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12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6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5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0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1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2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2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24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26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27.xml" ContentType="application/vnd.openxmlformats-officedocument.drawing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drawings/drawing28.xml" ContentType="application/vnd.openxmlformats-officedocument.drawing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29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30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31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drawings/drawing32.xml" ContentType="application/vnd.openxmlformats-officedocument.drawing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33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34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12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42" documentId="8_{38A5E740-3094-423D-B29A-96249DCF0A9D}" xr6:coauthVersionLast="47" xr6:coauthVersionMax="47" xr10:uidLastSave="{671E35C5-DCED-42F2-A7BB-B1D1401DC577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Ark2" sheetId="95" r:id="rId21"/>
    <sheet name="KLM" sheetId="91" r:id="rId22"/>
    <sheet name="Klasse Rase" sheetId="66" r:id="rId23"/>
    <sheet name="Ark4" sheetId="98" r:id="rId24"/>
    <sheet name="Klasse Rase2" sheetId="71" r:id="rId25"/>
    <sheet name="Ark3" sheetId="97" r:id="rId26"/>
    <sheet name="Kvalitetstilskudd" sheetId="67" r:id="rId27"/>
    <sheet name="Fettgruppe" sheetId="49" r:id="rId28"/>
    <sheet name="FE" sheetId="83" r:id="rId29"/>
    <sheet name="Fett per mnd" sheetId="69" r:id="rId30"/>
    <sheet name="FEM" sheetId="93" r:id="rId31"/>
    <sheet name="Vektgrupper" sheetId="50" r:id="rId32"/>
    <sheet name="VK" sheetId="88" r:id="rId33"/>
    <sheet name="Variant" sheetId="47" r:id="rId34"/>
    <sheet name="V" sheetId="86" r:id="rId35"/>
    <sheet name="Raser" sheetId="58" r:id="rId36"/>
    <sheet name="RA" sheetId="78" r:id="rId37"/>
    <sheet name="Typefe" sheetId="56" r:id="rId38"/>
    <sheet name="TF" sheetId="90" r:id="rId39"/>
    <sheet name="Rasetype" sheetId="57" r:id="rId40"/>
    <sheet name="RT" sheetId="80" r:id="rId41"/>
    <sheet name="Fylker" sheetId="79" r:id="rId42"/>
    <sheet name="RNR" sheetId="96" state="hidden" r:id="rId43"/>
    <sheet name="FY" sheetId="51" r:id="rId44"/>
    <sheet name="Komm" sheetId="94" state="hidden" r:id="rId45"/>
    <sheet name="Alder" sheetId="59" r:id="rId46"/>
    <sheet name="A" sheetId="8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DIAGRAM1" localSheetId="46" hidden="1">Uke!#REF!</definedName>
    <definedName name="__123Graph_ADIAGRAM1" localSheetId="45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8" hidden="1">Uke!#REF!</definedName>
    <definedName name="__123Graph_ADIAGRAM1" localSheetId="29" hidden="1">[1]Uke!#REF!</definedName>
    <definedName name="__123Graph_ADIAGRAM1" localSheetId="27" hidden="1">Uke!#REF!</definedName>
    <definedName name="__123Graph_ADIAGRAM1" localSheetId="43" hidden="1">Uke!#REF!</definedName>
    <definedName name="__123Graph_ADIAGRAM1" localSheetId="41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4" hidden="1">[2]Uke!#REF!</definedName>
    <definedName name="__123Graph_ADIAGRAM1" localSheetId="19" hidden="1">[3]Uke!#REF!</definedName>
    <definedName name="__123Graph_ADIAGRAM1" localSheetId="26" hidden="1">[4]Uke!#REF!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6" hidden="1">Uke!#REF!</definedName>
    <definedName name="__123Graph_ADIAGRAM1" localSheetId="35" hidden="1">Uke!#REF!</definedName>
    <definedName name="__123Graph_ADIAGRAM1" localSheetId="39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0" hidden="1">[5]Uke!#REF!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8" hidden="1">Uke!#REF!</definedName>
    <definedName name="__123Graph_ADIAGRAM1" localSheetId="6" hidden="1">U!#REF!</definedName>
    <definedName name="__123Graph_ADIAGRAM1" localSheetId="34" hidden="1">[6]Uke!#REF!</definedName>
    <definedName name="__123Graph_ADIAGRAM1" localSheetId="33" hidden="1">Uke!#REF!</definedName>
    <definedName name="__123Graph_ADIAGRAM1" localSheetId="31" hidden="1">Uke!#REF!</definedName>
    <definedName name="__123Graph_ADIAGRAM1" localSheetId="32" hidden="1">Uke!#REF!</definedName>
    <definedName name="__123Graph_ADIAGRAM1" localSheetId="2" hidden="1">Uke!#REF!</definedName>
    <definedName name="__123Graph_ADIAGRAM1" hidden="1">Uke!#REF!</definedName>
    <definedName name="__123Graph_ADIAGRAM2" localSheetId="46" hidden="1">Uke!#REF!</definedName>
    <definedName name="__123Graph_ADIAGRAM2" localSheetId="45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9" hidden="1">[1]Uke!#REF!</definedName>
    <definedName name="__123Graph_ADIAGRAM2" localSheetId="27" hidden="1">Uke!#REF!</definedName>
    <definedName name="__123Graph_ADIAGRAM2" localSheetId="43" hidden="1">Uke!#REF!</definedName>
    <definedName name="__123Graph_ADIAGRAM2" localSheetId="41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4" hidden="1">[2]Uke!#REF!</definedName>
    <definedName name="__123Graph_ADIAGRAM2" localSheetId="19" hidden="1">[3]Uke!#REF!</definedName>
    <definedName name="__123Graph_ADIAGRAM2" localSheetId="26" hidden="1">[4]Uke!#REF!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6" hidden="1">Uke!#REF!</definedName>
    <definedName name="__123Graph_ADIAGRAM2" localSheetId="35" hidden="1">Uke!#REF!</definedName>
    <definedName name="__123Graph_ADIAGRAM2" localSheetId="39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0" hidden="1">[5]Uke!#REF!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8" hidden="1">Uke!#REF!</definedName>
    <definedName name="__123Graph_ADIAGRAM2" localSheetId="6" hidden="1">U!#REF!</definedName>
    <definedName name="__123Graph_ADIAGRAM2" localSheetId="34" hidden="1">[6]Uke!#REF!</definedName>
    <definedName name="__123Graph_ADIAGRAM2" localSheetId="33" hidden="1">Uke!#REF!</definedName>
    <definedName name="__123Graph_ADIAGRAM2" localSheetId="31" hidden="1">Uke!#REF!</definedName>
    <definedName name="__123Graph_ADIAGRAM2" localSheetId="32" hidden="1">Uke!#REF!</definedName>
    <definedName name="__123Graph_ADIAGRAM2" localSheetId="2" hidden="1">Uke!#REF!</definedName>
    <definedName name="__123Graph_ADIAGRAM2" hidden="1">Uke!#REF!</definedName>
    <definedName name="__123Graph_ADIAGRAM3" localSheetId="46" hidden="1">Uke!#REF!</definedName>
    <definedName name="__123Graph_ADIAGRAM3" localSheetId="14" hidden="1">Uke!#REF!</definedName>
    <definedName name="__123Graph_ADIAGRAM3" localSheetId="28" hidden="1">Uke!#REF!</definedName>
    <definedName name="__123Graph_ADIAGRAM3" localSheetId="29" hidden="1">[1]Uke!#REF!</definedName>
    <definedName name="__123Graph_ADIAGRAM3" localSheetId="41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4" hidden="1">[2]Uke!#REF!</definedName>
    <definedName name="__123Graph_ADIAGRAM3" localSheetId="19" hidden="1">[3]Uke!#REF!</definedName>
    <definedName name="__123Graph_ADIAGRAM3" localSheetId="26" hidden="1">[4]Uke!#REF!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6" hidden="1">Uke!#REF!</definedName>
    <definedName name="__123Graph_ADIAGRAM3" localSheetId="12" hidden="1">Uke!#REF!</definedName>
    <definedName name="__123Graph_ADIAGRAM3" localSheetId="40" hidden="1">[5]Uke!#REF!</definedName>
    <definedName name="__123Graph_ADIAGRAM3" localSheetId="16" hidden="1">Uke!#REF!</definedName>
    <definedName name="__123Graph_ADIAGRAM3" localSheetId="38" hidden="1">Uke!#REF!</definedName>
    <definedName name="__123Graph_ADIAGRAM3" localSheetId="6" hidden="1">U!#REF!</definedName>
    <definedName name="__123Graph_ADIAGRAM3" localSheetId="34" hidden="1">[6]Uke!#REF!</definedName>
    <definedName name="__123Graph_ADIAGRAM3" localSheetId="32" hidden="1">Uke!#REF!</definedName>
    <definedName name="__123Graph_ADIAGRAM3" localSheetId="2" hidden="1">Uke!#REF!</definedName>
    <definedName name="__123Graph_ADIAGRAM3" hidden="1">Uke!#REF!</definedName>
    <definedName name="__123Graph_ADIAGRAM4" localSheetId="46" hidden="1">Uke!#REF!</definedName>
    <definedName name="__123Graph_ADIAGRAM4" localSheetId="45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9" hidden="1">[1]Uke!#REF!</definedName>
    <definedName name="__123Graph_ADIAGRAM4" localSheetId="27" hidden="1">Uke!#REF!</definedName>
    <definedName name="__123Graph_ADIAGRAM4" localSheetId="43" hidden="1">Uke!#REF!</definedName>
    <definedName name="__123Graph_ADIAGRAM4" localSheetId="41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4" hidden="1">[2]Uke!#REF!</definedName>
    <definedName name="__123Graph_ADIAGRAM4" localSheetId="19" hidden="1">[3]Uke!#REF!</definedName>
    <definedName name="__123Graph_ADIAGRAM4" localSheetId="26" hidden="1">[4]Uke!#REF!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6" hidden="1">Uke!#REF!</definedName>
    <definedName name="__123Graph_ADIAGRAM4" localSheetId="35" hidden="1">Uke!#REF!</definedName>
    <definedName name="__123Graph_ADIAGRAM4" localSheetId="39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0" hidden="1">[5]Uke!#REF!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8" hidden="1">Uke!#REF!</definedName>
    <definedName name="__123Graph_ADIAGRAM4" localSheetId="6" hidden="1">U!#REF!</definedName>
    <definedName name="__123Graph_ADIAGRAM4" localSheetId="34" hidden="1">[6]Uke!#REF!</definedName>
    <definedName name="__123Graph_ADIAGRAM4" localSheetId="33" hidden="1">Uke!#REF!</definedName>
    <definedName name="__123Graph_ADIAGRAM4" localSheetId="31" hidden="1">Uke!#REF!</definedName>
    <definedName name="__123Graph_ADIAGRAM4" localSheetId="32" hidden="1">Uke!#REF!</definedName>
    <definedName name="__123Graph_ADIAGRAM4" localSheetId="2" hidden="1">Uke!#REF!</definedName>
    <definedName name="__123Graph_ADIAGRAM4" hidden="1">Uke!#REF!</definedName>
    <definedName name="__123Graph_ADIAGRAM5" localSheetId="46" hidden="1">Uke!#REF!</definedName>
    <definedName name="__123Graph_ADIAGRAM5" localSheetId="45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9" hidden="1">[1]Uke!#REF!</definedName>
    <definedName name="__123Graph_ADIAGRAM5" localSheetId="27" hidden="1">Uke!#REF!</definedName>
    <definedName name="__123Graph_ADIAGRAM5" localSheetId="43" hidden="1">Uke!#REF!</definedName>
    <definedName name="__123Graph_ADIAGRAM5" localSheetId="41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4" hidden="1">[2]Uke!#REF!</definedName>
    <definedName name="__123Graph_ADIAGRAM5" localSheetId="19" hidden="1">[3]Uke!#REF!</definedName>
    <definedName name="__123Graph_ADIAGRAM5" localSheetId="26" hidden="1">[4]Uke!#REF!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6" hidden="1">Uke!#REF!</definedName>
    <definedName name="__123Graph_ADIAGRAM5" localSheetId="35" hidden="1">Uke!#REF!</definedName>
    <definedName name="__123Graph_ADIAGRAM5" localSheetId="39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0" hidden="1">[5]Uke!#REF!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8" hidden="1">Uke!#REF!</definedName>
    <definedName name="__123Graph_ADIAGRAM5" localSheetId="6" hidden="1">U!#REF!</definedName>
    <definedName name="__123Graph_ADIAGRAM5" localSheetId="34" hidden="1">[6]Uke!#REF!</definedName>
    <definedName name="__123Graph_ADIAGRAM5" localSheetId="33" hidden="1">Uke!#REF!</definedName>
    <definedName name="__123Graph_ADIAGRAM5" localSheetId="31" hidden="1">Uke!#REF!</definedName>
    <definedName name="__123Graph_ADIAGRAM5" localSheetId="32" hidden="1">Uke!#REF!</definedName>
    <definedName name="__123Graph_ADIAGRAM5" localSheetId="2" hidden="1">Uke!#REF!</definedName>
    <definedName name="__123Graph_ADIAGRAM5" hidden="1">Uke!#REF!</definedName>
    <definedName name="__123Graph_BDIAGRAM1" localSheetId="46" hidden="1">Uke!#REF!</definedName>
    <definedName name="__123Graph_BDIAGRAM1" localSheetId="4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9" hidden="1">[1]Uke!#REF!</definedName>
    <definedName name="__123Graph_BDIAGRAM1" localSheetId="27" hidden="1">Uke!#REF!</definedName>
    <definedName name="__123Graph_BDIAGRAM1" localSheetId="43" hidden="1">Uke!#REF!</definedName>
    <definedName name="__123Graph_BDIAGRAM1" localSheetId="41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4" hidden="1">[2]Uke!#REF!</definedName>
    <definedName name="__123Graph_BDIAGRAM1" localSheetId="19" hidden="1">[3]Uke!#REF!</definedName>
    <definedName name="__123Graph_BDIAGRAM1" localSheetId="26" hidden="1">[4]Uke!#REF!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6" hidden="1">Uke!#REF!</definedName>
    <definedName name="__123Graph_BDIAGRAM1" localSheetId="35" hidden="1">Uke!#REF!</definedName>
    <definedName name="__123Graph_BDIAGRAM1" localSheetId="39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0" hidden="1">[5]Uke!#REF!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8" hidden="1">Uke!#REF!</definedName>
    <definedName name="__123Graph_BDIAGRAM1" localSheetId="6" hidden="1">U!#REF!</definedName>
    <definedName name="__123Graph_BDIAGRAM1" localSheetId="34" hidden="1">[6]Uke!#REF!</definedName>
    <definedName name="__123Graph_BDIAGRAM1" localSheetId="33" hidden="1">Uke!#REF!</definedName>
    <definedName name="__123Graph_BDIAGRAM1" localSheetId="31" hidden="1">Uke!#REF!</definedName>
    <definedName name="__123Graph_BDIAGRAM1" localSheetId="32" hidden="1">Uke!#REF!</definedName>
    <definedName name="__123Graph_BDIAGRAM1" localSheetId="2" hidden="1">Uke!#REF!</definedName>
    <definedName name="__123Graph_BDIAGRAM1" hidden="1">Uke!#REF!</definedName>
    <definedName name="__123Graph_BDIAGRAM2" localSheetId="46" hidden="1">Uke!#REF!</definedName>
    <definedName name="__123Graph_BDIAGRAM2" localSheetId="45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9" hidden="1">[1]Uke!#REF!</definedName>
    <definedName name="__123Graph_BDIAGRAM2" localSheetId="27" hidden="1">Uke!#REF!</definedName>
    <definedName name="__123Graph_BDIAGRAM2" localSheetId="43" hidden="1">Uke!#REF!</definedName>
    <definedName name="__123Graph_BDIAGRAM2" localSheetId="41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4" hidden="1">[2]Uke!#REF!</definedName>
    <definedName name="__123Graph_BDIAGRAM2" localSheetId="19" hidden="1">[3]Uke!#REF!</definedName>
    <definedName name="__123Graph_BDIAGRAM2" localSheetId="26" hidden="1">[4]Uke!#REF!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6" hidden="1">Uke!#REF!</definedName>
    <definedName name="__123Graph_BDIAGRAM2" localSheetId="35" hidden="1">Uke!#REF!</definedName>
    <definedName name="__123Graph_BDIAGRAM2" localSheetId="39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0" hidden="1">[5]Uke!#REF!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8" hidden="1">Uke!#REF!</definedName>
    <definedName name="__123Graph_BDIAGRAM2" localSheetId="6" hidden="1">U!#REF!</definedName>
    <definedName name="__123Graph_BDIAGRAM2" localSheetId="34" hidden="1">[6]Uke!#REF!</definedName>
    <definedName name="__123Graph_BDIAGRAM2" localSheetId="33" hidden="1">Uke!#REF!</definedName>
    <definedName name="__123Graph_BDIAGRAM2" localSheetId="31" hidden="1">Uke!#REF!</definedName>
    <definedName name="__123Graph_BDIAGRAM2" localSheetId="32" hidden="1">Uke!#REF!</definedName>
    <definedName name="__123Graph_BDIAGRAM2" localSheetId="2" hidden="1">Uke!#REF!</definedName>
    <definedName name="__123Graph_BDIAGRAM2" hidden="1">Uke!#REF!</definedName>
    <definedName name="__123Graph_BDIAGRAM3" localSheetId="46" hidden="1">Uke!#REF!</definedName>
    <definedName name="__123Graph_BDIAGRAM3" localSheetId="14" hidden="1">Uke!#REF!</definedName>
    <definedName name="__123Graph_BDIAGRAM3" localSheetId="28" hidden="1">Uke!#REF!</definedName>
    <definedName name="__123Graph_BDIAGRAM3" localSheetId="29" hidden="1">[1]Uke!#REF!</definedName>
    <definedName name="__123Graph_BDIAGRAM3" localSheetId="41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4" hidden="1">[2]Uke!#REF!</definedName>
    <definedName name="__123Graph_BDIAGRAM3" localSheetId="19" hidden="1">[3]Uke!#REF!</definedName>
    <definedName name="__123Graph_BDIAGRAM3" localSheetId="26" hidden="1">[4]Uke!#REF!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6" hidden="1">Uke!#REF!</definedName>
    <definedName name="__123Graph_BDIAGRAM3" localSheetId="12" hidden="1">Uke!#REF!</definedName>
    <definedName name="__123Graph_BDIAGRAM3" localSheetId="40" hidden="1">[5]Uke!#REF!</definedName>
    <definedName name="__123Graph_BDIAGRAM3" localSheetId="16" hidden="1">Uke!#REF!</definedName>
    <definedName name="__123Graph_BDIAGRAM3" localSheetId="38" hidden="1">Uke!#REF!</definedName>
    <definedName name="__123Graph_BDIAGRAM3" localSheetId="6" hidden="1">U!#REF!</definedName>
    <definedName name="__123Graph_BDIAGRAM3" localSheetId="34" hidden="1">[6]Uke!#REF!</definedName>
    <definedName name="__123Graph_BDIAGRAM3" localSheetId="32" hidden="1">Uke!#REF!</definedName>
    <definedName name="__123Graph_BDIAGRAM3" localSheetId="2" hidden="1">Uke!#REF!</definedName>
    <definedName name="__123Graph_BDIAGRAM3" hidden="1">Uke!#REF!</definedName>
    <definedName name="__123Graph_BDIAGRAM4" localSheetId="46" hidden="1">Uke!#REF!</definedName>
    <definedName name="__123Graph_BDIAGRAM4" localSheetId="45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9" hidden="1">[1]Uke!#REF!</definedName>
    <definedName name="__123Graph_BDIAGRAM4" localSheetId="27" hidden="1">Uke!#REF!</definedName>
    <definedName name="__123Graph_BDIAGRAM4" localSheetId="43" hidden="1">Uke!#REF!</definedName>
    <definedName name="__123Graph_BDIAGRAM4" localSheetId="41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4" hidden="1">[2]Uke!#REF!</definedName>
    <definedName name="__123Graph_BDIAGRAM4" localSheetId="19" hidden="1">[3]Uke!#REF!</definedName>
    <definedName name="__123Graph_BDIAGRAM4" localSheetId="26" hidden="1">[4]Uke!#REF!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6" hidden="1">Uke!#REF!</definedName>
    <definedName name="__123Graph_BDIAGRAM4" localSheetId="35" hidden="1">Uke!#REF!</definedName>
    <definedName name="__123Graph_BDIAGRAM4" localSheetId="39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0" hidden="1">[5]Uke!#REF!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8" hidden="1">Uke!#REF!</definedName>
    <definedName name="__123Graph_BDIAGRAM4" localSheetId="6" hidden="1">U!#REF!</definedName>
    <definedName name="__123Graph_BDIAGRAM4" localSheetId="34" hidden="1">[6]Uke!#REF!</definedName>
    <definedName name="__123Graph_BDIAGRAM4" localSheetId="33" hidden="1">Uke!#REF!</definedName>
    <definedName name="__123Graph_BDIAGRAM4" localSheetId="31" hidden="1">Uke!#REF!</definedName>
    <definedName name="__123Graph_BDIAGRAM4" localSheetId="32" hidden="1">Uke!#REF!</definedName>
    <definedName name="__123Graph_BDIAGRAM4" localSheetId="2" hidden="1">Uke!#REF!</definedName>
    <definedName name="__123Graph_BDIAGRAM4" hidden="1">Uke!#REF!</definedName>
    <definedName name="__123Graph_CDIAGRAM5" localSheetId="46" hidden="1">Uke!#REF!</definedName>
    <definedName name="__123Graph_CDIAGRAM5" localSheetId="45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9" hidden="1">[1]Uke!#REF!</definedName>
    <definedName name="__123Graph_CDIAGRAM5" localSheetId="27" hidden="1">Uke!#REF!</definedName>
    <definedName name="__123Graph_CDIAGRAM5" localSheetId="43" hidden="1">Uke!#REF!</definedName>
    <definedName name="__123Graph_CDIAGRAM5" localSheetId="41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4" hidden="1">[2]Uke!#REF!</definedName>
    <definedName name="__123Graph_CDIAGRAM5" localSheetId="19" hidden="1">[3]Uke!#REF!</definedName>
    <definedName name="__123Graph_CDIAGRAM5" localSheetId="26" hidden="1">[4]Uke!#REF!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6" hidden="1">Uke!#REF!</definedName>
    <definedName name="__123Graph_CDIAGRAM5" localSheetId="35" hidden="1">Uke!#REF!</definedName>
    <definedName name="__123Graph_CDIAGRAM5" localSheetId="39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0" hidden="1">[5]Uke!#REF!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8" hidden="1">Uke!#REF!</definedName>
    <definedName name="__123Graph_CDIAGRAM5" localSheetId="6" hidden="1">U!#REF!</definedName>
    <definedName name="__123Graph_CDIAGRAM5" localSheetId="34" hidden="1">[6]Uke!#REF!</definedName>
    <definedName name="__123Graph_CDIAGRAM5" localSheetId="33" hidden="1">Uke!#REF!</definedName>
    <definedName name="__123Graph_CDIAGRAM5" localSheetId="31" hidden="1">Uke!#REF!</definedName>
    <definedName name="__123Graph_CDIAGRAM5" localSheetId="32" hidden="1">Uke!#REF!</definedName>
    <definedName name="__123Graph_CDIAGRAM5" localSheetId="2" hidden="1">Uke!#REF!</definedName>
    <definedName name="__123Graph_CDIAGRAM5" hidden="1">Uke!#REF!</definedName>
    <definedName name="__123Graph_XDIAGRAM1" localSheetId="46" hidden="1">Uke!#REF!</definedName>
    <definedName name="__123Graph_XDIAGRAM1" localSheetId="14" hidden="1">Uke!#REF!</definedName>
    <definedName name="__123Graph_XDIAGRAM1" localSheetId="28" hidden="1">Uke!#REF!</definedName>
    <definedName name="__123Graph_XDIAGRAM1" localSheetId="29" hidden="1">[1]Uke!#REF!</definedName>
    <definedName name="__123Graph_XDIAGRAM1" localSheetId="41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4" hidden="1">[2]Uke!#REF!</definedName>
    <definedName name="__123Graph_XDIAGRAM1" localSheetId="19" hidden="1">[3]Uke!#REF!</definedName>
    <definedName name="__123Graph_XDIAGRAM1" localSheetId="26" hidden="1">[4]Uke!#REF!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6" hidden="1">Uke!#REF!</definedName>
    <definedName name="__123Graph_XDIAGRAM1" localSheetId="12" hidden="1">Uke!#REF!</definedName>
    <definedName name="__123Graph_XDIAGRAM1" localSheetId="40" hidden="1">[5]Uke!#REF!</definedName>
    <definedName name="__123Graph_XDIAGRAM1" localSheetId="16" hidden="1">Uke!#REF!</definedName>
    <definedName name="__123Graph_XDIAGRAM1" localSheetId="38" hidden="1">Uke!#REF!</definedName>
    <definedName name="__123Graph_XDIAGRAM1" localSheetId="6" hidden="1">U!#REF!</definedName>
    <definedName name="__123Graph_XDIAGRAM1" localSheetId="34" hidden="1">[6]Uke!#REF!</definedName>
    <definedName name="__123Graph_XDIAGRAM1" localSheetId="32" hidden="1">Uke!#REF!</definedName>
    <definedName name="__123Graph_XDIAGRAM1" localSheetId="2" hidden="1">Uke!#REF!</definedName>
    <definedName name="__123Graph_XDIAGRAM1" hidden="1">Uke!#REF!</definedName>
    <definedName name="__123Graph_XDIAGRAM2" localSheetId="46" hidden="1">Uke!#REF!</definedName>
    <definedName name="__123Graph_XDIAGRAM2" localSheetId="14" hidden="1">Uke!#REF!</definedName>
    <definedName name="__123Graph_XDIAGRAM2" localSheetId="28" hidden="1">Uke!#REF!</definedName>
    <definedName name="__123Graph_XDIAGRAM2" localSheetId="29" hidden="1">[1]Uke!#REF!</definedName>
    <definedName name="__123Graph_XDIAGRAM2" localSheetId="41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4" hidden="1">[2]Uke!#REF!</definedName>
    <definedName name="__123Graph_XDIAGRAM2" localSheetId="19" hidden="1">[3]Uke!#REF!</definedName>
    <definedName name="__123Graph_XDIAGRAM2" localSheetId="26" hidden="1">[4]Uke!#REF!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6" hidden="1">Uke!#REF!</definedName>
    <definedName name="__123Graph_XDIAGRAM2" localSheetId="12" hidden="1">Uke!#REF!</definedName>
    <definedName name="__123Graph_XDIAGRAM2" localSheetId="40" hidden="1">[5]Uke!#REF!</definedName>
    <definedName name="__123Graph_XDIAGRAM2" localSheetId="16" hidden="1">Uke!#REF!</definedName>
    <definedName name="__123Graph_XDIAGRAM2" localSheetId="38" hidden="1">Uke!#REF!</definedName>
    <definedName name="__123Graph_XDIAGRAM2" localSheetId="6" hidden="1">U!#REF!</definedName>
    <definedName name="__123Graph_XDIAGRAM2" localSheetId="34" hidden="1">[6]Uke!#REF!</definedName>
    <definedName name="__123Graph_XDIAGRAM2" localSheetId="32" hidden="1">Uke!#REF!</definedName>
    <definedName name="__123Graph_XDIAGRAM2" localSheetId="2" hidden="1">Uke!#REF!</definedName>
    <definedName name="__123Graph_XDIAGRAM2" hidden="1">Uke!#REF!</definedName>
    <definedName name="__123Graph_XDIAGRAM3" localSheetId="46" hidden="1">Uke!#REF!</definedName>
    <definedName name="__123Graph_XDIAGRAM3" localSheetId="14" hidden="1">Uke!#REF!</definedName>
    <definedName name="__123Graph_XDIAGRAM3" localSheetId="28" hidden="1">Uke!#REF!</definedName>
    <definedName name="__123Graph_XDIAGRAM3" localSheetId="29" hidden="1">[1]Uke!#REF!</definedName>
    <definedName name="__123Graph_XDIAGRAM3" localSheetId="41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4" hidden="1">[2]Uke!#REF!</definedName>
    <definedName name="__123Graph_XDIAGRAM3" localSheetId="19" hidden="1">[3]Uke!#REF!</definedName>
    <definedName name="__123Graph_XDIAGRAM3" localSheetId="26" hidden="1">[4]Uke!#REF!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6" hidden="1">Uke!#REF!</definedName>
    <definedName name="__123Graph_XDIAGRAM3" localSheetId="12" hidden="1">Uke!#REF!</definedName>
    <definedName name="__123Graph_XDIAGRAM3" localSheetId="40" hidden="1">[5]Uke!#REF!</definedName>
    <definedName name="__123Graph_XDIAGRAM3" localSheetId="16" hidden="1">Uke!#REF!</definedName>
    <definedName name="__123Graph_XDIAGRAM3" localSheetId="38" hidden="1">Uke!#REF!</definedName>
    <definedName name="__123Graph_XDIAGRAM3" localSheetId="6" hidden="1">U!#REF!</definedName>
    <definedName name="__123Graph_XDIAGRAM3" localSheetId="34" hidden="1">[6]Uke!#REF!</definedName>
    <definedName name="__123Graph_XDIAGRAM3" localSheetId="32" hidden="1">Uke!#REF!</definedName>
    <definedName name="__123Graph_XDIAGRAM3" localSheetId="2" hidden="1">Uke!#REF!</definedName>
    <definedName name="__123Graph_XDIAGRAM3" hidden="1">Uke!#REF!</definedName>
    <definedName name="__123Graph_XDIAGRAM4" localSheetId="46" hidden="1">Uke!#REF!</definedName>
    <definedName name="__123Graph_XDIAGRAM4" localSheetId="14" hidden="1">Uke!#REF!</definedName>
    <definedName name="__123Graph_XDIAGRAM4" localSheetId="28" hidden="1">Uke!#REF!</definedName>
    <definedName name="__123Graph_XDIAGRAM4" localSheetId="29" hidden="1">[1]Uke!#REF!</definedName>
    <definedName name="__123Graph_XDIAGRAM4" localSheetId="41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4" hidden="1">[2]Uke!#REF!</definedName>
    <definedName name="__123Graph_XDIAGRAM4" localSheetId="19" hidden="1">[3]Uke!#REF!</definedName>
    <definedName name="__123Graph_XDIAGRAM4" localSheetId="26" hidden="1">[4]Uke!#REF!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6" hidden="1">Uke!#REF!</definedName>
    <definedName name="__123Graph_XDIAGRAM4" localSheetId="12" hidden="1">Uke!#REF!</definedName>
    <definedName name="__123Graph_XDIAGRAM4" localSheetId="40" hidden="1">[5]Uke!#REF!</definedName>
    <definedName name="__123Graph_XDIAGRAM4" localSheetId="16" hidden="1">Uke!#REF!</definedName>
    <definedName name="__123Graph_XDIAGRAM4" localSheetId="38" hidden="1">Uke!#REF!</definedName>
    <definedName name="__123Graph_XDIAGRAM4" localSheetId="6" hidden="1">U!#REF!</definedName>
    <definedName name="__123Graph_XDIAGRAM4" localSheetId="34" hidden="1">[6]Uke!#REF!</definedName>
    <definedName name="__123Graph_XDIAGRAM4" localSheetId="32" hidden="1">Uke!#REF!</definedName>
    <definedName name="__123Graph_XDIAGRAM4" localSheetId="2" hidden="1">Uke!#REF!</definedName>
    <definedName name="__123Graph_XDIAGRAM4" hidden="1">Uke!#REF!</definedName>
    <definedName name="__123Graph_XDIAGRAM5" localSheetId="46" hidden="1">Uke!#REF!</definedName>
    <definedName name="__123Graph_XDIAGRAM5" localSheetId="14" hidden="1">Uke!#REF!</definedName>
    <definedName name="__123Graph_XDIAGRAM5" localSheetId="28" hidden="1">Uke!#REF!</definedName>
    <definedName name="__123Graph_XDIAGRAM5" localSheetId="29" hidden="1">[1]Uke!#REF!</definedName>
    <definedName name="__123Graph_XDIAGRAM5" localSheetId="41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4" hidden="1">[2]Uke!#REF!</definedName>
    <definedName name="__123Graph_XDIAGRAM5" localSheetId="19" hidden="1">[3]Uke!#REF!</definedName>
    <definedName name="__123Graph_XDIAGRAM5" localSheetId="26" hidden="1">[4]Uke!#REF!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6" hidden="1">Uke!#REF!</definedName>
    <definedName name="__123Graph_XDIAGRAM5" localSheetId="12" hidden="1">Uke!#REF!</definedName>
    <definedName name="__123Graph_XDIAGRAM5" localSheetId="40" hidden="1">[5]Uke!#REF!</definedName>
    <definedName name="__123Graph_XDIAGRAM5" localSheetId="16" hidden="1">Uke!#REF!</definedName>
    <definedName name="__123Graph_XDIAGRAM5" localSheetId="38" hidden="1">Uke!#REF!</definedName>
    <definedName name="__123Graph_XDIAGRAM5" localSheetId="6" hidden="1">U!#REF!</definedName>
    <definedName name="__123Graph_XDIAGRAM5" localSheetId="34" hidden="1">[6]Uke!#REF!</definedName>
    <definedName name="__123Graph_XDIAGRAM5" localSheetId="32" hidden="1">Uke!#REF!</definedName>
    <definedName name="__123Graph_XDIAGRAM5" localSheetId="2" hidden="1">Uke!#REF!</definedName>
    <definedName name="__123Graph_XDIAGRAM5" hidden="1">Uke!#REF!</definedName>
    <definedName name="a" localSheetId="46" hidden="1">Uke!#REF!</definedName>
    <definedName name="a" localSheetId="45" hidden="1">Uke!#REF!</definedName>
    <definedName name="a" localSheetId="14" hidden="1">Uke!#REF!</definedName>
    <definedName name="a" localSheetId="28" hidden="1">Uke!#REF!</definedName>
    <definedName name="a" localSheetId="29" hidden="1">[1]Uke!#REF!</definedName>
    <definedName name="a" localSheetId="41" hidden="1">Uke!#REF!</definedName>
    <definedName name="a" localSheetId="18" hidden="1">Uke!#REF!</definedName>
    <definedName name="a" localSheetId="22" hidden="1">[2]Uke!#REF!</definedName>
    <definedName name="a" localSheetId="24" hidden="1">[2]Uke!#REF!</definedName>
    <definedName name="a" localSheetId="19" hidden="1">[3]Uke!#REF!</definedName>
    <definedName name="a" localSheetId="26" hidden="1">[4]Uke!#REF!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6" hidden="1">Uke!#REF!</definedName>
    <definedName name="a" localSheetId="35" hidden="1">Uke!#REF!</definedName>
    <definedName name="a" localSheetId="39" hidden="1">Uke!#REF!</definedName>
    <definedName name="a" localSheetId="12" hidden="1">Uke!#REF!</definedName>
    <definedName name="a" localSheetId="40" hidden="1">[5]Uke!#REF!</definedName>
    <definedName name="a" localSheetId="16" hidden="1">Uke!#REF!</definedName>
    <definedName name="a" localSheetId="38" hidden="1">Uke!#REF!</definedName>
    <definedName name="a" localSheetId="6" hidden="1">U!#REF!</definedName>
    <definedName name="a" localSheetId="34" hidden="1">[6]Uke!#REF!</definedName>
    <definedName name="a" localSheetId="32" hidden="1">Uke!#REF!</definedName>
    <definedName name="a" localSheetId="2" hidden="1">Uke!#REF!</definedName>
    <definedName name="a" hidden="1">Uke!#REF!</definedName>
    <definedName name="Ark1">'Ark1'!$A$1:$AQ$1599</definedName>
    <definedName name="BBB" localSheetId="46" hidden="1">Uke!#REF!</definedName>
    <definedName name="BBB" localSheetId="45" hidden="1">Uke!#REF!</definedName>
    <definedName name="BBB" localSheetId="14" hidden="1">Uke!#REF!</definedName>
    <definedName name="BBB" localSheetId="28" hidden="1">Uke!#REF!</definedName>
    <definedName name="BBB" localSheetId="29" hidden="1">[1]Uke!#REF!</definedName>
    <definedName name="BBB" localSheetId="27" hidden="1">Uke!#REF!</definedName>
    <definedName name="BBB" localSheetId="43" hidden="1">Uke!#REF!</definedName>
    <definedName name="BBB" localSheetId="41" hidden="1">Uke!#REF!</definedName>
    <definedName name="BBB" localSheetId="18" hidden="1">Uke!#REF!</definedName>
    <definedName name="BBB" localSheetId="22" hidden="1">[2]Uke!#REF!</definedName>
    <definedName name="BBB" localSheetId="24" hidden="1">[2]Uke!#REF!</definedName>
    <definedName name="BBB" localSheetId="19" hidden="1">[3]Uke!#REF!</definedName>
    <definedName name="BBB" localSheetId="26" hidden="1">[4]Uke!#REF!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6" hidden="1">Uke!#REF!</definedName>
    <definedName name="BBB" localSheetId="35" hidden="1">Uke!#REF!</definedName>
    <definedName name="BBB" localSheetId="39" hidden="1">Uke!#REF!</definedName>
    <definedName name="BBB" localSheetId="12" hidden="1">Uke!#REF!</definedName>
    <definedName name="BBB" localSheetId="40" hidden="1">[5]Uke!#REF!</definedName>
    <definedName name="BBB" localSheetId="16" hidden="1">Uke!#REF!</definedName>
    <definedName name="BBB" localSheetId="38" hidden="1">Uke!#REF!</definedName>
    <definedName name="BBB" localSheetId="6" hidden="1">U!#REF!</definedName>
    <definedName name="BBB" localSheetId="34" hidden="1">[6]Uke!#REF!</definedName>
    <definedName name="BBB" localSheetId="31" hidden="1">Uke!#REF!</definedName>
    <definedName name="BBB" localSheetId="32" hidden="1">Uke!#REF!</definedName>
    <definedName name="BBB" localSheetId="2" hidden="1">Uke!#REF!</definedName>
    <definedName name="BBB" hidden="1">Uke!#REF!</definedName>
    <definedName name="BNM" localSheetId="46" hidden="1">Uke!#REF!</definedName>
    <definedName name="BNM" localSheetId="45" hidden="1">Uke!#REF!</definedName>
    <definedName name="BNM" localSheetId="14" hidden="1">Uke!#REF!</definedName>
    <definedName name="BNM" localSheetId="28" hidden="1">Uke!#REF!</definedName>
    <definedName name="BNM" localSheetId="29" hidden="1">[1]Uke!#REF!</definedName>
    <definedName name="BNM" localSheetId="41" hidden="1">Uke!#REF!</definedName>
    <definedName name="BNM" localSheetId="18" hidden="1">Uke!#REF!</definedName>
    <definedName name="BNM" localSheetId="22" hidden="1">[2]Uke!#REF!</definedName>
    <definedName name="BNM" localSheetId="24" hidden="1">[2]Uke!#REF!</definedName>
    <definedName name="BNM" localSheetId="19" hidden="1">[3]Uke!#REF!</definedName>
    <definedName name="BNM" localSheetId="26" hidden="1">[4]Uke!#REF!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6" hidden="1">Uke!#REF!</definedName>
    <definedName name="BNM" localSheetId="35" hidden="1">Uke!#REF!</definedName>
    <definedName name="BNM" localSheetId="39" hidden="1">Uke!#REF!</definedName>
    <definedName name="BNM" localSheetId="12" hidden="1">Uke!#REF!</definedName>
    <definedName name="BNM" localSheetId="40" hidden="1">[5]Uke!#REF!</definedName>
    <definedName name="BNM" localSheetId="16" hidden="1">Uke!#REF!</definedName>
    <definedName name="BNM" localSheetId="38" hidden="1">Uke!#REF!</definedName>
    <definedName name="BNM" localSheetId="6" hidden="1">U!#REF!</definedName>
    <definedName name="BNM" localSheetId="34" hidden="1">[6]Uke!#REF!</definedName>
    <definedName name="BNM" localSheetId="32" hidden="1">Uke!#REF!</definedName>
    <definedName name="BNM" localSheetId="2" hidden="1">Uke!#REF!</definedName>
    <definedName name="BNM" hidden="1">Uke!#REF!</definedName>
    <definedName name="cc" localSheetId="46" hidden="1">Uke!#REF!</definedName>
    <definedName name="cc" localSheetId="45" hidden="1">Uke!#REF!</definedName>
    <definedName name="cc" localSheetId="14" hidden="1">Uke!#REF!</definedName>
    <definedName name="cc" localSheetId="28" hidden="1">Uke!#REF!</definedName>
    <definedName name="cc" localSheetId="29" hidden="1">[1]Uke!#REF!</definedName>
    <definedName name="cc" localSheetId="41" hidden="1">Uke!#REF!</definedName>
    <definedName name="cc" localSheetId="18" hidden="1">Uke!#REF!</definedName>
    <definedName name="cc" localSheetId="22" hidden="1">[2]Uke!#REF!</definedName>
    <definedName name="cc" localSheetId="24" hidden="1">[2]Uke!#REF!</definedName>
    <definedName name="cc" localSheetId="19" hidden="1">[3]Uke!#REF!</definedName>
    <definedName name="cc" localSheetId="26" hidden="1">[4]Uke!#REF!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6" hidden="1">Uke!#REF!</definedName>
    <definedName name="cc" localSheetId="35" hidden="1">Uke!#REF!</definedName>
    <definedName name="cc" localSheetId="39" hidden="1">Uke!#REF!</definedName>
    <definedName name="cc" localSheetId="12" hidden="1">Uke!#REF!</definedName>
    <definedName name="cc" localSheetId="40" hidden="1">[5]Uke!#REF!</definedName>
    <definedName name="cc" localSheetId="16" hidden="1">Uke!#REF!</definedName>
    <definedName name="cc" localSheetId="38" hidden="1">Uke!#REF!</definedName>
    <definedName name="cc" localSheetId="6" hidden="1">U!#REF!</definedName>
    <definedName name="cc" localSheetId="34" hidden="1">[6]Uke!#REF!</definedName>
    <definedName name="cc" localSheetId="32" hidden="1">Uke!#REF!</definedName>
    <definedName name="cc" localSheetId="2" hidden="1">Uke!#REF!</definedName>
    <definedName name="cc" hidden="1">Uke!#REF!</definedName>
    <definedName name="CFE" localSheetId="46" hidden="1">Uke!#REF!</definedName>
    <definedName name="CFE" localSheetId="45" hidden="1">Uke!#REF!</definedName>
    <definedName name="CFE" localSheetId="14" hidden="1">Uke!#REF!</definedName>
    <definedName name="CFE" localSheetId="28" hidden="1">Uke!#REF!</definedName>
    <definedName name="CFE" localSheetId="29" hidden="1">[1]Uke!#REF!</definedName>
    <definedName name="CFE" localSheetId="43" hidden="1">Uke!#REF!</definedName>
    <definedName name="CFE" localSheetId="41" hidden="1">Uke!#REF!</definedName>
    <definedName name="CFE" localSheetId="18" hidden="1">Uke!#REF!</definedName>
    <definedName name="CFE" localSheetId="22" hidden="1">[2]Uke!#REF!</definedName>
    <definedName name="CFE" localSheetId="24" hidden="1">[2]Uke!#REF!</definedName>
    <definedName name="CFE" localSheetId="19" hidden="1">[3]Uke!#REF!</definedName>
    <definedName name="CFE" localSheetId="26" hidden="1">[4]Uke!#REF!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6" hidden="1">Uke!#REF!</definedName>
    <definedName name="CFE" localSheetId="35" hidden="1">Uke!#REF!</definedName>
    <definedName name="CFE" localSheetId="39" hidden="1">Uke!#REF!</definedName>
    <definedName name="CFE" localSheetId="12" hidden="1">Uke!#REF!</definedName>
    <definedName name="CFE" localSheetId="40" hidden="1">[5]Uke!#REF!</definedName>
    <definedName name="CFE" localSheetId="16" hidden="1">Uke!#REF!</definedName>
    <definedName name="CFE" localSheetId="38" hidden="1">Uke!#REF!</definedName>
    <definedName name="CFE" localSheetId="6" hidden="1">U!#REF!</definedName>
    <definedName name="CFE" localSheetId="34" hidden="1">[6]Uke!#REF!</definedName>
    <definedName name="CFE" localSheetId="31" hidden="1">Uke!#REF!</definedName>
    <definedName name="CFE" localSheetId="32" hidden="1">Uke!#REF!</definedName>
    <definedName name="CFE" localSheetId="2" hidden="1">Uke!#REF!</definedName>
    <definedName name="CFE" hidden="1">Uke!#REF!</definedName>
    <definedName name="d" localSheetId="46" hidden="1">Uke!#REF!</definedName>
    <definedName name="d" localSheetId="45" hidden="1">Uke!#REF!</definedName>
    <definedName name="d" localSheetId="14" hidden="1">Uke!#REF!</definedName>
    <definedName name="d" localSheetId="28" hidden="1">Uke!#REF!</definedName>
    <definedName name="d" localSheetId="29" hidden="1">[1]Uke!#REF!</definedName>
    <definedName name="d" localSheetId="41" hidden="1">Uke!#REF!</definedName>
    <definedName name="d" localSheetId="18" hidden="1">Uke!#REF!</definedName>
    <definedName name="d" localSheetId="22" hidden="1">[2]Uke!#REF!</definedName>
    <definedName name="d" localSheetId="24" hidden="1">[2]Uke!#REF!</definedName>
    <definedName name="d" localSheetId="19" hidden="1">[3]Uke!#REF!</definedName>
    <definedName name="d" localSheetId="26" hidden="1">[4]Uke!#REF!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6" hidden="1">Uke!#REF!</definedName>
    <definedName name="d" localSheetId="35" hidden="1">Uke!#REF!</definedName>
    <definedName name="d" localSheetId="39" hidden="1">Uke!#REF!</definedName>
    <definedName name="d" localSheetId="12" hidden="1">Uke!#REF!</definedName>
    <definedName name="d" localSheetId="40" hidden="1">[5]Uke!#REF!</definedName>
    <definedName name="d" localSheetId="16" hidden="1">Uke!#REF!</definedName>
    <definedName name="d" localSheetId="38" hidden="1">Uke!#REF!</definedName>
    <definedName name="d" localSheetId="6" hidden="1">U!#REF!</definedName>
    <definedName name="d" localSheetId="34" hidden="1">[6]Uke!#REF!</definedName>
    <definedName name="d" localSheetId="32" hidden="1">Uke!#REF!</definedName>
    <definedName name="d" localSheetId="2" hidden="1">Uke!#REF!</definedName>
    <definedName name="d" hidden="1">Uke!#REF!</definedName>
    <definedName name="DDD" localSheetId="46" hidden="1">Uke!#REF!</definedName>
    <definedName name="DDD" localSheetId="45" hidden="1">Uke!#REF!</definedName>
    <definedName name="DDD" localSheetId="14" hidden="1">Uke!#REF!</definedName>
    <definedName name="DDD" localSheetId="28" hidden="1">Uke!#REF!</definedName>
    <definedName name="DDD" localSheetId="29" hidden="1">[1]Uke!#REF!</definedName>
    <definedName name="DDD" localSheetId="27" hidden="1">Uke!#REF!</definedName>
    <definedName name="DDD" localSheetId="43" hidden="1">Uke!#REF!</definedName>
    <definedName name="DDD" localSheetId="41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4" hidden="1">[2]Uke!#REF!</definedName>
    <definedName name="DDD" localSheetId="19" hidden="1">[3]Uke!#REF!</definedName>
    <definedName name="DDD" localSheetId="26" hidden="1">[4]Uke!#REF!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6" hidden="1">Uke!#REF!</definedName>
    <definedName name="DDD" localSheetId="35" hidden="1">Uke!#REF!</definedName>
    <definedName name="DDD" localSheetId="39" hidden="1">Uke!#REF!</definedName>
    <definedName name="DDD" localSheetId="12" hidden="1">Uke!#REF!</definedName>
    <definedName name="DDD" localSheetId="40" hidden="1">[5]Uke!#REF!</definedName>
    <definedName name="DDD" localSheetId="16" hidden="1">Uke!#REF!</definedName>
    <definedName name="DDD" localSheetId="15" hidden="1">Uke!#REF!</definedName>
    <definedName name="DDD" localSheetId="38" hidden="1">Uke!#REF!</definedName>
    <definedName name="DDD" localSheetId="6" hidden="1">U!#REF!</definedName>
    <definedName name="DDD" localSheetId="34" hidden="1">[6]Uke!#REF!</definedName>
    <definedName name="DDD" localSheetId="33" hidden="1">Uke!#REF!</definedName>
    <definedName name="DDD" localSheetId="31" hidden="1">Uke!#REF!</definedName>
    <definedName name="DDD" localSheetId="32" hidden="1">Uke!#REF!</definedName>
    <definedName name="DDD" localSheetId="2" hidden="1">Uke!#REF!</definedName>
    <definedName name="DDD" hidden="1">Uke!#REF!</definedName>
    <definedName name="EEE" localSheetId="46" hidden="1">Uke!#REF!</definedName>
    <definedName name="EEE" localSheetId="45" hidden="1">Uke!#REF!</definedName>
    <definedName name="EEE" localSheetId="14" hidden="1">Uke!#REF!</definedName>
    <definedName name="EEE" localSheetId="28" hidden="1">Uke!#REF!</definedName>
    <definedName name="EEE" localSheetId="29" hidden="1">[1]Uke!#REF!</definedName>
    <definedName name="EEE" localSheetId="27" hidden="1">Uke!#REF!</definedName>
    <definedName name="EEE" localSheetId="43" hidden="1">Uke!#REF!</definedName>
    <definedName name="EEE" localSheetId="41" hidden="1">Uke!#REF!</definedName>
    <definedName name="EEE" localSheetId="18" hidden="1">Uke!#REF!</definedName>
    <definedName name="EEE" localSheetId="22" hidden="1">[2]Uke!#REF!</definedName>
    <definedName name="EEE" localSheetId="24" hidden="1">[2]Uke!#REF!</definedName>
    <definedName name="EEE" localSheetId="19" hidden="1">[3]Uke!#REF!</definedName>
    <definedName name="EEE" localSheetId="26" hidden="1">[4]Uke!#REF!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6" hidden="1">Uke!#REF!</definedName>
    <definedName name="EEE" localSheetId="35" hidden="1">Uke!#REF!</definedName>
    <definedName name="EEE" localSheetId="39" hidden="1">Uke!#REF!</definedName>
    <definedName name="EEE" localSheetId="12" hidden="1">Uke!#REF!</definedName>
    <definedName name="EEE" localSheetId="40" hidden="1">[5]Uke!#REF!</definedName>
    <definedName name="EEE" localSheetId="16" hidden="1">Uke!#REF!</definedName>
    <definedName name="EEE" localSheetId="38" hidden="1">Uke!#REF!</definedName>
    <definedName name="EEE" localSheetId="6" hidden="1">U!#REF!</definedName>
    <definedName name="EEE" localSheetId="34" hidden="1">[6]Uke!#REF!</definedName>
    <definedName name="EEE" localSheetId="31" hidden="1">Uke!#REF!</definedName>
    <definedName name="EEE" localSheetId="32" hidden="1">Uke!#REF!</definedName>
    <definedName name="EEE" localSheetId="2" hidden="1">Uke!#REF!</definedName>
    <definedName name="EEE" hidden="1">Uke!#REF!</definedName>
    <definedName name="f" localSheetId="46" hidden="1">Uke!#REF!</definedName>
    <definedName name="f" localSheetId="45" hidden="1">Uke!#REF!</definedName>
    <definedName name="f" localSheetId="14" hidden="1">Uke!#REF!</definedName>
    <definedName name="f" localSheetId="28" hidden="1">Uke!#REF!</definedName>
    <definedName name="f" localSheetId="29" hidden="1">[1]Uke!#REF!</definedName>
    <definedName name="f" localSheetId="41" hidden="1">Uke!#REF!</definedName>
    <definedName name="f" localSheetId="18" hidden="1">Uke!#REF!</definedName>
    <definedName name="f" localSheetId="22" hidden="1">[2]Uke!#REF!</definedName>
    <definedName name="f" localSheetId="24" hidden="1">[2]Uke!#REF!</definedName>
    <definedName name="f" localSheetId="19" hidden="1">[3]Uke!#REF!</definedName>
    <definedName name="f" localSheetId="26" hidden="1">[4]Uke!#REF!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6" hidden="1">Uke!#REF!</definedName>
    <definedName name="f" localSheetId="35" hidden="1">Uke!#REF!</definedName>
    <definedName name="f" localSheetId="39" hidden="1">Uke!#REF!</definedName>
    <definedName name="f" localSheetId="12" hidden="1">Uke!#REF!</definedName>
    <definedName name="f" localSheetId="40" hidden="1">[5]Uke!#REF!</definedName>
    <definedName name="f" localSheetId="16" hidden="1">Uke!#REF!</definedName>
    <definedName name="f" localSheetId="38" hidden="1">Uke!#REF!</definedName>
    <definedName name="f" localSheetId="6" hidden="1">U!#REF!</definedName>
    <definedName name="f" localSheetId="34" hidden="1">[6]Uke!#REF!</definedName>
    <definedName name="f" localSheetId="32" hidden="1">Uke!#REF!</definedName>
    <definedName name="f" localSheetId="2" hidden="1">Uke!#REF!</definedName>
    <definedName name="f" hidden="1">Uke!#REF!</definedName>
    <definedName name="FF" localSheetId="46" hidden="1">Uke!#REF!</definedName>
    <definedName name="FF" localSheetId="45" hidden="1">Uke!#REF!</definedName>
    <definedName name="FF" localSheetId="14" hidden="1">Uke!#REF!</definedName>
    <definedName name="FF" localSheetId="28" hidden="1">Uke!#REF!</definedName>
    <definedName name="FF" localSheetId="29" hidden="1">[1]Uke!#REF!</definedName>
    <definedName name="FF" localSheetId="41" hidden="1">Uke!#REF!</definedName>
    <definedName name="FF" localSheetId="18" hidden="1">Uke!#REF!</definedName>
    <definedName name="FF" localSheetId="22" hidden="1">[2]Uke!#REF!</definedName>
    <definedName name="FF" localSheetId="24" hidden="1">[2]Uke!#REF!</definedName>
    <definedName name="FF" localSheetId="19" hidden="1">[3]Uke!#REF!</definedName>
    <definedName name="FF" localSheetId="26" hidden="1">[4]Uke!#REF!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6" hidden="1">Uke!#REF!</definedName>
    <definedName name="FF" localSheetId="35" hidden="1">Uke!#REF!</definedName>
    <definedName name="FF" localSheetId="39" hidden="1">Uke!#REF!</definedName>
    <definedName name="FF" localSheetId="12" hidden="1">Uke!#REF!</definedName>
    <definedName name="FF" localSheetId="40" hidden="1">[5]Uke!#REF!</definedName>
    <definedName name="FF" localSheetId="16" hidden="1">Uke!#REF!</definedName>
    <definedName name="FF" localSheetId="38" hidden="1">Uke!#REF!</definedName>
    <definedName name="FF" localSheetId="6" hidden="1">U!#REF!</definedName>
    <definedName name="FF" localSheetId="34" hidden="1">[6]Uke!#REF!</definedName>
    <definedName name="FF" localSheetId="32" hidden="1">Uke!#REF!</definedName>
    <definedName name="FF" localSheetId="2" hidden="1">Uke!#REF!</definedName>
    <definedName name="FF" hidden="1">Uke!#REF!</definedName>
    <definedName name="fgfhg" localSheetId="46" hidden="1">Uke!#REF!</definedName>
    <definedName name="fgfhg" localSheetId="45" hidden="1">Uke!#REF!</definedName>
    <definedName name="fgfhg" localSheetId="14" hidden="1">Uke!#REF!</definedName>
    <definedName name="fgfhg" localSheetId="28" hidden="1">Uke!#REF!</definedName>
    <definedName name="fgfhg" localSheetId="29" hidden="1">[1]Uke!#REF!</definedName>
    <definedName name="fgfhg" localSheetId="41" hidden="1">Uke!#REF!</definedName>
    <definedName name="fgfhg" localSheetId="18" hidden="1">Uke!#REF!</definedName>
    <definedName name="fgfhg" localSheetId="22" hidden="1">[2]Uke!#REF!</definedName>
    <definedName name="fgfhg" localSheetId="24" hidden="1">[2]Uke!#REF!</definedName>
    <definedName name="fgfhg" localSheetId="19" hidden="1">[3]Uke!#REF!</definedName>
    <definedName name="fgfhg" localSheetId="26" hidden="1">[4]Uke!#REF!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6" hidden="1">Uke!#REF!</definedName>
    <definedName name="fgfhg" localSheetId="12" hidden="1">Uke!#REF!</definedName>
    <definedName name="fgfhg" localSheetId="40" hidden="1">[5]Uke!#REF!</definedName>
    <definedName name="fgfhg" localSheetId="16" hidden="1">Uke!#REF!</definedName>
    <definedName name="fgfhg" localSheetId="38" hidden="1">Uke!#REF!</definedName>
    <definedName name="fgfhg" localSheetId="6" hidden="1">U!#REF!</definedName>
    <definedName name="fgfhg" localSheetId="34" hidden="1">[6]Uke!#REF!</definedName>
    <definedName name="fgfhg" localSheetId="32" hidden="1">Uke!#REF!</definedName>
    <definedName name="fgfhg" localSheetId="2" hidden="1">Uke!#REF!</definedName>
    <definedName name="fgfhg" hidden="1">Uke!#REF!</definedName>
    <definedName name="GGG" localSheetId="46" hidden="1">Uke!#REF!</definedName>
    <definedName name="GGG" localSheetId="45" hidden="1">Uke!#REF!</definedName>
    <definedName name="GGG" localSheetId="14" hidden="1">Uke!#REF!</definedName>
    <definedName name="GGG" localSheetId="28" hidden="1">Uke!#REF!</definedName>
    <definedName name="GGG" localSheetId="29" hidden="1">[1]Uke!#REF!</definedName>
    <definedName name="GGG" localSheetId="27" hidden="1">Uke!#REF!</definedName>
    <definedName name="GGG" localSheetId="43" hidden="1">Uke!#REF!</definedName>
    <definedName name="GGG" localSheetId="41" hidden="1">Uke!#REF!</definedName>
    <definedName name="GGG" localSheetId="18" hidden="1">Uke!#REF!</definedName>
    <definedName name="GGG" localSheetId="22" hidden="1">[2]Uke!#REF!</definedName>
    <definedName name="GGG" localSheetId="24" hidden="1">[2]Uke!#REF!</definedName>
    <definedName name="GGG" localSheetId="19" hidden="1">[3]Uke!#REF!</definedName>
    <definedName name="GGG" localSheetId="26" hidden="1">[4]Uke!#REF!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6" hidden="1">Uke!#REF!</definedName>
    <definedName name="GGG" localSheetId="35" hidden="1">Uke!#REF!</definedName>
    <definedName name="GGG" localSheetId="39" hidden="1">Uke!#REF!</definedName>
    <definedName name="GGG" localSheetId="12" hidden="1">Uke!#REF!</definedName>
    <definedName name="GGG" localSheetId="40" hidden="1">[5]Uke!#REF!</definedName>
    <definedName name="GGG" localSheetId="16" hidden="1">Uke!#REF!</definedName>
    <definedName name="GGG" localSheetId="38" hidden="1">Uke!#REF!</definedName>
    <definedName name="GGG" localSheetId="6" hidden="1">U!#REF!</definedName>
    <definedName name="GGG" localSheetId="34" hidden="1">[6]Uke!#REF!</definedName>
    <definedName name="GGG" localSheetId="31" hidden="1">Uke!#REF!</definedName>
    <definedName name="GGG" localSheetId="32" hidden="1">Uke!#REF!</definedName>
    <definedName name="GGG" localSheetId="2" hidden="1">Uke!#REF!</definedName>
    <definedName name="GGG" hidden="1">Uke!#REF!</definedName>
    <definedName name="GH" localSheetId="46" hidden="1">Uke!#REF!</definedName>
    <definedName name="GH" localSheetId="45" hidden="1">Uke!#REF!</definedName>
    <definedName name="GH" localSheetId="14" hidden="1">Uke!#REF!</definedName>
    <definedName name="GH" localSheetId="28" hidden="1">Uke!#REF!</definedName>
    <definedName name="GH" localSheetId="29" hidden="1">[1]Uke!#REF!</definedName>
    <definedName name="GH" localSheetId="41" hidden="1">Uke!#REF!</definedName>
    <definedName name="GH" localSheetId="18" hidden="1">Uke!#REF!</definedName>
    <definedName name="GH" localSheetId="22" hidden="1">[2]Uke!#REF!</definedName>
    <definedName name="GH" localSheetId="24" hidden="1">[2]Uke!#REF!</definedName>
    <definedName name="GH" localSheetId="19" hidden="1">[3]Uke!#REF!</definedName>
    <definedName name="GH" localSheetId="26" hidden="1">[4]Uke!#REF!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6" hidden="1">Uke!#REF!</definedName>
    <definedName name="GH" localSheetId="35" hidden="1">Uke!#REF!</definedName>
    <definedName name="GH" localSheetId="39" hidden="1">Uke!#REF!</definedName>
    <definedName name="GH" localSheetId="12" hidden="1">Uke!#REF!</definedName>
    <definedName name="GH" localSheetId="40" hidden="1">[5]Uke!#REF!</definedName>
    <definedName name="GH" localSheetId="16" hidden="1">Uke!#REF!</definedName>
    <definedName name="GH" localSheetId="38" hidden="1">Uke!#REF!</definedName>
    <definedName name="GH" localSheetId="6" hidden="1">U!#REF!</definedName>
    <definedName name="GH" localSheetId="34" hidden="1">[6]Uke!#REF!</definedName>
    <definedName name="GH" localSheetId="32" hidden="1">Uke!#REF!</definedName>
    <definedName name="GH" localSheetId="2" hidden="1">Uke!#REF!</definedName>
    <definedName name="GH" hidden="1">Uke!#REF!</definedName>
    <definedName name="ghj" localSheetId="46" hidden="1">[7]Uke!#REF!</definedName>
    <definedName name="ghj" localSheetId="14" hidden="1">[7]Uke!#REF!</definedName>
    <definedName name="ghj" localSheetId="28" hidden="1">[7]Uke!#REF!</definedName>
    <definedName name="ghj" localSheetId="29" hidden="1">[1]Uke!#REF!</definedName>
    <definedName name="ghj" localSheetId="41" hidden="1">[7]Uke!#REF!</definedName>
    <definedName name="ghj" localSheetId="18" hidden="1">[7]Uke!#REF!</definedName>
    <definedName name="ghj" localSheetId="22" hidden="1">[2]Uke!#REF!</definedName>
    <definedName name="ghj" localSheetId="24" hidden="1">[2]Uke!#REF!</definedName>
    <definedName name="ghj" localSheetId="19" hidden="1">[3]Uke!#REF!</definedName>
    <definedName name="ghj" localSheetId="26" hidden="1">[4]Uke!#REF!</definedName>
    <definedName name="ghj" localSheetId="4" hidden="1">[7]Uke!#REF!</definedName>
    <definedName name="ghj" localSheetId="10" hidden="1">[7]Uke!#REF!</definedName>
    <definedName name="ghj" localSheetId="8" hidden="1">[7]Uke!#REF!</definedName>
    <definedName name="ghj" localSheetId="36" hidden="1">[7]Uke!#REF!</definedName>
    <definedName name="ghj" localSheetId="12" hidden="1">[7]Uke!#REF!</definedName>
    <definedName name="ghj" localSheetId="40" hidden="1">[5]Uke!#REF!</definedName>
    <definedName name="ghj" localSheetId="16" hidden="1">[7]Uke!#REF!</definedName>
    <definedName name="ghj" localSheetId="38" hidden="1">[7]Uke!#REF!</definedName>
    <definedName name="ghj" localSheetId="6" hidden="1">U!#REF!</definedName>
    <definedName name="ghj" localSheetId="34" hidden="1">[8]Uke!#REF!</definedName>
    <definedName name="ghj" localSheetId="32" hidden="1">[7]Uke!#REF!</definedName>
    <definedName name="ghj" localSheetId="2" hidden="1">[7]Uke!#REF!</definedName>
    <definedName name="ghj" hidden="1">[7]Uke!#REF!</definedName>
    <definedName name="GI" localSheetId="46" hidden="1">Uke!#REF!</definedName>
    <definedName name="GI" localSheetId="45" hidden="1">Uke!#REF!</definedName>
    <definedName name="GI" localSheetId="14" hidden="1">Uke!#REF!</definedName>
    <definedName name="GI" localSheetId="28" hidden="1">Uke!#REF!</definedName>
    <definedName name="GI" localSheetId="29" hidden="1">[1]Uke!#REF!</definedName>
    <definedName name="GI" localSheetId="41" hidden="1">Uke!#REF!</definedName>
    <definedName name="GI" localSheetId="18" hidden="1">Uke!#REF!</definedName>
    <definedName name="GI" localSheetId="22" hidden="1">[2]Uke!#REF!</definedName>
    <definedName name="GI" localSheetId="24" hidden="1">[2]Uke!#REF!</definedName>
    <definedName name="GI" localSheetId="19" hidden="1">[3]Uke!#REF!</definedName>
    <definedName name="GI" localSheetId="26" hidden="1">[4]Uke!#REF!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6" hidden="1">Uke!#REF!</definedName>
    <definedName name="GI" localSheetId="35" hidden="1">Uke!#REF!</definedName>
    <definedName name="GI" localSheetId="39" hidden="1">Uke!#REF!</definedName>
    <definedName name="GI" localSheetId="12" hidden="1">Uke!#REF!</definedName>
    <definedName name="GI" localSheetId="40" hidden="1">[5]Uke!#REF!</definedName>
    <definedName name="GI" localSheetId="16" hidden="1">Uke!#REF!</definedName>
    <definedName name="GI" localSheetId="38" hidden="1">Uke!#REF!</definedName>
    <definedName name="GI" localSheetId="6" hidden="1">U!#REF!</definedName>
    <definedName name="GI" localSheetId="34" hidden="1">[6]Uke!#REF!</definedName>
    <definedName name="GI" localSheetId="32" hidden="1">Uke!#REF!</definedName>
    <definedName name="GI" localSheetId="2" hidden="1">Uke!#REF!</definedName>
    <definedName name="GI" hidden="1">Uke!#REF!</definedName>
    <definedName name="HG" localSheetId="46" hidden="1">Uke!#REF!</definedName>
    <definedName name="HG" localSheetId="45" hidden="1">Uke!#REF!</definedName>
    <definedName name="HG" localSheetId="14" hidden="1">Uke!#REF!</definedName>
    <definedName name="HG" localSheetId="28" hidden="1">Uke!#REF!</definedName>
    <definedName name="HG" localSheetId="29" hidden="1">[1]Uke!#REF!</definedName>
    <definedName name="HG" localSheetId="41" hidden="1">Uke!#REF!</definedName>
    <definedName name="HG" localSheetId="18" hidden="1">Uke!#REF!</definedName>
    <definedName name="HG" localSheetId="22" hidden="1">[2]Uke!#REF!</definedName>
    <definedName name="HG" localSheetId="24" hidden="1">[2]Uke!#REF!</definedName>
    <definedName name="HG" localSheetId="19" hidden="1">[3]Uke!#REF!</definedName>
    <definedName name="HG" localSheetId="26" hidden="1">[4]Uke!#REF!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6" hidden="1">Uke!#REF!</definedName>
    <definedName name="HG" localSheetId="35" hidden="1">Uke!#REF!</definedName>
    <definedName name="HG" localSheetId="39" hidden="1">Uke!#REF!</definedName>
    <definedName name="HG" localSheetId="12" hidden="1">Uke!#REF!</definedName>
    <definedName name="HG" localSheetId="40" hidden="1">[5]Uke!#REF!</definedName>
    <definedName name="HG" localSheetId="16" hidden="1">Uke!#REF!</definedName>
    <definedName name="HG" localSheetId="38" hidden="1">Uke!#REF!</definedName>
    <definedName name="HG" localSheetId="6" hidden="1">U!#REF!</definedName>
    <definedName name="HG" localSheetId="34" hidden="1">[6]Uke!#REF!</definedName>
    <definedName name="HG" localSheetId="32" hidden="1">Uke!#REF!</definedName>
    <definedName name="HG" localSheetId="2" hidden="1">Uke!#REF!</definedName>
    <definedName name="HG" hidden="1">Uke!#REF!</definedName>
    <definedName name="HKJHKJH" localSheetId="46" hidden="1">Uke!#REF!</definedName>
    <definedName name="HKJHKJH" localSheetId="14" hidden="1">Uke!#REF!</definedName>
    <definedName name="HKJHKJH" localSheetId="28" hidden="1">Uke!#REF!</definedName>
    <definedName name="HKJHKJH" localSheetId="29" hidden="1">[1]Uke!#REF!</definedName>
    <definedName name="HKJHKJH" localSheetId="41" hidden="1">Uke!#REF!</definedName>
    <definedName name="HKJHKJH" localSheetId="18" hidden="1">Uke!#REF!</definedName>
    <definedName name="HKJHKJH" localSheetId="22" hidden="1">[2]Uke!#REF!</definedName>
    <definedName name="HKJHKJH" localSheetId="24" hidden="1">[2]Uke!#REF!</definedName>
    <definedName name="HKJHKJH" localSheetId="19" hidden="1">[3]Uke!#REF!</definedName>
    <definedName name="HKJHKJH" localSheetId="26" hidden="1">[4]Uke!#REF!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6" hidden="1">Uke!#REF!</definedName>
    <definedName name="HKJHKJH" localSheetId="12" hidden="1">Uke!#REF!</definedName>
    <definedName name="HKJHKJH" localSheetId="40" hidden="1">[5]Uke!#REF!</definedName>
    <definedName name="HKJHKJH" localSheetId="16" hidden="1">Uke!#REF!</definedName>
    <definedName name="HKJHKJH" localSheetId="38" hidden="1">Uke!#REF!</definedName>
    <definedName name="HKJHKJH" localSheetId="6" hidden="1">U!#REF!</definedName>
    <definedName name="HKJHKJH" localSheetId="34" hidden="1">[6]Uke!#REF!</definedName>
    <definedName name="HKJHKJH" localSheetId="32" hidden="1">Uke!#REF!</definedName>
    <definedName name="HKJHKJH" localSheetId="2" hidden="1">Uke!#REF!</definedName>
    <definedName name="HKJHKJH" hidden="1">Uke!#REF!</definedName>
    <definedName name="HT" localSheetId="46" hidden="1">Uke!#REF!</definedName>
    <definedName name="HT" localSheetId="45" hidden="1">Uke!#REF!</definedName>
    <definedName name="HT" localSheetId="14" hidden="1">Uke!#REF!</definedName>
    <definedName name="HT" localSheetId="28" hidden="1">Uke!#REF!</definedName>
    <definedName name="HT" localSheetId="29" hidden="1">[1]Uke!#REF!</definedName>
    <definedName name="HT" localSheetId="41" hidden="1">Uke!#REF!</definedName>
    <definedName name="HT" localSheetId="18" hidden="1">Uke!#REF!</definedName>
    <definedName name="HT" localSheetId="22" hidden="1">[2]Uke!#REF!</definedName>
    <definedName name="HT" localSheetId="24" hidden="1">[2]Uke!#REF!</definedName>
    <definedName name="HT" localSheetId="19" hidden="1">[3]Uke!#REF!</definedName>
    <definedName name="HT" localSheetId="26" hidden="1">[4]Uke!#REF!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6" hidden="1">Uke!#REF!</definedName>
    <definedName name="HT" localSheetId="35" hidden="1">Uke!#REF!</definedName>
    <definedName name="HT" localSheetId="39" hidden="1">Uke!#REF!</definedName>
    <definedName name="HT" localSheetId="12" hidden="1">Uke!#REF!</definedName>
    <definedName name="HT" localSheetId="40" hidden="1">[5]Uke!#REF!</definedName>
    <definedName name="HT" localSheetId="16" hidden="1">Uke!#REF!</definedName>
    <definedName name="HT" localSheetId="38" hidden="1">Uke!#REF!</definedName>
    <definedName name="HT" localSheetId="6" hidden="1">U!#REF!</definedName>
    <definedName name="HT" localSheetId="34" hidden="1">[6]Uke!#REF!</definedName>
    <definedName name="HT" localSheetId="32" hidden="1">Uke!#REF!</definedName>
    <definedName name="HT" localSheetId="2" hidden="1">Uke!#REF!</definedName>
    <definedName name="HT" hidden="1">Uke!#REF!</definedName>
    <definedName name="JHK" localSheetId="46" hidden="1">Uke!#REF!</definedName>
    <definedName name="JHK" localSheetId="45" hidden="1">Uke!#REF!</definedName>
    <definedName name="JHK" localSheetId="14" hidden="1">Uke!#REF!</definedName>
    <definedName name="JHK" localSheetId="28" hidden="1">Uke!#REF!</definedName>
    <definedName name="JHK" localSheetId="29" hidden="1">[1]Uke!#REF!</definedName>
    <definedName name="JHK" localSheetId="41" hidden="1">Uke!#REF!</definedName>
    <definedName name="JHK" localSheetId="18" hidden="1">Uke!#REF!</definedName>
    <definedName name="JHK" localSheetId="22" hidden="1">[2]Uke!#REF!</definedName>
    <definedName name="JHK" localSheetId="24" hidden="1">[2]Uke!#REF!</definedName>
    <definedName name="JHK" localSheetId="19" hidden="1">[3]Uke!#REF!</definedName>
    <definedName name="JHK" localSheetId="26" hidden="1">[4]Uke!#REF!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6" hidden="1">Uke!#REF!</definedName>
    <definedName name="JHK" localSheetId="35" hidden="1">Uke!#REF!</definedName>
    <definedName name="JHK" localSheetId="39" hidden="1">Uke!#REF!</definedName>
    <definedName name="JHK" localSheetId="12" hidden="1">Uke!#REF!</definedName>
    <definedName name="JHK" localSheetId="40" hidden="1">[5]Uke!#REF!</definedName>
    <definedName name="JHK" localSheetId="16" hidden="1">Uke!#REF!</definedName>
    <definedName name="JHK" localSheetId="38" hidden="1">Uke!#REF!</definedName>
    <definedName name="JHK" localSheetId="6" hidden="1">U!#REF!</definedName>
    <definedName name="JHK" localSheetId="34" hidden="1">[6]Uke!#REF!</definedName>
    <definedName name="JHK" localSheetId="32" hidden="1">Uke!#REF!</definedName>
    <definedName name="JHK" localSheetId="2" hidden="1">Uke!#REF!</definedName>
    <definedName name="JHK" hidden="1">Uke!#REF!</definedName>
    <definedName name="JK" localSheetId="46" hidden="1">Uke!#REF!</definedName>
    <definedName name="JK" localSheetId="14" hidden="1">Uke!#REF!</definedName>
    <definedName name="JK" localSheetId="28" hidden="1">Uke!#REF!</definedName>
    <definedName name="JK" localSheetId="29" hidden="1">[1]Uke!#REF!</definedName>
    <definedName name="JK" localSheetId="41" hidden="1">Uke!#REF!</definedName>
    <definedName name="JK" localSheetId="18" hidden="1">Uke!#REF!</definedName>
    <definedName name="JK" localSheetId="22" hidden="1">[2]Uke!#REF!</definedName>
    <definedName name="JK" localSheetId="24" hidden="1">[2]Uke!#REF!</definedName>
    <definedName name="JK" localSheetId="19" hidden="1">[3]Uke!#REF!</definedName>
    <definedName name="JK" localSheetId="26" hidden="1">[4]Uke!#REF!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6" hidden="1">Uke!#REF!</definedName>
    <definedName name="JK" localSheetId="12" hidden="1">Uke!#REF!</definedName>
    <definedName name="JK" localSheetId="40" hidden="1">[5]Uke!#REF!</definedName>
    <definedName name="JK" localSheetId="16" hidden="1">Uke!#REF!</definedName>
    <definedName name="JK" localSheetId="38" hidden="1">Uke!#REF!</definedName>
    <definedName name="JK" localSheetId="6" hidden="1">U!#REF!</definedName>
    <definedName name="JK" localSheetId="34" hidden="1">[6]Uke!#REF!</definedName>
    <definedName name="JK" localSheetId="32" hidden="1">Uke!#REF!</definedName>
    <definedName name="JK" localSheetId="2" hidden="1">Uke!#REF!</definedName>
    <definedName name="JK" hidden="1">Uke!#REF!</definedName>
    <definedName name="JLK" localSheetId="46" hidden="1">Uke!#REF!</definedName>
    <definedName name="JLK" localSheetId="45" hidden="1">Uke!#REF!</definedName>
    <definedName name="JLK" localSheetId="14" hidden="1">Uke!#REF!</definedName>
    <definedName name="JLK" localSheetId="28" hidden="1">Uke!#REF!</definedName>
    <definedName name="JLK" localSheetId="29" hidden="1">[1]Uke!#REF!</definedName>
    <definedName name="JLK" localSheetId="41" hidden="1">Uke!#REF!</definedName>
    <definedName name="JLK" localSheetId="18" hidden="1">Uke!#REF!</definedName>
    <definedName name="JLK" localSheetId="22" hidden="1">[2]Uke!#REF!</definedName>
    <definedName name="JLK" localSheetId="24" hidden="1">[2]Uke!#REF!</definedName>
    <definedName name="JLK" localSheetId="19" hidden="1">[3]Uke!#REF!</definedName>
    <definedName name="JLK" localSheetId="26" hidden="1">[4]Uke!#REF!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6" hidden="1">Uke!#REF!</definedName>
    <definedName name="JLK" localSheetId="35" hidden="1">Uke!#REF!</definedName>
    <definedName name="JLK" localSheetId="39" hidden="1">Uke!#REF!</definedName>
    <definedName name="JLK" localSheetId="12" hidden="1">Uke!#REF!</definedName>
    <definedName name="JLK" localSheetId="40" hidden="1">[5]Uke!#REF!</definedName>
    <definedName name="JLK" localSheetId="16" hidden="1">Uke!#REF!</definedName>
    <definedName name="JLK" localSheetId="38" hidden="1">Uke!#REF!</definedName>
    <definedName name="JLK" localSheetId="6" hidden="1">U!#REF!</definedName>
    <definedName name="JLK" localSheetId="34" hidden="1">[6]Uke!#REF!</definedName>
    <definedName name="JLK" localSheetId="32" hidden="1">Uke!#REF!</definedName>
    <definedName name="JLK" localSheetId="2" hidden="1">Uke!#REF!</definedName>
    <definedName name="JLK" hidden="1">Uke!#REF!</definedName>
    <definedName name="JLKJ" localSheetId="46" hidden="1">Uke!#REF!</definedName>
    <definedName name="JLKJ" localSheetId="45" hidden="1">Uke!#REF!</definedName>
    <definedName name="JLKJ" localSheetId="14" hidden="1">Uke!#REF!</definedName>
    <definedName name="JLKJ" localSheetId="28" hidden="1">Uke!#REF!</definedName>
    <definedName name="JLKJ" localSheetId="29" hidden="1">[1]Uke!#REF!</definedName>
    <definedName name="JLKJ" localSheetId="41" hidden="1">Uke!#REF!</definedName>
    <definedName name="JLKJ" localSheetId="18" hidden="1">Uke!#REF!</definedName>
    <definedName name="JLKJ" localSheetId="22" hidden="1">[2]Uke!#REF!</definedName>
    <definedName name="JLKJ" localSheetId="24" hidden="1">[2]Uke!#REF!</definedName>
    <definedName name="JLKJ" localSheetId="19" hidden="1">[3]Uke!#REF!</definedName>
    <definedName name="JLKJ" localSheetId="26" hidden="1">[4]Uke!#REF!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6" hidden="1">Uke!#REF!</definedName>
    <definedName name="JLKJ" localSheetId="35" hidden="1">Uke!#REF!</definedName>
    <definedName name="JLKJ" localSheetId="39" hidden="1">Uke!#REF!</definedName>
    <definedName name="JLKJ" localSheetId="12" hidden="1">Uke!#REF!</definedName>
    <definedName name="JLKJ" localSheetId="40" hidden="1">[5]Uke!#REF!</definedName>
    <definedName name="JLKJ" localSheetId="16" hidden="1">Uke!#REF!</definedName>
    <definedName name="JLKJ" localSheetId="38" hidden="1">Uke!#REF!</definedName>
    <definedName name="JLKJ" localSheetId="6" hidden="1">U!#REF!</definedName>
    <definedName name="JLKJ" localSheetId="34" hidden="1">[6]Uke!#REF!</definedName>
    <definedName name="JLKJ" localSheetId="32" hidden="1">Uke!#REF!</definedName>
    <definedName name="JLKJ" localSheetId="2" hidden="1">Uke!#REF!</definedName>
    <definedName name="JLKJ" hidden="1">Uke!#REF!</definedName>
    <definedName name="JLKJL" localSheetId="46" hidden="1">Uke!#REF!</definedName>
    <definedName name="JLKJL" localSheetId="14" hidden="1">Uke!#REF!</definedName>
    <definedName name="JLKJL" localSheetId="28" hidden="1">Uke!#REF!</definedName>
    <definedName name="JLKJL" localSheetId="29" hidden="1">[1]Uke!#REF!</definedName>
    <definedName name="JLKJL" localSheetId="41" hidden="1">Uke!#REF!</definedName>
    <definedName name="JLKJL" localSheetId="18" hidden="1">Uke!#REF!</definedName>
    <definedName name="JLKJL" localSheetId="22" hidden="1">[2]Uke!#REF!</definedName>
    <definedName name="JLKJL" localSheetId="24" hidden="1">[2]Uke!#REF!</definedName>
    <definedName name="JLKJL" localSheetId="19" hidden="1">[3]Uke!#REF!</definedName>
    <definedName name="JLKJL" localSheetId="26" hidden="1">[4]Uke!#REF!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6" hidden="1">Uke!#REF!</definedName>
    <definedName name="JLKJL" localSheetId="12" hidden="1">Uke!#REF!</definedName>
    <definedName name="JLKJL" localSheetId="40" hidden="1">[5]Uke!#REF!</definedName>
    <definedName name="JLKJL" localSheetId="16" hidden="1">Uke!#REF!</definedName>
    <definedName name="JLKJL" localSheetId="38" hidden="1">Uke!#REF!</definedName>
    <definedName name="JLKJL" localSheetId="6" hidden="1">U!#REF!</definedName>
    <definedName name="JLKJL" localSheetId="34" hidden="1">[6]Uke!#REF!</definedName>
    <definedName name="JLKJL" localSheetId="32" hidden="1">Uke!#REF!</definedName>
    <definedName name="JLKJL" localSheetId="2" hidden="1">Uke!#REF!</definedName>
    <definedName name="JLKJL" hidden="1">Uke!#REF!</definedName>
    <definedName name="JLKJLK" localSheetId="46" hidden="1">Uke!#REF!</definedName>
    <definedName name="JLKJLK" localSheetId="45" hidden="1">Uke!#REF!</definedName>
    <definedName name="JLKJLK" localSheetId="14" hidden="1">Uke!#REF!</definedName>
    <definedName name="JLKJLK" localSheetId="28" hidden="1">Uke!#REF!</definedName>
    <definedName name="JLKJLK" localSheetId="29" hidden="1">[1]Uke!#REF!</definedName>
    <definedName name="JLKJLK" localSheetId="41" hidden="1">Uke!#REF!</definedName>
    <definedName name="JLKJLK" localSheetId="18" hidden="1">Uke!#REF!</definedName>
    <definedName name="JLKJLK" localSheetId="22" hidden="1">[2]Uke!#REF!</definedName>
    <definedName name="JLKJLK" localSheetId="24" hidden="1">[2]Uke!#REF!</definedName>
    <definedName name="JLKJLK" localSheetId="19" hidden="1">[3]Uke!#REF!</definedName>
    <definedName name="JLKJLK" localSheetId="26" hidden="1">[4]Uke!#REF!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6" hidden="1">Uke!#REF!</definedName>
    <definedName name="JLKJLK" localSheetId="35" hidden="1">Uke!#REF!</definedName>
    <definedName name="JLKJLK" localSheetId="39" hidden="1">Uke!#REF!</definedName>
    <definedName name="JLKJLK" localSheetId="12" hidden="1">Uke!#REF!</definedName>
    <definedName name="JLKJLK" localSheetId="40" hidden="1">[5]Uke!#REF!</definedName>
    <definedName name="JLKJLK" localSheetId="16" hidden="1">Uke!#REF!</definedName>
    <definedName name="JLKJLK" localSheetId="38" hidden="1">Uke!#REF!</definedName>
    <definedName name="JLKJLK" localSheetId="6" hidden="1">U!#REF!</definedName>
    <definedName name="JLKJLK" localSheetId="34" hidden="1">[6]Uke!#REF!</definedName>
    <definedName name="JLKJLK" localSheetId="32" hidden="1">Uke!#REF!</definedName>
    <definedName name="JLKJLK" localSheetId="2" hidden="1">Uke!#REF!</definedName>
    <definedName name="JLKJLK" hidden="1">Uke!#REF!</definedName>
    <definedName name="KJH" localSheetId="46" hidden="1">Uke!#REF!</definedName>
    <definedName name="KJH" localSheetId="45" hidden="1">Uke!#REF!</definedName>
    <definedName name="KJH" localSheetId="14" hidden="1">Uke!#REF!</definedName>
    <definedName name="KJH" localSheetId="28" hidden="1">Uke!#REF!</definedName>
    <definedName name="KJH" localSheetId="29" hidden="1">[1]Uke!#REF!</definedName>
    <definedName name="KJH" localSheetId="43" hidden="1">Uke!#REF!</definedName>
    <definedName name="KJH" localSheetId="41" hidden="1">Uke!#REF!</definedName>
    <definedName name="KJH" localSheetId="18" hidden="1">Uke!#REF!</definedName>
    <definedName name="KJH" localSheetId="22" hidden="1">[2]Uke!#REF!</definedName>
    <definedName name="KJH" localSheetId="24" hidden="1">[2]Uke!#REF!</definedName>
    <definedName name="KJH" localSheetId="19" hidden="1">[3]Uke!#REF!</definedName>
    <definedName name="KJH" localSheetId="26" hidden="1">[4]Uke!#REF!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6" hidden="1">Uke!#REF!</definedName>
    <definedName name="KJH" localSheetId="35" hidden="1">Uke!#REF!</definedName>
    <definedName name="KJH" localSheetId="39" hidden="1">Uke!#REF!</definedName>
    <definedName name="KJH" localSheetId="12" hidden="1">Uke!#REF!</definedName>
    <definedName name="KJH" localSheetId="40" hidden="1">[5]Uke!#REF!</definedName>
    <definedName name="KJH" localSheetId="16" hidden="1">Uke!#REF!</definedName>
    <definedName name="KJH" localSheetId="38" hidden="1">Uke!#REF!</definedName>
    <definedName name="KJH" localSheetId="6" hidden="1">U!#REF!</definedName>
    <definedName name="KJH" localSheetId="34" hidden="1">[6]Uke!#REF!</definedName>
    <definedName name="KJH" localSheetId="31" hidden="1">Uke!#REF!</definedName>
    <definedName name="KJH" localSheetId="32" hidden="1">Uke!#REF!</definedName>
    <definedName name="KJH" localSheetId="2" hidden="1">Uke!#REF!</definedName>
    <definedName name="KJH" hidden="1">Uke!#REF!</definedName>
    <definedName name="KJHK" localSheetId="46" hidden="1">Uke!#REF!</definedName>
    <definedName name="KJHK" localSheetId="45" hidden="1">Uke!#REF!</definedName>
    <definedName name="KJHK" localSheetId="14" hidden="1">Uke!#REF!</definedName>
    <definedName name="KJHK" localSheetId="28" hidden="1">Uke!#REF!</definedName>
    <definedName name="KJHK" localSheetId="29" hidden="1">[1]Uke!#REF!</definedName>
    <definedName name="KJHK" localSheetId="41" hidden="1">Uke!#REF!</definedName>
    <definedName name="KJHK" localSheetId="18" hidden="1">Uke!#REF!</definedName>
    <definedName name="KJHK" localSheetId="22" hidden="1">[2]Uke!#REF!</definedName>
    <definedName name="KJHK" localSheetId="24" hidden="1">[2]Uke!#REF!</definedName>
    <definedName name="KJHK" localSheetId="19" hidden="1">[3]Uke!#REF!</definedName>
    <definedName name="KJHK" localSheetId="26" hidden="1">[4]Uke!#REF!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6" hidden="1">Uke!#REF!</definedName>
    <definedName name="KJHK" localSheetId="35" hidden="1">Uke!#REF!</definedName>
    <definedName name="KJHK" localSheetId="39" hidden="1">Uke!#REF!</definedName>
    <definedName name="KJHK" localSheetId="12" hidden="1">Uke!#REF!</definedName>
    <definedName name="KJHK" localSheetId="40" hidden="1">[5]Uke!#REF!</definedName>
    <definedName name="KJHK" localSheetId="16" hidden="1">Uke!#REF!</definedName>
    <definedName name="KJHK" localSheetId="38" hidden="1">Uke!#REF!</definedName>
    <definedName name="KJHK" localSheetId="6" hidden="1">U!#REF!</definedName>
    <definedName name="KJHK" localSheetId="34" hidden="1">[6]Uke!#REF!</definedName>
    <definedName name="KJHK" localSheetId="32" hidden="1">Uke!#REF!</definedName>
    <definedName name="KJHK" localSheetId="2" hidden="1">Uke!#REF!</definedName>
    <definedName name="KJHK" hidden="1">Uke!#REF!</definedName>
    <definedName name="KJLKJ" localSheetId="46" hidden="1">Uke!#REF!</definedName>
    <definedName name="KJLKJ" localSheetId="14" hidden="1">Uke!#REF!</definedName>
    <definedName name="KJLKJ" localSheetId="28" hidden="1">Uke!#REF!</definedName>
    <definedName name="KJLKJ" localSheetId="29" hidden="1">[1]Uke!#REF!</definedName>
    <definedName name="KJLKJ" localSheetId="41" hidden="1">Uke!#REF!</definedName>
    <definedName name="KJLKJ" localSheetId="18" hidden="1">Uke!#REF!</definedName>
    <definedName name="KJLKJ" localSheetId="22" hidden="1">[2]Uke!#REF!</definedName>
    <definedName name="KJLKJ" localSheetId="24" hidden="1">[2]Uke!#REF!</definedName>
    <definedName name="KJLKJ" localSheetId="19" hidden="1">[3]Uke!#REF!</definedName>
    <definedName name="KJLKJ" localSheetId="26" hidden="1">[4]Uke!#REF!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6" hidden="1">Uke!#REF!</definedName>
    <definedName name="KJLKJ" localSheetId="12" hidden="1">Uke!#REF!</definedName>
    <definedName name="KJLKJ" localSheetId="40" hidden="1">[5]Uke!#REF!</definedName>
    <definedName name="KJLKJ" localSheetId="16" hidden="1">Uke!#REF!</definedName>
    <definedName name="KJLKJ" localSheetId="38" hidden="1">Uke!#REF!</definedName>
    <definedName name="KJLKJ" localSheetId="6" hidden="1">U!#REF!</definedName>
    <definedName name="KJLKJ" localSheetId="34" hidden="1">[6]Uke!#REF!</definedName>
    <definedName name="KJLKJ" localSheetId="32" hidden="1">Uke!#REF!</definedName>
    <definedName name="KJLKJ" localSheetId="2" hidden="1">Uke!#REF!</definedName>
    <definedName name="KJLKJ" hidden="1">Uke!#REF!</definedName>
    <definedName name="kkk" localSheetId="46" hidden="1">Uke!#REF!</definedName>
    <definedName name="kkk" localSheetId="45" hidden="1">Uke!#REF!</definedName>
    <definedName name="kkk" localSheetId="14" hidden="1">Uke!#REF!</definedName>
    <definedName name="kkk" localSheetId="28" hidden="1">Uke!#REF!</definedName>
    <definedName name="kkk" localSheetId="29" hidden="1">[1]Uke!#REF!</definedName>
    <definedName name="kkk" localSheetId="41" hidden="1">Uke!#REF!</definedName>
    <definedName name="kkk" localSheetId="18" hidden="1">Uke!#REF!</definedName>
    <definedName name="kkk" localSheetId="22" hidden="1">[2]Uke!#REF!</definedName>
    <definedName name="kkk" localSheetId="24" hidden="1">[2]Uke!#REF!</definedName>
    <definedName name="kkk" localSheetId="19" hidden="1">[3]Uke!#REF!</definedName>
    <definedName name="kkk" localSheetId="26" hidden="1">[4]Uke!#REF!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6" hidden="1">Uke!#REF!</definedName>
    <definedName name="kkk" localSheetId="35" hidden="1">Uke!#REF!</definedName>
    <definedName name="kkk" localSheetId="39" hidden="1">Uke!#REF!</definedName>
    <definedName name="kkk" localSheetId="12" hidden="1">Uke!#REF!</definedName>
    <definedName name="kkk" localSheetId="40" hidden="1">[5]Uke!#REF!</definedName>
    <definedName name="kkk" localSheetId="16" hidden="1">Uke!#REF!</definedName>
    <definedName name="kkk" localSheetId="38" hidden="1">Uke!#REF!</definedName>
    <definedName name="kkk" localSheetId="6" hidden="1">U!#REF!</definedName>
    <definedName name="kkk" localSheetId="34" hidden="1">[6]Uke!#REF!</definedName>
    <definedName name="kkk" localSheetId="32" hidden="1">Uke!#REF!</definedName>
    <definedName name="kkk" localSheetId="2" hidden="1">Uke!#REF!</definedName>
    <definedName name="kkk" hidden="1">Uke!#REF!</definedName>
    <definedName name="LKH" localSheetId="46" hidden="1">Uke!#REF!</definedName>
    <definedName name="LKH" localSheetId="45" hidden="1">Uke!#REF!</definedName>
    <definedName name="LKH" localSheetId="14" hidden="1">Uke!#REF!</definedName>
    <definedName name="LKH" localSheetId="28" hidden="1">Uke!#REF!</definedName>
    <definedName name="LKH" localSheetId="29" hidden="1">[1]Uke!#REF!</definedName>
    <definedName name="LKH" localSheetId="43" hidden="1">Uke!#REF!</definedName>
    <definedName name="LKH" localSheetId="41" hidden="1">Uke!#REF!</definedName>
    <definedName name="LKH" localSheetId="18" hidden="1">Uke!#REF!</definedName>
    <definedName name="LKH" localSheetId="22" hidden="1">[2]Uke!#REF!</definedName>
    <definedName name="LKH" localSheetId="24" hidden="1">[2]Uke!#REF!</definedName>
    <definedName name="LKH" localSheetId="19" hidden="1">[3]Uke!#REF!</definedName>
    <definedName name="LKH" localSheetId="26" hidden="1">[4]Uke!#REF!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6" hidden="1">Uke!#REF!</definedName>
    <definedName name="LKH" localSheetId="35" hidden="1">Uke!#REF!</definedName>
    <definedName name="LKH" localSheetId="39" hidden="1">Uke!#REF!</definedName>
    <definedName name="LKH" localSheetId="12" hidden="1">Uke!#REF!</definedName>
    <definedName name="LKH" localSheetId="40" hidden="1">[5]Uke!#REF!</definedName>
    <definedName name="LKH" localSheetId="16" hidden="1">Uke!#REF!</definedName>
    <definedName name="LKH" localSheetId="38" hidden="1">Uke!#REF!</definedName>
    <definedName name="LKH" localSheetId="6" hidden="1">U!#REF!</definedName>
    <definedName name="LKH" localSheetId="34" hidden="1">[6]Uke!#REF!</definedName>
    <definedName name="LKH" localSheetId="31" hidden="1">Uke!#REF!</definedName>
    <definedName name="LKH" localSheetId="32" hidden="1">Uke!#REF!</definedName>
    <definedName name="LKH" localSheetId="2" hidden="1">Uke!#REF!</definedName>
    <definedName name="LKH" hidden="1">Uke!#REF!</definedName>
    <definedName name="lll" localSheetId="46" hidden="1">Uke!#REF!</definedName>
    <definedName name="lll" localSheetId="45" hidden="1">Uke!#REF!</definedName>
    <definedName name="lll" localSheetId="14" hidden="1">Uke!#REF!</definedName>
    <definedName name="lll" localSheetId="28" hidden="1">Uke!#REF!</definedName>
    <definedName name="lll" localSheetId="29" hidden="1">[1]Uke!#REF!</definedName>
    <definedName name="lll" localSheetId="41" hidden="1">Uke!#REF!</definedName>
    <definedName name="lll" localSheetId="18" hidden="1">Uke!#REF!</definedName>
    <definedName name="lll" localSheetId="22" hidden="1">[2]Uke!#REF!</definedName>
    <definedName name="lll" localSheetId="24" hidden="1">[2]Uke!#REF!</definedName>
    <definedName name="lll" localSheetId="19" hidden="1">[3]Uke!#REF!</definedName>
    <definedName name="lll" localSheetId="26" hidden="1">[4]Uke!#REF!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6" hidden="1">Uke!#REF!</definedName>
    <definedName name="lll" localSheetId="35" hidden="1">Uke!#REF!</definedName>
    <definedName name="lll" localSheetId="39" hidden="1">Uke!#REF!</definedName>
    <definedName name="lll" localSheetId="12" hidden="1">Uke!#REF!</definedName>
    <definedName name="lll" localSheetId="40" hidden="1">[5]Uke!#REF!</definedName>
    <definedName name="lll" localSheetId="16" hidden="1">Uke!#REF!</definedName>
    <definedName name="lll" localSheetId="38" hidden="1">Uke!#REF!</definedName>
    <definedName name="lll" localSheetId="6" hidden="1">U!#REF!</definedName>
    <definedName name="lll" localSheetId="34" hidden="1">[6]Uke!#REF!</definedName>
    <definedName name="lll" localSheetId="32" hidden="1">Uke!#REF!</definedName>
    <definedName name="lll" localSheetId="2" hidden="1">Uke!#REF!</definedName>
    <definedName name="lll" hidden="1">Uke!#REF!</definedName>
    <definedName name="MM" localSheetId="46" hidden="1">Uke!#REF!</definedName>
    <definedName name="MM" localSheetId="45" hidden="1">Uke!#REF!</definedName>
    <definedName name="MM" localSheetId="14" hidden="1">Uke!#REF!</definedName>
    <definedName name="MM" localSheetId="28" hidden="1">Uke!#REF!</definedName>
    <definedName name="MM" localSheetId="29" hidden="1">[1]Uke!#REF!</definedName>
    <definedName name="MM" localSheetId="41" hidden="1">Uke!#REF!</definedName>
    <definedName name="MM" localSheetId="18" hidden="1">Uke!#REF!</definedName>
    <definedName name="MM" localSheetId="22" hidden="1">[2]Uke!#REF!</definedName>
    <definedName name="MM" localSheetId="24" hidden="1">[2]Uke!#REF!</definedName>
    <definedName name="MM" localSheetId="19" hidden="1">[3]Uke!#REF!</definedName>
    <definedName name="MM" localSheetId="26" hidden="1">[4]Uke!#REF!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6" hidden="1">Uke!#REF!</definedName>
    <definedName name="MM" localSheetId="35" hidden="1">Uke!#REF!</definedName>
    <definedName name="MM" localSheetId="39" hidden="1">Uke!#REF!</definedName>
    <definedName name="MM" localSheetId="12" hidden="1">Uke!#REF!</definedName>
    <definedName name="MM" localSheetId="40" hidden="1">[5]Uke!#REF!</definedName>
    <definedName name="MM" localSheetId="16" hidden="1">Uke!#REF!</definedName>
    <definedName name="MM" localSheetId="38" hidden="1">Uke!#REF!</definedName>
    <definedName name="MM" localSheetId="6" hidden="1">U!#REF!</definedName>
    <definedName name="MM" localSheetId="34" hidden="1">[6]Uke!#REF!</definedName>
    <definedName name="MM" localSheetId="32" hidden="1">Uke!#REF!</definedName>
    <definedName name="MM" localSheetId="2" hidden="1">Uke!#REF!</definedName>
    <definedName name="MM" hidden="1">Uke!#REF!</definedName>
    <definedName name="mmm" localSheetId="46" hidden="1">Uke!#REF!</definedName>
    <definedName name="mmm" localSheetId="45" hidden="1">Uke!#REF!</definedName>
    <definedName name="mmm" localSheetId="14" hidden="1">Uke!#REF!</definedName>
    <definedName name="mmm" localSheetId="28" hidden="1">Uke!#REF!</definedName>
    <definedName name="mmm" localSheetId="29" hidden="1">[1]Uke!#REF!</definedName>
    <definedName name="mmm" localSheetId="41" hidden="1">Uke!#REF!</definedName>
    <definedName name="mmm" localSheetId="18" hidden="1">Uke!#REF!</definedName>
    <definedName name="mmm" localSheetId="22" hidden="1">[2]Uke!#REF!</definedName>
    <definedName name="mmm" localSheetId="24" hidden="1">[2]Uke!#REF!</definedName>
    <definedName name="mmm" localSheetId="19" hidden="1">[3]Uke!#REF!</definedName>
    <definedName name="mmm" localSheetId="26" hidden="1">[4]Uke!#REF!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6" hidden="1">Uke!#REF!</definedName>
    <definedName name="mmm" localSheetId="35" hidden="1">Uke!#REF!</definedName>
    <definedName name="mmm" localSheetId="39" hidden="1">Uke!#REF!</definedName>
    <definedName name="mmm" localSheetId="12" hidden="1">Uke!#REF!</definedName>
    <definedName name="mmm" localSheetId="40" hidden="1">[5]Uke!#REF!</definedName>
    <definedName name="mmm" localSheetId="16" hidden="1">Uke!#REF!</definedName>
    <definedName name="mmm" localSheetId="38" hidden="1">Uke!#REF!</definedName>
    <definedName name="mmm" localSheetId="6" hidden="1">U!#REF!</definedName>
    <definedName name="mmm" localSheetId="34" hidden="1">[6]Uke!#REF!</definedName>
    <definedName name="mmm" localSheetId="32" hidden="1">Uke!#REF!</definedName>
    <definedName name="mmm" localSheetId="2" hidden="1">Uke!#REF!</definedName>
    <definedName name="mmm" hidden="1">Uke!#REF!</definedName>
    <definedName name="nn" localSheetId="46" hidden="1">Uke!#REF!</definedName>
    <definedName name="nn" localSheetId="45" hidden="1">Uke!#REF!</definedName>
    <definedName name="nn" localSheetId="14" hidden="1">Uke!#REF!</definedName>
    <definedName name="nn" localSheetId="28" hidden="1">Uke!#REF!</definedName>
    <definedName name="nn" localSheetId="29" hidden="1">[1]Uke!#REF!</definedName>
    <definedName name="nn" localSheetId="41" hidden="1">Uke!#REF!</definedName>
    <definedName name="nn" localSheetId="18" hidden="1">Uke!#REF!</definedName>
    <definedName name="nn" localSheetId="22" hidden="1">[2]Uke!#REF!</definedName>
    <definedName name="nn" localSheetId="24" hidden="1">[2]Uke!#REF!</definedName>
    <definedName name="nn" localSheetId="19" hidden="1">[3]Uke!#REF!</definedName>
    <definedName name="nn" localSheetId="26" hidden="1">[4]Uke!#REF!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6" hidden="1">Uke!#REF!</definedName>
    <definedName name="nn" localSheetId="35" hidden="1">Uke!#REF!</definedName>
    <definedName name="nn" localSheetId="39" hidden="1">Uke!#REF!</definedName>
    <definedName name="nn" localSheetId="12" hidden="1">Uke!#REF!</definedName>
    <definedName name="nn" localSheetId="40" hidden="1">[5]Uke!#REF!</definedName>
    <definedName name="nn" localSheetId="16" hidden="1">Uke!#REF!</definedName>
    <definedName name="nn" localSheetId="38" hidden="1">Uke!#REF!</definedName>
    <definedName name="nn" localSheetId="6" hidden="1">U!#REF!</definedName>
    <definedName name="nn" localSheetId="34" hidden="1">[6]Uke!#REF!</definedName>
    <definedName name="nn" localSheetId="32" hidden="1">Uke!#REF!</definedName>
    <definedName name="nn" localSheetId="2" hidden="1">Uke!#REF!</definedName>
    <definedName name="nn" hidden="1">Uke!#REF!</definedName>
    <definedName name="NVN" localSheetId="46" hidden="1">Uke!#REF!</definedName>
    <definedName name="NVN" localSheetId="45" hidden="1">Uke!#REF!</definedName>
    <definedName name="NVN" localSheetId="14" hidden="1">Uke!#REF!</definedName>
    <definedName name="NVN" localSheetId="28" hidden="1">Uke!#REF!</definedName>
    <definedName name="NVN" localSheetId="29" hidden="1">[1]Uke!#REF!</definedName>
    <definedName name="NVN" localSheetId="41" hidden="1">Uke!#REF!</definedName>
    <definedName name="NVN" localSheetId="18" hidden="1">Uke!#REF!</definedName>
    <definedName name="NVN" localSheetId="22" hidden="1">[2]Uke!#REF!</definedName>
    <definedName name="NVN" localSheetId="24" hidden="1">[2]Uke!#REF!</definedName>
    <definedName name="NVN" localSheetId="19" hidden="1">[3]Uke!#REF!</definedName>
    <definedName name="NVN" localSheetId="26" hidden="1">[4]Uke!#REF!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6" hidden="1">Uke!#REF!</definedName>
    <definedName name="NVN" localSheetId="35" hidden="1">Uke!#REF!</definedName>
    <definedName name="NVN" localSheetId="39" hidden="1">Uke!#REF!</definedName>
    <definedName name="NVN" localSheetId="12" hidden="1">Uke!#REF!</definedName>
    <definedName name="NVN" localSheetId="40" hidden="1">[5]Uke!#REF!</definedName>
    <definedName name="NVN" localSheetId="16" hidden="1">Uke!#REF!</definedName>
    <definedName name="NVN" localSheetId="38" hidden="1">Uke!#REF!</definedName>
    <definedName name="NVN" localSheetId="6" hidden="1">U!#REF!</definedName>
    <definedName name="NVN" localSheetId="34" hidden="1">[6]Uke!#REF!</definedName>
    <definedName name="NVN" localSheetId="32" hidden="1">Uke!#REF!</definedName>
    <definedName name="NVN" localSheetId="2" hidden="1">Uke!#REF!</definedName>
    <definedName name="NVN" hidden="1">Uke!#REF!</definedName>
    <definedName name="q" localSheetId="46" hidden="1">Uke!#REF!</definedName>
    <definedName name="q" localSheetId="45" hidden="1">Uke!#REF!</definedName>
    <definedName name="q" localSheetId="14" hidden="1">Uke!#REF!</definedName>
    <definedName name="q" localSheetId="28" hidden="1">Uke!#REF!</definedName>
    <definedName name="q" localSheetId="29" hidden="1">[1]Uke!#REF!</definedName>
    <definedName name="q" localSheetId="41" hidden="1">Uke!#REF!</definedName>
    <definedName name="q" localSheetId="18" hidden="1">Uke!#REF!</definedName>
    <definedName name="q" localSheetId="22" hidden="1">[2]Uke!#REF!</definedName>
    <definedName name="q" localSheetId="24" hidden="1">[2]Uke!#REF!</definedName>
    <definedName name="q" localSheetId="19" hidden="1">[3]Uke!#REF!</definedName>
    <definedName name="q" localSheetId="26" hidden="1">[4]Uke!#REF!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6" hidden="1">Uke!#REF!</definedName>
    <definedName name="q" localSheetId="35" hidden="1">Uke!#REF!</definedName>
    <definedName name="q" localSheetId="39" hidden="1">Uke!#REF!</definedName>
    <definedName name="q" localSheetId="12" hidden="1">Uke!#REF!</definedName>
    <definedName name="q" localSheetId="40" hidden="1">[5]Uke!#REF!</definedName>
    <definedName name="q" localSheetId="16" hidden="1">Uke!#REF!</definedName>
    <definedName name="q" localSheetId="38" hidden="1">Uke!#REF!</definedName>
    <definedName name="q" localSheetId="6" hidden="1">U!#REF!</definedName>
    <definedName name="q" localSheetId="34" hidden="1">[6]Uke!#REF!</definedName>
    <definedName name="q" localSheetId="32" hidden="1">Uke!#REF!</definedName>
    <definedName name="q" localSheetId="2" hidden="1">Uke!#REF!</definedName>
    <definedName name="q" hidden="1">Uke!#REF!</definedName>
    <definedName name="rr" localSheetId="46" hidden="1">Uke!#REF!</definedName>
    <definedName name="rr" localSheetId="45" hidden="1">Uke!#REF!</definedName>
    <definedName name="rr" localSheetId="14" hidden="1">Uke!#REF!</definedName>
    <definedName name="rr" localSheetId="28" hidden="1">Uke!#REF!</definedName>
    <definedName name="rr" localSheetId="29" hidden="1">[1]Uke!#REF!</definedName>
    <definedName name="rr" localSheetId="41" hidden="1">Uke!#REF!</definedName>
    <definedName name="rr" localSheetId="18" hidden="1">Uke!#REF!</definedName>
    <definedName name="rr" localSheetId="22" hidden="1">[2]Uke!#REF!</definedName>
    <definedName name="rr" localSheetId="24" hidden="1">[2]Uke!#REF!</definedName>
    <definedName name="rr" localSheetId="19" hidden="1">[3]Uke!#REF!</definedName>
    <definedName name="rr" localSheetId="26" hidden="1">[4]Uke!#REF!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6" hidden="1">Uke!#REF!</definedName>
    <definedName name="rr" localSheetId="35" hidden="1">Uke!#REF!</definedName>
    <definedName name="rr" localSheetId="39" hidden="1">Uke!#REF!</definedName>
    <definedName name="rr" localSheetId="12" hidden="1">Uke!#REF!</definedName>
    <definedName name="rr" localSheetId="40" hidden="1">[5]Uke!#REF!</definedName>
    <definedName name="rr" localSheetId="16" hidden="1">Uke!#REF!</definedName>
    <definedName name="rr" localSheetId="38" hidden="1">Uke!#REF!</definedName>
    <definedName name="rr" localSheetId="6" hidden="1">U!#REF!</definedName>
    <definedName name="rr" localSheetId="34" hidden="1">[6]Uke!#REF!</definedName>
    <definedName name="rr" localSheetId="32" hidden="1">Uke!#REF!</definedName>
    <definedName name="rr" localSheetId="2" hidden="1">Uke!#REF!</definedName>
    <definedName name="rr" hidden="1">Uke!#REF!</definedName>
    <definedName name="SSS" localSheetId="46" hidden="1">Uke!#REF!</definedName>
    <definedName name="SSS" localSheetId="45" hidden="1">Uke!#REF!</definedName>
    <definedName name="SSS" localSheetId="14" hidden="1">Uke!#REF!</definedName>
    <definedName name="SSS" localSheetId="28" hidden="1">Uke!#REF!</definedName>
    <definedName name="SSS" localSheetId="29" hidden="1">[1]Uke!#REF!</definedName>
    <definedName name="SSS" localSheetId="27" hidden="1">Uke!#REF!</definedName>
    <definedName name="SSS" localSheetId="43" hidden="1">Uke!#REF!</definedName>
    <definedName name="SSS" localSheetId="41" hidden="1">Uke!#REF!</definedName>
    <definedName name="SSS" localSheetId="18" hidden="1">Uke!#REF!</definedName>
    <definedName name="SSS" localSheetId="22" hidden="1">[2]Uke!#REF!</definedName>
    <definedName name="SSS" localSheetId="24" hidden="1">[2]Uke!#REF!</definedName>
    <definedName name="SSS" localSheetId="19" hidden="1">[3]Uke!#REF!</definedName>
    <definedName name="SSS" localSheetId="26" hidden="1">[4]Uke!#REF!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6" hidden="1">Uke!#REF!</definedName>
    <definedName name="SSS" localSheetId="35" hidden="1">Uke!#REF!</definedName>
    <definedName name="SSS" localSheetId="39" hidden="1">Uke!#REF!</definedName>
    <definedName name="SSS" localSheetId="12" hidden="1">Uke!#REF!</definedName>
    <definedName name="SSS" localSheetId="40" hidden="1">[5]Uke!#REF!</definedName>
    <definedName name="SSS" localSheetId="16" hidden="1">Uke!#REF!</definedName>
    <definedName name="SSS" localSheetId="38" hidden="1">Uke!#REF!</definedName>
    <definedName name="SSS" localSheetId="6" hidden="1">U!#REF!</definedName>
    <definedName name="SSS" localSheetId="34" hidden="1">[6]Uke!#REF!</definedName>
    <definedName name="SSS" localSheetId="31" hidden="1">Uke!#REF!</definedName>
    <definedName name="SSS" localSheetId="32" hidden="1">Uke!#REF!</definedName>
    <definedName name="SSS" localSheetId="2" hidden="1">Uke!#REF!</definedName>
    <definedName name="SSS" hidden="1">Uke!#REF!</definedName>
    <definedName name="SSSS" localSheetId="46" hidden="1">Uke!#REF!</definedName>
    <definedName name="SSSS" localSheetId="45" hidden="1">Uke!#REF!</definedName>
    <definedName name="SSSS" localSheetId="14" hidden="1">Uke!#REF!</definedName>
    <definedName name="SSSS" localSheetId="28" hidden="1">Uke!#REF!</definedName>
    <definedName name="SSSS" localSheetId="29" hidden="1">[1]Uke!#REF!</definedName>
    <definedName name="SSSS" localSheetId="41" hidden="1">Uke!#REF!</definedName>
    <definedName name="SSSS" localSheetId="18" hidden="1">Uke!#REF!</definedName>
    <definedName name="SSSS" localSheetId="22" hidden="1">[2]Uke!#REF!</definedName>
    <definedName name="SSSS" localSheetId="24" hidden="1">[2]Uke!#REF!</definedName>
    <definedName name="SSSS" localSheetId="19" hidden="1">[3]Uke!#REF!</definedName>
    <definedName name="SSSS" localSheetId="26" hidden="1">[4]Uke!#REF!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6" hidden="1">Uke!#REF!</definedName>
    <definedName name="SSSS" localSheetId="35" hidden="1">Uke!#REF!</definedName>
    <definedName name="SSSS" localSheetId="39" hidden="1">Uke!#REF!</definedName>
    <definedName name="SSSS" localSheetId="12" hidden="1">Uke!#REF!</definedName>
    <definedName name="SSSS" localSheetId="40" hidden="1">[5]Uke!#REF!</definedName>
    <definedName name="SSSS" localSheetId="16" hidden="1">Uke!#REF!</definedName>
    <definedName name="SSSS" localSheetId="38" hidden="1">Uke!#REF!</definedName>
    <definedName name="SSSS" localSheetId="6" hidden="1">U!#REF!</definedName>
    <definedName name="SSSS" localSheetId="34" hidden="1">[6]Uke!#REF!</definedName>
    <definedName name="SSSS" localSheetId="32" hidden="1">Uke!#REF!</definedName>
    <definedName name="SSSS" localSheetId="2" hidden="1">Uke!#REF!</definedName>
    <definedName name="SSSS" hidden="1">Uke!#REF!</definedName>
    <definedName name="T" localSheetId="46" hidden="1">Uke!#REF!</definedName>
    <definedName name="T" localSheetId="45" hidden="1">Uke!#REF!</definedName>
    <definedName name="T" localSheetId="14" hidden="1">Uke!#REF!</definedName>
    <definedName name="T" localSheetId="28" hidden="1">Uke!#REF!</definedName>
    <definedName name="T" localSheetId="29" hidden="1">[1]Uke!#REF!</definedName>
    <definedName name="T" localSheetId="41" hidden="1">Uke!#REF!</definedName>
    <definedName name="T" localSheetId="18" hidden="1">Uke!#REF!</definedName>
    <definedName name="T" localSheetId="22" hidden="1">[2]Uke!#REF!</definedName>
    <definedName name="T" localSheetId="24" hidden="1">[2]Uke!#REF!</definedName>
    <definedName name="T" localSheetId="19" hidden="1">[3]Uke!#REF!</definedName>
    <definedName name="T" localSheetId="26" hidden="1">[4]Uke!#REF!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6" hidden="1">Uke!#REF!</definedName>
    <definedName name="T" localSheetId="35" hidden="1">Uke!#REF!</definedName>
    <definedName name="T" localSheetId="39" hidden="1">Uke!#REF!</definedName>
    <definedName name="T" localSheetId="12" hidden="1">Uke!#REF!</definedName>
    <definedName name="T" localSheetId="40" hidden="1">[5]Uke!#REF!</definedName>
    <definedName name="T" localSheetId="16" hidden="1">Uke!#REF!</definedName>
    <definedName name="T" localSheetId="38" hidden="1">Uke!#REF!</definedName>
    <definedName name="T" localSheetId="6" hidden="1">U!#REF!</definedName>
    <definedName name="T" localSheetId="34" hidden="1">[6]Uke!#REF!</definedName>
    <definedName name="T" localSheetId="32" hidden="1">Uke!#REF!</definedName>
    <definedName name="T" localSheetId="2" hidden="1">Uke!#REF!</definedName>
    <definedName name="T" hidden="1">Uke!#REF!</definedName>
    <definedName name="TT" localSheetId="46" hidden="1">Uke!#REF!</definedName>
    <definedName name="TT" localSheetId="45" hidden="1">Uke!#REF!</definedName>
    <definedName name="TT" localSheetId="14" hidden="1">Uke!#REF!</definedName>
    <definedName name="TT" localSheetId="28" hidden="1">Uke!#REF!</definedName>
    <definedName name="TT" localSheetId="29" hidden="1">[1]Uke!#REF!</definedName>
    <definedName name="TT" localSheetId="41" hidden="1">Uke!#REF!</definedName>
    <definedName name="TT" localSheetId="18" hidden="1">Uke!#REF!</definedName>
    <definedName name="TT" localSheetId="22" hidden="1">[2]Uke!#REF!</definedName>
    <definedName name="TT" localSheetId="24" hidden="1">[2]Uke!#REF!</definedName>
    <definedName name="TT" localSheetId="19" hidden="1">[3]Uke!#REF!</definedName>
    <definedName name="TT" localSheetId="26" hidden="1">[4]Uke!#REF!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6" hidden="1">Uke!#REF!</definedName>
    <definedName name="TT" localSheetId="35" hidden="1">Uke!#REF!</definedName>
    <definedName name="TT" localSheetId="39" hidden="1">Uke!#REF!</definedName>
    <definedName name="TT" localSheetId="12" hidden="1">Uke!#REF!</definedName>
    <definedName name="TT" localSheetId="40" hidden="1">[5]Uke!#REF!</definedName>
    <definedName name="TT" localSheetId="16" hidden="1">Uke!#REF!</definedName>
    <definedName name="TT" localSheetId="38" hidden="1">Uke!#REF!</definedName>
    <definedName name="TT" localSheetId="6" hidden="1">U!#REF!</definedName>
    <definedName name="TT" localSheetId="34" hidden="1">[6]Uke!#REF!</definedName>
    <definedName name="TT" localSheetId="32" hidden="1">Uke!#REF!</definedName>
    <definedName name="TT" localSheetId="2" hidden="1">Uke!#REF!</definedName>
    <definedName name="TT" hidden="1">Uke!#REF!</definedName>
    <definedName name="TTT" localSheetId="46" hidden="1">Uke!#REF!</definedName>
    <definedName name="TTT" localSheetId="45" hidden="1">Uke!#REF!</definedName>
    <definedName name="TTT" localSheetId="14" hidden="1">Uke!#REF!</definedName>
    <definedName name="TTT" localSheetId="28" hidden="1">Uke!#REF!</definedName>
    <definedName name="TTT" localSheetId="29" hidden="1">[1]Uke!#REF!</definedName>
    <definedName name="TTT" localSheetId="27" hidden="1">Uke!#REF!</definedName>
    <definedName name="TTT" localSheetId="43" hidden="1">Uke!#REF!</definedName>
    <definedName name="TTT" localSheetId="41" hidden="1">Uke!#REF!</definedName>
    <definedName name="TTT" localSheetId="18" hidden="1">Uke!#REF!</definedName>
    <definedName name="TTT" localSheetId="22" hidden="1">[2]Uke!#REF!</definedName>
    <definedName name="TTT" localSheetId="24" hidden="1">[2]Uke!#REF!</definedName>
    <definedName name="TTT" localSheetId="19" hidden="1">[3]Uke!#REF!</definedName>
    <definedName name="TTT" localSheetId="26" hidden="1">[4]Uke!#REF!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6" hidden="1">Uke!#REF!</definedName>
    <definedName name="TTT" localSheetId="35" hidden="1">Uke!#REF!</definedName>
    <definedName name="TTT" localSheetId="39" hidden="1">Uke!#REF!</definedName>
    <definedName name="TTT" localSheetId="12" hidden="1">Uke!#REF!</definedName>
    <definedName name="TTT" localSheetId="40" hidden="1">[5]Uke!#REF!</definedName>
    <definedName name="TTT" localSheetId="16" hidden="1">Uke!#REF!</definedName>
    <definedName name="TTT" localSheetId="38" hidden="1">Uke!#REF!</definedName>
    <definedName name="TTT" localSheetId="6" hidden="1">U!#REF!</definedName>
    <definedName name="TTT" localSheetId="34" hidden="1">[6]Uke!#REF!</definedName>
    <definedName name="TTT" localSheetId="31" hidden="1">Uke!#REF!</definedName>
    <definedName name="TTT" localSheetId="32" hidden="1">Uke!#REF!</definedName>
    <definedName name="TTT" localSheetId="2" hidden="1">Uke!#REF!</definedName>
    <definedName name="TTT" hidden="1">Uke!#REF!</definedName>
    <definedName name="u" localSheetId="46" hidden="1">Uke!#REF!</definedName>
    <definedName name="u" localSheetId="45" hidden="1">Uke!#REF!</definedName>
    <definedName name="u" localSheetId="14" hidden="1">Uke!#REF!</definedName>
    <definedName name="u" localSheetId="28" hidden="1">Uke!#REF!</definedName>
    <definedName name="u" localSheetId="29" hidden="1">[1]Uke!#REF!</definedName>
    <definedName name="u" localSheetId="41" hidden="1">Uke!#REF!</definedName>
    <definedName name="u" localSheetId="18" hidden="1">Uke!#REF!</definedName>
    <definedName name="u" localSheetId="22" hidden="1">[2]Uke!#REF!</definedName>
    <definedName name="u" localSheetId="24" hidden="1">[2]Uke!#REF!</definedName>
    <definedName name="u" localSheetId="19" hidden="1">[3]Uke!#REF!</definedName>
    <definedName name="u" localSheetId="26" hidden="1">[4]Uke!#REF!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6" hidden="1">Uke!#REF!</definedName>
    <definedName name="u" localSheetId="35" hidden="1">Uke!#REF!</definedName>
    <definedName name="u" localSheetId="39" hidden="1">Uke!#REF!</definedName>
    <definedName name="u" localSheetId="12" hidden="1">Uke!#REF!</definedName>
    <definedName name="u" localSheetId="40" hidden="1">[5]Uke!#REF!</definedName>
    <definedName name="u" localSheetId="16" hidden="1">Uke!#REF!</definedName>
    <definedName name="u" localSheetId="38" hidden="1">Uke!#REF!</definedName>
    <definedName name="u" localSheetId="6" hidden="1">U!#REF!</definedName>
    <definedName name="u" localSheetId="34" hidden="1">[6]Uke!#REF!</definedName>
    <definedName name="u" localSheetId="32" hidden="1">Uke!#REF!</definedName>
    <definedName name="u" localSheetId="2" hidden="1">Uke!#REF!</definedName>
    <definedName name="u" hidden="1">Uke!#REF!</definedName>
    <definedName name="_xlnm.Print_Area" localSheetId="37">Typefe!$A$1:$AF$27</definedName>
    <definedName name="_xlnm.Print_Area" localSheetId="2">Å!$A$1:$G$27</definedName>
    <definedName name="_xlnm.Print_Area" localSheetId="1">År!$A$2:$AI$37</definedName>
    <definedName name="v" localSheetId="46" hidden="1">Uke!#REF!</definedName>
    <definedName name="v" localSheetId="45" hidden="1">Uke!#REF!</definedName>
    <definedName name="v" localSheetId="14" hidden="1">Uke!#REF!</definedName>
    <definedName name="v" localSheetId="28" hidden="1">Uke!#REF!</definedName>
    <definedName name="v" localSheetId="29" hidden="1">[1]Uke!#REF!</definedName>
    <definedName name="v" localSheetId="41" hidden="1">Uke!#REF!</definedName>
    <definedName name="v" localSheetId="18" hidden="1">Uke!#REF!</definedName>
    <definedName name="v" localSheetId="22" hidden="1">[2]Uke!#REF!</definedName>
    <definedName name="v" localSheetId="24" hidden="1">[2]Uke!#REF!</definedName>
    <definedName name="v" localSheetId="19" hidden="1">[3]Uke!#REF!</definedName>
    <definedName name="v" localSheetId="26" hidden="1">[4]Uke!#REF!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6" hidden="1">Uke!#REF!</definedName>
    <definedName name="v" localSheetId="35" hidden="1">Uke!#REF!</definedName>
    <definedName name="v" localSheetId="39" hidden="1">Uke!#REF!</definedName>
    <definedName name="v" localSheetId="12" hidden="1">Uke!#REF!</definedName>
    <definedName name="v" localSheetId="40" hidden="1">[5]Uke!#REF!</definedName>
    <definedName name="v" localSheetId="16" hidden="1">Uke!#REF!</definedName>
    <definedName name="v" localSheetId="38" hidden="1">Uke!#REF!</definedName>
    <definedName name="v" localSheetId="6" hidden="1">U!#REF!</definedName>
    <definedName name="v" localSheetId="34" hidden="1">[6]Uke!#REF!</definedName>
    <definedName name="v" localSheetId="32" hidden="1">Uke!#REF!</definedName>
    <definedName name="v" localSheetId="2" hidden="1">Uke!#REF!</definedName>
    <definedName name="v" hidden="1">Uke!#REF!</definedName>
    <definedName name="vv" localSheetId="46" hidden="1">Uke!#REF!</definedName>
    <definedName name="vv" localSheetId="45" hidden="1">Uke!#REF!</definedName>
    <definedName name="vv" localSheetId="14" hidden="1">Uke!#REF!</definedName>
    <definedName name="vv" localSheetId="28" hidden="1">Uke!#REF!</definedName>
    <definedName name="vv" localSheetId="29" hidden="1">[1]Uke!#REF!</definedName>
    <definedName name="vv" localSheetId="41" hidden="1">Uke!#REF!</definedName>
    <definedName name="vv" localSheetId="18" hidden="1">Uke!#REF!</definedName>
    <definedName name="vv" localSheetId="22" hidden="1">[2]Uke!#REF!</definedName>
    <definedName name="vv" localSheetId="24" hidden="1">[2]Uke!#REF!</definedName>
    <definedName name="vv" localSheetId="19" hidden="1">[3]Uke!#REF!</definedName>
    <definedName name="vv" localSheetId="26" hidden="1">[4]Uke!#REF!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6" hidden="1">Uke!#REF!</definedName>
    <definedName name="vv" localSheetId="35" hidden="1">Uke!#REF!</definedName>
    <definedName name="vv" localSheetId="39" hidden="1">Uke!#REF!</definedName>
    <definedName name="vv" localSheetId="12" hidden="1">Uke!#REF!</definedName>
    <definedName name="vv" localSheetId="40" hidden="1">[5]Uke!#REF!</definedName>
    <definedName name="vv" localSheetId="16" hidden="1">Uke!#REF!</definedName>
    <definedName name="vv" localSheetId="38" hidden="1">Uke!#REF!</definedName>
    <definedName name="vv" localSheetId="6" hidden="1">U!#REF!</definedName>
    <definedName name="vv" localSheetId="34" hidden="1">[6]Uke!#REF!</definedName>
    <definedName name="vv" localSheetId="32" hidden="1">Uke!#REF!</definedName>
    <definedName name="vv" localSheetId="2" hidden="1">Uke!#REF!</definedName>
    <definedName name="vv" hidden="1">Uke!#REF!</definedName>
    <definedName name="VVV" localSheetId="46" hidden="1">Uke!#REF!</definedName>
    <definedName name="VVV" localSheetId="45" hidden="1">Uke!#REF!</definedName>
    <definedName name="VVV" localSheetId="14" hidden="1">Uke!#REF!</definedName>
    <definedName name="VVV" localSheetId="28" hidden="1">Uke!#REF!</definedName>
    <definedName name="VVV" localSheetId="29" hidden="1">[1]Uke!#REF!</definedName>
    <definedName name="VVV" localSheetId="27" hidden="1">Uke!#REF!</definedName>
    <definedName name="VVV" localSheetId="43" hidden="1">Uke!#REF!</definedName>
    <definedName name="VVV" localSheetId="41" hidden="1">Uke!#REF!</definedName>
    <definedName name="VVV" localSheetId="18" hidden="1">Uke!#REF!</definedName>
    <definedName name="VVV" localSheetId="22" hidden="1">[2]Uke!#REF!</definedName>
    <definedName name="VVV" localSheetId="24" hidden="1">[2]Uke!#REF!</definedName>
    <definedName name="VVV" localSheetId="19" hidden="1">[3]Uke!#REF!</definedName>
    <definedName name="VVV" localSheetId="26" hidden="1">[4]Uke!#REF!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6" hidden="1">Uke!#REF!</definedName>
    <definedName name="VVV" localSheetId="35" hidden="1">Uke!#REF!</definedName>
    <definedName name="VVV" localSheetId="39" hidden="1">Uke!#REF!</definedName>
    <definedName name="VVV" localSheetId="12" hidden="1">Uke!#REF!</definedName>
    <definedName name="VVV" localSheetId="40" hidden="1">[5]Uke!#REF!</definedName>
    <definedName name="VVV" localSheetId="16" hidden="1">Uke!#REF!</definedName>
    <definedName name="VVV" localSheetId="38" hidden="1">Uke!#REF!</definedName>
    <definedName name="VVV" localSheetId="6" hidden="1">U!#REF!</definedName>
    <definedName name="VVV" localSheetId="34" hidden="1">[6]Uke!#REF!</definedName>
    <definedName name="VVV" localSheetId="31" hidden="1">Uke!#REF!</definedName>
    <definedName name="VVV" localSheetId="32" hidden="1">Uke!#REF!</definedName>
    <definedName name="VVV" localSheetId="2" hidden="1">Uke!#REF!</definedName>
    <definedName name="VVV" hidden="1">Uke!#REF!</definedName>
    <definedName name="w" localSheetId="46" hidden="1">Uke!#REF!</definedName>
    <definedName name="w" localSheetId="45" hidden="1">Uke!#REF!</definedName>
    <definedName name="w" localSheetId="14" hidden="1">Uke!#REF!</definedName>
    <definedName name="w" localSheetId="28" hidden="1">Uke!#REF!</definedName>
    <definedName name="w" localSheetId="29" hidden="1">[1]Uke!#REF!</definedName>
    <definedName name="w" localSheetId="41" hidden="1">Uke!#REF!</definedName>
    <definedName name="w" localSheetId="18" hidden="1">Uke!#REF!</definedName>
    <definedName name="w" localSheetId="22" hidden="1">[2]Uke!#REF!</definedName>
    <definedName name="w" localSheetId="24" hidden="1">[2]Uke!#REF!</definedName>
    <definedName name="w" localSheetId="19" hidden="1">[3]Uke!#REF!</definedName>
    <definedName name="w" localSheetId="26" hidden="1">[4]Uke!#REF!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6" hidden="1">Uke!#REF!</definedName>
    <definedName name="w" localSheetId="35" hidden="1">Uke!#REF!</definedName>
    <definedName name="w" localSheetId="39" hidden="1">Uke!#REF!</definedName>
    <definedName name="w" localSheetId="12" hidden="1">Uke!#REF!</definedName>
    <definedName name="w" localSheetId="40" hidden="1">[5]Uke!#REF!</definedName>
    <definedName name="w" localSheetId="16" hidden="1">Uke!#REF!</definedName>
    <definedName name="w" localSheetId="38" hidden="1">Uke!#REF!</definedName>
    <definedName name="w" localSheetId="6" hidden="1">U!#REF!</definedName>
    <definedName name="w" localSheetId="34" hidden="1">[6]Uke!#REF!</definedName>
    <definedName name="w" localSheetId="32" hidden="1">Uke!#REF!</definedName>
    <definedName name="w" localSheetId="2" hidden="1">Uke!#REF!</definedName>
    <definedName name="w" hidden="1">Uke!#REF!</definedName>
    <definedName name="XCV" localSheetId="46" hidden="1">Uke!#REF!</definedName>
    <definedName name="XCV" localSheetId="45" hidden="1">Uke!#REF!</definedName>
    <definedName name="XCV" localSheetId="14" hidden="1">Uke!#REF!</definedName>
    <definedName name="XCV" localSheetId="28" hidden="1">Uke!#REF!</definedName>
    <definedName name="XCV" localSheetId="29" hidden="1">[1]Uke!#REF!</definedName>
    <definedName name="XCV" localSheetId="43" hidden="1">Uke!#REF!</definedName>
    <definedName name="XCV" localSheetId="41" hidden="1">Uke!#REF!</definedName>
    <definedName name="XCV" localSheetId="18" hidden="1">Uke!#REF!</definedName>
    <definedName name="XCV" localSheetId="22" hidden="1">[2]Uke!#REF!</definedName>
    <definedName name="XCV" localSheetId="24" hidden="1">[2]Uke!#REF!</definedName>
    <definedName name="XCV" localSheetId="19" hidden="1">[3]Uke!#REF!</definedName>
    <definedName name="XCV" localSheetId="26" hidden="1">[4]Uke!#REF!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6" hidden="1">Uke!#REF!</definedName>
    <definedName name="XCV" localSheetId="35" hidden="1">Uke!#REF!</definedName>
    <definedName name="XCV" localSheetId="39" hidden="1">Uke!#REF!</definedName>
    <definedName name="XCV" localSheetId="12" hidden="1">Uke!#REF!</definedName>
    <definedName name="XCV" localSheetId="40" hidden="1">[5]Uke!#REF!</definedName>
    <definedName name="XCV" localSheetId="16" hidden="1">Uke!#REF!</definedName>
    <definedName name="XCV" localSheetId="38" hidden="1">Uke!#REF!</definedName>
    <definedName name="XCV" localSheetId="6" hidden="1">U!#REF!</definedName>
    <definedName name="XCV" localSheetId="34" hidden="1">[6]Uke!#REF!</definedName>
    <definedName name="XCV" localSheetId="31" hidden="1">Uke!#REF!</definedName>
    <definedName name="XCV" localSheetId="32" hidden="1">Uke!#REF!</definedName>
    <definedName name="XCV" localSheetId="2" hidden="1">Uke!#REF!</definedName>
    <definedName name="XCV" hidden="1">Uke!#REF!</definedName>
    <definedName name="XGXGF" localSheetId="46" hidden="1">Uke!#REF!</definedName>
    <definedName name="XGXGF" localSheetId="45" hidden="1">Uke!#REF!</definedName>
    <definedName name="XGXGF" localSheetId="14" hidden="1">Uke!#REF!</definedName>
    <definedName name="XGXGF" localSheetId="28" hidden="1">Uke!#REF!</definedName>
    <definedName name="XGXGF" localSheetId="29" hidden="1">[1]Uke!#REF!</definedName>
    <definedName name="XGXGF" localSheetId="41" hidden="1">Uke!#REF!</definedName>
    <definedName name="XGXGF" localSheetId="18" hidden="1">Uke!#REF!</definedName>
    <definedName name="XGXGF" localSheetId="22" hidden="1">[2]Uke!#REF!</definedName>
    <definedName name="XGXGF" localSheetId="24" hidden="1">[2]Uke!#REF!</definedName>
    <definedName name="XGXGF" localSheetId="19" hidden="1">[3]Uke!#REF!</definedName>
    <definedName name="XGXGF" localSheetId="26" hidden="1">[4]Uke!#REF!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6" hidden="1">Uke!#REF!</definedName>
    <definedName name="XGXGF" localSheetId="35" hidden="1">Uke!#REF!</definedName>
    <definedName name="XGXGF" localSheetId="39" hidden="1">Uke!#REF!</definedName>
    <definedName name="XGXGF" localSheetId="12" hidden="1">Uke!#REF!</definedName>
    <definedName name="XGXGF" localSheetId="40" hidden="1">[5]Uke!#REF!</definedName>
    <definedName name="XGXGF" localSheetId="16" hidden="1">Uke!#REF!</definedName>
    <definedName name="XGXGF" localSheetId="38" hidden="1">Uke!#REF!</definedName>
    <definedName name="XGXGF" localSheetId="6" hidden="1">U!#REF!</definedName>
    <definedName name="XGXGF" localSheetId="34" hidden="1">[6]Uke!#REF!</definedName>
    <definedName name="XGXGF" localSheetId="32" hidden="1">Uke!#REF!</definedName>
    <definedName name="XGXGF" localSheetId="2" hidden="1">Uke!#REF!</definedName>
    <definedName name="XGXGF" hidden="1">Uke!#REF!</definedName>
    <definedName name="XXX" localSheetId="46" hidden="1">Uke!#REF!</definedName>
    <definedName name="XXX" localSheetId="45" hidden="1">Uke!#REF!</definedName>
    <definedName name="XXX" localSheetId="14" hidden="1">Uke!#REF!</definedName>
    <definedName name="XXX" localSheetId="28" hidden="1">Uke!#REF!</definedName>
    <definedName name="XXX" localSheetId="29" hidden="1">[1]Uke!#REF!</definedName>
    <definedName name="XXX" localSheetId="27" hidden="1">Uke!#REF!</definedName>
    <definedName name="XXX" localSheetId="43" hidden="1">Uke!#REF!</definedName>
    <definedName name="XXX" localSheetId="41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4" hidden="1">[2]Uke!#REF!</definedName>
    <definedName name="XXX" localSheetId="19" hidden="1">[3]Uke!#REF!</definedName>
    <definedName name="XXX" localSheetId="26" hidden="1">[4]Uke!#REF!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6" hidden="1">Uke!#REF!</definedName>
    <definedName name="XXX" localSheetId="35" hidden="1">Uke!#REF!</definedName>
    <definedName name="XXX" localSheetId="39" hidden="1">Uke!#REF!</definedName>
    <definedName name="XXX" localSheetId="12" hidden="1">Uke!#REF!</definedName>
    <definedName name="XXX" localSheetId="40" hidden="1">[5]Uke!#REF!</definedName>
    <definedName name="XXX" localSheetId="16" hidden="1">Uke!#REF!</definedName>
    <definedName name="XXX" localSheetId="15" hidden="1">Uke!#REF!</definedName>
    <definedName name="XXX" localSheetId="38" hidden="1">Uke!#REF!</definedName>
    <definedName name="XXX" localSheetId="6" hidden="1">U!#REF!</definedName>
    <definedName name="XXX" localSheetId="34" hidden="1">[6]Uke!#REF!</definedName>
    <definedName name="XXX" localSheetId="33" hidden="1">Uke!#REF!</definedName>
    <definedName name="XXX" localSheetId="31" hidden="1">Uke!#REF!</definedName>
    <definedName name="XXX" localSheetId="32" hidden="1">Uke!#REF!</definedName>
    <definedName name="XXX" localSheetId="2" hidden="1">Uke!#REF!</definedName>
    <definedName name="XXX" hidden="1">Uke!#REF!</definedName>
    <definedName name="YUT" localSheetId="46" hidden="1">Uke!#REF!</definedName>
    <definedName name="YUT" localSheetId="45" hidden="1">Uke!#REF!</definedName>
    <definedName name="YUT" localSheetId="14" hidden="1">Uke!#REF!</definedName>
    <definedName name="YUT" localSheetId="28" hidden="1">Uke!#REF!</definedName>
    <definedName name="YUT" localSheetId="29" hidden="1">[1]Uke!#REF!</definedName>
    <definedName name="YUT" localSheetId="41" hidden="1">Uke!#REF!</definedName>
    <definedName name="YUT" localSheetId="18" hidden="1">Uke!#REF!</definedName>
    <definedName name="YUT" localSheetId="22" hidden="1">[2]Uke!#REF!</definedName>
    <definedName name="YUT" localSheetId="24" hidden="1">[2]Uke!#REF!</definedName>
    <definedName name="YUT" localSheetId="19" hidden="1">[3]Uke!#REF!</definedName>
    <definedName name="YUT" localSheetId="26" hidden="1">[4]Uke!#REF!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6" hidden="1">Uke!#REF!</definedName>
    <definedName name="YUT" localSheetId="35" hidden="1">Uke!#REF!</definedName>
    <definedName name="YUT" localSheetId="39" hidden="1">Uke!#REF!</definedName>
    <definedName name="YUT" localSheetId="12" hidden="1">Uke!#REF!</definedName>
    <definedName name="YUT" localSheetId="40" hidden="1">[5]Uke!#REF!</definedName>
    <definedName name="YUT" localSheetId="16" hidden="1">Uke!#REF!</definedName>
    <definedName name="YUT" localSheetId="38" hidden="1">Uke!#REF!</definedName>
    <definedName name="YUT" localSheetId="6" hidden="1">U!#REF!</definedName>
    <definedName name="YUT" localSheetId="34" hidden="1">[6]Uke!#REF!</definedName>
    <definedName name="YUT" localSheetId="32" hidden="1">Uke!#REF!</definedName>
    <definedName name="YUT" localSheetId="2" hidden="1">Uke!#REF!</definedName>
    <definedName name="YUT" hidden="1">Uke!#REF!</definedName>
    <definedName name="YY" localSheetId="46" hidden="1">Uke!#REF!</definedName>
    <definedName name="YY" localSheetId="45" hidden="1">Uke!#REF!</definedName>
    <definedName name="YY" localSheetId="14" hidden="1">Uke!#REF!</definedName>
    <definedName name="YY" localSheetId="28" hidden="1">Uke!#REF!</definedName>
    <definedName name="YY" localSheetId="29" hidden="1">[1]Uke!#REF!</definedName>
    <definedName name="YY" localSheetId="41" hidden="1">Uke!#REF!</definedName>
    <definedName name="YY" localSheetId="18" hidden="1">Uke!#REF!</definedName>
    <definedName name="YY" localSheetId="22" hidden="1">[2]Uke!#REF!</definedName>
    <definedName name="YY" localSheetId="24" hidden="1">[2]Uke!#REF!</definedName>
    <definedName name="YY" localSheetId="19" hidden="1">[3]Uke!#REF!</definedName>
    <definedName name="YY" localSheetId="26" hidden="1">[4]Uke!#REF!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6" hidden="1">Uke!#REF!</definedName>
    <definedName name="YY" localSheetId="35" hidden="1">Uke!#REF!</definedName>
    <definedName name="YY" localSheetId="39" hidden="1">Uke!#REF!</definedName>
    <definedName name="YY" localSheetId="12" hidden="1">Uke!#REF!</definedName>
    <definedName name="YY" localSheetId="40" hidden="1">[5]Uke!#REF!</definedName>
    <definedName name="YY" localSheetId="16" hidden="1">Uke!#REF!</definedName>
    <definedName name="YY" localSheetId="38" hidden="1">Uke!#REF!</definedName>
    <definedName name="YY" localSheetId="6" hidden="1">U!#REF!</definedName>
    <definedName name="YY" localSheetId="34" hidden="1">[6]Uke!#REF!</definedName>
    <definedName name="YY" localSheetId="32" hidden="1">Uke!#REF!</definedName>
    <definedName name="YY" localSheetId="2" hidden="1">Uke!#REF!</definedName>
    <definedName name="YY" hidden="1">Uke!#REF!</definedName>
    <definedName name="YYY" localSheetId="46" hidden="1">Uke!#REF!</definedName>
    <definedName name="YYY" localSheetId="45" hidden="1">Uke!#REF!</definedName>
    <definedName name="YYY" localSheetId="14" hidden="1">Uke!#REF!</definedName>
    <definedName name="YYY" localSheetId="28" hidden="1">Uke!#REF!</definedName>
    <definedName name="YYY" localSheetId="29" hidden="1">[1]Uke!#REF!</definedName>
    <definedName name="YYY" localSheetId="41" hidden="1">Uke!#REF!</definedName>
    <definedName name="YYY" localSheetId="18" hidden="1">Uke!#REF!</definedName>
    <definedName name="YYY" localSheetId="22" hidden="1">[2]Uke!#REF!</definedName>
    <definedName name="YYY" localSheetId="24" hidden="1">[2]Uke!#REF!</definedName>
    <definedName name="YYY" localSheetId="19" hidden="1">[3]Uke!#REF!</definedName>
    <definedName name="YYY" localSheetId="26" hidden="1">[4]Uke!#REF!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6" hidden="1">Uke!#REF!</definedName>
    <definedName name="YYY" localSheetId="35" hidden="1">Uke!#REF!</definedName>
    <definedName name="YYY" localSheetId="39" hidden="1">Uke!#REF!</definedName>
    <definedName name="YYY" localSheetId="12" hidden="1">Uke!#REF!</definedName>
    <definedName name="YYY" localSheetId="40" hidden="1">[5]Uke!#REF!</definedName>
    <definedName name="YYY" localSheetId="16" hidden="1">Uke!#REF!</definedName>
    <definedName name="YYY" localSheetId="38" hidden="1">Uke!#REF!</definedName>
    <definedName name="YYY" localSheetId="6" hidden="1">U!#REF!</definedName>
    <definedName name="YYY" localSheetId="34" hidden="1">[6]Uke!#REF!</definedName>
    <definedName name="YYY" localSheetId="32" hidden="1">Uke!#REF!</definedName>
    <definedName name="YYY" localSheetId="2" hidden="1">Uke!#REF!</definedName>
    <definedName name="YYY" hidden="1">Uke!#REF!</definedName>
    <definedName name="YYYY" localSheetId="46" hidden="1">Uke!#REF!</definedName>
    <definedName name="YYYY" localSheetId="45" hidden="1">Uke!#REF!</definedName>
    <definedName name="YYYY" localSheetId="14" hidden="1">Uke!#REF!</definedName>
    <definedName name="YYYY" localSheetId="28" hidden="1">Uke!#REF!</definedName>
    <definedName name="YYYY" localSheetId="29" hidden="1">[1]Uke!#REF!</definedName>
    <definedName name="YYYY" localSheetId="41" hidden="1">Uke!#REF!</definedName>
    <definedName name="YYYY" localSheetId="18" hidden="1">Uke!#REF!</definedName>
    <definedName name="YYYY" localSheetId="22" hidden="1">[2]Uke!#REF!</definedName>
    <definedName name="YYYY" localSheetId="24" hidden="1">[2]Uke!#REF!</definedName>
    <definedName name="YYYY" localSheetId="19" hidden="1">[3]Uke!#REF!</definedName>
    <definedName name="YYYY" localSheetId="26" hidden="1">[4]Uke!#REF!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6" hidden="1">Uke!#REF!</definedName>
    <definedName name="YYYY" localSheetId="35" hidden="1">Uke!#REF!</definedName>
    <definedName name="YYYY" localSheetId="39" hidden="1">Uke!#REF!</definedName>
    <definedName name="YYYY" localSheetId="12" hidden="1">Uke!#REF!</definedName>
    <definedName name="YYYY" localSheetId="40" hidden="1">[5]Uke!#REF!</definedName>
    <definedName name="YYYY" localSheetId="16" hidden="1">Uke!#REF!</definedName>
    <definedName name="YYYY" localSheetId="38" hidden="1">Uke!#REF!</definedName>
    <definedName name="YYYY" localSheetId="6" hidden="1">U!#REF!</definedName>
    <definedName name="YYYY" localSheetId="34" hidden="1">[6]Uke!#REF!</definedName>
    <definedName name="YYYY" localSheetId="32" hidden="1">Uke!#REF!</definedName>
    <definedName name="YYYY" localSheetId="2" hidden="1">Uke!#REF!</definedName>
    <definedName name="YYYY" hidden="1">Uke!#REF!</definedName>
    <definedName name="zz" localSheetId="46" hidden="1">Uke!#REF!</definedName>
    <definedName name="zz" localSheetId="45" hidden="1">Uke!#REF!</definedName>
    <definedName name="zz" localSheetId="14" hidden="1">Uke!#REF!</definedName>
    <definedName name="zz" localSheetId="28" hidden="1">Uke!#REF!</definedName>
    <definedName name="zz" localSheetId="29" hidden="1">[1]Uke!#REF!</definedName>
    <definedName name="zz" localSheetId="41" hidden="1">Uke!#REF!</definedName>
    <definedName name="zz" localSheetId="18" hidden="1">Uke!#REF!</definedName>
    <definedName name="zz" localSheetId="22" hidden="1">[2]Uke!#REF!</definedName>
    <definedName name="zz" localSheetId="24" hidden="1">[2]Uke!#REF!</definedName>
    <definedName name="zz" localSheetId="19" hidden="1">[3]Uke!#REF!</definedName>
    <definedName name="zz" localSheetId="26" hidden="1">[4]Uke!#REF!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6" hidden="1">Uke!#REF!</definedName>
    <definedName name="zz" localSheetId="35" hidden="1">Uke!#REF!</definedName>
    <definedName name="zz" localSheetId="39" hidden="1">Uke!#REF!</definedName>
    <definedName name="zz" localSheetId="12" hidden="1">Uke!#REF!</definedName>
    <definedName name="zz" localSheetId="40" hidden="1">[5]Uke!#REF!</definedName>
    <definedName name="zz" localSheetId="16" hidden="1">Uke!#REF!</definedName>
    <definedName name="zz" localSheetId="38" hidden="1">Uke!#REF!</definedName>
    <definedName name="zz" localSheetId="6" hidden="1">U!#REF!</definedName>
    <definedName name="zz" localSheetId="34" hidden="1">[6]Uke!#REF!</definedName>
    <definedName name="zz" localSheetId="32" hidden="1">Uke!#REF!</definedName>
    <definedName name="zz" localSheetId="2" hidden="1">Uke!#REF!</definedName>
    <definedName name="zz" hidden="1">Uke!#REF!</definedName>
    <definedName name="øøø" localSheetId="46" hidden="1">Uke!#REF!</definedName>
    <definedName name="øøø" localSheetId="45" hidden="1">Uke!#REF!</definedName>
    <definedName name="øøø" localSheetId="14" hidden="1">Uke!#REF!</definedName>
    <definedName name="øøø" localSheetId="28" hidden="1">Uke!#REF!</definedName>
    <definedName name="øøø" localSheetId="29" hidden="1">[1]Uke!#REF!</definedName>
    <definedName name="øøø" localSheetId="41" hidden="1">Uke!#REF!</definedName>
    <definedName name="øøø" localSheetId="18" hidden="1">Uke!#REF!</definedName>
    <definedName name="øøø" localSheetId="22" hidden="1">[2]Uke!#REF!</definedName>
    <definedName name="øøø" localSheetId="24" hidden="1">[2]Uke!#REF!</definedName>
    <definedName name="øøø" localSheetId="19" hidden="1">[3]Uke!#REF!</definedName>
    <definedName name="øøø" localSheetId="26" hidden="1">[4]Uke!#REF!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6" hidden="1">Uke!#REF!</definedName>
    <definedName name="øøø" localSheetId="35" hidden="1">Uke!#REF!</definedName>
    <definedName name="øøø" localSheetId="39" hidden="1">Uke!#REF!</definedName>
    <definedName name="øøø" localSheetId="12" hidden="1">Uke!#REF!</definedName>
    <definedName name="øøø" localSheetId="40" hidden="1">[5]Uke!#REF!</definedName>
    <definedName name="øøø" localSheetId="16" hidden="1">Uke!#REF!</definedName>
    <definedName name="øøø" localSheetId="38" hidden="1">Uke!#REF!</definedName>
    <definedName name="øøø" localSheetId="6" hidden="1">U!#REF!</definedName>
    <definedName name="øøø" localSheetId="34" hidden="1">[6]Uke!#REF!</definedName>
    <definedName name="øøø" localSheetId="32" hidden="1">Uke!#REF!</definedName>
    <definedName name="øøø" localSheetId="2" hidden="1">Uke!#REF!</definedName>
    <definedName name="øøø" hidden="1">Uke!#REF!</definedName>
    <definedName name="aa" localSheetId="46" hidden="1">Uke!#REF!</definedName>
    <definedName name="aa" localSheetId="45" hidden="1">Uke!#REF!</definedName>
    <definedName name="aa" localSheetId="14" hidden="1">Uke!#REF!</definedName>
    <definedName name="aa" localSheetId="28" hidden="1">Uke!#REF!</definedName>
    <definedName name="aa" localSheetId="29" hidden="1">[1]Uke!#REF!</definedName>
    <definedName name="aa" localSheetId="27" hidden="1">Uke!#REF!</definedName>
    <definedName name="aa" localSheetId="43" hidden="1">Uke!#REF!</definedName>
    <definedName name="aa" localSheetId="41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4" hidden="1">[2]Uke!#REF!</definedName>
    <definedName name="aa" localSheetId="19" hidden="1">[3]Uke!#REF!</definedName>
    <definedName name="aa" localSheetId="26" hidden="1">[4]Uke!#REF!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6" hidden="1">Uke!#REF!</definedName>
    <definedName name="aa" localSheetId="35" hidden="1">Uke!#REF!</definedName>
    <definedName name="aa" localSheetId="39" hidden="1">Uke!#REF!</definedName>
    <definedName name="aa" localSheetId="12" hidden="1">Uke!#REF!</definedName>
    <definedName name="aa" localSheetId="40" hidden="1">[5]Uke!#REF!</definedName>
    <definedName name="aa" localSheetId="16" hidden="1">Uke!#REF!</definedName>
    <definedName name="aa" localSheetId="38" hidden="1">Uke!#REF!</definedName>
    <definedName name="aa" localSheetId="6" hidden="1">U!#REF!</definedName>
    <definedName name="aa" localSheetId="34" hidden="1">[6]Uke!#REF!</definedName>
    <definedName name="aa" localSheetId="33" hidden="1">Uke!#REF!</definedName>
    <definedName name="aa" localSheetId="31" hidden="1">Uke!#REF!</definedName>
    <definedName name="aa" localSheetId="32" hidden="1">Uke!#REF!</definedName>
    <definedName name="aa" localSheetId="2" hidden="1">Uke!#REF!</definedName>
    <definedName name="aa" hidden="1">Uke!#REF!</definedName>
    <definedName name="aaa" localSheetId="46" hidden="1">Uke!#REF!</definedName>
    <definedName name="aaa" localSheetId="45" hidden="1">Uke!#REF!</definedName>
    <definedName name="aaa" localSheetId="14" hidden="1">Uke!#REF!</definedName>
    <definedName name="aaa" localSheetId="28" hidden="1">Uke!#REF!</definedName>
    <definedName name="aaa" localSheetId="29" hidden="1">[1]Uke!#REF!</definedName>
    <definedName name="aaa" localSheetId="27" hidden="1">Uke!#REF!</definedName>
    <definedName name="aaa" localSheetId="43" hidden="1">Uke!#REF!</definedName>
    <definedName name="aaa" localSheetId="41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4" hidden="1">[2]Uke!#REF!</definedName>
    <definedName name="aaa" localSheetId="19" hidden="1">[3]Uke!#REF!</definedName>
    <definedName name="aaa" localSheetId="26" hidden="1">[4]Uke!#REF!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6" hidden="1">Uke!#REF!</definedName>
    <definedName name="aaa" localSheetId="35" hidden="1">Uke!#REF!</definedName>
    <definedName name="aaa" localSheetId="39" hidden="1">Uke!#REF!</definedName>
    <definedName name="aaa" localSheetId="12" hidden="1">Uke!#REF!</definedName>
    <definedName name="aaa" localSheetId="40" hidden="1">[5]Uke!#REF!</definedName>
    <definedName name="aaa" localSheetId="16" hidden="1">Uke!#REF!</definedName>
    <definedName name="aaa" localSheetId="38" hidden="1">Uke!#REF!</definedName>
    <definedName name="aaa" localSheetId="6" hidden="1">U!#REF!</definedName>
    <definedName name="aaa" localSheetId="34" hidden="1">[6]Uke!#REF!</definedName>
    <definedName name="aaa" localSheetId="31" hidden="1">Uke!#REF!</definedName>
    <definedName name="aaa" localSheetId="3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9" i="58" l="1"/>
  <c r="C119" i="58" s="1"/>
  <c r="D119" i="58"/>
  <c r="E119" i="58"/>
  <c r="G119" i="58"/>
  <c r="T119" i="58" s="1"/>
  <c r="I119" i="58"/>
  <c r="K119" i="58"/>
  <c r="L119" i="58"/>
  <c r="N119" i="58"/>
  <c r="P119" i="58"/>
  <c r="R119" i="58"/>
  <c r="X119" i="58"/>
  <c r="Y119" i="58"/>
  <c r="Z119" i="58"/>
  <c r="AA119" i="58"/>
  <c r="AB119" i="58"/>
  <c r="AC119" i="58"/>
  <c r="B121" i="58"/>
  <c r="C121" i="58" s="1"/>
  <c r="D121" i="58"/>
  <c r="E121" i="58"/>
  <c r="G121" i="58"/>
  <c r="S121" i="58" s="1"/>
  <c r="I121" i="58"/>
  <c r="K121" i="58"/>
  <c r="L121" i="58"/>
  <c r="N121" i="58"/>
  <c r="P121" i="58"/>
  <c r="R121" i="58"/>
  <c r="X121" i="58"/>
  <c r="Y121" i="58"/>
  <c r="Z121" i="58"/>
  <c r="AA121" i="58"/>
  <c r="AB121" i="58"/>
  <c r="AC121" i="58"/>
  <c r="B122" i="58"/>
  <c r="C122" i="58" s="1"/>
  <c r="D122" i="58"/>
  <c r="E122" i="58"/>
  <c r="G122" i="58"/>
  <c r="S122" i="58" s="1"/>
  <c r="I122" i="58"/>
  <c r="K122" i="58"/>
  <c r="L122" i="58"/>
  <c r="N122" i="58"/>
  <c r="P122" i="58"/>
  <c r="R122" i="58"/>
  <c r="X122" i="58"/>
  <c r="Y122" i="58"/>
  <c r="Z122" i="58"/>
  <c r="AA122" i="58"/>
  <c r="AB122" i="58"/>
  <c r="AC122" i="58"/>
  <c r="B81" i="58"/>
  <c r="C81" i="58" s="1"/>
  <c r="D81" i="58"/>
  <c r="E81" i="58"/>
  <c r="G81" i="58"/>
  <c r="N81" i="58" s="1"/>
  <c r="I81" i="58"/>
  <c r="K81" i="58"/>
  <c r="L81" i="58"/>
  <c r="P81" i="58"/>
  <c r="R81" i="58"/>
  <c r="X81" i="58"/>
  <c r="Y81" i="58"/>
  <c r="Z81" i="58"/>
  <c r="AA81" i="58"/>
  <c r="AB81" i="58"/>
  <c r="AC81" i="58"/>
  <c r="B82" i="58"/>
  <c r="C82" i="58" s="1"/>
  <c r="D82" i="58"/>
  <c r="E82" i="58"/>
  <c r="G82" i="58"/>
  <c r="V82" i="58" s="1"/>
  <c r="I82" i="58"/>
  <c r="K82" i="58"/>
  <c r="L82" i="58"/>
  <c r="P82" i="58"/>
  <c r="R82" i="58"/>
  <c r="X82" i="58"/>
  <c r="Y82" i="58"/>
  <c r="Z82" i="58"/>
  <c r="AA82" i="58"/>
  <c r="AB82" i="58"/>
  <c r="AC82" i="58"/>
  <c r="B83" i="58"/>
  <c r="C83" i="58" s="1"/>
  <c r="D83" i="58"/>
  <c r="E83" i="58"/>
  <c r="G83" i="58"/>
  <c r="N83" i="58" s="1"/>
  <c r="I83" i="58"/>
  <c r="K83" i="58"/>
  <c r="L83" i="58"/>
  <c r="P83" i="58"/>
  <c r="R83" i="58"/>
  <c r="X83" i="58"/>
  <c r="Y83" i="58"/>
  <c r="Z83" i="58"/>
  <c r="AA83" i="58"/>
  <c r="AB83" i="58"/>
  <c r="AC83" i="58"/>
  <c r="B84" i="58"/>
  <c r="C84" i="58" s="1"/>
  <c r="D84" i="58"/>
  <c r="E84" i="58"/>
  <c r="G84" i="58"/>
  <c r="I84" i="58"/>
  <c r="K84" i="58"/>
  <c r="L84" i="58"/>
  <c r="P84" i="58"/>
  <c r="R84" i="58"/>
  <c r="X84" i="58"/>
  <c r="Y84" i="58"/>
  <c r="Z84" i="58"/>
  <c r="AA84" i="58"/>
  <c r="AB84" i="58"/>
  <c r="AC84" i="58"/>
  <c r="B41" i="79"/>
  <c r="C41" i="79"/>
  <c r="D41" i="79" s="1"/>
  <c r="E41" i="79"/>
  <c r="F41" i="79"/>
  <c r="N41" i="79" s="1"/>
  <c r="G41" i="79"/>
  <c r="I41" i="79"/>
  <c r="K41" i="79"/>
  <c r="Q41" i="79"/>
  <c r="T41" i="79"/>
  <c r="V41" i="79"/>
  <c r="W41" i="79"/>
  <c r="X41" i="79"/>
  <c r="Z41" i="79"/>
  <c r="AA41" i="79"/>
  <c r="AB41" i="79"/>
  <c r="AC41" i="79"/>
  <c r="AD41" i="79"/>
  <c r="B42" i="79"/>
  <c r="C42" i="79"/>
  <c r="D42" i="79" s="1"/>
  <c r="E42" i="79"/>
  <c r="F42" i="79"/>
  <c r="N42" i="79" s="1"/>
  <c r="G42" i="79"/>
  <c r="I42" i="79"/>
  <c r="K42" i="79"/>
  <c r="Q42" i="79"/>
  <c r="T42" i="79"/>
  <c r="V42" i="79"/>
  <c r="W42" i="79"/>
  <c r="X42" i="79"/>
  <c r="Z42" i="79"/>
  <c r="AA42" i="79"/>
  <c r="AB42" i="79"/>
  <c r="AC42" i="79"/>
  <c r="AD42" i="79"/>
  <c r="B43" i="79"/>
  <c r="C43" i="79"/>
  <c r="D43" i="79" s="1"/>
  <c r="E43" i="79"/>
  <c r="F43" i="79"/>
  <c r="N43" i="79" s="1"/>
  <c r="G43" i="79"/>
  <c r="I43" i="79"/>
  <c r="K43" i="79"/>
  <c r="Q43" i="79"/>
  <c r="T43" i="79"/>
  <c r="V43" i="79"/>
  <c r="W43" i="79"/>
  <c r="X43" i="79"/>
  <c r="Z43" i="79"/>
  <c r="AA43" i="79"/>
  <c r="AB43" i="79"/>
  <c r="AC43" i="79"/>
  <c r="AD43" i="79"/>
  <c r="B44" i="79"/>
  <c r="C44" i="79"/>
  <c r="D44" i="79" s="1"/>
  <c r="E44" i="79"/>
  <c r="F44" i="79"/>
  <c r="G44" i="79"/>
  <c r="I44" i="79"/>
  <c r="K44" i="79"/>
  <c r="Q44" i="79"/>
  <c r="T44" i="79"/>
  <c r="V44" i="79"/>
  <c r="W44" i="79"/>
  <c r="X44" i="79"/>
  <c r="Z44" i="79"/>
  <c r="AA44" i="79"/>
  <c r="AB44" i="79"/>
  <c r="AC44" i="79"/>
  <c r="AD44" i="79"/>
  <c r="B45" i="79"/>
  <c r="C45" i="79"/>
  <c r="D45" i="79" s="1"/>
  <c r="E45" i="79"/>
  <c r="F45" i="79"/>
  <c r="G45" i="79"/>
  <c r="I45" i="79"/>
  <c r="K45" i="79"/>
  <c r="Q45" i="79"/>
  <c r="T45" i="79"/>
  <c r="V45" i="79"/>
  <c r="W45" i="79"/>
  <c r="X45" i="79"/>
  <c r="Z45" i="79"/>
  <c r="AA45" i="79"/>
  <c r="AB45" i="79"/>
  <c r="AC45" i="79"/>
  <c r="AD45" i="79"/>
  <c r="B46" i="79"/>
  <c r="C46" i="79"/>
  <c r="D46" i="79" s="1"/>
  <c r="E46" i="79"/>
  <c r="F46" i="79"/>
  <c r="G46" i="79"/>
  <c r="I46" i="79"/>
  <c r="K46" i="79"/>
  <c r="Q46" i="79"/>
  <c r="T46" i="79"/>
  <c r="V46" i="79"/>
  <c r="W46" i="79"/>
  <c r="X46" i="79"/>
  <c r="Z46" i="79"/>
  <c r="AA46" i="79"/>
  <c r="AB46" i="79"/>
  <c r="AC46" i="79"/>
  <c r="AD46" i="79"/>
  <c r="B47" i="79"/>
  <c r="C47" i="79"/>
  <c r="D47" i="79" s="1"/>
  <c r="E47" i="79"/>
  <c r="F47" i="79"/>
  <c r="G47" i="79"/>
  <c r="I47" i="79"/>
  <c r="K47" i="79"/>
  <c r="Q47" i="79"/>
  <c r="T47" i="79"/>
  <c r="V47" i="79"/>
  <c r="W47" i="79"/>
  <c r="X47" i="79"/>
  <c r="Z47" i="79"/>
  <c r="AA47" i="79"/>
  <c r="AB47" i="79"/>
  <c r="AC47" i="79"/>
  <c r="AD47" i="79"/>
  <c r="B48" i="79"/>
  <c r="C48" i="79"/>
  <c r="D48" i="79" s="1"/>
  <c r="E48" i="79"/>
  <c r="F48" i="79"/>
  <c r="N48" i="79" s="1"/>
  <c r="G48" i="79"/>
  <c r="I48" i="79"/>
  <c r="K48" i="79"/>
  <c r="Q48" i="79"/>
  <c r="T48" i="79"/>
  <c r="V48" i="79"/>
  <c r="W48" i="79"/>
  <c r="X48" i="79"/>
  <c r="Z48" i="79"/>
  <c r="AA48" i="79"/>
  <c r="AB48" i="79"/>
  <c r="AC48" i="79"/>
  <c r="AD48" i="79"/>
  <c r="B49" i="79"/>
  <c r="C49" i="79"/>
  <c r="D49" i="79" s="1"/>
  <c r="E49" i="79"/>
  <c r="F49" i="79"/>
  <c r="N49" i="79" s="1"/>
  <c r="G49" i="79"/>
  <c r="I49" i="79"/>
  <c r="K49" i="79"/>
  <c r="Q49" i="79"/>
  <c r="T49" i="79"/>
  <c r="V49" i="79"/>
  <c r="W49" i="79"/>
  <c r="X49" i="79"/>
  <c r="Z49" i="79"/>
  <c r="AA49" i="79"/>
  <c r="AB49" i="79"/>
  <c r="AC49" i="79"/>
  <c r="AD49" i="79"/>
  <c r="B50" i="79"/>
  <c r="C50" i="79"/>
  <c r="D50" i="79" s="1"/>
  <c r="E50" i="79"/>
  <c r="F50" i="79"/>
  <c r="O50" i="79" s="1"/>
  <c r="G50" i="79"/>
  <c r="I50" i="79"/>
  <c r="K50" i="79"/>
  <c r="Q50" i="79"/>
  <c r="T50" i="79"/>
  <c r="V50" i="79"/>
  <c r="W50" i="79"/>
  <c r="X50" i="79"/>
  <c r="Z50" i="79"/>
  <c r="AA50" i="79"/>
  <c r="AB50" i="79"/>
  <c r="AC50" i="79"/>
  <c r="AD50" i="79"/>
  <c r="B51" i="79"/>
  <c r="C51" i="79"/>
  <c r="D51" i="79" s="1"/>
  <c r="E51" i="79"/>
  <c r="F51" i="79"/>
  <c r="N51" i="79" s="1"/>
  <c r="G51" i="79"/>
  <c r="I51" i="79"/>
  <c r="K51" i="79"/>
  <c r="Q51" i="79"/>
  <c r="T51" i="79"/>
  <c r="V51" i="79"/>
  <c r="W51" i="79"/>
  <c r="X51" i="79"/>
  <c r="Z51" i="79"/>
  <c r="AA51" i="79"/>
  <c r="AB51" i="79"/>
  <c r="AC51" i="79"/>
  <c r="AD51" i="79"/>
  <c r="B52" i="79"/>
  <c r="C52" i="79"/>
  <c r="D52" i="79" s="1"/>
  <c r="E52" i="79"/>
  <c r="F52" i="79"/>
  <c r="N52" i="79" s="1"/>
  <c r="G52" i="79"/>
  <c r="I52" i="79"/>
  <c r="K52" i="79"/>
  <c r="Q52" i="79"/>
  <c r="T52" i="79"/>
  <c r="V52" i="79"/>
  <c r="W52" i="79"/>
  <c r="X52" i="79"/>
  <c r="Z52" i="79"/>
  <c r="AA52" i="79"/>
  <c r="AB52" i="79"/>
  <c r="AC52" i="79"/>
  <c r="AD52" i="79"/>
  <c r="B53" i="79"/>
  <c r="C53" i="79"/>
  <c r="D53" i="79" s="1"/>
  <c r="E53" i="79"/>
  <c r="F53" i="79"/>
  <c r="G53" i="79"/>
  <c r="I53" i="79"/>
  <c r="K53" i="79"/>
  <c r="Q53" i="79"/>
  <c r="T53" i="79"/>
  <c r="V53" i="79"/>
  <c r="W53" i="79"/>
  <c r="X53" i="79"/>
  <c r="Z53" i="79"/>
  <c r="AA53" i="79"/>
  <c r="AB53" i="79"/>
  <c r="AC53" i="79"/>
  <c r="AD53" i="79"/>
  <c r="I11" i="79"/>
  <c r="K11" i="79"/>
  <c r="Q11" i="79"/>
  <c r="T11" i="79"/>
  <c r="V11" i="79"/>
  <c r="W11" i="79"/>
  <c r="X11" i="79"/>
  <c r="I12" i="79"/>
  <c r="K12" i="79"/>
  <c r="Q12" i="79"/>
  <c r="T12" i="79"/>
  <c r="V12" i="79"/>
  <c r="W12" i="79"/>
  <c r="X12" i="79"/>
  <c r="I13" i="79"/>
  <c r="K13" i="79"/>
  <c r="Q13" i="79"/>
  <c r="T13" i="79"/>
  <c r="V13" i="79"/>
  <c r="W13" i="79"/>
  <c r="X13" i="79"/>
  <c r="Y13" i="79" s="1"/>
  <c r="I14" i="79"/>
  <c r="K14" i="79"/>
  <c r="Q14" i="79"/>
  <c r="T14" i="79"/>
  <c r="V14" i="79"/>
  <c r="W14" i="79"/>
  <c r="X14" i="79"/>
  <c r="I15" i="79"/>
  <c r="K15" i="79"/>
  <c r="Q15" i="79"/>
  <c r="T15" i="79"/>
  <c r="V15" i="79"/>
  <c r="W15" i="79"/>
  <c r="X15" i="79"/>
  <c r="I16" i="79"/>
  <c r="K16" i="79"/>
  <c r="Q16" i="79"/>
  <c r="T16" i="79"/>
  <c r="V16" i="79"/>
  <c r="W16" i="79"/>
  <c r="X16" i="79"/>
  <c r="I17" i="79"/>
  <c r="K17" i="79"/>
  <c r="Q17" i="79"/>
  <c r="T17" i="79"/>
  <c r="V17" i="79"/>
  <c r="W17" i="79"/>
  <c r="X17" i="79"/>
  <c r="I18" i="79"/>
  <c r="K18" i="79"/>
  <c r="Q18" i="79"/>
  <c r="T18" i="79"/>
  <c r="V18" i="79"/>
  <c r="W18" i="79"/>
  <c r="X18" i="79"/>
  <c r="I19" i="79"/>
  <c r="K19" i="79"/>
  <c r="Q19" i="79"/>
  <c r="T19" i="79"/>
  <c r="V19" i="79"/>
  <c r="W19" i="79"/>
  <c r="X19" i="79"/>
  <c r="I20" i="79"/>
  <c r="K20" i="79"/>
  <c r="Q20" i="79"/>
  <c r="T20" i="79"/>
  <c r="V20" i="79"/>
  <c r="W20" i="79"/>
  <c r="X20" i="79"/>
  <c r="I21" i="79"/>
  <c r="K21" i="79"/>
  <c r="Q21" i="79"/>
  <c r="T21" i="79"/>
  <c r="V21" i="79"/>
  <c r="W21" i="79"/>
  <c r="X21" i="79"/>
  <c r="I22" i="79"/>
  <c r="K22" i="79"/>
  <c r="Q22" i="79"/>
  <c r="T22" i="79"/>
  <c r="V22" i="79"/>
  <c r="W22" i="79"/>
  <c r="X22" i="79"/>
  <c r="I23" i="79"/>
  <c r="K23" i="79"/>
  <c r="Q23" i="79"/>
  <c r="T23" i="79"/>
  <c r="V23" i="79"/>
  <c r="W23" i="79"/>
  <c r="X23" i="79"/>
  <c r="B31" i="79"/>
  <c r="C31" i="79"/>
  <c r="D31" i="79" s="1"/>
  <c r="E31" i="79"/>
  <c r="F31" i="79"/>
  <c r="N31" i="79" s="1"/>
  <c r="G31" i="79"/>
  <c r="I31" i="79"/>
  <c r="K31" i="79"/>
  <c r="Q31" i="79"/>
  <c r="T31" i="79"/>
  <c r="V31" i="79"/>
  <c r="W31" i="79"/>
  <c r="X31" i="79"/>
  <c r="Z31" i="79"/>
  <c r="AA31" i="79"/>
  <c r="AB31" i="79"/>
  <c r="AC31" i="79"/>
  <c r="AD31" i="79"/>
  <c r="B32" i="79"/>
  <c r="C32" i="79"/>
  <c r="D32" i="79" s="1"/>
  <c r="E32" i="79"/>
  <c r="F32" i="79"/>
  <c r="N32" i="79" s="1"/>
  <c r="G32" i="79"/>
  <c r="I32" i="79"/>
  <c r="K32" i="79"/>
  <c r="Q32" i="79"/>
  <c r="T32" i="79"/>
  <c r="V32" i="79"/>
  <c r="W32" i="79"/>
  <c r="X32" i="79"/>
  <c r="Z32" i="79"/>
  <c r="AA32" i="79"/>
  <c r="AB32" i="79"/>
  <c r="AC32" i="79"/>
  <c r="AD32" i="79"/>
  <c r="B33" i="79"/>
  <c r="C33" i="79"/>
  <c r="D33" i="79" s="1"/>
  <c r="E33" i="79"/>
  <c r="F33" i="79"/>
  <c r="N33" i="79" s="1"/>
  <c r="G33" i="79"/>
  <c r="I33" i="79"/>
  <c r="K33" i="79"/>
  <c r="Q33" i="79"/>
  <c r="T33" i="79"/>
  <c r="V33" i="79"/>
  <c r="W33" i="79"/>
  <c r="X33" i="79"/>
  <c r="Z33" i="79"/>
  <c r="AA33" i="79"/>
  <c r="AB33" i="79"/>
  <c r="AC33" i="79"/>
  <c r="AD33" i="79"/>
  <c r="B34" i="79"/>
  <c r="C34" i="79"/>
  <c r="D34" i="79" s="1"/>
  <c r="E34" i="79"/>
  <c r="F34" i="79"/>
  <c r="O34" i="79" s="1"/>
  <c r="G34" i="79"/>
  <c r="I34" i="79"/>
  <c r="K34" i="79"/>
  <c r="Q34" i="79"/>
  <c r="T34" i="79"/>
  <c r="V34" i="79"/>
  <c r="W34" i="79"/>
  <c r="X34" i="79"/>
  <c r="Z34" i="79"/>
  <c r="AA34" i="79"/>
  <c r="AB34" i="79"/>
  <c r="AC34" i="79"/>
  <c r="AD34" i="79"/>
  <c r="B35" i="79"/>
  <c r="C35" i="79"/>
  <c r="D35" i="79" s="1"/>
  <c r="E35" i="79"/>
  <c r="F35" i="79"/>
  <c r="G35" i="79"/>
  <c r="H35" i="79" s="1"/>
  <c r="I35" i="79"/>
  <c r="K35" i="79"/>
  <c r="L35" i="79" s="1"/>
  <c r="Q35" i="79"/>
  <c r="R35" i="79" s="1"/>
  <c r="T35" i="79"/>
  <c r="U35" i="79" s="1"/>
  <c r="V35" i="79"/>
  <c r="W35" i="79"/>
  <c r="X35" i="79"/>
  <c r="Z35" i="79"/>
  <c r="AA35" i="79"/>
  <c r="AB35" i="79"/>
  <c r="AC35" i="79"/>
  <c r="AD35" i="79"/>
  <c r="B36" i="79"/>
  <c r="C36" i="79"/>
  <c r="D36" i="79" s="1"/>
  <c r="E36" i="79"/>
  <c r="F36" i="79"/>
  <c r="G36" i="79"/>
  <c r="I36" i="79"/>
  <c r="K36" i="79"/>
  <c r="Q36" i="79"/>
  <c r="T36" i="79"/>
  <c r="V36" i="79"/>
  <c r="W36" i="79"/>
  <c r="X36" i="79"/>
  <c r="Z36" i="79"/>
  <c r="AA36" i="79"/>
  <c r="AB36" i="79"/>
  <c r="AC36" i="79"/>
  <c r="AD36" i="79"/>
  <c r="B37" i="79"/>
  <c r="C37" i="79"/>
  <c r="D37" i="79" s="1"/>
  <c r="E37" i="79"/>
  <c r="F37" i="79"/>
  <c r="N37" i="79" s="1"/>
  <c r="G37" i="79"/>
  <c r="I37" i="79"/>
  <c r="K37" i="79"/>
  <c r="Q37" i="79"/>
  <c r="T37" i="79"/>
  <c r="V37" i="79"/>
  <c r="W37" i="79"/>
  <c r="X37" i="79"/>
  <c r="Z37" i="79"/>
  <c r="AA37" i="79"/>
  <c r="AB37" i="79"/>
  <c r="AC37" i="79"/>
  <c r="AD37" i="79"/>
  <c r="B38" i="79"/>
  <c r="C38" i="79"/>
  <c r="D38" i="79" s="1"/>
  <c r="E38" i="79"/>
  <c r="F38" i="79"/>
  <c r="N38" i="79" s="1"/>
  <c r="G38" i="79"/>
  <c r="I38" i="79"/>
  <c r="K38" i="79"/>
  <c r="Q38" i="79"/>
  <c r="T38" i="79"/>
  <c r="V38" i="79"/>
  <c r="W38" i="79"/>
  <c r="X38" i="79"/>
  <c r="Z38" i="79"/>
  <c r="AA38" i="79"/>
  <c r="AB38" i="79"/>
  <c r="AC38" i="79"/>
  <c r="AD38" i="79"/>
  <c r="M8" i="2"/>
  <c r="M9" i="2"/>
  <c r="M10" i="2"/>
  <c r="M11" i="2"/>
  <c r="M12" i="2"/>
  <c r="M13" i="2"/>
  <c r="M14" i="2"/>
  <c r="M15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AR8" i="2" s="1"/>
  <c r="M16" i="2"/>
  <c r="B16" i="2"/>
  <c r="B43" i="48"/>
  <c r="C43" i="48"/>
  <c r="D43" i="48" s="1"/>
  <c r="E43" i="48"/>
  <c r="F43" i="48"/>
  <c r="P43" i="48" s="1"/>
  <c r="H43" i="48"/>
  <c r="J43" i="48"/>
  <c r="L43" i="48"/>
  <c r="R43" i="48"/>
  <c r="T43" i="48"/>
  <c r="V43" i="48"/>
  <c r="W43" i="48"/>
  <c r="X43" i="48"/>
  <c r="Y43" i="48"/>
  <c r="Z43" i="48"/>
  <c r="AA43" i="48"/>
  <c r="B45" i="48"/>
  <c r="C45" i="48"/>
  <c r="D45" i="48" s="1"/>
  <c r="E45" i="48"/>
  <c r="F45" i="48"/>
  <c r="P45" i="48" s="1"/>
  <c r="H45" i="48"/>
  <c r="I45" i="48" s="1"/>
  <c r="J45" i="48"/>
  <c r="L45" i="48"/>
  <c r="M45" i="48" s="1"/>
  <c r="R45" i="48"/>
  <c r="S45" i="48" s="1"/>
  <c r="T45" i="48"/>
  <c r="V45" i="48"/>
  <c r="W45" i="48"/>
  <c r="X45" i="48"/>
  <c r="Y45" i="48"/>
  <c r="Z45" i="48"/>
  <c r="AA45" i="48"/>
  <c r="B25" i="48"/>
  <c r="C25" i="48"/>
  <c r="D25" i="48" s="1"/>
  <c r="E25" i="48"/>
  <c r="F25" i="48"/>
  <c r="AD25" i="48" s="1"/>
  <c r="H25" i="48"/>
  <c r="J25" i="48"/>
  <c r="R25" i="48"/>
  <c r="T25" i="48"/>
  <c r="V25" i="48"/>
  <c r="W25" i="48"/>
  <c r="X25" i="48"/>
  <c r="Y25" i="48"/>
  <c r="Z25" i="48"/>
  <c r="AA25" i="48"/>
  <c r="B27" i="48"/>
  <c r="C27" i="48"/>
  <c r="D27" i="48" s="1"/>
  <c r="E27" i="48"/>
  <c r="F27" i="48"/>
  <c r="AD27" i="48" s="1"/>
  <c r="H27" i="48"/>
  <c r="I27" i="48" s="1"/>
  <c r="J27" i="48"/>
  <c r="R27" i="48"/>
  <c r="S27" i="48" s="1"/>
  <c r="L27" i="48"/>
  <c r="M27" i="48" s="1"/>
  <c r="T27" i="48"/>
  <c r="U27" i="48" s="1"/>
  <c r="V27" i="48"/>
  <c r="W27" i="48"/>
  <c r="X27" i="48"/>
  <c r="Y27" i="48"/>
  <c r="Z27" i="48"/>
  <c r="AA27" i="48"/>
  <c r="B13" i="79"/>
  <c r="C13" i="79"/>
  <c r="D13" i="79" s="1"/>
  <c r="E13" i="79"/>
  <c r="F13" i="79"/>
  <c r="O13" i="79" s="1"/>
  <c r="G13" i="79"/>
  <c r="Z13" i="79"/>
  <c r="AA13" i="79"/>
  <c r="AB13" i="79"/>
  <c r="AC13" i="79"/>
  <c r="AD13" i="79"/>
  <c r="B14" i="79"/>
  <c r="C14" i="79"/>
  <c r="D14" i="79" s="1"/>
  <c r="E14" i="79"/>
  <c r="F14" i="79"/>
  <c r="N14" i="79" s="1"/>
  <c r="G14" i="79"/>
  <c r="Z14" i="79"/>
  <c r="AA14" i="79"/>
  <c r="AB14" i="79"/>
  <c r="AC14" i="79"/>
  <c r="AD14" i="79"/>
  <c r="B15" i="79"/>
  <c r="C15" i="79"/>
  <c r="D15" i="79" s="1"/>
  <c r="E15" i="79"/>
  <c r="F15" i="79"/>
  <c r="N15" i="79" s="1"/>
  <c r="G15" i="79"/>
  <c r="Z15" i="79"/>
  <c r="AA15" i="79"/>
  <c r="AB15" i="79"/>
  <c r="AC15" i="79"/>
  <c r="AD15" i="79"/>
  <c r="B16" i="79"/>
  <c r="C16" i="79"/>
  <c r="D16" i="79" s="1"/>
  <c r="E16" i="79"/>
  <c r="F16" i="79"/>
  <c r="O16" i="79" s="1"/>
  <c r="G16" i="79"/>
  <c r="Z16" i="79"/>
  <c r="AA16" i="79"/>
  <c r="AB16" i="79"/>
  <c r="AC16" i="79"/>
  <c r="AD16" i="79"/>
  <c r="B17" i="79"/>
  <c r="C17" i="79"/>
  <c r="D17" i="79" s="1"/>
  <c r="E17" i="79"/>
  <c r="F17" i="79"/>
  <c r="N17" i="79" s="1"/>
  <c r="G17" i="79"/>
  <c r="Z17" i="79"/>
  <c r="AA17" i="79"/>
  <c r="AB17" i="79"/>
  <c r="AC17" i="79"/>
  <c r="AD17" i="79"/>
  <c r="B18" i="79"/>
  <c r="C18" i="79"/>
  <c r="D18" i="79" s="1"/>
  <c r="E18" i="79"/>
  <c r="F18" i="79"/>
  <c r="N18" i="79" s="1"/>
  <c r="G18" i="79"/>
  <c r="Z18" i="79"/>
  <c r="AA18" i="79"/>
  <c r="AB18" i="79"/>
  <c r="AC18" i="79"/>
  <c r="AD18" i="79"/>
  <c r="B19" i="79"/>
  <c r="C19" i="79"/>
  <c r="D19" i="79" s="1"/>
  <c r="E19" i="79"/>
  <c r="F19" i="79"/>
  <c r="N19" i="79" s="1"/>
  <c r="G19" i="79"/>
  <c r="Z19" i="79"/>
  <c r="AA19" i="79"/>
  <c r="AB19" i="79"/>
  <c r="AC19" i="79"/>
  <c r="AD19" i="79"/>
  <c r="B20" i="79"/>
  <c r="C20" i="79"/>
  <c r="D20" i="79" s="1"/>
  <c r="E20" i="79"/>
  <c r="F20" i="79"/>
  <c r="O20" i="79" s="1"/>
  <c r="G20" i="79"/>
  <c r="Z20" i="79"/>
  <c r="AA20" i="79"/>
  <c r="AB20" i="79"/>
  <c r="AC20" i="79"/>
  <c r="AD20" i="79"/>
  <c r="B21" i="79"/>
  <c r="C21" i="79"/>
  <c r="D21" i="79" s="1"/>
  <c r="E21" i="79"/>
  <c r="F21" i="79"/>
  <c r="N21" i="79" s="1"/>
  <c r="G21" i="79"/>
  <c r="Z21" i="79"/>
  <c r="AA21" i="79"/>
  <c r="AB21" i="79"/>
  <c r="AC21" i="79"/>
  <c r="AD21" i="79"/>
  <c r="B22" i="79"/>
  <c r="C22" i="79"/>
  <c r="D22" i="79" s="1"/>
  <c r="E22" i="79"/>
  <c r="F22" i="79"/>
  <c r="N22" i="79" s="1"/>
  <c r="G22" i="79"/>
  <c r="Z22" i="79"/>
  <c r="AA22" i="79"/>
  <c r="AB22" i="79"/>
  <c r="AC22" i="79"/>
  <c r="AD22" i="79"/>
  <c r="B23" i="79"/>
  <c r="C23" i="79"/>
  <c r="D23" i="79" s="1"/>
  <c r="E23" i="79"/>
  <c r="F23" i="79"/>
  <c r="N23" i="79" s="1"/>
  <c r="G23" i="79"/>
  <c r="Z23" i="79"/>
  <c r="AA23" i="79"/>
  <c r="AB23" i="79"/>
  <c r="AC23" i="79"/>
  <c r="AD23" i="79"/>
  <c r="A35" i="2"/>
  <c r="B40" i="2" s="1"/>
  <c r="B35" i="2"/>
  <c r="G35" i="2"/>
  <c r="J35" i="2"/>
  <c r="K35" i="2"/>
  <c r="P35" i="2"/>
  <c r="R35" i="2"/>
  <c r="T35" i="2"/>
  <c r="J40" i="2" s="1"/>
  <c r="V35" i="2"/>
  <c r="X35" i="2"/>
  <c r="AA35" i="2"/>
  <c r="AB35" i="2"/>
  <c r="AF35" i="2"/>
  <c r="A36" i="2"/>
  <c r="B36" i="2"/>
  <c r="G36" i="2"/>
  <c r="J36" i="2"/>
  <c r="K36" i="2"/>
  <c r="P36" i="2"/>
  <c r="R36" i="2"/>
  <c r="T36" i="2"/>
  <c r="U310" i="72" s="1"/>
  <c r="V36" i="2"/>
  <c r="X36" i="2"/>
  <c r="AA36" i="2"/>
  <c r="AB36" i="2"/>
  <c r="AF36" i="2"/>
  <c r="L10" i="96"/>
  <c r="L11" i="96"/>
  <c r="L12" i="96"/>
  <c r="L13" i="96"/>
  <c r="L14" i="96"/>
  <c r="L15" i="96"/>
  <c r="L16" i="96"/>
  <c r="L17" i="96"/>
  <c r="L18" i="96"/>
  <c r="L9" i="96"/>
  <c r="N9" i="96"/>
  <c r="M9" i="96"/>
  <c r="B27" i="59"/>
  <c r="C27" i="59"/>
  <c r="D27" i="59" s="1"/>
  <c r="H27" i="59"/>
  <c r="J27" i="59"/>
  <c r="P27" i="59" s="1"/>
  <c r="K27" i="59"/>
  <c r="M27" i="59"/>
  <c r="N27" i="59"/>
  <c r="R27" i="59"/>
  <c r="S27" i="59"/>
  <c r="T27" i="59"/>
  <c r="U27" i="59"/>
  <c r="V27" i="59"/>
  <c r="W27" i="59"/>
  <c r="X27" i="59"/>
  <c r="B28" i="59"/>
  <c r="C28" i="59"/>
  <c r="D28" i="59" s="1"/>
  <c r="H28" i="59"/>
  <c r="J28" i="59"/>
  <c r="P28" i="59" s="1"/>
  <c r="K28" i="59"/>
  <c r="M28" i="59"/>
  <c r="N28" i="59"/>
  <c r="R28" i="59"/>
  <c r="S28" i="59"/>
  <c r="T28" i="59"/>
  <c r="U28" i="59"/>
  <c r="V28" i="59"/>
  <c r="W28" i="59"/>
  <c r="X28" i="59"/>
  <c r="B29" i="59"/>
  <c r="C29" i="59"/>
  <c r="D29" i="59" s="1"/>
  <c r="H29" i="59"/>
  <c r="J29" i="59"/>
  <c r="P29" i="59" s="1"/>
  <c r="K29" i="59"/>
  <c r="M29" i="59"/>
  <c r="N29" i="59"/>
  <c r="R29" i="59"/>
  <c r="S29" i="59"/>
  <c r="T29" i="59"/>
  <c r="U29" i="59"/>
  <c r="V29" i="59"/>
  <c r="W29" i="59"/>
  <c r="X29" i="59"/>
  <c r="B30" i="59"/>
  <c r="C30" i="59"/>
  <c r="D30" i="59" s="1"/>
  <c r="H30" i="59"/>
  <c r="J30" i="59"/>
  <c r="P30" i="59" s="1"/>
  <c r="K30" i="59"/>
  <c r="M30" i="59"/>
  <c r="N30" i="59"/>
  <c r="R30" i="59"/>
  <c r="S30" i="59"/>
  <c r="T30" i="59"/>
  <c r="U30" i="59"/>
  <c r="V30" i="59"/>
  <c r="W30" i="59"/>
  <c r="X30" i="59"/>
  <c r="B10" i="59"/>
  <c r="C10" i="59"/>
  <c r="D10" i="59" s="1"/>
  <c r="H10" i="59"/>
  <c r="J10" i="59"/>
  <c r="P10" i="59" s="1"/>
  <c r="K10" i="59"/>
  <c r="M10" i="59"/>
  <c r="N10" i="59"/>
  <c r="R10" i="59"/>
  <c r="S10" i="59"/>
  <c r="T10" i="59"/>
  <c r="U10" i="59"/>
  <c r="V10" i="59"/>
  <c r="W10" i="59"/>
  <c r="X10" i="59"/>
  <c r="T2" i="71"/>
  <c r="V122" i="58" l="1"/>
  <c r="H23" i="79"/>
  <c r="N50" i="79"/>
  <c r="O43" i="79"/>
  <c r="AG43" i="79"/>
  <c r="V84" i="58"/>
  <c r="H19" i="79"/>
  <c r="AE43" i="79"/>
  <c r="AF48" i="79"/>
  <c r="AG53" i="79"/>
  <c r="AE46" i="79"/>
  <c r="AG41" i="79"/>
  <c r="O41" i="79"/>
  <c r="H20" i="79"/>
  <c r="AF46" i="79"/>
  <c r="AE41" i="79"/>
  <c r="AE52" i="79"/>
  <c r="AG49" i="79"/>
  <c r="P40" i="2"/>
  <c r="R40" i="2" s="1"/>
  <c r="V40" i="2" s="1"/>
  <c r="H16" i="79"/>
  <c r="AF36" i="79"/>
  <c r="AG44" i="79"/>
  <c r="O52" i="79"/>
  <c r="AG50" i="79"/>
  <c r="AE53" i="79"/>
  <c r="AF38" i="79"/>
  <c r="AG47" i="79"/>
  <c r="AG36" i="79"/>
  <c r="AE45" i="79"/>
  <c r="AG42" i="79"/>
  <c r="AE47" i="79"/>
  <c r="H21" i="79"/>
  <c r="AE32" i="79"/>
  <c r="AG52" i="79"/>
  <c r="AE48" i="79"/>
  <c r="AF45" i="79"/>
  <c r="T121" i="58"/>
  <c r="AG51" i="79"/>
  <c r="AE50" i="79"/>
  <c r="AE44" i="79"/>
  <c r="T122" i="58"/>
  <c r="V121" i="58"/>
  <c r="V119" i="58"/>
  <c r="S119" i="58"/>
  <c r="N82" i="58"/>
  <c r="V81" i="58"/>
  <c r="T82" i="58"/>
  <c r="T84" i="58"/>
  <c r="S84" i="58"/>
  <c r="S82" i="58"/>
  <c r="V83" i="58"/>
  <c r="N84" i="58"/>
  <c r="T83" i="58"/>
  <c r="T81" i="58"/>
  <c r="S83" i="58"/>
  <c r="S81" i="58"/>
  <c r="AG45" i="79"/>
  <c r="AG32" i="79"/>
  <c r="L22" i="79"/>
  <c r="AG48" i="79"/>
  <c r="AF53" i="79"/>
  <c r="O51" i="79"/>
  <c r="AE49" i="79"/>
  <c r="AF42" i="79"/>
  <c r="O32" i="79"/>
  <c r="O53" i="79"/>
  <c r="O42" i="79"/>
  <c r="N12" i="2"/>
  <c r="AF35" i="79"/>
  <c r="AE34" i="79"/>
  <c r="N53" i="79"/>
  <c r="AE51" i="79"/>
  <c r="AF47" i="79"/>
  <c r="AG46" i="79"/>
  <c r="AF44" i="79"/>
  <c r="AE42" i="79"/>
  <c r="O44" i="79"/>
  <c r="AF49" i="79"/>
  <c r="O45" i="79"/>
  <c r="N44" i="79"/>
  <c r="AF41" i="79"/>
  <c r="AF50" i="79"/>
  <c r="O46" i="79"/>
  <c r="N45" i="79"/>
  <c r="AF51" i="79"/>
  <c r="O47" i="79"/>
  <c r="N46" i="79"/>
  <c r="AF43" i="79"/>
  <c r="AF52" i="79"/>
  <c r="O48" i="79"/>
  <c r="N47" i="79"/>
  <c r="O49" i="79"/>
  <c r="U16" i="79"/>
  <c r="H22" i="79"/>
  <c r="H18" i="79"/>
  <c r="U20" i="79"/>
  <c r="U19" i="79"/>
  <c r="N34" i="79"/>
  <c r="R20" i="79"/>
  <c r="N20" i="79"/>
  <c r="AG35" i="79"/>
  <c r="R23" i="79"/>
  <c r="AG37" i="79"/>
  <c r="L20" i="79"/>
  <c r="O18" i="79"/>
  <c r="L17" i="79"/>
  <c r="N16" i="79"/>
  <c r="Y11" i="79"/>
  <c r="AE31" i="79"/>
  <c r="L16" i="79"/>
  <c r="AF37" i="79"/>
  <c r="O37" i="79"/>
  <c r="O35" i="79"/>
  <c r="N34" i="2"/>
  <c r="N26" i="2"/>
  <c r="N18" i="2"/>
  <c r="AE35" i="79"/>
  <c r="N35" i="79"/>
  <c r="AG38" i="79"/>
  <c r="AF31" i="79"/>
  <c r="O22" i="79"/>
  <c r="L21" i="79"/>
  <c r="N13" i="79"/>
  <c r="H17" i="79"/>
  <c r="AF34" i="79"/>
  <c r="O33" i="79"/>
  <c r="U21" i="79"/>
  <c r="U17" i="79"/>
  <c r="O14" i="79"/>
  <c r="AG33" i="79"/>
  <c r="AE33" i="79"/>
  <c r="R21" i="79"/>
  <c r="R19" i="79"/>
  <c r="L18" i="79"/>
  <c r="R17" i="79"/>
  <c r="U23" i="79"/>
  <c r="N33" i="2"/>
  <c r="N25" i="2"/>
  <c r="N9" i="2"/>
  <c r="O38" i="79"/>
  <c r="AF33" i="79"/>
  <c r="O21" i="79"/>
  <c r="O17" i="79"/>
  <c r="O23" i="79"/>
  <c r="O19" i="79"/>
  <c r="O15" i="79"/>
  <c r="N31" i="2"/>
  <c r="N23" i="2"/>
  <c r="N15" i="2"/>
  <c r="AE38" i="79"/>
  <c r="AE37" i="79"/>
  <c r="O36" i="79"/>
  <c r="AF32" i="79"/>
  <c r="AG31" i="79"/>
  <c r="O31" i="79"/>
  <c r="U22" i="79"/>
  <c r="U18" i="79"/>
  <c r="Y12" i="79"/>
  <c r="U78" i="72"/>
  <c r="N36" i="79"/>
  <c r="L23" i="79"/>
  <c r="R22" i="79"/>
  <c r="L19" i="79"/>
  <c r="R18" i="79"/>
  <c r="R16" i="79"/>
  <c r="N13" i="2"/>
  <c r="AE36" i="79"/>
  <c r="AG34" i="79"/>
  <c r="Y35" i="79"/>
  <c r="AE13" i="79"/>
  <c r="N30" i="2"/>
  <c r="N22" i="2"/>
  <c r="AG18" i="79"/>
  <c r="AG13" i="79"/>
  <c r="N36" i="2"/>
  <c r="N35" i="2"/>
  <c r="N27" i="2"/>
  <c r="N19" i="2"/>
  <c r="N11" i="2"/>
  <c r="AE43" i="48"/>
  <c r="Y36" i="2"/>
  <c r="N17" i="2"/>
  <c r="O43" i="48"/>
  <c r="N16" i="2"/>
  <c r="N29" i="2"/>
  <c r="N21" i="2"/>
  <c r="N14" i="2"/>
  <c r="N28" i="2"/>
  <c r="N20" i="2"/>
  <c r="N10" i="2"/>
  <c r="N24" i="2"/>
  <c r="N32" i="2"/>
  <c r="AG16" i="79"/>
  <c r="AG20" i="79"/>
  <c r="AF21" i="79"/>
  <c r="AE23" i="79"/>
  <c r="AG17" i="79"/>
  <c r="AF22" i="79"/>
  <c r="AF16" i="79"/>
  <c r="AG19" i="79"/>
  <c r="AF13" i="79"/>
  <c r="AF19" i="79"/>
  <c r="AE17" i="79"/>
  <c r="AF18" i="79"/>
  <c r="AG15" i="79"/>
  <c r="AG22" i="79"/>
  <c r="AF20" i="79"/>
  <c r="AE15" i="79"/>
  <c r="AE45" i="48"/>
  <c r="AC43" i="48"/>
  <c r="AE27" i="48"/>
  <c r="O45" i="48"/>
  <c r="AD45" i="48"/>
  <c r="AD43" i="48"/>
  <c r="AC45" i="48"/>
  <c r="O27" i="48"/>
  <c r="P27" i="48"/>
  <c r="G27" i="48"/>
  <c r="AC27" i="48"/>
  <c r="P25" i="48"/>
  <c r="AE25" i="48"/>
  <c r="AC25" i="48"/>
  <c r="O25" i="48"/>
  <c r="AE16" i="79"/>
  <c r="AE21" i="79"/>
  <c r="AF15" i="79"/>
  <c r="AG14" i="79"/>
  <c r="AG23" i="79"/>
  <c r="AE20" i="79"/>
  <c r="AF17" i="79"/>
  <c r="AF14" i="79"/>
  <c r="AE22" i="79"/>
  <c r="AF23" i="79"/>
  <c r="AE19" i="79"/>
  <c r="AE14" i="79"/>
  <c r="AG21" i="79"/>
  <c r="AE18" i="79"/>
  <c r="H36" i="2"/>
  <c r="AD36" i="2"/>
  <c r="AG35" i="2"/>
  <c r="E36" i="2"/>
  <c r="Z35" i="2"/>
  <c r="Q36" i="2"/>
  <c r="AD35" i="2"/>
  <c r="U36" i="2"/>
  <c r="S36" i="2"/>
  <c r="C36" i="2"/>
  <c r="Z36" i="2"/>
  <c r="AG36" i="2"/>
  <c r="E27" i="59"/>
  <c r="F10" i="59"/>
  <c r="E10" i="59"/>
  <c r="F30" i="59"/>
  <c r="E30" i="59"/>
  <c r="F29" i="59"/>
  <c r="E29" i="59"/>
  <c r="F28" i="59"/>
  <c r="E28" i="59"/>
  <c r="F27" i="59"/>
  <c r="P10" i="96"/>
  <c r="O10" i="96"/>
  <c r="Q29" i="59"/>
  <c r="Q28" i="59"/>
  <c r="Q27" i="59"/>
  <c r="Q30" i="59"/>
  <c r="AA29" i="59"/>
  <c r="Z30" i="59"/>
  <c r="AA27" i="59"/>
  <c r="Y28" i="59"/>
  <c r="AA28" i="59"/>
  <c r="Y27" i="59"/>
  <c r="AA30" i="59"/>
  <c r="Z28" i="59"/>
  <c r="Y10" i="59"/>
  <c r="Y29" i="59"/>
  <c r="Y30" i="59"/>
  <c r="Z27" i="59"/>
  <c r="Z29" i="59"/>
  <c r="AA10" i="59"/>
  <c r="Z10" i="59"/>
  <c r="Q10" i="59"/>
  <c r="F87" i="66"/>
  <c r="D448" i="64"/>
  <c r="D433" i="64"/>
  <c r="D418" i="64"/>
  <c r="D403" i="64"/>
  <c r="AH36" i="2" l="1"/>
  <c r="M10" i="96"/>
  <c r="P11" i="96"/>
  <c r="O11" i="96"/>
  <c r="N10" i="96"/>
  <c r="O29" i="44"/>
  <c r="P29" i="44"/>
  <c r="O30" i="44"/>
  <c r="P30" i="44"/>
  <c r="O31" i="44"/>
  <c r="P31" i="44"/>
  <c r="O32" i="44"/>
  <c r="P32" i="44"/>
  <c r="O33" i="44"/>
  <c r="P33" i="44"/>
  <c r="O34" i="44"/>
  <c r="P34" i="44"/>
  <c r="O35" i="44"/>
  <c r="P35" i="44"/>
  <c r="O25" i="6"/>
  <c r="P25" i="6"/>
  <c r="O26" i="6"/>
  <c r="P26" i="6"/>
  <c r="O27" i="6"/>
  <c r="P27" i="6"/>
  <c r="O28" i="6"/>
  <c r="P28" i="6"/>
  <c r="P12" i="96" l="1"/>
  <c r="M11" i="96"/>
  <c r="O12" i="96"/>
  <c r="N11" i="96"/>
  <c r="B46" i="58"/>
  <c r="C46" i="58" s="1"/>
  <c r="D46" i="58"/>
  <c r="E46" i="58"/>
  <c r="F46" i="58" s="1"/>
  <c r="G46" i="58"/>
  <c r="I46" i="58" s="1"/>
  <c r="X46" i="58"/>
  <c r="Y46" i="58"/>
  <c r="Z46" i="58"/>
  <c r="AA46" i="58"/>
  <c r="AB46" i="58"/>
  <c r="AC46" i="58"/>
  <c r="P13" i="96" l="1"/>
  <c r="M12" i="96"/>
  <c r="O13" i="96"/>
  <c r="N12" i="96"/>
  <c r="P46" i="58"/>
  <c r="H46" i="58"/>
  <c r="O46" i="58"/>
  <c r="M46" i="58"/>
  <c r="L46" i="58"/>
  <c r="N46" i="58"/>
  <c r="R46" i="58"/>
  <c r="K46" i="58"/>
  <c r="J46" i="58"/>
  <c r="Q46" i="58"/>
  <c r="T46" i="58"/>
  <c r="S46" i="58"/>
  <c r="B44" i="46"/>
  <c r="C44" i="46"/>
  <c r="D44" i="46"/>
  <c r="E44" i="46" s="1"/>
  <c r="F44" i="46"/>
  <c r="G44" i="46"/>
  <c r="Q44" i="46" s="1"/>
  <c r="J44" i="46"/>
  <c r="L44" i="46"/>
  <c r="M44" i="46"/>
  <c r="S44" i="46"/>
  <c r="U44" i="46"/>
  <c r="W44" i="46"/>
  <c r="X44" i="46"/>
  <c r="Y44" i="46"/>
  <c r="AA44" i="46"/>
  <c r="AB44" i="46"/>
  <c r="AC44" i="46"/>
  <c r="AD44" i="46"/>
  <c r="AE44" i="46"/>
  <c r="B45" i="46"/>
  <c r="C45" i="46"/>
  <c r="D45" i="46"/>
  <c r="E45" i="46" s="1"/>
  <c r="F45" i="46"/>
  <c r="G45" i="46"/>
  <c r="Q45" i="46" s="1"/>
  <c r="J45" i="46"/>
  <c r="L45" i="46"/>
  <c r="M45" i="46"/>
  <c r="S45" i="46"/>
  <c r="U45" i="46"/>
  <c r="W45" i="46"/>
  <c r="X45" i="46"/>
  <c r="Y45" i="46"/>
  <c r="AA45" i="46"/>
  <c r="AB45" i="46"/>
  <c r="AC45" i="46"/>
  <c r="AD45" i="46"/>
  <c r="AE45" i="46"/>
  <c r="B46" i="46"/>
  <c r="C46" i="46"/>
  <c r="D46" i="46"/>
  <c r="E46" i="46" s="1"/>
  <c r="F46" i="46"/>
  <c r="G46" i="46"/>
  <c r="Q46" i="46" s="1"/>
  <c r="J46" i="46"/>
  <c r="L46" i="46"/>
  <c r="M46" i="46"/>
  <c r="S46" i="46"/>
  <c r="U46" i="46"/>
  <c r="W46" i="46"/>
  <c r="X46" i="46"/>
  <c r="Y46" i="46"/>
  <c r="AA46" i="46"/>
  <c r="AB46" i="46"/>
  <c r="AC46" i="46"/>
  <c r="AD46" i="46"/>
  <c r="AE46" i="46"/>
  <c r="B47" i="46"/>
  <c r="C47" i="46"/>
  <c r="D47" i="46"/>
  <c r="E47" i="46" s="1"/>
  <c r="F47" i="46"/>
  <c r="G47" i="46"/>
  <c r="Q47" i="46" s="1"/>
  <c r="J47" i="46"/>
  <c r="L47" i="46"/>
  <c r="M47" i="46"/>
  <c r="S47" i="46"/>
  <c r="U47" i="46"/>
  <c r="W47" i="46"/>
  <c r="X47" i="46"/>
  <c r="Y47" i="46"/>
  <c r="AA47" i="46"/>
  <c r="AB47" i="46"/>
  <c r="AC47" i="46"/>
  <c r="AD47" i="46"/>
  <c r="AE47" i="46"/>
  <c r="B48" i="46"/>
  <c r="C48" i="46"/>
  <c r="D48" i="46"/>
  <c r="E48" i="46" s="1"/>
  <c r="F48" i="46"/>
  <c r="G48" i="46"/>
  <c r="Q48" i="46" s="1"/>
  <c r="J48" i="46"/>
  <c r="L48" i="46"/>
  <c r="M48" i="46"/>
  <c r="S48" i="46"/>
  <c r="U48" i="46"/>
  <c r="W48" i="46"/>
  <c r="X48" i="46"/>
  <c r="Y48" i="46"/>
  <c r="AA48" i="46"/>
  <c r="AB48" i="46"/>
  <c r="AC48" i="46"/>
  <c r="AD48" i="46"/>
  <c r="AE48" i="46"/>
  <c r="B49" i="46"/>
  <c r="C49" i="46"/>
  <c r="D49" i="46"/>
  <c r="E49" i="46" s="1"/>
  <c r="F49" i="46"/>
  <c r="G49" i="46"/>
  <c r="Q49" i="46" s="1"/>
  <c r="J49" i="46"/>
  <c r="L49" i="46"/>
  <c r="M49" i="46"/>
  <c r="S49" i="46"/>
  <c r="U49" i="46"/>
  <c r="W49" i="46"/>
  <c r="X49" i="46"/>
  <c r="Y49" i="46"/>
  <c r="AA49" i="46"/>
  <c r="AB49" i="46"/>
  <c r="AC49" i="46"/>
  <c r="AD49" i="46"/>
  <c r="AE49" i="46"/>
  <c r="B50" i="46"/>
  <c r="C50" i="46"/>
  <c r="D50" i="46"/>
  <c r="E50" i="46" s="1"/>
  <c r="F50" i="46"/>
  <c r="G50" i="46"/>
  <c r="Q50" i="46" s="1"/>
  <c r="J50" i="46"/>
  <c r="L50" i="46"/>
  <c r="M50" i="46"/>
  <c r="S50" i="46"/>
  <c r="U50" i="46"/>
  <c r="W50" i="46"/>
  <c r="X50" i="46"/>
  <c r="Y50" i="46"/>
  <c r="AA50" i="46"/>
  <c r="AB50" i="46"/>
  <c r="AC50" i="46"/>
  <c r="AD50" i="46"/>
  <c r="AE50" i="46"/>
  <c r="B51" i="46"/>
  <c r="C51" i="46"/>
  <c r="D51" i="46"/>
  <c r="E51" i="46" s="1"/>
  <c r="F51" i="46"/>
  <c r="G51" i="46"/>
  <c r="Q51" i="46" s="1"/>
  <c r="J51" i="46"/>
  <c r="L51" i="46"/>
  <c r="M51" i="46"/>
  <c r="S51" i="46"/>
  <c r="U51" i="46"/>
  <c r="W51" i="46"/>
  <c r="X51" i="46"/>
  <c r="Y51" i="46"/>
  <c r="AA51" i="46"/>
  <c r="AB51" i="46"/>
  <c r="AC51" i="46"/>
  <c r="AD51" i="46"/>
  <c r="AE51" i="46"/>
  <c r="B52" i="46"/>
  <c r="C52" i="46"/>
  <c r="D52" i="46"/>
  <c r="E52" i="46" s="1"/>
  <c r="F52" i="46"/>
  <c r="G52" i="46"/>
  <c r="Q52" i="46" s="1"/>
  <c r="J52" i="46"/>
  <c r="L52" i="46"/>
  <c r="M52" i="46"/>
  <c r="S52" i="46"/>
  <c r="U52" i="46"/>
  <c r="W52" i="46"/>
  <c r="X52" i="46"/>
  <c r="Y52" i="46"/>
  <c r="AA52" i="46"/>
  <c r="AB52" i="46"/>
  <c r="AC52" i="46"/>
  <c r="AD52" i="46"/>
  <c r="AE52" i="46"/>
  <c r="B53" i="46"/>
  <c r="C53" i="46"/>
  <c r="D53" i="46"/>
  <c r="E53" i="46" s="1"/>
  <c r="F53" i="46"/>
  <c r="G53" i="46"/>
  <c r="Q53" i="46" s="1"/>
  <c r="J53" i="46"/>
  <c r="L53" i="46"/>
  <c r="M53" i="46"/>
  <c r="S53" i="46"/>
  <c r="U53" i="46"/>
  <c r="W53" i="46"/>
  <c r="X53" i="46"/>
  <c r="Y53" i="46"/>
  <c r="AA53" i="46"/>
  <c r="AB53" i="46"/>
  <c r="AC53" i="46"/>
  <c r="AD53" i="46"/>
  <c r="AE53" i="46"/>
  <c r="B54" i="46"/>
  <c r="C54" i="46"/>
  <c r="D54" i="46"/>
  <c r="E54" i="46" s="1"/>
  <c r="F54" i="46"/>
  <c r="G54" i="46"/>
  <c r="Q54" i="46" s="1"/>
  <c r="J54" i="46"/>
  <c r="L54" i="46"/>
  <c r="M54" i="46"/>
  <c r="S54" i="46"/>
  <c r="U54" i="46"/>
  <c r="W54" i="46"/>
  <c r="X54" i="46"/>
  <c r="Y54" i="46"/>
  <c r="AA54" i="46"/>
  <c r="AB54" i="46"/>
  <c r="AC54" i="46"/>
  <c r="AD54" i="46"/>
  <c r="AE54" i="46"/>
  <c r="B55" i="46"/>
  <c r="C55" i="46"/>
  <c r="D55" i="46"/>
  <c r="E55" i="46" s="1"/>
  <c r="F55" i="46"/>
  <c r="G55" i="46"/>
  <c r="Q55" i="46" s="1"/>
  <c r="J55" i="46"/>
  <c r="L55" i="46"/>
  <c r="M55" i="46"/>
  <c r="S55" i="46"/>
  <c r="U55" i="46"/>
  <c r="W55" i="46"/>
  <c r="X55" i="46"/>
  <c r="Y55" i="46"/>
  <c r="AA55" i="46"/>
  <c r="AB55" i="46"/>
  <c r="AC55" i="46"/>
  <c r="AD55" i="46"/>
  <c r="AE55" i="46"/>
  <c r="B56" i="46"/>
  <c r="C56" i="46"/>
  <c r="D56" i="46"/>
  <c r="E56" i="46" s="1"/>
  <c r="F56" i="46"/>
  <c r="G56" i="46"/>
  <c r="Q56" i="46" s="1"/>
  <c r="J56" i="46"/>
  <c r="L56" i="46"/>
  <c r="M56" i="46"/>
  <c r="S56" i="46"/>
  <c r="U56" i="46"/>
  <c r="W56" i="46"/>
  <c r="X56" i="46"/>
  <c r="Y56" i="46"/>
  <c r="AA56" i="46"/>
  <c r="AB56" i="46"/>
  <c r="AC56" i="46"/>
  <c r="AD56" i="46"/>
  <c r="AE56" i="46"/>
  <c r="B57" i="46"/>
  <c r="C57" i="46"/>
  <c r="D57" i="46"/>
  <c r="E57" i="46" s="1"/>
  <c r="F57" i="46"/>
  <c r="G57" i="46"/>
  <c r="Q57" i="46" s="1"/>
  <c r="J57" i="46"/>
  <c r="L57" i="46"/>
  <c r="M57" i="46"/>
  <c r="S57" i="46"/>
  <c r="U57" i="46"/>
  <c r="W57" i="46"/>
  <c r="X57" i="46"/>
  <c r="Y57" i="46"/>
  <c r="AA57" i="46"/>
  <c r="AB57" i="46"/>
  <c r="AC57" i="46"/>
  <c r="AD57" i="46"/>
  <c r="AE57" i="46"/>
  <c r="B58" i="46"/>
  <c r="C58" i="46"/>
  <c r="D58" i="46"/>
  <c r="E58" i="46" s="1"/>
  <c r="F58" i="46"/>
  <c r="G58" i="46"/>
  <c r="Q58" i="46" s="1"/>
  <c r="J58" i="46"/>
  <c r="L58" i="46"/>
  <c r="M58" i="46"/>
  <c r="S58" i="46"/>
  <c r="U58" i="46"/>
  <c r="W58" i="46"/>
  <c r="X58" i="46"/>
  <c r="Y58" i="46"/>
  <c r="AA58" i="46"/>
  <c r="AB58" i="46"/>
  <c r="AC58" i="46"/>
  <c r="AD58" i="46"/>
  <c r="AE58" i="46"/>
  <c r="B59" i="46"/>
  <c r="C59" i="46"/>
  <c r="D59" i="46"/>
  <c r="E59" i="46" s="1"/>
  <c r="F59" i="46"/>
  <c r="G59" i="46"/>
  <c r="Q59" i="46" s="1"/>
  <c r="J59" i="46"/>
  <c r="L59" i="46"/>
  <c r="M59" i="46"/>
  <c r="S59" i="46"/>
  <c r="U59" i="46"/>
  <c r="W59" i="46"/>
  <c r="X59" i="46"/>
  <c r="Y59" i="46"/>
  <c r="AA59" i="46"/>
  <c r="AB59" i="46"/>
  <c r="AC59" i="46"/>
  <c r="AD59" i="46"/>
  <c r="AE59" i="46"/>
  <c r="B60" i="46"/>
  <c r="C60" i="46"/>
  <c r="D60" i="46"/>
  <c r="E60" i="46" s="1"/>
  <c r="F60" i="46"/>
  <c r="G60" i="46"/>
  <c r="Q60" i="46" s="1"/>
  <c r="J60" i="46"/>
  <c r="L60" i="46"/>
  <c r="M60" i="46"/>
  <c r="S60" i="46"/>
  <c r="U60" i="46"/>
  <c r="W60" i="46"/>
  <c r="X60" i="46"/>
  <c r="Y60" i="46"/>
  <c r="AA60" i="46"/>
  <c r="AB60" i="46"/>
  <c r="AC60" i="46"/>
  <c r="AD60" i="46"/>
  <c r="AE60" i="46"/>
  <c r="B61" i="46"/>
  <c r="C61" i="46"/>
  <c r="D61" i="46"/>
  <c r="E61" i="46" s="1"/>
  <c r="F61" i="46"/>
  <c r="G61" i="46"/>
  <c r="Q61" i="46" s="1"/>
  <c r="J61" i="46"/>
  <c r="L61" i="46"/>
  <c r="M61" i="46"/>
  <c r="S61" i="46"/>
  <c r="U61" i="46"/>
  <c r="W61" i="46"/>
  <c r="X61" i="46"/>
  <c r="Y61" i="46"/>
  <c r="AA61" i="46"/>
  <c r="AB61" i="46"/>
  <c r="AC61" i="46"/>
  <c r="AD61" i="46"/>
  <c r="AE61" i="46"/>
  <c r="B62" i="46"/>
  <c r="C62" i="46"/>
  <c r="D62" i="46"/>
  <c r="E62" i="46" s="1"/>
  <c r="F62" i="46"/>
  <c r="G62" i="46"/>
  <c r="Q62" i="46" s="1"/>
  <c r="J62" i="46"/>
  <c r="L62" i="46"/>
  <c r="M62" i="46"/>
  <c r="S62" i="46"/>
  <c r="U62" i="46"/>
  <c r="W62" i="46"/>
  <c r="X62" i="46"/>
  <c r="Y62" i="46"/>
  <c r="AA62" i="46"/>
  <c r="AB62" i="46"/>
  <c r="AC62" i="46"/>
  <c r="AD62" i="46"/>
  <c r="AE62" i="46"/>
  <c r="B63" i="46"/>
  <c r="C63" i="46"/>
  <c r="D63" i="46"/>
  <c r="E63" i="46" s="1"/>
  <c r="F63" i="46"/>
  <c r="G63" i="46"/>
  <c r="Q63" i="46" s="1"/>
  <c r="J63" i="46"/>
  <c r="L63" i="46"/>
  <c r="M63" i="46"/>
  <c r="S63" i="46"/>
  <c r="U63" i="46"/>
  <c r="W63" i="46"/>
  <c r="X63" i="46"/>
  <c r="Y63" i="46"/>
  <c r="AA63" i="46"/>
  <c r="AB63" i="46"/>
  <c r="AC63" i="46"/>
  <c r="AD63" i="46"/>
  <c r="AE63" i="46"/>
  <c r="B64" i="46"/>
  <c r="C64" i="46"/>
  <c r="D64" i="46"/>
  <c r="E64" i="46" s="1"/>
  <c r="F64" i="46"/>
  <c r="G64" i="46"/>
  <c r="Q64" i="46" s="1"/>
  <c r="J64" i="46"/>
  <c r="L64" i="46"/>
  <c r="M64" i="46"/>
  <c r="S64" i="46"/>
  <c r="U64" i="46"/>
  <c r="W64" i="46"/>
  <c r="X64" i="46"/>
  <c r="Y64" i="46"/>
  <c r="AA64" i="46"/>
  <c r="AB64" i="46"/>
  <c r="AC64" i="46"/>
  <c r="AD64" i="46"/>
  <c r="AE64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J11" i="46"/>
  <c r="L11" i="46"/>
  <c r="W11" i="46"/>
  <c r="X11" i="46"/>
  <c r="Y11" i="46"/>
  <c r="J12" i="46"/>
  <c r="L12" i="46"/>
  <c r="W12" i="46"/>
  <c r="X12" i="46"/>
  <c r="Y12" i="46"/>
  <c r="J13" i="46"/>
  <c r="L13" i="46"/>
  <c r="W13" i="46"/>
  <c r="X13" i="46"/>
  <c r="Y13" i="46"/>
  <c r="J14" i="46"/>
  <c r="L14" i="46"/>
  <c r="W14" i="46"/>
  <c r="X14" i="46"/>
  <c r="Y14" i="46"/>
  <c r="J15" i="46"/>
  <c r="L15" i="46"/>
  <c r="W15" i="46"/>
  <c r="X15" i="46"/>
  <c r="Y15" i="46"/>
  <c r="J16" i="46"/>
  <c r="L16" i="46"/>
  <c r="W16" i="46"/>
  <c r="X16" i="46"/>
  <c r="Y16" i="46"/>
  <c r="J17" i="46"/>
  <c r="L17" i="46"/>
  <c r="W17" i="46"/>
  <c r="X17" i="46"/>
  <c r="Y17" i="46"/>
  <c r="J18" i="46"/>
  <c r="L18" i="46"/>
  <c r="W18" i="46"/>
  <c r="X18" i="46"/>
  <c r="Y18" i="46"/>
  <c r="J19" i="46"/>
  <c r="K19" i="46" s="1"/>
  <c r="L19" i="46"/>
  <c r="W19" i="46"/>
  <c r="X19" i="46"/>
  <c r="Y19" i="46"/>
  <c r="J20" i="46"/>
  <c r="L20" i="46"/>
  <c r="W20" i="46"/>
  <c r="X20" i="46"/>
  <c r="Y20" i="46"/>
  <c r="J21" i="46"/>
  <c r="L21" i="46"/>
  <c r="W21" i="46"/>
  <c r="X21" i="46"/>
  <c r="Y21" i="46"/>
  <c r="J22" i="46"/>
  <c r="L22" i="46"/>
  <c r="W22" i="46"/>
  <c r="X22" i="46"/>
  <c r="Y22" i="46"/>
  <c r="J23" i="46"/>
  <c r="L23" i="46"/>
  <c r="W23" i="46"/>
  <c r="X23" i="46"/>
  <c r="Y23" i="46"/>
  <c r="J24" i="46"/>
  <c r="L24" i="46"/>
  <c r="W24" i="46"/>
  <c r="X24" i="46"/>
  <c r="Y24" i="46"/>
  <c r="J25" i="46"/>
  <c r="L25" i="46"/>
  <c r="W25" i="46"/>
  <c r="X25" i="46"/>
  <c r="Y25" i="46"/>
  <c r="J26" i="46"/>
  <c r="L26" i="46"/>
  <c r="W26" i="46"/>
  <c r="X26" i="46"/>
  <c r="Y26" i="46"/>
  <c r="J27" i="46"/>
  <c r="K27" i="46" s="1"/>
  <c r="L27" i="46"/>
  <c r="W27" i="46"/>
  <c r="X27" i="46"/>
  <c r="Y27" i="46"/>
  <c r="J28" i="46"/>
  <c r="L28" i="46"/>
  <c r="W28" i="46"/>
  <c r="X28" i="46"/>
  <c r="Y28" i="46"/>
  <c r="J29" i="46"/>
  <c r="L29" i="46"/>
  <c r="W29" i="46"/>
  <c r="X29" i="46"/>
  <c r="Y29" i="46"/>
  <c r="J30" i="46"/>
  <c r="L30" i="46"/>
  <c r="W30" i="46"/>
  <c r="X30" i="46"/>
  <c r="Y30" i="46"/>
  <c r="J31" i="46"/>
  <c r="L31" i="46"/>
  <c r="W31" i="46"/>
  <c r="X31" i="46"/>
  <c r="Y31" i="46"/>
  <c r="J32" i="46"/>
  <c r="L32" i="46"/>
  <c r="W32" i="46"/>
  <c r="X32" i="46"/>
  <c r="Y32" i="46"/>
  <c r="J33" i="46"/>
  <c r="L33" i="46"/>
  <c r="W33" i="46"/>
  <c r="X33" i="46"/>
  <c r="Y33" i="46"/>
  <c r="J34" i="46"/>
  <c r="L34" i="46"/>
  <c r="W34" i="46"/>
  <c r="X34" i="46"/>
  <c r="Y34" i="46"/>
  <c r="J35" i="46"/>
  <c r="K35" i="46" s="1"/>
  <c r="L35" i="46"/>
  <c r="W35" i="46"/>
  <c r="X35" i="46"/>
  <c r="Y35" i="46"/>
  <c r="J36" i="46"/>
  <c r="L36" i="46"/>
  <c r="W36" i="46"/>
  <c r="X36" i="46"/>
  <c r="Y36" i="46"/>
  <c r="A39" i="46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B38" i="46"/>
  <c r="C38" i="46"/>
  <c r="D38" i="46"/>
  <c r="E38" i="46" s="1"/>
  <c r="F38" i="46"/>
  <c r="G38" i="46"/>
  <c r="Q38" i="46" s="1"/>
  <c r="J38" i="46"/>
  <c r="L38" i="46"/>
  <c r="M38" i="46"/>
  <c r="S38" i="46"/>
  <c r="U38" i="46"/>
  <c r="W38" i="46"/>
  <c r="X38" i="46"/>
  <c r="Y38" i="46"/>
  <c r="AA38" i="46"/>
  <c r="AB38" i="46"/>
  <c r="AC38" i="46"/>
  <c r="AD38" i="46"/>
  <c r="AE38" i="46"/>
  <c r="B39" i="46"/>
  <c r="C39" i="46"/>
  <c r="D39" i="46"/>
  <c r="E39" i="46" s="1"/>
  <c r="F39" i="46"/>
  <c r="G39" i="46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B40" i="46"/>
  <c r="C40" i="46"/>
  <c r="D40" i="46"/>
  <c r="E40" i="46" s="1"/>
  <c r="F40" i="46"/>
  <c r="G40" i="46"/>
  <c r="P40" i="46" s="1"/>
  <c r="J40" i="46"/>
  <c r="L40" i="46"/>
  <c r="M40" i="46"/>
  <c r="S40" i="46"/>
  <c r="U40" i="46"/>
  <c r="W40" i="46"/>
  <c r="X40" i="46"/>
  <c r="Y40" i="46"/>
  <c r="AA40" i="46"/>
  <c r="AB40" i="46"/>
  <c r="AC40" i="46"/>
  <c r="AD40" i="46"/>
  <c r="AE40" i="46"/>
  <c r="B41" i="46"/>
  <c r="C41" i="46"/>
  <c r="D41" i="46"/>
  <c r="E41" i="46" s="1"/>
  <c r="F41" i="46"/>
  <c r="G41" i="46"/>
  <c r="Q41" i="46" s="1"/>
  <c r="J41" i="46"/>
  <c r="L41" i="46"/>
  <c r="M41" i="46"/>
  <c r="S41" i="46"/>
  <c r="U41" i="46"/>
  <c r="W41" i="46"/>
  <c r="X41" i="46"/>
  <c r="Y41" i="46"/>
  <c r="AA41" i="46"/>
  <c r="AB41" i="46"/>
  <c r="AC41" i="46"/>
  <c r="AD41" i="46"/>
  <c r="AE41" i="46"/>
  <c r="B42" i="46"/>
  <c r="C42" i="46"/>
  <c r="D42" i="46"/>
  <c r="E42" i="46" s="1"/>
  <c r="F42" i="46"/>
  <c r="G42" i="46"/>
  <c r="P42" i="46" s="1"/>
  <c r="J42" i="46"/>
  <c r="L42" i="46"/>
  <c r="M42" i="46"/>
  <c r="S42" i="46"/>
  <c r="U42" i="46"/>
  <c r="W42" i="46"/>
  <c r="X42" i="46"/>
  <c r="Y42" i="46"/>
  <c r="AA42" i="46"/>
  <c r="AB42" i="46"/>
  <c r="AC42" i="46"/>
  <c r="AD42" i="46"/>
  <c r="AE42" i="46"/>
  <c r="B10" i="46"/>
  <c r="C10" i="46"/>
  <c r="D10" i="46"/>
  <c r="E10" i="46" s="1"/>
  <c r="F10" i="46"/>
  <c r="G10" i="46"/>
  <c r="M10" i="46" s="1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AA11" i="46"/>
  <c r="AB11" i="46"/>
  <c r="AC11" i="46"/>
  <c r="AD11" i="46"/>
  <c r="AE11" i="46"/>
  <c r="L11" i="16"/>
  <c r="K11" i="16"/>
  <c r="W11" i="16"/>
  <c r="V11" i="16"/>
  <c r="U11" i="16"/>
  <c r="T11" i="16"/>
  <c r="S11" i="16"/>
  <c r="R11" i="16"/>
  <c r="Q11" i="16"/>
  <c r="P11" i="16"/>
  <c r="N11" i="16"/>
  <c r="M11" i="16"/>
  <c r="I11" i="16"/>
  <c r="H11" i="16"/>
  <c r="G11" i="16"/>
  <c r="F11" i="16"/>
  <c r="E11" i="16"/>
  <c r="C11" i="16"/>
  <c r="B11" i="16"/>
  <c r="B70" i="16"/>
  <c r="C70" i="16"/>
  <c r="E70" i="16"/>
  <c r="F70" i="16"/>
  <c r="G70" i="16"/>
  <c r="H70" i="16"/>
  <c r="I70" i="16"/>
  <c r="M70" i="16"/>
  <c r="N70" i="16"/>
  <c r="P70" i="16"/>
  <c r="Q70" i="16"/>
  <c r="R70" i="16"/>
  <c r="S70" i="16"/>
  <c r="T70" i="16"/>
  <c r="U70" i="16"/>
  <c r="V70" i="16"/>
  <c r="W70" i="16"/>
  <c r="K70" i="16"/>
  <c r="L70" i="16"/>
  <c r="B71" i="16"/>
  <c r="C71" i="16"/>
  <c r="E71" i="16"/>
  <c r="F71" i="16"/>
  <c r="G71" i="16"/>
  <c r="H71" i="16"/>
  <c r="I71" i="16"/>
  <c r="M71" i="16"/>
  <c r="N71" i="16"/>
  <c r="P71" i="16"/>
  <c r="Q71" i="16"/>
  <c r="R71" i="16"/>
  <c r="S71" i="16"/>
  <c r="T71" i="16"/>
  <c r="U71" i="16"/>
  <c r="V71" i="16"/>
  <c r="W71" i="16"/>
  <c r="K71" i="16"/>
  <c r="L71" i="16"/>
  <c r="B72" i="16"/>
  <c r="C72" i="16"/>
  <c r="E72" i="16"/>
  <c r="F72" i="16"/>
  <c r="G72" i="16"/>
  <c r="H72" i="16"/>
  <c r="I72" i="16"/>
  <c r="M72" i="16"/>
  <c r="N72" i="16"/>
  <c r="P72" i="16"/>
  <c r="Q72" i="16"/>
  <c r="R72" i="16"/>
  <c r="S72" i="16"/>
  <c r="T72" i="16"/>
  <c r="U72" i="16"/>
  <c r="V72" i="16"/>
  <c r="W72" i="16"/>
  <c r="K72" i="16"/>
  <c r="L72" i="16"/>
  <c r="B73" i="16"/>
  <c r="C73" i="16"/>
  <c r="E73" i="16"/>
  <c r="F73" i="16"/>
  <c r="G73" i="16"/>
  <c r="H73" i="16"/>
  <c r="I73" i="16"/>
  <c r="M73" i="16"/>
  <c r="N73" i="16"/>
  <c r="P73" i="16"/>
  <c r="Q73" i="16"/>
  <c r="R73" i="16"/>
  <c r="S73" i="16"/>
  <c r="T73" i="16"/>
  <c r="U73" i="16"/>
  <c r="V73" i="16"/>
  <c r="W73" i="16"/>
  <c r="K73" i="16"/>
  <c r="L73" i="16"/>
  <c r="L10" i="16"/>
  <c r="K10" i="16"/>
  <c r="W10" i="16"/>
  <c r="V10" i="16"/>
  <c r="U10" i="16"/>
  <c r="T10" i="16"/>
  <c r="S10" i="16"/>
  <c r="R10" i="16"/>
  <c r="Q10" i="16"/>
  <c r="P10" i="16"/>
  <c r="N10" i="16"/>
  <c r="M10" i="16"/>
  <c r="I10" i="16"/>
  <c r="H10" i="16"/>
  <c r="G10" i="16"/>
  <c r="F10" i="16"/>
  <c r="E10" i="16"/>
  <c r="C10" i="16"/>
  <c r="B10" i="16"/>
  <c r="B43" i="16"/>
  <c r="C43" i="16"/>
  <c r="E43" i="16"/>
  <c r="F43" i="16"/>
  <c r="G43" i="16"/>
  <c r="H43" i="16"/>
  <c r="I43" i="16"/>
  <c r="M43" i="16"/>
  <c r="N43" i="16"/>
  <c r="P43" i="16"/>
  <c r="Q43" i="16"/>
  <c r="R43" i="16"/>
  <c r="S43" i="16"/>
  <c r="T43" i="16"/>
  <c r="U43" i="16"/>
  <c r="V43" i="16"/>
  <c r="W43" i="16"/>
  <c r="K43" i="16"/>
  <c r="L43" i="16"/>
  <c r="B44" i="16"/>
  <c r="C44" i="16"/>
  <c r="E44" i="16"/>
  <c r="F44" i="16"/>
  <c r="G44" i="16"/>
  <c r="H44" i="16"/>
  <c r="I44" i="16"/>
  <c r="M44" i="16"/>
  <c r="N44" i="16"/>
  <c r="P44" i="16"/>
  <c r="Q44" i="16"/>
  <c r="R44" i="16"/>
  <c r="S44" i="16"/>
  <c r="T44" i="16"/>
  <c r="U44" i="16"/>
  <c r="V44" i="16"/>
  <c r="W44" i="16"/>
  <c r="K44" i="16"/>
  <c r="L44" i="16"/>
  <c r="A34" i="2"/>
  <c r="B34" i="2"/>
  <c r="G34" i="2"/>
  <c r="H35" i="2" s="1"/>
  <c r="J34" i="2"/>
  <c r="K34" i="2"/>
  <c r="P34" i="2"/>
  <c r="Q35" i="2" s="1"/>
  <c r="R34" i="2"/>
  <c r="S35" i="2" s="1"/>
  <c r="T34" i="2"/>
  <c r="V34" i="2"/>
  <c r="X34" i="2"/>
  <c r="Y35" i="2" s="1"/>
  <c r="AA34" i="2"/>
  <c r="AB34" i="2"/>
  <c r="AF34" i="2"/>
  <c r="C35" i="2" l="1"/>
  <c r="E35" i="2"/>
  <c r="U35" i="2"/>
  <c r="P14" i="96"/>
  <c r="M13" i="96"/>
  <c r="O14" i="96"/>
  <c r="N13" i="96"/>
  <c r="K21" i="46"/>
  <c r="K29" i="46"/>
  <c r="K17" i="46"/>
  <c r="AG44" i="46"/>
  <c r="K18" i="46"/>
  <c r="K24" i="46"/>
  <c r="K32" i="46"/>
  <c r="K16" i="46"/>
  <c r="K33" i="46"/>
  <c r="K25" i="46"/>
  <c r="K36" i="46"/>
  <c r="K28" i="46"/>
  <c r="K20" i="46"/>
  <c r="K12" i="46"/>
  <c r="K26" i="46"/>
  <c r="K22" i="46"/>
  <c r="K11" i="46"/>
  <c r="K30" i="46"/>
  <c r="K34" i="46"/>
  <c r="K13" i="46"/>
  <c r="K14" i="46"/>
  <c r="U11" i="46"/>
  <c r="V11" i="46" s="1"/>
  <c r="H11" i="46"/>
  <c r="K31" i="46"/>
  <c r="K23" i="46"/>
  <c r="V46" i="58"/>
  <c r="Y44" i="16"/>
  <c r="P49" i="46"/>
  <c r="AG49" i="46"/>
  <c r="AF51" i="46"/>
  <c r="P62" i="46"/>
  <c r="AF52" i="46"/>
  <c r="P51" i="46"/>
  <c r="AF55" i="46"/>
  <c r="P54" i="46"/>
  <c r="AG48" i="46"/>
  <c r="X70" i="16"/>
  <c r="AD34" i="2"/>
  <c r="AF61" i="46"/>
  <c r="P60" i="46"/>
  <c r="AF44" i="46"/>
  <c r="P46" i="46"/>
  <c r="AF62" i="46"/>
  <c r="P56" i="46"/>
  <c r="X71" i="16"/>
  <c r="P45" i="46"/>
  <c r="AG59" i="46"/>
  <c r="Y73" i="16"/>
  <c r="AG51" i="46"/>
  <c r="AF64" i="46"/>
  <c r="AF53" i="46"/>
  <c r="AF49" i="46"/>
  <c r="AG56" i="46"/>
  <c r="AG47" i="46"/>
  <c r="AG45" i="46"/>
  <c r="AF58" i="46"/>
  <c r="P53" i="46"/>
  <c r="AG53" i="46"/>
  <c r="AG52" i="46"/>
  <c r="X73" i="16"/>
  <c r="P61" i="46"/>
  <c r="AG61" i="46"/>
  <c r="AF48" i="46"/>
  <c r="P47" i="46"/>
  <c r="Y71" i="16"/>
  <c r="P58" i="46"/>
  <c r="AF56" i="46"/>
  <c r="AF57" i="46"/>
  <c r="AF59" i="46"/>
  <c r="AF45" i="46"/>
  <c r="Z34" i="2"/>
  <c r="AG55" i="46"/>
  <c r="AG60" i="46"/>
  <c r="AG34" i="2"/>
  <c r="AH35" i="2" s="1"/>
  <c r="K10" i="46"/>
  <c r="AF63" i="46"/>
  <c r="AF54" i="46"/>
  <c r="AF50" i="46"/>
  <c r="AF46" i="46"/>
  <c r="X72" i="16"/>
  <c r="AF60" i="46"/>
  <c r="AG58" i="46"/>
  <c r="P44" i="46"/>
  <c r="AF47" i="46"/>
  <c r="AF39" i="46"/>
  <c r="AH39" i="46"/>
  <c r="P38" i="46"/>
  <c r="AG38" i="46"/>
  <c r="P63" i="46"/>
  <c r="AG63" i="46"/>
  <c r="P57" i="46"/>
  <c r="P50" i="46"/>
  <c r="X44" i="16"/>
  <c r="AF42" i="46"/>
  <c r="AF38" i="46"/>
  <c r="P64" i="46"/>
  <c r="AG64" i="46"/>
  <c r="AG57" i="46"/>
  <c r="P55" i="46"/>
  <c r="AG50" i="46"/>
  <c r="AG46" i="46"/>
  <c r="X43" i="16"/>
  <c r="Y72" i="16"/>
  <c r="P59" i="46"/>
  <c r="AG54" i="46"/>
  <c r="P52" i="46"/>
  <c r="P48" i="46"/>
  <c r="Y70" i="16"/>
  <c r="AG62" i="46"/>
  <c r="AH64" i="46"/>
  <c r="AH63" i="46"/>
  <c r="AH62" i="46"/>
  <c r="AH61" i="46"/>
  <c r="AH60" i="46"/>
  <c r="AH59" i="46"/>
  <c r="AH58" i="46"/>
  <c r="AH57" i="46"/>
  <c r="AH56" i="46"/>
  <c r="AH55" i="46"/>
  <c r="AH54" i="46"/>
  <c r="AH53" i="46"/>
  <c r="AH52" i="46"/>
  <c r="AH51" i="46"/>
  <c r="AH50" i="46"/>
  <c r="AH49" i="46"/>
  <c r="AH48" i="46"/>
  <c r="AH47" i="46"/>
  <c r="AH46" i="46"/>
  <c r="AH45" i="46"/>
  <c r="AH44" i="46"/>
  <c r="H10" i="46"/>
  <c r="M11" i="46"/>
  <c r="N11" i="46" s="1"/>
  <c r="S11" i="46"/>
  <c r="T11" i="46" s="1"/>
  <c r="AG40" i="46"/>
  <c r="N10" i="46"/>
  <c r="AH38" i="46"/>
  <c r="Z11" i="46"/>
  <c r="Z10" i="46"/>
  <c r="Q10" i="46"/>
  <c r="AF41" i="46"/>
  <c r="AH40" i="46"/>
  <c r="AF40" i="46"/>
  <c r="Q40" i="46"/>
  <c r="U10" i="46"/>
  <c r="V10" i="46" s="1"/>
  <c r="AH41" i="46"/>
  <c r="P41" i="46"/>
  <c r="Q39" i="46"/>
  <c r="P39" i="46"/>
  <c r="AG39" i="46"/>
  <c r="AH11" i="46"/>
  <c r="AH42" i="46"/>
  <c r="AG41" i="46"/>
  <c r="AH10" i="46"/>
  <c r="Q42" i="46"/>
  <c r="AG42" i="46"/>
  <c r="P10" i="46"/>
  <c r="S10" i="46"/>
  <c r="T10" i="46" s="1"/>
  <c r="Q11" i="46"/>
  <c r="P11" i="46"/>
  <c r="Y43" i="16"/>
  <c r="H390" i="64"/>
  <c r="H391" i="64"/>
  <c r="H392" i="64"/>
  <c r="H393" i="64"/>
  <c r="H394" i="64"/>
  <c r="H395" i="64"/>
  <c r="H396" i="64"/>
  <c r="H397" i="64"/>
  <c r="H398" i="64"/>
  <c r="H399" i="64"/>
  <c r="H400" i="64"/>
  <c r="H401" i="64"/>
  <c r="D373" i="64"/>
  <c r="D358" i="64"/>
  <c r="P15" i="96" l="1"/>
  <c r="M14" i="96"/>
  <c r="O15" i="96"/>
  <c r="N14" i="96"/>
  <c r="AF11" i="46"/>
  <c r="AF10" i="46"/>
  <c r="AG10" i="46"/>
  <c r="AG11" i="46"/>
  <c r="D268" i="64"/>
  <c r="D253" i="64"/>
  <c r="P16" i="96" l="1"/>
  <c r="M15" i="96"/>
  <c r="O16" i="96"/>
  <c r="N15" i="96"/>
  <c r="B43" i="46"/>
  <c r="C43" i="46"/>
  <c r="D43" i="46"/>
  <c r="E43" i="46" s="1"/>
  <c r="F43" i="46"/>
  <c r="G43" i="46"/>
  <c r="J43" i="46"/>
  <c r="K15" i="46" s="1"/>
  <c r="L43" i="46"/>
  <c r="M43" i="46"/>
  <c r="S43" i="46"/>
  <c r="U43" i="46"/>
  <c r="W43" i="46"/>
  <c r="X43" i="46"/>
  <c r="Y43" i="46"/>
  <c r="AA43" i="46"/>
  <c r="AB43" i="46"/>
  <c r="AC43" i="46"/>
  <c r="AD43" i="46"/>
  <c r="AE43" i="46"/>
  <c r="F16" i="46"/>
  <c r="G16" i="46"/>
  <c r="AA16" i="46"/>
  <c r="AB16" i="46"/>
  <c r="AC16" i="46"/>
  <c r="AD16" i="46"/>
  <c r="AE16" i="46"/>
  <c r="B36" i="46"/>
  <c r="C36" i="46"/>
  <c r="D36" i="46"/>
  <c r="E36" i="46" s="1"/>
  <c r="F36" i="46"/>
  <c r="G36" i="46"/>
  <c r="AA36" i="46"/>
  <c r="AB36" i="46"/>
  <c r="AC36" i="46"/>
  <c r="AD36" i="46"/>
  <c r="AE36" i="46"/>
  <c r="B68" i="16"/>
  <c r="C68" i="16"/>
  <c r="E68" i="16"/>
  <c r="F68" i="16"/>
  <c r="G68" i="16"/>
  <c r="H68" i="16"/>
  <c r="I68" i="16"/>
  <c r="M68" i="16"/>
  <c r="N68" i="16"/>
  <c r="P68" i="16"/>
  <c r="Q68" i="16"/>
  <c r="R68" i="16"/>
  <c r="S68" i="16"/>
  <c r="T68" i="16"/>
  <c r="U68" i="16"/>
  <c r="V68" i="16"/>
  <c r="W68" i="16"/>
  <c r="K68" i="16"/>
  <c r="L68" i="16"/>
  <c r="B69" i="16"/>
  <c r="C69" i="16"/>
  <c r="E69" i="16"/>
  <c r="F69" i="16"/>
  <c r="G69" i="16"/>
  <c r="H69" i="16"/>
  <c r="I69" i="16"/>
  <c r="M69" i="16"/>
  <c r="N69" i="16"/>
  <c r="P69" i="16"/>
  <c r="Q69" i="16"/>
  <c r="R69" i="16"/>
  <c r="S69" i="16"/>
  <c r="T69" i="16"/>
  <c r="U69" i="16"/>
  <c r="V69" i="16"/>
  <c r="W69" i="16"/>
  <c r="K69" i="16"/>
  <c r="L69" i="16"/>
  <c r="B42" i="16"/>
  <c r="C42" i="16"/>
  <c r="E42" i="16"/>
  <c r="F42" i="16"/>
  <c r="G42" i="16"/>
  <c r="H42" i="16"/>
  <c r="I42" i="16"/>
  <c r="M42" i="16"/>
  <c r="N42" i="16"/>
  <c r="P42" i="16"/>
  <c r="Q42" i="16"/>
  <c r="R42" i="16"/>
  <c r="S42" i="16"/>
  <c r="T42" i="16"/>
  <c r="U42" i="16"/>
  <c r="V42" i="16"/>
  <c r="W42" i="16"/>
  <c r="K42" i="16"/>
  <c r="L42" i="16"/>
  <c r="A33" i="2"/>
  <c r="B33" i="2"/>
  <c r="G33" i="2"/>
  <c r="H34" i="2" s="1"/>
  <c r="P33" i="2"/>
  <c r="Q34" i="2" s="1"/>
  <c r="R33" i="2"/>
  <c r="S34" i="2" s="1"/>
  <c r="T33" i="2"/>
  <c r="U34" i="2" s="1"/>
  <c r="V33" i="2"/>
  <c r="X33" i="2"/>
  <c r="Y34" i="2" s="1"/>
  <c r="J33" i="2"/>
  <c r="K33" i="2"/>
  <c r="AA33" i="2"/>
  <c r="AB33" i="2"/>
  <c r="AF33" i="2"/>
  <c r="B41" i="2"/>
  <c r="V49" i="72"/>
  <c r="P17" i="96" l="1"/>
  <c r="M16" i="96"/>
  <c r="O17" i="96"/>
  <c r="N16" i="96"/>
  <c r="H36" i="46"/>
  <c r="H16" i="46"/>
  <c r="E34" i="2"/>
  <c r="C34" i="2"/>
  <c r="M36" i="46"/>
  <c r="N36" i="46" s="1"/>
  <c r="S36" i="46"/>
  <c r="T36" i="46" s="1"/>
  <c r="U36" i="46"/>
  <c r="V36" i="46" s="1"/>
  <c r="Z36" i="46"/>
  <c r="M16" i="46"/>
  <c r="N16" i="46" s="1"/>
  <c r="S16" i="46"/>
  <c r="T16" i="46" s="1"/>
  <c r="U16" i="46"/>
  <c r="V16" i="46" s="1"/>
  <c r="X68" i="16"/>
  <c r="Y69" i="16"/>
  <c r="X69" i="16"/>
  <c r="AH16" i="46"/>
  <c r="AH43" i="46"/>
  <c r="X42" i="16"/>
  <c r="Y68" i="16"/>
  <c r="Y42" i="16"/>
  <c r="AF43" i="46"/>
  <c r="Z33" i="2"/>
  <c r="AG43" i="46"/>
  <c r="Q43" i="46"/>
  <c r="P43" i="46"/>
  <c r="AH36" i="46"/>
  <c r="Q16" i="46"/>
  <c r="P16" i="46"/>
  <c r="P36" i="46"/>
  <c r="Q36" i="46"/>
  <c r="AG33" i="2"/>
  <c r="AH34" i="2" s="1"/>
  <c r="AD33" i="2"/>
  <c r="P18" i="96" l="1"/>
  <c r="M18" i="96" s="1"/>
  <c r="M17" i="96"/>
  <c r="O18" i="96"/>
  <c r="N18" i="96" s="1"/>
  <c r="N17" i="96"/>
  <c r="AF36" i="46"/>
  <c r="AG36" i="46"/>
  <c r="AG16" i="46"/>
  <c r="AF16" i="46"/>
  <c r="V25" i="45" l="1"/>
  <c r="W25" i="45"/>
  <c r="V26" i="45"/>
  <c r="W26" i="45"/>
  <c r="V27" i="45"/>
  <c r="W27" i="45"/>
  <c r="V28" i="45"/>
  <c r="W28" i="45"/>
  <c r="V29" i="45"/>
  <c r="W29" i="45"/>
  <c r="B40" i="16"/>
  <c r="C40" i="16"/>
  <c r="E40" i="16"/>
  <c r="F40" i="16"/>
  <c r="G40" i="16"/>
  <c r="H40" i="16"/>
  <c r="I40" i="16"/>
  <c r="M40" i="16"/>
  <c r="N40" i="16"/>
  <c r="P40" i="16"/>
  <c r="Q40" i="16"/>
  <c r="R40" i="16"/>
  <c r="S40" i="16"/>
  <c r="T40" i="16"/>
  <c r="U40" i="16"/>
  <c r="V40" i="16"/>
  <c r="W40" i="16"/>
  <c r="K40" i="16"/>
  <c r="L40" i="16"/>
  <c r="B41" i="16"/>
  <c r="C41" i="16"/>
  <c r="E41" i="16"/>
  <c r="F41" i="16"/>
  <c r="G41" i="16"/>
  <c r="H41" i="16"/>
  <c r="I41" i="16"/>
  <c r="M41" i="16"/>
  <c r="N41" i="16"/>
  <c r="P41" i="16"/>
  <c r="Q41" i="16"/>
  <c r="R41" i="16"/>
  <c r="S41" i="16"/>
  <c r="T41" i="16"/>
  <c r="U41" i="16"/>
  <c r="V41" i="16"/>
  <c r="W41" i="16"/>
  <c r="K41" i="16"/>
  <c r="L41" i="16"/>
  <c r="B67" i="16"/>
  <c r="C67" i="16"/>
  <c r="E67" i="16"/>
  <c r="F67" i="16"/>
  <c r="G67" i="16"/>
  <c r="H67" i="16"/>
  <c r="I67" i="16"/>
  <c r="M67" i="16"/>
  <c r="N67" i="16"/>
  <c r="P67" i="16"/>
  <c r="Q67" i="16"/>
  <c r="R67" i="16"/>
  <c r="S67" i="16"/>
  <c r="T67" i="16"/>
  <c r="U67" i="16"/>
  <c r="V67" i="16"/>
  <c r="W67" i="16"/>
  <c r="K67" i="16"/>
  <c r="L67" i="16"/>
  <c r="A32" i="2"/>
  <c r="B32" i="2"/>
  <c r="G32" i="2"/>
  <c r="H33" i="2" s="1"/>
  <c r="P32" i="2"/>
  <c r="Q33" i="2" s="1"/>
  <c r="R32" i="2"/>
  <c r="S33" i="2" s="1"/>
  <c r="T32" i="2"/>
  <c r="U33" i="2" s="1"/>
  <c r="V32" i="2"/>
  <c r="X32" i="2"/>
  <c r="Y33" i="2" s="1"/>
  <c r="J32" i="2"/>
  <c r="K32" i="2"/>
  <c r="AA32" i="2"/>
  <c r="AB32" i="2"/>
  <c r="AF32" i="2"/>
  <c r="V20" i="72"/>
  <c r="AQ8" i="2"/>
  <c r="E33" i="2" l="1"/>
  <c r="C33" i="2"/>
  <c r="T176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R9" i="2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P8" i="2"/>
  <c r="AD32" i="2"/>
  <c r="Y41" i="16"/>
  <c r="X40" i="16"/>
  <c r="X41" i="16"/>
  <c r="Y40" i="16"/>
  <c r="Y67" i="16"/>
  <c r="X67" i="16"/>
  <c r="AG32" i="2"/>
  <c r="AH33" i="2" s="1"/>
  <c r="Z32" i="2"/>
  <c r="P3" i="73" l="1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B18" i="59" l="1"/>
  <c r="C18" i="59"/>
  <c r="H18" i="59"/>
  <c r="J18" i="59"/>
  <c r="P18" i="59" s="1"/>
  <c r="K18" i="59"/>
  <c r="L18" i="59" s="1"/>
  <c r="M18" i="59"/>
  <c r="N18" i="59"/>
  <c r="O18" i="59" s="1"/>
  <c r="R18" i="59"/>
  <c r="S18" i="59"/>
  <c r="T18" i="59"/>
  <c r="U18" i="59"/>
  <c r="V18" i="59"/>
  <c r="W18" i="59"/>
  <c r="X18" i="59"/>
  <c r="B19" i="59"/>
  <c r="C19" i="59"/>
  <c r="H19" i="59"/>
  <c r="J19" i="59"/>
  <c r="P19" i="59" s="1"/>
  <c r="K19" i="59"/>
  <c r="L19" i="59" s="1"/>
  <c r="M19" i="59"/>
  <c r="N19" i="59"/>
  <c r="O19" i="59" s="1"/>
  <c r="R19" i="59"/>
  <c r="S19" i="59"/>
  <c r="T19" i="59"/>
  <c r="U19" i="59"/>
  <c r="V19" i="59"/>
  <c r="W19" i="59"/>
  <c r="X19" i="59"/>
  <c r="W24" i="45"/>
  <c r="W22" i="45"/>
  <c r="W21" i="45"/>
  <c r="W20" i="45"/>
  <c r="W19" i="45"/>
  <c r="W18" i="45"/>
  <c r="W17" i="45"/>
  <c r="W15" i="45"/>
  <c r="W14" i="45"/>
  <c r="W13" i="45"/>
  <c r="W12" i="45"/>
  <c r="W11" i="45"/>
  <c r="W10" i="45"/>
  <c r="V24" i="45"/>
  <c r="V22" i="45"/>
  <c r="V21" i="45"/>
  <c r="V20" i="45"/>
  <c r="V19" i="45"/>
  <c r="V18" i="45"/>
  <c r="V17" i="45"/>
  <c r="V15" i="45"/>
  <c r="V14" i="45"/>
  <c r="V13" i="45"/>
  <c r="V12" i="45"/>
  <c r="V11" i="45"/>
  <c r="V10" i="45"/>
  <c r="D19" i="59" l="1"/>
  <c r="F19" i="59"/>
  <c r="E19" i="59"/>
  <c r="D18" i="59"/>
  <c r="F18" i="59"/>
  <c r="E18" i="59"/>
  <c r="Y19" i="59"/>
  <c r="Q19" i="59"/>
  <c r="Y18" i="59"/>
  <c r="Z18" i="59"/>
  <c r="Z19" i="59"/>
  <c r="AA19" i="59"/>
  <c r="Q18" i="59"/>
  <c r="AA18" i="59"/>
  <c r="T65" i="87"/>
  <c r="T66" i="87" s="1"/>
  <c r="T67" i="87" s="1"/>
  <c r="T68" i="87" s="1"/>
  <c r="T69" i="87" s="1"/>
  <c r="T70" i="87" s="1"/>
  <c r="T71" i="87" s="1"/>
  <c r="X26" i="59"/>
  <c r="W26" i="59"/>
  <c r="V26" i="59"/>
  <c r="U26" i="59"/>
  <c r="T26" i="59"/>
  <c r="S26" i="59"/>
  <c r="R26" i="59"/>
  <c r="N26" i="59"/>
  <c r="M26" i="59"/>
  <c r="K26" i="59"/>
  <c r="J26" i="59"/>
  <c r="H26" i="59"/>
  <c r="C26" i="59"/>
  <c r="B26" i="59"/>
  <c r="X25" i="59"/>
  <c r="W25" i="59"/>
  <c r="V25" i="59"/>
  <c r="U25" i="59"/>
  <c r="T25" i="59"/>
  <c r="S25" i="59"/>
  <c r="R25" i="59"/>
  <c r="N25" i="59"/>
  <c r="M25" i="59"/>
  <c r="K25" i="59"/>
  <c r="J25" i="59"/>
  <c r="H25" i="59"/>
  <c r="C25" i="59"/>
  <c r="B25" i="59"/>
  <c r="X24" i="59"/>
  <c r="W24" i="59"/>
  <c r="V24" i="59"/>
  <c r="U24" i="59"/>
  <c r="T24" i="59"/>
  <c r="S24" i="59"/>
  <c r="R24" i="59"/>
  <c r="N24" i="59"/>
  <c r="M24" i="59"/>
  <c r="K24" i="59"/>
  <c r="J24" i="59"/>
  <c r="H24" i="59"/>
  <c r="C24" i="59"/>
  <c r="B24" i="59"/>
  <c r="X23" i="59"/>
  <c r="W23" i="59"/>
  <c r="V23" i="59"/>
  <c r="U23" i="59"/>
  <c r="T23" i="59"/>
  <c r="S23" i="59"/>
  <c r="R23" i="59"/>
  <c r="N23" i="59"/>
  <c r="M23" i="59"/>
  <c r="K23" i="59"/>
  <c r="J23" i="59"/>
  <c r="H23" i="59"/>
  <c r="C23" i="59"/>
  <c r="B23" i="59"/>
  <c r="X22" i="59"/>
  <c r="W22" i="59"/>
  <c r="V22" i="59"/>
  <c r="U22" i="59"/>
  <c r="T22" i="59"/>
  <c r="S22" i="59"/>
  <c r="R22" i="59"/>
  <c r="N22" i="59"/>
  <c r="M22" i="59"/>
  <c r="K22" i="59"/>
  <c r="J22" i="59"/>
  <c r="H22" i="59"/>
  <c r="C22" i="59"/>
  <c r="B22" i="59"/>
  <c r="X21" i="59"/>
  <c r="W21" i="59"/>
  <c r="V21" i="59"/>
  <c r="U21" i="59"/>
  <c r="T21" i="59"/>
  <c r="S21" i="59"/>
  <c r="R21" i="59"/>
  <c r="N21" i="59"/>
  <c r="O10" i="59" s="1"/>
  <c r="M21" i="59"/>
  <c r="K21" i="59"/>
  <c r="L10" i="59" s="1"/>
  <c r="J21" i="59"/>
  <c r="H21" i="59"/>
  <c r="C21" i="59"/>
  <c r="B21" i="59"/>
  <c r="X17" i="59"/>
  <c r="W17" i="59"/>
  <c r="V17" i="59"/>
  <c r="U17" i="59"/>
  <c r="T17" i="59"/>
  <c r="S17" i="59"/>
  <c r="R17" i="59"/>
  <c r="N17" i="59"/>
  <c r="O17" i="59" s="1"/>
  <c r="M17" i="59"/>
  <c r="K17" i="59"/>
  <c r="L17" i="59" s="1"/>
  <c r="J17" i="59"/>
  <c r="H17" i="59"/>
  <c r="C17" i="59"/>
  <c r="B17" i="59"/>
  <c r="X16" i="59"/>
  <c r="W16" i="59"/>
  <c r="V16" i="59"/>
  <c r="U16" i="59"/>
  <c r="T16" i="59"/>
  <c r="S16" i="59"/>
  <c r="R16" i="59"/>
  <c r="N16" i="59"/>
  <c r="O16" i="59" s="1"/>
  <c r="M16" i="59"/>
  <c r="K16" i="59"/>
  <c r="L16" i="59" s="1"/>
  <c r="J16" i="59"/>
  <c r="H16" i="59"/>
  <c r="C16" i="59"/>
  <c r="B16" i="59"/>
  <c r="X15" i="59"/>
  <c r="W15" i="59"/>
  <c r="V15" i="59"/>
  <c r="U15" i="59"/>
  <c r="T15" i="59"/>
  <c r="S15" i="59"/>
  <c r="R15" i="59"/>
  <c r="N15" i="59"/>
  <c r="M15" i="59"/>
  <c r="K15" i="59"/>
  <c r="L15" i="59" s="1"/>
  <c r="J15" i="59"/>
  <c r="H15" i="59"/>
  <c r="C15" i="59"/>
  <c r="B15" i="59"/>
  <c r="X14" i="59"/>
  <c r="W14" i="59"/>
  <c r="V14" i="59"/>
  <c r="U14" i="59"/>
  <c r="T14" i="59"/>
  <c r="S14" i="59"/>
  <c r="R14" i="59"/>
  <c r="N14" i="59"/>
  <c r="O14" i="59" s="1"/>
  <c r="M14" i="59"/>
  <c r="K14" i="59"/>
  <c r="J14" i="59"/>
  <c r="Q14" i="59" s="1"/>
  <c r="H14" i="59"/>
  <c r="C14" i="59"/>
  <c r="B14" i="59"/>
  <c r="X13" i="59"/>
  <c r="W13" i="59"/>
  <c r="V13" i="59"/>
  <c r="U13" i="59"/>
  <c r="T13" i="59"/>
  <c r="S13" i="59"/>
  <c r="R13" i="59"/>
  <c r="N13" i="59"/>
  <c r="O13" i="59" s="1"/>
  <c r="M13" i="59"/>
  <c r="K13" i="59"/>
  <c r="L13" i="59" s="1"/>
  <c r="J13" i="59"/>
  <c r="Q13" i="59" s="1"/>
  <c r="H13" i="59"/>
  <c r="C13" i="59"/>
  <c r="B13" i="59"/>
  <c r="X12" i="59"/>
  <c r="W12" i="59"/>
  <c r="V12" i="59"/>
  <c r="U12" i="59"/>
  <c r="T12" i="59"/>
  <c r="S12" i="59"/>
  <c r="R12" i="59"/>
  <c r="N12" i="59"/>
  <c r="O12" i="59" s="1"/>
  <c r="M12" i="59"/>
  <c r="K12" i="59"/>
  <c r="L12" i="59" s="1"/>
  <c r="J12" i="59"/>
  <c r="H12" i="59"/>
  <c r="C12" i="59"/>
  <c r="B12" i="59"/>
  <c r="X11" i="59"/>
  <c r="W11" i="59"/>
  <c r="V11" i="59"/>
  <c r="U11" i="59"/>
  <c r="T11" i="59"/>
  <c r="S11" i="59"/>
  <c r="R11" i="59"/>
  <c r="N11" i="59"/>
  <c r="O11" i="59" s="1"/>
  <c r="M11" i="59"/>
  <c r="K11" i="59"/>
  <c r="L11" i="59" s="1"/>
  <c r="J11" i="59"/>
  <c r="Q11" i="59" s="1"/>
  <c r="H11" i="59"/>
  <c r="C11" i="59"/>
  <c r="B11" i="59"/>
  <c r="D4" i="59"/>
  <c r="V2" i="59"/>
  <c r="Y38" i="79"/>
  <c r="L38" i="79"/>
  <c r="U38" i="79"/>
  <c r="R38" i="79"/>
  <c r="H38" i="79"/>
  <c r="Y37" i="79"/>
  <c r="L37" i="79"/>
  <c r="U37" i="79"/>
  <c r="R37" i="79"/>
  <c r="H37" i="79"/>
  <c r="Y36" i="79"/>
  <c r="L36" i="79"/>
  <c r="U36" i="79"/>
  <c r="R36" i="79"/>
  <c r="H36" i="79"/>
  <c r="L34" i="79"/>
  <c r="U34" i="79"/>
  <c r="R34" i="79"/>
  <c r="H34" i="79"/>
  <c r="L33" i="79"/>
  <c r="U33" i="79"/>
  <c r="R33" i="79"/>
  <c r="H33" i="79"/>
  <c r="L32" i="79"/>
  <c r="U32" i="79"/>
  <c r="R32" i="79"/>
  <c r="H32" i="79"/>
  <c r="L31" i="79"/>
  <c r="U31" i="79"/>
  <c r="R31" i="79"/>
  <c r="H31" i="79"/>
  <c r="Y19" i="79"/>
  <c r="Y18" i="79"/>
  <c r="Y17" i="79"/>
  <c r="Y16" i="79"/>
  <c r="Y15" i="79"/>
  <c r="AD40" i="79"/>
  <c r="AC40" i="79"/>
  <c r="AB40" i="79"/>
  <c r="AA40" i="79"/>
  <c r="Z40" i="79"/>
  <c r="X40" i="79"/>
  <c r="Y14" i="79" s="1"/>
  <c r="W40" i="79"/>
  <c r="V40" i="79"/>
  <c r="K40" i="79"/>
  <c r="T40" i="79"/>
  <c r="Q40" i="79"/>
  <c r="I40" i="79"/>
  <c r="G40" i="79"/>
  <c r="F40" i="79"/>
  <c r="O40" i="79" s="1"/>
  <c r="E40" i="79"/>
  <c r="C40" i="79"/>
  <c r="D40" i="79" s="1"/>
  <c r="B40" i="79"/>
  <c r="AD30" i="79"/>
  <c r="AC30" i="79"/>
  <c r="AB30" i="79"/>
  <c r="AA30" i="79"/>
  <c r="Z30" i="79"/>
  <c r="X30" i="79"/>
  <c r="W30" i="79"/>
  <c r="V30" i="79"/>
  <c r="K30" i="79"/>
  <c r="L15" i="79" s="1"/>
  <c r="T30" i="79"/>
  <c r="U15" i="79" s="1"/>
  <c r="Q30" i="79"/>
  <c r="R15" i="79" s="1"/>
  <c r="I30" i="79"/>
  <c r="G30" i="79"/>
  <c r="H15" i="79" s="1"/>
  <c r="F30" i="79"/>
  <c r="N30" i="79" s="1"/>
  <c r="E30" i="79"/>
  <c r="C30" i="79"/>
  <c r="D30" i="79" s="1"/>
  <c r="B30" i="79"/>
  <c r="AD29" i="79"/>
  <c r="AC29" i="79"/>
  <c r="AB29" i="79"/>
  <c r="AA29" i="79"/>
  <c r="Z29" i="79"/>
  <c r="X29" i="79"/>
  <c r="W29" i="79"/>
  <c r="V29" i="79"/>
  <c r="K29" i="79"/>
  <c r="L14" i="79" s="1"/>
  <c r="T29" i="79"/>
  <c r="U14" i="79" s="1"/>
  <c r="Q29" i="79"/>
  <c r="R14" i="79" s="1"/>
  <c r="I29" i="79"/>
  <c r="G29" i="79"/>
  <c r="H14" i="79" s="1"/>
  <c r="F29" i="79"/>
  <c r="N29" i="79" s="1"/>
  <c r="E29" i="79"/>
  <c r="C29" i="79"/>
  <c r="D29" i="79" s="1"/>
  <c r="B29" i="79"/>
  <c r="AD28" i="79"/>
  <c r="AC28" i="79"/>
  <c r="AB28" i="79"/>
  <c r="AA28" i="79"/>
  <c r="Z28" i="79"/>
  <c r="X28" i="79"/>
  <c r="W28" i="79"/>
  <c r="V28" i="79"/>
  <c r="K28" i="79"/>
  <c r="L13" i="79" s="1"/>
  <c r="T28" i="79"/>
  <c r="U13" i="79" s="1"/>
  <c r="Q28" i="79"/>
  <c r="R13" i="79" s="1"/>
  <c r="I28" i="79"/>
  <c r="G28" i="79"/>
  <c r="H13" i="79" s="1"/>
  <c r="F28" i="79"/>
  <c r="E28" i="79"/>
  <c r="C28" i="79"/>
  <c r="D28" i="79" s="1"/>
  <c r="B28" i="79"/>
  <c r="AD27" i="79"/>
  <c r="AC27" i="79"/>
  <c r="AB27" i="79"/>
  <c r="AA27" i="79"/>
  <c r="Z27" i="79"/>
  <c r="X27" i="79"/>
  <c r="W27" i="79"/>
  <c r="V27" i="79"/>
  <c r="K27" i="79"/>
  <c r="L12" i="79" s="1"/>
  <c r="T27" i="79"/>
  <c r="U12" i="79" s="1"/>
  <c r="Q27" i="79"/>
  <c r="R12" i="79" s="1"/>
  <c r="I27" i="79"/>
  <c r="G27" i="79"/>
  <c r="F27" i="79"/>
  <c r="E27" i="79"/>
  <c r="C27" i="79"/>
  <c r="D27" i="79" s="1"/>
  <c r="B27" i="79"/>
  <c r="AD26" i="79"/>
  <c r="AC26" i="79"/>
  <c r="AB26" i="79"/>
  <c r="AA26" i="79"/>
  <c r="Z26" i="79"/>
  <c r="X26" i="79"/>
  <c r="W26" i="79"/>
  <c r="V26" i="79"/>
  <c r="K26" i="79"/>
  <c r="L11" i="79" s="1"/>
  <c r="T26" i="79"/>
  <c r="U11" i="79" s="1"/>
  <c r="Q26" i="79"/>
  <c r="R11" i="79" s="1"/>
  <c r="I26" i="79"/>
  <c r="G26" i="79"/>
  <c r="F26" i="79"/>
  <c r="E26" i="79"/>
  <c r="C26" i="79"/>
  <c r="D26" i="79" s="1"/>
  <c r="B26" i="79"/>
  <c r="AD25" i="79"/>
  <c r="AC25" i="79"/>
  <c r="AB25" i="79"/>
  <c r="AA25" i="79"/>
  <c r="Z25" i="79"/>
  <c r="X25" i="79"/>
  <c r="W25" i="79"/>
  <c r="V25" i="79"/>
  <c r="K25" i="79"/>
  <c r="T25" i="79"/>
  <c r="Q25" i="79"/>
  <c r="I25" i="79"/>
  <c r="G25" i="79"/>
  <c r="F25" i="79"/>
  <c r="E25" i="79"/>
  <c r="C25" i="79"/>
  <c r="D25" i="79" s="1"/>
  <c r="B25" i="79"/>
  <c r="AD12" i="79"/>
  <c r="AC12" i="79"/>
  <c r="AB12" i="79"/>
  <c r="AA12" i="79"/>
  <c r="Z12" i="79"/>
  <c r="G12" i="79"/>
  <c r="F12" i="79"/>
  <c r="E12" i="79"/>
  <c r="C12" i="79"/>
  <c r="D12" i="79" s="1"/>
  <c r="B12" i="79"/>
  <c r="AD11" i="79"/>
  <c r="AC11" i="79"/>
  <c r="AB11" i="79"/>
  <c r="AA11" i="79"/>
  <c r="Z11" i="79"/>
  <c r="G11" i="79"/>
  <c r="F11" i="79"/>
  <c r="E11" i="79"/>
  <c r="C11" i="79"/>
  <c r="D11" i="79" s="1"/>
  <c r="B11" i="79"/>
  <c r="AD10" i="79"/>
  <c r="AC10" i="79"/>
  <c r="AB10" i="79"/>
  <c r="AA10" i="79"/>
  <c r="Z10" i="79"/>
  <c r="X10" i="79"/>
  <c r="W10" i="79"/>
  <c r="V10" i="79"/>
  <c r="K10" i="79"/>
  <c r="T10" i="79"/>
  <c r="Q10" i="79"/>
  <c r="I10" i="79"/>
  <c r="G10" i="79"/>
  <c r="F10" i="79"/>
  <c r="E10" i="79"/>
  <c r="C10" i="79"/>
  <c r="D10" i="79" s="1"/>
  <c r="B10" i="79"/>
  <c r="L4" i="79"/>
  <c r="W2" i="79"/>
  <c r="F36" i="67"/>
  <c r="F35" i="67"/>
  <c r="F34" i="67"/>
  <c r="F33" i="67"/>
  <c r="O2" i="67"/>
  <c r="AA36" i="57"/>
  <c r="Z36" i="57"/>
  <c r="Y36" i="57"/>
  <c r="X36" i="57"/>
  <c r="U36" i="57"/>
  <c r="T36" i="57"/>
  <c r="S36" i="57"/>
  <c r="O36" i="57"/>
  <c r="M36" i="57"/>
  <c r="L36" i="57"/>
  <c r="J36" i="57"/>
  <c r="I36" i="57"/>
  <c r="G36" i="57"/>
  <c r="F36" i="57"/>
  <c r="E36" i="57"/>
  <c r="D36" i="57"/>
  <c r="B36" i="57"/>
  <c r="AA35" i="57"/>
  <c r="Z35" i="57"/>
  <c r="Y35" i="57"/>
  <c r="X35" i="57"/>
  <c r="U35" i="57"/>
  <c r="T35" i="57"/>
  <c r="S35" i="57"/>
  <c r="O35" i="57"/>
  <c r="M35" i="57"/>
  <c r="L35" i="57"/>
  <c r="J35" i="57"/>
  <c r="I35" i="57"/>
  <c r="G35" i="57"/>
  <c r="F35" i="57"/>
  <c r="W35" i="57" s="1"/>
  <c r="E35" i="57"/>
  <c r="D35" i="57"/>
  <c r="B35" i="57"/>
  <c r="AA34" i="57"/>
  <c r="Z34" i="57"/>
  <c r="Y34" i="57"/>
  <c r="X34" i="57"/>
  <c r="U34" i="57"/>
  <c r="T34" i="57"/>
  <c r="S34" i="57"/>
  <c r="O34" i="57"/>
  <c r="M34" i="57"/>
  <c r="L34" i="57"/>
  <c r="J34" i="57"/>
  <c r="I34" i="57"/>
  <c r="G34" i="57"/>
  <c r="F34" i="57"/>
  <c r="W34" i="57" s="1"/>
  <c r="E34" i="57"/>
  <c r="D34" i="57"/>
  <c r="B34" i="57"/>
  <c r="AA33" i="57"/>
  <c r="Z33" i="57"/>
  <c r="Y33" i="57"/>
  <c r="X33" i="57"/>
  <c r="U33" i="57"/>
  <c r="T33" i="57"/>
  <c r="S33" i="57"/>
  <c r="O33" i="57"/>
  <c r="M33" i="57"/>
  <c r="L33" i="57"/>
  <c r="J33" i="57"/>
  <c r="I33" i="57"/>
  <c r="G33" i="57"/>
  <c r="F33" i="57"/>
  <c r="W33" i="57" s="1"/>
  <c r="E33" i="57"/>
  <c r="D33" i="57"/>
  <c r="B33" i="57"/>
  <c r="AA32" i="57"/>
  <c r="Z32" i="57"/>
  <c r="Y32" i="57"/>
  <c r="X32" i="57"/>
  <c r="U32" i="57"/>
  <c r="T32" i="57"/>
  <c r="S32" i="57"/>
  <c r="O32" i="57"/>
  <c r="M32" i="57"/>
  <c r="L32" i="57"/>
  <c r="J32" i="57"/>
  <c r="I32" i="57"/>
  <c r="G32" i="57"/>
  <c r="F32" i="57"/>
  <c r="E32" i="57"/>
  <c r="D32" i="57"/>
  <c r="B32" i="57"/>
  <c r="AA31" i="57"/>
  <c r="Z31" i="57"/>
  <c r="Y31" i="57"/>
  <c r="X31" i="57"/>
  <c r="U31" i="57"/>
  <c r="T31" i="57"/>
  <c r="S31" i="57"/>
  <c r="O31" i="57"/>
  <c r="M31" i="57"/>
  <c r="L31" i="57"/>
  <c r="J31" i="57"/>
  <c r="I31" i="57"/>
  <c r="G31" i="57"/>
  <c r="F31" i="57"/>
  <c r="W31" i="57" s="1"/>
  <c r="E31" i="57"/>
  <c r="D31" i="57"/>
  <c r="B31" i="57"/>
  <c r="AA30" i="57"/>
  <c r="Z30" i="57"/>
  <c r="Y30" i="57"/>
  <c r="X30" i="57"/>
  <c r="U30" i="57"/>
  <c r="T30" i="57"/>
  <c r="S30" i="57"/>
  <c r="O30" i="57"/>
  <c r="M30" i="57"/>
  <c r="L30" i="57"/>
  <c r="J30" i="57"/>
  <c r="I30" i="57"/>
  <c r="G30" i="57"/>
  <c r="F30" i="57"/>
  <c r="W30" i="57" s="1"/>
  <c r="E30" i="57"/>
  <c r="D30" i="57"/>
  <c r="B30" i="57"/>
  <c r="AA29" i="57"/>
  <c r="Z29" i="57"/>
  <c r="Y29" i="57"/>
  <c r="X29" i="57"/>
  <c r="U29" i="57"/>
  <c r="T29" i="57"/>
  <c r="S29" i="57"/>
  <c r="O29" i="57"/>
  <c r="M29" i="57"/>
  <c r="L29" i="57"/>
  <c r="J29" i="57"/>
  <c r="I29" i="57"/>
  <c r="G29" i="57"/>
  <c r="F29" i="57"/>
  <c r="W29" i="57" s="1"/>
  <c r="E29" i="57"/>
  <c r="D29" i="57"/>
  <c r="B29" i="57"/>
  <c r="AA27" i="57"/>
  <c r="Z27" i="57"/>
  <c r="Y27" i="57"/>
  <c r="X27" i="57"/>
  <c r="U27" i="57"/>
  <c r="T27" i="57"/>
  <c r="S27" i="57"/>
  <c r="O27" i="57"/>
  <c r="M27" i="57"/>
  <c r="L27" i="57"/>
  <c r="J27" i="57"/>
  <c r="I27" i="57"/>
  <c r="G27" i="57"/>
  <c r="F27" i="57"/>
  <c r="E27" i="57"/>
  <c r="D27" i="57"/>
  <c r="C27" i="57"/>
  <c r="C36" i="57" s="1"/>
  <c r="B27" i="57"/>
  <c r="AA26" i="57"/>
  <c r="Z26" i="57"/>
  <c r="Y26" i="57"/>
  <c r="X26" i="57"/>
  <c r="U26" i="57"/>
  <c r="T26" i="57"/>
  <c r="S26" i="57"/>
  <c r="O26" i="57"/>
  <c r="M26" i="57"/>
  <c r="L26" i="57"/>
  <c r="J26" i="57"/>
  <c r="I26" i="57"/>
  <c r="G26" i="57"/>
  <c r="F26" i="57"/>
  <c r="V26" i="57" s="1"/>
  <c r="E26" i="57"/>
  <c r="D26" i="57"/>
  <c r="C26" i="57"/>
  <c r="C35" i="57" s="1"/>
  <c r="B26" i="57"/>
  <c r="AA25" i="57"/>
  <c r="Z25" i="57"/>
  <c r="Y25" i="57"/>
  <c r="X25" i="57"/>
  <c r="U25" i="57"/>
  <c r="T25" i="57"/>
  <c r="S25" i="57"/>
  <c r="O25" i="57"/>
  <c r="M25" i="57"/>
  <c r="L25" i="57"/>
  <c r="J25" i="57"/>
  <c r="I25" i="57"/>
  <c r="G25" i="57"/>
  <c r="F25" i="57"/>
  <c r="V25" i="57" s="1"/>
  <c r="E25" i="57"/>
  <c r="D25" i="57"/>
  <c r="C25" i="57"/>
  <c r="C34" i="57" s="1"/>
  <c r="B25" i="57"/>
  <c r="AA24" i="57"/>
  <c r="Z24" i="57"/>
  <c r="Y24" i="57"/>
  <c r="X24" i="57"/>
  <c r="U24" i="57"/>
  <c r="T24" i="57"/>
  <c r="S24" i="57"/>
  <c r="O24" i="57"/>
  <c r="M24" i="57"/>
  <c r="L24" i="57"/>
  <c r="J24" i="57"/>
  <c r="I24" i="57"/>
  <c r="G24" i="57"/>
  <c r="F24" i="57"/>
  <c r="V24" i="57" s="1"/>
  <c r="E24" i="57"/>
  <c r="D24" i="57"/>
  <c r="C24" i="57"/>
  <c r="C33" i="57" s="1"/>
  <c r="B24" i="57"/>
  <c r="AA23" i="57"/>
  <c r="Z23" i="57"/>
  <c r="Y23" i="57"/>
  <c r="X23" i="57"/>
  <c r="U23" i="57"/>
  <c r="T23" i="57"/>
  <c r="S23" i="57"/>
  <c r="O23" i="57"/>
  <c r="M23" i="57"/>
  <c r="L23" i="57"/>
  <c r="J23" i="57"/>
  <c r="I23" i="57"/>
  <c r="G23" i="57"/>
  <c r="F23" i="57"/>
  <c r="V23" i="57" s="1"/>
  <c r="E23" i="57"/>
  <c r="D23" i="57"/>
  <c r="C23" i="57"/>
  <c r="C32" i="57" s="1"/>
  <c r="B23" i="57"/>
  <c r="AA22" i="57"/>
  <c r="Z22" i="57"/>
  <c r="Y22" i="57"/>
  <c r="X22" i="57"/>
  <c r="U22" i="57"/>
  <c r="T22" i="57"/>
  <c r="S22" i="57"/>
  <c r="O22" i="57"/>
  <c r="M22" i="57"/>
  <c r="L22" i="57"/>
  <c r="J22" i="57"/>
  <c r="I22" i="57"/>
  <c r="G22" i="57"/>
  <c r="F22" i="57"/>
  <c r="V22" i="57" s="1"/>
  <c r="E22" i="57"/>
  <c r="D22" i="57"/>
  <c r="C22" i="57"/>
  <c r="C31" i="57" s="1"/>
  <c r="B22" i="57"/>
  <c r="AA21" i="57"/>
  <c r="Z21" i="57"/>
  <c r="Y21" i="57"/>
  <c r="X21" i="57"/>
  <c r="U21" i="57"/>
  <c r="T21" i="57"/>
  <c r="S21" i="57"/>
  <c r="O21" i="57"/>
  <c r="M21" i="57"/>
  <c r="L21" i="57"/>
  <c r="J21" i="57"/>
  <c r="I21" i="57"/>
  <c r="G21" i="57"/>
  <c r="F21" i="57"/>
  <c r="V21" i="57" s="1"/>
  <c r="E21" i="57"/>
  <c r="D21" i="57"/>
  <c r="C21" i="57"/>
  <c r="C30" i="57" s="1"/>
  <c r="B21" i="57"/>
  <c r="AA20" i="57"/>
  <c r="Z20" i="57"/>
  <c r="Y20" i="57"/>
  <c r="X20" i="57"/>
  <c r="U20" i="57"/>
  <c r="T20" i="57"/>
  <c r="S20" i="57"/>
  <c r="O20" i="57"/>
  <c r="M20" i="57"/>
  <c r="L20" i="57"/>
  <c r="J20" i="57"/>
  <c r="I20" i="57"/>
  <c r="G20" i="57"/>
  <c r="F20" i="57"/>
  <c r="E20" i="57"/>
  <c r="D20" i="57"/>
  <c r="C20" i="57"/>
  <c r="C29" i="57" s="1"/>
  <c r="B20" i="57"/>
  <c r="AA18" i="57"/>
  <c r="Z18" i="57"/>
  <c r="Y18" i="57"/>
  <c r="X18" i="57"/>
  <c r="U18" i="57"/>
  <c r="T18" i="57"/>
  <c r="S18" i="57"/>
  <c r="O18" i="57"/>
  <c r="M18" i="57"/>
  <c r="N18" i="57" s="1"/>
  <c r="L18" i="57"/>
  <c r="J18" i="57"/>
  <c r="K18" i="57" s="1"/>
  <c r="I18" i="57"/>
  <c r="G18" i="57"/>
  <c r="F18" i="57"/>
  <c r="W18" i="57" s="1"/>
  <c r="E18" i="57"/>
  <c r="D18" i="57"/>
  <c r="B18" i="57"/>
  <c r="AA17" i="57"/>
  <c r="Z17" i="57"/>
  <c r="Y17" i="57"/>
  <c r="X17" i="57"/>
  <c r="U17" i="57"/>
  <c r="T17" i="57"/>
  <c r="S17" i="57"/>
  <c r="O17" i="57"/>
  <c r="M17" i="57"/>
  <c r="L17" i="57"/>
  <c r="J17" i="57"/>
  <c r="I17" i="57"/>
  <c r="G17" i="57"/>
  <c r="F17" i="57"/>
  <c r="E17" i="57"/>
  <c r="D17" i="57"/>
  <c r="B17" i="57"/>
  <c r="AA16" i="57"/>
  <c r="Z16" i="57"/>
  <c r="Y16" i="57"/>
  <c r="X16" i="57"/>
  <c r="U16" i="57"/>
  <c r="T16" i="57"/>
  <c r="S16" i="57"/>
  <c r="O16" i="57"/>
  <c r="M16" i="57"/>
  <c r="L16" i="57"/>
  <c r="J16" i="57"/>
  <c r="I16" i="57"/>
  <c r="G16" i="57"/>
  <c r="F16" i="57"/>
  <c r="E16" i="57"/>
  <c r="D16" i="57"/>
  <c r="B16" i="57"/>
  <c r="AA15" i="57"/>
  <c r="Z15" i="57"/>
  <c r="Y15" i="57"/>
  <c r="X15" i="57"/>
  <c r="U15" i="57"/>
  <c r="T15" i="57"/>
  <c r="S15" i="57"/>
  <c r="O15" i="57"/>
  <c r="M15" i="57"/>
  <c r="L15" i="57"/>
  <c r="J15" i="57"/>
  <c r="I15" i="57"/>
  <c r="G15" i="57"/>
  <c r="F15" i="57"/>
  <c r="W15" i="57" s="1"/>
  <c r="E15" i="57"/>
  <c r="D15" i="57"/>
  <c r="B15" i="57"/>
  <c r="AA14" i="57"/>
  <c r="Z14" i="57"/>
  <c r="Y14" i="57"/>
  <c r="X14" i="57"/>
  <c r="U14" i="57"/>
  <c r="T14" i="57"/>
  <c r="S14" i="57"/>
  <c r="O14" i="57"/>
  <c r="M14" i="57"/>
  <c r="L14" i="57"/>
  <c r="J14" i="57"/>
  <c r="I14" i="57"/>
  <c r="G14" i="57"/>
  <c r="F14" i="57"/>
  <c r="E14" i="57"/>
  <c r="D14" i="57"/>
  <c r="B14" i="57"/>
  <c r="AA13" i="57"/>
  <c r="Z13" i="57"/>
  <c r="Y13" i="57"/>
  <c r="X13" i="57"/>
  <c r="U13" i="57"/>
  <c r="T13" i="57"/>
  <c r="S13" i="57"/>
  <c r="O13" i="57"/>
  <c r="M13" i="57"/>
  <c r="L13" i="57"/>
  <c r="J13" i="57"/>
  <c r="I13" i="57"/>
  <c r="G13" i="57"/>
  <c r="F13" i="57"/>
  <c r="W13" i="57" s="1"/>
  <c r="E13" i="57"/>
  <c r="D13" i="57"/>
  <c r="B13" i="57"/>
  <c r="AA12" i="57"/>
  <c r="Z12" i="57"/>
  <c r="Y12" i="57"/>
  <c r="X12" i="57"/>
  <c r="U12" i="57"/>
  <c r="T12" i="57"/>
  <c r="S12" i="57"/>
  <c r="O12" i="57"/>
  <c r="M12" i="57"/>
  <c r="L12" i="57"/>
  <c r="J12" i="57"/>
  <c r="I12" i="57"/>
  <c r="G12" i="57"/>
  <c r="F12" i="57"/>
  <c r="W12" i="57" s="1"/>
  <c r="E12" i="57"/>
  <c r="D12" i="57"/>
  <c r="B12" i="57"/>
  <c r="AA11" i="57"/>
  <c r="Z11" i="57"/>
  <c r="Y11" i="57"/>
  <c r="X11" i="57"/>
  <c r="U11" i="57"/>
  <c r="T11" i="57"/>
  <c r="S11" i="57"/>
  <c r="O11" i="57"/>
  <c r="M11" i="57"/>
  <c r="L11" i="57"/>
  <c r="J11" i="57"/>
  <c r="I11" i="57"/>
  <c r="G11" i="57"/>
  <c r="F11" i="57"/>
  <c r="E11" i="57"/>
  <c r="D11" i="57"/>
  <c r="B11" i="57"/>
  <c r="H5" i="57"/>
  <c r="S2" i="57"/>
  <c r="AT22" i="90"/>
  <c r="AS22" i="90"/>
  <c r="AR22" i="90"/>
  <c r="AQ22" i="90"/>
  <c r="AP22" i="90"/>
  <c r="AO22" i="90"/>
  <c r="AN22" i="90"/>
  <c r="AM22" i="90"/>
  <c r="AL22" i="90"/>
  <c r="AK22" i="90"/>
  <c r="AJ22" i="90"/>
  <c r="AG22" i="90"/>
  <c r="AF22" i="90"/>
  <c r="AE22" i="90"/>
  <c r="AD22" i="90"/>
  <c r="AC22" i="90"/>
  <c r="AB22" i="90"/>
  <c r="AA22" i="90"/>
  <c r="Z22" i="90"/>
  <c r="X22" i="90"/>
  <c r="AT21" i="90"/>
  <c r="AS21" i="90"/>
  <c r="AR21" i="90"/>
  <c r="AQ21" i="90"/>
  <c r="AP21" i="90"/>
  <c r="AO21" i="90"/>
  <c r="AN21" i="90"/>
  <c r="AM21" i="90"/>
  <c r="AL21" i="90"/>
  <c r="AK21" i="90"/>
  <c r="AJ21" i="90"/>
  <c r="AG21" i="90"/>
  <c r="AF21" i="90"/>
  <c r="AE21" i="90"/>
  <c r="AD21" i="90"/>
  <c r="AC21" i="90"/>
  <c r="AB21" i="90"/>
  <c r="AA21" i="90"/>
  <c r="Z21" i="90"/>
  <c r="X21" i="90"/>
  <c r="AT20" i="90"/>
  <c r="AS20" i="90"/>
  <c r="AR20" i="90"/>
  <c r="AQ20" i="90"/>
  <c r="AP20" i="90"/>
  <c r="AO20" i="90"/>
  <c r="AN20" i="90"/>
  <c r="AM20" i="90"/>
  <c r="AL20" i="90"/>
  <c r="AK20" i="90"/>
  <c r="AJ20" i="90"/>
  <c r="AG20" i="90"/>
  <c r="AF20" i="90"/>
  <c r="AE20" i="90"/>
  <c r="AD20" i="90"/>
  <c r="AC20" i="90"/>
  <c r="AB20" i="90"/>
  <c r="AA20" i="90"/>
  <c r="Z20" i="90"/>
  <c r="X20" i="90"/>
  <c r="AT19" i="90"/>
  <c r="AS19" i="90"/>
  <c r="AR19" i="90"/>
  <c r="AQ19" i="90"/>
  <c r="AP19" i="90"/>
  <c r="AO19" i="90"/>
  <c r="AN19" i="90"/>
  <c r="AM19" i="90"/>
  <c r="AL19" i="90"/>
  <c r="AK19" i="90"/>
  <c r="AJ19" i="90"/>
  <c r="AG19" i="90"/>
  <c r="AF19" i="90"/>
  <c r="AE19" i="90"/>
  <c r="AD19" i="90"/>
  <c r="AC19" i="90"/>
  <c r="AB19" i="90"/>
  <c r="AA19" i="90"/>
  <c r="Z19" i="90"/>
  <c r="X19" i="90"/>
  <c r="AT18" i="90"/>
  <c r="AS18" i="90"/>
  <c r="AR18" i="90"/>
  <c r="AQ18" i="90"/>
  <c r="AP18" i="90"/>
  <c r="AO18" i="90"/>
  <c r="AN18" i="90"/>
  <c r="AM18" i="90"/>
  <c r="AL18" i="90"/>
  <c r="AK18" i="90"/>
  <c r="AJ18" i="90"/>
  <c r="AG18" i="90"/>
  <c r="AF18" i="90"/>
  <c r="AE18" i="90"/>
  <c r="AD18" i="90"/>
  <c r="AC18" i="90"/>
  <c r="AB18" i="90"/>
  <c r="AA18" i="90"/>
  <c r="Z18" i="90"/>
  <c r="X18" i="90"/>
  <c r="AT17" i="90"/>
  <c r="AS17" i="90"/>
  <c r="AR17" i="90"/>
  <c r="AQ17" i="90"/>
  <c r="AP17" i="90"/>
  <c r="AO17" i="90"/>
  <c r="AN17" i="90"/>
  <c r="AM17" i="90"/>
  <c r="AL17" i="90"/>
  <c r="AK17" i="90"/>
  <c r="AJ17" i="90"/>
  <c r="AG17" i="90"/>
  <c r="AF17" i="90"/>
  <c r="AE17" i="90"/>
  <c r="AD17" i="90"/>
  <c r="AC17" i="90"/>
  <c r="AB17" i="90"/>
  <c r="AA17" i="90"/>
  <c r="Z17" i="90"/>
  <c r="X17" i="90"/>
  <c r="AT16" i="90"/>
  <c r="AS16" i="90"/>
  <c r="AR16" i="90"/>
  <c r="AQ16" i="90"/>
  <c r="AP16" i="90"/>
  <c r="AO16" i="90"/>
  <c r="AN16" i="90"/>
  <c r="AM16" i="90"/>
  <c r="AL16" i="90"/>
  <c r="AK16" i="90"/>
  <c r="AJ16" i="90"/>
  <c r="AG16" i="90"/>
  <c r="AF16" i="90"/>
  <c r="AE16" i="90"/>
  <c r="AD16" i="90"/>
  <c r="AC16" i="90"/>
  <c r="AB16" i="90"/>
  <c r="AA16" i="90"/>
  <c r="Z16" i="90"/>
  <c r="X16" i="90"/>
  <c r="AT15" i="90"/>
  <c r="AS15" i="90"/>
  <c r="AR15" i="90"/>
  <c r="AQ15" i="90"/>
  <c r="AP15" i="90"/>
  <c r="AO15" i="90"/>
  <c r="AN15" i="90"/>
  <c r="AM15" i="90"/>
  <c r="AL15" i="90"/>
  <c r="AK15" i="90"/>
  <c r="AJ15" i="90"/>
  <c r="AG15" i="90"/>
  <c r="AF15" i="90"/>
  <c r="AE15" i="90"/>
  <c r="AD15" i="90"/>
  <c r="AC15" i="90"/>
  <c r="AB15" i="90"/>
  <c r="AA15" i="90"/>
  <c r="Z15" i="90"/>
  <c r="X15" i="90"/>
  <c r="AT14" i="90"/>
  <c r="AS14" i="90"/>
  <c r="AR14" i="90"/>
  <c r="AQ14" i="90"/>
  <c r="AP14" i="90"/>
  <c r="AO14" i="90"/>
  <c r="AN14" i="90"/>
  <c r="AM14" i="90"/>
  <c r="AL14" i="90"/>
  <c r="AK14" i="90"/>
  <c r="AJ14" i="90"/>
  <c r="AG14" i="90"/>
  <c r="AF14" i="90"/>
  <c r="AE14" i="90"/>
  <c r="AD14" i="90"/>
  <c r="AC14" i="90"/>
  <c r="AB14" i="90"/>
  <c r="AA14" i="90"/>
  <c r="Z14" i="90"/>
  <c r="X14" i="90"/>
  <c r="AT13" i="90"/>
  <c r="AS13" i="90"/>
  <c r="AR13" i="90"/>
  <c r="AQ13" i="90"/>
  <c r="AP13" i="90"/>
  <c r="AO13" i="90"/>
  <c r="AN13" i="90"/>
  <c r="AM13" i="90"/>
  <c r="AL13" i="90"/>
  <c r="AK13" i="90"/>
  <c r="AJ13" i="90"/>
  <c r="AG13" i="90"/>
  <c r="AF13" i="90"/>
  <c r="AE13" i="90"/>
  <c r="AD13" i="90"/>
  <c r="AC13" i="90"/>
  <c r="AB13" i="90"/>
  <c r="AA13" i="90"/>
  <c r="Z13" i="90"/>
  <c r="X13" i="90"/>
  <c r="AT12" i="90"/>
  <c r="AS12" i="90"/>
  <c r="AR12" i="90"/>
  <c r="AQ12" i="90"/>
  <c r="AP12" i="90"/>
  <c r="AO12" i="90"/>
  <c r="AN12" i="90"/>
  <c r="AM12" i="90"/>
  <c r="AL12" i="90"/>
  <c r="AK12" i="90"/>
  <c r="AJ12" i="90"/>
  <c r="AG12" i="90"/>
  <c r="AF12" i="90"/>
  <c r="AE12" i="90"/>
  <c r="AD12" i="90"/>
  <c r="AC12" i="90"/>
  <c r="AB12" i="90"/>
  <c r="AA12" i="90"/>
  <c r="Z12" i="90"/>
  <c r="X12" i="90"/>
  <c r="AT11" i="90"/>
  <c r="AS11" i="90"/>
  <c r="AR11" i="90"/>
  <c r="AQ11" i="90"/>
  <c r="AP11" i="90"/>
  <c r="AO11" i="90"/>
  <c r="AN11" i="90"/>
  <c r="AM11" i="90"/>
  <c r="AL11" i="90"/>
  <c r="AK11" i="90"/>
  <c r="AJ11" i="90"/>
  <c r="AG11" i="90"/>
  <c r="AF11" i="90"/>
  <c r="AE11" i="90"/>
  <c r="AD11" i="90"/>
  <c r="AC11" i="90"/>
  <c r="AB11" i="90"/>
  <c r="AA11" i="90"/>
  <c r="Z11" i="90"/>
  <c r="X11" i="90"/>
  <c r="AT10" i="90"/>
  <c r="AS10" i="90"/>
  <c r="AR10" i="90"/>
  <c r="AQ10" i="90"/>
  <c r="AP10" i="90"/>
  <c r="AO10" i="90"/>
  <c r="AN10" i="90"/>
  <c r="AM10" i="90"/>
  <c r="AL10" i="90"/>
  <c r="AK10" i="90"/>
  <c r="AJ10" i="90"/>
  <c r="AG10" i="90"/>
  <c r="AF10" i="90"/>
  <c r="AE10" i="90"/>
  <c r="AD10" i="90"/>
  <c r="AC10" i="90"/>
  <c r="AB10" i="90"/>
  <c r="AA10" i="90"/>
  <c r="Z10" i="90"/>
  <c r="X10" i="90"/>
  <c r="AT9" i="90"/>
  <c r="AS9" i="90"/>
  <c r="AR9" i="90"/>
  <c r="AQ9" i="90"/>
  <c r="AP9" i="90"/>
  <c r="AO9" i="90"/>
  <c r="AN9" i="90"/>
  <c r="AM9" i="90"/>
  <c r="AL9" i="90"/>
  <c r="AK9" i="90"/>
  <c r="AJ9" i="90"/>
  <c r="AG9" i="90"/>
  <c r="AF9" i="90"/>
  <c r="AE9" i="90"/>
  <c r="AD9" i="90"/>
  <c r="AC9" i="90"/>
  <c r="AB9" i="90"/>
  <c r="AA9" i="90"/>
  <c r="Z9" i="90"/>
  <c r="X9" i="90"/>
  <c r="AC4" i="90"/>
  <c r="AD26" i="56"/>
  <c r="AC26" i="56"/>
  <c r="AB26" i="56"/>
  <c r="AA26" i="56"/>
  <c r="Z26" i="56"/>
  <c r="V26" i="56"/>
  <c r="U26" i="56"/>
  <c r="R26" i="56"/>
  <c r="P26" i="56"/>
  <c r="N26" i="56"/>
  <c r="L26" i="56"/>
  <c r="J26" i="56"/>
  <c r="H26" i="56"/>
  <c r="F26" i="56"/>
  <c r="E26" i="56"/>
  <c r="D26" i="56"/>
  <c r="B26" i="56"/>
  <c r="AD25" i="56"/>
  <c r="AC25" i="56"/>
  <c r="AB25" i="56"/>
  <c r="AA25" i="56"/>
  <c r="Z25" i="56"/>
  <c r="V25" i="56"/>
  <c r="U25" i="56"/>
  <c r="R25" i="56"/>
  <c r="P25" i="56"/>
  <c r="N25" i="56"/>
  <c r="L25" i="56"/>
  <c r="J25" i="56"/>
  <c r="H25" i="56"/>
  <c r="F25" i="56"/>
  <c r="E25" i="56"/>
  <c r="D25" i="56"/>
  <c r="B25" i="56"/>
  <c r="AD24" i="56"/>
  <c r="AC24" i="56"/>
  <c r="AB24" i="56"/>
  <c r="AA24" i="56"/>
  <c r="Z24" i="56"/>
  <c r="V24" i="56"/>
  <c r="U24" i="56"/>
  <c r="R24" i="56"/>
  <c r="P24" i="56"/>
  <c r="N24" i="56"/>
  <c r="L24" i="56"/>
  <c r="J24" i="56"/>
  <c r="H24" i="56"/>
  <c r="F24" i="56"/>
  <c r="E24" i="56"/>
  <c r="D24" i="56"/>
  <c r="B24" i="56"/>
  <c r="AD23" i="56"/>
  <c r="AC23" i="56"/>
  <c r="AB23" i="56"/>
  <c r="AA23" i="56"/>
  <c r="Z23" i="56"/>
  <c r="V23" i="56"/>
  <c r="U23" i="56"/>
  <c r="R23" i="56"/>
  <c r="P23" i="56"/>
  <c r="N23" i="56"/>
  <c r="L23" i="56"/>
  <c r="J23" i="56"/>
  <c r="H23" i="56"/>
  <c r="F23" i="56"/>
  <c r="E23" i="56"/>
  <c r="D23" i="56"/>
  <c r="B23" i="56"/>
  <c r="AD22" i="56"/>
  <c r="AC22" i="56"/>
  <c r="AB22" i="56"/>
  <c r="AA22" i="56"/>
  <c r="Z22" i="56"/>
  <c r="V22" i="56"/>
  <c r="U22" i="56"/>
  <c r="R22" i="56"/>
  <c r="P22" i="56"/>
  <c r="N22" i="56"/>
  <c r="L22" i="56"/>
  <c r="J22" i="56"/>
  <c r="H22" i="56"/>
  <c r="F22" i="56"/>
  <c r="E22" i="56"/>
  <c r="D22" i="56"/>
  <c r="B22" i="56"/>
  <c r="AD21" i="56"/>
  <c r="AC21" i="56"/>
  <c r="AB21" i="56"/>
  <c r="AA21" i="56"/>
  <c r="Z21" i="56"/>
  <c r="V21" i="56"/>
  <c r="U21" i="56"/>
  <c r="R21" i="56"/>
  <c r="P21" i="56"/>
  <c r="N21" i="56"/>
  <c r="L21" i="56"/>
  <c r="J21" i="56"/>
  <c r="H21" i="56"/>
  <c r="F21" i="56"/>
  <c r="E21" i="56"/>
  <c r="D21" i="56"/>
  <c r="B21" i="56"/>
  <c r="AD19" i="56"/>
  <c r="AC19" i="56"/>
  <c r="AB19" i="56"/>
  <c r="AA19" i="56"/>
  <c r="Z19" i="56"/>
  <c r="V19" i="56"/>
  <c r="U19" i="56"/>
  <c r="R19" i="56"/>
  <c r="P19" i="56"/>
  <c r="N19" i="56"/>
  <c r="L19" i="56"/>
  <c r="J19" i="56"/>
  <c r="H19" i="56"/>
  <c r="F19" i="56"/>
  <c r="E19" i="56"/>
  <c r="D19" i="56"/>
  <c r="B19" i="56"/>
  <c r="AD18" i="56"/>
  <c r="AC18" i="56"/>
  <c r="AB18" i="56"/>
  <c r="AA18" i="56"/>
  <c r="Z18" i="56"/>
  <c r="V18" i="56"/>
  <c r="U18" i="56"/>
  <c r="R18" i="56"/>
  <c r="P18" i="56"/>
  <c r="N18" i="56"/>
  <c r="L18" i="56"/>
  <c r="J18" i="56"/>
  <c r="H18" i="56"/>
  <c r="F18" i="56"/>
  <c r="E18" i="56"/>
  <c r="D18" i="56"/>
  <c r="B18" i="56"/>
  <c r="AD16" i="56"/>
  <c r="AC16" i="56"/>
  <c r="AB16" i="56"/>
  <c r="AA16" i="56"/>
  <c r="Z16" i="56"/>
  <c r="V16" i="56"/>
  <c r="U16" i="56"/>
  <c r="R16" i="56"/>
  <c r="P16" i="56"/>
  <c r="N16" i="56"/>
  <c r="L16" i="56"/>
  <c r="J16" i="56"/>
  <c r="H16" i="56"/>
  <c r="F16" i="56"/>
  <c r="E16" i="56"/>
  <c r="D16" i="56"/>
  <c r="B16" i="56"/>
  <c r="AD15" i="56"/>
  <c r="AC15" i="56"/>
  <c r="AB15" i="56"/>
  <c r="AA15" i="56"/>
  <c r="Z15" i="56"/>
  <c r="V15" i="56"/>
  <c r="U15" i="56"/>
  <c r="R15" i="56"/>
  <c r="P15" i="56"/>
  <c r="N15" i="56"/>
  <c r="L15" i="56"/>
  <c r="J15" i="56"/>
  <c r="H15" i="56"/>
  <c r="F15" i="56"/>
  <c r="W15" i="56" s="1"/>
  <c r="E15" i="56"/>
  <c r="D15" i="56"/>
  <c r="B15" i="56"/>
  <c r="AD13" i="56"/>
  <c r="AC13" i="56"/>
  <c r="AB13" i="56"/>
  <c r="AA13" i="56"/>
  <c r="Z13" i="56"/>
  <c r="V13" i="56"/>
  <c r="U13" i="56"/>
  <c r="R13" i="56"/>
  <c r="P13" i="56"/>
  <c r="N13" i="56"/>
  <c r="L13" i="56"/>
  <c r="J13" i="56"/>
  <c r="H13" i="56"/>
  <c r="F13" i="56"/>
  <c r="E13" i="56"/>
  <c r="D13" i="56"/>
  <c r="B13" i="56"/>
  <c r="AD12" i="56"/>
  <c r="AC12" i="56"/>
  <c r="AB12" i="56"/>
  <c r="AA12" i="56"/>
  <c r="Z12" i="56"/>
  <c r="V12" i="56"/>
  <c r="U12" i="56"/>
  <c r="R12" i="56"/>
  <c r="P12" i="56"/>
  <c r="N12" i="56"/>
  <c r="L12" i="56"/>
  <c r="J12" i="56"/>
  <c r="H12" i="56"/>
  <c r="F12" i="56"/>
  <c r="W12" i="56" s="1"/>
  <c r="E12" i="56"/>
  <c r="D12" i="56"/>
  <c r="B12" i="56"/>
  <c r="AD10" i="56"/>
  <c r="AC10" i="56"/>
  <c r="AB10" i="56"/>
  <c r="AA10" i="56"/>
  <c r="Z10" i="56"/>
  <c r="V10" i="56"/>
  <c r="U10" i="56"/>
  <c r="R10" i="56"/>
  <c r="P10" i="56"/>
  <c r="N10" i="56"/>
  <c r="L10" i="56"/>
  <c r="J10" i="56"/>
  <c r="H10" i="56"/>
  <c r="F10" i="56"/>
  <c r="W10" i="56" s="1"/>
  <c r="E10" i="56"/>
  <c r="D10" i="56"/>
  <c r="B10" i="56"/>
  <c r="AD9" i="56"/>
  <c r="AC9" i="56"/>
  <c r="AB9" i="56"/>
  <c r="AA9" i="56"/>
  <c r="Z9" i="56"/>
  <c r="V9" i="56"/>
  <c r="U9" i="56"/>
  <c r="R9" i="56"/>
  <c r="P9" i="56"/>
  <c r="N9" i="56"/>
  <c r="L9" i="56"/>
  <c r="J9" i="56"/>
  <c r="H9" i="56"/>
  <c r="F9" i="56"/>
  <c r="E9" i="56"/>
  <c r="D9" i="56"/>
  <c r="B9" i="56"/>
  <c r="H4" i="56"/>
  <c r="AO33" i="78"/>
  <c r="V124" i="58"/>
  <c r="AC118" i="58"/>
  <c r="AB118" i="58"/>
  <c r="AA118" i="58"/>
  <c r="Z118" i="58"/>
  <c r="Y118" i="58"/>
  <c r="X118" i="58"/>
  <c r="R118" i="58"/>
  <c r="P118" i="58"/>
  <c r="N118" i="58"/>
  <c r="L118" i="58"/>
  <c r="K118" i="58"/>
  <c r="I118" i="58"/>
  <c r="G118" i="58"/>
  <c r="S118" i="58" s="1"/>
  <c r="E118" i="58"/>
  <c r="D118" i="58"/>
  <c r="B118" i="58"/>
  <c r="C118" i="58" s="1"/>
  <c r="AC117" i="58"/>
  <c r="AB117" i="58"/>
  <c r="AA117" i="58"/>
  <c r="Z117" i="58"/>
  <c r="Y117" i="58"/>
  <c r="X117" i="58"/>
  <c r="R117" i="58"/>
  <c r="P117" i="58"/>
  <c r="N117" i="58"/>
  <c r="L117" i="58"/>
  <c r="K117" i="58"/>
  <c r="I117" i="58"/>
  <c r="G117" i="58"/>
  <c r="T117" i="58" s="1"/>
  <c r="E117" i="58"/>
  <c r="D117" i="58"/>
  <c r="B117" i="58"/>
  <c r="C117" i="58" s="1"/>
  <c r="AC116" i="58"/>
  <c r="AB116" i="58"/>
  <c r="AA116" i="58"/>
  <c r="Z116" i="58"/>
  <c r="Y116" i="58"/>
  <c r="X116" i="58"/>
  <c r="R116" i="58"/>
  <c r="P116" i="58"/>
  <c r="N116" i="58"/>
  <c r="L116" i="58"/>
  <c r="K116" i="58"/>
  <c r="I116" i="58"/>
  <c r="G116" i="58"/>
  <c r="E116" i="58"/>
  <c r="D116" i="58"/>
  <c r="B116" i="58"/>
  <c r="C116" i="58" s="1"/>
  <c r="AC115" i="58"/>
  <c r="AB115" i="58"/>
  <c r="AA115" i="58"/>
  <c r="Z115" i="58"/>
  <c r="Y115" i="58"/>
  <c r="X115" i="58"/>
  <c r="R115" i="58"/>
  <c r="P115" i="58"/>
  <c r="N115" i="58"/>
  <c r="L115" i="58"/>
  <c r="K115" i="58"/>
  <c r="I115" i="58"/>
  <c r="G115" i="58"/>
  <c r="T115" i="58" s="1"/>
  <c r="E115" i="58"/>
  <c r="D115" i="58"/>
  <c r="B115" i="58"/>
  <c r="C115" i="58" s="1"/>
  <c r="AC114" i="58"/>
  <c r="AB114" i="58"/>
  <c r="AA114" i="58"/>
  <c r="Z114" i="58"/>
  <c r="Y114" i="58"/>
  <c r="X114" i="58"/>
  <c r="R114" i="58"/>
  <c r="P114" i="58"/>
  <c r="N114" i="58"/>
  <c r="L114" i="58"/>
  <c r="K114" i="58"/>
  <c r="I114" i="58"/>
  <c r="G114" i="58"/>
  <c r="T114" i="58" s="1"/>
  <c r="E114" i="58"/>
  <c r="D114" i="58"/>
  <c r="B114" i="58"/>
  <c r="C114" i="58" s="1"/>
  <c r="AC113" i="58"/>
  <c r="AB113" i="58"/>
  <c r="AA113" i="58"/>
  <c r="Z113" i="58"/>
  <c r="Y113" i="58"/>
  <c r="X113" i="58"/>
  <c r="R113" i="58"/>
  <c r="P113" i="58"/>
  <c r="N113" i="58"/>
  <c r="L113" i="58"/>
  <c r="K113" i="58"/>
  <c r="I113" i="58"/>
  <c r="G113" i="58"/>
  <c r="T113" i="58" s="1"/>
  <c r="E113" i="58"/>
  <c r="D113" i="58"/>
  <c r="B113" i="58"/>
  <c r="C113" i="58" s="1"/>
  <c r="AC112" i="58"/>
  <c r="AB112" i="58"/>
  <c r="AA112" i="58"/>
  <c r="Z112" i="58"/>
  <c r="Y112" i="58"/>
  <c r="X112" i="58"/>
  <c r="R112" i="58"/>
  <c r="P112" i="58"/>
  <c r="N112" i="58"/>
  <c r="L112" i="58"/>
  <c r="K112" i="58"/>
  <c r="I112" i="58"/>
  <c r="G112" i="58"/>
  <c r="E112" i="58"/>
  <c r="D112" i="58"/>
  <c r="B112" i="58"/>
  <c r="C112" i="58" s="1"/>
  <c r="AC111" i="58"/>
  <c r="AB111" i="58"/>
  <c r="AA111" i="58"/>
  <c r="Z111" i="58"/>
  <c r="Y111" i="58"/>
  <c r="X111" i="58"/>
  <c r="R111" i="58"/>
  <c r="P111" i="58"/>
  <c r="N111" i="58"/>
  <c r="L111" i="58"/>
  <c r="K111" i="58"/>
  <c r="I111" i="58"/>
  <c r="G111" i="58"/>
  <c r="T111" i="58" s="1"/>
  <c r="E111" i="58"/>
  <c r="D111" i="58"/>
  <c r="B111" i="58"/>
  <c r="C111" i="58" s="1"/>
  <c r="AC110" i="58"/>
  <c r="AB110" i="58"/>
  <c r="AA110" i="58"/>
  <c r="Z110" i="58"/>
  <c r="Y110" i="58"/>
  <c r="X110" i="58"/>
  <c r="R110" i="58"/>
  <c r="P110" i="58"/>
  <c r="N110" i="58"/>
  <c r="L110" i="58"/>
  <c r="K110" i="58"/>
  <c r="I110" i="58"/>
  <c r="G110" i="58"/>
  <c r="S110" i="58" s="1"/>
  <c r="E110" i="58"/>
  <c r="D110" i="58"/>
  <c r="B110" i="58"/>
  <c r="C110" i="58" s="1"/>
  <c r="AC109" i="58"/>
  <c r="AB109" i="58"/>
  <c r="AA109" i="58"/>
  <c r="Z109" i="58"/>
  <c r="Y109" i="58"/>
  <c r="X109" i="58"/>
  <c r="R109" i="58"/>
  <c r="P109" i="58"/>
  <c r="N109" i="58"/>
  <c r="L109" i="58"/>
  <c r="K109" i="58"/>
  <c r="I109" i="58"/>
  <c r="G109" i="58"/>
  <c r="T109" i="58" s="1"/>
  <c r="E109" i="58"/>
  <c r="D109" i="58"/>
  <c r="B109" i="58"/>
  <c r="C109" i="58" s="1"/>
  <c r="AC108" i="58"/>
  <c r="AB108" i="58"/>
  <c r="AA108" i="58"/>
  <c r="Z108" i="58"/>
  <c r="Y108" i="58"/>
  <c r="X108" i="58"/>
  <c r="R108" i="58"/>
  <c r="P108" i="58"/>
  <c r="N108" i="58"/>
  <c r="L108" i="58"/>
  <c r="K108" i="58"/>
  <c r="I108" i="58"/>
  <c r="G108" i="58"/>
  <c r="S108" i="58" s="1"/>
  <c r="E108" i="58"/>
  <c r="D108" i="58"/>
  <c r="B108" i="58"/>
  <c r="C108" i="58" s="1"/>
  <c r="AC107" i="58"/>
  <c r="AB107" i="58"/>
  <c r="AA107" i="58"/>
  <c r="Z107" i="58"/>
  <c r="Y107" i="58"/>
  <c r="X107" i="58"/>
  <c r="R107" i="58"/>
  <c r="P107" i="58"/>
  <c r="N107" i="58"/>
  <c r="L107" i="58"/>
  <c r="K107" i="58"/>
  <c r="I107" i="58"/>
  <c r="G107" i="58"/>
  <c r="T107" i="58" s="1"/>
  <c r="E107" i="58"/>
  <c r="D107" i="58"/>
  <c r="B107" i="58"/>
  <c r="C107" i="58" s="1"/>
  <c r="AC106" i="58"/>
  <c r="AB106" i="58"/>
  <c r="AA106" i="58"/>
  <c r="Z106" i="58"/>
  <c r="Y106" i="58"/>
  <c r="X106" i="58"/>
  <c r="R106" i="58"/>
  <c r="P106" i="58"/>
  <c r="N106" i="58"/>
  <c r="L106" i="58"/>
  <c r="K106" i="58"/>
  <c r="I106" i="58"/>
  <c r="G106" i="58"/>
  <c r="E106" i="58"/>
  <c r="D106" i="58"/>
  <c r="B106" i="58"/>
  <c r="C106" i="58" s="1"/>
  <c r="AC105" i="58"/>
  <c r="AB105" i="58"/>
  <c r="AA105" i="58"/>
  <c r="Z105" i="58"/>
  <c r="Y105" i="58"/>
  <c r="X105" i="58"/>
  <c r="R105" i="58"/>
  <c r="P105" i="58"/>
  <c r="N105" i="58"/>
  <c r="L105" i="58"/>
  <c r="K105" i="58"/>
  <c r="I105" i="58"/>
  <c r="G105" i="58"/>
  <c r="E105" i="58"/>
  <c r="D105" i="58"/>
  <c r="B105" i="58"/>
  <c r="C105" i="58" s="1"/>
  <c r="AC104" i="58"/>
  <c r="AB104" i="58"/>
  <c r="AA104" i="58"/>
  <c r="Z104" i="58"/>
  <c r="Y104" i="58"/>
  <c r="X104" i="58"/>
  <c r="R104" i="58"/>
  <c r="P104" i="58"/>
  <c r="N104" i="58"/>
  <c r="L104" i="58"/>
  <c r="K104" i="58"/>
  <c r="I104" i="58"/>
  <c r="G104" i="58"/>
  <c r="S104" i="58" s="1"/>
  <c r="E104" i="58"/>
  <c r="D104" i="58"/>
  <c r="B104" i="58"/>
  <c r="C104" i="58" s="1"/>
  <c r="AC103" i="58"/>
  <c r="AB103" i="58"/>
  <c r="AA103" i="58"/>
  <c r="Z103" i="58"/>
  <c r="Y103" i="58"/>
  <c r="X103" i="58"/>
  <c r="R103" i="58"/>
  <c r="P103" i="58"/>
  <c r="N103" i="58"/>
  <c r="L103" i="58"/>
  <c r="K103" i="58"/>
  <c r="I103" i="58"/>
  <c r="G103" i="58"/>
  <c r="T103" i="58" s="1"/>
  <c r="E103" i="58"/>
  <c r="D103" i="58"/>
  <c r="B103" i="58"/>
  <c r="C103" i="58" s="1"/>
  <c r="AC102" i="58"/>
  <c r="AB102" i="58"/>
  <c r="AA102" i="58"/>
  <c r="Z102" i="58"/>
  <c r="Y102" i="58"/>
  <c r="X102" i="58"/>
  <c r="R102" i="58"/>
  <c r="P102" i="58"/>
  <c r="N102" i="58"/>
  <c r="L102" i="58"/>
  <c r="K102" i="58"/>
  <c r="I102" i="58"/>
  <c r="G102" i="58"/>
  <c r="S102" i="58" s="1"/>
  <c r="E102" i="58"/>
  <c r="D102" i="58"/>
  <c r="B102" i="58"/>
  <c r="C102" i="58" s="1"/>
  <c r="AC101" i="58"/>
  <c r="AB101" i="58"/>
  <c r="AA101" i="58"/>
  <c r="Z101" i="58"/>
  <c r="Y101" i="58"/>
  <c r="X101" i="58"/>
  <c r="R101" i="58"/>
  <c r="P101" i="58"/>
  <c r="N101" i="58"/>
  <c r="L101" i="58"/>
  <c r="K101" i="58"/>
  <c r="I101" i="58"/>
  <c r="G101" i="58"/>
  <c r="V101" i="58" s="1"/>
  <c r="E101" i="58"/>
  <c r="D101" i="58"/>
  <c r="B101" i="58"/>
  <c r="C101" i="58" s="1"/>
  <c r="AC100" i="58"/>
  <c r="AB100" i="58"/>
  <c r="AA100" i="58"/>
  <c r="Z100" i="58"/>
  <c r="Y100" i="58"/>
  <c r="X100" i="58"/>
  <c r="R100" i="58"/>
  <c r="P100" i="58"/>
  <c r="N100" i="58"/>
  <c r="L100" i="58"/>
  <c r="K100" i="58"/>
  <c r="I100" i="58"/>
  <c r="G100" i="58"/>
  <c r="S100" i="58" s="1"/>
  <c r="E100" i="58"/>
  <c r="D100" i="58"/>
  <c r="B100" i="58"/>
  <c r="C100" i="58" s="1"/>
  <c r="AC99" i="58"/>
  <c r="AB99" i="58"/>
  <c r="AA99" i="58"/>
  <c r="Z99" i="58"/>
  <c r="Y99" i="58"/>
  <c r="X99" i="58"/>
  <c r="R99" i="58"/>
  <c r="P99" i="58"/>
  <c r="N99" i="58"/>
  <c r="L99" i="58"/>
  <c r="K99" i="58"/>
  <c r="I99" i="58"/>
  <c r="G99" i="58"/>
  <c r="T99" i="58" s="1"/>
  <c r="E99" i="58"/>
  <c r="D99" i="58"/>
  <c r="B99" i="58"/>
  <c r="C99" i="58" s="1"/>
  <c r="AC98" i="58"/>
  <c r="AB98" i="58"/>
  <c r="AA98" i="58"/>
  <c r="Z98" i="58"/>
  <c r="Y98" i="58"/>
  <c r="X98" i="58"/>
  <c r="R98" i="58"/>
  <c r="P98" i="58"/>
  <c r="N98" i="58"/>
  <c r="L98" i="58"/>
  <c r="K98" i="58"/>
  <c r="I98" i="58"/>
  <c r="G98" i="58"/>
  <c r="T98" i="58" s="1"/>
  <c r="E98" i="58"/>
  <c r="D98" i="58"/>
  <c r="B98" i="58"/>
  <c r="C98" i="58" s="1"/>
  <c r="AC97" i="58"/>
  <c r="AB97" i="58"/>
  <c r="AA97" i="58"/>
  <c r="Z97" i="58"/>
  <c r="Y97" i="58"/>
  <c r="X97" i="58"/>
  <c r="R97" i="58"/>
  <c r="P97" i="58"/>
  <c r="N97" i="58"/>
  <c r="L97" i="58"/>
  <c r="K97" i="58"/>
  <c r="I97" i="58"/>
  <c r="G97" i="58"/>
  <c r="E97" i="58"/>
  <c r="D97" i="58"/>
  <c r="B97" i="58"/>
  <c r="C97" i="58" s="1"/>
  <c r="AC96" i="58"/>
  <c r="AB96" i="58"/>
  <c r="AA96" i="58"/>
  <c r="Z96" i="58"/>
  <c r="Y96" i="58"/>
  <c r="X96" i="58"/>
  <c r="R96" i="58"/>
  <c r="P96" i="58"/>
  <c r="N96" i="58"/>
  <c r="L96" i="58"/>
  <c r="K96" i="58"/>
  <c r="I96" i="58"/>
  <c r="G96" i="58"/>
  <c r="E96" i="58"/>
  <c r="D96" i="58"/>
  <c r="B96" i="58"/>
  <c r="C96" i="58" s="1"/>
  <c r="AC95" i="58"/>
  <c r="AB95" i="58"/>
  <c r="AA95" i="58"/>
  <c r="Z95" i="58"/>
  <c r="Y95" i="58"/>
  <c r="X95" i="58"/>
  <c r="R95" i="58"/>
  <c r="P95" i="58"/>
  <c r="N95" i="58"/>
  <c r="L95" i="58"/>
  <c r="K95" i="58"/>
  <c r="I95" i="58"/>
  <c r="G95" i="58"/>
  <c r="T95" i="58" s="1"/>
  <c r="E95" i="58"/>
  <c r="D95" i="58"/>
  <c r="B95" i="58"/>
  <c r="C95" i="58" s="1"/>
  <c r="AC94" i="58"/>
  <c r="AB94" i="58"/>
  <c r="AA94" i="58"/>
  <c r="Z94" i="58"/>
  <c r="Y94" i="58"/>
  <c r="X94" i="58"/>
  <c r="R94" i="58"/>
  <c r="P94" i="58"/>
  <c r="N94" i="58"/>
  <c r="L94" i="58"/>
  <c r="K94" i="58"/>
  <c r="I94" i="58"/>
  <c r="G94" i="58"/>
  <c r="E94" i="58"/>
  <c r="D94" i="58"/>
  <c r="B94" i="58"/>
  <c r="C94" i="58" s="1"/>
  <c r="AC93" i="58"/>
  <c r="AB93" i="58"/>
  <c r="AA93" i="58"/>
  <c r="Z93" i="58"/>
  <c r="Y93" i="58"/>
  <c r="X93" i="58"/>
  <c r="R93" i="58"/>
  <c r="P93" i="58"/>
  <c r="N93" i="58"/>
  <c r="L93" i="58"/>
  <c r="K93" i="58"/>
  <c r="I93" i="58"/>
  <c r="G93" i="58"/>
  <c r="E93" i="58"/>
  <c r="D93" i="58"/>
  <c r="B93" i="58"/>
  <c r="C93" i="58" s="1"/>
  <c r="AC92" i="58"/>
  <c r="AB92" i="58"/>
  <c r="AA92" i="58"/>
  <c r="Z92" i="58"/>
  <c r="Y92" i="58"/>
  <c r="X92" i="58"/>
  <c r="R92" i="58"/>
  <c r="P92" i="58"/>
  <c r="N92" i="58"/>
  <c r="L92" i="58"/>
  <c r="K92" i="58"/>
  <c r="I92" i="58"/>
  <c r="G92" i="58"/>
  <c r="S92" i="58" s="1"/>
  <c r="E92" i="58"/>
  <c r="D92" i="58"/>
  <c r="B92" i="58"/>
  <c r="C92" i="58" s="1"/>
  <c r="AC91" i="58"/>
  <c r="AB91" i="58"/>
  <c r="AA91" i="58"/>
  <c r="Z91" i="58"/>
  <c r="Y91" i="58"/>
  <c r="X91" i="58"/>
  <c r="R91" i="58"/>
  <c r="P91" i="58"/>
  <c r="N91" i="58"/>
  <c r="L91" i="58"/>
  <c r="K91" i="58"/>
  <c r="I91" i="58"/>
  <c r="G91" i="58"/>
  <c r="T91" i="58" s="1"/>
  <c r="E91" i="58"/>
  <c r="D91" i="58"/>
  <c r="B91" i="58"/>
  <c r="C91" i="58" s="1"/>
  <c r="AC90" i="58"/>
  <c r="AB90" i="58"/>
  <c r="AA90" i="58"/>
  <c r="Z90" i="58"/>
  <c r="Y90" i="58"/>
  <c r="X90" i="58"/>
  <c r="R90" i="58"/>
  <c r="P90" i="58"/>
  <c r="N90" i="58"/>
  <c r="L90" i="58"/>
  <c r="K90" i="58"/>
  <c r="I90" i="58"/>
  <c r="G90" i="58"/>
  <c r="E90" i="58"/>
  <c r="D90" i="58"/>
  <c r="B90" i="58"/>
  <c r="C90" i="58" s="1"/>
  <c r="AC89" i="58"/>
  <c r="AB89" i="58"/>
  <c r="AA89" i="58"/>
  <c r="Z89" i="58"/>
  <c r="Y89" i="58"/>
  <c r="X89" i="58"/>
  <c r="R89" i="58"/>
  <c r="P89" i="58"/>
  <c r="N89" i="58"/>
  <c r="L89" i="58"/>
  <c r="K89" i="58"/>
  <c r="I89" i="58"/>
  <c r="G89" i="58"/>
  <c r="E89" i="58"/>
  <c r="D89" i="58"/>
  <c r="B89" i="58"/>
  <c r="C89" i="58" s="1"/>
  <c r="AC88" i="58"/>
  <c r="AB88" i="58"/>
  <c r="AA88" i="58"/>
  <c r="Z88" i="58"/>
  <c r="Y88" i="58"/>
  <c r="X88" i="58"/>
  <c r="R88" i="58"/>
  <c r="P88" i="58"/>
  <c r="N88" i="58"/>
  <c r="L88" i="58"/>
  <c r="K88" i="58"/>
  <c r="I88" i="58"/>
  <c r="G88" i="58"/>
  <c r="S88" i="58" s="1"/>
  <c r="E88" i="58"/>
  <c r="D88" i="58"/>
  <c r="B88" i="58"/>
  <c r="C88" i="58" s="1"/>
  <c r="AC87" i="58"/>
  <c r="AB87" i="58"/>
  <c r="AA87" i="58"/>
  <c r="Z87" i="58"/>
  <c r="Y87" i="58"/>
  <c r="X87" i="58"/>
  <c r="R87" i="58"/>
  <c r="P87" i="58"/>
  <c r="N87" i="58"/>
  <c r="L87" i="58"/>
  <c r="K87" i="58"/>
  <c r="I87" i="58"/>
  <c r="G87" i="58"/>
  <c r="T87" i="58" s="1"/>
  <c r="E87" i="58"/>
  <c r="D87" i="58"/>
  <c r="B87" i="58"/>
  <c r="C87" i="58" s="1"/>
  <c r="AC86" i="58"/>
  <c r="AB86" i="58"/>
  <c r="AA86" i="58"/>
  <c r="Z86" i="58"/>
  <c r="Y86" i="58"/>
  <c r="X86" i="58"/>
  <c r="R86" i="58"/>
  <c r="P86" i="58"/>
  <c r="N86" i="58"/>
  <c r="L86" i="58"/>
  <c r="K86" i="58"/>
  <c r="I86" i="58"/>
  <c r="G86" i="58"/>
  <c r="S86" i="58" s="1"/>
  <c r="E86" i="58"/>
  <c r="D86" i="58"/>
  <c r="B86" i="58"/>
  <c r="C86" i="58" s="1"/>
  <c r="AC80" i="58"/>
  <c r="AB80" i="58"/>
  <c r="AA80" i="58"/>
  <c r="Z80" i="58"/>
  <c r="Y80" i="58"/>
  <c r="X80" i="58"/>
  <c r="R80" i="58"/>
  <c r="P80" i="58"/>
  <c r="L80" i="58"/>
  <c r="K80" i="58"/>
  <c r="I80" i="58"/>
  <c r="G80" i="58"/>
  <c r="E80" i="58"/>
  <c r="D80" i="58"/>
  <c r="B80" i="58"/>
  <c r="C80" i="58" s="1"/>
  <c r="AC79" i="58"/>
  <c r="AB79" i="58"/>
  <c r="AA79" i="58"/>
  <c r="Z79" i="58"/>
  <c r="Y79" i="58"/>
  <c r="X79" i="58"/>
  <c r="R79" i="58"/>
  <c r="P79" i="58"/>
  <c r="L79" i="58"/>
  <c r="K79" i="58"/>
  <c r="I79" i="58"/>
  <c r="G79" i="58"/>
  <c r="E79" i="58"/>
  <c r="D79" i="58"/>
  <c r="B79" i="58"/>
  <c r="C79" i="58" s="1"/>
  <c r="AC78" i="58"/>
  <c r="AB78" i="58"/>
  <c r="AA78" i="58"/>
  <c r="Z78" i="58"/>
  <c r="Y78" i="58"/>
  <c r="X78" i="58"/>
  <c r="R78" i="58"/>
  <c r="P78" i="58"/>
  <c r="L78" i="58"/>
  <c r="K78" i="58"/>
  <c r="I78" i="58"/>
  <c r="G78" i="58"/>
  <c r="E78" i="58"/>
  <c r="D78" i="58"/>
  <c r="B78" i="58"/>
  <c r="C78" i="58" s="1"/>
  <c r="AC77" i="58"/>
  <c r="AB77" i="58"/>
  <c r="AA77" i="58"/>
  <c r="Z77" i="58"/>
  <c r="Y77" i="58"/>
  <c r="X77" i="58"/>
  <c r="R77" i="58"/>
  <c r="P77" i="58"/>
  <c r="L77" i="58"/>
  <c r="K77" i="58"/>
  <c r="I77" i="58"/>
  <c r="G77" i="58"/>
  <c r="T77" i="58" s="1"/>
  <c r="E77" i="58"/>
  <c r="D77" i="58"/>
  <c r="B77" i="58"/>
  <c r="C77" i="58" s="1"/>
  <c r="AC76" i="58"/>
  <c r="AB76" i="58"/>
  <c r="AA76" i="58"/>
  <c r="Z76" i="58"/>
  <c r="Y76" i="58"/>
  <c r="X76" i="58"/>
  <c r="R76" i="58"/>
  <c r="P76" i="58"/>
  <c r="L76" i="58"/>
  <c r="K76" i="58"/>
  <c r="I76" i="58"/>
  <c r="G76" i="58"/>
  <c r="E76" i="58"/>
  <c r="D76" i="58"/>
  <c r="B76" i="58"/>
  <c r="C76" i="58" s="1"/>
  <c r="AC75" i="58"/>
  <c r="AB75" i="58"/>
  <c r="AA75" i="58"/>
  <c r="Z75" i="58"/>
  <c r="Y75" i="58"/>
  <c r="X75" i="58"/>
  <c r="R75" i="58"/>
  <c r="P75" i="58"/>
  <c r="L75" i="58"/>
  <c r="K75" i="58"/>
  <c r="I75" i="58"/>
  <c r="G75" i="58"/>
  <c r="E75" i="58"/>
  <c r="D75" i="58"/>
  <c r="B75" i="58"/>
  <c r="C75" i="58" s="1"/>
  <c r="AC74" i="58"/>
  <c r="AB74" i="58"/>
  <c r="AA74" i="58"/>
  <c r="Z74" i="58"/>
  <c r="Y74" i="58"/>
  <c r="X74" i="58"/>
  <c r="R74" i="58"/>
  <c r="P74" i="58"/>
  <c r="L74" i="58"/>
  <c r="K74" i="58"/>
  <c r="I74" i="58"/>
  <c r="G74" i="58"/>
  <c r="E74" i="58"/>
  <c r="D74" i="58"/>
  <c r="B74" i="58"/>
  <c r="C74" i="58" s="1"/>
  <c r="AC73" i="58"/>
  <c r="AB73" i="58"/>
  <c r="AA73" i="58"/>
  <c r="Z73" i="58"/>
  <c r="Y73" i="58"/>
  <c r="X73" i="58"/>
  <c r="R73" i="58"/>
  <c r="P73" i="58"/>
  <c r="L73" i="58"/>
  <c r="K73" i="58"/>
  <c r="I73" i="58"/>
  <c r="G73" i="58"/>
  <c r="E73" i="58"/>
  <c r="D73" i="58"/>
  <c r="B73" i="58"/>
  <c r="C73" i="58" s="1"/>
  <c r="AC72" i="58"/>
  <c r="AB72" i="58"/>
  <c r="AA72" i="58"/>
  <c r="Z72" i="58"/>
  <c r="Y72" i="58"/>
  <c r="X72" i="58"/>
  <c r="R72" i="58"/>
  <c r="P72" i="58"/>
  <c r="L72" i="58"/>
  <c r="K72" i="58"/>
  <c r="I72" i="58"/>
  <c r="G72" i="58"/>
  <c r="E72" i="58"/>
  <c r="D72" i="58"/>
  <c r="B72" i="58"/>
  <c r="C72" i="58" s="1"/>
  <c r="AC71" i="58"/>
  <c r="AB71" i="58"/>
  <c r="AA71" i="58"/>
  <c r="Z71" i="58"/>
  <c r="Y71" i="58"/>
  <c r="X71" i="58"/>
  <c r="R71" i="58"/>
  <c r="P71" i="58"/>
  <c r="L71" i="58"/>
  <c r="K71" i="58"/>
  <c r="I71" i="58"/>
  <c r="G71" i="58"/>
  <c r="T71" i="58" s="1"/>
  <c r="E71" i="58"/>
  <c r="D71" i="58"/>
  <c r="B71" i="58"/>
  <c r="C71" i="58" s="1"/>
  <c r="AC70" i="58"/>
  <c r="AB70" i="58"/>
  <c r="AA70" i="58"/>
  <c r="Z70" i="58"/>
  <c r="Y70" i="58"/>
  <c r="X70" i="58"/>
  <c r="R70" i="58"/>
  <c r="P70" i="58"/>
  <c r="L70" i="58"/>
  <c r="K70" i="58"/>
  <c r="I70" i="58"/>
  <c r="G70" i="58"/>
  <c r="E70" i="58"/>
  <c r="D70" i="58"/>
  <c r="B70" i="58"/>
  <c r="C70" i="58" s="1"/>
  <c r="AC69" i="58"/>
  <c r="AB69" i="58"/>
  <c r="AA69" i="58"/>
  <c r="Z69" i="58"/>
  <c r="Y69" i="58"/>
  <c r="X69" i="58"/>
  <c r="R69" i="58"/>
  <c r="P69" i="58"/>
  <c r="L69" i="58"/>
  <c r="K69" i="58"/>
  <c r="I69" i="58"/>
  <c r="G69" i="58"/>
  <c r="E69" i="58"/>
  <c r="D69" i="58"/>
  <c r="B69" i="58"/>
  <c r="C69" i="58" s="1"/>
  <c r="AC68" i="58"/>
  <c r="AB68" i="58"/>
  <c r="AA68" i="58"/>
  <c r="Z68" i="58"/>
  <c r="Y68" i="58"/>
  <c r="X68" i="58"/>
  <c r="R68" i="58"/>
  <c r="P68" i="58"/>
  <c r="L68" i="58"/>
  <c r="K68" i="58"/>
  <c r="I68" i="58"/>
  <c r="G68" i="58"/>
  <c r="E68" i="58"/>
  <c r="D68" i="58"/>
  <c r="B68" i="58"/>
  <c r="C68" i="58" s="1"/>
  <c r="AC67" i="58"/>
  <c r="AB67" i="58"/>
  <c r="AA67" i="58"/>
  <c r="Z67" i="58"/>
  <c r="Y67" i="58"/>
  <c r="X67" i="58"/>
  <c r="R67" i="58"/>
  <c r="P67" i="58"/>
  <c r="L67" i="58"/>
  <c r="K67" i="58"/>
  <c r="I67" i="58"/>
  <c r="G67" i="58"/>
  <c r="T67" i="58" s="1"/>
  <c r="E67" i="58"/>
  <c r="D67" i="58"/>
  <c r="B67" i="58"/>
  <c r="C67" i="58" s="1"/>
  <c r="AC66" i="58"/>
  <c r="AB66" i="58"/>
  <c r="AA66" i="58"/>
  <c r="Z66" i="58"/>
  <c r="Y66" i="58"/>
  <c r="X66" i="58"/>
  <c r="R66" i="58"/>
  <c r="P66" i="58"/>
  <c r="L66" i="58"/>
  <c r="K66" i="58"/>
  <c r="I66" i="58"/>
  <c r="G66" i="58"/>
  <c r="E66" i="58"/>
  <c r="D66" i="58"/>
  <c r="B66" i="58"/>
  <c r="C66" i="58" s="1"/>
  <c r="AC65" i="58"/>
  <c r="AB65" i="58"/>
  <c r="AA65" i="58"/>
  <c r="Z65" i="58"/>
  <c r="Y65" i="58"/>
  <c r="X65" i="58"/>
  <c r="R65" i="58"/>
  <c r="P65" i="58"/>
  <c r="L65" i="58"/>
  <c r="K65" i="58"/>
  <c r="I65" i="58"/>
  <c r="G65" i="58"/>
  <c r="T65" i="58" s="1"/>
  <c r="E65" i="58"/>
  <c r="D65" i="58"/>
  <c r="B65" i="58"/>
  <c r="C65" i="58" s="1"/>
  <c r="AC64" i="58"/>
  <c r="AB64" i="58"/>
  <c r="AA64" i="58"/>
  <c r="Z64" i="58"/>
  <c r="Y64" i="58"/>
  <c r="X64" i="58"/>
  <c r="R64" i="58"/>
  <c r="P64" i="58"/>
  <c r="L64" i="58"/>
  <c r="K64" i="58"/>
  <c r="I64" i="58"/>
  <c r="G64" i="58"/>
  <c r="V64" i="58" s="1"/>
  <c r="E64" i="58"/>
  <c r="D64" i="58"/>
  <c r="B64" i="58"/>
  <c r="C64" i="58" s="1"/>
  <c r="AC63" i="58"/>
  <c r="AB63" i="58"/>
  <c r="AA63" i="58"/>
  <c r="Z63" i="58"/>
  <c r="Y63" i="58"/>
  <c r="X63" i="58"/>
  <c r="R63" i="58"/>
  <c r="P63" i="58"/>
  <c r="L63" i="58"/>
  <c r="K63" i="58"/>
  <c r="I63" i="58"/>
  <c r="G63" i="58"/>
  <c r="T63" i="58" s="1"/>
  <c r="E63" i="58"/>
  <c r="D63" i="58"/>
  <c r="B63" i="58"/>
  <c r="C63" i="58" s="1"/>
  <c r="AC62" i="58"/>
  <c r="AB62" i="58"/>
  <c r="AA62" i="58"/>
  <c r="Z62" i="58"/>
  <c r="Y62" i="58"/>
  <c r="X62" i="58"/>
  <c r="R62" i="58"/>
  <c r="P62" i="58"/>
  <c r="L62" i="58"/>
  <c r="K62" i="58"/>
  <c r="I62" i="58"/>
  <c r="G62" i="58"/>
  <c r="V62" i="58" s="1"/>
  <c r="E62" i="58"/>
  <c r="D62" i="58"/>
  <c r="B62" i="58"/>
  <c r="C62" i="58" s="1"/>
  <c r="AC61" i="58"/>
  <c r="AB61" i="58"/>
  <c r="AA61" i="58"/>
  <c r="Z61" i="58"/>
  <c r="Y61" i="58"/>
  <c r="X61" i="58"/>
  <c r="R61" i="58"/>
  <c r="P61" i="58"/>
  <c r="L61" i="58"/>
  <c r="K61" i="58"/>
  <c r="I61" i="58"/>
  <c r="G61" i="58"/>
  <c r="T61" i="58" s="1"/>
  <c r="E61" i="58"/>
  <c r="D61" i="58"/>
  <c r="B61" i="58"/>
  <c r="C61" i="58" s="1"/>
  <c r="AC60" i="58"/>
  <c r="AB60" i="58"/>
  <c r="AA60" i="58"/>
  <c r="Z60" i="58"/>
  <c r="Y60" i="58"/>
  <c r="X60" i="58"/>
  <c r="R60" i="58"/>
  <c r="P60" i="58"/>
  <c r="L60" i="58"/>
  <c r="K60" i="58"/>
  <c r="I60" i="58"/>
  <c r="G60" i="58"/>
  <c r="E60" i="58"/>
  <c r="D60" i="58"/>
  <c r="B60" i="58"/>
  <c r="C60" i="58" s="1"/>
  <c r="AC59" i="58"/>
  <c r="AB59" i="58"/>
  <c r="AA59" i="58"/>
  <c r="Z59" i="58"/>
  <c r="Y59" i="58"/>
  <c r="X59" i="58"/>
  <c r="R59" i="58"/>
  <c r="P59" i="58"/>
  <c r="L59" i="58"/>
  <c r="K59" i="58"/>
  <c r="I59" i="58"/>
  <c r="G59" i="58"/>
  <c r="T59" i="58" s="1"/>
  <c r="E59" i="58"/>
  <c r="D59" i="58"/>
  <c r="B59" i="58"/>
  <c r="C59" i="58" s="1"/>
  <c r="AC58" i="58"/>
  <c r="AB58" i="58"/>
  <c r="AA58" i="58"/>
  <c r="Z58" i="58"/>
  <c r="Y58" i="58"/>
  <c r="X58" i="58"/>
  <c r="R58" i="58"/>
  <c r="P58" i="58"/>
  <c r="L58" i="58"/>
  <c r="K58" i="58"/>
  <c r="I58" i="58"/>
  <c r="G58" i="58"/>
  <c r="E58" i="58"/>
  <c r="D58" i="58"/>
  <c r="B58" i="58"/>
  <c r="C58" i="58" s="1"/>
  <c r="AC57" i="58"/>
  <c r="AB57" i="58"/>
  <c r="AA57" i="58"/>
  <c r="Z57" i="58"/>
  <c r="Y57" i="58"/>
  <c r="X57" i="58"/>
  <c r="R57" i="58"/>
  <c r="P57" i="58"/>
  <c r="L57" i="58"/>
  <c r="K57" i="58"/>
  <c r="I57" i="58"/>
  <c r="G57" i="58"/>
  <c r="E57" i="58"/>
  <c r="D57" i="58"/>
  <c r="B57" i="58"/>
  <c r="C57" i="58" s="1"/>
  <c r="AC56" i="58"/>
  <c r="AB56" i="58"/>
  <c r="AA56" i="58"/>
  <c r="Z56" i="58"/>
  <c r="Y56" i="58"/>
  <c r="X56" i="58"/>
  <c r="R56" i="58"/>
  <c r="P56" i="58"/>
  <c r="L56" i="58"/>
  <c r="K56" i="58"/>
  <c r="I56" i="58"/>
  <c r="G56" i="58"/>
  <c r="E56" i="58"/>
  <c r="D56" i="58"/>
  <c r="B56" i="58"/>
  <c r="C56" i="58" s="1"/>
  <c r="AC55" i="58"/>
  <c r="AB55" i="58"/>
  <c r="AA55" i="58"/>
  <c r="Z55" i="58"/>
  <c r="Y55" i="58"/>
  <c r="X55" i="58"/>
  <c r="R55" i="58"/>
  <c r="P55" i="58"/>
  <c r="L55" i="58"/>
  <c r="K55" i="58"/>
  <c r="I55" i="58"/>
  <c r="G55" i="58"/>
  <c r="T55" i="58" s="1"/>
  <c r="E55" i="58"/>
  <c r="D55" i="58"/>
  <c r="B55" i="58"/>
  <c r="C55" i="58" s="1"/>
  <c r="AC54" i="58"/>
  <c r="AB54" i="58"/>
  <c r="AA54" i="58"/>
  <c r="Z54" i="58"/>
  <c r="Y54" i="58"/>
  <c r="X54" i="58"/>
  <c r="R54" i="58"/>
  <c r="P54" i="58"/>
  <c r="L54" i="58"/>
  <c r="K54" i="58"/>
  <c r="I54" i="58"/>
  <c r="G54" i="58"/>
  <c r="E54" i="58"/>
  <c r="D54" i="58"/>
  <c r="B54" i="58"/>
  <c r="C54" i="58" s="1"/>
  <c r="AC53" i="58"/>
  <c r="AB53" i="58"/>
  <c r="AA53" i="58"/>
  <c r="Z53" i="58"/>
  <c r="Y53" i="58"/>
  <c r="X53" i="58"/>
  <c r="R53" i="58"/>
  <c r="P53" i="58"/>
  <c r="L53" i="58"/>
  <c r="K53" i="58"/>
  <c r="I53" i="58"/>
  <c r="G53" i="58"/>
  <c r="T53" i="58" s="1"/>
  <c r="E53" i="58"/>
  <c r="D53" i="58"/>
  <c r="B53" i="58"/>
  <c r="C53" i="58" s="1"/>
  <c r="AC52" i="58"/>
  <c r="AB52" i="58"/>
  <c r="AA52" i="58"/>
  <c r="Z52" i="58"/>
  <c r="Y52" i="58"/>
  <c r="X52" i="58"/>
  <c r="R52" i="58"/>
  <c r="P52" i="58"/>
  <c r="L52" i="58"/>
  <c r="K52" i="58"/>
  <c r="I52" i="58"/>
  <c r="G52" i="58"/>
  <c r="E52" i="58"/>
  <c r="D52" i="58"/>
  <c r="B52" i="58"/>
  <c r="C52" i="58" s="1"/>
  <c r="AC51" i="58"/>
  <c r="AB51" i="58"/>
  <c r="AA51" i="58"/>
  <c r="Z51" i="58"/>
  <c r="Y51" i="58"/>
  <c r="X51" i="58"/>
  <c r="R51" i="58"/>
  <c r="P51" i="58"/>
  <c r="L51" i="58"/>
  <c r="K51" i="58"/>
  <c r="I51" i="58"/>
  <c r="G51" i="58"/>
  <c r="T51" i="58" s="1"/>
  <c r="E51" i="58"/>
  <c r="D51" i="58"/>
  <c r="B51" i="58"/>
  <c r="C51" i="58" s="1"/>
  <c r="AC50" i="58"/>
  <c r="AB50" i="58"/>
  <c r="AA50" i="58"/>
  <c r="Z50" i="58"/>
  <c r="Y50" i="58"/>
  <c r="X50" i="58"/>
  <c r="R50" i="58"/>
  <c r="P50" i="58"/>
  <c r="L50" i="58"/>
  <c r="K50" i="58"/>
  <c r="I50" i="58"/>
  <c r="G50" i="58"/>
  <c r="S50" i="58" s="1"/>
  <c r="E50" i="58"/>
  <c r="D50" i="58"/>
  <c r="B50" i="58"/>
  <c r="C50" i="58" s="1"/>
  <c r="AC49" i="58"/>
  <c r="AB49" i="58"/>
  <c r="AA49" i="58"/>
  <c r="Z49" i="58"/>
  <c r="Y49" i="58"/>
  <c r="X49" i="58"/>
  <c r="R49" i="58"/>
  <c r="P49" i="58"/>
  <c r="L49" i="58"/>
  <c r="K49" i="58"/>
  <c r="I49" i="58"/>
  <c r="G49" i="58"/>
  <c r="T49" i="58" s="1"/>
  <c r="E49" i="58"/>
  <c r="D49" i="58"/>
  <c r="B49" i="58"/>
  <c r="C49" i="58" s="1"/>
  <c r="AC48" i="58"/>
  <c r="AB48" i="58"/>
  <c r="AA48" i="58"/>
  <c r="Z48" i="58"/>
  <c r="Y48" i="58"/>
  <c r="X48" i="58"/>
  <c r="R48" i="58"/>
  <c r="P48" i="58"/>
  <c r="L48" i="58"/>
  <c r="K48" i="58"/>
  <c r="I48" i="58"/>
  <c r="G48" i="58"/>
  <c r="E48" i="58"/>
  <c r="D48" i="58"/>
  <c r="B48" i="58"/>
  <c r="C48" i="58" s="1"/>
  <c r="AC45" i="58"/>
  <c r="AB45" i="58"/>
  <c r="AA45" i="58"/>
  <c r="Z45" i="58"/>
  <c r="Y45" i="58"/>
  <c r="X45" i="58"/>
  <c r="G45" i="58"/>
  <c r="E45" i="58"/>
  <c r="D45" i="58"/>
  <c r="B45" i="58"/>
  <c r="C45" i="58" s="1"/>
  <c r="AC44" i="58"/>
  <c r="AB44" i="58"/>
  <c r="AA44" i="58"/>
  <c r="Z44" i="58"/>
  <c r="Y44" i="58"/>
  <c r="X44" i="58"/>
  <c r="G44" i="58"/>
  <c r="E44" i="58"/>
  <c r="D44" i="58"/>
  <c r="B44" i="58"/>
  <c r="C44" i="58" s="1"/>
  <c r="AC43" i="58"/>
  <c r="AB43" i="58"/>
  <c r="AA43" i="58"/>
  <c r="Z43" i="58"/>
  <c r="Y43" i="58"/>
  <c r="X43" i="58"/>
  <c r="G43" i="58"/>
  <c r="E43" i="58"/>
  <c r="D43" i="58"/>
  <c r="B43" i="58"/>
  <c r="C43" i="58" s="1"/>
  <c r="A627" i="71" s="1"/>
  <c r="AC42" i="58"/>
  <c r="AB42" i="58"/>
  <c r="AA42" i="58"/>
  <c r="Z42" i="58"/>
  <c r="Y42" i="58"/>
  <c r="X42" i="58"/>
  <c r="G42" i="58"/>
  <c r="E42" i="58"/>
  <c r="D42" i="58"/>
  <c r="B42" i="58"/>
  <c r="C42" i="58" s="1"/>
  <c r="A604" i="71" s="1"/>
  <c r="AC41" i="58"/>
  <c r="AB41" i="58"/>
  <c r="AA41" i="58"/>
  <c r="Z41" i="58"/>
  <c r="Y41" i="58"/>
  <c r="X41" i="58"/>
  <c r="G41" i="58"/>
  <c r="E41" i="58"/>
  <c r="D41" i="58"/>
  <c r="B41" i="58"/>
  <c r="C41" i="58" s="1"/>
  <c r="A581" i="71" s="1"/>
  <c r="AC40" i="58"/>
  <c r="AB40" i="58"/>
  <c r="AA40" i="58"/>
  <c r="Z40" i="58"/>
  <c r="Y40" i="58"/>
  <c r="X40" i="58"/>
  <c r="G40" i="58"/>
  <c r="E40" i="58"/>
  <c r="D40" i="58"/>
  <c r="B40" i="58"/>
  <c r="C40" i="58" s="1"/>
  <c r="A558" i="71" s="1"/>
  <c r="AC39" i="58"/>
  <c r="AB39" i="58"/>
  <c r="AA39" i="58"/>
  <c r="Z39" i="58"/>
  <c r="Y39" i="58"/>
  <c r="X39" i="58"/>
  <c r="G39" i="58"/>
  <c r="E39" i="58"/>
  <c r="D39" i="58"/>
  <c r="B39" i="58"/>
  <c r="C39" i="58" s="1"/>
  <c r="AC38" i="58"/>
  <c r="AB38" i="58"/>
  <c r="AA38" i="58"/>
  <c r="Z38" i="58"/>
  <c r="Y38" i="58"/>
  <c r="X38" i="58"/>
  <c r="G38" i="58"/>
  <c r="E38" i="58"/>
  <c r="D38" i="58"/>
  <c r="B38" i="58"/>
  <c r="C38" i="58" s="1"/>
  <c r="A512" i="71" s="1"/>
  <c r="AC37" i="58"/>
  <c r="AB37" i="58"/>
  <c r="AA37" i="58"/>
  <c r="Z37" i="58"/>
  <c r="Y37" i="58"/>
  <c r="X37" i="58"/>
  <c r="G37" i="58"/>
  <c r="E37" i="58"/>
  <c r="D37" i="58"/>
  <c r="B37" i="58"/>
  <c r="C37" i="58" s="1"/>
  <c r="A489" i="71" s="1"/>
  <c r="AC36" i="58"/>
  <c r="AB36" i="58"/>
  <c r="AA36" i="58"/>
  <c r="Z36" i="58"/>
  <c r="Y36" i="58"/>
  <c r="X36" i="58"/>
  <c r="G36" i="58"/>
  <c r="E36" i="58"/>
  <c r="D36" i="58"/>
  <c r="B36" i="58"/>
  <c r="C36" i="58" s="1"/>
  <c r="A466" i="71" s="1"/>
  <c r="AC35" i="58"/>
  <c r="AB35" i="58"/>
  <c r="AA35" i="58"/>
  <c r="Z35" i="58"/>
  <c r="Y35" i="58"/>
  <c r="X35" i="58"/>
  <c r="G35" i="58"/>
  <c r="E35" i="58"/>
  <c r="D35" i="58"/>
  <c r="B35" i="58"/>
  <c r="C35" i="58" s="1"/>
  <c r="A443" i="71" s="1"/>
  <c r="AC34" i="58"/>
  <c r="AB34" i="58"/>
  <c r="AA34" i="58"/>
  <c r="Z34" i="58"/>
  <c r="Y34" i="58"/>
  <c r="X34" i="58"/>
  <c r="G34" i="58"/>
  <c r="E34" i="58"/>
  <c r="D34" i="58"/>
  <c r="B34" i="58"/>
  <c r="C34" i="58" s="1"/>
  <c r="A425" i="71" s="1"/>
  <c r="AC33" i="58"/>
  <c r="AB33" i="58"/>
  <c r="AA33" i="58"/>
  <c r="Z33" i="58"/>
  <c r="Y33" i="58"/>
  <c r="X33" i="58"/>
  <c r="G33" i="58"/>
  <c r="E33" i="58"/>
  <c r="D33" i="58"/>
  <c r="B33" i="58"/>
  <c r="C33" i="58" s="1"/>
  <c r="A407" i="71" s="1"/>
  <c r="AC32" i="58"/>
  <c r="AB32" i="58"/>
  <c r="AA32" i="58"/>
  <c r="Z32" i="58"/>
  <c r="Y32" i="58"/>
  <c r="X32" i="58"/>
  <c r="G32" i="58"/>
  <c r="E32" i="58"/>
  <c r="D32" i="58"/>
  <c r="B32" i="58"/>
  <c r="C32" i="58" s="1"/>
  <c r="AC31" i="58"/>
  <c r="AB31" i="58"/>
  <c r="AA31" i="58"/>
  <c r="Z31" i="58"/>
  <c r="Y31" i="58"/>
  <c r="X31" i="58"/>
  <c r="G31" i="58"/>
  <c r="E31" i="58"/>
  <c r="D31" i="58"/>
  <c r="B31" i="58"/>
  <c r="C31" i="58" s="1"/>
  <c r="A371" i="71" s="1"/>
  <c r="AC30" i="58"/>
  <c r="AB30" i="58"/>
  <c r="AA30" i="58"/>
  <c r="Z30" i="58"/>
  <c r="Y30" i="58"/>
  <c r="X30" i="58"/>
  <c r="G30" i="58"/>
  <c r="E30" i="58"/>
  <c r="D30" i="58"/>
  <c r="B30" i="58"/>
  <c r="C30" i="58" s="1"/>
  <c r="AC29" i="58"/>
  <c r="AB29" i="58"/>
  <c r="AA29" i="58"/>
  <c r="Z29" i="58"/>
  <c r="Y29" i="58"/>
  <c r="X29" i="58"/>
  <c r="G29" i="58"/>
  <c r="E29" i="58"/>
  <c r="D29" i="58"/>
  <c r="B29" i="58"/>
  <c r="C29" i="58" s="1"/>
  <c r="A335" i="71" s="1"/>
  <c r="AC28" i="58"/>
  <c r="AB28" i="58"/>
  <c r="AA28" i="58"/>
  <c r="Z28" i="58"/>
  <c r="Y28" i="58"/>
  <c r="X28" i="58"/>
  <c r="G28" i="58"/>
  <c r="E28" i="58"/>
  <c r="D28" i="58"/>
  <c r="B28" i="58"/>
  <c r="C28" i="58" s="1"/>
  <c r="A317" i="71" s="1"/>
  <c r="AC27" i="58"/>
  <c r="AB27" i="58"/>
  <c r="AA27" i="58"/>
  <c r="Z27" i="58"/>
  <c r="Y27" i="58"/>
  <c r="X27" i="58"/>
  <c r="G27" i="58"/>
  <c r="E27" i="58"/>
  <c r="D27" i="58"/>
  <c r="B27" i="58"/>
  <c r="C27" i="58" s="1"/>
  <c r="AC26" i="58"/>
  <c r="AB26" i="58"/>
  <c r="AA26" i="58"/>
  <c r="Z26" i="58"/>
  <c r="Y26" i="58"/>
  <c r="X26" i="58"/>
  <c r="G26" i="58"/>
  <c r="E26" i="58"/>
  <c r="D26" i="58"/>
  <c r="B26" i="58"/>
  <c r="C26" i="58" s="1"/>
  <c r="A281" i="71" s="1"/>
  <c r="AC25" i="58"/>
  <c r="AB25" i="58"/>
  <c r="AA25" i="58"/>
  <c r="Z25" i="58"/>
  <c r="Y25" i="58"/>
  <c r="X25" i="58"/>
  <c r="G25" i="58"/>
  <c r="E25" i="58"/>
  <c r="D25" i="58"/>
  <c r="B25" i="58"/>
  <c r="C25" i="58" s="1"/>
  <c r="AC24" i="58"/>
  <c r="AB24" i="58"/>
  <c r="AA24" i="58"/>
  <c r="Z24" i="58"/>
  <c r="Y24" i="58"/>
  <c r="X24" i="58"/>
  <c r="G24" i="58"/>
  <c r="E24" i="58"/>
  <c r="D24" i="58"/>
  <c r="B24" i="58"/>
  <c r="C24" i="58" s="1"/>
  <c r="A245" i="71" s="1"/>
  <c r="AC23" i="58"/>
  <c r="AB23" i="58"/>
  <c r="AA23" i="58"/>
  <c r="Z23" i="58"/>
  <c r="Y23" i="58"/>
  <c r="X23" i="58"/>
  <c r="G23" i="58"/>
  <c r="E23" i="58"/>
  <c r="D23" i="58"/>
  <c r="B23" i="58"/>
  <c r="C23" i="58" s="1"/>
  <c r="A227" i="71" s="1"/>
  <c r="AC22" i="58"/>
  <c r="AB22" i="58"/>
  <c r="AA22" i="58"/>
  <c r="Z22" i="58"/>
  <c r="Y22" i="58"/>
  <c r="X22" i="58"/>
  <c r="G22" i="58"/>
  <c r="E22" i="58"/>
  <c r="D22" i="58"/>
  <c r="B22" i="58"/>
  <c r="C22" i="58" s="1"/>
  <c r="AC21" i="58"/>
  <c r="AB21" i="58"/>
  <c r="AA21" i="58"/>
  <c r="Z21" i="58"/>
  <c r="Y21" i="58"/>
  <c r="X21" i="58"/>
  <c r="G21" i="58"/>
  <c r="E21" i="58"/>
  <c r="D21" i="58"/>
  <c r="B21" i="58"/>
  <c r="C21" i="58" s="1"/>
  <c r="AC20" i="58"/>
  <c r="AB20" i="58"/>
  <c r="AA20" i="58"/>
  <c r="Z20" i="58"/>
  <c r="Y20" i="58"/>
  <c r="X20" i="58"/>
  <c r="G20" i="58"/>
  <c r="E20" i="58"/>
  <c r="D20" i="58"/>
  <c r="B20" i="58"/>
  <c r="C20" i="58" s="1"/>
  <c r="AC19" i="58"/>
  <c r="AB19" i="58"/>
  <c r="AA19" i="58"/>
  <c r="Z19" i="58"/>
  <c r="Y19" i="58"/>
  <c r="X19" i="58"/>
  <c r="G19" i="58"/>
  <c r="E19" i="58"/>
  <c r="D19" i="58"/>
  <c r="B19" i="58"/>
  <c r="C19" i="58" s="1"/>
  <c r="AC18" i="58"/>
  <c r="AB18" i="58"/>
  <c r="AA18" i="58"/>
  <c r="Z18" i="58"/>
  <c r="Y18" i="58"/>
  <c r="X18" i="58"/>
  <c r="G18" i="58"/>
  <c r="E18" i="58"/>
  <c r="D18" i="58"/>
  <c r="B18" i="58"/>
  <c r="C18" i="58" s="1"/>
  <c r="AC17" i="58"/>
  <c r="AB17" i="58"/>
  <c r="AA17" i="58"/>
  <c r="Z17" i="58"/>
  <c r="Y17" i="58"/>
  <c r="X17" i="58"/>
  <c r="G17" i="58"/>
  <c r="E17" i="58"/>
  <c r="D17" i="58"/>
  <c r="B17" i="58"/>
  <c r="C17" i="58" s="1"/>
  <c r="AC16" i="58"/>
  <c r="AB16" i="58"/>
  <c r="AA16" i="58"/>
  <c r="Z16" i="58"/>
  <c r="Y16" i="58"/>
  <c r="X16" i="58"/>
  <c r="G16" i="58"/>
  <c r="E16" i="58"/>
  <c r="D16" i="58"/>
  <c r="B16" i="58"/>
  <c r="C16" i="58" s="1"/>
  <c r="AC15" i="58"/>
  <c r="AB15" i="58"/>
  <c r="AA15" i="58"/>
  <c r="Z15" i="58"/>
  <c r="Y15" i="58"/>
  <c r="X15" i="58"/>
  <c r="G15" i="58"/>
  <c r="E15" i="58"/>
  <c r="D15" i="58"/>
  <c r="B15" i="58"/>
  <c r="C15" i="58" s="1"/>
  <c r="AC14" i="58"/>
  <c r="AB14" i="58"/>
  <c r="AA14" i="58"/>
  <c r="Z14" i="58"/>
  <c r="Y14" i="58"/>
  <c r="X14" i="58"/>
  <c r="G14" i="58"/>
  <c r="E14" i="58"/>
  <c r="D14" i="58"/>
  <c r="B14" i="58"/>
  <c r="C14" i="58" s="1"/>
  <c r="AC13" i="58"/>
  <c r="AB13" i="58"/>
  <c r="AA13" i="58"/>
  <c r="Z13" i="58"/>
  <c r="Y13" i="58"/>
  <c r="X13" i="58"/>
  <c r="G13" i="58"/>
  <c r="E13" i="58"/>
  <c r="D13" i="58"/>
  <c r="B13" i="58"/>
  <c r="C13" i="58" s="1"/>
  <c r="AC12" i="58"/>
  <c r="AB12" i="58"/>
  <c r="AA12" i="58"/>
  <c r="Z12" i="58"/>
  <c r="Y12" i="58"/>
  <c r="X12" i="58"/>
  <c r="G12" i="58"/>
  <c r="E12" i="58"/>
  <c r="D12" i="58"/>
  <c r="B12" i="58"/>
  <c r="C12" i="58" s="1"/>
  <c r="AC11" i="58"/>
  <c r="AB11" i="58"/>
  <c r="AA11" i="58"/>
  <c r="Z11" i="58"/>
  <c r="Y11" i="58"/>
  <c r="X11" i="58"/>
  <c r="G11" i="58"/>
  <c r="E11" i="58"/>
  <c r="D11" i="58"/>
  <c r="B11" i="58"/>
  <c r="C11" i="58" s="1"/>
  <c r="AC10" i="58"/>
  <c r="AB10" i="58"/>
  <c r="AA10" i="58"/>
  <c r="Z10" i="58"/>
  <c r="Y10" i="58"/>
  <c r="X10" i="58"/>
  <c r="G10" i="58"/>
  <c r="E10" i="58"/>
  <c r="D10" i="58"/>
  <c r="B10" i="58"/>
  <c r="C10" i="58" s="1"/>
  <c r="E4" i="58"/>
  <c r="K2" i="58"/>
  <c r="AA30" i="47"/>
  <c r="Z30" i="47"/>
  <c r="Y30" i="47"/>
  <c r="V30" i="47"/>
  <c r="U30" i="47"/>
  <c r="T30" i="47"/>
  <c r="S30" i="47"/>
  <c r="R30" i="47"/>
  <c r="K30" i="47"/>
  <c r="P30" i="47"/>
  <c r="N30" i="47"/>
  <c r="I30" i="47"/>
  <c r="G30" i="47"/>
  <c r="F30" i="47"/>
  <c r="W30" i="47" s="1"/>
  <c r="E30" i="47"/>
  <c r="C30" i="47"/>
  <c r="B30" i="47"/>
  <c r="AA29" i="47"/>
  <c r="Z29" i="47"/>
  <c r="Y29" i="47"/>
  <c r="V29" i="47"/>
  <c r="U29" i="47"/>
  <c r="T29" i="47"/>
  <c r="S29" i="47"/>
  <c r="R29" i="47"/>
  <c r="K29" i="47"/>
  <c r="P29" i="47"/>
  <c r="N29" i="47"/>
  <c r="I29" i="47"/>
  <c r="G29" i="47"/>
  <c r="F29" i="47"/>
  <c r="W29" i="47" s="1"/>
  <c r="E29" i="47"/>
  <c r="C29" i="47"/>
  <c r="B29" i="47"/>
  <c r="AA28" i="47"/>
  <c r="Z28" i="47"/>
  <c r="Y28" i="47"/>
  <c r="V28" i="47"/>
  <c r="U28" i="47"/>
  <c r="T28" i="47"/>
  <c r="S28" i="47"/>
  <c r="R28" i="47"/>
  <c r="K28" i="47"/>
  <c r="P28" i="47"/>
  <c r="N28" i="47"/>
  <c r="I28" i="47"/>
  <c r="G28" i="47"/>
  <c r="F28" i="47"/>
  <c r="W28" i="47" s="1"/>
  <c r="E28" i="47"/>
  <c r="C28" i="47"/>
  <c r="B28" i="47"/>
  <c r="AA27" i="47"/>
  <c r="Z27" i="47"/>
  <c r="Y27" i="47"/>
  <c r="V27" i="47"/>
  <c r="U27" i="47"/>
  <c r="T27" i="47"/>
  <c r="S27" i="47"/>
  <c r="R27" i="47"/>
  <c r="K27" i="47"/>
  <c r="P27" i="47"/>
  <c r="N27" i="47"/>
  <c r="I27" i="47"/>
  <c r="G27" i="47"/>
  <c r="F27" i="47"/>
  <c r="W27" i="47" s="1"/>
  <c r="E27" i="47"/>
  <c r="C27" i="47"/>
  <c r="B27" i="47"/>
  <c r="AA26" i="47"/>
  <c r="Z26" i="47"/>
  <c r="Y26" i="47"/>
  <c r="V26" i="47"/>
  <c r="U26" i="47"/>
  <c r="T26" i="47"/>
  <c r="S26" i="47"/>
  <c r="R26" i="47"/>
  <c r="K26" i="47"/>
  <c r="P26" i="47"/>
  <c r="N26" i="47"/>
  <c r="I26" i="47"/>
  <c r="G26" i="47"/>
  <c r="F26" i="47"/>
  <c r="E26" i="47"/>
  <c r="C26" i="47"/>
  <c r="B26" i="47"/>
  <c r="AA25" i="47"/>
  <c r="Z25" i="47"/>
  <c r="Y25" i="47"/>
  <c r="V25" i="47"/>
  <c r="U25" i="47"/>
  <c r="T25" i="47"/>
  <c r="S25" i="47"/>
  <c r="R25" i="47"/>
  <c r="K25" i="47"/>
  <c r="P25" i="47"/>
  <c r="N25" i="47"/>
  <c r="I25" i="47"/>
  <c r="G25" i="47"/>
  <c r="F25" i="47"/>
  <c r="X25" i="47" s="1"/>
  <c r="E25" i="47"/>
  <c r="C25" i="47"/>
  <c r="B25" i="47"/>
  <c r="AA23" i="47"/>
  <c r="Z23" i="47"/>
  <c r="Y23" i="47"/>
  <c r="V23" i="47"/>
  <c r="U23" i="47"/>
  <c r="T23" i="47"/>
  <c r="S23" i="47"/>
  <c r="R23" i="47"/>
  <c r="K23" i="47"/>
  <c r="P23" i="47"/>
  <c r="N23" i="47"/>
  <c r="I23" i="47"/>
  <c r="G23" i="47"/>
  <c r="F23" i="47"/>
  <c r="E23" i="47"/>
  <c r="D23" i="47"/>
  <c r="D30" i="47" s="1"/>
  <c r="C23" i="47"/>
  <c r="B23" i="47"/>
  <c r="AA22" i="47"/>
  <c r="Z22" i="47"/>
  <c r="Y22" i="47"/>
  <c r="V22" i="47"/>
  <c r="U22" i="47"/>
  <c r="T22" i="47"/>
  <c r="S22" i="47"/>
  <c r="R22" i="47"/>
  <c r="K22" i="47"/>
  <c r="P22" i="47"/>
  <c r="N22" i="47"/>
  <c r="I22" i="47"/>
  <c r="G22" i="47"/>
  <c r="F22" i="47"/>
  <c r="E22" i="47"/>
  <c r="D22" i="47"/>
  <c r="D29" i="47" s="1"/>
  <c r="C22" i="47"/>
  <c r="B22" i="47"/>
  <c r="AA21" i="47"/>
  <c r="Z21" i="47"/>
  <c r="Y21" i="47"/>
  <c r="V21" i="47"/>
  <c r="U21" i="47"/>
  <c r="T21" i="47"/>
  <c r="S21" i="47"/>
  <c r="R21" i="47"/>
  <c r="K21" i="47"/>
  <c r="P21" i="47"/>
  <c r="N21" i="47"/>
  <c r="I21" i="47"/>
  <c r="G21" i="47"/>
  <c r="F21" i="47"/>
  <c r="E21" i="47"/>
  <c r="D21" i="47"/>
  <c r="D28" i="47" s="1"/>
  <c r="C21" i="47"/>
  <c r="B21" i="47"/>
  <c r="AA20" i="47"/>
  <c r="Z20" i="47"/>
  <c r="Y20" i="47"/>
  <c r="V20" i="47"/>
  <c r="U20" i="47"/>
  <c r="T20" i="47"/>
  <c r="S20" i="47"/>
  <c r="R20" i="47"/>
  <c r="K20" i="47"/>
  <c r="P20" i="47"/>
  <c r="N20" i="47"/>
  <c r="I20" i="47"/>
  <c r="G20" i="47"/>
  <c r="F20" i="47"/>
  <c r="E20" i="47"/>
  <c r="D20" i="47"/>
  <c r="D27" i="47" s="1"/>
  <c r="C20" i="47"/>
  <c r="B20" i="47"/>
  <c r="AA19" i="47"/>
  <c r="Z19" i="47"/>
  <c r="Y19" i="47"/>
  <c r="V19" i="47"/>
  <c r="U19" i="47"/>
  <c r="T19" i="47"/>
  <c r="S19" i="47"/>
  <c r="R19" i="47"/>
  <c r="K19" i="47"/>
  <c r="P19" i="47"/>
  <c r="N19" i="47"/>
  <c r="I19" i="47"/>
  <c r="G19" i="47"/>
  <c r="F19" i="47"/>
  <c r="E19" i="47"/>
  <c r="D19" i="47"/>
  <c r="D26" i="47" s="1"/>
  <c r="C19" i="47"/>
  <c r="B19" i="47"/>
  <c r="AA18" i="47"/>
  <c r="Z18" i="47"/>
  <c r="Y18" i="47"/>
  <c r="V18" i="47"/>
  <c r="U18" i="47"/>
  <c r="T18" i="47"/>
  <c r="S18" i="47"/>
  <c r="R18" i="47"/>
  <c r="K18" i="47"/>
  <c r="P18" i="47"/>
  <c r="N18" i="47"/>
  <c r="I18" i="47"/>
  <c r="G18" i="47"/>
  <c r="F18" i="47"/>
  <c r="X18" i="47" s="1"/>
  <c r="E18" i="47"/>
  <c r="D18" i="47"/>
  <c r="D25" i="47" s="1"/>
  <c r="C18" i="47"/>
  <c r="B18" i="47"/>
  <c r="AA16" i="47"/>
  <c r="Z16" i="47"/>
  <c r="Y16" i="47"/>
  <c r="V16" i="47"/>
  <c r="U16" i="47"/>
  <c r="T16" i="47"/>
  <c r="S16" i="47"/>
  <c r="R16" i="47"/>
  <c r="K16" i="47"/>
  <c r="P16" i="47"/>
  <c r="N16" i="47"/>
  <c r="I16" i="47"/>
  <c r="G16" i="47"/>
  <c r="F16" i="47"/>
  <c r="AB16" i="47" s="1"/>
  <c r="E16" i="47"/>
  <c r="C16" i="47"/>
  <c r="B16" i="47"/>
  <c r="AA15" i="47"/>
  <c r="Z15" i="47"/>
  <c r="Y15" i="47"/>
  <c r="V15" i="47"/>
  <c r="U15" i="47"/>
  <c r="T15" i="47"/>
  <c r="S15" i="47"/>
  <c r="R15" i="47"/>
  <c r="K15" i="47"/>
  <c r="P15" i="47"/>
  <c r="N15" i="47"/>
  <c r="I15" i="47"/>
  <c r="G15" i="47"/>
  <c r="F15" i="47"/>
  <c r="AB15" i="47" s="1"/>
  <c r="E15" i="47"/>
  <c r="C15" i="47"/>
  <c r="B15" i="47"/>
  <c r="AA14" i="47"/>
  <c r="Z14" i="47"/>
  <c r="Y14" i="47"/>
  <c r="V14" i="47"/>
  <c r="U14" i="47"/>
  <c r="T14" i="47"/>
  <c r="S14" i="47"/>
  <c r="R14" i="47"/>
  <c r="K14" i="47"/>
  <c r="P14" i="47"/>
  <c r="N14" i="47"/>
  <c r="I14" i="47"/>
  <c r="G14" i="47"/>
  <c r="F14" i="47"/>
  <c r="E14" i="47"/>
  <c r="C14" i="47"/>
  <c r="B14" i="47"/>
  <c r="AA13" i="47"/>
  <c r="Z13" i="47"/>
  <c r="Y13" i="47"/>
  <c r="V13" i="47"/>
  <c r="U13" i="47"/>
  <c r="T13" i="47"/>
  <c r="S13" i="47"/>
  <c r="R13" i="47"/>
  <c r="K13" i="47"/>
  <c r="P13" i="47"/>
  <c r="N13" i="47"/>
  <c r="I13" i="47"/>
  <c r="G13" i="47"/>
  <c r="F13" i="47"/>
  <c r="E13" i="47"/>
  <c r="C13" i="47"/>
  <c r="B13" i="47"/>
  <c r="AA12" i="47"/>
  <c r="Z12" i="47"/>
  <c r="Y12" i="47"/>
  <c r="V12" i="47"/>
  <c r="U12" i="47"/>
  <c r="T12" i="47"/>
  <c r="S12" i="47"/>
  <c r="R12" i="47"/>
  <c r="K12" i="47"/>
  <c r="P12" i="47"/>
  <c r="N12" i="47"/>
  <c r="I12" i="47"/>
  <c r="G12" i="47"/>
  <c r="F12" i="47"/>
  <c r="E12" i="47"/>
  <c r="C12" i="47"/>
  <c r="B12" i="47"/>
  <c r="AA11" i="47"/>
  <c r="Z11" i="47"/>
  <c r="Y11" i="47"/>
  <c r="V11" i="47"/>
  <c r="U11" i="47"/>
  <c r="T11" i="47"/>
  <c r="S11" i="47"/>
  <c r="R11" i="47"/>
  <c r="K11" i="47"/>
  <c r="P11" i="47"/>
  <c r="N11" i="47"/>
  <c r="I11" i="47"/>
  <c r="G11" i="47"/>
  <c r="F11" i="47"/>
  <c r="E11" i="47"/>
  <c r="C11" i="47"/>
  <c r="B11" i="47"/>
  <c r="G5" i="47"/>
  <c r="S2" i="47"/>
  <c r="Y51" i="50"/>
  <c r="X51" i="50"/>
  <c r="W51" i="50"/>
  <c r="S51" i="50"/>
  <c r="R51" i="50"/>
  <c r="Q51" i="50"/>
  <c r="P51" i="50"/>
  <c r="K51" i="50"/>
  <c r="N51" i="50"/>
  <c r="L51" i="50"/>
  <c r="I51" i="50"/>
  <c r="G51" i="50"/>
  <c r="F51" i="50"/>
  <c r="V51" i="50" s="1"/>
  <c r="E51" i="50"/>
  <c r="C51" i="50"/>
  <c r="B51" i="50"/>
  <c r="Y50" i="50"/>
  <c r="X50" i="50"/>
  <c r="W50" i="50"/>
  <c r="S50" i="50"/>
  <c r="R50" i="50"/>
  <c r="Q50" i="50"/>
  <c r="P50" i="50"/>
  <c r="K50" i="50"/>
  <c r="N50" i="50"/>
  <c r="L50" i="50"/>
  <c r="I50" i="50"/>
  <c r="G50" i="50"/>
  <c r="F50" i="50"/>
  <c r="U50" i="50" s="1"/>
  <c r="E50" i="50"/>
  <c r="C50" i="50"/>
  <c r="B50" i="50"/>
  <c r="Y49" i="50"/>
  <c r="X49" i="50"/>
  <c r="W49" i="50"/>
  <c r="S49" i="50"/>
  <c r="R49" i="50"/>
  <c r="Q49" i="50"/>
  <c r="P49" i="50"/>
  <c r="K49" i="50"/>
  <c r="N49" i="50"/>
  <c r="L49" i="50"/>
  <c r="I49" i="50"/>
  <c r="G49" i="50"/>
  <c r="F49" i="50"/>
  <c r="E49" i="50"/>
  <c r="C49" i="50"/>
  <c r="B49" i="50"/>
  <c r="Y48" i="50"/>
  <c r="X48" i="50"/>
  <c r="W48" i="50"/>
  <c r="S48" i="50"/>
  <c r="R48" i="50"/>
  <c r="Q48" i="50"/>
  <c r="P48" i="50"/>
  <c r="K48" i="50"/>
  <c r="N48" i="50"/>
  <c r="L48" i="50"/>
  <c r="I48" i="50"/>
  <c r="G48" i="50"/>
  <c r="F48" i="50"/>
  <c r="E48" i="50"/>
  <c r="C48" i="50"/>
  <c r="B48" i="50"/>
  <c r="Y47" i="50"/>
  <c r="X47" i="50"/>
  <c r="W47" i="50"/>
  <c r="S47" i="50"/>
  <c r="R47" i="50"/>
  <c r="Q47" i="50"/>
  <c r="P47" i="50"/>
  <c r="K47" i="50"/>
  <c r="N47" i="50"/>
  <c r="L47" i="50"/>
  <c r="I47" i="50"/>
  <c r="G47" i="50"/>
  <c r="F47" i="50"/>
  <c r="E47" i="50"/>
  <c r="C47" i="50"/>
  <c r="B47" i="50"/>
  <c r="Y46" i="50"/>
  <c r="X46" i="50"/>
  <c r="W46" i="50"/>
  <c r="S46" i="50"/>
  <c r="R46" i="50"/>
  <c r="Q46" i="50"/>
  <c r="P46" i="50"/>
  <c r="K46" i="50"/>
  <c r="N46" i="50"/>
  <c r="L46" i="50"/>
  <c r="I46" i="50"/>
  <c r="G46" i="50"/>
  <c r="F46" i="50"/>
  <c r="U46" i="50" s="1"/>
  <c r="E46" i="50"/>
  <c r="C46" i="50"/>
  <c r="B46" i="50"/>
  <c r="Y45" i="50"/>
  <c r="X45" i="50"/>
  <c r="W45" i="50"/>
  <c r="S45" i="50"/>
  <c r="R45" i="50"/>
  <c r="Q45" i="50"/>
  <c r="P45" i="50"/>
  <c r="K45" i="50"/>
  <c r="N45" i="50"/>
  <c r="L45" i="50"/>
  <c r="I45" i="50"/>
  <c r="G45" i="50"/>
  <c r="F45" i="50"/>
  <c r="E45" i="50"/>
  <c r="C45" i="50"/>
  <c r="B45" i="50"/>
  <c r="Y44" i="50"/>
  <c r="X44" i="50"/>
  <c r="W44" i="50"/>
  <c r="S44" i="50"/>
  <c r="R44" i="50"/>
  <c r="Q44" i="50"/>
  <c r="P44" i="50"/>
  <c r="K44" i="50"/>
  <c r="N44" i="50"/>
  <c r="L44" i="50"/>
  <c r="I44" i="50"/>
  <c r="G44" i="50"/>
  <c r="F44" i="50"/>
  <c r="U44" i="50" s="1"/>
  <c r="E44" i="50"/>
  <c r="C44" i="50"/>
  <c r="B44" i="50"/>
  <c r="Y43" i="50"/>
  <c r="X43" i="50"/>
  <c r="W43" i="50"/>
  <c r="S43" i="50"/>
  <c r="R43" i="50"/>
  <c r="Q43" i="50"/>
  <c r="P43" i="50"/>
  <c r="K43" i="50"/>
  <c r="N43" i="50"/>
  <c r="L43" i="50"/>
  <c r="I43" i="50"/>
  <c r="G43" i="50"/>
  <c r="F43" i="50"/>
  <c r="E43" i="50"/>
  <c r="C43" i="50"/>
  <c r="B43" i="50"/>
  <c r="Y42" i="50"/>
  <c r="X42" i="50"/>
  <c r="W42" i="50"/>
  <c r="S42" i="50"/>
  <c r="R42" i="50"/>
  <c r="Q42" i="50"/>
  <c r="P42" i="50"/>
  <c r="K42" i="50"/>
  <c r="N42" i="50"/>
  <c r="L42" i="50"/>
  <c r="I42" i="50"/>
  <c r="G42" i="50"/>
  <c r="F42" i="50"/>
  <c r="E42" i="50"/>
  <c r="C42" i="50"/>
  <c r="B42" i="50"/>
  <c r="Y41" i="50"/>
  <c r="X41" i="50"/>
  <c r="W41" i="50"/>
  <c r="S41" i="50"/>
  <c r="R41" i="50"/>
  <c r="Q41" i="50"/>
  <c r="P41" i="50"/>
  <c r="K41" i="50"/>
  <c r="N41" i="50"/>
  <c r="L41" i="50"/>
  <c r="I41" i="50"/>
  <c r="G41" i="50"/>
  <c r="F41" i="50"/>
  <c r="E41" i="50"/>
  <c r="C41" i="50"/>
  <c r="B41" i="50"/>
  <c r="Y40" i="50"/>
  <c r="X40" i="50"/>
  <c r="W40" i="50"/>
  <c r="S40" i="50"/>
  <c r="R40" i="50"/>
  <c r="Q40" i="50"/>
  <c r="P40" i="50"/>
  <c r="K40" i="50"/>
  <c r="N40" i="50"/>
  <c r="L40" i="50"/>
  <c r="I40" i="50"/>
  <c r="G40" i="50"/>
  <c r="F40" i="50"/>
  <c r="E40" i="50"/>
  <c r="C40" i="50"/>
  <c r="B40" i="50"/>
  <c r="Y39" i="50"/>
  <c r="X39" i="50"/>
  <c r="W39" i="50"/>
  <c r="S39" i="50"/>
  <c r="R39" i="50"/>
  <c r="Q39" i="50"/>
  <c r="P39" i="50"/>
  <c r="K39" i="50"/>
  <c r="N39" i="50"/>
  <c r="L39" i="50"/>
  <c r="I39" i="50"/>
  <c r="G39" i="50"/>
  <c r="F39" i="50"/>
  <c r="V39" i="50" s="1"/>
  <c r="E39" i="50"/>
  <c r="C39" i="50"/>
  <c r="B39" i="50"/>
  <c r="Y38" i="50"/>
  <c r="X38" i="50"/>
  <c r="W38" i="50"/>
  <c r="S38" i="50"/>
  <c r="R38" i="50"/>
  <c r="Q38" i="50"/>
  <c r="P38" i="50"/>
  <c r="K38" i="50"/>
  <c r="N38" i="50"/>
  <c r="L38" i="50"/>
  <c r="I38" i="50"/>
  <c r="G38" i="50"/>
  <c r="F38" i="50"/>
  <c r="U38" i="50" s="1"/>
  <c r="E38" i="50"/>
  <c r="C38" i="50"/>
  <c r="B38" i="50"/>
  <c r="Y37" i="50"/>
  <c r="X37" i="50"/>
  <c r="W37" i="50"/>
  <c r="S37" i="50"/>
  <c r="R37" i="50"/>
  <c r="Q37" i="50"/>
  <c r="P37" i="50"/>
  <c r="K37" i="50"/>
  <c r="N37" i="50"/>
  <c r="L37" i="50"/>
  <c r="I37" i="50"/>
  <c r="G37" i="50"/>
  <c r="F37" i="50"/>
  <c r="E37" i="50"/>
  <c r="C37" i="50"/>
  <c r="B37" i="50"/>
  <c r="Y36" i="50"/>
  <c r="X36" i="50"/>
  <c r="W36" i="50"/>
  <c r="S36" i="50"/>
  <c r="R36" i="50"/>
  <c r="Q36" i="50"/>
  <c r="P36" i="50"/>
  <c r="K36" i="50"/>
  <c r="N36" i="50"/>
  <c r="L36" i="50"/>
  <c r="I36" i="50"/>
  <c r="G36" i="50"/>
  <c r="F36" i="50"/>
  <c r="U36" i="50" s="1"/>
  <c r="E36" i="50"/>
  <c r="C36" i="50"/>
  <c r="B36" i="50"/>
  <c r="Y35" i="50"/>
  <c r="X35" i="50"/>
  <c r="W35" i="50"/>
  <c r="S35" i="50"/>
  <c r="R35" i="50"/>
  <c r="Q35" i="50"/>
  <c r="P35" i="50"/>
  <c r="K35" i="50"/>
  <c r="N35" i="50"/>
  <c r="L35" i="50"/>
  <c r="I35" i="50"/>
  <c r="G35" i="50"/>
  <c r="F35" i="50"/>
  <c r="V35" i="50" s="1"/>
  <c r="E35" i="50"/>
  <c r="C35" i="50"/>
  <c r="B35" i="50"/>
  <c r="Y34" i="50"/>
  <c r="X34" i="50"/>
  <c r="W34" i="50"/>
  <c r="S34" i="50"/>
  <c r="R34" i="50"/>
  <c r="Q34" i="50"/>
  <c r="P34" i="50"/>
  <c r="K34" i="50"/>
  <c r="N34" i="50"/>
  <c r="L34" i="50"/>
  <c r="I34" i="50"/>
  <c r="G34" i="50"/>
  <c r="F34" i="50"/>
  <c r="U34" i="50" s="1"/>
  <c r="E34" i="50"/>
  <c r="C34" i="50"/>
  <c r="B34" i="50"/>
  <c r="Y33" i="50"/>
  <c r="X33" i="50"/>
  <c r="W33" i="50"/>
  <c r="S33" i="50"/>
  <c r="R33" i="50"/>
  <c r="Q33" i="50"/>
  <c r="P33" i="50"/>
  <c r="K33" i="50"/>
  <c r="N33" i="50"/>
  <c r="L33" i="50"/>
  <c r="I33" i="50"/>
  <c r="G33" i="50"/>
  <c r="F33" i="50"/>
  <c r="E33" i="50"/>
  <c r="C33" i="50"/>
  <c r="B33" i="50"/>
  <c r="Y32" i="50"/>
  <c r="X32" i="50"/>
  <c r="W32" i="50"/>
  <c r="S32" i="50"/>
  <c r="R32" i="50"/>
  <c r="Q32" i="50"/>
  <c r="P32" i="50"/>
  <c r="K32" i="50"/>
  <c r="N32" i="50"/>
  <c r="L32" i="50"/>
  <c r="I32" i="50"/>
  <c r="G32" i="50"/>
  <c r="F32" i="50"/>
  <c r="E32" i="50"/>
  <c r="C32" i="50"/>
  <c r="B32" i="50"/>
  <c r="Y31" i="50"/>
  <c r="X31" i="50"/>
  <c r="W31" i="50"/>
  <c r="S31" i="50"/>
  <c r="R31" i="50"/>
  <c r="Q31" i="50"/>
  <c r="P31" i="50"/>
  <c r="K31" i="50"/>
  <c r="N31" i="50"/>
  <c r="L31" i="50"/>
  <c r="I31" i="50"/>
  <c r="G31" i="50"/>
  <c r="F31" i="50"/>
  <c r="E31" i="50"/>
  <c r="C31" i="50"/>
  <c r="B31" i="50"/>
  <c r="Y29" i="50"/>
  <c r="X29" i="50"/>
  <c r="W29" i="50"/>
  <c r="S29" i="50"/>
  <c r="R29" i="50"/>
  <c r="Q29" i="50"/>
  <c r="P29" i="50"/>
  <c r="K29" i="50"/>
  <c r="N29" i="50"/>
  <c r="L29" i="50"/>
  <c r="I29" i="50"/>
  <c r="G29" i="50"/>
  <c r="F29" i="50"/>
  <c r="E29" i="50"/>
  <c r="C29" i="50"/>
  <c r="B29" i="50"/>
  <c r="Y28" i="50"/>
  <c r="X28" i="50"/>
  <c r="W28" i="50"/>
  <c r="S28" i="50"/>
  <c r="R28" i="50"/>
  <c r="Q28" i="50"/>
  <c r="P28" i="50"/>
  <c r="K28" i="50"/>
  <c r="N28" i="50"/>
  <c r="L28" i="50"/>
  <c r="I28" i="50"/>
  <c r="G28" i="50"/>
  <c r="H28" i="50" s="1"/>
  <c r="F28" i="50"/>
  <c r="V28" i="50" s="1"/>
  <c r="E28" i="50"/>
  <c r="C28" i="50"/>
  <c r="B28" i="50"/>
  <c r="Y27" i="50"/>
  <c r="X27" i="50"/>
  <c r="W27" i="50"/>
  <c r="S27" i="50"/>
  <c r="R27" i="50"/>
  <c r="Q27" i="50"/>
  <c r="P27" i="50"/>
  <c r="K27" i="50"/>
  <c r="N27" i="50"/>
  <c r="L27" i="50"/>
  <c r="M27" i="50" s="1"/>
  <c r="I27" i="50"/>
  <c r="G27" i="50"/>
  <c r="H27" i="50" s="1"/>
  <c r="F27" i="50"/>
  <c r="E27" i="50"/>
  <c r="C27" i="50"/>
  <c r="B27" i="50"/>
  <c r="Y26" i="50"/>
  <c r="X26" i="50"/>
  <c r="W26" i="50"/>
  <c r="S26" i="50"/>
  <c r="R26" i="50"/>
  <c r="Q26" i="50"/>
  <c r="P26" i="50"/>
  <c r="K26" i="50"/>
  <c r="N26" i="50"/>
  <c r="L26" i="50"/>
  <c r="M26" i="50" s="1"/>
  <c r="I26" i="50"/>
  <c r="G26" i="50"/>
  <c r="F26" i="50"/>
  <c r="V26" i="50" s="1"/>
  <c r="E26" i="50"/>
  <c r="C26" i="50"/>
  <c r="B26" i="50"/>
  <c r="Y25" i="50"/>
  <c r="X25" i="50"/>
  <c r="W25" i="50"/>
  <c r="S25" i="50"/>
  <c r="R25" i="50"/>
  <c r="Q25" i="50"/>
  <c r="P25" i="50"/>
  <c r="K25" i="50"/>
  <c r="N25" i="50"/>
  <c r="L25" i="50"/>
  <c r="I25" i="50"/>
  <c r="G25" i="50"/>
  <c r="H25" i="50" s="1"/>
  <c r="F25" i="50"/>
  <c r="E25" i="50"/>
  <c r="C25" i="50"/>
  <c r="B25" i="50"/>
  <c r="Y24" i="50"/>
  <c r="X24" i="50"/>
  <c r="W24" i="50"/>
  <c r="S24" i="50"/>
  <c r="R24" i="50"/>
  <c r="Q24" i="50"/>
  <c r="P24" i="50"/>
  <c r="K24" i="50"/>
  <c r="N24" i="50"/>
  <c r="L24" i="50"/>
  <c r="M24" i="50" s="1"/>
  <c r="I24" i="50"/>
  <c r="G24" i="50"/>
  <c r="F24" i="50"/>
  <c r="E24" i="50"/>
  <c r="C24" i="50"/>
  <c r="B24" i="50"/>
  <c r="Y23" i="50"/>
  <c r="X23" i="50"/>
  <c r="W23" i="50"/>
  <c r="S23" i="50"/>
  <c r="R23" i="50"/>
  <c r="Q23" i="50"/>
  <c r="P23" i="50"/>
  <c r="K23" i="50"/>
  <c r="N23" i="50"/>
  <c r="L23" i="50"/>
  <c r="I23" i="50"/>
  <c r="G23" i="50"/>
  <c r="H23" i="50" s="1"/>
  <c r="F23" i="50"/>
  <c r="E23" i="50"/>
  <c r="C23" i="50"/>
  <c r="B23" i="50"/>
  <c r="Y22" i="50"/>
  <c r="X22" i="50"/>
  <c r="W22" i="50"/>
  <c r="S22" i="50"/>
  <c r="R22" i="50"/>
  <c r="Q22" i="50"/>
  <c r="P22" i="50"/>
  <c r="K22" i="50"/>
  <c r="N22" i="50"/>
  <c r="L22" i="50"/>
  <c r="M22" i="50" s="1"/>
  <c r="I22" i="50"/>
  <c r="G22" i="50"/>
  <c r="F22" i="50"/>
  <c r="E22" i="50"/>
  <c r="C22" i="50"/>
  <c r="B22" i="50"/>
  <c r="Y21" i="50"/>
  <c r="X21" i="50"/>
  <c r="W21" i="50"/>
  <c r="S21" i="50"/>
  <c r="R21" i="50"/>
  <c r="Q21" i="50"/>
  <c r="P21" i="50"/>
  <c r="K21" i="50"/>
  <c r="N21" i="50"/>
  <c r="L21" i="50"/>
  <c r="I21" i="50"/>
  <c r="G21" i="50"/>
  <c r="H21" i="50" s="1"/>
  <c r="F21" i="50"/>
  <c r="E21" i="50"/>
  <c r="C21" i="50"/>
  <c r="B21" i="50"/>
  <c r="Y20" i="50"/>
  <c r="X20" i="50"/>
  <c r="W20" i="50"/>
  <c r="S20" i="50"/>
  <c r="R20" i="50"/>
  <c r="Q20" i="50"/>
  <c r="P20" i="50"/>
  <c r="K20" i="50"/>
  <c r="N20" i="50"/>
  <c r="L20" i="50"/>
  <c r="I20" i="50"/>
  <c r="G20" i="50"/>
  <c r="H20" i="50" s="1"/>
  <c r="F20" i="50"/>
  <c r="E20" i="50"/>
  <c r="C20" i="50"/>
  <c r="B20" i="50"/>
  <c r="Y19" i="50"/>
  <c r="X19" i="50"/>
  <c r="W19" i="50"/>
  <c r="S19" i="50"/>
  <c r="R19" i="50"/>
  <c r="Q19" i="50"/>
  <c r="P19" i="50"/>
  <c r="K19" i="50"/>
  <c r="N19" i="50"/>
  <c r="L19" i="50"/>
  <c r="I19" i="50"/>
  <c r="G19" i="50"/>
  <c r="F19" i="50"/>
  <c r="E19" i="50"/>
  <c r="C19" i="50"/>
  <c r="B19" i="50"/>
  <c r="Y18" i="50"/>
  <c r="X18" i="50"/>
  <c r="W18" i="50"/>
  <c r="S18" i="50"/>
  <c r="R18" i="50"/>
  <c r="Q18" i="50"/>
  <c r="P18" i="50"/>
  <c r="K18" i="50"/>
  <c r="N18" i="50"/>
  <c r="L18" i="50"/>
  <c r="I18" i="50"/>
  <c r="G18" i="50"/>
  <c r="F18" i="50"/>
  <c r="V18" i="50" s="1"/>
  <c r="E18" i="50"/>
  <c r="C18" i="50"/>
  <c r="B18" i="50"/>
  <c r="Y17" i="50"/>
  <c r="X17" i="50"/>
  <c r="W17" i="50"/>
  <c r="S17" i="50"/>
  <c r="R17" i="50"/>
  <c r="Q17" i="50"/>
  <c r="P17" i="50"/>
  <c r="K17" i="50"/>
  <c r="N17" i="50"/>
  <c r="L17" i="50"/>
  <c r="I17" i="50"/>
  <c r="G17" i="50"/>
  <c r="F17" i="50"/>
  <c r="E17" i="50"/>
  <c r="C17" i="50"/>
  <c r="B17" i="50"/>
  <c r="Y16" i="50"/>
  <c r="X16" i="50"/>
  <c r="W16" i="50"/>
  <c r="S16" i="50"/>
  <c r="R16" i="50"/>
  <c r="Q16" i="50"/>
  <c r="P16" i="50"/>
  <c r="K16" i="50"/>
  <c r="N16" i="50"/>
  <c r="L16" i="50"/>
  <c r="I16" i="50"/>
  <c r="G16" i="50"/>
  <c r="F16" i="50"/>
  <c r="E16" i="50"/>
  <c r="C16" i="50"/>
  <c r="B16" i="50"/>
  <c r="Y15" i="50"/>
  <c r="X15" i="50"/>
  <c r="W15" i="50"/>
  <c r="S15" i="50"/>
  <c r="R15" i="50"/>
  <c r="Q15" i="50"/>
  <c r="P15" i="50"/>
  <c r="K15" i="50"/>
  <c r="N15" i="50"/>
  <c r="L15" i="50"/>
  <c r="I15" i="50"/>
  <c r="G15" i="50"/>
  <c r="F15" i="50"/>
  <c r="E15" i="50"/>
  <c r="C15" i="50"/>
  <c r="B15" i="50"/>
  <c r="Y14" i="50"/>
  <c r="X14" i="50"/>
  <c r="W14" i="50"/>
  <c r="S14" i="50"/>
  <c r="R14" i="50"/>
  <c r="Q14" i="50"/>
  <c r="P14" i="50"/>
  <c r="K14" i="50"/>
  <c r="N14" i="50"/>
  <c r="L14" i="50"/>
  <c r="I14" i="50"/>
  <c r="G14" i="50"/>
  <c r="F14" i="50"/>
  <c r="E14" i="50"/>
  <c r="C14" i="50"/>
  <c r="B14" i="50"/>
  <c r="Y13" i="50"/>
  <c r="X13" i="50"/>
  <c r="W13" i="50"/>
  <c r="S13" i="50"/>
  <c r="R13" i="50"/>
  <c r="Q13" i="50"/>
  <c r="P13" i="50"/>
  <c r="K13" i="50"/>
  <c r="N13" i="50"/>
  <c r="L13" i="50"/>
  <c r="I13" i="50"/>
  <c r="G13" i="50"/>
  <c r="F13" i="50"/>
  <c r="E13" i="50"/>
  <c r="C13" i="50"/>
  <c r="B13" i="50"/>
  <c r="Y12" i="50"/>
  <c r="X12" i="50"/>
  <c r="W12" i="50"/>
  <c r="S12" i="50"/>
  <c r="R12" i="50"/>
  <c r="Q12" i="50"/>
  <c r="P12" i="50"/>
  <c r="K12" i="50"/>
  <c r="N12" i="50"/>
  <c r="O12" i="50" s="1"/>
  <c r="L12" i="50"/>
  <c r="I12" i="50"/>
  <c r="G12" i="50"/>
  <c r="F12" i="50"/>
  <c r="E12" i="50"/>
  <c r="C12" i="50"/>
  <c r="B12" i="50"/>
  <c r="Y11" i="50"/>
  <c r="X11" i="50"/>
  <c r="W11" i="50"/>
  <c r="S11" i="50"/>
  <c r="R11" i="50"/>
  <c r="Q11" i="50"/>
  <c r="P11" i="50"/>
  <c r="K11" i="50"/>
  <c r="N11" i="50"/>
  <c r="L11" i="50"/>
  <c r="I11" i="50"/>
  <c r="G11" i="50"/>
  <c r="F11" i="50"/>
  <c r="E11" i="50"/>
  <c r="C11" i="50"/>
  <c r="B11" i="50"/>
  <c r="Y10" i="50"/>
  <c r="X10" i="50"/>
  <c r="W10" i="50"/>
  <c r="S10" i="50"/>
  <c r="R10" i="50"/>
  <c r="Q10" i="50"/>
  <c r="P10" i="50"/>
  <c r="K10" i="50"/>
  <c r="N10" i="50"/>
  <c r="L10" i="50"/>
  <c r="I10" i="50"/>
  <c r="G10" i="50"/>
  <c r="F10" i="50"/>
  <c r="V10" i="50" s="1"/>
  <c r="E10" i="50"/>
  <c r="C10" i="50"/>
  <c r="B10" i="50"/>
  <c r="Y9" i="50"/>
  <c r="X9" i="50"/>
  <c r="W9" i="50"/>
  <c r="S9" i="50"/>
  <c r="R9" i="50"/>
  <c r="Q9" i="50"/>
  <c r="P9" i="50"/>
  <c r="K9" i="50"/>
  <c r="N9" i="50"/>
  <c r="L9" i="50"/>
  <c r="I9" i="50"/>
  <c r="G9" i="50"/>
  <c r="F9" i="50"/>
  <c r="E9" i="50"/>
  <c r="C9" i="50"/>
  <c r="B9" i="50"/>
  <c r="H4" i="50"/>
  <c r="Q2" i="50"/>
  <c r="H543" i="69"/>
  <c r="U543" i="69" s="1"/>
  <c r="E543" i="69"/>
  <c r="C543" i="69"/>
  <c r="B543" i="69"/>
  <c r="H542" i="69"/>
  <c r="E542" i="69"/>
  <c r="C542" i="69"/>
  <c r="B542" i="69"/>
  <c r="H541" i="69"/>
  <c r="E541" i="69"/>
  <c r="C541" i="69"/>
  <c r="B541" i="69"/>
  <c r="H540" i="69"/>
  <c r="E540" i="69"/>
  <c r="C540" i="69"/>
  <c r="B540" i="69"/>
  <c r="H539" i="69"/>
  <c r="E539" i="69"/>
  <c r="C539" i="69"/>
  <c r="B539" i="69"/>
  <c r="H538" i="69"/>
  <c r="X538" i="69" s="1"/>
  <c r="E538" i="69"/>
  <c r="C538" i="69"/>
  <c r="B538" i="69"/>
  <c r="H537" i="69"/>
  <c r="E537" i="69"/>
  <c r="C537" i="69"/>
  <c r="B537" i="69"/>
  <c r="H536" i="69"/>
  <c r="P536" i="69" s="1"/>
  <c r="E536" i="69"/>
  <c r="C536" i="69"/>
  <c r="B536" i="69"/>
  <c r="H535" i="69"/>
  <c r="O535" i="69" s="1"/>
  <c r="E535" i="69"/>
  <c r="C535" i="69"/>
  <c r="B535" i="69"/>
  <c r="H534" i="69"/>
  <c r="V534" i="69" s="1"/>
  <c r="E534" i="69"/>
  <c r="C534" i="69"/>
  <c r="B534" i="69"/>
  <c r="H533" i="69"/>
  <c r="E533" i="69"/>
  <c r="C533" i="69"/>
  <c r="B533" i="69"/>
  <c r="H532" i="69"/>
  <c r="E532" i="69"/>
  <c r="C532" i="69"/>
  <c r="B532" i="69"/>
  <c r="BC531" i="69"/>
  <c r="BD531" i="69" s="1"/>
  <c r="BE531" i="69" s="1"/>
  <c r="BF531" i="69" s="1"/>
  <c r="BG531" i="69" s="1"/>
  <c r="BH531" i="69" s="1"/>
  <c r="BI531" i="69" s="1"/>
  <c r="BJ531" i="69" s="1"/>
  <c r="BK531" i="69" s="1"/>
  <c r="BL531" i="69" s="1"/>
  <c r="BM531" i="69" s="1"/>
  <c r="BC530" i="69"/>
  <c r="BD530" i="69" s="1"/>
  <c r="BE530" i="69" s="1"/>
  <c r="BF530" i="69" s="1"/>
  <c r="BG530" i="69" s="1"/>
  <c r="BH530" i="69" s="1"/>
  <c r="BI530" i="69" s="1"/>
  <c r="BJ530" i="69" s="1"/>
  <c r="BK530" i="69" s="1"/>
  <c r="BL530" i="69" s="1"/>
  <c r="BM530" i="69" s="1"/>
  <c r="BC529" i="69"/>
  <c r="BD529" i="69" s="1"/>
  <c r="BE529" i="69" s="1"/>
  <c r="BF529" i="69" s="1"/>
  <c r="BG529" i="69" s="1"/>
  <c r="BH529" i="69" s="1"/>
  <c r="BI529" i="69" s="1"/>
  <c r="BJ529" i="69" s="1"/>
  <c r="BK529" i="69" s="1"/>
  <c r="BL529" i="69" s="1"/>
  <c r="BM529" i="69" s="1"/>
  <c r="BC527" i="69"/>
  <c r="BD527" i="69" s="1"/>
  <c r="BE527" i="69" s="1"/>
  <c r="BF527" i="69" s="1"/>
  <c r="BG527" i="69" s="1"/>
  <c r="BH527" i="69" s="1"/>
  <c r="BI527" i="69" s="1"/>
  <c r="BJ527" i="69" s="1"/>
  <c r="BK527" i="69" s="1"/>
  <c r="BL527" i="69" s="1"/>
  <c r="BM527" i="69" s="1"/>
  <c r="D527" i="69"/>
  <c r="BC525" i="69"/>
  <c r="BD525" i="69" s="1"/>
  <c r="BE525" i="69" s="1"/>
  <c r="BF525" i="69" s="1"/>
  <c r="BG525" i="69" s="1"/>
  <c r="BH525" i="69" s="1"/>
  <c r="BI525" i="69" s="1"/>
  <c r="BJ525" i="69" s="1"/>
  <c r="BK525" i="69" s="1"/>
  <c r="BL525" i="69" s="1"/>
  <c r="BM525" i="69" s="1"/>
  <c r="BA525" i="69"/>
  <c r="BA527" i="69" s="1"/>
  <c r="BA529" i="69" s="1"/>
  <c r="BA530" i="69" s="1"/>
  <c r="BA531" i="69" s="1"/>
  <c r="H524" i="69"/>
  <c r="V524" i="69" s="1"/>
  <c r="E524" i="69"/>
  <c r="C524" i="69"/>
  <c r="B524" i="69"/>
  <c r="H523" i="69"/>
  <c r="E523" i="69"/>
  <c r="C523" i="69"/>
  <c r="B523" i="69"/>
  <c r="H522" i="69"/>
  <c r="E522" i="69"/>
  <c r="C522" i="69"/>
  <c r="B522" i="69"/>
  <c r="H521" i="69"/>
  <c r="V521" i="69" s="1"/>
  <c r="E521" i="69"/>
  <c r="C521" i="69"/>
  <c r="B521" i="69"/>
  <c r="H520" i="69"/>
  <c r="V520" i="69" s="1"/>
  <c r="E520" i="69"/>
  <c r="C520" i="69"/>
  <c r="B520" i="69"/>
  <c r="H519" i="69"/>
  <c r="E519" i="69"/>
  <c r="C519" i="69"/>
  <c r="B519" i="69"/>
  <c r="H518" i="69"/>
  <c r="E518" i="69"/>
  <c r="C518" i="69"/>
  <c r="B518" i="69"/>
  <c r="H517" i="69"/>
  <c r="E517" i="69"/>
  <c r="C517" i="69"/>
  <c r="B517" i="69"/>
  <c r="H516" i="69"/>
  <c r="E516" i="69"/>
  <c r="C516" i="69"/>
  <c r="B516" i="69"/>
  <c r="H515" i="69"/>
  <c r="V515" i="69" s="1"/>
  <c r="E515" i="69"/>
  <c r="C515" i="69"/>
  <c r="B515" i="69"/>
  <c r="H514" i="69"/>
  <c r="T514" i="69" s="1"/>
  <c r="E514" i="69"/>
  <c r="C514" i="69"/>
  <c r="B514" i="69"/>
  <c r="H513" i="69"/>
  <c r="E513" i="69"/>
  <c r="C513" i="69"/>
  <c r="B513" i="69"/>
  <c r="BC512" i="69"/>
  <c r="BD512" i="69" s="1"/>
  <c r="BE512" i="69" s="1"/>
  <c r="BF512" i="69" s="1"/>
  <c r="BG512" i="69" s="1"/>
  <c r="BH512" i="69" s="1"/>
  <c r="BI512" i="69" s="1"/>
  <c r="BJ512" i="69" s="1"/>
  <c r="BK512" i="69" s="1"/>
  <c r="BL512" i="69" s="1"/>
  <c r="BM512" i="69" s="1"/>
  <c r="BC511" i="69"/>
  <c r="BD511" i="69" s="1"/>
  <c r="BE511" i="69" s="1"/>
  <c r="BF511" i="69" s="1"/>
  <c r="BG511" i="69" s="1"/>
  <c r="BH511" i="69" s="1"/>
  <c r="BI511" i="69" s="1"/>
  <c r="BJ511" i="69" s="1"/>
  <c r="BK511" i="69" s="1"/>
  <c r="BL511" i="69" s="1"/>
  <c r="BM511" i="69" s="1"/>
  <c r="BC510" i="69"/>
  <c r="BD510" i="69" s="1"/>
  <c r="BE510" i="69" s="1"/>
  <c r="BF510" i="69" s="1"/>
  <c r="BG510" i="69" s="1"/>
  <c r="BH510" i="69" s="1"/>
  <c r="BI510" i="69" s="1"/>
  <c r="BJ510" i="69" s="1"/>
  <c r="BK510" i="69" s="1"/>
  <c r="BL510" i="69" s="1"/>
  <c r="BM510" i="69" s="1"/>
  <c r="BC508" i="69"/>
  <c r="BD508" i="69" s="1"/>
  <c r="BE508" i="69" s="1"/>
  <c r="BF508" i="69" s="1"/>
  <c r="BG508" i="69" s="1"/>
  <c r="BH508" i="69" s="1"/>
  <c r="BI508" i="69" s="1"/>
  <c r="BJ508" i="69" s="1"/>
  <c r="BK508" i="69" s="1"/>
  <c r="BL508" i="69" s="1"/>
  <c r="BM508" i="69" s="1"/>
  <c r="D508" i="69"/>
  <c r="BC506" i="69"/>
  <c r="BD506" i="69" s="1"/>
  <c r="BE506" i="69" s="1"/>
  <c r="BF506" i="69" s="1"/>
  <c r="BG506" i="69" s="1"/>
  <c r="BH506" i="69" s="1"/>
  <c r="BI506" i="69" s="1"/>
  <c r="BJ506" i="69" s="1"/>
  <c r="BK506" i="69" s="1"/>
  <c r="BL506" i="69" s="1"/>
  <c r="BM506" i="69" s="1"/>
  <c r="BA506" i="69"/>
  <c r="BA508" i="69" s="1"/>
  <c r="BA510" i="69" s="1"/>
  <c r="BA511" i="69" s="1"/>
  <c r="BA512" i="69" s="1"/>
  <c r="H505" i="69"/>
  <c r="T505" i="69" s="1"/>
  <c r="F505" i="69"/>
  <c r="F524" i="69" s="1"/>
  <c r="E505" i="69"/>
  <c r="C505" i="69"/>
  <c r="B505" i="69"/>
  <c r="H504" i="69"/>
  <c r="F504" i="69"/>
  <c r="F523" i="69" s="1"/>
  <c r="E504" i="69"/>
  <c r="C504" i="69"/>
  <c r="B504" i="69"/>
  <c r="H503" i="69"/>
  <c r="F503" i="69"/>
  <c r="F522" i="69" s="1"/>
  <c r="E503" i="69"/>
  <c r="C503" i="69"/>
  <c r="B503" i="69"/>
  <c r="H502" i="69"/>
  <c r="W502" i="69" s="1"/>
  <c r="F502" i="69"/>
  <c r="F521" i="69" s="1"/>
  <c r="E502" i="69"/>
  <c r="C502" i="69"/>
  <c r="B502" i="69"/>
  <c r="H501" i="69"/>
  <c r="F501" i="69"/>
  <c r="F520" i="69" s="1"/>
  <c r="E501" i="69"/>
  <c r="C501" i="69"/>
  <c r="B501" i="69"/>
  <c r="H500" i="69"/>
  <c r="V500" i="69" s="1"/>
  <c r="F500" i="69"/>
  <c r="F519" i="69" s="1"/>
  <c r="E500" i="69"/>
  <c r="C500" i="69"/>
  <c r="B500" i="69"/>
  <c r="H499" i="69"/>
  <c r="F499" i="69"/>
  <c r="F518" i="69" s="1"/>
  <c r="E499" i="69"/>
  <c r="C499" i="69"/>
  <c r="B499" i="69"/>
  <c r="H498" i="69"/>
  <c r="F498" i="69"/>
  <c r="F517" i="69" s="1"/>
  <c r="E498" i="69"/>
  <c r="C498" i="69"/>
  <c r="B498" i="69"/>
  <c r="H497" i="69"/>
  <c r="F497" i="69"/>
  <c r="F516" i="69" s="1"/>
  <c r="E497" i="69"/>
  <c r="C497" i="69"/>
  <c r="B497" i="69"/>
  <c r="H496" i="69"/>
  <c r="V496" i="69" s="1"/>
  <c r="F496" i="69"/>
  <c r="F515" i="69" s="1"/>
  <c r="E496" i="69"/>
  <c r="C496" i="69"/>
  <c r="B496" i="69"/>
  <c r="H495" i="69"/>
  <c r="O495" i="69" s="1"/>
  <c r="F495" i="69"/>
  <c r="F514" i="69" s="1"/>
  <c r="E495" i="69"/>
  <c r="C495" i="69"/>
  <c r="B495" i="69"/>
  <c r="H494" i="69"/>
  <c r="V494" i="69" s="1"/>
  <c r="F494" i="69"/>
  <c r="F513" i="69" s="1"/>
  <c r="E494" i="69"/>
  <c r="C494" i="69"/>
  <c r="B494" i="69"/>
  <c r="BC493" i="69"/>
  <c r="BD493" i="69" s="1"/>
  <c r="BE493" i="69" s="1"/>
  <c r="BF493" i="69" s="1"/>
  <c r="BG493" i="69" s="1"/>
  <c r="BH493" i="69" s="1"/>
  <c r="BI493" i="69" s="1"/>
  <c r="BJ493" i="69" s="1"/>
  <c r="BK493" i="69" s="1"/>
  <c r="BL493" i="69" s="1"/>
  <c r="BM493" i="69" s="1"/>
  <c r="BC492" i="69"/>
  <c r="BD492" i="69" s="1"/>
  <c r="BE492" i="69" s="1"/>
  <c r="BF492" i="69" s="1"/>
  <c r="BG492" i="69" s="1"/>
  <c r="BH492" i="69" s="1"/>
  <c r="BI492" i="69" s="1"/>
  <c r="BJ492" i="69" s="1"/>
  <c r="BK492" i="69" s="1"/>
  <c r="BL492" i="69" s="1"/>
  <c r="BM492" i="69" s="1"/>
  <c r="BC491" i="69"/>
  <c r="BD491" i="69" s="1"/>
  <c r="BE491" i="69" s="1"/>
  <c r="BF491" i="69" s="1"/>
  <c r="BG491" i="69" s="1"/>
  <c r="BH491" i="69" s="1"/>
  <c r="BI491" i="69" s="1"/>
  <c r="BJ491" i="69" s="1"/>
  <c r="BK491" i="69" s="1"/>
  <c r="BL491" i="69" s="1"/>
  <c r="BM491" i="69" s="1"/>
  <c r="BC489" i="69"/>
  <c r="BD489" i="69" s="1"/>
  <c r="BE489" i="69" s="1"/>
  <c r="BF489" i="69" s="1"/>
  <c r="BG489" i="69" s="1"/>
  <c r="BH489" i="69" s="1"/>
  <c r="BI489" i="69" s="1"/>
  <c r="BJ489" i="69" s="1"/>
  <c r="BK489" i="69" s="1"/>
  <c r="BL489" i="69" s="1"/>
  <c r="BM489" i="69" s="1"/>
  <c r="D489" i="69"/>
  <c r="BC487" i="69"/>
  <c r="BD487" i="69" s="1"/>
  <c r="BE487" i="69" s="1"/>
  <c r="BF487" i="69" s="1"/>
  <c r="BG487" i="69" s="1"/>
  <c r="BH487" i="69" s="1"/>
  <c r="BI487" i="69" s="1"/>
  <c r="BJ487" i="69" s="1"/>
  <c r="BK487" i="69" s="1"/>
  <c r="BL487" i="69" s="1"/>
  <c r="BM487" i="69" s="1"/>
  <c r="BA487" i="69"/>
  <c r="BA489" i="69" s="1"/>
  <c r="BA491" i="69" s="1"/>
  <c r="BA492" i="69" s="1"/>
  <c r="BA493" i="69" s="1"/>
  <c r="H486" i="69"/>
  <c r="E486" i="69"/>
  <c r="C486" i="69"/>
  <c r="B486" i="69"/>
  <c r="H485" i="69"/>
  <c r="E485" i="69"/>
  <c r="C485" i="69"/>
  <c r="B485" i="69"/>
  <c r="H484" i="69"/>
  <c r="E484" i="69"/>
  <c r="C484" i="69"/>
  <c r="B484" i="69"/>
  <c r="H483" i="69"/>
  <c r="E483" i="69"/>
  <c r="C483" i="69"/>
  <c r="B483" i="69"/>
  <c r="H482" i="69"/>
  <c r="E482" i="69"/>
  <c r="C482" i="69"/>
  <c r="B482" i="69"/>
  <c r="H481" i="69"/>
  <c r="P481" i="69" s="1"/>
  <c r="E481" i="69"/>
  <c r="C481" i="69"/>
  <c r="B481" i="69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N477" i="69" s="1"/>
  <c r="E477" i="69"/>
  <c r="C477" i="69"/>
  <c r="B477" i="69"/>
  <c r="H476" i="69"/>
  <c r="X476" i="69" s="1"/>
  <c r="E476" i="69"/>
  <c r="C476" i="69"/>
  <c r="B476" i="69"/>
  <c r="H475" i="69"/>
  <c r="E475" i="69"/>
  <c r="C475" i="69"/>
  <c r="B475" i="69"/>
  <c r="BC474" i="69"/>
  <c r="BD474" i="69" s="1"/>
  <c r="BE474" i="69" s="1"/>
  <c r="BF474" i="69" s="1"/>
  <c r="BG474" i="69" s="1"/>
  <c r="BH474" i="69" s="1"/>
  <c r="BI474" i="69" s="1"/>
  <c r="BJ474" i="69" s="1"/>
  <c r="BK474" i="69" s="1"/>
  <c r="BL474" i="69" s="1"/>
  <c r="BM474" i="69" s="1"/>
  <c r="BC473" i="69"/>
  <c r="BD473" i="69" s="1"/>
  <c r="BE473" i="69" s="1"/>
  <c r="BF473" i="69" s="1"/>
  <c r="BG473" i="69" s="1"/>
  <c r="BH473" i="69" s="1"/>
  <c r="BI473" i="69" s="1"/>
  <c r="BJ473" i="69" s="1"/>
  <c r="BK473" i="69" s="1"/>
  <c r="BL473" i="69" s="1"/>
  <c r="BM473" i="69" s="1"/>
  <c r="BC472" i="69"/>
  <c r="BD472" i="69" s="1"/>
  <c r="BE472" i="69" s="1"/>
  <c r="BF472" i="69" s="1"/>
  <c r="BG472" i="69" s="1"/>
  <c r="BH472" i="69" s="1"/>
  <c r="BI472" i="69" s="1"/>
  <c r="BJ472" i="69" s="1"/>
  <c r="BK472" i="69" s="1"/>
  <c r="BL472" i="69" s="1"/>
  <c r="BM472" i="69" s="1"/>
  <c r="BC470" i="69"/>
  <c r="BD470" i="69" s="1"/>
  <c r="BE470" i="69" s="1"/>
  <c r="BF470" i="69" s="1"/>
  <c r="BG470" i="69" s="1"/>
  <c r="BH470" i="69" s="1"/>
  <c r="BI470" i="69" s="1"/>
  <c r="BJ470" i="69" s="1"/>
  <c r="BK470" i="69" s="1"/>
  <c r="BL470" i="69" s="1"/>
  <c r="BM470" i="69" s="1"/>
  <c r="D470" i="69"/>
  <c r="BC468" i="69"/>
  <c r="BD468" i="69" s="1"/>
  <c r="BE468" i="69" s="1"/>
  <c r="BF468" i="69" s="1"/>
  <c r="BG468" i="69" s="1"/>
  <c r="BH468" i="69" s="1"/>
  <c r="BI468" i="69" s="1"/>
  <c r="BJ468" i="69" s="1"/>
  <c r="BK468" i="69" s="1"/>
  <c r="BL468" i="69" s="1"/>
  <c r="BM468" i="69" s="1"/>
  <c r="BA468" i="69"/>
  <c r="BA470" i="69" s="1"/>
  <c r="BA472" i="69" s="1"/>
  <c r="BA473" i="69" s="1"/>
  <c r="BA474" i="69" s="1"/>
  <c r="H467" i="69"/>
  <c r="E467" i="69"/>
  <c r="C467" i="69"/>
  <c r="B467" i="69"/>
  <c r="H466" i="69"/>
  <c r="E466" i="69"/>
  <c r="C466" i="69"/>
  <c r="B466" i="69"/>
  <c r="H465" i="69"/>
  <c r="E465" i="69"/>
  <c r="C465" i="69"/>
  <c r="B465" i="69"/>
  <c r="H464" i="69"/>
  <c r="E464" i="69"/>
  <c r="C464" i="69"/>
  <c r="B464" i="69"/>
  <c r="H463" i="69"/>
  <c r="E463" i="69"/>
  <c r="C463" i="69"/>
  <c r="B463" i="69"/>
  <c r="H462" i="69"/>
  <c r="P462" i="69" s="1"/>
  <c r="E462" i="69"/>
  <c r="C462" i="69"/>
  <c r="B462" i="69"/>
  <c r="H461" i="69"/>
  <c r="Q461" i="69" s="1"/>
  <c r="E461" i="69"/>
  <c r="C461" i="69"/>
  <c r="B461" i="69"/>
  <c r="H460" i="69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O457" i="69" s="1"/>
  <c r="E457" i="69"/>
  <c r="C457" i="69"/>
  <c r="B457" i="69"/>
  <c r="H456" i="69"/>
  <c r="T456" i="69" s="1"/>
  <c r="E456" i="69"/>
  <c r="C456" i="69"/>
  <c r="B456" i="69"/>
  <c r="BC455" i="69"/>
  <c r="BD455" i="69" s="1"/>
  <c r="BE455" i="69" s="1"/>
  <c r="BF455" i="69" s="1"/>
  <c r="BG455" i="69" s="1"/>
  <c r="BH455" i="69" s="1"/>
  <c r="BI455" i="69" s="1"/>
  <c r="BJ455" i="69" s="1"/>
  <c r="BK455" i="69" s="1"/>
  <c r="BL455" i="69" s="1"/>
  <c r="BM455" i="69" s="1"/>
  <c r="BC454" i="69"/>
  <c r="BD454" i="69" s="1"/>
  <c r="BE454" i="69" s="1"/>
  <c r="BF454" i="69" s="1"/>
  <c r="BG454" i="69" s="1"/>
  <c r="BH454" i="69" s="1"/>
  <c r="BI454" i="69" s="1"/>
  <c r="BJ454" i="69" s="1"/>
  <c r="BK454" i="69" s="1"/>
  <c r="BL454" i="69" s="1"/>
  <c r="BM454" i="69" s="1"/>
  <c r="BC453" i="69"/>
  <c r="BD453" i="69" s="1"/>
  <c r="BE453" i="69" s="1"/>
  <c r="BF453" i="69" s="1"/>
  <c r="BG453" i="69" s="1"/>
  <c r="BH453" i="69" s="1"/>
  <c r="BI453" i="69" s="1"/>
  <c r="BJ453" i="69" s="1"/>
  <c r="BK453" i="69" s="1"/>
  <c r="BL453" i="69" s="1"/>
  <c r="BM453" i="69" s="1"/>
  <c r="BC451" i="69"/>
  <c r="BD451" i="69" s="1"/>
  <c r="BE451" i="69" s="1"/>
  <c r="BF451" i="69" s="1"/>
  <c r="BG451" i="69" s="1"/>
  <c r="BH451" i="69" s="1"/>
  <c r="BI451" i="69" s="1"/>
  <c r="BJ451" i="69" s="1"/>
  <c r="BK451" i="69" s="1"/>
  <c r="BL451" i="69" s="1"/>
  <c r="BM451" i="69" s="1"/>
  <c r="D451" i="69"/>
  <c r="BC449" i="69"/>
  <c r="BD449" i="69" s="1"/>
  <c r="BE449" i="69" s="1"/>
  <c r="BF449" i="69" s="1"/>
  <c r="BG449" i="69" s="1"/>
  <c r="BH449" i="69" s="1"/>
  <c r="BI449" i="69" s="1"/>
  <c r="BJ449" i="69" s="1"/>
  <c r="BK449" i="69" s="1"/>
  <c r="BL449" i="69" s="1"/>
  <c r="BM449" i="69" s="1"/>
  <c r="BA449" i="69"/>
  <c r="BA451" i="69" s="1"/>
  <c r="BA453" i="69" s="1"/>
  <c r="BA454" i="69" s="1"/>
  <c r="BA455" i="69" s="1"/>
  <c r="H448" i="69"/>
  <c r="E448" i="69"/>
  <c r="C448" i="69"/>
  <c r="B448" i="69"/>
  <c r="H447" i="69"/>
  <c r="E447" i="69"/>
  <c r="C447" i="69"/>
  <c r="B447" i="69"/>
  <c r="H446" i="69"/>
  <c r="E446" i="69"/>
  <c r="C446" i="69"/>
  <c r="B446" i="69"/>
  <c r="H445" i="69"/>
  <c r="E445" i="69"/>
  <c r="C445" i="69"/>
  <c r="B445" i="69"/>
  <c r="H444" i="69"/>
  <c r="E444" i="69"/>
  <c r="C444" i="69"/>
  <c r="B444" i="69"/>
  <c r="H443" i="69"/>
  <c r="P443" i="69" s="1"/>
  <c r="E443" i="69"/>
  <c r="C443" i="69"/>
  <c r="B443" i="69"/>
  <c r="H442" i="69"/>
  <c r="E442" i="69"/>
  <c r="C442" i="69"/>
  <c r="B442" i="69"/>
  <c r="H441" i="69"/>
  <c r="E441" i="69"/>
  <c r="C441" i="69"/>
  <c r="B441" i="69"/>
  <c r="H440" i="69"/>
  <c r="E440" i="69"/>
  <c r="C440" i="69"/>
  <c r="B440" i="69"/>
  <c r="H439" i="69"/>
  <c r="E439" i="69"/>
  <c r="C439" i="69"/>
  <c r="B439" i="69"/>
  <c r="H438" i="69"/>
  <c r="E438" i="69"/>
  <c r="C438" i="69"/>
  <c r="B438" i="69"/>
  <c r="H437" i="69"/>
  <c r="E437" i="69"/>
  <c r="C437" i="69"/>
  <c r="B437" i="69"/>
  <c r="BC436" i="69"/>
  <c r="BD436" i="69" s="1"/>
  <c r="BE436" i="69" s="1"/>
  <c r="BF436" i="69" s="1"/>
  <c r="BG436" i="69" s="1"/>
  <c r="BH436" i="69" s="1"/>
  <c r="BI436" i="69" s="1"/>
  <c r="BJ436" i="69" s="1"/>
  <c r="BK436" i="69" s="1"/>
  <c r="BL436" i="69" s="1"/>
  <c r="BM436" i="69" s="1"/>
  <c r="BC435" i="69"/>
  <c r="BD435" i="69" s="1"/>
  <c r="BE435" i="69" s="1"/>
  <c r="BF435" i="69" s="1"/>
  <c r="BG435" i="69" s="1"/>
  <c r="BH435" i="69" s="1"/>
  <c r="BI435" i="69" s="1"/>
  <c r="BJ435" i="69" s="1"/>
  <c r="BK435" i="69" s="1"/>
  <c r="BL435" i="69" s="1"/>
  <c r="BM435" i="69" s="1"/>
  <c r="BC434" i="69"/>
  <c r="BD434" i="69" s="1"/>
  <c r="BE434" i="69" s="1"/>
  <c r="BF434" i="69" s="1"/>
  <c r="BG434" i="69" s="1"/>
  <c r="BH434" i="69" s="1"/>
  <c r="BI434" i="69" s="1"/>
  <c r="BJ434" i="69" s="1"/>
  <c r="BK434" i="69" s="1"/>
  <c r="BL434" i="69" s="1"/>
  <c r="BM434" i="69" s="1"/>
  <c r="BC432" i="69"/>
  <c r="BD432" i="69" s="1"/>
  <c r="BE432" i="69" s="1"/>
  <c r="BF432" i="69" s="1"/>
  <c r="BG432" i="69" s="1"/>
  <c r="BH432" i="69" s="1"/>
  <c r="BI432" i="69" s="1"/>
  <c r="BJ432" i="69" s="1"/>
  <c r="BK432" i="69" s="1"/>
  <c r="BL432" i="69" s="1"/>
  <c r="BM432" i="69" s="1"/>
  <c r="D432" i="69"/>
  <c r="BC430" i="69"/>
  <c r="BD430" i="69" s="1"/>
  <c r="BE430" i="69" s="1"/>
  <c r="BF430" i="69" s="1"/>
  <c r="BG430" i="69" s="1"/>
  <c r="BH430" i="69" s="1"/>
  <c r="BI430" i="69" s="1"/>
  <c r="BJ430" i="69" s="1"/>
  <c r="BK430" i="69" s="1"/>
  <c r="BL430" i="69" s="1"/>
  <c r="BM430" i="69" s="1"/>
  <c r="BA430" i="69"/>
  <c r="BA432" i="69" s="1"/>
  <c r="BA434" i="69" s="1"/>
  <c r="BA435" i="69" s="1"/>
  <c r="BA436" i="69" s="1"/>
  <c r="H429" i="69"/>
  <c r="E429" i="69"/>
  <c r="C429" i="69"/>
  <c r="B429" i="69"/>
  <c r="H428" i="69"/>
  <c r="E428" i="69"/>
  <c r="C428" i="69"/>
  <c r="B428" i="69"/>
  <c r="H427" i="69"/>
  <c r="E427" i="69"/>
  <c r="C427" i="69"/>
  <c r="B427" i="69"/>
  <c r="H426" i="69"/>
  <c r="E426" i="69"/>
  <c r="C426" i="69"/>
  <c r="B426" i="69"/>
  <c r="H425" i="69"/>
  <c r="T425" i="69" s="1"/>
  <c r="E425" i="69"/>
  <c r="C425" i="69"/>
  <c r="B425" i="69"/>
  <c r="H424" i="69"/>
  <c r="E424" i="69"/>
  <c r="C424" i="69"/>
  <c r="B424" i="69"/>
  <c r="H423" i="69"/>
  <c r="E423" i="69"/>
  <c r="C423" i="69"/>
  <c r="B423" i="69"/>
  <c r="H422" i="69"/>
  <c r="E422" i="69"/>
  <c r="C422" i="69"/>
  <c r="B422" i="69"/>
  <c r="H421" i="69"/>
  <c r="I421" i="69" s="1"/>
  <c r="E421" i="69"/>
  <c r="C421" i="69"/>
  <c r="B421" i="69"/>
  <c r="H420" i="69"/>
  <c r="L420" i="69" s="1"/>
  <c r="E420" i="69"/>
  <c r="C420" i="69"/>
  <c r="B420" i="69"/>
  <c r="H419" i="69"/>
  <c r="O419" i="69" s="1"/>
  <c r="E419" i="69"/>
  <c r="C419" i="69"/>
  <c r="B419" i="69"/>
  <c r="H418" i="69"/>
  <c r="T418" i="69" s="1"/>
  <c r="E418" i="69"/>
  <c r="C418" i="69"/>
  <c r="B418" i="69"/>
  <c r="BC417" i="69"/>
  <c r="BD417" i="69" s="1"/>
  <c r="BE417" i="69" s="1"/>
  <c r="BF417" i="69" s="1"/>
  <c r="BG417" i="69" s="1"/>
  <c r="BH417" i="69" s="1"/>
  <c r="BI417" i="69" s="1"/>
  <c r="BJ417" i="69" s="1"/>
  <c r="BK417" i="69" s="1"/>
  <c r="BL417" i="69" s="1"/>
  <c r="BM417" i="69" s="1"/>
  <c r="BC416" i="69"/>
  <c r="BD416" i="69" s="1"/>
  <c r="BE416" i="69" s="1"/>
  <c r="BF416" i="69" s="1"/>
  <c r="BG416" i="69" s="1"/>
  <c r="BH416" i="69" s="1"/>
  <c r="BI416" i="69" s="1"/>
  <c r="BJ416" i="69" s="1"/>
  <c r="BK416" i="69" s="1"/>
  <c r="BL416" i="69" s="1"/>
  <c r="BM416" i="69" s="1"/>
  <c r="BC415" i="69"/>
  <c r="BD415" i="69" s="1"/>
  <c r="BE415" i="69" s="1"/>
  <c r="BF415" i="69" s="1"/>
  <c r="BG415" i="69" s="1"/>
  <c r="BH415" i="69" s="1"/>
  <c r="BI415" i="69" s="1"/>
  <c r="BJ415" i="69" s="1"/>
  <c r="BK415" i="69" s="1"/>
  <c r="BL415" i="69" s="1"/>
  <c r="BM415" i="69" s="1"/>
  <c r="BC413" i="69"/>
  <c r="BD413" i="69" s="1"/>
  <c r="BE413" i="69" s="1"/>
  <c r="BF413" i="69" s="1"/>
  <c r="BG413" i="69" s="1"/>
  <c r="BH413" i="69" s="1"/>
  <c r="BI413" i="69" s="1"/>
  <c r="BJ413" i="69" s="1"/>
  <c r="BK413" i="69" s="1"/>
  <c r="BL413" i="69" s="1"/>
  <c r="BM413" i="69" s="1"/>
  <c r="D413" i="69"/>
  <c r="BC411" i="69"/>
  <c r="BD411" i="69" s="1"/>
  <c r="BE411" i="69" s="1"/>
  <c r="BF411" i="69" s="1"/>
  <c r="BG411" i="69" s="1"/>
  <c r="BH411" i="69" s="1"/>
  <c r="BI411" i="69" s="1"/>
  <c r="BJ411" i="69" s="1"/>
  <c r="BK411" i="69" s="1"/>
  <c r="BL411" i="69" s="1"/>
  <c r="BM411" i="69" s="1"/>
  <c r="BA411" i="69"/>
  <c r="BA413" i="69" s="1"/>
  <c r="BA415" i="69" s="1"/>
  <c r="BA416" i="69" s="1"/>
  <c r="BA417" i="69" s="1"/>
  <c r="H410" i="69"/>
  <c r="E410" i="69"/>
  <c r="C410" i="69"/>
  <c r="B410" i="69"/>
  <c r="H409" i="69"/>
  <c r="E409" i="69"/>
  <c r="C409" i="69"/>
  <c r="B409" i="69"/>
  <c r="H408" i="69"/>
  <c r="E408" i="69"/>
  <c r="C408" i="69"/>
  <c r="B408" i="69"/>
  <c r="H407" i="69"/>
  <c r="E407" i="69"/>
  <c r="C407" i="69"/>
  <c r="B407" i="69"/>
  <c r="H406" i="69"/>
  <c r="E406" i="69"/>
  <c r="C406" i="69"/>
  <c r="B406" i="69"/>
  <c r="H405" i="69"/>
  <c r="P405" i="69" s="1"/>
  <c r="E405" i="69"/>
  <c r="C405" i="69"/>
  <c r="B405" i="69"/>
  <c r="H404" i="69"/>
  <c r="E404" i="69"/>
  <c r="C404" i="69"/>
  <c r="B404" i="69"/>
  <c r="H403" i="69"/>
  <c r="E403" i="69"/>
  <c r="C403" i="69"/>
  <c r="B403" i="69"/>
  <c r="H402" i="69"/>
  <c r="E402" i="69"/>
  <c r="C402" i="69"/>
  <c r="B402" i="69"/>
  <c r="H401" i="69"/>
  <c r="E401" i="69"/>
  <c r="C401" i="69"/>
  <c r="B401" i="69"/>
  <c r="H400" i="69"/>
  <c r="O400" i="69" s="1"/>
  <c r="E400" i="69"/>
  <c r="C400" i="69"/>
  <c r="B400" i="69"/>
  <c r="H399" i="69"/>
  <c r="E399" i="69"/>
  <c r="C399" i="69"/>
  <c r="B399" i="69"/>
  <c r="BC398" i="69"/>
  <c r="BD398" i="69" s="1"/>
  <c r="BE398" i="69" s="1"/>
  <c r="BF398" i="69" s="1"/>
  <c r="BG398" i="69" s="1"/>
  <c r="BH398" i="69" s="1"/>
  <c r="BI398" i="69" s="1"/>
  <c r="BJ398" i="69" s="1"/>
  <c r="BK398" i="69" s="1"/>
  <c r="BL398" i="69" s="1"/>
  <c r="BM398" i="69" s="1"/>
  <c r="BC397" i="69"/>
  <c r="BD397" i="69" s="1"/>
  <c r="BE397" i="69" s="1"/>
  <c r="BF397" i="69" s="1"/>
  <c r="BG397" i="69" s="1"/>
  <c r="BH397" i="69" s="1"/>
  <c r="BI397" i="69" s="1"/>
  <c r="BJ397" i="69" s="1"/>
  <c r="BK397" i="69" s="1"/>
  <c r="BL397" i="69" s="1"/>
  <c r="BM397" i="69" s="1"/>
  <c r="BC396" i="69"/>
  <c r="BD396" i="69" s="1"/>
  <c r="BE396" i="69" s="1"/>
  <c r="BF396" i="69" s="1"/>
  <c r="BG396" i="69" s="1"/>
  <c r="BH396" i="69" s="1"/>
  <c r="BI396" i="69" s="1"/>
  <c r="BJ396" i="69" s="1"/>
  <c r="BK396" i="69" s="1"/>
  <c r="BL396" i="69" s="1"/>
  <c r="BM396" i="69" s="1"/>
  <c r="BC394" i="69"/>
  <c r="BD394" i="69" s="1"/>
  <c r="BE394" i="69" s="1"/>
  <c r="BF394" i="69" s="1"/>
  <c r="BG394" i="69" s="1"/>
  <c r="BH394" i="69" s="1"/>
  <c r="BI394" i="69" s="1"/>
  <c r="BJ394" i="69" s="1"/>
  <c r="BK394" i="69" s="1"/>
  <c r="BL394" i="69" s="1"/>
  <c r="BM394" i="69" s="1"/>
  <c r="D394" i="69"/>
  <c r="BC392" i="69"/>
  <c r="BD392" i="69" s="1"/>
  <c r="BE392" i="69" s="1"/>
  <c r="BF392" i="69" s="1"/>
  <c r="BG392" i="69" s="1"/>
  <c r="BH392" i="69" s="1"/>
  <c r="BI392" i="69" s="1"/>
  <c r="BJ392" i="69" s="1"/>
  <c r="BK392" i="69" s="1"/>
  <c r="BL392" i="69" s="1"/>
  <c r="BM392" i="69" s="1"/>
  <c r="BA392" i="69"/>
  <c r="BA394" i="69" s="1"/>
  <c r="BA396" i="69" s="1"/>
  <c r="BA397" i="69" s="1"/>
  <c r="BA398" i="69" s="1"/>
  <c r="H391" i="69"/>
  <c r="E391" i="69"/>
  <c r="C391" i="69"/>
  <c r="B391" i="69"/>
  <c r="H390" i="69"/>
  <c r="E390" i="69"/>
  <c r="C390" i="69"/>
  <c r="B390" i="69"/>
  <c r="H389" i="69"/>
  <c r="E389" i="69"/>
  <c r="C389" i="69"/>
  <c r="B389" i="69"/>
  <c r="H388" i="69"/>
  <c r="E388" i="69"/>
  <c r="C388" i="69"/>
  <c r="B388" i="69"/>
  <c r="H387" i="69"/>
  <c r="E387" i="69"/>
  <c r="C387" i="69"/>
  <c r="B387" i="69"/>
  <c r="H386" i="69"/>
  <c r="T386" i="69" s="1"/>
  <c r="E386" i="69"/>
  <c r="C386" i="69"/>
  <c r="B386" i="69"/>
  <c r="H385" i="69"/>
  <c r="E385" i="69"/>
  <c r="C385" i="69"/>
  <c r="B385" i="69"/>
  <c r="H384" i="69"/>
  <c r="P384" i="69" s="1"/>
  <c r="E384" i="69"/>
  <c r="C384" i="69"/>
  <c r="B384" i="69"/>
  <c r="H383" i="69"/>
  <c r="K383" i="69" s="1"/>
  <c r="E383" i="69"/>
  <c r="C383" i="69"/>
  <c r="B383" i="69"/>
  <c r="H382" i="69"/>
  <c r="N382" i="69" s="1"/>
  <c r="E382" i="69"/>
  <c r="C382" i="69"/>
  <c r="B382" i="69"/>
  <c r="H381" i="69"/>
  <c r="Q381" i="69" s="1"/>
  <c r="E381" i="69"/>
  <c r="C381" i="69"/>
  <c r="B381" i="69"/>
  <c r="H380" i="69"/>
  <c r="N380" i="69" s="1"/>
  <c r="E380" i="69"/>
  <c r="C380" i="69"/>
  <c r="B380" i="69"/>
  <c r="BC379" i="69"/>
  <c r="BD379" i="69" s="1"/>
  <c r="BE379" i="69" s="1"/>
  <c r="BF379" i="69" s="1"/>
  <c r="BG379" i="69" s="1"/>
  <c r="BH379" i="69" s="1"/>
  <c r="BI379" i="69" s="1"/>
  <c r="BJ379" i="69" s="1"/>
  <c r="BK379" i="69" s="1"/>
  <c r="BL379" i="69" s="1"/>
  <c r="BM379" i="69" s="1"/>
  <c r="BC378" i="69"/>
  <c r="BD378" i="69" s="1"/>
  <c r="BE378" i="69" s="1"/>
  <c r="BF378" i="69" s="1"/>
  <c r="BG378" i="69" s="1"/>
  <c r="BH378" i="69" s="1"/>
  <c r="BI378" i="69" s="1"/>
  <c r="BJ378" i="69" s="1"/>
  <c r="BK378" i="69" s="1"/>
  <c r="BL378" i="69" s="1"/>
  <c r="BM378" i="69" s="1"/>
  <c r="BC377" i="69"/>
  <c r="BD377" i="69" s="1"/>
  <c r="BE377" i="69" s="1"/>
  <c r="BF377" i="69" s="1"/>
  <c r="BG377" i="69" s="1"/>
  <c r="BH377" i="69" s="1"/>
  <c r="BI377" i="69" s="1"/>
  <c r="BJ377" i="69" s="1"/>
  <c r="BK377" i="69" s="1"/>
  <c r="BL377" i="69" s="1"/>
  <c r="BM377" i="69" s="1"/>
  <c r="BC375" i="69"/>
  <c r="BD375" i="69" s="1"/>
  <c r="BE375" i="69" s="1"/>
  <c r="BF375" i="69" s="1"/>
  <c r="BG375" i="69" s="1"/>
  <c r="BH375" i="69" s="1"/>
  <c r="BI375" i="69" s="1"/>
  <c r="BJ375" i="69" s="1"/>
  <c r="BK375" i="69" s="1"/>
  <c r="BL375" i="69" s="1"/>
  <c r="BM375" i="69" s="1"/>
  <c r="D375" i="69"/>
  <c r="BC373" i="69"/>
  <c r="BD373" i="69" s="1"/>
  <c r="BE373" i="69" s="1"/>
  <c r="BF373" i="69" s="1"/>
  <c r="BG373" i="69" s="1"/>
  <c r="BH373" i="69" s="1"/>
  <c r="BI373" i="69" s="1"/>
  <c r="BJ373" i="69" s="1"/>
  <c r="BK373" i="69" s="1"/>
  <c r="BL373" i="69" s="1"/>
  <c r="BM373" i="69" s="1"/>
  <c r="BA373" i="69"/>
  <c r="BA375" i="69" s="1"/>
  <c r="BA377" i="69" s="1"/>
  <c r="BA378" i="69" s="1"/>
  <c r="BA379" i="69" s="1"/>
  <c r="H372" i="69"/>
  <c r="E372" i="69"/>
  <c r="C372" i="69"/>
  <c r="B372" i="69"/>
  <c r="H371" i="69"/>
  <c r="E371" i="69"/>
  <c r="C371" i="69"/>
  <c r="B371" i="69"/>
  <c r="H370" i="69"/>
  <c r="E370" i="69"/>
  <c r="C370" i="69"/>
  <c r="B370" i="69"/>
  <c r="H369" i="69"/>
  <c r="E369" i="69"/>
  <c r="C369" i="69"/>
  <c r="B369" i="69"/>
  <c r="H368" i="69"/>
  <c r="E368" i="69"/>
  <c r="C368" i="69"/>
  <c r="B368" i="69"/>
  <c r="H367" i="69"/>
  <c r="E367" i="69"/>
  <c r="C367" i="69"/>
  <c r="B367" i="69"/>
  <c r="H366" i="69"/>
  <c r="E366" i="69"/>
  <c r="C366" i="69"/>
  <c r="B366" i="69"/>
  <c r="H365" i="69"/>
  <c r="P365" i="69" s="1"/>
  <c r="E365" i="69"/>
  <c r="C365" i="69"/>
  <c r="B365" i="69"/>
  <c r="H364" i="69"/>
  <c r="G364" i="69" s="1"/>
  <c r="E364" i="69"/>
  <c r="C364" i="69"/>
  <c r="B364" i="69"/>
  <c r="H363" i="69"/>
  <c r="N363" i="69" s="1"/>
  <c r="E363" i="69"/>
  <c r="C363" i="69"/>
  <c r="B363" i="69"/>
  <c r="H362" i="69"/>
  <c r="Q362" i="69" s="1"/>
  <c r="E362" i="69"/>
  <c r="C362" i="69"/>
  <c r="B362" i="69"/>
  <c r="H361" i="69"/>
  <c r="E361" i="69"/>
  <c r="C361" i="69"/>
  <c r="B361" i="69"/>
  <c r="BC360" i="69"/>
  <c r="BD360" i="69" s="1"/>
  <c r="BE360" i="69" s="1"/>
  <c r="BF360" i="69" s="1"/>
  <c r="BG360" i="69" s="1"/>
  <c r="BH360" i="69" s="1"/>
  <c r="BI360" i="69" s="1"/>
  <c r="BJ360" i="69" s="1"/>
  <c r="BK360" i="69" s="1"/>
  <c r="BL360" i="69" s="1"/>
  <c r="BM360" i="69" s="1"/>
  <c r="BC359" i="69"/>
  <c r="BD359" i="69" s="1"/>
  <c r="BE359" i="69" s="1"/>
  <c r="BF359" i="69" s="1"/>
  <c r="BG359" i="69" s="1"/>
  <c r="BH359" i="69" s="1"/>
  <c r="BI359" i="69" s="1"/>
  <c r="BJ359" i="69" s="1"/>
  <c r="BK359" i="69" s="1"/>
  <c r="BL359" i="69" s="1"/>
  <c r="BM359" i="69" s="1"/>
  <c r="BC358" i="69"/>
  <c r="BD358" i="69" s="1"/>
  <c r="BE358" i="69" s="1"/>
  <c r="BF358" i="69" s="1"/>
  <c r="BG358" i="69" s="1"/>
  <c r="BH358" i="69" s="1"/>
  <c r="BI358" i="69" s="1"/>
  <c r="BJ358" i="69" s="1"/>
  <c r="BK358" i="69" s="1"/>
  <c r="BL358" i="69" s="1"/>
  <c r="BM358" i="69" s="1"/>
  <c r="BC356" i="69"/>
  <c r="BD356" i="69" s="1"/>
  <c r="BE356" i="69" s="1"/>
  <c r="BF356" i="69" s="1"/>
  <c r="BG356" i="69" s="1"/>
  <c r="BH356" i="69" s="1"/>
  <c r="BI356" i="69" s="1"/>
  <c r="BJ356" i="69" s="1"/>
  <c r="BK356" i="69" s="1"/>
  <c r="BL356" i="69" s="1"/>
  <c r="BM356" i="69" s="1"/>
  <c r="D356" i="69"/>
  <c r="BC354" i="69"/>
  <c r="BD354" i="69" s="1"/>
  <c r="BE354" i="69" s="1"/>
  <c r="BF354" i="69" s="1"/>
  <c r="BG354" i="69" s="1"/>
  <c r="BH354" i="69" s="1"/>
  <c r="BI354" i="69" s="1"/>
  <c r="BJ354" i="69" s="1"/>
  <c r="BK354" i="69" s="1"/>
  <c r="BL354" i="69" s="1"/>
  <c r="BM354" i="69" s="1"/>
  <c r="BA354" i="69"/>
  <c r="BA356" i="69" s="1"/>
  <c r="BA358" i="69" s="1"/>
  <c r="BA359" i="69" s="1"/>
  <c r="BA360" i="69" s="1"/>
  <c r="H353" i="69"/>
  <c r="E353" i="69"/>
  <c r="C353" i="69"/>
  <c r="B353" i="69"/>
  <c r="H352" i="69"/>
  <c r="E352" i="69"/>
  <c r="C352" i="69"/>
  <c r="B352" i="69"/>
  <c r="H351" i="69"/>
  <c r="O351" i="69" s="1"/>
  <c r="E351" i="69"/>
  <c r="C351" i="69"/>
  <c r="B351" i="69"/>
  <c r="H350" i="69"/>
  <c r="E350" i="69"/>
  <c r="C350" i="69"/>
  <c r="B350" i="69"/>
  <c r="H349" i="69"/>
  <c r="E349" i="69"/>
  <c r="C349" i="69"/>
  <c r="B349" i="69"/>
  <c r="H348" i="69"/>
  <c r="E348" i="69"/>
  <c r="C348" i="69"/>
  <c r="B348" i="69"/>
  <c r="H347" i="69"/>
  <c r="E347" i="69"/>
  <c r="C347" i="69"/>
  <c r="B347" i="69"/>
  <c r="H346" i="69"/>
  <c r="P346" i="69" s="1"/>
  <c r="E346" i="69"/>
  <c r="C346" i="69"/>
  <c r="B346" i="69"/>
  <c r="H345" i="69"/>
  <c r="E345" i="69"/>
  <c r="C345" i="69"/>
  <c r="B345" i="69"/>
  <c r="H344" i="69"/>
  <c r="N344" i="69" s="1"/>
  <c r="E344" i="69"/>
  <c r="C344" i="69"/>
  <c r="B344" i="69"/>
  <c r="H343" i="69"/>
  <c r="O343" i="69" s="1"/>
  <c r="E343" i="69"/>
  <c r="C343" i="69"/>
  <c r="B343" i="69"/>
  <c r="H342" i="69"/>
  <c r="E342" i="69"/>
  <c r="C342" i="69"/>
  <c r="B342" i="69"/>
  <c r="BC341" i="69"/>
  <c r="BD341" i="69" s="1"/>
  <c r="BE341" i="69" s="1"/>
  <c r="BF341" i="69" s="1"/>
  <c r="BG341" i="69" s="1"/>
  <c r="BH341" i="69" s="1"/>
  <c r="BI341" i="69" s="1"/>
  <c r="BJ341" i="69" s="1"/>
  <c r="BK341" i="69" s="1"/>
  <c r="BL341" i="69" s="1"/>
  <c r="BM341" i="69" s="1"/>
  <c r="BC340" i="69"/>
  <c r="BD340" i="69" s="1"/>
  <c r="BE340" i="69" s="1"/>
  <c r="BF340" i="69" s="1"/>
  <c r="BG340" i="69" s="1"/>
  <c r="BH340" i="69" s="1"/>
  <c r="BI340" i="69" s="1"/>
  <c r="BJ340" i="69" s="1"/>
  <c r="BK340" i="69" s="1"/>
  <c r="BL340" i="69" s="1"/>
  <c r="BM340" i="69" s="1"/>
  <c r="BC339" i="69"/>
  <c r="BD339" i="69" s="1"/>
  <c r="BE339" i="69" s="1"/>
  <c r="BF339" i="69" s="1"/>
  <c r="BG339" i="69" s="1"/>
  <c r="BH339" i="69" s="1"/>
  <c r="BI339" i="69" s="1"/>
  <c r="BJ339" i="69" s="1"/>
  <c r="BK339" i="69" s="1"/>
  <c r="BL339" i="69" s="1"/>
  <c r="BM339" i="69" s="1"/>
  <c r="BC337" i="69"/>
  <c r="BD337" i="69" s="1"/>
  <c r="BE337" i="69" s="1"/>
  <c r="BF337" i="69" s="1"/>
  <c r="BG337" i="69" s="1"/>
  <c r="BH337" i="69" s="1"/>
  <c r="BI337" i="69" s="1"/>
  <c r="BJ337" i="69" s="1"/>
  <c r="BK337" i="69" s="1"/>
  <c r="BL337" i="69" s="1"/>
  <c r="BM337" i="69" s="1"/>
  <c r="D337" i="69"/>
  <c r="BC335" i="69"/>
  <c r="BD335" i="69" s="1"/>
  <c r="BE335" i="69" s="1"/>
  <c r="BF335" i="69" s="1"/>
  <c r="BG335" i="69" s="1"/>
  <c r="BH335" i="69" s="1"/>
  <c r="BI335" i="69" s="1"/>
  <c r="BJ335" i="69" s="1"/>
  <c r="BK335" i="69" s="1"/>
  <c r="BL335" i="69" s="1"/>
  <c r="BM335" i="69" s="1"/>
  <c r="BA335" i="69"/>
  <c r="BA337" i="69" s="1"/>
  <c r="BA339" i="69" s="1"/>
  <c r="BA340" i="69" s="1"/>
  <c r="BA341" i="69" s="1"/>
  <c r="H334" i="69"/>
  <c r="E334" i="69"/>
  <c r="C334" i="69"/>
  <c r="B334" i="69"/>
  <c r="H333" i="69"/>
  <c r="E333" i="69"/>
  <c r="C333" i="69"/>
  <c r="B333" i="69"/>
  <c r="H332" i="69"/>
  <c r="E332" i="69"/>
  <c r="C332" i="69"/>
  <c r="B332" i="69"/>
  <c r="H331" i="69"/>
  <c r="E331" i="69"/>
  <c r="C331" i="69"/>
  <c r="B331" i="69"/>
  <c r="H330" i="69"/>
  <c r="E330" i="69"/>
  <c r="C330" i="69"/>
  <c r="B330" i="69"/>
  <c r="H329" i="69"/>
  <c r="E329" i="69"/>
  <c r="C329" i="69"/>
  <c r="B329" i="69"/>
  <c r="H328" i="69"/>
  <c r="E328" i="69"/>
  <c r="C328" i="69"/>
  <c r="B328" i="69"/>
  <c r="H327" i="69"/>
  <c r="P327" i="69" s="1"/>
  <c r="E327" i="69"/>
  <c r="C327" i="69"/>
  <c r="B327" i="69"/>
  <c r="H326" i="69"/>
  <c r="E326" i="69"/>
  <c r="C326" i="69"/>
  <c r="B326" i="69"/>
  <c r="H325" i="69"/>
  <c r="T325" i="69" s="1"/>
  <c r="E325" i="69"/>
  <c r="C325" i="69"/>
  <c r="B325" i="69"/>
  <c r="H324" i="69"/>
  <c r="E324" i="69"/>
  <c r="C324" i="69"/>
  <c r="B324" i="69"/>
  <c r="H323" i="69"/>
  <c r="E323" i="69"/>
  <c r="C323" i="69"/>
  <c r="B323" i="69"/>
  <c r="BC322" i="69"/>
  <c r="BD322" i="69" s="1"/>
  <c r="BE322" i="69" s="1"/>
  <c r="BF322" i="69" s="1"/>
  <c r="BG322" i="69" s="1"/>
  <c r="BH322" i="69" s="1"/>
  <c r="BI322" i="69" s="1"/>
  <c r="BJ322" i="69" s="1"/>
  <c r="BK322" i="69" s="1"/>
  <c r="BL322" i="69" s="1"/>
  <c r="BM322" i="69" s="1"/>
  <c r="BC321" i="69"/>
  <c r="BD321" i="69" s="1"/>
  <c r="BE321" i="69" s="1"/>
  <c r="BF321" i="69" s="1"/>
  <c r="BG321" i="69" s="1"/>
  <c r="BH321" i="69" s="1"/>
  <c r="BI321" i="69" s="1"/>
  <c r="BJ321" i="69" s="1"/>
  <c r="BK321" i="69" s="1"/>
  <c r="BL321" i="69" s="1"/>
  <c r="BM321" i="69" s="1"/>
  <c r="BC320" i="69"/>
  <c r="BD320" i="69" s="1"/>
  <c r="BE320" i="69" s="1"/>
  <c r="BF320" i="69" s="1"/>
  <c r="BG320" i="69" s="1"/>
  <c r="BH320" i="69" s="1"/>
  <c r="BI320" i="69" s="1"/>
  <c r="BJ320" i="69" s="1"/>
  <c r="BK320" i="69" s="1"/>
  <c r="BL320" i="69" s="1"/>
  <c r="BM320" i="69" s="1"/>
  <c r="BC318" i="69"/>
  <c r="BD318" i="69" s="1"/>
  <c r="BE318" i="69" s="1"/>
  <c r="BF318" i="69" s="1"/>
  <c r="BG318" i="69" s="1"/>
  <c r="BH318" i="69" s="1"/>
  <c r="BI318" i="69" s="1"/>
  <c r="BJ318" i="69" s="1"/>
  <c r="BK318" i="69" s="1"/>
  <c r="BL318" i="69" s="1"/>
  <c r="BM318" i="69" s="1"/>
  <c r="D318" i="69"/>
  <c r="BC316" i="69"/>
  <c r="BD316" i="69" s="1"/>
  <c r="BE316" i="69" s="1"/>
  <c r="BF316" i="69" s="1"/>
  <c r="BG316" i="69" s="1"/>
  <c r="BH316" i="69" s="1"/>
  <c r="BI316" i="69" s="1"/>
  <c r="BJ316" i="69" s="1"/>
  <c r="BK316" i="69" s="1"/>
  <c r="BL316" i="69" s="1"/>
  <c r="BM316" i="69" s="1"/>
  <c r="BA316" i="69"/>
  <c r="BA318" i="69" s="1"/>
  <c r="BA320" i="69" s="1"/>
  <c r="BA321" i="69" s="1"/>
  <c r="BA322" i="69" s="1"/>
  <c r="H315" i="69"/>
  <c r="E315" i="69"/>
  <c r="C315" i="69"/>
  <c r="B315" i="69"/>
  <c r="H314" i="69"/>
  <c r="E314" i="69"/>
  <c r="C314" i="69"/>
  <c r="B314" i="69"/>
  <c r="H313" i="69"/>
  <c r="E313" i="69"/>
  <c r="C313" i="69"/>
  <c r="B313" i="69"/>
  <c r="H312" i="69"/>
  <c r="E312" i="69"/>
  <c r="C312" i="69"/>
  <c r="B312" i="69"/>
  <c r="H311" i="69"/>
  <c r="E311" i="69"/>
  <c r="C311" i="69"/>
  <c r="B311" i="69"/>
  <c r="H310" i="69"/>
  <c r="M310" i="69" s="1"/>
  <c r="E310" i="69"/>
  <c r="C310" i="69"/>
  <c r="B310" i="69"/>
  <c r="H309" i="69"/>
  <c r="E309" i="69"/>
  <c r="C309" i="69"/>
  <c r="B309" i="69"/>
  <c r="H308" i="69"/>
  <c r="E308" i="69"/>
  <c r="C308" i="69"/>
  <c r="B308" i="69"/>
  <c r="H307" i="69"/>
  <c r="O307" i="69" s="1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E304" i="69"/>
  <c r="C304" i="69"/>
  <c r="B304" i="69"/>
  <c r="BC303" i="69"/>
  <c r="BD303" i="69" s="1"/>
  <c r="BE303" i="69" s="1"/>
  <c r="BF303" i="69" s="1"/>
  <c r="BG303" i="69" s="1"/>
  <c r="BH303" i="69" s="1"/>
  <c r="BI303" i="69" s="1"/>
  <c r="BJ303" i="69" s="1"/>
  <c r="BK303" i="69" s="1"/>
  <c r="BL303" i="69" s="1"/>
  <c r="BM303" i="69" s="1"/>
  <c r="BC302" i="69"/>
  <c r="BD302" i="69" s="1"/>
  <c r="BE302" i="69" s="1"/>
  <c r="BF302" i="69" s="1"/>
  <c r="BG302" i="69" s="1"/>
  <c r="BH302" i="69" s="1"/>
  <c r="BI302" i="69" s="1"/>
  <c r="BJ302" i="69" s="1"/>
  <c r="BK302" i="69" s="1"/>
  <c r="BL302" i="69" s="1"/>
  <c r="BM302" i="69" s="1"/>
  <c r="BC301" i="69"/>
  <c r="BD301" i="69" s="1"/>
  <c r="BE301" i="69" s="1"/>
  <c r="BF301" i="69" s="1"/>
  <c r="BG301" i="69" s="1"/>
  <c r="BH301" i="69" s="1"/>
  <c r="BI301" i="69" s="1"/>
  <c r="BJ301" i="69" s="1"/>
  <c r="BK301" i="69" s="1"/>
  <c r="BL301" i="69" s="1"/>
  <c r="BM301" i="69" s="1"/>
  <c r="BC299" i="69"/>
  <c r="BD299" i="69" s="1"/>
  <c r="BE299" i="69" s="1"/>
  <c r="BF299" i="69" s="1"/>
  <c r="BG299" i="69" s="1"/>
  <c r="BH299" i="69" s="1"/>
  <c r="BI299" i="69" s="1"/>
  <c r="BJ299" i="69" s="1"/>
  <c r="BK299" i="69" s="1"/>
  <c r="BL299" i="69" s="1"/>
  <c r="BM299" i="69" s="1"/>
  <c r="D299" i="69"/>
  <c r="BC297" i="69"/>
  <c r="BD297" i="69" s="1"/>
  <c r="BE297" i="69" s="1"/>
  <c r="BF297" i="69" s="1"/>
  <c r="BG297" i="69" s="1"/>
  <c r="BH297" i="69" s="1"/>
  <c r="BI297" i="69" s="1"/>
  <c r="BJ297" i="69" s="1"/>
  <c r="BK297" i="69" s="1"/>
  <c r="BL297" i="69" s="1"/>
  <c r="BM297" i="69" s="1"/>
  <c r="BA297" i="69"/>
  <c r="BA299" i="69" s="1"/>
  <c r="BA301" i="69" s="1"/>
  <c r="BA302" i="69" s="1"/>
  <c r="BA303" i="69" s="1"/>
  <c r="H296" i="69"/>
  <c r="E296" i="69"/>
  <c r="C296" i="69"/>
  <c r="B296" i="69"/>
  <c r="H295" i="69"/>
  <c r="V295" i="69" s="1"/>
  <c r="E295" i="69"/>
  <c r="C295" i="69"/>
  <c r="B295" i="69"/>
  <c r="H294" i="69"/>
  <c r="E294" i="69"/>
  <c r="C294" i="69"/>
  <c r="B294" i="69"/>
  <c r="H293" i="69"/>
  <c r="E293" i="69"/>
  <c r="C293" i="69"/>
  <c r="B293" i="69"/>
  <c r="H292" i="69"/>
  <c r="E292" i="69"/>
  <c r="C292" i="69"/>
  <c r="B292" i="69"/>
  <c r="H291" i="69"/>
  <c r="E291" i="69"/>
  <c r="C291" i="69"/>
  <c r="B291" i="69"/>
  <c r="H290" i="69"/>
  <c r="E290" i="69"/>
  <c r="C290" i="69"/>
  <c r="B290" i="69"/>
  <c r="H289" i="69"/>
  <c r="V289" i="69" s="1"/>
  <c r="E289" i="69"/>
  <c r="C289" i="69"/>
  <c r="B289" i="69"/>
  <c r="H288" i="69"/>
  <c r="T288" i="69" s="1"/>
  <c r="E288" i="69"/>
  <c r="C288" i="69"/>
  <c r="B288" i="69"/>
  <c r="H287" i="69"/>
  <c r="V287" i="69" s="1"/>
  <c r="E287" i="69"/>
  <c r="C287" i="69"/>
  <c r="B287" i="69"/>
  <c r="H286" i="69"/>
  <c r="E286" i="69"/>
  <c r="C286" i="69"/>
  <c r="B286" i="69"/>
  <c r="H285" i="69"/>
  <c r="E285" i="69"/>
  <c r="C285" i="69"/>
  <c r="B285" i="69"/>
  <c r="BC284" i="69"/>
  <c r="BD284" i="69" s="1"/>
  <c r="BE284" i="69" s="1"/>
  <c r="BF284" i="69" s="1"/>
  <c r="BG284" i="69" s="1"/>
  <c r="BH284" i="69" s="1"/>
  <c r="BI284" i="69" s="1"/>
  <c r="BJ284" i="69" s="1"/>
  <c r="BK284" i="69" s="1"/>
  <c r="BL284" i="69" s="1"/>
  <c r="BM284" i="69" s="1"/>
  <c r="BC283" i="69"/>
  <c r="BD283" i="69" s="1"/>
  <c r="BE283" i="69" s="1"/>
  <c r="BF283" i="69" s="1"/>
  <c r="BG283" i="69" s="1"/>
  <c r="BH283" i="69" s="1"/>
  <c r="BI283" i="69" s="1"/>
  <c r="BJ283" i="69" s="1"/>
  <c r="BK283" i="69" s="1"/>
  <c r="BL283" i="69" s="1"/>
  <c r="BM283" i="69" s="1"/>
  <c r="BC282" i="69"/>
  <c r="BD282" i="69" s="1"/>
  <c r="BE282" i="69" s="1"/>
  <c r="BF282" i="69" s="1"/>
  <c r="BG282" i="69" s="1"/>
  <c r="BH282" i="69" s="1"/>
  <c r="BI282" i="69" s="1"/>
  <c r="BJ282" i="69" s="1"/>
  <c r="BK282" i="69" s="1"/>
  <c r="BL282" i="69" s="1"/>
  <c r="BM282" i="69" s="1"/>
  <c r="BC280" i="69"/>
  <c r="BD280" i="69" s="1"/>
  <c r="BE280" i="69" s="1"/>
  <c r="BF280" i="69" s="1"/>
  <c r="BG280" i="69" s="1"/>
  <c r="BH280" i="69" s="1"/>
  <c r="BI280" i="69" s="1"/>
  <c r="BJ280" i="69" s="1"/>
  <c r="BK280" i="69" s="1"/>
  <c r="BL280" i="69" s="1"/>
  <c r="BM280" i="69" s="1"/>
  <c r="D280" i="69"/>
  <c r="BC278" i="69"/>
  <c r="BD278" i="69" s="1"/>
  <c r="BE278" i="69" s="1"/>
  <c r="BF278" i="69" s="1"/>
  <c r="BG278" i="69" s="1"/>
  <c r="BH278" i="69" s="1"/>
  <c r="BI278" i="69" s="1"/>
  <c r="BJ278" i="69" s="1"/>
  <c r="BK278" i="69" s="1"/>
  <c r="BL278" i="69" s="1"/>
  <c r="BM278" i="69" s="1"/>
  <c r="BA278" i="69"/>
  <c r="BA280" i="69" s="1"/>
  <c r="BA282" i="69" s="1"/>
  <c r="BA283" i="69" s="1"/>
  <c r="BA284" i="69" s="1"/>
  <c r="H277" i="69"/>
  <c r="W277" i="69" s="1"/>
  <c r="E277" i="69"/>
  <c r="C277" i="69"/>
  <c r="B277" i="69"/>
  <c r="H276" i="69"/>
  <c r="V276" i="69" s="1"/>
  <c r="E276" i="69"/>
  <c r="C276" i="69"/>
  <c r="B276" i="69"/>
  <c r="H275" i="69"/>
  <c r="V275" i="69" s="1"/>
  <c r="E275" i="69"/>
  <c r="C275" i="69"/>
  <c r="B275" i="69"/>
  <c r="H274" i="69"/>
  <c r="V274" i="69" s="1"/>
  <c r="E274" i="69"/>
  <c r="C274" i="69"/>
  <c r="B274" i="69"/>
  <c r="H273" i="69"/>
  <c r="W273" i="69" s="1"/>
  <c r="E273" i="69"/>
  <c r="C273" i="69"/>
  <c r="B273" i="69"/>
  <c r="H272" i="69"/>
  <c r="V272" i="69" s="1"/>
  <c r="E272" i="69"/>
  <c r="C272" i="69"/>
  <c r="B272" i="69"/>
  <c r="H271" i="69"/>
  <c r="V271" i="69" s="1"/>
  <c r="E271" i="69"/>
  <c r="C271" i="69"/>
  <c r="B271" i="69"/>
  <c r="H270" i="69"/>
  <c r="E270" i="69"/>
  <c r="C270" i="69"/>
  <c r="B270" i="69"/>
  <c r="H269" i="69"/>
  <c r="E269" i="69"/>
  <c r="C269" i="69"/>
  <c r="B269" i="69"/>
  <c r="H268" i="69"/>
  <c r="T268" i="69" s="1"/>
  <c r="E268" i="69"/>
  <c r="C268" i="69"/>
  <c r="B268" i="69"/>
  <c r="H267" i="69"/>
  <c r="V267" i="69" s="1"/>
  <c r="E267" i="69"/>
  <c r="C267" i="69"/>
  <c r="B267" i="69"/>
  <c r="H266" i="69"/>
  <c r="V266" i="69" s="1"/>
  <c r="E266" i="69"/>
  <c r="C266" i="69"/>
  <c r="B266" i="69"/>
  <c r="BC265" i="69"/>
  <c r="BD265" i="69" s="1"/>
  <c r="BE265" i="69" s="1"/>
  <c r="BF265" i="69" s="1"/>
  <c r="BG265" i="69" s="1"/>
  <c r="BH265" i="69" s="1"/>
  <c r="BI265" i="69" s="1"/>
  <c r="BJ265" i="69" s="1"/>
  <c r="BK265" i="69" s="1"/>
  <c r="BL265" i="69" s="1"/>
  <c r="BM265" i="69" s="1"/>
  <c r="BC264" i="69"/>
  <c r="BD264" i="69" s="1"/>
  <c r="BE264" i="69" s="1"/>
  <c r="BF264" i="69" s="1"/>
  <c r="BG264" i="69" s="1"/>
  <c r="BH264" i="69" s="1"/>
  <c r="BI264" i="69" s="1"/>
  <c r="BJ264" i="69" s="1"/>
  <c r="BK264" i="69" s="1"/>
  <c r="BL264" i="69" s="1"/>
  <c r="BM264" i="69" s="1"/>
  <c r="BC263" i="69"/>
  <c r="BD263" i="69" s="1"/>
  <c r="BE263" i="69" s="1"/>
  <c r="BF263" i="69" s="1"/>
  <c r="BG263" i="69" s="1"/>
  <c r="BH263" i="69" s="1"/>
  <c r="BI263" i="69" s="1"/>
  <c r="BJ263" i="69" s="1"/>
  <c r="BK263" i="69" s="1"/>
  <c r="BL263" i="69" s="1"/>
  <c r="BM263" i="69" s="1"/>
  <c r="BC261" i="69"/>
  <c r="BD261" i="69" s="1"/>
  <c r="BE261" i="69" s="1"/>
  <c r="BF261" i="69" s="1"/>
  <c r="BG261" i="69" s="1"/>
  <c r="BH261" i="69" s="1"/>
  <c r="BI261" i="69" s="1"/>
  <c r="BJ261" i="69" s="1"/>
  <c r="BK261" i="69" s="1"/>
  <c r="BL261" i="69" s="1"/>
  <c r="BM261" i="69" s="1"/>
  <c r="D261" i="69"/>
  <c r="BC259" i="69"/>
  <c r="BD259" i="69" s="1"/>
  <c r="BE259" i="69" s="1"/>
  <c r="BF259" i="69" s="1"/>
  <c r="BG259" i="69" s="1"/>
  <c r="BH259" i="69" s="1"/>
  <c r="BI259" i="69" s="1"/>
  <c r="BJ259" i="69" s="1"/>
  <c r="BK259" i="69" s="1"/>
  <c r="BL259" i="69" s="1"/>
  <c r="BM259" i="69" s="1"/>
  <c r="BA259" i="69"/>
  <c r="BA261" i="69" s="1"/>
  <c r="BA263" i="69" s="1"/>
  <c r="BA264" i="69" s="1"/>
  <c r="BA265" i="69" s="1"/>
  <c r="H257" i="69"/>
  <c r="T257" i="69" s="1"/>
  <c r="E257" i="69"/>
  <c r="C257" i="69"/>
  <c r="B257" i="69"/>
  <c r="H256" i="69"/>
  <c r="E256" i="69"/>
  <c r="C256" i="69"/>
  <c r="B256" i="69"/>
  <c r="H255" i="69"/>
  <c r="S255" i="69" s="1"/>
  <c r="E255" i="69"/>
  <c r="C255" i="69"/>
  <c r="B255" i="69"/>
  <c r="H254" i="69"/>
  <c r="E254" i="69"/>
  <c r="C254" i="69"/>
  <c r="B254" i="69"/>
  <c r="H253" i="69"/>
  <c r="L253" i="69" s="1"/>
  <c r="E253" i="69"/>
  <c r="C253" i="69"/>
  <c r="B253" i="69"/>
  <c r="H252" i="69"/>
  <c r="Q252" i="69" s="1"/>
  <c r="E252" i="69"/>
  <c r="C252" i="69"/>
  <c r="B252" i="69"/>
  <c r="H251" i="69"/>
  <c r="E251" i="69"/>
  <c r="C251" i="69"/>
  <c r="B251" i="69"/>
  <c r="H250" i="69"/>
  <c r="E250" i="69"/>
  <c r="C250" i="69"/>
  <c r="B250" i="69"/>
  <c r="H249" i="69"/>
  <c r="E249" i="69"/>
  <c r="C249" i="69"/>
  <c r="B249" i="69"/>
  <c r="H248" i="69"/>
  <c r="R248" i="69" s="1"/>
  <c r="E248" i="69"/>
  <c r="C248" i="69"/>
  <c r="B248" i="69"/>
  <c r="H247" i="69"/>
  <c r="U247" i="69" s="1"/>
  <c r="E247" i="69"/>
  <c r="C247" i="69"/>
  <c r="B247" i="69"/>
  <c r="H246" i="69"/>
  <c r="X246" i="69" s="1"/>
  <c r="E246" i="69"/>
  <c r="C246" i="69"/>
  <c r="B246" i="69"/>
  <c r="D241" i="69"/>
  <c r="H238" i="69"/>
  <c r="T238" i="69" s="1"/>
  <c r="E238" i="69"/>
  <c r="C238" i="69"/>
  <c r="B238" i="69"/>
  <c r="H237" i="69"/>
  <c r="N237" i="69" s="1"/>
  <c r="E237" i="69"/>
  <c r="C237" i="69"/>
  <c r="B237" i="69"/>
  <c r="H236" i="69"/>
  <c r="E236" i="69"/>
  <c r="C236" i="69"/>
  <c r="B236" i="69"/>
  <c r="H235" i="69"/>
  <c r="X235" i="69" s="1"/>
  <c r="E235" i="69"/>
  <c r="C235" i="69"/>
  <c r="B235" i="69"/>
  <c r="H234" i="69"/>
  <c r="E234" i="69"/>
  <c r="C234" i="69"/>
  <c r="B234" i="69"/>
  <c r="H233" i="69"/>
  <c r="W233" i="69" s="1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T230" i="69" s="1"/>
  <c r="E230" i="69"/>
  <c r="C230" i="69"/>
  <c r="B230" i="69"/>
  <c r="H229" i="69"/>
  <c r="X229" i="69" s="1"/>
  <c r="E229" i="69"/>
  <c r="C229" i="69"/>
  <c r="B229" i="69"/>
  <c r="H228" i="69"/>
  <c r="E228" i="69"/>
  <c r="C228" i="69"/>
  <c r="B228" i="69"/>
  <c r="H227" i="69"/>
  <c r="E227" i="69"/>
  <c r="C227" i="69"/>
  <c r="B227" i="69"/>
  <c r="D222" i="69"/>
  <c r="H219" i="69"/>
  <c r="T219" i="69" s="1"/>
  <c r="E219" i="69"/>
  <c r="C219" i="69"/>
  <c r="B219" i="69"/>
  <c r="H218" i="69"/>
  <c r="E218" i="69"/>
  <c r="C218" i="69"/>
  <c r="B218" i="69"/>
  <c r="H217" i="69"/>
  <c r="U217" i="69" s="1"/>
  <c r="E217" i="69"/>
  <c r="C217" i="69"/>
  <c r="B217" i="69"/>
  <c r="H216" i="69"/>
  <c r="E216" i="69"/>
  <c r="C216" i="69"/>
  <c r="B216" i="69"/>
  <c r="H215" i="69"/>
  <c r="T215" i="69" s="1"/>
  <c r="E215" i="69"/>
  <c r="C215" i="69"/>
  <c r="B215" i="69"/>
  <c r="H214" i="69"/>
  <c r="E214" i="69"/>
  <c r="C214" i="69"/>
  <c r="B214" i="69"/>
  <c r="H213" i="69"/>
  <c r="R213" i="69" s="1"/>
  <c r="E213" i="69"/>
  <c r="C213" i="69"/>
  <c r="B213" i="69"/>
  <c r="H212" i="69"/>
  <c r="G212" i="69" s="1"/>
  <c r="E212" i="69"/>
  <c r="C212" i="69"/>
  <c r="B212" i="69"/>
  <c r="H211" i="69"/>
  <c r="T211" i="69" s="1"/>
  <c r="E211" i="69"/>
  <c r="C211" i="69"/>
  <c r="B211" i="69"/>
  <c r="H210" i="69"/>
  <c r="R210" i="69" s="1"/>
  <c r="E210" i="69"/>
  <c r="C210" i="69"/>
  <c r="B210" i="69"/>
  <c r="H209" i="69"/>
  <c r="U209" i="69" s="1"/>
  <c r="E209" i="69"/>
  <c r="C209" i="69"/>
  <c r="B209" i="69"/>
  <c r="H208" i="69"/>
  <c r="E208" i="69"/>
  <c r="C208" i="69"/>
  <c r="B208" i="69"/>
  <c r="D203" i="69"/>
  <c r="H200" i="69"/>
  <c r="T200" i="69" s="1"/>
  <c r="E200" i="69"/>
  <c r="C200" i="69"/>
  <c r="B200" i="69"/>
  <c r="H199" i="69"/>
  <c r="E199" i="69"/>
  <c r="C199" i="69"/>
  <c r="B199" i="69"/>
  <c r="H198" i="69"/>
  <c r="U198" i="69" s="1"/>
  <c r="E198" i="69"/>
  <c r="C198" i="69"/>
  <c r="B198" i="69"/>
  <c r="H197" i="69"/>
  <c r="E197" i="69"/>
  <c r="C197" i="69"/>
  <c r="B197" i="69"/>
  <c r="H196" i="69"/>
  <c r="T196" i="69" s="1"/>
  <c r="E196" i="69"/>
  <c r="C196" i="69"/>
  <c r="B196" i="69"/>
  <c r="H195" i="69"/>
  <c r="E195" i="69"/>
  <c r="C195" i="69"/>
  <c r="B195" i="69"/>
  <c r="H194" i="69"/>
  <c r="U194" i="69" s="1"/>
  <c r="E194" i="69"/>
  <c r="C194" i="69"/>
  <c r="B194" i="69"/>
  <c r="H193" i="69"/>
  <c r="E193" i="69"/>
  <c r="C193" i="69"/>
  <c r="B193" i="69"/>
  <c r="H192" i="69"/>
  <c r="T192" i="69" s="1"/>
  <c r="E192" i="69"/>
  <c r="C192" i="69"/>
  <c r="B192" i="69"/>
  <c r="H191" i="69"/>
  <c r="E191" i="69"/>
  <c r="C191" i="69"/>
  <c r="B191" i="69"/>
  <c r="H190" i="69"/>
  <c r="U190" i="69" s="1"/>
  <c r="E190" i="69"/>
  <c r="C190" i="69"/>
  <c r="B190" i="69"/>
  <c r="H189" i="69"/>
  <c r="S189" i="69" s="1"/>
  <c r="E189" i="69"/>
  <c r="C189" i="69"/>
  <c r="B189" i="69"/>
  <c r="D184" i="69"/>
  <c r="H181" i="69"/>
  <c r="T181" i="69" s="1"/>
  <c r="E181" i="69"/>
  <c r="C181" i="69"/>
  <c r="B181" i="69"/>
  <c r="H180" i="69"/>
  <c r="E180" i="69"/>
  <c r="C180" i="69"/>
  <c r="B180" i="69"/>
  <c r="H179" i="69"/>
  <c r="E179" i="69"/>
  <c r="C179" i="69"/>
  <c r="B179" i="69"/>
  <c r="H178" i="69"/>
  <c r="E178" i="69"/>
  <c r="C178" i="69"/>
  <c r="B178" i="69"/>
  <c r="H177" i="69"/>
  <c r="P177" i="69" s="1"/>
  <c r="E177" i="69"/>
  <c r="C177" i="69"/>
  <c r="B177" i="69"/>
  <c r="H176" i="69"/>
  <c r="E176" i="69"/>
  <c r="C176" i="69"/>
  <c r="B176" i="69"/>
  <c r="H175" i="69"/>
  <c r="U175" i="69" s="1"/>
  <c r="E175" i="69"/>
  <c r="C175" i="69"/>
  <c r="B175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U171" i="69" s="1"/>
  <c r="E171" i="69"/>
  <c r="C171" i="69"/>
  <c r="B171" i="69"/>
  <c r="H170" i="69"/>
  <c r="S170" i="69" s="1"/>
  <c r="E170" i="69"/>
  <c r="C170" i="69"/>
  <c r="B170" i="69"/>
  <c r="D165" i="69"/>
  <c r="H162" i="69"/>
  <c r="T162" i="69" s="1"/>
  <c r="E162" i="69"/>
  <c r="C162" i="69"/>
  <c r="B162" i="69"/>
  <c r="H161" i="69"/>
  <c r="E161" i="69"/>
  <c r="C161" i="69"/>
  <c r="B161" i="69"/>
  <c r="H160" i="69"/>
  <c r="U160" i="69" s="1"/>
  <c r="E160" i="69"/>
  <c r="C160" i="69"/>
  <c r="B160" i="69"/>
  <c r="H159" i="69"/>
  <c r="E159" i="69"/>
  <c r="C159" i="69"/>
  <c r="B159" i="69"/>
  <c r="H158" i="69"/>
  <c r="T158" i="69" s="1"/>
  <c r="E158" i="69"/>
  <c r="C158" i="69"/>
  <c r="B158" i="69"/>
  <c r="H157" i="69"/>
  <c r="E157" i="69"/>
  <c r="C157" i="69"/>
  <c r="B157" i="69"/>
  <c r="H156" i="69"/>
  <c r="U156" i="69" s="1"/>
  <c r="E156" i="69"/>
  <c r="C156" i="69"/>
  <c r="B156" i="69"/>
  <c r="H155" i="69"/>
  <c r="E155" i="69"/>
  <c r="C155" i="69"/>
  <c r="B155" i="69"/>
  <c r="H154" i="69"/>
  <c r="T154" i="69" s="1"/>
  <c r="E154" i="69"/>
  <c r="C154" i="69"/>
  <c r="B154" i="69"/>
  <c r="H153" i="69"/>
  <c r="S153" i="69" s="1"/>
  <c r="E153" i="69"/>
  <c r="C153" i="69"/>
  <c r="B153" i="69"/>
  <c r="H152" i="69"/>
  <c r="E152" i="69"/>
  <c r="C152" i="69"/>
  <c r="B152" i="69"/>
  <c r="H151" i="69"/>
  <c r="E151" i="69"/>
  <c r="C151" i="69"/>
  <c r="B151" i="69"/>
  <c r="D149" i="69"/>
  <c r="H146" i="69"/>
  <c r="T146" i="69" s="1"/>
  <c r="E146" i="69"/>
  <c r="C146" i="69"/>
  <c r="B146" i="69"/>
  <c r="H145" i="69"/>
  <c r="E145" i="69"/>
  <c r="C145" i="69"/>
  <c r="B145" i="69"/>
  <c r="H144" i="69"/>
  <c r="E144" i="69"/>
  <c r="C144" i="69"/>
  <c r="B144" i="69"/>
  <c r="H143" i="69"/>
  <c r="E143" i="69"/>
  <c r="C143" i="69"/>
  <c r="B143" i="69"/>
  <c r="H142" i="69"/>
  <c r="T142" i="69" s="1"/>
  <c r="E142" i="69"/>
  <c r="C142" i="69"/>
  <c r="B142" i="69"/>
  <c r="H141" i="69"/>
  <c r="E141" i="69"/>
  <c r="C141" i="69"/>
  <c r="B141" i="69"/>
  <c r="H140" i="69"/>
  <c r="U140" i="69" s="1"/>
  <c r="E140" i="69"/>
  <c r="C140" i="69"/>
  <c r="B140" i="69"/>
  <c r="H139" i="69"/>
  <c r="E139" i="69"/>
  <c r="C139" i="69"/>
  <c r="B139" i="69"/>
  <c r="H138" i="69"/>
  <c r="P138" i="69" s="1"/>
  <c r="E138" i="69"/>
  <c r="C138" i="69"/>
  <c r="B138" i="69"/>
  <c r="H137" i="69"/>
  <c r="O137" i="69" s="1"/>
  <c r="E137" i="69"/>
  <c r="C137" i="69"/>
  <c r="B137" i="69"/>
  <c r="H136" i="69"/>
  <c r="U136" i="69" s="1"/>
  <c r="E136" i="69"/>
  <c r="C136" i="69"/>
  <c r="B136" i="69"/>
  <c r="H135" i="69"/>
  <c r="E135" i="69"/>
  <c r="C135" i="69"/>
  <c r="B135" i="69"/>
  <c r="D133" i="69"/>
  <c r="H131" i="69"/>
  <c r="P131" i="69" s="1"/>
  <c r="E131" i="69"/>
  <c r="C131" i="69"/>
  <c r="B131" i="69"/>
  <c r="H130" i="69"/>
  <c r="E130" i="69"/>
  <c r="C130" i="69"/>
  <c r="B130" i="69"/>
  <c r="H129" i="69"/>
  <c r="U129" i="69" s="1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T123" i="69" s="1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D118" i="69"/>
  <c r="H115" i="69"/>
  <c r="E115" i="69"/>
  <c r="C115" i="69"/>
  <c r="B115" i="69"/>
  <c r="H114" i="69"/>
  <c r="E114" i="69"/>
  <c r="C114" i="69"/>
  <c r="B114" i="69"/>
  <c r="H113" i="69"/>
  <c r="U113" i="69" s="1"/>
  <c r="E113" i="69"/>
  <c r="C113" i="69"/>
  <c r="B113" i="69"/>
  <c r="H112" i="69"/>
  <c r="E112" i="69"/>
  <c r="C112" i="69"/>
  <c r="B112" i="69"/>
  <c r="H111" i="69"/>
  <c r="T111" i="69" s="1"/>
  <c r="E111" i="69"/>
  <c r="C111" i="69"/>
  <c r="B111" i="69"/>
  <c r="H110" i="69"/>
  <c r="E110" i="69"/>
  <c r="C110" i="69"/>
  <c r="B110" i="69"/>
  <c r="H109" i="69"/>
  <c r="U109" i="69" s="1"/>
  <c r="E109" i="69"/>
  <c r="C109" i="69"/>
  <c r="B109" i="69"/>
  <c r="H108" i="69"/>
  <c r="E108" i="69"/>
  <c r="C108" i="69"/>
  <c r="B108" i="69"/>
  <c r="H107" i="69"/>
  <c r="T107" i="69" s="1"/>
  <c r="E107" i="69"/>
  <c r="C107" i="69"/>
  <c r="B107" i="69"/>
  <c r="H106" i="69"/>
  <c r="E106" i="69"/>
  <c r="C106" i="69"/>
  <c r="B106" i="69"/>
  <c r="H105" i="69"/>
  <c r="U105" i="69" s="1"/>
  <c r="E105" i="69"/>
  <c r="C105" i="69"/>
  <c r="B105" i="69"/>
  <c r="H104" i="69"/>
  <c r="E104" i="69"/>
  <c r="C104" i="69"/>
  <c r="B104" i="69"/>
  <c r="D102" i="69"/>
  <c r="H100" i="69"/>
  <c r="T100" i="69" s="1"/>
  <c r="E100" i="69"/>
  <c r="C100" i="69"/>
  <c r="B100" i="69"/>
  <c r="H99" i="69"/>
  <c r="E99" i="69"/>
  <c r="C99" i="69"/>
  <c r="B99" i="69"/>
  <c r="H98" i="69"/>
  <c r="U98" i="69" s="1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U94" i="69" s="1"/>
  <c r="E94" i="69"/>
  <c r="C94" i="69"/>
  <c r="B94" i="69"/>
  <c r="H93" i="69"/>
  <c r="E93" i="69"/>
  <c r="C93" i="69"/>
  <c r="B93" i="69"/>
  <c r="H92" i="69"/>
  <c r="T92" i="69" s="1"/>
  <c r="E92" i="69"/>
  <c r="C92" i="69"/>
  <c r="B92" i="69"/>
  <c r="H91" i="69"/>
  <c r="Q91" i="69" s="1"/>
  <c r="E91" i="69"/>
  <c r="C91" i="69"/>
  <c r="B91" i="69"/>
  <c r="H90" i="69"/>
  <c r="U90" i="69" s="1"/>
  <c r="E90" i="69"/>
  <c r="C90" i="69"/>
  <c r="B90" i="69"/>
  <c r="H89" i="69"/>
  <c r="S89" i="69" s="1"/>
  <c r="E89" i="69"/>
  <c r="C89" i="69"/>
  <c r="B89" i="69"/>
  <c r="D87" i="69"/>
  <c r="H85" i="69"/>
  <c r="T85" i="69" s="1"/>
  <c r="E85" i="69"/>
  <c r="C85" i="69"/>
  <c r="B85" i="69"/>
  <c r="H84" i="69"/>
  <c r="E84" i="69"/>
  <c r="C84" i="69"/>
  <c r="B84" i="69"/>
  <c r="H83" i="69"/>
  <c r="U83" i="69" s="1"/>
  <c r="E83" i="69"/>
  <c r="C83" i="69"/>
  <c r="B83" i="69"/>
  <c r="H82" i="69"/>
  <c r="E82" i="69"/>
  <c r="C82" i="69"/>
  <c r="B82" i="69"/>
  <c r="H81" i="69"/>
  <c r="T81" i="69" s="1"/>
  <c r="E81" i="69"/>
  <c r="C81" i="69"/>
  <c r="B81" i="69"/>
  <c r="H80" i="69"/>
  <c r="E80" i="69"/>
  <c r="C80" i="69"/>
  <c r="B80" i="69"/>
  <c r="H79" i="69"/>
  <c r="U79" i="69" s="1"/>
  <c r="E79" i="69"/>
  <c r="C79" i="69"/>
  <c r="B79" i="69"/>
  <c r="H78" i="69"/>
  <c r="E78" i="69"/>
  <c r="C78" i="69"/>
  <c r="B78" i="69"/>
  <c r="H77" i="69"/>
  <c r="T77" i="69" s="1"/>
  <c r="E77" i="69"/>
  <c r="C77" i="69"/>
  <c r="B77" i="69"/>
  <c r="H76" i="69"/>
  <c r="Q76" i="69" s="1"/>
  <c r="E76" i="69"/>
  <c r="C76" i="69"/>
  <c r="B76" i="69"/>
  <c r="H75" i="69"/>
  <c r="U75" i="69" s="1"/>
  <c r="E75" i="69"/>
  <c r="C75" i="69"/>
  <c r="B75" i="69"/>
  <c r="H74" i="69"/>
  <c r="E74" i="69"/>
  <c r="C74" i="69"/>
  <c r="B74" i="69"/>
  <c r="D72" i="69"/>
  <c r="H69" i="69"/>
  <c r="T69" i="69" s="1"/>
  <c r="E69" i="69"/>
  <c r="C69" i="69"/>
  <c r="B69" i="69"/>
  <c r="H68" i="69"/>
  <c r="E68" i="69"/>
  <c r="C68" i="69"/>
  <c r="B68" i="69"/>
  <c r="H67" i="69"/>
  <c r="U67" i="69" s="1"/>
  <c r="E67" i="69"/>
  <c r="C67" i="69"/>
  <c r="B67" i="69"/>
  <c r="H66" i="69"/>
  <c r="E66" i="69"/>
  <c r="C66" i="69"/>
  <c r="B66" i="69"/>
  <c r="H65" i="69"/>
  <c r="T65" i="69" s="1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R60" i="69" s="1"/>
  <c r="E60" i="69"/>
  <c r="C60" i="69"/>
  <c r="B60" i="69"/>
  <c r="H59" i="69"/>
  <c r="U59" i="69" s="1"/>
  <c r="E59" i="69"/>
  <c r="C59" i="69"/>
  <c r="B59" i="69"/>
  <c r="H58" i="69"/>
  <c r="E58" i="69"/>
  <c r="C58" i="69"/>
  <c r="B58" i="69"/>
  <c r="D56" i="69"/>
  <c r="H54" i="69"/>
  <c r="T54" i="69" s="1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T50" i="69" s="1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T46" i="69" s="1"/>
  <c r="E46" i="69"/>
  <c r="C46" i="69"/>
  <c r="B46" i="69"/>
  <c r="H45" i="69"/>
  <c r="E45" i="69"/>
  <c r="C45" i="69"/>
  <c r="B45" i="69"/>
  <c r="H44" i="69"/>
  <c r="U44" i="69" s="1"/>
  <c r="E44" i="69"/>
  <c r="C44" i="69"/>
  <c r="B44" i="69"/>
  <c r="H43" i="69"/>
  <c r="E43" i="69"/>
  <c r="C43" i="69"/>
  <c r="B43" i="69"/>
  <c r="D41" i="69"/>
  <c r="H39" i="69"/>
  <c r="T39" i="69" s="1"/>
  <c r="E39" i="69"/>
  <c r="C39" i="69"/>
  <c r="B39" i="69"/>
  <c r="H38" i="69"/>
  <c r="X38" i="69" s="1"/>
  <c r="E38" i="69"/>
  <c r="C38" i="69"/>
  <c r="B38" i="69"/>
  <c r="H37" i="69"/>
  <c r="U37" i="69" s="1"/>
  <c r="E37" i="69"/>
  <c r="C37" i="69"/>
  <c r="B37" i="69"/>
  <c r="H36" i="69"/>
  <c r="E36" i="69"/>
  <c r="C36" i="69"/>
  <c r="B36" i="69"/>
  <c r="H35" i="69"/>
  <c r="E35" i="69"/>
  <c r="C35" i="69"/>
  <c r="B35" i="69"/>
  <c r="H34" i="69"/>
  <c r="W34" i="69" s="1"/>
  <c r="E34" i="69"/>
  <c r="C34" i="69"/>
  <c r="B34" i="69"/>
  <c r="H33" i="69"/>
  <c r="U33" i="69" s="1"/>
  <c r="E33" i="69"/>
  <c r="C33" i="69"/>
  <c r="B33" i="69"/>
  <c r="H32" i="69"/>
  <c r="X32" i="69" s="1"/>
  <c r="E32" i="69"/>
  <c r="C32" i="69"/>
  <c r="B32" i="69"/>
  <c r="H31" i="69"/>
  <c r="T31" i="69" s="1"/>
  <c r="E31" i="69"/>
  <c r="C31" i="69"/>
  <c r="B31" i="69"/>
  <c r="H30" i="69"/>
  <c r="E30" i="69"/>
  <c r="C30" i="69"/>
  <c r="B30" i="69"/>
  <c r="H29" i="69"/>
  <c r="E29" i="69"/>
  <c r="C29" i="69"/>
  <c r="B29" i="69"/>
  <c r="H28" i="69"/>
  <c r="X28" i="69" s="1"/>
  <c r="E28" i="69"/>
  <c r="C28" i="69"/>
  <c r="B28" i="69"/>
  <c r="D26" i="69"/>
  <c r="H24" i="69"/>
  <c r="U24" i="69" s="1"/>
  <c r="E24" i="69"/>
  <c r="C24" i="69"/>
  <c r="B24" i="69"/>
  <c r="H23" i="69"/>
  <c r="X23" i="69" s="1"/>
  <c r="E23" i="69"/>
  <c r="C23" i="69"/>
  <c r="B23" i="69"/>
  <c r="H22" i="69"/>
  <c r="T22" i="69" s="1"/>
  <c r="E22" i="69"/>
  <c r="C22" i="69"/>
  <c r="B22" i="69"/>
  <c r="H21" i="69"/>
  <c r="X21" i="69" s="1"/>
  <c r="E21" i="69"/>
  <c r="C21" i="69"/>
  <c r="B21" i="69"/>
  <c r="H20" i="69"/>
  <c r="U20" i="69" s="1"/>
  <c r="E20" i="69"/>
  <c r="C20" i="69"/>
  <c r="B20" i="69"/>
  <c r="H19" i="69"/>
  <c r="W19" i="69" s="1"/>
  <c r="E19" i="69"/>
  <c r="C19" i="69"/>
  <c r="B19" i="69"/>
  <c r="H18" i="69"/>
  <c r="E18" i="69"/>
  <c r="C18" i="69"/>
  <c r="B18" i="69"/>
  <c r="H17" i="69"/>
  <c r="E17" i="69"/>
  <c r="C17" i="69"/>
  <c r="B17" i="69"/>
  <c r="H16" i="69"/>
  <c r="U16" i="69" s="1"/>
  <c r="E16" i="69"/>
  <c r="C16" i="69"/>
  <c r="B16" i="69"/>
  <c r="H15" i="69"/>
  <c r="X15" i="69" s="1"/>
  <c r="E15" i="69"/>
  <c r="C15" i="69"/>
  <c r="B15" i="69"/>
  <c r="H14" i="69"/>
  <c r="T14" i="69" s="1"/>
  <c r="E14" i="69"/>
  <c r="C14" i="69"/>
  <c r="B14" i="69"/>
  <c r="H13" i="69"/>
  <c r="E13" i="69"/>
  <c r="C13" i="69"/>
  <c r="B13" i="69"/>
  <c r="D11" i="69"/>
  <c r="H5" i="69"/>
  <c r="W56" i="49"/>
  <c r="V56" i="49"/>
  <c r="S56" i="49"/>
  <c r="R56" i="49"/>
  <c r="Q56" i="49"/>
  <c r="P56" i="49"/>
  <c r="N56" i="49"/>
  <c r="L56" i="49"/>
  <c r="K56" i="49"/>
  <c r="I56" i="49"/>
  <c r="G56" i="49"/>
  <c r="U56" i="49" s="1"/>
  <c r="F56" i="49"/>
  <c r="C56" i="49"/>
  <c r="B56" i="49"/>
  <c r="W55" i="49"/>
  <c r="V55" i="49"/>
  <c r="S55" i="49"/>
  <c r="R55" i="49"/>
  <c r="Q55" i="49"/>
  <c r="P55" i="49"/>
  <c r="N55" i="49"/>
  <c r="L55" i="49"/>
  <c r="K55" i="49"/>
  <c r="I55" i="49"/>
  <c r="G55" i="49"/>
  <c r="F55" i="49"/>
  <c r="C55" i="49"/>
  <c r="B55" i="49"/>
  <c r="W54" i="49"/>
  <c r="V54" i="49"/>
  <c r="S54" i="49"/>
  <c r="R54" i="49"/>
  <c r="Q54" i="49"/>
  <c r="P54" i="49"/>
  <c r="N54" i="49"/>
  <c r="L54" i="49"/>
  <c r="K54" i="49"/>
  <c r="I54" i="49"/>
  <c r="G54" i="49"/>
  <c r="U54" i="49" s="1"/>
  <c r="F54" i="49"/>
  <c r="C54" i="49"/>
  <c r="B54" i="49"/>
  <c r="W53" i="49"/>
  <c r="V53" i="49"/>
  <c r="S53" i="49"/>
  <c r="R53" i="49"/>
  <c r="Q53" i="49"/>
  <c r="P53" i="49"/>
  <c r="N53" i="49"/>
  <c r="L53" i="49"/>
  <c r="K53" i="49"/>
  <c r="I53" i="49"/>
  <c r="G53" i="49"/>
  <c r="T53" i="49" s="1"/>
  <c r="F53" i="49"/>
  <c r="C53" i="49"/>
  <c r="B53" i="49"/>
  <c r="W52" i="49"/>
  <c r="V52" i="49"/>
  <c r="S52" i="49"/>
  <c r="R52" i="49"/>
  <c r="Q52" i="49"/>
  <c r="P52" i="49"/>
  <c r="N52" i="49"/>
  <c r="L52" i="49"/>
  <c r="K52" i="49"/>
  <c r="I52" i="49"/>
  <c r="G52" i="49"/>
  <c r="F52" i="49"/>
  <c r="C52" i="49"/>
  <c r="B52" i="49"/>
  <c r="W51" i="49"/>
  <c r="V51" i="49"/>
  <c r="S51" i="49"/>
  <c r="R51" i="49"/>
  <c r="Q51" i="49"/>
  <c r="P51" i="49"/>
  <c r="N51" i="49"/>
  <c r="L51" i="49"/>
  <c r="K51" i="49"/>
  <c r="I51" i="49"/>
  <c r="G51" i="49"/>
  <c r="F51" i="49"/>
  <c r="C51" i="49"/>
  <c r="B51" i="49"/>
  <c r="W50" i="49"/>
  <c r="V50" i="49"/>
  <c r="S50" i="49"/>
  <c r="R50" i="49"/>
  <c r="Q50" i="49"/>
  <c r="P50" i="49"/>
  <c r="N50" i="49"/>
  <c r="L50" i="49"/>
  <c r="K50" i="49"/>
  <c r="I50" i="49"/>
  <c r="G50" i="49"/>
  <c r="U50" i="49" s="1"/>
  <c r="F50" i="49"/>
  <c r="C50" i="49"/>
  <c r="B50" i="49"/>
  <c r="W49" i="49"/>
  <c r="V49" i="49"/>
  <c r="S49" i="49"/>
  <c r="R49" i="49"/>
  <c r="Q49" i="49"/>
  <c r="P49" i="49"/>
  <c r="N49" i="49"/>
  <c r="L49" i="49"/>
  <c r="K49" i="49"/>
  <c r="I49" i="49"/>
  <c r="G49" i="49"/>
  <c r="T49" i="49" s="1"/>
  <c r="F49" i="49"/>
  <c r="C49" i="49"/>
  <c r="B49" i="49"/>
  <c r="W48" i="49"/>
  <c r="V48" i="49"/>
  <c r="S48" i="49"/>
  <c r="R48" i="49"/>
  <c r="Q48" i="49"/>
  <c r="P48" i="49"/>
  <c r="N48" i="49"/>
  <c r="L48" i="49"/>
  <c r="K48" i="49"/>
  <c r="I48" i="49"/>
  <c r="G48" i="49"/>
  <c r="U48" i="49" s="1"/>
  <c r="F48" i="49"/>
  <c r="C48" i="49"/>
  <c r="B48" i="49"/>
  <c r="W47" i="49"/>
  <c r="V47" i="49"/>
  <c r="S47" i="49"/>
  <c r="R47" i="49"/>
  <c r="Q47" i="49"/>
  <c r="P47" i="49"/>
  <c r="N47" i="49"/>
  <c r="L47" i="49"/>
  <c r="K47" i="49"/>
  <c r="I47" i="49"/>
  <c r="G47" i="49"/>
  <c r="F47" i="49"/>
  <c r="C47" i="49"/>
  <c r="B47" i="49"/>
  <c r="W46" i="49"/>
  <c r="V46" i="49"/>
  <c r="S46" i="49"/>
  <c r="R46" i="49"/>
  <c r="Q46" i="49"/>
  <c r="P46" i="49"/>
  <c r="N46" i="49"/>
  <c r="L46" i="49"/>
  <c r="K46" i="49"/>
  <c r="I46" i="49"/>
  <c r="G46" i="49"/>
  <c r="U46" i="49" s="1"/>
  <c r="F46" i="49"/>
  <c r="C46" i="49"/>
  <c r="B46" i="49"/>
  <c r="W45" i="49"/>
  <c r="V45" i="49"/>
  <c r="S45" i="49"/>
  <c r="R45" i="49"/>
  <c r="Q45" i="49"/>
  <c r="P45" i="49"/>
  <c r="N45" i="49"/>
  <c r="L45" i="49"/>
  <c r="K45" i="49"/>
  <c r="I45" i="49"/>
  <c r="G45" i="49"/>
  <c r="T45" i="49" s="1"/>
  <c r="F45" i="49"/>
  <c r="C45" i="49"/>
  <c r="B45" i="49"/>
  <c r="W44" i="49"/>
  <c r="V44" i="49"/>
  <c r="S44" i="49"/>
  <c r="R44" i="49"/>
  <c r="Q44" i="49"/>
  <c r="P44" i="49"/>
  <c r="N44" i="49"/>
  <c r="L44" i="49"/>
  <c r="K44" i="49"/>
  <c r="I44" i="49"/>
  <c r="G44" i="49"/>
  <c r="T44" i="49" s="1"/>
  <c r="F44" i="49"/>
  <c r="C44" i="49"/>
  <c r="B44" i="49"/>
  <c r="W43" i="49"/>
  <c r="V43" i="49"/>
  <c r="S43" i="49"/>
  <c r="R43" i="49"/>
  <c r="Q43" i="49"/>
  <c r="P43" i="49"/>
  <c r="N43" i="49"/>
  <c r="L43" i="49"/>
  <c r="K43" i="49"/>
  <c r="I43" i="49"/>
  <c r="G43" i="49"/>
  <c r="F43" i="49"/>
  <c r="C43" i="49"/>
  <c r="B43" i="49"/>
  <c r="W42" i="49"/>
  <c r="V42" i="49"/>
  <c r="S42" i="49"/>
  <c r="R42" i="49"/>
  <c r="Q42" i="49"/>
  <c r="P42" i="49"/>
  <c r="N42" i="49"/>
  <c r="L42" i="49"/>
  <c r="K42" i="49"/>
  <c r="I42" i="49"/>
  <c r="G42" i="49"/>
  <c r="U42" i="49" s="1"/>
  <c r="F42" i="49"/>
  <c r="C42" i="49"/>
  <c r="B42" i="49"/>
  <c r="W40" i="49"/>
  <c r="V40" i="49"/>
  <c r="S40" i="49"/>
  <c r="R40" i="49"/>
  <c r="Q40" i="49"/>
  <c r="P40" i="49"/>
  <c r="N40" i="49"/>
  <c r="L527" i="69" s="1"/>
  <c r="L40" i="49"/>
  <c r="K40" i="49"/>
  <c r="I40" i="49"/>
  <c r="G40" i="49"/>
  <c r="F40" i="49"/>
  <c r="C40" i="49"/>
  <c r="B40" i="49"/>
  <c r="W39" i="49"/>
  <c r="V39" i="49"/>
  <c r="S39" i="49"/>
  <c r="R39" i="49"/>
  <c r="Q39" i="49"/>
  <c r="P39" i="49"/>
  <c r="N39" i="49"/>
  <c r="L508" i="69" s="1"/>
  <c r="L39" i="49"/>
  <c r="K39" i="49"/>
  <c r="I39" i="49"/>
  <c r="G39" i="49"/>
  <c r="U39" i="49" s="1"/>
  <c r="F39" i="49"/>
  <c r="C39" i="49"/>
  <c r="B39" i="49"/>
  <c r="W38" i="49"/>
  <c r="V38" i="49"/>
  <c r="S38" i="49"/>
  <c r="R38" i="49"/>
  <c r="Q38" i="49"/>
  <c r="P38" i="49"/>
  <c r="N38" i="49"/>
  <c r="L38" i="49"/>
  <c r="K38" i="49"/>
  <c r="I38" i="49"/>
  <c r="G38" i="49"/>
  <c r="F38" i="49"/>
  <c r="C38" i="49"/>
  <c r="B38" i="49"/>
  <c r="W37" i="49"/>
  <c r="V37" i="49"/>
  <c r="S37" i="49"/>
  <c r="R37" i="49"/>
  <c r="Q37" i="49"/>
  <c r="P37" i="49"/>
  <c r="N37" i="49"/>
  <c r="L470" i="69" s="1"/>
  <c r="L37" i="49"/>
  <c r="K37" i="49"/>
  <c r="I37" i="49"/>
  <c r="G37" i="49"/>
  <c r="U37" i="49" s="1"/>
  <c r="F37" i="49"/>
  <c r="C37" i="49"/>
  <c r="B37" i="49"/>
  <c r="W36" i="49"/>
  <c r="V36" i="49"/>
  <c r="S36" i="49"/>
  <c r="R36" i="49"/>
  <c r="Q36" i="49"/>
  <c r="P36" i="49"/>
  <c r="N36" i="49"/>
  <c r="L451" i="69" s="1"/>
  <c r="L36" i="49"/>
  <c r="K36" i="49"/>
  <c r="I36" i="49"/>
  <c r="G36" i="49"/>
  <c r="F36" i="49"/>
  <c r="C36" i="49"/>
  <c r="B36" i="49"/>
  <c r="W35" i="49"/>
  <c r="V35" i="49"/>
  <c r="S35" i="49"/>
  <c r="R35" i="49"/>
  <c r="Q35" i="49"/>
  <c r="P35" i="49"/>
  <c r="N35" i="49"/>
  <c r="L432" i="69" s="1"/>
  <c r="L35" i="49"/>
  <c r="K35" i="49"/>
  <c r="I35" i="49"/>
  <c r="G35" i="49"/>
  <c r="U35" i="49" s="1"/>
  <c r="F35" i="49"/>
  <c r="C35" i="49"/>
  <c r="B35" i="49"/>
  <c r="W34" i="49"/>
  <c r="V34" i="49"/>
  <c r="S34" i="49"/>
  <c r="R34" i="49"/>
  <c r="Q34" i="49"/>
  <c r="P34" i="49"/>
  <c r="N34" i="49"/>
  <c r="L34" i="49"/>
  <c r="K34" i="49"/>
  <c r="I34" i="49"/>
  <c r="G34" i="49"/>
  <c r="F34" i="49"/>
  <c r="C34" i="49"/>
  <c r="B34" i="49"/>
  <c r="W33" i="49"/>
  <c r="V33" i="49"/>
  <c r="S33" i="49"/>
  <c r="R33" i="49"/>
  <c r="Q33" i="49"/>
  <c r="P33" i="49"/>
  <c r="N33" i="49"/>
  <c r="L394" i="69" s="1"/>
  <c r="L33" i="49"/>
  <c r="K33" i="49"/>
  <c r="I33" i="49"/>
  <c r="G33" i="49"/>
  <c r="U33" i="49" s="1"/>
  <c r="F33" i="49"/>
  <c r="C33" i="49"/>
  <c r="B33" i="49"/>
  <c r="W32" i="49"/>
  <c r="V32" i="49"/>
  <c r="S32" i="49"/>
  <c r="R32" i="49"/>
  <c r="Q32" i="49"/>
  <c r="P32" i="49"/>
  <c r="N32" i="49"/>
  <c r="L375" i="69" s="1"/>
  <c r="L32" i="49"/>
  <c r="K32" i="49"/>
  <c r="I32" i="49"/>
  <c r="G32" i="49"/>
  <c r="U32" i="49" s="1"/>
  <c r="F32" i="49"/>
  <c r="C32" i="49"/>
  <c r="B32" i="49"/>
  <c r="W31" i="49"/>
  <c r="V31" i="49"/>
  <c r="S31" i="49"/>
  <c r="R31" i="49"/>
  <c r="Q31" i="49"/>
  <c r="P31" i="49"/>
  <c r="N31" i="49"/>
  <c r="L356" i="69" s="1"/>
  <c r="L31" i="49"/>
  <c r="K31" i="49"/>
  <c r="I31" i="49"/>
  <c r="G31" i="49"/>
  <c r="U31" i="49" s="1"/>
  <c r="F31" i="49"/>
  <c r="C31" i="49"/>
  <c r="B31" i="49"/>
  <c r="W30" i="49"/>
  <c r="V30" i="49"/>
  <c r="S30" i="49"/>
  <c r="R30" i="49"/>
  <c r="Q30" i="49"/>
  <c r="P30" i="49"/>
  <c r="N30" i="49"/>
  <c r="L30" i="49"/>
  <c r="K30" i="49"/>
  <c r="I30" i="49"/>
  <c r="G30" i="49"/>
  <c r="F30" i="49"/>
  <c r="C30" i="49"/>
  <c r="B30" i="49"/>
  <c r="W29" i="49"/>
  <c r="V29" i="49"/>
  <c r="S29" i="49"/>
  <c r="R29" i="49"/>
  <c r="Q29" i="49"/>
  <c r="P29" i="49"/>
  <c r="N29" i="49"/>
  <c r="L318" i="69" s="1"/>
  <c r="L29" i="49"/>
  <c r="K29" i="49"/>
  <c r="I29" i="49"/>
  <c r="G29" i="49"/>
  <c r="U29" i="49" s="1"/>
  <c r="F29" i="49"/>
  <c r="C29" i="49"/>
  <c r="B29" i="49"/>
  <c r="W28" i="49"/>
  <c r="V28" i="49"/>
  <c r="S28" i="49"/>
  <c r="R28" i="49"/>
  <c r="Q28" i="49"/>
  <c r="P28" i="49"/>
  <c r="N28" i="49"/>
  <c r="L299" i="69" s="1"/>
  <c r="L28" i="49"/>
  <c r="K28" i="49"/>
  <c r="I28" i="49"/>
  <c r="G28" i="49"/>
  <c r="F28" i="49"/>
  <c r="C28" i="49"/>
  <c r="B28" i="49"/>
  <c r="W27" i="49"/>
  <c r="V27" i="49"/>
  <c r="S27" i="49"/>
  <c r="R27" i="49"/>
  <c r="Q27" i="49"/>
  <c r="P27" i="49"/>
  <c r="N27" i="49"/>
  <c r="L280" i="69" s="1"/>
  <c r="L27" i="49"/>
  <c r="K27" i="49"/>
  <c r="I27" i="49"/>
  <c r="G27" i="49"/>
  <c r="U27" i="49" s="1"/>
  <c r="F27" i="49"/>
  <c r="C27" i="49"/>
  <c r="B27" i="49"/>
  <c r="W26" i="49"/>
  <c r="V26" i="49"/>
  <c r="S26" i="49"/>
  <c r="R26" i="49"/>
  <c r="Q26" i="49"/>
  <c r="P26" i="49"/>
  <c r="N26" i="49"/>
  <c r="L26" i="49"/>
  <c r="K26" i="49"/>
  <c r="I26" i="49"/>
  <c r="G26" i="49"/>
  <c r="F26" i="49"/>
  <c r="C26" i="49"/>
  <c r="B26" i="49"/>
  <c r="W24" i="49"/>
  <c r="V24" i="49"/>
  <c r="S24" i="49"/>
  <c r="R24" i="49"/>
  <c r="Q24" i="49"/>
  <c r="P24" i="49"/>
  <c r="N24" i="49"/>
  <c r="L241" i="69" s="1"/>
  <c r="L24" i="49"/>
  <c r="K24" i="49"/>
  <c r="I24" i="49"/>
  <c r="G24" i="49"/>
  <c r="F24" i="49"/>
  <c r="C24" i="49"/>
  <c r="B24" i="49"/>
  <c r="W23" i="49"/>
  <c r="V23" i="49"/>
  <c r="S23" i="49"/>
  <c r="R23" i="49"/>
  <c r="Q23" i="49"/>
  <c r="P23" i="49"/>
  <c r="N23" i="49"/>
  <c r="L222" i="69" s="1"/>
  <c r="L23" i="49"/>
  <c r="K23" i="49"/>
  <c r="I23" i="49"/>
  <c r="G23" i="49"/>
  <c r="F23" i="49"/>
  <c r="C23" i="49"/>
  <c r="B23" i="49"/>
  <c r="W22" i="49"/>
  <c r="V22" i="49"/>
  <c r="S22" i="49"/>
  <c r="R22" i="49"/>
  <c r="Q22" i="49"/>
  <c r="P22" i="49"/>
  <c r="N22" i="49"/>
  <c r="L203" i="69" s="1"/>
  <c r="L22" i="49"/>
  <c r="K22" i="49"/>
  <c r="I22" i="49"/>
  <c r="G22" i="49"/>
  <c r="F22" i="49"/>
  <c r="C22" i="49"/>
  <c r="B22" i="49"/>
  <c r="W21" i="49"/>
  <c r="V21" i="49"/>
  <c r="S21" i="49"/>
  <c r="R21" i="49"/>
  <c r="Q21" i="49"/>
  <c r="P21" i="49"/>
  <c r="N21" i="49"/>
  <c r="L184" i="69" s="1"/>
  <c r="L21" i="49"/>
  <c r="K21" i="49"/>
  <c r="I21" i="49"/>
  <c r="G21" i="49"/>
  <c r="F21" i="49"/>
  <c r="C21" i="49"/>
  <c r="B21" i="49"/>
  <c r="W20" i="49"/>
  <c r="V20" i="49"/>
  <c r="S20" i="49"/>
  <c r="R20" i="49"/>
  <c r="Q20" i="49"/>
  <c r="P20" i="49"/>
  <c r="N20" i="49"/>
  <c r="L165" i="69" s="1"/>
  <c r="L20" i="49"/>
  <c r="K20" i="49"/>
  <c r="I20" i="49"/>
  <c r="G20" i="49"/>
  <c r="F20" i="49"/>
  <c r="C20" i="49"/>
  <c r="B20" i="49"/>
  <c r="W19" i="49"/>
  <c r="V19" i="49"/>
  <c r="S19" i="49"/>
  <c r="R19" i="49"/>
  <c r="Q19" i="49"/>
  <c r="P19" i="49"/>
  <c r="N19" i="49"/>
  <c r="L149" i="69" s="1"/>
  <c r="L19" i="49"/>
  <c r="K19" i="49"/>
  <c r="I19" i="49"/>
  <c r="G19" i="49"/>
  <c r="F19" i="49"/>
  <c r="C19" i="49"/>
  <c r="B19" i="49"/>
  <c r="W18" i="49"/>
  <c r="V18" i="49"/>
  <c r="S18" i="49"/>
  <c r="R18" i="49"/>
  <c r="Q18" i="49"/>
  <c r="P18" i="49"/>
  <c r="N18" i="49"/>
  <c r="L133" i="69" s="1"/>
  <c r="L18" i="49"/>
  <c r="K18" i="49"/>
  <c r="I18" i="49"/>
  <c r="G18" i="49"/>
  <c r="F18" i="49"/>
  <c r="C18" i="49"/>
  <c r="B18" i="49"/>
  <c r="W17" i="49"/>
  <c r="V17" i="49"/>
  <c r="S17" i="49"/>
  <c r="R17" i="49"/>
  <c r="Q17" i="49"/>
  <c r="P17" i="49"/>
  <c r="N17" i="49"/>
  <c r="L118" i="69" s="1"/>
  <c r="L17" i="49"/>
  <c r="K17" i="49"/>
  <c r="I17" i="49"/>
  <c r="G17" i="49"/>
  <c r="F17" i="49"/>
  <c r="C17" i="49"/>
  <c r="B17" i="49"/>
  <c r="W16" i="49"/>
  <c r="V16" i="49"/>
  <c r="S16" i="49"/>
  <c r="R16" i="49"/>
  <c r="Q16" i="49"/>
  <c r="P16" i="49"/>
  <c r="N16" i="49"/>
  <c r="L102" i="69" s="1"/>
  <c r="L16" i="49"/>
  <c r="K16" i="49"/>
  <c r="I16" i="49"/>
  <c r="G16" i="49"/>
  <c r="F16" i="49"/>
  <c r="C16" i="49"/>
  <c r="B16" i="49"/>
  <c r="W15" i="49"/>
  <c r="V15" i="49"/>
  <c r="S15" i="49"/>
  <c r="R15" i="49"/>
  <c r="Q15" i="49"/>
  <c r="P15" i="49"/>
  <c r="N15" i="49"/>
  <c r="L87" i="69" s="1"/>
  <c r="L15" i="49"/>
  <c r="K15" i="49"/>
  <c r="I15" i="49"/>
  <c r="G15" i="49"/>
  <c r="F15" i="49"/>
  <c r="C15" i="49"/>
  <c r="B15" i="49"/>
  <c r="W14" i="49"/>
  <c r="V14" i="49"/>
  <c r="S14" i="49"/>
  <c r="R14" i="49"/>
  <c r="Q14" i="49"/>
  <c r="P14" i="49"/>
  <c r="N14" i="49"/>
  <c r="L72" i="69" s="1"/>
  <c r="L14" i="49"/>
  <c r="K14" i="49"/>
  <c r="I14" i="49"/>
  <c r="G14" i="49"/>
  <c r="F14" i="49"/>
  <c r="C14" i="49"/>
  <c r="B14" i="49"/>
  <c r="W13" i="49"/>
  <c r="V13" i="49"/>
  <c r="S13" i="49"/>
  <c r="R13" i="49"/>
  <c r="Q13" i="49"/>
  <c r="P13" i="49"/>
  <c r="N13" i="49"/>
  <c r="L56" i="69" s="1"/>
  <c r="L13" i="49"/>
  <c r="K13" i="49"/>
  <c r="I13" i="49"/>
  <c r="G13" i="49"/>
  <c r="F13" i="49"/>
  <c r="C13" i="49"/>
  <c r="B13" i="49"/>
  <c r="W12" i="49"/>
  <c r="V12" i="49"/>
  <c r="S12" i="49"/>
  <c r="R12" i="49"/>
  <c r="Q12" i="49"/>
  <c r="P12" i="49"/>
  <c r="N12" i="49"/>
  <c r="L41" i="69" s="1"/>
  <c r="L12" i="49"/>
  <c r="K12" i="49"/>
  <c r="I12" i="49"/>
  <c r="G12" i="49"/>
  <c r="F12" i="49"/>
  <c r="C12" i="49"/>
  <c r="B12" i="49"/>
  <c r="W11" i="49"/>
  <c r="V11" i="49"/>
  <c r="S11" i="49"/>
  <c r="R11" i="49"/>
  <c r="Q11" i="49"/>
  <c r="P11" i="49"/>
  <c r="N11" i="49"/>
  <c r="L11" i="49"/>
  <c r="K11" i="49"/>
  <c r="I11" i="49"/>
  <c r="G11" i="49"/>
  <c r="F11" i="49"/>
  <c r="C11" i="49"/>
  <c r="B11" i="49"/>
  <c r="W10" i="49"/>
  <c r="V10" i="49"/>
  <c r="S10" i="49"/>
  <c r="R10" i="49"/>
  <c r="Q10" i="49"/>
  <c r="P10" i="49"/>
  <c r="N10" i="49"/>
  <c r="L10" i="49"/>
  <c r="K10" i="49"/>
  <c r="I10" i="49"/>
  <c r="G10" i="49"/>
  <c r="O10" i="49" s="1"/>
  <c r="F10" i="49"/>
  <c r="C10" i="49"/>
  <c r="B10" i="49"/>
  <c r="I4" i="49"/>
  <c r="Q2" i="49"/>
  <c r="I143" i="71"/>
  <c r="G693" i="71"/>
  <c r="W693" i="71" s="1"/>
  <c r="E693" i="71"/>
  <c r="C693" i="71"/>
  <c r="B693" i="71"/>
  <c r="G692" i="71"/>
  <c r="X692" i="71" s="1"/>
  <c r="E692" i="71"/>
  <c r="C692" i="71"/>
  <c r="B692" i="71"/>
  <c r="G691" i="71"/>
  <c r="R691" i="71" s="1"/>
  <c r="E691" i="71"/>
  <c r="C691" i="71"/>
  <c r="B691" i="71"/>
  <c r="G690" i="71"/>
  <c r="S690" i="71" s="1"/>
  <c r="E690" i="71"/>
  <c r="C690" i="71"/>
  <c r="B690" i="71"/>
  <c r="G689" i="71"/>
  <c r="W689" i="71" s="1"/>
  <c r="E689" i="71"/>
  <c r="C689" i="71"/>
  <c r="B689" i="71"/>
  <c r="G688" i="71"/>
  <c r="X688" i="71" s="1"/>
  <c r="E688" i="71"/>
  <c r="C688" i="71"/>
  <c r="B688" i="71"/>
  <c r="G687" i="71"/>
  <c r="R687" i="71" s="1"/>
  <c r="E687" i="71"/>
  <c r="C687" i="71"/>
  <c r="B687" i="71"/>
  <c r="G686" i="71"/>
  <c r="X686" i="71" s="1"/>
  <c r="E686" i="71"/>
  <c r="C686" i="71"/>
  <c r="B686" i="71"/>
  <c r="G685" i="71"/>
  <c r="W685" i="71" s="1"/>
  <c r="E685" i="71"/>
  <c r="C685" i="71"/>
  <c r="B685" i="71"/>
  <c r="G684" i="71"/>
  <c r="E684" i="71"/>
  <c r="C684" i="71"/>
  <c r="B684" i="71"/>
  <c r="H683" i="71"/>
  <c r="G683" i="71"/>
  <c r="E683" i="71"/>
  <c r="C683" i="71"/>
  <c r="B683" i="71"/>
  <c r="G682" i="71"/>
  <c r="P682" i="71" s="1"/>
  <c r="E682" i="71"/>
  <c r="C682" i="71"/>
  <c r="B682" i="71"/>
  <c r="G681" i="71"/>
  <c r="E681" i="71"/>
  <c r="C681" i="71"/>
  <c r="B681" i="71"/>
  <c r="G680" i="71"/>
  <c r="E680" i="71"/>
  <c r="C680" i="71"/>
  <c r="B680" i="71"/>
  <c r="G679" i="71"/>
  <c r="Z679" i="71" s="1"/>
  <c r="E679" i="71"/>
  <c r="C679" i="71"/>
  <c r="B679" i="71"/>
  <c r="G670" i="71"/>
  <c r="Y670" i="71" s="1"/>
  <c r="C670" i="71"/>
  <c r="B670" i="71"/>
  <c r="G669" i="71"/>
  <c r="Y669" i="71" s="1"/>
  <c r="E669" i="71"/>
  <c r="C669" i="71"/>
  <c r="B669" i="71"/>
  <c r="G668" i="71"/>
  <c r="Y668" i="71" s="1"/>
  <c r="E668" i="71"/>
  <c r="E670" i="71" s="1"/>
  <c r="C668" i="71"/>
  <c r="B668" i="71"/>
  <c r="G667" i="71"/>
  <c r="Y667" i="71" s="1"/>
  <c r="E667" i="71"/>
  <c r="C667" i="71"/>
  <c r="B667" i="71"/>
  <c r="G666" i="71"/>
  <c r="E666" i="71"/>
  <c r="C666" i="71"/>
  <c r="B666" i="71"/>
  <c r="G665" i="71"/>
  <c r="E665" i="71"/>
  <c r="C665" i="71"/>
  <c r="B665" i="71"/>
  <c r="G664" i="71"/>
  <c r="E664" i="71"/>
  <c r="C664" i="71"/>
  <c r="B664" i="71"/>
  <c r="G663" i="71"/>
  <c r="E663" i="71"/>
  <c r="C663" i="71"/>
  <c r="B663" i="71"/>
  <c r="G662" i="71"/>
  <c r="N662" i="71" s="1"/>
  <c r="E662" i="71"/>
  <c r="C662" i="71"/>
  <c r="B662" i="71"/>
  <c r="G661" i="71"/>
  <c r="E661" i="71"/>
  <c r="C661" i="71"/>
  <c r="B661" i="71"/>
  <c r="H660" i="71"/>
  <c r="G660" i="71"/>
  <c r="W660" i="71" s="1"/>
  <c r="E660" i="71"/>
  <c r="C660" i="71"/>
  <c r="B660" i="71"/>
  <c r="G659" i="71"/>
  <c r="E659" i="71"/>
  <c r="C659" i="71"/>
  <c r="B659" i="71"/>
  <c r="G658" i="71"/>
  <c r="E658" i="71"/>
  <c r="C658" i="71"/>
  <c r="B658" i="71"/>
  <c r="G657" i="71"/>
  <c r="E657" i="71"/>
  <c r="C657" i="71"/>
  <c r="B657" i="71"/>
  <c r="G656" i="71"/>
  <c r="E656" i="71"/>
  <c r="C656" i="71"/>
  <c r="B656" i="71"/>
  <c r="G647" i="71"/>
  <c r="J647" i="71" s="1"/>
  <c r="E647" i="71"/>
  <c r="C647" i="71"/>
  <c r="B647" i="71"/>
  <c r="G646" i="71"/>
  <c r="Z646" i="71" s="1"/>
  <c r="E646" i="71"/>
  <c r="C646" i="71"/>
  <c r="B646" i="71"/>
  <c r="G645" i="71"/>
  <c r="Z645" i="71" s="1"/>
  <c r="E645" i="71"/>
  <c r="C645" i="71"/>
  <c r="B645" i="71"/>
  <c r="G644" i="71"/>
  <c r="Z644" i="71" s="1"/>
  <c r="E644" i="71"/>
  <c r="C644" i="71"/>
  <c r="B644" i="71"/>
  <c r="G643" i="71"/>
  <c r="Z643" i="71" s="1"/>
  <c r="E643" i="71"/>
  <c r="C643" i="71"/>
  <c r="B643" i="71"/>
  <c r="G642" i="71"/>
  <c r="Z642" i="71" s="1"/>
  <c r="E642" i="71"/>
  <c r="C642" i="71"/>
  <c r="B642" i="71"/>
  <c r="G641" i="71"/>
  <c r="W641" i="71" s="1"/>
  <c r="E641" i="71"/>
  <c r="C641" i="71"/>
  <c r="B641" i="71"/>
  <c r="G640" i="71"/>
  <c r="E640" i="71"/>
  <c r="C640" i="71"/>
  <c r="B640" i="71"/>
  <c r="G639" i="71"/>
  <c r="Z639" i="71" s="1"/>
  <c r="E639" i="71"/>
  <c r="C639" i="71"/>
  <c r="B639" i="71"/>
  <c r="G638" i="71"/>
  <c r="E638" i="71"/>
  <c r="C638" i="71"/>
  <c r="B638" i="71"/>
  <c r="H637" i="71"/>
  <c r="G637" i="71"/>
  <c r="Z637" i="71" s="1"/>
  <c r="E637" i="71"/>
  <c r="C637" i="71"/>
  <c r="B637" i="71"/>
  <c r="G636" i="71"/>
  <c r="Z636" i="71" s="1"/>
  <c r="E636" i="71"/>
  <c r="C636" i="71"/>
  <c r="B636" i="71"/>
  <c r="G635" i="71"/>
  <c r="W635" i="71" s="1"/>
  <c r="E635" i="71"/>
  <c r="C635" i="71"/>
  <c r="B635" i="71"/>
  <c r="G634" i="71"/>
  <c r="Z634" i="71" s="1"/>
  <c r="E634" i="71"/>
  <c r="C634" i="71"/>
  <c r="B634" i="71"/>
  <c r="G633" i="71"/>
  <c r="E633" i="71"/>
  <c r="C633" i="71"/>
  <c r="B633" i="71"/>
  <c r="G624" i="71"/>
  <c r="Z624" i="71" s="1"/>
  <c r="C624" i="71"/>
  <c r="B624" i="71"/>
  <c r="G623" i="71"/>
  <c r="Y623" i="71" s="1"/>
  <c r="C623" i="71"/>
  <c r="B623" i="71"/>
  <c r="G622" i="71"/>
  <c r="Z622" i="71" s="1"/>
  <c r="C622" i="71"/>
  <c r="B622" i="71"/>
  <c r="G621" i="71"/>
  <c r="Y621" i="71" s="1"/>
  <c r="C621" i="71"/>
  <c r="B621" i="71"/>
  <c r="G620" i="71"/>
  <c r="Z620" i="71" s="1"/>
  <c r="C620" i="71"/>
  <c r="B620" i="71"/>
  <c r="G619" i="71"/>
  <c r="H619" i="71" s="1"/>
  <c r="C619" i="71"/>
  <c r="B619" i="71"/>
  <c r="G618" i="71"/>
  <c r="W618" i="71" s="1"/>
  <c r="C618" i="71"/>
  <c r="B618" i="71"/>
  <c r="G617" i="71"/>
  <c r="K617" i="71" s="1"/>
  <c r="C617" i="71"/>
  <c r="B617" i="71"/>
  <c r="G616" i="71"/>
  <c r="C616" i="71"/>
  <c r="B616" i="71"/>
  <c r="G615" i="71"/>
  <c r="R615" i="71" s="1"/>
  <c r="C615" i="71"/>
  <c r="B615" i="71"/>
  <c r="H614" i="71"/>
  <c r="G614" i="71"/>
  <c r="C614" i="71"/>
  <c r="B614" i="71"/>
  <c r="G613" i="71"/>
  <c r="C613" i="71"/>
  <c r="B613" i="71"/>
  <c r="G612" i="71"/>
  <c r="Z612" i="71" s="1"/>
  <c r="C612" i="71"/>
  <c r="B612" i="71"/>
  <c r="G611" i="71"/>
  <c r="H611" i="71" s="1"/>
  <c r="C611" i="71"/>
  <c r="B611" i="71"/>
  <c r="G610" i="71"/>
  <c r="X610" i="71" s="1"/>
  <c r="E610" i="71"/>
  <c r="C610" i="71"/>
  <c r="B610" i="71"/>
  <c r="G601" i="71"/>
  <c r="Z601" i="71" s="1"/>
  <c r="C601" i="71"/>
  <c r="B601" i="71"/>
  <c r="G600" i="71"/>
  <c r="V600" i="71" s="1"/>
  <c r="C600" i="71"/>
  <c r="B600" i="71"/>
  <c r="G599" i="71"/>
  <c r="Z599" i="71" s="1"/>
  <c r="C599" i="71"/>
  <c r="B599" i="71"/>
  <c r="G598" i="71"/>
  <c r="Y598" i="71" s="1"/>
  <c r="C598" i="71"/>
  <c r="B598" i="71"/>
  <c r="G597" i="71"/>
  <c r="Z597" i="71" s="1"/>
  <c r="C597" i="71"/>
  <c r="B597" i="71"/>
  <c r="G596" i="71"/>
  <c r="Y596" i="71" s="1"/>
  <c r="C596" i="71"/>
  <c r="B596" i="71"/>
  <c r="G595" i="71"/>
  <c r="Z595" i="71" s="1"/>
  <c r="C595" i="71"/>
  <c r="B595" i="71"/>
  <c r="G594" i="71"/>
  <c r="Y594" i="71" s="1"/>
  <c r="C594" i="71"/>
  <c r="B594" i="71"/>
  <c r="G593" i="71"/>
  <c r="Z593" i="71" s="1"/>
  <c r="C593" i="71"/>
  <c r="B593" i="71"/>
  <c r="G592" i="71"/>
  <c r="R592" i="71" s="1"/>
  <c r="C592" i="71"/>
  <c r="B592" i="71"/>
  <c r="H591" i="71"/>
  <c r="G591" i="71"/>
  <c r="X591" i="71" s="1"/>
  <c r="C591" i="71"/>
  <c r="B591" i="71"/>
  <c r="G590" i="71"/>
  <c r="Y590" i="71" s="1"/>
  <c r="C590" i="71"/>
  <c r="B590" i="71"/>
  <c r="G589" i="71"/>
  <c r="Z589" i="71" s="1"/>
  <c r="C589" i="71"/>
  <c r="B589" i="71"/>
  <c r="G588" i="71"/>
  <c r="W588" i="71" s="1"/>
  <c r="C588" i="71"/>
  <c r="B588" i="71"/>
  <c r="G587" i="71"/>
  <c r="Z587" i="71" s="1"/>
  <c r="E587" i="71"/>
  <c r="C587" i="71"/>
  <c r="B587" i="71"/>
  <c r="G578" i="71"/>
  <c r="Z578" i="71" s="1"/>
  <c r="E578" i="71"/>
  <c r="C578" i="71"/>
  <c r="B578" i="71"/>
  <c r="G577" i="71"/>
  <c r="Z577" i="71" s="1"/>
  <c r="E577" i="71"/>
  <c r="C577" i="71"/>
  <c r="B577" i="71"/>
  <c r="G576" i="71"/>
  <c r="Z576" i="71" s="1"/>
  <c r="E576" i="71"/>
  <c r="C576" i="71"/>
  <c r="B576" i="71"/>
  <c r="G575" i="71"/>
  <c r="F575" i="71" s="1"/>
  <c r="E575" i="71"/>
  <c r="C575" i="71"/>
  <c r="B575" i="71"/>
  <c r="G574" i="71"/>
  <c r="Z574" i="71" s="1"/>
  <c r="E574" i="71"/>
  <c r="C574" i="71"/>
  <c r="B574" i="71"/>
  <c r="G573" i="71"/>
  <c r="E573" i="71"/>
  <c r="C573" i="71"/>
  <c r="B573" i="71"/>
  <c r="G572" i="71"/>
  <c r="Z572" i="71" s="1"/>
  <c r="E572" i="71"/>
  <c r="C572" i="71"/>
  <c r="B572" i="71"/>
  <c r="G571" i="71"/>
  <c r="Z571" i="71" s="1"/>
  <c r="E571" i="71"/>
  <c r="C571" i="71"/>
  <c r="B571" i="71"/>
  <c r="G570" i="71"/>
  <c r="Z570" i="71" s="1"/>
  <c r="E570" i="71"/>
  <c r="C570" i="71"/>
  <c r="B570" i="71"/>
  <c r="G569" i="71"/>
  <c r="Z569" i="71" s="1"/>
  <c r="E569" i="71"/>
  <c r="C569" i="71"/>
  <c r="B569" i="71"/>
  <c r="H568" i="71"/>
  <c r="G568" i="71"/>
  <c r="Z568" i="71" s="1"/>
  <c r="E568" i="71"/>
  <c r="C568" i="71"/>
  <c r="B568" i="71"/>
  <c r="G567" i="71"/>
  <c r="J567" i="71" s="1"/>
  <c r="E567" i="71"/>
  <c r="C567" i="71"/>
  <c r="B567" i="71"/>
  <c r="G566" i="71"/>
  <c r="Z566" i="71" s="1"/>
  <c r="E566" i="71"/>
  <c r="C566" i="71"/>
  <c r="B566" i="71"/>
  <c r="G565" i="71"/>
  <c r="Z565" i="71" s="1"/>
  <c r="E565" i="71"/>
  <c r="C565" i="71"/>
  <c r="B565" i="71"/>
  <c r="G564" i="71"/>
  <c r="Z564" i="71" s="1"/>
  <c r="E564" i="71"/>
  <c r="C564" i="71"/>
  <c r="B564" i="71"/>
  <c r="G555" i="71"/>
  <c r="S555" i="71" s="1"/>
  <c r="E555" i="71"/>
  <c r="C555" i="71"/>
  <c r="B555" i="71"/>
  <c r="G554" i="71"/>
  <c r="Z554" i="71" s="1"/>
  <c r="E554" i="71"/>
  <c r="C554" i="71"/>
  <c r="B554" i="71"/>
  <c r="G553" i="71"/>
  <c r="Z553" i="71" s="1"/>
  <c r="E553" i="71"/>
  <c r="C553" i="71"/>
  <c r="B553" i="71"/>
  <c r="G552" i="71"/>
  <c r="Z552" i="71" s="1"/>
  <c r="E552" i="71"/>
  <c r="C552" i="71"/>
  <c r="B552" i="71"/>
  <c r="G551" i="71"/>
  <c r="Z551" i="71" s="1"/>
  <c r="E551" i="71"/>
  <c r="C551" i="71"/>
  <c r="B551" i="71"/>
  <c r="G550" i="71"/>
  <c r="Z550" i="71" s="1"/>
  <c r="E550" i="71"/>
  <c r="C550" i="71"/>
  <c r="B550" i="71"/>
  <c r="G549" i="71"/>
  <c r="X549" i="71" s="1"/>
  <c r="E549" i="71"/>
  <c r="C549" i="71"/>
  <c r="B549" i="71"/>
  <c r="G548" i="71"/>
  <c r="Z548" i="71" s="1"/>
  <c r="E548" i="71"/>
  <c r="C548" i="71"/>
  <c r="B548" i="71"/>
  <c r="G547" i="71"/>
  <c r="S547" i="71" s="1"/>
  <c r="E547" i="71"/>
  <c r="C547" i="71"/>
  <c r="B547" i="71"/>
  <c r="G546" i="71"/>
  <c r="Z546" i="71" s="1"/>
  <c r="E546" i="71"/>
  <c r="C546" i="71"/>
  <c r="B546" i="71"/>
  <c r="H545" i="71"/>
  <c r="G545" i="71"/>
  <c r="Z545" i="71" s="1"/>
  <c r="E545" i="71"/>
  <c r="C545" i="71"/>
  <c r="B545" i="71"/>
  <c r="G544" i="71"/>
  <c r="Z544" i="71" s="1"/>
  <c r="E544" i="71"/>
  <c r="C544" i="71"/>
  <c r="B544" i="71"/>
  <c r="G543" i="71"/>
  <c r="W543" i="71" s="1"/>
  <c r="E543" i="71"/>
  <c r="C543" i="71"/>
  <c r="B543" i="71"/>
  <c r="G542" i="71"/>
  <c r="Z542" i="71" s="1"/>
  <c r="E542" i="71"/>
  <c r="C542" i="71"/>
  <c r="B542" i="71"/>
  <c r="G541" i="71"/>
  <c r="E541" i="71"/>
  <c r="C541" i="71"/>
  <c r="B541" i="71"/>
  <c r="G532" i="71"/>
  <c r="Z532" i="71" s="1"/>
  <c r="E532" i="71"/>
  <c r="C532" i="71"/>
  <c r="B532" i="71"/>
  <c r="G531" i="71"/>
  <c r="Z531" i="71" s="1"/>
  <c r="E531" i="71"/>
  <c r="C531" i="71"/>
  <c r="B531" i="71"/>
  <c r="G530" i="71"/>
  <c r="Z530" i="71" s="1"/>
  <c r="E530" i="71"/>
  <c r="C530" i="71"/>
  <c r="B530" i="71"/>
  <c r="G529" i="71"/>
  <c r="P529" i="71" s="1"/>
  <c r="E529" i="71"/>
  <c r="C529" i="71"/>
  <c r="B529" i="71"/>
  <c r="G528" i="71"/>
  <c r="Y528" i="71" s="1"/>
  <c r="E528" i="71"/>
  <c r="C528" i="71"/>
  <c r="B528" i="71"/>
  <c r="G527" i="71"/>
  <c r="Z527" i="71" s="1"/>
  <c r="E527" i="71"/>
  <c r="C527" i="71"/>
  <c r="B527" i="71"/>
  <c r="G526" i="71"/>
  <c r="R526" i="71" s="1"/>
  <c r="E526" i="71"/>
  <c r="C526" i="71"/>
  <c r="B526" i="71"/>
  <c r="G525" i="71"/>
  <c r="X525" i="71" s="1"/>
  <c r="E525" i="71"/>
  <c r="C525" i="71"/>
  <c r="B525" i="71"/>
  <c r="G524" i="71"/>
  <c r="E524" i="71"/>
  <c r="C524" i="71"/>
  <c r="B524" i="71"/>
  <c r="G523" i="71"/>
  <c r="E523" i="71"/>
  <c r="C523" i="71"/>
  <c r="B523" i="71"/>
  <c r="H522" i="71"/>
  <c r="G522" i="71"/>
  <c r="E522" i="71"/>
  <c r="C522" i="71"/>
  <c r="B522" i="71"/>
  <c r="G521" i="71"/>
  <c r="E521" i="71"/>
  <c r="C521" i="71"/>
  <c r="B521" i="71"/>
  <c r="G520" i="71"/>
  <c r="Y520" i="71" s="1"/>
  <c r="E520" i="71"/>
  <c r="C520" i="71"/>
  <c r="B520" i="71"/>
  <c r="G519" i="71"/>
  <c r="Z519" i="71" s="1"/>
  <c r="E519" i="71"/>
  <c r="C519" i="71"/>
  <c r="B519" i="71"/>
  <c r="G518" i="71"/>
  <c r="V518" i="71" s="1"/>
  <c r="E518" i="71"/>
  <c r="C518" i="71"/>
  <c r="B518" i="71"/>
  <c r="G509" i="71"/>
  <c r="W509" i="71" s="1"/>
  <c r="E509" i="71"/>
  <c r="C509" i="71"/>
  <c r="B509" i="71"/>
  <c r="G508" i="71"/>
  <c r="Y508" i="71" s="1"/>
  <c r="E508" i="71"/>
  <c r="C508" i="71"/>
  <c r="B508" i="71"/>
  <c r="G507" i="71"/>
  <c r="Z507" i="71" s="1"/>
  <c r="E507" i="71"/>
  <c r="C507" i="71"/>
  <c r="B507" i="71"/>
  <c r="G506" i="71"/>
  <c r="V506" i="71" s="1"/>
  <c r="E506" i="71"/>
  <c r="C506" i="71"/>
  <c r="B506" i="71"/>
  <c r="G505" i="71"/>
  <c r="P505" i="71" s="1"/>
  <c r="E505" i="71"/>
  <c r="C505" i="71"/>
  <c r="B505" i="71"/>
  <c r="G504" i="71"/>
  <c r="Y504" i="71" s="1"/>
  <c r="E504" i="71"/>
  <c r="C504" i="71"/>
  <c r="B504" i="71"/>
  <c r="G503" i="71"/>
  <c r="Z503" i="71" s="1"/>
  <c r="E503" i="71"/>
  <c r="C503" i="71"/>
  <c r="B503" i="71"/>
  <c r="G502" i="71"/>
  <c r="E502" i="71"/>
  <c r="C502" i="71"/>
  <c r="B502" i="71"/>
  <c r="G501" i="71"/>
  <c r="E501" i="71"/>
  <c r="C501" i="71"/>
  <c r="B501" i="71"/>
  <c r="G500" i="71"/>
  <c r="Y500" i="71" s="1"/>
  <c r="E500" i="71"/>
  <c r="C500" i="71"/>
  <c r="B500" i="71"/>
  <c r="H499" i="71"/>
  <c r="G499" i="71"/>
  <c r="Z499" i="71" s="1"/>
  <c r="E499" i="71"/>
  <c r="C499" i="71"/>
  <c r="B499" i="71"/>
  <c r="G498" i="71"/>
  <c r="Z498" i="71" s="1"/>
  <c r="E498" i="71"/>
  <c r="C498" i="71"/>
  <c r="B498" i="71"/>
  <c r="G497" i="71"/>
  <c r="E497" i="71"/>
  <c r="C497" i="71"/>
  <c r="B497" i="71"/>
  <c r="G496" i="71"/>
  <c r="Y496" i="71" s="1"/>
  <c r="E496" i="71"/>
  <c r="C496" i="71"/>
  <c r="B496" i="71"/>
  <c r="G495" i="71"/>
  <c r="Z495" i="71" s="1"/>
  <c r="E495" i="71"/>
  <c r="C495" i="71"/>
  <c r="B495" i="71"/>
  <c r="G486" i="71"/>
  <c r="Y486" i="71" s="1"/>
  <c r="E486" i="71"/>
  <c r="C486" i="71"/>
  <c r="B486" i="71"/>
  <c r="G485" i="71"/>
  <c r="Z485" i="71" s="1"/>
  <c r="E485" i="71"/>
  <c r="C485" i="71"/>
  <c r="B485" i="71"/>
  <c r="G484" i="71"/>
  <c r="E484" i="71"/>
  <c r="C484" i="71"/>
  <c r="B484" i="71"/>
  <c r="G483" i="71"/>
  <c r="O483" i="71" s="1"/>
  <c r="E483" i="71"/>
  <c r="C483" i="71"/>
  <c r="B483" i="71"/>
  <c r="G482" i="71"/>
  <c r="E482" i="71"/>
  <c r="C482" i="71"/>
  <c r="B482" i="71"/>
  <c r="G481" i="71"/>
  <c r="E481" i="71"/>
  <c r="C481" i="71"/>
  <c r="B481" i="71"/>
  <c r="G480" i="71"/>
  <c r="V480" i="71" s="1"/>
  <c r="E480" i="71"/>
  <c r="C480" i="71"/>
  <c r="B480" i="71"/>
  <c r="G479" i="71"/>
  <c r="W479" i="71" s="1"/>
  <c r="E479" i="71"/>
  <c r="C479" i="71"/>
  <c r="B479" i="71"/>
  <c r="G478" i="71"/>
  <c r="E478" i="71"/>
  <c r="C478" i="71"/>
  <c r="B478" i="71"/>
  <c r="G477" i="71"/>
  <c r="S477" i="71" s="1"/>
  <c r="E477" i="71"/>
  <c r="C477" i="71"/>
  <c r="B477" i="71"/>
  <c r="H476" i="71"/>
  <c r="G476" i="71"/>
  <c r="V476" i="71" s="1"/>
  <c r="E476" i="71"/>
  <c r="C476" i="71"/>
  <c r="B476" i="71"/>
  <c r="G475" i="71"/>
  <c r="S475" i="71" s="1"/>
  <c r="E475" i="71"/>
  <c r="C475" i="71"/>
  <c r="B475" i="71"/>
  <c r="G474" i="71"/>
  <c r="E474" i="71"/>
  <c r="C474" i="71"/>
  <c r="B474" i="71"/>
  <c r="G473" i="71"/>
  <c r="E473" i="71"/>
  <c r="C473" i="71"/>
  <c r="B473" i="71"/>
  <c r="G472" i="71"/>
  <c r="H472" i="71" s="1"/>
  <c r="E472" i="71"/>
  <c r="C472" i="71"/>
  <c r="B472" i="71"/>
  <c r="G463" i="71"/>
  <c r="Z463" i="71" s="1"/>
  <c r="E463" i="71"/>
  <c r="C463" i="71"/>
  <c r="B463" i="71"/>
  <c r="G462" i="71"/>
  <c r="E462" i="71"/>
  <c r="C462" i="71"/>
  <c r="B462" i="71"/>
  <c r="G461" i="71"/>
  <c r="X461" i="71" s="1"/>
  <c r="E461" i="71"/>
  <c r="C461" i="71"/>
  <c r="B461" i="71"/>
  <c r="G460" i="71"/>
  <c r="Y460" i="71" s="1"/>
  <c r="E460" i="71"/>
  <c r="C460" i="71"/>
  <c r="B460" i="71"/>
  <c r="G459" i="71"/>
  <c r="Z459" i="71" s="1"/>
  <c r="E459" i="71"/>
  <c r="C459" i="71"/>
  <c r="B459" i="71"/>
  <c r="G458" i="71"/>
  <c r="Z458" i="71" s="1"/>
  <c r="E458" i="71"/>
  <c r="C458" i="71"/>
  <c r="B458" i="71"/>
  <c r="G457" i="71"/>
  <c r="P457" i="71" s="1"/>
  <c r="E457" i="71"/>
  <c r="C457" i="71"/>
  <c r="B457" i="71"/>
  <c r="G456" i="71"/>
  <c r="E456" i="71"/>
  <c r="C456" i="71"/>
  <c r="B456" i="71"/>
  <c r="G455" i="71"/>
  <c r="E455" i="71"/>
  <c r="C455" i="71"/>
  <c r="B455" i="71"/>
  <c r="G454" i="71"/>
  <c r="H454" i="71" s="1"/>
  <c r="E454" i="71"/>
  <c r="C454" i="71"/>
  <c r="B454" i="71"/>
  <c r="H453" i="71"/>
  <c r="G453" i="71"/>
  <c r="E453" i="71"/>
  <c r="C453" i="71"/>
  <c r="B453" i="71"/>
  <c r="G452" i="71"/>
  <c r="E452" i="71"/>
  <c r="C452" i="71"/>
  <c r="B452" i="71"/>
  <c r="G451" i="71"/>
  <c r="F451" i="71" s="1"/>
  <c r="E451" i="71"/>
  <c r="C451" i="71"/>
  <c r="B451" i="71"/>
  <c r="G450" i="71"/>
  <c r="Y450" i="71" s="1"/>
  <c r="E450" i="71"/>
  <c r="C450" i="71"/>
  <c r="B450" i="71"/>
  <c r="G449" i="71"/>
  <c r="Z449" i="71" s="1"/>
  <c r="E449" i="71"/>
  <c r="C449" i="71"/>
  <c r="B449" i="71"/>
  <c r="G441" i="71"/>
  <c r="E441" i="71"/>
  <c r="C441" i="71"/>
  <c r="B441" i="71"/>
  <c r="G440" i="71"/>
  <c r="X440" i="71" s="1"/>
  <c r="E440" i="71"/>
  <c r="C440" i="71"/>
  <c r="B440" i="71"/>
  <c r="G439" i="71"/>
  <c r="Y439" i="71" s="1"/>
  <c r="E439" i="71"/>
  <c r="C439" i="71"/>
  <c r="B439" i="71"/>
  <c r="G438" i="71"/>
  <c r="Z438" i="71" s="1"/>
  <c r="E438" i="71"/>
  <c r="C438" i="71"/>
  <c r="B438" i="71"/>
  <c r="G437" i="71"/>
  <c r="Z437" i="71" s="1"/>
  <c r="E437" i="71"/>
  <c r="C437" i="71"/>
  <c r="B437" i="71"/>
  <c r="G436" i="71"/>
  <c r="S436" i="71" s="1"/>
  <c r="E436" i="71"/>
  <c r="C436" i="71"/>
  <c r="B436" i="71"/>
  <c r="G435" i="71"/>
  <c r="E435" i="71"/>
  <c r="C435" i="71"/>
  <c r="B435" i="71"/>
  <c r="G434" i="71"/>
  <c r="Z434" i="71" s="1"/>
  <c r="E434" i="71"/>
  <c r="C434" i="71"/>
  <c r="B434" i="71"/>
  <c r="G433" i="71"/>
  <c r="E433" i="71"/>
  <c r="C433" i="71"/>
  <c r="B433" i="71"/>
  <c r="G432" i="71"/>
  <c r="E432" i="71"/>
  <c r="C432" i="71"/>
  <c r="B432" i="71"/>
  <c r="H431" i="71"/>
  <c r="G431" i="71"/>
  <c r="V431" i="71" s="1"/>
  <c r="E431" i="71"/>
  <c r="C431" i="71"/>
  <c r="B431" i="71"/>
  <c r="G430" i="71"/>
  <c r="J430" i="71" s="1"/>
  <c r="E430" i="71"/>
  <c r="C430" i="71"/>
  <c r="B430" i="71"/>
  <c r="G429" i="71"/>
  <c r="E429" i="71"/>
  <c r="C429" i="71"/>
  <c r="B429" i="71"/>
  <c r="G428" i="71"/>
  <c r="Z428" i="71" s="1"/>
  <c r="E428" i="71"/>
  <c r="C428" i="71"/>
  <c r="B428" i="71"/>
  <c r="G427" i="71"/>
  <c r="E427" i="71"/>
  <c r="C427" i="71"/>
  <c r="B427" i="71"/>
  <c r="G423" i="71"/>
  <c r="Z423" i="71" s="1"/>
  <c r="E423" i="71"/>
  <c r="C423" i="71"/>
  <c r="B423" i="71"/>
  <c r="G422" i="71"/>
  <c r="H422" i="71" s="1"/>
  <c r="E422" i="71"/>
  <c r="C422" i="71"/>
  <c r="B422" i="71"/>
  <c r="G421" i="71"/>
  <c r="S421" i="71" s="1"/>
  <c r="E421" i="71"/>
  <c r="C421" i="71"/>
  <c r="B421" i="71"/>
  <c r="G420" i="71"/>
  <c r="E420" i="71"/>
  <c r="C420" i="71"/>
  <c r="B420" i="71"/>
  <c r="G419" i="71"/>
  <c r="Z419" i="71" s="1"/>
  <c r="E419" i="71"/>
  <c r="C419" i="71"/>
  <c r="B419" i="71"/>
  <c r="G418" i="71"/>
  <c r="H418" i="71" s="1"/>
  <c r="E418" i="71"/>
  <c r="C418" i="71"/>
  <c r="B418" i="71"/>
  <c r="G417" i="71"/>
  <c r="X417" i="71" s="1"/>
  <c r="E417" i="71"/>
  <c r="C417" i="71"/>
  <c r="B417" i="71"/>
  <c r="G416" i="71"/>
  <c r="Y416" i="71" s="1"/>
  <c r="E416" i="71"/>
  <c r="C416" i="71"/>
  <c r="B416" i="71"/>
  <c r="G415" i="71"/>
  <c r="E415" i="71"/>
  <c r="C415" i="71"/>
  <c r="B415" i="71"/>
  <c r="G414" i="71"/>
  <c r="Z414" i="71" s="1"/>
  <c r="E414" i="71"/>
  <c r="C414" i="71"/>
  <c r="B414" i="71"/>
  <c r="H413" i="71"/>
  <c r="G413" i="71"/>
  <c r="Z413" i="71" s="1"/>
  <c r="E413" i="71"/>
  <c r="C413" i="71"/>
  <c r="B413" i="71"/>
  <c r="G412" i="71"/>
  <c r="V412" i="71" s="1"/>
  <c r="E412" i="71"/>
  <c r="C412" i="71"/>
  <c r="B412" i="71"/>
  <c r="G411" i="71"/>
  <c r="W411" i="71" s="1"/>
  <c r="E411" i="71"/>
  <c r="C411" i="71"/>
  <c r="B411" i="71"/>
  <c r="G410" i="71"/>
  <c r="Y410" i="71" s="1"/>
  <c r="E410" i="71"/>
  <c r="C410" i="71"/>
  <c r="B410" i="71"/>
  <c r="G409" i="71"/>
  <c r="Z409" i="71" s="1"/>
  <c r="E409" i="71"/>
  <c r="C409" i="71"/>
  <c r="B409" i="71"/>
  <c r="G405" i="71"/>
  <c r="Z405" i="71" s="1"/>
  <c r="E405" i="71"/>
  <c r="C405" i="71"/>
  <c r="B405" i="71"/>
  <c r="G404" i="71"/>
  <c r="S404" i="71" s="1"/>
  <c r="E404" i="71"/>
  <c r="C404" i="71"/>
  <c r="B404" i="71"/>
  <c r="G403" i="71"/>
  <c r="Y403" i="71" s="1"/>
  <c r="E403" i="71"/>
  <c r="C403" i="71"/>
  <c r="B403" i="71"/>
  <c r="G402" i="71"/>
  <c r="Z402" i="71" s="1"/>
  <c r="E402" i="71"/>
  <c r="C402" i="71"/>
  <c r="B402" i="71"/>
  <c r="G401" i="71"/>
  <c r="Z401" i="71" s="1"/>
  <c r="E401" i="71"/>
  <c r="C401" i="71"/>
  <c r="B401" i="71"/>
  <c r="G400" i="71"/>
  <c r="E400" i="71"/>
  <c r="C400" i="71"/>
  <c r="B400" i="71"/>
  <c r="G399" i="71"/>
  <c r="E399" i="71"/>
  <c r="C399" i="71"/>
  <c r="B399" i="71"/>
  <c r="G398" i="71"/>
  <c r="Z398" i="71" s="1"/>
  <c r="E398" i="71"/>
  <c r="C398" i="71"/>
  <c r="B398" i="71"/>
  <c r="G397" i="71"/>
  <c r="E397" i="71"/>
  <c r="C397" i="71"/>
  <c r="B397" i="71"/>
  <c r="G396" i="71"/>
  <c r="S396" i="71" s="1"/>
  <c r="E396" i="71"/>
  <c r="C396" i="71"/>
  <c r="B396" i="71"/>
  <c r="H395" i="71"/>
  <c r="G395" i="71"/>
  <c r="E395" i="71"/>
  <c r="C395" i="71"/>
  <c r="B395" i="71"/>
  <c r="G394" i="71"/>
  <c r="E394" i="71"/>
  <c r="C394" i="71"/>
  <c r="B394" i="71"/>
  <c r="G393" i="71"/>
  <c r="E393" i="71"/>
  <c r="C393" i="71"/>
  <c r="B393" i="71"/>
  <c r="G392" i="71"/>
  <c r="X392" i="71" s="1"/>
  <c r="E392" i="71"/>
  <c r="C392" i="71"/>
  <c r="B392" i="71"/>
  <c r="G391" i="71"/>
  <c r="Y391" i="71" s="1"/>
  <c r="E391" i="71"/>
  <c r="C391" i="71"/>
  <c r="B391" i="71"/>
  <c r="G387" i="71"/>
  <c r="D387" i="71"/>
  <c r="B387" i="71"/>
  <c r="G386" i="71"/>
  <c r="Y386" i="71" s="1"/>
  <c r="D386" i="71"/>
  <c r="B386" i="71"/>
  <c r="G385" i="71"/>
  <c r="D385" i="71"/>
  <c r="B385" i="71"/>
  <c r="G384" i="71"/>
  <c r="Y384" i="71" s="1"/>
  <c r="D384" i="71"/>
  <c r="B384" i="71"/>
  <c r="G383" i="71"/>
  <c r="V383" i="71" s="1"/>
  <c r="D383" i="71"/>
  <c r="B383" i="71"/>
  <c r="G382" i="71"/>
  <c r="Y382" i="71" s="1"/>
  <c r="D382" i="71"/>
  <c r="B382" i="71"/>
  <c r="G381" i="71"/>
  <c r="D381" i="71"/>
  <c r="B381" i="71"/>
  <c r="G380" i="71"/>
  <c r="D380" i="71"/>
  <c r="B380" i="71"/>
  <c r="G379" i="71"/>
  <c r="D379" i="71"/>
  <c r="B379" i="71"/>
  <c r="G378" i="71"/>
  <c r="D378" i="71"/>
  <c r="B378" i="71"/>
  <c r="H377" i="71"/>
  <c r="G377" i="71"/>
  <c r="D377" i="71"/>
  <c r="B377" i="71"/>
  <c r="G376" i="71"/>
  <c r="Y376" i="71" s="1"/>
  <c r="D376" i="71"/>
  <c r="B376" i="71"/>
  <c r="G375" i="71"/>
  <c r="V375" i="71" s="1"/>
  <c r="D375" i="71"/>
  <c r="B375" i="71"/>
  <c r="G374" i="71"/>
  <c r="Y374" i="71" s="1"/>
  <c r="D374" i="71"/>
  <c r="B374" i="71"/>
  <c r="G373" i="71"/>
  <c r="Y373" i="71" s="1"/>
  <c r="E373" i="71"/>
  <c r="D373" i="71"/>
  <c r="C373" i="7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B373" i="71"/>
  <c r="G369" i="71"/>
  <c r="Y369" i="71" s="1"/>
  <c r="C369" i="71"/>
  <c r="B369" i="71"/>
  <c r="G368" i="71"/>
  <c r="Y368" i="71" s="1"/>
  <c r="C368" i="71"/>
  <c r="B368" i="71"/>
  <c r="G367" i="71"/>
  <c r="X367" i="71" s="1"/>
  <c r="C367" i="71"/>
  <c r="B367" i="71"/>
  <c r="G366" i="71"/>
  <c r="Y366" i="71" s="1"/>
  <c r="C366" i="71"/>
  <c r="B366" i="71"/>
  <c r="G365" i="71"/>
  <c r="Z365" i="71" s="1"/>
  <c r="C365" i="71"/>
  <c r="B365" i="71"/>
  <c r="G364" i="71"/>
  <c r="R364" i="71" s="1"/>
  <c r="C364" i="71"/>
  <c r="B364" i="71"/>
  <c r="G363" i="71"/>
  <c r="C363" i="71"/>
  <c r="B363" i="71"/>
  <c r="G362" i="71"/>
  <c r="C362" i="71"/>
  <c r="B362" i="71"/>
  <c r="G361" i="71"/>
  <c r="V361" i="71" s="1"/>
  <c r="C361" i="71"/>
  <c r="B361" i="71"/>
  <c r="G360" i="71"/>
  <c r="W360" i="71" s="1"/>
  <c r="C360" i="71"/>
  <c r="B360" i="71"/>
  <c r="H359" i="71"/>
  <c r="G359" i="71"/>
  <c r="W359" i="71" s="1"/>
  <c r="C359" i="71"/>
  <c r="B359" i="71"/>
  <c r="G358" i="71"/>
  <c r="C358" i="71"/>
  <c r="B358" i="71"/>
  <c r="G357" i="71"/>
  <c r="V357" i="71" s="1"/>
  <c r="C357" i="71"/>
  <c r="B357" i="71"/>
  <c r="G356" i="71"/>
  <c r="C356" i="71"/>
  <c r="B356" i="71"/>
  <c r="G355" i="71"/>
  <c r="Z355" i="71" s="1"/>
  <c r="E355" i="71"/>
  <c r="C355" i="71"/>
  <c r="B355" i="71"/>
  <c r="G351" i="71"/>
  <c r="Y351" i="71" s="1"/>
  <c r="E351" i="71"/>
  <c r="C351" i="71"/>
  <c r="B351" i="71"/>
  <c r="G350" i="71"/>
  <c r="Z350" i="71" s="1"/>
  <c r="E350" i="71"/>
  <c r="C350" i="71"/>
  <c r="B350" i="71"/>
  <c r="G349" i="71"/>
  <c r="E349" i="71"/>
  <c r="C349" i="71"/>
  <c r="B349" i="71"/>
  <c r="G348" i="71"/>
  <c r="P348" i="71" s="1"/>
  <c r="E348" i="71"/>
  <c r="C348" i="71"/>
  <c r="B348" i="71"/>
  <c r="G347" i="71"/>
  <c r="E347" i="71"/>
  <c r="C347" i="71"/>
  <c r="B347" i="71"/>
  <c r="G346" i="71"/>
  <c r="E346" i="71"/>
  <c r="C346" i="71"/>
  <c r="B346" i="71"/>
  <c r="G345" i="71"/>
  <c r="E345" i="71"/>
  <c r="C345" i="71"/>
  <c r="B345" i="71"/>
  <c r="G344" i="71"/>
  <c r="J344" i="71" s="1"/>
  <c r="E344" i="71"/>
  <c r="C344" i="71"/>
  <c r="B344" i="71"/>
  <c r="G343" i="71"/>
  <c r="E343" i="71"/>
  <c r="C343" i="71"/>
  <c r="B343" i="71"/>
  <c r="G342" i="71"/>
  <c r="E342" i="71"/>
  <c r="C342" i="71"/>
  <c r="B342" i="71"/>
  <c r="H341" i="71"/>
  <c r="G341" i="71"/>
  <c r="E341" i="71"/>
  <c r="C341" i="71"/>
  <c r="B341" i="71"/>
  <c r="G340" i="71"/>
  <c r="P340" i="71" s="1"/>
  <c r="E340" i="71"/>
  <c r="C340" i="71"/>
  <c r="B340" i="71"/>
  <c r="G339" i="71"/>
  <c r="Y339" i="71" s="1"/>
  <c r="E339" i="71"/>
  <c r="C339" i="71"/>
  <c r="B339" i="71"/>
  <c r="G338" i="71"/>
  <c r="Z338" i="71" s="1"/>
  <c r="E338" i="71"/>
  <c r="C338" i="71"/>
  <c r="B338" i="71"/>
  <c r="G337" i="71"/>
  <c r="E337" i="71"/>
  <c r="C337" i="71"/>
  <c r="B337" i="71"/>
  <c r="G333" i="71"/>
  <c r="Z333" i="71" s="1"/>
  <c r="C333" i="71"/>
  <c r="B333" i="71"/>
  <c r="G332" i="71"/>
  <c r="Y332" i="71" s="1"/>
  <c r="C332" i="71"/>
  <c r="B332" i="71"/>
  <c r="G331" i="71"/>
  <c r="Y331" i="71" s="1"/>
  <c r="C331" i="71"/>
  <c r="B331" i="71"/>
  <c r="G330" i="71"/>
  <c r="Y330" i="71" s="1"/>
  <c r="C330" i="71"/>
  <c r="B330" i="71"/>
  <c r="G329" i="71"/>
  <c r="Z329" i="71" s="1"/>
  <c r="C329" i="71"/>
  <c r="B329" i="71"/>
  <c r="G328" i="71"/>
  <c r="Y328" i="71" s="1"/>
  <c r="C328" i="71"/>
  <c r="B328" i="71"/>
  <c r="G327" i="71"/>
  <c r="C327" i="71"/>
  <c r="B327" i="71"/>
  <c r="G326" i="71"/>
  <c r="Y326" i="71" s="1"/>
  <c r="C326" i="71"/>
  <c r="B326" i="71"/>
  <c r="G325" i="71"/>
  <c r="C325" i="71"/>
  <c r="B325" i="71"/>
  <c r="G324" i="71"/>
  <c r="C324" i="71"/>
  <c r="B324" i="71"/>
  <c r="H323" i="71"/>
  <c r="G323" i="71"/>
  <c r="C323" i="71"/>
  <c r="B323" i="71"/>
  <c r="G322" i="71"/>
  <c r="W322" i="71" s="1"/>
  <c r="C322" i="71"/>
  <c r="B322" i="71"/>
  <c r="G321" i="71"/>
  <c r="C321" i="71"/>
  <c r="B321" i="71"/>
  <c r="G320" i="71"/>
  <c r="Y320" i="71" s="1"/>
  <c r="C320" i="71"/>
  <c r="B320" i="71"/>
  <c r="G319" i="71"/>
  <c r="E319" i="71"/>
  <c r="C319" i="71"/>
  <c r="B319" i="71"/>
  <c r="G315" i="71"/>
  <c r="W315" i="71" s="1"/>
  <c r="E315" i="71"/>
  <c r="C315" i="71"/>
  <c r="B315" i="71"/>
  <c r="G314" i="71"/>
  <c r="Y314" i="71" s="1"/>
  <c r="E314" i="71"/>
  <c r="C314" i="71"/>
  <c r="B314" i="71"/>
  <c r="G313" i="71"/>
  <c r="Z313" i="71" s="1"/>
  <c r="E313" i="71"/>
  <c r="C313" i="71"/>
  <c r="B313" i="71"/>
  <c r="G312" i="71"/>
  <c r="R312" i="71" s="1"/>
  <c r="E312" i="71"/>
  <c r="C312" i="71"/>
  <c r="B312" i="71"/>
  <c r="G311" i="71"/>
  <c r="X311" i="71" s="1"/>
  <c r="E311" i="71"/>
  <c r="C311" i="71"/>
  <c r="B311" i="71"/>
  <c r="G310" i="71"/>
  <c r="Y310" i="71" s="1"/>
  <c r="E310" i="71"/>
  <c r="C310" i="71"/>
  <c r="B310" i="71"/>
  <c r="G309" i="71"/>
  <c r="Z309" i="71" s="1"/>
  <c r="E309" i="71"/>
  <c r="C309" i="71"/>
  <c r="B309" i="71"/>
  <c r="G308" i="71"/>
  <c r="V308" i="71" s="1"/>
  <c r="E308" i="71"/>
  <c r="C308" i="71"/>
  <c r="B308" i="71"/>
  <c r="G307" i="71"/>
  <c r="E307" i="71"/>
  <c r="C307" i="71"/>
  <c r="B307" i="71"/>
  <c r="G306" i="71"/>
  <c r="Z306" i="71" s="1"/>
  <c r="E306" i="71"/>
  <c r="C306" i="71"/>
  <c r="B306" i="71"/>
  <c r="H305" i="71"/>
  <c r="G305" i="71"/>
  <c r="Z305" i="71" s="1"/>
  <c r="E305" i="71"/>
  <c r="C305" i="71"/>
  <c r="B305" i="71"/>
  <c r="G304" i="71"/>
  <c r="Z304" i="71" s="1"/>
  <c r="E304" i="71"/>
  <c r="C304" i="71"/>
  <c r="B304" i="71"/>
  <c r="G303" i="71"/>
  <c r="S303" i="71" s="1"/>
  <c r="E303" i="71"/>
  <c r="C303" i="71"/>
  <c r="B303" i="71"/>
  <c r="G302" i="71"/>
  <c r="Y302" i="71" s="1"/>
  <c r="E302" i="71"/>
  <c r="C302" i="71"/>
  <c r="B302" i="71"/>
  <c r="G301" i="71"/>
  <c r="Z301" i="71" s="1"/>
  <c r="E301" i="71"/>
  <c r="C301" i="71"/>
  <c r="B301" i="71"/>
  <c r="G297" i="71"/>
  <c r="Y297" i="71" s="1"/>
  <c r="E297" i="71"/>
  <c r="C297" i="71"/>
  <c r="B297" i="71"/>
  <c r="G296" i="71"/>
  <c r="Z296" i="71" s="1"/>
  <c r="E296" i="71"/>
  <c r="C296" i="71"/>
  <c r="B296" i="71"/>
  <c r="G295" i="71"/>
  <c r="V295" i="71" s="1"/>
  <c r="E295" i="71"/>
  <c r="C295" i="71"/>
  <c r="B295" i="71"/>
  <c r="G294" i="71"/>
  <c r="W294" i="71" s="1"/>
  <c r="E294" i="71"/>
  <c r="C294" i="71"/>
  <c r="B294" i="71"/>
  <c r="G293" i="71"/>
  <c r="Y293" i="71" s="1"/>
  <c r="E293" i="71"/>
  <c r="C293" i="71"/>
  <c r="B293" i="71"/>
  <c r="G292" i="71"/>
  <c r="Z292" i="71" s="1"/>
  <c r="E292" i="71"/>
  <c r="C292" i="71"/>
  <c r="B292" i="71"/>
  <c r="G291" i="71"/>
  <c r="E291" i="71"/>
  <c r="C291" i="71"/>
  <c r="B291" i="71"/>
  <c r="G290" i="71"/>
  <c r="E290" i="71"/>
  <c r="C290" i="71"/>
  <c r="B290" i="71"/>
  <c r="G289" i="71"/>
  <c r="K289" i="71" s="1"/>
  <c r="E289" i="71"/>
  <c r="C289" i="71"/>
  <c r="B289" i="71"/>
  <c r="G288" i="71"/>
  <c r="X288" i="71" s="1"/>
  <c r="E288" i="71"/>
  <c r="C288" i="71"/>
  <c r="B288" i="71"/>
  <c r="H287" i="71"/>
  <c r="G287" i="71"/>
  <c r="X287" i="71" s="1"/>
  <c r="E287" i="71"/>
  <c r="C287" i="71"/>
  <c r="B287" i="71"/>
  <c r="G286" i="71"/>
  <c r="F286" i="71" s="1"/>
  <c r="E286" i="71"/>
  <c r="C286" i="71"/>
  <c r="B286" i="71"/>
  <c r="G285" i="71"/>
  <c r="X285" i="71" s="1"/>
  <c r="E285" i="71"/>
  <c r="C285" i="71"/>
  <c r="B285" i="71"/>
  <c r="G284" i="71"/>
  <c r="Y284" i="71" s="1"/>
  <c r="E284" i="71"/>
  <c r="C284" i="71"/>
  <c r="B284" i="71"/>
  <c r="G283" i="71"/>
  <c r="R283" i="71" s="1"/>
  <c r="E283" i="71"/>
  <c r="C283" i="71"/>
  <c r="B283" i="71"/>
  <c r="G279" i="71"/>
  <c r="Y279" i="71" s="1"/>
  <c r="E279" i="71"/>
  <c r="C279" i="71"/>
  <c r="B279" i="71"/>
  <c r="G278" i="71"/>
  <c r="W278" i="71" s="1"/>
  <c r="E278" i="71"/>
  <c r="C278" i="71"/>
  <c r="B278" i="71"/>
  <c r="G277" i="71"/>
  <c r="Y277" i="71" s="1"/>
  <c r="E277" i="71"/>
  <c r="C277" i="71"/>
  <c r="B277" i="71"/>
  <c r="G276" i="71"/>
  <c r="Y276" i="71" s="1"/>
  <c r="E276" i="71"/>
  <c r="C276" i="71"/>
  <c r="B276" i="71"/>
  <c r="G275" i="71"/>
  <c r="Y275" i="71" s="1"/>
  <c r="E275" i="71"/>
  <c r="C275" i="71"/>
  <c r="B275" i="71"/>
  <c r="G274" i="71"/>
  <c r="W274" i="71" s="1"/>
  <c r="E274" i="71"/>
  <c r="C274" i="71"/>
  <c r="B274" i="71"/>
  <c r="G273" i="71"/>
  <c r="Y273" i="71" s="1"/>
  <c r="E273" i="71"/>
  <c r="C273" i="71"/>
  <c r="B273" i="71"/>
  <c r="G272" i="71"/>
  <c r="Y272" i="71" s="1"/>
  <c r="E272" i="71"/>
  <c r="C272" i="71"/>
  <c r="B272" i="71"/>
  <c r="G271" i="71"/>
  <c r="Y271" i="71" s="1"/>
  <c r="E271" i="71"/>
  <c r="C271" i="71"/>
  <c r="B271" i="71"/>
  <c r="G270" i="71"/>
  <c r="R270" i="71" s="1"/>
  <c r="E270" i="71"/>
  <c r="C270" i="71"/>
  <c r="B270" i="71"/>
  <c r="H269" i="71"/>
  <c r="G269" i="71"/>
  <c r="Y269" i="71" s="1"/>
  <c r="E269" i="71"/>
  <c r="C269" i="71"/>
  <c r="B269" i="71"/>
  <c r="G268" i="71"/>
  <c r="Y268" i="71" s="1"/>
  <c r="E268" i="71"/>
  <c r="C268" i="71"/>
  <c r="B268" i="71"/>
  <c r="G267" i="71"/>
  <c r="Y267" i="71" s="1"/>
  <c r="E267" i="71"/>
  <c r="C267" i="71"/>
  <c r="B267" i="71"/>
  <c r="G266" i="71"/>
  <c r="Z266" i="71" s="1"/>
  <c r="E266" i="71"/>
  <c r="C266" i="71"/>
  <c r="B266" i="71"/>
  <c r="G265" i="71"/>
  <c r="Y265" i="71" s="1"/>
  <c r="E265" i="71"/>
  <c r="C265" i="71"/>
  <c r="B265" i="71"/>
  <c r="G261" i="71"/>
  <c r="R261" i="71" s="1"/>
  <c r="E261" i="71"/>
  <c r="C261" i="71"/>
  <c r="B261" i="71"/>
  <c r="G260" i="71"/>
  <c r="Y260" i="71" s="1"/>
  <c r="E260" i="71"/>
  <c r="C260" i="71"/>
  <c r="B260" i="71"/>
  <c r="G259" i="71"/>
  <c r="E259" i="71"/>
  <c r="C259" i="71"/>
  <c r="B259" i="71"/>
  <c r="G258" i="71"/>
  <c r="Y258" i="71" s="1"/>
  <c r="E258" i="71"/>
  <c r="C258" i="71"/>
  <c r="B258" i="71"/>
  <c r="G257" i="71"/>
  <c r="F257" i="71" s="1"/>
  <c r="E257" i="71"/>
  <c r="C257" i="71"/>
  <c r="B257" i="71"/>
  <c r="G256" i="71"/>
  <c r="Y256" i="71" s="1"/>
  <c r="E256" i="71"/>
  <c r="C256" i="71"/>
  <c r="B256" i="71"/>
  <c r="G255" i="71"/>
  <c r="Y255" i="71" s="1"/>
  <c r="E255" i="71"/>
  <c r="C255" i="71"/>
  <c r="B255" i="71"/>
  <c r="G254" i="71"/>
  <c r="Y254" i="71" s="1"/>
  <c r="E254" i="71"/>
  <c r="C254" i="71"/>
  <c r="B254" i="71"/>
  <c r="G253" i="71"/>
  <c r="R253" i="71" s="1"/>
  <c r="E253" i="71"/>
  <c r="C253" i="71"/>
  <c r="B253" i="71"/>
  <c r="G252" i="71"/>
  <c r="Y252" i="71" s="1"/>
  <c r="E252" i="71"/>
  <c r="C252" i="71"/>
  <c r="B252" i="71"/>
  <c r="H251" i="71"/>
  <c r="G251" i="71"/>
  <c r="Y251" i="71" s="1"/>
  <c r="E251" i="71"/>
  <c r="C251" i="71"/>
  <c r="B251" i="71"/>
  <c r="G250" i="71"/>
  <c r="Y250" i="71" s="1"/>
  <c r="E250" i="71"/>
  <c r="C250" i="71"/>
  <c r="B250" i="71"/>
  <c r="G249" i="71"/>
  <c r="E249" i="71"/>
  <c r="C249" i="71"/>
  <c r="B249" i="71"/>
  <c r="G248" i="71"/>
  <c r="Y248" i="71" s="1"/>
  <c r="E248" i="71"/>
  <c r="C248" i="71"/>
  <c r="B248" i="71"/>
  <c r="G247" i="71"/>
  <c r="Y247" i="71" s="1"/>
  <c r="E247" i="71"/>
  <c r="C247" i="71"/>
  <c r="B247" i="71"/>
  <c r="G243" i="71"/>
  <c r="Y243" i="71" s="1"/>
  <c r="E243" i="71"/>
  <c r="C243" i="71"/>
  <c r="B243" i="71"/>
  <c r="G242" i="71"/>
  <c r="E242" i="71"/>
  <c r="C242" i="71"/>
  <c r="B242" i="71"/>
  <c r="G241" i="71"/>
  <c r="Y241" i="71" s="1"/>
  <c r="E241" i="71"/>
  <c r="C241" i="71"/>
  <c r="B241" i="71"/>
  <c r="G240" i="71"/>
  <c r="R240" i="71" s="1"/>
  <c r="E240" i="71"/>
  <c r="C240" i="71"/>
  <c r="B240" i="71"/>
  <c r="G239" i="71"/>
  <c r="Y239" i="71" s="1"/>
  <c r="E239" i="71"/>
  <c r="C239" i="71"/>
  <c r="B239" i="71"/>
  <c r="G238" i="71"/>
  <c r="Y238" i="71" s="1"/>
  <c r="E238" i="71"/>
  <c r="C238" i="71"/>
  <c r="B238" i="71"/>
  <c r="G237" i="71"/>
  <c r="Y237" i="71" s="1"/>
  <c r="E237" i="71"/>
  <c r="C237" i="71"/>
  <c r="B237" i="71"/>
  <c r="G236" i="71"/>
  <c r="W236" i="71" s="1"/>
  <c r="E236" i="71"/>
  <c r="C236" i="71"/>
  <c r="B236" i="71"/>
  <c r="G235" i="71"/>
  <c r="E235" i="71"/>
  <c r="C235" i="71"/>
  <c r="B235" i="71"/>
  <c r="G234" i="71"/>
  <c r="E234" i="71"/>
  <c r="C234" i="71"/>
  <c r="B234" i="71"/>
  <c r="H233" i="71"/>
  <c r="G233" i="71"/>
  <c r="E233" i="71"/>
  <c r="C233" i="71"/>
  <c r="B233" i="71"/>
  <c r="G232" i="71"/>
  <c r="E232" i="71"/>
  <c r="C232" i="71"/>
  <c r="B232" i="71"/>
  <c r="G231" i="71"/>
  <c r="E231" i="71"/>
  <c r="C231" i="71"/>
  <c r="B231" i="71"/>
  <c r="G230" i="71"/>
  <c r="Y230" i="71" s="1"/>
  <c r="E230" i="71"/>
  <c r="C230" i="71"/>
  <c r="B230" i="71"/>
  <c r="G229" i="71"/>
  <c r="Y229" i="71" s="1"/>
  <c r="E229" i="71"/>
  <c r="C229" i="71"/>
  <c r="B229" i="71"/>
  <c r="G225" i="71"/>
  <c r="Y225" i="71" s="1"/>
  <c r="E225" i="71"/>
  <c r="C225" i="71"/>
  <c r="B225" i="71"/>
  <c r="G224" i="71"/>
  <c r="Y224" i="71" s="1"/>
  <c r="E224" i="71"/>
  <c r="C224" i="71"/>
  <c r="B224" i="71"/>
  <c r="G223" i="71"/>
  <c r="R223" i="71" s="1"/>
  <c r="E223" i="71"/>
  <c r="C223" i="71"/>
  <c r="B223" i="71"/>
  <c r="G222" i="71"/>
  <c r="Y222" i="71" s="1"/>
  <c r="E222" i="71"/>
  <c r="C222" i="71"/>
  <c r="B222" i="71"/>
  <c r="G221" i="71"/>
  <c r="E221" i="71"/>
  <c r="C221" i="71"/>
  <c r="B221" i="71"/>
  <c r="G220" i="71"/>
  <c r="Y220" i="71" s="1"/>
  <c r="E220" i="71"/>
  <c r="C220" i="71"/>
  <c r="B220" i="71"/>
  <c r="G219" i="71"/>
  <c r="E219" i="71"/>
  <c r="C219" i="71"/>
  <c r="B219" i="71"/>
  <c r="G218" i="71"/>
  <c r="Y218" i="71" s="1"/>
  <c r="E218" i="71"/>
  <c r="C218" i="71"/>
  <c r="B218" i="71"/>
  <c r="G217" i="71"/>
  <c r="Y217" i="71" s="1"/>
  <c r="E217" i="71"/>
  <c r="C217" i="71"/>
  <c r="B217" i="71"/>
  <c r="G216" i="71"/>
  <c r="Y216" i="71" s="1"/>
  <c r="E216" i="71"/>
  <c r="C216" i="71"/>
  <c r="B216" i="71"/>
  <c r="H215" i="71"/>
  <c r="G215" i="71"/>
  <c r="N215" i="71" s="1"/>
  <c r="E215" i="71"/>
  <c r="C215" i="71"/>
  <c r="B215" i="71"/>
  <c r="G214" i="71"/>
  <c r="E214" i="71"/>
  <c r="C214" i="71"/>
  <c r="B214" i="71"/>
  <c r="G213" i="71"/>
  <c r="E213" i="71"/>
  <c r="C213" i="71"/>
  <c r="B213" i="71"/>
  <c r="G212" i="71"/>
  <c r="Y212" i="71" s="1"/>
  <c r="E212" i="71"/>
  <c r="C212" i="71"/>
  <c r="B212" i="71"/>
  <c r="G211" i="71"/>
  <c r="W211" i="71" s="1"/>
  <c r="E211" i="71"/>
  <c r="C211" i="71"/>
  <c r="B211" i="71"/>
  <c r="G207" i="71"/>
  <c r="E207" i="71"/>
  <c r="C207" i="71"/>
  <c r="B207" i="71"/>
  <c r="G206" i="71"/>
  <c r="R206" i="71" s="1"/>
  <c r="E206" i="71"/>
  <c r="C206" i="71"/>
  <c r="B206" i="71"/>
  <c r="G205" i="71"/>
  <c r="E205" i="71"/>
  <c r="C205" i="71"/>
  <c r="B205" i="71"/>
  <c r="G204" i="71"/>
  <c r="Y204" i="71" s="1"/>
  <c r="E204" i="71"/>
  <c r="C204" i="71"/>
  <c r="B204" i="71"/>
  <c r="G203" i="71"/>
  <c r="Z203" i="71" s="1"/>
  <c r="E203" i="71"/>
  <c r="C203" i="71"/>
  <c r="B203" i="71"/>
  <c r="G202" i="71"/>
  <c r="V202" i="71" s="1"/>
  <c r="E202" i="71"/>
  <c r="C202" i="71"/>
  <c r="B202" i="71"/>
  <c r="G201" i="71"/>
  <c r="W201" i="71" s="1"/>
  <c r="E201" i="71"/>
  <c r="C201" i="71"/>
  <c r="B201" i="71"/>
  <c r="G200" i="71"/>
  <c r="Y200" i="71" s="1"/>
  <c r="E200" i="71"/>
  <c r="C200" i="71"/>
  <c r="B200" i="71"/>
  <c r="G199" i="71"/>
  <c r="Z199" i="71" s="1"/>
  <c r="E199" i="71"/>
  <c r="C199" i="71"/>
  <c r="B199" i="71"/>
  <c r="G198" i="71"/>
  <c r="R198" i="71" s="1"/>
  <c r="E198" i="71"/>
  <c r="C198" i="71"/>
  <c r="B198" i="71"/>
  <c r="H197" i="71"/>
  <c r="G197" i="71"/>
  <c r="P197" i="71" s="1"/>
  <c r="E197" i="71"/>
  <c r="C197" i="71"/>
  <c r="B197" i="71"/>
  <c r="G196" i="71"/>
  <c r="E196" i="71"/>
  <c r="C196" i="71"/>
  <c r="B196" i="71"/>
  <c r="G195" i="71"/>
  <c r="E195" i="71"/>
  <c r="C195" i="71"/>
  <c r="B195" i="71"/>
  <c r="G194" i="71"/>
  <c r="E194" i="71"/>
  <c r="C194" i="71"/>
  <c r="B194" i="71"/>
  <c r="G193" i="71"/>
  <c r="X193" i="71" s="1"/>
  <c r="E193" i="71"/>
  <c r="C193" i="71"/>
  <c r="B193" i="71"/>
  <c r="G189" i="71"/>
  <c r="Y189" i="71" s="1"/>
  <c r="C189" i="71"/>
  <c r="B189" i="71"/>
  <c r="G188" i="71"/>
  <c r="Y188" i="71" s="1"/>
  <c r="C188" i="71"/>
  <c r="B188" i="71"/>
  <c r="G187" i="71"/>
  <c r="Y187" i="71" s="1"/>
  <c r="C187" i="71"/>
  <c r="B187" i="71"/>
  <c r="G186" i="71"/>
  <c r="Z186" i="71" s="1"/>
  <c r="C186" i="71"/>
  <c r="B186" i="71"/>
  <c r="G185" i="71"/>
  <c r="Y185" i="71" s="1"/>
  <c r="C185" i="71"/>
  <c r="B185" i="71"/>
  <c r="G184" i="71"/>
  <c r="Y184" i="71" s="1"/>
  <c r="C184" i="71"/>
  <c r="B184" i="71"/>
  <c r="G183" i="71"/>
  <c r="C183" i="71"/>
  <c r="B183" i="71"/>
  <c r="G182" i="71"/>
  <c r="C182" i="71"/>
  <c r="B182" i="71"/>
  <c r="G181" i="71"/>
  <c r="R181" i="71" s="1"/>
  <c r="C181" i="71"/>
  <c r="B181" i="71"/>
  <c r="G180" i="71"/>
  <c r="W180" i="71" s="1"/>
  <c r="C180" i="71"/>
  <c r="B180" i="71"/>
  <c r="I179" i="71"/>
  <c r="H179" i="71"/>
  <c r="G179" i="71"/>
  <c r="W179" i="71" s="1"/>
  <c r="C179" i="71"/>
  <c r="B179" i="71"/>
  <c r="G178" i="71"/>
  <c r="C178" i="71"/>
  <c r="B178" i="71"/>
  <c r="G177" i="71"/>
  <c r="W177" i="71" s="1"/>
  <c r="C177" i="71"/>
  <c r="B177" i="71"/>
  <c r="G176" i="71"/>
  <c r="C176" i="71"/>
  <c r="B176" i="71"/>
  <c r="G175" i="71"/>
  <c r="Y175" i="71" s="1"/>
  <c r="E175" i="71"/>
  <c r="C175" i="71"/>
  <c r="B175" i="71"/>
  <c r="G171" i="71"/>
  <c r="C171" i="71"/>
  <c r="B171" i="71"/>
  <c r="G170" i="71"/>
  <c r="Z170" i="71" s="1"/>
  <c r="C170" i="71"/>
  <c r="B170" i="71"/>
  <c r="G169" i="71"/>
  <c r="C169" i="71"/>
  <c r="B169" i="71"/>
  <c r="G168" i="71"/>
  <c r="Y168" i="71" s="1"/>
  <c r="C168" i="71"/>
  <c r="B168" i="71"/>
  <c r="G167" i="71"/>
  <c r="Z167" i="71" s="1"/>
  <c r="C167" i="71"/>
  <c r="B167" i="71"/>
  <c r="G166" i="71"/>
  <c r="Z166" i="71" s="1"/>
  <c r="C166" i="71"/>
  <c r="B166" i="71"/>
  <c r="G165" i="71"/>
  <c r="X165" i="71" s="1"/>
  <c r="C165" i="71"/>
  <c r="B165" i="71"/>
  <c r="G164" i="71"/>
  <c r="Y164" i="71" s="1"/>
  <c r="C164" i="71"/>
  <c r="B164" i="71"/>
  <c r="G163" i="71"/>
  <c r="Z163" i="71" s="1"/>
  <c r="C163" i="71"/>
  <c r="B163" i="71"/>
  <c r="G162" i="71"/>
  <c r="C162" i="71"/>
  <c r="B162" i="71"/>
  <c r="H161" i="71"/>
  <c r="G161" i="71"/>
  <c r="C161" i="71"/>
  <c r="B161" i="71"/>
  <c r="G160" i="71"/>
  <c r="C160" i="71"/>
  <c r="B160" i="71"/>
  <c r="G159" i="71"/>
  <c r="C159" i="71"/>
  <c r="B159" i="71"/>
  <c r="G158" i="71"/>
  <c r="C158" i="71"/>
  <c r="B158" i="71"/>
  <c r="G157" i="71"/>
  <c r="E157" i="71"/>
  <c r="C157" i="71"/>
  <c r="B157" i="71"/>
  <c r="G153" i="71"/>
  <c r="Y153" i="71" s="1"/>
  <c r="C153" i="71"/>
  <c r="B153" i="71"/>
  <c r="G152" i="71"/>
  <c r="Y152" i="71" s="1"/>
  <c r="C152" i="71"/>
  <c r="B152" i="71"/>
  <c r="G151" i="71"/>
  <c r="C151" i="71"/>
  <c r="B151" i="71"/>
  <c r="G150" i="71"/>
  <c r="Z150" i="71" s="1"/>
  <c r="C150" i="71"/>
  <c r="B150" i="71"/>
  <c r="G149" i="71"/>
  <c r="Y149" i="71" s="1"/>
  <c r="C149" i="71"/>
  <c r="B149" i="71"/>
  <c r="G148" i="71"/>
  <c r="Y148" i="71" s="1"/>
  <c r="C148" i="71"/>
  <c r="B148" i="71"/>
  <c r="G147" i="71"/>
  <c r="Z147" i="71" s="1"/>
  <c r="C147" i="71"/>
  <c r="B147" i="71"/>
  <c r="G146" i="71"/>
  <c r="Z146" i="71" s="1"/>
  <c r="C146" i="71"/>
  <c r="B146" i="71"/>
  <c r="G145" i="71"/>
  <c r="X145" i="71" s="1"/>
  <c r="C145" i="71"/>
  <c r="B145" i="71"/>
  <c r="G144" i="71"/>
  <c r="W144" i="71" s="1"/>
  <c r="C144" i="71"/>
  <c r="B144" i="71"/>
  <c r="H143" i="71"/>
  <c r="G143" i="71"/>
  <c r="W143" i="71" s="1"/>
  <c r="C143" i="71"/>
  <c r="B143" i="71"/>
  <c r="G142" i="71"/>
  <c r="F142" i="71" s="1"/>
  <c r="Z142" i="71" s="1"/>
  <c r="C142" i="71"/>
  <c r="B142" i="71"/>
  <c r="G141" i="71"/>
  <c r="P141" i="71" s="1"/>
  <c r="C141" i="71"/>
  <c r="B141" i="71"/>
  <c r="G140" i="71"/>
  <c r="W140" i="71" s="1"/>
  <c r="C140" i="71"/>
  <c r="B140" i="71"/>
  <c r="G139" i="71"/>
  <c r="E139" i="71"/>
  <c r="C139" i="71"/>
  <c r="B139" i="71"/>
  <c r="G135" i="71"/>
  <c r="B135" i="71"/>
  <c r="G134" i="71"/>
  <c r="W134" i="71" s="1"/>
  <c r="B134" i="71"/>
  <c r="G133" i="71"/>
  <c r="B133" i="71"/>
  <c r="G132" i="71"/>
  <c r="Y132" i="71" s="1"/>
  <c r="B132" i="71"/>
  <c r="G131" i="71"/>
  <c r="Y131" i="71" s="1"/>
  <c r="B131" i="71"/>
  <c r="G130" i="71"/>
  <c r="T130" i="71" s="1"/>
  <c r="B130" i="71"/>
  <c r="G129" i="71"/>
  <c r="S129" i="71" s="1"/>
  <c r="B129" i="71"/>
  <c r="G128" i="71"/>
  <c r="Y128" i="71" s="1"/>
  <c r="B128" i="71"/>
  <c r="G127" i="71"/>
  <c r="Y127" i="71" s="1"/>
  <c r="B127" i="71"/>
  <c r="G126" i="71"/>
  <c r="B126" i="71"/>
  <c r="H125" i="71"/>
  <c r="G125" i="71"/>
  <c r="B125" i="71"/>
  <c r="G124" i="71"/>
  <c r="B124" i="71"/>
  <c r="G123" i="71"/>
  <c r="B123" i="71"/>
  <c r="G122" i="71"/>
  <c r="R122" i="71" s="1"/>
  <c r="B122" i="71"/>
  <c r="G121" i="71"/>
  <c r="X121" i="71" s="1"/>
  <c r="E121" i="71"/>
  <c r="B121" i="71"/>
  <c r="G117" i="71"/>
  <c r="Y117" i="71" s="1"/>
  <c r="C117" i="71"/>
  <c r="C135" i="71" s="1"/>
  <c r="B117" i="71"/>
  <c r="G116" i="71"/>
  <c r="V116" i="71" s="1"/>
  <c r="C116" i="71"/>
  <c r="C134" i="71" s="1"/>
  <c r="B116" i="71"/>
  <c r="G115" i="71"/>
  <c r="W115" i="71" s="1"/>
  <c r="C115" i="71"/>
  <c r="C133" i="71" s="1"/>
  <c r="B115" i="71"/>
  <c r="G114" i="71"/>
  <c r="W114" i="71" s="1"/>
  <c r="C114" i="71"/>
  <c r="C132" i="71" s="1"/>
  <c r="B114" i="71"/>
  <c r="G113" i="71"/>
  <c r="Y113" i="71" s="1"/>
  <c r="C113" i="71"/>
  <c r="C131" i="71" s="1"/>
  <c r="B113" i="71"/>
  <c r="G112" i="71"/>
  <c r="C112" i="71"/>
  <c r="C130" i="71" s="1"/>
  <c r="B112" i="71"/>
  <c r="G111" i="71"/>
  <c r="W111" i="71" s="1"/>
  <c r="C111" i="71"/>
  <c r="C129" i="71" s="1"/>
  <c r="B111" i="71"/>
  <c r="G110" i="71"/>
  <c r="C110" i="71"/>
  <c r="C128" i="71" s="1"/>
  <c r="B110" i="71"/>
  <c r="G109" i="71"/>
  <c r="Y109" i="71" s="1"/>
  <c r="C109" i="71"/>
  <c r="C127" i="71" s="1"/>
  <c r="B109" i="71"/>
  <c r="G108" i="71"/>
  <c r="V108" i="71" s="1"/>
  <c r="C108" i="71"/>
  <c r="C126" i="71" s="1"/>
  <c r="B108" i="71"/>
  <c r="H107" i="71"/>
  <c r="G107" i="71"/>
  <c r="R107" i="71" s="1"/>
  <c r="C107" i="71"/>
  <c r="C125" i="71" s="1"/>
  <c r="B107" i="71"/>
  <c r="G106" i="71"/>
  <c r="F106" i="71" s="1"/>
  <c r="C106" i="71"/>
  <c r="C124" i="71" s="1"/>
  <c r="B106" i="71"/>
  <c r="G105" i="71"/>
  <c r="C105" i="71"/>
  <c r="C123" i="71" s="1"/>
  <c r="B105" i="71"/>
  <c r="G104" i="71"/>
  <c r="R104" i="71" s="1"/>
  <c r="C104" i="71"/>
  <c r="C122" i="71" s="1"/>
  <c r="B104" i="71"/>
  <c r="G103" i="71"/>
  <c r="R103" i="71" s="1"/>
  <c r="E103" i="71"/>
  <c r="C103" i="71"/>
  <c r="C121" i="71" s="1"/>
  <c r="B103" i="71"/>
  <c r="G99" i="71"/>
  <c r="Z99" i="71" s="1"/>
  <c r="C99" i="71"/>
  <c r="B99" i="71"/>
  <c r="G98" i="71"/>
  <c r="Y98" i="71" s="1"/>
  <c r="C98" i="71"/>
  <c r="B98" i="71"/>
  <c r="G97" i="71"/>
  <c r="Y97" i="71" s="1"/>
  <c r="C97" i="71"/>
  <c r="B97" i="71"/>
  <c r="G96" i="71"/>
  <c r="Y96" i="71" s="1"/>
  <c r="C96" i="71"/>
  <c r="B96" i="71"/>
  <c r="G95" i="71"/>
  <c r="Z95" i="71" s="1"/>
  <c r="C95" i="71"/>
  <c r="B95" i="71"/>
  <c r="G94" i="71"/>
  <c r="Y94" i="71" s="1"/>
  <c r="C94" i="71"/>
  <c r="B94" i="71"/>
  <c r="G93" i="71"/>
  <c r="Y93" i="71" s="1"/>
  <c r="C93" i="71"/>
  <c r="B93" i="71"/>
  <c r="G92" i="71"/>
  <c r="Y92" i="71" s="1"/>
  <c r="C92" i="71"/>
  <c r="B92" i="71"/>
  <c r="G91" i="71"/>
  <c r="Z91" i="71" s="1"/>
  <c r="C91" i="71"/>
  <c r="B91" i="71"/>
  <c r="G90" i="71"/>
  <c r="Y90" i="71" s="1"/>
  <c r="C90" i="71"/>
  <c r="B90" i="71"/>
  <c r="H89" i="71"/>
  <c r="G89" i="71"/>
  <c r="C89" i="71"/>
  <c r="B89" i="71"/>
  <c r="G88" i="71"/>
  <c r="C88" i="71"/>
  <c r="B88" i="71"/>
  <c r="G87" i="71"/>
  <c r="C87" i="71"/>
  <c r="B87" i="71"/>
  <c r="G86" i="71"/>
  <c r="C86" i="71"/>
  <c r="B86" i="71"/>
  <c r="G85" i="71"/>
  <c r="Y85" i="71" s="1"/>
  <c r="E85" i="71"/>
  <c r="C85" i="71"/>
  <c r="B85" i="71"/>
  <c r="G81" i="71"/>
  <c r="R81" i="71" s="1"/>
  <c r="C81" i="71"/>
  <c r="G80" i="71"/>
  <c r="N80" i="71" s="1"/>
  <c r="C80" i="71"/>
  <c r="G79" i="71"/>
  <c r="C79" i="71"/>
  <c r="G78" i="71"/>
  <c r="S78" i="71" s="1"/>
  <c r="C78" i="71"/>
  <c r="G77" i="71"/>
  <c r="R77" i="71" s="1"/>
  <c r="C77" i="71"/>
  <c r="G76" i="71"/>
  <c r="R76" i="71" s="1"/>
  <c r="C76" i="71"/>
  <c r="G75" i="71"/>
  <c r="C75" i="71"/>
  <c r="G74" i="71"/>
  <c r="C74" i="71"/>
  <c r="G73" i="71"/>
  <c r="C73" i="71"/>
  <c r="G72" i="71"/>
  <c r="C72" i="71"/>
  <c r="H71" i="71"/>
  <c r="G71" i="71"/>
  <c r="S71" i="71" s="1"/>
  <c r="C71" i="71"/>
  <c r="G70" i="71"/>
  <c r="C70" i="71"/>
  <c r="G69" i="71"/>
  <c r="R69" i="71" s="1"/>
  <c r="C69" i="71"/>
  <c r="G68" i="71"/>
  <c r="C68" i="71"/>
  <c r="G67" i="71"/>
  <c r="Y67" i="71" s="1"/>
  <c r="E67" i="71"/>
  <c r="C67" i="71"/>
  <c r="B67" i="71"/>
  <c r="G63" i="71"/>
  <c r="S63" i="71" s="1"/>
  <c r="G62" i="71"/>
  <c r="Z62" i="71" s="1"/>
  <c r="G61" i="71"/>
  <c r="P61" i="71" s="1"/>
  <c r="G60" i="71"/>
  <c r="G59" i="71"/>
  <c r="S59" i="71" s="1"/>
  <c r="G58" i="71"/>
  <c r="G57" i="71"/>
  <c r="X57" i="71" s="1"/>
  <c r="G56" i="71"/>
  <c r="G55" i="71"/>
  <c r="S55" i="71" s="1"/>
  <c r="G54" i="71"/>
  <c r="H53" i="71"/>
  <c r="G53" i="71"/>
  <c r="G52" i="71"/>
  <c r="O52" i="71" s="1"/>
  <c r="G51" i="71"/>
  <c r="G50" i="71"/>
  <c r="G49" i="71"/>
  <c r="Z49" i="71" s="1"/>
  <c r="E49" i="71"/>
  <c r="B49" i="71"/>
  <c r="G44" i="71"/>
  <c r="Y44" i="71" s="1"/>
  <c r="G43" i="71"/>
  <c r="Y43" i="71" s="1"/>
  <c r="G42" i="71"/>
  <c r="Y42" i="71" s="1"/>
  <c r="G41" i="71"/>
  <c r="Y41" i="71" s="1"/>
  <c r="G40" i="71"/>
  <c r="Y40" i="71" s="1"/>
  <c r="G39" i="71"/>
  <c r="Y39" i="71" s="1"/>
  <c r="G38" i="71"/>
  <c r="Y38" i="71" s="1"/>
  <c r="G37" i="71"/>
  <c r="Y37" i="71" s="1"/>
  <c r="G36" i="71"/>
  <c r="Y36" i="71" s="1"/>
  <c r="G35" i="71"/>
  <c r="Y35" i="71" s="1"/>
  <c r="H34" i="71"/>
  <c r="G34" i="71"/>
  <c r="G33" i="71"/>
  <c r="G32" i="71"/>
  <c r="G31" i="71"/>
  <c r="G30" i="71"/>
  <c r="Y30" i="71" s="1"/>
  <c r="E30" i="71"/>
  <c r="B30" i="71"/>
  <c r="G26" i="71"/>
  <c r="N26" i="71" s="1"/>
  <c r="C26" i="71"/>
  <c r="C44" i="71" s="1"/>
  <c r="C63" i="71" s="1"/>
  <c r="G25" i="71"/>
  <c r="C25" i="71"/>
  <c r="C43" i="71" s="1"/>
  <c r="C62" i="71" s="1"/>
  <c r="G24" i="71"/>
  <c r="U24" i="71" s="1"/>
  <c r="C24" i="71"/>
  <c r="C42" i="71" s="1"/>
  <c r="C61" i="71" s="1"/>
  <c r="G23" i="71"/>
  <c r="P23" i="71" s="1"/>
  <c r="C23" i="71"/>
  <c r="C41" i="71" s="1"/>
  <c r="C60" i="71" s="1"/>
  <c r="G22" i="71"/>
  <c r="M22" i="71" s="1"/>
  <c r="C22" i="71"/>
  <c r="C40" i="71" s="1"/>
  <c r="C59" i="71" s="1"/>
  <c r="G21" i="71"/>
  <c r="T21" i="71" s="1"/>
  <c r="C21" i="71"/>
  <c r="C39" i="71" s="1"/>
  <c r="C58" i="71" s="1"/>
  <c r="G20" i="71"/>
  <c r="C20" i="71"/>
  <c r="C38" i="71" s="1"/>
  <c r="C57" i="71" s="1"/>
  <c r="G19" i="71"/>
  <c r="C19" i="71"/>
  <c r="C37" i="71" s="1"/>
  <c r="C56" i="71" s="1"/>
  <c r="G18" i="71"/>
  <c r="C18" i="71"/>
  <c r="C36" i="71" s="1"/>
  <c r="C55" i="71" s="1"/>
  <c r="G17" i="71"/>
  <c r="C17" i="71"/>
  <c r="C35" i="71" s="1"/>
  <c r="C54" i="71" s="1"/>
  <c r="H16" i="71"/>
  <c r="G16" i="71"/>
  <c r="C16" i="71"/>
  <c r="C34" i="71" s="1"/>
  <c r="C53" i="71" s="1"/>
  <c r="G15" i="71"/>
  <c r="C15" i="71"/>
  <c r="C33" i="71" s="1"/>
  <c r="C52" i="71" s="1"/>
  <c r="G14" i="71"/>
  <c r="C14" i="71"/>
  <c r="C32" i="71" s="1"/>
  <c r="C51" i="71" s="1"/>
  <c r="G13" i="71"/>
  <c r="C13" i="71"/>
  <c r="C31" i="71" s="1"/>
  <c r="C50" i="71" s="1"/>
  <c r="G12" i="71"/>
  <c r="U12" i="71" s="1"/>
  <c r="E12" i="71"/>
  <c r="C12" i="71"/>
  <c r="C30" i="71" s="1"/>
  <c r="C49" i="71" s="1"/>
  <c r="B12" i="71"/>
  <c r="G4" i="71"/>
  <c r="J191" i="66"/>
  <c r="H579" i="66"/>
  <c r="W579" i="66" s="1"/>
  <c r="E579" i="66"/>
  <c r="F579" i="66" s="1"/>
  <c r="C579" i="66"/>
  <c r="B579" i="66"/>
  <c r="H578" i="66"/>
  <c r="Y578" i="66" s="1"/>
  <c r="E578" i="66"/>
  <c r="F578" i="66" s="1"/>
  <c r="C578" i="66"/>
  <c r="B578" i="66"/>
  <c r="H577" i="66"/>
  <c r="W577" i="66" s="1"/>
  <c r="E577" i="66"/>
  <c r="F577" i="66" s="1"/>
  <c r="C577" i="66"/>
  <c r="B577" i="66"/>
  <c r="H576" i="66"/>
  <c r="W576" i="66" s="1"/>
  <c r="E576" i="66"/>
  <c r="F576" i="66" s="1"/>
  <c r="C576" i="66"/>
  <c r="B576" i="66"/>
  <c r="H575" i="66"/>
  <c r="T575" i="66" s="1"/>
  <c r="E575" i="66"/>
  <c r="F575" i="66" s="1"/>
  <c r="C575" i="66"/>
  <c r="B575" i="66"/>
  <c r="H574" i="66"/>
  <c r="Y574" i="66" s="1"/>
  <c r="E574" i="66"/>
  <c r="F574" i="66" s="1"/>
  <c r="C574" i="66"/>
  <c r="B574" i="66"/>
  <c r="H573" i="66"/>
  <c r="S573" i="66" s="1"/>
  <c r="E573" i="66"/>
  <c r="F573" i="66" s="1"/>
  <c r="C573" i="66"/>
  <c r="B573" i="66"/>
  <c r="H572" i="66"/>
  <c r="E572" i="66"/>
  <c r="F572" i="66" s="1"/>
  <c r="C572" i="66"/>
  <c r="B572" i="66"/>
  <c r="H571" i="66"/>
  <c r="E571" i="66"/>
  <c r="F571" i="66" s="1"/>
  <c r="C571" i="66"/>
  <c r="B571" i="66"/>
  <c r="H570" i="66"/>
  <c r="U570" i="66" s="1"/>
  <c r="E570" i="66"/>
  <c r="F570" i="66" s="1"/>
  <c r="C570" i="66"/>
  <c r="B570" i="66"/>
  <c r="H569" i="66"/>
  <c r="E569" i="66"/>
  <c r="F569" i="66" s="1"/>
  <c r="C569" i="66"/>
  <c r="B569" i="66"/>
  <c r="H568" i="66"/>
  <c r="E568" i="66"/>
  <c r="F568" i="66" s="1"/>
  <c r="C568" i="66"/>
  <c r="B568" i="66"/>
  <c r="H567" i="66"/>
  <c r="Q567" i="66" s="1"/>
  <c r="E567" i="66"/>
  <c r="F567" i="66" s="1"/>
  <c r="C567" i="66"/>
  <c r="B567" i="66"/>
  <c r="H566" i="66"/>
  <c r="V566" i="66" s="1"/>
  <c r="E566" i="66"/>
  <c r="F566" i="66" s="1"/>
  <c r="C566" i="66"/>
  <c r="B566" i="66"/>
  <c r="H565" i="66"/>
  <c r="E565" i="66"/>
  <c r="F565" i="66" s="1"/>
  <c r="C565" i="66"/>
  <c r="B565" i="66"/>
  <c r="H564" i="66"/>
  <c r="G564" i="66" s="1"/>
  <c r="E564" i="66"/>
  <c r="F564" i="66" s="1"/>
  <c r="C564" i="66"/>
  <c r="B564" i="66"/>
  <c r="H563" i="66"/>
  <c r="E563" i="66"/>
  <c r="F563" i="66" s="1"/>
  <c r="C563" i="66"/>
  <c r="B563" i="66"/>
  <c r="H562" i="66"/>
  <c r="Y562" i="66" s="1"/>
  <c r="E562" i="66"/>
  <c r="F562" i="66" s="1"/>
  <c r="C562" i="66"/>
  <c r="B562" i="66"/>
  <c r="H561" i="66"/>
  <c r="W561" i="66" s="1"/>
  <c r="E561" i="66"/>
  <c r="F561" i="66" s="1"/>
  <c r="C561" i="66"/>
  <c r="B561" i="66"/>
  <c r="H560" i="66"/>
  <c r="E560" i="66"/>
  <c r="F560" i="66" s="1"/>
  <c r="C560" i="66"/>
  <c r="B560" i="66"/>
  <c r="H559" i="66"/>
  <c r="X559" i="66" s="1"/>
  <c r="E559" i="66"/>
  <c r="F559" i="66" s="1"/>
  <c r="C559" i="66"/>
  <c r="B559" i="66"/>
  <c r="H558" i="66"/>
  <c r="Y558" i="66" s="1"/>
  <c r="E558" i="66"/>
  <c r="F558" i="66" s="1"/>
  <c r="C558" i="66"/>
  <c r="B558" i="66"/>
  <c r="H557" i="66"/>
  <c r="E557" i="66"/>
  <c r="F557" i="66" s="1"/>
  <c r="C557" i="66"/>
  <c r="B557" i="66"/>
  <c r="H556" i="66"/>
  <c r="I556" i="66" s="1"/>
  <c r="Y17" i="67" s="1"/>
  <c r="E556" i="66"/>
  <c r="F556" i="66" s="1"/>
  <c r="C556" i="66"/>
  <c r="B556" i="66"/>
  <c r="H555" i="66"/>
  <c r="U555" i="66" s="1"/>
  <c r="E555" i="66"/>
  <c r="F555" i="66" s="1"/>
  <c r="C555" i="66"/>
  <c r="B555" i="66"/>
  <c r="H554" i="66"/>
  <c r="U554" i="66" s="1"/>
  <c r="E554" i="66"/>
  <c r="F554" i="66" s="1"/>
  <c r="C554" i="66"/>
  <c r="B554" i="66"/>
  <c r="H553" i="66"/>
  <c r="V553" i="66" s="1"/>
  <c r="E553" i="66"/>
  <c r="F553" i="66" s="1"/>
  <c r="C553" i="66"/>
  <c r="B553" i="66"/>
  <c r="H552" i="66"/>
  <c r="E552" i="66"/>
  <c r="F552" i="66" s="1"/>
  <c r="C552" i="66"/>
  <c r="B552" i="66"/>
  <c r="H551" i="66"/>
  <c r="W551" i="66" s="1"/>
  <c r="E551" i="66"/>
  <c r="F551" i="66" s="1"/>
  <c r="C551" i="66"/>
  <c r="B551" i="66"/>
  <c r="H550" i="66"/>
  <c r="L550" i="66" s="1"/>
  <c r="E550" i="66"/>
  <c r="F550" i="66" s="1"/>
  <c r="C550" i="66"/>
  <c r="B550" i="66"/>
  <c r="H549" i="66"/>
  <c r="M549" i="66" s="1"/>
  <c r="E549" i="66"/>
  <c r="F549" i="66" s="1"/>
  <c r="C549" i="66"/>
  <c r="B549" i="66"/>
  <c r="H548" i="66"/>
  <c r="E548" i="66"/>
  <c r="F548" i="66" s="1"/>
  <c r="C548" i="66"/>
  <c r="B548" i="66"/>
  <c r="H547" i="66"/>
  <c r="E547" i="66"/>
  <c r="F547" i="66" s="1"/>
  <c r="C547" i="66"/>
  <c r="B547" i="66"/>
  <c r="H546" i="66"/>
  <c r="E546" i="66"/>
  <c r="F546" i="66" s="1"/>
  <c r="C546" i="66"/>
  <c r="B546" i="66"/>
  <c r="H545" i="66"/>
  <c r="W545" i="66" s="1"/>
  <c r="E545" i="66"/>
  <c r="F545" i="66" s="1"/>
  <c r="C545" i="66"/>
  <c r="B545" i="66"/>
  <c r="H541" i="66"/>
  <c r="I541" i="66" s="1"/>
  <c r="X40" i="67" s="1"/>
  <c r="E541" i="66"/>
  <c r="F541" i="66" s="1"/>
  <c r="C541" i="66"/>
  <c r="B541" i="66"/>
  <c r="H540" i="66"/>
  <c r="G540" i="66" s="1"/>
  <c r="E540" i="66"/>
  <c r="F540" i="66" s="1"/>
  <c r="C540" i="66"/>
  <c r="B540" i="66"/>
  <c r="H539" i="66"/>
  <c r="X539" i="66" s="1"/>
  <c r="E539" i="66"/>
  <c r="F539" i="66" s="1"/>
  <c r="C539" i="66"/>
  <c r="B539" i="66"/>
  <c r="H538" i="66"/>
  <c r="Y538" i="66" s="1"/>
  <c r="E538" i="66"/>
  <c r="F538" i="66" s="1"/>
  <c r="C538" i="66"/>
  <c r="B538" i="66"/>
  <c r="H537" i="66"/>
  <c r="O537" i="66" s="1"/>
  <c r="E537" i="66"/>
  <c r="F537" i="66" s="1"/>
  <c r="C537" i="66"/>
  <c r="B537" i="66"/>
  <c r="H536" i="66"/>
  <c r="V536" i="66" s="1"/>
  <c r="E536" i="66"/>
  <c r="F536" i="66" s="1"/>
  <c r="C536" i="66"/>
  <c r="B536" i="66"/>
  <c r="H535" i="66"/>
  <c r="E535" i="66"/>
  <c r="F535" i="66" s="1"/>
  <c r="C535" i="66"/>
  <c r="B535" i="66"/>
  <c r="H534" i="66"/>
  <c r="M534" i="66" s="1"/>
  <c r="E534" i="66"/>
  <c r="F534" i="66" s="1"/>
  <c r="C534" i="66"/>
  <c r="B534" i="66"/>
  <c r="H533" i="66"/>
  <c r="W533" i="66" s="1"/>
  <c r="E533" i="66"/>
  <c r="F533" i="66" s="1"/>
  <c r="C533" i="66"/>
  <c r="B533" i="66"/>
  <c r="H532" i="66"/>
  <c r="E532" i="66"/>
  <c r="F532" i="66" s="1"/>
  <c r="C532" i="66"/>
  <c r="B532" i="66"/>
  <c r="H531" i="66"/>
  <c r="E531" i="66"/>
  <c r="F531" i="66" s="1"/>
  <c r="C531" i="66"/>
  <c r="B531" i="66"/>
  <c r="H530" i="66"/>
  <c r="Y530" i="66" s="1"/>
  <c r="E530" i="66"/>
  <c r="F530" i="66" s="1"/>
  <c r="C530" i="66"/>
  <c r="B530" i="66"/>
  <c r="H529" i="66"/>
  <c r="E529" i="66"/>
  <c r="F529" i="66" s="1"/>
  <c r="C529" i="66"/>
  <c r="B529" i="66"/>
  <c r="H528" i="66"/>
  <c r="V528" i="66" s="1"/>
  <c r="E528" i="66"/>
  <c r="F528" i="66" s="1"/>
  <c r="C528" i="66"/>
  <c r="B528" i="66"/>
  <c r="H527" i="66"/>
  <c r="T527" i="66" s="1"/>
  <c r="E527" i="66"/>
  <c r="F527" i="66" s="1"/>
  <c r="C527" i="66"/>
  <c r="B527" i="66"/>
  <c r="H526" i="66"/>
  <c r="U526" i="66" s="1"/>
  <c r="E526" i="66"/>
  <c r="F526" i="66" s="1"/>
  <c r="C526" i="66"/>
  <c r="B526" i="66"/>
  <c r="H525" i="66"/>
  <c r="I525" i="66" s="1"/>
  <c r="X24" i="67" s="1"/>
  <c r="E525" i="66"/>
  <c r="F525" i="66" s="1"/>
  <c r="C525" i="66"/>
  <c r="B525" i="66"/>
  <c r="H524" i="66"/>
  <c r="V524" i="66" s="1"/>
  <c r="E524" i="66"/>
  <c r="F524" i="66" s="1"/>
  <c r="C524" i="66"/>
  <c r="B524" i="66"/>
  <c r="H523" i="66"/>
  <c r="X523" i="66" s="1"/>
  <c r="E523" i="66"/>
  <c r="F523" i="66" s="1"/>
  <c r="C523" i="66"/>
  <c r="B523" i="66"/>
  <c r="H522" i="66"/>
  <c r="E522" i="66"/>
  <c r="F522" i="66" s="1"/>
  <c r="C522" i="66"/>
  <c r="B522" i="66"/>
  <c r="H521" i="66"/>
  <c r="E521" i="66"/>
  <c r="F521" i="66" s="1"/>
  <c r="C521" i="66"/>
  <c r="B521" i="66"/>
  <c r="H520" i="66"/>
  <c r="E520" i="66"/>
  <c r="F520" i="66" s="1"/>
  <c r="C520" i="66"/>
  <c r="B520" i="66"/>
  <c r="H519" i="66"/>
  <c r="E519" i="66"/>
  <c r="F519" i="66" s="1"/>
  <c r="C519" i="66"/>
  <c r="B519" i="66"/>
  <c r="H518" i="66"/>
  <c r="E518" i="66"/>
  <c r="F518" i="66" s="1"/>
  <c r="C518" i="66"/>
  <c r="B518" i="66"/>
  <c r="H517" i="66"/>
  <c r="W517" i="66" s="1"/>
  <c r="E517" i="66"/>
  <c r="F517" i="66" s="1"/>
  <c r="C517" i="66"/>
  <c r="B517" i="66"/>
  <c r="H516" i="66"/>
  <c r="E516" i="66"/>
  <c r="F516" i="66" s="1"/>
  <c r="C516" i="66"/>
  <c r="B516" i="66"/>
  <c r="H515" i="66"/>
  <c r="E515" i="66"/>
  <c r="F515" i="66" s="1"/>
  <c r="C515" i="66"/>
  <c r="B515" i="66"/>
  <c r="H514" i="66"/>
  <c r="Y514" i="66" s="1"/>
  <c r="E514" i="66"/>
  <c r="F514" i="66" s="1"/>
  <c r="C514" i="66"/>
  <c r="B514" i="66"/>
  <c r="H513" i="66"/>
  <c r="E513" i="66"/>
  <c r="F513" i="66" s="1"/>
  <c r="C513" i="66"/>
  <c r="B513" i="66"/>
  <c r="H512" i="66"/>
  <c r="E512" i="66"/>
  <c r="F512" i="66" s="1"/>
  <c r="C512" i="66"/>
  <c r="B512" i="66"/>
  <c r="H511" i="66"/>
  <c r="Q511" i="66" s="1"/>
  <c r="E511" i="66"/>
  <c r="F511" i="66" s="1"/>
  <c r="C511" i="66"/>
  <c r="B511" i="66"/>
  <c r="H510" i="66"/>
  <c r="U510" i="66" s="1"/>
  <c r="E510" i="66"/>
  <c r="F510" i="66" s="1"/>
  <c r="C510" i="66"/>
  <c r="B510" i="66"/>
  <c r="H509" i="66"/>
  <c r="E509" i="66"/>
  <c r="F509" i="66" s="1"/>
  <c r="C509" i="66"/>
  <c r="B509" i="66"/>
  <c r="H508" i="66"/>
  <c r="E508" i="66"/>
  <c r="F508" i="66" s="1"/>
  <c r="C508" i="66"/>
  <c r="B508" i="66"/>
  <c r="H507" i="66"/>
  <c r="L507" i="66" s="1"/>
  <c r="E507" i="66"/>
  <c r="F507" i="66" s="1"/>
  <c r="C507" i="66"/>
  <c r="B507" i="66"/>
  <c r="H503" i="66"/>
  <c r="E503" i="66"/>
  <c r="F503" i="66" s="1"/>
  <c r="C503" i="66"/>
  <c r="B503" i="66"/>
  <c r="H502" i="66"/>
  <c r="L502" i="66" s="1"/>
  <c r="E502" i="66"/>
  <c r="F502" i="66" s="1"/>
  <c r="C502" i="66"/>
  <c r="B502" i="66"/>
  <c r="H501" i="66"/>
  <c r="E501" i="66"/>
  <c r="F501" i="66" s="1"/>
  <c r="C501" i="66"/>
  <c r="B501" i="66"/>
  <c r="H500" i="66"/>
  <c r="U500" i="66" s="1"/>
  <c r="E500" i="66"/>
  <c r="F500" i="66" s="1"/>
  <c r="C500" i="66"/>
  <c r="B500" i="66"/>
  <c r="H499" i="66"/>
  <c r="E499" i="66"/>
  <c r="F499" i="66" s="1"/>
  <c r="C499" i="66"/>
  <c r="B499" i="66"/>
  <c r="H498" i="66"/>
  <c r="V498" i="66" s="1"/>
  <c r="E498" i="66"/>
  <c r="F498" i="66" s="1"/>
  <c r="C498" i="66"/>
  <c r="B498" i="66"/>
  <c r="H497" i="66"/>
  <c r="V497" i="66" s="1"/>
  <c r="E497" i="66"/>
  <c r="F497" i="66" s="1"/>
  <c r="C497" i="66"/>
  <c r="B497" i="66"/>
  <c r="H496" i="66"/>
  <c r="U496" i="66" s="1"/>
  <c r="E496" i="66"/>
  <c r="F496" i="66" s="1"/>
  <c r="C496" i="66"/>
  <c r="B496" i="66"/>
  <c r="H495" i="66"/>
  <c r="X495" i="66" s="1"/>
  <c r="E495" i="66"/>
  <c r="F495" i="66" s="1"/>
  <c r="C495" i="66"/>
  <c r="B495" i="66"/>
  <c r="H494" i="66"/>
  <c r="E494" i="66"/>
  <c r="F494" i="66" s="1"/>
  <c r="C494" i="66"/>
  <c r="B494" i="66"/>
  <c r="H493" i="66"/>
  <c r="W493" i="66" s="1"/>
  <c r="E493" i="66"/>
  <c r="F493" i="66" s="1"/>
  <c r="C493" i="66"/>
  <c r="B493" i="66"/>
  <c r="H492" i="66"/>
  <c r="E492" i="66"/>
  <c r="F492" i="66" s="1"/>
  <c r="C492" i="66"/>
  <c r="B492" i="66"/>
  <c r="H491" i="66"/>
  <c r="K491" i="66" s="1"/>
  <c r="E491" i="66"/>
  <c r="F491" i="66" s="1"/>
  <c r="C491" i="66"/>
  <c r="B491" i="66"/>
  <c r="H490" i="66"/>
  <c r="Y490" i="66" s="1"/>
  <c r="E490" i="66"/>
  <c r="F490" i="66" s="1"/>
  <c r="C490" i="66"/>
  <c r="B490" i="66"/>
  <c r="H489" i="66"/>
  <c r="E489" i="66"/>
  <c r="F489" i="66" s="1"/>
  <c r="C489" i="66"/>
  <c r="B489" i="66"/>
  <c r="H488" i="66"/>
  <c r="E488" i="66"/>
  <c r="F488" i="66" s="1"/>
  <c r="C488" i="66"/>
  <c r="B488" i="66"/>
  <c r="H487" i="66"/>
  <c r="Q487" i="66" s="1"/>
  <c r="E487" i="66"/>
  <c r="F487" i="66" s="1"/>
  <c r="C487" i="66"/>
  <c r="B487" i="66"/>
  <c r="H486" i="66"/>
  <c r="U486" i="66" s="1"/>
  <c r="E486" i="66"/>
  <c r="F486" i="66" s="1"/>
  <c r="C486" i="66"/>
  <c r="B486" i="66"/>
  <c r="H485" i="66"/>
  <c r="E485" i="66"/>
  <c r="F485" i="66" s="1"/>
  <c r="C485" i="66"/>
  <c r="B485" i="66"/>
  <c r="H484" i="66"/>
  <c r="E484" i="66"/>
  <c r="F484" i="66" s="1"/>
  <c r="C484" i="66"/>
  <c r="B484" i="66"/>
  <c r="H483" i="66"/>
  <c r="E483" i="66"/>
  <c r="F483" i="66" s="1"/>
  <c r="C483" i="66"/>
  <c r="B483" i="66"/>
  <c r="H482" i="66"/>
  <c r="E482" i="66"/>
  <c r="F482" i="66" s="1"/>
  <c r="C482" i="66"/>
  <c r="B482" i="66"/>
  <c r="H481" i="66"/>
  <c r="W481" i="66" s="1"/>
  <c r="E481" i="66"/>
  <c r="F481" i="66" s="1"/>
  <c r="C481" i="66"/>
  <c r="B481" i="66"/>
  <c r="H480" i="66"/>
  <c r="E480" i="66"/>
  <c r="F480" i="66" s="1"/>
  <c r="C480" i="66"/>
  <c r="B480" i="66"/>
  <c r="H479" i="66"/>
  <c r="K479" i="66" s="1"/>
  <c r="E479" i="66"/>
  <c r="F479" i="66" s="1"/>
  <c r="C479" i="66"/>
  <c r="B479" i="66"/>
  <c r="H478" i="66"/>
  <c r="G478" i="66" s="1"/>
  <c r="E478" i="66"/>
  <c r="F478" i="66" s="1"/>
  <c r="C478" i="66"/>
  <c r="B478" i="66"/>
  <c r="H477" i="66"/>
  <c r="W477" i="66" s="1"/>
  <c r="E477" i="66"/>
  <c r="F477" i="66" s="1"/>
  <c r="C477" i="66"/>
  <c r="B477" i="66"/>
  <c r="H476" i="66"/>
  <c r="W476" i="66" s="1"/>
  <c r="E476" i="66"/>
  <c r="F476" i="66" s="1"/>
  <c r="C476" i="66"/>
  <c r="B476" i="66"/>
  <c r="H475" i="66"/>
  <c r="Y475" i="66" s="1"/>
  <c r="E475" i="66"/>
  <c r="F475" i="66" s="1"/>
  <c r="C475" i="66"/>
  <c r="B475" i="66"/>
  <c r="H474" i="66"/>
  <c r="Y474" i="66" s="1"/>
  <c r="E474" i="66"/>
  <c r="F474" i="66" s="1"/>
  <c r="C474" i="66"/>
  <c r="B474" i="66"/>
  <c r="H473" i="66"/>
  <c r="S473" i="66" s="1"/>
  <c r="E473" i="66"/>
  <c r="F473" i="66" s="1"/>
  <c r="C473" i="66"/>
  <c r="B473" i="66"/>
  <c r="H472" i="66"/>
  <c r="E472" i="66"/>
  <c r="F472" i="66" s="1"/>
  <c r="C472" i="66"/>
  <c r="B472" i="66"/>
  <c r="H471" i="66"/>
  <c r="E471" i="66"/>
  <c r="F471" i="66" s="1"/>
  <c r="C471" i="66"/>
  <c r="B471" i="66"/>
  <c r="H470" i="66"/>
  <c r="E470" i="66"/>
  <c r="F470" i="66" s="1"/>
  <c r="C470" i="66"/>
  <c r="B470" i="66"/>
  <c r="H469" i="66"/>
  <c r="E469" i="66"/>
  <c r="F469" i="66" s="1"/>
  <c r="C469" i="66"/>
  <c r="B469" i="66"/>
  <c r="H465" i="66"/>
  <c r="W465" i="66" s="1"/>
  <c r="E465" i="66"/>
  <c r="F465" i="66" s="1"/>
  <c r="C465" i="66"/>
  <c r="B465" i="66"/>
  <c r="H464" i="66"/>
  <c r="E464" i="66"/>
  <c r="F464" i="66" s="1"/>
  <c r="C464" i="66"/>
  <c r="B464" i="66"/>
  <c r="H463" i="66"/>
  <c r="X463" i="66" s="1"/>
  <c r="E463" i="66"/>
  <c r="F463" i="66" s="1"/>
  <c r="C463" i="66"/>
  <c r="B463" i="66"/>
  <c r="H462" i="66"/>
  <c r="Y462" i="66" s="1"/>
  <c r="E462" i="66"/>
  <c r="F462" i="66" s="1"/>
  <c r="C462" i="66"/>
  <c r="B462" i="66"/>
  <c r="H461" i="66"/>
  <c r="S461" i="66" s="1"/>
  <c r="E461" i="66"/>
  <c r="F461" i="66" s="1"/>
  <c r="C461" i="66"/>
  <c r="B461" i="66"/>
  <c r="H460" i="66"/>
  <c r="E460" i="66"/>
  <c r="F460" i="66" s="1"/>
  <c r="C460" i="66"/>
  <c r="B460" i="66"/>
  <c r="H459" i="66"/>
  <c r="G459" i="66" s="1"/>
  <c r="E459" i="66"/>
  <c r="F459" i="66" s="1"/>
  <c r="C459" i="66"/>
  <c r="B459" i="66"/>
  <c r="H458" i="66"/>
  <c r="L458" i="66" s="1"/>
  <c r="E458" i="66"/>
  <c r="F458" i="66" s="1"/>
  <c r="C458" i="66"/>
  <c r="B458" i="66"/>
  <c r="H457" i="66"/>
  <c r="S457" i="66" s="1"/>
  <c r="E457" i="66"/>
  <c r="F457" i="66" s="1"/>
  <c r="C457" i="66"/>
  <c r="B457" i="66"/>
  <c r="H456" i="66"/>
  <c r="E456" i="66"/>
  <c r="F456" i="66" s="1"/>
  <c r="C456" i="66"/>
  <c r="B456" i="66"/>
  <c r="H455" i="66"/>
  <c r="G455" i="66" s="1"/>
  <c r="E455" i="66"/>
  <c r="F455" i="66" s="1"/>
  <c r="C455" i="66"/>
  <c r="B455" i="66"/>
  <c r="H454" i="66"/>
  <c r="L454" i="66" s="1"/>
  <c r="E454" i="66"/>
  <c r="F454" i="66" s="1"/>
  <c r="C454" i="66"/>
  <c r="B454" i="66"/>
  <c r="H453" i="66"/>
  <c r="W453" i="66" s="1"/>
  <c r="E453" i="66"/>
  <c r="F453" i="66" s="1"/>
  <c r="C453" i="66"/>
  <c r="B453" i="66"/>
  <c r="H452" i="66"/>
  <c r="W452" i="66" s="1"/>
  <c r="E452" i="66"/>
  <c r="F452" i="66" s="1"/>
  <c r="C452" i="66"/>
  <c r="B452" i="66"/>
  <c r="H451" i="66"/>
  <c r="Q451" i="66" s="1"/>
  <c r="E451" i="66"/>
  <c r="F451" i="66" s="1"/>
  <c r="C451" i="66"/>
  <c r="B451" i="66"/>
  <c r="H450" i="66"/>
  <c r="M450" i="66" s="1"/>
  <c r="E450" i="66"/>
  <c r="F450" i="66" s="1"/>
  <c r="C450" i="66"/>
  <c r="B450" i="66"/>
  <c r="H449" i="66"/>
  <c r="W449" i="66" s="1"/>
  <c r="E449" i="66"/>
  <c r="F449" i="66" s="1"/>
  <c r="C449" i="66"/>
  <c r="B449" i="66"/>
  <c r="H448" i="66"/>
  <c r="E448" i="66"/>
  <c r="F448" i="66" s="1"/>
  <c r="C448" i="66"/>
  <c r="B448" i="66"/>
  <c r="H447" i="66"/>
  <c r="Q447" i="66" s="1"/>
  <c r="E447" i="66"/>
  <c r="F447" i="66" s="1"/>
  <c r="C447" i="66"/>
  <c r="B447" i="66"/>
  <c r="H446" i="66"/>
  <c r="E446" i="66"/>
  <c r="F446" i="66" s="1"/>
  <c r="C446" i="66"/>
  <c r="B446" i="66"/>
  <c r="H445" i="66"/>
  <c r="I445" i="66" s="1"/>
  <c r="V20" i="67" s="1"/>
  <c r="E445" i="66"/>
  <c r="F445" i="66" s="1"/>
  <c r="C445" i="66"/>
  <c r="B445" i="66"/>
  <c r="H444" i="66"/>
  <c r="E444" i="66"/>
  <c r="F444" i="66" s="1"/>
  <c r="C444" i="66"/>
  <c r="B444" i="66"/>
  <c r="H443" i="66"/>
  <c r="P443" i="66" s="1"/>
  <c r="E443" i="66"/>
  <c r="F443" i="66" s="1"/>
  <c r="C443" i="66"/>
  <c r="B443" i="66"/>
  <c r="H442" i="66"/>
  <c r="V442" i="66" s="1"/>
  <c r="E442" i="66"/>
  <c r="F442" i="66" s="1"/>
  <c r="C442" i="66"/>
  <c r="B442" i="66"/>
  <c r="H441" i="66"/>
  <c r="E441" i="66"/>
  <c r="F441" i="66" s="1"/>
  <c r="C441" i="66"/>
  <c r="B441" i="66"/>
  <c r="H440" i="66"/>
  <c r="S440" i="66" s="1"/>
  <c r="E440" i="66"/>
  <c r="F440" i="66" s="1"/>
  <c r="C440" i="66"/>
  <c r="B440" i="66"/>
  <c r="H439" i="66"/>
  <c r="L439" i="66" s="1"/>
  <c r="E439" i="66"/>
  <c r="F439" i="66" s="1"/>
  <c r="C439" i="66"/>
  <c r="B439" i="66"/>
  <c r="H438" i="66"/>
  <c r="Y438" i="66" s="1"/>
  <c r="E438" i="66"/>
  <c r="F438" i="66" s="1"/>
  <c r="C438" i="66"/>
  <c r="B438" i="66"/>
  <c r="H437" i="66"/>
  <c r="W437" i="66" s="1"/>
  <c r="E437" i="66"/>
  <c r="F437" i="66" s="1"/>
  <c r="C437" i="66"/>
  <c r="B437" i="66"/>
  <c r="H436" i="66"/>
  <c r="E436" i="66"/>
  <c r="F436" i="66" s="1"/>
  <c r="C436" i="66"/>
  <c r="B436" i="66"/>
  <c r="H435" i="66"/>
  <c r="G435" i="66" s="1"/>
  <c r="E435" i="66"/>
  <c r="F435" i="66" s="1"/>
  <c r="C435" i="66"/>
  <c r="B435" i="66"/>
  <c r="H434" i="66"/>
  <c r="M434" i="66" s="1"/>
  <c r="E434" i="66"/>
  <c r="F434" i="66" s="1"/>
  <c r="C434" i="66"/>
  <c r="B434" i="66"/>
  <c r="H433" i="66"/>
  <c r="W433" i="66" s="1"/>
  <c r="E433" i="66"/>
  <c r="F433" i="66" s="1"/>
  <c r="C433" i="66"/>
  <c r="B433" i="66"/>
  <c r="H432" i="66"/>
  <c r="I432" i="66" s="1"/>
  <c r="V7" i="67" s="1"/>
  <c r="E432" i="66"/>
  <c r="F432" i="66" s="1"/>
  <c r="C432" i="66"/>
  <c r="B432" i="66"/>
  <c r="H431" i="66"/>
  <c r="E431" i="66"/>
  <c r="F431" i="66" s="1"/>
  <c r="C431" i="66"/>
  <c r="B431" i="66"/>
  <c r="H427" i="66"/>
  <c r="E427" i="66"/>
  <c r="F427" i="66" s="1"/>
  <c r="C427" i="66"/>
  <c r="B427" i="66"/>
  <c r="H426" i="66"/>
  <c r="E426" i="66"/>
  <c r="F426" i="66" s="1"/>
  <c r="C426" i="66"/>
  <c r="B426" i="66"/>
  <c r="H425" i="66"/>
  <c r="V425" i="66" s="1"/>
  <c r="E425" i="66"/>
  <c r="F425" i="66" s="1"/>
  <c r="C425" i="66"/>
  <c r="B425" i="66"/>
  <c r="H424" i="66"/>
  <c r="T424" i="66" s="1"/>
  <c r="E424" i="66"/>
  <c r="F424" i="66" s="1"/>
  <c r="C424" i="66"/>
  <c r="B424" i="66"/>
  <c r="H423" i="66"/>
  <c r="E423" i="66"/>
  <c r="F423" i="66" s="1"/>
  <c r="C423" i="66"/>
  <c r="B423" i="66"/>
  <c r="H422" i="66"/>
  <c r="E422" i="66"/>
  <c r="F422" i="66" s="1"/>
  <c r="C422" i="66"/>
  <c r="B422" i="66"/>
  <c r="H421" i="66"/>
  <c r="M421" i="66" s="1"/>
  <c r="E421" i="66"/>
  <c r="F421" i="66" s="1"/>
  <c r="C421" i="66"/>
  <c r="B421" i="66"/>
  <c r="H420" i="66"/>
  <c r="S420" i="66" s="1"/>
  <c r="E420" i="66"/>
  <c r="F420" i="66" s="1"/>
  <c r="C420" i="66"/>
  <c r="B420" i="66"/>
  <c r="H419" i="66"/>
  <c r="U419" i="66" s="1"/>
  <c r="E419" i="66"/>
  <c r="F419" i="66" s="1"/>
  <c r="C419" i="66"/>
  <c r="B419" i="66"/>
  <c r="H418" i="66"/>
  <c r="U418" i="66" s="1"/>
  <c r="E418" i="66"/>
  <c r="F418" i="66" s="1"/>
  <c r="C418" i="66"/>
  <c r="B418" i="66"/>
  <c r="H417" i="66"/>
  <c r="V417" i="66" s="1"/>
  <c r="E417" i="66"/>
  <c r="F417" i="66" s="1"/>
  <c r="C417" i="66"/>
  <c r="B417" i="66"/>
  <c r="H416" i="66"/>
  <c r="E416" i="66"/>
  <c r="F416" i="66" s="1"/>
  <c r="C416" i="66"/>
  <c r="B416" i="66"/>
  <c r="H415" i="66"/>
  <c r="W415" i="66" s="1"/>
  <c r="E415" i="66"/>
  <c r="F415" i="66" s="1"/>
  <c r="C415" i="66"/>
  <c r="B415" i="66"/>
  <c r="H414" i="66"/>
  <c r="E414" i="66"/>
  <c r="F414" i="66" s="1"/>
  <c r="C414" i="66"/>
  <c r="B414" i="66"/>
  <c r="H413" i="66"/>
  <c r="M413" i="66" s="1"/>
  <c r="E413" i="66"/>
  <c r="F413" i="66" s="1"/>
  <c r="C413" i="66"/>
  <c r="B413" i="66"/>
  <c r="H412" i="66"/>
  <c r="S412" i="66" s="1"/>
  <c r="E412" i="66"/>
  <c r="F412" i="66" s="1"/>
  <c r="C412" i="66"/>
  <c r="B412" i="66"/>
  <c r="H411" i="66"/>
  <c r="U411" i="66" s="1"/>
  <c r="E411" i="66"/>
  <c r="F411" i="66" s="1"/>
  <c r="C411" i="66"/>
  <c r="B411" i="66"/>
  <c r="H410" i="66"/>
  <c r="E410" i="66"/>
  <c r="F410" i="66" s="1"/>
  <c r="C410" i="66"/>
  <c r="B410" i="66"/>
  <c r="H409" i="66"/>
  <c r="S409" i="66" s="1"/>
  <c r="E409" i="66"/>
  <c r="F409" i="66" s="1"/>
  <c r="C409" i="66"/>
  <c r="B409" i="66"/>
  <c r="H408" i="66"/>
  <c r="O408" i="66" s="1"/>
  <c r="E408" i="66"/>
  <c r="F408" i="66" s="1"/>
  <c r="C408" i="66"/>
  <c r="B408" i="66"/>
  <c r="H407" i="66"/>
  <c r="E407" i="66"/>
  <c r="F407" i="66" s="1"/>
  <c r="C407" i="66"/>
  <c r="B407" i="66"/>
  <c r="H406" i="66"/>
  <c r="E406" i="66"/>
  <c r="F406" i="66" s="1"/>
  <c r="C406" i="66"/>
  <c r="B406" i="66"/>
  <c r="H405" i="66"/>
  <c r="V405" i="66" s="1"/>
  <c r="E405" i="66"/>
  <c r="F405" i="66" s="1"/>
  <c r="C405" i="66"/>
  <c r="B405" i="66"/>
  <c r="H404" i="66"/>
  <c r="V404" i="66" s="1"/>
  <c r="E404" i="66"/>
  <c r="F404" i="66" s="1"/>
  <c r="C404" i="66"/>
  <c r="B404" i="66"/>
  <c r="H403" i="66"/>
  <c r="E403" i="66"/>
  <c r="F403" i="66" s="1"/>
  <c r="C403" i="66"/>
  <c r="B403" i="66"/>
  <c r="H402" i="66"/>
  <c r="V402" i="66" s="1"/>
  <c r="E402" i="66"/>
  <c r="F402" i="66" s="1"/>
  <c r="C402" i="66"/>
  <c r="B402" i="66"/>
  <c r="H401" i="66"/>
  <c r="S401" i="66" s="1"/>
  <c r="E401" i="66"/>
  <c r="F401" i="66" s="1"/>
  <c r="C401" i="66"/>
  <c r="B401" i="66"/>
  <c r="H400" i="66"/>
  <c r="P400" i="66" s="1"/>
  <c r="E400" i="66"/>
  <c r="F400" i="66" s="1"/>
  <c r="C400" i="66"/>
  <c r="B400" i="66"/>
  <c r="H399" i="66"/>
  <c r="E399" i="66"/>
  <c r="F399" i="66" s="1"/>
  <c r="C399" i="66"/>
  <c r="B399" i="66"/>
  <c r="H398" i="66"/>
  <c r="L398" i="66" s="1"/>
  <c r="E398" i="66"/>
  <c r="F398" i="66" s="1"/>
  <c r="C398" i="66"/>
  <c r="B398" i="66"/>
  <c r="H397" i="66"/>
  <c r="S397" i="66" s="1"/>
  <c r="E397" i="66"/>
  <c r="F397" i="66" s="1"/>
  <c r="C397" i="66"/>
  <c r="B397" i="66"/>
  <c r="H396" i="66"/>
  <c r="E396" i="66"/>
  <c r="F396" i="66" s="1"/>
  <c r="C396" i="66"/>
  <c r="B396" i="66"/>
  <c r="H395" i="66"/>
  <c r="Q395" i="66" s="1"/>
  <c r="E395" i="66"/>
  <c r="F395" i="66" s="1"/>
  <c r="C395" i="66"/>
  <c r="B395" i="66"/>
  <c r="H394" i="66"/>
  <c r="E394" i="66"/>
  <c r="F394" i="66" s="1"/>
  <c r="C394" i="66"/>
  <c r="B394" i="66"/>
  <c r="H393" i="66"/>
  <c r="S393" i="66" s="1"/>
  <c r="E393" i="66"/>
  <c r="F393" i="66" s="1"/>
  <c r="C393" i="66"/>
  <c r="B393" i="66"/>
  <c r="H389" i="66"/>
  <c r="E389" i="66"/>
  <c r="F389" i="66" s="1"/>
  <c r="C389" i="66"/>
  <c r="B389" i="66"/>
  <c r="H388" i="66"/>
  <c r="T388" i="66" s="1"/>
  <c r="E388" i="66"/>
  <c r="F388" i="66" s="1"/>
  <c r="C388" i="66"/>
  <c r="B388" i="66"/>
  <c r="H387" i="66"/>
  <c r="V387" i="66" s="1"/>
  <c r="E387" i="66"/>
  <c r="F387" i="66" s="1"/>
  <c r="C387" i="66"/>
  <c r="B387" i="66"/>
  <c r="H386" i="66"/>
  <c r="Y386" i="66" s="1"/>
  <c r="E386" i="66"/>
  <c r="F386" i="66" s="1"/>
  <c r="C386" i="66"/>
  <c r="B386" i="66"/>
  <c r="H385" i="66"/>
  <c r="E385" i="66"/>
  <c r="F385" i="66" s="1"/>
  <c r="C385" i="66"/>
  <c r="B385" i="66"/>
  <c r="H384" i="66"/>
  <c r="E384" i="66"/>
  <c r="F384" i="66" s="1"/>
  <c r="C384" i="66"/>
  <c r="B384" i="66"/>
  <c r="H383" i="66"/>
  <c r="W383" i="66" s="1"/>
  <c r="E383" i="66"/>
  <c r="F383" i="66" s="1"/>
  <c r="C383" i="66"/>
  <c r="B383" i="66"/>
  <c r="H382" i="66"/>
  <c r="Y382" i="66" s="1"/>
  <c r="E382" i="66"/>
  <c r="F382" i="66" s="1"/>
  <c r="C382" i="66"/>
  <c r="B382" i="66"/>
  <c r="H381" i="66"/>
  <c r="E381" i="66"/>
  <c r="F381" i="66" s="1"/>
  <c r="C381" i="66"/>
  <c r="B381" i="66"/>
  <c r="H380" i="66"/>
  <c r="P380" i="66" s="1"/>
  <c r="E380" i="66"/>
  <c r="F380" i="66" s="1"/>
  <c r="C380" i="66"/>
  <c r="B380" i="66"/>
  <c r="H379" i="66"/>
  <c r="G379" i="66" s="1"/>
  <c r="E379" i="66"/>
  <c r="F379" i="66" s="1"/>
  <c r="C379" i="66"/>
  <c r="B379" i="66"/>
  <c r="H378" i="66"/>
  <c r="Y378" i="66" s="1"/>
  <c r="E378" i="66"/>
  <c r="F378" i="66" s="1"/>
  <c r="C378" i="66"/>
  <c r="B378" i="66"/>
  <c r="H377" i="66"/>
  <c r="E377" i="66"/>
  <c r="F377" i="66" s="1"/>
  <c r="C377" i="66"/>
  <c r="B377" i="66"/>
  <c r="H376" i="66"/>
  <c r="P376" i="66" s="1"/>
  <c r="E376" i="66"/>
  <c r="F376" i="66" s="1"/>
  <c r="C376" i="66"/>
  <c r="B376" i="66"/>
  <c r="H375" i="66"/>
  <c r="P375" i="66" s="1"/>
  <c r="E375" i="66"/>
  <c r="F375" i="66" s="1"/>
  <c r="C375" i="66"/>
  <c r="B375" i="66"/>
  <c r="H374" i="66"/>
  <c r="E374" i="66"/>
  <c r="F374" i="66" s="1"/>
  <c r="C374" i="66"/>
  <c r="B374" i="66"/>
  <c r="H373" i="66"/>
  <c r="E373" i="66"/>
  <c r="F373" i="66" s="1"/>
  <c r="C373" i="66"/>
  <c r="B373" i="66"/>
  <c r="H372" i="66"/>
  <c r="E372" i="66"/>
  <c r="F372" i="66" s="1"/>
  <c r="C372" i="66"/>
  <c r="B372" i="66"/>
  <c r="H371" i="66"/>
  <c r="W371" i="66" s="1"/>
  <c r="E371" i="66"/>
  <c r="F371" i="66" s="1"/>
  <c r="C371" i="66"/>
  <c r="B371" i="66"/>
  <c r="H370" i="66"/>
  <c r="Y370" i="66" s="1"/>
  <c r="E370" i="66"/>
  <c r="F370" i="66" s="1"/>
  <c r="C370" i="66"/>
  <c r="B370" i="66"/>
  <c r="H369" i="66"/>
  <c r="E369" i="66"/>
  <c r="F369" i="66" s="1"/>
  <c r="C369" i="66"/>
  <c r="B369" i="66"/>
  <c r="H368" i="66"/>
  <c r="P368" i="66" s="1"/>
  <c r="E368" i="66"/>
  <c r="F368" i="66" s="1"/>
  <c r="C368" i="66"/>
  <c r="B368" i="66"/>
  <c r="H367" i="66"/>
  <c r="U367" i="66" s="1"/>
  <c r="E367" i="66"/>
  <c r="F367" i="66" s="1"/>
  <c r="C367" i="66"/>
  <c r="B367" i="66"/>
  <c r="H366" i="66"/>
  <c r="Y366" i="66" s="1"/>
  <c r="E366" i="66"/>
  <c r="F366" i="66" s="1"/>
  <c r="C366" i="66"/>
  <c r="B366" i="66"/>
  <c r="H365" i="66"/>
  <c r="S365" i="66" s="1"/>
  <c r="E365" i="66"/>
  <c r="F365" i="66" s="1"/>
  <c r="C365" i="66"/>
  <c r="B365" i="66"/>
  <c r="H364" i="66"/>
  <c r="V364" i="66" s="1"/>
  <c r="E364" i="66"/>
  <c r="F364" i="66" s="1"/>
  <c r="C364" i="66"/>
  <c r="B364" i="66"/>
  <c r="H363" i="66"/>
  <c r="W363" i="66" s="1"/>
  <c r="E363" i="66"/>
  <c r="F363" i="66" s="1"/>
  <c r="C363" i="66"/>
  <c r="B363" i="66"/>
  <c r="H362" i="66"/>
  <c r="Y362" i="66" s="1"/>
  <c r="E362" i="66"/>
  <c r="F362" i="66" s="1"/>
  <c r="C362" i="66"/>
  <c r="B362" i="66"/>
  <c r="H361" i="66"/>
  <c r="S361" i="66" s="1"/>
  <c r="E361" i="66"/>
  <c r="F361" i="66" s="1"/>
  <c r="C361" i="66"/>
  <c r="B361" i="66"/>
  <c r="H360" i="66"/>
  <c r="E360" i="66"/>
  <c r="F360" i="66" s="1"/>
  <c r="C360" i="66"/>
  <c r="B360" i="66"/>
  <c r="H359" i="66"/>
  <c r="L359" i="66" s="1"/>
  <c r="E359" i="66"/>
  <c r="F359" i="66" s="1"/>
  <c r="C359" i="66"/>
  <c r="B359" i="66"/>
  <c r="H358" i="66"/>
  <c r="Y358" i="66" s="1"/>
  <c r="E358" i="66"/>
  <c r="F358" i="66" s="1"/>
  <c r="C358" i="66"/>
  <c r="B358" i="66"/>
  <c r="H357" i="66"/>
  <c r="I357" i="66" s="1"/>
  <c r="T8" i="67" s="1"/>
  <c r="E357" i="66"/>
  <c r="F357" i="66" s="1"/>
  <c r="C357" i="66"/>
  <c r="B357" i="66"/>
  <c r="H356" i="66"/>
  <c r="P356" i="66" s="1"/>
  <c r="E356" i="66"/>
  <c r="F356" i="66" s="1"/>
  <c r="C356" i="66"/>
  <c r="B356" i="66"/>
  <c r="H355" i="66"/>
  <c r="U355" i="66" s="1"/>
  <c r="E355" i="66"/>
  <c r="F355" i="66" s="1"/>
  <c r="C355" i="66"/>
  <c r="B355" i="66"/>
  <c r="H351" i="66"/>
  <c r="E351" i="66"/>
  <c r="F351" i="66" s="1"/>
  <c r="C351" i="66"/>
  <c r="B351" i="66"/>
  <c r="H350" i="66"/>
  <c r="S39" i="67" s="1"/>
  <c r="E350" i="66"/>
  <c r="F350" i="66" s="1"/>
  <c r="C350" i="66"/>
  <c r="B350" i="66"/>
  <c r="H349" i="66"/>
  <c r="E349" i="66"/>
  <c r="F349" i="66" s="1"/>
  <c r="C349" i="66"/>
  <c r="B349" i="66"/>
  <c r="H348" i="66"/>
  <c r="E348" i="66"/>
  <c r="F348" i="66" s="1"/>
  <c r="C348" i="66"/>
  <c r="B348" i="66"/>
  <c r="H347" i="66"/>
  <c r="E347" i="66"/>
  <c r="F347" i="66" s="1"/>
  <c r="C347" i="66"/>
  <c r="B347" i="66"/>
  <c r="H346" i="66"/>
  <c r="E346" i="66"/>
  <c r="F346" i="66" s="1"/>
  <c r="C346" i="66"/>
  <c r="B346" i="66"/>
  <c r="H345" i="66"/>
  <c r="E345" i="66"/>
  <c r="F345" i="66" s="1"/>
  <c r="C345" i="66"/>
  <c r="B345" i="66"/>
  <c r="H344" i="66"/>
  <c r="E344" i="66"/>
  <c r="F344" i="66" s="1"/>
  <c r="C344" i="66"/>
  <c r="B344" i="66"/>
  <c r="H343" i="66"/>
  <c r="S32" i="67" s="1"/>
  <c r="E343" i="66"/>
  <c r="F343" i="66" s="1"/>
  <c r="C343" i="66"/>
  <c r="B343" i="66"/>
  <c r="H342" i="66"/>
  <c r="E342" i="66"/>
  <c r="F342" i="66" s="1"/>
  <c r="C342" i="66"/>
  <c r="B342" i="66"/>
  <c r="H341" i="66"/>
  <c r="E341" i="66"/>
  <c r="F341" i="66" s="1"/>
  <c r="C341" i="66"/>
  <c r="B341" i="66"/>
  <c r="H340" i="66"/>
  <c r="S29" i="67" s="1"/>
  <c r="E340" i="66"/>
  <c r="F340" i="66" s="1"/>
  <c r="C340" i="66"/>
  <c r="B340" i="66"/>
  <c r="H339" i="66"/>
  <c r="S28" i="67" s="1"/>
  <c r="E339" i="66"/>
  <c r="F339" i="66" s="1"/>
  <c r="C339" i="66"/>
  <c r="B339" i="66"/>
  <c r="H338" i="66"/>
  <c r="E338" i="66"/>
  <c r="F338" i="66" s="1"/>
  <c r="C338" i="66"/>
  <c r="B338" i="66"/>
  <c r="H337" i="66"/>
  <c r="S26" i="67" s="1"/>
  <c r="E337" i="66"/>
  <c r="F337" i="66" s="1"/>
  <c r="C337" i="66"/>
  <c r="B337" i="66"/>
  <c r="H336" i="66"/>
  <c r="S25" i="67" s="1"/>
  <c r="E336" i="66"/>
  <c r="F336" i="66" s="1"/>
  <c r="C336" i="66"/>
  <c r="B336" i="66"/>
  <c r="H335" i="66"/>
  <c r="S24" i="67" s="1"/>
  <c r="E335" i="66"/>
  <c r="F335" i="66" s="1"/>
  <c r="C335" i="66"/>
  <c r="B335" i="66"/>
  <c r="H334" i="66"/>
  <c r="S23" i="67" s="1"/>
  <c r="E334" i="66"/>
  <c r="F334" i="66" s="1"/>
  <c r="C334" i="66"/>
  <c r="B334" i="66"/>
  <c r="H333" i="66"/>
  <c r="E333" i="66"/>
  <c r="F333" i="66" s="1"/>
  <c r="C333" i="66"/>
  <c r="B333" i="66"/>
  <c r="H332" i="66"/>
  <c r="E332" i="66"/>
  <c r="F332" i="66" s="1"/>
  <c r="C332" i="66"/>
  <c r="B332" i="66"/>
  <c r="H331" i="66"/>
  <c r="S20" i="67" s="1"/>
  <c r="E331" i="66"/>
  <c r="F331" i="66" s="1"/>
  <c r="C331" i="66"/>
  <c r="B331" i="66"/>
  <c r="H330" i="66"/>
  <c r="E330" i="66"/>
  <c r="F330" i="66" s="1"/>
  <c r="C330" i="66"/>
  <c r="B330" i="66"/>
  <c r="H329" i="66"/>
  <c r="E329" i="66"/>
  <c r="F329" i="66" s="1"/>
  <c r="C329" i="66"/>
  <c r="B329" i="66"/>
  <c r="H328" i="66"/>
  <c r="S17" i="67" s="1"/>
  <c r="E328" i="66"/>
  <c r="F328" i="66" s="1"/>
  <c r="C328" i="66"/>
  <c r="B328" i="66"/>
  <c r="H327" i="66"/>
  <c r="E327" i="66"/>
  <c r="F327" i="66" s="1"/>
  <c r="C327" i="66"/>
  <c r="B327" i="66"/>
  <c r="H326" i="66"/>
  <c r="E326" i="66"/>
  <c r="F326" i="66" s="1"/>
  <c r="C326" i="66"/>
  <c r="B326" i="66"/>
  <c r="H325" i="66"/>
  <c r="E325" i="66"/>
  <c r="F325" i="66" s="1"/>
  <c r="C325" i="66"/>
  <c r="B325" i="66"/>
  <c r="H324" i="66"/>
  <c r="E324" i="66"/>
  <c r="F324" i="66" s="1"/>
  <c r="C324" i="66"/>
  <c r="B324" i="66"/>
  <c r="H323" i="66"/>
  <c r="S12" i="67" s="1"/>
  <c r="E323" i="66"/>
  <c r="F323" i="66" s="1"/>
  <c r="C323" i="66"/>
  <c r="B323" i="66"/>
  <c r="H322" i="66"/>
  <c r="S11" i="67" s="1"/>
  <c r="E322" i="66"/>
  <c r="F322" i="66" s="1"/>
  <c r="C322" i="66"/>
  <c r="B322" i="66"/>
  <c r="H321" i="66"/>
  <c r="E321" i="66"/>
  <c r="F321" i="66" s="1"/>
  <c r="C321" i="66"/>
  <c r="B321" i="66"/>
  <c r="H320" i="66"/>
  <c r="E320" i="66"/>
  <c r="F320" i="66" s="1"/>
  <c r="C320" i="66"/>
  <c r="B320" i="66"/>
  <c r="H319" i="66"/>
  <c r="E319" i="66"/>
  <c r="F319" i="66" s="1"/>
  <c r="C319" i="66"/>
  <c r="B319" i="66"/>
  <c r="H318" i="66"/>
  <c r="S7" i="67" s="1"/>
  <c r="E318" i="66"/>
  <c r="F318" i="66" s="1"/>
  <c r="C318" i="66"/>
  <c r="B318" i="66"/>
  <c r="H317" i="66"/>
  <c r="E317" i="66"/>
  <c r="F317" i="66" s="1"/>
  <c r="C317" i="66"/>
  <c r="B317" i="66"/>
  <c r="H313" i="66"/>
  <c r="E313" i="66"/>
  <c r="F313" i="66" s="1"/>
  <c r="C313" i="66"/>
  <c r="B313" i="66"/>
  <c r="H312" i="66"/>
  <c r="E312" i="66"/>
  <c r="F312" i="66" s="1"/>
  <c r="C312" i="66"/>
  <c r="B312" i="66"/>
  <c r="H311" i="66"/>
  <c r="E311" i="66"/>
  <c r="F311" i="66" s="1"/>
  <c r="C311" i="66"/>
  <c r="B311" i="66"/>
  <c r="H310" i="66"/>
  <c r="R37" i="67" s="1"/>
  <c r="E310" i="66"/>
  <c r="F310" i="66" s="1"/>
  <c r="C310" i="66"/>
  <c r="B310" i="66"/>
  <c r="H309" i="66"/>
  <c r="E309" i="66"/>
  <c r="F309" i="66" s="1"/>
  <c r="C309" i="66"/>
  <c r="B309" i="66"/>
  <c r="H308" i="66"/>
  <c r="R35" i="67" s="1"/>
  <c r="E308" i="66"/>
  <c r="F308" i="66" s="1"/>
  <c r="C308" i="66"/>
  <c r="B308" i="66"/>
  <c r="H307" i="66"/>
  <c r="E307" i="66"/>
  <c r="F307" i="66" s="1"/>
  <c r="C307" i="66"/>
  <c r="B307" i="66"/>
  <c r="H306" i="66"/>
  <c r="E306" i="66"/>
  <c r="F306" i="66" s="1"/>
  <c r="C306" i="66"/>
  <c r="B306" i="66"/>
  <c r="H305" i="66"/>
  <c r="R32" i="67" s="1"/>
  <c r="E305" i="66"/>
  <c r="F305" i="66" s="1"/>
  <c r="C305" i="66"/>
  <c r="B305" i="66"/>
  <c r="H304" i="66"/>
  <c r="E304" i="66"/>
  <c r="F304" i="66" s="1"/>
  <c r="C304" i="66"/>
  <c r="B304" i="66"/>
  <c r="H303" i="66"/>
  <c r="E303" i="66"/>
  <c r="F303" i="66" s="1"/>
  <c r="C303" i="66"/>
  <c r="B303" i="66"/>
  <c r="H302" i="66"/>
  <c r="R29" i="67" s="1"/>
  <c r="E302" i="66"/>
  <c r="F302" i="66" s="1"/>
  <c r="C302" i="66"/>
  <c r="B302" i="66"/>
  <c r="H301" i="66"/>
  <c r="E301" i="66"/>
  <c r="F301" i="66" s="1"/>
  <c r="C301" i="66"/>
  <c r="B301" i="66"/>
  <c r="H300" i="66"/>
  <c r="E300" i="66"/>
  <c r="F300" i="66" s="1"/>
  <c r="C300" i="66"/>
  <c r="B300" i="66"/>
  <c r="H299" i="66"/>
  <c r="E299" i="66"/>
  <c r="F299" i="66" s="1"/>
  <c r="C299" i="66"/>
  <c r="B299" i="66"/>
  <c r="H298" i="66"/>
  <c r="R25" i="67" s="1"/>
  <c r="E298" i="66"/>
  <c r="F298" i="66" s="1"/>
  <c r="C298" i="66"/>
  <c r="B298" i="66"/>
  <c r="H297" i="66"/>
  <c r="E297" i="66"/>
  <c r="F297" i="66" s="1"/>
  <c r="C297" i="66"/>
  <c r="B297" i="66"/>
  <c r="H296" i="66"/>
  <c r="E296" i="66"/>
  <c r="F296" i="66" s="1"/>
  <c r="C296" i="66"/>
  <c r="B296" i="66"/>
  <c r="H295" i="66"/>
  <c r="E295" i="66"/>
  <c r="F295" i="66" s="1"/>
  <c r="C295" i="66"/>
  <c r="B295" i="66"/>
  <c r="H294" i="66"/>
  <c r="R21" i="67" s="1"/>
  <c r="E294" i="66"/>
  <c r="F294" i="66" s="1"/>
  <c r="C294" i="66"/>
  <c r="B294" i="66"/>
  <c r="H293" i="66"/>
  <c r="R20" i="67" s="1"/>
  <c r="E293" i="66"/>
  <c r="F293" i="66" s="1"/>
  <c r="C293" i="66"/>
  <c r="B293" i="66"/>
  <c r="H292" i="66"/>
  <c r="E292" i="66"/>
  <c r="F292" i="66" s="1"/>
  <c r="C292" i="66"/>
  <c r="B292" i="66"/>
  <c r="H291" i="66"/>
  <c r="E291" i="66"/>
  <c r="F291" i="66" s="1"/>
  <c r="C291" i="66"/>
  <c r="B291" i="66"/>
  <c r="H290" i="66"/>
  <c r="R17" i="67" s="1"/>
  <c r="E290" i="66"/>
  <c r="F290" i="66" s="1"/>
  <c r="C290" i="66"/>
  <c r="B290" i="66"/>
  <c r="H289" i="66"/>
  <c r="E289" i="66"/>
  <c r="F289" i="66" s="1"/>
  <c r="C289" i="66"/>
  <c r="B289" i="66"/>
  <c r="H288" i="66"/>
  <c r="E288" i="66"/>
  <c r="F288" i="66" s="1"/>
  <c r="C288" i="66"/>
  <c r="B288" i="66"/>
  <c r="H287" i="66"/>
  <c r="E287" i="66"/>
  <c r="F287" i="66" s="1"/>
  <c r="C287" i="66"/>
  <c r="B287" i="66"/>
  <c r="H286" i="66"/>
  <c r="R13" i="67" s="1"/>
  <c r="E286" i="66"/>
  <c r="F286" i="66" s="1"/>
  <c r="C286" i="66"/>
  <c r="B286" i="66"/>
  <c r="H285" i="66"/>
  <c r="E285" i="66"/>
  <c r="F285" i="66" s="1"/>
  <c r="C285" i="66"/>
  <c r="B285" i="66"/>
  <c r="H284" i="66"/>
  <c r="E284" i="66"/>
  <c r="F284" i="66" s="1"/>
  <c r="C284" i="66"/>
  <c r="B284" i="66"/>
  <c r="H283" i="66"/>
  <c r="E283" i="66"/>
  <c r="F283" i="66" s="1"/>
  <c r="C283" i="66"/>
  <c r="B283" i="66"/>
  <c r="H282" i="66"/>
  <c r="R9" i="67" s="1"/>
  <c r="E282" i="66"/>
  <c r="F282" i="66" s="1"/>
  <c r="C282" i="66"/>
  <c r="B282" i="66"/>
  <c r="H281" i="66"/>
  <c r="R8" i="67" s="1"/>
  <c r="E281" i="66"/>
  <c r="F281" i="66" s="1"/>
  <c r="C281" i="66"/>
  <c r="B281" i="66"/>
  <c r="H280" i="66"/>
  <c r="R7" i="67" s="1"/>
  <c r="E280" i="66"/>
  <c r="F280" i="66" s="1"/>
  <c r="C280" i="66"/>
  <c r="B280" i="66"/>
  <c r="H279" i="66"/>
  <c r="R6" i="67" s="1"/>
  <c r="E279" i="66"/>
  <c r="F279" i="66" s="1"/>
  <c r="C279" i="66"/>
  <c r="B279" i="66"/>
  <c r="H275" i="66"/>
  <c r="Q40" i="67" s="1"/>
  <c r="E275" i="66"/>
  <c r="F275" i="66" s="1"/>
  <c r="C275" i="66"/>
  <c r="B275" i="66"/>
  <c r="H274" i="66"/>
  <c r="Q39" i="67" s="1"/>
  <c r="E274" i="66"/>
  <c r="F274" i="66" s="1"/>
  <c r="C274" i="66"/>
  <c r="B274" i="66"/>
  <c r="H273" i="66"/>
  <c r="E273" i="66"/>
  <c r="F273" i="66" s="1"/>
  <c r="C273" i="66"/>
  <c r="B273" i="66"/>
  <c r="H272" i="66"/>
  <c r="E272" i="66"/>
  <c r="F272" i="66" s="1"/>
  <c r="C272" i="66"/>
  <c r="B272" i="66"/>
  <c r="H271" i="66"/>
  <c r="Q36" i="67" s="1"/>
  <c r="E271" i="66"/>
  <c r="F271" i="66" s="1"/>
  <c r="C271" i="66"/>
  <c r="B271" i="66"/>
  <c r="H270" i="66"/>
  <c r="E270" i="66"/>
  <c r="F270" i="66" s="1"/>
  <c r="C270" i="66"/>
  <c r="B270" i="66"/>
  <c r="H269" i="66"/>
  <c r="E269" i="66"/>
  <c r="F269" i="66" s="1"/>
  <c r="C269" i="66"/>
  <c r="B269" i="66"/>
  <c r="H268" i="66"/>
  <c r="Q33" i="67" s="1"/>
  <c r="E268" i="66"/>
  <c r="F268" i="66" s="1"/>
  <c r="C268" i="66"/>
  <c r="B268" i="66"/>
  <c r="H267" i="66"/>
  <c r="E267" i="66"/>
  <c r="F267" i="66" s="1"/>
  <c r="C267" i="66"/>
  <c r="B267" i="66"/>
  <c r="H266" i="66"/>
  <c r="Q31" i="67" s="1"/>
  <c r="E266" i="66"/>
  <c r="F266" i="66" s="1"/>
  <c r="C266" i="66"/>
  <c r="B266" i="66"/>
  <c r="H265" i="66"/>
  <c r="Q30" i="67" s="1"/>
  <c r="E265" i="66"/>
  <c r="F265" i="66" s="1"/>
  <c r="C265" i="66"/>
  <c r="B265" i="66"/>
  <c r="H264" i="66"/>
  <c r="Q29" i="67" s="1"/>
  <c r="E264" i="66"/>
  <c r="F264" i="66" s="1"/>
  <c r="C264" i="66"/>
  <c r="B264" i="66"/>
  <c r="H263" i="66"/>
  <c r="E263" i="66"/>
  <c r="F263" i="66" s="1"/>
  <c r="C263" i="66"/>
  <c r="B263" i="66"/>
  <c r="H262" i="66"/>
  <c r="Q27" i="67" s="1"/>
  <c r="E262" i="66"/>
  <c r="F262" i="66" s="1"/>
  <c r="C262" i="66"/>
  <c r="B262" i="66"/>
  <c r="H261" i="66"/>
  <c r="Q26" i="67" s="1"/>
  <c r="E261" i="66"/>
  <c r="F261" i="66" s="1"/>
  <c r="C261" i="66"/>
  <c r="B261" i="66"/>
  <c r="H260" i="66"/>
  <c r="Q25" i="67" s="1"/>
  <c r="E260" i="66"/>
  <c r="F260" i="66" s="1"/>
  <c r="C260" i="66"/>
  <c r="B260" i="66"/>
  <c r="H259" i="66"/>
  <c r="Q24" i="67" s="1"/>
  <c r="E259" i="66"/>
  <c r="F259" i="66" s="1"/>
  <c r="C259" i="66"/>
  <c r="B259" i="66"/>
  <c r="H258" i="66"/>
  <c r="Q23" i="67" s="1"/>
  <c r="E258" i="66"/>
  <c r="F258" i="66" s="1"/>
  <c r="C258" i="66"/>
  <c r="B258" i="66"/>
  <c r="H257" i="66"/>
  <c r="E257" i="66"/>
  <c r="F257" i="66" s="1"/>
  <c r="C257" i="66"/>
  <c r="B257" i="66"/>
  <c r="H256" i="66"/>
  <c r="E256" i="66"/>
  <c r="F256" i="66" s="1"/>
  <c r="C256" i="66"/>
  <c r="B256" i="66"/>
  <c r="H255" i="66"/>
  <c r="E255" i="66"/>
  <c r="F255" i="66" s="1"/>
  <c r="C255" i="66"/>
  <c r="B255" i="66"/>
  <c r="H254" i="66"/>
  <c r="E254" i="66"/>
  <c r="F254" i="66" s="1"/>
  <c r="C254" i="66"/>
  <c r="B254" i="66"/>
  <c r="H253" i="66"/>
  <c r="Q18" i="67" s="1"/>
  <c r="E253" i="66"/>
  <c r="F253" i="66" s="1"/>
  <c r="C253" i="66"/>
  <c r="B253" i="66"/>
  <c r="H252" i="66"/>
  <c r="Q17" i="67" s="1"/>
  <c r="E252" i="66"/>
  <c r="F252" i="66" s="1"/>
  <c r="C252" i="66"/>
  <c r="B252" i="66"/>
  <c r="H251" i="66"/>
  <c r="E251" i="66"/>
  <c r="F251" i="66" s="1"/>
  <c r="C251" i="66"/>
  <c r="B251" i="66"/>
  <c r="H250" i="66"/>
  <c r="Q15" i="67" s="1"/>
  <c r="E250" i="66"/>
  <c r="F250" i="66" s="1"/>
  <c r="C250" i="66"/>
  <c r="B250" i="66"/>
  <c r="H249" i="66"/>
  <c r="Q14" i="67" s="1"/>
  <c r="E249" i="66"/>
  <c r="F249" i="66" s="1"/>
  <c r="C249" i="66"/>
  <c r="B249" i="66"/>
  <c r="H248" i="66"/>
  <c r="E248" i="66"/>
  <c r="F248" i="66" s="1"/>
  <c r="C248" i="66"/>
  <c r="B248" i="66"/>
  <c r="H247" i="66"/>
  <c r="E247" i="66"/>
  <c r="F247" i="66" s="1"/>
  <c r="C247" i="66"/>
  <c r="B247" i="66"/>
  <c r="H246" i="66"/>
  <c r="E246" i="66"/>
  <c r="F246" i="66" s="1"/>
  <c r="C246" i="66"/>
  <c r="B246" i="66"/>
  <c r="H245" i="66"/>
  <c r="E245" i="66"/>
  <c r="F245" i="66" s="1"/>
  <c r="C245" i="66"/>
  <c r="B245" i="66"/>
  <c r="H244" i="66"/>
  <c r="Q9" i="67" s="1"/>
  <c r="E244" i="66"/>
  <c r="F244" i="66" s="1"/>
  <c r="C244" i="66"/>
  <c r="B244" i="66"/>
  <c r="H243" i="66"/>
  <c r="E243" i="66"/>
  <c r="F243" i="66" s="1"/>
  <c r="C243" i="66"/>
  <c r="B243" i="66"/>
  <c r="H242" i="66"/>
  <c r="E242" i="66"/>
  <c r="F242" i="66" s="1"/>
  <c r="C242" i="66"/>
  <c r="B242" i="66"/>
  <c r="H241" i="66"/>
  <c r="E241" i="66"/>
  <c r="F241" i="66" s="1"/>
  <c r="C241" i="66"/>
  <c r="B241" i="66"/>
  <c r="H237" i="66"/>
  <c r="P40" i="67" s="1"/>
  <c r="E237" i="66"/>
  <c r="F237" i="66" s="1"/>
  <c r="C237" i="66"/>
  <c r="B237" i="66"/>
  <c r="H236" i="66"/>
  <c r="E236" i="66"/>
  <c r="F236" i="66" s="1"/>
  <c r="C236" i="66"/>
  <c r="B236" i="66"/>
  <c r="H235" i="66"/>
  <c r="E235" i="66"/>
  <c r="F235" i="66" s="1"/>
  <c r="C235" i="66"/>
  <c r="B235" i="66"/>
  <c r="H234" i="66"/>
  <c r="P37" i="67" s="1"/>
  <c r="E234" i="66"/>
  <c r="F234" i="66" s="1"/>
  <c r="C234" i="66"/>
  <c r="B234" i="66"/>
  <c r="H233" i="66"/>
  <c r="E233" i="66"/>
  <c r="F233" i="66" s="1"/>
  <c r="C233" i="66"/>
  <c r="B233" i="66"/>
  <c r="H232" i="66"/>
  <c r="E232" i="66"/>
  <c r="F232" i="66" s="1"/>
  <c r="C232" i="66"/>
  <c r="B232" i="66"/>
  <c r="H231" i="66"/>
  <c r="E231" i="66"/>
  <c r="F231" i="66" s="1"/>
  <c r="C231" i="66"/>
  <c r="B231" i="66"/>
  <c r="H230" i="66"/>
  <c r="P33" i="67" s="1"/>
  <c r="E230" i="66"/>
  <c r="F230" i="66" s="1"/>
  <c r="C230" i="66"/>
  <c r="B230" i="66"/>
  <c r="H229" i="66"/>
  <c r="E229" i="66"/>
  <c r="F229" i="66" s="1"/>
  <c r="C229" i="66"/>
  <c r="B229" i="66"/>
  <c r="H228" i="66"/>
  <c r="E228" i="66"/>
  <c r="F228" i="66" s="1"/>
  <c r="C228" i="66"/>
  <c r="B228" i="66"/>
  <c r="H227" i="66"/>
  <c r="P30" i="67" s="1"/>
  <c r="E227" i="66"/>
  <c r="F227" i="66" s="1"/>
  <c r="C227" i="66"/>
  <c r="B227" i="66"/>
  <c r="H226" i="66"/>
  <c r="P29" i="67" s="1"/>
  <c r="E226" i="66"/>
  <c r="F226" i="66" s="1"/>
  <c r="C226" i="66"/>
  <c r="B226" i="66"/>
  <c r="H225" i="66"/>
  <c r="E225" i="66"/>
  <c r="F225" i="66" s="1"/>
  <c r="C225" i="66"/>
  <c r="B225" i="66"/>
  <c r="H224" i="66"/>
  <c r="P27" i="67" s="1"/>
  <c r="E224" i="66"/>
  <c r="F224" i="66" s="1"/>
  <c r="C224" i="66"/>
  <c r="B224" i="66"/>
  <c r="H223" i="66"/>
  <c r="P26" i="67" s="1"/>
  <c r="E223" i="66"/>
  <c r="F223" i="66" s="1"/>
  <c r="C223" i="66"/>
  <c r="B223" i="66"/>
  <c r="H222" i="66"/>
  <c r="E222" i="66"/>
  <c r="F222" i="66" s="1"/>
  <c r="C222" i="66"/>
  <c r="B222" i="66"/>
  <c r="H221" i="66"/>
  <c r="P24" i="67" s="1"/>
  <c r="E221" i="66"/>
  <c r="F221" i="66" s="1"/>
  <c r="C221" i="66"/>
  <c r="B221" i="66"/>
  <c r="H220" i="66"/>
  <c r="E220" i="66"/>
  <c r="F220" i="66" s="1"/>
  <c r="C220" i="66"/>
  <c r="B220" i="66"/>
  <c r="H219" i="66"/>
  <c r="E219" i="66"/>
  <c r="F219" i="66" s="1"/>
  <c r="C219" i="66"/>
  <c r="B219" i="66"/>
  <c r="H218" i="66"/>
  <c r="P21" i="67" s="1"/>
  <c r="E218" i="66"/>
  <c r="F218" i="66" s="1"/>
  <c r="C218" i="66"/>
  <c r="B218" i="66"/>
  <c r="H217" i="66"/>
  <c r="E217" i="66"/>
  <c r="F217" i="66" s="1"/>
  <c r="C217" i="66"/>
  <c r="B217" i="66"/>
  <c r="H216" i="66"/>
  <c r="P19" i="67" s="1"/>
  <c r="E216" i="66"/>
  <c r="F216" i="66" s="1"/>
  <c r="C216" i="66"/>
  <c r="B216" i="66"/>
  <c r="H215" i="66"/>
  <c r="E215" i="66"/>
  <c r="F215" i="66" s="1"/>
  <c r="C215" i="66"/>
  <c r="B215" i="66"/>
  <c r="H214" i="66"/>
  <c r="E214" i="66"/>
  <c r="F214" i="66" s="1"/>
  <c r="C214" i="66"/>
  <c r="B214" i="66"/>
  <c r="H213" i="66"/>
  <c r="E213" i="66"/>
  <c r="F213" i="66" s="1"/>
  <c r="C213" i="66"/>
  <c r="B213" i="66"/>
  <c r="H212" i="66"/>
  <c r="P15" i="67" s="1"/>
  <c r="E212" i="66"/>
  <c r="F212" i="66" s="1"/>
  <c r="C212" i="66"/>
  <c r="B212" i="66"/>
  <c r="H211" i="66"/>
  <c r="P14" i="67" s="1"/>
  <c r="E211" i="66"/>
  <c r="F211" i="66" s="1"/>
  <c r="C211" i="66"/>
  <c r="B211" i="66"/>
  <c r="H210" i="66"/>
  <c r="P13" i="67" s="1"/>
  <c r="E210" i="66"/>
  <c r="F210" i="66" s="1"/>
  <c r="C210" i="66"/>
  <c r="B210" i="66"/>
  <c r="H209" i="66"/>
  <c r="E209" i="66"/>
  <c r="F209" i="66" s="1"/>
  <c r="C209" i="66"/>
  <c r="B209" i="66"/>
  <c r="H208" i="66"/>
  <c r="E208" i="66"/>
  <c r="F208" i="66" s="1"/>
  <c r="C208" i="66"/>
  <c r="B208" i="66"/>
  <c r="H207" i="66"/>
  <c r="P10" i="67" s="1"/>
  <c r="E207" i="66"/>
  <c r="F207" i="66" s="1"/>
  <c r="C207" i="66"/>
  <c r="B207" i="66"/>
  <c r="H206" i="66"/>
  <c r="E206" i="66"/>
  <c r="F206" i="66" s="1"/>
  <c r="C206" i="66"/>
  <c r="B206" i="66"/>
  <c r="H205" i="66"/>
  <c r="E205" i="66"/>
  <c r="F205" i="66" s="1"/>
  <c r="C205" i="66"/>
  <c r="B205" i="66"/>
  <c r="H204" i="66"/>
  <c r="E204" i="66"/>
  <c r="F204" i="66" s="1"/>
  <c r="C204" i="66"/>
  <c r="B204" i="66"/>
  <c r="H203" i="66"/>
  <c r="P6" i="67" s="1"/>
  <c r="E203" i="66"/>
  <c r="F203" i="66" s="1"/>
  <c r="C203" i="66"/>
  <c r="B203" i="66"/>
  <c r="I199" i="66"/>
  <c r="H199" i="66"/>
  <c r="O40" i="67" s="1"/>
  <c r="E199" i="66"/>
  <c r="F199" i="66" s="1"/>
  <c r="C199" i="66"/>
  <c r="B199" i="66"/>
  <c r="I198" i="66"/>
  <c r="H198" i="66"/>
  <c r="O39" i="67" s="1"/>
  <c r="E198" i="66"/>
  <c r="F198" i="66" s="1"/>
  <c r="C198" i="66"/>
  <c r="B198" i="66"/>
  <c r="I197" i="66"/>
  <c r="H197" i="66"/>
  <c r="O38" i="67" s="1"/>
  <c r="E197" i="66"/>
  <c r="F197" i="66" s="1"/>
  <c r="C197" i="66"/>
  <c r="B197" i="66"/>
  <c r="I196" i="66"/>
  <c r="H196" i="66"/>
  <c r="O37" i="67" s="1"/>
  <c r="E196" i="66"/>
  <c r="F196" i="66" s="1"/>
  <c r="C196" i="66"/>
  <c r="B196" i="66"/>
  <c r="I195" i="66"/>
  <c r="H195" i="66"/>
  <c r="E195" i="66"/>
  <c r="F195" i="66" s="1"/>
  <c r="C195" i="66"/>
  <c r="B195" i="66"/>
  <c r="I194" i="66"/>
  <c r="H194" i="66"/>
  <c r="E194" i="66"/>
  <c r="F194" i="66" s="1"/>
  <c r="C194" i="66"/>
  <c r="B194" i="66"/>
  <c r="I193" i="66"/>
  <c r="H193" i="66"/>
  <c r="O34" i="67" s="1"/>
  <c r="E193" i="66"/>
  <c r="F193" i="66" s="1"/>
  <c r="C193" i="66"/>
  <c r="B193" i="66"/>
  <c r="I192" i="66"/>
  <c r="H192" i="66"/>
  <c r="E192" i="66"/>
  <c r="F192" i="66" s="1"/>
  <c r="C192" i="66"/>
  <c r="B192" i="66"/>
  <c r="I191" i="66"/>
  <c r="H191" i="66"/>
  <c r="E191" i="66"/>
  <c r="F191" i="66" s="1"/>
  <c r="C191" i="66"/>
  <c r="B191" i="66"/>
  <c r="I190" i="66"/>
  <c r="H190" i="66"/>
  <c r="E190" i="66"/>
  <c r="F190" i="66" s="1"/>
  <c r="C190" i="66"/>
  <c r="B190" i="66"/>
  <c r="I189" i="66"/>
  <c r="H189" i="66"/>
  <c r="O30" i="67" s="1"/>
  <c r="E189" i="66"/>
  <c r="F189" i="66" s="1"/>
  <c r="C189" i="66"/>
  <c r="B189" i="66"/>
  <c r="I188" i="66"/>
  <c r="H188" i="66"/>
  <c r="E188" i="66"/>
  <c r="F188" i="66" s="1"/>
  <c r="C188" i="66"/>
  <c r="B188" i="66"/>
  <c r="I187" i="66"/>
  <c r="H187" i="66"/>
  <c r="E187" i="66"/>
  <c r="F187" i="66" s="1"/>
  <c r="C187" i="66"/>
  <c r="B187" i="66"/>
  <c r="I186" i="66"/>
  <c r="H186" i="66"/>
  <c r="E186" i="66"/>
  <c r="F186" i="66" s="1"/>
  <c r="C186" i="66"/>
  <c r="B186" i="66"/>
  <c r="I185" i="66"/>
  <c r="H185" i="66"/>
  <c r="E185" i="66"/>
  <c r="F185" i="66" s="1"/>
  <c r="C185" i="66"/>
  <c r="B185" i="66"/>
  <c r="I184" i="66"/>
  <c r="H184" i="66"/>
  <c r="E184" i="66"/>
  <c r="F184" i="66" s="1"/>
  <c r="C184" i="66"/>
  <c r="B184" i="66"/>
  <c r="I183" i="66"/>
  <c r="H183" i="66"/>
  <c r="E183" i="66"/>
  <c r="F183" i="66" s="1"/>
  <c r="C183" i="66"/>
  <c r="B183" i="66"/>
  <c r="I182" i="66"/>
  <c r="H182" i="66"/>
  <c r="E182" i="66"/>
  <c r="F182" i="66" s="1"/>
  <c r="C182" i="66"/>
  <c r="B182" i="66"/>
  <c r="I181" i="66"/>
  <c r="H181" i="66"/>
  <c r="E181" i="66"/>
  <c r="F181" i="66" s="1"/>
  <c r="C181" i="66"/>
  <c r="B181" i="66"/>
  <c r="I180" i="66"/>
  <c r="H180" i="66"/>
  <c r="O21" i="67" s="1"/>
  <c r="E180" i="66"/>
  <c r="F180" i="66" s="1"/>
  <c r="C180" i="66"/>
  <c r="B180" i="66"/>
  <c r="I179" i="66"/>
  <c r="H179" i="66"/>
  <c r="E179" i="66"/>
  <c r="F179" i="66" s="1"/>
  <c r="C179" i="66"/>
  <c r="B179" i="66"/>
  <c r="I178" i="66"/>
  <c r="H178" i="66"/>
  <c r="O19" i="67" s="1"/>
  <c r="E178" i="66"/>
  <c r="F178" i="66" s="1"/>
  <c r="C178" i="66"/>
  <c r="B178" i="66"/>
  <c r="I177" i="66"/>
  <c r="H177" i="66"/>
  <c r="E177" i="66"/>
  <c r="F177" i="66" s="1"/>
  <c r="C177" i="66"/>
  <c r="B177" i="66"/>
  <c r="I176" i="66"/>
  <c r="H176" i="66"/>
  <c r="O17" i="67" s="1"/>
  <c r="E176" i="66"/>
  <c r="F176" i="66" s="1"/>
  <c r="C176" i="66"/>
  <c r="B176" i="66"/>
  <c r="I175" i="66"/>
  <c r="H175" i="66"/>
  <c r="O16" i="67" s="1"/>
  <c r="E175" i="66"/>
  <c r="F175" i="66" s="1"/>
  <c r="C175" i="66"/>
  <c r="B175" i="66"/>
  <c r="I174" i="66"/>
  <c r="H174" i="66"/>
  <c r="E174" i="66"/>
  <c r="F174" i="66" s="1"/>
  <c r="C174" i="66"/>
  <c r="B174" i="66"/>
  <c r="I173" i="66"/>
  <c r="H173" i="66"/>
  <c r="E173" i="66"/>
  <c r="F173" i="66" s="1"/>
  <c r="C173" i="66"/>
  <c r="B173" i="66"/>
  <c r="I172" i="66"/>
  <c r="H172" i="66"/>
  <c r="E172" i="66"/>
  <c r="F172" i="66" s="1"/>
  <c r="C172" i="66"/>
  <c r="B172" i="66"/>
  <c r="I171" i="66"/>
  <c r="H171" i="66"/>
  <c r="E171" i="66"/>
  <c r="F171" i="66" s="1"/>
  <c r="C171" i="66"/>
  <c r="B171" i="66"/>
  <c r="I170" i="66"/>
  <c r="H170" i="66"/>
  <c r="E170" i="66"/>
  <c r="F170" i="66" s="1"/>
  <c r="C170" i="66"/>
  <c r="B170" i="66"/>
  <c r="I169" i="66"/>
  <c r="H169" i="66"/>
  <c r="O10" i="67" s="1"/>
  <c r="E169" i="66"/>
  <c r="F169" i="66" s="1"/>
  <c r="C169" i="66"/>
  <c r="B169" i="66"/>
  <c r="I168" i="66"/>
  <c r="H168" i="66"/>
  <c r="E168" i="66"/>
  <c r="F168" i="66" s="1"/>
  <c r="C168" i="66"/>
  <c r="B168" i="66"/>
  <c r="I167" i="66"/>
  <c r="H167" i="66"/>
  <c r="O8" i="67" s="1"/>
  <c r="E167" i="66"/>
  <c r="F167" i="66" s="1"/>
  <c r="C167" i="66"/>
  <c r="B167" i="66"/>
  <c r="I166" i="66"/>
  <c r="H166" i="66"/>
  <c r="O7" i="67" s="1"/>
  <c r="E166" i="66"/>
  <c r="F166" i="66" s="1"/>
  <c r="C166" i="66"/>
  <c r="B166" i="66"/>
  <c r="I165" i="66"/>
  <c r="H165" i="66"/>
  <c r="O6" i="67" s="1"/>
  <c r="E165" i="66"/>
  <c r="F165" i="66" s="1"/>
  <c r="C165" i="66"/>
  <c r="B165" i="66"/>
  <c r="D163" i="66"/>
  <c r="H161" i="66"/>
  <c r="E161" i="66"/>
  <c r="F161" i="66" s="1"/>
  <c r="C161" i="66"/>
  <c r="B161" i="66"/>
  <c r="H160" i="66"/>
  <c r="N39" i="67" s="1"/>
  <c r="E160" i="66"/>
  <c r="F160" i="66" s="1"/>
  <c r="C160" i="66"/>
  <c r="B160" i="66"/>
  <c r="H159" i="66"/>
  <c r="E159" i="66"/>
  <c r="F159" i="66" s="1"/>
  <c r="C159" i="66"/>
  <c r="B159" i="66"/>
  <c r="H158" i="66"/>
  <c r="N37" i="67" s="1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N33" i="67" s="1"/>
  <c r="E154" i="66"/>
  <c r="F154" i="66" s="1"/>
  <c r="C154" i="66"/>
  <c r="B154" i="66"/>
  <c r="H153" i="66"/>
  <c r="E153" i="66"/>
  <c r="F153" i="66" s="1"/>
  <c r="C153" i="66"/>
  <c r="B153" i="66"/>
  <c r="H152" i="66"/>
  <c r="N31" i="67" s="1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N25" i="67" s="1"/>
  <c r="E146" i="66"/>
  <c r="F146" i="66" s="1"/>
  <c r="C146" i="66"/>
  <c r="B146" i="66"/>
  <c r="H145" i="66"/>
  <c r="E145" i="66"/>
  <c r="F145" i="66" s="1"/>
  <c r="C145" i="66"/>
  <c r="B145" i="66"/>
  <c r="H144" i="66"/>
  <c r="N23" i="67" s="1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N12" i="67" s="1"/>
  <c r="E133" i="66"/>
  <c r="F133" i="66" s="1"/>
  <c r="C133" i="66"/>
  <c r="B133" i="66"/>
  <c r="H132" i="66"/>
  <c r="N11" i="67" s="1"/>
  <c r="E132" i="66"/>
  <c r="F132" i="66" s="1"/>
  <c r="C132" i="66"/>
  <c r="B132" i="66"/>
  <c r="H131" i="66"/>
  <c r="E131" i="66"/>
  <c r="F131" i="66" s="1"/>
  <c r="C131" i="66"/>
  <c r="B131" i="66"/>
  <c r="H130" i="66"/>
  <c r="N9" i="67" s="1"/>
  <c r="E130" i="66"/>
  <c r="F130" i="66" s="1"/>
  <c r="C130" i="66"/>
  <c r="B130" i="66"/>
  <c r="H129" i="66"/>
  <c r="E129" i="66"/>
  <c r="F129" i="66" s="1"/>
  <c r="C129" i="66"/>
  <c r="B129" i="66"/>
  <c r="H128" i="66"/>
  <c r="N7" i="67" s="1"/>
  <c r="E128" i="66"/>
  <c r="F128" i="66" s="1"/>
  <c r="C128" i="66"/>
  <c r="B128" i="66"/>
  <c r="H127" i="66"/>
  <c r="E127" i="66"/>
  <c r="F127" i="66" s="1"/>
  <c r="C127" i="66"/>
  <c r="B127" i="66"/>
  <c r="D125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M36" i="67" s="1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M31" i="67" s="1"/>
  <c r="E114" i="66"/>
  <c r="F114" i="66" s="1"/>
  <c r="C114" i="66"/>
  <c r="B114" i="66"/>
  <c r="H113" i="66"/>
  <c r="E113" i="66"/>
  <c r="F113" i="66" s="1"/>
  <c r="C113" i="66"/>
  <c r="B113" i="66"/>
  <c r="H112" i="66"/>
  <c r="M29" i="67" s="1"/>
  <c r="E112" i="66"/>
  <c r="F112" i="66" s="1"/>
  <c r="C112" i="66"/>
  <c r="B112" i="66"/>
  <c r="H111" i="66"/>
  <c r="M28" i="67" s="1"/>
  <c r="E111" i="66"/>
  <c r="F111" i="66" s="1"/>
  <c r="C111" i="66"/>
  <c r="B111" i="66"/>
  <c r="H110" i="66"/>
  <c r="M27" i="67" s="1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M20" i="67" s="1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M17" i="67" s="1"/>
  <c r="E100" i="66"/>
  <c r="F100" i="66" s="1"/>
  <c r="C100" i="66"/>
  <c r="B100" i="66"/>
  <c r="H99" i="66"/>
  <c r="M16" i="67" s="1"/>
  <c r="E99" i="66"/>
  <c r="F99" i="66" s="1"/>
  <c r="C99" i="66"/>
  <c r="B99" i="66"/>
  <c r="H98" i="66"/>
  <c r="M15" i="67" s="1"/>
  <c r="E98" i="66"/>
  <c r="F98" i="66" s="1"/>
  <c r="C98" i="66"/>
  <c r="B98" i="66"/>
  <c r="H97" i="66"/>
  <c r="M14" i="67" s="1"/>
  <c r="E97" i="66"/>
  <c r="F97" i="66" s="1"/>
  <c r="C97" i="66"/>
  <c r="B97" i="66"/>
  <c r="H96" i="66"/>
  <c r="M13" i="67" s="1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M10" i="67" s="1"/>
  <c r="E93" i="66"/>
  <c r="F93" i="66" s="1"/>
  <c r="C93" i="66"/>
  <c r="B93" i="66"/>
  <c r="H92" i="66"/>
  <c r="M9" i="67" s="1"/>
  <c r="E92" i="66"/>
  <c r="F92" i="66" s="1"/>
  <c r="C92" i="66"/>
  <c r="B92" i="66"/>
  <c r="H91" i="66"/>
  <c r="E91" i="66"/>
  <c r="F91" i="66" s="1"/>
  <c r="C91" i="66"/>
  <c r="B91" i="66"/>
  <c r="H90" i="66"/>
  <c r="M7" i="67" s="1"/>
  <c r="E90" i="66"/>
  <c r="F90" i="66" s="1"/>
  <c r="C90" i="66"/>
  <c r="B90" i="66"/>
  <c r="H89" i="66"/>
  <c r="M6" i="67" s="1"/>
  <c r="E89" i="66"/>
  <c r="F89" i="66" s="1"/>
  <c r="C89" i="66"/>
  <c r="B89" i="66"/>
  <c r="D87" i="66"/>
  <c r="H85" i="66"/>
  <c r="L40" i="67" s="1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L35" i="67" s="1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L31" i="67" s="1"/>
  <c r="E76" i="66"/>
  <c r="F76" i="66" s="1"/>
  <c r="C76" i="66"/>
  <c r="B76" i="66"/>
  <c r="H75" i="66"/>
  <c r="L30" i="67" s="1"/>
  <c r="E75" i="66"/>
  <c r="F75" i="66" s="1"/>
  <c r="C75" i="66"/>
  <c r="B75" i="66"/>
  <c r="H74" i="66"/>
  <c r="E74" i="66"/>
  <c r="F74" i="66" s="1"/>
  <c r="C74" i="66"/>
  <c r="B74" i="66"/>
  <c r="H73" i="66"/>
  <c r="L28" i="67" s="1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L24" i="67" s="1"/>
  <c r="E69" i="66"/>
  <c r="F69" i="66" s="1"/>
  <c r="C69" i="66"/>
  <c r="B69" i="66"/>
  <c r="H68" i="66"/>
  <c r="L23" i="67" s="1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L19" i="67" s="1"/>
  <c r="E64" i="66"/>
  <c r="F64" i="66" s="1"/>
  <c r="C64" i="66"/>
  <c r="B64" i="66"/>
  <c r="H63" i="66"/>
  <c r="L18" i="67" s="1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L14" i="67" s="1"/>
  <c r="E59" i="66"/>
  <c r="F59" i="66" s="1"/>
  <c r="C59" i="66"/>
  <c r="B59" i="66"/>
  <c r="H58" i="66"/>
  <c r="L13" i="67" s="1"/>
  <c r="E58" i="66"/>
  <c r="F58" i="66" s="1"/>
  <c r="C58" i="66"/>
  <c r="B58" i="66"/>
  <c r="H57" i="66"/>
  <c r="L12" i="67" s="1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L7" i="67" s="1"/>
  <c r="E52" i="66"/>
  <c r="F52" i="66" s="1"/>
  <c r="C52" i="66"/>
  <c r="B52" i="66"/>
  <c r="H51" i="66"/>
  <c r="L6" i="67" s="1"/>
  <c r="E51" i="66"/>
  <c r="F51" i="66" s="1"/>
  <c r="C51" i="66"/>
  <c r="B51" i="66"/>
  <c r="D49" i="66"/>
  <c r="H47" i="66"/>
  <c r="K40" i="67" s="1"/>
  <c r="E47" i="66"/>
  <c r="C47" i="66"/>
  <c r="B47" i="66"/>
  <c r="H46" i="66"/>
  <c r="K39" i="67" s="1"/>
  <c r="E46" i="66"/>
  <c r="C46" i="66"/>
  <c r="B46" i="66"/>
  <c r="H45" i="66"/>
  <c r="K38" i="67" s="1"/>
  <c r="E45" i="66"/>
  <c r="C45" i="66"/>
  <c r="B45" i="66"/>
  <c r="H44" i="66"/>
  <c r="E44" i="66"/>
  <c r="C44" i="66"/>
  <c r="B44" i="66"/>
  <c r="H43" i="66"/>
  <c r="K36" i="67" s="1"/>
  <c r="E43" i="66"/>
  <c r="C43" i="66"/>
  <c r="B43" i="66"/>
  <c r="H42" i="66"/>
  <c r="K35" i="67" s="1"/>
  <c r="E42" i="66"/>
  <c r="C42" i="66"/>
  <c r="B42" i="66"/>
  <c r="H41" i="66"/>
  <c r="E41" i="66"/>
  <c r="C41" i="66"/>
  <c r="B41" i="66"/>
  <c r="H40" i="66"/>
  <c r="E40" i="66"/>
  <c r="C40" i="66"/>
  <c r="B40" i="66"/>
  <c r="H39" i="66"/>
  <c r="E39" i="66"/>
  <c r="C39" i="66"/>
  <c r="B39" i="66"/>
  <c r="H38" i="66"/>
  <c r="E38" i="66"/>
  <c r="C38" i="66"/>
  <c r="B38" i="66"/>
  <c r="H37" i="66"/>
  <c r="E37" i="66"/>
  <c r="C37" i="66"/>
  <c r="B37" i="66"/>
  <c r="H36" i="66"/>
  <c r="E36" i="66"/>
  <c r="C36" i="66"/>
  <c r="B36" i="66"/>
  <c r="H35" i="66"/>
  <c r="K28" i="67" s="1"/>
  <c r="E35" i="66"/>
  <c r="C35" i="66"/>
  <c r="B35" i="66"/>
  <c r="H34" i="66"/>
  <c r="K27" i="67" s="1"/>
  <c r="E34" i="66"/>
  <c r="C34" i="66"/>
  <c r="B34" i="66"/>
  <c r="H33" i="66"/>
  <c r="E33" i="66"/>
  <c r="C33" i="66"/>
  <c r="B33" i="66"/>
  <c r="H32" i="66"/>
  <c r="E32" i="66"/>
  <c r="C32" i="66"/>
  <c r="B32" i="66"/>
  <c r="H31" i="66"/>
  <c r="K24" i="67" s="1"/>
  <c r="E31" i="66"/>
  <c r="C31" i="66"/>
  <c r="B31" i="66"/>
  <c r="H30" i="66"/>
  <c r="K23" i="67" s="1"/>
  <c r="E30" i="66"/>
  <c r="C30" i="66"/>
  <c r="B30" i="66"/>
  <c r="H29" i="66"/>
  <c r="K22" i="67" s="1"/>
  <c r="E29" i="66"/>
  <c r="C29" i="66"/>
  <c r="B29" i="66"/>
  <c r="H28" i="66"/>
  <c r="E28" i="66"/>
  <c r="C28" i="66"/>
  <c r="B28" i="66"/>
  <c r="H27" i="66"/>
  <c r="K20" i="67" s="1"/>
  <c r="E27" i="66"/>
  <c r="C27" i="66"/>
  <c r="B27" i="66"/>
  <c r="H26" i="66"/>
  <c r="K19" i="67" s="1"/>
  <c r="E26" i="66"/>
  <c r="C26" i="66"/>
  <c r="B26" i="66"/>
  <c r="H25" i="66"/>
  <c r="E25" i="66"/>
  <c r="C25" i="66"/>
  <c r="B25" i="66"/>
  <c r="H24" i="66"/>
  <c r="E24" i="66"/>
  <c r="C24" i="66"/>
  <c r="B24" i="66"/>
  <c r="H23" i="66"/>
  <c r="E23" i="66"/>
  <c r="C23" i="66"/>
  <c r="B23" i="66"/>
  <c r="H22" i="66"/>
  <c r="E22" i="66"/>
  <c r="C22" i="66"/>
  <c r="B22" i="66"/>
  <c r="H21" i="66"/>
  <c r="K14" i="67" s="1"/>
  <c r="E21" i="66"/>
  <c r="C21" i="66"/>
  <c r="B21" i="66"/>
  <c r="H20" i="66"/>
  <c r="E20" i="66"/>
  <c r="C20" i="66"/>
  <c r="B20" i="66"/>
  <c r="H19" i="66"/>
  <c r="K12" i="67" s="1"/>
  <c r="E19" i="66"/>
  <c r="C19" i="66"/>
  <c r="B19" i="66"/>
  <c r="H18" i="66"/>
  <c r="K11" i="67" s="1"/>
  <c r="E18" i="66"/>
  <c r="C18" i="66"/>
  <c r="B18" i="66"/>
  <c r="H17" i="66"/>
  <c r="E17" i="66"/>
  <c r="C17" i="66"/>
  <c r="B17" i="66"/>
  <c r="H16" i="66"/>
  <c r="E16" i="66"/>
  <c r="C16" i="66"/>
  <c r="B16" i="66"/>
  <c r="H15" i="66"/>
  <c r="K8" i="67" s="1"/>
  <c r="E15" i="66"/>
  <c r="C15" i="66"/>
  <c r="B15" i="66"/>
  <c r="H14" i="66"/>
  <c r="K7" i="67" s="1"/>
  <c r="E14" i="66"/>
  <c r="C14" i="66"/>
  <c r="B14" i="66"/>
  <c r="H13" i="66"/>
  <c r="K6" i="67" s="1"/>
  <c r="E13" i="66"/>
  <c r="C13" i="66"/>
  <c r="B13" i="66"/>
  <c r="D11" i="66"/>
  <c r="H4" i="66"/>
  <c r="H461" i="64"/>
  <c r="E461" i="64"/>
  <c r="C461" i="64"/>
  <c r="B461" i="64"/>
  <c r="H460" i="64"/>
  <c r="G460" i="64" s="1"/>
  <c r="E460" i="64"/>
  <c r="C460" i="64"/>
  <c r="B460" i="64"/>
  <c r="H459" i="64"/>
  <c r="AB459" i="64" s="1"/>
  <c r="E459" i="64"/>
  <c r="C459" i="64"/>
  <c r="B459" i="64"/>
  <c r="H458" i="64"/>
  <c r="X458" i="64" s="1"/>
  <c r="E458" i="64"/>
  <c r="C458" i="64"/>
  <c r="B458" i="64"/>
  <c r="H457" i="64"/>
  <c r="E457" i="64"/>
  <c r="C457" i="64"/>
  <c r="B457" i="64"/>
  <c r="H456" i="64"/>
  <c r="AA456" i="64" s="1"/>
  <c r="E456" i="64"/>
  <c r="C456" i="64"/>
  <c r="B456" i="64"/>
  <c r="H455" i="64"/>
  <c r="AB455" i="64" s="1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G452" i="64" s="1"/>
  <c r="E452" i="64"/>
  <c r="C452" i="64"/>
  <c r="B452" i="64"/>
  <c r="H451" i="64"/>
  <c r="AB451" i="64" s="1"/>
  <c r="E451" i="64"/>
  <c r="C451" i="64"/>
  <c r="B451" i="64"/>
  <c r="H450" i="64"/>
  <c r="E450" i="64"/>
  <c r="C450" i="64"/>
  <c r="B450" i="64"/>
  <c r="H446" i="64"/>
  <c r="S446" i="64" s="1"/>
  <c r="E446" i="64"/>
  <c r="C446" i="64"/>
  <c r="B446" i="64"/>
  <c r="H445" i="64"/>
  <c r="E445" i="64"/>
  <c r="C445" i="64"/>
  <c r="B445" i="64"/>
  <c r="H444" i="64"/>
  <c r="AB444" i="64" s="1"/>
  <c r="E444" i="64"/>
  <c r="C444" i="64"/>
  <c r="B444" i="64"/>
  <c r="H443" i="64"/>
  <c r="E443" i="64"/>
  <c r="C443" i="64"/>
  <c r="B443" i="64"/>
  <c r="H442" i="64"/>
  <c r="X442" i="64" s="1"/>
  <c r="E442" i="64"/>
  <c r="C442" i="64"/>
  <c r="B442" i="64"/>
  <c r="H441" i="64"/>
  <c r="E441" i="64"/>
  <c r="C441" i="64"/>
  <c r="B441" i="64"/>
  <c r="H440" i="64"/>
  <c r="AB440" i="64" s="1"/>
  <c r="E440" i="64"/>
  <c r="C440" i="64"/>
  <c r="B440" i="64"/>
  <c r="H439" i="64"/>
  <c r="E439" i="64"/>
  <c r="C439" i="64"/>
  <c r="B439" i="64"/>
  <c r="H438" i="64"/>
  <c r="S438" i="64" s="1"/>
  <c r="E438" i="64"/>
  <c r="C438" i="64"/>
  <c r="B438" i="64"/>
  <c r="H437" i="64"/>
  <c r="AA437" i="64" s="1"/>
  <c r="E437" i="64"/>
  <c r="C437" i="64"/>
  <c r="B437" i="64"/>
  <c r="H436" i="64"/>
  <c r="AB436" i="64" s="1"/>
  <c r="E436" i="64"/>
  <c r="C436" i="64"/>
  <c r="B436" i="64"/>
  <c r="H435" i="64"/>
  <c r="S435" i="64" s="1"/>
  <c r="E435" i="64"/>
  <c r="C435" i="64"/>
  <c r="B435" i="64"/>
  <c r="H431" i="64"/>
  <c r="X431" i="64" s="1"/>
  <c r="E431" i="64"/>
  <c r="C431" i="64"/>
  <c r="B431" i="64"/>
  <c r="H430" i="64"/>
  <c r="G430" i="64" s="1"/>
  <c r="E430" i="64"/>
  <c r="C430" i="64"/>
  <c r="B430" i="64"/>
  <c r="H429" i="64"/>
  <c r="AB429" i="64" s="1"/>
  <c r="E429" i="64"/>
  <c r="C429" i="64"/>
  <c r="B429" i="64"/>
  <c r="H428" i="64"/>
  <c r="E428" i="64"/>
  <c r="C428" i="64"/>
  <c r="B428" i="64"/>
  <c r="H427" i="64"/>
  <c r="S427" i="64" s="1"/>
  <c r="E427" i="64"/>
  <c r="C427" i="64"/>
  <c r="B427" i="64"/>
  <c r="H426" i="64"/>
  <c r="AA426" i="64" s="1"/>
  <c r="E426" i="64"/>
  <c r="C426" i="64"/>
  <c r="B426" i="64"/>
  <c r="H425" i="64"/>
  <c r="AB425" i="64" s="1"/>
  <c r="E425" i="64"/>
  <c r="C425" i="64"/>
  <c r="B425" i="64"/>
  <c r="H424" i="64"/>
  <c r="S424" i="64" s="1"/>
  <c r="E424" i="64"/>
  <c r="C424" i="64"/>
  <c r="B424" i="64"/>
  <c r="H423" i="64"/>
  <c r="X423" i="64" s="1"/>
  <c r="E423" i="64"/>
  <c r="C423" i="64"/>
  <c r="B423" i="64"/>
  <c r="H422" i="64"/>
  <c r="E422" i="64"/>
  <c r="C422" i="64"/>
  <c r="B422" i="64"/>
  <c r="H421" i="64"/>
  <c r="AB421" i="64" s="1"/>
  <c r="E421" i="64"/>
  <c r="C421" i="64"/>
  <c r="B421" i="64"/>
  <c r="H420" i="64"/>
  <c r="E420" i="64"/>
  <c r="C420" i="64"/>
  <c r="B420" i="64"/>
  <c r="H416" i="64"/>
  <c r="S416" i="64" s="1"/>
  <c r="E416" i="64"/>
  <c r="C416" i="64"/>
  <c r="B416" i="64"/>
  <c r="H415" i="64"/>
  <c r="AA415" i="64" s="1"/>
  <c r="E415" i="64"/>
  <c r="C415" i="64"/>
  <c r="B415" i="64"/>
  <c r="H414" i="64"/>
  <c r="AB414" i="64" s="1"/>
  <c r="E414" i="64"/>
  <c r="C414" i="64"/>
  <c r="B414" i="64"/>
  <c r="H413" i="64"/>
  <c r="S413" i="64" s="1"/>
  <c r="E413" i="64"/>
  <c r="C413" i="64"/>
  <c r="B413" i="64"/>
  <c r="H412" i="64"/>
  <c r="E412" i="64"/>
  <c r="C412" i="64"/>
  <c r="B412" i="64"/>
  <c r="H411" i="64"/>
  <c r="G411" i="64" s="1"/>
  <c r="E411" i="64"/>
  <c r="C411" i="64"/>
  <c r="B411" i="64"/>
  <c r="H410" i="64"/>
  <c r="AB410" i="64" s="1"/>
  <c r="E410" i="64"/>
  <c r="C410" i="64"/>
  <c r="B410" i="64"/>
  <c r="H409" i="64"/>
  <c r="X409" i="64" s="1"/>
  <c r="E409" i="64"/>
  <c r="C409" i="64"/>
  <c r="B409" i="64"/>
  <c r="H408" i="64"/>
  <c r="S408" i="64" s="1"/>
  <c r="E408" i="64"/>
  <c r="C408" i="64"/>
  <c r="B408" i="64"/>
  <c r="H407" i="64"/>
  <c r="AA407" i="64" s="1"/>
  <c r="E407" i="64"/>
  <c r="C407" i="64"/>
  <c r="B407" i="64"/>
  <c r="H406" i="64"/>
  <c r="AB406" i="64" s="1"/>
  <c r="E406" i="64"/>
  <c r="C406" i="64"/>
  <c r="B406" i="64"/>
  <c r="H405" i="64"/>
  <c r="S405" i="64" s="1"/>
  <c r="E405" i="64"/>
  <c r="C405" i="64"/>
  <c r="B405" i="64"/>
  <c r="K401" i="64"/>
  <c r="E401" i="64"/>
  <c r="D401" i="64"/>
  <c r="C401" i="64"/>
  <c r="B401" i="64"/>
  <c r="E400" i="64"/>
  <c r="D400" i="64"/>
  <c r="C400" i="64"/>
  <c r="B400" i="64"/>
  <c r="X399" i="64"/>
  <c r="E399" i="64"/>
  <c r="D399" i="64"/>
  <c r="C399" i="64"/>
  <c r="B399" i="64"/>
  <c r="AB398" i="64"/>
  <c r="E398" i="64"/>
  <c r="D398" i="64"/>
  <c r="C398" i="64"/>
  <c r="B398" i="64"/>
  <c r="S397" i="64"/>
  <c r="E397" i="64"/>
  <c r="D397" i="64"/>
  <c r="C397" i="64"/>
  <c r="B397" i="64"/>
  <c r="AB396" i="64"/>
  <c r="E396" i="64"/>
  <c r="D396" i="64"/>
  <c r="C396" i="64"/>
  <c r="B396" i="64"/>
  <c r="E395" i="64"/>
  <c r="D395" i="64"/>
  <c r="C395" i="64"/>
  <c r="B395" i="64"/>
  <c r="AB394" i="64"/>
  <c r="E394" i="64"/>
  <c r="D394" i="64"/>
  <c r="C394" i="64"/>
  <c r="B394" i="64"/>
  <c r="E393" i="64"/>
  <c r="D393" i="64"/>
  <c r="C393" i="64"/>
  <c r="B393" i="64"/>
  <c r="AB392" i="64"/>
  <c r="E392" i="64"/>
  <c r="D392" i="64"/>
  <c r="C392" i="64"/>
  <c r="B392" i="64"/>
  <c r="X391" i="64"/>
  <c r="E391" i="64"/>
  <c r="D391" i="64"/>
  <c r="C391" i="64"/>
  <c r="B391" i="64"/>
  <c r="AB390" i="64"/>
  <c r="E390" i="64"/>
  <c r="D390" i="64"/>
  <c r="D388" i="64" s="1"/>
  <c r="C390" i="64"/>
  <c r="B390" i="64"/>
  <c r="H386" i="64"/>
  <c r="O386" i="64" s="1"/>
  <c r="E386" i="64"/>
  <c r="C386" i="64"/>
  <c r="B386" i="64"/>
  <c r="H385" i="64"/>
  <c r="L385" i="64" s="1"/>
  <c r="E385" i="64"/>
  <c r="C385" i="64"/>
  <c r="B385" i="64"/>
  <c r="H384" i="64"/>
  <c r="AB384" i="64" s="1"/>
  <c r="E384" i="64"/>
  <c r="C384" i="64"/>
  <c r="B384" i="64"/>
  <c r="H383" i="64"/>
  <c r="E383" i="64"/>
  <c r="C383" i="64"/>
  <c r="B383" i="64"/>
  <c r="H382" i="64"/>
  <c r="X382" i="64" s="1"/>
  <c r="E382" i="64"/>
  <c r="C382" i="64"/>
  <c r="B382" i="64"/>
  <c r="H381" i="64"/>
  <c r="E381" i="64"/>
  <c r="C381" i="64"/>
  <c r="B381" i="64"/>
  <c r="H380" i="64"/>
  <c r="E380" i="64"/>
  <c r="C380" i="64"/>
  <c r="B380" i="64"/>
  <c r="H379" i="64"/>
  <c r="X379" i="64" s="1"/>
  <c r="E379" i="64"/>
  <c r="C379" i="64"/>
  <c r="B379" i="64"/>
  <c r="H378" i="64"/>
  <c r="E378" i="64"/>
  <c r="C378" i="64"/>
  <c r="B378" i="64"/>
  <c r="H377" i="64"/>
  <c r="E377" i="64"/>
  <c r="C377" i="64"/>
  <c r="B377" i="64"/>
  <c r="H376" i="64"/>
  <c r="AB376" i="64" s="1"/>
  <c r="E376" i="64"/>
  <c r="C376" i="64"/>
  <c r="B376" i="64"/>
  <c r="H375" i="64"/>
  <c r="E375" i="64"/>
  <c r="C375" i="64"/>
  <c r="B375" i="64"/>
  <c r="H371" i="64"/>
  <c r="X371" i="64" s="1"/>
  <c r="E371" i="64"/>
  <c r="C371" i="64"/>
  <c r="B371" i="64"/>
  <c r="H370" i="64"/>
  <c r="E370" i="64"/>
  <c r="C370" i="64"/>
  <c r="B370" i="64"/>
  <c r="H369" i="64"/>
  <c r="E369" i="64"/>
  <c r="C369" i="64"/>
  <c r="B369" i="64"/>
  <c r="H368" i="64"/>
  <c r="E368" i="64"/>
  <c r="C368" i="64"/>
  <c r="B368" i="64"/>
  <c r="H367" i="64"/>
  <c r="E367" i="64"/>
  <c r="C367" i="64"/>
  <c r="B367" i="64"/>
  <c r="H366" i="64"/>
  <c r="E366" i="64"/>
  <c r="C366" i="64"/>
  <c r="B366" i="64"/>
  <c r="H365" i="64"/>
  <c r="E365" i="64"/>
  <c r="C365" i="64"/>
  <c r="B365" i="64"/>
  <c r="H364" i="64"/>
  <c r="E364" i="64"/>
  <c r="C364" i="64"/>
  <c r="B364" i="64"/>
  <c r="H363" i="64"/>
  <c r="E363" i="64"/>
  <c r="C363" i="64"/>
  <c r="B363" i="64"/>
  <c r="H362" i="64"/>
  <c r="AB362" i="64" s="1"/>
  <c r="E362" i="64"/>
  <c r="C362" i="64"/>
  <c r="B362" i="64"/>
  <c r="H361" i="64"/>
  <c r="E361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C361" i="64"/>
  <c r="B361" i="64"/>
  <c r="H360" i="64"/>
  <c r="E360" i="64"/>
  <c r="C360" i="64"/>
  <c r="B360" i="64"/>
  <c r="H356" i="64"/>
  <c r="X356" i="64" s="1"/>
  <c r="E356" i="64"/>
  <c r="C356" i="64"/>
  <c r="B356" i="64"/>
  <c r="H355" i="64"/>
  <c r="E355" i="64"/>
  <c r="C355" i="64"/>
  <c r="B355" i="64"/>
  <c r="H354" i="64"/>
  <c r="O354" i="64" s="1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C351" i="64"/>
  <c r="B351" i="64"/>
  <c r="H350" i="64"/>
  <c r="X350" i="64" s="1"/>
  <c r="E350" i="64"/>
  <c r="C350" i="64"/>
  <c r="B350" i="64"/>
  <c r="H349" i="64"/>
  <c r="E349" i="64"/>
  <c r="C349" i="64"/>
  <c r="B349" i="64"/>
  <c r="H348" i="64"/>
  <c r="E348" i="64"/>
  <c r="C348" i="64"/>
  <c r="B348" i="64"/>
  <c r="H347" i="64"/>
  <c r="E347" i="64"/>
  <c r="C347" i="64"/>
  <c r="B347" i="64"/>
  <c r="H346" i="64"/>
  <c r="E346" i="64"/>
  <c r="C346" i="64"/>
  <c r="B346" i="64"/>
  <c r="H345" i="64"/>
  <c r="E345" i="64"/>
  <c r="D345" i="64"/>
  <c r="C345" i="64"/>
  <c r="B345" i="64"/>
  <c r="H341" i="64"/>
  <c r="S341" i="64" s="1"/>
  <c r="E341" i="64"/>
  <c r="C341" i="64"/>
  <c r="B341" i="64"/>
  <c r="H340" i="64"/>
  <c r="E340" i="64"/>
  <c r="C340" i="64"/>
  <c r="B340" i="64"/>
  <c r="H339" i="64"/>
  <c r="X339" i="64" s="1"/>
  <c r="E339" i="64"/>
  <c r="C339" i="64"/>
  <c r="B339" i="64"/>
  <c r="H338" i="64"/>
  <c r="E338" i="64"/>
  <c r="C338" i="64"/>
  <c r="B338" i="64"/>
  <c r="H337" i="64"/>
  <c r="X337" i="64" s="1"/>
  <c r="E337" i="64"/>
  <c r="C337" i="64"/>
  <c r="B337" i="64"/>
  <c r="H336" i="64"/>
  <c r="E336" i="64"/>
  <c r="C336" i="64"/>
  <c r="B336" i="64"/>
  <c r="H335" i="64"/>
  <c r="E335" i="64"/>
  <c r="C335" i="64"/>
  <c r="B335" i="64"/>
  <c r="H334" i="64"/>
  <c r="E334" i="64"/>
  <c r="C334" i="64"/>
  <c r="B334" i="64"/>
  <c r="H333" i="64"/>
  <c r="E333" i="64"/>
  <c r="C333" i="64"/>
  <c r="B333" i="64"/>
  <c r="H332" i="64"/>
  <c r="E332" i="64"/>
  <c r="C332" i="64"/>
  <c r="B332" i="64"/>
  <c r="H331" i="64"/>
  <c r="X331" i="64" s="1"/>
  <c r="E331" i="64"/>
  <c r="C331" i="64"/>
  <c r="B331" i="64"/>
  <c r="H330" i="64"/>
  <c r="E330" i="64"/>
  <c r="D330" i="64"/>
  <c r="C330" i="64"/>
  <c r="B330" i="64"/>
  <c r="H326" i="64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J322" i="64" s="1"/>
  <c r="E322" i="64"/>
  <c r="C322" i="64"/>
  <c r="B322" i="64"/>
  <c r="H321" i="64"/>
  <c r="E321" i="64"/>
  <c r="C321" i="64"/>
  <c r="B321" i="64"/>
  <c r="H320" i="64"/>
  <c r="J320" i="64" s="1"/>
  <c r="E320" i="64"/>
  <c r="C320" i="64"/>
  <c r="B320" i="64"/>
  <c r="H319" i="64"/>
  <c r="E319" i="64"/>
  <c r="C319" i="64"/>
  <c r="B319" i="64"/>
  <c r="H318" i="64"/>
  <c r="X318" i="64" s="1"/>
  <c r="E318" i="64"/>
  <c r="C318" i="64"/>
  <c r="B318" i="64"/>
  <c r="H317" i="64"/>
  <c r="W317" i="64" s="1"/>
  <c r="E317" i="64"/>
  <c r="C317" i="64"/>
  <c r="B317" i="64"/>
  <c r="H316" i="64"/>
  <c r="X316" i="64" s="1"/>
  <c r="E316" i="64"/>
  <c r="C316" i="64"/>
  <c r="B316" i="64"/>
  <c r="H315" i="64"/>
  <c r="E315" i="64"/>
  <c r="D315" i="64"/>
  <c r="C315" i="64"/>
  <c r="B315" i="64"/>
  <c r="H311" i="64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G308" i="64" s="1"/>
  <c r="E308" i="64"/>
  <c r="C308" i="64"/>
  <c r="B308" i="64"/>
  <c r="H307" i="64"/>
  <c r="X307" i="64" s="1"/>
  <c r="E307" i="64"/>
  <c r="C307" i="64"/>
  <c r="B307" i="64"/>
  <c r="H306" i="64"/>
  <c r="E306" i="64"/>
  <c r="C306" i="64"/>
  <c r="B306" i="64"/>
  <c r="H305" i="64"/>
  <c r="P305" i="64" s="1"/>
  <c r="E305" i="64"/>
  <c r="C305" i="64"/>
  <c r="B305" i="64"/>
  <c r="H304" i="64"/>
  <c r="E304" i="64"/>
  <c r="C304" i="64"/>
  <c r="B304" i="64"/>
  <c r="H303" i="64"/>
  <c r="E303" i="64"/>
  <c r="C303" i="64"/>
  <c r="B303" i="64"/>
  <c r="H302" i="64"/>
  <c r="L302" i="64" s="1"/>
  <c r="E302" i="64"/>
  <c r="C302" i="64"/>
  <c r="B302" i="64"/>
  <c r="H301" i="64"/>
  <c r="P301" i="64" s="1"/>
  <c r="E301" i="64"/>
  <c r="C301" i="64"/>
  <c r="B301" i="64"/>
  <c r="H300" i="64"/>
  <c r="E300" i="64"/>
  <c r="D300" i="64"/>
  <c r="C300" i="64"/>
  <c r="B300" i="64"/>
  <c r="H296" i="64"/>
  <c r="X296" i="64" s="1"/>
  <c r="F296" i="64"/>
  <c r="F311" i="64" s="1"/>
  <c r="F326" i="64" s="1"/>
  <c r="F341" i="64" s="1"/>
  <c r="F356" i="64" s="1"/>
  <c r="E296" i="64"/>
  <c r="C296" i="64"/>
  <c r="B296" i="64"/>
  <c r="H295" i="64"/>
  <c r="F295" i="64"/>
  <c r="F310" i="64" s="1"/>
  <c r="F325" i="64" s="1"/>
  <c r="F340" i="64" s="1"/>
  <c r="F355" i="64" s="1"/>
  <c r="E295" i="64"/>
  <c r="C295" i="64"/>
  <c r="B295" i="64"/>
  <c r="H294" i="64"/>
  <c r="F294" i="64"/>
  <c r="F309" i="64" s="1"/>
  <c r="F324" i="64" s="1"/>
  <c r="F339" i="64" s="1"/>
  <c r="F354" i="64" s="1"/>
  <c r="E294" i="64"/>
  <c r="C294" i="64"/>
  <c r="B294" i="64"/>
  <c r="H293" i="64"/>
  <c r="F293" i="64"/>
  <c r="F308" i="64" s="1"/>
  <c r="F323" i="64" s="1"/>
  <c r="F338" i="64" s="1"/>
  <c r="F353" i="64" s="1"/>
  <c r="E293" i="64"/>
  <c r="C293" i="64"/>
  <c r="B293" i="64"/>
  <c r="H292" i="64"/>
  <c r="F292" i="64"/>
  <c r="F307" i="64" s="1"/>
  <c r="F322" i="64" s="1"/>
  <c r="F337" i="64" s="1"/>
  <c r="F352" i="64" s="1"/>
  <c r="E292" i="64"/>
  <c r="C292" i="64"/>
  <c r="B292" i="64"/>
  <c r="H291" i="64"/>
  <c r="F291" i="64"/>
  <c r="F306" i="64" s="1"/>
  <c r="F321" i="64" s="1"/>
  <c r="F336" i="64" s="1"/>
  <c r="F351" i="64" s="1"/>
  <c r="E291" i="64"/>
  <c r="C291" i="64"/>
  <c r="B291" i="64"/>
  <c r="H290" i="64"/>
  <c r="F290" i="64"/>
  <c r="F305" i="64" s="1"/>
  <c r="F320" i="64" s="1"/>
  <c r="F335" i="64" s="1"/>
  <c r="F350" i="64" s="1"/>
  <c r="E290" i="64"/>
  <c r="C290" i="64"/>
  <c r="B290" i="64"/>
  <c r="H289" i="64"/>
  <c r="L289" i="64" s="1"/>
  <c r="F289" i="64"/>
  <c r="F304" i="64" s="1"/>
  <c r="F319" i="64" s="1"/>
  <c r="F334" i="64" s="1"/>
  <c r="F349" i="64" s="1"/>
  <c r="E289" i="64"/>
  <c r="C289" i="64"/>
  <c r="B289" i="64"/>
  <c r="H288" i="64"/>
  <c r="X288" i="64" s="1"/>
  <c r="F288" i="64"/>
  <c r="F303" i="64" s="1"/>
  <c r="F318" i="64" s="1"/>
  <c r="F333" i="64" s="1"/>
  <c r="F348" i="64" s="1"/>
  <c r="E288" i="64"/>
  <c r="C288" i="64"/>
  <c r="B288" i="64"/>
  <c r="H287" i="64"/>
  <c r="F287" i="64"/>
  <c r="F302" i="64" s="1"/>
  <c r="F317" i="64" s="1"/>
  <c r="F332" i="64" s="1"/>
  <c r="F347" i="64" s="1"/>
  <c r="E287" i="64"/>
  <c r="C287" i="64"/>
  <c r="B287" i="64"/>
  <c r="H286" i="64"/>
  <c r="F286" i="64"/>
  <c r="F301" i="64" s="1"/>
  <c r="F316" i="64" s="1"/>
  <c r="F331" i="64" s="1"/>
  <c r="F346" i="64" s="1"/>
  <c r="E286" i="64"/>
  <c r="C286" i="64"/>
  <c r="B286" i="64"/>
  <c r="H285" i="64"/>
  <c r="W285" i="64" s="1"/>
  <c r="F285" i="64"/>
  <c r="F300" i="64" s="1"/>
  <c r="F315" i="64" s="1"/>
  <c r="F330" i="64" s="1"/>
  <c r="F345" i="64" s="1"/>
  <c r="E285" i="64"/>
  <c r="D285" i="64"/>
  <c r="C285" i="64"/>
  <c r="B285" i="64"/>
  <c r="H281" i="64"/>
  <c r="E281" i="64"/>
  <c r="C281" i="64"/>
  <c r="B281" i="64"/>
  <c r="H280" i="64"/>
  <c r="E280" i="64"/>
  <c r="C280" i="64"/>
  <c r="B280" i="64"/>
  <c r="H279" i="64"/>
  <c r="X279" i="64" s="1"/>
  <c r="E279" i="64"/>
  <c r="C279" i="64"/>
  <c r="B279" i="64"/>
  <c r="H278" i="64"/>
  <c r="S278" i="64" s="1"/>
  <c r="E278" i="64"/>
  <c r="C278" i="64"/>
  <c r="B278" i="64"/>
  <c r="H277" i="64"/>
  <c r="P277" i="64" s="1"/>
  <c r="E277" i="64"/>
  <c r="C277" i="64"/>
  <c r="B277" i="64"/>
  <c r="H276" i="64"/>
  <c r="W276" i="64" s="1"/>
  <c r="E276" i="64"/>
  <c r="C276" i="64"/>
  <c r="B276" i="64"/>
  <c r="H275" i="64"/>
  <c r="E275" i="64"/>
  <c r="C275" i="64"/>
  <c r="B275" i="64"/>
  <c r="H274" i="64"/>
  <c r="E274" i="64"/>
  <c r="C274" i="64"/>
  <c r="B274" i="64"/>
  <c r="H273" i="64"/>
  <c r="E273" i="64"/>
  <c r="C273" i="64"/>
  <c r="B273" i="64"/>
  <c r="H272" i="64"/>
  <c r="X272" i="64" s="1"/>
  <c r="E272" i="64"/>
  <c r="C272" i="64"/>
  <c r="B272" i="64"/>
  <c r="H271" i="64"/>
  <c r="P271" i="64" s="1"/>
  <c r="E271" i="64"/>
  <c r="C271" i="64"/>
  <c r="B271" i="64"/>
  <c r="H270" i="64"/>
  <c r="X270" i="64" s="1"/>
  <c r="E270" i="64"/>
  <c r="C270" i="64"/>
  <c r="B270" i="64"/>
  <c r="H266" i="64"/>
  <c r="S266" i="64" s="1"/>
  <c r="E266" i="64"/>
  <c r="C266" i="64"/>
  <c r="B266" i="64"/>
  <c r="H265" i="64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X262" i="64" s="1"/>
  <c r="E262" i="64"/>
  <c r="C262" i="64"/>
  <c r="B262" i="64"/>
  <c r="H261" i="64"/>
  <c r="E261" i="64"/>
  <c r="C261" i="64"/>
  <c r="B261" i="64"/>
  <c r="H260" i="64"/>
  <c r="E260" i="64"/>
  <c r="C260" i="64"/>
  <c r="B260" i="64"/>
  <c r="H259" i="64"/>
  <c r="E259" i="64"/>
  <c r="C259" i="64"/>
  <c r="B259" i="64"/>
  <c r="H258" i="64"/>
  <c r="X258" i="64" s="1"/>
  <c r="E258" i="64"/>
  <c r="C258" i="64"/>
  <c r="B258" i="64"/>
  <c r="H257" i="64"/>
  <c r="E257" i="64"/>
  <c r="C257" i="64"/>
  <c r="B257" i="64"/>
  <c r="H256" i="64"/>
  <c r="L256" i="64" s="1"/>
  <c r="E256" i="64"/>
  <c r="C256" i="64"/>
  <c r="B256" i="64"/>
  <c r="H255" i="64"/>
  <c r="E255" i="64"/>
  <c r="C255" i="64"/>
  <c r="B255" i="64"/>
  <c r="H251" i="64"/>
  <c r="S251" i="64" s="1"/>
  <c r="E251" i="64"/>
  <c r="D251" i="64"/>
  <c r="C251" i="64"/>
  <c r="B251" i="64"/>
  <c r="H250" i="64"/>
  <c r="E250" i="64"/>
  <c r="D250" i="64"/>
  <c r="C250" i="64"/>
  <c r="B250" i="64"/>
  <c r="H249" i="64"/>
  <c r="X249" i="64" s="1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AA246" i="64" s="1"/>
  <c r="E246" i="64"/>
  <c r="D246" i="64"/>
  <c r="C246" i="64"/>
  <c r="B246" i="64"/>
  <c r="H245" i="64"/>
  <c r="E245" i="64"/>
  <c r="D245" i="64"/>
  <c r="C245" i="64"/>
  <c r="B245" i="64"/>
  <c r="H244" i="64"/>
  <c r="AB244" i="64" s="1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H240" i="64"/>
  <c r="G240" i="64" s="1"/>
  <c r="AB240" i="64" s="1"/>
  <c r="E240" i="64"/>
  <c r="D240" i="64"/>
  <c r="D238" i="64" s="1"/>
  <c r="C240" i="64"/>
  <c r="B240" i="64"/>
  <c r="H234" i="64"/>
  <c r="Z234" i="64" s="1"/>
  <c r="E234" i="64"/>
  <c r="C234" i="64"/>
  <c r="B234" i="64"/>
  <c r="H233" i="64"/>
  <c r="Z233" i="64" s="1"/>
  <c r="E233" i="64"/>
  <c r="C233" i="64"/>
  <c r="B233" i="64"/>
  <c r="H232" i="64"/>
  <c r="Z232" i="64" s="1"/>
  <c r="E232" i="64"/>
  <c r="C232" i="64"/>
  <c r="B232" i="64"/>
  <c r="H231" i="64"/>
  <c r="Z231" i="64" s="1"/>
  <c r="E231" i="64"/>
  <c r="C231" i="64"/>
  <c r="B231" i="64"/>
  <c r="H230" i="64"/>
  <c r="Z230" i="64" s="1"/>
  <c r="E230" i="64"/>
  <c r="C230" i="64"/>
  <c r="B230" i="64"/>
  <c r="H229" i="64"/>
  <c r="Z229" i="64" s="1"/>
  <c r="E229" i="64"/>
  <c r="C229" i="64"/>
  <c r="B229" i="64"/>
  <c r="H228" i="64"/>
  <c r="E228" i="64"/>
  <c r="C228" i="64"/>
  <c r="B228" i="64"/>
  <c r="H227" i="64"/>
  <c r="Z227" i="64" s="1"/>
  <c r="E227" i="64"/>
  <c r="C227" i="64"/>
  <c r="B227" i="64"/>
  <c r="H226" i="64"/>
  <c r="Z226" i="64" s="1"/>
  <c r="E226" i="64"/>
  <c r="C226" i="64"/>
  <c r="B226" i="64"/>
  <c r="H225" i="64"/>
  <c r="E225" i="64"/>
  <c r="C225" i="64"/>
  <c r="B225" i="64"/>
  <c r="U224" i="64"/>
  <c r="T224" i="64"/>
  <c r="H224" i="64"/>
  <c r="Z224" i="64" s="1"/>
  <c r="E224" i="64"/>
  <c r="C224" i="64"/>
  <c r="B224" i="64"/>
  <c r="U223" i="64"/>
  <c r="T223" i="64"/>
  <c r="H223" i="64"/>
  <c r="E223" i="64"/>
  <c r="C223" i="64"/>
  <c r="B223" i="64"/>
  <c r="D221" i="64"/>
  <c r="H219" i="64"/>
  <c r="E219" i="64"/>
  <c r="C219" i="64"/>
  <c r="B219" i="64"/>
  <c r="H218" i="64"/>
  <c r="E218" i="64"/>
  <c r="C218" i="64"/>
  <c r="B218" i="64"/>
  <c r="H217" i="64"/>
  <c r="Z217" i="64" s="1"/>
  <c r="E217" i="64"/>
  <c r="C217" i="64"/>
  <c r="B217" i="64"/>
  <c r="H216" i="64"/>
  <c r="Z216" i="64" s="1"/>
  <c r="E216" i="64"/>
  <c r="C216" i="64"/>
  <c r="B216" i="64"/>
  <c r="H215" i="64"/>
  <c r="E215" i="64"/>
  <c r="C215" i="64"/>
  <c r="B215" i="64"/>
  <c r="H214" i="64"/>
  <c r="Z214" i="64" s="1"/>
  <c r="E214" i="64"/>
  <c r="C214" i="64"/>
  <c r="B214" i="64"/>
  <c r="H213" i="64"/>
  <c r="E213" i="64"/>
  <c r="C213" i="64"/>
  <c r="B213" i="64"/>
  <c r="H212" i="64"/>
  <c r="Z212" i="64" s="1"/>
  <c r="E212" i="64"/>
  <c r="C212" i="64"/>
  <c r="B212" i="64"/>
  <c r="H211" i="64"/>
  <c r="E211" i="64"/>
  <c r="C211" i="64"/>
  <c r="B211" i="64"/>
  <c r="H210" i="64"/>
  <c r="Z210" i="64" s="1"/>
  <c r="E210" i="64"/>
  <c r="C210" i="64"/>
  <c r="B210" i="64"/>
  <c r="U209" i="64"/>
  <c r="T209" i="64"/>
  <c r="H209" i="64"/>
  <c r="Z209" i="64" s="1"/>
  <c r="E209" i="64"/>
  <c r="C209" i="64"/>
  <c r="B209" i="64"/>
  <c r="U208" i="64"/>
  <c r="T208" i="64"/>
  <c r="H208" i="64"/>
  <c r="E208" i="64"/>
  <c r="C208" i="64"/>
  <c r="B208" i="64"/>
  <c r="D206" i="64"/>
  <c r="H204" i="64"/>
  <c r="E204" i="64"/>
  <c r="C204" i="64"/>
  <c r="B204" i="64"/>
  <c r="H203" i="64"/>
  <c r="Z203" i="64" s="1"/>
  <c r="E203" i="64"/>
  <c r="C203" i="64"/>
  <c r="B203" i="64"/>
  <c r="H202" i="64"/>
  <c r="E202" i="64"/>
  <c r="C202" i="64"/>
  <c r="B202" i="64"/>
  <c r="H201" i="64"/>
  <c r="Z201" i="64" s="1"/>
  <c r="E201" i="64"/>
  <c r="C201" i="64"/>
  <c r="B201" i="64"/>
  <c r="H200" i="64"/>
  <c r="E200" i="64"/>
  <c r="C200" i="64"/>
  <c r="B200" i="64"/>
  <c r="H199" i="64"/>
  <c r="Z199" i="64" s="1"/>
  <c r="E199" i="64"/>
  <c r="C199" i="64"/>
  <c r="B199" i="64"/>
  <c r="H198" i="64"/>
  <c r="E198" i="64"/>
  <c r="C198" i="64"/>
  <c r="B198" i="64"/>
  <c r="H197" i="64"/>
  <c r="Z197" i="64" s="1"/>
  <c r="E197" i="64"/>
  <c r="C197" i="64"/>
  <c r="B197" i="64"/>
  <c r="H196" i="64"/>
  <c r="E196" i="64"/>
  <c r="C196" i="64"/>
  <c r="B196" i="64"/>
  <c r="H195" i="64"/>
  <c r="Z195" i="64" s="1"/>
  <c r="E195" i="64"/>
  <c r="C195" i="64"/>
  <c r="B195" i="64"/>
  <c r="U194" i="64"/>
  <c r="T194" i="64"/>
  <c r="H194" i="64"/>
  <c r="Z194" i="64" s="1"/>
  <c r="E194" i="64"/>
  <c r="C194" i="64"/>
  <c r="B194" i="64"/>
  <c r="U193" i="64"/>
  <c r="T193" i="64"/>
  <c r="H193" i="64"/>
  <c r="E193" i="64"/>
  <c r="C193" i="64"/>
  <c r="B193" i="64"/>
  <c r="D191" i="64"/>
  <c r="H189" i="64"/>
  <c r="E189" i="64"/>
  <c r="C189" i="64"/>
  <c r="B189" i="64"/>
  <c r="H188" i="64"/>
  <c r="E188" i="64"/>
  <c r="C188" i="64"/>
  <c r="B188" i="64"/>
  <c r="H187" i="64"/>
  <c r="Z187" i="64" s="1"/>
  <c r="E187" i="64"/>
  <c r="C187" i="64"/>
  <c r="B187" i="64"/>
  <c r="H186" i="64"/>
  <c r="Z186" i="64" s="1"/>
  <c r="E186" i="64"/>
  <c r="C186" i="64"/>
  <c r="B186" i="64"/>
  <c r="H185" i="64"/>
  <c r="E185" i="64"/>
  <c r="C185" i="64"/>
  <c r="B185" i="64"/>
  <c r="H184" i="64"/>
  <c r="Z184" i="64" s="1"/>
  <c r="E184" i="64"/>
  <c r="C184" i="64"/>
  <c r="B184" i="64"/>
  <c r="H183" i="64"/>
  <c r="Z183" i="64" s="1"/>
  <c r="E183" i="64"/>
  <c r="C183" i="64"/>
  <c r="B183" i="64"/>
  <c r="H182" i="64"/>
  <c r="Z182" i="64" s="1"/>
  <c r="E182" i="64"/>
  <c r="C182" i="64"/>
  <c r="B182" i="64"/>
  <c r="H181" i="64"/>
  <c r="E181" i="64"/>
  <c r="C181" i="64"/>
  <c r="B181" i="64"/>
  <c r="H180" i="64"/>
  <c r="Z180" i="64" s="1"/>
  <c r="E180" i="64"/>
  <c r="C180" i="64"/>
  <c r="B180" i="64"/>
  <c r="U179" i="64"/>
  <c r="T179" i="64"/>
  <c r="H179" i="64"/>
  <c r="Z179" i="64" s="1"/>
  <c r="E179" i="64"/>
  <c r="C179" i="64"/>
  <c r="B179" i="64"/>
  <c r="U178" i="64"/>
  <c r="T178" i="64"/>
  <c r="H178" i="64"/>
  <c r="E178" i="64"/>
  <c r="C178" i="64"/>
  <c r="B178" i="64"/>
  <c r="D176" i="64"/>
  <c r="H174" i="64"/>
  <c r="Z174" i="64" s="1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Z171" i="64" s="1"/>
  <c r="E171" i="64"/>
  <c r="C171" i="64"/>
  <c r="B171" i="64"/>
  <c r="H170" i="64"/>
  <c r="Z170" i="64" s="1"/>
  <c r="E170" i="64"/>
  <c r="C170" i="64"/>
  <c r="B170" i="64"/>
  <c r="H169" i="64"/>
  <c r="Z169" i="64" s="1"/>
  <c r="E169" i="64"/>
  <c r="C169" i="64"/>
  <c r="B169" i="64"/>
  <c r="H168" i="64"/>
  <c r="E168" i="64"/>
  <c r="C168" i="64"/>
  <c r="B168" i="64"/>
  <c r="H167" i="64"/>
  <c r="Z167" i="64" s="1"/>
  <c r="E167" i="64"/>
  <c r="C167" i="64"/>
  <c r="B167" i="64"/>
  <c r="H166" i="64"/>
  <c r="E166" i="64"/>
  <c r="C166" i="64"/>
  <c r="B166" i="64"/>
  <c r="H165" i="64"/>
  <c r="Z165" i="64" s="1"/>
  <c r="E165" i="64"/>
  <c r="C165" i="64"/>
  <c r="B165" i="64"/>
  <c r="U164" i="64"/>
  <c r="T164" i="64"/>
  <c r="H164" i="64"/>
  <c r="Z164" i="64" s="1"/>
  <c r="E164" i="64"/>
  <c r="C164" i="64"/>
  <c r="B164" i="64"/>
  <c r="U163" i="64"/>
  <c r="T163" i="64"/>
  <c r="H163" i="64"/>
  <c r="N163" i="64" s="1"/>
  <c r="E163" i="64"/>
  <c r="C163" i="64"/>
  <c r="B163" i="64"/>
  <c r="D161" i="64"/>
  <c r="H159" i="64"/>
  <c r="Z159" i="64" s="1"/>
  <c r="E159" i="64"/>
  <c r="C159" i="64"/>
  <c r="B159" i="64"/>
  <c r="H158" i="64"/>
  <c r="E158" i="64"/>
  <c r="C158" i="64"/>
  <c r="B158" i="64"/>
  <c r="H157" i="64"/>
  <c r="Z157" i="64" s="1"/>
  <c r="E157" i="64"/>
  <c r="C157" i="64"/>
  <c r="B157" i="64"/>
  <c r="H156" i="64"/>
  <c r="E156" i="64"/>
  <c r="C156" i="64"/>
  <c r="B156" i="64"/>
  <c r="H155" i="64"/>
  <c r="Z155" i="64" s="1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Z150" i="64" s="1"/>
  <c r="E150" i="64"/>
  <c r="C150" i="64"/>
  <c r="B150" i="64"/>
  <c r="U149" i="64"/>
  <c r="T149" i="64"/>
  <c r="H149" i="64"/>
  <c r="Z149" i="64" s="1"/>
  <c r="E149" i="64"/>
  <c r="C149" i="64"/>
  <c r="B149" i="64"/>
  <c r="U148" i="64"/>
  <c r="T148" i="64"/>
  <c r="H148" i="64"/>
  <c r="E148" i="64"/>
  <c r="C148" i="64"/>
  <c r="B148" i="64"/>
  <c r="D146" i="64"/>
  <c r="H144" i="64"/>
  <c r="Z144" i="64" s="1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Z141" i="64" s="1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Z135" i="64" s="1"/>
  <c r="E135" i="64"/>
  <c r="C135" i="64"/>
  <c r="B135" i="64"/>
  <c r="U134" i="64"/>
  <c r="T134" i="64"/>
  <c r="H134" i="64"/>
  <c r="E134" i="64"/>
  <c r="C134" i="64"/>
  <c r="B134" i="64"/>
  <c r="U133" i="64"/>
  <c r="T133" i="64"/>
  <c r="H133" i="64"/>
  <c r="E133" i="64"/>
  <c r="C133" i="64"/>
  <c r="B133" i="64"/>
  <c r="D131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U119" i="64"/>
  <c r="T119" i="64"/>
  <c r="H119" i="64"/>
  <c r="E119" i="64"/>
  <c r="C119" i="64"/>
  <c r="B119" i="64"/>
  <c r="U118" i="64"/>
  <c r="T118" i="64"/>
  <c r="H118" i="64"/>
  <c r="E118" i="64"/>
  <c r="C118" i="64"/>
  <c r="B118" i="64"/>
  <c r="D116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U104" i="64"/>
  <c r="T104" i="64"/>
  <c r="H104" i="64"/>
  <c r="S104" i="64" s="1"/>
  <c r="E104" i="64"/>
  <c r="C104" i="64"/>
  <c r="B104" i="64"/>
  <c r="U103" i="64"/>
  <c r="T103" i="64"/>
  <c r="H103" i="64"/>
  <c r="V103" i="64" s="1"/>
  <c r="E103" i="64"/>
  <c r="C103" i="64"/>
  <c r="B103" i="64"/>
  <c r="D101" i="64"/>
  <c r="H99" i="64"/>
  <c r="E99" i="64"/>
  <c r="C99" i="64"/>
  <c r="B99" i="64"/>
  <c r="H98" i="64"/>
  <c r="M98" i="64" s="1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M94" i="64" s="1"/>
  <c r="E94" i="64"/>
  <c r="C94" i="64"/>
  <c r="B94" i="64"/>
  <c r="H93" i="64"/>
  <c r="E93" i="64"/>
  <c r="C93" i="64"/>
  <c r="B93" i="64"/>
  <c r="H92" i="64"/>
  <c r="E92" i="64"/>
  <c r="C92" i="64"/>
  <c r="B92" i="64"/>
  <c r="H91" i="64"/>
  <c r="M91" i="64" s="1"/>
  <c r="E91" i="64"/>
  <c r="C91" i="64"/>
  <c r="B91" i="64"/>
  <c r="H90" i="64"/>
  <c r="E90" i="64"/>
  <c r="C90" i="64"/>
  <c r="B90" i="64"/>
  <c r="U89" i="64"/>
  <c r="T89" i="64"/>
  <c r="H89" i="64"/>
  <c r="E89" i="64"/>
  <c r="C89" i="64"/>
  <c r="B89" i="64"/>
  <c r="U88" i="64"/>
  <c r="T88" i="64"/>
  <c r="H88" i="64"/>
  <c r="O88" i="64" s="1"/>
  <c r="E88" i="64"/>
  <c r="C88" i="64"/>
  <c r="B88" i="64"/>
  <c r="D86" i="64"/>
  <c r="H84" i="64"/>
  <c r="E84" i="64"/>
  <c r="C84" i="64"/>
  <c r="B84" i="64"/>
  <c r="H83" i="64"/>
  <c r="S83" i="64" s="1"/>
  <c r="E83" i="64"/>
  <c r="C83" i="64"/>
  <c r="B83" i="64"/>
  <c r="H82" i="64"/>
  <c r="E82" i="64"/>
  <c r="C82" i="64"/>
  <c r="B82" i="64"/>
  <c r="H81" i="64"/>
  <c r="S81" i="64" s="1"/>
  <c r="E81" i="64"/>
  <c r="C81" i="64"/>
  <c r="B81" i="64"/>
  <c r="H80" i="64"/>
  <c r="E80" i="64"/>
  <c r="C80" i="64"/>
  <c r="B80" i="64"/>
  <c r="H79" i="64"/>
  <c r="S79" i="64" s="1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S75" i="64" s="1"/>
  <c r="E75" i="64"/>
  <c r="C75" i="64"/>
  <c r="B75" i="64"/>
  <c r="U74" i="64"/>
  <c r="T74" i="64"/>
  <c r="H74" i="64"/>
  <c r="E74" i="64"/>
  <c r="C74" i="64"/>
  <c r="B74" i="64"/>
  <c r="U73" i="64"/>
  <c r="T73" i="64"/>
  <c r="H73" i="64"/>
  <c r="V73" i="64" s="1"/>
  <c r="E73" i="64"/>
  <c r="C73" i="64"/>
  <c r="B73" i="64"/>
  <c r="D71" i="64"/>
  <c r="H69" i="64"/>
  <c r="E69" i="64"/>
  <c r="C69" i="64"/>
  <c r="B69" i="64"/>
  <c r="H68" i="64"/>
  <c r="E68" i="64"/>
  <c r="C68" i="64"/>
  <c r="B68" i="64"/>
  <c r="H67" i="64"/>
  <c r="S67" i="64" s="1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U59" i="64"/>
  <c r="T59" i="64"/>
  <c r="H59" i="64"/>
  <c r="S59" i="64" s="1"/>
  <c r="E59" i="64"/>
  <c r="C59" i="64"/>
  <c r="B59" i="64"/>
  <c r="U58" i="64"/>
  <c r="T58" i="64"/>
  <c r="H58" i="64"/>
  <c r="V58" i="64" s="1"/>
  <c r="E58" i="64"/>
  <c r="C58" i="64"/>
  <c r="B58" i="64"/>
  <c r="D56" i="64"/>
  <c r="H54" i="64"/>
  <c r="S54" i="64" s="1"/>
  <c r="E54" i="64"/>
  <c r="C54" i="64"/>
  <c r="B54" i="64"/>
  <c r="H53" i="64"/>
  <c r="E53" i="64"/>
  <c r="C53" i="64"/>
  <c r="B53" i="64"/>
  <c r="H52" i="64"/>
  <c r="S52" i="64" s="1"/>
  <c r="E52" i="64"/>
  <c r="C52" i="64"/>
  <c r="B52" i="64"/>
  <c r="H51" i="64"/>
  <c r="E51" i="64"/>
  <c r="C51" i="64"/>
  <c r="B51" i="64"/>
  <c r="H50" i="64"/>
  <c r="S50" i="64" s="1"/>
  <c r="E50" i="64"/>
  <c r="C50" i="64"/>
  <c r="B50" i="64"/>
  <c r="H49" i="64"/>
  <c r="E49" i="64"/>
  <c r="C49" i="64"/>
  <c r="B49" i="64"/>
  <c r="H48" i="64"/>
  <c r="S48" i="64" s="1"/>
  <c r="E48" i="64"/>
  <c r="C48" i="64"/>
  <c r="B48" i="64"/>
  <c r="H47" i="64"/>
  <c r="E47" i="64"/>
  <c r="C47" i="64"/>
  <c r="B47" i="64"/>
  <c r="H46" i="64"/>
  <c r="S46" i="64" s="1"/>
  <c r="E46" i="64"/>
  <c r="C46" i="64"/>
  <c r="B46" i="64"/>
  <c r="H45" i="64"/>
  <c r="S45" i="64" s="1"/>
  <c r="E45" i="64"/>
  <c r="C45" i="64"/>
  <c r="B45" i="64"/>
  <c r="U44" i="64"/>
  <c r="T44" i="64"/>
  <c r="H44" i="64"/>
  <c r="S44" i="64" s="1"/>
  <c r="E44" i="64"/>
  <c r="C44" i="64"/>
  <c r="B44" i="64"/>
  <c r="U43" i="64"/>
  <c r="T43" i="64"/>
  <c r="H43" i="64"/>
  <c r="V43" i="64" s="1"/>
  <c r="E43" i="64"/>
  <c r="C43" i="64"/>
  <c r="B43" i="64"/>
  <c r="D41" i="64"/>
  <c r="H39" i="64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F35" i="64"/>
  <c r="F50" i="64" s="1"/>
  <c r="F65" i="64" s="1"/>
  <c r="F80" i="64" s="1"/>
  <c r="F95" i="64" s="1"/>
  <c r="F110" i="64" s="1"/>
  <c r="F125" i="64" s="1"/>
  <c r="F140" i="64" s="1"/>
  <c r="F367" i="64" s="1"/>
  <c r="F382" i="64" s="1"/>
  <c r="F397" i="64" s="1"/>
  <c r="F412" i="64" s="1"/>
  <c r="F427" i="64" s="1"/>
  <c r="F442" i="64" s="1"/>
  <c r="F457" i="64" s="1"/>
  <c r="E35" i="64"/>
  <c r="C35" i="64"/>
  <c r="B35" i="64"/>
  <c r="H34" i="64"/>
  <c r="S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S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V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U29" i="64"/>
  <c r="T29" i="64"/>
  <c r="H29" i="64"/>
  <c r="V29" i="64" s="1"/>
  <c r="F29" i="64"/>
  <c r="F44" i="64" s="1"/>
  <c r="F59" i="64" s="1"/>
  <c r="F74" i="64" s="1"/>
  <c r="F89" i="64" s="1"/>
  <c r="F104" i="64" s="1"/>
  <c r="F119" i="64" s="1"/>
  <c r="F134" i="64" s="1"/>
  <c r="E29" i="64"/>
  <c r="C29" i="64"/>
  <c r="B29" i="64"/>
  <c r="U28" i="64"/>
  <c r="T28" i="64"/>
  <c r="H28" i="64"/>
  <c r="F28" i="64"/>
  <c r="F43" i="64" s="1"/>
  <c r="F58" i="64" s="1"/>
  <c r="F73" i="64" s="1"/>
  <c r="F88" i="64" s="1"/>
  <c r="F103" i="64" s="1"/>
  <c r="F118" i="64" s="1"/>
  <c r="F133" i="64" s="1"/>
  <c r="E28" i="64"/>
  <c r="C28" i="64"/>
  <c r="B28" i="64"/>
  <c r="D26" i="64"/>
  <c r="H24" i="64"/>
  <c r="Z24" i="64" s="1"/>
  <c r="E24" i="64"/>
  <c r="C24" i="64"/>
  <c r="B24" i="64"/>
  <c r="H23" i="64"/>
  <c r="E23" i="64"/>
  <c r="C23" i="64"/>
  <c r="B23" i="64"/>
  <c r="H22" i="64"/>
  <c r="E22" i="64"/>
  <c r="C22" i="64"/>
  <c r="B22" i="64"/>
  <c r="H21" i="64"/>
  <c r="Y21" i="64" s="1"/>
  <c r="E21" i="64"/>
  <c r="C21" i="64"/>
  <c r="B21" i="64"/>
  <c r="H20" i="64"/>
  <c r="Q20" i="64" s="1"/>
  <c r="E20" i="64"/>
  <c r="C20" i="64"/>
  <c r="B20" i="64"/>
  <c r="H19" i="64"/>
  <c r="Y19" i="64" s="1"/>
  <c r="E19" i="64"/>
  <c r="C19" i="64"/>
  <c r="B19" i="64"/>
  <c r="H18" i="64"/>
  <c r="Y18" i="64" s="1"/>
  <c r="E18" i="64"/>
  <c r="C18" i="64"/>
  <c r="B18" i="64"/>
  <c r="H17" i="64"/>
  <c r="E17" i="64"/>
  <c r="C17" i="64"/>
  <c r="B17" i="64"/>
  <c r="H16" i="64"/>
  <c r="Z16" i="64" s="1"/>
  <c r="E16" i="64"/>
  <c r="C16" i="64"/>
  <c r="B16" i="64"/>
  <c r="H15" i="64"/>
  <c r="E15" i="64"/>
  <c r="C15" i="64"/>
  <c r="B15" i="64"/>
  <c r="U14" i="64"/>
  <c r="T14" i="64"/>
  <c r="H14" i="64"/>
  <c r="AB14" i="64" s="1"/>
  <c r="E14" i="64"/>
  <c r="C14" i="64"/>
  <c r="B14" i="64"/>
  <c r="U13" i="64"/>
  <c r="T13" i="64"/>
  <c r="H13" i="64"/>
  <c r="E13" i="64"/>
  <c r="C13" i="64"/>
  <c r="B13" i="64"/>
  <c r="D11" i="64"/>
  <c r="AA77" i="48"/>
  <c r="Z77" i="48"/>
  <c r="Y77" i="48"/>
  <c r="X77" i="48"/>
  <c r="W77" i="48"/>
  <c r="V77" i="48"/>
  <c r="T77" i="48"/>
  <c r="L77" i="48"/>
  <c r="R77" i="48"/>
  <c r="J77" i="48"/>
  <c r="H77" i="48"/>
  <c r="F77" i="48"/>
  <c r="E77" i="48"/>
  <c r="C77" i="48"/>
  <c r="B77" i="48"/>
  <c r="AA76" i="48"/>
  <c r="Z76" i="48"/>
  <c r="Y76" i="48"/>
  <c r="X76" i="48"/>
  <c r="W76" i="48"/>
  <c r="V76" i="48"/>
  <c r="T76" i="48"/>
  <c r="L76" i="48"/>
  <c r="R76" i="48"/>
  <c r="J76" i="48"/>
  <c r="H76" i="48"/>
  <c r="F76" i="48"/>
  <c r="E76" i="48"/>
  <c r="C76" i="48"/>
  <c r="B76" i="48"/>
  <c r="AA75" i="48"/>
  <c r="Z75" i="48"/>
  <c r="Y75" i="48"/>
  <c r="X75" i="48"/>
  <c r="W75" i="48"/>
  <c r="V75" i="48"/>
  <c r="T75" i="48"/>
  <c r="L75" i="48"/>
  <c r="R75" i="48"/>
  <c r="J75" i="48"/>
  <c r="H75" i="48"/>
  <c r="F75" i="48"/>
  <c r="E75" i="48"/>
  <c r="C75" i="48"/>
  <c r="B75" i="48"/>
  <c r="AA74" i="48"/>
  <c r="Z74" i="48"/>
  <c r="Y74" i="48"/>
  <c r="X74" i="48"/>
  <c r="W74" i="48"/>
  <c r="V74" i="48"/>
  <c r="T74" i="48"/>
  <c r="L74" i="48"/>
  <c r="R74" i="48"/>
  <c r="J74" i="48"/>
  <c r="H74" i="48"/>
  <c r="F74" i="48"/>
  <c r="E74" i="48"/>
  <c r="C74" i="48"/>
  <c r="B74" i="48"/>
  <c r="AA73" i="48"/>
  <c r="Z73" i="48"/>
  <c r="Y73" i="48"/>
  <c r="X73" i="48"/>
  <c r="W73" i="48"/>
  <c r="V73" i="48"/>
  <c r="T73" i="48"/>
  <c r="L73" i="48"/>
  <c r="R73" i="48"/>
  <c r="J73" i="48"/>
  <c r="H73" i="48"/>
  <c r="F73" i="48"/>
  <c r="E73" i="48"/>
  <c r="C73" i="48"/>
  <c r="B73" i="48"/>
  <c r="AA72" i="48"/>
  <c r="Z72" i="48"/>
  <c r="Y72" i="48"/>
  <c r="X72" i="48"/>
  <c r="W72" i="48"/>
  <c r="V72" i="48"/>
  <c r="T72" i="48"/>
  <c r="L72" i="48"/>
  <c r="R72" i="48"/>
  <c r="J72" i="48"/>
  <c r="H72" i="48"/>
  <c r="F72" i="48"/>
  <c r="E72" i="48"/>
  <c r="C72" i="48"/>
  <c r="B72" i="48"/>
  <c r="AA71" i="48"/>
  <c r="Z71" i="48"/>
  <c r="Y71" i="48"/>
  <c r="X71" i="48"/>
  <c r="W71" i="48"/>
  <c r="V71" i="48"/>
  <c r="T71" i="48"/>
  <c r="L71" i="48"/>
  <c r="R71" i="48"/>
  <c r="J71" i="48"/>
  <c r="H71" i="48"/>
  <c r="F71" i="48"/>
  <c r="E71" i="48"/>
  <c r="C71" i="48"/>
  <c r="B71" i="48"/>
  <c r="AA70" i="48"/>
  <c r="Z70" i="48"/>
  <c r="Y70" i="48"/>
  <c r="X70" i="48"/>
  <c r="W70" i="48"/>
  <c r="V70" i="48"/>
  <c r="T70" i="48"/>
  <c r="L70" i="48"/>
  <c r="R70" i="48"/>
  <c r="J70" i="48"/>
  <c r="H70" i="48"/>
  <c r="F70" i="48"/>
  <c r="E70" i="48"/>
  <c r="C70" i="48"/>
  <c r="B70" i="48"/>
  <c r="AA69" i="48"/>
  <c r="Z69" i="48"/>
  <c r="Y69" i="48"/>
  <c r="X69" i="48"/>
  <c r="W69" i="48"/>
  <c r="V69" i="48"/>
  <c r="T69" i="48"/>
  <c r="L69" i="48"/>
  <c r="R69" i="48"/>
  <c r="J69" i="48"/>
  <c r="H69" i="48"/>
  <c r="F69" i="48"/>
  <c r="E69" i="48"/>
  <c r="C69" i="48"/>
  <c r="B69" i="48"/>
  <c r="AA68" i="48"/>
  <c r="Z68" i="48"/>
  <c r="Y68" i="48"/>
  <c r="X68" i="48"/>
  <c r="W68" i="48"/>
  <c r="V68" i="48"/>
  <c r="T68" i="48"/>
  <c r="L68" i="48"/>
  <c r="R68" i="48"/>
  <c r="J68" i="48"/>
  <c r="H68" i="48"/>
  <c r="F68" i="48"/>
  <c r="E68" i="48"/>
  <c r="C68" i="48"/>
  <c r="B68" i="48"/>
  <c r="AA67" i="48"/>
  <c r="Z67" i="48"/>
  <c r="Y67" i="48"/>
  <c r="X67" i="48"/>
  <c r="W67" i="48"/>
  <c r="V67" i="48"/>
  <c r="T67" i="48"/>
  <c r="L67" i="48"/>
  <c r="R67" i="48"/>
  <c r="J67" i="48"/>
  <c r="H67" i="48"/>
  <c r="F67" i="48"/>
  <c r="E67" i="48"/>
  <c r="C67" i="48"/>
  <c r="B67" i="48"/>
  <c r="AA66" i="48"/>
  <c r="Z66" i="48"/>
  <c r="Y66" i="48"/>
  <c r="X66" i="48"/>
  <c r="W66" i="48"/>
  <c r="V66" i="48"/>
  <c r="T66" i="48"/>
  <c r="L66" i="48"/>
  <c r="R66" i="48"/>
  <c r="J66" i="48"/>
  <c r="H66" i="48"/>
  <c r="F66" i="48"/>
  <c r="E66" i="48"/>
  <c r="C66" i="48"/>
  <c r="B66" i="48"/>
  <c r="AA65" i="48"/>
  <c r="Z65" i="48"/>
  <c r="Y65" i="48"/>
  <c r="X65" i="48"/>
  <c r="W65" i="48"/>
  <c r="V65" i="48"/>
  <c r="T65" i="48"/>
  <c r="L65" i="48"/>
  <c r="R65" i="48"/>
  <c r="J65" i="48"/>
  <c r="H65" i="48"/>
  <c r="F65" i="48"/>
  <c r="E65" i="48"/>
  <c r="C65" i="48"/>
  <c r="B65" i="48"/>
  <c r="AA64" i="48"/>
  <c r="Z64" i="48"/>
  <c r="Y64" i="48"/>
  <c r="X64" i="48"/>
  <c r="W64" i="48"/>
  <c r="V64" i="48"/>
  <c r="T64" i="48"/>
  <c r="L64" i="48"/>
  <c r="R64" i="48"/>
  <c r="J64" i="48"/>
  <c r="H64" i="48"/>
  <c r="F64" i="48"/>
  <c r="E64" i="48"/>
  <c r="C64" i="48"/>
  <c r="B64" i="48"/>
  <c r="AA63" i="48"/>
  <c r="Z63" i="48"/>
  <c r="Y63" i="48"/>
  <c r="X63" i="48"/>
  <c r="W63" i="48"/>
  <c r="V63" i="48"/>
  <c r="T63" i="48"/>
  <c r="L63" i="48"/>
  <c r="R63" i="48"/>
  <c r="J63" i="48"/>
  <c r="H63" i="48"/>
  <c r="F63" i="48"/>
  <c r="E63" i="48"/>
  <c r="C63" i="48"/>
  <c r="B63" i="48"/>
  <c r="AA61" i="48"/>
  <c r="Z61" i="48"/>
  <c r="Y61" i="48"/>
  <c r="X61" i="48"/>
  <c r="W61" i="48"/>
  <c r="V61" i="48"/>
  <c r="T61" i="48"/>
  <c r="L61" i="48"/>
  <c r="M43" i="48" s="1"/>
  <c r="R61" i="48"/>
  <c r="S43" i="48" s="1"/>
  <c r="J61" i="48"/>
  <c r="H61" i="48"/>
  <c r="I43" i="48" s="1"/>
  <c r="F61" i="48"/>
  <c r="O61" i="48" s="1"/>
  <c r="E61" i="48"/>
  <c r="C61" i="48"/>
  <c r="B61" i="48"/>
  <c r="AA60" i="48"/>
  <c r="Z60" i="48"/>
  <c r="Y60" i="48"/>
  <c r="X60" i="48"/>
  <c r="W60" i="48"/>
  <c r="V60" i="48"/>
  <c r="T60" i="48"/>
  <c r="L60" i="48"/>
  <c r="R60" i="48"/>
  <c r="J60" i="48"/>
  <c r="H60" i="48"/>
  <c r="F60" i="48"/>
  <c r="P60" i="48" s="1"/>
  <c r="E60" i="48"/>
  <c r="C60" i="48"/>
  <c r="B60" i="48"/>
  <c r="AA59" i="48"/>
  <c r="Z59" i="48"/>
  <c r="Y59" i="48"/>
  <c r="X59" i="48"/>
  <c r="W59" i="48"/>
  <c r="V59" i="48"/>
  <c r="T59" i="48"/>
  <c r="L59" i="48"/>
  <c r="R59" i="48"/>
  <c r="J59" i="48"/>
  <c r="H59" i="48"/>
  <c r="F59" i="48"/>
  <c r="E59" i="48"/>
  <c r="C59" i="48"/>
  <c r="B59" i="48"/>
  <c r="AA58" i="48"/>
  <c r="Z58" i="48"/>
  <c r="Y58" i="48"/>
  <c r="X58" i="48"/>
  <c r="W58" i="48"/>
  <c r="V58" i="48"/>
  <c r="T58" i="48"/>
  <c r="L58" i="48"/>
  <c r="R58" i="48"/>
  <c r="J58" i="48"/>
  <c r="H58" i="48"/>
  <c r="F58" i="48"/>
  <c r="P58" i="48" s="1"/>
  <c r="E58" i="48"/>
  <c r="C58" i="48"/>
  <c r="B58" i="48"/>
  <c r="AA57" i="48"/>
  <c r="Z57" i="48"/>
  <c r="Y57" i="48"/>
  <c r="X57" i="48"/>
  <c r="W57" i="48"/>
  <c r="V57" i="48"/>
  <c r="T57" i="48"/>
  <c r="L57" i="48"/>
  <c r="R57" i="48"/>
  <c r="J57" i="48"/>
  <c r="H57" i="48"/>
  <c r="F57" i="48"/>
  <c r="O57" i="48" s="1"/>
  <c r="E57" i="48"/>
  <c r="C57" i="48"/>
  <c r="B57" i="48"/>
  <c r="AA56" i="48"/>
  <c r="Z56" i="48"/>
  <c r="Y56" i="48"/>
  <c r="X56" i="48"/>
  <c r="W56" i="48"/>
  <c r="V56" i="48"/>
  <c r="T56" i="48"/>
  <c r="L56" i="48"/>
  <c r="R56" i="48"/>
  <c r="J56" i="48"/>
  <c r="H56" i="48"/>
  <c r="F56" i="48"/>
  <c r="P56" i="48" s="1"/>
  <c r="E56" i="48"/>
  <c r="C56" i="48"/>
  <c r="B56" i="48"/>
  <c r="AA55" i="48"/>
  <c r="Z55" i="48"/>
  <c r="Y55" i="48"/>
  <c r="X55" i="48"/>
  <c r="W55" i="48"/>
  <c r="V55" i="48"/>
  <c r="T55" i="48"/>
  <c r="L55" i="48"/>
  <c r="R55" i="48"/>
  <c r="J55" i="48"/>
  <c r="H55" i="48"/>
  <c r="F55" i="48"/>
  <c r="E55" i="48"/>
  <c r="C55" i="48"/>
  <c r="B55" i="48"/>
  <c r="AA54" i="48"/>
  <c r="Z54" i="48"/>
  <c r="Y54" i="48"/>
  <c r="X54" i="48"/>
  <c r="W54" i="48"/>
  <c r="V54" i="48"/>
  <c r="T54" i="48"/>
  <c r="L54" i="48"/>
  <c r="R54" i="48"/>
  <c r="J54" i="48"/>
  <c r="H54" i="48"/>
  <c r="F54" i="48"/>
  <c r="O54" i="48" s="1"/>
  <c r="E54" i="48"/>
  <c r="C54" i="48"/>
  <c r="B54" i="48"/>
  <c r="AA53" i="48"/>
  <c r="Z53" i="48"/>
  <c r="Y53" i="48"/>
  <c r="X53" i="48"/>
  <c r="W53" i="48"/>
  <c r="V53" i="48"/>
  <c r="T53" i="48"/>
  <c r="L53" i="48"/>
  <c r="R53" i="48"/>
  <c r="J53" i="48"/>
  <c r="H53" i="48"/>
  <c r="F53" i="48"/>
  <c r="O53" i="48" s="1"/>
  <c r="E53" i="48"/>
  <c r="C53" i="48"/>
  <c r="B53" i="48"/>
  <c r="AA52" i="48"/>
  <c r="Z52" i="48"/>
  <c r="Y52" i="48"/>
  <c r="X52" i="48"/>
  <c r="W52" i="48"/>
  <c r="V52" i="48"/>
  <c r="T52" i="48"/>
  <c r="L52" i="48"/>
  <c r="R52" i="48"/>
  <c r="J52" i="48"/>
  <c r="H52" i="48"/>
  <c r="F52" i="48"/>
  <c r="P52" i="48" s="1"/>
  <c r="E52" i="48"/>
  <c r="C52" i="48"/>
  <c r="B52" i="48"/>
  <c r="AA51" i="48"/>
  <c r="Z51" i="48"/>
  <c r="Y51" i="48"/>
  <c r="X51" i="48"/>
  <c r="W51" i="48"/>
  <c r="V51" i="48"/>
  <c r="T51" i="48"/>
  <c r="L51" i="48"/>
  <c r="R51" i="48"/>
  <c r="J51" i="48"/>
  <c r="H51" i="48"/>
  <c r="F51" i="48"/>
  <c r="E51" i="48"/>
  <c r="C51" i="48"/>
  <c r="B51" i="48"/>
  <c r="AA50" i="48"/>
  <c r="Z50" i="48"/>
  <c r="Y50" i="48"/>
  <c r="X50" i="48"/>
  <c r="W50" i="48"/>
  <c r="V50" i="48"/>
  <c r="T50" i="48"/>
  <c r="L50" i="48"/>
  <c r="R50" i="48"/>
  <c r="J50" i="48"/>
  <c r="H50" i="48"/>
  <c r="F50" i="48"/>
  <c r="E50" i="48"/>
  <c r="C50" i="48"/>
  <c r="B50" i="48"/>
  <c r="AA49" i="48"/>
  <c r="Z49" i="48"/>
  <c r="Y49" i="48"/>
  <c r="X49" i="48"/>
  <c r="W49" i="48"/>
  <c r="V49" i="48"/>
  <c r="T49" i="48"/>
  <c r="L49" i="48"/>
  <c r="R49" i="48"/>
  <c r="J49" i="48"/>
  <c r="H49" i="48"/>
  <c r="F49" i="48"/>
  <c r="O49" i="48" s="1"/>
  <c r="E49" i="48"/>
  <c r="C49" i="48"/>
  <c r="B49" i="48"/>
  <c r="AA48" i="48"/>
  <c r="Z48" i="48"/>
  <c r="Y48" i="48"/>
  <c r="X48" i="48"/>
  <c r="W48" i="48"/>
  <c r="V48" i="48"/>
  <c r="T48" i="48"/>
  <c r="L48" i="48"/>
  <c r="R48" i="48"/>
  <c r="J48" i="48"/>
  <c r="H48" i="48"/>
  <c r="F48" i="48"/>
  <c r="P48" i="48" s="1"/>
  <c r="E48" i="48"/>
  <c r="C48" i="48"/>
  <c r="B48" i="48"/>
  <c r="AA47" i="48"/>
  <c r="Z47" i="48"/>
  <c r="Y47" i="48"/>
  <c r="X47" i="48"/>
  <c r="W47" i="48"/>
  <c r="V47" i="48"/>
  <c r="T47" i="48"/>
  <c r="L47" i="48"/>
  <c r="R47" i="48"/>
  <c r="J47" i="48"/>
  <c r="H47" i="48"/>
  <c r="F47" i="48"/>
  <c r="P47" i="48" s="1"/>
  <c r="E47" i="48"/>
  <c r="C47" i="48"/>
  <c r="B47" i="48"/>
  <c r="U25" i="48"/>
  <c r="S25" i="48"/>
  <c r="I25" i="48"/>
  <c r="D61" i="48"/>
  <c r="D77" i="48" s="1"/>
  <c r="AA42" i="48"/>
  <c r="Z42" i="48"/>
  <c r="Y42" i="48"/>
  <c r="X42" i="48"/>
  <c r="W42" i="48"/>
  <c r="V42" i="48"/>
  <c r="T42" i="48"/>
  <c r="L42" i="48"/>
  <c r="R42" i="48"/>
  <c r="J42" i="48"/>
  <c r="H42" i="48"/>
  <c r="F42" i="48"/>
  <c r="E42" i="48"/>
  <c r="C42" i="48"/>
  <c r="D42" i="48" s="1"/>
  <c r="B42" i="48"/>
  <c r="AA41" i="48"/>
  <c r="Z41" i="48"/>
  <c r="Y41" i="48"/>
  <c r="X41" i="48"/>
  <c r="W41" i="48"/>
  <c r="V41" i="48"/>
  <c r="T41" i="48"/>
  <c r="L41" i="48"/>
  <c r="R41" i="48"/>
  <c r="J41" i="48"/>
  <c r="H41" i="48"/>
  <c r="F41" i="48"/>
  <c r="E41" i="48"/>
  <c r="C41" i="48"/>
  <c r="D41" i="48" s="1"/>
  <c r="B41" i="48"/>
  <c r="AA40" i="48"/>
  <c r="Z40" i="48"/>
  <c r="Y40" i="48"/>
  <c r="X40" i="48"/>
  <c r="W40" i="48"/>
  <c r="V40" i="48"/>
  <c r="T40" i="48"/>
  <c r="L40" i="48"/>
  <c r="R40" i="48"/>
  <c r="J40" i="48"/>
  <c r="H40" i="48"/>
  <c r="F40" i="48"/>
  <c r="E40" i="48"/>
  <c r="C40" i="48"/>
  <c r="D40" i="48" s="1"/>
  <c r="B40" i="48"/>
  <c r="AA39" i="48"/>
  <c r="Z39" i="48"/>
  <c r="Y39" i="48"/>
  <c r="X39" i="48"/>
  <c r="W39" i="48"/>
  <c r="V39" i="48"/>
  <c r="T39" i="48"/>
  <c r="L39" i="48"/>
  <c r="R39" i="48"/>
  <c r="J39" i="48"/>
  <c r="H39" i="48"/>
  <c r="F39" i="48"/>
  <c r="E39" i="48"/>
  <c r="C39" i="48"/>
  <c r="D39" i="48" s="1"/>
  <c r="B39" i="48"/>
  <c r="AA38" i="48"/>
  <c r="Z38" i="48"/>
  <c r="Y38" i="48"/>
  <c r="X38" i="48"/>
  <c r="W38" i="48"/>
  <c r="V38" i="48"/>
  <c r="T38" i="48"/>
  <c r="L38" i="48"/>
  <c r="R38" i="48"/>
  <c r="J38" i="48"/>
  <c r="H38" i="48"/>
  <c r="F38" i="48"/>
  <c r="E38" i="48"/>
  <c r="C38" i="48"/>
  <c r="D38" i="48" s="1"/>
  <c r="B38" i="48"/>
  <c r="AA37" i="48"/>
  <c r="Z37" i="48"/>
  <c r="Y37" i="48"/>
  <c r="X37" i="48"/>
  <c r="W37" i="48"/>
  <c r="V37" i="48"/>
  <c r="T37" i="48"/>
  <c r="L37" i="48"/>
  <c r="R37" i="48"/>
  <c r="J37" i="48"/>
  <c r="H37" i="48"/>
  <c r="F37" i="48"/>
  <c r="L19" i="48" s="1"/>
  <c r="E37" i="48"/>
  <c r="C37" i="48"/>
  <c r="D37" i="48" s="1"/>
  <c r="B37" i="48"/>
  <c r="AA36" i="48"/>
  <c r="Z36" i="48"/>
  <c r="Y36" i="48"/>
  <c r="X36" i="48"/>
  <c r="W36" i="48"/>
  <c r="V36" i="48"/>
  <c r="T36" i="48"/>
  <c r="L36" i="48"/>
  <c r="R36" i="48"/>
  <c r="J36" i="48"/>
  <c r="H36" i="48"/>
  <c r="F36" i="48"/>
  <c r="E36" i="48"/>
  <c r="C36" i="48"/>
  <c r="D36" i="48" s="1"/>
  <c r="B36" i="48"/>
  <c r="AA35" i="48"/>
  <c r="Z35" i="48"/>
  <c r="Y35" i="48"/>
  <c r="X35" i="48"/>
  <c r="W35" i="48"/>
  <c r="V35" i="48"/>
  <c r="T35" i="48"/>
  <c r="L35" i="48"/>
  <c r="R35" i="48"/>
  <c r="J35" i="48"/>
  <c r="H35" i="48"/>
  <c r="F35" i="48"/>
  <c r="E35" i="48"/>
  <c r="C35" i="48"/>
  <c r="D35" i="48" s="1"/>
  <c r="B35" i="48"/>
  <c r="AA34" i="48"/>
  <c r="Z34" i="48"/>
  <c r="Y34" i="48"/>
  <c r="X34" i="48"/>
  <c r="W34" i="48"/>
  <c r="V34" i="48"/>
  <c r="T34" i="48"/>
  <c r="L34" i="48"/>
  <c r="R34" i="48"/>
  <c r="J34" i="48"/>
  <c r="H34" i="48"/>
  <c r="F34" i="48"/>
  <c r="E34" i="48"/>
  <c r="C34" i="48"/>
  <c r="D34" i="48" s="1"/>
  <c r="B34" i="48"/>
  <c r="AA33" i="48"/>
  <c r="Z33" i="48"/>
  <c r="Y33" i="48"/>
  <c r="X33" i="48"/>
  <c r="W33" i="48"/>
  <c r="V33" i="48"/>
  <c r="T33" i="48"/>
  <c r="L33" i="48"/>
  <c r="R33" i="48"/>
  <c r="J33" i="48"/>
  <c r="H33" i="48"/>
  <c r="F33" i="48"/>
  <c r="E33" i="48"/>
  <c r="C33" i="48"/>
  <c r="D33" i="48" s="1"/>
  <c r="B33" i="48"/>
  <c r="AA32" i="48"/>
  <c r="Z32" i="48"/>
  <c r="Y32" i="48"/>
  <c r="X32" i="48"/>
  <c r="W32" i="48"/>
  <c r="V32" i="48"/>
  <c r="T32" i="48"/>
  <c r="L32" i="48"/>
  <c r="R32" i="48"/>
  <c r="J32" i="48"/>
  <c r="H32" i="48"/>
  <c r="F32" i="48"/>
  <c r="E32" i="48"/>
  <c r="C32" i="48"/>
  <c r="D32" i="48" s="1"/>
  <c r="B32" i="48"/>
  <c r="AA31" i="48"/>
  <c r="Z31" i="48"/>
  <c r="Y31" i="48"/>
  <c r="X31" i="48"/>
  <c r="W31" i="48"/>
  <c r="V31" i="48"/>
  <c r="T31" i="48"/>
  <c r="L31" i="48"/>
  <c r="R31" i="48"/>
  <c r="J31" i="48"/>
  <c r="H31" i="48"/>
  <c r="F31" i="48"/>
  <c r="E31" i="48"/>
  <c r="C31" i="48"/>
  <c r="D31" i="48" s="1"/>
  <c r="B31" i="48"/>
  <c r="AA30" i="48"/>
  <c r="Z30" i="48"/>
  <c r="Y30" i="48"/>
  <c r="X30" i="48"/>
  <c r="W30" i="48"/>
  <c r="V30" i="48"/>
  <c r="T30" i="48"/>
  <c r="L30" i="48"/>
  <c r="R30" i="48"/>
  <c r="J30" i="48"/>
  <c r="H30" i="48"/>
  <c r="F30" i="48"/>
  <c r="E30" i="48"/>
  <c r="C30" i="48"/>
  <c r="D30" i="48" s="1"/>
  <c r="B30" i="48"/>
  <c r="AA29" i="48"/>
  <c r="Z29" i="48"/>
  <c r="Y29" i="48"/>
  <c r="X29" i="48"/>
  <c r="W29" i="48"/>
  <c r="V29" i="48"/>
  <c r="T29" i="48"/>
  <c r="L29" i="48"/>
  <c r="R29" i="48"/>
  <c r="J29" i="48"/>
  <c r="H29" i="48"/>
  <c r="F29" i="48"/>
  <c r="E29" i="48"/>
  <c r="C29" i="48"/>
  <c r="D29" i="48" s="1"/>
  <c r="B29" i="48"/>
  <c r="AA24" i="48"/>
  <c r="Z24" i="48"/>
  <c r="Y24" i="48"/>
  <c r="X24" i="48"/>
  <c r="W24" i="48"/>
  <c r="V24" i="48"/>
  <c r="T24" i="48"/>
  <c r="R24" i="48"/>
  <c r="J24" i="48"/>
  <c r="H24" i="48"/>
  <c r="F24" i="48"/>
  <c r="E24" i="48"/>
  <c r="C24" i="48"/>
  <c r="D24" i="48" s="1"/>
  <c r="B24" i="48"/>
  <c r="AA23" i="48"/>
  <c r="Z23" i="48"/>
  <c r="Y23" i="48"/>
  <c r="X23" i="48"/>
  <c r="W23" i="48"/>
  <c r="V23" i="48"/>
  <c r="T23" i="48"/>
  <c r="R23" i="48"/>
  <c r="J23" i="48"/>
  <c r="H23" i="48"/>
  <c r="F23" i="48"/>
  <c r="E23" i="48"/>
  <c r="C23" i="48"/>
  <c r="D23" i="48" s="1"/>
  <c r="D59" i="48" s="1"/>
  <c r="D75" i="48" s="1"/>
  <c r="B23" i="48"/>
  <c r="AA22" i="48"/>
  <c r="Z22" i="48"/>
  <c r="Y22" i="48"/>
  <c r="X22" i="48"/>
  <c r="W22" i="48"/>
  <c r="V22" i="48"/>
  <c r="T22" i="48"/>
  <c r="R22" i="48"/>
  <c r="J22" i="48"/>
  <c r="H22" i="48"/>
  <c r="F22" i="48"/>
  <c r="E22" i="48"/>
  <c r="C22" i="48"/>
  <c r="D22" i="48" s="1"/>
  <c r="B22" i="48"/>
  <c r="AA21" i="48"/>
  <c r="Z21" i="48"/>
  <c r="Y21" i="48"/>
  <c r="X21" i="48"/>
  <c r="W21" i="48"/>
  <c r="V21" i="48"/>
  <c r="T21" i="48"/>
  <c r="R21" i="48"/>
  <c r="J21" i="48"/>
  <c r="H21" i="48"/>
  <c r="F21" i="48"/>
  <c r="E21" i="48"/>
  <c r="C21" i="48"/>
  <c r="D21" i="48" s="1"/>
  <c r="B21" i="48"/>
  <c r="AA20" i="48"/>
  <c r="Z20" i="48"/>
  <c r="Y20" i="48"/>
  <c r="X20" i="48"/>
  <c r="W20" i="48"/>
  <c r="V20" i="48"/>
  <c r="T20" i="48"/>
  <c r="R20" i="48"/>
  <c r="J20" i="48"/>
  <c r="H20" i="48"/>
  <c r="F20" i="48"/>
  <c r="E20" i="48"/>
  <c r="C20" i="48"/>
  <c r="D20" i="48" s="1"/>
  <c r="B20" i="48"/>
  <c r="AA19" i="48"/>
  <c r="Z19" i="48"/>
  <c r="Y19" i="48"/>
  <c r="X19" i="48"/>
  <c r="W19" i="48"/>
  <c r="V19" i="48"/>
  <c r="T19" i="48"/>
  <c r="R19" i="48"/>
  <c r="J19" i="48"/>
  <c r="H19" i="48"/>
  <c r="F19" i="48"/>
  <c r="E19" i="48"/>
  <c r="C19" i="48"/>
  <c r="D19" i="48" s="1"/>
  <c r="B19" i="48"/>
  <c r="AA18" i="48"/>
  <c r="Z18" i="48"/>
  <c r="Y18" i="48"/>
  <c r="X18" i="48"/>
  <c r="W18" i="48"/>
  <c r="V18" i="48"/>
  <c r="T18" i="48"/>
  <c r="R18" i="48"/>
  <c r="J18" i="48"/>
  <c r="H18" i="48"/>
  <c r="F18" i="48"/>
  <c r="E18" i="48"/>
  <c r="C18" i="48"/>
  <c r="D18" i="48" s="1"/>
  <c r="B18" i="48"/>
  <c r="AA17" i="48"/>
  <c r="Z17" i="48"/>
  <c r="Y17" i="48"/>
  <c r="X17" i="48"/>
  <c r="W17" i="48"/>
  <c r="V17" i="48"/>
  <c r="T17" i="48"/>
  <c r="R17" i="48"/>
  <c r="J17" i="48"/>
  <c r="H17" i="48"/>
  <c r="F17" i="48"/>
  <c r="E17" i="48"/>
  <c r="C17" i="48"/>
  <c r="D17" i="48" s="1"/>
  <c r="B17" i="48"/>
  <c r="AA16" i="48"/>
  <c r="Z16" i="48"/>
  <c r="Y16" i="48"/>
  <c r="X16" i="48"/>
  <c r="W16" i="48"/>
  <c r="V16" i="48"/>
  <c r="T16" i="48"/>
  <c r="R16" i="48"/>
  <c r="J16" i="48"/>
  <c r="H16" i="48"/>
  <c r="F16" i="48"/>
  <c r="E16" i="48"/>
  <c r="C16" i="48"/>
  <c r="D16" i="48" s="1"/>
  <c r="B16" i="48"/>
  <c r="AA15" i="48"/>
  <c r="Z15" i="48"/>
  <c r="Y15" i="48"/>
  <c r="X15" i="48"/>
  <c r="W15" i="48"/>
  <c r="V15" i="48"/>
  <c r="T15" i="48"/>
  <c r="R15" i="48"/>
  <c r="J15" i="48"/>
  <c r="H15" i="48"/>
  <c r="F15" i="48"/>
  <c r="E15" i="48"/>
  <c r="C15" i="48"/>
  <c r="D15" i="48" s="1"/>
  <c r="D51" i="48" s="1"/>
  <c r="D67" i="48" s="1"/>
  <c r="B15" i="48"/>
  <c r="AA14" i="48"/>
  <c r="Z14" i="48"/>
  <c r="Y14" i="48"/>
  <c r="X14" i="48"/>
  <c r="W14" i="48"/>
  <c r="V14" i="48"/>
  <c r="T14" i="48"/>
  <c r="R14" i="48"/>
  <c r="J14" i="48"/>
  <c r="H14" i="48"/>
  <c r="F14" i="48"/>
  <c r="E14" i="48"/>
  <c r="C14" i="48"/>
  <c r="D14" i="48" s="1"/>
  <c r="B14" i="48"/>
  <c r="AA13" i="48"/>
  <c r="Z13" i="48"/>
  <c r="Y13" i="48"/>
  <c r="X13" i="48"/>
  <c r="W13" i="48"/>
  <c r="V13" i="48"/>
  <c r="T13" i="48"/>
  <c r="R13" i="48"/>
  <c r="J13" i="48"/>
  <c r="H13" i="48"/>
  <c r="F13" i="48"/>
  <c r="E13" i="48"/>
  <c r="C13" i="48"/>
  <c r="D13" i="48" s="1"/>
  <c r="B13" i="48"/>
  <c r="AA12" i="48"/>
  <c r="Z12" i="48"/>
  <c r="Y12" i="48"/>
  <c r="X12" i="48"/>
  <c r="W12" i="48"/>
  <c r="V12" i="48"/>
  <c r="T12" i="48"/>
  <c r="R12" i="48"/>
  <c r="J12" i="48"/>
  <c r="H12" i="48"/>
  <c r="F12" i="48"/>
  <c r="E12" i="48"/>
  <c r="C12" i="48"/>
  <c r="D12" i="48" s="1"/>
  <c r="B12" i="48"/>
  <c r="AA11" i="48"/>
  <c r="Z11" i="48"/>
  <c r="Y11" i="48"/>
  <c r="X11" i="48"/>
  <c r="W11" i="48"/>
  <c r="V11" i="48"/>
  <c r="T11" i="48"/>
  <c r="R11" i="48"/>
  <c r="J11" i="48"/>
  <c r="H11" i="48"/>
  <c r="F11" i="48"/>
  <c r="E11" i="48"/>
  <c r="C11" i="48"/>
  <c r="D11" i="48" s="1"/>
  <c r="B11" i="48"/>
  <c r="H5" i="48"/>
  <c r="V2" i="48"/>
  <c r="O140" i="76"/>
  <c r="O141" i="76" s="1"/>
  <c r="O142" i="76" s="1"/>
  <c r="O143" i="76" s="1"/>
  <c r="O144" i="76" s="1"/>
  <c r="O145" i="76" s="1"/>
  <c r="O105" i="76"/>
  <c r="O106" i="76" s="1"/>
  <c r="O107" i="76" s="1"/>
  <c r="O108" i="76" s="1"/>
  <c r="O109" i="76" s="1"/>
  <c r="O110" i="76" s="1"/>
  <c r="Z16" i="46"/>
  <c r="AE35" i="46"/>
  <c r="AD35" i="46"/>
  <c r="AC35" i="46"/>
  <c r="AB35" i="46"/>
  <c r="AA35" i="46"/>
  <c r="G35" i="46"/>
  <c r="F35" i="46"/>
  <c r="D35" i="46"/>
  <c r="E35" i="46" s="1"/>
  <c r="C35" i="46"/>
  <c r="B35" i="46"/>
  <c r="AE34" i="46"/>
  <c r="AD34" i="46"/>
  <c r="AC34" i="46"/>
  <c r="AB34" i="46"/>
  <c r="AA34" i="46"/>
  <c r="G34" i="46"/>
  <c r="F34" i="46"/>
  <c r="D34" i="46"/>
  <c r="E34" i="46" s="1"/>
  <c r="C34" i="46"/>
  <c r="B34" i="46"/>
  <c r="AE33" i="46"/>
  <c r="AD33" i="46"/>
  <c r="AC33" i="46"/>
  <c r="AB33" i="46"/>
  <c r="AA33" i="46"/>
  <c r="G33" i="46"/>
  <c r="F33" i="46"/>
  <c r="D33" i="46"/>
  <c r="E33" i="46" s="1"/>
  <c r="C33" i="46"/>
  <c r="B33" i="46"/>
  <c r="AE32" i="46"/>
  <c r="AD32" i="46"/>
  <c r="AC32" i="46"/>
  <c r="AB32" i="46"/>
  <c r="AA32" i="46"/>
  <c r="G32" i="46"/>
  <c r="F32" i="46"/>
  <c r="D32" i="46"/>
  <c r="E32" i="46" s="1"/>
  <c r="C32" i="46"/>
  <c r="B32" i="46"/>
  <c r="AE31" i="46"/>
  <c r="AD31" i="46"/>
  <c r="AC31" i="46"/>
  <c r="AB31" i="46"/>
  <c r="AA31" i="46"/>
  <c r="G31" i="46"/>
  <c r="F31" i="46"/>
  <c r="D31" i="46"/>
  <c r="E31" i="46" s="1"/>
  <c r="C31" i="46"/>
  <c r="B31" i="46"/>
  <c r="AE30" i="46"/>
  <c r="AD30" i="46"/>
  <c r="AC30" i="46"/>
  <c r="AB30" i="46"/>
  <c r="AA30" i="46"/>
  <c r="G30" i="46"/>
  <c r="F30" i="46"/>
  <c r="D30" i="46"/>
  <c r="E30" i="46" s="1"/>
  <c r="C30" i="46"/>
  <c r="B30" i="46"/>
  <c r="AE29" i="46"/>
  <c r="AD29" i="46"/>
  <c r="AC29" i="46"/>
  <c r="AB29" i="46"/>
  <c r="AA29" i="46"/>
  <c r="G29" i="46"/>
  <c r="F29" i="46"/>
  <c r="D29" i="46"/>
  <c r="E29" i="46" s="1"/>
  <c r="C29" i="46"/>
  <c r="B29" i="46"/>
  <c r="AE28" i="46"/>
  <c r="AD28" i="46"/>
  <c r="AC28" i="46"/>
  <c r="AB28" i="46"/>
  <c r="AA28" i="46"/>
  <c r="G28" i="46"/>
  <c r="F28" i="46"/>
  <c r="D28" i="46"/>
  <c r="E28" i="46" s="1"/>
  <c r="C28" i="46"/>
  <c r="B28" i="46"/>
  <c r="AE27" i="46"/>
  <c r="AD27" i="46"/>
  <c r="AC27" i="46"/>
  <c r="AB27" i="46"/>
  <c r="AA27" i="46"/>
  <c r="G27" i="46"/>
  <c r="F27" i="46"/>
  <c r="D27" i="46"/>
  <c r="E27" i="46" s="1"/>
  <c r="C27" i="46"/>
  <c r="B27" i="46"/>
  <c r="AE26" i="46"/>
  <c r="AD26" i="46"/>
  <c r="AC26" i="46"/>
  <c r="AB26" i="46"/>
  <c r="AA26" i="46"/>
  <c r="G26" i="46"/>
  <c r="F26" i="46"/>
  <c r="D26" i="46"/>
  <c r="E26" i="46" s="1"/>
  <c r="C26" i="46"/>
  <c r="B26" i="46"/>
  <c r="AE25" i="46"/>
  <c r="AD25" i="46"/>
  <c r="AC25" i="46"/>
  <c r="AB25" i="46"/>
  <c r="AA25" i="46"/>
  <c r="G25" i="46"/>
  <c r="F25" i="46"/>
  <c r="D25" i="46"/>
  <c r="E25" i="46" s="1"/>
  <c r="C25" i="46"/>
  <c r="B25" i="46"/>
  <c r="AE24" i="46"/>
  <c r="AD24" i="46"/>
  <c r="AC24" i="46"/>
  <c r="AB24" i="46"/>
  <c r="AA24" i="46"/>
  <c r="G24" i="46"/>
  <c r="F24" i="46"/>
  <c r="D24" i="46"/>
  <c r="E24" i="46" s="1"/>
  <c r="C24" i="46"/>
  <c r="B24" i="46"/>
  <c r="AE23" i="46"/>
  <c r="AD23" i="46"/>
  <c r="AC23" i="46"/>
  <c r="AB23" i="46"/>
  <c r="AA23" i="46"/>
  <c r="G23" i="46"/>
  <c r="F23" i="46"/>
  <c r="D23" i="46"/>
  <c r="E23" i="46" s="1"/>
  <c r="C23" i="46"/>
  <c r="B23" i="46"/>
  <c r="AE22" i="46"/>
  <c r="AD22" i="46"/>
  <c r="AC22" i="46"/>
  <c r="AB22" i="46"/>
  <c r="AA22" i="46"/>
  <c r="G22" i="46"/>
  <c r="F22" i="46"/>
  <c r="D22" i="46"/>
  <c r="E22" i="46" s="1"/>
  <c r="C22" i="46"/>
  <c r="B22" i="46"/>
  <c r="AE21" i="46"/>
  <c r="AD21" i="46"/>
  <c r="AC21" i="46"/>
  <c r="AB21" i="46"/>
  <c r="AA21" i="46"/>
  <c r="G21" i="46"/>
  <c r="F21" i="46"/>
  <c r="D21" i="46"/>
  <c r="E21" i="46" s="1"/>
  <c r="C21" i="46"/>
  <c r="B21" i="46"/>
  <c r="AE20" i="46"/>
  <c r="AD20" i="46"/>
  <c r="AC20" i="46"/>
  <c r="AB20" i="46"/>
  <c r="AA20" i="46"/>
  <c r="G20" i="46"/>
  <c r="F20" i="46"/>
  <c r="D20" i="46"/>
  <c r="E20" i="46" s="1"/>
  <c r="C20" i="46"/>
  <c r="B20" i="46"/>
  <c r="AE19" i="46"/>
  <c r="AD19" i="46"/>
  <c r="AC19" i="46"/>
  <c r="AB19" i="46"/>
  <c r="AA19" i="46"/>
  <c r="G19" i="46"/>
  <c r="F19" i="46"/>
  <c r="D19" i="46"/>
  <c r="E19" i="46" s="1"/>
  <c r="C19" i="46"/>
  <c r="B19" i="46"/>
  <c r="AE18" i="46"/>
  <c r="AD18" i="46"/>
  <c r="AC18" i="46"/>
  <c r="AB18" i="46"/>
  <c r="AA18" i="46"/>
  <c r="G18" i="46"/>
  <c r="F18" i="46"/>
  <c r="D18" i="46"/>
  <c r="E18" i="46" s="1"/>
  <c r="C18" i="46"/>
  <c r="B18" i="46"/>
  <c r="AE17" i="46"/>
  <c r="AD17" i="46"/>
  <c r="AC17" i="46"/>
  <c r="AB17" i="46"/>
  <c r="AA17" i="46"/>
  <c r="G17" i="46"/>
  <c r="F17" i="46"/>
  <c r="D17" i="46"/>
  <c r="E17" i="46" s="1"/>
  <c r="C17" i="46"/>
  <c r="B17" i="46"/>
  <c r="D16" i="46"/>
  <c r="E16" i="46" s="1"/>
  <c r="C16" i="46"/>
  <c r="B16" i="46"/>
  <c r="AE15" i="46"/>
  <c r="AD15" i="46"/>
  <c r="AC15" i="46"/>
  <c r="AB15" i="46"/>
  <c r="AA15" i="46"/>
  <c r="G15" i="46"/>
  <c r="F15" i="46"/>
  <c r="D15" i="46"/>
  <c r="E15" i="46" s="1"/>
  <c r="C15" i="46"/>
  <c r="B15" i="46"/>
  <c r="AE14" i="46"/>
  <c r="AD14" i="46"/>
  <c r="AC14" i="46"/>
  <c r="AB14" i="46"/>
  <c r="AA14" i="46"/>
  <c r="G14" i="46"/>
  <c r="F14" i="46"/>
  <c r="D14" i="46"/>
  <c r="E14" i="46" s="1"/>
  <c r="C14" i="46"/>
  <c r="B14" i="46"/>
  <c r="AE13" i="46"/>
  <c r="AD13" i="46"/>
  <c r="AC13" i="46"/>
  <c r="AB13" i="46"/>
  <c r="AA13" i="46"/>
  <c r="G13" i="46"/>
  <c r="F13" i="46"/>
  <c r="D13" i="46"/>
  <c r="E13" i="46" s="1"/>
  <c r="C13" i="46"/>
  <c r="B13" i="46"/>
  <c r="AE12" i="46"/>
  <c r="AD12" i="46"/>
  <c r="AC12" i="46"/>
  <c r="AB12" i="46"/>
  <c r="AA12" i="46"/>
  <c r="G12" i="46"/>
  <c r="F12" i="46"/>
  <c r="D12" i="46"/>
  <c r="E12" i="46" s="1"/>
  <c r="C12" i="46"/>
  <c r="B12" i="46"/>
  <c r="G4" i="46"/>
  <c r="T2" i="46"/>
  <c r="AC29" i="45"/>
  <c r="AB29" i="45"/>
  <c r="AA29" i="45"/>
  <c r="Z29" i="45"/>
  <c r="Y29" i="45"/>
  <c r="X29" i="45"/>
  <c r="U29" i="45"/>
  <c r="T29" i="45"/>
  <c r="S29" i="45"/>
  <c r="R29" i="45"/>
  <c r="Q29" i="45"/>
  <c r="O29" i="45"/>
  <c r="M29" i="45"/>
  <c r="K29" i="45"/>
  <c r="J29" i="45"/>
  <c r="I29" i="45"/>
  <c r="G29" i="45"/>
  <c r="F29" i="45"/>
  <c r="C29" i="45"/>
  <c r="B29" i="45"/>
  <c r="AC28" i="45"/>
  <c r="AB28" i="45"/>
  <c r="AA28" i="45"/>
  <c r="Z28" i="45"/>
  <c r="Y28" i="45"/>
  <c r="X28" i="45"/>
  <c r="U28" i="45"/>
  <c r="T28" i="45"/>
  <c r="S28" i="45"/>
  <c r="R28" i="45"/>
  <c r="Q28" i="45"/>
  <c r="O28" i="45"/>
  <c r="M28" i="45"/>
  <c r="K28" i="45"/>
  <c r="J28" i="45"/>
  <c r="I28" i="45"/>
  <c r="G28" i="45"/>
  <c r="F28" i="45"/>
  <c r="C28" i="45"/>
  <c r="B28" i="45"/>
  <c r="AC27" i="45"/>
  <c r="AB27" i="45"/>
  <c r="AA27" i="45"/>
  <c r="Z27" i="45"/>
  <c r="Y27" i="45"/>
  <c r="X27" i="45"/>
  <c r="U27" i="45"/>
  <c r="T27" i="45"/>
  <c r="S27" i="45"/>
  <c r="R27" i="45"/>
  <c r="Q27" i="45"/>
  <c r="O27" i="45"/>
  <c r="M27" i="45"/>
  <c r="K27" i="45"/>
  <c r="J27" i="45"/>
  <c r="I27" i="45"/>
  <c r="G27" i="45"/>
  <c r="F27" i="45"/>
  <c r="C27" i="45"/>
  <c r="B27" i="45"/>
  <c r="AC26" i="45"/>
  <c r="AB26" i="45"/>
  <c r="AA26" i="45"/>
  <c r="Z26" i="45"/>
  <c r="Y26" i="45"/>
  <c r="X26" i="45"/>
  <c r="U26" i="45"/>
  <c r="T26" i="45"/>
  <c r="S26" i="45"/>
  <c r="R26" i="45"/>
  <c r="Q26" i="45"/>
  <c r="O26" i="45"/>
  <c r="M26" i="45"/>
  <c r="K26" i="45"/>
  <c r="J26" i="45"/>
  <c r="I26" i="45"/>
  <c r="G26" i="45"/>
  <c r="F26" i="45"/>
  <c r="C26" i="45"/>
  <c r="B26" i="45"/>
  <c r="AC25" i="45"/>
  <c r="AB25" i="45"/>
  <c r="AA25" i="45"/>
  <c r="Z25" i="45"/>
  <c r="Y25" i="45"/>
  <c r="X25" i="45"/>
  <c r="U25" i="45"/>
  <c r="T25" i="45"/>
  <c r="S25" i="45"/>
  <c r="R25" i="45"/>
  <c r="Q25" i="45"/>
  <c r="O25" i="45"/>
  <c r="M25" i="45"/>
  <c r="K25" i="45"/>
  <c r="J25" i="45"/>
  <c r="I25" i="45"/>
  <c r="G25" i="45"/>
  <c r="F25" i="45"/>
  <c r="C25" i="45"/>
  <c r="B25" i="45"/>
  <c r="AC24" i="45"/>
  <c r="AB24" i="45"/>
  <c r="AA24" i="45"/>
  <c r="Z24" i="45"/>
  <c r="Y24" i="45"/>
  <c r="X24" i="45"/>
  <c r="U24" i="45"/>
  <c r="T24" i="45"/>
  <c r="S24" i="45"/>
  <c r="R24" i="45"/>
  <c r="Q24" i="45"/>
  <c r="O24" i="45"/>
  <c r="M24" i="45"/>
  <c r="K24" i="45"/>
  <c r="J24" i="45"/>
  <c r="I24" i="45"/>
  <c r="G24" i="45"/>
  <c r="F24" i="45"/>
  <c r="C24" i="45"/>
  <c r="B24" i="45"/>
  <c r="AC22" i="45"/>
  <c r="AB22" i="45"/>
  <c r="AA22" i="45"/>
  <c r="Z22" i="45"/>
  <c r="Y22" i="45"/>
  <c r="X22" i="45"/>
  <c r="U22" i="45"/>
  <c r="T22" i="45"/>
  <c r="S22" i="45"/>
  <c r="R22" i="45"/>
  <c r="Q22" i="45"/>
  <c r="O22" i="45"/>
  <c r="M22" i="45"/>
  <c r="K22" i="45"/>
  <c r="J22" i="45"/>
  <c r="I22" i="45"/>
  <c r="G22" i="45"/>
  <c r="F22" i="45"/>
  <c r="C22" i="45"/>
  <c r="B22" i="45"/>
  <c r="AC21" i="45"/>
  <c r="AB21" i="45"/>
  <c r="AA21" i="45"/>
  <c r="Z21" i="45"/>
  <c r="Y21" i="45"/>
  <c r="X21" i="45"/>
  <c r="U21" i="45"/>
  <c r="T21" i="45"/>
  <c r="S21" i="45"/>
  <c r="R21" i="45"/>
  <c r="Q21" i="45"/>
  <c r="O21" i="45"/>
  <c r="M21" i="45"/>
  <c r="K21" i="45"/>
  <c r="J21" i="45"/>
  <c r="I21" i="45"/>
  <c r="G21" i="45"/>
  <c r="F21" i="45"/>
  <c r="C21" i="45"/>
  <c r="B21" i="45"/>
  <c r="AC20" i="45"/>
  <c r="AB20" i="45"/>
  <c r="AA20" i="45"/>
  <c r="Z20" i="45"/>
  <c r="Y20" i="45"/>
  <c r="X20" i="45"/>
  <c r="U20" i="45"/>
  <c r="T20" i="45"/>
  <c r="S20" i="45"/>
  <c r="R20" i="45"/>
  <c r="Q20" i="45"/>
  <c r="O20" i="45"/>
  <c r="M20" i="45"/>
  <c r="K20" i="45"/>
  <c r="J20" i="45"/>
  <c r="I20" i="45"/>
  <c r="G20" i="45"/>
  <c r="F20" i="45"/>
  <c r="C20" i="45"/>
  <c r="B20" i="45"/>
  <c r="AC19" i="45"/>
  <c r="AB19" i="45"/>
  <c r="AA19" i="45"/>
  <c r="Z19" i="45"/>
  <c r="Y19" i="45"/>
  <c r="X19" i="45"/>
  <c r="U19" i="45"/>
  <c r="T19" i="45"/>
  <c r="S19" i="45"/>
  <c r="R19" i="45"/>
  <c r="Q19" i="45"/>
  <c r="O19" i="45"/>
  <c r="M19" i="45"/>
  <c r="K19" i="45"/>
  <c r="J19" i="45"/>
  <c r="I19" i="45"/>
  <c r="G19" i="45"/>
  <c r="F19" i="45"/>
  <c r="C19" i="45"/>
  <c r="B19" i="45"/>
  <c r="AC18" i="45"/>
  <c r="AB18" i="45"/>
  <c r="AA18" i="45"/>
  <c r="Z18" i="45"/>
  <c r="Y18" i="45"/>
  <c r="X18" i="45"/>
  <c r="U18" i="45"/>
  <c r="T18" i="45"/>
  <c r="S18" i="45"/>
  <c r="R18" i="45"/>
  <c r="Q18" i="45"/>
  <c r="O18" i="45"/>
  <c r="M18" i="45"/>
  <c r="K18" i="45"/>
  <c r="J18" i="45"/>
  <c r="I18" i="45"/>
  <c r="G18" i="45"/>
  <c r="F18" i="45"/>
  <c r="C18" i="45"/>
  <c r="B18" i="45"/>
  <c r="AC17" i="45"/>
  <c r="AB17" i="45"/>
  <c r="AA17" i="45"/>
  <c r="Z17" i="45"/>
  <c r="Y17" i="45"/>
  <c r="X17" i="45"/>
  <c r="U17" i="45"/>
  <c r="T17" i="45"/>
  <c r="S17" i="45"/>
  <c r="R17" i="45"/>
  <c r="Q17" i="45"/>
  <c r="O17" i="45"/>
  <c r="M17" i="45"/>
  <c r="K17" i="45"/>
  <c r="J17" i="45"/>
  <c r="I17" i="45"/>
  <c r="G17" i="45"/>
  <c r="F17" i="45"/>
  <c r="C17" i="45"/>
  <c r="B17" i="45"/>
  <c r="AC15" i="45"/>
  <c r="AB15" i="45"/>
  <c r="AA15" i="45"/>
  <c r="Z15" i="45"/>
  <c r="Y15" i="45"/>
  <c r="X15" i="45"/>
  <c r="U15" i="45"/>
  <c r="T15" i="45"/>
  <c r="S15" i="45"/>
  <c r="R15" i="45"/>
  <c r="Q15" i="45"/>
  <c r="O15" i="45"/>
  <c r="M15" i="45"/>
  <c r="K15" i="45"/>
  <c r="J15" i="45"/>
  <c r="I15" i="45"/>
  <c r="G15" i="45"/>
  <c r="F15" i="45"/>
  <c r="C15" i="45"/>
  <c r="B15" i="45"/>
  <c r="AC14" i="45"/>
  <c r="AB14" i="45"/>
  <c r="AA14" i="45"/>
  <c r="Z14" i="45"/>
  <c r="Y14" i="45"/>
  <c r="X14" i="45"/>
  <c r="U14" i="45"/>
  <c r="T14" i="45"/>
  <c r="S14" i="45"/>
  <c r="R14" i="45"/>
  <c r="Q14" i="45"/>
  <c r="O14" i="45"/>
  <c r="M14" i="45"/>
  <c r="N14" i="45" s="1"/>
  <c r="K14" i="45"/>
  <c r="J14" i="45"/>
  <c r="I14" i="45"/>
  <c r="G14" i="45"/>
  <c r="F14" i="45"/>
  <c r="C14" i="45"/>
  <c r="B14" i="45"/>
  <c r="AC13" i="45"/>
  <c r="AB13" i="45"/>
  <c r="AA13" i="45"/>
  <c r="Z13" i="45"/>
  <c r="Y13" i="45"/>
  <c r="X13" i="45"/>
  <c r="U13" i="45"/>
  <c r="T13" i="45"/>
  <c r="S13" i="45"/>
  <c r="R13" i="45"/>
  <c r="Q13" i="45"/>
  <c r="O13" i="45"/>
  <c r="M13" i="45"/>
  <c r="N13" i="45" s="1"/>
  <c r="K13" i="45"/>
  <c r="J13" i="45"/>
  <c r="I13" i="45"/>
  <c r="G13" i="45"/>
  <c r="F13" i="45"/>
  <c r="C13" i="45"/>
  <c r="B13" i="45"/>
  <c r="AC12" i="45"/>
  <c r="AB12" i="45"/>
  <c r="AA12" i="45"/>
  <c r="Z12" i="45"/>
  <c r="Y12" i="45"/>
  <c r="X12" i="45"/>
  <c r="U12" i="45"/>
  <c r="T12" i="45"/>
  <c r="S12" i="45"/>
  <c r="R12" i="45"/>
  <c r="Q12" i="45"/>
  <c r="O12" i="45"/>
  <c r="M12" i="45"/>
  <c r="K12" i="45"/>
  <c r="L12" i="45" s="1"/>
  <c r="J12" i="45"/>
  <c r="I12" i="45"/>
  <c r="G12" i="45"/>
  <c r="H12" i="45" s="1"/>
  <c r="F12" i="45"/>
  <c r="C12" i="45"/>
  <c r="B12" i="45"/>
  <c r="AC11" i="45"/>
  <c r="AB11" i="45"/>
  <c r="AA11" i="45"/>
  <c r="Z11" i="45"/>
  <c r="Y11" i="45"/>
  <c r="X11" i="45"/>
  <c r="U11" i="45"/>
  <c r="T11" i="45"/>
  <c r="S11" i="45"/>
  <c r="R11" i="45"/>
  <c r="Q11" i="45"/>
  <c r="O11" i="45"/>
  <c r="M11" i="45"/>
  <c r="N11" i="45" s="1"/>
  <c r="K11" i="45"/>
  <c r="J11" i="45"/>
  <c r="I11" i="45"/>
  <c r="G11" i="45"/>
  <c r="F11" i="45"/>
  <c r="C11" i="45"/>
  <c r="B11" i="45"/>
  <c r="AC10" i="45"/>
  <c r="AB10" i="45"/>
  <c r="AA10" i="45"/>
  <c r="Z10" i="45"/>
  <c r="Y10" i="45"/>
  <c r="X10" i="45"/>
  <c r="U10" i="45"/>
  <c r="T10" i="45"/>
  <c r="S10" i="45"/>
  <c r="R10" i="45"/>
  <c r="Q10" i="45"/>
  <c r="O10" i="45"/>
  <c r="M10" i="45"/>
  <c r="N10" i="45" s="1"/>
  <c r="K10" i="45"/>
  <c r="J10" i="45"/>
  <c r="I10" i="45"/>
  <c r="G10" i="45"/>
  <c r="F10" i="45"/>
  <c r="C10" i="45"/>
  <c r="B10" i="45"/>
  <c r="H4" i="45"/>
  <c r="S2" i="45"/>
  <c r="AD35" i="44"/>
  <c r="AC35" i="44"/>
  <c r="AB35" i="44"/>
  <c r="AA35" i="44"/>
  <c r="Z35" i="44"/>
  <c r="X35" i="44"/>
  <c r="W35" i="44"/>
  <c r="V35" i="44"/>
  <c r="T35" i="44"/>
  <c r="R35" i="44"/>
  <c r="M35" i="44"/>
  <c r="K35" i="44"/>
  <c r="I35" i="44"/>
  <c r="H35" i="44"/>
  <c r="G35" i="44"/>
  <c r="E35" i="44"/>
  <c r="C35" i="44"/>
  <c r="B35" i="44"/>
  <c r="AD34" i="44"/>
  <c r="AC34" i="44"/>
  <c r="AB34" i="44"/>
  <c r="AA34" i="44"/>
  <c r="Z34" i="44"/>
  <c r="X34" i="44"/>
  <c r="W34" i="44"/>
  <c r="V34" i="44"/>
  <c r="T34" i="44"/>
  <c r="R34" i="44"/>
  <c r="M34" i="44"/>
  <c r="K34" i="44"/>
  <c r="I34" i="44"/>
  <c r="H34" i="44"/>
  <c r="G34" i="44"/>
  <c r="E34" i="44"/>
  <c r="C34" i="44"/>
  <c r="B34" i="44"/>
  <c r="AD33" i="44"/>
  <c r="AC33" i="44"/>
  <c r="AB33" i="44"/>
  <c r="AA33" i="44"/>
  <c r="Z33" i="44"/>
  <c r="X33" i="44"/>
  <c r="W33" i="44"/>
  <c r="V33" i="44"/>
  <c r="T33" i="44"/>
  <c r="R33" i="44"/>
  <c r="M33" i="44"/>
  <c r="K33" i="44"/>
  <c r="I33" i="44"/>
  <c r="H33" i="44"/>
  <c r="G33" i="44"/>
  <c r="E33" i="44"/>
  <c r="C33" i="44"/>
  <c r="B33" i="44"/>
  <c r="AD32" i="44"/>
  <c r="AC32" i="44"/>
  <c r="AB32" i="44"/>
  <c r="AA32" i="44"/>
  <c r="Z32" i="44"/>
  <c r="X32" i="44"/>
  <c r="W32" i="44"/>
  <c r="V32" i="44"/>
  <c r="T32" i="44"/>
  <c r="R32" i="44"/>
  <c r="M32" i="44"/>
  <c r="K32" i="44"/>
  <c r="I32" i="44"/>
  <c r="H32" i="44"/>
  <c r="G32" i="44"/>
  <c r="E32" i="44"/>
  <c r="C32" i="44"/>
  <c r="B32" i="44"/>
  <c r="AD31" i="44"/>
  <c r="AC31" i="44"/>
  <c r="AB31" i="44"/>
  <c r="AA31" i="44"/>
  <c r="Z31" i="44"/>
  <c r="X31" i="44"/>
  <c r="W31" i="44"/>
  <c r="V31" i="44"/>
  <c r="T31" i="44"/>
  <c r="R31" i="44"/>
  <c r="M31" i="44"/>
  <c r="K31" i="44"/>
  <c r="I31" i="44"/>
  <c r="H31" i="44"/>
  <c r="G31" i="44"/>
  <c r="E31" i="44"/>
  <c r="C31" i="44"/>
  <c r="B31" i="44"/>
  <c r="AD30" i="44"/>
  <c r="AC30" i="44"/>
  <c r="AB30" i="44"/>
  <c r="AA30" i="44"/>
  <c r="Z30" i="44"/>
  <c r="X30" i="44"/>
  <c r="W30" i="44"/>
  <c r="V30" i="44"/>
  <c r="T30" i="44"/>
  <c r="R30" i="44"/>
  <c r="M30" i="44"/>
  <c r="K30" i="44"/>
  <c r="I30" i="44"/>
  <c r="H30" i="44"/>
  <c r="G30" i="44"/>
  <c r="E30" i="44"/>
  <c r="C30" i="44"/>
  <c r="B30" i="44"/>
  <c r="AD29" i="44"/>
  <c r="AC29" i="44"/>
  <c r="AB29" i="44"/>
  <c r="AA29" i="44"/>
  <c r="Z29" i="44"/>
  <c r="X29" i="44"/>
  <c r="W29" i="44"/>
  <c r="V29" i="44"/>
  <c r="T29" i="44"/>
  <c r="R29" i="44"/>
  <c r="M29" i="44"/>
  <c r="K29" i="44"/>
  <c r="I29" i="44"/>
  <c r="H29" i="44"/>
  <c r="G29" i="44"/>
  <c r="E29" i="44"/>
  <c r="C29" i="44"/>
  <c r="B29" i="44"/>
  <c r="AD28" i="44"/>
  <c r="AC28" i="44"/>
  <c r="AB28" i="44"/>
  <c r="P28" i="44"/>
  <c r="O28" i="44"/>
  <c r="AA28" i="44"/>
  <c r="Z28" i="44"/>
  <c r="X28" i="44"/>
  <c r="W28" i="44"/>
  <c r="V28" i="44"/>
  <c r="T28" i="44"/>
  <c r="R28" i="44"/>
  <c r="M28" i="44"/>
  <c r="K28" i="44"/>
  <c r="I28" i="44"/>
  <c r="H28" i="44"/>
  <c r="G28" i="44"/>
  <c r="E28" i="44"/>
  <c r="C28" i="44"/>
  <c r="B28" i="44"/>
  <c r="AD26" i="44"/>
  <c r="AC26" i="44"/>
  <c r="AB26" i="44"/>
  <c r="P26" i="44"/>
  <c r="O26" i="44"/>
  <c r="AA26" i="44"/>
  <c r="Z26" i="44"/>
  <c r="X26" i="44"/>
  <c r="W26" i="44"/>
  <c r="V26" i="44"/>
  <c r="T26" i="44"/>
  <c r="R26" i="44"/>
  <c r="M26" i="44"/>
  <c r="K26" i="44"/>
  <c r="I26" i="44"/>
  <c r="H26" i="44"/>
  <c r="G26" i="44"/>
  <c r="E26" i="44"/>
  <c r="D26" i="44"/>
  <c r="D35" i="44" s="1"/>
  <c r="C26" i="44"/>
  <c r="B26" i="44"/>
  <c r="AD25" i="44"/>
  <c r="AC25" i="44"/>
  <c r="AB25" i="44"/>
  <c r="P25" i="44"/>
  <c r="O25" i="44"/>
  <c r="AA25" i="44"/>
  <c r="Z25" i="44"/>
  <c r="X25" i="44"/>
  <c r="W25" i="44"/>
  <c r="V25" i="44"/>
  <c r="T25" i="44"/>
  <c r="R25" i="44"/>
  <c r="M25" i="44"/>
  <c r="K25" i="44"/>
  <c r="I25" i="44"/>
  <c r="H25" i="44"/>
  <c r="G25" i="44"/>
  <c r="E25" i="44"/>
  <c r="D25" i="44"/>
  <c r="D34" i="44" s="1"/>
  <c r="C25" i="44"/>
  <c r="B25" i="44"/>
  <c r="AD24" i="44"/>
  <c r="AC24" i="44"/>
  <c r="AB24" i="44"/>
  <c r="P24" i="44"/>
  <c r="O24" i="44"/>
  <c r="AA24" i="44"/>
  <c r="Z24" i="44"/>
  <c r="X24" i="44"/>
  <c r="W24" i="44"/>
  <c r="V24" i="44"/>
  <c r="T24" i="44"/>
  <c r="R24" i="44"/>
  <c r="M24" i="44"/>
  <c r="K24" i="44"/>
  <c r="I24" i="44"/>
  <c r="H24" i="44"/>
  <c r="G24" i="44"/>
  <c r="E24" i="44"/>
  <c r="D24" i="44"/>
  <c r="D33" i="44" s="1"/>
  <c r="C24" i="44"/>
  <c r="B24" i="44"/>
  <c r="AD23" i="44"/>
  <c r="AC23" i="44"/>
  <c r="AB23" i="44"/>
  <c r="P23" i="44"/>
  <c r="O23" i="44"/>
  <c r="AA23" i="44"/>
  <c r="Z23" i="44"/>
  <c r="X23" i="44"/>
  <c r="W23" i="44"/>
  <c r="V23" i="44"/>
  <c r="T23" i="44"/>
  <c r="R23" i="44"/>
  <c r="M23" i="44"/>
  <c r="K23" i="44"/>
  <c r="I23" i="44"/>
  <c r="H23" i="44"/>
  <c r="G23" i="44"/>
  <c r="E23" i="44"/>
  <c r="D23" i="44"/>
  <c r="D32" i="44" s="1"/>
  <c r="C23" i="44"/>
  <c r="B23" i="44"/>
  <c r="AD22" i="44"/>
  <c r="AC22" i="44"/>
  <c r="AB22" i="44"/>
  <c r="P22" i="44"/>
  <c r="O22" i="44"/>
  <c r="AA22" i="44"/>
  <c r="Z22" i="44"/>
  <c r="X22" i="44"/>
  <c r="W22" i="44"/>
  <c r="V22" i="44"/>
  <c r="T22" i="44"/>
  <c r="R22" i="44"/>
  <c r="M22" i="44"/>
  <c r="K22" i="44"/>
  <c r="I22" i="44"/>
  <c r="H22" i="44"/>
  <c r="G22" i="44"/>
  <c r="E22" i="44"/>
  <c r="D22" i="44"/>
  <c r="D31" i="44" s="1"/>
  <c r="C22" i="44"/>
  <c r="B22" i="44"/>
  <c r="AD21" i="44"/>
  <c r="AC21" i="44"/>
  <c r="AB21" i="44"/>
  <c r="P21" i="44"/>
  <c r="O21" i="44"/>
  <c r="AA21" i="44"/>
  <c r="Z21" i="44"/>
  <c r="X21" i="44"/>
  <c r="W21" i="44"/>
  <c r="V21" i="44"/>
  <c r="T21" i="44"/>
  <c r="R21" i="44"/>
  <c r="M21" i="44"/>
  <c r="K21" i="44"/>
  <c r="I21" i="44"/>
  <c r="H21" i="44"/>
  <c r="G21" i="44"/>
  <c r="E21" i="44"/>
  <c r="D21" i="44"/>
  <c r="D30" i="44" s="1"/>
  <c r="C21" i="44"/>
  <c r="B21" i="44"/>
  <c r="AD20" i="44"/>
  <c r="AC20" i="44"/>
  <c r="AB20" i="44"/>
  <c r="P20" i="44"/>
  <c r="O20" i="44"/>
  <c r="AA20" i="44"/>
  <c r="Z20" i="44"/>
  <c r="X20" i="44"/>
  <c r="W20" i="44"/>
  <c r="V20" i="44"/>
  <c r="T20" i="44"/>
  <c r="R20" i="44"/>
  <c r="M20" i="44"/>
  <c r="K20" i="44"/>
  <c r="I20" i="44"/>
  <c r="H20" i="44"/>
  <c r="G20" i="44"/>
  <c r="E20" i="44"/>
  <c r="D20" i="44"/>
  <c r="D29" i="44" s="1"/>
  <c r="C20" i="44"/>
  <c r="B20" i="44"/>
  <c r="AD19" i="44"/>
  <c r="AC19" i="44"/>
  <c r="AB19" i="44"/>
  <c r="P19" i="44"/>
  <c r="O19" i="44"/>
  <c r="AA19" i="44"/>
  <c r="Z19" i="44"/>
  <c r="X19" i="44"/>
  <c r="W19" i="44"/>
  <c r="V19" i="44"/>
  <c r="T19" i="44"/>
  <c r="R19" i="44"/>
  <c r="M19" i="44"/>
  <c r="K19" i="44"/>
  <c r="I19" i="44"/>
  <c r="H19" i="44"/>
  <c r="G19" i="44"/>
  <c r="E19" i="44"/>
  <c r="D19" i="44"/>
  <c r="D28" i="44" s="1"/>
  <c r="C19" i="44"/>
  <c r="B19" i="44"/>
  <c r="AD17" i="44"/>
  <c r="AC17" i="44"/>
  <c r="AB17" i="44"/>
  <c r="P17" i="44"/>
  <c r="O17" i="44"/>
  <c r="AA17" i="44"/>
  <c r="Z17" i="44"/>
  <c r="X17" i="44"/>
  <c r="W17" i="44"/>
  <c r="V17" i="44"/>
  <c r="T17" i="44"/>
  <c r="R17" i="44"/>
  <c r="S17" i="44" s="1"/>
  <c r="M17" i="44"/>
  <c r="N17" i="44" s="1"/>
  <c r="K17" i="44"/>
  <c r="I17" i="44"/>
  <c r="J17" i="44" s="1"/>
  <c r="H17" i="44"/>
  <c r="G17" i="44"/>
  <c r="E17" i="44"/>
  <c r="C17" i="44"/>
  <c r="B17" i="44"/>
  <c r="AD16" i="44"/>
  <c r="AC16" i="44"/>
  <c r="AB16" i="44"/>
  <c r="P16" i="44"/>
  <c r="O16" i="44"/>
  <c r="AA16" i="44"/>
  <c r="Z16" i="44"/>
  <c r="X16" i="44"/>
  <c r="W16" i="44"/>
  <c r="V16" i="44"/>
  <c r="T16" i="44"/>
  <c r="R16" i="44"/>
  <c r="M16" i="44"/>
  <c r="K16" i="44"/>
  <c r="I16" i="44"/>
  <c r="H16" i="44"/>
  <c r="G16" i="44"/>
  <c r="E16" i="44"/>
  <c r="C16" i="44"/>
  <c r="B16" i="44"/>
  <c r="AD15" i="44"/>
  <c r="AC15" i="44"/>
  <c r="AB15" i="44"/>
  <c r="P15" i="44"/>
  <c r="O15" i="44"/>
  <c r="AA15" i="44"/>
  <c r="Z15" i="44"/>
  <c r="X15" i="44"/>
  <c r="W15" i="44"/>
  <c r="V15" i="44"/>
  <c r="T15" i="44"/>
  <c r="R15" i="44"/>
  <c r="M15" i="44"/>
  <c r="K15" i="44"/>
  <c r="I15" i="44"/>
  <c r="H15" i="44"/>
  <c r="G15" i="44"/>
  <c r="E15" i="44"/>
  <c r="C15" i="44"/>
  <c r="B15" i="44"/>
  <c r="AD14" i="44"/>
  <c r="AC14" i="44"/>
  <c r="AB14" i="44"/>
  <c r="P14" i="44"/>
  <c r="O14" i="44"/>
  <c r="AA14" i="44"/>
  <c r="Z14" i="44"/>
  <c r="X14" i="44"/>
  <c r="W14" i="44"/>
  <c r="V14" i="44"/>
  <c r="T14" i="44"/>
  <c r="R14" i="44"/>
  <c r="M14" i="44"/>
  <c r="K14" i="44"/>
  <c r="I14" i="44"/>
  <c r="H14" i="44"/>
  <c r="G14" i="44"/>
  <c r="E14" i="44"/>
  <c r="C14" i="44"/>
  <c r="B14" i="44"/>
  <c r="AD13" i="44"/>
  <c r="AC13" i="44"/>
  <c r="AB13" i="44"/>
  <c r="P13" i="44"/>
  <c r="O13" i="44"/>
  <c r="AA13" i="44"/>
  <c r="Z13" i="44"/>
  <c r="X13" i="44"/>
  <c r="W13" i="44"/>
  <c r="V13" i="44"/>
  <c r="T13" i="44"/>
  <c r="R13" i="44"/>
  <c r="M13" i="44"/>
  <c r="K13" i="44"/>
  <c r="I13" i="44"/>
  <c r="H13" i="44"/>
  <c r="G13" i="44"/>
  <c r="E13" i="44"/>
  <c r="C13" i="44"/>
  <c r="B13" i="44"/>
  <c r="AD12" i="44"/>
  <c r="AC12" i="44"/>
  <c r="AB12" i="44"/>
  <c r="P12" i="44"/>
  <c r="O12" i="44"/>
  <c r="AA12" i="44"/>
  <c r="Z12" i="44"/>
  <c r="X12" i="44"/>
  <c r="W12" i="44"/>
  <c r="V12" i="44"/>
  <c r="T12" i="44"/>
  <c r="R12" i="44"/>
  <c r="M12" i="44"/>
  <c r="K12" i="44"/>
  <c r="I12" i="44"/>
  <c r="H12" i="44"/>
  <c r="G12" i="44"/>
  <c r="E12" i="44"/>
  <c r="C12" i="44"/>
  <c r="B12" i="44"/>
  <c r="AD11" i="44"/>
  <c r="AC11" i="44"/>
  <c r="AB11" i="44"/>
  <c r="P11" i="44"/>
  <c r="O11" i="44"/>
  <c r="AA11" i="44"/>
  <c r="Z11" i="44"/>
  <c r="X11" i="44"/>
  <c r="W11" i="44"/>
  <c r="V11" i="44"/>
  <c r="T11" i="44"/>
  <c r="R11" i="44"/>
  <c r="M11" i="44"/>
  <c r="K11" i="44"/>
  <c r="I11" i="44"/>
  <c r="H11" i="44"/>
  <c r="G11" i="44"/>
  <c r="E11" i="44"/>
  <c r="C11" i="44"/>
  <c r="B11" i="44"/>
  <c r="AD10" i="44"/>
  <c r="AC10" i="44"/>
  <c r="AB10" i="44"/>
  <c r="P10" i="44"/>
  <c r="O10" i="44"/>
  <c r="AA10" i="44"/>
  <c r="Z10" i="44"/>
  <c r="X10" i="44"/>
  <c r="W10" i="44"/>
  <c r="V10" i="44"/>
  <c r="T10" i="44"/>
  <c r="R10" i="44"/>
  <c r="M10" i="44"/>
  <c r="K10" i="44"/>
  <c r="I10" i="44"/>
  <c r="H10" i="44"/>
  <c r="G10" i="44"/>
  <c r="E10" i="44"/>
  <c r="C10" i="44"/>
  <c r="B10" i="44"/>
  <c r="H4" i="44"/>
  <c r="AA2" i="44"/>
  <c r="L66" i="16"/>
  <c r="K66" i="16"/>
  <c r="W66" i="16"/>
  <c r="V66" i="16"/>
  <c r="U66" i="16"/>
  <c r="T66" i="16"/>
  <c r="S66" i="16"/>
  <c r="R66" i="16"/>
  <c r="Q66" i="16"/>
  <c r="P66" i="16"/>
  <c r="N66" i="16"/>
  <c r="M66" i="16"/>
  <c r="I66" i="16"/>
  <c r="H66" i="16"/>
  <c r="G66" i="16"/>
  <c r="F66" i="16"/>
  <c r="E66" i="16"/>
  <c r="C66" i="16"/>
  <c r="B66" i="16"/>
  <c r="W65" i="16"/>
  <c r="V65" i="16"/>
  <c r="U65" i="16"/>
  <c r="T65" i="16"/>
  <c r="S65" i="16"/>
  <c r="R65" i="16"/>
  <c r="Q65" i="16"/>
  <c r="P65" i="16"/>
  <c r="N65" i="16"/>
  <c r="M65" i="16"/>
  <c r="I65" i="16"/>
  <c r="H65" i="16"/>
  <c r="G65" i="16"/>
  <c r="F65" i="16"/>
  <c r="E65" i="16"/>
  <c r="C65" i="16"/>
  <c r="B65" i="16"/>
  <c r="W64" i="16"/>
  <c r="V64" i="16"/>
  <c r="U64" i="16"/>
  <c r="T64" i="16"/>
  <c r="S64" i="16"/>
  <c r="R64" i="16"/>
  <c r="Q64" i="16"/>
  <c r="P64" i="16"/>
  <c r="N64" i="16"/>
  <c r="M64" i="16"/>
  <c r="I64" i="16"/>
  <c r="H64" i="16"/>
  <c r="G64" i="16"/>
  <c r="F64" i="16"/>
  <c r="E64" i="16"/>
  <c r="C64" i="16"/>
  <c r="B64" i="16"/>
  <c r="W63" i="16"/>
  <c r="V63" i="16"/>
  <c r="U63" i="16"/>
  <c r="T63" i="16"/>
  <c r="S63" i="16"/>
  <c r="R63" i="16"/>
  <c r="Q63" i="16"/>
  <c r="P63" i="16"/>
  <c r="N63" i="16"/>
  <c r="M63" i="16"/>
  <c r="I63" i="16"/>
  <c r="H63" i="16"/>
  <c r="G63" i="16"/>
  <c r="F63" i="16"/>
  <c r="E63" i="16"/>
  <c r="C63" i="16"/>
  <c r="B63" i="16"/>
  <c r="W62" i="16"/>
  <c r="V62" i="16"/>
  <c r="U62" i="16"/>
  <c r="T62" i="16"/>
  <c r="S62" i="16"/>
  <c r="R62" i="16"/>
  <c r="Q62" i="16"/>
  <c r="P62" i="16"/>
  <c r="N62" i="16"/>
  <c r="M62" i="16"/>
  <c r="I62" i="16"/>
  <c r="H62" i="16"/>
  <c r="G62" i="16"/>
  <c r="F62" i="16"/>
  <c r="E62" i="16"/>
  <c r="C62" i="16"/>
  <c r="B62" i="16"/>
  <c r="W61" i="16"/>
  <c r="V61" i="16"/>
  <c r="U61" i="16"/>
  <c r="T61" i="16"/>
  <c r="S61" i="16"/>
  <c r="R61" i="16"/>
  <c r="Q61" i="16"/>
  <c r="P61" i="16"/>
  <c r="N61" i="16"/>
  <c r="M61" i="16"/>
  <c r="I61" i="16"/>
  <c r="H61" i="16"/>
  <c r="G61" i="16"/>
  <c r="F61" i="16"/>
  <c r="E61" i="16"/>
  <c r="C61" i="16"/>
  <c r="B61" i="16"/>
  <c r="W60" i="16"/>
  <c r="V60" i="16"/>
  <c r="U60" i="16"/>
  <c r="T60" i="16"/>
  <c r="S60" i="16"/>
  <c r="R60" i="16"/>
  <c r="Q60" i="16"/>
  <c r="P60" i="16"/>
  <c r="N60" i="16"/>
  <c r="M60" i="16"/>
  <c r="I60" i="16"/>
  <c r="H60" i="16"/>
  <c r="G60" i="16"/>
  <c r="F60" i="16"/>
  <c r="E60" i="16"/>
  <c r="C60" i="16"/>
  <c r="B60" i="16"/>
  <c r="W59" i="16"/>
  <c r="V59" i="16"/>
  <c r="U59" i="16"/>
  <c r="T59" i="16"/>
  <c r="S59" i="16"/>
  <c r="R59" i="16"/>
  <c r="Q59" i="16"/>
  <c r="P59" i="16"/>
  <c r="N59" i="16"/>
  <c r="M59" i="16"/>
  <c r="I59" i="16"/>
  <c r="H59" i="16"/>
  <c r="G59" i="16"/>
  <c r="F59" i="16"/>
  <c r="E59" i="16"/>
  <c r="C59" i="16"/>
  <c r="B59" i="16"/>
  <c r="W58" i="16"/>
  <c r="V58" i="16"/>
  <c r="U58" i="16"/>
  <c r="T58" i="16"/>
  <c r="S58" i="16"/>
  <c r="R58" i="16"/>
  <c r="Q58" i="16"/>
  <c r="P58" i="16"/>
  <c r="N58" i="16"/>
  <c r="M58" i="16"/>
  <c r="I58" i="16"/>
  <c r="H58" i="16"/>
  <c r="G58" i="16"/>
  <c r="F58" i="16"/>
  <c r="E58" i="16"/>
  <c r="C58" i="16"/>
  <c r="B58" i="16"/>
  <c r="W57" i="16"/>
  <c r="V57" i="16"/>
  <c r="U57" i="16"/>
  <c r="T57" i="16"/>
  <c r="S57" i="16"/>
  <c r="R57" i="16"/>
  <c r="Q57" i="16"/>
  <c r="P57" i="16"/>
  <c r="N57" i="16"/>
  <c r="M57" i="16"/>
  <c r="I57" i="16"/>
  <c r="H57" i="16"/>
  <c r="G57" i="16"/>
  <c r="F57" i="16"/>
  <c r="E57" i="16"/>
  <c r="C57" i="16"/>
  <c r="B57" i="16"/>
  <c r="W56" i="16"/>
  <c r="V56" i="16"/>
  <c r="U56" i="16"/>
  <c r="Q56" i="16"/>
  <c r="P56" i="16"/>
  <c r="N56" i="16"/>
  <c r="M56" i="16"/>
  <c r="I56" i="16"/>
  <c r="H56" i="16"/>
  <c r="G56" i="16"/>
  <c r="F56" i="16"/>
  <c r="E56" i="16"/>
  <c r="C56" i="16"/>
  <c r="B56" i="16"/>
  <c r="W55" i="16"/>
  <c r="V55" i="16"/>
  <c r="U55" i="16"/>
  <c r="Q55" i="16"/>
  <c r="P55" i="16"/>
  <c r="N55" i="16"/>
  <c r="M55" i="16"/>
  <c r="I55" i="16"/>
  <c r="H55" i="16"/>
  <c r="G55" i="16"/>
  <c r="F55" i="16"/>
  <c r="E55" i="16"/>
  <c r="C55" i="16"/>
  <c r="B55" i="16"/>
  <c r="W54" i="16"/>
  <c r="V54" i="16"/>
  <c r="U54" i="16"/>
  <c r="Q54" i="16"/>
  <c r="P54" i="16"/>
  <c r="N54" i="16"/>
  <c r="M54" i="16"/>
  <c r="I54" i="16"/>
  <c r="H54" i="16"/>
  <c r="G54" i="16"/>
  <c r="F54" i="16"/>
  <c r="E54" i="16"/>
  <c r="C54" i="16"/>
  <c r="B54" i="16"/>
  <c r="W53" i="16"/>
  <c r="V53" i="16"/>
  <c r="U53" i="16"/>
  <c r="Q53" i="16"/>
  <c r="P53" i="16"/>
  <c r="N53" i="16"/>
  <c r="M53" i="16"/>
  <c r="I53" i="16"/>
  <c r="H53" i="16"/>
  <c r="G53" i="16"/>
  <c r="F53" i="16"/>
  <c r="E53" i="16"/>
  <c r="C53" i="16"/>
  <c r="B53" i="16"/>
  <c r="W52" i="16"/>
  <c r="V52" i="16"/>
  <c r="U52" i="16"/>
  <c r="Q52" i="16"/>
  <c r="P52" i="16"/>
  <c r="N52" i="16"/>
  <c r="M52" i="16"/>
  <c r="I52" i="16"/>
  <c r="H52" i="16"/>
  <c r="G52" i="16"/>
  <c r="F52" i="16"/>
  <c r="E52" i="16"/>
  <c r="C52" i="16"/>
  <c r="B52" i="16"/>
  <c r="W51" i="16"/>
  <c r="V51" i="16"/>
  <c r="U51" i="16"/>
  <c r="Q51" i="16"/>
  <c r="P51" i="16"/>
  <c r="N51" i="16"/>
  <c r="M51" i="16"/>
  <c r="I51" i="16"/>
  <c r="H51" i="16"/>
  <c r="G51" i="16"/>
  <c r="F51" i="16"/>
  <c r="E51" i="16"/>
  <c r="C51" i="16"/>
  <c r="B51" i="16"/>
  <c r="W50" i="16"/>
  <c r="V50" i="16"/>
  <c r="U50" i="16"/>
  <c r="Q50" i="16"/>
  <c r="P50" i="16"/>
  <c r="N50" i="16"/>
  <c r="M50" i="16"/>
  <c r="I50" i="16"/>
  <c r="H50" i="16"/>
  <c r="G50" i="16"/>
  <c r="F50" i="16"/>
  <c r="E50" i="16"/>
  <c r="C50" i="16"/>
  <c r="B50" i="16"/>
  <c r="W49" i="16"/>
  <c r="V49" i="16"/>
  <c r="U49" i="16"/>
  <c r="Q49" i="16"/>
  <c r="P49" i="16"/>
  <c r="N49" i="16"/>
  <c r="M49" i="16"/>
  <c r="I49" i="16"/>
  <c r="H49" i="16"/>
  <c r="G49" i="16"/>
  <c r="F49" i="16"/>
  <c r="E49" i="16"/>
  <c r="C49" i="16"/>
  <c r="B49" i="16"/>
  <c r="W48" i="16"/>
  <c r="V48" i="16"/>
  <c r="U48" i="16"/>
  <c r="Q48" i="16"/>
  <c r="P48" i="16"/>
  <c r="N48" i="16"/>
  <c r="M48" i="16"/>
  <c r="I48" i="16"/>
  <c r="H48" i="16"/>
  <c r="G48" i="16"/>
  <c r="F48" i="16"/>
  <c r="E48" i="16"/>
  <c r="C48" i="16"/>
  <c r="B48" i="16"/>
  <c r="W47" i="16"/>
  <c r="V47" i="16"/>
  <c r="U47" i="16"/>
  <c r="Q47" i="16"/>
  <c r="P47" i="16"/>
  <c r="N47" i="16"/>
  <c r="M47" i="16"/>
  <c r="I47" i="16"/>
  <c r="H47" i="16"/>
  <c r="G47" i="16"/>
  <c r="F47" i="16"/>
  <c r="E47" i="16"/>
  <c r="C47" i="16"/>
  <c r="B47" i="16"/>
  <c r="W46" i="16"/>
  <c r="V46" i="16"/>
  <c r="U46" i="16"/>
  <c r="Q46" i="16"/>
  <c r="P46" i="16"/>
  <c r="N46" i="16"/>
  <c r="M46" i="16"/>
  <c r="I46" i="16"/>
  <c r="H46" i="16"/>
  <c r="G46" i="16"/>
  <c r="F46" i="16"/>
  <c r="E46" i="16"/>
  <c r="C46" i="16"/>
  <c r="B46" i="16"/>
  <c r="L39" i="16"/>
  <c r="K39" i="16"/>
  <c r="W39" i="16"/>
  <c r="V39" i="16"/>
  <c r="U39" i="16"/>
  <c r="T39" i="16"/>
  <c r="S39" i="16"/>
  <c r="R39" i="16"/>
  <c r="Q39" i="16"/>
  <c r="P39" i="16"/>
  <c r="N39" i="16"/>
  <c r="M39" i="16"/>
  <c r="I39" i="16"/>
  <c r="H39" i="16"/>
  <c r="G39" i="16"/>
  <c r="F39" i="16"/>
  <c r="E39" i="16"/>
  <c r="C39" i="16"/>
  <c r="B39" i="16"/>
  <c r="W38" i="16"/>
  <c r="V38" i="16"/>
  <c r="U38" i="16"/>
  <c r="T38" i="16"/>
  <c r="S38" i="16"/>
  <c r="R38" i="16"/>
  <c r="Q38" i="16"/>
  <c r="P38" i="16"/>
  <c r="N38" i="16"/>
  <c r="M38" i="16"/>
  <c r="I38" i="16"/>
  <c r="H38" i="16"/>
  <c r="G38" i="16"/>
  <c r="F38" i="16"/>
  <c r="E38" i="16"/>
  <c r="C38" i="16"/>
  <c r="B38" i="16"/>
  <c r="W37" i="16"/>
  <c r="V37" i="16"/>
  <c r="U37" i="16"/>
  <c r="T37" i="16"/>
  <c r="S37" i="16"/>
  <c r="R37" i="16"/>
  <c r="Q37" i="16"/>
  <c r="P37" i="16"/>
  <c r="N37" i="16"/>
  <c r="M37" i="16"/>
  <c r="I37" i="16"/>
  <c r="H37" i="16"/>
  <c r="G37" i="16"/>
  <c r="F37" i="16"/>
  <c r="E37" i="16"/>
  <c r="C37" i="16"/>
  <c r="B37" i="16"/>
  <c r="W36" i="16"/>
  <c r="V36" i="16"/>
  <c r="U36" i="16"/>
  <c r="T36" i="16"/>
  <c r="S36" i="16"/>
  <c r="R36" i="16"/>
  <c r="Q36" i="16"/>
  <c r="P36" i="16"/>
  <c r="N36" i="16"/>
  <c r="M36" i="16"/>
  <c r="I36" i="16"/>
  <c r="H36" i="16"/>
  <c r="G36" i="16"/>
  <c r="F36" i="16"/>
  <c r="E36" i="16"/>
  <c r="C36" i="16"/>
  <c r="B36" i="16"/>
  <c r="W35" i="16"/>
  <c r="V35" i="16"/>
  <c r="U35" i="16"/>
  <c r="T35" i="16"/>
  <c r="S35" i="16"/>
  <c r="R35" i="16"/>
  <c r="Q35" i="16"/>
  <c r="P35" i="16"/>
  <c r="N35" i="16"/>
  <c r="M35" i="16"/>
  <c r="I35" i="16"/>
  <c r="H35" i="16"/>
  <c r="G35" i="16"/>
  <c r="F35" i="16"/>
  <c r="E35" i="16"/>
  <c r="C35" i="16"/>
  <c r="B35" i="16"/>
  <c r="W34" i="16"/>
  <c r="V34" i="16"/>
  <c r="U34" i="16"/>
  <c r="T34" i="16"/>
  <c r="S34" i="16"/>
  <c r="R34" i="16"/>
  <c r="Q34" i="16"/>
  <c r="P34" i="16"/>
  <c r="N34" i="16"/>
  <c r="M34" i="16"/>
  <c r="I34" i="16"/>
  <c r="H34" i="16"/>
  <c r="G34" i="16"/>
  <c r="F34" i="16"/>
  <c r="E34" i="16"/>
  <c r="C34" i="16"/>
  <c r="B34" i="16"/>
  <c r="W33" i="16"/>
  <c r="V33" i="16"/>
  <c r="U33" i="16"/>
  <c r="T33" i="16"/>
  <c r="S33" i="16"/>
  <c r="R33" i="16"/>
  <c r="Q33" i="16"/>
  <c r="P33" i="16"/>
  <c r="N33" i="16"/>
  <c r="M33" i="16"/>
  <c r="I33" i="16"/>
  <c r="H33" i="16"/>
  <c r="G33" i="16"/>
  <c r="F33" i="16"/>
  <c r="E33" i="16"/>
  <c r="C33" i="16"/>
  <c r="B33" i="16"/>
  <c r="W32" i="16"/>
  <c r="V32" i="16"/>
  <c r="U32" i="16"/>
  <c r="T32" i="16"/>
  <c r="S32" i="16"/>
  <c r="R32" i="16"/>
  <c r="Q32" i="16"/>
  <c r="P32" i="16"/>
  <c r="N32" i="16"/>
  <c r="M32" i="16"/>
  <c r="I32" i="16"/>
  <c r="H32" i="16"/>
  <c r="G32" i="16"/>
  <c r="F32" i="16"/>
  <c r="E32" i="16"/>
  <c r="C32" i="16"/>
  <c r="B32" i="16"/>
  <c r="W31" i="16"/>
  <c r="V31" i="16"/>
  <c r="U31" i="16"/>
  <c r="Q31" i="16"/>
  <c r="P31" i="16"/>
  <c r="N31" i="16"/>
  <c r="M31" i="16"/>
  <c r="I31" i="16"/>
  <c r="H31" i="16"/>
  <c r="G31" i="16"/>
  <c r="F31" i="16"/>
  <c r="E31" i="16"/>
  <c r="C31" i="16"/>
  <c r="B31" i="16"/>
  <c r="W30" i="16"/>
  <c r="V30" i="16"/>
  <c r="U30" i="16"/>
  <c r="Q30" i="16"/>
  <c r="P30" i="16"/>
  <c r="N30" i="16"/>
  <c r="M30" i="16"/>
  <c r="I30" i="16"/>
  <c r="H30" i="16"/>
  <c r="G30" i="16"/>
  <c r="F30" i="16"/>
  <c r="E30" i="16"/>
  <c r="C30" i="16"/>
  <c r="B30" i="16"/>
  <c r="W29" i="16"/>
  <c r="V29" i="16"/>
  <c r="U29" i="16"/>
  <c r="Q29" i="16"/>
  <c r="P29" i="16"/>
  <c r="N29" i="16"/>
  <c r="M29" i="16"/>
  <c r="I29" i="16"/>
  <c r="H29" i="16"/>
  <c r="G29" i="16"/>
  <c r="F29" i="16"/>
  <c r="E29" i="16"/>
  <c r="C29" i="16"/>
  <c r="B29" i="16"/>
  <c r="W28" i="16"/>
  <c r="V28" i="16"/>
  <c r="U28" i="16"/>
  <c r="Q28" i="16"/>
  <c r="P28" i="16"/>
  <c r="N28" i="16"/>
  <c r="M28" i="16"/>
  <c r="I28" i="16"/>
  <c r="H28" i="16"/>
  <c r="G28" i="16"/>
  <c r="F28" i="16"/>
  <c r="E28" i="16"/>
  <c r="C28" i="16"/>
  <c r="B28" i="16"/>
  <c r="W27" i="16"/>
  <c r="V27" i="16"/>
  <c r="U27" i="16"/>
  <c r="Q27" i="16"/>
  <c r="P27" i="16"/>
  <c r="N27" i="16"/>
  <c r="M27" i="16"/>
  <c r="I27" i="16"/>
  <c r="H27" i="16"/>
  <c r="G27" i="16"/>
  <c r="F27" i="16"/>
  <c r="E27" i="16"/>
  <c r="C27" i="16"/>
  <c r="B27" i="16"/>
  <c r="W26" i="16"/>
  <c r="V26" i="16"/>
  <c r="U26" i="16"/>
  <c r="Q26" i="16"/>
  <c r="P26" i="16"/>
  <c r="N26" i="16"/>
  <c r="M26" i="16"/>
  <c r="I26" i="16"/>
  <c r="H26" i="16"/>
  <c r="G26" i="16"/>
  <c r="F26" i="16"/>
  <c r="E26" i="16"/>
  <c r="C26" i="16"/>
  <c r="B26" i="16"/>
  <c r="W25" i="16"/>
  <c r="V25" i="16"/>
  <c r="U25" i="16"/>
  <c r="Q25" i="16"/>
  <c r="P25" i="16"/>
  <c r="N25" i="16"/>
  <c r="M25" i="16"/>
  <c r="I25" i="16"/>
  <c r="H25" i="16"/>
  <c r="G25" i="16"/>
  <c r="F25" i="16"/>
  <c r="E25" i="16"/>
  <c r="C25" i="16"/>
  <c r="B25" i="16"/>
  <c r="W24" i="16"/>
  <c r="V24" i="16"/>
  <c r="U24" i="16"/>
  <c r="Q24" i="16"/>
  <c r="P24" i="16"/>
  <c r="N24" i="16"/>
  <c r="M24" i="16"/>
  <c r="I24" i="16"/>
  <c r="H24" i="16"/>
  <c r="G24" i="16"/>
  <c r="F24" i="16"/>
  <c r="E24" i="16"/>
  <c r="C24" i="16"/>
  <c r="B24" i="16"/>
  <c r="W23" i="16"/>
  <c r="V23" i="16"/>
  <c r="U23" i="16"/>
  <c r="Q23" i="16"/>
  <c r="P23" i="16"/>
  <c r="N23" i="16"/>
  <c r="M23" i="16"/>
  <c r="I23" i="16"/>
  <c r="H23" i="16"/>
  <c r="G23" i="16"/>
  <c r="F23" i="16"/>
  <c r="E23" i="16"/>
  <c r="C23" i="16"/>
  <c r="B23" i="16"/>
  <c r="W22" i="16"/>
  <c r="V22" i="16"/>
  <c r="U22" i="16"/>
  <c r="Q22" i="16"/>
  <c r="P22" i="16"/>
  <c r="N22" i="16"/>
  <c r="M22" i="16"/>
  <c r="I22" i="16"/>
  <c r="H22" i="16"/>
  <c r="G22" i="16"/>
  <c r="F22" i="16"/>
  <c r="E22" i="16"/>
  <c r="C22" i="16"/>
  <c r="B22" i="16"/>
  <c r="W21" i="16"/>
  <c r="V21" i="16"/>
  <c r="U21" i="16"/>
  <c r="Q21" i="16"/>
  <c r="P21" i="16"/>
  <c r="N21" i="16"/>
  <c r="M21" i="16"/>
  <c r="I21" i="16"/>
  <c r="H21" i="16"/>
  <c r="G21" i="16"/>
  <c r="F21" i="16"/>
  <c r="E21" i="16"/>
  <c r="C21" i="16"/>
  <c r="B21" i="16"/>
  <c r="W20" i="16"/>
  <c r="V20" i="16"/>
  <c r="U20" i="16"/>
  <c r="Q20" i="16"/>
  <c r="P20" i="16"/>
  <c r="N20" i="16"/>
  <c r="M20" i="16"/>
  <c r="I20" i="16"/>
  <c r="H20" i="16"/>
  <c r="G20" i="16"/>
  <c r="F20" i="16"/>
  <c r="E20" i="16"/>
  <c r="C20" i="16"/>
  <c r="B20" i="16"/>
  <c r="W19" i="16"/>
  <c r="V19" i="16"/>
  <c r="U19" i="16"/>
  <c r="Q19" i="16"/>
  <c r="P19" i="16"/>
  <c r="N19" i="16"/>
  <c r="M19" i="16"/>
  <c r="I19" i="16"/>
  <c r="H19" i="16"/>
  <c r="G19" i="16"/>
  <c r="F19" i="16"/>
  <c r="E19" i="16"/>
  <c r="C19" i="16"/>
  <c r="B19" i="16"/>
  <c r="W18" i="16"/>
  <c r="V18" i="16"/>
  <c r="U18" i="16"/>
  <c r="Q18" i="16"/>
  <c r="P18" i="16"/>
  <c r="N18" i="16"/>
  <c r="M18" i="16"/>
  <c r="I18" i="16"/>
  <c r="H18" i="16"/>
  <c r="G18" i="16"/>
  <c r="F18" i="16"/>
  <c r="E18" i="16"/>
  <c r="C18" i="16"/>
  <c r="B18" i="16"/>
  <c r="W17" i="16"/>
  <c r="V17" i="16"/>
  <c r="U17" i="16"/>
  <c r="Q17" i="16"/>
  <c r="P17" i="16"/>
  <c r="N17" i="16"/>
  <c r="M17" i="16"/>
  <c r="I17" i="16"/>
  <c r="H17" i="16"/>
  <c r="G17" i="16"/>
  <c r="F17" i="16"/>
  <c r="E17" i="16"/>
  <c r="C17" i="16"/>
  <c r="B17" i="16"/>
  <c r="F5" i="16"/>
  <c r="M2" i="16"/>
  <c r="AH28" i="6"/>
  <c r="AE28" i="6"/>
  <c r="AD28" i="6"/>
  <c r="AC28" i="6"/>
  <c r="AB28" i="6"/>
  <c r="AA28" i="6"/>
  <c r="Y28" i="6"/>
  <c r="X28" i="6"/>
  <c r="V28" i="6"/>
  <c r="T28" i="6"/>
  <c r="R28" i="6"/>
  <c r="M28" i="6"/>
  <c r="K28" i="6"/>
  <c r="I28" i="6"/>
  <c r="G28" i="6"/>
  <c r="E28" i="6"/>
  <c r="C28" i="6"/>
  <c r="B28" i="6"/>
  <c r="AH27" i="6"/>
  <c r="AE27" i="6"/>
  <c r="AD27" i="6"/>
  <c r="AC27" i="6"/>
  <c r="AB27" i="6"/>
  <c r="AA27" i="6"/>
  <c r="Y27" i="6"/>
  <c r="X27" i="6"/>
  <c r="V27" i="6"/>
  <c r="T27" i="6"/>
  <c r="R27" i="6"/>
  <c r="M27" i="6"/>
  <c r="K27" i="6"/>
  <c r="I27" i="6"/>
  <c r="G27" i="6"/>
  <c r="E27" i="6"/>
  <c r="C27" i="6"/>
  <c r="B27" i="6"/>
  <c r="AH26" i="6"/>
  <c r="AE26" i="6"/>
  <c r="AD26" i="6"/>
  <c r="AC26" i="6"/>
  <c r="AB26" i="6"/>
  <c r="AA26" i="6"/>
  <c r="Y26" i="6"/>
  <c r="X26" i="6"/>
  <c r="V26" i="6"/>
  <c r="T26" i="6"/>
  <c r="R26" i="6"/>
  <c r="M26" i="6"/>
  <c r="K26" i="6"/>
  <c r="I26" i="6"/>
  <c r="G26" i="6"/>
  <c r="E26" i="6"/>
  <c r="C26" i="6"/>
  <c r="B26" i="6"/>
  <c r="AH25" i="6"/>
  <c r="AE25" i="6"/>
  <c r="AD25" i="6"/>
  <c r="AC25" i="6"/>
  <c r="AB25" i="6"/>
  <c r="AA25" i="6"/>
  <c r="Y25" i="6"/>
  <c r="X25" i="6"/>
  <c r="V25" i="6"/>
  <c r="T25" i="6"/>
  <c r="R25" i="6"/>
  <c r="M25" i="6"/>
  <c r="K25" i="6"/>
  <c r="I25" i="6"/>
  <c r="G25" i="6"/>
  <c r="E25" i="6"/>
  <c r="C25" i="6"/>
  <c r="B25" i="6"/>
  <c r="AH23" i="6"/>
  <c r="AE23" i="6"/>
  <c r="AD23" i="6"/>
  <c r="AC23" i="6"/>
  <c r="P23" i="6"/>
  <c r="O23" i="6"/>
  <c r="AB23" i="6"/>
  <c r="AA23" i="6"/>
  <c r="Y23" i="6"/>
  <c r="X23" i="6"/>
  <c r="V23" i="6"/>
  <c r="T23" i="6"/>
  <c r="R23" i="6"/>
  <c r="M23" i="6"/>
  <c r="K23" i="6"/>
  <c r="I23" i="6"/>
  <c r="G23" i="6"/>
  <c r="E23" i="6"/>
  <c r="C23" i="6"/>
  <c r="B23" i="6"/>
  <c r="AH22" i="6"/>
  <c r="AE22" i="6"/>
  <c r="AD22" i="6"/>
  <c r="AC22" i="6"/>
  <c r="P22" i="6"/>
  <c r="O22" i="6"/>
  <c r="AB22" i="6"/>
  <c r="AA22" i="6"/>
  <c r="Y22" i="6"/>
  <c r="X22" i="6"/>
  <c r="V22" i="6"/>
  <c r="T22" i="6"/>
  <c r="R22" i="6"/>
  <c r="M22" i="6"/>
  <c r="K22" i="6"/>
  <c r="I22" i="6"/>
  <c r="G22" i="6"/>
  <c r="E22" i="6"/>
  <c r="C22" i="6"/>
  <c r="B22" i="6"/>
  <c r="AH21" i="6"/>
  <c r="AE21" i="6"/>
  <c r="AD21" i="6"/>
  <c r="AC21" i="6"/>
  <c r="P21" i="6"/>
  <c r="O21" i="6"/>
  <c r="AB21" i="6"/>
  <c r="AA21" i="6"/>
  <c r="Y21" i="6"/>
  <c r="X21" i="6"/>
  <c r="V21" i="6"/>
  <c r="T21" i="6"/>
  <c r="R21" i="6"/>
  <c r="M21" i="6"/>
  <c r="K21" i="6"/>
  <c r="I21" i="6"/>
  <c r="G21" i="6"/>
  <c r="E21" i="6"/>
  <c r="C21" i="6"/>
  <c r="B21" i="6"/>
  <c r="AH20" i="6"/>
  <c r="AE20" i="6"/>
  <c r="AD20" i="6"/>
  <c r="AC20" i="6"/>
  <c r="P20" i="6"/>
  <c r="O20" i="6"/>
  <c r="AB20" i="6"/>
  <c r="AA20" i="6"/>
  <c r="Y20" i="6"/>
  <c r="X20" i="6"/>
  <c r="V20" i="6"/>
  <c r="T20" i="6"/>
  <c r="R20" i="6"/>
  <c r="M20" i="6"/>
  <c r="K20" i="6"/>
  <c r="I20" i="6"/>
  <c r="G20" i="6"/>
  <c r="E20" i="6"/>
  <c r="C20" i="6"/>
  <c r="B20" i="6"/>
  <c r="AH18" i="6"/>
  <c r="AE18" i="6"/>
  <c r="AD18" i="6"/>
  <c r="AC18" i="6"/>
  <c r="P18" i="6"/>
  <c r="O18" i="6"/>
  <c r="AB18" i="6"/>
  <c r="AA18" i="6"/>
  <c r="Y18" i="6"/>
  <c r="X18" i="6"/>
  <c r="V18" i="6"/>
  <c r="T18" i="6"/>
  <c r="R18" i="6"/>
  <c r="M18" i="6"/>
  <c r="K18" i="6"/>
  <c r="I18" i="6"/>
  <c r="G18" i="6"/>
  <c r="E18" i="6"/>
  <c r="D18" i="6"/>
  <c r="D28" i="6" s="1"/>
  <c r="C18" i="6"/>
  <c r="B18" i="6"/>
  <c r="AH17" i="6"/>
  <c r="AE17" i="6"/>
  <c r="AD17" i="6"/>
  <c r="AC17" i="6"/>
  <c r="P17" i="6"/>
  <c r="O17" i="6"/>
  <c r="AB17" i="6"/>
  <c r="AA17" i="6"/>
  <c r="Y17" i="6"/>
  <c r="X17" i="6"/>
  <c r="V17" i="6"/>
  <c r="T17" i="6"/>
  <c r="R17" i="6"/>
  <c r="M17" i="6"/>
  <c r="K17" i="6"/>
  <c r="I17" i="6"/>
  <c r="G17" i="6"/>
  <c r="E17" i="6"/>
  <c r="D17" i="6"/>
  <c r="D27" i="6" s="1"/>
  <c r="C17" i="6"/>
  <c r="B17" i="6"/>
  <c r="AH16" i="6"/>
  <c r="AE16" i="6"/>
  <c r="AD16" i="6"/>
  <c r="AC16" i="6"/>
  <c r="P16" i="6"/>
  <c r="O16" i="6"/>
  <c r="AB16" i="6"/>
  <c r="AA16" i="6"/>
  <c r="Y16" i="6"/>
  <c r="X16" i="6"/>
  <c r="V16" i="6"/>
  <c r="T16" i="6"/>
  <c r="R16" i="6"/>
  <c r="M16" i="6"/>
  <c r="K16" i="6"/>
  <c r="I16" i="6"/>
  <c r="G16" i="6"/>
  <c r="E16" i="6"/>
  <c r="D16" i="6"/>
  <c r="D21" i="6" s="1"/>
  <c r="C16" i="6"/>
  <c r="B16" i="6"/>
  <c r="AH15" i="6"/>
  <c r="AE15" i="6"/>
  <c r="AD15" i="6"/>
  <c r="AC15" i="6"/>
  <c r="P15" i="6"/>
  <c r="O15" i="6"/>
  <c r="AB15" i="6"/>
  <c r="AA15" i="6"/>
  <c r="Y15" i="6"/>
  <c r="X15" i="6"/>
  <c r="V15" i="6"/>
  <c r="T15" i="6"/>
  <c r="R15" i="6"/>
  <c r="M15" i="6"/>
  <c r="K15" i="6"/>
  <c r="I15" i="6"/>
  <c r="G15" i="6"/>
  <c r="E15" i="6"/>
  <c r="D15" i="6"/>
  <c r="D25" i="6" s="1"/>
  <c r="C15" i="6"/>
  <c r="B15" i="6"/>
  <c r="AH13" i="6"/>
  <c r="AE13" i="6"/>
  <c r="AD13" i="6"/>
  <c r="AC13" i="6"/>
  <c r="P13" i="6"/>
  <c r="O13" i="6"/>
  <c r="AB13" i="6"/>
  <c r="AA13" i="6"/>
  <c r="Y13" i="6"/>
  <c r="X13" i="6"/>
  <c r="V13" i="6"/>
  <c r="T13" i="6"/>
  <c r="R13" i="6"/>
  <c r="M13" i="6"/>
  <c r="K13" i="6"/>
  <c r="I13" i="6"/>
  <c r="G13" i="6"/>
  <c r="E13" i="6"/>
  <c r="C13" i="6"/>
  <c r="B13" i="6"/>
  <c r="AH12" i="6"/>
  <c r="AE12" i="6"/>
  <c r="AD12" i="6"/>
  <c r="AC12" i="6"/>
  <c r="P12" i="6"/>
  <c r="O12" i="6"/>
  <c r="AB12" i="6"/>
  <c r="AA12" i="6"/>
  <c r="Y12" i="6"/>
  <c r="X12" i="6"/>
  <c r="V12" i="6"/>
  <c r="T12" i="6"/>
  <c r="R12" i="6"/>
  <c r="M12" i="6"/>
  <c r="K12" i="6"/>
  <c r="I12" i="6"/>
  <c r="G12" i="6"/>
  <c r="E12" i="6"/>
  <c r="C12" i="6"/>
  <c r="B12" i="6"/>
  <c r="AH11" i="6"/>
  <c r="AE11" i="6"/>
  <c r="AD11" i="6"/>
  <c r="AC11" i="6"/>
  <c r="P11" i="6"/>
  <c r="O11" i="6"/>
  <c r="AB11" i="6"/>
  <c r="AA11" i="6"/>
  <c r="Y11" i="6"/>
  <c r="X11" i="6"/>
  <c r="V11" i="6"/>
  <c r="T11" i="6"/>
  <c r="R11" i="6"/>
  <c r="M11" i="6"/>
  <c r="K11" i="6"/>
  <c r="I11" i="6"/>
  <c r="G11" i="6"/>
  <c r="E11" i="6"/>
  <c r="C11" i="6"/>
  <c r="B11" i="6"/>
  <c r="AH10" i="6"/>
  <c r="AE10" i="6"/>
  <c r="AD10" i="6"/>
  <c r="AC10" i="6"/>
  <c r="P10" i="6"/>
  <c r="O10" i="6"/>
  <c r="AB10" i="6"/>
  <c r="AA10" i="6"/>
  <c r="Y10" i="6"/>
  <c r="X10" i="6"/>
  <c r="V10" i="6"/>
  <c r="T10" i="6"/>
  <c r="R10" i="6"/>
  <c r="M10" i="6"/>
  <c r="K10" i="6"/>
  <c r="I10" i="6"/>
  <c r="G10" i="6"/>
  <c r="E10" i="6"/>
  <c r="C10" i="6"/>
  <c r="B10" i="6"/>
  <c r="M5" i="6"/>
  <c r="Y2" i="6"/>
  <c r="D115" i="1"/>
  <c r="C115" i="1"/>
  <c r="B115" i="1"/>
  <c r="D114" i="1"/>
  <c r="Z114" i="1" s="1"/>
  <c r="C114" i="1"/>
  <c r="B114" i="1"/>
  <c r="D113" i="1"/>
  <c r="C113" i="1"/>
  <c r="B113" i="1"/>
  <c r="D112" i="1"/>
  <c r="Z112" i="1" s="1"/>
  <c r="C112" i="1"/>
  <c r="B112" i="1"/>
  <c r="D111" i="1"/>
  <c r="X111" i="1" s="1"/>
  <c r="C111" i="1"/>
  <c r="B111" i="1"/>
  <c r="D110" i="1"/>
  <c r="C110" i="1"/>
  <c r="B110" i="1"/>
  <c r="D109" i="1"/>
  <c r="C109" i="1"/>
  <c r="B109" i="1"/>
  <c r="D108" i="1"/>
  <c r="Z108" i="1" s="1"/>
  <c r="C108" i="1"/>
  <c r="B108" i="1"/>
  <c r="D107" i="1"/>
  <c r="C107" i="1"/>
  <c r="B107" i="1"/>
  <c r="D106" i="1"/>
  <c r="Z106" i="1" s="1"/>
  <c r="C106" i="1"/>
  <c r="B106" i="1"/>
  <c r="D105" i="1"/>
  <c r="Z105" i="1" s="1"/>
  <c r="C105" i="1"/>
  <c r="B105" i="1"/>
  <c r="D104" i="1"/>
  <c r="Z104" i="1" s="1"/>
  <c r="C104" i="1"/>
  <c r="B104" i="1"/>
  <c r="D103" i="1"/>
  <c r="C103" i="1"/>
  <c r="B103" i="1"/>
  <c r="D102" i="1"/>
  <c r="C102" i="1"/>
  <c r="B102" i="1"/>
  <c r="D101" i="1"/>
  <c r="C101" i="1"/>
  <c r="B101" i="1"/>
  <c r="D100" i="1"/>
  <c r="U100" i="1" s="1"/>
  <c r="C100" i="1"/>
  <c r="B100" i="1"/>
  <c r="D99" i="1"/>
  <c r="C99" i="1"/>
  <c r="B99" i="1"/>
  <c r="D98" i="1"/>
  <c r="C98" i="1"/>
  <c r="B98" i="1"/>
  <c r="D97" i="1"/>
  <c r="Z97" i="1" s="1"/>
  <c r="C97" i="1"/>
  <c r="B97" i="1"/>
  <c r="D96" i="1"/>
  <c r="P96" i="1" s="1"/>
  <c r="C96" i="1"/>
  <c r="B96" i="1"/>
  <c r="D95" i="1"/>
  <c r="C95" i="1"/>
  <c r="B95" i="1"/>
  <c r="D94" i="1"/>
  <c r="C94" i="1"/>
  <c r="B94" i="1"/>
  <c r="D93" i="1"/>
  <c r="C93" i="1"/>
  <c r="B93" i="1"/>
  <c r="D92" i="1"/>
  <c r="Z92" i="1" s="1"/>
  <c r="C92" i="1"/>
  <c r="B92" i="1"/>
  <c r="D91" i="1"/>
  <c r="C91" i="1"/>
  <c r="B91" i="1"/>
  <c r="D90" i="1"/>
  <c r="Y90" i="1" s="1"/>
  <c r="C90" i="1"/>
  <c r="B90" i="1"/>
  <c r="D89" i="1"/>
  <c r="Z89" i="1" s="1"/>
  <c r="C89" i="1"/>
  <c r="B89" i="1"/>
  <c r="D88" i="1"/>
  <c r="C88" i="1"/>
  <c r="B88" i="1"/>
  <c r="D87" i="1"/>
  <c r="C87" i="1"/>
  <c r="B87" i="1"/>
  <c r="D86" i="1"/>
  <c r="Y86" i="1" s="1"/>
  <c r="C86" i="1"/>
  <c r="B86" i="1"/>
  <c r="D85" i="1"/>
  <c r="C85" i="1"/>
  <c r="B85" i="1"/>
  <c r="D84" i="1"/>
  <c r="Z84" i="1" s="1"/>
  <c r="C84" i="1"/>
  <c r="B84" i="1"/>
  <c r="D83" i="1"/>
  <c r="C83" i="1"/>
  <c r="B83" i="1"/>
  <c r="D82" i="1"/>
  <c r="C82" i="1"/>
  <c r="B82" i="1"/>
  <c r="D81" i="1"/>
  <c r="Z81" i="1" s="1"/>
  <c r="C81" i="1"/>
  <c r="B81" i="1"/>
  <c r="D80" i="1"/>
  <c r="C80" i="1"/>
  <c r="B80" i="1"/>
  <c r="D79" i="1"/>
  <c r="C79" i="1"/>
  <c r="B79" i="1"/>
  <c r="D78" i="1"/>
  <c r="C78" i="1"/>
  <c r="B78" i="1"/>
  <c r="D77" i="1"/>
  <c r="H77" i="1" s="1"/>
  <c r="C77" i="1"/>
  <c r="B77" i="1"/>
  <c r="D76" i="1"/>
  <c r="U76" i="1" s="1"/>
  <c r="C76" i="1"/>
  <c r="B76" i="1"/>
  <c r="D75" i="1"/>
  <c r="C75" i="1"/>
  <c r="B75" i="1"/>
  <c r="D74" i="1"/>
  <c r="C74" i="1"/>
  <c r="B74" i="1"/>
  <c r="D73" i="1"/>
  <c r="C73" i="1"/>
  <c r="B73" i="1"/>
  <c r="D72" i="1"/>
  <c r="U72" i="1" s="1"/>
  <c r="C72" i="1"/>
  <c r="B72" i="1"/>
  <c r="D71" i="1"/>
  <c r="C71" i="1"/>
  <c r="B71" i="1"/>
  <c r="D70" i="1"/>
  <c r="C70" i="1"/>
  <c r="B70" i="1"/>
  <c r="D69" i="1"/>
  <c r="C69" i="1"/>
  <c r="B69" i="1"/>
  <c r="D68" i="1"/>
  <c r="Z68" i="1" s="1"/>
  <c r="C68" i="1"/>
  <c r="B68" i="1"/>
  <c r="D67" i="1"/>
  <c r="C67" i="1"/>
  <c r="B67" i="1"/>
  <c r="D66" i="1"/>
  <c r="Y66" i="1" s="1"/>
  <c r="C66" i="1"/>
  <c r="B66" i="1"/>
  <c r="D65" i="1"/>
  <c r="Z65" i="1" s="1"/>
  <c r="C65" i="1"/>
  <c r="B65" i="1"/>
  <c r="D64" i="1"/>
  <c r="Z64" i="1" s="1"/>
  <c r="C64" i="1"/>
  <c r="B64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W18" i="1" s="1"/>
  <c r="C18" i="1"/>
  <c r="B18" i="1"/>
  <c r="D17" i="1"/>
  <c r="Z17" i="1" s="1"/>
  <c r="C17" i="1"/>
  <c r="B17" i="1"/>
  <c r="D16" i="1"/>
  <c r="W16" i="1" s="1"/>
  <c r="C16" i="1"/>
  <c r="B16" i="1"/>
  <c r="D15" i="1"/>
  <c r="W15" i="1" s="1"/>
  <c r="C15" i="1"/>
  <c r="B15" i="1"/>
  <c r="D14" i="1"/>
  <c r="Z14" i="1" s="1"/>
  <c r="C14" i="1"/>
  <c r="B14" i="1"/>
  <c r="D13" i="1"/>
  <c r="Z13" i="1" s="1"/>
  <c r="C13" i="1"/>
  <c r="B13" i="1"/>
  <c r="D12" i="1"/>
  <c r="Y12" i="1" s="1"/>
  <c r="C12" i="1"/>
  <c r="B12" i="1"/>
  <c r="D11" i="1"/>
  <c r="U11" i="1" s="1"/>
  <c r="C11" i="1"/>
  <c r="B11" i="1"/>
  <c r="D10" i="1"/>
  <c r="C10" i="1"/>
  <c r="B10" i="1"/>
  <c r="G4" i="1"/>
  <c r="X2" i="1"/>
  <c r="E48" i="35"/>
  <c r="AE48" i="35" s="1"/>
  <c r="D48" i="35"/>
  <c r="B48" i="35"/>
  <c r="E47" i="35"/>
  <c r="AE47" i="35" s="1"/>
  <c r="D47" i="35"/>
  <c r="B47" i="35"/>
  <c r="E46" i="35"/>
  <c r="AG46" i="35" s="1"/>
  <c r="D46" i="35"/>
  <c r="B46" i="35"/>
  <c r="E45" i="35"/>
  <c r="AE45" i="35" s="1"/>
  <c r="D45" i="35"/>
  <c r="B45" i="35"/>
  <c r="E44" i="35"/>
  <c r="AE44" i="35" s="1"/>
  <c r="D44" i="35"/>
  <c r="B44" i="35"/>
  <c r="E43" i="35"/>
  <c r="D43" i="35"/>
  <c r="B43" i="35"/>
  <c r="E42" i="35"/>
  <c r="AG42" i="35" s="1"/>
  <c r="D42" i="35"/>
  <c r="B42" i="35"/>
  <c r="E41" i="35"/>
  <c r="AE41" i="35" s="1"/>
  <c r="D41" i="35"/>
  <c r="B41" i="35"/>
  <c r="E40" i="35"/>
  <c r="AE40" i="35" s="1"/>
  <c r="D40" i="35"/>
  <c r="B40" i="35"/>
  <c r="E39" i="35"/>
  <c r="D39" i="35"/>
  <c r="B39" i="35"/>
  <c r="E38" i="35"/>
  <c r="AF38" i="35" s="1"/>
  <c r="D38" i="35"/>
  <c r="B38" i="35"/>
  <c r="E37" i="35"/>
  <c r="AE37" i="35" s="1"/>
  <c r="D37" i="35"/>
  <c r="B37" i="35"/>
  <c r="E35" i="35"/>
  <c r="AE35" i="35" s="1"/>
  <c r="D35" i="35"/>
  <c r="C35" i="35"/>
  <c r="C48" i="35" s="1"/>
  <c r="B35" i="35"/>
  <c r="E34" i="35"/>
  <c r="AE34" i="35" s="1"/>
  <c r="D34" i="35"/>
  <c r="C34" i="35"/>
  <c r="C47" i="35" s="1"/>
  <c r="B34" i="35"/>
  <c r="E33" i="35"/>
  <c r="D33" i="35"/>
  <c r="C33" i="35"/>
  <c r="C46" i="35" s="1"/>
  <c r="B33" i="35"/>
  <c r="E32" i="35"/>
  <c r="AG32" i="35" s="1"/>
  <c r="D32" i="35"/>
  <c r="C32" i="35"/>
  <c r="C45" i="35" s="1"/>
  <c r="B32" i="35"/>
  <c r="E31" i="35"/>
  <c r="AE31" i="35" s="1"/>
  <c r="D31" i="35"/>
  <c r="C31" i="35"/>
  <c r="C44" i="35" s="1"/>
  <c r="B31" i="35"/>
  <c r="E30" i="35"/>
  <c r="AE30" i="35" s="1"/>
  <c r="D30" i="35"/>
  <c r="C30" i="35"/>
  <c r="C43" i="35" s="1"/>
  <c r="B30" i="35"/>
  <c r="E29" i="35"/>
  <c r="D29" i="35"/>
  <c r="C29" i="35"/>
  <c r="C42" i="35" s="1"/>
  <c r="B29" i="35"/>
  <c r="E28" i="35"/>
  <c r="AG28" i="35" s="1"/>
  <c r="D28" i="35"/>
  <c r="C28" i="35"/>
  <c r="C41" i="35" s="1"/>
  <c r="B28" i="35"/>
  <c r="E27" i="35"/>
  <c r="AE27" i="35" s="1"/>
  <c r="D27" i="35"/>
  <c r="C27" i="35"/>
  <c r="C40" i="35" s="1"/>
  <c r="B27" i="35"/>
  <c r="E26" i="35"/>
  <c r="AE26" i="35" s="1"/>
  <c r="D26" i="35"/>
  <c r="C26" i="35"/>
  <c r="C39" i="35" s="1"/>
  <c r="B26" i="35"/>
  <c r="E25" i="35"/>
  <c r="D25" i="35"/>
  <c r="C25" i="35"/>
  <c r="C38" i="35" s="1"/>
  <c r="B25" i="35"/>
  <c r="E24" i="35"/>
  <c r="AG24" i="35" s="1"/>
  <c r="D24" i="35"/>
  <c r="C24" i="35"/>
  <c r="C37" i="35" s="1"/>
  <c r="B24" i="35"/>
  <c r="E21" i="35"/>
  <c r="AE21" i="35" s="1"/>
  <c r="D21" i="35"/>
  <c r="B21" i="35"/>
  <c r="E20" i="35"/>
  <c r="D20" i="35"/>
  <c r="B20" i="35"/>
  <c r="E19" i="35"/>
  <c r="AE19" i="35" s="1"/>
  <c r="D19" i="35"/>
  <c r="B19" i="35"/>
  <c r="E18" i="35"/>
  <c r="I18" i="35" s="1"/>
  <c r="D18" i="35"/>
  <c r="B18" i="35"/>
  <c r="E17" i="35"/>
  <c r="AE17" i="35" s="1"/>
  <c r="D17" i="35"/>
  <c r="B17" i="35"/>
  <c r="E16" i="35"/>
  <c r="D16" i="35"/>
  <c r="B16" i="35"/>
  <c r="E15" i="35"/>
  <c r="AE15" i="35" s="1"/>
  <c r="D15" i="35"/>
  <c r="B15" i="35"/>
  <c r="E14" i="35"/>
  <c r="D14" i="35"/>
  <c r="B14" i="35"/>
  <c r="E13" i="35"/>
  <c r="AE13" i="35" s="1"/>
  <c r="D13" i="35"/>
  <c r="B13" i="35"/>
  <c r="E12" i="35"/>
  <c r="D12" i="35"/>
  <c r="B12" i="35"/>
  <c r="E11" i="35"/>
  <c r="AE11" i="35" s="1"/>
  <c r="D11" i="35"/>
  <c r="B11" i="35"/>
  <c r="E10" i="35"/>
  <c r="D10" i="35"/>
  <c r="B10" i="35"/>
  <c r="F4" i="35"/>
  <c r="AA2" i="35"/>
  <c r="AF31" i="2"/>
  <c r="AB31" i="2"/>
  <c r="AA31" i="2"/>
  <c r="K31" i="2"/>
  <c r="J31" i="2"/>
  <c r="X31" i="2"/>
  <c r="Y32" i="2" s="1"/>
  <c r="V31" i="2"/>
  <c r="T31" i="2"/>
  <c r="U32" i="2" s="1"/>
  <c r="R31" i="2"/>
  <c r="S32" i="2" s="1"/>
  <c r="P31" i="2"/>
  <c r="Q32" i="2" s="1"/>
  <c r="G31" i="2"/>
  <c r="H32" i="2" s="1"/>
  <c r="B31" i="2"/>
  <c r="A31" i="2"/>
  <c r="AF30" i="2"/>
  <c r="AB30" i="2"/>
  <c r="AA30" i="2"/>
  <c r="K30" i="2"/>
  <c r="J30" i="2"/>
  <c r="X30" i="2"/>
  <c r="V30" i="2"/>
  <c r="T30" i="2"/>
  <c r="R30" i="2"/>
  <c r="P30" i="2"/>
  <c r="G30" i="2"/>
  <c r="B30" i="2"/>
  <c r="A30" i="2"/>
  <c r="AF29" i="2"/>
  <c r="AB29" i="2"/>
  <c r="AA29" i="2"/>
  <c r="X29" i="2"/>
  <c r="V29" i="2"/>
  <c r="T29" i="2"/>
  <c r="R29" i="2"/>
  <c r="P29" i="2"/>
  <c r="G29" i="2"/>
  <c r="B29" i="2"/>
  <c r="A29" i="2"/>
  <c r="AF28" i="2"/>
  <c r="AB28" i="2"/>
  <c r="AA28" i="2"/>
  <c r="X28" i="2"/>
  <c r="V28" i="2"/>
  <c r="T28" i="2"/>
  <c r="R28" i="2"/>
  <c r="P28" i="2"/>
  <c r="G28" i="2"/>
  <c r="B28" i="2"/>
  <c r="A28" i="2"/>
  <c r="AF27" i="2"/>
  <c r="AB27" i="2"/>
  <c r="AA27" i="2"/>
  <c r="X27" i="2"/>
  <c r="V27" i="2"/>
  <c r="T27" i="2"/>
  <c r="R27" i="2"/>
  <c r="P27" i="2"/>
  <c r="G27" i="2"/>
  <c r="B27" i="2"/>
  <c r="A27" i="2"/>
  <c r="AF26" i="2"/>
  <c r="AB26" i="2"/>
  <c r="AA26" i="2"/>
  <c r="X26" i="2"/>
  <c r="V26" i="2"/>
  <c r="T26" i="2"/>
  <c r="R26" i="2"/>
  <c r="P26" i="2"/>
  <c r="G26" i="2"/>
  <c r="B26" i="2"/>
  <c r="A26" i="2"/>
  <c r="AF25" i="2"/>
  <c r="AB25" i="2"/>
  <c r="AA25" i="2"/>
  <c r="X25" i="2"/>
  <c r="V25" i="2"/>
  <c r="T25" i="2"/>
  <c r="R25" i="2"/>
  <c r="P25" i="2"/>
  <c r="G25" i="2"/>
  <c r="B25" i="2"/>
  <c r="A25" i="2"/>
  <c r="AF24" i="2"/>
  <c r="AB24" i="2"/>
  <c r="AA24" i="2"/>
  <c r="X24" i="2"/>
  <c r="V24" i="2"/>
  <c r="T24" i="2"/>
  <c r="R24" i="2"/>
  <c r="P24" i="2"/>
  <c r="G24" i="2"/>
  <c r="B24" i="2"/>
  <c r="A24" i="2"/>
  <c r="AF23" i="2"/>
  <c r="AB23" i="2"/>
  <c r="AA23" i="2"/>
  <c r="X23" i="2"/>
  <c r="V23" i="2"/>
  <c r="T23" i="2"/>
  <c r="R23" i="2"/>
  <c r="P23" i="2"/>
  <c r="G23" i="2"/>
  <c r="B23" i="2"/>
  <c r="A23" i="2"/>
  <c r="AF22" i="2"/>
  <c r="AB22" i="2"/>
  <c r="AA22" i="2"/>
  <c r="R22" i="2"/>
  <c r="P22" i="2"/>
  <c r="G22" i="2"/>
  <c r="B22" i="2"/>
  <c r="A22" i="2"/>
  <c r="AF21" i="2"/>
  <c r="AB21" i="2"/>
  <c r="AA21" i="2"/>
  <c r="R21" i="2"/>
  <c r="P21" i="2"/>
  <c r="G21" i="2"/>
  <c r="B21" i="2"/>
  <c r="A21" i="2"/>
  <c r="AF20" i="2"/>
  <c r="AB20" i="2"/>
  <c r="AA20" i="2"/>
  <c r="R20" i="2"/>
  <c r="P20" i="2"/>
  <c r="G20" i="2"/>
  <c r="B20" i="2"/>
  <c r="A20" i="2"/>
  <c r="AF19" i="2"/>
  <c r="AB19" i="2"/>
  <c r="AA19" i="2"/>
  <c r="R19" i="2"/>
  <c r="P19" i="2"/>
  <c r="G19" i="2"/>
  <c r="B19" i="2"/>
  <c r="A19" i="2"/>
  <c r="AF18" i="2"/>
  <c r="AB18" i="2"/>
  <c r="AA18" i="2"/>
  <c r="R18" i="2"/>
  <c r="P18" i="2"/>
  <c r="G18" i="2"/>
  <c r="B18" i="2"/>
  <c r="A18" i="2"/>
  <c r="AF17" i="2"/>
  <c r="AB17" i="2"/>
  <c r="AA17" i="2"/>
  <c r="R17" i="2"/>
  <c r="P17" i="2"/>
  <c r="G17" i="2"/>
  <c r="B17" i="2"/>
  <c r="A17" i="2"/>
  <c r="AF16" i="2"/>
  <c r="AB16" i="2"/>
  <c r="AA16" i="2"/>
  <c r="R16" i="2"/>
  <c r="P16" i="2"/>
  <c r="G16" i="2"/>
  <c r="A16" i="2"/>
  <c r="AF15" i="2"/>
  <c r="AB15" i="2"/>
  <c r="AA15" i="2"/>
  <c r="R15" i="2"/>
  <c r="P15" i="2"/>
  <c r="G15" i="2"/>
  <c r="B15" i="2"/>
  <c r="A15" i="2"/>
  <c r="AF14" i="2"/>
  <c r="AB14" i="2"/>
  <c r="AA14" i="2"/>
  <c r="R14" i="2"/>
  <c r="P14" i="2"/>
  <c r="G14" i="2"/>
  <c r="B14" i="2"/>
  <c r="A14" i="2"/>
  <c r="AF13" i="2"/>
  <c r="AB13" i="2"/>
  <c r="AA13" i="2"/>
  <c r="R13" i="2"/>
  <c r="P13" i="2"/>
  <c r="G13" i="2"/>
  <c r="B13" i="2"/>
  <c r="A13" i="2"/>
  <c r="AF12" i="2"/>
  <c r="AB12" i="2"/>
  <c r="AA12" i="2"/>
  <c r="R12" i="2"/>
  <c r="P12" i="2"/>
  <c r="G12" i="2"/>
  <c r="B12" i="2"/>
  <c r="A12" i="2"/>
  <c r="AF11" i="2"/>
  <c r="AB11" i="2"/>
  <c r="AA11" i="2"/>
  <c r="R11" i="2"/>
  <c r="P11" i="2"/>
  <c r="G11" i="2"/>
  <c r="B11" i="2"/>
  <c r="A11" i="2"/>
  <c r="AF10" i="2"/>
  <c r="AB10" i="2"/>
  <c r="AA10" i="2"/>
  <c r="R10" i="2"/>
  <c r="P10" i="2"/>
  <c r="G10" i="2"/>
  <c r="B10" i="2"/>
  <c r="A10" i="2"/>
  <c r="AF9" i="2"/>
  <c r="AB9" i="2"/>
  <c r="AA9" i="2"/>
  <c r="R9" i="2"/>
  <c r="P9" i="2"/>
  <c r="G9" i="2"/>
  <c r="B9" i="2"/>
  <c r="A9" i="2"/>
  <c r="AF8" i="2"/>
  <c r="AB8" i="2"/>
  <c r="AA8" i="2"/>
  <c r="R8" i="2"/>
  <c r="P8" i="2"/>
  <c r="G8" i="2"/>
  <c r="B8" i="2"/>
  <c r="A8" i="2"/>
  <c r="L14" i="59" l="1"/>
  <c r="O14" i="47"/>
  <c r="O15" i="59"/>
  <c r="D53" i="48"/>
  <c r="D69" i="48" s="1"/>
  <c r="S36" i="48"/>
  <c r="D47" i="48"/>
  <c r="D63" i="48" s="1"/>
  <c r="D55" i="48"/>
  <c r="D71" i="48" s="1"/>
  <c r="H11" i="79"/>
  <c r="H12" i="79"/>
  <c r="D50" i="48"/>
  <c r="D66" i="48" s="1"/>
  <c r="D54" i="48"/>
  <c r="D70" i="48" s="1"/>
  <c r="D58" i="48"/>
  <c r="D74" i="48" s="1"/>
  <c r="N11" i="79"/>
  <c r="O11" i="79"/>
  <c r="Y20" i="79"/>
  <c r="Y31" i="79"/>
  <c r="Y21" i="79"/>
  <c r="Y32" i="79"/>
  <c r="N12" i="79"/>
  <c r="O12" i="79"/>
  <c r="Y22" i="79"/>
  <c r="Y33" i="79"/>
  <c r="Y34" i="79"/>
  <c r="Y23" i="79"/>
  <c r="D49" i="48"/>
  <c r="D65" i="48" s="1"/>
  <c r="D57" i="48"/>
  <c r="D73" i="48" s="1"/>
  <c r="D48" i="48"/>
  <c r="D64" i="48" s="1"/>
  <c r="D52" i="48"/>
  <c r="D68" i="48" s="1"/>
  <c r="D56" i="48"/>
  <c r="D72" i="48" s="1"/>
  <c r="D60" i="48"/>
  <c r="D76" i="48" s="1"/>
  <c r="O36" i="48"/>
  <c r="L18" i="48"/>
  <c r="M18" i="48" s="1"/>
  <c r="O35" i="48"/>
  <c r="L17" i="48"/>
  <c r="M239" i="66" s="1"/>
  <c r="O34" i="48"/>
  <c r="L16" i="48"/>
  <c r="M201" i="66" s="1"/>
  <c r="P42" i="48"/>
  <c r="L24" i="48"/>
  <c r="M505" i="66" s="1"/>
  <c r="M24" i="48"/>
  <c r="L25" i="48"/>
  <c r="M25" i="48"/>
  <c r="P37" i="48"/>
  <c r="M19" i="48"/>
  <c r="O33" i="48"/>
  <c r="L15" i="48"/>
  <c r="M163" i="66" s="1"/>
  <c r="P41" i="48"/>
  <c r="L23" i="48"/>
  <c r="M191" i="64" s="1"/>
  <c r="M23" i="48"/>
  <c r="P29" i="48"/>
  <c r="L11" i="48"/>
  <c r="M11" i="48" s="1"/>
  <c r="O32" i="48"/>
  <c r="L14" i="48"/>
  <c r="M125" i="66" s="1"/>
  <c r="O40" i="48"/>
  <c r="L22" i="48"/>
  <c r="M429" i="66" s="1"/>
  <c r="M22" i="48"/>
  <c r="O31" i="48"/>
  <c r="L13" i="48"/>
  <c r="M87" i="66" s="1"/>
  <c r="P39" i="48"/>
  <c r="L21" i="48"/>
  <c r="M391" i="66" s="1"/>
  <c r="M21" i="48"/>
  <c r="O30" i="48"/>
  <c r="L12" i="48"/>
  <c r="M12" i="48" s="1"/>
  <c r="P38" i="48"/>
  <c r="L20" i="48"/>
  <c r="M20" i="48" s="1"/>
  <c r="I17" i="48"/>
  <c r="G25" i="48"/>
  <c r="D17" i="59"/>
  <c r="E17" i="59"/>
  <c r="F17" i="59"/>
  <c r="D12" i="59"/>
  <c r="F12" i="59"/>
  <c r="E12" i="59"/>
  <c r="D16" i="59"/>
  <c r="E16" i="59"/>
  <c r="F16" i="59"/>
  <c r="D23" i="59"/>
  <c r="E23" i="59"/>
  <c r="F23" i="59"/>
  <c r="D13" i="59"/>
  <c r="E13" i="59"/>
  <c r="F13" i="59"/>
  <c r="D24" i="59"/>
  <c r="F24" i="59"/>
  <c r="E24" i="59"/>
  <c r="D11" i="59"/>
  <c r="F11" i="59"/>
  <c r="E11" i="59"/>
  <c r="D15" i="59"/>
  <c r="E15" i="59"/>
  <c r="F15" i="59"/>
  <c r="D22" i="59"/>
  <c r="E22" i="59"/>
  <c r="F22" i="59"/>
  <c r="D26" i="59"/>
  <c r="E26" i="59"/>
  <c r="F26" i="59"/>
  <c r="D14" i="59"/>
  <c r="F14" i="59"/>
  <c r="E14" i="59"/>
  <c r="D21" i="59"/>
  <c r="E21" i="59"/>
  <c r="F21" i="59"/>
  <c r="D25" i="59"/>
  <c r="F25" i="59"/>
  <c r="E25" i="59"/>
  <c r="Q21" i="59"/>
  <c r="P21" i="59"/>
  <c r="P25" i="59"/>
  <c r="Q25" i="59"/>
  <c r="P24" i="59"/>
  <c r="Q24" i="59"/>
  <c r="P23" i="59"/>
  <c r="Q23" i="59"/>
  <c r="P22" i="59"/>
  <c r="Q22" i="59"/>
  <c r="P26" i="59"/>
  <c r="Q26" i="59"/>
  <c r="B18" i="67"/>
  <c r="F25" i="66"/>
  <c r="C18" i="67" s="1"/>
  <c r="B13" i="67"/>
  <c r="F20" i="66"/>
  <c r="C13" i="67" s="1"/>
  <c r="B27" i="67"/>
  <c r="F34" i="66"/>
  <c r="C27" i="67" s="1"/>
  <c r="B32" i="67"/>
  <c r="F39" i="66"/>
  <c r="C32" i="67" s="1"/>
  <c r="B34" i="67"/>
  <c r="F41" i="66"/>
  <c r="C34" i="67" s="1"/>
  <c r="B9" i="67"/>
  <c r="F16" i="66"/>
  <c r="C9" i="67" s="1"/>
  <c r="B15" i="67"/>
  <c r="F22" i="66"/>
  <c r="C15" i="67" s="1"/>
  <c r="B20" i="67"/>
  <c r="F27" i="66"/>
  <c r="C20" i="67" s="1"/>
  <c r="B29" i="67"/>
  <c r="F36" i="66"/>
  <c r="C29" i="67" s="1"/>
  <c r="B36" i="67"/>
  <c r="F43" i="66"/>
  <c r="C36" i="67" s="1"/>
  <c r="B39" i="67"/>
  <c r="F46" i="66"/>
  <c r="C39" i="67" s="1"/>
  <c r="B6" i="67"/>
  <c r="F13" i="66"/>
  <c r="C6" i="67" s="1"/>
  <c r="B17" i="67"/>
  <c r="F24" i="66"/>
  <c r="C17" i="67" s="1"/>
  <c r="B22" i="67"/>
  <c r="F29" i="66"/>
  <c r="C22" i="67" s="1"/>
  <c r="B38" i="67"/>
  <c r="F45" i="66"/>
  <c r="C38" i="67" s="1"/>
  <c r="B25" i="67"/>
  <c r="F32" i="66"/>
  <c r="C25" i="67" s="1"/>
  <c r="B10" i="67"/>
  <c r="F17" i="66"/>
  <c r="C10" i="67" s="1"/>
  <c r="B24" i="67"/>
  <c r="F31" i="66"/>
  <c r="C24" i="67" s="1"/>
  <c r="B26" i="67"/>
  <c r="F33" i="66"/>
  <c r="C26" i="67" s="1"/>
  <c r="B31" i="67"/>
  <c r="F38" i="66"/>
  <c r="C31" i="67" s="1"/>
  <c r="B40" i="67"/>
  <c r="F47" i="66"/>
  <c r="C40" i="67" s="1"/>
  <c r="B12" i="67"/>
  <c r="F19" i="66"/>
  <c r="C12" i="67" s="1"/>
  <c r="B14" i="67"/>
  <c r="F21" i="66"/>
  <c r="C14" i="67" s="1"/>
  <c r="B19" i="67"/>
  <c r="F26" i="66"/>
  <c r="C19" i="67" s="1"/>
  <c r="B33" i="67"/>
  <c r="F40" i="66"/>
  <c r="C33" i="67" s="1"/>
  <c r="B35" i="67"/>
  <c r="F42" i="66"/>
  <c r="C35" i="67" s="1"/>
  <c r="B11" i="67"/>
  <c r="F18" i="66"/>
  <c r="C11" i="67" s="1"/>
  <c r="B21" i="67"/>
  <c r="F28" i="66"/>
  <c r="C21" i="67" s="1"/>
  <c r="B28" i="67"/>
  <c r="F35" i="66"/>
  <c r="C28" i="67" s="1"/>
  <c r="B37" i="67"/>
  <c r="F44" i="66"/>
  <c r="C37" i="67" s="1"/>
  <c r="B8" i="67"/>
  <c r="F15" i="66"/>
  <c r="C8" i="67" s="1"/>
  <c r="B7" i="67"/>
  <c r="F14" i="66"/>
  <c r="C7" i="67" s="1"/>
  <c r="B16" i="67"/>
  <c r="F23" i="66"/>
  <c r="C16" i="67" s="1"/>
  <c r="B23" i="67"/>
  <c r="F30" i="66"/>
  <c r="C23" i="67" s="1"/>
  <c r="B30" i="67"/>
  <c r="F37" i="66"/>
  <c r="C30" i="67" s="1"/>
  <c r="A299" i="71"/>
  <c r="A535" i="71"/>
  <c r="G19" i="48"/>
  <c r="G16" i="48"/>
  <c r="G15" i="48"/>
  <c r="I16" i="48"/>
  <c r="I24" i="48"/>
  <c r="A263" i="71"/>
  <c r="H20" i="46"/>
  <c r="H24" i="46"/>
  <c r="AC24" i="48"/>
  <c r="Y206" i="64" s="1"/>
  <c r="G24" i="48"/>
  <c r="AD23" i="48"/>
  <c r="G23" i="48"/>
  <c r="H17" i="46"/>
  <c r="T21" i="46"/>
  <c r="N21" i="46"/>
  <c r="V21" i="46"/>
  <c r="H21" i="46"/>
  <c r="G14" i="48"/>
  <c r="AB4" i="48"/>
  <c r="I15" i="48"/>
  <c r="AE22" i="48"/>
  <c r="G22" i="48"/>
  <c r="I23" i="48"/>
  <c r="V32" i="46"/>
  <c r="N32" i="46"/>
  <c r="T32" i="46"/>
  <c r="H32" i="46"/>
  <c r="H14" i="46"/>
  <c r="H25" i="46"/>
  <c r="H29" i="46"/>
  <c r="H33" i="46"/>
  <c r="O13" i="48"/>
  <c r="G13" i="48"/>
  <c r="I14" i="48"/>
  <c r="O21" i="48"/>
  <c r="G21" i="48"/>
  <c r="I22" i="48"/>
  <c r="H18" i="46"/>
  <c r="H22" i="46"/>
  <c r="G12" i="48"/>
  <c r="I13" i="48"/>
  <c r="G20" i="48"/>
  <c r="I21" i="48"/>
  <c r="H13" i="46"/>
  <c r="H15" i="46"/>
  <c r="H26" i="46"/>
  <c r="H30" i="46"/>
  <c r="V30" i="46"/>
  <c r="T30" i="46"/>
  <c r="N30" i="46"/>
  <c r="H34" i="46"/>
  <c r="N34" i="46"/>
  <c r="V34" i="46"/>
  <c r="T34" i="46"/>
  <c r="I12" i="48"/>
  <c r="I20" i="48"/>
  <c r="H19" i="46"/>
  <c r="H23" i="46"/>
  <c r="G18" i="48"/>
  <c r="I19" i="48"/>
  <c r="N28" i="46"/>
  <c r="V28" i="46"/>
  <c r="H28" i="46"/>
  <c r="T28" i="46"/>
  <c r="H12" i="46"/>
  <c r="H27" i="46"/>
  <c r="H31" i="46"/>
  <c r="N35" i="46"/>
  <c r="T35" i="46"/>
  <c r="H35" i="46"/>
  <c r="V35" i="46"/>
  <c r="O17" i="48"/>
  <c r="G17" i="48"/>
  <c r="I18" i="48"/>
  <c r="A353" i="71"/>
  <c r="I12" i="58"/>
  <c r="J12" i="58" s="1"/>
  <c r="K12" i="58"/>
  <c r="L12" i="58"/>
  <c r="M12" i="58" s="1"/>
  <c r="N12" i="58"/>
  <c r="P12" i="58"/>
  <c r="Q12" i="58" s="1"/>
  <c r="H12" i="58"/>
  <c r="H16" i="58"/>
  <c r="P16" i="58"/>
  <c r="Q16" i="58" s="1"/>
  <c r="I16" i="58"/>
  <c r="J16" i="58" s="1"/>
  <c r="K16" i="58"/>
  <c r="L16" i="58"/>
  <c r="M16" i="58" s="1"/>
  <c r="N16" i="58"/>
  <c r="I20" i="58"/>
  <c r="Q20" i="58"/>
  <c r="J20" i="58"/>
  <c r="K20" i="58"/>
  <c r="P20" i="58"/>
  <c r="L20" i="58"/>
  <c r="M20" i="58"/>
  <c r="N20" i="58"/>
  <c r="H20" i="58"/>
  <c r="O20" i="58"/>
  <c r="I24" i="58"/>
  <c r="Q24" i="58"/>
  <c r="H24" i="58"/>
  <c r="J24" i="58"/>
  <c r="K24" i="58"/>
  <c r="L24" i="58"/>
  <c r="M24" i="58"/>
  <c r="P24" i="58"/>
  <c r="M245" i="71" s="1"/>
  <c r="N24" i="58"/>
  <c r="O24" i="58"/>
  <c r="D23" i="67"/>
  <c r="I28" i="58"/>
  <c r="J28" i="58" s="1"/>
  <c r="K28" i="58"/>
  <c r="L28" i="58"/>
  <c r="M28" i="58" s="1"/>
  <c r="N28" i="58"/>
  <c r="P28" i="58"/>
  <c r="Q28" i="58" s="1"/>
  <c r="H28" i="58"/>
  <c r="D27" i="67"/>
  <c r="H32" i="58"/>
  <c r="P32" i="58"/>
  <c r="Q32" i="58" s="1"/>
  <c r="I32" i="58"/>
  <c r="J32" i="58" s="1"/>
  <c r="K32" i="58"/>
  <c r="L32" i="58"/>
  <c r="M32" i="58" s="1"/>
  <c r="N32" i="58"/>
  <c r="D31" i="67"/>
  <c r="L36" i="58"/>
  <c r="M36" i="58" s="1"/>
  <c r="N36" i="58"/>
  <c r="K36" i="58"/>
  <c r="P36" i="58"/>
  <c r="Q36" i="58" s="1"/>
  <c r="H36" i="58"/>
  <c r="I36" i="58"/>
  <c r="J36" i="58" s="1"/>
  <c r="O40" i="58"/>
  <c r="P40" i="58"/>
  <c r="M558" i="71" s="1"/>
  <c r="H40" i="58"/>
  <c r="I40" i="58"/>
  <c r="Q40" i="58"/>
  <c r="J40" i="58"/>
  <c r="K40" i="58"/>
  <c r="N40" i="58"/>
  <c r="L40" i="58"/>
  <c r="M40" i="58"/>
  <c r="R43" i="58"/>
  <c r="O43" i="58"/>
  <c r="H43" i="58"/>
  <c r="P43" i="58"/>
  <c r="I43" i="58"/>
  <c r="Q43" i="58"/>
  <c r="J43" i="58"/>
  <c r="K43" i="58"/>
  <c r="N43" i="58"/>
  <c r="L43" i="58"/>
  <c r="M43" i="58"/>
  <c r="S13" i="58"/>
  <c r="K13" i="58"/>
  <c r="L13" i="58"/>
  <c r="M13" i="58" s="1"/>
  <c r="N13" i="58"/>
  <c r="P13" i="58"/>
  <c r="Q13" i="58" s="1"/>
  <c r="H13" i="58"/>
  <c r="I13" i="58"/>
  <c r="J13" i="58" s="1"/>
  <c r="S17" i="58"/>
  <c r="N17" i="58"/>
  <c r="H17" i="58"/>
  <c r="P17" i="58"/>
  <c r="Q17" i="58" s="1"/>
  <c r="I17" i="58"/>
  <c r="J17" i="58" s="1"/>
  <c r="L17" i="58"/>
  <c r="M17" i="58" s="1"/>
  <c r="K17" i="58"/>
  <c r="S21" i="58"/>
  <c r="H21" i="58"/>
  <c r="P21" i="58"/>
  <c r="M191" i="71" s="1"/>
  <c r="I21" i="58"/>
  <c r="J21" i="58" s="1"/>
  <c r="K21" i="58"/>
  <c r="L21" i="58"/>
  <c r="M21" i="58" s="1"/>
  <c r="N21" i="58"/>
  <c r="S25" i="58"/>
  <c r="O25" i="58"/>
  <c r="P25" i="58"/>
  <c r="M263" i="71" s="1"/>
  <c r="H25" i="58"/>
  <c r="I25" i="58"/>
  <c r="Q25" i="58"/>
  <c r="J25" i="58"/>
  <c r="K25" i="58"/>
  <c r="L25" i="58"/>
  <c r="N25" i="58"/>
  <c r="M25" i="58"/>
  <c r="S29" i="58"/>
  <c r="K29" i="58"/>
  <c r="L29" i="58"/>
  <c r="M29" i="58" s="1"/>
  <c r="N29" i="58"/>
  <c r="I29" i="58"/>
  <c r="J29" i="58" s="1"/>
  <c r="H29" i="58"/>
  <c r="P29" i="58"/>
  <c r="Q29" i="58" s="1"/>
  <c r="S33" i="58"/>
  <c r="N33" i="58"/>
  <c r="H33" i="58"/>
  <c r="P33" i="58"/>
  <c r="Q33" i="58" s="1"/>
  <c r="I33" i="58"/>
  <c r="J33" i="58" s="1"/>
  <c r="K33" i="58"/>
  <c r="L33" i="58"/>
  <c r="M33" i="58" s="1"/>
  <c r="S37" i="58"/>
  <c r="M37" i="58"/>
  <c r="N37" i="58"/>
  <c r="O37" i="58"/>
  <c r="H37" i="58"/>
  <c r="P37" i="58"/>
  <c r="M489" i="71" s="1"/>
  <c r="J37" i="58"/>
  <c r="I37" i="58"/>
  <c r="Q37" i="58"/>
  <c r="L37" i="58"/>
  <c r="K37" i="58"/>
  <c r="D36" i="67"/>
  <c r="M41" i="58"/>
  <c r="N41" i="58"/>
  <c r="O41" i="58"/>
  <c r="J41" i="58"/>
  <c r="H41" i="58"/>
  <c r="P41" i="58"/>
  <c r="M581" i="71" s="1"/>
  <c r="I41" i="58"/>
  <c r="Q41" i="58"/>
  <c r="L41" i="58"/>
  <c r="K41" i="58"/>
  <c r="S44" i="58"/>
  <c r="M44" i="58"/>
  <c r="N44" i="58"/>
  <c r="O44" i="58"/>
  <c r="J44" i="58"/>
  <c r="H44" i="58"/>
  <c r="P44" i="58"/>
  <c r="L650" i="71" s="1"/>
  <c r="I44" i="58"/>
  <c r="Q44" i="58"/>
  <c r="L44" i="58"/>
  <c r="K44" i="58"/>
  <c r="H10" i="58"/>
  <c r="D9" i="67"/>
  <c r="K14" i="58"/>
  <c r="L14" i="58"/>
  <c r="M14" i="58" s="1"/>
  <c r="N14" i="58"/>
  <c r="H14" i="58"/>
  <c r="P14" i="58"/>
  <c r="Q14" i="58" s="1"/>
  <c r="I14" i="58"/>
  <c r="J14" i="58" s="1"/>
  <c r="D13" i="67"/>
  <c r="K18" i="58"/>
  <c r="L18" i="58"/>
  <c r="M18" i="58" s="1"/>
  <c r="N18" i="58"/>
  <c r="H18" i="58"/>
  <c r="P18" i="58"/>
  <c r="Q18" i="58" s="1"/>
  <c r="I18" i="58"/>
  <c r="J18" i="58" s="1"/>
  <c r="D17" i="67"/>
  <c r="N22" i="58"/>
  <c r="H22" i="58"/>
  <c r="P22" i="58"/>
  <c r="M209" i="71" s="1"/>
  <c r="I22" i="58"/>
  <c r="J22" i="58" s="1"/>
  <c r="L22" i="58"/>
  <c r="M22" i="58" s="1"/>
  <c r="K22" i="58"/>
  <c r="D21" i="67"/>
  <c r="M26" i="58"/>
  <c r="N26" i="58"/>
  <c r="O26" i="58"/>
  <c r="H26" i="58"/>
  <c r="P26" i="58"/>
  <c r="M281" i="71" s="1"/>
  <c r="I26" i="58"/>
  <c r="Q26" i="58"/>
  <c r="J26" i="58"/>
  <c r="L26" i="58"/>
  <c r="K26" i="58"/>
  <c r="H30" i="58"/>
  <c r="I30" i="58"/>
  <c r="J30" i="58" s="1"/>
  <c r="K30" i="58"/>
  <c r="N30" i="58"/>
  <c r="L30" i="58"/>
  <c r="M30" i="58" s="1"/>
  <c r="P30" i="58"/>
  <c r="Q30" i="58" s="1"/>
  <c r="D29" i="67"/>
  <c r="L34" i="58"/>
  <c r="M34" i="58" s="1"/>
  <c r="N34" i="58"/>
  <c r="K34" i="58"/>
  <c r="P34" i="58"/>
  <c r="Q34" i="58" s="1"/>
  <c r="H34" i="58"/>
  <c r="I34" i="58"/>
  <c r="J34" i="58" s="1"/>
  <c r="K38" i="58"/>
  <c r="L38" i="58"/>
  <c r="M38" i="58" s="1"/>
  <c r="P38" i="58"/>
  <c r="M512" i="71" s="1"/>
  <c r="N38" i="58"/>
  <c r="H38" i="58"/>
  <c r="I38" i="58"/>
  <c r="J38" i="58" s="1"/>
  <c r="K45" i="58"/>
  <c r="L45" i="58"/>
  <c r="M45" i="58" s="1"/>
  <c r="N45" i="58"/>
  <c r="O45" i="58" s="1"/>
  <c r="H45" i="58"/>
  <c r="P45" i="58"/>
  <c r="M673" i="71" s="1"/>
  <c r="I45" i="58"/>
  <c r="J45" i="58" s="1"/>
  <c r="S11" i="58"/>
  <c r="H11" i="58"/>
  <c r="I11" i="58"/>
  <c r="J11" i="58" s="1"/>
  <c r="K11" i="58"/>
  <c r="L11" i="58"/>
  <c r="M11" i="58" s="1"/>
  <c r="N11" i="58"/>
  <c r="P11" i="58"/>
  <c r="Q11" i="58" s="1"/>
  <c r="I15" i="58"/>
  <c r="J15" i="58" s="1"/>
  <c r="K15" i="58"/>
  <c r="L15" i="58"/>
  <c r="M15" i="58" s="1"/>
  <c r="P15" i="58"/>
  <c r="Q15" i="58" s="1"/>
  <c r="N15" i="58"/>
  <c r="H15" i="58"/>
  <c r="K19" i="58"/>
  <c r="L19" i="58"/>
  <c r="M19" i="58" s="1"/>
  <c r="N19" i="58"/>
  <c r="H19" i="58"/>
  <c r="P19" i="58"/>
  <c r="Q19" i="58" s="1"/>
  <c r="I19" i="58"/>
  <c r="J19" i="58" s="1"/>
  <c r="K23" i="58"/>
  <c r="L23" i="58"/>
  <c r="M23" i="58" s="1"/>
  <c r="N23" i="58"/>
  <c r="H23" i="58"/>
  <c r="P23" i="58"/>
  <c r="Q23" i="58" s="1"/>
  <c r="I23" i="58"/>
  <c r="J23" i="58" s="1"/>
  <c r="K27" i="58"/>
  <c r="L27" i="58"/>
  <c r="M27" i="58"/>
  <c r="N27" i="58"/>
  <c r="O27" i="58"/>
  <c r="P27" i="58"/>
  <c r="M299" i="71" s="1"/>
  <c r="J27" i="58"/>
  <c r="H27" i="58"/>
  <c r="I27" i="58"/>
  <c r="Q27" i="58"/>
  <c r="S31" i="58"/>
  <c r="H31" i="58"/>
  <c r="P31" i="58"/>
  <c r="Q31" i="58" s="1"/>
  <c r="I31" i="58"/>
  <c r="J31" i="58" s="1"/>
  <c r="K31" i="58"/>
  <c r="L31" i="58"/>
  <c r="M31" i="58" s="1"/>
  <c r="N31" i="58"/>
  <c r="L35" i="58"/>
  <c r="M35" i="58" s="1"/>
  <c r="N35" i="58"/>
  <c r="I35" i="58"/>
  <c r="J35" i="58" s="1"/>
  <c r="P35" i="58"/>
  <c r="Q35" i="58" s="1"/>
  <c r="H35" i="58"/>
  <c r="K35" i="58"/>
  <c r="S39" i="58"/>
  <c r="I39" i="58"/>
  <c r="Q39" i="58"/>
  <c r="J39" i="58"/>
  <c r="K39" i="58"/>
  <c r="L39" i="58"/>
  <c r="P39" i="58"/>
  <c r="M535" i="71" s="1"/>
  <c r="M39" i="58"/>
  <c r="N39" i="58"/>
  <c r="H39" i="58"/>
  <c r="O39" i="58"/>
  <c r="I42" i="58"/>
  <c r="J42" i="58" s="1"/>
  <c r="H42" i="58"/>
  <c r="K42" i="58"/>
  <c r="N42" i="58"/>
  <c r="P42" i="58"/>
  <c r="M604" i="71" s="1"/>
  <c r="L42" i="58"/>
  <c r="M42" i="58" s="1"/>
  <c r="V80" i="58"/>
  <c r="V94" i="58"/>
  <c r="V70" i="58"/>
  <c r="V76" i="58"/>
  <c r="M25" i="46"/>
  <c r="N25" i="46" s="1"/>
  <c r="U25" i="46"/>
  <c r="V25" i="46" s="1"/>
  <c r="S25" i="46"/>
  <c r="T25" i="46" s="1"/>
  <c r="Z25" i="46"/>
  <c r="M13" i="46"/>
  <c r="N13" i="46" s="1"/>
  <c r="S13" i="46"/>
  <c r="T13" i="46" s="1"/>
  <c r="U13" i="46"/>
  <c r="V13" i="46" s="1"/>
  <c r="Z13" i="46"/>
  <c r="M28" i="46"/>
  <c r="Z28" i="46"/>
  <c r="U28" i="46"/>
  <c r="S28" i="46"/>
  <c r="Z32" i="46"/>
  <c r="S32" i="46"/>
  <c r="M32" i="46"/>
  <c r="U32" i="46"/>
  <c r="U21" i="46"/>
  <c r="M21" i="46"/>
  <c r="S21" i="46"/>
  <c r="Z21" i="46"/>
  <c r="M14" i="46"/>
  <c r="N14" i="46" s="1"/>
  <c r="S14" i="46"/>
  <c r="T14" i="46" s="1"/>
  <c r="U14" i="46"/>
  <c r="V14" i="46" s="1"/>
  <c r="Z14" i="46"/>
  <c r="M18" i="46"/>
  <c r="N18" i="46" s="1"/>
  <c r="Z18" i="46"/>
  <c r="U18" i="46"/>
  <c r="V18" i="46" s="1"/>
  <c r="S18" i="46"/>
  <c r="T18" i="46" s="1"/>
  <c r="U22" i="46"/>
  <c r="V22" i="46" s="1"/>
  <c r="M22" i="46"/>
  <c r="N22" i="46" s="1"/>
  <c r="Z22" i="46"/>
  <c r="S22" i="46"/>
  <c r="T22" i="46" s="1"/>
  <c r="U17" i="46"/>
  <c r="V17" i="46" s="1"/>
  <c r="M17" i="46"/>
  <c r="N17" i="46" s="1"/>
  <c r="Z17" i="46"/>
  <c r="S17" i="46"/>
  <c r="T17" i="46" s="1"/>
  <c r="U15" i="46"/>
  <c r="V15" i="46" s="1"/>
  <c r="S15" i="46"/>
  <c r="T15" i="46" s="1"/>
  <c r="M15" i="46"/>
  <c r="N15" i="46" s="1"/>
  <c r="Z15" i="46"/>
  <c r="S26" i="46"/>
  <c r="T26" i="46" s="1"/>
  <c r="U26" i="46"/>
  <c r="V26" i="46" s="1"/>
  <c r="M26" i="46"/>
  <c r="N26" i="46" s="1"/>
  <c r="Z26" i="46"/>
  <c r="U30" i="46"/>
  <c r="M30" i="46"/>
  <c r="Z30" i="46"/>
  <c r="S30" i="46"/>
  <c r="Z34" i="46"/>
  <c r="S34" i="46"/>
  <c r="U34" i="46"/>
  <c r="M34" i="46"/>
  <c r="M29" i="46"/>
  <c r="N29" i="46" s="1"/>
  <c r="S29" i="46"/>
  <c r="T29" i="46" s="1"/>
  <c r="U29" i="46"/>
  <c r="V29" i="46" s="1"/>
  <c r="Z29" i="46"/>
  <c r="M19" i="46"/>
  <c r="N19" i="46" s="1"/>
  <c r="Z19" i="46"/>
  <c r="S19" i="46"/>
  <c r="T19" i="46" s="1"/>
  <c r="U19" i="46"/>
  <c r="V19" i="46" s="1"/>
  <c r="M23" i="46"/>
  <c r="N23" i="46" s="1"/>
  <c r="Z23" i="46"/>
  <c r="S23" i="46"/>
  <c r="T23" i="46" s="1"/>
  <c r="U23" i="46"/>
  <c r="V23" i="46" s="1"/>
  <c r="S12" i="46"/>
  <c r="T12" i="46" s="1"/>
  <c r="U12" i="46"/>
  <c r="V12" i="46" s="1"/>
  <c r="M12" i="46"/>
  <c r="N12" i="46" s="1"/>
  <c r="Z12" i="46"/>
  <c r="M27" i="46"/>
  <c r="N27" i="46" s="1"/>
  <c r="S27" i="46"/>
  <c r="T27" i="46" s="1"/>
  <c r="U27" i="46"/>
  <c r="V27" i="46" s="1"/>
  <c r="Z27" i="46"/>
  <c r="M31" i="46"/>
  <c r="N31" i="46" s="1"/>
  <c r="Z31" i="46"/>
  <c r="S31" i="46"/>
  <c r="T31" i="46" s="1"/>
  <c r="U31" i="46"/>
  <c r="V31" i="46" s="1"/>
  <c r="U35" i="46"/>
  <c r="M35" i="46"/>
  <c r="S35" i="46"/>
  <c r="Z35" i="46"/>
  <c r="M33" i="46"/>
  <c r="N33" i="46" s="1"/>
  <c r="S33" i="46"/>
  <c r="T33" i="46" s="1"/>
  <c r="U33" i="46"/>
  <c r="V33" i="46" s="1"/>
  <c r="Z33" i="46"/>
  <c r="Z20" i="46"/>
  <c r="S20" i="46"/>
  <c r="T20" i="46" s="1"/>
  <c r="U20" i="46"/>
  <c r="V20" i="46" s="1"/>
  <c r="M20" i="46"/>
  <c r="N20" i="46" s="1"/>
  <c r="Z24" i="46"/>
  <c r="S24" i="46"/>
  <c r="T24" i="46" s="1"/>
  <c r="U24" i="46"/>
  <c r="AF24" i="46" s="1"/>
  <c r="M24" i="46"/>
  <c r="N24" i="46" s="1"/>
  <c r="L15" i="45"/>
  <c r="D346" i="64"/>
  <c r="D347" i="64" s="1"/>
  <c r="D348" i="64" s="1"/>
  <c r="D349" i="64" s="1"/>
  <c r="D350" i="64" s="1"/>
  <c r="D351" i="64" s="1"/>
  <c r="D352" i="64" s="1"/>
  <c r="D353" i="64" s="1"/>
  <c r="D354" i="64" s="1"/>
  <c r="D355" i="64" s="1"/>
  <c r="D356" i="64" s="1"/>
  <c r="D343" i="64"/>
  <c r="D331" i="64"/>
  <c r="D332" i="64" s="1"/>
  <c r="D333" i="64" s="1"/>
  <c r="D334" i="64" s="1"/>
  <c r="D335" i="64" s="1"/>
  <c r="D336" i="64" s="1"/>
  <c r="D337" i="64" s="1"/>
  <c r="D338" i="64" s="1"/>
  <c r="D339" i="64" s="1"/>
  <c r="D340" i="64" s="1"/>
  <c r="D341" i="64" s="1"/>
  <c r="D328" i="64"/>
  <c r="D316" i="64"/>
  <c r="D317" i="64" s="1"/>
  <c r="D318" i="64" s="1"/>
  <c r="D319" i="64" s="1"/>
  <c r="D320" i="64" s="1"/>
  <c r="D321" i="64" s="1"/>
  <c r="D322" i="64" s="1"/>
  <c r="D323" i="64" s="1"/>
  <c r="D324" i="64" s="1"/>
  <c r="D325" i="64" s="1"/>
  <c r="D326" i="64" s="1"/>
  <c r="D313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O24" i="49"/>
  <c r="AC20" i="48"/>
  <c r="V60" i="58"/>
  <c r="M41" i="48"/>
  <c r="I38" i="48"/>
  <c r="V54" i="58"/>
  <c r="Z13" i="6"/>
  <c r="S33" i="48"/>
  <c r="I39" i="48"/>
  <c r="AU10" i="90"/>
  <c r="AU12" i="90"/>
  <c r="AU14" i="90"/>
  <c r="AU16" i="90"/>
  <c r="AU18" i="90"/>
  <c r="AU20" i="90"/>
  <c r="AU22" i="90"/>
  <c r="S32" i="48"/>
  <c r="S35" i="48"/>
  <c r="H24" i="2"/>
  <c r="C25" i="2"/>
  <c r="J13" i="44"/>
  <c r="Y26" i="2"/>
  <c r="Y30" i="2"/>
  <c r="F156" i="64"/>
  <c r="F171" i="64" s="1"/>
  <c r="F186" i="64" s="1"/>
  <c r="F201" i="64" s="1"/>
  <c r="F216" i="64" s="1"/>
  <c r="F231" i="64" s="1"/>
  <c r="F248" i="64" s="1"/>
  <c r="F263" i="64" s="1"/>
  <c r="F368" i="64"/>
  <c r="F383" i="64" s="1"/>
  <c r="F398" i="64" s="1"/>
  <c r="F413" i="64" s="1"/>
  <c r="F428" i="64" s="1"/>
  <c r="F443" i="64" s="1"/>
  <c r="F458" i="64" s="1"/>
  <c r="F362" i="64"/>
  <c r="F377" i="64" s="1"/>
  <c r="F392" i="64" s="1"/>
  <c r="F407" i="64" s="1"/>
  <c r="F422" i="64" s="1"/>
  <c r="F437" i="64" s="1"/>
  <c r="F452" i="64" s="1"/>
  <c r="F150" i="64"/>
  <c r="F165" i="64" s="1"/>
  <c r="F180" i="64" s="1"/>
  <c r="F195" i="64" s="1"/>
  <c r="F210" i="64" s="1"/>
  <c r="F225" i="64" s="1"/>
  <c r="F242" i="64" s="1"/>
  <c r="F257" i="64" s="1"/>
  <c r="F370" i="64"/>
  <c r="F385" i="64" s="1"/>
  <c r="F400" i="64" s="1"/>
  <c r="F415" i="64" s="1"/>
  <c r="F430" i="64" s="1"/>
  <c r="F445" i="64" s="1"/>
  <c r="F460" i="64" s="1"/>
  <c r="F158" i="64"/>
  <c r="F173" i="64" s="1"/>
  <c r="F188" i="64" s="1"/>
  <c r="F203" i="64" s="1"/>
  <c r="F218" i="64" s="1"/>
  <c r="F233" i="64" s="1"/>
  <c r="F250" i="64" s="1"/>
  <c r="F265" i="64" s="1"/>
  <c r="F361" i="64"/>
  <c r="F376" i="64" s="1"/>
  <c r="F391" i="64" s="1"/>
  <c r="F406" i="64" s="1"/>
  <c r="F421" i="64" s="1"/>
  <c r="F436" i="64" s="1"/>
  <c r="F451" i="64" s="1"/>
  <c r="F149" i="64"/>
  <c r="F164" i="64" s="1"/>
  <c r="F179" i="64" s="1"/>
  <c r="F194" i="64" s="1"/>
  <c r="F209" i="64" s="1"/>
  <c r="F224" i="64" s="1"/>
  <c r="F241" i="64" s="1"/>
  <c r="F256" i="64" s="1"/>
  <c r="F148" i="64"/>
  <c r="F163" i="64" s="1"/>
  <c r="F178" i="64" s="1"/>
  <c r="F193" i="64" s="1"/>
  <c r="F208" i="64" s="1"/>
  <c r="F223" i="64" s="1"/>
  <c r="F240" i="64" s="1"/>
  <c r="F255" i="64" s="1"/>
  <c r="F360" i="64"/>
  <c r="F375" i="64" s="1"/>
  <c r="F390" i="64" s="1"/>
  <c r="F405" i="64" s="1"/>
  <c r="F420" i="64" s="1"/>
  <c r="F435" i="64" s="1"/>
  <c r="F450" i="64" s="1"/>
  <c r="F364" i="64"/>
  <c r="F379" i="64" s="1"/>
  <c r="F394" i="64" s="1"/>
  <c r="F409" i="64" s="1"/>
  <c r="F424" i="64" s="1"/>
  <c r="F439" i="64" s="1"/>
  <c r="F454" i="64" s="1"/>
  <c r="F152" i="64"/>
  <c r="F167" i="64" s="1"/>
  <c r="F182" i="64" s="1"/>
  <c r="F197" i="64" s="1"/>
  <c r="F212" i="64" s="1"/>
  <c r="F227" i="64" s="1"/>
  <c r="F244" i="64" s="1"/>
  <c r="F259" i="64" s="1"/>
  <c r="F369" i="64"/>
  <c r="F384" i="64" s="1"/>
  <c r="F399" i="64" s="1"/>
  <c r="F414" i="64" s="1"/>
  <c r="F429" i="64" s="1"/>
  <c r="F444" i="64" s="1"/>
  <c r="F459" i="64" s="1"/>
  <c r="F157" i="64"/>
  <c r="F172" i="64" s="1"/>
  <c r="F187" i="64" s="1"/>
  <c r="F202" i="64" s="1"/>
  <c r="F217" i="64" s="1"/>
  <c r="F232" i="64" s="1"/>
  <c r="F249" i="64" s="1"/>
  <c r="F264" i="64" s="1"/>
  <c r="F153" i="64"/>
  <c r="F168" i="64" s="1"/>
  <c r="F183" i="64" s="1"/>
  <c r="F198" i="64" s="1"/>
  <c r="F213" i="64" s="1"/>
  <c r="F228" i="64" s="1"/>
  <c r="F245" i="64" s="1"/>
  <c r="F260" i="64" s="1"/>
  <c r="F365" i="64"/>
  <c r="F380" i="64" s="1"/>
  <c r="F395" i="64" s="1"/>
  <c r="F410" i="64" s="1"/>
  <c r="F425" i="64" s="1"/>
  <c r="F440" i="64" s="1"/>
  <c r="F455" i="64" s="1"/>
  <c r="U28" i="2"/>
  <c r="F366" i="64"/>
  <c r="F381" i="64" s="1"/>
  <c r="F396" i="64" s="1"/>
  <c r="F411" i="64" s="1"/>
  <c r="F426" i="64" s="1"/>
  <c r="F441" i="64" s="1"/>
  <c r="F456" i="64" s="1"/>
  <c r="F154" i="64"/>
  <c r="F169" i="64" s="1"/>
  <c r="F184" i="64" s="1"/>
  <c r="F199" i="64" s="1"/>
  <c r="F214" i="64" s="1"/>
  <c r="F229" i="64" s="1"/>
  <c r="F246" i="64" s="1"/>
  <c r="F261" i="64" s="1"/>
  <c r="F151" i="64"/>
  <c r="F166" i="64" s="1"/>
  <c r="F181" i="64" s="1"/>
  <c r="F196" i="64" s="1"/>
  <c r="F211" i="64" s="1"/>
  <c r="F226" i="64" s="1"/>
  <c r="F243" i="64" s="1"/>
  <c r="F258" i="64" s="1"/>
  <c r="F363" i="64"/>
  <c r="F378" i="64" s="1"/>
  <c r="F393" i="64" s="1"/>
  <c r="F408" i="64" s="1"/>
  <c r="F423" i="64" s="1"/>
  <c r="F438" i="64" s="1"/>
  <c r="F453" i="64" s="1"/>
  <c r="F159" i="64"/>
  <c r="F174" i="64" s="1"/>
  <c r="F189" i="64" s="1"/>
  <c r="F204" i="64" s="1"/>
  <c r="F219" i="64" s="1"/>
  <c r="F234" i="64" s="1"/>
  <c r="F251" i="64" s="1"/>
  <c r="F266" i="64" s="1"/>
  <c r="F371" i="64"/>
  <c r="F386" i="64" s="1"/>
  <c r="F401" i="64" s="1"/>
  <c r="F416" i="64" s="1"/>
  <c r="F431" i="64" s="1"/>
  <c r="F446" i="64" s="1"/>
  <c r="F461" i="64" s="1"/>
  <c r="F155" i="64"/>
  <c r="F170" i="64" s="1"/>
  <c r="F185" i="64" s="1"/>
  <c r="F200" i="64" s="1"/>
  <c r="F215" i="64" s="1"/>
  <c r="F230" i="64" s="1"/>
  <c r="F247" i="64" s="1"/>
  <c r="F262" i="64" s="1"/>
  <c r="S13" i="6"/>
  <c r="N13" i="44"/>
  <c r="AU11" i="90"/>
  <c r="AB28" i="47"/>
  <c r="V68" i="58"/>
  <c r="N18" i="71"/>
  <c r="F20" i="71"/>
  <c r="I20" i="71"/>
  <c r="W17" i="71"/>
  <c r="P19" i="71"/>
  <c r="E32" i="2"/>
  <c r="C32" i="2"/>
  <c r="V96" i="58"/>
  <c r="D26" i="6"/>
  <c r="F7" i="67"/>
  <c r="F8" i="67"/>
  <c r="U61" i="1"/>
  <c r="Y61" i="1"/>
  <c r="V61" i="1"/>
  <c r="Z61" i="1"/>
  <c r="W61" i="1"/>
  <c r="X61" i="1"/>
  <c r="D23" i="6"/>
  <c r="D20" i="6"/>
  <c r="D22" i="6"/>
  <c r="Y16" i="66"/>
  <c r="K9" i="67"/>
  <c r="K13" i="67"/>
  <c r="Y24" i="66"/>
  <c r="K17" i="67"/>
  <c r="Y28" i="66"/>
  <c r="K21" i="67"/>
  <c r="Y32" i="66"/>
  <c r="K25" i="67"/>
  <c r="Y36" i="66"/>
  <c r="K29" i="67"/>
  <c r="Y40" i="66"/>
  <c r="K33" i="67"/>
  <c r="Y44" i="66"/>
  <c r="K37" i="67"/>
  <c r="S173" i="66"/>
  <c r="O14" i="67"/>
  <c r="F14" i="67" s="1"/>
  <c r="K177" i="66"/>
  <c r="O18" i="67"/>
  <c r="F18" i="67" s="1"/>
  <c r="W181" i="66"/>
  <c r="O22" i="67"/>
  <c r="F22" i="67" s="1"/>
  <c r="V185" i="66"/>
  <c r="O26" i="67"/>
  <c r="F26" i="67" s="1"/>
  <c r="V192" i="66"/>
  <c r="O33" i="67"/>
  <c r="W204" i="66"/>
  <c r="P7" i="67"/>
  <c r="P8" i="67"/>
  <c r="U206" i="66"/>
  <c r="P9" i="67"/>
  <c r="O208" i="66"/>
  <c r="P11" i="67"/>
  <c r="P12" i="67"/>
  <c r="W213" i="66"/>
  <c r="P16" i="67"/>
  <c r="Y214" i="66"/>
  <c r="P17" i="67"/>
  <c r="S215" i="66"/>
  <c r="P18" i="67"/>
  <c r="W217" i="66"/>
  <c r="P20" i="67"/>
  <c r="Y219" i="66"/>
  <c r="P22" i="67"/>
  <c r="G220" i="66"/>
  <c r="Y220" i="66" s="1"/>
  <c r="P23" i="67"/>
  <c r="R222" i="66"/>
  <c r="P25" i="67"/>
  <c r="W225" i="66"/>
  <c r="P28" i="67"/>
  <c r="G228" i="66"/>
  <c r="Y228" i="66" s="1"/>
  <c r="P31" i="67"/>
  <c r="W229" i="66"/>
  <c r="P32" i="67"/>
  <c r="O231" i="66"/>
  <c r="P34" i="67"/>
  <c r="O232" i="66"/>
  <c r="P35" i="67"/>
  <c r="W233" i="66"/>
  <c r="P36" i="67"/>
  <c r="V235" i="66"/>
  <c r="P38" i="67"/>
  <c r="V236" i="66"/>
  <c r="P39" i="67"/>
  <c r="G241" i="66"/>
  <c r="Y241" i="66" s="1"/>
  <c r="Q6" i="67"/>
  <c r="V242" i="66"/>
  <c r="Q7" i="67"/>
  <c r="Q8" i="67"/>
  <c r="K245" i="66"/>
  <c r="Q10" i="67"/>
  <c r="W246" i="66"/>
  <c r="Q11" i="67"/>
  <c r="W247" i="66"/>
  <c r="Q12" i="67"/>
  <c r="Y248" i="66"/>
  <c r="Q13" i="67"/>
  <c r="W251" i="66"/>
  <c r="Q16" i="67"/>
  <c r="W254" i="66"/>
  <c r="Q19" i="67"/>
  <c r="W255" i="66"/>
  <c r="Q20" i="67"/>
  <c r="R256" i="66"/>
  <c r="Q21" i="67"/>
  <c r="Y257" i="66"/>
  <c r="Q22" i="67"/>
  <c r="Q28" i="67"/>
  <c r="W267" i="66"/>
  <c r="Q32" i="67"/>
  <c r="S269" i="66"/>
  <c r="Q34" i="67"/>
  <c r="K270" i="66"/>
  <c r="Q35" i="67"/>
  <c r="U272" i="66"/>
  <c r="Q37" i="67"/>
  <c r="J273" i="66"/>
  <c r="Q38" i="67"/>
  <c r="U283" i="66"/>
  <c r="R10" i="67"/>
  <c r="P284" i="66"/>
  <c r="R11" i="67"/>
  <c r="V285" i="66"/>
  <c r="R12" i="67"/>
  <c r="S287" i="66"/>
  <c r="R14" i="67"/>
  <c r="O288" i="66"/>
  <c r="R15" i="67"/>
  <c r="I289" i="66"/>
  <c r="R16" i="67"/>
  <c r="W291" i="66"/>
  <c r="R18" i="67"/>
  <c r="W292" i="66"/>
  <c r="R19" i="67"/>
  <c r="V295" i="66"/>
  <c r="R22" i="67"/>
  <c r="T296" i="66"/>
  <c r="R23" i="67"/>
  <c r="V297" i="66"/>
  <c r="R24" i="67"/>
  <c r="Q299" i="66"/>
  <c r="R26" i="67"/>
  <c r="O300" i="66"/>
  <c r="R27" i="67"/>
  <c r="V301" i="66"/>
  <c r="R28" i="67"/>
  <c r="U303" i="66"/>
  <c r="R30" i="67"/>
  <c r="T304" i="66"/>
  <c r="R31" i="67"/>
  <c r="U306" i="66"/>
  <c r="R33" i="67"/>
  <c r="U307" i="66"/>
  <c r="R34" i="67"/>
  <c r="M309" i="66"/>
  <c r="R36" i="67"/>
  <c r="X311" i="66"/>
  <c r="R38" i="67"/>
  <c r="K312" i="66"/>
  <c r="R39" i="67"/>
  <c r="V313" i="66"/>
  <c r="R40" i="67"/>
  <c r="W317" i="66"/>
  <c r="S6" i="67"/>
  <c r="W319" i="66"/>
  <c r="S8" i="67"/>
  <c r="V320" i="66"/>
  <c r="S9" i="67"/>
  <c r="W321" i="66"/>
  <c r="S10" i="67"/>
  <c r="S324" i="66"/>
  <c r="S13" i="67"/>
  <c r="W325" i="66"/>
  <c r="S14" i="67"/>
  <c r="M326" i="66"/>
  <c r="S15" i="67"/>
  <c r="G327" i="66"/>
  <c r="S16" i="67"/>
  <c r="W329" i="66"/>
  <c r="S18" i="67"/>
  <c r="Q330" i="66"/>
  <c r="S19" i="67"/>
  <c r="P332" i="66"/>
  <c r="S21" i="67"/>
  <c r="W333" i="66"/>
  <c r="S22" i="67"/>
  <c r="S27" i="67"/>
  <c r="W341" i="66"/>
  <c r="S30" i="67"/>
  <c r="M342" i="66"/>
  <c r="S31" i="67"/>
  <c r="W344" i="66"/>
  <c r="S33" i="67"/>
  <c r="W345" i="66"/>
  <c r="S34" i="67"/>
  <c r="Q346" i="66"/>
  <c r="S35" i="67"/>
  <c r="Q347" i="66"/>
  <c r="S36" i="67"/>
  <c r="P348" i="66"/>
  <c r="S37" i="67"/>
  <c r="W349" i="66"/>
  <c r="S38" i="67"/>
  <c r="W351" i="66"/>
  <c r="S40" i="67"/>
  <c r="S22" i="66"/>
  <c r="K15" i="67"/>
  <c r="W38" i="66"/>
  <c r="K31" i="67"/>
  <c r="S91" i="66"/>
  <c r="M8" i="67"/>
  <c r="R94" i="66"/>
  <c r="M11" i="67"/>
  <c r="G95" i="66"/>
  <c r="Y95" i="66" s="1"/>
  <c r="M12" i="67"/>
  <c r="M18" i="67"/>
  <c r="R102" i="66"/>
  <c r="M19" i="67"/>
  <c r="K104" i="66"/>
  <c r="M21" i="67"/>
  <c r="W105" i="66"/>
  <c r="M22" i="67"/>
  <c r="M23" i="67"/>
  <c r="O107" i="66"/>
  <c r="M24" i="67"/>
  <c r="V108" i="66"/>
  <c r="M25" i="67"/>
  <c r="W109" i="66"/>
  <c r="M26" i="67"/>
  <c r="W113" i="66"/>
  <c r="M30" i="67"/>
  <c r="Y115" i="66"/>
  <c r="M32" i="67"/>
  <c r="W116" i="66"/>
  <c r="M33" i="67"/>
  <c r="W117" i="66"/>
  <c r="M34" i="67"/>
  <c r="X118" i="66"/>
  <c r="M35" i="67"/>
  <c r="K120" i="66"/>
  <c r="M37" i="67"/>
  <c r="M38" i="67"/>
  <c r="V122" i="66"/>
  <c r="M39" i="67"/>
  <c r="O123" i="66"/>
  <c r="M40" i="67"/>
  <c r="O12" i="67"/>
  <c r="F12" i="67" s="1"/>
  <c r="W179" i="66"/>
  <c r="O20" i="67"/>
  <c r="F20" i="67" s="1"/>
  <c r="O24" i="67"/>
  <c r="F24" i="67" s="1"/>
  <c r="W187" i="66"/>
  <c r="O28" i="67"/>
  <c r="F28" i="67" s="1"/>
  <c r="W191" i="66"/>
  <c r="O32" i="67"/>
  <c r="F32" i="67" s="1"/>
  <c r="S194" i="66"/>
  <c r="O35" i="67"/>
  <c r="V23" i="66"/>
  <c r="K16" i="67"/>
  <c r="V39" i="66"/>
  <c r="K32" i="67"/>
  <c r="K127" i="66"/>
  <c r="N6" i="67"/>
  <c r="V129" i="66"/>
  <c r="N8" i="67"/>
  <c r="V131" i="66"/>
  <c r="N10" i="67"/>
  <c r="S134" i="66"/>
  <c r="N13" i="67"/>
  <c r="V135" i="66"/>
  <c r="N14" i="67"/>
  <c r="W136" i="66"/>
  <c r="N15" i="67"/>
  <c r="Q137" i="66"/>
  <c r="N16" i="67"/>
  <c r="N17" i="67"/>
  <c r="K139" i="66"/>
  <c r="N18" i="67"/>
  <c r="W140" i="66"/>
  <c r="N19" i="67"/>
  <c r="X141" i="66"/>
  <c r="N20" i="67"/>
  <c r="V142" i="66"/>
  <c r="N21" i="67"/>
  <c r="W143" i="66"/>
  <c r="N22" i="67"/>
  <c r="U145" i="66"/>
  <c r="N24" i="67"/>
  <c r="G147" i="66"/>
  <c r="N26" i="67"/>
  <c r="N27" i="67"/>
  <c r="Q149" i="66"/>
  <c r="N28" i="67"/>
  <c r="V150" i="66"/>
  <c r="N29" i="67"/>
  <c r="K151" i="66"/>
  <c r="N30" i="67"/>
  <c r="U153" i="66"/>
  <c r="N32" i="67"/>
  <c r="O155" i="66"/>
  <c r="N34" i="67"/>
  <c r="W156" i="66"/>
  <c r="N35" i="67"/>
  <c r="Y157" i="66"/>
  <c r="N36" i="67"/>
  <c r="K159" i="66"/>
  <c r="N38" i="67"/>
  <c r="U161" i="66"/>
  <c r="N40" i="67"/>
  <c r="O9" i="67"/>
  <c r="F9" i="67" s="1"/>
  <c r="V172" i="66"/>
  <c r="O13" i="67"/>
  <c r="F13" i="67" s="1"/>
  <c r="V184" i="66"/>
  <c r="O25" i="67"/>
  <c r="F25" i="67" s="1"/>
  <c r="U188" i="66"/>
  <c r="O29" i="67"/>
  <c r="F29" i="67" s="1"/>
  <c r="W195" i="66"/>
  <c r="O36" i="67"/>
  <c r="G17" i="66"/>
  <c r="K10" i="67"/>
  <c r="G25" i="66"/>
  <c r="K18" i="67"/>
  <c r="X33" i="66"/>
  <c r="K26" i="67"/>
  <c r="Y37" i="66"/>
  <c r="K30" i="67"/>
  <c r="X41" i="66"/>
  <c r="K34" i="67"/>
  <c r="P53" i="66"/>
  <c r="L8" i="67"/>
  <c r="L9" i="67"/>
  <c r="L10" i="67"/>
  <c r="L11" i="67"/>
  <c r="X60" i="66"/>
  <c r="L15" i="67"/>
  <c r="L16" i="67"/>
  <c r="Y62" i="66"/>
  <c r="L17" i="67"/>
  <c r="T65" i="66"/>
  <c r="L20" i="67"/>
  <c r="Y66" i="66"/>
  <c r="L21" i="67"/>
  <c r="X67" i="66"/>
  <c r="L22" i="67"/>
  <c r="Y70" i="66"/>
  <c r="L25" i="67"/>
  <c r="L71" i="66"/>
  <c r="L26" i="67"/>
  <c r="W72" i="66"/>
  <c r="L27" i="67"/>
  <c r="Y74" i="66"/>
  <c r="L29" i="67"/>
  <c r="P77" i="66"/>
  <c r="L32" i="67"/>
  <c r="Y78" i="66"/>
  <c r="L33" i="67"/>
  <c r="L79" i="66"/>
  <c r="L34" i="67"/>
  <c r="I81" i="66"/>
  <c r="L36" i="67"/>
  <c r="Y82" i="66"/>
  <c r="L37" i="67"/>
  <c r="X83" i="66"/>
  <c r="L38" i="67"/>
  <c r="Q84" i="66"/>
  <c r="L39" i="67"/>
  <c r="F10" i="67"/>
  <c r="O170" i="66"/>
  <c r="O11" i="67"/>
  <c r="F11" i="67" s="1"/>
  <c r="S174" i="66"/>
  <c r="O15" i="67"/>
  <c r="F15" i="67" s="1"/>
  <c r="O182" i="66"/>
  <c r="O23" i="67"/>
  <c r="F23" i="67" s="1"/>
  <c r="V186" i="66"/>
  <c r="O27" i="67"/>
  <c r="F27" i="67" s="1"/>
  <c r="O190" i="66"/>
  <c r="O31" i="67"/>
  <c r="F31" i="67" s="1"/>
  <c r="V106" i="58"/>
  <c r="W60" i="1"/>
  <c r="X60" i="1"/>
  <c r="U60" i="1"/>
  <c r="Y60" i="1"/>
  <c r="V60" i="1"/>
  <c r="Z60" i="1"/>
  <c r="U59" i="1"/>
  <c r="Y59" i="1"/>
  <c r="V59" i="1"/>
  <c r="Z59" i="1"/>
  <c r="W59" i="1"/>
  <c r="X59" i="1"/>
  <c r="W58" i="1"/>
  <c r="Y58" i="1"/>
  <c r="X58" i="1"/>
  <c r="U58" i="1"/>
  <c r="V58" i="1"/>
  <c r="Z58" i="1"/>
  <c r="U57" i="1"/>
  <c r="Y57" i="1"/>
  <c r="X57" i="1"/>
  <c r="V57" i="1"/>
  <c r="Z57" i="1"/>
  <c r="W57" i="1"/>
  <c r="U55" i="1"/>
  <c r="Y55" i="1"/>
  <c r="V55" i="1"/>
  <c r="Z55" i="1"/>
  <c r="W55" i="1"/>
  <c r="X55" i="1"/>
  <c r="X53" i="1"/>
  <c r="U53" i="1"/>
  <c r="Y53" i="1"/>
  <c r="V53" i="1"/>
  <c r="Z53" i="1"/>
  <c r="W53" i="1"/>
  <c r="U52" i="1"/>
  <c r="Y52" i="1"/>
  <c r="X52" i="1"/>
  <c r="V52" i="1"/>
  <c r="Z52" i="1"/>
  <c r="W52" i="1"/>
  <c r="W56" i="1"/>
  <c r="Y56" i="1"/>
  <c r="X56" i="1"/>
  <c r="U56" i="1"/>
  <c r="Z56" i="1"/>
  <c r="V56" i="1"/>
  <c r="V54" i="1"/>
  <c r="Z54" i="1"/>
  <c r="Y54" i="1"/>
  <c r="W54" i="1"/>
  <c r="X54" i="1"/>
  <c r="U54" i="1"/>
  <c r="AQ9" i="2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U51" i="1"/>
  <c r="Y51" i="1"/>
  <c r="V51" i="1"/>
  <c r="Z51" i="1"/>
  <c r="W51" i="1"/>
  <c r="X51" i="1"/>
  <c r="V58" i="58"/>
  <c r="V66" i="58"/>
  <c r="X50" i="1"/>
  <c r="U50" i="1"/>
  <c r="Y50" i="1"/>
  <c r="V50" i="1"/>
  <c r="Z50" i="1"/>
  <c r="W50" i="1"/>
  <c r="U49" i="1"/>
  <c r="Y49" i="1"/>
  <c r="V49" i="1"/>
  <c r="Z49" i="1"/>
  <c r="W49" i="1"/>
  <c r="X49" i="1"/>
  <c r="X40" i="49"/>
  <c r="V527" i="69" s="1"/>
  <c r="U48" i="1"/>
  <c r="Y48" i="1"/>
  <c r="V48" i="1"/>
  <c r="Z48" i="1"/>
  <c r="W48" i="1"/>
  <c r="X48" i="1"/>
  <c r="V52" i="58"/>
  <c r="U46" i="1"/>
  <c r="Y46" i="1"/>
  <c r="V46" i="1"/>
  <c r="Z46" i="1"/>
  <c r="W46" i="1"/>
  <c r="X46" i="1"/>
  <c r="W47" i="1"/>
  <c r="X47" i="1"/>
  <c r="U47" i="1"/>
  <c r="Y47" i="1"/>
  <c r="V47" i="1"/>
  <c r="Z47" i="1"/>
  <c r="U45" i="1"/>
  <c r="Y45" i="1"/>
  <c r="V45" i="1"/>
  <c r="Z45" i="1"/>
  <c r="X45" i="1"/>
  <c r="W45" i="1"/>
  <c r="X44" i="1"/>
  <c r="U44" i="1"/>
  <c r="Y44" i="1"/>
  <c r="V44" i="1"/>
  <c r="Z44" i="1"/>
  <c r="W44" i="1"/>
  <c r="U43" i="1"/>
  <c r="Y43" i="1"/>
  <c r="V43" i="1"/>
  <c r="Z43" i="1"/>
  <c r="W43" i="1"/>
  <c r="X43" i="1"/>
  <c r="U42" i="1"/>
  <c r="Y42" i="1"/>
  <c r="V42" i="1"/>
  <c r="Z42" i="1"/>
  <c r="X42" i="1"/>
  <c r="W42" i="1"/>
  <c r="U41" i="1"/>
  <c r="Y41" i="1"/>
  <c r="V41" i="1"/>
  <c r="Z41" i="1"/>
  <c r="W41" i="1"/>
  <c r="X41" i="1"/>
  <c r="V40" i="1"/>
  <c r="Z40" i="1"/>
  <c r="W40" i="1"/>
  <c r="X40" i="1"/>
  <c r="U40" i="1"/>
  <c r="Y40" i="1"/>
  <c r="J181" i="66"/>
  <c r="U39" i="1"/>
  <c r="Y39" i="1"/>
  <c r="V39" i="1"/>
  <c r="Z39" i="1"/>
  <c r="W39" i="1"/>
  <c r="X39" i="1"/>
  <c r="J178" i="66"/>
  <c r="W38" i="1"/>
  <c r="Y38" i="1"/>
  <c r="X38" i="1"/>
  <c r="U38" i="1"/>
  <c r="V38" i="1"/>
  <c r="Z38" i="1"/>
  <c r="U37" i="1"/>
  <c r="Y37" i="1"/>
  <c r="X37" i="1"/>
  <c r="V37" i="1"/>
  <c r="Z37" i="1"/>
  <c r="W37" i="1"/>
  <c r="U36" i="1"/>
  <c r="Y36" i="1"/>
  <c r="V36" i="1"/>
  <c r="Z36" i="1"/>
  <c r="W36" i="1"/>
  <c r="X36" i="1"/>
  <c r="U35" i="1"/>
  <c r="Y35" i="1"/>
  <c r="V35" i="1"/>
  <c r="Z35" i="1"/>
  <c r="W35" i="1"/>
  <c r="X35" i="1"/>
  <c r="U34" i="1"/>
  <c r="Y34" i="1"/>
  <c r="V34" i="1"/>
  <c r="Z34" i="1"/>
  <c r="W34" i="1"/>
  <c r="X34" i="1"/>
  <c r="U33" i="1"/>
  <c r="X33" i="1"/>
  <c r="Y33" i="1"/>
  <c r="Z33" i="1"/>
  <c r="J187" i="66"/>
  <c r="V112" i="58"/>
  <c r="J41" i="2"/>
  <c r="P41" i="2"/>
  <c r="R41" i="2" s="1"/>
  <c r="V41" i="2" s="1"/>
  <c r="U32" i="1"/>
  <c r="Y32" i="1"/>
  <c r="V32" i="1"/>
  <c r="Z32" i="1"/>
  <c r="W32" i="1"/>
  <c r="X32" i="1"/>
  <c r="F23" i="58"/>
  <c r="F27" i="58"/>
  <c r="W16" i="64"/>
  <c r="N227" i="64"/>
  <c r="M145" i="71"/>
  <c r="J146" i="71"/>
  <c r="H148" i="71"/>
  <c r="O201" i="71"/>
  <c r="U31" i="1"/>
  <c r="X31" i="1"/>
  <c r="Y31" i="1"/>
  <c r="Z31" i="1"/>
  <c r="Y30" i="1"/>
  <c r="Z30" i="1"/>
  <c r="X30" i="1"/>
  <c r="U30" i="1"/>
  <c r="V29" i="1"/>
  <c r="U29" i="1"/>
  <c r="X29" i="1"/>
  <c r="Y29" i="1"/>
  <c r="Z29" i="1"/>
  <c r="U28" i="1"/>
  <c r="Y28" i="1"/>
  <c r="Z28" i="1"/>
  <c r="X28" i="1"/>
  <c r="G515" i="69"/>
  <c r="W12" i="6"/>
  <c r="O23" i="49"/>
  <c r="K175" i="69"/>
  <c r="AE18" i="48"/>
  <c r="V662" i="71"/>
  <c r="S180" i="69"/>
  <c r="U368" i="69"/>
  <c r="N496" i="71"/>
  <c r="L690" i="71"/>
  <c r="O22" i="49"/>
  <c r="I269" i="66"/>
  <c r="X690" i="71"/>
  <c r="V56" i="58"/>
  <c r="X311" i="64"/>
  <c r="Q311" i="64"/>
  <c r="J176" i="66"/>
  <c r="S432" i="71"/>
  <c r="K680" i="71"/>
  <c r="K58" i="69"/>
  <c r="V291" i="69"/>
  <c r="U291" i="69"/>
  <c r="H12" i="6"/>
  <c r="Z12" i="6"/>
  <c r="Z211" i="64"/>
  <c r="I211" i="64"/>
  <c r="W516" i="66"/>
  <c r="O516" i="66"/>
  <c r="N664" i="71"/>
  <c r="S12" i="6"/>
  <c r="N208" i="64"/>
  <c r="I208" i="64"/>
  <c r="O159" i="69"/>
  <c r="Q330" i="69"/>
  <c r="G518" i="66"/>
  <c r="V518" i="66"/>
  <c r="Z638" i="71"/>
  <c r="H638" i="71"/>
  <c r="Q106" i="69"/>
  <c r="J106" i="69"/>
  <c r="F10" i="58"/>
  <c r="AD19" i="48"/>
  <c r="I81" i="64"/>
  <c r="I112" i="64"/>
  <c r="J195" i="66"/>
  <c r="O364" i="66"/>
  <c r="O371" i="66"/>
  <c r="T452" i="66"/>
  <c r="W423" i="71"/>
  <c r="R194" i="69"/>
  <c r="G315" i="69"/>
  <c r="X315" i="69" s="1"/>
  <c r="F43" i="58"/>
  <c r="P17" i="1"/>
  <c r="J51" i="1"/>
  <c r="X19" i="1"/>
  <c r="Y19" i="1"/>
  <c r="Z19" i="1"/>
  <c r="X23" i="1"/>
  <c r="Y23" i="1"/>
  <c r="Z23" i="1"/>
  <c r="X27" i="1"/>
  <c r="Y27" i="1"/>
  <c r="Z27" i="1"/>
  <c r="X22" i="1"/>
  <c r="Y22" i="1"/>
  <c r="Z22" i="1"/>
  <c r="X26" i="1"/>
  <c r="Y26" i="1"/>
  <c r="Z26" i="1"/>
  <c r="H21" i="1"/>
  <c r="Z21" i="1"/>
  <c r="X21" i="1"/>
  <c r="Y21" i="1"/>
  <c r="Z25" i="1"/>
  <c r="X25" i="1"/>
  <c r="Y25" i="1"/>
  <c r="Y20" i="1"/>
  <c r="Z20" i="1"/>
  <c r="X20" i="1"/>
  <c r="Y24" i="1"/>
  <c r="Z24" i="1"/>
  <c r="X24" i="1"/>
  <c r="I191" i="69"/>
  <c r="J11" i="6"/>
  <c r="AG17" i="6"/>
  <c r="AG22" i="6"/>
  <c r="W308" i="64"/>
  <c r="K319" i="66"/>
  <c r="W564" i="66"/>
  <c r="P579" i="66"/>
  <c r="O266" i="71"/>
  <c r="W283" i="71"/>
  <c r="R339" i="71"/>
  <c r="S440" i="71"/>
  <c r="N600" i="71"/>
  <c r="K15" i="69"/>
  <c r="S37" i="69"/>
  <c r="U125" i="69"/>
  <c r="J125" i="69"/>
  <c r="J141" i="66"/>
  <c r="R12" i="1"/>
  <c r="W10" i="6"/>
  <c r="V339" i="64"/>
  <c r="J391" i="64"/>
  <c r="R107" i="66"/>
  <c r="R118" i="66"/>
  <c r="J174" i="66"/>
  <c r="V457" i="66"/>
  <c r="J217" i="71"/>
  <c r="O411" i="71"/>
  <c r="R518" i="71"/>
  <c r="O600" i="71"/>
  <c r="L687" i="71"/>
  <c r="O266" i="69"/>
  <c r="K35" i="35"/>
  <c r="E12" i="1"/>
  <c r="M118" i="64"/>
  <c r="AA118" i="64" s="1"/>
  <c r="J249" i="64"/>
  <c r="J337" i="64"/>
  <c r="G83" i="1"/>
  <c r="H89" i="1"/>
  <c r="F13" i="6"/>
  <c r="N13" i="6"/>
  <c r="S24" i="48"/>
  <c r="M54" i="64"/>
  <c r="AA54" i="64" s="1"/>
  <c r="I217" i="64"/>
  <c r="Y399" i="64"/>
  <c r="J194" i="66"/>
  <c r="J206" i="66"/>
  <c r="V22" i="71"/>
  <c r="J129" i="71"/>
  <c r="O272" i="71"/>
  <c r="S296" i="71"/>
  <c r="O315" i="71"/>
  <c r="O231" i="69"/>
  <c r="J19" i="49"/>
  <c r="J21" i="49"/>
  <c r="J23" i="49"/>
  <c r="O9" i="56"/>
  <c r="M10" i="56"/>
  <c r="Y26" i="79"/>
  <c r="M368" i="69"/>
  <c r="H30" i="79"/>
  <c r="H399" i="71"/>
  <c r="O501" i="71"/>
  <c r="X501" i="71"/>
  <c r="G74" i="69"/>
  <c r="X74" i="69" s="1"/>
  <c r="O78" i="69"/>
  <c r="AD20" i="45"/>
  <c r="S12" i="48"/>
  <c r="S16" i="48"/>
  <c r="K29" i="64"/>
  <c r="S186" i="64"/>
  <c r="W264" i="64"/>
  <c r="W301" i="64"/>
  <c r="K337" i="64"/>
  <c r="R106" i="66"/>
  <c r="O108" i="66"/>
  <c r="I284" i="66"/>
  <c r="I311" i="66"/>
  <c r="O376" i="66"/>
  <c r="M397" i="66"/>
  <c r="K400" i="66"/>
  <c r="L463" i="66"/>
  <c r="K536" i="66"/>
  <c r="K539" i="66"/>
  <c r="Z152" i="71"/>
  <c r="J157" i="71"/>
  <c r="H181" i="71"/>
  <c r="K186" i="71"/>
  <c r="K211" i="71"/>
  <c r="O346" i="71"/>
  <c r="R357" i="71"/>
  <c r="Y482" i="71"/>
  <c r="H482" i="71"/>
  <c r="W519" i="69"/>
  <c r="N519" i="69"/>
  <c r="I33" i="48"/>
  <c r="M53" i="64"/>
  <c r="AA53" i="64" s="1"/>
  <c r="O59" i="64"/>
  <c r="I232" i="64"/>
  <c r="L378" i="64"/>
  <c r="V409" i="64"/>
  <c r="K423" i="64"/>
  <c r="Q41" i="66"/>
  <c r="K395" i="66"/>
  <c r="T447" i="66"/>
  <c r="L498" i="66"/>
  <c r="J301" i="71"/>
  <c r="Y319" i="71"/>
  <c r="H319" i="71"/>
  <c r="P633" i="71"/>
  <c r="S633" i="71"/>
  <c r="K135" i="69"/>
  <c r="S135" i="69"/>
  <c r="X254" i="69"/>
  <c r="G254" i="69"/>
  <c r="S254" i="69"/>
  <c r="N11" i="6"/>
  <c r="F31" i="35"/>
  <c r="F35" i="35"/>
  <c r="X59" i="16"/>
  <c r="AF12" i="45"/>
  <c r="AF21" i="45"/>
  <c r="S14" i="48"/>
  <c r="O290" i="71"/>
  <c r="X290" i="71"/>
  <c r="Y420" i="71"/>
  <c r="R420" i="71"/>
  <c r="U63" i="69"/>
  <c r="K63" i="69"/>
  <c r="O112" i="69"/>
  <c r="I10" i="56"/>
  <c r="Q10" i="56"/>
  <c r="J10" i="49"/>
  <c r="J12" i="49"/>
  <c r="J44" i="69"/>
  <c r="S68" i="69"/>
  <c r="K140" i="69"/>
  <c r="K170" i="69"/>
  <c r="J190" i="69"/>
  <c r="S216" i="69"/>
  <c r="M248" i="69"/>
  <c r="U370" i="69"/>
  <c r="H13" i="47"/>
  <c r="AD21" i="47"/>
  <c r="Y28" i="79"/>
  <c r="W375" i="71"/>
  <c r="R460" i="71"/>
  <c r="T253" i="69"/>
  <c r="Y29" i="79"/>
  <c r="R30" i="79"/>
  <c r="W11" i="1"/>
  <c r="W12" i="1"/>
  <c r="AF22" i="45"/>
  <c r="AF24" i="45"/>
  <c r="AF26" i="45"/>
  <c r="AF27" i="45"/>
  <c r="U15" i="48"/>
  <c r="U23" i="48"/>
  <c r="W168" i="64"/>
  <c r="Z189" i="64"/>
  <c r="S189" i="64"/>
  <c r="S274" i="64"/>
  <c r="O274" i="64"/>
  <c r="V15" i="66"/>
  <c r="W15" i="66"/>
  <c r="O15" i="66"/>
  <c r="U46" i="66"/>
  <c r="Q114" i="66"/>
  <c r="R114" i="66"/>
  <c r="AG16" i="6"/>
  <c r="AG21" i="6"/>
  <c r="AE39" i="48"/>
  <c r="S42" i="48"/>
  <c r="J14" i="64"/>
  <c r="K20" i="64"/>
  <c r="I30" i="64"/>
  <c r="J45" i="64"/>
  <c r="Z200" i="64"/>
  <c r="I200" i="64"/>
  <c r="Z218" i="64"/>
  <c r="J218" i="64"/>
  <c r="L351" i="64"/>
  <c r="U64" i="66"/>
  <c r="K64" i="66"/>
  <c r="X64" i="66"/>
  <c r="Y68" i="66"/>
  <c r="Q68" i="66"/>
  <c r="G68" i="66"/>
  <c r="T76" i="66"/>
  <c r="I24" i="64"/>
  <c r="X30" i="64"/>
  <c r="I108" i="64"/>
  <c r="I152" i="64"/>
  <c r="I168" i="64"/>
  <c r="W200" i="64"/>
  <c r="Z204" i="64"/>
  <c r="J204" i="64"/>
  <c r="Z219" i="64"/>
  <c r="I219" i="64"/>
  <c r="X245" i="64"/>
  <c r="P245" i="64"/>
  <c r="L334" i="64"/>
  <c r="L21" i="66"/>
  <c r="T73" i="66"/>
  <c r="X73" i="66"/>
  <c r="S99" i="66"/>
  <c r="U16" i="48"/>
  <c r="M34" i="64"/>
  <c r="AA34" i="64" s="1"/>
  <c r="M46" i="64"/>
  <c r="AA46" i="64" s="1"/>
  <c r="S108" i="64"/>
  <c r="K149" i="64"/>
  <c r="N150" i="64"/>
  <c r="W152" i="64"/>
  <c r="Z213" i="64"/>
  <c r="N213" i="64"/>
  <c r="P309" i="64"/>
  <c r="W309" i="64"/>
  <c r="V96" i="66"/>
  <c r="O96" i="66"/>
  <c r="W217" i="64"/>
  <c r="L262" i="64"/>
  <c r="W277" i="64"/>
  <c r="W305" i="64"/>
  <c r="O365" i="64"/>
  <c r="Q391" i="64"/>
  <c r="AA446" i="64"/>
  <c r="U41" i="66"/>
  <c r="K60" i="66"/>
  <c r="K72" i="66"/>
  <c r="T81" i="66"/>
  <c r="K131" i="66"/>
  <c r="K134" i="66"/>
  <c r="G177" i="66"/>
  <c r="Y177" i="66" s="1"/>
  <c r="N219" i="66"/>
  <c r="K269" i="66"/>
  <c r="P300" i="66"/>
  <c r="L303" i="66"/>
  <c r="I395" i="66"/>
  <c r="U8" i="67" s="1"/>
  <c r="W432" i="66"/>
  <c r="P439" i="66"/>
  <c r="G443" i="66"/>
  <c r="I536" i="66"/>
  <c r="X35" i="67" s="1"/>
  <c r="W62" i="71"/>
  <c r="N107" i="71"/>
  <c r="K122" i="71"/>
  <c r="H127" i="71"/>
  <c r="H130" i="71"/>
  <c r="N152" i="71"/>
  <c r="H188" i="71"/>
  <c r="H310" i="71"/>
  <c r="J326" i="71"/>
  <c r="K355" i="71"/>
  <c r="V397" i="71"/>
  <c r="V422" i="71"/>
  <c r="F423" i="71"/>
  <c r="J436" i="71"/>
  <c r="R456" i="71"/>
  <c r="H478" i="71"/>
  <c r="O479" i="71"/>
  <c r="J656" i="71"/>
  <c r="K254" i="69"/>
  <c r="K266" i="69"/>
  <c r="K334" i="69"/>
  <c r="M362" i="69"/>
  <c r="Q408" i="69"/>
  <c r="L447" i="69"/>
  <c r="W447" i="69" s="1"/>
  <c r="P21" i="71"/>
  <c r="N24" i="71"/>
  <c r="F62" i="71"/>
  <c r="N188" i="71"/>
  <c r="X413" i="71"/>
  <c r="N478" i="71"/>
  <c r="P479" i="71"/>
  <c r="J587" i="71"/>
  <c r="S23" i="69"/>
  <c r="K28" i="69"/>
  <c r="N68" i="69"/>
  <c r="O74" i="69"/>
  <c r="V72" i="58"/>
  <c r="K17" i="57"/>
  <c r="S232" i="64"/>
  <c r="O378" i="64"/>
  <c r="V138" i="66"/>
  <c r="W232" i="66"/>
  <c r="S242" i="66"/>
  <c r="K257" i="66"/>
  <c r="L270" i="66"/>
  <c r="K351" i="66"/>
  <c r="U395" i="66"/>
  <c r="W424" i="66"/>
  <c r="Q443" i="66"/>
  <c r="U455" i="66"/>
  <c r="I461" i="66"/>
  <c r="V36" i="67" s="1"/>
  <c r="P463" i="66"/>
  <c r="I473" i="66"/>
  <c r="W10" i="67" s="1"/>
  <c r="L475" i="66"/>
  <c r="Y496" i="66"/>
  <c r="H200" i="71"/>
  <c r="K236" i="71"/>
  <c r="K296" i="71"/>
  <c r="H304" i="71"/>
  <c r="H314" i="71"/>
  <c r="H347" i="71"/>
  <c r="N420" i="71"/>
  <c r="K423" i="71"/>
  <c r="F479" i="71"/>
  <c r="S74" i="69"/>
  <c r="I504" i="69"/>
  <c r="K515" i="69"/>
  <c r="J520" i="69"/>
  <c r="K523" i="69"/>
  <c r="R270" i="66"/>
  <c r="Q475" i="66"/>
  <c r="L554" i="66"/>
  <c r="W49" i="71"/>
  <c r="O62" i="71"/>
  <c r="N77" i="71"/>
  <c r="N110" i="69"/>
  <c r="T131" i="69"/>
  <c r="S190" i="69"/>
  <c r="W210" i="69"/>
  <c r="U237" i="69"/>
  <c r="J277" i="69"/>
  <c r="F41" i="58"/>
  <c r="F45" i="58"/>
  <c r="I9" i="56"/>
  <c r="K15" i="57"/>
  <c r="N17" i="57"/>
  <c r="AH12" i="90"/>
  <c r="G17" i="35"/>
  <c r="G19" i="35"/>
  <c r="Q19" i="35" s="1"/>
  <c r="U24" i="35"/>
  <c r="G25" i="1"/>
  <c r="G28" i="1"/>
  <c r="E30" i="1"/>
  <c r="G100" i="1"/>
  <c r="X61" i="16"/>
  <c r="X65" i="16"/>
  <c r="AF11" i="44"/>
  <c r="N11" i="44"/>
  <c r="N12" i="44"/>
  <c r="N15" i="44"/>
  <c r="G17" i="64"/>
  <c r="AB17" i="64" s="1"/>
  <c r="S17" i="64"/>
  <c r="J17" i="64"/>
  <c r="S77" i="64"/>
  <c r="N178" i="64"/>
  <c r="M178" i="64"/>
  <c r="L242" i="64"/>
  <c r="Q275" i="64"/>
  <c r="S275" i="64"/>
  <c r="J275" i="64"/>
  <c r="X303" i="64"/>
  <c r="S303" i="64"/>
  <c r="J303" i="64"/>
  <c r="X361" i="64"/>
  <c r="L361" i="64"/>
  <c r="G361" i="64"/>
  <c r="AB361" i="64" s="1"/>
  <c r="K361" i="64"/>
  <c r="J361" i="64"/>
  <c r="G441" i="64"/>
  <c r="W441" i="64"/>
  <c r="L29" i="66"/>
  <c r="Y29" i="66"/>
  <c r="O130" i="66"/>
  <c r="G130" i="66"/>
  <c r="Y130" i="66" s="1"/>
  <c r="V130" i="66"/>
  <c r="K130" i="66"/>
  <c r="R218" i="66"/>
  <c r="Q218" i="66"/>
  <c r="W305" i="66"/>
  <c r="M305" i="66"/>
  <c r="V372" i="66"/>
  <c r="O372" i="66"/>
  <c r="Y431" i="66"/>
  <c r="U431" i="66"/>
  <c r="Q503" i="66"/>
  <c r="L503" i="66"/>
  <c r="J182" i="66"/>
  <c r="S169" i="71"/>
  <c r="J169" i="71"/>
  <c r="Y242" i="71"/>
  <c r="O242" i="71"/>
  <c r="H349" i="71"/>
  <c r="Z349" i="71"/>
  <c r="Y387" i="71"/>
  <c r="Z387" i="71"/>
  <c r="Z481" i="71"/>
  <c r="K481" i="71"/>
  <c r="Z640" i="71"/>
  <c r="N640" i="71"/>
  <c r="H640" i="71"/>
  <c r="U52" i="49"/>
  <c r="T52" i="49"/>
  <c r="U144" i="69"/>
  <c r="K144" i="69"/>
  <c r="X208" i="69"/>
  <c r="O208" i="69"/>
  <c r="U232" i="69"/>
  <c r="J232" i="69"/>
  <c r="Q326" i="69"/>
  <c r="L401" i="69"/>
  <c r="W401" i="69" s="1"/>
  <c r="N401" i="69"/>
  <c r="N439" i="69"/>
  <c r="L439" i="69"/>
  <c r="W439" i="69" s="1"/>
  <c r="W19" i="35"/>
  <c r="H28" i="1"/>
  <c r="U10" i="6"/>
  <c r="S15" i="44"/>
  <c r="S61" i="64"/>
  <c r="I61" i="64"/>
  <c r="M95" i="64"/>
  <c r="AA95" i="64" s="1"/>
  <c r="Z228" i="64"/>
  <c r="I228" i="64"/>
  <c r="L300" i="64"/>
  <c r="W300" i="64"/>
  <c r="Q310" i="64"/>
  <c r="W361" i="64"/>
  <c r="S19" i="66"/>
  <c r="P19" i="66"/>
  <c r="K197" i="66"/>
  <c r="G197" i="66"/>
  <c r="R197" i="66"/>
  <c r="M334" i="66"/>
  <c r="X334" i="66" s="1"/>
  <c r="O384" i="66"/>
  <c r="W384" i="66"/>
  <c r="M494" i="66"/>
  <c r="U494" i="66"/>
  <c r="V520" i="66"/>
  <c r="K520" i="66"/>
  <c r="I520" i="66"/>
  <c r="X19" i="67" s="1"/>
  <c r="Y183" i="71"/>
  <c r="J183" i="71"/>
  <c r="H183" i="71"/>
  <c r="Y221" i="71"/>
  <c r="O221" i="71"/>
  <c r="R377" i="71"/>
  <c r="O377" i="71"/>
  <c r="Y435" i="71"/>
  <c r="N435" i="71"/>
  <c r="P614" i="71"/>
  <c r="O614" i="71"/>
  <c r="S15" i="35"/>
  <c r="W31" i="35"/>
  <c r="G33" i="1"/>
  <c r="T103" i="1"/>
  <c r="Y60" i="16"/>
  <c r="X63" i="16"/>
  <c r="J10" i="44"/>
  <c r="AE11" i="44"/>
  <c r="Z196" i="64"/>
  <c r="J196" i="64"/>
  <c r="O243" i="64"/>
  <c r="G243" i="64"/>
  <c r="S243" i="64"/>
  <c r="G286" i="64"/>
  <c r="AB286" i="64" s="1"/>
  <c r="O286" i="64"/>
  <c r="G304" i="64"/>
  <c r="AB304" i="64" s="1"/>
  <c r="L345" i="64"/>
  <c r="X393" i="64"/>
  <c r="J393" i="64"/>
  <c r="S14" i="66"/>
  <c r="X14" i="66"/>
  <c r="R98" i="66"/>
  <c r="V98" i="66"/>
  <c r="R223" i="66"/>
  <c r="G223" i="66"/>
  <c r="Y223" i="66" s="1"/>
  <c r="G423" i="66"/>
  <c r="U423" i="66"/>
  <c r="G448" i="66"/>
  <c r="O448" i="66"/>
  <c r="Y512" i="66"/>
  <c r="K512" i="66"/>
  <c r="W72" i="71"/>
  <c r="R72" i="71"/>
  <c r="F72" i="71"/>
  <c r="N72" i="71"/>
  <c r="K72" i="71"/>
  <c r="Y151" i="71"/>
  <c r="T151" i="71"/>
  <c r="H151" i="71"/>
  <c r="Z182" i="71"/>
  <c r="J182" i="71"/>
  <c r="Z207" i="71"/>
  <c r="J207" i="71"/>
  <c r="N343" i="71"/>
  <c r="V427" i="71"/>
  <c r="Z427" i="71"/>
  <c r="S541" i="71"/>
  <c r="J541" i="71"/>
  <c r="M49" i="64"/>
  <c r="Z185" i="64"/>
  <c r="S185" i="64"/>
  <c r="W381" i="64"/>
  <c r="G381" i="64"/>
  <c r="AB381" i="64"/>
  <c r="P454" i="64"/>
  <c r="S454" i="64"/>
  <c r="O193" i="66"/>
  <c r="S193" i="66"/>
  <c r="G260" i="66"/>
  <c r="Y260" i="66" s="1"/>
  <c r="K260" i="66"/>
  <c r="G488" i="66"/>
  <c r="S488" i="66"/>
  <c r="W509" i="66"/>
  <c r="I509" i="66"/>
  <c r="X8" i="67" s="1"/>
  <c r="Y259" i="71"/>
  <c r="Z259" i="71"/>
  <c r="O259" i="71"/>
  <c r="U13" i="48"/>
  <c r="U17" i="48"/>
  <c r="O39" i="48"/>
  <c r="S24" i="64"/>
  <c r="S29" i="64"/>
  <c r="G149" i="64"/>
  <c r="O337" i="64"/>
  <c r="P423" i="64"/>
  <c r="G41" i="66"/>
  <c r="W269" i="66"/>
  <c r="O284" i="66"/>
  <c r="S311" i="66"/>
  <c r="P539" i="66"/>
  <c r="P129" i="71"/>
  <c r="L181" i="71"/>
  <c r="N314" i="71"/>
  <c r="N319" i="71"/>
  <c r="F346" i="71"/>
  <c r="Z346" i="71" s="1"/>
  <c r="O355" i="71"/>
  <c r="X13" i="69"/>
  <c r="K13" i="69"/>
  <c r="T61" i="69"/>
  <c r="P61" i="69"/>
  <c r="U179" i="69"/>
  <c r="J179" i="69"/>
  <c r="N361" i="69"/>
  <c r="L361" i="69"/>
  <c r="W361" i="69" s="1"/>
  <c r="I465" i="69"/>
  <c r="S37" i="48"/>
  <c r="G29" i="64"/>
  <c r="AB29" i="64" s="1"/>
  <c r="S112" i="64"/>
  <c r="G264" i="64"/>
  <c r="AB264" i="64" s="1"/>
  <c r="G236" i="66"/>
  <c r="Y236" i="66" s="1"/>
  <c r="G242" i="66"/>
  <c r="G439" i="66"/>
  <c r="F355" i="71"/>
  <c r="U48" i="69"/>
  <c r="J48" i="69"/>
  <c r="N218" i="69"/>
  <c r="N410" i="69"/>
  <c r="I499" i="69"/>
  <c r="V539" i="69"/>
  <c r="G539" i="69"/>
  <c r="M539" i="69"/>
  <c r="I539" i="69"/>
  <c r="F44" i="58"/>
  <c r="T57" i="58"/>
  <c r="S57" i="58"/>
  <c r="S13" i="48"/>
  <c r="U19" i="48"/>
  <c r="S21" i="48"/>
  <c r="O29" i="69"/>
  <c r="W29" i="69"/>
  <c r="S104" i="69"/>
  <c r="K104" i="69"/>
  <c r="Q122" i="69"/>
  <c r="S122" i="69"/>
  <c r="M195" i="69"/>
  <c r="O12" i="49"/>
  <c r="O14" i="49"/>
  <c r="O16" i="49"/>
  <c r="O18" i="49"/>
  <c r="AA42" i="49"/>
  <c r="AA44" i="49"/>
  <c r="AA48" i="49"/>
  <c r="Z52" i="49"/>
  <c r="G75" i="69"/>
  <c r="X75" i="69" s="1"/>
  <c r="U110" i="69"/>
  <c r="G197" i="69"/>
  <c r="X197" i="69" s="1"/>
  <c r="G370" i="69"/>
  <c r="X370" i="69" s="1"/>
  <c r="H9" i="50"/>
  <c r="H12" i="50"/>
  <c r="H13" i="50"/>
  <c r="O21" i="50"/>
  <c r="AB22" i="50"/>
  <c r="O22" i="50"/>
  <c r="AB23" i="50"/>
  <c r="O23" i="50"/>
  <c r="AB25" i="50"/>
  <c r="AB29" i="50"/>
  <c r="O29" i="50"/>
  <c r="AB12" i="47"/>
  <c r="F28" i="58"/>
  <c r="U25" i="79"/>
  <c r="Y25" i="79"/>
  <c r="R26" i="79"/>
  <c r="AE27" i="79"/>
  <c r="AA33" i="50"/>
  <c r="AA34" i="50"/>
  <c r="S21" i="56"/>
  <c r="O15" i="49"/>
  <c r="O19" i="49"/>
  <c r="I21" i="69"/>
  <c r="K67" i="69"/>
  <c r="J76" i="69"/>
  <c r="J94" i="69"/>
  <c r="J110" i="69"/>
  <c r="J113" i="69"/>
  <c r="K129" i="69"/>
  <c r="J137" i="69"/>
  <c r="N156" i="69"/>
  <c r="J171" i="69"/>
  <c r="K193" i="69"/>
  <c r="S197" i="69"/>
  <c r="K227" i="69"/>
  <c r="K274" i="69"/>
  <c r="N291" i="69"/>
  <c r="L331" i="69"/>
  <c r="W331" i="69" s="1"/>
  <c r="J348" i="69"/>
  <c r="U364" i="69"/>
  <c r="K370" i="69"/>
  <c r="J406" i="69"/>
  <c r="K446" i="69"/>
  <c r="N459" i="69"/>
  <c r="N478" i="69"/>
  <c r="Q498" i="69"/>
  <c r="N500" i="69"/>
  <c r="J534" i="69"/>
  <c r="M9" i="50"/>
  <c r="M11" i="50"/>
  <c r="M12" i="50"/>
  <c r="AA13" i="50"/>
  <c r="M14" i="50"/>
  <c r="AA14" i="50"/>
  <c r="AA19" i="50"/>
  <c r="U35" i="50"/>
  <c r="AA46" i="50"/>
  <c r="AD28" i="47"/>
  <c r="F15" i="58"/>
  <c r="F19" i="58"/>
  <c r="F42" i="58"/>
  <c r="AE26" i="79"/>
  <c r="AE29" i="79"/>
  <c r="Z14" i="59"/>
  <c r="AD31" i="2"/>
  <c r="Q31" i="2"/>
  <c r="S38" i="64"/>
  <c r="M38" i="64"/>
  <c r="AA38" i="64" s="1"/>
  <c r="I38" i="64"/>
  <c r="S60" i="64"/>
  <c r="X60" i="64"/>
  <c r="J60" i="64"/>
  <c r="S63" i="64"/>
  <c r="S74" i="64"/>
  <c r="O74" i="64"/>
  <c r="Z156" i="64"/>
  <c r="W156" i="64"/>
  <c r="J156" i="64"/>
  <c r="Z198" i="64"/>
  <c r="I198" i="64"/>
  <c r="W332" i="64"/>
  <c r="Q332" i="64"/>
  <c r="L332" i="64"/>
  <c r="G338" i="64"/>
  <c r="AB338" i="64" s="1"/>
  <c r="W338" i="64"/>
  <c r="X453" i="64"/>
  <c r="W453" i="64"/>
  <c r="J453" i="64"/>
  <c r="V31" i="66"/>
  <c r="S31" i="66"/>
  <c r="K31" i="66"/>
  <c r="W216" i="66"/>
  <c r="S216" i="66"/>
  <c r="V244" i="66"/>
  <c r="Y244" i="66"/>
  <c r="N244" i="66"/>
  <c r="S265" i="66"/>
  <c r="I265" i="66"/>
  <c r="Y318" i="66"/>
  <c r="Q318" i="66"/>
  <c r="M318" i="66"/>
  <c r="V328" i="66"/>
  <c r="O328" i="66"/>
  <c r="T339" i="66"/>
  <c r="O339" i="66"/>
  <c r="T360" i="66"/>
  <c r="S360" i="66"/>
  <c r="I360" i="66"/>
  <c r="T11" i="67" s="1"/>
  <c r="Q9" i="2"/>
  <c r="W37" i="35"/>
  <c r="T50" i="1"/>
  <c r="P60" i="1"/>
  <c r="U89" i="1"/>
  <c r="J89" i="1"/>
  <c r="X96" i="1"/>
  <c r="O55" i="48"/>
  <c r="P55" i="48"/>
  <c r="J140" i="64"/>
  <c r="Z172" i="64"/>
  <c r="W172" i="64"/>
  <c r="N172" i="64"/>
  <c r="I172" i="64"/>
  <c r="Z181" i="64"/>
  <c r="S181" i="64"/>
  <c r="I181" i="64"/>
  <c r="Z215" i="64"/>
  <c r="I215" i="64"/>
  <c r="Z225" i="64"/>
  <c r="S225" i="64"/>
  <c r="Q293" i="64"/>
  <c r="L293" i="64"/>
  <c r="L336" i="64"/>
  <c r="X461" i="64"/>
  <c r="W461" i="64"/>
  <c r="K461" i="64"/>
  <c r="J158" i="66"/>
  <c r="S158" i="66"/>
  <c r="R158" i="66"/>
  <c r="S198" i="66"/>
  <c r="O198" i="66"/>
  <c r="U226" i="66"/>
  <c r="M226" i="66"/>
  <c r="X226" i="66" s="1"/>
  <c r="I226" i="66"/>
  <c r="S249" i="66"/>
  <c r="I249" i="66"/>
  <c r="M322" i="66"/>
  <c r="Y322" i="66"/>
  <c r="AD13" i="2"/>
  <c r="Y31" i="2"/>
  <c r="G11" i="35"/>
  <c r="Q11" i="35" s="1"/>
  <c r="F34" i="35"/>
  <c r="G41" i="35"/>
  <c r="T30" i="1"/>
  <c r="S39" i="48"/>
  <c r="S36" i="64"/>
  <c r="S65" i="64"/>
  <c r="M65" i="64"/>
  <c r="AA65" i="64" s="1"/>
  <c r="I65" i="64"/>
  <c r="W110" i="64"/>
  <c r="I110" i="64"/>
  <c r="Z154" i="64"/>
  <c r="S154" i="64"/>
  <c r="I154" i="64"/>
  <c r="Z158" i="64"/>
  <c r="I158" i="64"/>
  <c r="Z188" i="64"/>
  <c r="J188" i="64"/>
  <c r="Z202" i="64"/>
  <c r="I202" i="64"/>
  <c r="S333" i="64"/>
  <c r="J333" i="64"/>
  <c r="AA445" i="64"/>
  <c r="L445" i="64"/>
  <c r="Q42" i="66"/>
  <c r="T42" i="66"/>
  <c r="N234" i="66"/>
  <c r="U234" i="66"/>
  <c r="V394" i="66"/>
  <c r="U394" i="66"/>
  <c r="M394" i="66"/>
  <c r="U548" i="66"/>
  <c r="P548" i="66"/>
  <c r="O548" i="66"/>
  <c r="E44" i="1"/>
  <c r="E50" i="1"/>
  <c r="Z80" i="1"/>
  <c r="E80" i="1"/>
  <c r="G103" i="1"/>
  <c r="S69" i="64"/>
  <c r="I69" i="64"/>
  <c r="J124" i="64"/>
  <c r="AA223" i="64"/>
  <c r="N223" i="64"/>
  <c r="I223" i="64"/>
  <c r="X241" i="64"/>
  <c r="W241" i="64"/>
  <c r="K241" i="64"/>
  <c r="J241" i="64"/>
  <c r="J292" i="64"/>
  <c r="Y110" i="66"/>
  <c r="J110" i="66"/>
  <c r="S189" i="66"/>
  <c r="G189" i="66"/>
  <c r="Y189" i="66" s="1"/>
  <c r="K189" i="66"/>
  <c r="S196" i="66"/>
  <c r="G196" i="66"/>
  <c r="Y196" i="66" s="1"/>
  <c r="K196" i="66"/>
  <c r="G535" i="66"/>
  <c r="T535" i="66"/>
  <c r="Q535" i="66"/>
  <c r="S10" i="44"/>
  <c r="Y10" i="44"/>
  <c r="S12" i="44"/>
  <c r="S14" i="44"/>
  <c r="Y14" i="44"/>
  <c r="S16" i="44"/>
  <c r="AE21" i="44"/>
  <c r="AF22" i="44"/>
  <c r="S13" i="44"/>
  <c r="AE25" i="44"/>
  <c r="AF26" i="44"/>
  <c r="AF31" i="44"/>
  <c r="AE32" i="44"/>
  <c r="U14" i="48"/>
  <c r="S20" i="48"/>
  <c r="S30" i="48"/>
  <c r="P33" i="48"/>
  <c r="I34" i="48"/>
  <c r="I35" i="48"/>
  <c r="M37" i="48"/>
  <c r="AD55" i="48"/>
  <c r="X20" i="64"/>
  <c r="O30" i="64"/>
  <c r="M81" i="64"/>
  <c r="AA81" i="64" s="1"/>
  <c r="W106" i="64"/>
  <c r="W114" i="64"/>
  <c r="AA149" i="64"/>
  <c r="S150" i="64"/>
  <c r="N200" i="64"/>
  <c r="W204" i="64"/>
  <c r="W213" i="64"/>
  <c r="N217" i="64"/>
  <c r="W303" i="64"/>
  <c r="S361" i="64"/>
  <c r="P365" i="64"/>
  <c r="K391" i="64"/>
  <c r="W393" i="64"/>
  <c r="Q21" i="66"/>
  <c r="U72" i="66"/>
  <c r="G96" i="66"/>
  <c r="Y96" i="66" s="1"/>
  <c r="G107" i="66"/>
  <c r="G114" i="66"/>
  <c r="Y114" i="66" s="1"/>
  <c r="G138" i="66"/>
  <c r="Y138" i="66" s="1"/>
  <c r="G139" i="66"/>
  <c r="Y139" i="66" s="1"/>
  <c r="R141" i="66"/>
  <c r="G186" i="66"/>
  <c r="Y186" i="66" s="1"/>
  <c r="K186" i="66"/>
  <c r="G219" i="66"/>
  <c r="S257" i="66"/>
  <c r="L319" i="66"/>
  <c r="Q334" i="66"/>
  <c r="G338" i="66"/>
  <c r="Y338" i="66" s="1"/>
  <c r="L351" i="66"/>
  <c r="W376" i="66"/>
  <c r="S549" i="66"/>
  <c r="O549" i="66"/>
  <c r="T564" i="66"/>
  <c r="O564" i="66"/>
  <c r="L564" i="66"/>
  <c r="Q571" i="66"/>
  <c r="U571" i="66"/>
  <c r="F10" i="6"/>
  <c r="AG25" i="6"/>
  <c r="J11" i="44"/>
  <c r="J15" i="44"/>
  <c r="I29" i="48"/>
  <c r="I36" i="48"/>
  <c r="U480" i="66"/>
  <c r="L480" i="66"/>
  <c r="I480" i="66"/>
  <c r="W17" i="67" s="1"/>
  <c r="Q519" i="66"/>
  <c r="K519" i="66"/>
  <c r="U546" i="66"/>
  <c r="M546" i="66"/>
  <c r="L546" i="66"/>
  <c r="H10" i="6"/>
  <c r="Z11" i="6"/>
  <c r="AE19" i="44"/>
  <c r="AF20" i="44"/>
  <c r="AE23" i="44"/>
  <c r="AF24" i="44"/>
  <c r="AE28" i="44"/>
  <c r="AF29" i="44"/>
  <c r="AE29" i="44"/>
  <c r="AF33" i="44"/>
  <c r="AE33" i="44"/>
  <c r="AF13" i="45"/>
  <c r="AF14" i="45"/>
  <c r="N15" i="45"/>
  <c r="S18" i="48"/>
  <c r="I30" i="48"/>
  <c r="I32" i="48"/>
  <c r="I41" i="48"/>
  <c r="AD48" i="48"/>
  <c r="AC49" i="48"/>
  <c r="AD50" i="48"/>
  <c r="AC51" i="48"/>
  <c r="AC53" i="48"/>
  <c r="AE54" i="48"/>
  <c r="AC55" i="48"/>
  <c r="W14" i="64"/>
  <c r="I34" i="64"/>
  <c r="I48" i="64"/>
  <c r="I52" i="64"/>
  <c r="K58" i="64"/>
  <c r="K59" i="64"/>
  <c r="W59" i="64"/>
  <c r="I77" i="64"/>
  <c r="AA91" i="64"/>
  <c r="M93" i="64"/>
  <c r="AA93" i="64" s="1"/>
  <c r="I106" i="64"/>
  <c r="I114" i="64"/>
  <c r="J120" i="64"/>
  <c r="J128" i="64"/>
  <c r="J136" i="64"/>
  <c r="N141" i="64"/>
  <c r="J144" i="64"/>
  <c r="I150" i="64"/>
  <c r="AA178" i="64"/>
  <c r="I185" i="64"/>
  <c r="I189" i="64"/>
  <c r="J213" i="64"/>
  <c r="J214" i="64"/>
  <c r="S228" i="64"/>
  <c r="L246" i="64"/>
  <c r="L251" i="64"/>
  <c r="L278" i="64"/>
  <c r="Q285" i="64"/>
  <c r="S286" i="64"/>
  <c r="Q300" i="64"/>
  <c r="J301" i="64"/>
  <c r="K303" i="64"/>
  <c r="O305" i="64"/>
  <c r="L306" i="64"/>
  <c r="J309" i="64"/>
  <c r="L310" i="64"/>
  <c r="J311" i="64"/>
  <c r="L340" i="64"/>
  <c r="P346" i="64"/>
  <c r="AA391" i="64"/>
  <c r="Q407" i="64"/>
  <c r="W430" i="64"/>
  <c r="L446" i="64"/>
  <c r="Q456" i="64"/>
  <c r="L14" i="66"/>
  <c r="K73" i="66"/>
  <c r="W77" i="66"/>
  <c r="K96" i="66"/>
  <c r="I98" i="66"/>
  <c r="K116" i="66"/>
  <c r="N138" i="66"/>
  <c r="S139" i="66"/>
  <c r="I141" i="66"/>
  <c r="K142" i="66"/>
  <c r="Y149" i="66"/>
  <c r="O204" i="66"/>
  <c r="R206" i="66"/>
  <c r="K219" i="66"/>
  <c r="R248" i="66"/>
  <c r="J257" i="66"/>
  <c r="U260" i="66"/>
  <c r="S303" i="66"/>
  <c r="S305" i="66"/>
  <c r="T344" i="66"/>
  <c r="K364" i="66"/>
  <c r="Y395" i="66"/>
  <c r="O397" i="66"/>
  <c r="I400" i="66"/>
  <c r="U13" i="67" s="1"/>
  <c r="P412" i="66"/>
  <c r="S448" i="66"/>
  <c r="O453" i="66"/>
  <c r="V488" i="66"/>
  <c r="L488" i="66"/>
  <c r="K488" i="66"/>
  <c r="X491" i="66"/>
  <c r="Q491" i="66"/>
  <c r="G491" i="66"/>
  <c r="P491" i="66"/>
  <c r="T515" i="66"/>
  <c r="Q515" i="66"/>
  <c r="Y522" i="66"/>
  <c r="U522" i="66"/>
  <c r="U556" i="66"/>
  <c r="S556" i="66"/>
  <c r="L556" i="66"/>
  <c r="S565" i="66"/>
  <c r="O565" i="66"/>
  <c r="M565" i="66"/>
  <c r="J170" i="66"/>
  <c r="S520" i="66"/>
  <c r="Q536" i="66"/>
  <c r="N12" i="71"/>
  <c r="L17" i="71"/>
  <c r="Y17" i="71" s="1"/>
  <c r="U20" i="71"/>
  <c r="H68" i="71"/>
  <c r="T68" i="71"/>
  <c r="X76" i="71"/>
  <c r="K81" i="71"/>
  <c r="H92" i="71"/>
  <c r="Z93" i="71"/>
  <c r="S95" i="71"/>
  <c r="O96" i="71"/>
  <c r="X115" i="71"/>
  <c r="R116" i="71"/>
  <c r="W122" i="71"/>
  <c r="H131" i="71"/>
  <c r="T166" i="71"/>
  <c r="J177" i="71"/>
  <c r="T183" i="71"/>
  <c r="J247" i="71"/>
  <c r="H276" i="71"/>
  <c r="K278" i="71"/>
  <c r="M288" i="71"/>
  <c r="F289" i="71"/>
  <c r="X305" i="71"/>
  <c r="J313" i="71"/>
  <c r="J322" i="71"/>
  <c r="R326" i="71"/>
  <c r="N327" i="71"/>
  <c r="V330" i="71"/>
  <c r="T333" i="71"/>
  <c r="S348" i="71"/>
  <c r="J387" i="71"/>
  <c r="W394" i="71"/>
  <c r="H403" i="71"/>
  <c r="R474" i="71"/>
  <c r="H486" i="71"/>
  <c r="N508" i="71"/>
  <c r="J545" i="71"/>
  <c r="W551" i="71"/>
  <c r="W599" i="71"/>
  <c r="R4" i="49"/>
  <c r="K37" i="69"/>
  <c r="S64" i="69"/>
  <c r="J79" i="69"/>
  <c r="J109" i="69"/>
  <c r="K112" i="69"/>
  <c r="I122" i="69"/>
  <c r="G136" i="69"/>
  <c r="X136" i="69" s="1"/>
  <c r="K156" i="69"/>
  <c r="K235" i="69"/>
  <c r="J247" i="69"/>
  <c r="I272" i="69"/>
  <c r="N276" i="69"/>
  <c r="Q287" i="69"/>
  <c r="T296" i="69"/>
  <c r="T315" i="69"/>
  <c r="K487" i="66"/>
  <c r="Q494" i="66"/>
  <c r="I496" i="66"/>
  <c r="W33" i="67" s="1"/>
  <c r="U520" i="66"/>
  <c r="X536" i="66"/>
  <c r="T23" i="71"/>
  <c r="F49" i="71"/>
  <c r="K54" i="71"/>
  <c r="K62" i="71"/>
  <c r="J68" i="71"/>
  <c r="W68" i="71"/>
  <c r="Z96" i="71"/>
  <c r="H97" i="71"/>
  <c r="X177" i="71"/>
  <c r="O197" i="71"/>
  <c r="J203" i="71"/>
  <c r="J276" i="71"/>
  <c r="S322" i="71"/>
  <c r="J373" i="71"/>
  <c r="H381" i="71"/>
  <c r="F394" i="71"/>
  <c r="Z394" i="71" s="1"/>
  <c r="N403" i="71"/>
  <c r="J413" i="71"/>
  <c r="O423" i="71"/>
  <c r="N429" i="71"/>
  <c r="H524" i="71"/>
  <c r="O543" i="71"/>
  <c r="F545" i="71"/>
  <c r="K545" i="71"/>
  <c r="J551" i="71"/>
  <c r="J553" i="71"/>
  <c r="K569" i="71"/>
  <c r="J599" i="71"/>
  <c r="W611" i="71"/>
  <c r="J622" i="71"/>
  <c r="J623" i="71"/>
  <c r="P647" i="71"/>
  <c r="R656" i="71"/>
  <c r="N75" i="69"/>
  <c r="J83" i="69"/>
  <c r="N122" i="69"/>
  <c r="N272" i="69"/>
  <c r="O54" i="71"/>
  <c r="F68" i="71"/>
  <c r="Z68" i="71" s="1"/>
  <c r="K68" i="71"/>
  <c r="Y177" i="71"/>
  <c r="K203" i="71"/>
  <c r="K230" i="71"/>
  <c r="O276" i="71"/>
  <c r="M289" i="71"/>
  <c r="H297" i="71"/>
  <c r="J333" i="71"/>
  <c r="J338" i="71"/>
  <c r="R343" i="71"/>
  <c r="J348" i="71"/>
  <c r="X545" i="71"/>
  <c r="K551" i="71"/>
  <c r="W569" i="71"/>
  <c r="J595" i="71"/>
  <c r="K599" i="71"/>
  <c r="N623" i="71"/>
  <c r="S647" i="71"/>
  <c r="U40" i="49"/>
  <c r="Z49" i="49"/>
  <c r="X52" i="49"/>
  <c r="P39" i="69"/>
  <c r="K136" i="69"/>
  <c r="K197" i="69"/>
  <c r="U272" i="69"/>
  <c r="T277" i="69"/>
  <c r="T310" i="69"/>
  <c r="J315" i="69"/>
  <c r="I325" i="69"/>
  <c r="O49" i="71"/>
  <c r="F54" i="71"/>
  <c r="Z54" i="71" s="1"/>
  <c r="W54" i="71"/>
  <c r="R68" i="71"/>
  <c r="J87" i="71"/>
  <c r="K95" i="71"/>
  <c r="N115" i="71"/>
  <c r="N122" i="71"/>
  <c r="K134" i="71"/>
  <c r="N166" i="71"/>
  <c r="I177" i="71"/>
  <c r="S186" i="71"/>
  <c r="N196" i="71"/>
  <c r="Z276" i="71"/>
  <c r="J305" i="71"/>
  <c r="J329" i="71"/>
  <c r="N330" i="71"/>
  <c r="K333" i="71"/>
  <c r="H364" i="71"/>
  <c r="O394" i="71"/>
  <c r="R439" i="71"/>
  <c r="J455" i="71"/>
  <c r="N474" i="71"/>
  <c r="J485" i="71"/>
  <c r="S507" i="71"/>
  <c r="O549" i="71"/>
  <c r="F551" i="71"/>
  <c r="O551" i="71"/>
  <c r="K565" i="71"/>
  <c r="W595" i="71"/>
  <c r="F599" i="71"/>
  <c r="O599" i="71"/>
  <c r="V623" i="71"/>
  <c r="Z44" i="49"/>
  <c r="AA46" i="49"/>
  <c r="J37" i="69"/>
  <c r="O135" i="69"/>
  <c r="N136" i="69"/>
  <c r="T177" i="69"/>
  <c r="O197" i="69"/>
  <c r="J314" i="69"/>
  <c r="K315" i="69"/>
  <c r="N325" i="69"/>
  <c r="G368" i="69"/>
  <c r="X368" i="69" s="1"/>
  <c r="I391" i="69"/>
  <c r="K465" i="69"/>
  <c r="K476" i="69"/>
  <c r="U478" i="69"/>
  <c r="J482" i="69"/>
  <c r="I486" i="69"/>
  <c r="L29" i="79"/>
  <c r="L27" i="79"/>
  <c r="R28" i="79"/>
  <c r="G465" i="69"/>
  <c r="X465" i="69" s="1"/>
  <c r="M465" i="69"/>
  <c r="Q476" i="69"/>
  <c r="K482" i="69"/>
  <c r="J486" i="69"/>
  <c r="I496" i="69"/>
  <c r="I498" i="69"/>
  <c r="O515" i="69"/>
  <c r="I543" i="69"/>
  <c r="AB12" i="50"/>
  <c r="AB17" i="50"/>
  <c r="H15" i="50"/>
  <c r="H16" i="50"/>
  <c r="H18" i="50"/>
  <c r="V103" i="58"/>
  <c r="P25" i="57"/>
  <c r="L386" i="69"/>
  <c r="W386" i="69" s="1"/>
  <c r="I408" i="69"/>
  <c r="I444" i="69"/>
  <c r="I478" i="69"/>
  <c r="G482" i="69"/>
  <c r="X482" i="69" s="1"/>
  <c r="U482" i="69"/>
  <c r="N486" i="69"/>
  <c r="Q494" i="69"/>
  <c r="U496" i="69"/>
  <c r="U539" i="69"/>
  <c r="M543" i="69"/>
  <c r="AA26" i="50"/>
  <c r="V46" i="50"/>
  <c r="V77" i="58"/>
  <c r="AI14" i="90"/>
  <c r="K364" i="69"/>
  <c r="I516" i="69"/>
  <c r="W520" i="69"/>
  <c r="I523" i="69"/>
  <c r="G543" i="69"/>
  <c r="H12" i="47"/>
  <c r="P10" i="58"/>
  <c r="Q10" i="58" s="1"/>
  <c r="V13" i="57"/>
  <c r="Y27" i="79"/>
  <c r="AA14" i="59"/>
  <c r="AG10" i="2"/>
  <c r="Q11" i="2"/>
  <c r="AG14" i="2"/>
  <c r="Q15" i="2"/>
  <c r="AG18" i="2"/>
  <c r="Q19" i="2"/>
  <c r="AG22" i="2"/>
  <c r="Q23" i="2"/>
  <c r="Q26" i="2"/>
  <c r="Q28" i="2"/>
  <c r="U11" i="35"/>
  <c r="M17" i="35"/>
  <c r="G31" i="35"/>
  <c r="P31" i="35" s="1"/>
  <c r="S34" i="35"/>
  <c r="U35" i="35"/>
  <c r="M41" i="35"/>
  <c r="K45" i="35"/>
  <c r="E19" i="1"/>
  <c r="G26" i="1"/>
  <c r="R28" i="1"/>
  <c r="H37" i="1"/>
  <c r="E38" i="1"/>
  <c r="H48" i="1"/>
  <c r="G53" i="1"/>
  <c r="G67" i="1"/>
  <c r="P71" i="1"/>
  <c r="Z76" i="1"/>
  <c r="X95" i="1"/>
  <c r="Z96" i="1"/>
  <c r="U96" i="1"/>
  <c r="X107" i="1"/>
  <c r="S28" i="2"/>
  <c r="AD29" i="2"/>
  <c r="AG30" i="2"/>
  <c r="U31" i="2"/>
  <c r="AC11" i="35"/>
  <c r="W17" i="35"/>
  <c r="M28" i="35"/>
  <c r="AA34" i="35"/>
  <c r="AG35" i="35"/>
  <c r="W41" i="35"/>
  <c r="P26" i="1"/>
  <c r="W28" i="1"/>
  <c r="P48" i="1"/>
  <c r="T53" i="1"/>
  <c r="P94" i="1"/>
  <c r="E13" i="2"/>
  <c r="H16" i="2"/>
  <c r="C17" i="2"/>
  <c r="E21" i="2"/>
  <c r="AC17" i="35"/>
  <c r="S31" i="35"/>
  <c r="AC41" i="35"/>
  <c r="U26" i="1"/>
  <c r="Z88" i="1"/>
  <c r="G88" i="1"/>
  <c r="Z100" i="1"/>
  <c r="P100" i="1"/>
  <c r="X100" i="1"/>
  <c r="E100" i="1"/>
  <c r="T38" i="1"/>
  <c r="Z72" i="1"/>
  <c r="E72" i="1"/>
  <c r="Y72" i="1"/>
  <c r="R73" i="1"/>
  <c r="E73" i="1"/>
  <c r="G86" i="1"/>
  <c r="X91" i="1"/>
  <c r="J101" i="1"/>
  <c r="U101" i="1"/>
  <c r="AC19" i="48"/>
  <c r="W315" i="66" s="1"/>
  <c r="S123" i="64"/>
  <c r="S127" i="64"/>
  <c r="S135" i="64"/>
  <c r="S139" i="64"/>
  <c r="S143" i="64"/>
  <c r="W153" i="64"/>
  <c r="S157" i="64"/>
  <c r="AA167" i="64"/>
  <c r="AA171" i="64"/>
  <c r="S180" i="64"/>
  <c r="S184" i="64"/>
  <c r="S188" i="64"/>
  <c r="W196" i="64"/>
  <c r="J197" i="64"/>
  <c r="J201" i="64"/>
  <c r="O209" i="64"/>
  <c r="W210" i="64"/>
  <c r="S231" i="64"/>
  <c r="S272" i="64"/>
  <c r="P273" i="64"/>
  <c r="W273" i="64"/>
  <c r="S290" i="64"/>
  <c r="L290" i="64"/>
  <c r="Q325" i="64"/>
  <c r="L325" i="64"/>
  <c r="G330" i="64"/>
  <c r="AB330" i="64" s="1"/>
  <c r="W330" i="64"/>
  <c r="X348" i="64"/>
  <c r="O348" i="64"/>
  <c r="K348" i="64"/>
  <c r="X363" i="64"/>
  <c r="W363" i="64"/>
  <c r="J363" i="64"/>
  <c r="S375" i="64"/>
  <c r="J375" i="64"/>
  <c r="P395" i="64"/>
  <c r="W395" i="64"/>
  <c r="X412" i="64"/>
  <c r="Y412" i="64"/>
  <c r="P412" i="64"/>
  <c r="G422" i="64"/>
  <c r="W422" i="64"/>
  <c r="X428" i="64"/>
  <c r="O428" i="64"/>
  <c r="K428" i="64"/>
  <c r="X439" i="64"/>
  <c r="V439" i="64"/>
  <c r="K439" i="64"/>
  <c r="V18" i="66"/>
  <c r="U18" i="66"/>
  <c r="W30" i="66"/>
  <c r="L30" i="66"/>
  <c r="K30" i="66"/>
  <c r="T57" i="66"/>
  <c r="I57" i="66"/>
  <c r="W80" i="66"/>
  <c r="L80" i="66"/>
  <c r="K80" i="66"/>
  <c r="T85" i="66"/>
  <c r="P85" i="66"/>
  <c r="S100" i="66"/>
  <c r="K100" i="66"/>
  <c r="G250" i="66"/>
  <c r="W250" i="66"/>
  <c r="O253" i="66"/>
  <c r="K253" i="66"/>
  <c r="U310" i="66"/>
  <c r="L310" i="66"/>
  <c r="L335" i="66"/>
  <c r="K335" i="66"/>
  <c r="Q350" i="66"/>
  <c r="Y422" i="66"/>
  <c r="U422" i="66"/>
  <c r="M422" i="66"/>
  <c r="V436" i="66"/>
  <c r="W436" i="66"/>
  <c r="O436" i="66"/>
  <c r="Y482" i="66"/>
  <c r="M482" i="66"/>
  <c r="L482" i="66"/>
  <c r="V484" i="66"/>
  <c r="U484" i="66"/>
  <c r="K484" i="66"/>
  <c r="S484" i="66"/>
  <c r="I484" i="66"/>
  <c r="W21" i="67" s="1"/>
  <c r="V492" i="66"/>
  <c r="S492" i="66"/>
  <c r="G492" i="66"/>
  <c r="L492" i="66"/>
  <c r="V532" i="66"/>
  <c r="G532" i="66"/>
  <c r="W547" i="66"/>
  <c r="P547" i="66"/>
  <c r="G547" i="66"/>
  <c r="L547" i="66"/>
  <c r="U563" i="66"/>
  <c r="L563" i="66"/>
  <c r="K563" i="66"/>
  <c r="S568" i="66"/>
  <c r="T568" i="66"/>
  <c r="L568" i="66"/>
  <c r="W572" i="66"/>
  <c r="S572" i="66"/>
  <c r="Z58" i="71"/>
  <c r="T58" i="71"/>
  <c r="F58" i="71"/>
  <c r="K58" i="71"/>
  <c r="J58" i="71"/>
  <c r="P161" i="71"/>
  <c r="J161" i="71"/>
  <c r="X115" i="1"/>
  <c r="J12" i="6"/>
  <c r="Y33" i="16"/>
  <c r="Y37" i="16"/>
  <c r="X57" i="16"/>
  <c r="S11" i="44"/>
  <c r="AF21" i="46"/>
  <c r="AE11" i="48"/>
  <c r="S34" i="48"/>
  <c r="I37" i="48"/>
  <c r="M38" i="48"/>
  <c r="S41" i="48"/>
  <c r="S40" i="48"/>
  <c r="AC58" i="48"/>
  <c r="N24" i="64"/>
  <c r="W30" i="64"/>
  <c r="I32" i="64"/>
  <c r="M33" i="64"/>
  <c r="X45" i="64"/>
  <c r="I50" i="64"/>
  <c r="Q60" i="64"/>
  <c r="M61" i="64"/>
  <c r="AA61" i="64" s="1"/>
  <c r="I67" i="64"/>
  <c r="M68" i="64"/>
  <c r="AA68" i="64" s="1"/>
  <c r="M69" i="64"/>
  <c r="I75" i="64"/>
  <c r="M76" i="64"/>
  <c r="AA76" i="64" s="1"/>
  <c r="M77" i="64"/>
  <c r="AA77" i="64" s="1"/>
  <c r="I83" i="64"/>
  <c r="M84" i="64"/>
  <c r="AA84" i="64" s="1"/>
  <c r="I99" i="64"/>
  <c r="O104" i="64"/>
  <c r="S106" i="64"/>
  <c r="J107" i="64"/>
  <c r="S110" i="64"/>
  <c r="J111" i="64"/>
  <c r="S114" i="64"/>
  <c r="W120" i="64"/>
  <c r="S121" i="64"/>
  <c r="I123" i="64"/>
  <c r="W123" i="64"/>
  <c r="W124" i="64"/>
  <c r="S125" i="64"/>
  <c r="I127" i="64"/>
  <c r="W127" i="64"/>
  <c r="W128" i="64"/>
  <c r="S129" i="64"/>
  <c r="K134" i="64"/>
  <c r="I135" i="64"/>
  <c r="W135" i="64"/>
  <c r="W136" i="64"/>
  <c r="S137" i="64"/>
  <c r="I139" i="64"/>
  <c r="W139" i="64"/>
  <c r="W140" i="64"/>
  <c r="S141" i="64"/>
  <c r="I143" i="64"/>
  <c r="W143" i="64"/>
  <c r="W144" i="64"/>
  <c r="S149" i="64"/>
  <c r="AA150" i="64"/>
  <c r="J152" i="64"/>
  <c r="AA154" i="64"/>
  <c r="N156" i="64"/>
  <c r="I157" i="64"/>
  <c r="W157" i="64"/>
  <c r="S158" i="64"/>
  <c r="I163" i="64"/>
  <c r="K164" i="64"/>
  <c r="I165" i="64"/>
  <c r="J167" i="64"/>
  <c r="S168" i="64"/>
  <c r="I169" i="64"/>
  <c r="J171" i="64"/>
  <c r="S172" i="64"/>
  <c r="I173" i="64"/>
  <c r="K179" i="64"/>
  <c r="I180" i="64"/>
  <c r="W180" i="64"/>
  <c r="J181" i="64"/>
  <c r="I182" i="64"/>
  <c r="I184" i="64"/>
  <c r="W184" i="64"/>
  <c r="J185" i="64"/>
  <c r="I186" i="64"/>
  <c r="I188" i="64"/>
  <c r="W188" i="64"/>
  <c r="J189" i="64"/>
  <c r="I196" i="64"/>
  <c r="AA196" i="64"/>
  <c r="S197" i="64"/>
  <c r="S198" i="64"/>
  <c r="J200" i="64"/>
  <c r="AA200" i="64"/>
  <c r="S201" i="64"/>
  <c r="S202" i="64"/>
  <c r="N204" i="64"/>
  <c r="W208" i="64"/>
  <c r="I210" i="64"/>
  <c r="AA213" i="64"/>
  <c r="S214" i="64"/>
  <c r="S215" i="64"/>
  <c r="J217" i="64"/>
  <c r="AA217" i="64"/>
  <c r="S218" i="64"/>
  <c r="S219" i="64"/>
  <c r="M223" i="64"/>
  <c r="W223" i="64"/>
  <c r="W227" i="64"/>
  <c r="J228" i="64"/>
  <c r="I229" i="64"/>
  <c r="I231" i="64"/>
  <c r="W231" i="64"/>
  <c r="J232" i="64"/>
  <c r="I233" i="64"/>
  <c r="Y241" i="64"/>
  <c r="AB243" i="64"/>
  <c r="Y245" i="64"/>
  <c r="Q246" i="64"/>
  <c r="W249" i="64"/>
  <c r="J258" i="64"/>
  <c r="G262" i="64"/>
  <c r="AB262" i="64" s="1"/>
  <c r="S262" i="64"/>
  <c r="J272" i="64"/>
  <c r="O273" i="64"/>
  <c r="W289" i="64"/>
  <c r="G289" i="64"/>
  <c r="AB289" i="64" s="1"/>
  <c r="Q289" i="64"/>
  <c r="X292" i="64"/>
  <c r="P292" i="64"/>
  <c r="K292" i="64"/>
  <c r="L317" i="64"/>
  <c r="G319" i="64"/>
  <c r="AB319" i="64" s="1"/>
  <c r="W319" i="64"/>
  <c r="X322" i="64"/>
  <c r="Q322" i="64"/>
  <c r="J348" i="64"/>
  <c r="P354" i="64"/>
  <c r="S383" i="64"/>
  <c r="J383" i="64"/>
  <c r="AB386" i="64"/>
  <c r="G386" i="64"/>
  <c r="S386" i="64"/>
  <c r="X401" i="64"/>
  <c r="Y401" i="64"/>
  <c r="P401" i="64"/>
  <c r="K412" i="64"/>
  <c r="J428" i="64"/>
  <c r="J439" i="64"/>
  <c r="I18" i="66"/>
  <c r="U30" i="66"/>
  <c r="P35" i="66"/>
  <c r="W35" i="66"/>
  <c r="W43" i="66"/>
  <c r="P43" i="66"/>
  <c r="O43" i="66"/>
  <c r="P61" i="66"/>
  <c r="O61" i="66"/>
  <c r="K61" i="66"/>
  <c r="W64" i="66"/>
  <c r="P64" i="66"/>
  <c r="G64" i="66"/>
  <c r="L64" i="66"/>
  <c r="Y71" i="66"/>
  <c r="G71" i="66"/>
  <c r="U71" i="66"/>
  <c r="U80" i="66"/>
  <c r="O95" i="66"/>
  <c r="I114" i="66"/>
  <c r="K215" i="66"/>
  <c r="K227" i="66"/>
  <c r="O227" i="66"/>
  <c r="Y249" i="66"/>
  <c r="R249" i="66"/>
  <c r="J249" i="66"/>
  <c r="J253" i="66"/>
  <c r="W289" i="66"/>
  <c r="M289" i="66"/>
  <c r="V292" i="66"/>
  <c r="O292" i="66"/>
  <c r="K292" i="66"/>
  <c r="V311" i="66"/>
  <c r="Q311" i="66"/>
  <c r="K311" i="66"/>
  <c r="W324" i="66"/>
  <c r="Q327" i="66"/>
  <c r="W327" i="66"/>
  <c r="M338" i="66"/>
  <c r="V338" i="66"/>
  <c r="Q338" i="66"/>
  <c r="M350" i="66"/>
  <c r="X350" i="66" s="1"/>
  <c r="V359" i="66"/>
  <c r="G359" i="66"/>
  <c r="U359" i="66"/>
  <c r="S363" i="66"/>
  <c r="O375" i="66"/>
  <c r="U375" i="66"/>
  <c r="U379" i="66"/>
  <c r="P379" i="66"/>
  <c r="O379" i="66"/>
  <c r="P388" i="66"/>
  <c r="K388" i="66"/>
  <c r="I388" i="66"/>
  <c r="T39" i="67" s="1"/>
  <c r="Y406" i="66"/>
  <c r="U406" i="66"/>
  <c r="V426" i="66"/>
  <c r="M426" i="66"/>
  <c r="L426" i="66"/>
  <c r="K436" i="66"/>
  <c r="S452" i="66"/>
  <c r="L452" i="66"/>
  <c r="K452" i="66"/>
  <c r="Q478" i="66"/>
  <c r="V478" i="66"/>
  <c r="M478" i="66"/>
  <c r="U482" i="66"/>
  <c r="L484" i="66"/>
  <c r="K492" i="66"/>
  <c r="Y508" i="66"/>
  <c r="T508" i="66"/>
  <c r="K508" i="66"/>
  <c r="S513" i="66"/>
  <c r="I513" i="66"/>
  <c r="X12" i="67" s="1"/>
  <c r="S529" i="66"/>
  <c r="I529" i="66"/>
  <c r="X28" i="67" s="1"/>
  <c r="V540" i="66"/>
  <c r="U540" i="66"/>
  <c r="L540" i="66"/>
  <c r="K547" i="66"/>
  <c r="W555" i="66"/>
  <c r="L555" i="66"/>
  <c r="K555" i="66"/>
  <c r="Y563" i="66"/>
  <c r="K568" i="66"/>
  <c r="L570" i="66"/>
  <c r="L572" i="66"/>
  <c r="F14" i="71"/>
  <c r="Z14" i="71" s="1"/>
  <c r="R14" i="71"/>
  <c r="Q14" i="71"/>
  <c r="Q16" i="71"/>
  <c r="N16" i="71"/>
  <c r="P53" i="71"/>
  <c r="J53" i="71"/>
  <c r="W58" i="71"/>
  <c r="P69" i="71"/>
  <c r="G65" i="71"/>
  <c r="J69" i="71"/>
  <c r="W69" i="71"/>
  <c r="H69" i="71"/>
  <c r="W74" i="71"/>
  <c r="K74" i="71"/>
  <c r="G83" i="71"/>
  <c r="Z176" i="71"/>
  <c r="T176" i="71"/>
  <c r="J176" i="71"/>
  <c r="O11" i="48"/>
  <c r="AC23" i="48"/>
  <c r="W467" i="66" s="1"/>
  <c r="M50" i="64"/>
  <c r="AA50" i="64" s="1"/>
  <c r="O75" i="64"/>
  <c r="W107" i="64"/>
  <c r="W111" i="64"/>
  <c r="W119" i="64"/>
  <c r="J123" i="64"/>
  <c r="J127" i="64"/>
  <c r="O134" i="64"/>
  <c r="W134" i="64"/>
  <c r="J135" i="64"/>
  <c r="AA135" i="64"/>
  <c r="J139" i="64"/>
  <c r="AA141" i="64"/>
  <c r="J143" i="64"/>
  <c r="J157" i="64"/>
  <c r="AA157" i="64"/>
  <c r="M163" i="64"/>
  <c r="W163" i="64"/>
  <c r="S165" i="64"/>
  <c r="N167" i="64"/>
  <c r="S169" i="64"/>
  <c r="N171" i="64"/>
  <c r="S173" i="64"/>
  <c r="O179" i="64"/>
  <c r="W179" i="64"/>
  <c r="J180" i="64"/>
  <c r="AA180" i="64"/>
  <c r="S182" i="64"/>
  <c r="J184" i="64"/>
  <c r="AA184" i="64"/>
  <c r="AA188" i="64"/>
  <c r="W197" i="64"/>
  <c r="W201" i="64"/>
  <c r="J210" i="64"/>
  <c r="W214" i="64"/>
  <c r="W218" i="64"/>
  <c r="AA227" i="64"/>
  <c r="S229" i="64"/>
  <c r="J231" i="64"/>
  <c r="AA231" i="64"/>
  <c r="S233" i="64"/>
  <c r="K258" i="64"/>
  <c r="W262" i="64"/>
  <c r="K272" i="64"/>
  <c r="X280" i="64"/>
  <c r="K280" i="64"/>
  <c r="J280" i="64"/>
  <c r="Q321" i="64"/>
  <c r="X326" i="64"/>
  <c r="V326" i="64"/>
  <c r="J326" i="64"/>
  <c r="L347" i="64"/>
  <c r="V348" i="64"/>
  <c r="Q353" i="64"/>
  <c r="X369" i="64"/>
  <c r="Q369" i="64"/>
  <c r="J369" i="64"/>
  <c r="AA377" i="64"/>
  <c r="Q377" i="64"/>
  <c r="X420" i="64"/>
  <c r="V420" i="64"/>
  <c r="J420" i="64"/>
  <c r="V428" i="64"/>
  <c r="Y439" i="64"/>
  <c r="X450" i="64"/>
  <c r="O450" i="64"/>
  <c r="K450" i="64"/>
  <c r="S457" i="64"/>
  <c r="AA457" i="64"/>
  <c r="W26" i="66"/>
  <c r="Y26" i="66"/>
  <c r="K26" i="66"/>
  <c r="X30" i="66"/>
  <c r="P47" i="66"/>
  <c r="X47" i="66"/>
  <c r="I47" i="66"/>
  <c r="G52" i="66"/>
  <c r="Y52" i="66" s="1"/>
  <c r="P52" i="66"/>
  <c r="L59" i="66"/>
  <c r="X75" i="66"/>
  <c r="G75" i="66"/>
  <c r="Q75" i="66"/>
  <c r="X80" i="66"/>
  <c r="X102" i="66"/>
  <c r="J102" i="66"/>
  <c r="U102" i="66"/>
  <c r="I102" i="66"/>
  <c r="O112" i="66"/>
  <c r="G119" i="66"/>
  <c r="O119" i="66"/>
  <c r="V146" i="66"/>
  <c r="K203" i="66"/>
  <c r="G203" i="66"/>
  <c r="Y203" i="66" s="1"/>
  <c r="V207" i="66"/>
  <c r="R207" i="66"/>
  <c r="R214" i="66"/>
  <c r="V214" i="66"/>
  <c r="J214" i="66"/>
  <c r="V224" i="66"/>
  <c r="G224" i="66"/>
  <c r="Y224" i="66" s="1"/>
  <c r="Y252" i="66"/>
  <c r="U252" i="66"/>
  <c r="M252" i="66"/>
  <c r="Q275" i="66"/>
  <c r="L275" i="66"/>
  <c r="K275" i="66"/>
  <c r="S281" i="66"/>
  <c r="G281" i="66"/>
  <c r="S308" i="66"/>
  <c r="P308" i="66"/>
  <c r="V336" i="66"/>
  <c r="O336" i="66"/>
  <c r="V344" i="66"/>
  <c r="O344" i="66"/>
  <c r="K344" i="66"/>
  <c r="V399" i="66"/>
  <c r="G399" i="66"/>
  <c r="U399" i="66"/>
  <c r="V410" i="66"/>
  <c r="U410" i="66"/>
  <c r="V416" i="66"/>
  <c r="O416" i="66"/>
  <c r="K416" i="66"/>
  <c r="V419" i="66"/>
  <c r="S419" i="66"/>
  <c r="G419" i="66"/>
  <c r="L419" i="66"/>
  <c r="S423" i="66"/>
  <c r="L423" i="66"/>
  <c r="I423" i="66"/>
  <c r="U36" i="67" s="1"/>
  <c r="W479" i="66"/>
  <c r="U479" i="66"/>
  <c r="Q483" i="66"/>
  <c r="Y483" i="66"/>
  <c r="K483" i="66"/>
  <c r="Q484" i="66"/>
  <c r="U492" i="66"/>
  <c r="Q499" i="66"/>
  <c r="L499" i="66"/>
  <c r="W512" i="66"/>
  <c r="S512" i="66"/>
  <c r="L512" i="66"/>
  <c r="L526" i="66"/>
  <c r="U547" i="66"/>
  <c r="W559" i="66"/>
  <c r="L559" i="66"/>
  <c r="K559" i="66"/>
  <c r="W568" i="66"/>
  <c r="Z56" i="71"/>
  <c r="F56" i="71"/>
  <c r="O56" i="71"/>
  <c r="F133" i="71"/>
  <c r="W133" i="71"/>
  <c r="Z171" i="71"/>
  <c r="V171" i="71"/>
  <c r="T80" i="1"/>
  <c r="Y83" i="1"/>
  <c r="Y103" i="1"/>
  <c r="N12" i="6"/>
  <c r="AG26" i="6"/>
  <c r="U5" i="16"/>
  <c r="N10" i="44"/>
  <c r="Y15" i="44"/>
  <c r="AF16" i="44"/>
  <c r="N16" i="44"/>
  <c r="P10" i="45"/>
  <c r="P11" i="45"/>
  <c r="AC59" i="48"/>
  <c r="AC61" i="48"/>
  <c r="AE64" i="48"/>
  <c r="AE65" i="48"/>
  <c r="AE66" i="48"/>
  <c r="AC66" i="48"/>
  <c r="AE68" i="48"/>
  <c r="AE69" i="48"/>
  <c r="AE70" i="48"/>
  <c r="AC70" i="48"/>
  <c r="AD71" i="48"/>
  <c r="AE72" i="48"/>
  <c r="AD72" i="48"/>
  <c r="AE73" i="48"/>
  <c r="AD73" i="48"/>
  <c r="AE74" i="48"/>
  <c r="AC74" i="48"/>
  <c r="Q14" i="64"/>
  <c r="J16" i="64"/>
  <c r="AA24" i="64"/>
  <c r="O29" i="64"/>
  <c r="W29" i="64"/>
  <c r="J30" i="64"/>
  <c r="I36" i="64"/>
  <c r="M37" i="64"/>
  <c r="I46" i="64"/>
  <c r="I54" i="64"/>
  <c r="I63" i="64"/>
  <c r="M64" i="64"/>
  <c r="K73" i="64"/>
  <c r="K74" i="64"/>
  <c r="W74" i="64"/>
  <c r="W75" i="64"/>
  <c r="I79" i="64"/>
  <c r="M80" i="64"/>
  <c r="M97" i="64"/>
  <c r="AA97" i="64" s="1"/>
  <c r="J106" i="64"/>
  <c r="J110" i="64"/>
  <c r="J114" i="64"/>
  <c r="O119" i="64"/>
  <c r="I121" i="64"/>
  <c r="I125" i="64"/>
  <c r="I129" i="64"/>
  <c r="G134" i="64"/>
  <c r="AB134" i="64" s="1"/>
  <c r="S134" i="64"/>
  <c r="N135" i="64"/>
  <c r="I137" i="64"/>
  <c r="I141" i="64"/>
  <c r="S152" i="64"/>
  <c r="J153" i="64"/>
  <c r="N154" i="64"/>
  <c r="AA156" i="64"/>
  <c r="N157" i="64"/>
  <c r="S163" i="64"/>
  <c r="AA163" i="64"/>
  <c r="W167" i="64"/>
  <c r="J168" i="64"/>
  <c r="W171" i="64"/>
  <c r="J172" i="64"/>
  <c r="AA172" i="64"/>
  <c r="G179" i="64"/>
  <c r="S179" i="64"/>
  <c r="AA179" i="64"/>
  <c r="N180" i="64"/>
  <c r="W181" i="64"/>
  <c r="N184" i="64"/>
  <c r="W185" i="64"/>
  <c r="N188" i="64"/>
  <c r="W189" i="64"/>
  <c r="N196" i="64"/>
  <c r="I197" i="64"/>
  <c r="S200" i="64"/>
  <c r="I201" i="64"/>
  <c r="AA204" i="64"/>
  <c r="K209" i="64"/>
  <c r="W209" i="64"/>
  <c r="S210" i="64"/>
  <c r="S211" i="64"/>
  <c r="I214" i="64"/>
  <c r="S217" i="64"/>
  <c r="I218" i="64"/>
  <c r="K224" i="64"/>
  <c r="I225" i="64"/>
  <c r="J227" i="64"/>
  <c r="W228" i="64"/>
  <c r="N231" i="64"/>
  <c r="W232" i="64"/>
  <c r="W240" i="64"/>
  <c r="K245" i="64"/>
  <c r="AA251" i="64"/>
  <c r="P257" i="64"/>
  <c r="W258" i="64"/>
  <c r="L260" i="64"/>
  <c r="K262" i="64"/>
  <c r="O271" i="64"/>
  <c r="G272" i="64"/>
  <c r="AB272" i="64" s="1"/>
  <c r="Q272" i="64"/>
  <c r="X275" i="64"/>
  <c r="K275" i="64"/>
  <c r="X276" i="64"/>
  <c r="J276" i="64"/>
  <c r="P280" i="64"/>
  <c r="L291" i="64"/>
  <c r="W292" i="64"/>
  <c r="P320" i="64"/>
  <c r="W320" i="64"/>
  <c r="L321" i="64"/>
  <c r="J331" i="64"/>
  <c r="Y348" i="64"/>
  <c r="L353" i="64"/>
  <c r="L377" i="64"/>
  <c r="AA385" i="64"/>
  <c r="Q385" i="64"/>
  <c r="Y428" i="64"/>
  <c r="S443" i="64"/>
  <c r="P443" i="64"/>
  <c r="Y450" i="64"/>
  <c r="L13" i="66"/>
  <c r="S23" i="66"/>
  <c r="I26" i="66"/>
  <c r="L52" i="66"/>
  <c r="L75" i="66"/>
  <c r="G80" i="66"/>
  <c r="M102" i="66"/>
  <c r="O165" i="66"/>
  <c r="S165" i="66"/>
  <c r="U184" i="66"/>
  <c r="M184" i="66"/>
  <c r="X184" i="66" s="1"/>
  <c r="R203" i="66"/>
  <c r="V208" i="66"/>
  <c r="G208" i="66"/>
  <c r="S208" i="66"/>
  <c r="I214" i="66"/>
  <c r="V215" i="66"/>
  <c r="S224" i="66"/>
  <c r="O235" i="66"/>
  <c r="N235" i="66"/>
  <c r="J235" i="66"/>
  <c r="I252" i="66"/>
  <c r="S261" i="66"/>
  <c r="R261" i="66"/>
  <c r="Q267" i="66"/>
  <c r="L267" i="66"/>
  <c r="K267" i="66"/>
  <c r="S273" i="66"/>
  <c r="Y273" i="66"/>
  <c r="O273" i="66"/>
  <c r="Y287" i="66"/>
  <c r="S296" i="66"/>
  <c r="U323" i="66"/>
  <c r="Y323" i="66"/>
  <c r="O323" i="66"/>
  <c r="Q339" i="66"/>
  <c r="Y339" i="66"/>
  <c r="K339" i="66"/>
  <c r="U339" i="66"/>
  <c r="I339" i="66"/>
  <c r="I344" i="66"/>
  <c r="W380" i="66"/>
  <c r="V384" i="66"/>
  <c r="K384" i="66"/>
  <c r="I384" i="66"/>
  <c r="T35" i="67" s="1"/>
  <c r="L399" i="66"/>
  <c r="X408" i="66"/>
  <c r="P408" i="66"/>
  <c r="M410" i="66"/>
  <c r="W416" i="66"/>
  <c r="K419" i="66"/>
  <c r="G422" i="66"/>
  <c r="T423" i="66"/>
  <c r="W425" i="66"/>
  <c r="O425" i="66"/>
  <c r="M425" i="66"/>
  <c r="T431" i="66"/>
  <c r="O431" i="66"/>
  <c r="K431" i="66"/>
  <c r="O435" i="66"/>
  <c r="W435" i="66"/>
  <c r="Q435" i="66"/>
  <c r="W469" i="66"/>
  <c r="M469" i="66"/>
  <c r="I469" i="66"/>
  <c r="W6" i="67" s="1"/>
  <c r="G484" i="66"/>
  <c r="X484" i="66"/>
  <c r="V525" i="66"/>
  <c r="M525" i="66"/>
  <c r="X531" i="66"/>
  <c r="K531" i="66"/>
  <c r="X547" i="66"/>
  <c r="X555" i="66"/>
  <c r="U559" i="66"/>
  <c r="W569" i="66"/>
  <c r="M569" i="66"/>
  <c r="I569" i="66"/>
  <c r="Y30" i="67" s="1"/>
  <c r="G578" i="66"/>
  <c r="T15" i="71"/>
  <c r="P15" i="71"/>
  <c r="Z60" i="71"/>
  <c r="W60" i="71"/>
  <c r="F60" i="71"/>
  <c r="O60" i="71"/>
  <c r="K60" i="71"/>
  <c r="R73" i="71"/>
  <c r="W73" i="71"/>
  <c r="N73" i="71"/>
  <c r="N89" i="71"/>
  <c r="Y147" i="71"/>
  <c r="V147" i="71"/>
  <c r="O147" i="71"/>
  <c r="J147" i="71"/>
  <c r="S53" i="69"/>
  <c r="U229" i="69"/>
  <c r="U463" i="69"/>
  <c r="W524" i="69"/>
  <c r="I537" i="69"/>
  <c r="S23" i="58"/>
  <c r="G300" i="64"/>
  <c r="AB300" i="64" s="1"/>
  <c r="G303" i="64"/>
  <c r="AB303" i="64" s="1"/>
  <c r="L303" i="64"/>
  <c r="Q361" i="64"/>
  <c r="S391" i="64"/>
  <c r="Y423" i="64"/>
  <c r="Y461" i="64"/>
  <c r="G181" i="66"/>
  <c r="K181" i="66"/>
  <c r="V189" i="66"/>
  <c r="S219" i="66"/>
  <c r="V257" i="66"/>
  <c r="O265" i="66"/>
  <c r="Y269" i="66"/>
  <c r="S319" i="66"/>
  <c r="G322" i="66"/>
  <c r="Y351" i="66"/>
  <c r="T364" i="66"/>
  <c r="O395" i="66"/>
  <c r="T400" i="66"/>
  <c r="Y463" i="66"/>
  <c r="S480" i="66"/>
  <c r="U488" i="66"/>
  <c r="Y491" i="66"/>
  <c r="G494" i="66"/>
  <c r="G520" i="66"/>
  <c r="L520" i="66"/>
  <c r="X520" i="66"/>
  <c r="G527" i="66"/>
  <c r="S536" i="66"/>
  <c r="G539" i="66"/>
  <c r="Q539" i="66"/>
  <c r="Y546" i="66"/>
  <c r="G548" i="66"/>
  <c r="Y556" i="66"/>
  <c r="Y564" i="66"/>
  <c r="G579" i="66"/>
  <c r="V20" i="71"/>
  <c r="K87" i="71"/>
  <c r="J92" i="71"/>
  <c r="N97" i="71"/>
  <c r="F107" i="71"/>
  <c r="Z107" i="71" s="1"/>
  <c r="J125" i="71"/>
  <c r="N127" i="71"/>
  <c r="S130" i="71"/>
  <c r="K146" i="71"/>
  <c r="F177" i="71"/>
  <c r="P177" i="71"/>
  <c r="V181" i="71"/>
  <c r="V183" i="71"/>
  <c r="R196" i="71"/>
  <c r="J199" i="71"/>
  <c r="N200" i="71"/>
  <c r="P201" i="71"/>
  <c r="H204" i="71"/>
  <c r="K207" i="71"/>
  <c r="O217" i="71"/>
  <c r="Z221" i="71"/>
  <c r="T230" i="71"/>
  <c r="Z242" i="71"/>
  <c r="O247" i="71"/>
  <c r="O251" i="71"/>
  <c r="Z272" i="71"/>
  <c r="T276" i="71"/>
  <c r="N278" i="71"/>
  <c r="N285" i="71"/>
  <c r="Y288" i="71"/>
  <c r="R295" i="71"/>
  <c r="N297" i="71"/>
  <c r="K301" i="71"/>
  <c r="V304" i="71"/>
  <c r="F305" i="71"/>
  <c r="K305" i="71"/>
  <c r="J309" i="71"/>
  <c r="N310" i="71"/>
  <c r="K313" i="71"/>
  <c r="P315" i="71"/>
  <c r="V322" i="71"/>
  <c r="K329" i="71"/>
  <c r="Z330" i="71"/>
  <c r="K338" i="71"/>
  <c r="S340" i="71"/>
  <c r="N347" i="71"/>
  <c r="K350" i="71"/>
  <c r="W355" i="71"/>
  <c r="T359" i="71"/>
  <c r="O364" i="71"/>
  <c r="Z369" i="71"/>
  <c r="N373" i="71"/>
  <c r="J381" i="71"/>
  <c r="N399" i="71"/>
  <c r="J404" i="71"/>
  <c r="P411" i="71"/>
  <c r="N416" i="71"/>
  <c r="O419" i="71"/>
  <c r="J421" i="71"/>
  <c r="Z422" i="71"/>
  <c r="O428" i="71"/>
  <c r="O434" i="71"/>
  <c r="P436" i="71"/>
  <c r="K455" i="71"/>
  <c r="S457" i="71"/>
  <c r="J475" i="71"/>
  <c r="N476" i="71"/>
  <c r="N482" i="71"/>
  <c r="R506" i="71"/>
  <c r="Z508" i="71"/>
  <c r="P543" i="71"/>
  <c r="J555" i="71"/>
  <c r="X567" i="71"/>
  <c r="W575" i="71"/>
  <c r="K587" i="71"/>
  <c r="O591" i="71"/>
  <c r="K595" i="71"/>
  <c r="T599" i="71"/>
  <c r="Z611" i="71"/>
  <c r="O619" i="71"/>
  <c r="K622" i="71"/>
  <c r="Z623" i="71"/>
  <c r="J637" i="71"/>
  <c r="N638" i="71"/>
  <c r="F639" i="71"/>
  <c r="K645" i="71"/>
  <c r="R660" i="71"/>
  <c r="J666" i="71"/>
  <c r="S680" i="71"/>
  <c r="V687" i="71"/>
  <c r="O21" i="49"/>
  <c r="AA28" i="49"/>
  <c r="X44" i="49"/>
  <c r="Z56" i="49"/>
  <c r="J16" i="69"/>
  <c r="O21" i="69"/>
  <c r="K24" i="69"/>
  <c r="J33" i="69"/>
  <c r="J53" i="69"/>
  <c r="L54" i="69"/>
  <c r="W54" i="69" s="1"/>
  <c r="O58" i="69"/>
  <c r="K62" i="69"/>
  <c r="R63" i="69"/>
  <c r="K66" i="69"/>
  <c r="R67" i="69"/>
  <c r="U76" i="69"/>
  <c r="R79" i="69"/>
  <c r="J91" i="69"/>
  <c r="K98" i="69"/>
  <c r="J105" i="69"/>
  <c r="K106" i="69"/>
  <c r="S109" i="69"/>
  <c r="L111" i="69"/>
  <c r="W111" i="69" s="1"/>
  <c r="O124" i="69"/>
  <c r="G135" i="69"/>
  <c r="X135" i="69" s="1"/>
  <c r="U137" i="69"/>
  <c r="I153" i="69"/>
  <c r="I157" i="69"/>
  <c r="J160" i="69"/>
  <c r="P162" i="69"/>
  <c r="R171" i="69"/>
  <c r="S179" i="69"/>
  <c r="K189" i="69"/>
  <c r="N191" i="69"/>
  <c r="O193" i="69"/>
  <c r="R198" i="69"/>
  <c r="S208" i="69"/>
  <c r="S212" i="69"/>
  <c r="J217" i="69"/>
  <c r="L219" i="69"/>
  <c r="J229" i="69"/>
  <c r="V229" i="69"/>
  <c r="R233" i="69"/>
  <c r="L238" i="69"/>
  <c r="K246" i="69"/>
  <c r="W248" i="69"/>
  <c r="L267" i="69"/>
  <c r="U274" i="69"/>
  <c r="O289" i="69"/>
  <c r="I295" i="69"/>
  <c r="L329" i="69"/>
  <c r="W329" i="69" s="1"/>
  <c r="U334" i="69"/>
  <c r="I372" i="69"/>
  <c r="K389" i="69"/>
  <c r="O391" i="69"/>
  <c r="I402" i="69"/>
  <c r="K404" i="69"/>
  <c r="Q406" i="69"/>
  <c r="L409" i="69"/>
  <c r="W409" i="69" s="1"/>
  <c r="I419" i="69"/>
  <c r="K421" i="69"/>
  <c r="I440" i="69"/>
  <c r="I442" i="69"/>
  <c r="J444" i="69"/>
  <c r="J445" i="69"/>
  <c r="N448" i="69"/>
  <c r="N460" i="69"/>
  <c r="I463" i="69"/>
  <c r="L475" i="69"/>
  <c r="W475" i="69" s="1"/>
  <c r="L477" i="69"/>
  <c r="W477" i="69" s="1"/>
  <c r="O482" i="69"/>
  <c r="K484" i="69"/>
  <c r="J498" i="69"/>
  <c r="U498" i="69"/>
  <c r="N499" i="69"/>
  <c r="J503" i="69"/>
  <c r="N504" i="69"/>
  <c r="U515" i="69"/>
  <c r="J516" i="69"/>
  <c r="I521" i="69"/>
  <c r="G523" i="69"/>
  <c r="X523" i="69" s="1"/>
  <c r="O523" i="69"/>
  <c r="I524" i="69"/>
  <c r="M537" i="69"/>
  <c r="V543" i="69"/>
  <c r="K543" i="69"/>
  <c r="W543" i="69"/>
  <c r="O28" i="50"/>
  <c r="AA42" i="50"/>
  <c r="D11" i="67"/>
  <c r="V36" i="57"/>
  <c r="W36" i="57"/>
  <c r="AE12" i="79"/>
  <c r="Q303" i="64"/>
  <c r="L397" i="64"/>
  <c r="L407" i="64"/>
  <c r="J409" i="64"/>
  <c r="W411" i="64"/>
  <c r="Q415" i="64"/>
  <c r="L427" i="64"/>
  <c r="J435" i="64"/>
  <c r="L438" i="64"/>
  <c r="L456" i="64"/>
  <c r="J461" i="64"/>
  <c r="K15" i="66"/>
  <c r="X22" i="66"/>
  <c r="I31" i="66"/>
  <c r="I39" i="66"/>
  <c r="L41" i="66"/>
  <c r="K46" i="66"/>
  <c r="L55" i="66"/>
  <c r="P68" i="66"/>
  <c r="I73" i="66"/>
  <c r="O77" i="66"/>
  <c r="S81" i="66"/>
  <c r="L83" i="66"/>
  <c r="K108" i="66"/>
  <c r="I118" i="66"/>
  <c r="K123" i="66"/>
  <c r="K138" i="66"/>
  <c r="U141" i="66"/>
  <c r="J179" i="66"/>
  <c r="K204" i="66"/>
  <c r="K216" i="66"/>
  <c r="I218" i="66"/>
  <c r="J219" i="66"/>
  <c r="V219" i="66"/>
  <c r="V226" i="66"/>
  <c r="M234" i="66"/>
  <c r="X234" i="66" s="1"/>
  <c r="S236" i="66"/>
  <c r="M244" i="66"/>
  <c r="O245" i="66"/>
  <c r="P288" i="66"/>
  <c r="L306" i="66"/>
  <c r="P312" i="66"/>
  <c r="Y319" i="66"/>
  <c r="I364" i="66"/>
  <c r="T15" i="67" s="1"/>
  <c r="W364" i="66"/>
  <c r="T395" i="66"/>
  <c r="S432" i="66"/>
  <c r="M453" i="66"/>
  <c r="Y480" i="66"/>
  <c r="Q520" i="66"/>
  <c r="Y539" i="66"/>
  <c r="J165" i="66"/>
  <c r="H17" i="71"/>
  <c r="M24" i="71"/>
  <c r="K49" i="71"/>
  <c r="X59" i="71"/>
  <c r="P68" i="71"/>
  <c r="X72" i="71"/>
  <c r="K76" i="71"/>
  <c r="K77" i="71"/>
  <c r="S87" i="71"/>
  <c r="T92" i="71"/>
  <c r="Z97" i="71"/>
  <c r="K115" i="71"/>
  <c r="S125" i="71"/>
  <c r="R127" i="71"/>
  <c r="O140" i="71"/>
  <c r="R177" i="71"/>
  <c r="X181" i="71"/>
  <c r="K199" i="71"/>
  <c r="Z200" i="71"/>
  <c r="F201" i="71"/>
  <c r="N204" i="71"/>
  <c r="V217" i="71"/>
  <c r="F230" i="71"/>
  <c r="V247" i="71"/>
  <c r="Z251" i="71"/>
  <c r="V276" i="71"/>
  <c r="X278" i="71"/>
  <c r="Z285" i="71"/>
  <c r="Z297" i="71"/>
  <c r="T301" i="71"/>
  <c r="T305" i="71"/>
  <c r="K309" i="71"/>
  <c r="Z310" i="71"/>
  <c r="H322" i="71"/>
  <c r="S329" i="71"/>
  <c r="J330" i="71"/>
  <c r="W333" i="71"/>
  <c r="T338" i="71"/>
  <c r="R347" i="71"/>
  <c r="V349" i="71"/>
  <c r="O350" i="71"/>
  <c r="J355" i="71"/>
  <c r="N360" i="71"/>
  <c r="R361" i="71"/>
  <c r="V373" i="71"/>
  <c r="S381" i="71"/>
  <c r="H387" i="71"/>
  <c r="K394" i="71"/>
  <c r="H397" i="71"/>
  <c r="P404" i="71"/>
  <c r="R416" i="71"/>
  <c r="H420" i="71"/>
  <c r="P421" i="71"/>
  <c r="H429" i="71"/>
  <c r="H435" i="71"/>
  <c r="N439" i="71"/>
  <c r="W451" i="71"/>
  <c r="T455" i="71"/>
  <c r="N460" i="71"/>
  <c r="H474" i="71"/>
  <c r="P475" i="71"/>
  <c r="J477" i="71"/>
  <c r="J481" i="71"/>
  <c r="X483" i="71"/>
  <c r="H496" i="71"/>
  <c r="H500" i="71"/>
  <c r="K507" i="71"/>
  <c r="J523" i="71"/>
  <c r="T545" i="71"/>
  <c r="T551" i="71"/>
  <c r="P555" i="71"/>
  <c r="T587" i="71"/>
  <c r="P591" i="71"/>
  <c r="F595" i="71"/>
  <c r="O595" i="71"/>
  <c r="R619" i="71"/>
  <c r="S622" i="71"/>
  <c r="F637" i="71"/>
  <c r="S637" i="71"/>
  <c r="S645" i="71"/>
  <c r="N666" i="71"/>
  <c r="K690" i="71"/>
  <c r="Z38" i="49"/>
  <c r="U44" i="49"/>
  <c r="Z50" i="49"/>
  <c r="K16" i="69"/>
  <c r="V21" i="69"/>
  <c r="N24" i="69"/>
  <c r="R33" i="69"/>
  <c r="O43" i="69"/>
  <c r="K51" i="69"/>
  <c r="K53" i="69"/>
  <c r="P54" i="69"/>
  <c r="O62" i="69"/>
  <c r="N64" i="69"/>
  <c r="O66" i="69"/>
  <c r="I68" i="69"/>
  <c r="K75" i="69"/>
  <c r="K78" i="69"/>
  <c r="K91" i="69"/>
  <c r="P100" i="69"/>
  <c r="S105" i="69"/>
  <c r="G106" i="69"/>
  <c r="X106" i="69" s="1"/>
  <c r="O106" i="69"/>
  <c r="N153" i="69"/>
  <c r="O157" i="69"/>
  <c r="K160" i="69"/>
  <c r="N180" i="69"/>
  <c r="S191" i="69"/>
  <c r="G193" i="69"/>
  <c r="X193" i="69" s="1"/>
  <c r="S193" i="69"/>
  <c r="G208" i="69"/>
  <c r="N217" i="69"/>
  <c r="K229" i="69"/>
  <c r="K231" i="69"/>
  <c r="P238" i="69"/>
  <c r="O246" i="69"/>
  <c r="O251" i="69"/>
  <c r="K273" i="69"/>
  <c r="G274" i="69"/>
  <c r="J287" i="69"/>
  <c r="I291" i="69"/>
  <c r="U295" i="69"/>
  <c r="I330" i="69"/>
  <c r="Q332" i="69"/>
  <c r="G334" i="69"/>
  <c r="X334" i="69" s="1"/>
  <c r="K368" i="69"/>
  <c r="M389" i="69"/>
  <c r="U402" i="69"/>
  <c r="M404" i="69"/>
  <c r="L407" i="69"/>
  <c r="W407" i="69" s="1"/>
  <c r="N420" i="69"/>
  <c r="G421" i="69"/>
  <c r="X421" i="69" s="1"/>
  <c r="O421" i="69"/>
  <c r="L428" i="69"/>
  <c r="W428" i="69" s="1"/>
  <c r="N440" i="69"/>
  <c r="M442" i="69"/>
  <c r="N444" i="69"/>
  <c r="T445" i="69"/>
  <c r="K463" i="69"/>
  <c r="U465" i="69"/>
  <c r="I476" i="69"/>
  <c r="N479" i="69"/>
  <c r="I482" i="69"/>
  <c r="Q482" i="69"/>
  <c r="N485" i="69"/>
  <c r="U486" i="69"/>
  <c r="J494" i="69"/>
  <c r="G498" i="69"/>
  <c r="X498" i="69" s="1"/>
  <c r="K498" i="69"/>
  <c r="U499" i="69"/>
  <c r="U504" i="69"/>
  <c r="I515" i="69"/>
  <c r="X515" i="69"/>
  <c r="N516" i="69"/>
  <c r="N521" i="69"/>
  <c r="U523" i="69"/>
  <c r="J524" i="69"/>
  <c r="U537" i="69"/>
  <c r="AA24" i="50"/>
  <c r="V43" i="50"/>
  <c r="U43" i="50"/>
  <c r="V50" i="50"/>
  <c r="D15" i="67"/>
  <c r="AU17" i="90"/>
  <c r="AH17" i="90"/>
  <c r="V92" i="71"/>
  <c r="T125" i="71"/>
  <c r="S199" i="71"/>
  <c r="Z217" i="71"/>
  <c r="Z247" i="71"/>
  <c r="W301" i="71"/>
  <c r="S309" i="71"/>
  <c r="W338" i="71"/>
  <c r="F350" i="71"/>
  <c r="W350" i="71"/>
  <c r="Z373" i="71"/>
  <c r="V381" i="71"/>
  <c r="F419" i="71"/>
  <c r="F428" i="71"/>
  <c r="F434" i="71"/>
  <c r="W455" i="71"/>
  <c r="W587" i="71"/>
  <c r="T595" i="71"/>
  <c r="F610" i="71"/>
  <c r="T637" i="71"/>
  <c r="V666" i="71"/>
  <c r="AA39" i="49"/>
  <c r="G24" i="69"/>
  <c r="V24" i="69"/>
  <c r="G53" i="69"/>
  <c r="X53" i="69" s="1"/>
  <c r="Q53" i="69"/>
  <c r="G62" i="69"/>
  <c r="X62" i="69" s="1"/>
  <c r="S62" i="69"/>
  <c r="G66" i="69"/>
  <c r="X66" i="69" s="1"/>
  <c r="S66" i="69"/>
  <c r="U91" i="69"/>
  <c r="U106" i="69"/>
  <c r="S160" i="69"/>
  <c r="G217" i="69"/>
  <c r="X217" i="69" s="1"/>
  <c r="S217" i="69"/>
  <c r="G229" i="69"/>
  <c r="O229" i="69"/>
  <c r="G389" i="69"/>
  <c r="X389" i="69" s="1"/>
  <c r="U389" i="69"/>
  <c r="G404" i="69"/>
  <c r="X404" i="69" s="1"/>
  <c r="U404" i="69"/>
  <c r="U421" i="69"/>
  <c r="U440" i="69"/>
  <c r="G442" i="69"/>
  <c r="X442" i="69" s="1"/>
  <c r="U442" i="69"/>
  <c r="U444" i="69"/>
  <c r="G463" i="69"/>
  <c r="X463" i="69" s="1"/>
  <c r="O463" i="69"/>
  <c r="O498" i="69"/>
  <c r="U516" i="69"/>
  <c r="U521" i="69"/>
  <c r="N524" i="69"/>
  <c r="G537" i="69"/>
  <c r="X537" i="69" s="1"/>
  <c r="K541" i="69"/>
  <c r="S15" i="58"/>
  <c r="O16" i="47"/>
  <c r="R44" i="58"/>
  <c r="U10" i="79"/>
  <c r="R29" i="79"/>
  <c r="AA9" i="50"/>
  <c r="AA10" i="50"/>
  <c r="AB27" i="50"/>
  <c r="O27" i="50"/>
  <c r="M29" i="50"/>
  <c r="AA29" i="50"/>
  <c r="H24" i="50"/>
  <c r="O11" i="47"/>
  <c r="F11" i="58"/>
  <c r="F18" i="58"/>
  <c r="F21" i="58"/>
  <c r="F38" i="58"/>
  <c r="V41" i="58"/>
  <c r="Y581" i="71" s="1"/>
  <c r="S12" i="56"/>
  <c r="AI19" i="90"/>
  <c r="AI20" i="90"/>
  <c r="H12" i="57"/>
  <c r="N12" i="57"/>
  <c r="K14" i="57"/>
  <c r="H10" i="79"/>
  <c r="AE10" i="79"/>
  <c r="AE40" i="79"/>
  <c r="O13" i="47"/>
  <c r="F13" i="58"/>
  <c r="F16" i="58"/>
  <c r="F20" i="58"/>
  <c r="F30" i="58"/>
  <c r="S49" i="58"/>
  <c r="V97" i="58"/>
  <c r="K11" i="57"/>
  <c r="W26" i="57"/>
  <c r="R27" i="57"/>
  <c r="R29" i="57"/>
  <c r="R31" i="57"/>
  <c r="R32" i="57"/>
  <c r="R35" i="57"/>
  <c r="L26" i="79"/>
  <c r="U27" i="79"/>
  <c r="Z15" i="59"/>
  <c r="Y16" i="59"/>
  <c r="AA21" i="59"/>
  <c r="AA25" i="59"/>
  <c r="Z13" i="59"/>
  <c r="Y24" i="2"/>
  <c r="AC26" i="35"/>
  <c r="W104" i="1"/>
  <c r="S78" i="64"/>
  <c r="O155" i="64"/>
  <c r="AB170" i="64"/>
  <c r="O174" i="64"/>
  <c r="O183" i="64"/>
  <c r="O187" i="64"/>
  <c r="AB199" i="64"/>
  <c r="O203" i="64"/>
  <c r="O212" i="64"/>
  <c r="O216" i="64"/>
  <c r="AB226" i="64"/>
  <c r="O230" i="64"/>
  <c r="P307" i="64"/>
  <c r="Q316" i="64"/>
  <c r="Q431" i="64"/>
  <c r="Q442" i="64"/>
  <c r="R115" i="66"/>
  <c r="M38" i="35"/>
  <c r="S39" i="64"/>
  <c r="S51" i="64"/>
  <c r="S62" i="64"/>
  <c r="S82" i="64"/>
  <c r="V88" i="64"/>
  <c r="O105" i="64"/>
  <c r="O122" i="64"/>
  <c r="O138" i="64"/>
  <c r="O142" i="64"/>
  <c r="O166" i="64"/>
  <c r="AB183" i="64"/>
  <c r="O195" i="64"/>
  <c r="O226" i="64"/>
  <c r="O234" i="64"/>
  <c r="Q288" i="64"/>
  <c r="P399" i="64"/>
  <c r="T53" i="66"/>
  <c r="E11" i="2"/>
  <c r="Q13" i="2"/>
  <c r="Q17" i="2"/>
  <c r="Q21" i="2"/>
  <c r="AD25" i="2"/>
  <c r="S25" i="2"/>
  <c r="AD26" i="2"/>
  <c r="S27" i="2"/>
  <c r="E29" i="2"/>
  <c r="Q30" i="2"/>
  <c r="S31" i="2"/>
  <c r="K11" i="35"/>
  <c r="AF11" i="35"/>
  <c r="K19" i="35"/>
  <c r="AA19" i="35"/>
  <c r="G26" i="35"/>
  <c r="Q26" i="35" s="1"/>
  <c r="F27" i="35"/>
  <c r="AG27" i="35"/>
  <c r="M31" i="35"/>
  <c r="AC31" i="35"/>
  <c r="G34" i="35"/>
  <c r="Q34" i="35" s="1"/>
  <c r="AC34" i="35"/>
  <c r="AA35" i="35"/>
  <c r="U38" i="35"/>
  <c r="AA44" i="35"/>
  <c r="U45" i="35"/>
  <c r="M46" i="35"/>
  <c r="G16" i="1"/>
  <c r="X16" i="1"/>
  <c r="X17" i="1"/>
  <c r="U19" i="1"/>
  <c r="E20" i="1"/>
  <c r="W20" i="1"/>
  <c r="R26" i="1"/>
  <c r="W27" i="1"/>
  <c r="W30" i="1"/>
  <c r="P33" i="1"/>
  <c r="E42" i="1"/>
  <c r="E43" i="1"/>
  <c r="E46" i="1"/>
  <c r="T46" i="1"/>
  <c r="P50" i="1"/>
  <c r="T54" i="1"/>
  <c r="G57" i="1"/>
  <c r="G61" i="1"/>
  <c r="G70" i="1"/>
  <c r="X71" i="1"/>
  <c r="U73" i="1"/>
  <c r="W76" i="1"/>
  <c r="G79" i="1"/>
  <c r="Y79" i="1"/>
  <c r="W80" i="1"/>
  <c r="H82" i="1"/>
  <c r="Z86" i="1"/>
  <c r="P88" i="1"/>
  <c r="X88" i="1"/>
  <c r="G91" i="1"/>
  <c r="Y91" i="1"/>
  <c r="R96" i="1"/>
  <c r="Y96" i="1"/>
  <c r="W100" i="1"/>
  <c r="E104" i="1"/>
  <c r="E105" i="1"/>
  <c r="T107" i="1"/>
  <c r="P110" i="1"/>
  <c r="T111" i="1"/>
  <c r="G114" i="1"/>
  <c r="T115" i="1"/>
  <c r="N10" i="6"/>
  <c r="U11" i="6"/>
  <c r="AG11" i="6"/>
  <c r="F12" i="6"/>
  <c r="AG12" i="6"/>
  <c r="AG15" i="6"/>
  <c r="F11" i="6"/>
  <c r="AG18" i="6"/>
  <c r="AG20" i="6"/>
  <c r="Y17" i="16"/>
  <c r="Y19" i="16"/>
  <c r="Y21" i="16"/>
  <c r="Y23" i="16"/>
  <c r="Y25" i="16"/>
  <c r="Y27" i="16"/>
  <c r="Y29" i="16"/>
  <c r="Y31" i="16"/>
  <c r="Y34" i="16"/>
  <c r="Y38" i="16"/>
  <c r="X10" i="16"/>
  <c r="Y46" i="16"/>
  <c r="Y48" i="16"/>
  <c r="Y50" i="16"/>
  <c r="Y52" i="16"/>
  <c r="Y54" i="16"/>
  <c r="Y56" i="16"/>
  <c r="Y58" i="16"/>
  <c r="X60" i="16"/>
  <c r="Y11" i="44"/>
  <c r="S4" i="44"/>
  <c r="AF14" i="44"/>
  <c r="N14" i="44"/>
  <c r="AF15" i="44"/>
  <c r="AF19" i="44"/>
  <c r="AF23" i="44"/>
  <c r="AF28" i="44"/>
  <c r="AF30" i="44"/>
  <c r="AF34" i="44"/>
  <c r="AD22" i="45"/>
  <c r="AD25" i="45"/>
  <c r="AD29" i="45"/>
  <c r="U12" i="48"/>
  <c r="U18" i="48"/>
  <c r="O19" i="48"/>
  <c r="AE19" i="48"/>
  <c r="U22" i="48"/>
  <c r="O23" i="48"/>
  <c r="AE23" i="48"/>
  <c r="P31" i="48"/>
  <c r="S22" i="48"/>
  <c r="M42" i="48"/>
  <c r="AD47" i="48"/>
  <c r="S31" i="48"/>
  <c r="AD56" i="48"/>
  <c r="AD58" i="48"/>
  <c r="AE75" i="48"/>
  <c r="G14" i="64"/>
  <c r="K14" i="64"/>
  <c r="S14" i="64"/>
  <c r="Y14" i="64"/>
  <c r="N16" i="64"/>
  <c r="AA16" i="64"/>
  <c r="K17" i="64"/>
  <c r="X17" i="64"/>
  <c r="M20" i="64"/>
  <c r="K22" i="64"/>
  <c r="J24" i="64"/>
  <c r="W24" i="64"/>
  <c r="Q30" i="64"/>
  <c r="I31" i="64"/>
  <c r="M32" i="64"/>
  <c r="AA32" i="64" s="1"/>
  <c r="I35" i="64"/>
  <c r="M36" i="64"/>
  <c r="I39" i="64"/>
  <c r="K43" i="64"/>
  <c r="K44" i="64"/>
  <c r="W44" i="64"/>
  <c r="O45" i="64"/>
  <c r="I47" i="64"/>
  <c r="M48" i="64"/>
  <c r="AA48" i="64" s="1"/>
  <c r="I51" i="64"/>
  <c r="M52" i="64"/>
  <c r="AA52" i="64" s="1"/>
  <c r="O60" i="64"/>
  <c r="I62" i="64"/>
  <c r="M63" i="64"/>
  <c r="AA63" i="64" s="1"/>
  <c r="I66" i="64"/>
  <c r="M67" i="64"/>
  <c r="J75" i="64"/>
  <c r="X75" i="64"/>
  <c r="I78" i="64"/>
  <c r="M79" i="64"/>
  <c r="I82" i="64"/>
  <c r="M83" i="64"/>
  <c r="J88" i="64"/>
  <c r="R88" i="64"/>
  <c r="M90" i="64"/>
  <c r="AA90" i="64" s="1"/>
  <c r="M92" i="64"/>
  <c r="AA92" i="64" s="1"/>
  <c r="M96" i="64"/>
  <c r="M99" i="64"/>
  <c r="I105" i="64"/>
  <c r="S105" i="64"/>
  <c r="O106" i="64"/>
  <c r="J108" i="64"/>
  <c r="W108" i="64"/>
  <c r="I109" i="64"/>
  <c r="S109" i="64"/>
  <c r="O110" i="64"/>
  <c r="J112" i="64"/>
  <c r="W112" i="64"/>
  <c r="I113" i="64"/>
  <c r="S113" i="64"/>
  <c r="O114" i="64"/>
  <c r="G119" i="64"/>
  <c r="AB119" i="64" s="1"/>
  <c r="S119" i="64"/>
  <c r="J121" i="64"/>
  <c r="W121" i="64"/>
  <c r="I122" i="64"/>
  <c r="S122" i="64"/>
  <c r="O123" i="64"/>
  <c r="J125" i="64"/>
  <c r="W125" i="64"/>
  <c r="I126" i="64"/>
  <c r="S126" i="64"/>
  <c r="O127" i="64"/>
  <c r="J129" i="64"/>
  <c r="W129" i="64"/>
  <c r="O135" i="64"/>
  <c r="AB135" i="64"/>
  <c r="J137" i="64"/>
  <c r="W137" i="64"/>
  <c r="I138" i="64"/>
  <c r="S138" i="64"/>
  <c r="O139" i="64"/>
  <c r="J141" i="64"/>
  <c r="W141" i="64"/>
  <c r="I142" i="64"/>
  <c r="S142" i="64"/>
  <c r="O143" i="64"/>
  <c r="N144" i="64"/>
  <c r="AA144" i="64"/>
  <c r="I148" i="64"/>
  <c r="W148" i="64"/>
  <c r="O149" i="64"/>
  <c r="W149" i="64"/>
  <c r="J150" i="64"/>
  <c r="W150" i="64"/>
  <c r="I151" i="64"/>
  <c r="S151" i="64"/>
  <c r="O152" i="64"/>
  <c r="J154" i="64"/>
  <c r="W154" i="64"/>
  <c r="I155" i="64"/>
  <c r="S155" i="64"/>
  <c r="O156" i="64"/>
  <c r="AB156" i="64"/>
  <c r="J158" i="64"/>
  <c r="W158" i="64"/>
  <c r="I159" i="64"/>
  <c r="S159" i="64"/>
  <c r="O164" i="64"/>
  <c r="W164" i="64"/>
  <c r="J165" i="64"/>
  <c r="W165" i="64"/>
  <c r="I166" i="64"/>
  <c r="S166" i="64"/>
  <c r="O167" i="64"/>
  <c r="AB167" i="64"/>
  <c r="J169" i="64"/>
  <c r="W169" i="64"/>
  <c r="I170" i="64"/>
  <c r="S170" i="64"/>
  <c r="O171" i="64"/>
  <c r="AB171" i="64"/>
  <c r="J173" i="64"/>
  <c r="W173" i="64"/>
  <c r="I174" i="64"/>
  <c r="S174" i="64"/>
  <c r="O180" i="64"/>
  <c r="AB180" i="64"/>
  <c r="N181" i="64"/>
  <c r="AA181" i="64"/>
  <c r="J182" i="64"/>
  <c r="W182" i="64"/>
  <c r="I183" i="64"/>
  <c r="S183" i="64"/>
  <c r="O184" i="64"/>
  <c r="AB184" i="64"/>
  <c r="N185" i="64"/>
  <c r="AA185" i="64"/>
  <c r="J186" i="64"/>
  <c r="W186" i="64"/>
  <c r="I187" i="64"/>
  <c r="S187" i="64"/>
  <c r="O188" i="64"/>
  <c r="AB188" i="64"/>
  <c r="N189" i="64"/>
  <c r="AA189" i="64"/>
  <c r="K194" i="64"/>
  <c r="I195" i="64"/>
  <c r="S195" i="64"/>
  <c r="O196" i="64"/>
  <c r="AB196" i="64"/>
  <c r="N197" i="64"/>
  <c r="AA197" i="64"/>
  <c r="J198" i="64"/>
  <c r="W198" i="64"/>
  <c r="I199" i="64"/>
  <c r="S199" i="64"/>
  <c r="O200" i="64"/>
  <c r="AB200" i="64"/>
  <c r="N201" i="64"/>
  <c r="AA201" i="64"/>
  <c r="J202" i="64"/>
  <c r="W202" i="64"/>
  <c r="I203" i="64"/>
  <c r="S203" i="64"/>
  <c r="O204" i="64"/>
  <c r="AB204" i="64"/>
  <c r="S208" i="64"/>
  <c r="G209" i="64"/>
  <c r="S209" i="64"/>
  <c r="AA209" i="64"/>
  <c r="N210" i="64"/>
  <c r="AA210" i="64"/>
  <c r="J211" i="64"/>
  <c r="W211" i="64"/>
  <c r="I212" i="64"/>
  <c r="S212" i="64"/>
  <c r="O213" i="64"/>
  <c r="AB213" i="64"/>
  <c r="N214" i="64"/>
  <c r="AA214" i="64"/>
  <c r="J215" i="64"/>
  <c r="W215" i="64"/>
  <c r="I216" i="64"/>
  <c r="S216" i="64"/>
  <c r="O217" i="64"/>
  <c r="AB217" i="64"/>
  <c r="N218" i="64"/>
  <c r="AA218" i="64"/>
  <c r="J219" i="64"/>
  <c r="W219" i="64"/>
  <c r="S223" i="64"/>
  <c r="O224" i="64"/>
  <c r="W224" i="64"/>
  <c r="J225" i="64"/>
  <c r="W225" i="64"/>
  <c r="I226" i="64"/>
  <c r="S226" i="64"/>
  <c r="O227" i="64"/>
  <c r="AB227" i="64"/>
  <c r="N228" i="64"/>
  <c r="AA228" i="64"/>
  <c r="J229" i="64"/>
  <c r="W229" i="64"/>
  <c r="I230" i="64"/>
  <c r="S230" i="64"/>
  <c r="O231" i="64"/>
  <c r="AB231" i="64"/>
  <c r="N232" i="64"/>
  <c r="AA232" i="64"/>
  <c r="J233" i="64"/>
  <c r="W233" i="64"/>
  <c r="I234" i="64"/>
  <c r="S234" i="64"/>
  <c r="P241" i="64"/>
  <c r="Q242" i="64"/>
  <c r="Q245" i="64"/>
  <c r="G246" i="64"/>
  <c r="W246" i="64"/>
  <c r="K249" i="64"/>
  <c r="L250" i="64"/>
  <c r="Q257" i="64"/>
  <c r="P258" i="64"/>
  <c r="Q260" i="64"/>
  <c r="P262" i="64"/>
  <c r="K265" i="64"/>
  <c r="J270" i="64"/>
  <c r="Q270" i="64"/>
  <c r="L272" i="64"/>
  <c r="W272" i="64"/>
  <c r="G274" i="64"/>
  <c r="AB274" i="64" s="1"/>
  <c r="G275" i="64"/>
  <c r="AB275" i="64" s="1"/>
  <c r="L275" i="64"/>
  <c r="W275" i="64"/>
  <c r="K276" i="64"/>
  <c r="O278" i="64"/>
  <c r="J279" i="64"/>
  <c r="Q279" i="64"/>
  <c r="Q280" i="64"/>
  <c r="J288" i="64"/>
  <c r="W288" i="64"/>
  <c r="O290" i="64"/>
  <c r="Q292" i="64"/>
  <c r="G293" i="64"/>
  <c r="AB293" i="64" s="1"/>
  <c r="W293" i="64"/>
  <c r="O294" i="64"/>
  <c r="J296" i="64"/>
  <c r="W296" i="64"/>
  <c r="Q306" i="64"/>
  <c r="J307" i="64"/>
  <c r="Q307" i="64"/>
  <c r="K311" i="64"/>
  <c r="S311" i="64"/>
  <c r="J316" i="64"/>
  <c r="W316" i="64"/>
  <c r="Q317" i="64"/>
  <c r="J318" i="64"/>
  <c r="Q318" i="64"/>
  <c r="K322" i="64"/>
  <c r="S322" i="64"/>
  <c r="K326" i="64"/>
  <c r="K331" i="64"/>
  <c r="G332" i="64"/>
  <c r="AB332" i="64" s="1"/>
  <c r="P333" i="64"/>
  <c r="Q334" i="64"/>
  <c r="S337" i="64"/>
  <c r="J339" i="64"/>
  <c r="Q340" i="64"/>
  <c r="J341" i="64"/>
  <c r="Q345" i="64"/>
  <c r="J350" i="64"/>
  <c r="Q351" i="64"/>
  <c r="J356" i="64"/>
  <c r="V356" i="64"/>
  <c r="K363" i="64"/>
  <c r="W365" i="64"/>
  <c r="K369" i="64"/>
  <c r="S369" i="64"/>
  <c r="J371" i="64"/>
  <c r="W371" i="64"/>
  <c r="G378" i="64"/>
  <c r="AB378" i="64" s="1"/>
  <c r="S378" i="64"/>
  <c r="J379" i="64"/>
  <c r="V379" i="64"/>
  <c r="J382" i="64"/>
  <c r="W382" i="64"/>
  <c r="G391" i="64"/>
  <c r="L391" i="64"/>
  <c r="W391" i="64"/>
  <c r="K393" i="64"/>
  <c r="O397" i="64"/>
  <c r="J399" i="64"/>
  <c r="Q399" i="64"/>
  <c r="AA399" i="64"/>
  <c r="Q401" i="64"/>
  <c r="J405" i="64"/>
  <c r="L408" i="64"/>
  <c r="K409" i="64"/>
  <c r="Y409" i="64"/>
  <c r="Q412" i="64"/>
  <c r="J413" i="64"/>
  <c r="L416" i="64"/>
  <c r="K420" i="64"/>
  <c r="Y420" i="64"/>
  <c r="Q423" i="64"/>
  <c r="P424" i="64"/>
  <c r="L426" i="64"/>
  <c r="AA427" i="64"/>
  <c r="J431" i="64"/>
  <c r="W431" i="64"/>
  <c r="P435" i="64"/>
  <c r="L437" i="64"/>
  <c r="AA438" i="64"/>
  <c r="O439" i="64"/>
  <c r="J442" i="64"/>
  <c r="W442" i="64"/>
  <c r="Q445" i="64"/>
  <c r="S450" i="64"/>
  <c r="K453" i="64"/>
  <c r="Y453" i="64"/>
  <c r="J458" i="64"/>
  <c r="V458" i="64"/>
  <c r="W460" i="64"/>
  <c r="P461" i="64"/>
  <c r="Q13" i="66"/>
  <c r="S15" i="66"/>
  <c r="K18" i="66"/>
  <c r="W18" i="66"/>
  <c r="I23" i="66"/>
  <c r="T23" i="66"/>
  <c r="U25" i="66"/>
  <c r="Q26" i="66"/>
  <c r="G30" i="66"/>
  <c r="P30" i="66"/>
  <c r="T31" i="66"/>
  <c r="L33" i="66"/>
  <c r="K38" i="66"/>
  <c r="U38" i="66"/>
  <c r="K39" i="66"/>
  <c r="L46" i="66"/>
  <c r="L51" i="66"/>
  <c r="T52" i="66"/>
  <c r="I53" i="66"/>
  <c r="U55" i="66"/>
  <c r="K56" i="66"/>
  <c r="U56" i="66"/>
  <c r="K57" i="66"/>
  <c r="Q59" i="66"/>
  <c r="T64" i="66"/>
  <c r="I65" i="66"/>
  <c r="L67" i="66"/>
  <c r="X68" i="66"/>
  <c r="L72" i="66"/>
  <c r="X72" i="66"/>
  <c r="P73" i="66"/>
  <c r="U75" i="66"/>
  <c r="X77" i="66"/>
  <c r="P80" i="66"/>
  <c r="Q83" i="66"/>
  <c r="K84" i="66"/>
  <c r="M90" i="66"/>
  <c r="X90" i="66" s="1"/>
  <c r="K91" i="66"/>
  <c r="S96" i="66"/>
  <c r="J98" i="66"/>
  <c r="Y98" i="66"/>
  <c r="K99" i="66"/>
  <c r="V99" i="66"/>
  <c r="Y102" i="66"/>
  <c r="G108" i="66"/>
  <c r="S108" i="66"/>
  <c r="K110" i="66"/>
  <c r="K114" i="66"/>
  <c r="V114" i="66"/>
  <c r="J115" i="66"/>
  <c r="S115" i="66"/>
  <c r="S116" i="66"/>
  <c r="J118" i="66"/>
  <c r="U118" i="66"/>
  <c r="V123" i="66"/>
  <c r="O131" i="66"/>
  <c r="I133" i="66"/>
  <c r="V133" i="66"/>
  <c r="O134" i="66"/>
  <c r="K135" i="66"/>
  <c r="R138" i="66"/>
  <c r="M141" i="66"/>
  <c r="Y141" i="66"/>
  <c r="K143" i="66"/>
  <c r="J145" i="66"/>
  <c r="V147" i="66"/>
  <c r="O147" i="66"/>
  <c r="K147" i="66"/>
  <c r="R154" i="66"/>
  <c r="J154" i="66"/>
  <c r="M176" i="66"/>
  <c r="V176" i="66"/>
  <c r="V177" i="66"/>
  <c r="S177" i="66"/>
  <c r="O177" i="66"/>
  <c r="P46" i="1"/>
  <c r="S38" i="48"/>
  <c r="S31" i="64"/>
  <c r="S35" i="64"/>
  <c r="Q88" i="64"/>
  <c r="O113" i="64"/>
  <c r="O159" i="64"/>
  <c r="O170" i="64"/>
  <c r="AB187" i="64"/>
  <c r="AB195" i="64"/>
  <c r="AB203" i="64"/>
  <c r="AB212" i="64"/>
  <c r="AB234" i="64"/>
  <c r="Q371" i="64"/>
  <c r="S379" i="64"/>
  <c r="S458" i="64"/>
  <c r="T38" i="66"/>
  <c r="U133" i="66"/>
  <c r="V151" i="66"/>
  <c r="S151" i="66"/>
  <c r="G151" i="66"/>
  <c r="Y151" i="66" s="1"/>
  <c r="O151" i="66"/>
  <c r="Z26" i="2"/>
  <c r="H28" i="2"/>
  <c r="M19" i="35"/>
  <c r="K26" i="35"/>
  <c r="K27" i="35"/>
  <c r="AE38" i="35"/>
  <c r="G44" i="35"/>
  <c r="AC44" i="35"/>
  <c r="AA45" i="35"/>
  <c r="J16" i="1"/>
  <c r="H27" i="1"/>
  <c r="Y71" i="1"/>
  <c r="P82" i="1"/>
  <c r="T83" i="1"/>
  <c r="J10" i="16"/>
  <c r="J12" i="44"/>
  <c r="J16" i="44"/>
  <c r="O47" i="48"/>
  <c r="N14" i="64"/>
  <c r="Z14" i="64"/>
  <c r="O16" i="64"/>
  <c r="AB16" i="64"/>
  <c r="O22" i="64"/>
  <c r="M31" i="64"/>
  <c r="AA31" i="64" s="1"/>
  <c r="S33" i="64"/>
  <c r="M35" i="64"/>
  <c r="S37" i="64"/>
  <c r="M39" i="64"/>
  <c r="O44" i="64"/>
  <c r="Q45" i="64"/>
  <c r="M47" i="64"/>
  <c r="S49" i="64"/>
  <c r="M51" i="64"/>
  <c r="S53" i="64"/>
  <c r="M62" i="64"/>
  <c r="S64" i="64"/>
  <c r="M66" i="64"/>
  <c r="AA66" i="64" s="1"/>
  <c r="S68" i="64"/>
  <c r="S76" i="64"/>
  <c r="M78" i="64"/>
  <c r="AA78" i="64" s="1"/>
  <c r="S80" i="64"/>
  <c r="M82" i="64"/>
  <c r="AA82" i="64" s="1"/>
  <c r="S84" i="64"/>
  <c r="M86" i="64"/>
  <c r="K88" i="64"/>
  <c r="AA94" i="64"/>
  <c r="AA98" i="64"/>
  <c r="J105" i="64"/>
  <c r="W105" i="64"/>
  <c r="O107" i="64"/>
  <c r="J109" i="64"/>
  <c r="W109" i="64"/>
  <c r="O111" i="64"/>
  <c r="J113" i="64"/>
  <c r="W113" i="64"/>
  <c r="O120" i="64"/>
  <c r="J122" i="64"/>
  <c r="W122" i="64"/>
  <c r="O124" i="64"/>
  <c r="J126" i="64"/>
  <c r="W126" i="64"/>
  <c r="O128" i="64"/>
  <c r="O136" i="64"/>
  <c r="J138" i="64"/>
  <c r="W138" i="64"/>
  <c r="O140" i="64"/>
  <c r="J142" i="64"/>
  <c r="W142" i="64"/>
  <c r="O144" i="64"/>
  <c r="AB144" i="64"/>
  <c r="S148" i="64"/>
  <c r="J151" i="64"/>
  <c r="W151" i="64"/>
  <c r="O153" i="64"/>
  <c r="J155" i="64"/>
  <c r="W155" i="64"/>
  <c r="I156" i="64"/>
  <c r="S156" i="64"/>
  <c r="O157" i="64"/>
  <c r="AB157" i="64"/>
  <c r="N158" i="64"/>
  <c r="AA158" i="64"/>
  <c r="J159" i="64"/>
  <c r="W159" i="64"/>
  <c r="G164" i="64"/>
  <c r="S164" i="64"/>
  <c r="AA164" i="64"/>
  <c r="N165" i="64"/>
  <c r="AA165" i="64"/>
  <c r="J166" i="64"/>
  <c r="W166" i="64"/>
  <c r="I167" i="64"/>
  <c r="S167" i="64"/>
  <c r="O168" i="64"/>
  <c r="N169" i="64"/>
  <c r="AA169" i="64"/>
  <c r="J170" i="64"/>
  <c r="W170" i="64"/>
  <c r="I171" i="64"/>
  <c r="S171" i="64"/>
  <c r="O172" i="64"/>
  <c r="AB172" i="64"/>
  <c r="J174" i="64"/>
  <c r="W174" i="64"/>
  <c r="O181" i="64"/>
  <c r="AB181" i="64"/>
  <c r="N182" i="64"/>
  <c r="AA182" i="64"/>
  <c r="J183" i="64"/>
  <c r="W183" i="64"/>
  <c r="O185" i="64"/>
  <c r="AB185" i="64"/>
  <c r="N186" i="64"/>
  <c r="AA186" i="64"/>
  <c r="J187" i="64"/>
  <c r="W187" i="64"/>
  <c r="O189" i="64"/>
  <c r="AB189" i="64"/>
  <c r="O194" i="64"/>
  <c r="W194" i="64"/>
  <c r="J195" i="64"/>
  <c r="W195" i="64"/>
  <c r="S196" i="64"/>
  <c r="O197" i="64"/>
  <c r="AB197" i="64"/>
  <c r="N198" i="64"/>
  <c r="AA198" i="64"/>
  <c r="J199" i="64"/>
  <c r="W199" i="64"/>
  <c r="O201" i="64"/>
  <c r="AB201" i="64"/>
  <c r="N202" i="64"/>
  <c r="AA202" i="64"/>
  <c r="J203" i="64"/>
  <c r="W203" i="64"/>
  <c r="I204" i="64"/>
  <c r="S204" i="64"/>
  <c r="O210" i="64"/>
  <c r="AB210" i="64"/>
  <c r="N211" i="64"/>
  <c r="AA211" i="64"/>
  <c r="J212" i="64"/>
  <c r="W212" i="64"/>
  <c r="I213" i="64"/>
  <c r="S213" i="64"/>
  <c r="O214" i="64"/>
  <c r="AB214" i="64"/>
  <c r="N215" i="64"/>
  <c r="AA215" i="64"/>
  <c r="J216" i="64"/>
  <c r="W216" i="64"/>
  <c r="O218" i="64"/>
  <c r="AB218" i="64"/>
  <c r="N219" i="64"/>
  <c r="AA219" i="64"/>
  <c r="G224" i="64"/>
  <c r="S224" i="64"/>
  <c r="AA224" i="64"/>
  <c r="N225" i="64"/>
  <c r="AA225" i="64"/>
  <c r="J226" i="64"/>
  <c r="W226" i="64"/>
  <c r="I227" i="64"/>
  <c r="S227" i="64"/>
  <c r="O228" i="64"/>
  <c r="AB228" i="64"/>
  <c r="N229" i="64"/>
  <c r="AA229" i="64"/>
  <c r="J230" i="64"/>
  <c r="W230" i="64"/>
  <c r="O232" i="64"/>
  <c r="AB232" i="64"/>
  <c r="N233" i="64"/>
  <c r="AA233" i="64"/>
  <c r="J234" i="64"/>
  <c r="W234" i="64"/>
  <c r="Q241" i="64"/>
  <c r="G242" i="64"/>
  <c r="AB242" i="64" s="1"/>
  <c r="W242" i="64"/>
  <c r="J245" i="64"/>
  <c r="W245" i="64"/>
  <c r="P249" i="64"/>
  <c r="Q250" i="64"/>
  <c r="Q258" i="64"/>
  <c r="G260" i="64"/>
  <c r="AB260" i="64" s="1"/>
  <c r="W260" i="64"/>
  <c r="J262" i="64"/>
  <c r="Q262" i="64"/>
  <c r="L265" i="64"/>
  <c r="L266" i="64"/>
  <c r="K270" i="64"/>
  <c r="S270" i="64"/>
  <c r="P272" i="64"/>
  <c r="J273" i="64"/>
  <c r="P275" i="64"/>
  <c r="P276" i="64"/>
  <c r="J277" i="64"/>
  <c r="K279" i="64"/>
  <c r="S279" i="64"/>
  <c r="W280" i="64"/>
  <c r="L285" i="64"/>
  <c r="K288" i="64"/>
  <c r="G290" i="64"/>
  <c r="AB290" i="64" s="1"/>
  <c r="S294" i="64"/>
  <c r="K296" i="64"/>
  <c r="P303" i="64"/>
  <c r="W304" i="64"/>
  <c r="J305" i="64"/>
  <c r="K307" i="64"/>
  <c r="S307" i="64"/>
  <c r="G311" i="64"/>
  <c r="AB311" i="64" s="1"/>
  <c r="L311" i="64"/>
  <c r="W311" i="64"/>
  <c r="K316" i="64"/>
  <c r="K318" i="64"/>
  <c r="S318" i="64"/>
  <c r="G322" i="64"/>
  <c r="AB322" i="64" s="1"/>
  <c r="L322" i="64"/>
  <c r="W322" i="64"/>
  <c r="G326" i="64"/>
  <c r="AB326" i="64" s="1"/>
  <c r="O326" i="64"/>
  <c r="S331" i="64"/>
  <c r="V337" i="64"/>
  <c r="K339" i="64"/>
  <c r="G340" i="64"/>
  <c r="AB340" i="64" s="1"/>
  <c r="W340" i="64"/>
  <c r="S348" i="64"/>
  <c r="K350" i="64"/>
  <c r="G351" i="64"/>
  <c r="AB351" i="64" s="1"/>
  <c r="W351" i="64"/>
  <c r="K356" i="64"/>
  <c r="P361" i="64"/>
  <c r="P363" i="64"/>
  <c r="J365" i="64"/>
  <c r="G369" i="64"/>
  <c r="AB369" i="64" s="1"/>
  <c r="L369" i="64"/>
  <c r="W369" i="64"/>
  <c r="K371" i="64"/>
  <c r="Y371" i="64"/>
  <c r="K379" i="64"/>
  <c r="K382" i="64"/>
  <c r="Y382" i="64"/>
  <c r="P391" i="64"/>
  <c r="Y391" i="64"/>
  <c r="P393" i="64"/>
  <c r="J395" i="64"/>
  <c r="AA397" i="64"/>
  <c r="K399" i="64"/>
  <c r="S399" i="64"/>
  <c r="J401" i="64"/>
  <c r="W401" i="64"/>
  <c r="P405" i="64"/>
  <c r="AA408" i="64"/>
  <c r="O409" i="64"/>
  <c r="J412" i="64"/>
  <c r="W412" i="64"/>
  <c r="P413" i="64"/>
  <c r="L415" i="64"/>
  <c r="AA416" i="64"/>
  <c r="O420" i="64"/>
  <c r="J423" i="64"/>
  <c r="W423" i="64"/>
  <c r="Q426" i="64"/>
  <c r="S428" i="64"/>
  <c r="K431" i="64"/>
  <c r="Y431" i="64"/>
  <c r="Q437" i="64"/>
  <c r="S439" i="64"/>
  <c r="K442" i="64"/>
  <c r="Y442" i="64"/>
  <c r="J450" i="64"/>
  <c r="V450" i="64"/>
  <c r="W452" i="64"/>
  <c r="P453" i="64"/>
  <c r="L457" i="64"/>
  <c r="K458" i="64"/>
  <c r="Y458" i="64"/>
  <c r="Q461" i="64"/>
  <c r="I15" i="66"/>
  <c r="T15" i="66"/>
  <c r="U17" i="66"/>
  <c r="P18" i="66"/>
  <c r="L22" i="66"/>
  <c r="K23" i="66"/>
  <c r="W23" i="66"/>
  <c r="T26" i="66"/>
  <c r="T30" i="66"/>
  <c r="Q33" i="66"/>
  <c r="L37" i="66"/>
  <c r="L38" i="66"/>
  <c r="X38" i="66"/>
  <c r="S39" i="66"/>
  <c r="G46" i="66"/>
  <c r="Y46" i="66" s="1"/>
  <c r="P46" i="66"/>
  <c r="U51" i="66"/>
  <c r="K52" i="66"/>
  <c r="U52" i="66"/>
  <c r="K53" i="66"/>
  <c r="G55" i="66"/>
  <c r="Y55" i="66" s="1"/>
  <c r="L56" i="66"/>
  <c r="P57" i="66"/>
  <c r="G59" i="66"/>
  <c r="Y59" i="66" s="1"/>
  <c r="U59" i="66"/>
  <c r="Q67" i="66"/>
  <c r="K68" i="66"/>
  <c r="G72" i="66"/>
  <c r="P72" i="66"/>
  <c r="K77" i="66"/>
  <c r="T80" i="66"/>
  <c r="G83" i="66"/>
  <c r="U83" i="66"/>
  <c r="P84" i="66"/>
  <c r="U90" i="66"/>
  <c r="R91" i="66"/>
  <c r="N98" i="66"/>
  <c r="G99" i="66"/>
  <c r="Y99" i="66" s="1"/>
  <c r="Q102" i="66"/>
  <c r="R110" i="66"/>
  <c r="K112" i="66"/>
  <c r="K115" i="66"/>
  <c r="V115" i="66"/>
  <c r="M118" i="66"/>
  <c r="Y118" i="66"/>
  <c r="G131" i="66"/>
  <c r="Y131" i="66" s="1"/>
  <c r="S131" i="66"/>
  <c r="M133" i="66"/>
  <c r="X133" i="66" s="1"/>
  <c r="O135" i="66"/>
  <c r="J138" i="66"/>
  <c r="S138" i="66"/>
  <c r="Q141" i="66"/>
  <c r="O143" i="66"/>
  <c r="S147" i="66"/>
  <c r="S154" i="66"/>
  <c r="Q157" i="66"/>
  <c r="M161" i="66"/>
  <c r="X161" i="66" s="1"/>
  <c r="V161" i="66"/>
  <c r="I161" i="66"/>
  <c r="O178" i="66"/>
  <c r="W178" i="66"/>
  <c r="AA27" i="35"/>
  <c r="U16" i="1"/>
  <c r="S47" i="64"/>
  <c r="S66" i="64"/>
  <c r="O109" i="64"/>
  <c r="O126" i="64"/>
  <c r="O151" i="64"/>
  <c r="AB155" i="64"/>
  <c r="AB159" i="64"/>
  <c r="AB174" i="64"/>
  <c r="O199" i="64"/>
  <c r="AB216" i="64"/>
  <c r="AB230" i="64"/>
  <c r="W265" i="64"/>
  <c r="P270" i="64"/>
  <c r="P279" i="64"/>
  <c r="Q296" i="64"/>
  <c r="P318" i="64"/>
  <c r="V350" i="64"/>
  <c r="S356" i="64"/>
  <c r="Q382" i="64"/>
  <c r="T56" i="66"/>
  <c r="U24" i="2"/>
  <c r="Z24" i="2"/>
  <c r="S29" i="2"/>
  <c r="AC19" i="35"/>
  <c r="G38" i="35"/>
  <c r="Q38" i="35" s="1"/>
  <c r="Y16" i="1"/>
  <c r="G20" i="1"/>
  <c r="H70" i="1"/>
  <c r="P76" i="1"/>
  <c r="X76" i="1"/>
  <c r="W77" i="1"/>
  <c r="R88" i="1"/>
  <c r="Y88" i="1"/>
  <c r="H9" i="2"/>
  <c r="C10" i="2"/>
  <c r="S10" i="2"/>
  <c r="S14" i="2"/>
  <c r="Q14" i="2"/>
  <c r="AD17" i="2"/>
  <c r="S18" i="2"/>
  <c r="Q18" i="2"/>
  <c r="AD21" i="2"/>
  <c r="Q22" i="2"/>
  <c r="Z30" i="2"/>
  <c r="W11" i="35"/>
  <c r="S17" i="35"/>
  <c r="F19" i="35"/>
  <c r="U19" i="35"/>
  <c r="AG19" i="35"/>
  <c r="M24" i="35"/>
  <c r="AA26" i="35"/>
  <c r="U27" i="35"/>
  <c r="S37" i="35"/>
  <c r="I38" i="35"/>
  <c r="AG38" i="35"/>
  <c r="S41" i="35"/>
  <c r="S44" i="35"/>
  <c r="AG45" i="35"/>
  <c r="E11" i="1"/>
  <c r="T16" i="1"/>
  <c r="R20" i="1"/>
  <c r="R27" i="1"/>
  <c r="P38" i="1"/>
  <c r="T42" i="1"/>
  <c r="E54" i="1"/>
  <c r="E55" i="1"/>
  <c r="T57" i="1"/>
  <c r="T61" i="1"/>
  <c r="X67" i="1"/>
  <c r="Z70" i="1"/>
  <c r="G71" i="1"/>
  <c r="E76" i="1"/>
  <c r="T76" i="1"/>
  <c r="E77" i="1"/>
  <c r="T79" i="1"/>
  <c r="Z82" i="1"/>
  <c r="X83" i="1"/>
  <c r="H86" i="1"/>
  <c r="X87" i="1"/>
  <c r="U88" i="1"/>
  <c r="T91" i="1"/>
  <c r="G96" i="1"/>
  <c r="T100" i="1"/>
  <c r="T104" i="1"/>
  <c r="G107" i="1"/>
  <c r="Y107" i="1"/>
  <c r="G111" i="1"/>
  <c r="Y111" i="1"/>
  <c r="G115" i="1"/>
  <c r="Y115" i="1"/>
  <c r="J10" i="6"/>
  <c r="H11" i="6"/>
  <c r="H13" i="6"/>
  <c r="X62" i="16"/>
  <c r="X66" i="16"/>
  <c r="AF10" i="44"/>
  <c r="J14" i="44"/>
  <c r="Y17" i="44"/>
  <c r="AF21" i="44"/>
  <c r="AF25" i="44"/>
  <c r="P14" i="45"/>
  <c r="AF17" i="45"/>
  <c r="AD19" i="45"/>
  <c r="I11" i="48"/>
  <c r="U11" i="48"/>
  <c r="S15" i="48"/>
  <c r="AC16" i="48"/>
  <c r="W201" i="66" s="1"/>
  <c r="P35" i="48"/>
  <c r="I40" i="48"/>
  <c r="S29" i="48"/>
  <c r="AC47" i="48"/>
  <c r="AD51" i="48"/>
  <c r="AD54" i="48"/>
  <c r="AD59" i="48"/>
  <c r="AD66" i="48"/>
  <c r="AD70" i="48"/>
  <c r="I14" i="64"/>
  <c r="O14" i="64"/>
  <c r="I16" i="64"/>
  <c r="S16" i="64"/>
  <c r="R17" i="64"/>
  <c r="K18" i="64"/>
  <c r="Y20" i="64"/>
  <c r="G22" i="64"/>
  <c r="AB22" i="64" s="1"/>
  <c r="S22" i="64"/>
  <c r="O24" i="64"/>
  <c r="AB24" i="64"/>
  <c r="I33" i="64"/>
  <c r="I37" i="64"/>
  <c r="I45" i="64"/>
  <c r="W45" i="64"/>
  <c r="I49" i="64"/>
  <c r="I53" i="64"/>
  <c r="W60" i="64"/>
  <c r="I64" i="64"/>
  <c r="I68" i="64"/>
  <c r="Q75" i="64"/>
  <c r="I76" i="64"/>
  <c r="I80" i="64"/>
  <c r="I84" i="64"/>
  <c r="G88" i="64"/>
  <c r="AB88" i="64" s="1"/>
  <c r="K103" i="64"/>
  <c r="K104" i="64"/>
  <c r="W104" i="64"/>
  <c r="I107" i="64"/>
  <c r="S107" i="64"/>
  <c r="O108" i="64"/>
  <c r="I111" i="64"/>
  <c r="S111" i="64"/>
  <c r="O112" i="64"/>
  <c r="K119" i="64"/>
  <c r="I120" i="64"/>
  <c r="S120" i="64"/>
  <c r="O121" i="64"/>
  <c r="I124" i="64"/>
  <c r="S124" i="64"/>
  <c r="O125" i="64"/>
  <c r="I128" i="64"/>
  <c r="S128" i="64"/>
  <c r="O129" i="64"/>
  <c r="I136" i="64"/>
  <c r="S136" i="64"/>
  <c r="O137" i="64"/>
  <c r="I140" i="64"/>
  <c r="S140" i="64"/>
  <c r="O141" i="64"/>
  <c r="AB141" i="64"/>
  <c r="I144" i="64"/>
  <c r="S144" i="64"/>
  <c r="O150" i="64"/>
  <c r="AB150" i="64"/>
  <c r="I153" i="64"/>
  <c r="S153" i="64"/>
  <c r="O154" i="64"/>
  <c r="AB154" i="64"/>
  <c r="N155" i="64"/>
  <c r="AA155" i="64"/>
  <c r="O158" i="64"/>
  <c r="AB158" i="64"/>
  <c r="N159" i="64"/>
  <c r="AA159" i="64"/>
  <c r="O165" i="64"/>
  <c r="AB165" i="64"/>
  <c r="O169" i="64"/>
  <c r="AB169" i="64"/>
  <c r="N170" i="64"/>
  <c r="AA170" i="64"/>
  <c r="O173" i="64"/>
  <c r="N174" i="64"/>
  <c r="AA174" i="64"/>
  <c r="O182" i="64"/>
  <c r="AB182" i="64"/>
  <c r="N183" i="64"/>
  <c r="AA183" i="64"/>
  <c r="O186" i="64"/>
  <c r="AB186" i="64"/>
  <c r="N187" i="64"/>
  <c r="AA187" i="64"/>
  <c r="G194" i="64"/>
  <c r="S194" i="64"/>
  <c r="AA194" i="64"/>
  <c r="N195" i="64"/>
  <c r="AA195" i="64"/>
  <c r="O198" i="64"/>
  <c r="AB198" i="64"/>
  <c r="N199" i="64"/>
  <c r="AA199" i="64"/>
  <c r="O202" i="64"/>
  <c r="AB202" i="64"/>
  <c r="N203" i="64"/>
  <c r="AA203" i="64"/>
  <c r="O211" i="64"/>
  <c r="AB211" i="64"/>
  <c r="N212" i="64"/>
  <c r="AA212" i="64"/>
  <c r="O215" i="64"/>
  <c r="AB215" i="64"/>
  <c r="N216" i="64"/>
  <c r="AA216" i="64"/>
  <c r="O219" i="64"/>
  <c r="AB219" i="64"/>
  <c r="O225" i="64"/>
  <c r="AB225" i="64"/>
  <c r="N226" i="64"/>
  <c r="AA226" i="64"/>
  <c r="O229" i="64"/>
  <c r="AB229" i="64"/>
  <c r="N230" i="64"/>
  <c r="AA230" i="64"/>
  <c r="O233" i="64"/>
  <c r="AB233" i="64"/>
  <c r="N234" i="64"/>
  <c r="AA234" i="64"/>
  <c r="Q249" i="64"/>
  <c r="G250" i="64"/>
  <c r="AB250" i="64" s="1"/>
  <c r="W250" i="64"/>
  <c r="V265" i="64"/>
  <c r="G270" i="64"/>
  <c r="AB270" i="64" s="1"/>
  <c r="L270" i="64"/>
  <c r="W270" i="64"/>
  <c r="Q276" i="64"/>
  <c r="G279" i="64"/>
  <c r="AB279" i="64" s="1"/>
  <c r="L279" i="64"/>
  <c r="W279" i="64"/>
  <c r="P288" i="64"/>
  <c r="G294" i="64"/>
  <c r="AB294" i="64" s="1"/>
  <c r="P296" i="64"/>
  <c r="G307" i="64"/>
  <c r="AB307" i="64" s="1"/>
  <c r="L307" i="64"/>
  <c r="W307" i="64"/>
  <c r="P311" i="64"/>
  <c r="P316" i="64"/>
  <c r="G318" i="64"/>
  <c r="AB318" i="64" s="1"/>
  <c r="L318" i="64"/>
  <c r="W318" i="64"/>
  <c r="P322" i="64"/>
  <c r="S326" i="64"/>
  <c r="V331" i="64"/>
  <c r="S339" i="64"/>
  <c r="S350" i="64"/>
  <c r="O356" i="64"/>
  <c r="Q363" i="64"/>
  <c r="P369" i="64"/>
  <c r="P371" i="64"/>
  <c r="O379" i="64"/>
  <c r="P382" i="64"/>
  <c r="Q393" i="64"/>
  <c r="AB397" i="64"/>
  <c r="G399" i="64"/>
  <c r="L399" i="64"/>
  <c r="W399" i="64"/>
  <c r="S409" i="64"/>
  <c r="S420" i="64"/>
  <c r="P431" i="64"/>
  <c r="P442" i="64"/>
  <c r="Q453" i="64"/>
  <c r="O458" i="64"/>
  <c r="Q18" i="66"/>
  <c r="O23" i="66"/>
  <c r="G33" i="66"/>
  <c r="U33" i="66"/>
  <c r="G38" i="66"/>
  <c r="P38" i="66"/>
  <c r="T39" i="66"/>
  <c r="T46" i="66"/>
  <c r="G51" i="66"/>
  <c r="Y51" i="66" s="1"/>
  <c r="G56" i="66"/>
  <c r="P56" i="66"/>
  <c r="G67" i="66"/>
  <c r="U67" i="66"/>
  <c r="T72" i="66"/>
  <c r="G84" i="66"/>
  <c r="Y84" i="66" s="1"/>
  <c r="V90" i="66"/>
  <c r="R99" i="66"/>
  <c r="U110" i="66"/>
  <c r="G115" i="66"/>
  <c r="N115" i="66"/>
  <c r="Q118" i="66"/>
  <c r="G135" i="66"/>
  <c r="Y135" i="66" s="1"/>
  <c r="S135" i="66"/>
  <c r="Q153" i="66"/>
  <c r="I153" i="66"/>
  <c r="N158" i="66"/>
  <c r="G158" i="66"/>
  <c r="Y158" i="66" s="1"/>
  <c r="V158" i="66"/>
  <c r="K158" i="66"/>
  <c r="W159" i="66"/>
  <c r="G159" i="66"/>
  <c r="S159" i="66"/>
  <c r="Q161" i="66"/>
  <c r="U192" i="66"/>
  <c r="Q230" i="66"/>
  <c r="W231" i="66"/>
  <c r="T291" i="66"/>
  <c r="P295" i="66"/>
  <c r="W295" i="66"/>
  <c r="T307" i="66"/>
  <c r="S320" i="66"/>
  <c r="W332" i="66"/>
  <c r="W348" i="66"/>
  <c r="X356" i="66"/>
  <c r="X368" i="66"/>
  <c r="P387" i="66"/>
  <c r="W387" i="66"/>
  <c r="V393" i="66"/>
  <c r="S404" i="66"/>
  <c r="V409" i="66"/>
  <c r="Q411" i="66"/>
  <c r="W417" i="66"/>
  <c r="V418" i="66"/>
  <c r="U451" i="66"/>
  <c r="G476" i="66"/>
  <c r="O476" i="66"/>
  <c r="Y476" i="66"/>
  <c r="T479" i="66"/>
  <c r="X483" i="66"/>
  <c r="Y487" i="66"/>
  <c r="T496" i="66"/>
  <c r="Y499" i="66"/>
  <c r="O500" i="66"/>
  <c r="Y500" i="66"/>
  <c r="Y503" i="66"/>
  <c r="Q507" i="66"/>
  <c r="S508" i="66"/>
  <c r="U511" i="66"/>
  <c r="Y519" i="66"/>
  <c r="P524" i="66"/>
  <c r="W524" i="66"/>
  <c r="P528" i="66"/>
  <c r="W528" i="66"/>
  <c r="L532" i="66"/>
  <c r="U532" i="66"/>
  <c r="W537" i="66"/>
  <c r="U538" i="66"/>
  <c r="T551" i="66"/>
  <c r="U567" i="66"/>
  <c r="F18" i="71"/>
  <c r="Z18" i="71" s="1"/>
  <c r="U18" i="71"/>
  <c r="F26" i="71"/>
  <c r="U26" i="71"/>
  <c r="S52" i="71"/>
  <c r="S61" i="71"/>
  <c r="F67" i="71"/>
  <c r="K67" i="71"/>
  <c r="T67" i="71"/>
  <c r="O70" i="71"/>
  <c r="V70" i="71"/>
  <c r="W76" i="71"/>
  <c r="W78" i="71"/>
  <c r="F80" i="71"/>
  <c r="R80" i="71"/>
  <c r="X81" i="71"/>
  <c r="Z85" i="71"/>
  <c r="O88" i="71"/>
  <c r="T91" i="71"/>
  <c r="T99" i="71"/>
  <c r="X103" i="71"/>
  <c r="O126" i="71"/>
  <c r="U141" i="71"/>
  <c r="S150" i="71"/>
  <c r="P151" i="71"/>
  <c r="T158" i="71"/>
  <c r="S176" i="71"/>
  <c r="X180" i="71"/>
  <c r="T182" i="71"/>
  <c r="Z184" i="71"/>
  <c r="O187" i="71"/>
  <c r="Z187" i="71"/>
  <c r="S195" i="71"/>
  <c r="P213" i="71"/>
  <c r="S215" i="71"/>
  <c r="X223" i="71"/>
  <c r="P225" i="71"/>
  <c r="P234" i="71"/>
  <c r="P238" i="71"/>
  <c r="W240" i="71"/>
  <c r="X253" i="71"/>
  <c r="P255" i="71"/>
  <c r="X261" i="71"/>
  <c r="O268" i="71"/>
  <c r="V268" i="71"/>
  <c r="W270" i="71"/>
  <c r="T292" i="71"/>
  <c r="Z302" i="71"/>
  <c r="P307" i="71"/>
  <c r="O307" i="71"/>
  <c r="S321" i="71"/>
  <c r="K321" i="71"/>
  <c r="J321" i="71"/>
  <c r="T321" i="71"/>
  <c r="U196" i="66"/>
  <c r="S197" i="66"/>
  <c r="S203" i="66"/>
  <c r="S227" i="66"/>
  <c r="O228" i="66"/>
  <c r="I230" i="66"/>
  <c r="R230" i="66"/>
  <c r="K231" i="66"/>
  <c r="S245" i="66"/>
  <c r="O246" i="66"/>
  <c r="V248" i="66"/>
  <c r="O254" i="66"/>
  <c r="I256" i="66"/>
  <c r="V260" i="66"/>
  <c r="M285" i="66"/>
  <c r="W288" i="66"/>
  <c r="K291" i="66"/>
  <c r="Y291" i="66"/>
  <c r="I295" i="66"/>
  <c r="Q295" i="66"/>
  <c r="X295" i="66"/>
  <c r="W300" i="66"/>
  <c r="P304" i="66"/>
  <c r="I307" i="66"/>
  <c r="Y307" i="66"/>
  <c r="T312" i="66"/>
  <c r="I320" i="66"/>
  <c r="T320" i="66"/>
  <c r="Q323" i="66"/>
  <c r="S328" i="66"/>
  <c r="I332" i="66"/>
  <c r="X332" i="66"/>
  <c r="S336" i="66"/>
  <c r="I348" i="66"/>
  <c r="X348" i="66"/>
  <c r="I356" i="66"/>
  <c r="T7" i="67" s="1"/>
  <c r="P359" i="66"/>
  <c r="W359" i="66"/>
  <c r="T363" i="66"/>
  <c r="K368" i="66"/>
  <c r="S372" i="66"/>
  <c r="X380" i="66"/>
  <c r="O383" i="66"/>
  <c r="I387" i="66"/>
  <c r="T38" i="67" s="1"/>
  <c r="Q387" i="66"/>
  <c r="X387" i="66"/>
  <c r="I393" i="66"/>
  <c r="U6" i="67" s="1"/>
  <c r="W393" i="66"/>
  <c r="P399" i="66"/>
  <c r="W399" i="66"/>
  <c r="I401" i="66"/>
  <c r="U14" i="67" s="1"/>
  <c r="L402" i="66"/>
  <c r="I404" i="66"/>
  <c r="U17" i="67" s="1"/>
  <c r="T404" i="66"/>
  <c r="I409" i="66"/>
  <c r="U22" i="67" s="1"/>
  <c r="W409" i="66"/>
  <c r="T411" i="66"/>
  <c r="O415" i="66"/>
  <c r="P420" i="66"/>
  <c r="U439" i="66"/>
  <c r="X443" i="66"/>
  <c r="Q450" i="66"/>
  <c r="K451" i="66"/>
  <c r="Y451" i="66"/>
  <c r="U459" i="66"/>
  <c r="S476" i="66"/>
  <c r="Q500" i="66"/>
  <c r="U507" i="66"/>
  <c r="Y511" i="66"/>
  <c r="I524" i="66"/>
  <c r="X23" i="67" s="1"/>
  <c r="Q524" i="66"/>
  <c r="X524" i="66"/>
  <c r="I528" i="66"/>
  <c r="X27" i="67" s="1"/>
  <c r="Q528" i="66"/>
  <c r="X528" i="66"/>
  <c r="P532" i="66"/>
  <c r="W532" i="66"/>
  <c r="P540" i="66"/>
  <c r="W540" i="66"/>
  <c r="K551" i="66"/>
  <c r="U551" i="66"/>
  <c r="M553" i="66"/>
  <c r="L562" i="66"/>
  <c r="M566" i="66"/>
  <c r="K567" i="66"/>
  <c r="Y567" i="66"/>
  <c r="Y571" i="66"/>
  <c r="I573" i="66"/>
  <c r="Y34" i="67" s="1"/>
  <c r="Q575" i="66"/>
  <c r="T579" i="66"/>
  <c r="J52" i="71"/>
  <c r="T52" i="71"/>
  <c r="S56" i="71"/>
  <c r="J57" i="71"/>
  <c r="O67" i="71"/>
  <c r="V67" i="71"/>
  <c r="H70" i="71"/>
  <c r="P70" i="71"/>
  <c r="W70" i="71"/>
  <c r="W80" i="71"/>
  <c r="P88" i="71"/>
  <c r="J91" i="71"/>
  <c r="P96" i="71"/>
  <c r="J99" i="71"/>
  <c r="K103" i="71"/>
  <c r="S111" i="71"/>
  <c r="O114" i="71"/>
  <c r="H123" i="71"/>
  <c r="P126" i="71"/>
  <c r="V141" i="71"/>
  <c r="T150" i="71"/>
  <c r="P187" i="71"/>
  <c r="J195" i="71"/>
  <c r="T195" i="71"/>
  <c r="H213" i="71"/>
  <c r="T213" i="71"/>
  <c r="W215" i="71"/>
  <c r="P221" i="71"/>
  <c r="K223" i="71"/>
  <c r="H225" i="71"/>
  <c r="T225" i="71"/>
  <c r="O230" i="71"/>
  <c r="V230" i="71"/>
  <c r="H234" i="71"/>
  <c r="T234" i="71"/>
  <c r="H238" i="71"/>
  <c r="T238" i="71"/>
  <c r="K240" i="71"/>
  <c r="X240" i="71"/>
  <c r="P242" i="71"/>
  <c r="P251" i="71"/>
  <c r="K253" i="71"/>
  <c r="H255" i="71"/>
  <c r="T255" i="71"/>
  <c r="S257" i="71"/>
  <c r="P259" i="71"/>
  <c r="K261" i="71"/>
  <c r="T266" i="71"/>
  <c r="H268" i="71"/>
  <c r="P268" i="71"/>
  <c r="W268" i="71"/>
  <c r="K270" i="71"/>
  <c r="X270" i="71"/>
  <c r="P272" i="71"/>
  <c r="K274" i="71"/>
  <c r="X283" i="71"/>
  <c r="O285" i="71"/>
  <c r="V286" i="71"/>
  <c r="R289" i="71"/>
  <c r="J292" i="71"/>
  <c r="H293" i="71"/>
  <c r="O294" i="71"/>
  <c r="T296" i="71"/>
  <c r="F301" i="71"/>
  <c r="O301" i="71"/>
  <c r="H302" i="71"/>
  <c r="J303" i="71"/>
  <c r="W307" i="71"/>
  <c r="R172" i="66"/>
  <c r="V181" i="66"/>
  <c r="R185" i="66"/>
  <c r="S186" i="66"/>
  <c r="O196" i="66"/>
  <c r="V196" i="66"/>
  <c r="V197" i="66"/>
  <c r="I203" i="66"/>
  <c r="F39" i="67" s="1"/>
  <c r="V203" i="66"/>
  <c r="N214" i="66"/>
  <c r="G215" i="66"/>
  <c r="Y215" i="66" s="1"/>
  <c r="R219" i="66"/>
  <c r="K224" i="66"/>
  <c r="S228" i="66"/>
  <c r="U230" i="66"/>
  <c r="N231" i="66"/>
  <c r="K232" i="66"/>
  <c r="V234" i="66"/>
  <c r="K236" i="66"/>
  <c r="K242" i="66"/>
  <c r="U244" i="66"/>
  <c r="J245" i="66"/>
  <c r="W245" i="66"/>
  <c r="S246" i="66"/>
  <c r="I248" i="66"/>
  <c r="G249" i="66"/>
  <c r="K249" i="66"/>
  <c r="W249" i="66"/>
  <c r="V252" i="66"/>
  <c r="S253" i="66"/>
  <c r="S254" i="66"/>
  <c r="G257" i="66"/>
  <c r="N257" i="66"/>
  <c r="I260" i="66"/>
  <c r="O260" i="66"/>
  <c r="R265" i="66"/>
  <c r="Q269" i="66"/>
  <c r="W270" i="66"/>
  <c r="R273" i="66"/>
  <c r="M281" i="66"/>
  <c r="O283" i="66"/>
  <c r="W284" i="66"/>
  <c r="S285" i="66"/>
  <c r="I287" i="66"/>
  <c r="K288" i="66"/>
  <c r="X288" i="66"/>
  <c r="S289" i="66"/>
  <c r="L291" i="66"/>
  <c r="S292" i="66"/>
  <c r="K295" i="66"/>
  <c r="S295" i="66"/>
  <c r="I297" i="66"/>
  <c r="I299" i="66"/>
  <c r="I300" i="66"/>
  <c r="X300" i="66"/>
  <c r="T303" i="66"/>
  <c r="K307" i="66"/>
  <c r="G311" i="66"/>
  <c r="L311" i="66"/>
  <c r="U311" i="66"/>
  <c r="I312" i="66"/>
  <c r="T319" i="66"/>
  <c r="K320" i="66"/>
  <c r="W320" i="66"/>
  <c r="Q322" i="66"/>
  <c r="I323" i="66"/>
  <c r="T323" i="66"/>
  <c r="I324" i="66"/>
  <c r="O327" i="66"/>
  <c r="I328" i="66"/>
  <c r="T328" i="66"/>
  <c r="O332" i="66"/>
  <c r="S335" i="66"/>
  <c r="I336" i="66"/>
  <c r="T336" i="66"/>
  <c r="I347" i="66"/>
  <c r="O348" i="66"/>
  <c r="S351" i="66"/>
  <c r="O355" i="66"/>
  <c r="O356" i="66"/>
  <c r="S357" i="66"/>
  <c r="I359" i="66"/>
  <c r="T10" i="67" s="1"/>
  <c r="Q359" i="66"/>
  <c r="X359" i="66"/>
  <c r="K363" i="66"/>
  <c r="Y363" i="66"/>
  <c r="O367" i="66"/>
  <c r="O368" i="66"/>
  <c r="I372" i="66"/>
  <c r="T23" i="67" s="1"/>
  <c r="T372" i="66"/>
  <c r="X376" i="66"/>
  <c r="K380" i="66"/>
  <c r="S384" i="66"/>
  <c r="K387" i="66"/>
  <c r="S387" i="66"/>
  <c r="M393" i="66"/>
  <c r="I399" i="66"/>
  <c r="U12" i="67" s="1"/>
  <c r="Q399" i="66"/>
  <c r="X399" i="66"/>
  <c r="O401" i="66"/>
  <c r="M402" i="66"/>
  <c r="K404" i="66"/>
  <c r="W404" i="66"/>
  <c r="L406" i="66"/>
  <c r="W408" i="66"/>
  <c r="M409" i="66"/>
  <c r="I411" i="66"/>
  <c r="U24" i="67" s="1"/>
  <c r="S416" i="66"/>
  <c r="M417" i="66"/>
  <c r="L418" i="66"/>
  <c r="P419" i="66"/>
  <c r="W419" i="66"/>
  <c r="O423" i="66"/>
  <c r="Y423" i="66"/>
  <c r="Q431" i="66"/>
  <c r="S436" i="66"/>
  <c r="K439" i="66"/>
  <c r="X439" i="66"/>
  <c r="L443" i="66"/>
  <c r="Y443" i="66"/>
  <c r="V450" i="66"/>
  <c r="L451" i="66"/>
  <c r="G452" i="66"/>
  <c r="O452" i="66"/>
  <c r="Y452" i="66"/>
  <c r="V453" i="66"/>
  <c r="I457" i="66"/>
  <c r="V32" i="67" s="1"/>
  <c r="U458" i="66"/>
  <c r="G463" i="66"/>
  <c r="Q463" i="66"/>
  <c r="S469" i="66"/>
  <c r="U475" i="66"/>
  <c r="K476" i="66"/>
  <c r="T476" i="66"/>
  <c r="Y478" i="66"/>
  <c r="L479" i="66"/>
  <c r="X479" i="66"/>
  <c r="P483" i="66"/>
  <c r="P487" i="66"/>
  <c r="P488" i="66"/>
  <c r="W488" i="66"/>
  <c r="P492" i="66"/>
  <c r="W492" i="66"/>
  <c r="K496" i="66"/>
  <c r="M498" i="66"/>
  <c r="P499" i="66"/>
  <c r="I500" i="66"/>
  <c r="W37" i="67" s="1"/>
  <c r="T500" i="66"/>
  <c r="P503" i="66"/>
  <c r="K507" i="66"/>
  <c r="Y507" i="66"/>
  <c r="L508" i="66"/>
  <c r="W508" i="66"/>
  <c r="M509" i="66"/>
  <c r="K511" i="66"/>
  <c r="T512" i="66"/>
  <c r="Q516" i="66"/>
  <c r="P519" i="66"/>
  <c r="P520" i="66"/>
  <c r="W520" i="66"/>
  <c r="L522" i="66"/>
  <c r="K523" i="66"/>
  <c r="K524" i="66"/>
  <c r="S524" i="66"/>
  <c r="K528" i="66"/>
  <c r="S528" i="66"/>
  <c r="I532" i="66"/>
  <c r="X31" i="67" s="1"/>
  <c r="Q532" i="66"/>
  <c r="X532" i="66"/>
  <c r="G536" i="66"/>
  <c r="L536" i="66"/>
  <c r="U536" i="66"/>
  <c r="I537" i="66"/>
  <c r="X36" i="67" s="1"/>
  <c r="L538" i="66"/>
  <c r="I540" i="66"/>
  <c r="X39" i="67" s="1"/>
  <c r="Q540" i="66"/>
  <c r="X540" i="66"/>
  <c r="G546" i="66"/>
  <c r="Q546" i="66"/>
  <c r="T547" i="66"/>
  <c r="L551" i="66"/>
  <c r="X551" i="66"/>
  <c r="S553" i="66"/>
  <c r="G555" i="66"/>
  <c r="P555" i="66"/>
  <c r="T556" i="66"/>
  <c r="G559" i="66"/>
  <c r="P559" i="66"/>
  <c r="V562" i="66"/>
  <c r="Q563" i="66"/>
  <c r="S564" i="66"/>
  <c r="V565" i="66"/>
  <c r="U566" i="66"/>
  <c r="L567" i="66"/>
  <c r="G568" i="66"/>
  <c r="O568" i="66"/>
  <c r="Y568" i="66"/>
  <c r="S569" i="66"/>
  <c r="K571" i="66"/>
  <c r="T572" i="66"/>
  <c r="K579" i="66"/>
  <c r="U579" i="66"/>
  <c r="J175" i="66"/>
  <c r="P17" i="71"/>
  <c r="M26" i="71"/>
  <c r="S49" i="71"/>
  <c r="K52" i="71"/>
  <c r="W52" i="71"/>
  <c r="S54" i="71"/>
  <c r="J55" i="71"/>
  <c r="J56" i="71"/>
  <c r="T56" i="71"/>
  <c r="O58" i="71"/>
  <c r="S60" i="71"/>
  <c r="J61" i="71"/>
  <c r="S62" i="71"/>
  <c r="J63" i="71"/>
  <c r="H67" i="71"/>
  <c r="P67" i="71"/>
  <c r="W67" i="71"/>
  <c r="O68" i="71"/>
  <c r="V68" i="71"/>
  <c r="F69" i="71"/>
  <c r="Z69" i="71" s="1"/>
  <c r="K69" i="71"/>
  <c r="T69" i="71"/>
  <c r="J70" i="71"/>
  <c r="R70" i="71"/>
  <c r="X73" i="71"/>
  <c r="S74" i="71"/>
  <c r="N76" i="71"/>
  <c r="W77" i="71"/>
  <c r="K78" i="71"/>
  <c r="K80" i="71"/>
  <c r="X80" i="71"/>
  <c r="N81" i="71"/>
  <c r="H85" i="71"/>
  <c r="T87" i="71"/>
  <c r="H88" i="71"/>
  <c r="T88" i="71"/>
  <c r="K91" i="71"/>
  <c r="O92" i="71"/>
  <c r="Z92" i="71"/>
  <c r="H93" i="71"/>
  <c r="T95" i="71"/>
  <c r="H96" i="71"/>
  <c r="T96" i="71"/>
  <c r="K99" i="71"/>
  <c r="N103" i="71"/>
  <c r="R108" i="71"/>
  <c r="P114" i="71"/>
  <c r="F115" i="71"/>
  <c r="R115" i="71"/>
  <c r="V123" i="71"/>
  <c r="F125" i="71"/>
  <c r="Z125" i="71" s="1"/>
  <c r="K125" i="71"/>
  <c r="H126" i="71"/>
  <c r="T126" i="71"/>
  <c r="Z127" i="71"/>
  <c r="N131" i="71"/>
  <c r="P140" i="71"/>
  <c r="J141" i="71"/>
  <c r="H144" i="71"/>
  <c r="S146" i="71"/>
  <c r="P147" i="71"/>
  <c r="N148" i="71"/>
  <c r="J150" i="71"/>
  <c r="J151" i="71"/>
  <c r="V151" i="71"/>
  <c r="H158" i="71"/>
  <c r="S161" i="71"/>
  <c r="H163" i="71"/>
  <c r="J165" i="71"/>
  <c r="X166" i="71"/>
  <c r="P169" i="71"/>
  <c r="K176" i="71"/>
  <c r="W176" i="71"/>
  <c r="M177" i="71"/>
  <c r="T177" i="71"/>
  <c r="Z177" i="71"/>
  <c r="H180" i="71"/>
  <c r="M181" i="71"/>
  <c r="K182" i="71"/>
  <c r="O183" i="71"/>
  <c r="Z183" i="71"/>
  <c r="H184" i="71"/>
  <c r="T186" i="71"/>
  <c r="H187" i="71"/>
  <c r="T187" i="71"/>
  <c r="Z188" i="71"/>
  <c r="S193" i="71"/>
  <c r="K195" i="71"/>
  <c r="W195" i="71"/>
  <c r="T199" i="71"/>
  <c r="R202" i="71"/>
  <c r="S203" i="71"/>
  <c r="Z204" i="71"/>
  <c r="S207" i="71"/>
  <c r="J213" i="71"/>
  <c r="V213" i="71"/>
  <c r="K215" i="71"/>
  <c r="X215" i="71"/>
  <c r="P217" i="71"/>
  <c r="H221" i="71"/>
  <c r="T221" i="71"/>
  <c r="N223" i="71"/>
  <c r="J225" i="71"/>
  <c r="V225" i="71"/>
  <c r="H230" i="71"/>
  <c r="P230" i="71"/>
  <c r="W230" i="71"/>
  <c r="J234" i="71"/>
  <c r="V234" i="71"/>
  <c r="J238" i="71"/>
  <c r="V238" i="71"/>
  <c r="N240" i="71"/>
  <c r="H242" i="71"/>
  <c r="T242" i="71"/>
  <c r="P247" i="71"/>
  <c r="T251" i="71"/>
  <c r="N253" i="71"/>
  <c r="J255" i="71"/>
  <c r="V255" i="71"/>
  <c r="H259" i="71"/>
  <c r="T259" i="71"/>
  <c r="N261" i="71"/>
  <c r="H266" i="71"/>
  <c r="X266" i="71"/>
  <c r="J268" i="71"/>
  <c r="R268" i="71"/>
  <c r="Z268" i="71"/>
  <c r="N270" i="71"/>
  <c r="H272" i="71"/>
  <c r="T272" i="71"/>
  <c r="S274" i="71"/>
  <c r="F278" i="71"/>
  <c r="R278" i="71"/>
  <c r="K283" i="71"/>
  <c r="H285" i="71"/>
  <c r="S285" i="71"/>
  <c r="Z289" i="71"/>
  <c r="K292" i="71"/>
  <c r="N293" i="71"/>
  <c r="P294" i="71"/>
  <c r="J296" i="71"/>
  <c r="S301" i="71"/>
  <c r="N302" i="71"/>
  <c r="P303" i="71"/>
  <c r="Y306" i="71"/>
  <c r="N306" i="71"/>
  <c r="H306" i="71"/>
  <c r="R308" i="71"/>
  <c r="U172" i="66"/>
  <c r="R192" i="66"/>
  <c r="Q196" i="66"/>
  <c r="J207" i="66"/>
  <c r="K208" i="66"/>
  <c r="R215" i="66"/>
  <c r="O224" i="66"/>
  <c r="M230" i="66"/>
  <c r="X230" i="66" s="1"/>
  <c r="V231" i="66"/>
  <c r="J234" i="66"/>
  <c r="W235" i="66"/>
  <c r="O236" i="66"/>
  <c r="O241" i="66"/>
  <c r="O242" i="66"/>
  <c r="I244" i="66"/>
  <c r="G246" i="66"/>
  <c r="J248" i="66"/>
  <c r="O249" i="66"/>
  <c r="R257" i="66"/>
  <c r="Q260" i="66"/>
  <c r="R269" i="66"/>
  <c r="I273" i="66"/>
  <c r="W273" i="66"/>
  <c r="X284" i="66"/>
  <c r="P287" i="66"/>
  <c r="S291" i="66"/>
  <c r="I292" i="66"/>
  <c r="T292" i="66"/>
  <c r="G295" i="66"/>
  <c r="L295" i="66"/>
  <c r="U295" i="66"/>
  <c r="I296" i="66"/>
  <c r="S297" i="66"/>
  <c r="P299" i="66"/>
  <c r="I303" i="66"/>
  <c r="I305" i="66"/>
  <c r="Q307" i="66"/>
  <c r="P311" i="66"/>
  <c r="W311" i="66"/>
  <c r="O320" i="66"/>
  <c r="V322" i="66"/>
  <c r="K323" i="66"/>
  <c r="K328" i="66"/>
  <c r="W328" i="66"/>
  <c r="T335" i="66"/>
  <c r="K336" i="66"/>
  <c r="S344" i="66"/>
  <c r="Y347" i="66"/>
  <c r="T351" i="66"/>
  <c r="P355" i="66"/>
  <c r="W356" i="66"/>
  <c r="K359" i="66"/>
  <c r="S359" i="66"/>
  <c r="I361" i="66"/>
  <c r="T12" i="67" s="1"/>
  <c r="L363" i="66"/>
  <c r="S364" i="66"/>
  <c r="I365" i="66"/>
  <c r="T16" i="67" s="1"/>
  <c r="P367" i="66"/>
  <c r="W368" i="66"/>
  <c r="K372" i="66"/>
  <c r="W372" i="66"/>
  <c r="I376" i="66"/>
  <c r="T27" i="67" s="1"/>
  <c r="O380" i="66"/>
  <c r="T384" i="66"/>
  <c r="G387" i="66"/>
  <c r="L387" i="66"/>
  <c r="U387" i="66"/>
  <c r="O393" i="66"/>
  <c r="K399" i="66"/>
  <c r="S399" i="66"/>
  <c r="X400" i="66"/>
  <c r="O404" i="66"/>
  <c r="M406" i="66"/>
  <c r="K408" i="66"/>
  <c r="O409" i="66"/>
  <c r="K411" i="66"/>
  <c r="I416" i="66"/>
  <c r="U29" i="67" s="1"/>
  <c r="T416" i="66"/>
  <c r="O417" i="66"/>
  <c r="I419" i="66"/>
  <c r="U32" i="67" s="1"/>
  <c r="Q419" i="66"/>
  <c r="X419" i="66"/>
  <c r="L422" i="66"/>
  <c r="I431" i="66"/>
  <c r="V6" i="67" s="1"/>
  <c r="I436" i="66"/>
  <c r="V11" i="67" s="1"/>
  <c r="T436" i="66"/>
  <c r="M438" i="66"/>
  <c r="G450" i="66"/>
  <c r="Y450" i="66"/>
  <c r="H467" i="66"/>
  <c r="K475" i="66"/>
  <c r="L476" i="66"/>
  <c r="G479" i="66"/>
  <c r="P479" i="66"/>
  <c r="T480" i="66"/>
  <c r="G483" i="66"/>
  <c r="P484" i="66"/>
  <c r="W484" i="66"/>
  <c r="L486" i="66"/>
  <c r="X487" i="66"/>
  <c r="I488" i="66"/>
  <c r="W25" i="67" s="1"/>
  <c r="Q488" i="66"/>
  <c r="X488" i="66"/>
  <c r="I492" i="66"/>
  <c r="W29" i="67" s="1"/>
  <c r="Q492" i="66"/>
  <c r="X492" i="66"/>
  <c r="L495" i="66"/>
  <c r="Q496" i="66"/>
  <c r="X499" i="66"/>
  <c r="K500" i="66"/>
  <c r="U502" i="66"/>
  <c r="X503" i="66"/>
  <c r="G508" i="66"/>
  <c r="O508" i="66"/>
  <c r="S509" i="66"/>
  <c r="L511" i="66"/>
  <c r="G516" i="66"/>
  <c r="X519" i="66"/>
  <c r="M522" i="66"/>
  <c r="G524" i="66"/>
  <c r="L524" i="66"/>
  <c r="U524" i="66"/>
  <c r="G528" i="66"/>
  <c r="L528" i="66"/>
  <c r="U528" i="66"/>
  <c r="K532" i="66"/>
  <c r="S532" i="66"/>
  <c r="P536" i="66"/>
  <c r="W536" i="66"/>
  <c r="M537" i="66"/>
  <c r="M538" i="66"/>
  <c r="K540" i="66"/>
  <c r="S540" i="66"/>
  <c r="V546" i="66"/>
  <c r="G551" i="66"/>
  <c r="P551" i="66"/>
  <c r="T555" i="66"/>
  <c r="T559" i="66"/>
  <c r="K564" i="66"/>
  <c r="I565" i="66"/>
  <c r="Y26" i="67" s="1"/>
  <c r="W565" i="66"/>
  <c r="L571" i="66"/>
  <c r="K572" i="66"/>
  <c r="Y572" i="66"/>
  <c r="O576" i="66"/>
  <c r="L579" i="66"/>
  <c r="X579" i="66"/>
  <c r="J186" i="66"/>
  <c r="J49" i="71"/>
  <c r="T49" i="71"/>
  <c r="F52" i="71"/>
  <c r="Z52" i="71" s="1"/>
  <c r="S53" i="71"/>
  <c r="J54" i="71"/>
  <c r="T54" i="71"/>
  <c r="P55" i="71"/>
  <c r="K56" i="71"/>
  <c r="W56" i="71"/>
  <c r="S58" i="71"/>
  <c r="J60" i="71"/>
  <c r="T60" i="71"/>
  <c r="J62" i="71"/>
  <c r="T62" i="71"/>
  <c r="P63" i="71"/>
  <c r="J67" i="71"/>
  <c r="R67" i="71"/>
  <c r="Z67" i="71"/>
  <c r="O69" i="71"/>
  <c r="V69" i="71"/>
  <c r="F70" i="71"/>
  <c r="Z70" i="71" s="1"/>
  <c r="K70" i="71"/>
  <c r="T70" i="71"/>
  <c r="K73" i="71"/>
  <c r="F76" i="71"/>
  <c r="X77" i="71"/>
  <c r="W81" i="71"/>
  <c r="N85" i="71"/>
  <c r="J88" i="71"/>
  <c r="V88" i="71"/>
  <c r="S91" i="71"/>
  <c r="P92" i="71"/>
  <c r="N93" i="71"/>
  <c r="J95" i="71"/>
  <c r="J96" i="71"/>
  <c r="V96" i="71"/>
  <c r="S99" i="71"/>
  <c r="W103" i="71"/>
  <c r="W106" i="71"/>
  <c r="F114" i="71"/>
  <c r="P125" i="71"/>
  <c r="J126" i="71"/>
  <c r="V126" i="71"/>
  <c r="Z131" i="71"/>
  <c r="L141" i="71"/>
  <c r="M141" i="71" s="1"/>
  <c r="L144" i="71"/>
  <c r="Y144" i="71" s="1"/>
  <c r="T146" i="71"/>
  <c r="H147" i="71"/>
  <c r="T147" i="71"/>
  <c r="Z148" i="71"/>
  <c r="K150" i="71"/>
  <c r="O151" i="71"/>
  <c r="Z151" i="71"/>
  <c r="H152" i="71"/>
  <c r="N158" i="71"/>
  <c r="V163" i="71"/>
  <c r="H166" i="71"/>
  <c r="O170" i="71"/>
  <c r="H171" i="71"/>
  <c r="F176" i="71"/>
  <c r="O176" i="71"/>
  <c r="H177" i="71"/>
  <c r="N177" i="71"/>
  <c r="U177" i="71"/>
  <c r="L180" i="71"/>
  <c r="S182" i="71"/>
  <c r="P183" i="71"/>
  <c r="N184" i="71"/>
  <c r="J186" i="71"/>
  <c r="J187" i="71"/>
  <c r="V187" i="71"/>
  <c r="F195" i="71"/>
  <c r="Z195" i="71" s="1"/>
  <c r="O195" i="71"/>
  <c r="H196" i="71"/>
  <c r="T203" i="71"/>
  <c r="T207" i="71"/>
  <c r="O213" i="71"/>
  <c r="F215" i="71"/>
  <c r="H217" i="71"/>
  <c r="T217" i="71"/>
  <c r="J221" i="71"/>
  <c r="V221" i="71"/>
  <c r="W223" i="71"/>
  <c r="O225" i="71"/>
  <c r="Z225" i="71"/>
  <c r="J230" i="71"/>
  <c r="R230" i="71"/>
  <c r="Z230" i="71"/>
  <c r="O234" i="71"/>
  <c r="O238" i="71"/>
  <c r="Z238" i="71"/>
  <c r="F240" i="71"/>
  <c r="J242" i="71"/>
  <c r="V242" i="71"/>
  <c r="H247" i="71"/>
  <c r="T247" i="71"/>
  <c r="J251" i="71"/>
  <c r="V251" i="71"/>
  <c r="W253" i="71"/>
  <c r="O255" i="71"/>
  <c r="Z255" i="71"/>
  <c r="J259" i="71"/>
  <c r="V259" i="71"/>
  <c r="W261" i="71"/>
  <c r="N266" i="71"/>
  <c r="F268" i="71"/>
  <c r="K268" i="71"/>
  <c r="T268" i="71"/>
  <c r="F270" i="71"/>
  <c r="J272" i="71"/>
  <c r="V272" i="71"/>
  <c r="P276" i="71"/>
  <c r="N283" i="71"/>
  <c r="J285" i="71"/>
  <c r="U285" i="71"/>
  <c r="H288" i="71"/>
  <c r="S292" i="71"/>
  <c r="Z293" i="71"/>
  <c r="F294" i="71"/>
  <c r="R302" i="71"/>
  <c r="F307" i="71"/>
  <c r="Z331" i="71"/>
  <c r="S342" i="71"/>
  <c r="Z351" i="71"/>
  <c r="R368" i="71"/>
  <c r="S379" i="71"/>
  <c r="Z391" i="71"/>
  <c r="F398" i="71"/>
  <c r="O398" i="71"/>
  <c r="F402" i="71"/>
  <c r="O402" i="71"/>
  <c r="T409" i="71"/>
  <c r="S415" i="71"/>
  <c r="S438" i="71"/>
  <c r="T449" i="71"/>
  <c r="S453" i="71"/>
  <c r="S459" i="71"/>
  <c r="S463" i="71"/>
  <c r="F473" i="71"/>
  <c r="Z473" i="71" s="1"/>
  <c r="O473" i="71"/>
  <c r="T485" i="71"/>
  <c r="F495" i="71"/>
  <c r="O495" i="71"/>
  <c r="F499" i="71"/>
  <c r="K499" i="71"/>
  <c r="X499" i="71"/>
  <c r="S503" i="71"/>
  <c r="Z504" i="71"/>
  <c r="F505" i="71"/>
  <c r="W505" i="71"/>
  <c r="S519" i="71"/>
  <c r="Z520" i="71"/>
  <c r="F521" i="71"/>
  <c r="Z521" i="71" s="1"/>
  <c r="T523" i="71"/>
  <c r="S527" i="71"/>
  <c r="Z528" i="71"/>
  <c r="F529" i="71"/>
  <c r="W529" i="71"/>
  <c r="F531" i="71"/>
  <c r="O531" i="71"/>
  <c r="T553" i="71"/>
  <c r="J565" i="71"/>
  <c r="J569" i="71"/>
  <c r="T569" i="71"/>
  <c r="S571" i="71"/>
  <c r="J577" i="71"/>
  <c r="T577" i="71"/>
  <c r="F587" i="71"/>
  <c r="O587" i="71"/>
  <c r="K592" i="71"/>
  <c r="S595" i="71"/>
  <c r="J596" i="71"/>
  <c r="S596" i="71"/>
  <c r="S599" i="71"/>
  <c r="O615" i="71"/>
  <c r="O618" i="71"/>
  <c r="Z619" i="71"/>
  <c r="R623" i="71"/>
  <c r="J633" i="71"/>
  <c r="P635" i="71"/>
  <c r="K637" i="71"/>
  <c r="X637" i="71"/>
  <c r="J639" i="71"/>
  <c r="T639" i="71"/>
  <c r="O641" i="71"/>
  <c r="K643" i="71"/>
  <c r="W643" i="71"/>
  <c r="T645" i="71"/>
  <c r="S656" i="71"/>
  <c r="V664" i="71"/>
  <c r="R666" i="71"/>
  <c r="H668" i="71"/>
  <c r="Z668" i="71"/>
  <c r="H670" i="71"/>
  <c r="Z670" i="71"/>
  <c r="T680" i="71"/>
  <c r="Q686" i="71"/>
  <c r="W687" i="71"/>
  <c r="F690" i="71"/>
  <c r="Q690" i="71"/>
  <c r="H331" i="71"/>
  <c r="Z339" i="71"/>
  <c r="J342" i="71"/>
  <c r="T342" i="71"/>
  <c r="S346" i="71"/>
  <c r="H351" i="71"/>
  <c r="S368" i="71"/>
  <c r="H379" i="71"/>
  <c r="N383" i="71"/>
  <c r="H391" i="71"/>
  <c r="S392" i="71"/>
  <c r="J396" i="71"/>
  <c r="S398" i="71"/>
  <c r="S402" i="71"/>
  <c r="J409" i="71"/>
  <c r="H410" i="71"/>
  <c r="H414" i="71"/>
  <c r="J415" i="71"/>
  <c r="T415" i="71"/>
  <c r="S419" i="71"/>
  <c r="S428" i="71"/>
  <c r="S434" i="71"/>
  <c r="J438" i="71"/>
  <c r="T438" i="71"/>
  <c r="J449" i="71"/>
  <c r="H450" i="71"/>
  <c r="H458" i="71"/>
  <c r="J459" i="71"/>
  <c r="T459" i="71"/>
  <c r="J463" i="71"/>
  <c r="T463" i="71"/>
  <c r="S473" i="71"/>
  <c r="S495" i="71"/>
  <c r="P499" i="71"/>
  <c r="T503" i="71"/>
  <c r="T519" i="71"/>
  <c r="T527" i="71"/>
  <c r="S531" i="71"/>
  <c r="T571" i="71"/>
  <c r="K577" i="71"/>
  <c r="W577" i="71"/>
  <c r="S587" i="71"/>
  <c r="N592" i="71"/>
  <c r="F596" i="71"/>
  <c r="K596" i="71"/>
  <c r="W596" i="71"/>
  <c r="P618" i="71"/>
  <c r="T622" i="71"/>
  <c r="H623" i="71"/>
  <c r="S623" i="71"/>
  <c r="P637" i="71"/>
  <c r="K639" i="71"/>
  <c r="W639" i="71"/>
  <c r="P641" i="71"/>
  <c r="F643" i="71"/>
  <c r="O643" i="71"/>
  <c r="J645" i="71"/>
  <c r="H656" i="71"/>
  <c r="H666" i="71"/>
  <c r="S666" i="71"/>
  <c r="J668" i="71"/>
  <c r="J670" i="71"/>
  <c r="J680" i="71"/>
  <c r="J687" i="71"/>
  <c r="W690" i="71"/>
  <c r="P305" i="71"/>
  <c r="T309" i="71"/>
  <c r="S313" i="71"/>
  <c r="Z314" i="71"/>
  <c r="F315" i="71"/>
  <c r="Z319" i="71"/>
  <c r="N322" i="71"/>
  <c r="S326" i="71"/>
  <c r="R330" i="71"/>
  <c r="N331" i="71"/>
  <c r="F333" i="71"/>
  <c r="O333" i="71"/>
  <c r="F338" i="71"/>
  <c r="O338" i="71"/>
  <c r="H339" i="71"/>
  <c r="J340" i="71"/>
  <c r="V341" i="71"/>
  <c r="K342" i="71"/>
  <c r="W342" i="71"/>
  <c r="J346" i="71"/>
  <c r="T346" i="71"/>
  <c r="S350" i="71"/>
  <c r="N351" i="71"/>
  <c r="S355" i="71"/>
  <c r="Z364" i="71"/>
  <c r="H365" i="71"/>
  <c r="J367" i="71"/>
  <c r="H368" i="71"/>
  <c r="Z368" i="71"/>
  <c r="H369" i="71"/>
  <c r="R373" i="71"/>
  <c r="J379" i="71"/>
  <c r="N381" i="71"/>
  <c r="O383" i="71"/>
  <c r="R387" i="71"/>
  <c r="N391" i="71"/>
  <c r="S394" i="71"/>
  <c r="N395" i="71"/>
  <c r="P396" i="71"/>
  <c r="J398" i="71"/>
  <c r="T398" i="71"/>
  <c r="R399" i="71"/>
  <c r="J402" i="71"/>
  <c r="T402" i="71"/>
  <c r="R403" i="71"/>
  <c r="H405" i="71"/>
  <c r="K409" i="71"/>
  <c r="N410" i="71"/>
  <c r="R412" i="71"/>
  <c r="P413" i="71"/>
  <c r="V414" i="71"/>
  <c r="K415" i="71"/>
  <c r="W415" i="71"/>
  <c r="Z416" i="71"/>
  <c r="J419" i="71"/>
  <c r="T419" i="71"/>
  <c r="S423" i="71"/>
  <c r="H427" i="71"/>
  <c r="J428" i="71"/>
  <c r="T428" i="71"/>
  <c r="R429" i="71"/>
  <c r="N431" i="71"/>
  <c r="J434" i="71"/>
  <c r="T434" i="71"/>
  <c r="R435" i="71"/>
  <c r="H437" i="71"/>
  <c r="K438" i="71"/>
  <c r="W438" i="71"/>
  <c r="Z439" i="71"/>
  <c r="K449" i="71"/>
  <c r="N450" i="71"/>
  <c r="J453" i="71"/>
  <c r="F455" i="71"/>
  <c r="Z455" i="71" s="1"/>
  <c r="O455" i="71"/>
  <c r="H456" i="71"/>
  <c r="J457" i="71"/>
  <c r="V458" i="71"/>
  <c r="K459" i="71"/>
  <c r="W459" i="71"/>
  <c r="Z460" i="71"/>
  <c r="K463" i="71"/>
  <c r="W463" i="71"/>
  <c r="J473" i="71"/>
  <c r="T473" i="71"/>
  <c r="P477" i="71"/>
  <c r="R480" i="71"/>
  <c r="S481" i="71"/>
  <c r="Z482" i="71"/>
  <c r="K485" i="71"/>
  <c r="N486" i="71"/>
  <c r="J495" i="71"/>
  <c r="T495" i="71"/>
  <c r="R496" i="71"/>
  <c r="S499" i="71"/>
  <c r="N500" i="71"/>
  <c r="J503" i="71"/>
  <c r="H504" i="71"/>
  <c r="O505" i="71"/>
  <c r="T507" i="71"/>
  <c r="J519" i="71"/>
  <c r="H520" i="71"/>
  <c r="W521" i="71"/>
  <c r="K523" i="71"/>
  <c r="N524" i="71"/>
  <c r="J527" i="71"/>
  <c r="H528" i="71"/>
  <c r="O529" i="71"/>
  <c r="J531" i="71"/>
  <c r="T531" i="71"/>
  <c r="P541" i="71"/>
  <c r="P545" i="71"/>
  <c r="J547" i="71"/>
  <c r="S551" i="71"/>
  <c r="K553" i="71"/>
  <c r="S565" i="71"/>
  <c r="F569" i="71"/>
  <c r="O569" i="71"/>
  <c r="J571" i="71"/>
  <c r="F577" i="71"/>
  <c r="O577" i="71"/>
  <c r="Z592" i="71"/>
  <c r="O596" i="71"/>
  <c r="Z596" i="71"/>
  <c r="O639" i="71"/>
  <c r="S643" i="71"/>
  <c r="R668" i="71"/>
  <c r="R670" i="71"/>
  <c r="F686" i="71"/>
  <c r="S305" i="71"/>
  <c r="T313" i="71"/>
  <c r="R322" i="71"/>
  <c r="H326" i="71"/>
  <c r="Z326" i="71"/>
  <c r="H327" i="71"/>
  <c r="T329" i="71"/>
  <c r="H330" i="71"/>
  <c r="S330" i="71"/>
  <c r="R331" i="71"/>
  <c r="S333" i="71"/>
  <c r="S338" i="71"/>
  <c r="N339" i="71"/>
  <c r="F342" i="71"/>
  <c r="Z342" i="71" s="1"/>
  <c r="O342" i="71"/>
  <c r="H343" i="71"/>
  <c r="K346" i="71"/>
  <c r="W346" i="71"/>
  <c r="J350" i="71"/>
  <c r="T350" i="71"/>
  <c r="R351" i="71"/>
  <c r="T355" i="71"/>
  <c r="V365" i="71"/>
  <c r="J368" i="71"/>
  <c r="N369" i="71"/>
  <c r="H373" i="71"/>
  <c r="S373" i="71"/>
  <c r="R379" i="71"/>
  <c r="R381" i="71"/>
  <c r="S387" i="71"/>
  <c r="R391" i="71"/>
  <c r="J394" i="71"/>
  <c r="T394" i="71"/>
  <c r="R395" i="71"/>
  <c r="K398" i="71"/>
  <c r="W398" i="71"/>
  <c r="K402" i="71"/>
  <c r="W402" i="71"/>
  <c r="Z403" i="71"/>
  <c r="V405" i="71"/>
  <c r="S409" i="71"/>
  <c r="Z410" i="71"/>
  <c r="S413" i="71"/>
  <c r="F415" i="71"/>
  <c r="Z415" i="71" s="1"/>
  <c r="O415" i="71"/>
  <c r="H416" i="71"/>
  <c r="K419" i="71"/>
  <c r="W419" i="71"/>
  <c r="Z420" i="71"/>
  <c r="J423" i="71"/>
  <c r="T423" i="71"/>
  <c r="K428" i="71"/>
  <c r="W428" i="71"/>
  <c r="K434" i="71"/>
  <c r="W434" i="71"/>
  <c r="Z435" i="71"/>
  <c r="V437" i="71"/>
  <c r="F438" i="71"/>
  <c r="O438" i="71"/>
  <c r="H439" i="71"/>
  <c r="S449" i="71"/>
  <c r="Z450" i="71"/>
  <c r="P453" i="71"/>
  <c r="S455" i="71"/>
  <c r="N456" i="71"/>
  <c r="F459" i="71"/>
  <c r="O459" i="71"/>
  <c r="H460" i="71"/>
  <c r="J461" i="71"/>
  <c r="F463" i="71"/>
  <c r="O463" i="71"/>
  <c r="K473" i="71"/>
  <c r="W473" i="71"/>
  <c r="T481" i="71"/>
  <c r="S485" i="71"/>
  <c r="Z486" i="71"/>
  <c r="K495" i="71"/>
  <c r="W495" i="71"/>
  <c r="Z496" i="71"/>
  <c r="J499" i="71"/>
  <c r="T499" i="71"/>
  <c r="Z500" i="71"/>
  <c r="K503" i="71"/>
  <c r="N504" i="71"/>
  <c r="J507" i="71"/>
  <c r="H508" i="71"/>
  <c r="H512" i="71"/>
  <c r="K519" i="71"/>
  <c r="N520" i="71"/>
  <c r="S523" i="71"/>
  <c r="K527" i="71"/>
  <c r="N528" i="71"/>
  <c r="K531" i="71"/>
  <c r="W531" i="71"/>
  <c r="S545" i="71"/>
  <c r="P547" i="71"/>
  <c r="S553" i="71"/>
  <c r="T565" i="71"/>
  <c r="S569" i="71"/>
  <c r="K571" i="71"/>
  <c r="S577" i="71"/>
  <c r="H596" i="71"/>
  <c r="R596" i="71"/>
  <c r="H615" i="71"/>
  <c r="O635" i="71"/>
  <c r="S639" i="71"/>
  <c r="J643" i="71"/>
  <c r="T643" i="71"/>
  <c r="S668" i="71"/>
  <c r="S670" i="71"/>
  <c r="Z11" i="49"/>
  <c r="T27" i="49"/>
  <c r="X27" i="49"/>
  <c r="V280" i="69" s="1"/>
  <c r="U49" i="49"/>
  <c r="O38" i="69"/>
  <c r="O49" i="69"/>
  <c r="R90" i="69"/>
  <c r="N99" i="69"/>
  <c r="N130" i="69"/>
  <c r="U130" i="69"/>
  <c r="N141" i="69"/>
  <c r="U141" i="69"/>
  <c r="N145" i="69"/>
  <c r="U145" i="69"/>
  <c r="N176" i="69"/>
  <c r="U176" i="69"/>
  <c r="M214" i="69"/>
  <c r="K250" i="69"/>
  <c r="V286" i="69"/>
  <c r="P286" i="69"/>
  <c r="M353" i="69"/>
  <c r="G353" i="69"/>
  <c r="X353" i="69" s="1"/>
  <c r="K353" i="69"/>
  <c r="U353" i="69"/>
  <c r="I353" i="69"/>
  <c r="U366" i="69"/>
  <c r="G366" i="69"/>
  <c r="X366" i="69" s="1"/>
  <c r="M366" i="69"/>
  <c r="K366" i="69"/>
  <c r="N441" i="69"/>
  <c r="N458" i="69"/>
  <c r="L458" i="69"/>
  <c r="W458" i="69" s="1"/>
  <c r="U467" i="69"/>
  <c r="K467" i="69"/>
  <c r="G467" i="69"/>
  <c r="X467" i="69" s="1"/>
  <c r="Q467" i="69"/>
  <c r="J467" i="69"/>
  <c r="O467" i="69"/>
  <c r="I467" i="69"/>
  <c r="U40" i="50"/>
  <c r="V40" i="50"/>
  <c r="V78" i="58"/>
  <c r="S78" i="58"/>
  <c r="R27" i="79"/>
  <c r="J11" i="49"/>
  <c r="O11" i="49"/>
  <c r="O13" i="49"/>
  <c r="J18" i="49"/>
  <c r="Z27" i="49"/>
  <c r="X28" i="49"/>
  <c r="V299" i="69" s="1"/>
  <c r="T35" i="49"/>
  <c r="X35" i="49"/>
  <c r="V432" i="69" s="1"/>
  <c r="AA36" i="49"/>
  <c r="Z48" i="49"/>
  <c r="AA54" i="49"/>
  <c r="AA56" i="49"/>
  <c r="Q13" i="69"/>
  <c r="O15" i="69"/>
  <c r="R16" i="69"/>
  <c r="N20" i="69"/>
  <c r="J21" i="69"/>
  <c r="Q21" i="69"/>
  <c r="P22" i="69"/>
  <c r="R24" i="69"/>
  <c r="L26" i="69"/>
  <c r="O28" i="69"/>
  <c r="K30" i="69"/>
  <c r="K32" i="69"/>
  <c r="G37" i="69"/>
  <c r="X37" i="69" s="1"/>
  <c r="N37" i="69"/>
  <c r="I38" i="69"/>
  <c r="S38" i="69"/>
  <c r="R44" i="69"/>
  <c r="K48" i="69"/>
  <c r="I49" i="69"/>
  <c r="S49" i="69"/>
  <c r="N53" i="69"/>
  <c r="U53" i="69"/>
  <c r="J59" i="69"/>
  <c r="S63" i="69"/>
  <c r="S67" i="69"/>
  <c r="R75" i="69"/>
  <c r="K76" i="69"/>
  <c r="P77" i="69"/>
  <c r="G78" i="69"/>
  <c r="X78" i="69" s="1"/>
  <c r="S78" i="69"/>
  <c r="K82" i="69"/>
  <c r="R83" i="69"/>
  <c r="K89" i="69"/>
  <c r="J90" i="69"/>
  <c r="S90" i="69"/>
  <c r="G91" i="69"/>
  <c r="X91" i="69" s="1"/>
  <c r="O91" i="69"/>
  <c r="K93" i="69"/>
  <c r="R94" i="69"/>
  <c r="N98" i="69"/>
  <c r="I99" i="69"/>
  <c r="O99" i="69"/>
  <c r="O104" i="69"/>
  <c r="K105" i="69"/>
  <c r="K109" i="69"/>
  <c r="O110" i="69"/>
  <c r="P111" i="69"/>
  <c r="R113" i="69"/>
  <c r="R125" i="69"/>
  <c r="N129" i="69"/>
  <c r="I130" i="69"/>
  <c r="O130" i="69"/>
  <c r="R136" i="69"/>
  <c r="K137" i="69"/>
  <c r="N140" i="69"/>
  <c r="I141" i="69"/>
  <c r="O141" i="69"/>
  <c r="N144" i="69"/>
  <c r="I145" i="69"/>
  <c r="O145" i="69"/>
  <c r="G156" i="69"/>
  <c r="X156" i="69" s="1"/>
  <c r="S156" i="69"/>
  <c r="J157" i="69"/>
  <c r="Q157" i="69"/>
  <c r="L158" i="69"/>
  <c r="W158" i="69" s="1"/>
  <c r="S159" i="69"/>
  <c r="G160" i="69"/>
  <c r="X160" i="69" s="1"/>
  <c r="N160" i="69"/>
  <c r="I161" i="69"/>
  <c r="R172" i="69"/>
  <c r="N175" i="69"/>
  <c r="I176" i="69"/>
  <c r="O176" i="69"/>
  <c r="O178" i="69"/>
  <c r="K179" i="69"/>
  <c r="O189" i="69"/>
  <c r="K190" i="69"/>
  <c r="V190" i="69"/>
  <c r="P192" i="69"/>
  <c r="R195" i="69"/>
  <c r="J209" i="69"/>
  <c r="X212" i="69"/>
  <c r="O212" i="69"/>
  <c r="R214" i="69"/>
  <c r="S237" i="69"/>
  <c r="K237" i="69"/>
  <c r="G237" i="69"/>
  <c r="X237" i="69" s="1"/>
  <c r="Q237" i="69"/>
  <c r="J237" i="69"/>
  <c r="O237" i="69"/>
  <c r="I237" i="69"/>
  <c r="X252" i="69"/>
  <c r="O252" i="69"/>
  <c r="G252" i="69"/>
  <c r="V252" i="69"/>
  <c r="K252" i="69"/>
  <c r="U252" i="69"/>
  <c r="J252" i="69"/>
  <c r="L313" i="69"/>
  <c r="W313" i="69" s="1"/>
  <c r="N333" i="69"/>
  <c r="L342" i="69"/>
  <c r="W342" i="69" s="1"/>
  <c r="N342" i="69"/>
  <c r="Q353" i="69"/>
  <c r="N467" i="69"/>
  <c r="V502" i="69"/>
  <c r="U502" i="69"/>
  <c r="K502" i="69"/>
  <c r="G502" i="69"/>
  <c r="Q502" i="69"/>
  <c r="J502" i="69"/>
  <c r="X502" i="69"/>
  <c r="O502" i="69"/>
  <c r="I502" i="69"/>
  <c r="U517" i="69"/>
  <c r="N517" i="69"/>
  <c r="I517" i="69"/>
  <c r="M19" i="50"/>
  <c r="AD23" i="47"/>
  <c r="W16" i="57"/>
  <c r="V16" i="57"/>
  <c r="AE11" i="79"/>
  <c r="AF11" i="79"/>
  <c r="Y10" i="79"/>
  <c r="J13" i="49"/>
  <c r="J15" i="49"/>
  <c r="O17" i="49"/>
  <c r="J20" i="49"/>
  <c r="AA29" i="49"/>
  <c r="AA31" i="49"/>
  <c r="Z35" i="49"/>
  <c r="O20" i="49"/>
  <c r="AA45" i="49"/>
  <c r="G13" i="69"/>
  <c r="V13" i="69"/>
  <c r="G15" i="69"/>
  <c r="S15" i="69"/>
  <c r="S16" i="69"/>
  <c r="V20" i="69"/>
  <c r="G21" i="69"/>
  <c r="K21" i="69"/>
  <c r="S21" i="69"/>
  <c r="G23" i="69"/>
  <c r="J24" i="69"/>
  <c r="S24" i="69"/>
  <c r="Q30" i="69"/>
  <c r="O32" i="69"/>
  <c r="R37" i="69"/>
  <c r="J38" i="69"/>
  <c r="U38" i="69"/>
  <c r="K43" i="69"/>
  <c r="G48" i="69"/>
  <c r="X48" i="69" s="1"/>
  <c r="N48" i="69"/>
  <c r="J49" i="69"/>
  <c r="U49" i="69"/>
  <c r="I53" i="69"/>
  <c r="O53" i="69"/>
  <c r="R59" i="69"/>
  <c r="J63" i="69"/>
  <c r="I64" i="69"/>
  <c r="J67" i="69"/>
  <c r="J75" i="69"/>
  <c r="S75" i="69"/>
  <c r="G76" i="69"/>
  <c r="X76" i="69" s="1"/>
  <c r="O76" i="69"/>
  <c r="O82" i="69"/>
  <c r="O89" i="69"/>
  <c r="K90" i="69"/>
  <c r="O93" i="69"/>
  <c r="G98" i="69"/>
  <c r="X98" i="69" s="1"/>
  <c r="S98" i="69"/>
  <c r="J99" i="69"/>
  <c r="S99" i="69"/>
  <c r="G104" i="69"/>
  <c r="X104" i="69" s="1"/>
  <c r="G105" i="69"/>
  <c r="X105" i="69" s="1"/>
  <c r="N105" i="69"/>
  <c r="G109" i="69"/>
  <c r="X109" i="69" s="1"/>
  <c r="N109" i="69"/>
  <c r="I110" i="69"/>
  <c r="S110" i="69"/>
  <c r="K124" i="69"/>
  <c r="G129" i="69"/>
  <c r="X129" i="69" s="1"/>
  <c r="S129" i="69"/>
  <c r="J130" i="69"/>
  <c r="Q130" i="69"/>
  <c r="J136" i="69"/>
  <c r="S136" i="69"/>
  <c r="G137" i="69"/>
  <c r="X137" i="69" s="1"/>
  <c r="T138" i="69"/>
  <c r="G140" i="69"/>
  <c r="X140" i="69" s="1"/>
  <c r="S140" i="69"/>
  <c r="J141" i="69"/>
  <c r="Q141" i="69"/>
  <c r="G144" i="69"/>
  <c r="X144" i="69" s="1"/>
  <c r="S144" i="69"/>
  <c r="J145" i="69"/>
  <c r="Q145" i="69"/>
  <c r="G157" i="69"/>
  <c r="X157" i="69" s="1"/>
  <c r="K157" i="69"/>
  <c r="S157" i="69"/>
  <c r="P158" i="69"/>
  <c r="G159" i="69"/>
  <c r="X159" i="69" s="1"/>
  <c r="R160" i="69"/>
  <c r="N161" i="69"/>
  <c r="G175" i="69"/>
  <c r="X175" i="69" s="1"/>
  <c r="S175" i="69"/>
  <c r="J176" i="69"/>
  <c r="Q176" i="69"/>
  <c r="S178" i="69"/>
  <c r="G179" i="69"/>
  <c r="X179" i="69" s="1"/>
  <c r="N179" i="69"/>
  <c r="I180" i="69"/>
  <c r="G189" i="69"/>
  <c r="X189" i="69" s="1"/>
  <c r="G190" i="69"/>
  <c r="N190" i="69"/>
  <c r="J194" i="69"/>
  <c r="J198" i="69"/>
  <c r="K208" i="69"/>
  <c r="R209" i="69"/>
  <c r="K212" i="69"/>
  <c r="U255" i="69"/>
  <c r="R255" i="69"/>
  <c r="K255" i="69"/>
  <c r="J255" i="69"/>
  <c r="W288" i="69"/>
  <c r="N288" i="69"/>
  <c r="G288" i="69"/>
  <c r="K288" i="69"/>
  <c r="U288" i="69"/>
  <c r="J288" i="69"/>
  <c r="Q385" i="69"/>
  <c r="I385" i="69"/>
  <c r="N502" i="69"/>
  <c r="U513" i="69"/>
  <c r="N513" i="69"/>
  <c r="I513" i="69"/>
  <c r="T518" i="69"/>
  <c r="M518" i="69"/>
  <c r="D7" i="67"/>
  <c r="S19" i="58"/>
  <c r="S42" i="58"/>
  <c r="T42" i="58"/>
  <c r="R42" i="58"/>
  <c r="H11" i="57"/>
  <c r="AE25" i="79"/>
  <c r="AF25" i="79"/>
  <c r="L10" i="79"/>
  <c r="L25" i="79"/>
  <c r="AE28" i="79"/>
  <c r="L28" i="79"/>
  <c r="AA37" i="49"/>
  <c r="AA53" i="49"/>
  <c r="G20" i="69"/>
  <c r="N21" i="69"/>
  <c r="U21" i="69"/>
  <c r="G30" i="69"/>
  <c r="X30" i="69" s="1"/>
  <c r="G32" i="69"/>
  <c r="N38" i="69"/>
  <c r="S48" i="69"/>
  <c r="N49" i="69"/>
  <c r="G82" i="69"/>
  <c r="X82" i="69" s="1"/>
  <c r="S82" i="69"/>
  <c r="G89" i="69"/>
  <c r="X89" i="69" s="1"/>
  <c r="G90" i="69"/>
  <c r="X90" i="69" s="1"/>
  <c r="N90" i="69"/>
  <c r="G93" i="69"/>
  <c r="X93" i="69" s="1"/>
  <c r="S93" i="69"/>
  <c r="G99" i="69"/>
  <c r="X99" i="69" s="1"/>
  <c r="K99" i="69"/>
  <c r="U99" i="69"/>
  <c r="R105" i="69"/>
  <c r="R109" i="69"/>
  <c r="G130" i="69"/>
  <c r="X130" i="69" s="1"/>
  <c r="K130" i="69"/>
  <c r="S130" i="69"/>
  <c r="Q137" i="69"/>
  <c r="G141" i="69"/>
  <c r="X141" i="69" s="1"/>
  <c r="K141" i="69"/>
  <c r="S141" i="69"/>
  <c r="G145" i="69"/>
  <c r="X145" i="69" s="1"/>
  <c r="K145" i="69"/>
  <c r="S145" i="69"/>
  <c r="N157" i="69"/>
  <c r="U157" i="69"/>
  <c r="S161" i="69"/>
  <c r="G176" i="69"/>
  <c r="X176" i="69" s="1"/>
  <c r="K176" i="69"/>
  <c r="S176" i="69"/>
  <c r="G178" i="69"/>
  <c r="X178" i="69" s="1"/>
  <c r="R179" i="69"/>
  <c r="R190" i="69"/>
  <c r="U213" i="69"/>
  <c r="J213" i="69"/>
  <c r="X256" i="69"/>
  <c r="S256" i="69"/>
  <c r="N256" i="69"/>
  <c r="I256" i="69"/>
  <c r="T292" i="69"/>
  <c r="J292" i="69"/>
  <c r="Q328" i="69"/>
  <c r="I328" i="69"/>
  <c r="L350" i="69"/>
  <c r="W350" i="69" s="1"/>
  <c r="O381" i="69"/>
  <c r="M381" i="69"/>
  <c r="G381" i="69"/>
  <c r="X381" i="69" s="1"/>
  <c r="K381" i="69"/>
  <c r="U381" i="69"/>
  <c r="I381" i="69"/>
  <c r="U387" i="69"/>
  <c r="G387" i="69"/>
  <c r="X387" i="69" s="1"/>
  <c r="M387" i="69"/>
  <c r="K387" i="69"/>
  <c r="T429" i="69"/>
  <c r="M429" i="69"/>
  <c r="M461" i="69"/>
  <c r="G461" i="69"/>
  <c r="X461" i="69" s="1"/>
  <c r="K461" i="69"/>
  <c r="U461" i="69"/>
  <c r="I461" i="69"/>
  <c r="N495" i="69"/>
  <c r="J495" i="69"/>
  <c r="U495" i="69"/>
  <c r="I495" i="69"/>
  <c r="V519" i="69"/>
  <c r="U519" i="69"/>
  <c r="K519" i="69"/>
  <c r="G519" i="69"/>
  <c r="Q519" i="69"/>
  <c r="J519" i="69"/>
  <c r="X519" i="69"/>
  <c r="O519" i="69"/>
  <c r="I519" i="69"/>
  <c r="AA18" i="50"/>
  <c r="V31" i="50"/>
  <c r="U31" i="50"/>
  <c r="U48" i="50"/>
  <c r="AB48" i="50"/>
  <c r="V48" i="50"/>
  <c r="T79" i="58"/>
  <c r="S79" i="58"/>
  <c r="S23" i="56"/>
  <c r="AU21" i="90"/>
  <c r="AH21" i="90"/>
  <c r="R10" i="79"/>
  <c r="R25" i="79"/>
  <c r="U26" i="79"/>
  <c r="AE30" i="79"/>
  <c r="AF30" i="79"/>
  <c r="L30" i="79"/>
  <c r="G216" i="69"/>
  <c r="X216" i="69" s="1"/>
  <c r="R217" i="69"/>
  <c r="S218" i="69"/>
  <c r="Q229" i="69"/>
  <c r="R247" i="69"/>
  <c r="P267" i="69"/>
  <c r="J272" i="69"/>
  <c r="W272" i="69"/>
  <c r="G273" i="69"/>
  <c r="T273" i="69"/>
  <c r="O274" i="69"/>
  <c r="U276" i="69"/>
  <c r="G287" i="69"/>
  <c r="K287" i="69"/>
  <c r="U287" i="69"/>
  <c r="G289" i="69"/>
  <c r="U289" i="69"/>
  <c r="N295" i="69"/>
  <c r="G314" i="69"/>
  <c r="X314" i="69" s="1"/>
  <c r="N314" i="69"/>
  <c r="U315" i="69"/>
  <c r="J325" i="69"/>
  <c r="T329" i="69"/>
  <c r="N331" i="69"/>
  <c r="M334" i="69"/>
  <c r="G362" i="69"/>
  <c r="X362" i="69" s="1"/>
  <c r="U362" i="69"/>
  <c r="M364" i="69"/>
  <c r="M370" i="69"/>
  <c r="Q372" i="69"/>
  <c r="G383" i="69"/>
  <c r="X383" i="69" s="1"/>
  <c r="M383" i="69"/>
  <c r="N386" i="69"/>
  <c r="N402" i="69"/>
  <c r="G406" i="69"/>
  <c r="X406" i="69" s="1"/>
  <c r="K406" i="69"/>
  <c r="U406" i="69"/>
  <c r="N407" i="69"/>
  <c r="N409" i="69"/>
  <c r="U410" i="69"/>
  <c r="Q419" i="69"/>
  <c r="J421" i="69"/>
  <c r="Q421" i="69"/>
  <c r="K442" i="69"/>
  <c r="O444" i="69"/>
  <c r="L445" i="69"/>
  <c r="W445" i="69" s="1"/>
  <c r="Q446" i="69"/>
  <c r="N447" i="69"/>
  <c r="U448" i="69"/>
  <c r="U459" i="69"/>
  <c r="J463" i="69"/>
  <c r="Q463" i="69"/>
  <c r="Q465" i="69"/>
  <c r="T475" i="69"/>
  <c r="U476" i="69"/>
  <c r="J478" i="69"/>
  <c r="N482" i="69"/>
  <c r="Q484" i="69"/>
  <c r="O486" i="69"/>
  <c r="G494" i="69"/>
  <c r="K494" i="69"/>
  <c r="U494" i="69"/>
  <c r="N496" i="69"/>
  <c r="N498" i="69"/>
  <c r="J499" i="69"/>
  <c r="U500" i="69"/>
  <c r="N503" i="69"/>
  <c r="J515" i="69"/>
  <c r="Q515" i="69"/>
  <c r="O516" i="69"/>
  <c r="N520" i="69"/>
  <c r="J523" i="69"/>
  <c r="Q523" i="69"/>
  <c r="O524" i="69"/>
  <c r="K537" i="69"/>
  <c r="K539" i="69"/>
  <c r="W539" i="69"/>
  <c r="G541" i="69"/>
  <c r="X541" i="69" s="1"/>
  <c r="M541" i="69"/>
  <c r="Q543" i="69"/>
  <c r="AB9" i="50"/>
  <c r="O9" i="50"/>
  <c r="AB10" i="50"/>
  <c r="O13" i="50"/>
  <c r="AB14" i="50"/>
  <c r="O14" i="50"/>
  <c r="AB15" i="50"/>
  <c r="AA16" i="50"/>
  <c r="M17" i="50"/>
  <c r="AB20" i="50"/>
  <c r="AA27" i="50"/>
  <c r="H29" i="50"/>
  <c r="AA31" i="50"/>
  <c r="V38" i="50"/>
  <c r="H17" i="50"/>
  <c r="H26" i="50"/>
  <c r="AB50" i="50"/>
  <c r="AA50" i="50"/>
  <c r="O12" i="47"/>
  <c r="H11" i="47"/>
  <c r="L11" i="47"/>
  <c r="AD27" i="47"/>
  <c r="F14" i="58"/>
  <c r="F17" i="58"/>
  <c r="F22" i="58"/>
  <c r="F24" i="58"/>
  <c r="V49" i="58"/>
  <c r="S51" i="58"/>
  <c r="S53" i="58"/>
  <c r="S54" i="58"/>
  <c r="S55" i="58"/>
  <c r="V57" i="58"/>
  <c r="S58" i="58"/>
  <c r="S59" i="58"/>
  <c r="S61" i="58"/>
  <c r="S70" i="58"/>
  <c r="S71" i="58"/>
  <c r="S77" i="58"/>
  <c r="S94" i="58"/>
  <c r="S113" i="58"/>
  <c r="S25" i="56"/>
  <c r="AI12" i="90"/>
  <c r="AI18" i="90"/>
  <c r="AI22" i="90"/>
  <c r="N11" i="57"/>
  <c r="K13" i="57"/>
  <c r="H16" i="57"/>
  <c r="N16" i="57"/>
  <c r="H18" i="57"/>
  <c r="W24" i="57"/>
  <c r="K16" i="57"/>
  <c r="W25" i="57"/>
  <c r="P31" i="57"/>
  <c r="P33" i="57"/>
  <c r="AF10" i="79"/>
  <c r="AF12" i="79"/>
  <c r="AF26" i="79"/>
  <c r="AF28" i="79"/>
  <c r="U273" i="69"/>
  <c r="N287" i="69"/>
  <c r="W287" i="69"/>
  <c r="O314" i="69"/>
  <c r="Q383" i="69"/>
  <c r="N406" i="69"/>
  <c r="U446" i="69"/>
  <c r="U484" i="69"/>
  <c r="N494" i="69"/>
  <c r="W494" i="69"/>
  <c r="O503" i="69"/>
  <c r="O520" i="69"/>
  <c r="Q541" i="69"/>
  <c r="AA11" i="50"/>
  <c r="O17" i="50"/>
  <c r="AA21" i="50"/>
  <c r="AA22" i="50"/>
  <c r="H19" i="50"/>
  <c r="AA41" i="50"/>
  <c r="X12" i="47"/>
  <c r="AB13" i="47"/>
  <c r="H14" i="47"/>
  <c r="L14" i="47"/>
  <c r="R41" i="58"/>
  <c r="F40" i="58"/>
  <c r="S117" i="58"/>
  <c r="O10" i="56"/>
  <c r="S18" i="56"/>
  <c r="AI10" i="90"/>
  <c r="AI15" i="90"/>
  <c r="AI16" i="90"/>
  <c r="P21" i="57"/>
  <c r="R23" i="57"/>
  <c r="R30" i="57"/>
  <c r="R33" i="57"/>
  <c r="R36" i="57"/>
  <c r="AF27" i="79"/>
  <c r="AF29" i="79"/>
  <c r="U28" i="79"/>
  <c r="O216" i="69"/>
  <c r="K217" i="69"/>
  <c r="I218" i="69"/>
  <c r="R232" i="69"/>
  <c r="P253" i="69"/>
  <c r="O254" i="69"/>
  <c r="P271" i="69"/>
  <c r="O272" i="69"/>
  <c r="J273" i="69"/>
  <c r="I276" i="69"/>
  <c r="I287" i="69"/>
  <c r="O287" i="69"/>
  <c r="X287" i="69"/>
  <c r="K289" i="69"/>
  <c r="K293" i="69"/>
  <c r="J296" i="69"/>
  <c r="I314" i="69"/>
  <c r="U314" i="69"/>
  <c r="K323" i="69"/>
  <c r="I326" i="69"/>
  <c r="J329" i="69"/>
  <c r="I332" i="69"/>
  <c r="N352" i="69"/>
  <c r="K362" i="69"/>
  <c r="L380" i="69"/>
  <c r="W380" i="69" s="1"/>
  <c r="I383" i="69"/>
  <c r="U383" i="69"/>
  <c r="J386" i="69"/>
  <c r="N403" i="69"/>
  <c r="I406" i="69"/>
  <c r="O406" i="69"/>
  <c r="I410" i="69"/>
  <c r="J418" i="69"/>
  <c r="N421" i="69"/>
  <c r="J426" i="69"/>
  <c r="Q442" i="69"/>
  <c r="I446" i="69"/>
  <c r="J447" i="69"/>
  <c r="I448" i="69"/>
  <c r="J456" i="69"/>
  <c r="I459" i="69"/>
  <c r="N463" i="69"/>
  <c r="J475" i="69"/>
  <c r="O478" i="69"/>
  <c r="I484" i="69"/>
  <c r="L485" i="69"/>
  <c r="W485" i="69" s="1"/>
  <c r="I494" i="69"/>
  <c r="O494" i="69"/>
  <c r="X494" i="69"/>
  <c r="O499" i="69"/>
  <c r="I500" i="69"/>
  <c r="I503" i="69"/>
  <c r="U503" i="69"/>
  <c r="N515" i="69"/>
  <c r="W515" i="69"/>
  <c r="I520" i="69"/>
  <c r="U520" i="69"/>
  <c r="N523" i="69"/>
  <c r="Q537" i="69"/>
  <c r="Q539" i="69"/>
  <c r="I541" i="69"/>
  <c r="U541" i="69"/>
  <c r="O18" i="50"/>
  <c r="H11" i="50"/>
  <c r="AB40" i="50"/>
  <c r="R10" i="58"/>
  <c r="T41" i="58"/>
  <c r="AH16" i="90"/>
  <c r="H15" i="57"/>
  <c r="H29" i="79"/>
  <c r="AA11" i="59"/>
  <c r="Z22" i="59"/>
  <c r="Z26" i="59"/>
  <c r="Y22" i="59"/>
  <c r="Y26" i="59"/>
  <c r="Y17" i="59"/>
  <c r="Z24" i="59"/>
  <c r="AA23" i="59"/>
  <c r="Y24" i="59"/>
  <c r="Y13" i="59"/>
  <c r="S24" i="2"/>
  <c r="AD27" i="2"/>
  <c r="H31" i="2"/>
  <c r="K13" i="35"/>
  <c r="AA13" i="35"/>
  <c r="Y15" i="35"/>
  <c r="K40" i="35"/>
  <c r="P14" i="1"/>
  <c r="P36" i="1"/>
  <c r="U64" i="1"/>
  <c r="T66" i="1"/>
  <c r="U68" i="1"/>
  <c r="J92" i="1"/>
  <c r="M36" i="48"/>
  <c r="AC36" i="48"/>
  <c r="O28" i="64"/>
  <c r="J28" i="64"/>
  <c r="W28" i="64"/>
  <c r="S28" i="64"/>
  <c r="I28" i="64"/>
  <c r="Q133" i="64"/>
  <c r="K133" i="64"/>
  <c r="G133" i="64"/>
  <c r="AB133" i="64" s="1"/>
  <c r="O133" i="64"/>
  <c r="J133" i="64"/>
  <c r="AB193" i="64"/>
  <c r="Z193" i="64"/>
  <c r="Q193" i="64"/>
  <c r="K193" i="64"/>
  <c r="G193" i="64"/>
  <c r="Y193" i="64"/>
  <c r="O193" i="64"/>
  <c r="J193" i="64"/>
  <c r="R193" i="64"/>
  <c r="V193" i="64"/>
  <c r="X247" i="64"/>
  <c r="Y247" i="64"/>
  <c r="Q247" i="64"/>
  <c r="K247" i="64"/>
  <c r="W247" i="64"/>
  <c r="P247" i="64"/>
  <c r="J247" i="64"/>
  <c r="V247" i="64"/>
  <c r="AA248" i="64"/>
  <c r="W248" i="64"/>
  <c r="G248" i="64"/>
  <c r="Q248" i="64"/>
  <c r="P261" i="64"/>
  <c r="G261" i="64"/>
  <c r="AB261" i="64" s="1"/>
  <c r="W261" i="64"/>
  <c r="L261" i="64"/>
  <c r="X281" i="64"/>
  <c r="S281" i="64"/>
  <c r="L281" i="64"/>
  <c r="G281" i="64"/>
  <c r="AB281" i="64" s="1"/>
  <c r="Q281" i="64"/>
  <c r="K281" i="64"/>
  <c r="V281" i="64"/>
  <c r="Q287" i="64"/>
  <c r="L287" i="64"/>
  <c r="Q315" i="64"/>
  <c r="I88" i="64"/>
  <c r="L315" i="64"/>
  <c r="Q323" i="64"/>
  <c r="L323" i="64"/>
  <c r="X324" i="64"/>
  <c r="S324" i="64"/>
  <c r="L324" i="64"/>
  <c r="G324" i="64"/>
  <c r="AB324" i="64" s="1"/>
  <c r="Q324" i="64"/>
  <c r="K324" i="64"/>
  <c r="V324" i="64"/>
  <c r="X335" i="64"/>
  <c r="V335" i="64"/>
  <c r="K335" i="64"/>
  <c r="S335" i="64"/>
  <c r="J335" i="64"/>
  <c r="Q349" i="64"/>
  <c r="L349" i="64"/>
  <c r="X352" i="64"/>
  <c r="O352" i="64"/>
  <c r="V352" i="64"/>
  <c r="K352" i="64"/>
  <c r="W355" i="64"/>
  <c r="G355" i="64"/>
  <c r="AB355" i="64" s="1"/>
  <c r="Q355" i="64"/>
  <c r="X367" i="64"/>
  <c r="Q367" i="64"/>
  <c r="K367" i="64"/>
  <c r="W367" i="64"/>
  <c r="P367" i="64"/>
  <c r="J367" i="64"/>
  <c r="V367" i="64"/>
  <c r="V27" i="66"/>
  <c r="T27" i="66"/>
  <c r="K27" i="66"/>
  <c r="S27" i="66"/>
  <c r="I27" i="66"/>
  <c r="X27" i="66"/>
  <c r="W34" i="66"/>
  <c r="X34" i="66"/>
  <c r="P34" i="66"/>
  <c r="G34" i="66"/>
  <c r="U34" i="66"/>
  <c r="L34" i="66"/>
  <c r="Y34" i="66"/>
  <c r="X45" i="66"/>
  <c r="U45" i="66"/>
  <c r="G45" i="66"/>
  <c r="Q45" i="66"/>
  <c r="V69" i="66"/>
  <c r="S69" i="66"/>
  <c r="I69" i="66"/>
  <c r="X69" i="66"/>
  <c r="O69" i="66"/>
  <c r="W69" i="66"/>
  <c r="K69" i="66"/>
  <c r="V92" i="66"/>
  <c r="S92" i="66"/>
  <c r="G92" i="66"/>
  <c r="Y92" i="66" s="1"/>
  <c r="O92" i="66"/>
  <c r="Y103" i="66"/>
  <c r="R103" i="66"/>
  <c r="J103" i="66"/>
  <c r="W103" i="66"/>
  <c r="N103" i="66"/>
  <c r="V103" i="66"/>
  <c r="K103" i="66"/>
  <c r="Y111" i="66"/>
  <c r="R111" i="66"/>
  <c r="J111" i="66"/>
  <c r="O111" i="66"/>
  <c r="G111" i="66"/>
  <c r="W111" i="66"/>
  <c r="N111" i="66"/>
  <c r="V166" i="66"/>
  <c r="K166" i="66"/>
  <c r="R169" i="66"/>
  <c r="S169" i="66"/>
  <c r="O169" i="66"/>
  <c r="X180" i="66"/>
  <c r="Y180" i="66"/>
  <c r="Q180" i="66"/>
  <c r="V180" i="66"/>
  <c r="M180" i="66"/>
  <c r="U180" i="66"/>
  <c r="R210" i="66"/>
  <c r="J210" i="66"/>
  <c r="V210" i="66"/>
  <c r="M210" i="66"/>
  <c r="X210" i="66" s="1"/>
  <c r="U210" i="66"/>
  <c r="I210" i="66"/>
  <c r="Y211" i="66"/>
  <c r="V211" i="66"/>
  <c r="N211" i="66"/>
  <c r="G211" i="66"/>
  <c r="W211" i="66"/>
  <c r="K211" i="66"/>
  <c r="S211" i="66"/>
  <c r="J211" i="66"/>
  <c r="V212" i="66"/>
  <c r="K212" i="66"/>
  <c r="S212" i="66"/>
  <c r="O212" i="66"/>
  <c r="V258" i="66"/>
  <c r="O258" i="66"/>
  <c r="S258" i="66"/>
  <c r="K258" i="66"/>
  <c r="P264" i="66"/>
  <c r="L264" i="66"/>
  <c r="V264" i="66"/>
  <c r="J264" i="66"/>
  <c r="V279" i="66"/>
  <c r="S279" i="66"/>
  <c r="L279" i="66"/>
  <c r="G279" i="66"/>
  <c r="Y279" i="66" s="1"/>
  <c r="T279" i="66"/>
  <c r="K279" i="66"/>
  <c r="Q279" i="66"/>
  <c r="I279" i="66"/>
  <c r="W293" i="66"/>
  <c r="S293" i="66"/>
  <c r="V293" i="66"/>
  <c r="M293" i="66"/>
  <c r="V331" i="66"/>
  <c r="X331" i="66"/>
  <c r="S331" i="66"/>
  <c r="L331" i="66"/>
  <c r="G331" i="66"/>
  <c r="U331" i="66"/>
  <c r="O331" i="66"/>
  <c r="T331" i="66"/>
  <c r="K331" i="66"/>
  <c r="W331" i="66"/>
  <c r="V340" i="66"/>
  <c r="T340" i="66"/>
  <c r="K340" i="66"/>
  <c r="P340" i="66"/>
  <c r="X340" i="66"/>
  <c r="O340" i="66"/>
  <c r="V343" i="66"/>
  <c r="U343" i="66"/>
  <c r="P343" i="66"/>
  <c r="I343" i="66"/>
  <c r="T343" i="66"/>
  <c r="L343" i="66"/>
  <c r="Y343" i="66"/>
  <c r="S343" i="66"/>
  <c r="K343" i="66"/>
  <c r="X343" i="66"/>
  <c r="Y374" i="66"/>
  <c r="G374" i="66"/>
  <c r="V396" i="66"/>
  <c r="T396" i="66"/>
  <c r="K396" i="66"/>
  <c r="P396" i="66"/>
  <c r="H391" i="66"/>
  <c r="X396" i="66"/>
  <c r="O396" i="66"/>
  <c r="V403" i="66"/>
  <c r="U403" i="66"/>
  <c r="P403" i="66"/>
  <c r="I403" i="66"/>
  <c r="U16" i="67" s="1"/>
  <c r="W403" i="66"/>
  <c r="O403" i="66"/>
  <c r="G403" i="66"/>
  <c r="T403" i="66"/>
  <c r="L403" i="66"/>
  <c r="X403" i="66"/>
  <c r="V407" i="66"/>
  <c r="W407" i="66"/>
  <c r="Q407" i="66"/>
  <c r="K407" i="66"/>
  <c r="U407" i="66"/>
  <c r="O407" i="66"/>
  <c r="G407" i="66"/>
  <c r="T407" i="66"/>
  <c r="L407" i="66"/>
  <c r="X407" i="66"/>
  <c r="Y414" i="66"/>
  <c r="U414" i="66"/>
  <c r="V414" i="66"/>
  <c r="M414" i="66"/>
  <c r="V427" i="66"/>
  <c r="U427" i="66"/>
  <c r="P427" i="66"/>
  <c r="I427" i="66"/>
  <c r="U40" i="67" s="1"/>
  <c r="W427" i="66"/>
  <c r="O427" i="66"/>
  <c r="G427" i="66"/>
  <c r="T427" i="66"/>
  <c r="L427" i="66"/>
  <c r="X427" i="66"/>
  <c r="W441" i="66"/>
  <c r="M441" i="66"/>
  <c r="S441" i="66"/>
  <c r="O441" i="66"/>
  <c r="V444" i="66"/>
  <c r="W444" i="66"/>
  <c r="O444" i="66"/>
  <c r="G444" i="66"/>
  <c r="X444" i="66"/>
  <c r="K444" i="66"/>
  <c r="T444" i="66"/>
  <c r="I444" i="66"/>
  <c r="V19" i="67" s="1"/>
  <c r="V456" i="66"/>
  <c r="X456" i="66"/>
  <c r="S456" i="66"/>
  <c r="L456" i="66"/>
  <c r="G456" i="66"/>
  <c r="U456" i="66"/>
  <c r="O456" i="66"/>
  <c r="T456" i="66"/>
  <c r="K456" i="66"/>
  <c r="W456" i="66"/>
  <c r="V460" i="66"/>
  <c r="X460" i="66"/>
  <c r="S460" i="66"/>
  <c r="L460" i="66"/>
  <c r="G460" i="66"/>
  <c r="U460" i="66"/>
  <c r="O460" i="66"/>
  <c r="T460" i="66"/>
  <c r="K460" i="66"/>
  <c r="W460" i="66"/>
  <c r="V464" i="66"/>
  <c r="X464" i="66"/>
  <c r="S464" i="66"/>
  <c r="L464" i="66"/>
  <c r="G464" i="66"/>
  <c r="T464" i="66"/>
  <c r="K464" i="66"/>
  <c r="Y464" i="66"/>
  <c r="Q464" i="66"/>
  <c r="I464" i="66"/>
  <c r="V39" i="67" s="1"/>
  <c r="W464" i="66"/>
  <c r="W471" i="66"/>
  <c r="X471" i="66"/>
  <c r="P471" i="66"/>
  <c r="G471" i="66"/>
  <c r="Q471" i="66"/>
  <c r="Y471" i="66"/>
  <c r="L471" i="66"/>
  <c r="V472" i="66"/>
  <c r="U472" i="66"/>
  <c r="P472" i="66"/>
  <c r="I472" i="66"/>
  <c r="W9" i="67" s="1"/>
  <c r="W472" i="66"/>
  <c r="O472" i="66"/>
  <c r="G472" i="66"/>
  <c r="T472" i="66"/>
  <c r="L472" i="66"/>
  <c r="X472" i="66"/>
  <c r="O521" i="66"/>
  <c r="M521" i="66"/>
  <c r="W521" i="66"/>
  <c r="I521" i="66"/>
  <c r="X20" i="67" s="1"/>
  <c r="V552" i="66"/>
  <c r="W552" i="66"/>
  <c r="Q552" i="66"/>
  <c r="K552" i="66"/>
  <c r="T552" i="66"/>
  <c r="L552" i="66"/>
  <c r="Y552" i="66"/>
  <c r="S552" i="66"/>
  <c r="I552" i="66"/>
  <c r="Y13" i="67" s="1"/>
  <c r="X552" i="66"/>
  <c r="V560" i="66"/>
  <c r="W560" i="66"/>
  <c r="Q560" i="66"/>
  <c r="K560" i="66"/>
  <c r="T560" i="66"/>
  <c r="L560" i="66"/>
  <c r="Y560" i="66"/>
  <c r="S560" i="66"/>
  <c r="I560" i="66"/>
  <c r="Y21" i="67" s="1"/>
  <c r="X560" i="66"/>
  <c r="J171" i="66"/>
  <c r="T51" i="71"/>
  <c r="K51" i="71"/>
  <c r="S51" i="71"/>
  <c r="J51" i="71"/>
  <c r="P51" i="71"/>
  <c r="O51" i="71"/>
  <c r="Y75" i="71"/>
  <c r="V75" i="71"/>
  <c r="P75" i="71"/>
  <c r="J75" i="71"/>
  <c r="Z75" i="71"/>
  <c r="T75" i="71"/>
  <c r="O75" i="71"/>
  <c r="H75" i="71"/>
  <c r="X75" i="71"/>
  <c r="N75" i="71"/>
  <c r="W75" i="71"/>
  <c r="K75" i="71"/>
  <c r="Y79" i="71"/>
  <c r="V79" i="71"/>
  <c r="P79" i="71"/>
  <c r="J79" i="71"/>
  <c r="Z79" i="71"/>
  <c r="T79" i="71"/>
  <c r="O79" i="71"/>
  <c r="H79" i="71"/>
  <c r="X79" i="71"/>
  <c r="N79" i="71"/>
  <c r="W79" i="71"/>
  <c r="K79" i="71"/>
  <c r="Z110" i="71"/>
  <c r="T110" i="71"/>
  <c r="K110" i="71"/>
  <c r="S110" i="71"/>
  <c r="J110" i="71"/>
  <c r="W110" i="71"/>
  <c r="F110" i="71"/>
  <c r="P110" i="71"/>
  <c r="Y135" i="71"/>
  <c r="R135" i="71"/>
  <c r="N135" i="71"/>
  <c r="Z135" i="71"/>
  <c r="V135" i="71"/>
  <c r="Y162" i="71"/>
  <c r="W162" i="71"/>
  <c r="R162" i="71"/>
  <c r="K162" i="71"/>
  <c r="F162" i="71"/>
  <c r="V162" i="71"/>
  <c r="P162" i="71"/>
  <c r="J162" i="71"/>
  <c r="X162" i="71"/>
  <c r="N162" i="71"/>
  <c r="T162" i="71"/>
  <c r="H162" i="71"/>
  <c r="X178" i="71"/>
  <c r="Z178" i="71"/>
  <c r="R178" i="71"/>
  <c r="J178" i="71"/>
  <c r="Y178" i="71"/>
  <c r="Q178" i="71"/>
  <c r="I178" i="71"/>
  <c r="U178" i="71"/>
  <c r="F178" i="71"/>
  <c r="N178" i="71"/>
  <c r="R194" i="71"/>
  <c r="N194" i="71"/>
  <c r="V194" i="71"/>
  <c r="H194" i="71"/>
  <c r="Z205" i="71"/>
  <c r="T205" i="71"/>
  <c r="K205" i="71"/>
  <c r="S205" i="71"/>
  <c r="J205" i="71"/>
  <c r="W205" i="71"/>
  <c r="F205" i="71"/>
  <c r="P205" i="71"/>
  <c r="Y219" i="71"/>
  <c r="V219" i="71"/>
  <c r="P219" i="71"/>
  <c r="J219" i="71"/>
  <c r="Z219" i="71"/>
  <c r="T219" i="71"/>
  <c r="O219" i="71"/>
  <c r="H219" i="71"/>
  <c r="X219" i="71"/>
  <c r="N219" i="71"/>
  <c r="W219" i="71"/>
  <c r="K219" i="71"/>
  <c r="W232" i="71"/>
  <c r="R232" i="71"/>
  <c r="K232" i="71"/>
  <c r="F232" i="71"/>
  <c r="Z232" i="71" s="1"/>
  <c r="V232" i="71"/>
  <c r="P232" i="71"/>
  <c r="J232" i="71"/>
  <c r="O232" i="71"/>
  <c r="N232" i="71"/>
  <c r="Y249" i="71"/>
  <c r="V249" i="71"/>
  <c r="P249" i="71"/>
  <c r="J249" i="71"/>
  <c r="Z249" i="71"/>
  <c r="T249" i="71"/>
  <c r="O249" i="71"/>
  <c r="H249" i="71"/>
  <c r="X249" i="71"/>
  <c r="N249" i="71"/>
  <c r="W249" i="71"/>
  <c r="K249" i="71"/>
  <c r="Y291" i="71"/>
  <c r="N291" i="71"/>
  <c r="Z291" i="71"/>
  <c r="H291" i="71"/>
  <c r="V291" i="71"/>
  <c r="W325" i="71"/>
  <c r="O325" i="71"/>
  <c r="F325" i="71"/>
  <c r="Z325" i="71" s="1"/>
  <c r="T325" i="71"/>
  <c r="K325" i="71"/>
  <c r="P325" i="71"/>
  <c r="J325" i="71"/>
  <c r="R345" i="71"/>
  <c r="N345" i="71"/>
  <c r="V345" i="71"/>
  <c r="Y356" i="71"/>
  <c r="S356" i="71"/>
  <c r="J356" i="71"/>
  <c r="Z356" i="71"/>
  <c r="R356" i="71"/>
  <c r="H356" i="71"/>
  <c r="V356" i="71"/>
  <c r="O356" i="71"/>
  <c r="T363" i="71"/>
  <c r="K363" i="71"/>
  <c r="S363" i="71"/>
  <c r="J363" i="71"/>
  <c r="W363" i="71"/>
  <c r="F363" i="71"/>
  <c r="Z363" i="71" s="1"/>
  <c r="P363" i="71"/>
  <c r="Y385" i="71"/>
  <c r="V385" i="71"/>
  <c r="N385" i="71"/>
  <c r="S385" i="71"/>
  <c r="J385" i="71"/>
  <c r="R385" i="71"/>
  <c r="O385" i="71"/>
  <c r="Z400" i="71"/>
  <c r="W400" i="71"/>
  <c r="O400" i="71"/>
  <c r="F400" i="71"/>
  <c r="T400" i="71"/>
  <c r="K400" i="71"/>
  <c r="P400" i="71"/>
  <c r="J400" i="71"/>
  <c r="R433" i="71"/>
  <c r="N433" i="71"/>
  <c r="V433" i="71"/>
  <c r="H433" i="71"/>
  <c r="Y484" i="71"/>
  <c r="N484" i="71"/>
  <c r="Z484" i="71"/>
  <c r="H484" i="71"/>
  <c r="V484" i="71"/>
  <c r="Z497" i="71"/>
  <c r="W497" i="71"/>
  <c r="O497" i="71"/>
  <c r="F497" i="71"/>
  <c r="T497" i="71"/>
  <c r="K497" i="71"/>
  <c r="P497" i="71"/>
  <c r="J497" i="71"/>
  <c r="Y502" i="71"/>
  <c r="N502" i="71"/>
  <c r="Z502" i="71"/>
  <c r="H502" i="71"/>
  <c r="V502" i="71"/>
  <c r="N522" i="71"/>
  <c r="R522" i="71"/>
  <c r="Z573" i="71"/>
  <c r="W573" i="71"/>
  <c r="O573" i="71"/>
  <c r="F573" i="71"/>
  <c r="T573" i="71"/>
  <c r="K573" i="71"/>
  <c r="S573" i="71"/>
  <c r="P573" i="71"/>
  <c r="H650" i="71"/>
  <c r="V658" i="71"/>
  <c r="N658" i="71"/>
  <c r="S658" i="71"/>
  <c r="J658" i="71"/>
  <c r="O658" i="71"/>
  <c r="H658" i="71"/>
  <c r="Q80" i="69"/>
  <c r="K80" i="69"/>
  <c r="G80" i="69"/>
  <c r="X80" i="69" s="1"/>
  <c r="U80" i="69"/>
  <c r="O80" i="69"/>
  <c r="J80" i="69"/>
  <c r="S80" i="69"/>
  <c r="N80" i="69"/>
  <c r="I80" i="69"/>
  <c r="R80" i="69"/>
  <c r="M80" i="69"/>
  <c r="Q199" i="69"/>
  <c r="K199" i="69"/>
  <c r="G199" i="69"/>
  <c r="X199" i="69" s="1"/>
  <c r="U199" i="69"/>
  <c r="O199" i="69"/>
  <c r="J199" i="69"/>
  <c r="S199" i="69"/>
  <c r="N199" i="69"/>
  <c r="I199" i="69"/>
  <c r="R199" i="69"/>
  <c r="M199" i="69"/>
  <c r="N466" i="69"/>
  <c r="L466" i="69"/>
  <c r="W466" i="69" s="1"/>
  <c r="V497" i="69"/>
  <c r="X497" i="69"/>
  <c r="Q497" i="69"/>
  <c r="K497" i="69"/>
  <c r="G497" i="69"/>
  <c r="H489" i="69"/>
  <c r="W497" i="69"/>
  <c r="O497" i="69"/>
  <c r="J497" i="69"/>
  <c r="U497" i="69"/>
  <c r="N497" i="69"/>
  <c r="I497" i="69"/>
  <c r="T497" i="69"/>
  <c r="M497" i="69"/>
  <c r="V532" i="69"/>
  <c r="P532" i="69"/>
  <c r="L532" i="69"/>
  <c r="X533" i="69"/>
  <c r="W533" i="69"/>
  <c r="M533" i="69"/>
  <c r="G533" i="69"/>
  <c r="U533" i="69"/>
  <c r="K533" i="69"/>
  <c r="Q533" i="69"/>
  <c r="I533" i="69"/>
  <c r="O533" i="69"/>
  <c r="C9" i="2"/>
  <c r="AD10" i="2"/>
  <c r="E15" i="2"/>
  <c r="E19" i="2"/>
  <c r="AD22" i="2"/>
  <c r="U26" i="2"/>
  <c r="Q27" i="2"/>
  <c r="F13" i="35"/>
  <c r="K21" i="35"/>
  <c r="AA21" i="35"/>
  <c r="AG30" i="35"/>
  <c r="AG40" i="35"/>
  <c r="Y42" i="35"/>
  <c r="K48" i="35"/>
  <c r="J22" i="1"/>
  <c r="J34" i="1"/>
  <c r="P49" i="1"/>
  <c r="J58" i="1"/>
  <c r="P64" i="1"/>
  <c r="X64" i="1"/>
  <c r="Z66" i="1"/>
  <c r="J68" i="1"/>
  <c r="X68" i="1"/>
  <c r="P75" i="1"/>
  <c r="R93" i="1"/>
  <c r="J108" i="1"/>
  <c r="J112" i="1"/>
  <c r="Q20" i="46"/>
  <c r="P20" i="46"/>
  <c r="Q28" i="46"/>
  <c r="P28" i="46"/>
  <c r="M30" i="48"/>
  <c r="AC30" i="48"/>
  <c r="M34" i="48"/>
  <c r="AC34" i="48"/>
  <c r="P40" i="48"/>
  <c r="Y13" i="64"/>
  <c r="W13" i="64"/>
  <c r="S13" i="64"/>
  <c r="K13" i="64"/>
  <c r="V13" i="64"/>
  <c r="R13" i="64"/>
  <c r="J13" i="64"/>
  <c r="AA21" i="64"/>
  <c r="X21" i="64"/>
  <c r="N21" i="64"/>
  <c r="G21" i="64"/>
  <c r="S21" i="64"/>
  <c r="K21" i="64"/>
  <c r="R28" i="64"/>
  <c r="V133" i="64"/>
  <c r="E9" i="2"/>
  <c r="AD9" i="2"/>
  <c r="E10" i="2"/>
  <c r="S11" i="2"/>
  <c r="S12" i="2"/>
  <c r="E14" i="2"/>
  <c r="S15" i="2"/>
  <c r="S16" i="2"/>
  <c r="E18" i="2"/>
  <c r="S19" i="2"/>
  <c r="S20" i="2"/>
  <c r="E22" i="2"/>
  <c r="S23" i="2"/>
  <c r="U25" i="2"/>
  <c r="Y28" i="2"/>
  <c r="Z28" i="2"/>
  <c r="U29" i="2"/>
  <c r="M11" i="35"/>
  <c r="Y11" i="35"/>
  <c r="AG11" i="35"/>
  <c r="G13" i="35"/>
  <c r="M13" i="35"/>
  <c r="W13" i="35"/>
  <c r="AC13" i="35"/>
  <c r="F15" i="35"/>
  <c r="K15" i="35"/>
  <c r="U15" i="35"/>
  <c r="AA15" i="35"/>
  <c r="AG15" i="35"/>
  <c r="Y17" i="35"/>
  <c r="AF17" i="35"/>
  <c r="S19" i="35"/>
  <c r="G21" i="35"/>
  <c r="Q21" i="35" s="1"/>
  <c r="M21" i="35"/>
  <c r="W21" i="35"/>
  <c r="AC21" i="35"/>
  <c r="Y24" i="35"/>
  <c r="S26" i="35"/>
  <c r="AF26" i="35"/>
  <c r="G27" i="35"/>
  <c r="Q27" i="35" s="1"/>
  <c r="M27" i="35"/>
  <c r="W27" i="35"/>
  <c r="AC27" i="35"/>
  <c r="U28" i="35"/>
  <c r="F30" i="35"/>
  <c r="S30" i="35"/>
  <c r="AA30" i="35"/>
  <c r="Y31" i="35"/>
  <c r="AF31" i="35"/>
  <c r="W34" i="35"/>
  <c r="AF34" i="35"/>
  <c r="G35" i="35"/>
  <c r="Q35" i="35" s="1"/>
  <c r="M35" i="35"/>
  <c r="W35" i="35"/>
  <c r="AC35" i="35"/>
  <c r="AA37" i="35"/>
  <c r="Y38" i="35"/>
  <c r="S40" i="35"/>
  <c r="AA40" i="35"/>
  <c r="Y41" i="35"/>
  <c r="AF41" i="35"/>
  <c r="W44" i="35"/>
  <c r="AF44" i="35"/>
  <c r="G45" i="35"/>
  <c r="M45" i="35"/>
  <c r="W45" i="35"/>
  <c r="AC45" i="35"/>
  <c r="U46" i="35"/>
  <c r="S48" i="35"/>
  <c r="AA48" i="35"/>
  <c r="H11" i="1"/>
  <c r="X11" i="1"/>
  <c r="G12" i="1"/>
  <c r="T12" i="1"/>
  <c r="X12" i="1"/>
  <c r="H13" i="1"/>
  <c r="E14" i="1"/>
  <c r="W14" i="1"/>
  <c r="P16" i="1"/>
  <c r="Y17" i="1"/>
  <c r="W19" i="1"/>
  <c r="H20" i="1"/>
  <c r="E22" i="1"/>
  <c r="T22" i="1"/>
  <c r="W22" i="1"/>
  <c r="P25" i="1"/>
  <c r="J26" i="1"/>
  <c r="U27" i="1"/>
  <c r="P28" i="1"/>
  <c r="H29" i="1"/>
  <c r="P30" i="1"/>
  <c r="E34" i="1"/>
  <c r="T34" i="1"/>
  <c r="E35" i="1"/>
  <c r="E36" i="1"/>
  <c r="G38" i="1"/>
  <c r="R38" i="1"/>
  <c r="P42" i="1"/>
  <c r="Q42" i="1" s="1"/>
  <c r="R43" i="1"/>
  <c r="G44" i="1"/>
  <c r="R44" i="1"/>
  <c r="G46" i="1"/>
  <c r="R46" i="1"/>
  <c r="T48" i="1"/>
  <c r="G50" i="1"/>
  <c r="R50" i="1"/>
  <c r="G52" i="1"/>
  <c r="P53" i="1"/>
  <c r="P54" i="1"/>
  <c r="H55" i="1"/>
  <c r="E58" i="1"/>
  <c r="T58" i="1"/>
  <c r="E59" i="1"/>
  <c r="E64" i="1"/>
  <c r="R64" i="1"/>
  <c r="Y64" i="1"/>
  <c r="G66" i="1"/>
  <c r="P67" i="1"/>
  <c r="Y67" i="1"/>
  <c r="E68" i="1"/>
  <c r="P68" i="1"/>
  <c r="Y68" i="1"/>
  <c r="J69" i="1"/>
  <c r="T70" i="1"/>
  <c r="T71" i="1"/>
  <c r="P72" i="1"/>
  <c r="H73" i="1"/>
  <c r="W73" i="1"/>
  <c r="X75" i="1"/>
  <c r="G76" i="1"/>
  <c r="R76" i="1"/>
  <c r="AA76" i="1" s="1"/>
  <c r="Y76" i="1"/>
  <c r="J77" i="1"/>
  <c r="Z77" i="1"/>
  <c r="P78" i="1"/>
  <c r="P79" i="1"/>
  <c r="P80" i="1"/>
  <c r="U80" i="1"/>
  <c r="X80" i="1"/>
  <c r="E84" i="1"/>
  <c r="T84" i="1"/>
  <c r="W84" i="1"/>
  <c r="J85" i="1"/>
  <c r="T86" i="1"/>
  <c r="G87" i="1"/>
  <c r="T87" i="1"/>
  <c r="Y87" i="1"/>
  <c r="J88" i="1"/>
  <c r="E92" i="1"/>
  <c r="T92" i="1"/>
  <c r="W92" i="1"/>
  <c r="E93" i="1"/>
  <c r="G95" i="1"/>
  <c r="T95" i="1"/>
  <c r="Y95" i="1"/>
  <c r="J96" i="1"/>
  <c r="H98" i="1"/>
  <c r="Z98" i="1"/>
  <c r="X99" i="1"/>
  <c r="R100" i="1"/>
  <c r="Y100" i="1"/>
  <c r="G102" i="1"/>
  <c r="Y102" i="1"/>
  <c r="P103" i="1"/>
  <c r="P104" i="1"/>
  <c r="U104" i="1"/>
  <c r="X104" i="1"/>
  <c r="H105" i="1"/>
  <c r="U105" i="1"/>
  <c r="E108" i="1"/>
  <c r="T108" i="1"/>
  <c r="W108" i="1"/>
  <c r="E109" i="1"/>
  <c r="W109" i="1"/>
  <c r="E112" i="1"/>
  <c r="T112" i="1"/>
  <c r="W112" i="1"/>
  <c r="H114" i="1"/>
  <c r="W11" i="6"/>
  <c r="W13" i="6"/>
  <c r="AG23" i="6"/>
  <c r="Y10" i="16"/>
  <c r="Y11" i="16"/>
  <c r="Y35" i="16"/>
  <c r="Y39" i="16"/>
  <c r="X58" i="16"/>
  <c r="Y64" i="16"/>
  <c r="AE10" i="44"/>
  <c r="AE12" i="44"/>
  <c r="AE15" i="44"/>
  <c r="AF32" i="44"/>
  <c r="AE34" i="44"/>
  <c r="AE35" i="44"/>
  <c r="AF11" i="45"/>
  <c r="T4" i="45"/>
  <c r="P15" i="45"/>
  <c r="AD15" i="45"/>
  <c r="AH31" i="46"/>
  <c r="P31" i="46"/>
  <c r="Q31" i="46"/>
  <c r="AE13" i="48"/>
  <c r="O15" i="48"/>
  <c r="AE15" i="48"/>
  <c r="O29" i="48"/>
  <c r="G11" i="48"/>
  <c r="O37" i="48"/>
  <c r="AE51" i="48"/>
  <c r="P51" i="48"/>
  <c r="O51" i="48"/>
  <c r="N13" i="64"/>
  <c r="Z13" i="64"/>
  <c r="G20" i="64"/>
  <c r="J21" i="64"/>
  <c r="AB21" i="64"/>
  <c r="K28" i="64"/>
  <c r="V31" i="64"/>
  <c r="X31" i="64"/>
  <c r="Q31" i="64"/>
  <c r="K31" i="64"/>
  <c r="G31" i="64"/>
  <c r="AB31" i="64" s="1"/>
  <c r="W31" i="64"/>
  <c r="O31" i="64"/>
  <c r="J31" i="64"/>
  <c r="R31" i="64"/>
  <c r="V32" i="64"/>
  <c r="X32" i="64"/>
  <c r="Q32" i="64"/>
  <c r="K32" i="64"/>
  <c r="G32" i="64"/>
  <c r="AB32" i="64" s="1"/>
  <c r="W32" i="64"/>
  <c r="O32" i="64"/>
  <c r="J32" i="64"/>
  <c r="R32" i="64"/>
  <c r="V33" i="64"/>
  <c r="X33" i="64"/>
  <c r="Q33" i="64"/>
  <c r="K33" i="64"/>
  <c r="G33" i="64"/>
  <c r="AB33" i="64" s="1"/>
  <c r="W33" i="64"/>
  <c r="O33" i="64"/>
  <c r="J33" i="64"/>
  <c r="R33" i="64"/>
  <c r="V34" i="64"/>
  <c r="X34" i="64"/>
  <c r="Q34" i="64"/>
  <c r="K34" i="64"/>
  <c r="G34" i="64"/>
  <c r="AB34" i="64" s="1"/>
  <c r="W34" i="64"/>
  <c r="O34" i="64"/>
  <c r="J34" i="64"/>
  <c r="R34" i="64"/>
  <c r="V35" i="64"/>
  <c r="X35" i="64"/>
  <c r="Q35" i="64"/>
  <c r="K35" i="64"/>
  <c r="G35" i="64"/>
  <c r="AB35" i="64" s="1"/>
  <c r="W35" i="64"/>
  <c r="O35" i="64"/>
  <c r="J35" i="64"/>
  <c r="R35" i="64"/>
  <c r="V36" i="64"/>
  <c r="X36" i="64"/>
  <c r="Q36" i="64"/>
  <c r="K36" i="64"/>
  <c r="G36" i="64"/>
  <c r="AB36" i="64" s="1"/>
  <c r="W36" i="64"/>
  <c r="O36" i="64"/>
  <c r="J36" i="64"/>
  <c r="R36" i="64"/>
  <c r="V37" i="64"/>
  <c r="X37" i="64"/>
  <c r="Q37" i="64"/>
  <c r="K37" i="64"/>
  <c r="G37" i="64"/>
  <c r="AB37" i="64" s="1"/>
  <c r="W37" i="64"/>
  <c r="O37" i="64"/>
  <c r="J37" i="64"/>
  <c r="R37" i="64"/>
  <c r="V38" i="64"/>
  <c r="X38" i="64"/>
  <c r="Q38" i="64"/>
  <c r="K38" i="64"/>
  <c r="G38" i="64"/>
  <c r="AB38" i="64" s="1"/>
  <c r="W38" i="64"/>
  <c r="O38" i="64"/>
  <c r="J38" i="64"/>
  <c r="R38" i="64"/>
  <c r="V39" i="64"/>
  <c r="X39" i="64"/>
  <c r="Q39" i="64"/>
  <c r="K39" i="64"/>
  <c r="G39" i="64"/>
  <c r="AB39" i="64" s="1"/>
  <c r="W39" i="64"/>
  <c r="O39" i="64"/>
  <c r="J39" i="64"/>
  <c r="R39" i="64"/>
  <c r="M43" i="64"/>
  <c r="AA43" i="64" s="1"/>
  <c r="X46" i="64"/>
  <c r="Q46" i="64"/>
  <c r="K46" i="64"/>
  <c r="G46" i="64"/>
  <c r="AB46" i="64" s="1"/>
  <c r="W46" i="64"/>
  <c r="O46" i="64"/>
  <c r="J46" i="64"/>
  <c r="R46" i="64"/>
  <c r="X47" i="64"/>
  <c r="Q47" i="64"/>
  <c r="K47" i="64"/>
  <c r="G47" i="64"/>
  <c r="AB47" i="64" s="1"/>
  <c r="W47" i="64"/>
  <c r="O47" i="64"/>
  <c r="J47" i="64"/>
  <c r="R47" i="64"/>
  <c r="X48" i="64"/>
  <c r="Q48" i="64"/>
  <c r="K48" i="64"/>
  <c r="G48" i="64"/>
  <c r="AB48" i="64" s="1"/>
  <c r="W48" i="64"/>
  <c r="O48" i="64"/>
  <c r="J48" i="64"/>
  <c r="R48" i="64"/>
  <c r="X49" i="64"/>
  <c r="Q49" i="64"/>
  <c r="K49" i="64"/>
  <c r="G49" i="64"/>
  <c r="AB49" i="64" s="1"/>
  <c r="W49" i="64"/>
  <c r="O49" i="64"/>
  <c r="J49" i="64"/>
  <c r="R49" i="64"/>
  <c r="X50" i="64"/>
  <c r="Q50" i="64"/>
  <c r="K50" i="64"/>
  <c r="G50" i="64"/>
  <c r="AB50" i="64" s="1"/>
  <c r="W50" i="64"/>
  <c r="O50" i="64"/>
  <c r="J50" i="64"/>
  <c r="R50" i="64"/>
  <c r="X51" i="64"/>
  <c r="Q51" i="64"/>
  <c r="K51" i="64"/>
  <c r="G51" i="64"/>
  <c r="AB51" i="64" s="1"/>
  <c r="W51" i="64"/>
  <c r="O51" i="64"/>
  <c r="J51" i="64"/>
  <c r="R51" i="64"/>
  <c r="X52" i="64"/>
  <c r="Q52" i="64"/>
  <c r="K52" i="64"/>
  <c r="G52" i="64"/>
  <c r="AB52" i="64" s="1"/>
  <c r="W52" i="64"/>
  <c r="O52" i="64"/>
  <c r="J52" i="64"/>
  <c r="R52" i="64"/>
  <c r="X53" i="64"/>
  <c r="Q53" i="64"/>
  <c r="K53" i="64"/>
  <c r="G53" i="64"/>
  <c r="AB53" i="64" s="1"/>
  <c r="W53" i="64"/>
  <c r="O53" i="64"/>
  <c r="J53" i="64"/>
  <c r="R53" i="64"/>
  <c r="X54" i="64"/>
  <c r="Q54" i="64"/>
  <c r="K54" i="64"/>
  <c r="G54" i="64"/>
  <c r="AB54" i="64" s="1"/>
  <c r="W54" i="64"/>
  <c r="O54" i="64"/>
  <c r="J54" i="64"/>
  <c r="R54" i="64"/>
  <c r="M58" i="64"/>
  <c r="AA58" i="64" s="1"/>
  <c r="X61" i="64"/>
  <c r="Q61" i="64"/>
  <c r="K61" i="64"/>
  <c r="G61" i="64"/>
  <c r="AB61" i="64" s="1"/>
  <c r="W61" i="64"/>
  <c r="O61" i="64"/>
  <c r="J61" i="64"/>
  <c r="R61" i="64"/>
  <c r="X62" i="64"/>
  <c r="Q62" i="64"/>
  <c r="K62" i="64"/>
  <c r="G62" i="64"/>
  <c r="AB62" i="64" s="1"/>
  <c r="W62" i="64"/>
  <c r="O62" i="64"/>
  <c r="J62" i="64"/>
  <c r="R62" i="64"/>
  <c r="X63" i="64"/>
  <c r="Q63" i="64"/>
  <c r="K63" i="64"/>
  <c r="G63" i="64"/>
  <c r="AB63" i="64" s="1"/>
  <c r="W63" i="64"/>
  <c r="O63" i="64"/>
  <c r="J63" i="64"/>
  <c r="R63" i="64"/>
  <c r="X64" i="64"/>
  <c r="Q64" i="64"/>
  <c r="K64" i="64"/>
  <c r="G64" i="64"/>
  <c r="AB64" i="64" s="1"/>
  <c r="W64" i="64"/>
  <c r="O64" i="64"/>
  <c r="J64" i="64"/>
  <c r="R64" i="64"/>
  <c r="X65" i="64"/>
  <c r="Q65" i="64"/>
  <c r="K65" i="64"/>
  <c r="G65" i="64"/>
  <c r="AB65" i="64" s="1"/>
  <c r="W65" i="64"/>
  <c r="O65" i="64"/>
  <c r="J65" i="64"/>
  <c r="R65" i="64"/>
  <c r="X66" i="64"/>
  <c r="Q66" i="64"/>
  <c r="K66" i="64"/>
  <c r="G66" i="64"/>
  <c r="AB66" i="64" s="1"/>
  <c r="W66" i="64"/>
  <c r="O66" i="64"/>
  <c r="J66" i="64"/>
  <c r="R66" i="64"/>
  <c r="X67" i="64"/>
  <c r="Q67" i="64"/>
  <c r="K67" i="64"/>
  <c r="G67" i="64"/>
  <c r="AB67" i="64" s="1"/>
  <c r="W67" i="64"/>
  <c r="O67" i="64"/>
  <c r="J67" i="64"/>
  <c r="R67" i="64"/>
  <c r="X68" i="64"/>
  <c r="Q68" i="64"/>
  <c r="K68" i="64"/>
  <c r="G68" i="64"/>
  <c r="AB68" i="64" s="1"/>
  <c r="W68" i="64"/>
  <c r="O68" i="64"/>
  <c r="J68" i="64"/>
  <c r="R68" i="64"/>
  <c r="X69" i="64"/>
  <c r="Q69" i="64"/>
  <c r="K69" i="64"/>
  <c r="G69" i="64"/>
  <c r="AB69" i="64" s="1"/>
  <c r="W69" i="64"/>
  <c r="O69" i="64"/>
  <c r="J69" i="64"/>
  <c r="R69" i="64"/>
  <c r="M73" i="64"/>
  <c r="AA73" i="64" s="1"/>
  <c r="X76" i="64"/>
  <c r="Q76" i="64"/>
  <c r="K76" i="64"/>
  <c r="G76" i="64"/>
  <c r="AB76" i="64" s="1"/>
  <c r="W76" i="64"/>
  <c r="O76" i="64"/>
  <c r="J76" i="64"/>
  <c r="R76" i="64"/>
  <c r="X77" i="64"/>
  <c r="Q77" i="64"/>
  <c r="K77" i="64"/>
  <c r="G77" i="64"/>
  <c r="AB77" i="64" s="1"/>
  <c r="W77" i="64"/>
  <c r="O77" i="64"/>
  <c r="J77" i="64"/>
  <c r="R77" i="64"/>
  <c r="X78" i="64"/>
  <c r="Q78" i="64"/>
  <c r="K78" i="64"/>
  <c r="G78" i="64"/>
  <c r="AB78" i="64" s="1"/>
  <c r="W78" i="64"/>
  <c r="O78" i="64"/>
  <c r="J78" i="64"/>
  <c r="R78" i="64"/>
  <c r="X79" i="64"/>
  <c r="Q79" i="64"/>
  <c r="K79" i="64"/>
  <c r="G79" i="64"/>
  <c r="AB79" i="64" s="1"/>
  <c r="W79" i="64"/>
  <c r="O79" i="64"/>
  <c r="J79" i="64"/>
  <c r="R79" i="64"/>
  <c r="X80" i="64"/>
  <c r="Q80" i="64"/>
  <c r="K80" i="64"/>
  <c r="G80" i="64"/>
  <c r="AB80" i="64" s="1"/>
  <c r="W80" i="64"/>
  <c r="O80" i="64"/>
  <c r="J80" i="64"/>
  <c r="R80" i="64"/>
  <c r="X81" i="64"/>
  <c r="Q81" i="64"/>
  <c r="K81" i="64"/>
  <c r="G81" i="64"/>
  <c r="AB81" i="64" s="1"/>
  <c r="W81" i="64"/>
  <c r="O81" i="64"/>
  <c r="J81" i="64"/>
  <c r="R81" i="64"/>
  <c r="X82" i="64"/>
  <c r="Q82" i="64"/>
  <c r="K82" i="64"/>
  <c r="G82" i="64"/>
  <c r="AB82" i="64" s="1"/>
  <c r="W82" i="64"/>
  <c r="O82" i="64"/>
  <c r="J82" i="64"/>
  <c r="R82" i="64"/>
  <c r="X83" i="64"/>
  <c r="Q83" i="64"/>
  <c r="K83" i="64"/>
  <c r="G83" i="64"/>
  <c r="AB83" i="64" s="1"/>
  <c r="W83" i="64"/>
  <c r="O83" i="64"/>
  <c r="J83" i="64"/>
  <c r="R83" i="64"/>
  <c r="X84" i="64"/>
  <c r="Q84" i="64"/>
  <c r="K84" i="64"/>
  <c r="G84" i="64"/>
  <c r="AB84" i="64" s="1"/>
  <c r="W84" i="64"/>
  <c r="O84" i="64"/>
  <c r="J84" i="64"/>
  <c r="R84" i="64"/>
  <c r="S89" i="64"/>
  <c r="G89" i="64"/>
  <c r="AB89" i="64" s="1"/>
  <c r="W89" i="64"/>
  <c r="O89" i="64"/>
  <c r="X90" i="64"/>
  <c r="Q90" i="64"/>
  <c r="K90" i="64"/>
  <c r="G90" i="64"/>
  <c r="AB90" i="64" s="1"/>
  <c r="W90" i="64"/>
  <c r="O90" i="64"/>
  <c r="J90" i="64"/>
  <c r="R90" i="64"/>
  <c r="X91" i="64"/>
  <c r="Q91" i="64"/>
  <c r="Y91" i="64" s="1"/>
  <c r="K91" i="64"/>
  <c r="G91" i="64"/>
  <c r="AB91" i="64" s="1"/>
  <c r="W91" i="64"/>
  <c r="O91" i="64"/>
  <c r="J91" i="64"/>
  <c r="R91" i="64"/>
  <c r="X92" i="64"/>
  <c r="Q92" i="64"/>
  <c r="K92" i="64"/>
  <c r="G92" i="64"/>
  <c r="AB92" i="64" s="1"/>
  <c r="W92" i="64"/>
  <c r="O92" i="64"/>
  <c r="J92" i="64"/>
  <c r="R92" i="64"/>
  <c r="X93" i="64"/>
  <c r="Q93" i="64"/>
  <c r="K93" i="64"/>
  <c r="G93" i="64"/>
  <c r="AB93" i="64" s="1"/>
  <c r="W93" i="64"/>
  <c r="O93" i="64"/>
  <c r="J93" i="64"/>
  <c r="R93" i="64"/>
  <c r="X94" i="64"/>
  <c r="Q94" i="64"/>
  <c r="Y94" i="64" s="1"/>
  <c r="K94" i="64"/>
  <c r="G94" i="64"/>
  <c r="AB94" i="64" s="1"/>
  <c r="W94" i="64"/>
  <c r="O94" i="64"/>
  <c r="J94" i="64"/>
  <c r="R94" i="64"/>
  <c r="X95" i="64"/>
  <c r="Q95" i="64"/>
  <c r="K95" i="64"/>
  <c r="G95" i="64"/>
  <c r="AB95" i="64" s="1"/>
  <c r="W95" i="64"/>
  <c r="O95" i="64"/>
  <c r="J95" i="64"/>
  <c r="R95" i="64"/>
  <c r="X96" i="64"/>
  <c r="Q96" i="64"/>
  <c r="K96" i="64"/>
  <c r="G96" i="64"/>
  <c r="AB96" i="64" s="1"/>
  <c r="W96" i="64"/>
  <c r="O96" i="64"/>
  <c r="J96" i="64"/>
  <c r="R96" i="64"/>
  <c r="X97" i="64"/>
  <c r="Q97" i="64"/>
  <c r="K97" i="64"/>
  <c r="G97" i="64"/>
  <c r="AB97" i="64" s="1"/>
  <c r="W97" i="64"/>
  <c r="O97" i="64"/>
  <c r="J97" i="64"/>
  <c r="R97" i="64"/>
  <c r="X98" i="64"/>
  <c r="Q98" i="64"/>
  <c r="Y98" i="64" s="1"/>
  <c r="K98" i="64"/>
  <c r="G98" i="64"/>
  <c r="AB98" i="64" s="1"/>
  <c r="W98" i="64"/>
  <c r="O98" i="64"/>
  <c r="J98" i="64"/>
  <c r="R98" i="64"/>
  <c r="X99" i="64"/>
  <c r="Q99" i="64"/>
  <c r="K99" i="64"/>
  <c r="G99" i="64"/>
  <c r="AB99" i="64" s="1"/>
  <c r="W99" i="64"/>
  <c r="O99" i="64"/>
  <c r="J99" i="64"/>
  <c r="R99" i="64"/>
  <c r="M103" i="64"/>
  <c r="AA103" i="64" s="1"/>
  <c r="Q118" i="64"/>
  <c r="K118" i="64"/>
  <c r="G118" i="64"/>
  <c r="AB118" i="64" s="1"/>
  <c r="O118" i="64"/>
  <c r="J118" i="64"/>
  <c r="R118" i="64"/>
  <c r="V118" i="64"/>
  <c r="I133" i="64"/>
  <c r="S133" i="64"/>
  <c r="W133" i="64"/>
  <c r="M148" i="64"/>
  <c r="AA148" i="64" s="1"/>
  <c r="AB178" i="64"/>
  <c r="Z178" i="64"/>
  <c r="Q178" i="64"/>
  <c r="K178" i="64"/>
  <c r="G178" i="64"/>
  <c r="Y178" i="64"/>
  <c r="O178" i="64"/>
  <c r="J178" i="64"/>
  <c r="R178" i="64"/>
  <c r="V178" i="64"/>
  <c r="I193" i="64"/>
  <c r="S193" i="64"/>
  <c r="W193" i="64"/>
  <c r="M208" i="64"/>
  <c r="AA208" i="64"/>
  <c r="X243" i="64"/>
  <c r="Y243" i="64"/>
  <c r="Q243" i="64"/>
  <c r="K243" i="64"/>
  <c r="W243" i="64"/>
  <c r="P243" i="64"/>
  <c r="J243" i="64"/>
  <c r="V243" i="64"/>
  <c r="AA244" i="64"/>
  <c r="W244" i="64"/>
  <c r="G244" i="64"/>
  <c r="Q244" i="64"/>
  <c r="L247" i="64"/>
  <c r="AA247" i="64"/>
  <c r="L248" i="64"/>
  <c r="O251" i="64"/>
  <c r="AB251" i="64"/>
  <c r="G257" i="64"/>
  <c r="AB257" i="64" s="1"/>
  <c r="K261" i="64"/>
  <c r="O266" i="64"/>
  <c r="X271" i="64"/>
  <c r="S271" i="64"/>
  <c r="L271" i="64"/>
  <c r="G271" i="64"/>
  <c r="AB271" i="64" s="1"/>
  <c r="Q271" i="64"/>
  <c r="K271" i="64"/>
  <c r="V271" i="64"/>
  <c r="X274" i="64"/>
  <c r="Q274" i="64"/>
  <c r="K274" i="64"/>
  <c r="W274" i="64"/>
  <c r="P274" i="64"/>
  <c r="J274" i="64"/>
  <c r="V274" i="64"/>
  <c r="O277" i="64"/>
  <c r="G278" i="64"/>
  <c r="AB278" i="64" s="1"/>
  <c r="J281" i="64"/>
  <c r="W281" i="64"/>
  <c r="X286" i="64"/>
  <c r="Q286" i="64"/>
  <c r="K286" i="64"/>
  <c r="W286" i="64"/>
  <c r="P286" i="64"/>
  <c r="J286" i="64"/>
  <c r="V286" i="64"/>
  <c r="W287" i="64"/>
  <c r="X294" i="64"/>
  <c r="Q294" i="64"/>
  <c r="K294" i="64"/>
  <c r="W294" i="64"/>
  <c r="P294" i="64"/>
  <c r="J294" i="64"/>
  <c r="V294" i="64"/>
  <c r="W295" i="64"/>
  <c r="G295" i="64"/>
  <c r="AB295" i="64" s="1"/>
  <c r="Q295" i="64"/>
  <c r="O301" i="64"/>
  <c r="AB308" i="64"/>
  <c r="O309" i="64"/>
  <c r="W315" i="64"/>
  <c r="O320" i="64"/>
  <c r="W323" i="64"/>
  <c r="J324" i="64"/>
  <c r="W324" i="64"/>
  <c r="O335" i="64"/>
  <c r="P341" i="64"/>
  <c r="X346" i="64"/>
  <c r="V346" i="64"/>
  <c r="K346" i="64"/>
  <c r="S346" i="64"/>
  <c r="J346" i="64"/>
  <c r="W349" i="64"/>
  <c r="J352" i="64"/>
  <c r="L355" i="64"/>
  <c r="X365" i="64"/>
  <c r="S365" i="64"/>
  <c r="L365" i="64"/>
  <c r="G365" i="64"/>
  <c r="AB365" i="64" s="1"/>
  <c r="Q365" i="64"/>
  <c r="K365" i="64"/>
  <c r="V365" i="64"/>
  <c r="L367" i="64"/>
  <c r="P375" i="64"/>
  <c r="X378" i="64"/>
  <c r="Q378" i="64"/>
  <c r="K378" i="64"/>
  <c r="W378" i="64"/>
  <c r="P378" i="64"/>
  <c r="J378" i="64"/>
  <c r="V378" i="64"/>
  <c r="AA381" i="64"/>
  <c r="Q381" i="64"/>
  <c r="L381" i="64"/>
  <c r="P383" i="64"/>
  <c r="X386" i="64"/>
  <c r="Y386" i="64"/>
  <c r="Q386" i="64"/>
  <c r="K386" i="64"/>
  <c r="W386" i="64"/>
  <c r="P386" i="64"/>
  <c r="J386" i="64"/>
  <c r="V386" i="64"/>
  <c r="O395" i="64"/>
  <c r="G397" i="64"/>
  <c r="X405" i="64"/>
  <c r="Y405" i="64"/>
  <c r="O405" i="64"/>
  <c r="V405" i="64"/>
  <c r="K405" i="64"/>
  <c r="AA405" i="64"/>
  <c r="O408" i="64"/>
  <c r="AB408" i="64"/>
  <c r="AB411" i="64"/>
  <c r="X413" i="64"/>
  <c r="Y413" i="64"/>
  <c r="O413" i="64"/>
  <c r="V413" i="64"/>
  <c r="K413" i="64"/>
  <c r="AA413" i="64"/>
  <c r="O416" i="64"/>
  <c r="AB416" i="64"/>
  <c r="AB422" i="64"/>
  <c r="X424" i="64"/>
  <c r="Y424" i="64"/>
  <c r="O424" i="64"/>
  <c r="V424" i="64"/>
  <c r="K424" i="64"/>
  <c r="AA424" i="64"/>
  <c r="O427" i="64"/>
  <c r="AB427" i="64"/>
  <c r="AB430" i="64"/>
  <c r="X435" i="64"/>
  <c r="Y435" i="64"/>
  <c r="O435" i="64"/>
  <c r="V435" i="64"/>
  <c r="K435" i="64"/>
  <c r="AA435" i="64"/>
  <c r="O438" i="64"/>
  <c r="AB438" i="64"/>
  <c r="AB441" i="64"/>
  <c r="X443" i="64"/>
  <c r="Y443" i="64"/>
  <c r="O443" i="64"/>
  <c r="V443" i="64"/>
  <c r="K443" i="64"/>
  <c r="AA443" i="64"/>
  <c r="O446" i="64"/>
  <c r="AB446" i="64"/>
  <c r="AB452" i="64"/>
  <c r="X454" i="64"/>
  <c r="Y454" i="64"/>
  <c r="O454" i="64"/>
  <c r="V454" i="64"/>
  <c r="K454" i="64"/>
  <c r="AA454" i="64"/>
  <c r="O457" i="64"/>
  <c r="AB457" i="64"/>
  <c r="AB460" i="64"/>
  <c r="O14" i="66"/>
  <c r="Y14" i="66"/>
  <c r="Y17" i="66"/>
  <c r="V19" i="66"/>
  <c r="W19" i="66"/>
  <c r="O19" i="66"/>
  <c r="T19" i="66"/>
  <c r="K19" i="66"/>
  <c r="X19" i="66"/>
  <c r="O22" i="66"/>
  <c r="Y22" i="66"/>
  <c r="Y25" i="66"/>
  <c r="O27" i="66"/>
  <c r="K34" i="66"/>
  <c r="V35" i="66"/>
  <c r="T35" i="66"/>
  <c r="K35" i="66"/>
  <c r="S35" i="66"/>
  <c r="I35" i="66"/>
  <c r="X35" i="66"/>
  <c r="W42" i="66"/>
  <c r="X42" i="66"/>
  <c r="P42" i="66"/>
  <c r="G42" i="66"/>
  <c r="U42" i="66"/>
  <c r="L42" i="66"/>
  <c r="Y42" i="66"/>
  <c r="L45" i="66"/>
  <c r="O47" i="66"/>
  <c r="H49" i="66"/>
  <c r="T60" i="66"/>
  <c r="X63" i="66"/>
  <c r="Q63" i="66"/>
  <c r="Y63" i="66"/>
  <c r="G63" i="66"/>
  <c r="U63" i="66"/>
  <c r="S65" i="66"/>
  <c r="P69" i="66"/>
  <c r="U76" i="66"/>
  <c r="L76" i="66"/>
  <c r="Q76" i="66"/>
  <c r="G76" i="66"/>
  <c r="Y76" i="66" s="1"/>
  <c r="P76" i="66"/>
  <c r="V81" i="66"/>
  <c r="W81" i="66"/>
  <c r="O81" i="66"/>
  <c r="P81" i="66"/>
  <c r="X81" i="66"/>
  <c r="K81" i="66"/>
  <c r="K92" i="66"/>
  <c r="R95" i="66"/>
  <c r="O103" i="66"/>
  <c r="K111" i="66"/>
  <c r="S119" i="66"/>
  <c r="U122" i="66"/>
  <c r="I122" i="66"/>
  <c r="Q122" i="66"/>
  <c r="M122" i="66"/>
  <c r="U129" i="66"/>
  <c r="I129" i="66"/>
  <c r="R129" i="66"/>
  <c r="Q129" i="66"/>
  <c r="U137" i="66"/>
  <c r="M137" i="66"/>
  <c r="X137" i="66" s="1"/>
  <c r="V137" i="66"/>
  <c r="R137" i="66"/>
  <c r="I137" i="66"/>
  <c r="S142" i="66"/>
  <c r="R145" i="66"/>
  <c r="R146" i="66"/>
  <c r="X149" i="66"/>
  <c r="R149" i="66"/>
  <c r="J149" i="66"/>
  <c r="V149" i="66"/>
  <c r="M149" i="66"/>
  <c r="U149" i="66"/>
  <c r="I149" i="66"/>
  <c r="R150" i="66"/>
  <c r="G150" i="66"/>
  <c r="Y150" i="66" s="1"/>
  <c r="O150" i="66"/>
  <c r="K150" i="66"/>
  <c r="X157" i="66"/>
  <c r="U157" i="66"/>
  <c r="M157" i="66"/>
  <c r="V157" i="66"/>
  <c r="J157" i="66"/>
  <c r="R157" i="66"/>
  <c r="I157" i="66"/>
  <c r="V169" i="66"/>
  <c r="O173" i="66"/>
  <c r="Y181" i="66"/>
  <c r="R181" i="66"/>
  <c r="S181" i="66"/>
  <c r="O181" i="66"/>
  <c r="N181" i="66"/>
  <c r="J197" i="66"/>
  <c r="N210" i="66"/>
  <c r="O211" i="66"/>
  <c r="W212" i="66"/>
  <c r="Q222" i="66"/>
  <c r="I222" i="66"/>
  <c r="V222" i="66"/>
  <c r="M222" i="66"/>
  <c r="X222" i="66" s="1"/>
  <c r="U222" i="66"/>
  <c r="S223" i="66"/>
  <c r="K223" i="66"/>
  <c r="V223" i="66"/>
  <c r="R241" i="66"/>
  <c r="Q256" i="66"/>
  <c r="V261" i="66"/>
  <c r="G261" i="66"/>
  <c r="Y261" i="66" s="1"/>
  <c r="O261" i="66"/>
  <c r="K261" i="66"/>
  <c r="V262" i="66"/>
  <c r="K262" i="66"/>
  <c r="G262" i="66"/>
  <c r="Y262" i="66" s="1"/>
  <c r="S262" i="66"/>
  <c r="Q264" i="66"/>
  <c r="P272" i="66"/>
  <c r="L272" i="66"/>
  <c r="V272" i="66"/>
  <c r="J272" i="66"/>
  <c r="O279" i="66"/>
  <c r="P283" i="66"/>
  <c r="I293" i="66"/>
  <c r="W309" i="66"/>
  <c r="I309" i="66"/>
  <c r="V309" i="66"/>
  <c r="S309" i="66"/>
  <c r="V324" i="66"/>
  <c r="T324" i="66"/>
  <c r="K324" i="66"/>
  <c r="P324" i="66"/>
  <c r="X324" i="66"/>
  <c r="O324" i="66"/>
  <c r="V327" i="66"/>
  <c r="U327" i="66"/>
  <c r="P327" i="66"/>
  <c r="I327" i="66"/>
  <c r="T327" i="66"/>
  <c r="L327" i="66"/>
  <c r="Y327" i="66"/>
  <c r="S327" i="66"/>
  <c r="K327" i="66"/>
  <c r="X327" i="66"/>
  <c r="I331" i="66"/>
  <c r="Y331" i="66"/>
  <c r="I340" i="66"/>
  <c r="V342" i="66"/>
  <c r="G342" i="66"/>
  <c r="Y342" i="66"/>
  <c r="Q342" i="66"/>
  <c r="O343" i="66"/>
  <c r="M346" i="66"/>
  <c r="Y346" i="66"/>
  <c r="G346" i="66"/>
  <c r="V346" i="66"/>
  <c r="P347" i="66"/>
  <c r="G367" i="66"/>
  <c r="Q371" i="66"/>
  <c r="V375" i="66"/>
  <c r="X375" i="66"/>
  <c r="S375" i="66"/>
  <c r="L375" i="66"/>
  <c r="G375" i="66"/>
  <c r="T375" i="66"/>
  <c r="K375" i="66"/>
  <c r="Y375" i="66"/>
  <c r="Q375" i="66"/>
  <c r="I375" i="66"/>
  <c r="T26" i="67" s="1"/>
  <c r="W375" i="66"/>
  <c r="Q383" i="66"/>
  <c r="I396" i="66"/>
  <c r="U9" i="67" s="1"/>
  <c r="K403" i="66"/>
  <c r="Y403" i="66"/>
  <c r="O405" i="66"/>
  <c r="M405" i="66"/>
  <c r="W405" i="66"/>
  <c r="I405" i="66"/>
  <c r="U18" i="67" s="1"/>
  <c r="I407" i="66"/>
  <c r="U20" i="67" s="1"/>
  <c r="Y407" i="66"/>
  <c r="L414" i="66"/>
  <c r="Q415" i="66"/>
  <c r="O421" i="66"/>
  <c r="W421" i="66"/>
  <c r="V421" i="66"/>
  <c r="V424" i="66"/>
  <c r="S424" i="66"/>
  <c r="I424" i="66"/>
  <c r="U37" i="67" s="1"/>
  <c r="P424" i="66"/>
  <c r="X424" i="66"/>
  <c r="O424" i="66"/>
  <c r="K427" i="66"/>
  <c r="Y427" i="66"/>
  <c r="V440" i="66"/>
  <c r="W440" i="66"/>
  <c r="O440" i="66"/>
  <c r="X440" i="66"/>
  <c r="K440" i="66"/>
  <c r="T440" i="66"/>
  <c r="I440" i="66"/>
  <c r="V15" i="67" s="1"/>
  <c r="I441" i="66"/>
  <c r="V16" i="67" s="1"/>
  <c r="P444" i="66"/>
  <c r="W455" i="66"/>
  <c r="T455" i="66"/>
  <c r="K455" i="66"/>
  <c r="Y455" i="66"/>
  <c r="P455" i="66"/>
  <c r="X455" i="66"/>
  <c r="L455" i="66"/>
  <c r="I456" i="66"/>
  <c r="V31" i="67" s="1"/>
  <c r="Y456" i="66"/>
  <c r="W459" i="66"/>
  <c r="T459" i="66"/>
  <c r="K459" i="66"/>
  <c r="Y459" i="66"/>
  <c r="P459" i="66"/>
  <c r="X459" i="66"/>
  <c r="L459" i="66"/>
  <c r="I460" i="66"/>
  <c r="V35" i="67" s="1"/>
  <c r="Y460" i="66"/>
  <c r="O464" i="66"/>
  <c r="K471" i="66"/>
  <c r="K472" i="66"/>
  <c r="Y472" i="66"/>
  <c r="M481" i="66"/>
  <c r="V481" i="66"/>
  <c r="O481" i="66"/>
  <c r="W485" i="66"/>
  <c r="S485" i="66"/>
  <c r="V485" i="66"/>
  <c r="M485" i="66"/>
  <c r="S489" i="66"/>
  <c r="I489" i="66"/>
  <c r="W26" i="67" s="1"/>
  <c r="U495" i="66"/>
  <c r="W497" i="66"/>
  <c r="M497" i="66"/>
  <c r="O497" i="66"/>
  <c r="I497" i="66"/>
  <c r="W34" i="67" s="1"/>
  <c r="W501" i="66"/>
  <c r="M501" i="66"/>
  <c r="V501" i="66"/>
  <c r="S501" i="66"/>
  <c r="Y518" i="66"/>
  <c r="M518" i="66"/>
  <c r="Q518" i="66"/>
  <c r="L518" i="66"/>
  <c r="S521" i="66"/>
  <c r="T523" i="66"/>
  <c r="W527" i="66"/>
  <c r="U527" i="66"/>
  <c r="L527" i="66"/>
  <c r="Y527" i="66"/>
  <c r="P527" i="66"/>
  <c r="X527" i="66"/>
  <c r="K527" i="66"/>
  <c r="T531" i="66"/>
  <c r="V548" i="66"/>
  <c r="W548" i="66"/>
  <c r="Q548" i="66"/>
  <c r="K548" i="66"/>
  <c r="T548" i="66"/>
  <c r="L548" i="66"/>
  <c r="Y548" i="66"/>
  <c r="S548" i="66"/>
  <c r="I548" i="66"/>
  <c r="Y9" i="67" s="1"/>
  <c r="X548" i="66"/>
  <c r="Y550" i="66"/>
  <c r="M550" i="66"/>
  <c r="V550" i="66"/>
  <c r="U550" i="66"/>
  <c r="O552" i="66"/>
  <c r="I557" i="66"/>
  <c r="Y18" i="67" s="1"/>
  <c r="S557" i="66"/>
  <c r="O560" i="66"/>
  <c r="Q576" i="66"/>
  <c r="J167" i="66"/>
  <c r="J183" i="66"/>
  <c r="J199" i="66"/>
  <c r="W50" i="71"/>
  <c r="O50" i="71"/>
  <c r="F50" i="71"/>
  <c r="Z50" i="71" s="1"/>
  <c r="T50" i="71"/>
  <c r="K50" i="71"/>
  <c r="S50" i="71"/>
  <c r="P50" i="71"/>
  <c r="W51" i="71"/>
  <c r="R71" i="71"/>
  <c r="R75" i="71"/>
  <c r="R79" i="71"/>
  <c r="V107" i="71"/>
  <c r="P107" i="71"/>
  <c r="J107" i="71"/>
  <c r="T107" i="71"/>
  <c r="O107" i="71"/>
  <c r="W107" i="71"/>
  <c r="K107" i="71"/>
  <c r="S107" i="71"/>
  <c r="O110" i="71"/>
  <c r="Y111" i="71"/>
  <c r="V111" i="71"/>
  <c r="P111" i="71"/>
  <c r="J111" i="71"/>
  <c r="Z111" i="71"/>
  <c r="T111" i="71"/>
  <c r="O111" i="71"/>
  <c r="H111" i="71"/>
  <c r="R111" i="71"/>
  <c r="F111" i="71"/>
  <c r="X111" i="71"/>
  <c r="N111" i="71"/>
  <c r="Z121" i="71"/>
  <c r="T121" i="71"/>
  <c r="K121" i="71"/>
  <c r="S121" i="71"/>
  <c r="J121" i="71"/>
  <c r="W121" i="71"/>
  <c r="F121" i="71"/>
  <c r="P121" i="71"/>
  <c r="X133" i="71"/>
  <c r="S134" i="71"/>
  <c r="H135" i="71"/>
  <c r="V142" i="71"/>
  <c r="N142" i="71"/>
  <c r="U142" i="71"/>
  <c r="J142" i="71"/>
  <c r="R142" i="71"/>
  <c r="Q142" i="71"/>
  <c r="Q145" i="71"/>
  <c r="O162" i="71"/>
  <c r="S170" i="71"/>
  <c r="M178" i="71"/>
  <c r="O205" i="71"/>
  <c r="S211" i="71"/>
  <c r="R219" i="71"/>
  <c r="H232" i="71"/>
  <c r="S236" i="71"/>
  <c r="R249" i="71"/>
  <c r="Y257" i="71"/>
  <c r="V257" i="71"/>
  <c r="P257" i="71"/>
  <c r="J257" i="71"/>
  <c r="Z257" i="71"/>
  <c r="T257" i="71"/>
  <c r="O257" i="71"/>
  <c r="H257" i="71"/>
  <c r="X257" i="71"/>
  <c r="N257" i="71"/>
  <c r="W257" i="71"/>
  <c r="K257" i="71"/>
  <c r="W286" i="71"/>
  <c r="R291" i="71"/>
  <c r="Z311" i="71"/>
  <c r="T311" i="71"/>
  <c r="K311" i="71"/>
  <c r="S311" i="71"/>
  <c r="J311" i="71"/>
  <c r="W311" i="71"/>
  <c r="F311" i="71"/>
  <c r="P311" i="71"/>
  <c r="N323" i="71"/>
  <c r="H317" i="71"/>
  <c r="V323" i="71"/>
  <c r="R323" i="71"/>
  <c r="S325" i="71"/>
  <c r="H335" i="71"/>
  <c r="Y337" i="71"/>
  <c r="R337" i="71"/>
  <c r="N337" i="71"/>
  <c r="Z337" i="71"/>
  <c r="V337" i="71"/>
  <c r="H345" i="71"/>
  <c r="N356" i="71"/>
  <c r="S359" i="71"/>
  <c r="J359" i="71"/>
  <c r="P359" i="71"/>
  <c r="O359" i="71"/>
  <c r="F359" i="71"/>
  <c r="Z359" i="71" s="1"/>
  <c r="K359" i="71"/>
  <c r="O363" i="71"/>
  <c r="H385" i="71"/>
  <c r="Y393" i="71"/>
  <c r="R393" i="71"/>
  <c r="N393" i="71"/>
  <c r="V393" i="71"/>
  <c r="H393" i="71"/>
  <c r="S400" i="71"/>
  <c r="Z417" i="71"/>
  <c r="W417" i="71"/>
  <c r="O417" i="71"/>
  <c r="F417" i="71"/>
  <c r="T417" i="71"/>
  <c r="K417" i="71"/>
  <c r="S417" i="71"/>
  <c r="P417" i="71"/>
  <c r="Y441" i="71"/>
  <c r="R441" i="71"/>
  <c r="N441" i="71"/>
  <c r="V441" i="71"/>
  <c r="H441" i="71"/>
  <c r="X451" i="71"/>
  <c r="N452" i="71"/>
  <c r="H452" i="71"/>
  <c r="V452" i="71"/>
  <c r="R452" i="71"/>
  <c r="Y462" i="71"/>
  <c r="R462" i="71"/>
  <c r="N462" i="71"/>
  <c r="Z462" i="71"/>
  <c r="V462" i="71"/>
  <c r="R484" i="71"/>
  <c r="S497" i="71"/>
  <c r="R502" i="71"/>
  <c r="Z509" i="71"/>
  <c r="S509" i="71"/>
  <c r="J509" i="71"/>
  <c r="X509" i="71"/>
  <c r="P509" i="71"/>
  <c r="H509" i="71"/>
  <c r="T509" i="71"/>
  <c r="F509" i="71"/>
  <c r="O509" i="71"/>
  <c r="Z525" i="71"/>
  <c r="T525" i="71"/>
  <c r="K525" i="71"/>
  <c r="S525" i="71"/>
  <c r="J525" i="71"/>
  <c r="W525" i="71"/>
  <c r="F525" i="71"/>
  <c r="P525" i="71"/>
  <c r="J573" i="71"/>
  <c r="X575" i="71"/>
  <c r="Y588" i="71"/>
  <c r="S588" i="71"/>
  <c r="J588" i="71"/>
  <c r="Z588" i="71"/>
  <c r="R588" i="71"/>
  <c r="H588" i="71"/>
  <c r="O588" i="71"/>
  <c r="N588" i="71"/>
  <c r="Z610" i="71"/>
  <c r="T610" i="71"/>
  <c r="K610" i="71"/>
  <c r="S610" i="71"/>
  <c r="J610" i="71"/>
  <c r="P610" i="71"/>
  <c r="O610" i="71"/>
  <c r="H612" i="71"/>
  <c r="R658" i="71"/>
  <c r="D25" i="67"/>
  <c r="AU9" i="90"/>
  <c r="AH9" i="90"/>
  <c r="Q10" i="2"/>
  <c r="AD14" i="2"/>
  <c r="AD18" i="2"/>
  <c r="E23" i="2"/>
  <c r="U30" i="2"/>
  <c r="U13" i="35"/>
  <c r="AG13" i="35"/>
  <c r="AF15" i="35"/>
  <c r="F21" i="35"/>
  <c r="U21" i="35"/>
  <c r="AG21" i="35"/>
  <c r="K30" i="35"/>
  <c r="Y32" i="35"/>
  <c r="AG48" i="35"/>
  <c r="P45" i="1"/>
  <c r="J84" i="1"/>
  <c r="P99" i="1"/>
  <c r="AH23" i="46"/>
  <c r="P23" i="46"/>
  <c r="Q23" i="46"/>
  <c r="Q32" i="46"/>
  <c r="P32" i="46"/>
  <c r="M32" i="48"/>
  <c r="AC32" i="48"/>
  <c r="AE50" i="48"/>
  <c r="O50" i="48"/>
  <c r="R133" i="64"/>
  <c r="AD8" i="2"/>
  <c r="H10" i="2"/>
  <c r="H13" i="2"/>
  <c r="C14" i="2"/>
  <c r="H14" i="2"/>
  <c r="H17" i="2"/>
  <c r="C18" i="2"/>
  <c r="H18" i="2"/>
  <c r="H21" i="2"/>
  <c r="C22" i="2"/>
  <c r="S21" i="2"/>
  <c r="H22" i="2"/>
  <c r="Q25" i="2"/>
  <c r="H26" i="2"/>
  <c r="S26" i="2"/>
  <c r="Q29" i="2"/>
  <c r="H30" i="2"/>
  <c r="S30" i="2"/>
  <c r="Z31" i="2"/>
  <c r="S11" i="35"/>
  <c r="AA11" i="35"/>
  <c r="S13" i="35"/>
  <c r="G15" i="35"/>
  <c r="P15" i="35" s="1"/>
  <c r="M15" i="35"/>
  <c r="W15" i="35"/>
  <c r="AC15" i="35"/>
  <c r="F17" i="35"/>
  <c r="K17" i="35"/>
  <c r="U17" i="35"/>
  <c r="AA17" i="35"/>
  <c r="AG17" i="35"/>
  <c r="Y19" i="35"/>
  <c r="AF19" i="35"/>
  <c r="S21" i="35"/>
  <c r="F26" i="35"/>
  <c r="W26" i="35"/>
  <c r="AG26" i="35"/>
  <c r="S27" i="35"/>
  <c r="Y28" i="35"/>
  <c r="G30" i="35"/>
  <c r="AC30" i="35"/>
  <c r="K31" i="35"/>
  <c r="U31" i="35"/>
  <c r="AA31" i="35"/>
  <c r="AG31" i="35"/>
  <c r="M32" i="35"/>
  <c r="K34" i="35"/>
  <c r="AG34" i="35"/>
  <c r="S35" i="35"/>
  <c r="AF37" i="35"/>
  <c r="K38" i="35"/>
  <c r="AC38" i="35"/>
  <c r="G40" i="35"/>
  <c r="AC40" i="35"/>
  <c r="K41" i="35"/>
  <c r="U41" i="35"/>
  <c r="AA41" i="35"/>
  <c r="AG41" i="35"/>
  <c r="M42" i="35"/>
  <c r="K44" i="35"/>
  <c r="AG44" i="35"/>
  <c r="S45" i="35"/>
  <c r="Y46" i="35"/>
  <c r="G48" i="35"/>
  <c r="AC48" i="35"/>
  <c r="R11" i="1"/>
  <c r="AA11" i="1" s="1"/>
  <c r="Z11" i="1"/>
  <c r="J12" i="1"/>
  <c r="U12" i="1"/>
  <c r="G14" i="1"/>
  <c r="R14" i="1"/>
  <c r="Y14" i="1"/>
  <c r="E16" i="1"/>
  <c r="R16" i="1"/>
  <c r="G17" i="1"/>
  <c r="H19" i="1"/>
  <c r="P20" i="1"/>
  <c r="U20" i="1"/>
  <c r="P22" i="1"/>
  <c r="U22" i="1"/>
  <c r="E26" i="1"/>
  <c r="T26" i="1"/>
  <c r="W26" i="1"/>
  <c r="E27" i="1"/>
  <c r="E28" i="1"/>
  <c r="G30" i="1"/>
  <c r="R30" i="1"/>
  <c r="P34" i="1"/>
  <c r="R35" i="1"/>
  <c r="G36" i="1"/>
  <c r="R36" i="1"/>
  <c r="J38" i="1"/>
  <c r="G41" i="1"/>
  <c r="G42" i="1"/>
  <c r="R42" i="1"/>
  <c r="H43" i="1"/>
  <c r="H44" i="1"/>
  <c r="G45" i="1"/>
  <c r="T45" i="1"/>
  <c r="J46" i="1"/>
  <c r="G48" i="1"/>
  <c r="G49" i="1"/>
  <c r="T49" i="1"/>
  <c r="J50" i="1"/>
  <c r="H52" i="1"/>
  <c r="G54" i="1"/>
  <c r="R54" i="1"/>
  <c r="J55" i="1"/>
  <c r="P57" i="1"/>
  <c r="P58" i="1"/>
  <c r="H59" i="1"/>
  <c r="P61" i="1"/>
  <c r="G64" i="1"/>
  <c r="H66" i="1"/>
  <c r="T67" i="1"/>
  <c r="R68" i="1"/>
  <c r="U69" i="1"/>
  <c r="Y70" i="1"/>
  <c r="G72" i="1"/>
  <c r="R72" i="1"/>
  <c r="AA72" i="1" s="1"/>
  <c r="W72" i="1"/>
  <c r="J73" i="1"/>
  <c r="Z73" i="1"/>
  <c r="G75" i="1"/>
  <c r="T75" i="1"/>
  <c r="Y75" i="1"/>
  <c r="J76" i="1"/>
  <c r="R77" i="1"/>
  <c r="X79" i="1"/>
  <c r="G80" i="1"/>
  <c r="R80" i="1"/>
  <c r="Y80" i="1"/>
  <c r="P83" i="1"/>
  <c r="P84" i="1"/>
  <c r="U84" i="1"/>
  <c r="X84" i="1"/>
  <c r="U85" i="1"/>
  <c r="E88" i="1"/>
  <c r="T88" i="1"/>
  <c r="W88" i="1"/>
  <c r="E89" i="1"/>
  <c r="P91" i="1"/>
  <c r="P92" i="1"/>
  <c r="U92" i="1"/>
  <c r="X92" i="1"/>
  <c r="H93" i="1"/>
  <c r="W93" i="1"/>
  <c r="E96" i="1"/>
  <c r="T96" i="1"/>
  <c r="W96" i="1"/>
  <c r="P98" i="1"/>
  <c r="G99" i="1"/>
  <c r="T99" i="1"/>
  <c r="Y99" i="1"/>
  <c r="J100" i="1"/>
  <c r="H102" i="1"/>
  <c r="Z102" i="1"/>
  <c r="X103" i="1"/>
  <c r="G104" i="1"/>
  <c r="R104" i="1"/>
  <c r="Y104" i="1"/>
  <c r="J105" i="1"/>
  <c r="W105" i="1"/>
  <c r="P107" i="1"/>
  <c r="P108" i="1"/>
  <c r="U108" i="1"/>
  <c r="X108" i="1"/>
  <c r="H109" i="1"/>
  <c r="Z109" i="1"/>
  <c r="P111" i="1"/>
  <c r="P112" i="1"/>
  <c r="U112" i="1"/>
  <c r="X112" i="1"/>
  <c r="P114" i="1"/>
  <c r="Y114" i="1"/>
  <c r="P115" i="1"/>
  <c r="S10" i="6"/>
  <c r="Y62" i="16"/>
  <c r="X64" i="16"/>
  <c r="X11" i="16" s="1"/>
  <c r="Y13" i="44"/>
  <c r="AE14" i="44"/>
  <c r="AE16" i="44"/>
  <c r="AD11" i="45"/>
  <c r="P12" i="45"/>
  <c r="AD12" i="45"/>
  <c r="L13" i="45"/>
  <c r="L14" i="45"/>
  <c r="AF18" i="45"/>
  <c r="AF19" i="45"/>
  <c r="AF20" i="45"/>
  <c r="AH19" i="46"/>
  <c r="P19" i="46"/>
  <c r="Q19" i="46"/>
  <c r="Q24" i="46"/>
  <c r="P24" i="46"/>
  <c r="AH27" i="46"/>
  <c r="P27" i="46"/>
  <c r="Q27" i="46"/>
  <c r="AH35" i="46"/>
  <c r="P35" i="46"/>
  <c r="Q35" i="46"/>
  <c r="AF35" i="46"/>
  <c r="M49" i="66"/>
  <c r="M26" i="64"/>
  <c r="AE21" i="48"/>
  <c r="AC21" i="48"/>
  <c r="W391" i="66" s="1"/>
  <c r="M29" i="48"/>
  <c r="AC29" i="48"/>
  <c r="P30" i="48"/>
  <c r="I31" i="48"/>
  <c r="M31" i="48"/>
  <c r="AC31" i="48"/>
  <c r="P32" i="48"/>
  <c r="M33" i="48"/>
  <c r="AC33" i="48"/>
  <c r="P34" i="48"/>
  <c r="M35" i="48"/>
  <c r="AC35" i="48"/>
  <c r="P36" i="48"/>
  <c r="I42" i="48"/>
  <c r="P50" i="48"/>
  <c r="AC57" i="48"/>
  <c r="AE58" i="48"/>
  <c r="O58" i="48"/>
  <c r="O13" i="64"/>
  <c r="AA13" i="64"/>
  <c r="Z20" i="64"/>
  <c r="AB20" i="64"/>
  <c r="W20" i="64"/>
  <c r="O20" i="64"/>
  <c r="J20" i="64"/>
  <c r="AA20" i="64"/>
  <c r="S20" i="64"/>
  <c r="N20" i="64"/>
  <c r="I20" i="64"/>
  <c r="R20" i="64"/>
  <c r="O21" i="64"/>
  <c r="M28" i="64"/>
  <c r="G43" i="64"/>
  <c r="AB43" i="64" s="1"/>
  <c r="R43" i="64"/>
  <c r="G58" i="64"/>
  <c r="AB58" i="64" s="1"/>
  <c r="R58" i="64"/>
  <c r="G73" i="64"/>
  <c r="AB73" i="64" s="1"/>
  <c r="R73" i="64"/>
  <c r="K89" i="64"/>
  <c r="I90" i="64"/>
  <c r="S90" i="64"/>
  <c r="I91" i="64"/>
  <c r="S91" i="64"/>
  <c r="I92" i="64"/>
  <c r="S92" i="64"/>
  <c r="I93" i="64"/>
  <c r="S93" i="64"/>
  <c r="I94" i="64"/>
  <c r="S94" i="64"/>
  <c r="I95" i="64"/>
  <c r="S95" i="64"/>
  <c r="I96" i="64"/>
  <c r="S96" i="64"/>
  <c r="I97" i="64"/>
  <c r="S97" i="64"/>
  <c r="I98" i="64"/>
  <c r="S98" i="64"/>
  <c r="S99" i="64"/>
  <c r="G103" i="64"/>
  <c r="AB103" i="64" s="1"/>
  <c r="R103" i="64"/>
  <c r="I118" i="64"/>
  <c r="S118" i="64"/>
  <c r="W118" i="64"/>
  <c r="M133" i="64"/>
  <c r="AB163" i="64"/>
  <c r="Z163" i="64"/>
  <c r="Q163" i="64"/>
  <c r="K163" i="64"/>
  <c r="G163" i="64"/>
  <c r="Y163" i="64"/>
  <c r="O163" i="64"/>
  <c r="J163" i="64"/>
  <c r="R163" i="64"/>
  <c r="V163" i="64"/>
  <c r="I178" i="64"/>
  <c r="S178" i="64"/>
  <c r="W178" i="64"/>
  <c r="M193" i="64"/>
  <c r="AA193" i="64"/>
  <c r="AB223" i="64"/>
  <c r="Z223" i="64"/>
  <c r="Q223" i="64"/>
  <c r="K223" i="64"/>
  <c r="G223" i="64"/>
  <c r="Y223" i="64"/>
  <c r="O223" i="64"/>
  <c r="J223" i="64"/>
  <c r="R223" i="64"/>
  <c r="V223" i="64"/>
  <c r="L243" i="64"/>
  <c r="AA243" i="64"/>
  <c r="L244" i="64"/>
  <c r="O247" i="64"/>
  <c r="AB247" i="64"/>
  <c r="AB248" i="64"/>
  <c r="G251" i="64"/>
  <c r="W257" i="64"/>
  <c r="L257" i="64"/>
  <c r="V257" i="64"/>
  <c r="K257" i="64"/>
  <c r="Q261" i="64"/>
  <c r="Q264" i="64"/>
  <c r="L264" i="64"/>
  <c r="G266" i="64"/>
  <c r="AB266" i="64" s="1"/>
  <c r="J271" i="64"/>
  <c r="W271" i="64"/>
  <c r="X273" i="64"/>
  <c r="S273" i="64"/>
  <c r="L273" i="64"/>
  <c r="G273" i="64"/>
  <c r="AB273" i="64" s="1"/>
  <c r="Q273" i="64"/>
  <c r="K273" i="64"/>
  <c r="V273" i="64"/>
  <c r="L274" i="64"/>
  <c r="X278" i="64"/>
  <c r="Q278" i="64"/>
  <c r="K278" i="64"/>
  <c r="W278" i="64"/>
  <c r="P278" i="64"/>
  <c r="J278" i="64"/>
  <c r="V278" i="64"/>
  <c r="O281" i="64"/>
  <c r="L286" i="64"/>
  <c r="X290" i="64"/>
  <c r="Q290" i="64"/>
  <c r="K290" i="64"/>
  <c r="W290" i="64"/>
  <c r="P290" i="64"/>
  <c r="J290" i="64"/>
  <c r="V290" i="64"/>
  <c r="W291" i="64"/>
  <c r="G291" i="64"/>
  <c r="AB291" i="64" s="1"/>
  <c r="Q291" i="64"/>
  <c r="L294" i="64"/>
  <c r="L295" i="64"/>
  <c r="W302" i="64"/>
  <c r="G302" i="64"/>
  <c r="AB302" i="64" s="1"/>
  <c r="Q302" i="64"/>
  <c r="Q304" i="64"/>
  <c r="L304" i="64"/>
  <c r="X305" i="64"/>
  <c r="S305" i="64"/>
  <c r="L305" i="64"/>
  <c r="G305" i="64"/>
  <c r="AB305" i="64" s="1"/>
  <c r="Q305" i="64"/>
  <c r="K305" i="64"/>
  <c r="V305" i="64"/>
  <c r="O324" i="64"/>
  <c r="Q330" i="64"/>
  <c r="L330" i="64"/>
  <c r="X333" i="64"/>
  <c r="O333" i="64"/>
  <c r="V333" i="64"/>
  <c r="K333" i="64"/>
  <c r="P335" i="64"/>
  <c r="W336" i="64"/>
  <c r="G336" i="64"/>
  <c r="AB336" i="64" s="1"/>
  <c r="Q336" i="64"/>
  <c r="O346" i="64"/>
  <c r="P352" i="64"/>
  <c r="X354" i="64"/>
  <c r="V354" i="64"/>
  <c r="K354" i="64"/>
  <c r="S354" i="64"/>
  <c r="J354" i="64"/>
  <c r="O367" i="64"/>
  <c r="L386" i="64"/>
  <c r="AA386" i="64"/>
  <c r="X397" i="64"/>
  <c r="Y397" i="64"/>
  <c r="Q397" i="64"/>
  <c r="K397" i="64"/>
  <c r="W397" i="64"/>
  <c r="P397" i="64"/>
  <c r="J397" i="64"/>
  <c r="V397" i="64"/>
  <c r="G408" i="64"/>
  <c r="G416" i="64"/>
  <c r="J424" i="64"/>
  <c r="G427" i="64"/>
  <c r="G438" i="64"/>
  <c r="J443" i="64"/>
  <c r="G446" i="64"/>
  <c r="J454" i="64"/>
  <c r="G457" i="64"/>
  <c r="G14" i="66"/>
  <c r="I19" i="66"/>
  <c r="G22" i="66"/>
  <c r="P27" i="66"/>
  <c r="X29" i="66"/>
  <c r="U29" i="66"/>
  <c r="G29" i="66"/>
  <c r="Q29" i="66"/>
  <c r="Q34" i="66"/>
  <c r="O35" i="66"/>
  <c r="K42" i="66"/>
  <c r="V43" i="66"/>
  <c r="T43" i="66"/>
  <c r="K43" i="66"/>
  <c r="S43" i="66"/>
  <c r="I43" i="66"/>
  <c r="X43" i="66"/>
  <c r="Y45" i="66"/>
  <c r="L63" i="66"/>
  <c r="T69" i="66"/>
  <c r="K76" i="66"/>
  <c r="V85" i="66"/>
  <c r="S85" i="66"/>
  <c r="I85" i="66"/>
  <c r="O85" i="66"/>
  <c r="K85" i="66"/>
  <c r="H87" i="66"/>
  <c r="S103" i="66"/>
  <c r="Q106" i="66"/>
  <c r="I106" i="66"/>
  <c r="V106" i="66"/>
  <c r="M106" i="66"/>
  <c r="U106" i="66"/>
  <c r="Y107" i="66"/>
  <c r="S107" i="66"/>
  <c r="K107" i="66"/>
  <c r="W107" i="66"/>
  <c r="N107" i="66"/>
  <c r="V107" i="66"/>
  <c r="J107" i="66"/>
  <c r="S111" i="66"/>
  <c r="V120" i="66"/>
  <c r="S120" i="66"/>
  <c r="G120" i="66"/>
  <c r="W120" i="66"/>
  <c r="O120" i="66"/>
  <c r="R122" i="66"/>
  <c r="V127" i="66"/>
  <c r="O127" i="66"/>
  <c r="G127" i="66"/>
  <c r="Y127" i="66" s="1"/>
  <c r="S127" i="66"/>
  <c r="M129" i="66"/>
  <c r="X129" i="66" s="1"/>
  <c r="N149" i="66"/>
  <c r="S150" i="66"/>
  <c r="X153" i="66"/>
  <c r="R153" i="66"/>
  <c r="J153" i="66"/>
  <c r="Y153" i="66"/>
  <c r="N153" i="66"/>
  <c r="V153" i="66"/>
  <c r="M153" i="66"/>
  <c r="V154" i="66"/>
  <c r="N154" i="66"/>
  <c r="G154" i="66"/>
  <c r="Y154" i="66" s="1"/>
  <c r="O154" i="66"/>
  <c r="K154" i="66"/>
  <c r="V155" i="66"/>
  <c r="K155" i="66"/>
  <c r="W155" i="66"/>
  <c r="G155" i="66"/>
  <c r="S155" i="66"/>
  <c r="N157" i="66"/>
  <c r="O166" i="66"/>
  <c r="Q168" i="66"/>
  <c r="V168" i="66"/>
  <c r="M168" i="66"/>
  <c r="U168" i="66"/>
  <c r="R168" i="66"/>
  <c r="N180" i="66"/>
  <c r="Y193" i="66"/>
  <c r="R193" i="66"/>
  <c r="W193" i="66"/>
  <c r="N193" i="66"/>
  <c r="G193" i="66"/>
  <c r="V193" i="66"/>
  <c r="K193" i="66"/>
  <c r="V194" i="66"/>
  <c r="K194" i="66"/>
  <c r="G194" i="66"/>
  <c r="O194" i="66"/>
  <c r="W194" i="66"/>
  <c r="X206" i="66"/>
  <c r="Y206" i="66"/>
  <c r="Q206" i="66"/>
  <c r="I206" i="66"/>
  <c r="N206" i="66"/>
  <c r="V206" i="66"/>
  <c r="M206" i="66"/>
  <c r="Y207" i="66"/>
  <c r="S207" i="66"/>
  <c r="K207" i="66"/>
  <c r="O207" i="66"/>
  <c r="G207" i="66"/>
  <c r="W207" i="66"/>
  <c r="N207" i="66"/>
  <c r="Q210" i="66"/>
  <c r="R211" i="66"/>
  <c r="X218" i="66"/>
  <c r="U218" i="66"/>
  <c r="M218" i="66"/>
  <c r="G218" i="66"/>
  <c r="Y218" i="66"/>
  <c r="N218" i="66"/>
  <c r="V218" i="66"/>
  <c r="J218" i="66"/>
  <c r="O223" i="66"/>
  <c r="V250" i="66"/>
  <c r="K250" i="66"/>
  <c r="S250" i="66"/>
  <c r="O250" i="66"/>
  <c r="O262" i="66"/>
  <c r="U264" i="66"/>
  <c r="Q272" i="66"/>
  <c r="P279" i="66"/>
  <c r="V287" i="66"/>
  <c r="W287" i="66"/>
  <c r="Q287" i="66"/>
  <c r="K287" i="66"/>
  <c r="U287" i="66"/>
  <c r="O287" i="66"/>
  <c r="G287" i="66"/>
  <c r="T287" i="66"/>
  <c r="L287" i="66"/>
  <c r="X287" i="66"/>
  <c r="V296" i="66"/>
  <c r="W296" i="66"/>
  <c r="O296" i="66"/>
  <c r="P296" i="66"/>
  <c r="X296" i="66"/>
  <c r="K296" i="66"/>
  <c r="V299" i="66"/>
  <c r="S299" i="66"/>
  <c r="L299" i="66"/>
  <c r="G299" i="66"/>
  <c r="Y299" i="66" s="1"/>
  <c r="U299" i="66"/>
  <c r="O299" i="66"/>
  <c r="T299" i="66"/>
  <c r="K299" i="66"/>
  <c r="W301" i="66"/>
  <c r="I301" i="66"/>
  <c r="S301" i="66"/>
  <c r="M301" i="66"/>
  <c r="V308" i="66"/>
  <c r="T308" i="66"/>
  <c r="K308" i="66"/>
  <c r="X308" i="66"/>
  <c r="O308" i="66"/>
  <c r="W308" i="66"/>
  <c r="I308" i="66"/>
  <c r="V326" i="66"/>
  <c r="G326" i="66"/>
  <c r="Y326" i="66"/>
  <c r="Q326" i="66"/>
  <c r="M330" i="66"/>
  <c r="Y330" i="66"/>
  <c r="G330" i="66"/>
  <c r="V330" i="66"/>
  <c r="P331" i="66"/>
  <c r="S340" i="66"/>
  <c r="Q343" i="66"/>
  <c r="V355" i="66"/>
  <c r="X355" i="66"/>
  <c r="S355" i="66"/>
  <c r="L355" i="66"/>
  <c r="G355" i="66"/>
  <c r="T355" i="66"/>
  <c r="K355" i="66"/>
  <c r="Y355" i="66"/>
  <c r="Q355" i="66"/>
  <c r="I355" i="66"/>
  <c r="T6" i="67" s="1"/>
  <c r="W355" i="66"/>
  <c r="V360" i="66"/>
  <c r="W360" i="66"/>
  <c r="O360" i="66"/>
  <c r="P360" i="66"/>
  <c r="X360" i="66"/>
  <c r="K360" i="66"/>
  <c r="V367" i="66"/>
  <c r="W367" i="66"/>
  <c r="Q367" i="66"/>
  <c r="K367" i="66"/>
  <c r="T367" i="66"/>
  <c r="L367" i="66"/>
  <c r="Y367" i="66"/>
  <c r="S367" i="66"/>
  <c r="I367" i="66"/>
  <c r="T18" i="67" s="1"/>
  <c r="X367" i="66"/>
  <c r="G371" i="66"/>
  <c r="V379" i="66"/>
  <c r="W379" i="66"/>
  <c r="Q379" i="66"/>
  <c r="K379" i="66"/>
  <c r="T379" i="66"/>
  <c r="L379" i="66"/>
  <c r="Y379" i="66"/>
  <c r="S379" i="66"/>
  <c r="I379" i="66"/>
  <c r="T30" i="67" s="1"/>
  <c r="X379" i="66"/>
  <c r="G383" i="66"/>
  <c r="S396" i="66"/>
  <c r="Q403" i="66"/>
  <c r="S405" i="66"/>
  <c r="P407" i="66"/>
  <c r="I413" i="66"/>
  <c r="U26" i="67" s="1"/>
  <c r="V413" i="66"/>
  <c r="O413" i="66"/>
  <c r="G415" i="66"/>
  <c r="V420" i="66"/>
  <c r="W420" i="66"/>
  <c r="O420" i="66"/>
  <c r="X420" i="66"/>
  <c r="K420" i="66"/>
  <c r="T420" i="66"/>
  <c r="I420" i="66"/>
  <c r="U33" i="67" s="1"/>
  <c r="K424" i="66"/>
  <c r="Q427" i="66"/>
  <c r="V432" i="66"/>
  <c r="T432" i="66"/>
  <c r="K432" i="66"/>
  <c r="P432" i="66"/>
  <c r="X432" i="66"/>
  <c r="O432" i="66"/>
  <c r="V435" i="66"/>
  <c r="U435" i="66"/>
  <c r="P435" i="66"/>
  <c r="I435" i="66"/>
  <c r="V10" i="67" s="1"/>
  <c r="T435" i="66"/>
  <c r="L435" i="66"/>
  <c r="Y435" i="66"/>
  <c r="S435" i="66"/>
  <c r="K435" i="66"/>
  <c r="X435" i="66"/>
  <c r="P440" i="66"/>
  <c r="V441" i="66"/>
  <c r="S444" i="66"/>
  <c r="W447" i="66"/>
  <c r="X447" i="66"/>
  <c r="P447" i="66"/>
  <c r="G447" i="66"/>
  <c r="Y447" i="66"/>
  <c r="L447" i="66"/>
  <c r="U447" i="66"/>
  <c r="K447" i="66"/>
  <c r="V448" i="66"/>
  <c r="X448" i="66"/>
  <c r="P448" i="66"/>
  <c r="I448" i="66"/>
  <c r="V23" i="67" s="1"/>
  <c r="W448" i="66"/>
  <c r="L448" i="66"/>
  <c r="T448" i="66"/>
  <c r="K448" i="66"/>
  <c r="Y454" i="66"/>
  <c r="U454" i="66"/>
  <c r="V454" i="66"/>
  <c r="M454" i="66"/>
  <c r="Q455" i="66"/>
  <c r="P456" i="66"/>
  <c r="Q459" i="66"/>
  <c r="P460" i="66"/>
  <c r="P464" i="66"/>
  <c r="T471" i="66"/>
  <c r="Q472" i="66"/>
  <c r="I485" i="66"/>
  <c r="W22" i="67" s="1"/>
  <c r="S497" i="66"/>
  <c r="I501" i="66"/>
  <c r="W38" i="67" s="1"/>
  <c r="L510" i="66"/>
  <c r="W515" i="66"/>
  <c r="X515" i="66"/>
  <c r="P515" i="66"/>
  <c r="G515" i="66"/>
  <c r="Y515" i="66"/>
  <c r="L515" i="66"/>
  <c r="U515" i="66"/>
  <c r="K515" i="66"/>
  <c r="V516" i="66"/>
  <c r="U516" i="66"/>
  <c r="P516" i="66"/>
  <c r="I516" i="66"/>
  <c r="X15" i="67" s="1"/>
  <c r="T516" i="66"/>
  <c r="L516" i="66"/>
  <c r="Y516" i="66"/>
  <c r="S516" i="66"/>
  <c r="K516" i="66"/>
  <c r="X516" i="66"/>
  <c r="U518" i="66"/>
  <c r="V521" i="66"/>
  <c r="Q527" i="66"/>
  <c r="W535" i="66"/>
  <c r="U535" i="66"/>
  <c r="L535" i="66"/>
  <c r="Y535" i="66"/>
  <c r="P535" i="66"/>
  <c r="X535" i="66"/>
  <c r="K535" i="66"/>
  <c r="W541" i="66"/>
  <c r="S541" i="66"/>
  <c r="V541" i="66"/>
  <c r="M541" i="66"/>
  <c r="P552" i="66"/>
  <c r="P560" i="66"/>
  <c r="Q562" i="66"/>
  <c r="G562" i="66"/>
  <c r="U562" i="66"/>
  <c r="M562" i="66"/>
  <c r="G576" i="66"/>
  <c r="Q578" i="66"/>
  <c r="V578" i="66"/>
  <c r="M578" i="66"/>
  <c r="W19" i="71"/>
  <c r="L19" i="71"/>
  <c r="H19" i="71"/>
  <c r="I19" i="71" s="1"/>
  <c r="T19" i="71"/>
  <c r="X20" i="71"/>
  <c r="Z20" i="71"/>
  <c r="R20" i="71"/>
  <c r="J20" i="71"/>
  <c r="Y20" i="71"/>
  <c r="Q20" i="71"/>
  <c r="N20" i="71"/>
  <c r="M20" i="71"/>
  <c r="X22" i="71"/>
  <c r="Z22" i="71"/>
  <c r="R22" i="71"/>
  <c r="J22" i="71"/>
  <c r="Y22" i="71"/>
  <c r="Q22" i="71"/>
  <c r="I22" i="71"/>
  <c r="U22" i="71"/>
  <c r="F22" i="71"/>
  <c r="N22" i="71"/>
  <c r="W25" i="71"/>
  <c r="L25" i="71"/>
  <c r="X25" i="71"/>
  <c r="H25" i="71"/>
  <c r="T25" i="71"/>
  <c r="P25" i="71"/>
  <c r="J50" i="71"/>
  <c r="Z59" i="71"/>
  <c r="W59" i="71"/>
  <c r="O59" i="71"/>
  <c r="F59" i="71"/>
  <c r="T59" i="71"/>
  <c r="K59" i="71"/>
  <c r="P59" i="71"/>
  <c r="J59" i="71"/>
  <c r="Y74" i="71"/>
  <c r="V74" i="71"/>
  <c r="P74" i="71"/>
  <c r="J74" i="71"/>
  <c r="Z74" i="71"/>
  <c r="T74" i="71"/>
  <c r="O74" i="71"/>
  <c r="H74" i="71"/>
  <c r="R74" i="71"/>
  <c r="F74" i="71"/>
  <c r="X74" i="71"/>
  <c r="N74" i="71"/>
  <c r="S75" i="71"/>
  <c r="Y78" i="71"/>
  <c r="V78" i="71"/>
  <c r="P78" i="71"/>
  <c r="J78" i="71"/>
  <c r="Z78" i="71"/>
  <c r="T78" i="71"/>
  <c r="O78" i="71"/>
  <c r="H78" i="71"/>
  <c r="R78" i="71"/>
  <c r="F78" i="71"/>
  <c r="X78" i="71"/>
  <c r="N78" i="71"/>
  <c r="S79" i="71"/>
  <c r="X110" i="71"/>
  <c r="K111" i="71"/>
  <c r="O121" i="71"/>
  <c r="Y130" i="71"/>
  <c r="W130" i="71"/>
  <c r="R130" i="71"/>
  <c r="K130" i="71"/>
  <c r="F130" i="71"/>
  <c r="V130" i="71"/>
  <c r="P130" i="71"/>
  <c r="J130" i="71"/>
  <c r="Z130" i="71"/>
  <c r="O130" i="71"/>
  <c r="X130" i="71"/>
  <c r="N130" i="71"/>
  <c r="W157" i="71"/>
  <c r="O157" i="71"/>
  <c r="F157" i="71"/>
  <c r="Z157" i="71" s="1"/>
  <c r="T157" i="71"/>
  <c r="K157" i="71"/>
  <c r="S157" i="71"/>
  <c r="P157" i="71"/>
  <c r="R159" i="71"/>
  <c r="N159" i="71"/>
  <c r="V159" i="71"/>
  <c r="H159" i="71"/>
  <c r="S162" i="71"/>
  <c r="Z165" i="71"/>
  <c r="W165" i="71"/>
  <c r="O165" i="71"/>
  <c r="F165" i="71"/>
  <c r="T165" i="71"/>
  <c r="K165" i="71"/>
  <c r="S165" i="71"/>
  <c r="P165" i="71"/>
  <c r="Y167" i="71"/>
  <c r="R167" i="71"/>
  <c r="N167" i="71"/>
  <c r="V167" i="71"/>
  <c r="H167" i="71"/>
  <c r="V178" i="71"/>
  <c r="Z193" i="71"/>
  <c r="W193" i="71"/>
  <c r="O193" i="71"/>
  <c r="F193" i="71"/>
  <c r="T193" i="71"/>
  <c r="K193" i="71"/>
  <c r="P193" i="71"/>
  <c r="J193" i="71"/>
  <c r="X205" i="71"/>
  <c r="Y206" i="71"/>
  <c r="N206" i="71"/>
  <c r="Z206" i="71"/>
  <c r="H206" i="71"/>
  <c r="V206" i="71"/>
  <c r="S219" i="71"/>
  <c r="S232" i="71"/>
  <c r="S249" i="71"/>
  <c r="R257" i="71"/>
  <c r="Y274" i="71"/>
  <c r="V274" i="71"/>
  <c r="P274" i="71"/>
  <c r="J274" i="71"/>
  <c r="Z274" i="71"/>
  <c r="T274" i="71"/>
  <c r="O274" i="71"/>
  <c r="H274" i="71"/>
  <c r="R274" i="71"/>
  <c r="F274" i="71"/>
  <c r="X274" i="71"/>
  <c r="N274" i="71"/>
  <c r="Z290" i="71"/>
  <c r="T290" i="71"/>
  <c r="K290" i="71"/>
  <c r="S290" i="71"/>
  <c r="J290" i="71"/>
  <c r="W290" i="71"/>
  <c r="F290" i="71"/>
  <c r="P290" i="71"/>
  <c r="O311" i="71"/>
  <c r="H337" i="71"/>
  <c r="W344" i="71"/>
  <c r="O344" i="71"/>
  <c r="F344" i="71"/>
  <c r="Z344" i="71" s="1"/>
  <c r="T344" i="71"/>
  <c r="K344" i="71"/>
  <c r="S344" i="71"/>
  <c r="P344" i="71"/>
  <c r="W356" i="71"/>
  <c r="Y375" i="71"/>
  <c r="S375" i="71"/>
  <c r="J375" i="71"/>
  <c r="Z375" i="71"/>
  <c r="R375" i="71"/>
  <c r="H375" i="71"/>
  <c r="O375" i="71"/>
  <c r="N375" i="71"/>
  <c r="W385" i="71"/>
  <c r="Z393" i="71"/>
  <c r="X400" i="71"/>
  <c r="Y401" i="71"/>
  <c r="R401" i="71"/>
  <c r="N401" i="71"/>
  <c r="V401" i="71"/>
  <c r="H401" i="71"/>
  <c r="J417" i="71"/>
  <c r="W432" i="71"/>
  <c r="O432" i="71"/>
  <c r="F432" i="71"/>
  <c r="Z432" i="71" s="1"/>
  <c r="T432" i="71"/>
  <c r="K432" i="71"/>
  <c r="P432" i="71"/>
  <c r="J432" i="71"/>
  <c r="Z441" i="71"/>
  <c r="R454" i="71"/>
  <c r="N454" i="71"/>
  <c r="V454" i="71"/>
  <c r="H462" i="71"/>
  <c r="Z483" i="71"/>
  <c r="T483" i="71"/>
  <c r="K483" i="71"/>
  <c r="S483" i="71"/>
  <c r="J483" i="71"/>
  <c r="W483" i="71"/>
  <c r="F483" i="71"/>
  <c r="P483" i="71"/>
  <c r="X497" i="71"/>
  <c r="Y498" i="71"/>
  <c r="R498" i="71"/>
  <c r="N498" i="71"/>
  <c r="V498" i="71"/>
  <c r="H498" i="71"/>
  <c r="Z501" i="71"/>
  <c r="T501" i="71"/>
  <c r="K501" i="71"/>
  <c r="S501" i="71"/>
  <c r="J501" i="71"/>
  <c r="W501" i="71"/>
  <c r="F501" i="71"/>
  <c r="P501" i="71"/>
  <c r="K509" i="71"/>
  <c r="T521" i="71"/>
  <c r="K521" i="71"/>
  <c r="S521" i="71"/>
  <c r="J521" i="71"/>
  <c r="P521" i="71"/>
  <c r="O521" i="71"/>
  <c r="V522" i="71"/>
  <c r="O525" i="71"/>
  <c r="Z549" i="71"/>
  <c r="T549" i="71"/>
  <c r="K549" i="71"/>
  <c r="S549" i="71"/>
  <c r="J549" i="71"/>
  <c r="W549" i="71"/>
  <c r="F549" i="71"/>
  <c r="P549" i="71"/>
  <c r="Z567" i="71"/>
  <c r="W567" i="71"/>
  <c r="O567" i="71"/>
  <c r="F567" i="71"/>
  <c r="T567" i="71"/>
  <c r="K567" i="71"/>
  <c r="S567" i="71"/>
  <c r="P567" i="71"/>
  <c r="X573" i="71"/>
  <c r="V588" i="71"/>
  <c r="W610" i="71"/>
  <c r="Y611" i="71"/>
  <c r="V611" i="71"/>
  <c r="N611" i="71"/>
  <c r="S611" i="71"/>
  <c r="J611" i="71"/>
  <c r="R611" i="71"/>
  <c r="O611" i="71"/>
  <c r="W658" i="71"/>
  <c r="V660" i="71"/>
  <c r="N660" i="71"/>
  <c r="S660" i="71"/>
  <c r="J660" i="71"/>
  <c r="O660" i="71"/>
  <c r="Z10" i="49"/>
  <c r="L11" i="69"/>
  <c r="U27" i="2"/>
  <c r="Y13" i="35"/>
  <c r="AF13" i="35"/>
  <c r="Y21" i="35"/>
  <c r="AF21" i="35"/>
  <c r="Y27" i="35"/>
  <c r="AF27" i="35"/>
  <c r="W30" i="35"/>
  <c r="AF30" i="35"/>
  <c r="U32" i="35"/>
  <c r="Y35" i="35"/>
  <c r="AF35" i="35"/>
  <c r="W40" i="35"/>
  <c r="AF40" i="35"/>
  <c r="U42" i="35"/>
  <c r="Y45" i="35"/>
  <c r="AF45" i="35"/>
  <c r="W48" i="35"/>
  <c r="AF48" i="35"/>
  <c r="P12" i="1"/>
  <c r="H14" i="1"/>
  <c r="U14" i="1"/>
  <c r="R19" i="1"/>
  <c r="G22" i="1"/>
  <c r="R22" i="1"/>
  <c r="J30" i="1"/>
  <c r="G34" i="1"/>
  <c r="R34" i="1"/>
  <c r="H35" i="1"/>
  <c r="H36" i="1"/>
  <c r="P41" i="1"/>
  <c r="J42" i="1"/>
  <c r="P44" i="1"/>
  <c r="T52" i="1"/>
  <c r="J54" i="1"/>
  <c r="R55" i="1"/>
  <c r="G58" i="1"/>
  <c r="R58" i="1"/>
  <c r="R59" i="1"/>
  <c r="J64" i="1"/>
  <c r="T64" i="1"/>
  <c r="W64" i="1"/>
  <c r="P66" i="1"/>
  <c r="G68" i="1"/>
  <c r="T68" i="1"/>
  <c r="W68" i="1"/>
  <c r="J72" i="1"/>
  <c r="T72" i="1"/>
  <c r="X72" i="1"/>
  <c r="J80" i="1"/>
  <c r="G84" i="1"/>
  <c r="R84" i="1"/>
  <c r="Y84" i="1"/>
  <c r="P87" i="1"/>
  <c r="G92" i="1"/>
  <c r="R92" i="1"/>
  <c r="Y92" i="1"/>
  <c r="J93" i="1"/>
  <c r="Z93" i="1"/>
  <c r="P95" i="1"/>
  <c r="T102" i="1"/>
  <c r="J104" i="1"/>
  <c r="R105" i="1"/>
  <c r="G108" i="1"/>
  <c r="R108" i="1"/>
  <c r="Y108" i="1"/>
  <c r="R109" i="1"/>
  <c r="G112" i="1"/>
  <c r="R112" i="1"/>
  <c r="Y112" i="1"/>
  <c r="T114" i="1"/>
  <c r="Z10" i="6"/>
  <c r="J13" i="6"/>
  <c r="Y66" i="16"/>
  <c r="AF12" i="44"/>
  <c r="AE31" i="44"/>
  <c r="L10" i="45"/>
  <c r="AD24" i="45"/>
  <c r="Q12" i="46"/>
  <c r="P12" i="46"/>
  <c r="P13" i="46"/>
  <c r="Q13" i="46"/>
  <c r="M353" i="66"/>
  <c r="W543" i="66"/>
  <c r="AE40" i="48"/>
  <c r="O41" i="48"/>
  <c r="AC50" i="48"/>
  <c r="AE59" i="48"/>
  <c r="P59" i="48"/>
  <c r="O59" i="48"/>
  <c r="AD67" i="48"/>
  <c r="AD68" i="48"/>
  <c r="AD69" i="48"/>
  <c r="AE71" i="48"/>
  <c r="G13" i="64"/>
  <c r="AB18" i="64"/>
  <c r="S18" i="64"/>
  <c r="G18" i="64"/>
  <c r="O18" i="64"/>
  <c r="R21" i="64"/>
  <c r="G28" i="64"/>
  <c r="AB28" i="64" s="1"/>
  <c r="Q28" i="64"/>
  <c r="V28" i="64"/>
  <c r="Q43" i="64"/>
  <c r="J43" i="64"/>
  <c r="O43" i="64"/>
  <c r="I43" i="64"/>
  <c r="S43" i="64"/>
  <c r="W43" i="64"/>
  <c r="Q58" i="64"/>
  <c r="J58" i="64"/>
  <c r="O58" i="64"/>
  <c r="I58" i="64"/>
  <c r="S58" i="64"/>
  <c r="W58" i="64"/>
  <c r="I60" i="64"/>
  <c r="Q73" i="64"/>
  <c r="J73" i="64"/>
  <c r="O73" i="64"/>
  <c r="I73" i="64"/>
  <c r="S73" i="64"/>
  <c r="W73" i="64"/>
  <c r="Q103" i="64"/>
  <c r="J103" i="64"/>
  <c r="O103" i="64"/>
  <c r="I103" i="64"/>
  <c r="S103" i="64"/>
  <c r="W103" i="64"/>
  <c r="Q148" i="64"/>
  <c r="K148" i="64"/>
  <c r="G148" i="64"/>
  <c r="AB148" i="64" s="1"/>
  <c r="O148" i="64"/>
  <c r="J148" i="64"/>
  <c r="R148" i="64"/>
  <c r="V148" i="64"/>
  <c r="N193" i="64"/>
  <c r="AB208" i="64"/>
  <c r="Z208" i="64"/>
  <c r="Q208" i="64"/>
  <c r="K208" i="64"/>
  <c r="G208" i="64"/>
  <c r="Y208" i="64"/>
  <c r="O208" i="64"/>
  <c r="J208" i="64"/>
  <c r="R208" i="64"/>
  <c r="V208" i="64"/>
  <c r="Q240" i="64"/>
  <c r="L240" i="64"/>
  <c r="G247" i="64"/>
  <c r="S247" i="64"/>
  <c r="X251" i="64"/>
  <c r="Y251" i="64"/>
  <c r="Q251" i="64"/>
  <c r="K251" i="64"/>
  <c r="W251" i="64"/>
  <c r="P251" i="64"/>
  <c r="J251" i="64"/>
  <c r="V251" i="64"/>
  <c r="W256" i="64"/>
  <c r="G256" i="64"/>
  <c r="AB256" i="64" s="1"/>
  <c r="Q256" i="64"/>
  <c r="V261" i="64"/>
  <c r="X266" i="64"/>
  <c r="Q266" i="64"/>
  <c r="K266" i="64"/>
  <c r="W266" i="64"/>
  <c r="P266" i="64"/>
  <c r="J266" i="64"/>
  <c r="V266" i="64"/>
  <c r="X277" i="64"/>
  <c r="S277" i="64"/>
  <c r="L277" i="64"/>
  <c r="G277" i="64"/>
  <c r="AB277" i="64" s="1"/>
  <c r="Q277" i="64"/>
  <c r="K277" i="64"/>
  <c r="V277" i="64"/>
  <c r="P281" i="64"/>
  <c r="G287" i="64"/>
  <c r="AB287" i="64" s="1"/>
  <c r="X301" i="64"/>
  <c r="S301" i="64"/>
  <c r="L301" i="64"/>
  <c r="G301" i="64"/>
  <c r="AB301" i="64" s="1"/>
  <c r="Q301" i="64"/>
  <c r="K301" i="64"/>
  <c r="V301" i="64"/>
  <c r="Q308" i="64"/>
  <c r="L308" i="64"/>
  <c r="X309" i="64"/>
  <c r="S309" i="64"/>
  <c r="L309" i="64"/>
  <c r="G309" i="64"/>
  <c r="AB309" i="64" s="1"/>
  <c r="Q309" i="64"/>
  <c r="K309" i="64"/>
  <c r="V309" i="64"/>
  <c r="G315" i="64"/>
  <c r="AB315" i="64" s="1"/>
  <c r="Q319" i="64"/>
  <c r="L319" i="64"/>
  <c r="X320" i="64"/>
  <c r="S320" i="64"/>
  <c r="L320" i="64"/>
  <c r="G320" i="64"/>
  <c r="AB320" i="64" s="1"/>
  <c r="Q320" i="64"/>
  <c r="K320" i="64"/>
  <c r="V320" i="64"/>
  <c r="G323" i="64"/>
  <c r="AB323" i="64" s="1"/>
  <c r="P324" i="64"/>
  <c r="Q338" i="64"/>
  <c r="L338" i="64"/>
  <c r="X341" i="64"/>
  <c r="O341" i="64"/>
  <c r="V341" i="64"/>
  <c r="K341" i="64"/>
  <c r="W347" i="64"/>
  <c r="G347" i="64"/>
  <c r="AB347" i="64" s="1"/>
  <c r="Q347" i="64"/>
  <c r="G349" i="64"/>
  <c r="AB349" i="64" s="1"/>
  <c r="S352" i="64"/>
  <c r="G367" i="64"/>
  <c r="AB367" i="64" s="1"/>
  <c r="S367" i="64"/>
  <c r="X375" i="64"/>
  <c r="O375" i="64"/>
  <c r="V375" i="64"/>
  <c r="K375" i="64"/>
  <c r="X383" i="64"/>
  <c r="Y383" i="64"/>
  <c r="O383" i="64"/>
  <c r="V383" i="64"/>
  <c r="K383" i="64"/>
  <c r="AA383" i="64"/>
  <c r="X395" i="64"/>
  <c r="S395" i="64"/>
  <c r="L395" i="64"/>
  <c r="G395" i="64"/>
  <c r="AB395" i="64" s="1"/>
  <c r="Q395" i="64"/>
  <c r="K395" i="64"/>
  <c r="V395" i="64"/>
  <c r="X408" i="64"/>
  <c r="Y408" i="64"/>
  <c r="Q408" i="64"/>
  <c r="K408" i="64"/>
  <c r="W408" i="64"/>
  <c r="P408" i="64"/>
  <c r="J408" i="64"/>
  <c r="V408" i="64"/>
  <c r="AA411" i="64"/>
  <c r="Q411" i="64"/>
  <c r="L411" i="64"/>
  <c r="X416" i="64"/>
  <c r="Y416" i="64"/>
  <c r="Q416" i="64"/>
  <c r="K416" i="64"/>
  <c r="W416" i="64"/>
  <c r="P416" i="64"/>
  <c r="J416" i="64"/>
  <c r="V416" i="64"/>
  <c r="AA422" i="64"/>
  <c r="Q422" i="64"/>
  <c r="L422" i="64"/>
  <c r="X427" i="64"/>
  <c r="Y427" i="64"/>
  <c r="Q427" i="64"/>
  <c r="K427" i="64"/>
  <c r="W427" i="64"/>
  <c r="P427" i="64"/>
  <c r="J427" i="64"/>
  <c r="V427" i="64"/>
  <c r="AA430" i="64"/>
  <c r="Q430" i="64"/>
  <c r="L430" i="64"/>
  <c r="X438" i="64"/>
  <c r="Y438" i="64"/>
  <c r="Q438" i="64"/>
  <c r="K438" i="64"/>
  <c r="W438" i="64"/>
  <c r="P438" i="64"/>
  <c r="J438" i="64"/>
  <c r="V438" i="64"/>
  <c r="AA441" i="64"/>
  <c r="Q441" i="64"/>
  <c r="L441" i="64"/>
  <c r="X446" i="64"/>
  <c r="Y446" i="64"/>
  <c r="Q446" i="64"/>
  <c r="K446" i="64"/>
  <c r="W446" i="64"/>
  <c r="P446" i="64"/>
  <c r="J446" i="64"/>
  <c r="V446" i="64"/>
  <c r="AA452" i="64"/>
  <c r="Q452" i="64"/>
  <c r="L452" i="64"/>
  <c r="X457" i="64"/>
  <c r="Y457" i="64"/>
  <c r="Q457" i="64"/>
  <c r="K457" i="64"/>
  <c r="W457" i="64"/>
  <c r="P457" i="64"/>
  <c r="J457" i="64"/>
  <c r="V457" i="64"/>
  <c r="AA460" i="64"/>
  <c r="Q460" i="64"/>
  <c r="L460" i="64"/>
  <c r="V14" i="66"/>
  <c r="W14" i="66"/>
  <c r="Q14" i="66"/>
  <c r="K14" i="66"/>
  <c r="U14" i="66"/>
  <c r="P14" i="66"/>
  <c r="I14" i="66"/>
  <c r="T14" i="66"/>
  <c r="X17" i="66"/>
  <c r="Q17" i="66"/>
  <c r="L17" i="66"/>
  <c r="V22" i="66"/>
  <c r="W22" i="66"/>
  <c r="Q22" i="66"/>
  <c r="K22" i="66"/>
  <c r="U22" i="66"/>
  <c r="P22" i="66"/>
  <c r="I22" i="66"/>
  <c r="T22" i="66"/>
  <c r="X25" i="66"/>
  <c r="Q25" i="66"/>
  <c r="L25" i="66"/>
  <c r="W27" i="66"/>
  <c r="T34" i="66"/>
  <c r="X37" i="66"/>
  <c r="U37" i="66"/>
  <c r="G37" i="66"/>
  <c r="Q37" i="66"/>
  <c r="V47" i="66"/>
  <c r="W47" i="66"/>
  <c r="Q47" i="66"/>
  <c r="T47" i="66"/>
  <c r="L47" i="66"/>
  <c r="G47" i="66"/>
  <c r="S47" i="66"/>
  <c r="K47" i="66"/>
  <c r="U47" i="66"/>
  <c r="W60" i="66"/>
  <c r="U60" i="66"/>
  <c r="L60" i="66"/>
  <c r="Q60" i="66"/>
  <c r="G60" i="66"/>
  <c r="Y60" i="66"/>
  <c r="P60" i="66"/>
  <c r="V65" i="66"/>
  <c r="W65" i="66"/>
  <c r="O65" i="66"/>
  <c r="P65" i="66"/>
  <c r="X65" i="66"/>
  <c r="K65" i="66"/>
  <c r="X79" i="66"/>
  <c r="Q79" i="66"/>
  <c r="Y79" i="66"/>
  <c r="G79" i="66"/>
  <c r="U79" i="66"/>
  <c r="Q94" i="66"/>
  <c r="I94" i="66"/>
  <c r="V94" i="66"/>
  <c r="M94" i="66"/>
  <c r="X94" i="66" s="1"/>
  <c r="U94" i="66"/>
  <c r="S95" i="66"/>
  <c r="K95" i="66"/>
  <c r="V95" i="66"/>
  <c r="G103" i="66"/>
  <c r="V104" i="66"/>
  <c r="S104" i="66"/>
  <c r="G104" i="66"/>
  <c r="W104" i="66"/>
  <c r="O104" i="66"/>
  <c r="V111" i="66"/>
  <c r="Y119" i="66"/>
  <c r="R119" i="66"/>
  <c r="J119" i="66"/>
  <c r="W119" i="66"/>
  <c r="N119" i="66"/>
  <c r="V119" i="66"/>
  <c r="K119" i="66"/>
  <c r="Y142" i="66"/>
  <c r="R142" i="66"/>
  <c r="J142" i="66"/>
  <c r="O142" i="66"/>
  <c r="G142" i="66"/>
  <c r="W142" i="66"/>
  <c r="N142" i="66"/>
  <c r="Q145" i="66"/>
  <c r="I145" i="66"/>
  <c r="N145" i="66"/>
  <c r="V145" i="66"/>
  <c r="M145" i="66"/>
  <c r="X145" i="66" s="1"/>
  <c r="S146" i="66"/>
  <c r="K146" i="66"/>
  <c r="O146" i="66"/>
  <c r="G146" i="66"/>
  <c r="Y146" i="66" s="1"/>
  <c r="G166" i="66"/>
  <c r="Y166" i="66" s="1"/>
  <c r="S166" i="66"/>
  <c r="G169" i="66"/>
  <c r="Y169" i="66" s="1"/>
  <c r="K169" i="66"/>
  <c r="R173" i="66"/>
  <c r="G173" i="66"/>
  <c r="Y173" i="66" s="1"/>
  <c r="V173" i="66"/>
  <c r="K173" i="66"/>
  <c r="V174" i="66"/>
  <c r="K174" i="66"/>
  <c r="G174" i="66"/>
  <c r="O174" i="66"/>
  <c r="W174" i="66"/>
  <c r="X176" i="66"/>
  <c r="Y176" i="66"/>
  <c r="Q176" i="66"/>
  <c r="U176" i="66"/>
  <c r="R176" i="66"/>
  <c r="N176" i="66"/>
  <c r="R180" i="66"/>
  <c r="V188" i="66"/>
  <c r="M188" i="66"/>
  <c r="R188" i="66"/>
  <c r="Q188" i="66"/>
  <c r="G212" i="66"/>
  <c r="V220" i="66"/>
  <c r="O220" i="66"/>
  <c r="S220" i="66"/>
  <c r="K220" i="66"/>
  <c r="S241" i="66"/>
  <c r="K241" i="66"/>
  <c r="V241" i="66"/>
  <c r="X256" i="66"/>
  <c r="U256" i="66"/>
  <c r="M256" i="66"/>
  <c r="Y256" i="66"/>
  <c r="N256" i="66"/>
  <c r="V256" i="66"/>
  <c r="J256" i="66"/>
  <c r="G258" i="66"/>
  <c r="Y258" i="66" s="1"/>
  <c r="U279" i="66"/>
  <c r="V283" i="66"/>
  <c r="X283" i="66"/>
  <c r="S283" i="66"/>
  <c r="L283" i="66"/>
  <c r="G283" i="66"/>
  <c r="T283" i="66"/>
  <c r="K283" i="66"/>
  <c r="Y283" i="66"/>
  <c r="Q283" i="66"/>
  <c r="I283" i="66"/>
  <c r="W283" i="66"/>
  <c r="V304" i="66"/>
  <c r="S304" i="66"/>
  <c r="I304" i="66"/>
  <c r="X304" i="66"/>
  <c r="O304" i="66"/>
  <c r="W304" i="66"/>
  <c r="K304" i="66"/>
  <c r="W313" i="66"/>
  <c r="M313" i="66"/>
  <c r="S313" i="66"/>
  <c r="I313" i="66"/>
  <c r="Q331" i="66"/>
  <c r="W340" i="66"/>
  <c r="G343" i="66"/>
  <c r="W343" i="66"/>
  <c r="V347" i="66"/>
  <c r="X347" i="66"/>
  <c r="S347" i="66"/>
  <c r="L347" i="66"/>
  <c r="G347" i="66"/>
  <c r="U347" i="66"/>
  <c r="O347" i="66"/>
  <c r="T347" i="66"/>
  <c r="K347" i="66"/>
  <c r="W347" i="66"/>
  <c r="V371" i="66"/>
  <c r="U371" i="66"/>
  <c r="P371" i="66"/>
  <c r="I371" i="66"/>
  <c r="T22" i="67" s="1"/>
  <c r="T371" i="66"/>
  <c r="L371" i="66"/>
  <c r="Y371" i="66"/>
  <c r="S371" i="66"/>
  <c r="K371" i="66"/>
  <c r="X371" i="66"/>
  <c r="V383" i="66"/>
  <c r="U383" i="66"/>
  <c r="P383" i="66"/>
  <c r="I383" i="66"/>
  <c r="T34" i="67" s="1"/>
  <c r="T383" i="66"/>
  <c r="L383" i="66"/>
  <c r="Y383" i="66"/>
  <c r="S383" i="66"/>
  <c r="K383" i="66"/>
  <c r="X383" i="66"/>
  <c r="W396" i="66"/>
  <c r="Y398" i="66"/>
  <c r="M398" i="66"/>
  <c r="V398" i="66"/>
  <c r="U398" i="66"/>
  <c r="S403" i="66"/>
  <c r="S407" i="66"/>
  <c r="V412" i="66"/>
  <c r="T412" i="66"/>
  <c r="K412" i="66"/>
  <c r="X412" i="66"/>
  <c r="O412" i="66"/>
  <c r="W412" i="66"/>
  <c r="I412" i="66"/>
  <c r="U25" i="67" s="1"/>
  <c r="V415" i="66"/>
  <c r="U415" i="66"/>
  <c r="P415" i="66"/>
  <c r="I415" i="66"/>
  <c r="U28" i="67" s="1"/>
  <c r="T415" i="66"/>
  <c r="L415" i="66"/>
  <c r="Y415" i="66"/>
  <c r="S415" i="66"/>
  <c r="K415" i="66"/>
  <c r="X415" i="66"/>
  <c r="S427" i="66"/>
  <c r="V434" i="66"/>
  <c r="G434" i="66"/>
  <c r="Y434" i="66"/>
  <c r="Q434" i="66"/>
  <c r="V438" i="66"/>
  <c r="L438" i="66"/>
  <c r="U438" i="66"/>
  <c r="G438" i="66"/>
  <c r="Q438" i="66"/>
  <c r="Y442" i="66"/>
  <c r="U442" i="66"/>
  <c r="M442" i="66"/>
  <c r="L442" i="66"/>
  <c r="W445" i="66"/>
  <c r="M445" i="66"/>
  <c r="V445" i="66"/>
  <c r="S445" i="66"/>
  <c r="Q456" i="66"/>
  <c r="Q460" i="66"/>
  <c r="U464" i="66"/>
  <c r="U470" i="66"/>
  <c r="L470" i="66"/>
  <c r="U471" i="66"/>
  <c r="S472" i="66"/>
  <c r="W495" i="66"/>
  <c r="T495" i="66"/>
  <c r="K495" i="66"/>
  <c r="Q495" i="66"/>
  <c r="G495" i="66"/>
  <c r="Y495" i="66"/>
  <c r="P495" i="66"/>
  <c r="W523" i="66"/>
  <c r="U523" i="66"/>
  <c r="L523" i="66"/>
  <c r="Q523" i="66"/>
  <c r="G523" i="66"/>
  <c r="Y523" i="66"/>
  <c r="P523" i="66"/>
  <c r="W531" i="66"/>
  <c r="U531" i="66"/>
  <c r="L531" i="66"/>
  <c r="Q531" i="66"/>
  <c r="G531" i="66"/>
  <c r="Y531" i="66"/>
  <c r="P531" i="66"/>
  <c r="Y534" i="66"/>
  <c r="L534" i="66"/>
  <c r="V534" i="66"/>
  <c r="G534" i="66"/>
  <c r="Q534" i="66"/>
  <c r="G552" i="66"/>
  <c r="U552" i="66"/>
  <c r="G560" i="66"/>
  <c r="U560" i="66"/>
  <c r="W575" i="66"/>
  <c r="X575" i="66"/>
  <c r="P575" i="66"/>
  <c r="G575" i="66"/>
  <c r="Y575" i="66"/>
  <c r="L575" i="66"/>
  <c r="U575" i="66"/>
  <c r="K575" i="66"/>
  <c r="V576" i="66"/>
  <c r="U576" i="66"/>
  <c r="P576" i="66"/>
  <c r="I576" i="66"/>
  <c r="Y37" i="67" s="1"/>
  <c r="T576" i="66"/>
  <c r="L576" i="66"/>
  <c r="Y576" i="66"/>
  <c r="S576" i="66"/>
  <c r="K576" i="66"/>
  <c r="X576" i="66"/>
  <c r="J180" i="66"/>
  <c r="J190" i="66"/>
  <c r="W13" i="71"/>
  <c r="L13" i="71"/>
  <c r="Y13" i="71" s="1"/>
  <c r="H13" i="71"/>
  <c r="T13" i="71"/>
  <c r="P13" i="71"/>
  <c r="F51" i="71"/>
  <c r="Z51" i="71" s="1"/>
  <c r="Z57" i="71"/>
  <c r="W57" i="71"/>
  <c r="O57" i="71"/>
  <c r="F57" i="71"/>
  <c r="T57" i="71"/>
  <c r="K57" i="71"/>
  <c r="S57" i="71"/>
  <c r="P57" i="71"/>
  <c r="V71" i="71"/>
  <c r="P71" i="71"/>
  <c r="J71" i="71"/>
  <c r="T71" i="71"/>
  <c r="O71" i="71"/>
  <c r="N71" i="71"/>
  <c r="F71" i="71"/>
  <c r="Z71" i="71" s="1"/>
  <c r="W71" i="71"/>
  <c r="K71" i="71"/>
  <c r="F75" i="71"/>
  <c r="F79" i="71"/>
  <c r="N104" i="71"/>
  <c r="H104" i="71"/>
  <c r="V104" i="71"/>
  <c r="Z106" i="71"/>
  <c r="T106" i="71"/>
  <c r="K106" i="71"/>
  <c r="S106" i="71"/>
  <c r="J106" i="71"/>
  <c r="P106" i="71"/>
  <c r="O106" i="71"/>
  <c r="Y112" i="71"/>
  <c r="N112" i="71"/>
  <c r="Z112" i="71"/>
  <c r="H112" i="71"/>
  <c r="V112" i="71"/>
  <c r="R112" i="71"/>
  <c r="Z133" i="71"/>
  <c r="T133" i="71"/>
  <c r="K133" i="71"/>
  <c r="S133" i="71"/>
  <c r="J133" i="71"/>
  <c r="P133" i="71"/>
  <c r="O133" i="71"/>
  <c r="Y134" i="71"/>
  <c r="V134" i="71"/>
  <c r="P134" i="71"/>
  <c r="J134" i="71"/>
  <c r="Z134" i="71"/>
  <c r="T134" i="71"/>
  <c r="O134" i="71"/>
  <c r="H134" i="71"/>
  <c r="R134" i="71"/>
  <c r="F134" i="71"/>
  <c r="X134" i="71"/>
  <c r="N134" i="71"/>
  <c r="W145" i="71"/>
  <c r="Z145" i="71"/>
  <c r="U145" i="71"/>
  <c r="P145" i="71"/>
  <c r="J145" i="71"/>
  <c r="F145" i="71"/>
  <c r="Y145" i="71"/>
  <c r="T145" i="71"/>
  <c r="N145" i="71"/>
  <c r="I145" i="71"/>
  <c r="V145" i="71"/>
  <c r="L145" i="71"/>
  <c r="R145" i="71"/>
  <c r="H145" i="71"/>
  <c r="Z162" i="71"/>
  <c r="Y170" i="71"/>
  <c r="W170" i="71"/>
  <c r="R170" i="71"/>
  <c r="K170" i="71"/>
  <c r="F170" i="71"/>
  <c r="V170" i="71"/>
  <c r="P170" i="71"/>
  <c r="J170" i="71"/>
  <c r="X170" i="71"/>
  <c r="N170" i="71"/>
  <c r="T170" i="71"/>
  <c r="H170" i="71"/>
  <c r="Y198" i="71"/>
  <c r="N198" i="71"/>
  <c r="Z198" i="71"/>
  <c r="H198" i="71"/>
  <c r="V198" i="71"/>
  <c r="Y211" i="71"/>
  <c r="V211" i="71"/>
  <c r="P211" i="71"/>
  <c r="J211" i="71"/>
  <c r="Z211" i="71"/>
  <c r="T211" i="71"/>
  <c r="O211" i="71"/>
  <c r="H211" i="71"/>
  <c r="R211" i="71"/>
  <c r="F211" i="71"/>
  <c r="X211" i="71"/>
  <c r="N211" i="71"/>
  <c r="F219" i="71"/>
  <c r="T232" i="71"/>
  <c r="Y236" i="71"/>
  <c r="V236" i="71"/>
  <c r="P236" i="71"/>
  <c r="J236" i="71"/>
  <c r="Z236" i="71"/>
  <c r="T236" i="71"/>
  <c r="O236" i="71"/>
  <c r="H236" i="71"/>
  <c r="R236" i="71"/>
  <c r="F236" i="71"/>
  <c r="X236" i="71"/>
  <c r="N236" i="71"/>
  <c r="F249" i="71"/>
  <c r="Y286" i="71"/>
  <c r="S286" i="71"/>
  <c r="K286" i="71"/>
  <c r="Z286" i="71"/>
  <c r="R286" i="71"/>
  <c r="J286" i="71"/>
  <c r="O286" i="71"/>
  <c r="N286" i="71"/>
  <c r="Y312" i="71"/>
  <c r="N312" i="71"/>
  <c r="Z312" i="71"/>
  <c r="H312" i="71"/>
  <c r="V312" i="71"/>
  <c r="S360" i="71"/>
  <c r="J360" i="71"/>
  <c r="R360" i="71"/>
  <c r="H360" i="71"/>
  <c r="V360" i="71"/>
  <c r="O360" i="71"/>
  <c r="Z367" i="71"/>
  <c r="W367" i="71"/>
  <c r="O367" i="71"/>
  <c r="F367" i="71"/>
  <c r="T367" i="71"/>
  <c r="K367" i="71"/>
  <c r="S367" i="71"/>
  <c r="P367" i="71"/>
  <c r="Z385" i="71"/>
  <c r="H389" i="71"/>
  <c r="Z392" i="71"/>
  <c r="W392" i="71"/>
  <c r="O392" i="71"/>
  <c r="F392" i="71"/>
  <c r="T392" i="71"/>
  <c r="K392" i="71"/>
  <c r="P392" i="71"/>
  <c r="J392" i="71"/>
  <c r="R418" i="71"/>
  <c r="N418" i="71"/>
  <c r="V418" i="71"/>
  <c r="W430" i="71"/>
  <c r="O430" i="71"/>
  <c r="F430" i="71"/>
  <c r="Z430" i="71" s="1"/>
  <c r="T430" i="71"/>
  <c r="K430" i="71"/>
  <c r="S430" i="71"/>
  <c r="P430" i="71"/>
  <c r="H425" i="71"/>
  <c r="Z440" i="71"/>
  <c r="W440" i="71"/>
  <c r="O440" i="71"/>
  <c r="F440" i="71"/>
  <c r="T440" i="71"/>
  <c r="K440" i="71"/>
  <c r="P440" i="71"/>
  <c r="J440" i="71"/>
  <c r="Z451" i="71"/>
  <c r="T451" i="71"/>
  <c r="K451" i="71"/>
  <c r="S451" i="71"/>
  <c r="J451" i="71"/>
  <c r="P451" i="71"/>
  <c r="O451" i="71"/>
  <c r="Z461" i="71"/>
  <c r="W461" i="71"/>
  <c r="O461" i="71"/>
  <c r="F461" i="71"/>
  <c r="T461" i="71"/>
  <c r="K461" i="71"/>
  <c r="S461" i="71"/>
  <c r="P461" i="71"/>
  <c r="H466" i="71"/>
  <c r="Y472" i="71"/>
  <c r="R472" i="71"/>
  <c r="N472" i="71"/>
  <c r="Z472" i="71"/>
  <c r="V472" i="71"/>
  <c r="Y526" i="71"/>
  <c r="N526" i="71"/>
  <c r="Z526" i="71"/>
  <c r="H526" i="71"/>
  <c r="V526" i="71"/>
  <c r="Z575" i="71"/>
  <c r="T575" i="71"/>
  <c r="K575" i="71"/>
  <c r="S575" i="71"/>
  <c r="J575" i="71"/>
  <c r="P575" i="71"/>
  <c r="O575" i="71"/>
  <c r="Q691" i="71"/>
  <c r="W691" i="71"/>
  <c r="L691" i="71"/>
  <c r="V691" i="71"/>
  <c r="J691" i="71"/>
  <c r="Y18" i="16"/>
  <c r="Y20" i="16"/>
  <c r="Y22" i="16"/>
  <c r="Y24" i="16"/>
  <c r="Y26" i="16"/>
  <c r="Y28" i="16"/>
  <c r="Y30" i="16"/>
  <c r="Y32" i="16"/>
  <c r="Y36" i="16"/>
  <c r="Y47" i="16"/>
  <c r="Y49" i="16"/>
  <c r="Y51" i="16"/>
  <c r="Y53" i="16"/>
  <c r="Y55" i="16"/>
  <c r="Y57" i="16"/>
  <c r="Y59" i="16"/>
  <c r="Y61" i="16"/>
  <c r="Y63" i="16"/>
  <c r="Y65" i="16"/>
  <c r="Y12" i="44"/>
  <c r="AF13" i="44"/>
  <c r="AE13" i="44"/>
  <c r="Y16" i="44"/>
  <c r="AF17" i="44"/>
  <c r="AE17" i="44"/>
  <c r="AE20" i="44"/>
  <c r="AE22" i="44"/>
  <c r="AE24" i="44"/>
  <c r="AE26" i="44"/>
  <c r="AE30" i="44"/>
  <c r="AF35" i="44"/>
  <c r="AF10" i="45"/>
  <c r="L11" i="45"/>
  <c r="N12" i="45"/>
  <c r="AD13" i="45"/>
  <c r="AF15" i="45"/>
  <c r="AD18" i="45"/>
  <c r="AF25" i="45"/>
  <c r="AF28" i="45"/>
  <c r="AF29" i="45"/>
  <c r="AC4" i="46"/>
  <c r="AH17" i="46"/>
  <c r="Q17" i="46"/>
  <c r="P17" i="46"/>
  <c r="P18" i="46"/>
  <c r="Q18" i="46"/>
  <c r="AH21" i="46"/>
  <c r="Q21" i="46"/>
  <c r="P21" i="46"/>
  <c r="P22" i="46"/>
  <c r="Q22" i="46"/>
  <c r="AH25" i="46"/>
  <c r="Q25" i="46"/>
  <c r="P25" i="46"/>
  <c r="P26" i="46"/>
  <c r="Q26" i="46"/>
  <c r="AH29" i="46"/>
  <c r="Q29" i="46"/>
  <c r="P29" i="46"/>
  <c r="P30" i="46"/>
  <c r="Q30" i="46"/>
  <c r="AH33" i="46"/>
  <c r="Q33" i="46"/>
  <c r="P33" i="46"/>
  <c r="P34" i="46"/>
  <c r="Q34" i="46"/>
  <c r="S11" i="48"/>
  <c r="AE14" i="48"/>
  <c r="O14" i="48"/>
  <c r="AE17" i="48"/>
  <c r="S17" i="48"/>
  <c r="AC18" i="48"/>
  <c r="W277" i="66" s="1"/>
  <c r="S19" i="48"/>
  <c r="AC22" i="48"/>
  <c r="W429" i="66" s="1"/>
  <c r="S23" i="48"/>
  <c r="AE38" i="48"/>
  <c r="O38" i="48"/>
  <c r="M40" i="48"/>
  <c r="AE42" i="48"/>
  <c r="O42" i="48"/>
  <c r="AE47" i="48"/>
  <c r="AC54" i="48"/>
  <c r="P54" i="48"/>
  <c r="AE55" i="48"/>
  <c r="AE63" i="48"/>
  <c r="AD74" i="48"/>
  <c r="AD75" i="48"/>
  <c r="AE76" i="48"/>
  <c r="AD76" i="48"/>
  <c r="AE77" i="48"/>
  <c r="AD77" i="48"/>
  <c r="M14" i="64"/>
  <c r="R14" i="64"/>
  <c r="V14" i="64"/>
  <c r="AA14" i="64"/>
  <c r="G16" i="64"/>
  <c r="K16" i="64"/>
  <c r="Q16" i="64"/>
  <c r="X16" i="64"/>
  <c r="O17" i="64"/>
  <c r="G24" i="64"/>
  <c r="K24" i="64"/>
  <c r="Q24" i="64"/>
  <c r="X24" i="64"/>
  <c r="G30" i="64"/>
  <c r="AB30" i="64" s="1"/>
  <c r="K30" i="64"/>
  <c r="R30" i="64"/>
  <c r="G44" i="64"/>
  <c r="AB44" i="64" s="1"/>
  <c r="G45" i="64"/>
  <c r="AB45" i="64" s="1"/>
  <c r="K45" i="64"/>
  <c r="R45" i="64"/>
  <c r="G59" i="64"/>
  <c r="AB59" i="64" s="1"/>
  <c r="G60" i="64"/>
  <c r="AB60" i="64" s="1"/>
  <c r="K60" i="64"/>
  <c r="R60" i="64"/>
  <c r="G74" i="64"/>
  <c r="AB74" i="64" s="1"/>
  <c r="G75" i="64"/>
  <c r="AB75" i="64" s="1"/>
  <c r="K75" i="64"/>
  <c r="R75" i="64"/>
  <c r="M88" i="64"/>
  <c r="AA88" i="64" s="1"/>
  <c r="S88" i="64"/>
  <c r="W88" i="64"/>
  <c r="G104" i="64"/>
  <c r="AB104" i="64" s="1"/>
  <c r="G105" i="64"/>
  <c r="AB105" i="64" s="1"/>
  <c r="K105" i="64"/>
  <c r="Q105" i="64"/>
  <c r="X105" i="64"/>
  <c r="G106" i="64"/>
  <c r="AB106" i="64" s="1"/>
  <c r="K106" i="64"/>
  <c r="Q106" i="64"/>
  <c r="X106" i="64"/>
  <c r="G107" i="64"/>
  <c r="AB107" i="64" s="1"/>
  <c r="K107" i="64"/>
  <c r="Q107" i="64"/>
  <c r="X107" i="64"/>
  <c r="G108" i="64"/>
  <c r="AB108" i="64" s="1"/>
  <c r="K108" i="64"/>
  <c r="Q108" i="64"/>
  <c r="X108" i="64"/>
  <c r="G109" i="64"/>
  <c r="AB109" i="64" s="1"/>
  <c r="K109" i="64"/>
  <c r="Q109" i="64"/>
  <c r="X109" i="64"/>
  <c r="G110" i="64"/>
  <c r="AB110" i="64" s="1"/>
  <c r="K110" i="64"/>
  <c r="Q110" i="64"/>
  <c r="X110" i="64"/>
  <c r="G111" i="64"/>
  <c r="AB111" i="64" s="1"/>
  <c r="K111" i="64"/>
  <c r="Q111" i="64"/>
  <c r="X111" i="64"/>
  <c r="G112" i="64"/>
  <c r="AB112" i="64" s="1"/>
  <c r="K112" i="64"/>
  <c r="Q112" i="64"/>
  <c r="X112" i="64"/>
  <c r="G113" i="64"/>
  <c r="AB113" i="64" s="1"/>
  <c r="K113" i="64"/>
  <c r="Q113" i="64"/>
  <c r="X113" i="64"/>
  <c r="G114" i="64"/>
  <c r="AB114" i="64" s="1"/>
  <c r="K114" i="64"/>
  <c r="Q114" i="64"/>
  <c r="X114" i="64"/>
  <c r="G120" i="64"/>
  <c r="AB120" i="64" s="1"/>
  <c r="K120" i="64"/>
  <c r="Q120" i="64"/>
  <c r="X120" i="64"/>
  <c r="G121" i="64"/>
  <c r="AB121" i="64" s="1"/>
  <c r="K121" i="64"/>
  <c r="Q121" i="64"/>
  <c r="X121" i="64"/>
  <c r="G122" i="64"/>
  <c r="AB122" i="64" s="1"/>
  <c r="K122" i="64"/>
  <c r="Q122" i="64"/>
  <c r="X122" i="64"/>
  <c r="G123" i="64"/>
  <c r="AB123" i="64" s="1"/>
  <c r="K123" i="64"/>
  <c r="Q123" i="64"/>
  <c r="X123" i="64"/>
  <c r="G124" i="64"/>
  <c r="AB124" i="64" s="1"/>
  <c r="K124" i="64"/>
  <c r="Q124" i="64"/>
  <c r="X124" i="64"/>
  <c r="G125" i="64"/>
  <c r="AB125" i="64" s="1"/>
  <c r="K125" i="64"/>
  <c r="Q125" i="64"/>
  <c r="X125" i="64"/>
  <c r="G126" i="64"/>
  <c r="AB126" i="64" s="1"/>
  <c r="K126" i="64"/>
  <c r="Q126" i="64"/>
  <c r="X126" i="64"/>
  <c r="G127" i="64"/>
  <c r="AB127" i="64" s="1"/>
  <c r="K127" i="64"/>
  <c r="Q127" i="64"/>
  <c r="X127" i="64"/>
  <c r="G128" i="64"/>
  <c r="AB128" i="64" s="1"/>
  <c r="K128" i="64"/>
  <c r="Q128" i="64"/>
  <c r="X128" i="64"/>
  <c r="G129" i="64"/>
  <c r="AB129" i="64" s="1"/>
  <c r="K129" i="64"/>
  <c r="Q129" i="64"/>
  <c r="X129" i="64"/>
  <c r="G135" i="64"/>
  <c r="K135" i="64"/>
  <c r="Q135" i="64"/>
  <c r="X135" i="64"/>
  <c r="G136" i="64"/>
  <c r="AB136" i="64" s="1"/>
  <c r="K136" i="64"/>
  <c r="Q136" i="64"/>
  <c r="X136" i="64"/>
  <c r="G137" i="64"/>
  <c r="AB137" i="64" s="1"/>
  <c r="K137" i="64"/>
  <c r="Q137" i="64"/>
  <c r="X137" i="64"/>
  <c r="G138" i="64"/>
  <c r="AB138" i="64" s="1"/>
  <c r="K138" i="64"/>
  <c r="Q138" i="64"/>
  <c r="X138" i="64"/>
  <c r="G139" i="64"/>
  <c r="AB139" i="64" s="1"/>
  <c r="K139" i="64"/>
  <c r="Q139" i="64"/>
  <c r="X139" i="64"/>
  <c r="G140" i="64"/>
  <c r="AB140" i="64" s="1"/>
  <c r="K140" i="64"/>
  <c r="Q140" i="64"/>
  <c r="X140" i="64"/>
  <c r="G141" i="64"/>
  <c r="K141" i="64"/>
  <c r="Q141" i="64"/>
  <c r="X141" i="64"/>
  <c r="G142" i="64"/>
  <c r="AB142" i="64" s="1"/>
  <c r="K142" i="64"/>
  <c r="Q142" i="64"/>
  <c r="X142" i="64"/>
  <c r="G143" i="64"/>
  <c r="AB143" i="64" s="1"/>
  <c r="K143" i="64"/>
  <c r="Q143" i="64"/>
  <c r="X143" i="64"/>
  <c r="G144" i="64"/>
  <c r="K144" i="64"/>
  <c r="Q144" i="64"/>
  <c r="X144" i="64"/>
  <c r="G150" i="64"/>
  <c r="K150" i="64"/>
  <c r="Q150" i="64"/>
  <c r="X150" i="64"/>
  <c r="G151" i="64"/>
  <c r="AB151" i="64" s="1"/>
  <c r="K151" i="64"/>
  <c r="Q151" i="64"/>
  <c r="X151" i="64"/>
  <c r="G152" i="64"/>
  <c r="AB152" i="64" s="1"/>
  <c r="K152" i="64"/>
  <c r="Q152" i="64"/>
  <c r="X152" i="64"/>
  <c r="G153" i="64"/>
  <c r="AB153" i="64" s="1"/>
  <c r="K153" i="64"/>
  <c r="Q153" i="64"/>
  <c r="X153" i="64"/>
  <c r="G154" i="64"/>
  <c r="K154" i="64"/>
  <c r="Q154" i="64"/>
  <c r="X154" i="64"/>
  <c r="G155" i="64"/>
  <c r="K155" i="64"/>
  <c r="Q155" i="64"/>
  <c r="X155" i="64"/>
  <c r="G156" i="64"/>
  <c r="K156" i="64"/>
  <c r="Q156" i="64"/>
  <c r="X156" i="64"/>
  <c r="G157" i="64"/>
  <c r="K157" i="64"/>
  <c r="Q157" i="64"/>
  <c r="X157" i="64"/>
  <c r="G158" i="64"/>
  <c r="K158" i="64"/>
  <c r="Q158" i="64"/>
  <c r="X158" i="64"/>
  <c r="G159" i="64"/>
  <c r="K159" i="64"/>
  <c r="Q159" i="64"/>
  <c r="X159" i="64"/>
  <c r="G165" i="64"/>
  <c r="K165" i="64"/>
  <c r="Q165" i="64"/>
  <c r="X165" i="64"/>
  <c r="G166" i="64"/>
  <c r="AB166" i="64" s="1"/>
  <c r="K166" i="64"/>
  <c r="Q166" i="64"/>
  <c r="X166" i="64"/>
  <c r="G167" i="64"/>
  <c r="K167" i="64"/>
  <c r="Q167" i="64"/>
  <c r="X167" i="64"/>
  <c r="G168" i="64"/>
  <c r="AB168" i="64" s="1"/>
  <c r="K168" i="64"/>
  <c r="Q168" i="64"/>
  <c r="X168" i="64"/>
  <c r="G169" i="64"/>
  <c r="K169" i="64"/>
  <c r="Q169" i="64"/>
  <c r="X169" i="64"/>
  <c r="G170" i="64"/>
  <c r="K170" i="64"/>
  <c r="Q170" i="64"/>
  <c r="X170" i="64"/>
  <c r="G171" i="64"/>
  <c r="K171" i="64"/>
  <c r="Q171" i="64"/>
  <c r="X171" i="64"/>
  <c r="G172" i="64"/>
  <c r="K172" i="64"/>
  <c r="Q172" i="64"/>
  <c r="X172" i="64"/>
  <c r="G173" i="64"/>
  <c r="AB173" i="64" s="1"/>
  <c r="K173" i="64"/>
  <c r="Q173" i="64"/>
  <c r="X173" i="64"/>
  <c r="G174" i="64"/>
  <c r="K174" i="64"/>
  <c r="Q174" i="64"/>
  <c r="X174" i="64"/>
  <c r="G180" i="64"/>
  <c r="K180" i="64"/>
  <c r="Q180" i="64"/>
  <c r="X180" i="64"/>
  <c r="G181" i="64"/>
  <c r="K181" i="64"/>
  <c r="Q181" i="64"/>
  <c r="X181" i="64"/>
  <c r="G182" i="64"/>
  <c r="K182" i="64"/>
  <c r="Q182" i="64"/>
  <c r="X182" i="64"/>
  <c r="G183" i="64"/>
  <c r="K183" i="64"/>
  <c r="Q183" i="64"/>
  <c r="X183" i="64"/>
  <c r="G184" i="64"/>
  <c r="K184" i="64"/>
  <c r="Q184" i="64"/>
  <c r="X184" i="64"/>
  <c r="G185" i="64"/>
  <c r="K185" i="64"/>
  <c r="Q185" i="64"/>
  <c r="X185" i="64"/>
  <c r="G186" i="64"/>
  <c r="K186" i="64"/>
  <c r="Q186" i="64"/>
  <c r="X186" i="64"/>
  <c r="G187" i="64"/>
  <c r="K187" i="64"/>
  <c r="Q187" i="64"/>
  <c r="X187" i="64"/>
  <c r="G188" i="64"/>
  <c r="K188" i="64"/>
  <c r="Q188" i="64"/>
  <c r="X188" i="64"/>
  <c r="G189" i="64"/>
  <c r="K189" i="64"/>
  <c r="Q189" i="64"/>
  <c r="X189" i="64"/>
  <c r="G195" i="64"/>
  <c r="K195" i="64"/>
  <c r="Q195" i="64"/>
  <c r="X195" i="64"/>
  <c r="G196" i="64"/>
  <c r="K196" i="64"/>
  <c r="Q196" i="64"/>
  <c r="X196" i="64"/>
  <c r="G197" i="64"/>
  <c r="K197" i="64"/>
  <c r="Q197" i="64"/>
  <c r="X197" i="64"/>
  <c r="G198" i="64"/>
  <c r="K198" i="64"/>
  <c r="Q198" i="64"/>
  <c r="X198" i="64"/>
  <c r="G199" i="64"/>
  <c r="K199" i="64"/>
  <c r="Q199" i="64"/>
  <c r="X199" i="64"/>
  <c r="G200" i="64"/>
  <c r="K200" i="64"/>
  <c r="Q200" i="64"/>
  <c r="X200" i="64"/>
  <c r="G201" i="64"/>
  <c r="K201" i="64"/>
  <c r="Q201" i="64"/>
  <c r="X201" i="64"/>
  <c r="G202" i="64"/>
  <c r="K202" i="64"/>
  <c r="Q202" i="64"/>
  <c r="X202" i="64"/>
  <c r="G203" i="64"/>
  <c r="K203" i="64"/>
  <c r="Q203" i="64"/>
  <c r="X203" i="64"/>
  <c r="G204" i="64"/>
  <c r="K204" i="64"/>
  <c r="Q204" i="64"/>
  <c r="X204" i="64"/>
  <c r="G210" i="64"/>
  <c r="K210" i="64"/>
  <c r="Q210" i="64"/>
  <c r="X210" i="64"/>
  <c r="G211" i="64"/>
  <c r="K211" i="64"/>
  <c r="Q211" i="64"/>
  <c r="X211" i="64"/>
  <c r="G212" i="64"/>
  <c r="K212" i="64"/>
  <c r="Q212" i="64"/>
  <c r="X212" i="64"/>
  <c r="G213" i="64"/>
  <c r="K213" i="64"/>
  <c r="Q213" i="64"/>
  <c r="X213" i="64"/>
  <c r="G214" i="64"/>
  <c r="K214" i="64"/>
  <c r="Q214" i="64"/>
  <c r="X214" i="64"/>
  <c r="G215" i="64"/>
  <c r="K215" i="64"/>
  <c r="Q215" i="64"/>
  <c r="X215" i="64"/>
  <c r="G216" i="64"/>
  <c r="K216" i="64"/>
  <c r="Q216" i="64"/>
  <c r="X216" i="64"/>
  <c r="G217" i="64"/>
  <c r="K217" i="64"/>
  <c r="Q217" i="64"/>
  <c r="X217" i="64"/>
  <c r="G218" i="64"/>
  <c r="K218" i="64"/>
  <c r="Q218" i="64"/>
  <c r="X218" i="64"/>
  <c r="G219" i="64"/>
  <c r="K219" i="64"/>
  <c r="Q219" i="64"/>
  <c r="X219" i="64"/>
  <c r="G225" i="64"/>
  <c r="K225" i="64"/>
  <c r="Q225" i="64"/>
  <c r="X225" i="64"/>
  <c r="G226" i="64"/>
  <c r="K226" i="64"/>
  <c r="Q226" i="64"/>
  <c r="X226" i="64"/>
  <c r="G227" i="64"/>
  <c r="K227" i="64"/>
  <c r="Q227" i="64"/>
  <c r="X227" i="64"/>
  <c r="G228" i="64"/>
  <c r="K228" i="64"/>
  <c r="Q228" i="64"/>
  <c r="X228" i="64"/>
  <c r="G229" i="64"/>
  <c r="K229" i="64"/>
  <c r="Q229" i="64"/>
  <c r="X229" i="64"/>
  <c r="G230" i="64"/>
  <c r="K230" i="64"/>
  <c r="Q230" i="64"/>
  <c r="X230" i="64"/>
  <c r="G231" i="64"/>
  <c r="K231" i="64"/>
  <c r="Q231" i="64"/>
  <c r="X231" i="64"/>
  <c r="G232" i="64"/>
  <c r="K232" i="64"/>
  <c r="Q232" i="64"/>
  <c r="X232" i="64"/>
  <c r="G233" i="64"/>
  <c r="K233" i="64"/>
  <c r="Q233" i="64"/>
  <c r="X233" i="64"/>
  <c r="G234" i="64"/>
  <c r="K234" i="64"/>
  <c r="Q234" i="64"/>
  <c r="X234" i="64"/>
  <c r="G241" i="64"/>
  <c r="L241" i="64"/>
  <c r="S241" i="64"/>
  <c r="AA241" i="64"/>
  <c r="G245" i="64"/>
  <c r="L245" i="64"/>
  <c r="S245" i="64"/>
  <c r="AA245" i="64"/>
  <c r="AB246" i="64"/>
  <c r="G249" i="64"/>
  <c r="AB249" i="64" s="1"/>
  <c r="L249" i="64"/>
  <c r="S249" i="64"/>
  <c r="G258" i="64"/>
  <c r="AB258" i="64" s="1"/>
  <c r="L258" i="64"/>
  <c r="S258" i="64"/>
  <c r="O262" i="64"/>
  <c r="V262" i="64"/>
  <c r="G265" i="64"/>
  <c r="AB265" i="64" s="1"/>
  <c r="P265" i="64"/>
  <c r="O270" i="64"/>
  <c r="V270" i="64"/>
  <c r="O272" i="64"/>
  <c r="V272" i="64"/>
  <c r="O275" i="64"/>
  <c r="V275" i="64"/>
  <c r="G276" i="64"/>
  <c r="AB276" i="64" s="1"/>
  <c r="L276" i="64"/>
  <c r="S276" i="64"/>
  <c r="O279" i="64"/>
  <c r="V279" i="64"/>
  <c r="G280" i="64"/>
  <c r="AB280" i="64" s="1"/>
  <c r="L280" i="64"/>
  <c r="S280" i="64"/>
  <c r="G285" i="64"/>
  <c r="AB285" i="64" s="1"/>
  <c r="G288" i="64"/>
  <c r="AB288" i="64" s="1"/>
  <c r="L288" i="64"/>
  <c r="S288" i="64"/>
  <c r="G292" i="64"/>
  <c r="AB292" i="64" s="1"/>
  <c r="L292" i="64"/>
  <c r="S292" i="64"/>
  <c r="G296" i="64"/>
  <c r="AB296" i="64" s="1"/>
  <c r="L296" i="64"/>
  <c r="S296" i="64"/>
  <c r="O303" i="64"/>
  <c r="V303" i="64"/>
  <c r="G306" i="64"/>
  <c r="AB306" i="64" s="1"/>
  <c r="W306" i="64"/>
  <c r="O307" i="64"/>
  <c r="V307" i="64"/>
  <c r="G310" i="64"/>
  <c r="AB310" i="64" s="1"/>
  <c r="W310" i="64"/>
  <c r="O311" i="64"/>
  <c r="V311" i="64"/>
  <c r="G316" i="64"/>
  <c r="AB316" i="64" s="1"/>
  <c r="L316" i="64"/>
  <c r="S316" i="64"/>
  <c r="G317" i="64"/>
  <c r="AB317" i="64" s="1"/>
  <c r="O318" i="64"/>
  <c r="V318" i="64"/>
  <c r="G321" i="64"/>
  <c r="AB321" i="64" s="1"/>
  <c r="W321" i="64"/>
  <c r="O322" i="64"/>
  <c r="V322" i="64"/>
  <c r="G325" i="64"/>
  <c r="AB325" i="64" s="1"/>
  <c r="W325" i="64"/>
  <c r="P326" i="64"/>
  <c r="O331" i="64"/>
  <c r="G334" i="64"/>
  <c r="AB334" i="64" s="1"/>
  <c r="W334" i="64"/>
  <c r="P337" i="64"/>
  <c r="O339" i="64"/>
  <c r="G345" i="64"/>
  <c r="AB345" i="64" s="1"/>
  <c r="W345" i="64"/>
  <c r="P348" i="64"/>
  <c r="AA348" i="64"/>
  <c r="O350" i="64"/>
  <c r="G353" i="64"/>
  <c r="AB353" i="64" s="1"/>
  <c r="W353" i="64"/>
  <c r="P356" i="64"/>
  <c r="O361" i="64"/>
  <c r="V361" i="64"/>
  <c r="G363" i="64"/>
  <c r="AB363" i="64" s="1"/>
  <c r="L363" i="64"/>
  <c r="S363" i="64"/>
  <c r="O369" i="64"/>
  <c r="V369" i="64"/>
  <c r="G371" i="64"/>
  <c r="L371" i="64"/>
  <c r="S371" i="64"/>
  <c r="AA371" i="64"/>
  <c r="G377" i="64"/>
  <c r="W377" i="64"/>
  <c r="P379" i="64"/>
  <c r="G382" i="64"/>
  <c r="L382" i="64"/>
  <c r="S382" i="64"/>
  <c r="AA382" i="64"/>
  <c r="G385" i="64"/>
  <c r="W385" i="64"/>
  <c r="O391" i="64"/>
  <c r="V391" i="64"/>
  <c r="AB391" i="64"/>
  <c r="G393" i="64"/>
  <c r="AB393" i="64" s="1"/>
  <c r="L393" i="64"/>
  <c r="S393" i="64"/>
  <c r="O399" i="64"/>
  <c r="V399" i="64"/>
  <c r="AB399" i="64"/>
  <c r="G401" i="64"/>
  <c r="L401" i="64"/>
  <c r="S401" i="64"/>
  <c r="AA401" i="64"/>
  <c r="G407" i="64"/>
  <c r="W407" i="64"/>
  <c r="P409" i="64"/>
  <c r="AA409" i="64"/>
  <c r="G412" i="64"/>
  <c r="L412" i="64"/>
  <c r="S412" i="64"/>
  <c r="AA412" i="64"/>
  <c r="G415" i="64"/>
  <c r="W415" i="64"/>
  <c r="P420" i="64"/>
  <c r="AA420" i="64"/>
  <c r="G423" i="64"/>
  <c r="L423" i="64"/>
  <c r="S423" i="64"/>
  <c r="AA423" i="64"/>
  <c r="G426" i="64"/>
  <c r="W426" i="64"/>
  <c r="P428" i="64"/>
  <c r="AA428" i="64"/>
  <c r="G431" i="64"/>
  <c r="L431" i="64"/>
  <c r="S431" i="64"/>
  <c r="AA431" i="64"/>
  <c r="G437" i="64"/>
  <c r="W437" i="64"/>
  <c r="P439" i="64"/>
  <c r="AA439" i="64"/>
  <c r="G442" i="64"/>
  <c r="L442" i="64"/>
  <c r="S442" i="64"/>
  <c r="AA442" i="64"/>
  <c r="G445" i="64"/>
  <c r="W445" i="64"/>
  <c r="P450" i="64"/>
  <c r="AA450" i="64"/>
  <c r="G453" i="64"/>
  <c r="L453" i="64"/>
  <c r="S453" i="64"/>
  <c r="AA453" i="64"/>
  <c r="G456" i="64"/>
  <c r="W456" i="64"/>
  <c r="P458" i="64"/>
  <c r="AA458" i="64"/>
  <c r="G461" i="64"/>
  <c r="L461" i="64"/>
  <c r="S461" i="64"/>
  <c r="AA461" i="64"/>
  <c r="G13" i="66"/>
  <c r="Y13" i="66" s="1"/>
  <c r="U13" i="66"/>
  <c r="P15" i="66"/>
  <c r="X15" i="66"/>
  <c r="G18" i="66"/>
  <c r="L18" i="66"/>
  <c r="S18" i="66"/>
  <c r="X18" i="66"/>
  <c r="G21" i="66"/>
  <c r="Y21" i="66" s="1"/>
  <c r="U21" i="66"/>
  <c r="P23" i="66"/>
  <c r="X23" i="66"/>
  <c r="G26" i="66"/>
  <c r="L26" i="66"/>
  <c r="U26" i="66"/>
  <c r="Q30" i="66"/>
  <c r="Y30" i="66"/>
  <c r="O31" i="66"/>
  <c r="W31" i="66"/>
  <c r="Y33" i="66"/>
  <c r="Q38" i="66"/>
  <c r="Y38" i="66"/>
  <c r="O39" i="66"/>
  <c r="W39" i="66"/>
  <c r="Y41" i="66"/>
  <c r="Q46" i="66"/>
  <c r="Q51" i="66"/>
  <c r="V53" i="66"/>
  <c r="O53" i="66"/>
  <c r="S53" i="66"/>
  <c r="Q55" i="66"/>
  <c r="V57" i="66"/>
  <c r="O57" i="66"/>
  <c r="S57" i="66"/>
  <c r="W68" i="66"/>
  <c r="U68" i="66"/>
  <c r="L68" i="66"/>
  <c r="T68" i="66"/>
  <c r="X71" i="66"/>
  <c r="Q71" i="66"/>
  <c r="V73" i="66"/>
  <c r="W73" i="66"/>
  <c r="O73" i="66"/>
  <c r="S73" i="66"/>
  <c r="U84" i="66"/>
  <c r="L84" i="66"/>
  <c r="T84" i="66"/>
  <c r="G91" i="66"/>
  <c r="Y91" i="66" s="1"/>
  <c r="X98" i="66"/>
  <c r="U98" i="66"/>
  <c r="M98" i="66"/>
  <c r="Q98" i="66"/>
  <c r="G100" i="66"/>
  <c r="Y100" i="66" s="1"/>
  <c r="G110" i="66"/>
  <c r="M110" i="66"/>
  <c r="G116" i="66"/>
  <c r="G123" i="66"/>
  <c r="Y123" i="66" s="1"/>
  <c r="R130" i="66"/>
  <c r="S130" i="66"/>
  <c r="R133" i="66"/>
  <c r="Q133" i="66"/>
  <c r="R134" i="66"/>
  <c r="G134" i="66"/>
  <c r="Y134" i="66" s="1"/>
  <c r="V134" i="66"/>
  <c r="V139" i="66"/>
  <c r="O139" i="66"/>
  <c r="V159" i="66"/>
  <c r="O159" i="66"/>
  <c r="V165" i="66"/>
  <c r="K165" i="66"/>
  <c r="G165" i="66"/>
  <c r="Y165" i="66" s="1"/>
  <c r="R165" i="66"/>
  <c r="V170" i="66"/>
  <c r="K170" i="66"/>
  <c r="G170" i="66"/>
  <c r="Y170" i="66" s="1"/>
  <c r="S170" i="66"/>
  <c r="M172" i="66"/>
  <c r="R177" i="66"/>
  <c r="V182" i="66"/>
  <c r="K182" i="66"/>
  <c r="G182" i="66"/>
  <c r="Y182" i="66" s="1"/>
  <c r="S182" i="66"/>
  <c r="R184" i="66"/>
  <c r="Q184" i="66"/>
  <c r="S185" i="66"/>
  <c r="K185" i="66"/>
  <c r="G185" i="66"/>
  <c r="Y185" i="66" s="1"/>
  <c r="O185" i="66"/>
  <c r="R189" i="66"/>
  <c r="O189" i="66"/>
  <c r="V190" i="66"/>
  <c r="K190" i="66"/>
  <c r="G190" i="66"/>
  <c r="Y190" i="66" s="1"/>
  <c r="S190" i="66"/>
  <c r="G192" i="66"/>
  <c r="Y192" i="66" s="1"/>
  <c r="M192" i="66"/>
  <c r="Y197" i="66"/>
  <c r="W197" i="66"/>
  <c r="O197" i="66"/>
  <c r="N197" i="66"/>
  <c r="G198" i="66"/>
  <c r="Y198" i="66" s="1"/>
  <c r="X214" i="66"/>
  <c r="U214" i="66"/>
  <c r="M214" i="66"/>
  <c r="Q214" i="66"/>
  <c r="G216" i="66"/>
  <c r="R226" i="66"/>
  <c r="Q226" i="66"/>
  <c r="V227" i="66"/>
  <c r="G227" i="66"/>
  <c r="Y227" i="66" s="1"/>
  <c r="R227" i="66"/>
  <c r="V228" i="66"/>
  <c r="K228" i="66"/>
  <c r="G231" i="66"/>
  <c r="V232" i="66"/>
  <c r="S232" i="66"/>
  <c r="G232" i="66"/>
  <c r="G235" i="66"/>
  <c r="X244" i="66"/>
  <c r="R244" i="66"/>
  <c r="J244" i="66"/>
  <c r="Q244" i="66"/>
  <c r="Y245" i="66"/>
  <c r="V245" i="66"/>
  <c r="N245" i="66"/>
  <c r="G245" i="66"/>
  <c r="R245" i="66"/>
  <c r="V246" i="66"/>
  <c r="K246" i="66"/>
  <c r="N248" i="66"/>
  <c r="G252" i="66"/>
  <c r="N252" i="66"/>
  <c r="G254" i="66"/>
  <c r="M265" i="66"/>
  <c r="G269" i="66"/>
  <c r="M269" i="66"/>
  <c r="P270" i="66"/>
  <c r="G270" i="66"/>
  <c r="V270" i="66"/>
  <c r="M273" i="66"/>
  <c r="W285" i="66"/>
  <c r="I285" i="66"/>
  <c r="V288" i="66"/>
  <c r="S288" i="66"/>
  <c r="I288" i="66"/>
  <c r="T288" i="66"/>
  <c r="G291" i="66"/>
  <c r="O291" i="66"/>
  <c r="V300" i="66"/>
  <c r="T300" i="66"/>
  <c r="K300" i="66"/>
  <c r="S300" i="66"/>
  <c r="G303" i="66"/>
  <c r="Y303" i="66" s="1"/>
  <c r="O303" i="66"/>
  <c r="O307" i="66"/>
  <c r="V312" i="66"/>
  <c r="O312" i="66"/>
  <c r="S312" i="66"/>
  <c r="V318" i="66"/>
  <c r="G318" i="66"/>
  <c r="G319" i="66"/>
  <c r="O319" i="66"/>
  <c r="V323" i="66"/>
  <c r="X323" i="66"/>
  <c r="S323" i="66"/>
  <c r="L323" i="66"/>
  <c r="G323" i="66"/>
  <c r="P323" i="66"/>
  <c r="W323" i="66"/>
  <c r="V332" i="66"/>
  <c r="T332" i="66"/>
  <c r="K332" i="66"/>
  <c r="S332" i="66"/>
  <c r="V334" i="66"/>
  <c r="G334" i="66"/>
  <c r="Y334" i="66" s="1"/>
  <c r="G335" i="66"/>
  <c r="Y335" i="66" s="1"/>
  <c r="O335" i="66"/>
  <c r="V339" i="66"/>
  <c r="X339" i="66"/>
  <c r="S339" i="66"/>
  <c r="L339" i="66"/>
  <c r="G339" i="66"/>
  <c r="P339" i="66"/>
  <c r="W339" i="66"/>
  <c r="V348" i="66"/>
  <c r="T348" i="66"/>
  <c r="K348" i="66"/>
  <c r="S348" i="66"/>
  <c r="V350" i="66"/>
  <c r="G350" i="66"/>
  <c r="Y350" i="66" s="1"/>
  <c r="G351" i="66"/>
  <c r="O351" i="66"/>
  <c r="G363" i="66"/>
  <c r="O363" i="66"/>
  <c r="Y394" i="66"/>
  <c r="L394" i="66"/>
  <c r="V395" i="66"/>
  <c r="X395" i="66"/>
  <c r="S395" i="66"/>
  <c r="L395" i="66"/>
  <c r="G395" i="66"/>
  <c r="P395" i="66"/>
  <c r="W395" i="66"/>
  <c r="W401" i="66"/>
  <c r="M401" i="66"/>
  <c r="V401" i="66"/>
  <c r="V408" i="66"/>
  <c r="S408" i="66"/>
  <c r="I408" i="66"/>
  <c r="U21" i="67" s="1"/>
  <c r="T408" i="66"/>
  <c r="O411" i="66"/>
  <c r="Y418" i="66"/>
  <c r="M418" i="66"/>
  <c r="V423" i="66"/>
  <c r="W423" i="66"/>
  <c r="Q423" i="66"/>
  <c r="K423" i="66"/>
  <c r="P423" i="66"/>
  <c r="X423" i="66"/>
  <c r="V431" i="66"/>
  <c r="X431" i="66"/>
  <c r="S431" i="66"/>
  <c r="L431" i="66"/>
  <c r="G431" i="66"/>
  <c r="P431" i="66"/>
  <c r="W431" i="66"/>
  <c r="W439" i="66"/>
  <c r="Y439" i="66"/>
  <c r="Q439" i="66"/>
  <c r="I439" i="66"/>
  <c r="V14" i="67" s="1"/>
  <c r="T439" i="66"/>
  <c r="W443" i="66"/>
  <c r="T443" i="66"/>
  <c r="K443" i="66"/>
  <c r="U443" i="66"/>
  <c r="W451" i="66"/>
  <c r="X451" i="66"/>
  <c r="P451" i="66"/>
  <c r="G451" i="66"/>
  <c r="T451" i="66"/>
  <c r="V452" i="66"/>
  <c r="U452" i="66"/>
  <c r="P452" i="66"/>
  <c r="I452" i="66"/>
  <c r="V27" i="67" s="1"/>
  <c r="Q452" i="66"/>
  <c r="X452" i="66"/>
  <c r="W457" i="66"/>
  <c r="M457" i="66"/>
  <c r="W463" i="66"/>
  <c r="T463" i="66"/>
  <c r="K463" i="66"/>
  <c r="U463" i="66"/>
  <c r="W475" i="66"/>
  <c r="X475" i="66"/>
  <c r="P475" i="66"/>
  <c r="G475" i="66"/>
  <c r="T475" i="66"/>
  <c r="V476" i="66"/>
  <c r="U476" i="66"/>
  <c r="P476" i="66"/>
  <c r="I476" i="66"/>
  <c r="W13" i="67" s="1"/>
  <c r="Q476" i="66"/>
  <c r="X476" i="66"/>
  <c r="G480" i="66"/>
  <c r="O480" i="66"/>
  <c r="W483" i="66"/>
  <c r="U483" i="66"/>
  <c r="L483" i="66"/>
  <c r="T483" i="66"/>
  <c r="G487" i="66"/>
  <c r="W491" i="66"/>
  <c r="U491" i="66"/>
  <c r="L491" i="66"/>
  <c r="T491" i="66"/>
  <c r="V494" i="66"/>
  <c r="L494" i="66"/>
  <c r="Y494" i="66"/>
  <c r="O496" i="66"/>
  <c r="Y498" i="66"/>
  <c r="U498" i="66"/>
  <c r="G499" i="66"/>
  <c r="V500" i="66"/>
  <c r="X500" i="66"/>
  <c r="S500" i="66"/>
  <c r="L500" i="66"/>
  <c r="G500" i="66"/>
  <c r="P500" i="66"/>
  <c r="W500" i="66"/>
  <c r="G503" i="66"/>
  <c r="W507" i="66"/>
  <c r="X507" i="66"/>
  <c r="P507" i="66"/>
  <c r="G507" i="66"/>
  <c r="T507" i="66"/>
  <c r="V508" i="66"/>
  <c r="U508" i="66"/>
  <c r="P508" i="66"/>
  <c r="I508" i="66"/>
  <c r="X7" i="67" s="1"/>
  <c r="Q508" i="66"/>
  <c r="X508" i="66"/>
  <c r="G512" i="66"/>
  <c r="O512" i="66"/>
  <c r="G519" i="66"/>
  <c r="W525" i="66"/>
  <c r="S525" i="66"/>
  <c r="S537" i="66"/>
  <c r="W539" i="66"/>
  <c r="U539" i="66"/>
  <c r="L539" i="66"/>
  <c r="T539" i="66"/>
  <c r="G556" i="66"/>
  <c r="O556" i="66"/>
  <c r="W563" i="66"/>
  <c r="X563" i="66"/>
  <c r="P563" i="66"/>
  <c r="G563" i="66"/>
  <c r="T563" i="66"/>
  <c r="V564" i="66"/>
  <c r="U564" i="66"/>
  <c r="P564" i="66"/>
  <c r="I564" i="66"/>
  <c r="Y25" i="67" s="1"/>
  <c r="Q564" i="66"/>
  <c r="X564" i="66"/>
  <c r="Y566" i="66"/>
  <c r="L566" i="66"/>
  <c r="W567" i="66"/>
  <c r="X567" i="66"/>
  <c r="P567" i="66"/>
  <c r="G567" i="66"/>
  <c r="T567" i="66"/>
  <c r="V568" i="66"/>
  <c r="U568" i="66"/>
  <c r="P568" i="66"/>
  <c r="I568" i="66"/>
  <c r="Y29" i="67" s="1"/>
  <c r="Q568" i="66"/>
  <c r="X568" i="66"/>
  <c r="G572" i="66"/>
  <c r="O572" i="66"/>
  <c r="J166" i="66"/>
  <c r="J193" i="66"/>
  <c r="J198" i="66"/>
  <c r="F12" i="71"/>
  <c r="Z12" i="71" s="1"/>
  <c r="V14" i="71"/>
  <c r="N14" i="71"/>
  <c r="U14" i="71"/>
  <c r="J14" i="71"/>
  <c r="W15" i="71"/>
  <c r="L15" i="71"/>
  <c r="Y15" i="71" s="1"/>
  <c r="H15" i="71"/>
  <c r="U16" i="71"/>
  <c r="J16" i="71"/>
  <c r="F16" i="71"/>
  <c r="Z16" i="71" s="1"/>
  <c r="R16" i="71"/>
  <c r="V16" i="71"/>
  <c r="R18" i="71"/>
  <c r="J18" i="71"/>
  <c r="Q18" i="71"/>
  <c r="V18" i="71"/>
  <c r="W23" i="71"/>
  <c r="L23" i="71"/>
  <c r="X23" i="71"/>
  <c r="H23" i="71"/>
  <c r="F24" i="71"/>
  <c r="X26" i="71"/>
  <c r="Z26" i="71"/>
  <c r="R26" i="71"/>
  <c r="J26" i="71"/>
  <c r="Y26" i="71"/>
  <c r="Q26" i="71"/>
  <c r="I26" i="71"/>
  <c r="V26" i="71"/>
  <c r="Z61" i="71"/>
  <c r="W61" i="71"/>
  <c r="O61" i="71"/>
  <c r="F61" i="71"/>
  <c r="T61" i="71"/>
  <c r="K61" i="71"/>
  <c r="X61" i="71"/>
  <c r="Y72" i="71"/>
  <c r="V72" i="71"/>
  <c r="P72" i="71"/>
  <c r="J72" i="71"/>
  <c r="Z72" i="71"/>
  <c r="T72" i="71"/>
  <c r="O72" i="71"/>
  <c r="H72" i="71"/>
  <c r="S72" i="71"/>
  <c r="F73" i="71"/>
  <c r="Y76" i="71"/>
  <c r="V76" i="71"/>
  <c r="P76" i="71"/>
  <c r="J76" i="71"/>
  <c r="Z76" i="71"/>
  <c r="T76" i="71"/>
  <c r="O76" i="71"/>
  <c r="H76" i="71"/>
  <c r="S76" i="71"/>
  <c r="F77" i="71"/>
  <c r="Y80" i="71"/>
  <c r="V80" i="71"/>
  <c r="P80" i="71"/>
  <c r="J80" i="71"/>
  <c r="Z80" i="71"/>
  <c r="T80" i="71"/>
  <c r="O80" i="71"/>
  <c r="H80" i="71"/>
  <c r="S80" i="71"/>
  <c r="F81" i="71"/>
  <c r="F103" i="71"/>
  <c r="Z114" i="71"/>
  <c r="T114" i="71"/>
  <c r="K114" i="71"/>
  <c r="S114" i="71"/>
  <c r="J114" i="71"/>
  <c r="X114" i="71"/>
  <c r="Y115" i="71"/>
  <c r="V115" i="71"/>
  <c r="P115" i="71"/>
  <c r="J115" i="71"/>
  <c r="Z115" i="71"/>
  <c r="T115" i="71"/>
  <c r="O115" i="71"/>
  <c r="H115" i="71"/>
  <c r="S115" i="71"/>
  <c r="F122" i="71"/>
  <c r="Z122" i="71" s="1"/>
  <c r="Z129" i="71"/>
  <c r="W129" i="71"/>
  <c r="O129" i="71"/>
  <c r="F129" i="71"/>
  <c r="T129" i="71"/>
  <c r="K129" i="71"/>
  <c r="X129" i="71"/>
  <c r="F140" i="71"/>
  <c r="Z140" i="71" s="1"/>
  <c r="F141" i="71"/>
  <c r="Z141" i="71" s="1"/>
  <c r="O158" i="71"/>
  <c r="O166" i="71"/>
  <c r="Z169" i="71"/>
  <c r="W169" i="71"/>
  <c r="O169" i="71"/>
  <c r="F169" i="71"/>
  <c r="T169" i="71"/>
  <c r="K169" i="71"/>
  <c r="X169" i="71"/>
  <c r="W181" i="71"/>
  <c r="Z181" i="71"/>
  <c r="U181" i="71"/>
  <c r="P181" i="71"/>
  <c r="J181" i="71"/>
  <c r="F181" i="71"/>
  <c r="Y181" i="71"/>
  <c r="T181" i="71"/>
  <c r="N181" i="71"/>
  <c r="I181" i="71"/>
  <c r="Q181" i="71"/>
  <c r="Z201" i="71"/>
  <c r="T201" i="71"/>
  <c r="K201" i="71"/>
  <c r="S201" i="71"/>
  <c r="J201" i="71"/>
  <c r="X201" i="71"/>
  <c r="Y202" i="71"/>
  <c r="N202" i="71"/>
  <c r="Z202" i="71"/>
  <c r="H202" i="71"/>
  <c r="Y215" i="71"/>
  <c r="V215" i="71"/>
  <c r="P215" i="71"/>
  <c r="J215" i="71"/>
  <c r="Z215" i="71"/>
  <c r="T215" i="71"/>
  <c r="O215" i="71"/>
  <c r="R215" i="71"/>
  <c r="F223" i="71"/>
  <c r="Y240" i="71"/>
  <c r="V240" i="71"/>
  <c r="P240" i="71"/>
  <c r="J240" i="71"/>
  <c r="Z240" i="71"/>
  <c r="T240" i="71"/>
  <c r="O240" i="71"/>
  <c r="H240" i="71"/>
  <c r="S240" i="71"/>
  <c r="F253" i="71"/>
  <c r="F261" i="71"/>
  <c r="Y266" i="71"/>
  <c r="W266" i="71"/>
  <c r="R266" i="71"/>
  <c r="K266" i="71"/>
  <c r="F266" i="71"/>
  <c r="V266" i="71"/>
  <c r="P266" i="71"/>
  <c r="J266" i="71"/>
  <c r="S266" i="71"/>
  <c r="Y270" i="71"/>
  <c r="V270" i="71"/>
  <c r="P270" i="71"/>
  <c r="J270" i="71"/>
  <c r="Z270" i="71"/>
  <c r="T270" i="71"/>
  <c r="O270" i="71"/>
  <c r="H270" i="71"/>
  <c r="S270" i="71"/>
  <c r="Y278" i="71"/>
  <c r="V278" i="71"/>
  <c r="P278" i="71"/>
  <c r="J278" i="71"/>
  <c r="Z278" i="71"/>
  <c r="T278" i="71"/>
  <c r="O278" i="71"/>
  <c r="H278" i="71"/>
  <c r="S278" i="71"/>
  <c r="F283" i="71"/>
  <c r="X289" i="71"/>
  <c r="Y289" i="71"/>
  <c r="Q289" i="71"/>
  <c r="J289" i="71"/>
  <c r="V289" i="71"/>
  <c r="N289" i="71"/>
  <c r="H289" i="71"/>
  <c r="U289" i="71"/>
  <c r="Z294" i="71"/>
  <c r="T294" i="71"/>
  <c r="K294" i="71"/>
  <c r="S294" i="71"/>
  <c r="J294" i="71"/>
  <c r="X294" i="71"/>
  <c r="Y295" i="71"/>
  <c r="N295" i="71"/>
  <c r="Z295" i="71"/>
  <c r="H295" i="71"/>
  <c r="Z307" i="71"/>
  <c r="T307" i="71"/>
  <c r="K307" i="71"/>
  <c r="S307" i="71"/>
  <c r="J307" i="71"/>
  <c r="X307" i="71"/>
  <c r="Y308" i="71"/>
  <c r="N308" i="71"/>
  <c r="Z308" i="71"/>
  <c r="H308" i="71"/>
  <c r="Z315" i="71"/>
  <c r="T315" i="71"/>
  <c r="K315" i="71"/>
  <c r="S315" i="71"/>
  <c r="J315" i="71"/>
  <c r="X315" i="71"/>
  <c r="W340" i="71"/>
  <c r="O340" i="71"/>
  <c r="F340" i="71"/>
  <c r="Z340" i="71" s="1"/>
  <c r="T340" i="71"/>
  <c r="K340" i="71"/>
  <c r="R341" i="71"/>
  <c r="N341" i="71"/>
  <c r="Z348" i="71"/>
  <c r="W348" i="71"/>
  <c r="O348" i="71"/>
  <c r="F348" i="71"/>
  <c r="T348" i="71"/>
  <c r="K348" i="71"/>
  <c r="X348" i="71"/>
  <c r="Y349" i="71"/>
  <c r="R349" i="71"/>
  <c r="N349" i="71"/>
  <c r="S383" i="71"/>
  <c r="J383" i="71"/>
  <c r="R383" i="71"/>
  <c r="H383" i="71"/>
  <c r="W383" i="71"/>
  <c r="F411" i="71"/>
  <c r="Y414" i="71"/>
  <c r="R414" i="71"/>
  <c r="N414" i="71"/>
  <c r="Z421" i="71"/>
  <c r="W421" i="71"/>
  <c r="O421" i="71"/>
  <c r="F421" i="71"/>
  <c r="T421" i="71"/>
  <c r="K421" i="71"/>
  <c r="X421" i="71"/>
  <c r="Y422" i="71"/>
  <c r="R422" i="71"/>
  <c r="N422" i="71"/>
  <c r="Y427" i="71"/>
  <c r="R427" i="71"/>
  <c r="N427" i="71"/>
  <c r="Z457" i="71"/>
  <c r="W457" i="71"/>
  <c r="O457" i="71"/>
  <c r="F457" i="71"/>
  <c r="T457" i="71"/>
  <c r="K457" i="71"/>
  <c r="X457" i="71"/>
  <c r="Y458" i="71"/>
  <c r="R458" i="71"/>
  <c r="N458" i="71"/>
  <c r="W475" i="71"/>
  <c r="O475" i="71"/>
  <c r="F475" i="71"/>
  <c r="Z475" i="71" s="1"/>
  <c r="T475" i="71"/>
  <c r="K475" i="71"/>
  <c r="Z479" i="71"/>
  <c r="T479" i="71"/>
  <c r="K479" i="71"/>
  <c r="S479" i="71"/>
  <c r="J479" i="71"/>
  <c r="X479" i="71"/>
  <c r="Y480" i="71"/>
  <c r="N480" i="71"/>
  <c r="Z480" i="71"/>
  <c r="H480" i="71"/>
  <c r="Z505" i="71"/>
  <c r="T505" i="71"/>
  <c r="K505" i="71"/>
  <c r="S505" i="71"/>
  <c r="J505" i="71"/>
  <c r="X505" i="71"/>
  <c r="Y506" i="71"/>
  <c r="N506" i="71"/>
  <c r="Z506" i="71"/>
  <c r="H506" i="71"/>
  <c r="Z529" i="71"/>
  <c r="T529" i="71"/>
  <c r="K529" i="71"/>
  <c r="S529" i="71"/>
  <c r="J529" i="71"/>
  <c r="X529" i="71"/>
  <c r="Z541" i="71"/>
  <c r="W541" i="71"/>
  <c r="O541" i="71"/>
  <c r="F541" i="71"/>
  <c r="T541" i="71"/>
  <c r="K541" i="71"/>
  <c r="X541" i="71"/>
  <c r="F543" i="71"/>
  <c r="Z591" i="71"/>
  <c r="T591" i="71"/>
  <c r="K591" i="71"/>
  <c r="F591" i="71"/>
  <c r="S591" i="71"/>
  <c r="J591" i="71"/>
  <c r="W591" i="71"/>
  <c r="F592" i="71"/>
  <c r="F617" i="71"/>
  <c r="Z617" i="71" s="1"/>
  <c r="F618" i="71"/>
  <c r="Y619" i="71"/>
  <c r="V619" i="71"/>
  <c r="N619" i="71"/>
  <c r="S619" i="71"/>
  <c r="J619" i="71"/>
  <c r="W619" i="71"/>
  <c r="Z633" i="71"/>
  <c r="W633" i="71"/>
  <c r="O633" i="71"/>
  <c r="F633" i="71"/>
  <c r="T633" i="71"/>
  <c r="K633" i="71"/>
  <c r="X633" i="71"/>
  <c r="F635" i="71"/>
  <c r="Z635" i="71" s="1"/>
  <c r="F641" i="71"/>
  <c r="Z647" i="71"/>
  <c r="W647" i="71"/>
  <c r="O647" i="71"/>
  <c r="F647" i="71"/>
  <c r="T647" i="71"/>
  <c r="K647" i="71"/>
  <c r="X647" i="71"/>
  <c r="S662" i="71"/>
  <c r="J662" i="71"/>
  <c r="R662" i="71"/>
  <c r="H662" i="71"/>
  <c r="W662" i="71"/>
  <c r="O662" i="71"/>
  <c r="W682" i="71"/>
  <c r="O682" i="71"/>
  <c r="F682" i="71"/>
  <c r="Z682" i="71" s="1"/>
  <c r="T682" i="71"/>
  <c r="K682" i="71"/>
  <c r="S682" i="71"/>
  <c r="J682" i="71"/>
  <c r="H673" i="71"/>
  <c r="M349" i="69"/>
  <c r="G349" i="69"/>
  <c r="X349" i="69" s="1"/>
  <c r="U349" i="69"/>
  <c r="K349" i="69"/>
  <c r="Q349" i="69"/>
  <c r="I349" i="69"/>
  <c r="O349" i="69"/>
  <c r="T464" i="69"/>
  <c r="L464" i="69"/>
  <c r="W464" i="69" s="1"/>
  <c r="J464" i="69"/>
  <c r="H22" i="50"/>
  <c r="AB24" i="50"/>
  <c r="V24" i="50"/>
  <c r="T105" i="58"/>
  <c r="S105" i="58"/>
  <c r="V105" i="58"/>
  <c r="P14" i="46"/>
  <c r="Q14" i="46"/>
  <c r="P15" i="46"/>
  <c r="Q15" i="46"/>
  <c r="O18" i="48"/>
  <c r="U20" i="48"/>
  <c r="U21" i="48"/>
  <c r="O22" i="48"/>
  <c r="U24" i="48"/>
  <c r="AE29" i="48"/>
  <c r="AE30" i="48"/>
  <c r="AE31" i="48"/>
  <c r="AE32" i="48"/>
  <c r="AE33" i="48"/>
  <c r="AE34" i="48"/>
  <c r="AE35" i="48"/>
  <c r="AE36" i="48"/>
  <c r="AE37" i="48"/>
  <c r="M39" i="48"/>
  <c r="AE41" i="48"/>
  <c r="AD52" i="48"/>
  <c r="AD60" i="48"/>
  <c r="AD63" i="48"/>
  <c r="AD64" i="48"/>
  <c r="AD65" i="48"/>
  <c r="AE67" i="48"/>
  <c r="M16" i="64"/>
  <c r="R16" i="64"/>
  <c r="Y16" i="64"/>
  <c r="M24" i="64"/>
  <c r="R24" i="64"/>
  <c r="Y24" i="64"/>
  <c r="M30" i="64"/>
  <c r="AA30" i="64" s="1"/>
  <c r="S30" i="64"/>
  <c r="M45" i="64"/>
  <c r="AA45" i="64" s="1"/>
  <c r="M60" i="64"/>
  <c r="M75" i="64"/>
  <c r="M105" i="64"/>
  <c r="R105" i="64"/>
  <c r="M106" i="64"/>
  <c r="R106" i="64"/>
  <c r="M107" i="64"/>
  <c r="R107" i="64"/>
  <c r="M108" i="64"/>
  <c r="R108" i="64"/>
  <c r="M109" i="64"/>
  <c r="R109" i="64"/>
  <c r="M110" i="64"/>
  <c r="R110" i="64"/>
  <c r="M111" i="64"/>
  <c r="AA111" i="64" s="1"/>
  <c r="R111" i="64"/>
  <c r="M112" i="64"/>
  <c r="R112" i="64"/>
  <c r="M113" i="64"/>
  <c r="R113" i="64"/>
  <c r="M114" i="64"/>
  <c r="AA114" i="64" s="1"/>
  <c r="R114" i="64"/>
  <c r="M120" i="64"/>
  <c r="R120" i="64"/>
  <c r="M121" i="64"/>
  <c r="R121" i="64"/>
  <c r="M122" i="64"/>
  <c r="R122" i="64"/>
  <c r="M123" i="64"/>
  <c r="AA123" i="64" s="1"/>
  <c r="R123" i="64"/>
  <c r="M124" i="64"/>
  <c r="R124" i="64"/>
  <c r="M125" i="64"/>
  <c r="AA125" i="64" s="1"/>
  <c r="R125" i="64"/>
  <c r="M126" i="64"/>
  <c r="R126" i="64"/>
  <c r="M127" i="64"/>
  <c r="R127" i="64"/>
  <c r="M128" i="64"/>
  <c r="R128" i="64"/>
  <c r="M129" i="64"/>
  <c r="AA129" i="64" s="1"/>
  <c r="R129" i="64"/>
  <c r="M135" i="64"/>
  <c r="R135" i="64"/>
  <c r="Y135" i="64"/>
  <c r="M136" i="64"/>
  <c r="AA136" i="64" s="1"/>
  <c r="R136" i="64"/>
  <c r="M137" i="64"/>
  <c r="AA137" i="64" s="1"/>
  <c r="R137" i="64"/>
  <c r="M138" i="64"/>
  <c r="R138" i="64"/>
  <c r="M139" i="64"/>
  <c r="AA139" i="64" s="1"/>
  <c r="R139" i="64"/>
  <c r="M140" i="64"/>
  <c r="R140" i="64"/>
  <c r="M141" i="64"/>
  <c r="R141" i="64"/>
  <c r="Y141" i="64"/>
  <c r="M142" i="64"/>
  <c r="AA142" i="64" s="1"/>
  <c r="R142" i="64"/>
  <c r="M143" i="64"/>
  <c r="R143" i="64"/>
  <c r="M144" i="64"/>
  <c r="R144" i="64"/>
  <c r="Y144" i="64"/>
  <c r="M150" i="64"/>
  <c r="R150" i="64"/>
  <c r="Y150" i="64"/>
  <c r="M151" i="64"/>
  <c r="R151" i="64"/>
  <c r="M152" i="64"/>
  <c r="AA152" i="64" s="1"/>
  <c r="R152" i="64"/>
  <c r="M153" i="64"/>
  <c r="R153" i="64"/>
  <c r="M154" i="64"/>
  <c r="R154" i="64"/>
  <c r="Y154" i="64"/>
  <c r="M155" i="64"/>
  <c r="R155" i="64"/>
  <c r="Y155" i="64"/>
  <c r="M156" i="64"/>
  <c r="R156" i="64"/>
  <c r="Y156" i="64"/>
  <c r="M157" i="64"/>
  <c r="R157" i="64"/>
  <c r="Y157" i="64"/>
  <c r="M158" i="64"/>
  <c r="R158" i="64"/>
  <c r="Y158" i="64"/>
  <c r="M159" i="64"/>
  <c r="R159" i="64"/>
  <c r="Y159" i="64"/>
  <c r="M165" i="64"/>
  <c r="R165" i="64"/>
  <c r="Y165" i="64"/>
  <c r="M166" i="64"/>
  <c r="R166" i="64"/>
  <c r="M167" i="64"/>
  <c r="R167" i="64"/>
  <c r="Y167" i="64"/>
  <c r="M168" i="64"/>
  <c r="R168" i="64"/>
  <c r="M169" i="64"/>
  <c r="R169" i="64"/>
  <c r="Y169" i="64"/>
  <c r="M170" i="64"/>
  <c r="R170" i="64"/>
  <c r="Y170" i="64"/>
  <c r="M171" i="64"/>
  <c r="R171" i="64"/>
  <c r="Y171" i="64"/>
  <c r="M172" i="64"/>
  <c r="R172" i="64"/>
  <c r="Y172" i="64"/>
  <c r="M173" i="64"/>
  <c r="R173" i="64"/>
  <c r="M174" i="64"/>
  <c r="R174" i="64"/>
  <c r="Y174" i="64"/>
  <c r="M180" i="64"/>
  <c r="R180" i="64"/>
  <c r="Y180" i="64"/>
  <c r="M181" i="64"/>
  <c r="R181" i="64"/>
  <c r="Y181" i="64"/>
  <c r="M182" i="64"/>
  <c r="R182" i="64"/>
  <c r="Y182" i="64"/>
  <c r="M183" i="64"/>
  <c r="R183" i="64"/>
  <c r="Y183" i="64"/>
  <c r="M184" i="64"/>
  <c r="R184" i="64"/>
  <c r="Y184" i="64"/>
  <c r="M185" i="64"/>
  <c r="R185" i="64"/>
  <c r="Y185" i="64"/>
  <c r="M186" i="64"/>
  <c r="R186" i="64"/>
  <c r="Y186" i="64"/>
  <c r="M187" i="64"/>
  <c r="R187" i="64"/>
  <c r="Y187" i="64"/>
  <c r="M188" i="64"/>
  <c r="R188" i="64"/>
  <c r="Y188" i="64"/>
  <c r="M189" i="64"/>
  <c r="R189" i="64"/>
  <c r="Y189" i="64"/>
  <c r="M195" i="64"/>
  <c r="R195" i="64"/>
  <c r="Y195" i="64"/>
  <c r="M196" i="64"/>
  <c r="R196" i="64"/>
  <c r="Y196" i="64"/>
  <c r="M197" i="64"/>
  <c r="R197" i="64"/>
  <c r="Y197" i="64"/>
  <c r="M198" i="64"/>
  <c r="R198" i="64"/>
  <c r="Y198" i="64"/>
  <c r="M199" i="64"/>
  <c r="R199" i="64"/>
  <c r="Y199" i="64"/>
  <c r="M200" i="64"/>
  <c r="R200" i="64"/>
  <c r="Y200" i="64"/>
  <c r="M201" i="64"/>
  <c r="R201" i="64"/>
  <c r="Y201" i="64"/>
  <c r="M202" i="64"/>
  <c r="R202" i="64"/>
  <c r="Y202" i="64"/>
  <c r="M203" i="64"/>
  <c r="R203" i="64"/>
  <c r="Y203" i="64"/>
  <c r="M204" i="64"/>
  <c r="R204" i="64"/>
  <c r="Y204" i="64"/>
  <c r="M210" i="64"/>
  <c r="R210" i="64"/>
  <c r="Y210" i="64"/>
  <c r="M211" i="64"/>
  <c r="R211" i="64"/>
  <c r="Y211" i="64"/>
  <c r="M212" i="64"/>
  <c r="R212" i="64"/>
  <c r="Y212" i="64"/>
  <c r="M213" i="64"/>
  <c r="R213" i="64"/>
  <c r="Y213" i="64"/>
  <c r="M214" i="64"/>
  <c r="R214" i="64"/>
  <c r="Y214" i="64"/>
  <c r="M215" i="64"/>
  <c r="R215" i="64"/>
  <c r="Y215" i="64"/>
  <c r="M216" i="64"/>
  <c r="R216" i="64"/>
  <c r="Y216" i="64"/>
  <c r="M217" i="64"/>
  <c r="R217" i="64"/>
  <c r="Y217" i="64"/>
  <c r="M218" i="64"/>
  <c r="R218" i="64"/>
  <c r="Y218" i="64"/>
  <c r="M219" i="64"/>
  <c r="R219" i="64"/>
  <c r="Y219" i="64"/>
  <c r="M225" i="64"/>
  <c r="R225" i="64"/>
  <c r="Y225" i="64"/>
  <c r="M226" i="64"/>
  <c r="R226" i="64"/>
  <c r="Y226" i="64"/>
  <c r="M227" i="64"/>
  <c r="R227" i="64"/>
  <c r="Y227" i="64"/>
  <c r="M228" i="64"/>
  <c r="R228" i="64"/>
  <c r="Y228" i="64"/>
  <c r="M229" i="64"/>
  <c r="R229" i="64"/>
  <c r="Y229" i="64"/>
  <c r="M230" i="64"/>
  <c r="R230" i="64"/>
  <c r="Y230" i="64"/>
  <c r="M231" i="64"/>
  <c r="R231" i="64"/>
  <c r="Y231" i="64"/>
  <c r="M232" i="64"/>
  <c r="R232" i="64"/>
  <c r="Y232" i="64"/>
  <c r="M233" i="64"/>
  <c r="R233" i="64"/>
  <c r="Y233" i="64"/>
  <c r="M234" i="64"/>
  <c r="R234" i="64"/>
  <c r="Y234" i="64"/>
  <c r="O241" i="64"/>
  <c r="V241" i="64"/>
  <c r="AB241" i="64"/>
  <c r="O245" i="64"/>
  <c r="V245" i="64"/>
  <c r="AB245" i="64"/>
  <c r="O249" i="64"/>
  <c r="V249" i="64"/>
  <c r="O258" i="64"/>
  <c r="V258" i="64"/>
  <c r="Q265" i="64"/>
  <c r="O276" i="64"/>
  <c r="V276" i="64"/>
  <c r="O280" i="64"/>
  <c r="V280" i="64"/>
  <c r="O288" i="64"/>
  <c r="V288" i="64"/>
  <c r="O292" i="64"/>
  <c r="V292" i="64"/>
  <c r="O296" i="64"/>
  <c r="V296" i="64"/>
  <c r="O316" i="64"/>
  <c r="V316" i="64"/>
  <c r="P331" i="64"/>
  <c r="P339" i="64"/>
  <c r="P350" i="64"/>
  <c r="O363" i="64"/>
  <c r="V363" i="64"/>
  <c r="O371" i="64"/>
  <c r="V371" i="64"/>
  <c r="AB371" i="64"/>
  <c r="AB377" i="64"/>
  <c r="O382" i="64"/>
  <c r="V382" i="64"/>
  <c r="AB382" i="64"/>
  <c r="AB385" i="64"/>
  <c r="O393" i="64"/>
  <c r="V393" i="64"/>
  <c r="O401" i="64"/>
  <c r="V401" i="64"/>
  <c r="AB401" i="64"/>
  <c r="AB407" i="64"/>
  <c r="O412" i="64"/>
  <c r="V412" i="64"/>
  <c r="AB412" i="64"/>
  <c r="AB415" i="64"/>
  <c r="O423" i="64"/>
  <c r="V423" i="64"/>
  <c r="AB423" i="64"/>
  <c r="AB426" i="64"/>
  <c r="O431" i="64"/>
  <c r="V431" i="64"/>
  <c r="AB431" i="64"/>
  <c r="AB437" i="64"/>
  <c r="O442" i="64"/>
  <c r="V442" i="64"/>
  <c r="AB442" i="64"/>
  <c r="AB445" i="64"/>
  <c r="O453" i="64"/>
  <c r="V453" i="64"/>
  <c r="AB453" i="64"/>
  <c r="AB456" i="64"/>
  <c r="O461" i="64"/>
  <c r="V461" i="64"/>
  <c r="AB461" i="64"/>
  <c r="O18" i="66"/>
  <c r="T18" i="66"/>
  <c r="Y18" i="66"/>
  <c r="P26" i="66"/>
  <c r="X26" i="66"/>
  <c r="P31" i="66"/>
  <c r="X31" i="66"/>
  <c r="P39" i="66"/>
  <c r="X39" i="66"/>
  <c r="V61" i="66"/>
  <c r="S61" i="66"/>
  <c r="I61" i="66"/>
  <c r="T61" i="66"/>
  <c r="V77" i="66"/>
  <c r="S77" i="66"/>
  <c r="I77" i="66"/>
  <c r="T77" i="66"/>
  <c r="Q90" i="66"/>
  <c r="I90" i="66"/>
  <c r="R90" i="66"/>
  <c r="O91" i="66"/>
  <c r="V91" i="66"/>
  <c r="V100" i="66"/>
  <c r="O100" i="66"/>
  <c r="X110" i="66"/>
  <c r="V110" i="66"/>
  <c r="N110" i="66"/>
  <c r="I110" i="66"/>
  <c r="Q110" i="66"/>
  <c r="V112" i="66"/>
  <c r="S112" i="66"/>
  <c r="G112" i="66"/>
  <c r="Y112" i="66" s="1"/>
  <c r="V116" i="66"/>
  <c r="O116" i="66"/>
  <c r="R123" i="66"/>
  <c r="S123" i="66"/>
  <c r="V143" i="66"/>
  <c r="S143" i="66"/>
  <c r="G143" i="66"/>
  <c r="Q172" i="66"/>
  <c r="V178" i="66"/>
  <c r="K178" i="66"/>
  <c r="G178" i="66"/>
  <c r="S178" i="66"/>
  <c r="Q192" i="66"/>
  <c r="V198" i="66"/>
  <c r="K198" i="66"/>
  <c r="V204" i="66"/>
  <c r="S204" i="66"/>
  <c r="G204" i="66"/>
  <c r="V216" i="66"/>
  <c r="O216" i="66"/>
  <c r="Y231" i="66"/>
  <c r="R231" i="66"/>
  <c r="J231" i="66"/>
  <c r="S231" i="66"/>
  <c r="Q234" i="66"/>
  <c r="I234" i="66"/>
  <c r="R234" i="66"/>
  <c r="Y235" i="66"/>
  <c r="S235" i="66"/>
  <c r="K235" i="66"/>
  <c r="R235" i="66"/>
  <c r="X248" i="66"/>
  <c r="U248" i="66"/>
  <c r="M248" i="66"/>
  <c r="Q248" i="66"/>
  <c r="X252" i="66"/>
  <c r="R252" i="66"/>
  <c r="J252" i="66"/>
  <c r="Q252" i="66"/>
  <c r="V253" i="66"/>
  <c r="N253" i="66"/>
  <c r="G253" i="66"/>
  <c r="Y253" i="66" s="1"/>
  <c r="R253" i="66"/>
  <c r="V254" i="66"/>
  <c r="K254" i="66"/>
  <c r="V265" i="66"/>
  <c r="Q265" i="66"/>
  <c r="K265" i="66"/>
  <c r="G265" i="66"/>
  <c r="Y265" i="66" s="1"/>
  <c r="U265" i="66"/>
  <c r="P267" i="66"/>
  <c r="G267" i="66"/>
  <c r="U267" i="66"/>
  <c r="X269" i="66"/>
  <c r="U269" i="66"/>
  <c r="O269" i="66"/>
  <c r="J269" i="66"/>
  <c r="N269" i="66"/>
  <c r="V269" i="66"/>
  <c r="X273" i="66"/>
  <c r="V273" i="66"/>
  <c r="Q273" i="66"/>
  <c r="K273" i="66"/>
  <c r="G273" i="66"/>
  <c r="N273" i="66"/>
  <c r="U273" i="66"/>
  <c r="P275" i="66"/>
  <c r="G275" i="66"/>
  <c r="Y275" i="66" s="1"/>
  <c r="U275" i="66"/>
  <c r="V284" i="66"/>
  <c r="T284" i="66"/>
  <c r="K284" i="66"/>
  <c r="S284" i="66"/>
  <c r="V291" i="66"/>
  <c r="U291" i="66"/>
  <c r="P291" i="66"/>
  <c r="I291" i="66"/>
  <c r="Q291" i="66"/>
  <c r="X291" i="66"/>
  <c r="M297" i="66"/>
  <c r="X297" i="66" s="1"/>
  <c r="V303" i="66"/>
  <c r="Q303" i="66"/>
  <c r="K303" i="66"/>
  <c r="P303" i="66"/>
  <c r="V307" i="66"/>
  <c r="X307" i="66"/>
  <c r="S307" i="66"/>
  <c r="L307" i="66"/>
  <c r="G307" i="66"/>
  <c r="P307" i="66"/>
  <c r="W307" i="66"/>
  <c r="V319" i="66"/>
  <c r="U319" i="66"/>
  <c r="P319" i="66"/>
  <c r="I319" i="66"/>
  <c r="Q319" i="66"/>
  <c r="X319" i="66"/>
  <c r="V335" i="66"/>
  <c r="U335" i="66"/>
  <c r="P335" i="66"/>
  <c r="I335" i="66"/>
  <c r="Q335" i="66"/>
  <c r="V351" i="66"/>
  <c r="U351" i="66"/>
  <c r="P351" i="66"/>
  <c r="I351" i="66"/>
  <c r="Q351" i="66"/>
  <c r="X351" i="66"/>
  <c r="V356" i="66"/>
  <c r="T356" i="66"/>
  <c r="K356" i="66"/>
  <c r="S356" i="66"/>
  <c r="V363" i="66"/>
  <c r="U363" i="66"/>
  <c r="P363" i="66"/>
  <c r="I363" i="66"/>
  <c r="T14" i="67" s="1"/>
  <c r="Q363" i="66"/>
  <c r="X363" i="66"/>
  <c r="V368" i="66"/>
  <c r="S368" i="66"/>
  <c r="I368" i="66"/>
  <c r="T19" i="67" s="1"/>
  <c r="T368" i="66"/>
  <c r="V376" i="66"/>
  <c r="T376" i="66"/>
  <c r="K376" i="66"/>
  <c r="S376" i="66"/>
  <c r="V380" i="66"/>
  <c r="S380" i="66"/>
  <c r="I380" i="66"/>
  <c r="T31" i="67" s="1"/>
  <c r="T380" i="66"/>
  <c r="V388" i="66"/>
  <c r="O388" i="66"/>
  <c r="S388" i="66"/>
  <c r="V397" i="66"/>
  <c r="I397" i="66"/>
  <c r="U10" i="67" s="1"/>
  <c r="W397" i="66"/>
  <c r="V400" i="66"/>
  <c r="W400" i="66"/>
  <c r="O400" i="66"/>
  <c r="S400" i="66"/>
  <c r="Y402" i="66"/>
  <c r="U402" i="66"/>
  <c r="Y410" i="66"/>
  <c r="L410" i="66"/>
  <c r="V411" i="66"/>
  <c r="S411" i="66"/>
  <c r="L411" i="66"/>
  <c r="G411" i="66"/>
  <c r="Y411" i="66" s="1"/>
  <c r="P411" i="66"/>
  <c r="U426" i="66"/>
  <c r="V480" i="66"/>
  <c r="W480" i="66"/>
  <c r="Q480" i="66"/>
  <c r="K480" i="66"/>
  <c r="P480" i="66"/>
  <c r="X480" i="66"/>
  <c r="W487" i="66"/>
  <c r="U487" i="66"/>
  <c r="L487" i="66"/>
  <c r="T487" i="66"/>
  <c r="V496" i="66"/>
  <c r="X496" i="66"/>
  <c r="S496" i="66"/>
  <c r="L496" i="66"/>
  <c r="G496" i="66"/>
  <c r="P496" i="66"/>
  <c r="W496" i="66"/>
  <c r="W499" i="66"/>
  <c r="T499" i="66"/>
  <c r="K499" i="66"/>
  <c r="U499" i="66"/>
  <c r="W503" i="66"/>
  <c r="T503" i="66"/>
  <c r="K503" i="66"/>
  <c r="U503" i="66"/>
  <c r="W511" i="66"/>
  <c r="X511" i="66"/>
  <c r="P511" i="66"/>
  <c r="G511" i="66"/>
  <c r="T511" i="66"/>
  <c r="V512" i="66"/>
  <c r="U512" i="66"/>
  <c r="P512" i="66"/>
  <c r="I512" i="66"/>
  <c r="X11" i="67" s="1"/>
  <c r="Q512" i="66"/>
  <c r="X512" i="66"/>
  <c r="W519" i="66"/>
  <c r="U519" i="66"/>
  <c r="L519" i="66"/>
  <c r="T519" i="66"/>
  <c r="V537" i="66"/>
  <c r="V549" i="66"/>
  <c r="I549" i="66"/>
  <c r="Y10" i="67" s="1"/>
  <c r="W549" i="66"/>
  <c r="W553" i="66"/>
  <c r="I553" i="66"/>
  <c r="Y14" i="67" s="1"/>
  <c r="V556" i="66"/>
  <c r="W556" i="66"/>
  <c r="Q556" i="66"/>
  <c r="K556" i="66"/>
  <c r="P556" i="66"/>
  <c r="X556" i="66"/>
  <c r="W571" i="66"/>
  <c r="X571" i="66"/>
  <c r="P571" i="66"/>
  <c r="G571" i="66"/>
  <c r="T571" i="66"/>
  <c r="V572" i="66"/>
  <c r="U572" i="66"/>
  <c r="P572" i="66"/>
  <c r="I572" i="66"/>
  <c r="Y33" i="67" s="1"/>
  <c r="Q572" i="66"/>
  <c r="X572" i="66"/>
  <c r="R12" i="71"/>
  <c r="J12" i="71"/>
  <c r="Q12" i="71"/>
  <c r="V12" i="71"/>
  <c r="W21" i="71"/>
  <c r="L21" i="71"/>
  <c r="X21" i="71"/>
  <c r="H21" i="71"/>
  <c r="X24" i="71"/>
  <c r="Z24" i="71"/>
  <c r="R24" i="71"/>
  <c r="J24" i="71"/>
  <c r="Y24" i="71"/>
  <c r="Q24" i="71"/>
  <c r="I24" i="71"/>
  <c r="V24" i="71"/>
  <c r="W55" i="71"/>
  <c r="O55" i="71"/>
  <c r="F55" i="71"/>
  <c r="Z55" i="71" s="1"/>
  <c r="T55" i="71"/>
  <c r="K55" i="71"/>
  <c r="Z63" i="71"/>
  <c r="W63" i="71"/>
  <c r="O63" i="71"/>
  <c r="F63" i="71"/>
  <c r="T63" i="71"/>
  <c r="K63" i="71"/>
  <c r="X63" i="71"/>
  <c r="Y73" i="71"/>
  <c r="V73" i="71"/>
  <c r="P73" i="71"/>
  <c r="J73" i="71"/>
  <c r="Z73" i="71"/>
  <c r="T73" i="71"/>
  <c r="O73" i="71"/>
  <c r="H73" i="71"/>
  <c r="S73" i="71"/>
  <c r="Y77" i="71"/>
  <c r="V77" i="71"/>
  <c r="P77" i="71"/>
  <c r="J77" i="71"/>
  <c r="Z77" i="71"/>
  <c r="T77" i="71"/>
  <c r="O77" i="71"/>
  <c r="H77" i="71"/>
  <c r="S77" i="71"/>
  <c r="Y81" i="71"/>
  <c r="V81" i="71"/>
  <c r="P81" i="71"/>
  <c r="J81" i="71"/>
  <c r="Z81" i="71"/>
  <c r="T81" i="71"/>
  <c r="O81" i="71"/>
  <c r="H81" i="71"/>
  <c r="S81" i="71"/>
  <c r="Y103" i="71"/>
  <c r="V103" i="71"/>
  <c r="P103" i="71"/>
  <c r="J103" i="71"/>
  <c r="Z103" i="71"/>
  <c r="T103" i="71"/>
  <c r="O103" i="71"/>
  <c r="H103" i="71"/>
  <c r="S103" i="71"/>
  <c r="Y108" i="71"/>
  <c r="N108" i="71"/>
  <c r="Z108" i="71"/>
  <c r="H108" i="71"/>
  <c r="Y116" i="71"/>
  <c r="N116" i="71"/>
  <c r="Z116" i="71"/>
  <c r="H116" i="71"/>
  <c r="V122" i="71"/>
  <c r="P122" i="71"/>
  <c r="J122" i="71"/>
  <c r="T122" i="71"/>
  <c r="O122" i="71"/>
  <c r="H122" i="71"/>
  <c r="S122" i="71"/>
  <c r="R123" i="71"/>
  <c r="N123" i="71"/>
  <c r="T140" i="71"/>
  <c r="K140" i="71"/>
  <c r="S140" i="71"/>
  <c r="J140" i="71"/>
  <c r="W141" i="71"/>
  <c r="T141" i="71"/>
  <c r="N141" i="71"/>
  <c r="R141" i="71"/>
  <c r="H141" i="71"/>
  <c r="I141" i="71" s="1"/>
  <c r="Q141" i="71"/>
  <c r="W158" i="71"/>
  <c r="R158" i="71"/>
  <c r="K158" i="71"/>
  <c r="F158" i="71"/>
  <c r="Z158" i="71" s="1"/>
  <c r="V158" i="71"/>
  <c r="P158" i="71"/>
  <c r="J158" i="71"/>
  <c r="S158" i="71"/>
  <c r="Y163" i="71"/>
  <c r="R163" i="71"/>
  <c r="N163" i="71"/>
  <c r="Y166" i="71"/>
  <c r="W166" i="71"/>
  <c r="R166" i="71"/>
  <c r="K166" i="71"/>
  <c r="F166" i="71"/>
  <c r="V166" i="71"/>
  <c r="P166" i="71"/>
  <c r="J166" i="71"/>
  <c r="S166" i="71"/>
  <c r="Y171" i="71"/>
  <c r="R171" i="71"/>
  <c r="N171" i="71"/>
  <c r="T197" i="71"/>
  <c r="K197" i="71"/>
  <c r="F197" i="71"/>
  <c r="Z197" i="71" s="1"/>
  <c r="S197" i="71"/>
  <c r="J197" i="71"/>
  <c r="W197" i="71"/>
  <c r="Y223" i="71"/>
  <c r="V223" i="71"/>
  <c r="P223" i="71"/>
  <c r="J223" i="71"/>
  <c r="Z223" i="71"/>
  <c r="T223" i="71"/>
  <c r="O223" i="71"/>
  <c r="H223" i="71"/>
  <c r="S223" i="71"/>
  <c r="Y253" i="71"/>
  <c r="V253" i="71"/>
  <c r="P253" i="71"/>
  <c r="J253" i="71"/>
  <c r="Z253" i="71"/>
  <c r="T253" i="71"/>
  <c r="O253" i="71"/>
  <c r="H253" i="71"/>
  <c r="S253" i="71"/>
  <c r="Y261" i="71"/>
  <c r="V261" i="71"/>
  <c r="P261" i="71"/>
  <c r="J261" i="71"/>
  <c r="Z261" i="71"/>
  <c r="T261" i="71"/>
  <c r="O261" i="71"/>
  <c r="H261" i="71"/>
  <c r="S261" i="71"/>
  <c r="Y283" i="71"/>
  <c r="V283" i="71"/>
  <c r="P283" i="71"/>
  <c r="J283" i="71"/>
  <c r="Z283" i="71"/>
  <c r="T283" i="71"/>
  <c r="O283" i="71"/>
  <c r="H283" i="71"/>
  <c r="S283" i="71"/>
  <c r="Z303" i="71"/>
  <c r="W303" i="71"/>
  <c r="O303" i="71"/>
  <c r="F303" i="71"/>
  <c r="T303" i="71"/>
  <c r="K303" i="71"/>
  <c r="X303" i="71"/>
  <c r="Y304" i="71"/>
  <c r="R304" i="71"/>
  <c r="N304" i="71"/>
  <c r="N357" i="71"/>
  <c r="H357" i="71"/>
  <c r="N361" i="71"/>
  <c r="H361" i="71"/>
  <c r="Y364" i="71"/>
  <c r="V364" i="71"/>
  <c r="N364" i="71"/>
  <c r="S364" i="71"/>
  <c r="J364" i="71"/>
  <c r="W364" i="71"/>
  <c r="Y365" i="71"/>
  <c r="R365" i="71"/>
  <c r="N365" i="71"/>
  <c r="V377" i="71"/>
  <c r="N377" i="71"/>
  <c r="S377" i="71"/>
  <c r="J377" i="71"/>
  <c r="W377" i="71"/>
  <c r="W396" i="71"/>
  <c r="O396" i="71"/>
  <c r="F396" i="71"/>
  <c r="Z396" i="71" s="1"/>
  <c r="T396" i="71"/>
  <c r="K396" i="71"/>
  <c r="R397" i="71"/>
  <c r="N397" i="71"/>
  <c r="Z404" i="71"/>
  <c r="W404" i="71"/>
  <c r="O404" i="71"/>
  <c r="F404" i="71"/>
  <c r="T404" i="71"/>
  <c r="K404" i="71"/>
  <c r="X404" i="71"/>
  <c r="Y405" i="71"/>
  <c r="R405" i="71"/>
  <c r="N405" i="71"/>
  <c r="Z411" i="71"/>
  <c r="T411" i="71"/>
  <c r="K411" i="71"/>
  <c r="S411" i="71"/>
  <c r="J411" i="71"/>
  <c r="X411" i="71"/>
  <c r="Y412" i="71"/>
  <c r="N412" i="71"/>
  <c r="Z412" i="71"/>
  <c r="H412" i="71"/>
  <c r="Z436" i="71"/>
  <c r="W436" i="71"/>
  <c r="O436" i="71"/>
  <c r="F436" i="71"/>
  <c r="T436" i="71"/>
  <c r="K436" i="71"/>
  <c r="X436" i="71"/>
  <c r="Y437" i="71"/>
  <c r="R437" i="71"/>
  <c r="N437" i="71"/>
  <c r="W477" i="71"/>
  <c r="O477" i="71"/>
  <c r="F477" i="71"/>
  <c r="Z477" i="71" s="1"/>
  <c r="T477" i="71"/>
  <c r="K477" i="71"/>
  <c r="Y518" i="71"/>
  <c r="N518" i="71"/>
  <c r="Z518" i="71"/>
  <c r="H518" i="71"/>
  <c r="Z543" i="71"/>
  <c r="T543" i="71"/>
  <c r="K543" i="71"/>
  <c r="S543" i="71"/>
  <c r="J543" i="71"/>
  <c r="X543" i="71"/>
  <c r="Z547" i="71"/>
  <c r="W547" i="71"/>
  <c r="O547" i="71"/>
  <c r="F547" i="71"/>
  <c r="T547" i="71"/>
  <c r="K547" i="71"/>
  <c r="X547" i="71"/>
  <c r="Z555" i="71"/>
  <c r="W555" i="71"/>
  <c r="O555" i="71"/>
  <c r="F555" i="71"/>
  <c r="T555" i="71"/>
  <c r="K555" i="71"/>
  <c r="X555" i="71"/>
  <c r="Y592" i="71"/>
  <c r="W592" i="71"/>
  <c r="P592" i="71"/>
  <c r="J592" i="71"/>
  <c r="V592" i="71"/>
  <c r="O592" i="71"/>
  <c r="H592" i="71"/>
  <c r="S592" i="71"/>
  <c r="Y600" i="71"/>
  <c r="S600" i="71"/>
  <c r="J600" i="71"/>
  <c r="Z600" i="71"/>
  <c r="R600" i="71"/>
  <c r="H600" i="71"/>
  <c r="W600" i="71"/>
  <c r="T614" i="71"/>
  <c r="K614" i="71"/>
  <c r="F614" i="71"/>
  <c r="Z614" i="71" s="1"/>
  <c r="S614" i="71"/>
  <c r="J614" i="71"/>
  <c r="W614" i="71"/>
  <c r="V615" i="71"/>
  <c r="N615" i="71"/>
  <c r="S615" i="71"/>
  <c r="J615" i="71"/>
  <c r="W615" i="71"/>
  <c r="Z618" i="71"/>
  <c r="T618" i="71"/>
  <c r="K618" i="71"/>
  <c r="S618" i="71"/>
  <c r="J618" i="71"/>
  <c r="X618" i="71"/>
  <c r="T635" i="71"/>
  <c r="K635" i="71"/>
  <c r="S635" i="71"/>
  <c r="J635" i="71"/>
  <c r="Z641" i="71"/>
  <c r="T641" i="71"/>
  <c r="K641" i="71"/>
  <c r="S641" i="71"/>
  <c r="J641" i="71"/>
  <c r="X641" i="71"/>
  <c r="T35" i="69"/>
  <c r="P35" i="69"/>
  <c r="L35" i="69"/>
  <c r="W35" i="69" s="1"/>
  <c r="S36" i="69"/>
  <c r="G36" i="69"/>
  <c r="X36" i="69" s="1"/>
  <c r="O36" i="69"/>
  <c r="K36" i="69"/>
  <c r="Q95" i="69"/>
  <c r="K95" i="69"/>
  <c r="G95" i="69"/>
  <c r="X95" i="69" s="1"/>
  <c r="U95" i="69"/>
  <c r="O95" i="69"/>
  <c r="J95" i="69"/>
  <c r="S95" i="69"/>
  <c r="N95" i="69"/>
  <c r="I95" i="69"/>
  <c r="R95" i="69"/>
  <c r="M95" i="69"/>
  <c r="Q114" i="69"/>
  <c r="K114" i="69"/>
  <c r="G114" i="69"/>
  <c r="X114" i="69" s="1"/>
  <c r="U114" i="69"/>
  <c r="O114" i="69"/>
  <c r="J114" i="69"/>
  <c r="S114" i="69"/>
  <c r="N114" i="69"/>
  <c r="I114" i="69"/>
  <c r="R114" i="69"/>
  <c r="M114" i="69"/>
  <c r="Q126" i="69"/>
  <c r="K126" i="69"/>
  <c r="G126" i="69"/>
  <c r="X126" i="69" s="1"/>
  <c r="U126" i="69"/>
  <c r="O126" i="69"/>
  <c r="J126" i="69"/>
  <c r="S126" i="69"/>
  <c r="N126" i="69"/>
  <c r="I126" i="69"/>
  <c r="R126" i="69"/>
  <c r="M126" i="69"/>
  <c r="U304" i="69"/>
  <c r="G304" i="69"/>
  <c r="X304" i="69" s="1"/>
  <c r="O304" i="69"/>
  <c r="K304" i="69"/>
  <c r="Q306" i="69"/>
  <c r="K306" i="69"/>
  <c r="G306" i="69"/>
  <c r="X306" i="69" s="1"/>
  <c r="O306" i="69"/>
  <c r="J306" i="69"/>
  <c r="U306" i="69"/>
  <c r="N306" i="69"/>
  <c r="I306" i="69"/>
  <c r="T306" i="69"/>
  <c r="M306" i="69"/>
  <c r="N390" i="69"/>
  <c r="Q522" i="69"/>
  <c r="K522" i="69"/>
  <c r="G522" i="69"/>
  <c r="X522" i="69" s="1"/>
  <c r="O522" i="69"/>
  <c r="J522" i="69"/>
  <c r="U522" i="69"/>
  <c r="N522" i="69"/>
  <c r="I522" i="69"/>
  <c r="T522" i="69"/>
  <c r="M522" i="69"/>
  <c r="AB11" i="47"/>
  <c r="AD11" i="47"/>
  <c r="T73" i="58"/>
  <c r="S73" i="58"/>
  <c r="V73" i="58"/>
  <c r="T89" i="58"/>
  <c r="S89" i="58"/>
  <c r="V89" i="58"/>
  <c r="W17" i="57"/>
  <c r="V17" i="57"/>
  <c r="R5" i="57"/>
  <c r="X17" i="69"/>
  <c r="V17" i="69"/>
  <c r="Q17" i="69"/>
  <c r="K17" i="69"/>
  <c r="G17" i="69"/>
  <c r="U17" i="69"/>
  <c r="O17" i="69"/>
  <c r="J17" i="69"/>
  <c r="S17" i="69"/>
  <c r="N17" i="69"/>
  <c r="I17" i="69"/>
  <c r="W17" i="69"/>
  <c r="R17" i="69"/>
  <c r="M17" i="69"/>
  <c r="S47" i="69"/>
  <c r="G47" i="69"/>
  <c r="X47" i="69" s="1"/>
  <c r="O47" i="69"/>
  <c r="K47" i="69"/>
  <c r="S108" i="69"/>
  <c r="G108" i="69"/>
  <c r="X108" i="69" s="1"/>
  <c r="O108" i="69"/>
  <c r="K108" i="69"/>
  <c r="S120" i="69"/>
  <c r="G120" i="69"/>
  <c r="X120" i="69" s="1"/>
  <c r="O120" i="69"/>
  <c r="K120" i="69"/>
  <c r="U121" i="69"/>
  <c r="N121" i="69"/>
  <c r="G121" i="69"/>
  <c r="X121" i="69" s="1"/>
  <c r="S121" i="69"/>
  <c r="K121" i="69"/>
  <c r="R121" i="69"/>
  <c r="J121" i="69"/>
  <c r="O121" i="69"/>
  <c r="S139" i="69"/>
  <c r="G139" i="69"/>
  <c r="X139" i="69" s="1"/>
  <c r="O139" i="69"/>
  <c r="K139" i="69"/>
  <c r="W269" i="69"/>
  <c r="X269" i="69"/>
  <c r="N269" i="69"/>
  <c r="G269" i="69"/>
  <c r="U269" i="69"/>
  <c r="K269" i="69"/>
  <c r="T269" i="69"/>
  <c r="J269" i="69"/>
  <c r="O269" i="69"/>
  <c r="AD22" i="47"/>
  <c r="X22" i="47"/>
  <c r="AB22" i="47"/>
  <c r="D33" i="67"/>
  <c r="O664" i="71"/>
  <c r="W664" i="71"/>
  <c r="S686" i="71"/>
  <c r="Z45" i="49"/>
  <c r="X34" i="69"/>
  <c r="V34" i="69"/>
  <c r="Q34" i="69"/>
  <c r="K34" i="69"/>
  <c r="G34" i="69"/>
  <c r="U34" i="69"/>
  <c r="O34" i="69"/>
  <c r="J34" i="69"/>
  <c r="S34" i="69"/>
  <c r="N34" i="69"/>
  <c r="I34" i="69"/>
  <c r="Q45" i="69"/>
  <c r="K45" i="69"/>
  <c r="G45" i="69"/>
  <c r="X45" i="69" s="1"/>
  <c r="U45" i="69"/>
  <c r="O45" i="69"/>
  <c r="J45" i="69"/>
  <c r="S45" i="69"/>
  <c r="N45" i="69"/>
  <c r="I45" i="69"/>
  <c r="Q84" i="69"/>
  <c r="K84" i="69"/>
  <c r="G84" i="69"/>
  <c r="X84" i="69" s="1"/>
  <c r="U84" i="69"/>
  <c r="O84" i="69"/>
  <c r="J84" i="69"/>
  <c r="S84" i="69"/>
  <c r="N84" i="69"/>
  <c r="I84" i="69"/>
  <c r="S143" i="69"/>
  <c r="G143" i="69"/>
  <c r="X143" i="69" s="1"/>
  <c r="O143" i="69"/>
  <c r="K143" i="69"/>
  <c r="T173" i="69"/>
  <c r="P173" i="69"/>
  <c r="L173" i="69"/>
  <c r="W173" i="69" s="1"/>
  <c r="S174" i="69"/>
  <c r="G174" i="69"/>
  <c r="X174" i="69" s="1"/>
  <c r="O174" i="69"/>
  <c r="K174" i="69"/>
  <c r="U228" i="69"/>
  <c r="V228" i="69"/>
  <c r="N228" i="69"/>
  <c r="G228" i="69"/>
  <c r="S228" i="69"/>
  <c r="K228" i="69"/>
  <c r="R228" i="69"/>
  <c r="J228" i="69"/>
  <c r="T234" i="69"/>
  <c r="P234" i="69"/>
  <c r="L234" i="69"/>
  <c r="T249" i="69"/>
  <c r="P249" i="69"/>
  <c r="L249" i="69"/>
  <c r="V270" i="69"/>
  <c r="U270" i="69"/>
  <c r="G270" i="69"/>
  <c r="O270" i="69"/>
  <c r="K270" i="69"/>
  <c r="N311" i="69"/>
  <c r="G311" i="69"/>
  <c r="X311" i="69" s="1"/>
  <c r="U311" i="69"/>
  <c r="K311" i="69"/>
  <c r="T311" i="69"/>
  <c r="J311" i="69"/>
  <c r="M345" i="69"/>
  <c r="G345" i="69"/>
  <c r="X345" i="69" s="1"/>
  <c r="U345" i="69"/>
  <c r="K345" i="69"/>
  <c r="Q345" i="69"/>
  <c r="I345" i="69"/>
  <c r="T367" i="69"/>
  <c r="L367" i="69"/>
  <c r="W367" i="69" s="1"/>
  <c r="J367" i="69"/>
  <c r="N371" i="69"/>
  <c r="M423" i="69"/>
  <c r="G423" i="69"/>
  <c r="X423" i="69" s="1"/>
  <c r="U423" i="69"/>
  <c r="K423" i="69"/>
  <c r="Q423" i="69"/>
  <c r="I423" i="69"/>
  <c r="M427" i="69"/>
  <c r="G427" i="69"/>
  <c r="X427" i="69" s="1"/>
  <c r="U427" i="69"/>
  <c r="K427" i="69"/>
  <c r="Q427" i="69"/>
  <c r="I427" i="69"/>
  <c r="V501" i="69"/>
  <c r="X501" i="69"/>
  <c r="Q501" i="69"/>
  <c r="K501" i="69"/>
  <c r="G501" i="69"/>
  <c r="W501" i="69"/>
  <c r="O501" i="69"/>
  <c r="J501" i="69"/>
  <c r="U501" i="69"/>
  <c r="N501" i="69"/>
  <c r="I501" i="69"/>
  <c r="H14" i="50"/>
  <c r="AB16" i="50"/>
  <c r="V16" i="50"/>
  <c r="AB19" i="50"/>
  <c r="V19" i="50"/>
  <c r="AA39" i="50"/>
  <c r="V47" i="50"/>
  <c r="U47" i="50"/>
  <c r="AA51" i="50"/>
  <c r="X26" i="47"/>
  <c r="AB26" i="47"/>
  <c r="S27" i="58"/>
  <c r="F33" i="58"/>
  <c r="F34" i="58"/>
  <c r="S35" i="58"/>
  <c r="T93" i="58"/>
  <c r="S93" i="58"/>
  <c r="W9" i="56"/>
  <c r="X9" i="56"/>
  <c r="G9" i="56"/>
  <c r="X16" i="56"/>
  <c r="S16" i="56"/>
  <c r="W16" i="56"/>
  <c r="W11" i="57"/>
  <c r="V11" i="57"/>
  <c r="V20" i="57"/>
  <c r="W20" i="57"/>
  <c r="P34" i="57"/>
  <c r="R34" i="57"/>
  <c r="N25" i="79"/>
  <c r="O25" i="79"/>
  <c r="N27" i="79"/>
  <c r="O27" i="79"/>
  <c r="Q52" i="66"/>
  <c r="Q56" i="66"/>
  <c r="Y56" i="66"/>
  <c r="Q64" i="66"/>
  <c r="Y64" i="66"/>
  <c r="Y67" i="66"/>
  <c r="Q72" i="66"/>
  <c r="Y72" i="66"/>
  <c r="Y75" i="66"/>
  <c r="Q80" i="66"/>
  <c r="Y80" i="66"/>
  <c r="Y83" i="66"/>
  <c r="O99" i="66"/>
  <c r="N102" i="66"/>
  <c r="V102" i="66"/>
  <c r="M114" i="66"/>
  <c r="U114" i="66"/>
  <c r="O115" i="66"/>
  <c r="W115" i="66"/>
  <c r="N118" i="66"/>
  <c r="V118" i="66"/>
  <c r="O138" i="66"/>
  <c r="N141" i="66"/>
  <c r="V141" i="66"/>
  <c r="W147" i="66"/>
  <c r="O158" i="66"/>
  <c r="R161" i="66"/>
  <c r="O186" i="66"/>
  <c r="M196" i="66"/>
  <c r="X196" i="66" s="1"/>
  <c r="R196" i="66"/>
  <c r="O203" i="66"/>
  <c r="W208" i="66"/>
  <c r="O215" i="66"/>
  <c r="O219" i="66"/>
  <c r="W219" i="66"/>
  <c r="V230" i="66"/>
  <c r="W242" i="66"/>
  <c r="N249" i="66"/>
  <c r="V249" i="66"/>
  <c r="O257" i="66"/>
  <c r="W257" i="66"/>
  <c r="M260" i="66"/>
  <c r="X260" i="66" s="1"/>
  <c r="R260" i="66"/>
  <c r="V289" i="66"/>
  <c r="P292" i="66"/>
  <c r="X292" i="66"/>
  <c r="O295" i="66"/>
  <c r="T295" i="66"/>
  <c r="Y295" i="66"/>
  <c r="V305" i="66"/>
  <c r="O311" i="66"/>
  <c r="T311" i="66"/>
  <c r="Y311" i="66"/>
  <c r="P320" i="66"/>
  <c r="X320" i="66"/>
  <c r="P328" i="66"/>
  <c r="X328" i="66"/>
  <c r="P336" i="66"/>
  <c r="P344" i="66"/>
  <c r="X344" i="66"/>
  <c r="O359" i="66"/>
  <c r="T359" i="66"/>
  <c r="Y359" i="66"/>
  <c r="P364" i="66"/>
  <c r="X364" i="66"/>
  <c r="P372" i="66"/>
  <c r="X372" i="66"/>
  <c r="P384" i="66"/>
  <c r="X384" i="66"/>
  <c r="O387" i="66"/>
  <c r="T387" i="66"/>
  <c r="Y387" i="66"/>
  <c r="O399" i="66"/>
  <c r="T399" i="66"/>
  <c r="Y399" i="66"/>
  <c r="P404" i="66"/>
  <c r="X404" i="66"/>
  <c r="V406" i="66"/>
  <c r="P416" i="66"/>
  <c r="X416" i="66"/>
  <c r="O419" i="66"/>
  <c r="T419" i="66"/>
  <c r="Y419" i="66"/>
  <c r="V422" i="66"/>
  <c r="P436" i="66"/>
  <c r="X436" i="66"/>
  <c r="V469" i="66"/>
  <c r="Q479" i="66"/>
  <c r="Y479" i="66"/>
  <c r="V482" i="66"/>
  <c r="O484" i="66"/>
  <c r="T484" i="66"/>
  <c r="Y484" i="66"/>
  <c r="O488" i="66"/>
  <c r="T488" i="66"/>
  <c r="Y488" i="66"/>
  <c r="O492" i="66"/>
  <c r="T492" i="66"/>
  <c r="Y492" i="66"/>
  <c r="V509" i="66"/>
  <c r="O520" i="66"/>
  <c r="T520" i="66"/>
  <c r="Y520" i="66"/>
  <c r="V522" i="66"/>
  <c r="O524" i="66"/>
  <c r="T524" i="66"/>
  <c r="Y524" i="66"/>
  <c r="O528" i="66"/>
  <c r="T528" i="66"/>
  <c r="Y528" i="66"/>
  <c r="O532" i="66"/>
  <c r="T532" i="66"/>
  <c r="Y532" i="66"/>
  <c r="O536" i="66"/>
  <c r="T536" i="66"/>
  <c r="Y536" i="66"/>
  <c r="V538" i="66"/>
  <c r="O540" i="66"/>
  <c r="T540" i="66"/>
  <c r="Y540" i="66"/>
  <c r="Q547" i="66"/>
  <c r="Y547" i="66"/>
  <c r="Q551" i="66"/>
  <c r="Y551" i="66"/>
  <c r="Q555" i="66"/>
  <c r="Y555" i="66"/>
  <c r="Q559" i="66"/>
  <c r="Y559" i="66"/>
  <c r="V569" i="66"/>
  <c r="Q579" i="66"/>
  <c r="Y579" i="66"/>
  <c r="T17" i="71"/>
  <c r="P49" i="71"/>
  <c r="X49" i="71"/>
  <c r="P52" i="71"/>
  <c r="F53" i="71"/>
  <c r="Z53" i="71" s="1"/>
  <c r="K53" i="71"/>
  <c r="T53" i="71"/>
  <c r="P54" i="71"/>
  <c r="P56" i="71"/>
  <c r="X56" i="71"/>
  <c r="P58" i="71"/>
  <c r="X58" i="71"/>
  <c r="P60" i="71"/>
  <c r="X60" i="71"/>
  <c r="P62" i="71"/>
  <c r="X62" i="71"/>
  <c r="N67" i="71"/>
  <c r="S67" i="71"/>
  <c r="X67" i="71"/>
  <c r="N68" i="71"/>
  <c r="S68" i="71"/>
  <c r="N69" i="71"/>
  <c r="S69" i="71"/>
  <c r="N70" i="71"/>
  <c r="S70" i="71"/>
  <c r="R85" i="71"/>
  <c r="F87" i="71"/>
  <c r="Z87" i="71" s="1"/>
  <c r="O87" i="71"/>
  <c r="W87" i="71"/>
  <c r="F88" i="71"/>
  <c r="Z88" i="71" s="1"/>
  <c r="K88" i="71"/>
  <c r="R88" i="71"/>
  <c r="W88" i="71"/>
  <c r="R89" i="71"/>
  <c r="F91" i="71"/>
  <c r="O91" i="71"/>
  <c r="W91" i="71"/>
  <c r="F92" i="71"/>
  <c r="K92" i="71"/>
  <c r="R92" i="71"/>
  <c r="W92" i="71"/>
  <c r="R93" i="71"/>
  <c r="F95" i="71"/>
  <c r="O95" i="71"/>
  <c r="W95" i="71"/>
  <c r="F96" i="71"/>
  <c r="K96" i="71"/>
  <c r="R96" i="71"/>
  <c r="W96" i="71"/>
  <c r="R97" i="71"/>
  <c r="F99" i="71"/>
  <c r="O99" i="71"/>
  <c r="W99" i="71"/>
  <c r="O125" i="71"/>
  <c r="W125" i="71"/>
  <c r="F126" i="71"/>
  <c r="Z126" i="71" s="1"/>
  <c r="K126" i="71"/>
  <c r="R126" i="71"/>
  <c r="W126" i="71"/>
  <c r="V127" i="71"/>
  <c r="R131" i="71"/>
  <c r="P144" i="71"/>
  <c r="F146" i="71"/>
  <c r="O146" i="71"/>
  <c r="W146" i="71"/>
  <c r="F147" i="71"/>
  <c r="K147" i="71"/>
  <c r="R147" i="71"/>
  <c r="W147" i="71"/>
  <c r="R148" i="71"/>
  <c r="F150" i="71"/>
  <c r="O150" i="71"/>
  <c r="W150" i="71"/>
  <c r="F151" i="71"/>
  <c r="K151" i="71"/>
  <c r="R151" i="71"/>
  <c r="W151" i="71"/>
  <c r="R152" i="71"/>
  <c r="F161" i="71"/>
  <c r="Z161" i="71" s="1"/>
  <c r="K161" i="71"/>
  <c r="T161" i="71"/>
  <c r="P176" i="71"/>
  <c r="X176" i="71"/>
  <c r="L177" i="71"/>
  <c r="Q177" i="71"/>
  <c r="V177" i="71"/>
  <c r="P180" i="71"/>
  <c r="F182" i="71"/>
  <c r="O182" i="71"/>
  <c r="W182" i="71"/>
  <c r="F183" i="71"/>
  <c r="K183" i="71"/>
  <c r="R183" i="71"/>
  <c r="W183" i="71"/>
  <c r="R184" i="71"/>
  <c r="F186" i="71"/>
  <c r="O186" i="71"/>
  <c r="W186" i="71"/>
  <c r="F187" i="71"/>
  <c r="K187" i="71"/>
  <c r="R187" i="71"/>
  <c r="W187" i="71"/>
  <c r="R188" i="71"/>
  <c r="P195" i="71"/>
  <c r="V196" i="71"/>
  <c r="F199" i="71"/>
  <c r="O199" i="71"/>
  <c r="W199" i="71"/>
  <c r="R200" i="71"/>
  <c r="F203" i="71"/>
  <c r="O203" i="71"/>
  <c r="W203" i="71"/>
  <c r="R204" i="71"/>
  <c r="F207" i="71"/>
  <c r="O207" i="71"/>
  <c r="W207" i="71"/>
  <c r="F213" i="71"/>
  <c r="Z213" i="71" s="1"/>
  <c r="K213" i="71"/>
  <c r="R213" i="71"/>
  <c r="W213" i="71"/>
  <c r="F217" i="71"/>
  <c r="K217" i="71"/>
  <c r="R217" i="71"/>
  <c r="W217" i="71"/>
  <c r="F221" i="71"/>
  <c r="K221" i="71"/>
  <c r="R221" i="71"/>
  <c r="W221" i="71"/>
  <c r="F225" i="71"/>
  <c r="K225" i="71"/>
  <c r="R225" i="71"/>
  <c r="W225" i="71"/>
  <c r="N230" i="71"/>
  <c r="S230" i="71"/>
  <c r="X230" i="71"/>
  <c r="F234" i="71"/>
  <c r="Z234" i="71" s="1"/>
  <c r="K234" i="71"/>
  <c r="R234" i="71"/>
  <c r="W234" i="71"/>
  <c r="F238" i="71"/>
  <c r="K238" i="71"/>
  <c r="R238" i="71"/>
  <c r="W238" i="71"/>
  <c r="F242" i="71"/>
  <c r="K242" i="71"/>
  <c r="R242" i="71"/>
  <c r="W242" i="71"/>
  <c r="F247" i="71"/>
  <c r="K247" i="71"/>
  <c r="R247" i="71"/>
  <c r="W247" i="71"/>
  <c r="F251" i="71"/>
  <c r="K251" i="71"/>
  <c r="R251" i="71"/>
  <c r="W251" i="71"/>
  <c r="F255" i="71"/>
  <c r="K255" i="71"/>
  <c r="R255" i="71"/>
  <c r="W255" i="71"/>
  <c r="F259" i="71"/>
  <c r="K259" i="71"/>
  <c r="R259" i="71"/>
  <c r="W259" i="71"/>
  <c r="N268" i="71"/>
  <c r="S268" i="71"/>
  <c r="X268" i="71"/>
  <c r="F272" i="71"/>
  <c r="K272" i="71"/>
  <c r="R272" i="71"/>
  <c r="W272" i="71"/>
  <c r="F276" i="71"/>
  <c r="K276" i="71"/>
  <c r="R276" i="71"/>
  <c r="W276" i="71"/>
  <c r="F285" i="71"/>
  <c r="K285" i="71"/>
  <c r="Q285" i="71"/>
  <c r="V285" i="71"/>
  <c r="Q288" i="71"/>
  <c r="F292" i="71"/>
  <c r="O292" i="71"/>
  <c r="W292" i="71"/>
  <c r="R293" i="71"/>
  <c r="F296" i="71"/>
  <c r="O296" i="71"/>
  <c r="W296" i="71"/>
  <c r="R297" i="71"/>
  <c r="P301" i="71"/>
  <c r="X301" i="71"/>
  <c r="V302" i="71"/>
  <c r="O305" i="71"/>
  <c r="W305" i="71"/>
  <c r="R306" i="71"/>
  <c r="F309" i="71"/>
  <c r="O309" i="71"/>
  <c r="W309" i="71"/>
  <c r="R310" i="71"/>
  <c r="F313" i="71"/>
  <c r="O313" i="71"/>
  <c r="W313" i="71"/>
  <c r="R314" i="71"/>
  <c r="R319" i="71"/>
  <c r="F321" i="71"/>
  <c r="Z321" i="71" s="1"/>
  <c r="O321" i="71"/>
  <c r="W321" i="71"/>
  <c r="O322" i="71"/>
  <c r="F326" i="71"/>
  <c r="N326" i="71"/>
  <c r="V326" i="71"/>
  <c r="R327" i="71"/>
  <c r="F329" i="71"/>
  <c r="O329" i="71"/>
  <c r="W329" i="71"/>
  <c r="O330" i="71"/>
  <c r="W330" i="71"/>
  <c r="V331" i="71"/>
  <c r="P333" i="71"/>
  <c r="X333" i="71"/>
  <c r="P338" i="71"/>
  <c r="X338" i="71"/>
  <c r="V339" i="71"/>
  <c r="P342" i="71"/>
  <c r="V343" i="71"/>
  <c r="P346" i="71"/>
  <c r="V347" i="71"/>
  <c r="P350" i="71"/>
  <c r="X350" i="71"/>
  <c r="V351" i="71"/>
  <c r="P355" i="71"/>
  <c r="X355" i="71"/>
  <c r="N368" i="71"/>
  <c r="V368" i="71"/>
  <c r="R369" i="71"/>
  <c r="O373" i="71"/>
  <c r="W373" i="71"/>
  <c r="N379" i="71"/>
  <c r="V379" i="71"/>
  <c r="O381" i="71"/>
  <c r="W381" i="71"/>
  <c r="N387" i="71"/>
  <c r="V387" i="71"/>
  <c r="V391" i="71"/>
  <c r="P394" i="71"/>
  <c r="V395" i="71"/>
  <c r="P398" i="71"/>
  <c r="X398" i="71"/>
  <c r="V399" i="71"/>
  <c r="P402" i="71"/>
  <c r="X402" i="71"/>
  <c r="V403" i="71"/>
  <c r="F409" i="71"/>
  <c r="O409" i="71"/>
  <c r="W409" i="71"/>
  <c r="R410" i="71"/>
  <c r="F413" i="71"/>
  <c r="K413" i="71"/>
  <c r="T413" i="71"/>
  <c r="P415" i="71"/>
  <c r="V416" i="71"/>
  <c r="P419" i="71"/>
  <c r="X419" i="71"/>
  <c r="V420" i="71"/>
  <c r="P423" i="71"/>
  <c r="X423" i="71"/>
  <c r="P428" i="71"/>
  <c r="X428" i="71"/>
  <c r="V429" i="71"/>
  <c r="R431" i="71"/>
  <c r="P434" i="71"/>
  <c r="X434" i="71"/>
  <c r="V435" i="71"/>
  <c r="P438" i="71"/>
  <c r="X438" i="71"/>
  <c r="V439" i="71"/>
  <c r="F449" i="71"/>
  <c r="O449" i="71"/>
  <c r="W449" i="71"/>
  <c r="R450" i="71"/>
  <c r="F453" i="71"/>
  <c r="Z453" i="71" s="1"/>
  <c r="K453" i="71"/>
  <c r="T453" i="71"/>
  <c r="P455" i="71"/>
  <c r="V456" i="71"/>
  <c r="P459" i="71"/>
  <c r="X459" i="71"/>
  <c r="V460" i="71"/>
  <c r="P463" i="71"/>
  <c r="X463" i="71"/>
  <c r="P473" i="71"/>
  <c r="V474" i="71"/>
  <c r="R476" i="71"/>
  <c r="R478" i="71"/>
  <c r="F481" i="71"/>
  <c r="O481" i="71"/>
  <c r="W481" i="71"/>
  <c r="R482" i="71"/>
  <c r="F485" i="71"/>
  <c r="O485" i="71"/>
  <c r="W485" i="71"/>
  <c r="R486" i="71"/>
  <c r="P495" i="71"/>
  <c r="X495" i="71"/>
  <c r="V496" i="71"/>
  <c r="O499" i="71"/>
  <c r="W499" i="71"/>
  <c r="R500" i="71"/>
  <c r="F503" i="71"/>
  <c r="O503" i="71"/>
  <c r="W503" i="71"/>
  <c r="R504" i="71"/>
  <c r="F507" i="71"/>
  <c r="O507" i="71"/>
  <c r="W507" i="71"/>
  <c r="R508" i="71"/>
  <c r="F519" i="71"/>
  <c r="O519" i="71"/>
  <c r="W519" i="71"/>
  <c r="R520" i="71"/>
  <c r="F523" i="71"/>
  <c r="Z523" i="71" s="1"/>
  <c r="O523" i="71"/>
  <c r="W523" i="71"/>
  <c r="R524" i="71"/>
  <c r="F527" i="71"/>
  <c r="O527" i="71"/>
  <c r="W527" i="71"/>
  <c r="R528" i="71"/>
  <c r="P531" i="71"/>
  <c r="X531" i="71"/>
  <c r="O545" i="71"/>
  <c r="W545" i="71"/>
  <c r="P551" i="71"/>
  <c r="X551" i="71"/>
  <c r="F553" i="71"/>
  <c r="O553" i="71"/>
  <c r="W553" i="71"/>
  <c r="H558" i="71"/>
  <c r="F565" i="71"/>
  <c r="O565" i="71"/>
  <c r="W565" i="71"/>
  <c r="P569" i="71"/>
  <c r="X569" i="71"/>
  <c r="F571" i="71"/>
  <c r="O571" i="71"/>
  <c r="W571" i="71"/>
  <c r="P577" i="71"/>
  <c r="X577" i="71"/>
  <c r="P587" i="71"/>
  <c r="X587" i="71"/>
  <c r="P595" i="71"/>
  <c r="X595" i="71"/>
  <c r="N596" i="71"/>
  <c r="V596" i="71"/>
  <c r="P599" i="71"/>
  <c r="X599" i="71"/>
  <c r="F622" i="71"/>
  <c r="O622" i="71"/>
  <c r="W622" i="71"/>
  <c r="O623" i="71"/>
  <c r="W623" i="71"/>
  <c r="O637" i="71"/>
  <c r="W637" i="71"/>
  <c r="P639" i="71"/>
  <c r="X639" i="71"/>
  <c r="P643" i="71"/>
  <c r="X643" i="71"/>
  <c r="F645" i="71"/>
  <c r="O645" i="71"/>
  <c r="W645" i="71"/>
  <c r="N656" i="71"/>
  <c r="V656" i="71"/>
  <c r="H664" i="71"/>
  <c r="R664" i="71"/>
  <c r="O666" i="71"/>
  <c r="W666" i="71"/>
  <c r="N668" i="71"/>
  <c r="V668" i="71"/>
  <c r="N670" i="71"/>
  <c r="V670" i="71"/>
  <c r="F680" i="71"/>
  <c r="Z680" i="71" s="1"/>
  <c r="O680" i="71"/>
  <c r="W680" i="71"/>
  <c r="K686" i="71"/>
  <c r="W686" i="71"/>
  <c r="Q687" i="71"/>
  <c r="I16" i="71"/>
  <c r="Z53" i="49"/>
  <c r="U29" i="69"/>
  <c r="V29" i="69"/>
  <c r="N29" i="69"/>
  <c r="G29" i="69"/>
  <c r="S29" i="69"/>
  <c r="K29" i="69"/>
  <c r="R29" i="69"/>
  <c r="J29" i="69"/>
  <c r="M34" i="69"/>
  <c r="M45" i="69"/>
  <c r="U52" i="69"/>
  <c r="N52" i="69"/>
  <c r="G52" i="69"/>
  <c r="X52" i="69" s="1"/>
  <c r="S52" i="69"/>
  <c r="K52" i="69"/>
  <c r="R52" i="69"/>
  <c r="J52" i="69"/>
  <c r="Q60" i="69"/>
  <c r="K60" i="69"/>
  <c r="G60" i="69"/>
  <c r="X60" i="69" s="1"/>
  <c r="U60" i="69"/>
  <c r="O60" i="69"/>
  <c r="J60" i="69"/>
  <c r="S60" i="69"/>
  <c r="N60" i="69"/>
  <c r="I60" i="69"/>
  <c r="M84" i="69"/>
  <c r="S151" i="69"/>
  <c r="G151" i="69"/>
  <c r="X151" i="69" s="1"/>
  <c r="O151" i="69"/>
  <c r="K151" i="69"/>
  <c r="U152" i="69"/>
  <c r="N152" i="69"/>
  <c r="G152" i="69"/>
  <c r="X152" i="69" s="1"/>
  <c r="S152" i="69"/>
  <c r="K152" i="69"/>
  <c r="R152" i="69"/>
  <c r="J152" i="69"/>
  <c r="S155" i="69"/>
  <c r="G155" i="69"/>
  <c r="X155" i="69" s="1"/>
  <c r="O155" i="69"/>
  <c r="K155" i="69"/>
  <c r="Q172" i="69"/>
  <c r="K172" i="69"/>
  <c r="G172" i="69"/>
  <c r="X172" i="69" s="1"/>
  <c r="U172" i="69"/>
  <c r="O172" i="69"/>
  <c r="J172" i="69"/>
  <c r="S172" i="69"/>
  <c r="N172" i="69"/>
  <c r="I172" i="69"/>
  <c r="X210" i="69"/>
  <c r="V210" i="69"/>
  <c r="Q210" i="69"/>
  <c r="K210" i="69"/>
  <c r="G210" i="69"/>
  <c r="U210" i="69"/>
  <c r="O210" i="69"/>
  <c r="J210" i="69"/>
  <c r="S210" i="69"/>
  <c r="N210" i="69"/>
  <c r="I210" i="69"/>
  <c r="O228" i="69"/>
  <c r="X233" i="69"/>
  <c r="V233" i="69"/>
  <c r="Q233" i="69"/>
  <c r="K233" i="69"/>
  <c r="G233" i="69"/>
  <c r="U233" i="69"/>
  <c r="O233" i="69"/>
  <c r="J233" i="69"/>
  <c r="S233" i="69"/>
  <c r="N233" i="69"/>
  <c r="I233" i="69"/>
  <c r="U236" i="69"/>
  <c r="N236" i="69"/>
  <c r="G236" i="69"/>
  <c r="S236" i="69"/>
  <c r="K236" i="69"/>
  <c r="R236" i="69"/>
  <c r="J236" i="69"/>
  <c r="X248" i="69"/>
  <c r="V248" i="69"/>
  <c r="Q248" i="69"/>
  <c r="K248" i="69"/>
  <c r="G248" i="69"/>
  <c r="U248" i="69"/>
  <c r="O248" i="69"/>
  <c r="J248" i="69"/>
  <c r="S248" i="69"/>
  <c r="N248" i="69"/>
  <c r="I248" i="69"/>
  <c r="U251" i="69"/>
  <c r="N251" i="69"/>
  <c r="G251" i="69"/>
  <c r="S251" i="69"/>
  <c r="K251" i="69"/>
  <c r="R251" i="69"/>
  <c r="J251" i="69"/>
  <c r="V268" i="69"/>
  <c r="X268" i="69"/>
  <c r="Q268" i="69"/>
  <c r="K268" i="69"/>
  <c r="G268" i="69"/>
  <c r="W268" i="69"/>
  <c r="O268" i="69"/>
  <c r="J268" i="69"/>
  <c r="U268" i="69"/>
  <c r="N268" i="69"/>
  <c r="I268" i="69"/>
  <c r="N307" i="69"/>
  <c r="G307" i="69"/>
  <c r="X307" i="69" s="1"/>
  <c r="U307" i="69"/>
  <c r="K307" i="69"/>
  <c r="T307" i="69"/>
  <c r="J307" i="69"/>
  <c r="O311" i="69"/>
  <c r="U312" i="69"/>
  <c r="G312" i="69"/>
  <c r="X312" i="69" s="1"/>
  <c r="O312" i="69"/>
  <c r="K312" i="69"/>
  <c r="O345" i="69"/>
  <c r="M347" i="69"/>
  <c r="G347" i="69"/>
  <c r="X347" i="69" s="1"/>
  <c r="U347" i="69"/>
  <c r="K347" i="69"/>
  <c r="Q347" i="69"/>
  <c r="I347" i="69"/>
  <c r="M351" i="69"/>
  <c r="G351" i="69"/>
  <c r="X351" i="69" s="1"/>
  <c r="U351" i="69"/>
  <c r="K351" i="69"/>
  <c r="Q351" i="69"/>
  <c r="I351" i="69"/>
  <c r="N388" i="69"/>
  <c r="L388" i="69"/>
  <c r="W388" i="69" s="1"/>
  <c r="O423" i="69"/>
  <c r="Q425" i="69"/>
  <c r="K425" i="69"/>
  <c r="G425" i="69"/>
  <c r="X425" i="69" s="1"/>
  <c r="O425" i="69"/>
  <c r="J425" i="69"/>
  <c r="U425" i="69"/>
  <c r="N425" i="69"/>
  <c r="I425" i="69"/>
  <c r="O427" i="69"/>
  <c r="T437" i="69"/>
  <c r="L437" i="69"/>
  <c r="W437" i="69" s="1"/>
  <c r="J437" i="69"/>
  <c r="M438" i="69"/>
  <c r="G438" i="69"/>
  <c r="X438" i="69" s="1"/>
  <c r="U438" i="69"/>
  <c r="K438" i="69"/>
  <c r="Q438" i="69"/>
  <c r="I438" i="69"/>
  <c r="M480" i="69"/>
  <c r="G480" i="69"/>
  <c r="X480" i="69" s="1"/>
  <c r="U480" i="69"/>
  <c r="K480" i="69"/>
  <c r="Q480" i="69"/>
  <c r="I480" i="69"/>
  <c r="N483" i="69"/>
  <c r="L483" i="69"/>
  <c r="W483" i="69" s="1"/>
  <c r="J483" i="69"/>
  <c r="M501" i="69"/>
  <c r="Q505" i="69"/>
  <c r="K505" i="69"/>
  <c r="G505" i="69"/>
  <c r="X505" i="69" s="1"/>
  <c r="O505" i="69"/>
  <c r="J505" i="69"/>
  <c r="U505" i="69"/>
  <c r="N505" i="69"/>
  <c r="I505" i="69"/>
  <c r="V514" i="69"/>
  <c r="X514" i="69"/>
  <c r="Q514" i="69"/>
  <c r="K514" i="69"/>
  <c r="G514" i="69"/>
  <c r="W514" i="69"/>
  <c r="O514" i="69"/>
  <c r="J514" i="69"/>
  <c r="U514" i="69"/>
  <c r="N514" i="69"/>
  <c r="I514" i="69"/>
  <c r="V535" i="69"/>
  <c r="W535" i="69"/>
  <c r="M535" i="69"/>
  <c r="G535" i="69"/>
  <c r="U535" i="69"/>
  <c r="K535" i="69"/>
  <c r="Q535" i="69"/>
  <c r="I535" i="69"/>
  <c r="V542" i="69"/>
  <c r="T542" i="69"/>
  <c r="N542" i="69"/>
  <c r="J542" i="69"/>
  <c r="AB11" i="50"/>
  <c r="V11" i="50"/>
  <c r="P4" i="50"/>
  <c r="AB21" i="50"/>
  <c r="V21" i="50"/>
  <c r="M21" i="50"/>
  <c r="AA25" i="50"/>
  <c r="U32" i="50"/>
  <c r="AB32" i="50"/>
  <c r="V32" i="50"/>
  <c r="U42" i="50"/>
  <c r="V42" i="50"/>
  <c r="AD13" i="47"/>
  <c r="D19" i="67"/>
  <c r="T69" i="58"/>
  <c r="V69" i="58"/>
  <c r="S69" i="58"/>
  <c r="T75" i="58"/>
  <c r="V75" i="58"/>
  <c r="S75" i="58"/>
  <c r="T97" i="58"/>
  <c r="S97" i="58"/>
  <c r="X13" i="56"/>
  <c r="W13" i="56"/>
  <c r="W14" i="57"/>
  <c r="V14" i="57"/>
  <c r="N28" i="79"/>
  <c r="O28" i="79"/>
  <c r="U29" i="79"/>
  <c r="O53" i="71"/>
  <c r="W53" i="71"/>
  <c r="V85" i="71"/>
  <c r="P87" i="71"/>
  <c r="N88" i="71"/>
  <c r="S88" i="71"/>
  <c r="V89" i="71"/>
  <c r="P91" i="71"/>
  <c r="X91" i="71"/>
  <c r="N92" i="71"/>
  <c r="S92" i="71"/>
  <c r="X92" i="71"/>
  <c r="V93" i="71"/>
  <c r="P95" i="71"/>
  <c r="X95" i="71"/>
  <c r="N96" i="71"/>
  <c r="S96" i="71"/>
  <c r="X96" i="71"/>
  <c r="V97" i="71"/>
  <c r="P99" i="71"/>
  <c r="X99" i="71"/>
  <c r="N126" i="71"/>
  <c r="S126" i="71"/>
  <c r="V131" i="71"/>
  <c r="T144" i="71"/>
  <c r="P146" i="71"/>
  <c r="X146" i="71"/>
  <c r="N147" i="71"/>
  <c r="S147" i="71"/>
  <c r="X147" i="71"/>
  <c r="V148" i="71"/>
  <c r="P150" i="71"/>
  <c r="X150" i="71"/>
  <c r="N151" i="71"/>
  <c r="S151" i="71"/>
  <c r="X151" i="71"/>
  <c r="V152" i="71"/>
  <c r="O161" i="71"/>
  <c r="W161" i="71"/>
  <c r="T180" i="71"/>
  <c r="P182" i="71"/>
  <c r="X182" i="71"/>
  <c r="N183" i="71"/>
  <c r="S183" i="71"/>
  <c r="X183" i="71"/>
  <c r="V184" i="71"/>
  <c r="P186" i="71"/>
  <c r="X186" i="71"/>
  <c r="N187" i="71"/>
  <c r="S187" i="71"/>
  <c r="X187" i="71"/>
  <c r="V188" i="71"/>
  <c r="P199" i="71"/>
  <c r="X199" i="71"/>
  <c r="V200" i="71"/>
  <c r="P203" i="71"/>
  <c r="X203" i="71"/>
  <c r="V204" i="71"/>
  <c r="P207" i="71"/>
  <c r="X207" i="71"/>
  <c r="N213" i="71"/>
  <c r="S213" i="71"/>
  <c r="N217" i="71"/>
  <c r="S217" i="71"/>
  <c r="X217" i="71"/>
  <c r="N221" i="71"/>
  <c r="S221" i="71"/>
  <c r="X221" i="71"/>
  <c r="N225" i="71"/>
  <c r="S225" i="71"/>
  <c r="X225" i="71"/>
  <c r="N234" i="71"/>
  <c r="S234" i="71"/>
  <c r="N238" i="71"/>
  <c r="S238" i="71"/>
  <c r="X238" i="71"/>
  <c r="N242" i="71"/>
  <c r="S242" i="71"/>
  <c r="X242" i="71"/>
  <c r="N247" i="71"/>
  <c r="S247" i="71"/>
  <c r="X247" i="71"/>
  <c r="N251" i="71"/>
  <c r="S251" i="71"/>
  <c r="X251" i="71"/>
  <c r="N255" i="71"/>
  <c r="S255" i="71"/>
  <c r="X255" i="71"/>
  <c r="N259" i="71"/>
  <c r="S259" i="71"/>
  <c r="X259" i="71"/>
  <c r="N272" i="71"/>
  <c r="S272" i="71"/>
  <c r="X272" i="71"/>
  <c r="N276" i="71"/>
  <c r="S276" i="71"/>
  <c r="X276" i="71"/>
  <c r="M285" i="71"/>
  <c r="R285" i="71"/>
  <c r="Y285" i="71"/>
  <c r="U288" i="71"/>
  <c r="P292" i="71"/>
  <c r="X292" i="71"/>
  <c r="V293" i="71"/>
  <c r="P296" i="71"/>
  <c r="X296" i="71"/>
  <c r="V297" i="71"/>
  <c r="V306" i="71"/>
  <c r="P309" i="71"/>
  <c r="X309" i="71"/>
  <c r="V310" i="71"/>
  <c r="P313" i="71"/>
  <c r="X313" i="71"/>
  <c r="V314" i="71"/>
  <c r="V319" i="71"/>
  <c r="P321" i="71"/>
  <c r="O326" i="71"/>
  <c r="W326" i="71"/>
  <c r="V327" i="71"/>
  <c r="P329" i="71"/>
  <c r="X329" i="71"/>
  <c r="O368" i="71"/>
  <c r="W368" i="71"/>
  <c r="V369" i="71"/>
  <c r="O379" i="71"/>
  <c r="W379" i="71"/>
  <c r="O387" i="71"/>
  <c r="W387" i="71"/>
  <c r="P409" i="71"/>
  <c r="X409" i="71"/>
  <c r="V410" i="71"/>
  <c r="O413" i="71"/>
  <c r="W413" i="71"/>
  <c r="P449" i="71"/>
  <c r="X449" i="71"/>
  <c r="V450" i="71"/>
  <c r="O453" i="71"/>
  <c r="W453" i="71"/>
  <c r="V478" i="71"/>
  <c r="P481" i="71"/>
  <c r="X481" i="71"/>
  <c r="V482" i="71"/>
  <c r="P485" i="71"/>
  <c r="X485" i="71"/>
  <c r="V486" i="71"/>
  <c r="V500" i="71"/>
  <c r="P503" i="71"/>
  <c r="X503" i="71"/>
  <c r="V504" i="71"/>
  <c r="P507" i="71"/>
  <c r="X507" i="71"/>
  <c r="V508" i="71"/>
  <c r="P519" i="71"/>
  <c r="X519" i="71"/>
  <c r="V520" i="71"/>
  <c r="P523" i="71"/>
  <c r="V524" i="71"/>
  <c r="P527" i="71"/>
  <c r="X527" i="71"/>
  <c r="V528" i="71"/>
  <c r="P553" i="71"/>
  <c r="X553" i="71"/>
  <c r="P565" i="71"/>
  <c r="X565" i="71"/>
  <c r="P571" i="71"/>
  <c r="X571" i="71"/>
  <c r="P622" i="71"/>
  <c r="X622" i="71"/>
  <c r="P645" i="71"/>
  <c r="X645" i="71"/>
  <c r="O656" i="71"/>
  <c r="W656" i="71"/>
  <c r="J664" i="71"/>
  <c r="S664" i="71"/>
  <c r="O668" i="71"/>
  <c r="W668" i="71"/>
  <c r="O670" i="71"/>
  <c r="W670" i="71"/>
  <c r="P680" i="71"/>
  <c r="L686" i="71"/>
  <c r="T18" i="69"/>
  <c r="P18" i="69"/>
  <c r="L18" i="69"/>
  <c r="X19" i="69"/>
  <c r="S19" i="69"/>
  <c r="G19" i="69"/>
  <c r="O19" i="69"/>
  <c r="K19" i="69"/>
  <c r="R34" i="69"/>
  <c r="R45" i="69"/>
  <c r="O52" i="69"/>
  <c r="M60" i="69"/>
  <c r="R84" i="69"/>
  <c r="T96" i="69"/>
  <c r="P96" i="69"/>
  <c r="L96" i="69"/>
  <c r="W96" i="69" s="1"/>
  <c r="S97" i="69"/>
  <c r="G97" i="69"/>
  <c r="X97" i="69" s="1"/>
  <c r="O97" i="69"/>
  <c r="K97" i="69"/>
  <c r="T115" i="69"/>
  <c r="P115" i="69"/>
  <c r="T127" i="69"/>
  <c r="P127" i="69"/>
  <c r="L127" i="69"/>
  <c r="W127" i="69" s="1"/>
  <c r="S128" i="69"/>
  <c r="G128" i="69"/>
  <c r="X128" i="69" s="1"/>
  <c r="O128" i="69"/>
  <c r="K128" i="69"/>
  <c r="O152" i="69"/>
  <c r="M172" i="69"/>
  <c r="Q195" i="69"/>
  <c r="K195" i="69"/>
  <c r="G195" i="69"/>
  <c r="X195" i="69" s="1"/>
  <c r="U195" i="69"/>
  <c r="O195" i="69"/>
  <c r="J195" i="69"/>
  <c r="S195" i="69"/>
  <c r="N195" i="69"/>
  <c r="I195" i="69"/>
  <c r="M210" i="69"/>
  <c r="Q214" i="69"/>
  <c r="K214" i="69"/>
  <c r="G214" i="69"/>
  <c r="X214" i="69" s="1"/>
  <c r="U214" i="69"/>
  <c r="O214" i="69"/>
  <c r="J214" i="69"/>
  <c r="S214" i="69"/>
  <c r="N214" i="69"/>
  <c r="I214" i="69"/>
  <c r="W228" i="69"/>
  <c r="M233" i="69"/>
  <c r="O236" i="69"/>
  <c r="M268" i="69"/>
  <c r="V285" i="69"/>
  <c r="U285" i="69"/>
  <c r="G285" i="69"/>
  <c r="O285" i="69"/>
  <c r="K285" i="69"/>
  <c r="U308" i="69"/>
  <c r="G308" i="69"/>
  <c r="X308" i="69" s="1"/>
  <c r="O308" i="69"/>
  <c r="K308" i="69"/>
  <c r="Q310" i="69"/>
  <c r="K310" i="69"/>
  <c r="G310" i="69"/>
  <c r="X310" i="69" s="1"/>
  <c r="O310" i="69"/>
  <c r="J310" i="69"/>
  <c r="U310" i="69"/>
  <c r="N310" i="69"/>
  <c r="I310" i="69"/>
  <c r="M343" i="69"/>
  <c r="G343" i="69"/>
  <c r="X343" i="69" s="1"/>
  <c r="U343" i="69"/>
  <c r="K343" i="69"/>
  <c r="Q343" i="69"/>
  <c r="I343" i="69"/>
  <c r="O347" i="69"/>
  <c r="N369" i="69"/>
  <c r="L369" i="69"/>
  <c r="W369" i="69" s="1"/>
  <c r="T399" i="69"/>
  <c r="L399" i="69"/>
  <c r="W399" i="69" s="1"/>
  <c r="J399" i="69"/>
  <c r="M400" i="69"/>
  <c r="G400" i="69"/>
  <c r="X400" i="69" s="1"/>
  <c r="U400" i="69"/>
  <c r="K400" i="69"/>
  <c r="Q400" i="69"/>
  <c r="I400" i="69"/>
  <c r="M425" i="69"/>
  <c r="Q429" i="69"/>
  <c r="K429" i="69"/>
  <c r="G429" i="69"/>
  <c r="X429" i="69" s="1"/>
  <c r="O429" i="69"/>
  <c r="J429" i="69"/>
  <c r="U429" i="69"/>
  <c r="N429" i="69"/>
  <c r="I429" i="69"/>
  <c r="O438" i="69"/>
  <c r="M457" i="69"/>
  <c r="G457" i="69"/>
  <c r="X457" i="69" s="1"/>
  <c r="U457" i="69"/>
  <c r="K457" i="69"/>
  <c r="Q457" i="69"/>
  <c r="I457" i="69"/>
  <c r="O480" i="69"/>
  <c r="T483" i="69"/>
  <c r="T501" i="69"/>
  <c r="M505" i="69"/>
  <c r="M514" i="69"/>
  <c r="Q518" i="69"/>
  <c r="K518" i="69"/>
  <c r="G518" i="69"/>
  <c r="X518" i="69" s="1"/>
  <c r="O518" i="69"/>
  <c r="J518" i="69"/>
  <c r="U518" i="69"/>
  <c r="N518" i="69"/>
  <c r="I518" i="69"/>
  <c r="V538" i="69"/>
  <c r="T538" i="69"/>
  <c r="N538" i="69"/>
  <c r="J538" i="69"/>
  <c r="X542" i="69"/>
  <c r="AB13" i="50"/>
  <c r="V13" i="50"/>
  <c r="M13" i="50"/>
  <c r="AA17" i="50"/>
  <c r="L12" i="47"/>
  <c r="AD20" i="47"/>
  <c r="X20" i="47"/>
  <c r="AB20" i="47"/>
  <c r="T40" i="58"/>
  <c r="T45" i="58"/>
  <c r="S45" i="58"/>
  <c r="V74" i="58"/>
  <c r="S74" i="58"/>
  <c r="T101" i="58"/>
  <c r="S101" i="58"/>
  <c r="S116" i="58"/>
  <c r="T116" i="58"/>
  <c r="W27" i="57"/>
  <c r="V27" i="57"/>
  <c r="Y4" i="79"/>
  <c r="N10" i="79"/>
  <c r="O10" i="79"/>
  <c r="N26" i="79"/>
  <c r="O26" i="79"/>
  <c r="U30" i="79"/>
  <c r="Y30" i="79"/>
  <c r="J14" i="49"/>
  <c r="J22" i="49"/>
  <c r="Z28" i="49"/>
  <c r="Z36" i="49"/>
  <c r="M13" i="69"/>
  <c r="R13" i="69"/>
  <c r="W13" i="69"/>
  <c r="O20" i="69"/>
  <c r="W20" i="69"/>
  <c r="W23" i="69"/>
  <c r="M30" i="69"/>
  <c r="R30" i="69"/>
  <c r="S32" i="69"/>
  <c r="K33" i="69"/>
  <c r="S33" i="69"/>
  <c r="O37" i="69"/>
  <c r="G38" i="69"/>
  <c r="K38" i="69"/>
  <c r="Q38" i="69"/>
  <c r="V38" i="69"/>
  <c r="G43" i="69"/>
  <c r="X43" i="69" s="1"/>
  <c r="S43" i="69"/>
  <c r="K44" i="69"/>
  <c r="S44" i="69"/>
  <c r="O48" i="69"/>
  <c r="G49" i="69"/>
  <c r="X49" i="69" s="1"/>
  <c r="K49" i="69"/>
  <c r="Q49" i="69"/>
  <c r="O51" i="69"/>
  <c r="M53" i="69"/>
  <c r="R53" i="69"/>
  <c r="G58" i="69"/>
  <c r="X58" i="69" s="1"/>
  <c r="S58" i="69"/>
  <c r="K59" i="69"/>
  <c r="S59" i="69"/>
  <c r="G63" i="69"/>
  <c r="X63" i="69" s="1"/>
  <c r="N63" i="69"/>
  <c r="J64" i="69"/>
  <c r="O64" i="69"/>
  <c r="U64" i="69"/>
  <c r="G67" i="69"/>
  <c r="X67" i="69" s="1"/>
  <c r="N67" i="69"/>
  <c r="J68" i="69"/>
  <c r="O68" i="69"/>
  <c r="U68" i="69"/>
  <c r="M76" i="69"/>
  <c r="R76" i="69"/>
  <c r="K79" i="69"/>
  <c r="S79" i="69"/>
  <c r="K83" i="69"/>
  <c r="S83" i="69"/>
  <c r="M91" i="69"/>
  <c r="R91" i="69"/>
  <c r="K94" i="69"/>
  <c r="S94" i="69"/>
  <c r="O98" i="69"/>
  <c r="Q99" i="69"/>
  <c r="M106" i="69"/>
  <c r="R106" i="69"/>
  <c r="O109" i="69"/>
  <c r="G110" i="69"/>
  <c r="X110" i="69" s="1"/>
  <c r="K110" i="69"/>
  <c r="Q110" i="69"/>
  <c r="G112" i="69"/>
  <c r="X112" i="69" s="1"/>
  <c r="S112" i="69"/>
  <c r="K113" i="69"/>
  <c r="S113" i="69"/>
  <c r="J122" i="69"/>
  <c r="O122" i="69"/>
  <c r="U122" i="69"/>
  <c r="G124" i="69"/>
  <c r="X124" i="69" s="1"/>
  <c r="S124" i="69"/>
  <c r="K125" i="69"/>
  <c r="S125" i="69"/>
  <c r="O129" i="69"/>
  <c r="M137" i="69"/>
  <c r="R137" i="69"/>
  <c r="O140" i="69"/>
  <c r="O144" i="69"/>
  <c r="J153" i="69"/>
  <c r="O153" i="69"/>
  <c r="U153" i="69"/>
  <c r="O156" i="69"/>
  <c r="J161" i="69"/>
  <c r="O161" i="69"/>
  <c r="U161" i="69"/>
  <c r="O170" i="69"/>
  <c r="K171" i="69"/>
  <c r="S171" i="69"/>
  <c r="O175" i="69"/>
  <c r="J180" i="69"/>
  <c r="O180" i="69"/>
  <c r="U180" i="69"/>
  <c r="J191" i="69"/>
  <c r="O191" i="69"/>
  <c r="U191" i="69"/>
  <c r="K194" i="69"/>
  <c r="S194" i="69"/>
  <c r="K198" i="69"/>
  <c r="S198" i="69"/>
  <c r="K209" i="69"/>
  <c r="S209" i="69"/>
  <c r="K213" i="69"/>
  <c r="S213" i="69"/>
  <c r="J218" i="69"/>
  <c r="O218" i="69"/>
  <c r="U218" i="69"/>
  <c r="P219" i="69"/>
  <c r="O227" i="69"/>
  <c r="M229" i="69"/>
  <c r="R229" i="69"/>
  <c r="W229" i="69"/>
  <c r="G231" i="69"/>
  <c r="X231" i="69" s="1"/>
  <c r="S231" i="69"/>
  <c r="K232" i="69"/>
  <c r="S232" i="69"/>
  <c r="O235" i="69"/>
  <c r="M237" i="69"/>
  <c r="R237" i="69"/>
  <c r="G246" i="69"/>
  <c r="S246" i="69"/>
  <c r="K247" i="69"/>
  <c r="S247" i="69"/>
  <c r="O250" i="69"/>
  <c r="M252" i="69"/>
  <c r="R252" i="69"/>
  <c r="W252" i="69"/>
  <c r="W254" i="69"/>
  <c r="G255" i="69"/>
  <c r="N255" i="69"/>
  <c r="V255" i="69"/>
  <c r="J256" i="69"/>
  <c r="O256" i="69"/>
  <c r="U256" i="69"/>
  <c r="G266" i="69"/>
  <c r="U266" i="69"/>
  <c r="G272" i="69"/>
  <c r="K272" i="69"/>
  <c r="Q272" i="69"/>
  <c r="X272" i="69"/>
  <c r="N273" i="69"/>
  <c r="X273" i="69"/>
  <c r="J276" i="69"/>
  <c r="O276" i="69"/>
  <c r="W276" i="69"/>
  <c r="K277" i="69"/>
  <c r="U277" i="69"/>
  <c r="X288" i="69"/>
  <c r="J291" i="69"/>
  <c r="O291" i="69"/>
  <c r="W291" i="69"/>
  <c r="K292" i="69"/>
  <c r="U292" i="69"/>
  <c r="O293" i="69"/>
  <c r="J295" i="69"/>
  <c r="O295" i="69"/>
  <c r="W295" i="69"/>
  <c r="K296" i="69"/>
  <c r="U296" i="69"/>
  <c r="P313" i="69"/>
  <c r="K314" i="69"/>
  <c r="Q314" i="69"/>
  <c r="N315" i="69"/>
  <c r="O323" i="69"/>
  <c r="K326" i="69"/>
  <c r="U326" i="69"/>
  <c r="K328" i="69"/>
  <c r="U328" i="69"/>
  <c r="K330" i="69"/>
  <c r="U330" i="69"/>
  <c r="K332" i="69"/>
  <c r="U332" i="69"/>
  <c r="O334" i="69"/>
  <c r="L348" i="69"/>
  <c r="W348" i="69" s="1"/>
  <c r="N350" i="69"/>
  <c r="O362" i="69"/>
  <c r="O364" i="69"/>
  <c r="O366" i="69"/>
  <c r="O368" i="69"/>
  <c r="O370" i="69"/>
  <c r="K372" i="69"/>
  <c r="U372" i="69"/>
  <c r="K385" i="69"/>
  <c r="U385" i="69"/>
  <c r="O387" i="69"/>
  <c r="O389" i="69"/>
  <c r="J391" i="69"/>
  <c r="Q391" i="69"/>
  <c r="J402" i="69"/>
  <c r="O402" i="69"/>
  <c r="O404" i="69"/>
  <c r="T407" i="69"/>
  <c r="K408" i="69"/>
  <c r="U408" i="69"/>
  <c r="J410" i="69"/>
  <c r="O410" i="69"/>
  <c r="L418" i="69"/>
  <c r="W418" i="69" s="1"/>
  <c r="K419" i="69"/>
  <c r="U419" i="69"/>
  <c r="L426" i="69"/>
  <c r="W426" i="69" s="1"/>
  <c r="N428" i="69"/>
  <c r="J440" i="69"/>
  <c r="O440" i="69"/>
  <c r="O442" i="69"/>
  <c r="G444" i="69"/>
  <c r="X444" i="69" s="1"/>
  <c r="K444" i="69"/>
  <c r="Q444" i="69"/>
  <c r="G446" i="69"/>
  <c r="X446" i="69" s="1"/>
  <c r="M446" i="69"/>
  <c r="J448" i="69"/>
  <c r="O448" i="69"/>
  <c r="L456" i="69"/>
  <c r="W456" i="69" s="1"/>
  <c r="J459" i="69"/>
  <c r="O459" i="69"/>
  <c r="O461" i="69"/>
  <c r="M463" i="69"/>
  <c r="T463" i="69"/>
  <c r="O465" i="69"/>
  <c r="M467" i="69"/>
  <c r="T467" i="69"/>
  <c r="G476" i="69"/>
  <c r="M476" i="69"/>
  <c r="W476" i="69"/>
  <c r="G478" i="69"/>
  <c r="X478" i="69" s="1"/>
  <c r="K478" i="69"/>
  <c r="Q478" i="69"/>
  <c r="M482" i="69"/>
  <c r="T482" i="69"/>
  <c r="G484" i="69"/>
  <c r="X484" i="69" s="1"/>
  <c r="M484" i="69"/>
  <c r="G486" i="69"/>
  <c r="X486" i="69" s="1"/>
  <c r="K486" i="69"/>
  <c r="Q486" i="69"/>
  <c r="M494" i="69"/>
  <c r="T494" i="69"/>
  <c r="G495" i="69"/>
  <c r="X495" i="69" s="1"/>
  <c r="K495" i="69"/>
  <c r="Q495" i="69"/>
  <c r="J496" i="69"/>
  <c r="O496" i="69"/>
  <c r="W496" i="69"/>
  <c r="M498" i="69"/>
  <c r="T498" i="69"/>
  <c r="G499" i="69"/>
  <c r="X499" i="69" s="1"/>
  <c r="K499" i="69"/>
  <c r="Q499" i="69"/>
  <c r="J500" i="69"/>
  <c r="O500" i="69"/>
  <c r="W500" i="69"/>
  <c r="M502" i="69"/>
  <c r="T502" i="69"/>
  <c r="G503" i="69"/>
  <c r="X503" i="69" s="1"/>
  <c r="K503" i="69"/>
  <c r="Q503" i="69"/>
  <c r="J504" i="69"/>
  <c r="O504" i="69"/>
  <c r="H508" i="69"/>
  <c r="J513" i="69"/>
  <c r="O513" i="69"/>
  <c r="M515" i="69"/>
  <c r="T515" i="69"/>
  <c r="G516" i="69"/>
  <c r="X516" i="69" s="1"/>
  <c r="K516" i="69"/>
  <c r="Q516" i="69"/>
  <c r="J517" i="69"/>
  <c r="O517" i="69"/>
  <c r="M519" i="69"/>
  <c r="T519" i="69"/>
  <c r="G520" i="69"/>
  <c r="K520" i="69"/>
  <c r="Q520" i="69"/>
  <c r="X520" i="69"/>
  <c r="J521" i="69"/>
  <c r="O521" i="69"/>
  <c r="W521" i="69"/>
  <c r="M523" i="69"/>
  <c r="T523" i="69"/>
  <c r="G524" i="69"/>
  <c r="K524" i="69"/>
  <c r="Q524" i="69"/>
  <c r="N534" i="69"/>
  <c r="O537" i="69"/>
  <c r="O539" i="69"/>
  <c r="O541" i="69"/>
  <c r="O543" i="69"/>
  <c r="M10" i="50"/>
  <c r="O11" i="50"/>
  <c r="V12" i="50"/>
  <c r="V15" i="50"/>
  <c r="O16" i="50"/>
  <c r="V17" i="50"/>
  <c r="AB18" i="50"/>
  <c r="M18" i="50"/>
  <c r="O19" i="50"/>
  <c r="V20" i="50"/>
  <c r="V23" i="50"/>
  <c r="O24" i="50"/>
  <c r="V25" i="50"/>
  <c r="AB26" i="50"/>
  <c r="O26" i="50"/>
  <c r="AB28" i="50"/>
  <c r="M28" i="50"/>
  <c r="AA28" i="50"/>
  <c r="H10" i="50"/>
  <c r="V34" i="50"/>
  <c r="V36" i="50"/>
  <c r="AB36" i="50"/>
  <c r="AB38" i="50"/>
  <c r="AA38" i="50"/>
  <c r="U39" i="50"/>
  <c r="V44" i="50"/>
  <c r="AB44" i="50"/>
  <c r="AB46" i="50"/>
  <c r="AA47" i="50"/>
  <c r="AA49" i="50"/>
  <c r="U51" i="50"/>
  <c r="L13" i="47"/>
  <c r="H15" i="47"/>
  <c r="L15" i="47"/>
  <c r="AB25" i="47"/>
  <c r="X27" i="47"/>
  <c r="X28" i="47"/>
  <c r="AD29" i="47"/>
  <c r="AD30" i="47"/>
  <c r="Y4" i="58"/>
  <c r="L10" i="58"/>
  <c r="M10" i="58" s="1"/>
  <c r="T10" i="58"/>
  <c r="F12" i="58"/>
  <c r="V20" i="58"/>
  <c r="Y173" i="71" s="1"/>
  <c r="F25" i="58"/>
  <c r="F26" i="58"/>
  <c r="F29" i="58"/>
  <c r="F31" i="58"/>
  <c r="F37" i="58"/>
  <c r="F39" i="58"/>
  <c r="T44" i="58"/>
  <c r="V61" i="58"/>
  <c r="S62" i="58"/>
  <c r="S63" i="58"/>
  <c r="S65" i="58"/>
  <c r="S66" i="58"/>
  <c r="S67" i="58"/>
  <c r="V71" i="58"/>
  <c r="V79" i="58"/>
  <c r="V86" i="58"/>
  <c r="S87" i="58"/>
  <c r="V93" i="58"/>
  <c r="S95" i="58"/>
  <c r="T108" i="58"/>
  <c r="V110" i="58"/>
  <c r="S111" i="58"/>
  <c r="V113" i="58"/>
  <c r="V117" i="58"/>
  <c r="S13" i="56"/>
  <c r="AI13" i="90"/>
  <c r="AI17" i="90"/>
  <c r="AH20" i="90"/>
  <c r="V12" i="57"/>
  <c r="H14" i="57"/>
  <c r="N15" i="57"/>
  <c r="W22" i="57"/>
  <c r="P23" i="57"/>
  <c r="W23" i="57"/>
  <c r="P29" i="57"/>
  <c r="V30" i="57"/>
  <c r="P35" i="57"/>
  <c r="H25" i="79"/>
  <c r="H26" i="79"/>
  <c r="H27" i="79"/>
  <c r="H28" i="79"/>
  <c r="AG40" i="79"/>
  <c r="N40" i="79"/>
  <c r="J17" i="49"/>
  <c r="AA27" i="49"/>
  <c r="U28" i="49"/>
  <c r="T31" i="49"/>
  <c r="X31" i="49"/>
  <c r="V356" i="69" s="1"/>
  <c r="AA32" i="49"/>
  <c r="AA33" i="49"/>
  <c r="AA35" i="49"/>
  <c r="U36" i="49"/>
  <c r="T39" i="49"/>
  <c r="X39" i="49"/>
  <c r="V508" i="69" s="1"/>
  <c r="AA40" i="49"/>
  <c r="U45" i="49"/>
  <c r="T48" i="49"/>
  <c r="X48" i="49"/>
  <c r="AA49" i="49"/>
  <c r="AA50" i="49"/>
  <c r="AA52" i="49"/>
  <c r="U53" i="49"/>
  <c r="T56" i="49"/>
  <c r="X56" i="49"/>
  <c r="I13" i="69"/>
  <c r="N13" i="69"/>
  <c r="S13" i="69"/>
  <c r="W15" i="69"/>
  <c r="G16" i="69"/>
  <c r="N16" i="69"/>
  <c r="V16" i="69"/>
  <c r="J20" i="69"/>
  <c r="R20" i="69"/>
  <c r="M21" i="69"/>
  <c r="R21" i="69"/>
  <c r="W21" i="69"/>
  <c r="K23" i="69"/>
  <c r="O24" i="69"/>
  <c r="W24" i="69"/>
  <c r="G28" i="69"/>
  <c r="S28" i="69"/>
  <c r="I30" i="69"/>
  <c r="N30" i="69"/>
  <c r="S30" i="69"/>
  <c r="W32" i="69"/>
  <c r="G33" i="69"/>
  <c r="N33" i="69"/>
  <c r="M38" i="69"/>
  <c r="R38" i="69"/>
  <c r="W38" i="69"/>
  <c r="G44" i="69"/>
  <c r="X44" i="69" s="1"/>
  <c r="N44" i="69"/>
  <c r="R48" i="69"/>
  <c r="M49" i="69"/>
  <c r="R49" i="69"/>
  <c r="G51" i="69"/>
  <c r="X51" i="69" s="1"/>
  <c r="S51" i="69"/>
  <c r="G59" i="69"/>
  <c r="X59" i="69" s="1"/>
  <c r="N59" i="69"/>
  <c r="O63" i="69"/>
  <c r="G64" i="69"/>
  <c r="X64" i="69" s="1"/>
  <c r="K64" i="69"/>
  <c r="Q64" i="69"/>
  <c r="O67" i="69"/>
  <c r="G68" i="69"/>
  <c r="X68" i="69" s="1"/>
  <c r="K68" i="69"/>
  <c r="Q68" i="69"/>
  <c r="K74" i="69"/>
  <c r="O75" i="69"/>
  <c r="I76" i="69"/>
  <c r="N76" i="69"/>
  <c r="S76" i="69"/>
  <c r="G79" i="69"/>
  <c r="X79" i="69" s="1"/>
  <c r="N79" i="69"/>
  <c r="G83" i="69"/>
  <c r="X83" i="69" s="1"/>
  <c r="N83" i="69"/>
  <c r="O90" i="69"/>
  <c r="I91" i="69"/>
  <c r="N91" i="69"/>
  <c r="S91" i="69"/>
  <c r="G94" i="69"/>
  <c r="X94" i="69" s="1"/>
  <c r="N94" i="69"/>
  <c r="J98" i="69"/>
  <c r="R98" i="69"/>
  <c r="M99" i="69"/>
  <c r="R99" i="69"/>
  <c r="O105" i="69"/>
  <c r="I106" i="69"/>
  <c r="N106" i="69"/>
  <c r="S106" i="69"/>
  <c r="M110" i="69"/>
  <c r="R110" i="69"/>
  <c r="G113" i="69"/>
  <c r="X113" i="69" s="1"/>
  <c r="N113" i="69"/>
  <c r="G122" i="69"/>
  <c r="X122" i="69" s="1"/>
  <c r="K122" i="69"/>
  <c r="G125" i="69"/>
  <c r="X125" i="69" s="1"/>
  <c r="N125" i="69"/>
  <c r="J129" i="69"/>
  <c r="R129" i="69"/>
  <c r="M130" i="69"/>
  <c r="R130" i="69"/>
  <c r="O136" i="69"/>
  <c r="I137" i="69"/>
  <c r="N137" i="69"/>
  <c r="S137" i="69"/>
  <c r="J140" i="69"/>
  <c r="R140" i="69"/>
  <c r="M141" i="69"/>
  <c r="R141" i="69"/>
  <c r="J144" i="69"/>
  <c r="R144" i="69"/>
  <c r="M145" i="69"/>
  <c r="R145" i="69"/>
  <c r="G153" i="69"/>
  <c r="X153" i="69" s="1"/>
  <c r="K153" i="69"/>
  <c r="Q153" i="69"/>
  <c r="J156" i="69"/>
  <c r="R156" i="69"/>
  <c r="M157" i="69"/>
  <c r="R157" i="69"/>
  <c r="K159" i="69"/>
  <c r="O160" i="69"/>
  <c r="G161" i="69"/>
  <c r="X161" i="69" s="1"/>
  <c r="K161" i="69"/>
  <c r="Q161" i="69"/>
  <c r="G170" i="69"/>
  <c r="X170" i="69" s="1"/>
  <c r="G171" i="69"/>
  <c r="X171" i="69" s="1"/>
  <c r="N171" i="69"/>
  <c r="J175" i="69"/>
  <c r="R175" i="69"/>
  <c r="M176" i="69"/>
  <c r="R176" i="69"/>
  <c r="K178" i="69"/>
  <c r="O179" i="69"/>
  <c r="G180" i="69"/>
  <c r="X180" i="69" s="1"/>
  <c r="K180" i="69"/>
  <c r="Q180" i="69"/>
  <c r="O190" i="69"/>
  <c r="W190" i="69"/>
  <c r="G191" i="69"/>
  <c r="X191" i="69" s="1"/>
  <c r="K191" i="69"/>
  <c r="Q191" i="69"/>
  <c r="G194" i="69"/>
  <c r="X194" i="69" s="1"/>
  <c r="N194" i="69"/>
  <c r="G198" i="69"/>
  <c r="X198" i="69" s="1"/>
  <c r="N198" i="69"/>
  <c r="W208" i="69"/>
  <c r="G209" i="69"/>
  <c r="X209" i="69" s="1"/>
  <c r="N209" i="69"/>
  <c r="G213" i="69"/>
  <c r="X213" i="69" s="1"/>
  <c r="N213" i="69"/>
  <c r="K216" i="69"/>
  <c r="O217" i="69"/>
  <c r="G218" i="69"/>
  <c r="X218" i="69" s="1"/>
  <c r="K218" i="69"/>
  <c r="Q218" i="69"/>
  <c r="G227" i="69"/>
  <c r="X227" i="69" s="1"/>
  <c r="S227" i="69"/>
  <c r="I229" i="69"/>
  <c r="N229" i="69"/>
  <c r="S229" i="69"/>
  <c r="G232" i="69"/>
  <c r="X232" i="69" s="1"/>
  <c r="N232" i="69"/>
  <c r="G235" i="69"/>
  <c r="S235" i="69"/>
  <c r="W246" i="69"/>
  <c r="G247" i="69"/>
  <c r="N247" i="69"/>
  <c r="V247" i="69"/>
  <c r="G250" i="69"/>
  <c r="X250" i="69" s="1"/>
  <c r="S250" i="69"/>
  <c r="I252" i="69"/>
  <c r="N252" i="69"/>
  <c r="S252" i="69"/>
  <c r="O255" i="69"/>
  <c r="W255" i="69"/>
  <c r="G256" i="69"/>
  <c r="K256" i="69"/>
  <c r="Q256" i="69"/>
  <c r="V256" i="69"/>
  <c r="M272" i="69"/>
  <c r="T272" i="69"/>
  <c r="O273" i="69"/>
  <c r="G276" i="69"/>
  <c r="K276" i="69"/>
  <c r="Q276" i="69"/>
  <c r="X276" i="69"/>
  <c r="G277" i="69"/>
  <c r="N277" i="69"/>
  <c r="X277" i="69"/>
  <c r="M287" i="69"/>
  <c r="T287" i="69"/>
  <c r="O288" i="69"/>
  <c r="G291" i="69"/>
  <c r="K291" i="69"/>
  <c r="Q291" i="69"/>
  <c r="X291" i="69"/>
  <c r="G292" i="69"/>
  <c r="X292" i="69" s="1"/>
  <c r="N292" i="69"/>
  <c r="G293" i="69"/>
  <c r="X293" i="69" s="1"/>
  <c r="U293" i="69"/>
  <c r="G295" i="69"/>
  <c r="K295" i="69"/>
  <c r="Q295" i="69"/>
  <c r="X295" i="69"/>
  <c r="G296" i="69"/>
  <c r="X296" i="69" s="1"/>
  <c r="N296" i="69"/>
  <c r="M314" i="69"/>
  <c r="T314" i="69"/>
  <c r="O315" i="69"/>
  <c r="G323" i="69"/>
  <c r="X323" i="69" s="1"/>
  <c r="U323" i="69"/>
  <c r="P325" i="69"/>
  <c r="G326" i="69"/>
  <c r="X326" i="69" s="1"/>
  <c r="M326" i="69"/>
  <c r="G328" i="69"/>
  <c r="X328" i="69" s="1"/>
  <c r="M328" i="69"/>
  <c r="G330" i="69"/>
  <c r="X330" i="69" s="1"/>
  <c r="M330" i="69"/>
  <c r="G332" i="69"/>
  <c r="X332" i="69" s="1"/>
  <c r="M332" i="69"/>
  <c r="I334" i="69"/>
  <c r="Q334" i="69"/>
  <c r="T348" i="69"/>
  <c r="O353" i="69"/>
  <c r="I362" i="69"/>
  <c r="I364" i="69"/>
  <c r="Q364" i="69"/>
  <c r="I366" i="69"/>
  <c r="Q366" i="69"/>
  <c r="I368" i="69"/>
  <c r="Q368" i="69"/>
  <c r="I370" i="69"/>
  <c r="Q370" i="69"/>
  <c r="G372" i="69"/>
  <c r="X372" i="69" s="1"/>
  <c r="M372" i="69"/>
  <c r="O383" i="69"/>
  <c r="G385" i="69"/>
  <c r="X385" i="69" s="1"/>
  <c r="M385" i="69"/>
  <c r="I387" i="69"/>
  <c r="Q387" i="69"/>
  <c r="I389" i="69"/>
  <c r="Q389" i="69"/>
  <c r="G391" i="69"/>
  <c r="X391" i="69" s="1"/>
  <c r="K391" i="69"/>
  <c r="U391" i="69"/>
  <c r="G402" i="69"/>
  <c r="X402" i="69" s="1"/>
  <c r="K402" i="69"/>
  <c r="Q402" i="69"/>
  <c r="I404" i="69"/>
  <c r="Q404" i="69"/>
  <c r="M406" i="69"/>
  <c r="T406" i="69"/>
  <c r="J407" i="69"/>
  <c r="G408" i="69"/>
  <c r="X408" i="69" s="1"/>
  <c r="M408" i="69"/>
  <c r="G410" i="69"/>
  <c r="X410" i="69" s="1"/>
  <c r="K410" i="69"/>
  <c r="Q410" i="69"/>
  <c r="G419" i="69"/>
  <c r="X419" i="69" s="1"/>
  <c r="M419" i="69"/>
  <c r="M421" i="69"/>
  <c r="T421" i="69"/>
  <c r="N422" i="69"/>
  <c r="T426" i="69"/>
  <c r="G440" i="69"/>
  <c r="X440" i="69" s="1"/>
  <c r="K440" i="69"/>
  <c r="Q440" i="69"/>
  <c r="M444" i="69"/>
  <c r="T444" i="69"/>
  <c r="O446" i="69"/>
  <c r="G448" i="69"/>
  <c r="X448" i="69" s="1"/>
  <c r="K448" i="69"/>
  <c r="Q448" i="69"/>
  <c r="N456" i="69"/>
  <c r="G459" i="69"/>
  <c r="X459" i="69" s="1"/>
  <c r="K459" i="69"/>
  <c r="Q459" i="69"/>
  <c r="O476" i="69"/>
  <c r="M478" i="69"/>
  <c r="T478" i="69"/>
  <c r="O484" i="69"/>
  <c r="M486" i="69"/>
  <c r="T486" i="69"/>
  <c r="M495" i="69"/>
  <c r="T495" i="69"/>
  <c r="G496" i="69"/>
  <c r="K496" i="69"/>
  <c r="Q496" i="69"/>
  <c r="X496" i="69"/>
  <c r="M499" i="69"/>
  <c r="T499" i="69"/>
  <c r="G500" i="69"/>
  <c r="K500" i="69"/>
  <c r="Q500" i="69"/>
  <c r="X500" i="69"/>
  <c r="M503" i="69"/>
  <c r="T503" i="69"/>
  <c r="G504" i="69"/>
  <c r="X504" i="69" s="1"/>
  <c r="K504" i="69"/>
  <c r="Q504" i="69"/>
  <c r="G513" i="69"/>
  <c r="X513" i="69" s="1"/>
  <c r="K513" i="69"/>
  <c r="Q513" i="69"/>
  <c r="M516" i="69"/>
  <c r="T516" i="69"/>
  <c r="G517" i="69"/>
  <c r="X517" i="69" s="1"/>
  <c r="K517" i="69"/>
  <c r="Q517" i="69"/>
  <c r="M520" i="69"/>
  <c r="T520" i="69"/>
  <c r="G521" i="69"/>
  <c r="K521" i="69"/>
  <c r="Q521" i="69"/>
  <c r="X521" i="69"/>
  <c r="M524" i="69"/>
  <c r="U524" i="69"/>
  <c r="T534" i="69"/>
  <c r="V9" i="50"/>
  <c r="O10" i="50"/>
  <c r="AA12" i="50"/>
  <c r="V14" i="50"/>
  <c r="M15" i="50"/>
  <c r="AA15" i="50"/>
  <c r="M20" i="50"/>
  <c r="AA20" i="50"/>
  <c r="V22" i="50"/>
  <c r="M23" i="50"/>
  <c r="AA23" i="50"/>
  <c r="M25" i="50"/>
  <c r="V27" i="50"/>
  <c r="V29" i="50"/>
  <c r="AB34" i="50"/>
  <c r="AA35" i="50"/>
  <c r="AA37" i="50"/>
  <c r="AA43" i="50"/>
  <c r="AA45" i="50"/>
  <c r="O15" i="47"/>
  <c r="AD15" i="47"/>
  <c r="X16" i="47"/>
  <c r="AD18" i="47"/>
  <c r="AD19" i="47"/>
  <c r="X21" i="47"/>
  <c r="AB21" i="47"/>
  <c r="X23" i="47"/>
  <c r="AB23" i="47"/>
  <c r="X29" i="47"/>
  <c r="X30" i="47"/>
  <c r="AB30" i="47"/>
  <c r="N10" i="58"/>
  <c r="V26" i="58"/>
  <c r="Y281" i="71" s="1"/>
  <c r="F32" i="58"/>
  <c r="F36" i="58"/>
  <c r="V48" i="58"/>
  <c r="V51" i="58"/>
  <c r="V53" i="58"/>
  <c r="V55" i="58"/>
  <c r="V59" i="58"/>
  <c r="V63" i="58"/>
  <c r="V67" i="58"/>
  <c r="V87" i="58"/>
  <c r="V90" i="58"/>
  <c r="T92" i="58"/>
  <c r="V95" i="58"/>
  <c r="T100" i="58"/>
  <c r="V102" i="58"/>
  <c r="S103" i="58"/>
  <c r="S109" i="58"/>
  <c r="V111" i="58"/>
  <c r="AH18" i="90"/>
  <c r="N14" i="57"/>
  <c r="V15" i="57"/>
  <c r="V18" i="57"/>
  <c r="K12" i="57"/>
  <c r="W21" i="57"/>
  <c r="R25" i="57"/>
  <c r="P32" i="57"/>
  <c r="V34" i="57"/>
  <c r="AG29" i="79"/>
  <c r="O29" i="79"/>
  <c r="AG30" i="79"/>
  <c r="O30" i="79"/>
  <c r="J16" i="49"/>
  <c r="J24" i="49"/>
  <c r="Z31" i="49"/>
  <c r="Z32" i="49"/>
  <c r="Z39" i="49"/>
  <c r="Z40" i="49"/>
  <c r="Z42" i="49"/>
  <c r="J13" i="69"/>
  <c r="O13" i="69"/>
  <c r="U13" i="69"/>
  <c r="O16" i="69"/>
  <c r="W16" i="69"/>
  <c r="K20" i="69"/>
  <c r="S20" i="69"/>
  <c r="O23" i="69"/>
  <c r="W28" i="69"/>
  <c r="J30" i="69"/>
  <c r="O30" i="69"/>
  <c r="U30" i="69"/>
  <c r="O33" i="69"/>
  <c r="O44" i="69"/>
  <c r="O59" i="69"/>
  <c r="M64" i="69"/>
  <c r="R64" i="69"/>
  <c r="M68" i="69"/>
  <c r="R68" i="69"/>
  <c r="O79" i="69"/>
  <c r="O83" i="69"/>
  <c r="O94" i="69"/>
  <c r="O113" i="69"/>
  <c r="M122" i="69"/>
  <c r="R122" i="69"/>
  <c r="O125" i="69"/>
  <c r="M153" i="69"/>
  <c r="R153" i="69"/>
  <c r="M161" i="69"/>
  <c r="R161" i="69"/>
  <c r="O171" i="69"/>
  <c r="M180" i="69"/>
  <c r="R180" i="69"/>
  <c r="M191" i="69"/>
  <c r="R191" i="69"/>
  <c r="O194" i="69"/>
  <c r="O198" i="69"/>
  <c r="O209" i="69"/>
  <c r="O213" i="69"/>
  <c r="M218" i="69"/>
  <c r="R218" i="69"/>
  <c r="O232" i="69"/>
  <c r="W235" i="69"/>
  <c r="O247" i="69"/>
  <c r="W247" i="69"/>
  <c r="M256" i="69"/>
  <c r="R256" i="69"/>
  <c r="W256" i="69"/>
  <c r="M276" i="69"/>
  <c r="T276" i="69"/>
  <c r="O277" i="69"/>
  <c r="M291" i="69"/>
  <c r="T291" i="69"/>
  <c r="O292" i="69"/>
  <c r="M295" i="69"/>
  <c r="T295" i="69"/>
  <c r="O296" i="69"/>
  <c r="O326" i="69"/>
  <c r="O328" i="69"/>
  <c r="O330" i="69"/>
  <c r="O332" i="69"/>
  <c r="O372" i="69"/>
  <c r="O385" i="69"/>
  <c r="M391" i="69"/>
  <c r="M402" i="69"/>
  <c r="T402" i="69"/>
  <c r="O408" i="69"/>
  <c r="M410" i="69"/>
  <c r="T410" i="69"/>
  <c r="M440" i="69"/>
  <c r="T440" i="69"/>
  <c r="M448" i="69"/>
  <c r="T448" i="69"/>
  <c r="M459" i="69"/>
  <c r="T459" i="69"/>
  <c r="M496" i="69"/>
  <c r="T496" i="69"/>
  <c r="M500" i="69"/>
  <c r="T500" i="69"/>
  <c r="M504" i="69"/>
  <c r="T504" i="69"/>
  <c r="M513" i="69"/>
  <c r="T513" i="69"/>
  <c r="M517" i="69"/>
  <c r="T517" i="69"/>
  <c r="M521" i="69"/>
  <c r="T521" i="69"/>
  <c r="X534" i="69"/>
  <c r="O20" i="50"/>
  <c r="O25" i="50"/>
  <c r="AB42" i="50"/>
  <c r="X19" i="47"/>
  <c r="AB19" i="47"/>
  <c r="H16" i="47"/>
  <c r="L16" i="47"/>
  <c r="AD25" i="47"/>
  <c r="AD26" i="47"/>
  <c r="F35" i="58"/>
  <c r="V65" i="58"/>
  <c r="V109" i="58"/>
  <c r="V118" i="58"/>
  <c r="T10" i="56"/>
  <c r="AH22" i="90"/>
  <c r="N13" i="57"/>
  <c r="P30" i="57"/>
  <c r="AG10" i="79"/>
  <c r="AG11" i="79"/>
  <c r="AG12" i="79"/>
  <c r="AG25" i="79"/>
  <c r="AG26" i="79"/>
  <c r="AG27" i="79"/>
  <c r="AG28" i="79"/>
  <c r="AA17" i="59"/>
  <c r="Q17" i="59"/>
  <c r="Q15" i="59"/>
  <c r="AA15" i="59"/>
  <c r="P15" i="59"/>
  <c r="Y11" i="59"/>
  <c r="AA22" i="59"/>
  <c r="AA24" i="59"/>
  <c r="AA26" i="59"/>
  <c r="Z11" i="59"/>
  <c r="Y12" i="59"/>
  <c r="P14" i="59"/>
  <c r="Y15" i="59"/>
  <c r="Z17" i="59"/>
  <c r="Z21" i="59"/>
  <c r="Z23" i="59"/>
  <c r="Z25" i="59"/>
  <c r="P11" i="59"/>
  <c r="Q12" i="2"/>
  <c r="AG16" i="2"/>
  <c r="Q20" i="2"/>
  <c r="S22" i="2"/>
  <c r="E25" i="2"/>
  <c r="E27" i="2"/>
  <c r="I12" i="35"/>
  <c r="AE12" i="35"/>
  <c r="I16" i="35"/>
  <c r="AE16" i="35"/>
  <c r="AE18" i="35"/>
  <c r="I20" i="35"/>
  <c r="I33" i="35"/>
  <c r="AE33" i="35"/>
  <c r="I39" i="35"/>
  <c r="AE39" i="35"/>
  <c r="X10" i="1"/>
  <c r="V10" i="1"/>
  <c r="V15" i="1"/>
  <c r="V18" i="1"/>
  <c r="T23" i="1"/>
  <c r="P23" i="1"/>
  <c r="G23" i="1"/>
  <c r="J24" i="1"/>
  <c r="T31" i="1"/>
  <c r="P31" i="1"/>
  <c r="G31" i="1"/>
  <c r="T39" i="1"/>
  <c r="P39" i="1"/>
  <c r="G39" i="1"/>
  <c r="J40" i="1"/>
  <c r="V74" i="1"/>
  <c r="AG13" i="6"/>
  <c r="U13" i="6"/>
  <c r="AG8" i="2"/>
  <c r="C12" i="2"/>
  <c r="AD12" i="2"/>
  <c r="S17" i="2"/>
  <c r="H19" i="2"/>
  <c r="AG19" i="2"/>
  <c r="AD20" i="2"/>
  <c r="H23" i="2"/>
  <c r="C24" i="2"/>
  <c r="C28" i="2"/>
  <c r="C31" i="2"/>
  <c r="AG31" i="2"/>
  <c r="AH32" i="2" s="1"/>
  <c r="F10" i="35"/>
  <c r="W10" i="35"/>
  <c r="F12" i="35"/>
  <c r="W12" i="35"/>
  <c r="F14" i="35"/>
  <c r="AA14" i="35"/>
  <c r="AF14" i="35"/>
  <c r="F16" i="35"/>
  <c r="AA16" i="35"/>
  <c r="S18" i="35"/>
  <c r="AA18" i="35"/>
  <c r="F20" i="35"/>
  <c r="AA20" i="35"/>
  <c r="I24" i="35"/>
  <c r="F25" i="35"/>
  <c r="W25" i="35"/>
  <c r="AF25" i="35"/>
  <c r="AE28" i="35"/>
  <c r="F29" i="35"/>
  <c r="S29" i="35"/>
  <c r="S33" i="35"/>
  <c r="AF39" i="35"/>
  <c r="I42" i="35"/>
  <c r="AE42" i="35"/>
  <c r="S43" i="35"/>
  <c r="AF43" i="35"/>
  <c r="I46" i="35"/>
  <c r="W47" i="35"/>
  <c r="E10" i="1"/>
  <c r="W13" i="1"/>
  <c r="U13" i="1"/>
  <c r="R13" i="1"/>
  <c r="J13" i="1"/>
  <c r="E13" i="1"/>
  <c r="T13" i="1"/>
  <c r="P18" i="1"/>
  <c r="W21" i="1"/>
  <c r="U21" i="1"/>
  <c r="R21" i="1"/>
  <c r="J21" i="1"/>
  <c r="E21" i="1"/>
  <c r="T21" i="1"/>
  <c r="V21" i="1"/>
  <c r="W23" i="1"/>
  <c r="P24" i="1"/>
  <c r="W24" i="1"/>
  <c r="P32" i="1"/>
  <c r="T37" i="1"/>
  <c r="E39" i="1"/>
  <c r="E40" i="1"/>
  <c r="E47" i="1"/>
  <c r="G56" i="1"/>
  <c r="T56" i="1"/>
  <c r="R60" i="1"/>
  <c r="J60" i="1"/>
  <c r="E60" i="1"/>
  <c r="E65" i="1"/>
  <c r="R65" i="1"/>
  <c r="W65" i="1"/>
  <c r="Y69" i="1"/>
  <c r="T69" i="1"/>
  <c r="P69" i="1"/>
  <c r="G69" i="1"/>
  <c r="X69" i="1"/>
  <c r="V69" i="1"/>
  <c r="G74" i="1"/>
  <c r="T74" i="1"/>
  <c r="Y74" i="1"/>
  <c r="X78" i="1"/>
  <c r="W78" i="1"/>
  <c r="U78" i="1"/>
  <c r="R78" i="1"/>
  <c r="J78" i="1"/>
  <c r="E78" i="1"/>
  <c r="V78" i="1"/>
  <c r="E81" i="1"/>
  <c r="R81" i="1"/>
  <c r="W81" i="1"/>
  <c r="Y85" i="1"/>
  <c r="T85" i="1"/>
  <c r="P85" i="1"/>
  <c r="G85" i="1"/>
  <c r="X85" i="1"/>
  <c r="V85" i="1"/>
  <c r="G90" i="1"/>
  <c r="T90" i="1"/>
  <c r="X94" i="1"/>
  <c r="W94" i="1"/>
  <c r="U94" i="1"/>
  <c r="R94" i="1"/>
  <c r="J94" i="1"/>
  <c r="E94" i="1"/>
  <c r="V94" i="1"/>
  <c r="E97" i="1"/>
  <c r="R97" i="1"/>
  <c r="W97" i="1"/>
  <c r="Y101" i="1"/>
  <c r="T101" i="1"/>
  <c r="P101" i="1"/>
  <c r="G101" i="1"/>
  <c r="X101" i="1"/>
  <c r="V101" i="1"/>
  <c r="G106" i="1"/>
  <c r="T106" i="1"/>
  <c r="Y106" i="1"/>
  <c r="X110" i="1"/>
  <c r="W110" i="1"/>
  <c r="U110" i="1"/>
  <c r="R110" i="1"/>
  <c r="J110" i="1"/>
  <c r="E110" i="1"/>
  <c r="V110" i="1"/>
  <c r="E113" i="1"/>
  <c r="R113" i="1"/>
  <c r="W113" i="1"/>
  <c r="AG28" i="6"/>
  <c r="H12" i="2"/>
  <c r="C13" i="2"/>
  <c r="H20" i="2"/>
  <c r="C21" i="2"/>
  <c r="Q24" i="2"/>
  <c r="AD24" i="2"/>
  <c r="I10" i="35"/>
  <c r="AE10" i="35"/>
  <c r="J10" i="1"/>
  <c r="Y15" i="1"/>
  <c r="T15" i="1"/>
  <c r="P15" i="1"/>
  <c r="G15" i="1"/>
  <c r="X18" i="1"/>
  <c r="J23" i="1"/>
  <c r="V23" i="1"/>
  <c r="T24" i="1"/>
  <c r="V31" i="1"/>
  <c r="T32" i="1"/>
  <c r="J39" i="1"/>
  <c r="T40" i="1"/>
  <c r="T47" i="1"/>
  <c r="P47" i="1"/>
  <c r="G47" i="1"/>
  <c r="X90" i="1"/>
  <c r="W90" i="1"/>
  <c r="U90" i="1"/>
  <c r="R90" i="1"/>
  <c r="J90" i="1"/>
  <c r="E90" i="1"/>
  <c r="V97" i="1"/>
  <c r="V106" i="1"/>
  <c r="S9" i="2"/>
  <c r="H11" i="2"/>
  <c r="AG11" i="2"/>
  <c r="S13" i="2"/>
  <c r="H15" i="2"/>
  <c r="AG15" i="2"/>
  <c r="AD16" i="2"/>
  <c r="C20" i="2"/>
  <c r="AG23" i="2"/>
  <c r="AG25" i="2"/>
  <c r="AG27" i="2"/>
  <c r="Y29" i="2"/>
  <c r="C30" i="2"/>
  <c r="AA10" i="35"/>
  <c r="AA12" i="35"/>
  <c r="W14" i="35"/>
  <c r="W16" i="35"/>
  <c r="F18" i="35"/>
  <c r="W18" i="35"/>
  <c r="W20" i="35"/>
  <c r="AA25" i="35"/>
  <c r="I28" i="35"/>
  <c r="W29" i="35"/>
  <c r="AF29" i="35"/>
  <c r="I32" i="35"/>
  <c r="J18" i="35" s="1"/>
  <c r="W33" i="35"/>
  <c r="AF33" i="35"/>
  <c r="K37" i="35"/>
  <c r="AC37" i="35"/>
  <c r="AG37" i="35"/>
  <c r="S39" i="35"/>
  <c r="AA39" i="35"/>
  <c r="W43" i="35"/>
  <c r="AE46" i="35"/>
  <c r="S47" i="35"/>
  <c r="AF47" i="35"/>
  <c r="P10" i="1"/>
  <c r="W10" i="1"/>
  <c r="V13" i="1"/>
  <c r="E15" i="1"/>
  <c r="E18" i="1"/>
  <c r="E23" i="1"/>
  <c r="E24" i="1"/>
  <c r="W29" i="1"/>
  <c r="R29" i="1"/>
  <c r="J29" i="1"/>
  <c r="E29" i="1"/>
  <c r="T29" i="1"/>
  <c r="E31" i="1"/>
  <c r="W31" i="1"/>
  <c r="E32" i="1"/>
  <c r="R37" i="1"/>
  <c r="J37" i="1"/>
  <c r="E37" i="1"/>
  <c r="P40" i="1"/>
  <c r="R47" i="1"/>
  <c r="T51" i="1"/>
  <c r="P51" i="1"/>
  <c r="G51" i="1"/>
  <c r="C11" i="2"/>
  <c r="AD11" i="2"/>
  <c r="E12" i="2"/>
  <c r="C15" i="2"/>
  <c r="AD15" i="2"/>
  <c r="E16" i="2"/>
  <c r="C19" i="2"/>
  <c r="AD19" i="2"/>
  <c r="E20" i="2"/>
  <c r="C23" i="2"/>
  <c r="AD23" i="2"/>
  <c r="E24" i="2"/>
  <c r="H25" i="2"/>
  <c r="Z25" i="2"/>
  <c r="E26" i="2"/>
  <c r="H27" i="2"/>
  <c r="Z27" i="2"/>
  <c r="E28" i="2"/>
  <c r="H29" i="2"/>
  <c r="Z29" i="2"/>
  <c r="E30" i="2"/>
  <c r="AD30" i="2"/>
  <c r="E31" i="2"/>
  <c r="G10" i="35"/>
  <c r="K10" i="35"/>
  <c r="AC10" i="35"/>
  <c r="AG10" i="35"/>
  <c r="I11" i="35"/>
  <c r="G12" i="35"/>
  <c r="K12" i="35"/>
  <c r="AC12" i="35"/>
  <c r="AG12" i="35"/>
  <c r="I13" i="35"/>
  <c r="G14" i="35"/>
  <c r="K14" i="35"/>
  <c r="AC14" i="35"/>
  <c r="AG14" i="35"/>
  <c r="I15" i="35"/>
  <c r="G16" i="35"/>
  <c r="K16" i="35"/>
  <c r="AC16" i="35"/>
  <c r="AG16" i="35"/>
  <c r="I17" i="35"/>
  <c r="G18" i="35"/>
  <c r="K18" i="35"/>
  <c r="AC18" i="35"/>
  <c r="AG18" i="35"/>
  <c r="I19" i="35"/>
  <c r="G20" i="35"/>
  <c r="K20" i="35"/>
  <c r="AC20" i="35"/>
  <c r="AG20" i="35"/>
  <c r="I21" i="35"/>
  <c r="F24" i="35"/>
  <c r="S24" i="35"/>
  <c r="W24" i="35"/>
  <c r="AA24" i="35"/>
  <c r="AF24" i="35"/>
  <c r="G25" i="35"/>
  <c r="K25" i="35"/>
  <c r="AC25" i="35"/>
  <c r="AG25" i="35"/>
  <c r="M26" i="35"/>
  <c r="U26" i="35"/>
  <c r="Y26" i="35"/>
  <c r="I27" i="35"/>
  <c r="F28" i="35"/>
  <c r="S28" i="35"/>
  <c r="W28" i="35"/>
  <c r="AA28" i="35"/>
  <c r="AF28" i="35"/>
  <c r="G29" i="35"/>
  <c r="K29" i="35"/>
  <c r="AC29" i="35"/>
  <c r="AG29" i="35"/>
  <c r="M30" i="35"/>
  <c r="U30" i="35"/>
  <c r="Y30" i="35"/>
  <c r="I31" i="35"/>
  <c r="F32" i="35"/>
  <c r="S32" i="35"/>
  <c r="W32" i="35"/>
  <c r="AA32" i="35"/>
  <c r="AF32" i="35"/>
  <c r="G33" i="35"/>
  <c r="K33" i="35"/>
  <c r="AC33" i="35"/>
  <c r="AG33" i="35"/>
  <c r="M34" i="35"/>
  <c r="U34" i="35"/>
  <c r="Y34" i="35"/>
  <c r="I35" i="35"/>
  <c r="G37" i="35"/>
  <c r="M37" i="35"/>
  <c r="U37" i="35"/>
  <c r="Y37" i="35"/>
  <c r="S38" i="35"/>
  <c r="W38" i="35"/>
  <c r="AA38" i="35"/>
  <c r="G39" i="35"/>
  <c r="K39" i="35"/>
  <c r="AC39" i="35"/>
  <c r="AG39" i="35"/>
  <c r="M40" i="35"/>
  <c r="U40" i="35"/>
  <c r="Y40" i="35"/>
  <c r="I41" i="35"/>
  <c r="S42" i="35"/>
  <c r="W42" i="35"/>
  <c r="AA42" i="35"/>
  <c r="AF42" i="35"/>
  <c r="G43" i="35"/>
  <c r="K43" i="35"/>
  <c r="AC43" i="35"/>
  <c r="AG43" i="35"/>
  <c r="M44" i="35"/>
  <c r="U44" i="35"/>
  <c r="Y44" i="35"/>
  <c r="I45" i="35"/>
  <c r="S46" i="35"/>
  <c r="W46" i="35"/>
  <c r="AA46" i="35"/>
  <c r="AF46" i="35"/>
  <c r="G47" i="35"/>
  <c r="K47" i="35"/>
  <c r="AC47" i="35"/>
  <c r="AG47" i="35"/>
  <c r="M48" i="35"/>
  <c r="U48" i="35"/>
  <c r="Y48" i="35"/>
  <c r="G10" i="1"/>
  <c r="U10" i="1"/>
  <c r="Y10" i="1"/>
  <c r="Y11" i="1"/>
  <c r="T11" i="1"/>
  <c r="P11" i="1"/>
  <c r="G11" i="1"/>
  <c r="J11" i="1"/>
  <c r="V11" i="1"/>
  <c r="P13" i="1"/>
  <c r="X13" i="1"/>
  <c r="X14" i="1"/>
  <c r="J14" i="1"/>
  <c r="T14" i="1"/>
  <c r="V14" i="1"/>
  <c r="U15" i="1"/>
  <c r="X15" i="1"/>
  <c r="H17" i="1"/>
  <c r="G18" i="1"/>
  <c r="U18" i="1"/>
  <c r="Y18" i="1"/>
  <c r="T19" i="1"/>
  <c r="P19" i="1"/>
  <c r="G19" i="1"/>
  <c r="J19" i="1"/>
  <c r="V19" i="1"/>
  <c r="J20" i="1"/>
  <c r="T20" i="1"/>
  <c r="V20" i="1"/>
  <c r="P21" i="1"/>
  <c r="U23" i="1"/>
  <c r="G24" i="1"/>
  <c r="U24" i="1"/>
  <c r="H25" i="1"/>
  <c r="T27" i="1"/>
  <c r="P27" i="1"/>
  <c r="G27" i="1"/>
  <c r="J27" i="1"/>
  <c r="V27" i="1"/>
  <c r="J28" i="1"/>
  <c r="T28" i="1"/>
  <c r="V28" i="1"/>
  <c r="P29" i="1"/>
  <c r="G32" i="1"/>
  <c r="H33" i="1"/>
  <c r="T35" i="1"/>
  <c r="P35" i="1"/>
  <c r="G35" i="1"/>
  <c r="J35" i="1"/>
  <c r="J36" i="1"/>
  <c r="T36" i="1"/>
  <c r="P37" i="1"/>
  <c r="G40" i="1"/>
  <c r="H41" i="1"/>
  <c r="T43" i="1"/>
  <c r="P43" i="1"/>
  <c r="G43" i="1"/>
  <c r="J43" i="1"/>
  <c r="J44" i="1"/>
  <c r="T44" i="1"/>
  <c r="H47" i="1"/>
  <c r="R48" i="1"/>
  <c r="J48" i="1"/>
  <c r="E48" i="1"/>
  <c r="E51" i="1"/>
  <c r="R51" i="1"/>
  <c r="P52" i="1"/>
  <c r="T55" i="1"/>
  <c r="P55" i="1"/>
  <c r="G55" i="1"/>
  <c r="H56" i="1"/>
  <c r="J59" i="1"/>
  <c r="G60" i="1"/>
  <c r="T60" i="1"/>
  <c r="H65" i="1"/>
  <c r="X66" i="1"/>
  <c r="W66" i="1"/>
  <c r="U66" i="1"/>
  <c r="R66" i="1"/>
  <c r="J66" i="1"/>
  <c r="E66" i="1"/>
  <c r="V66" i="1"/>
  <c r="E69" i="1"/>
  <c r="R69" i="1"/>
  <c r="W69" i="1"/>
  <c r="P70" i="1"/>
  <c r="Y73" i="1"/>
  <c r="T73" i="1"/>
  <c r="P73" i="1"/>
  <c r="G73" i="1"/>
  <c r="X73" i="1"/>
  <c r="V73" i="1"/>
  <c r="H74" i="1"/>
  <c r="Z74" i="1"/>
  <c r="U77" i="1"/>
  <c r="G78" i="1"/>
  <c r="T78" i="1"/>
  <c r="Y78" i="1"/>
  <c r="H81" i="1"/>
  <c r="X82" i="1"/>
  <c r="W82" i="1"/>
  <c r="U82" i="1"/>
  <c r="R82" i="1"/>
  <c r="J82" i="1"/>
  <c r="E82" i="1"/>
  <c r="V82" i="1"/>
  <c r="E85" i="1"/>
  <c r="R85" i="1"/>
  <c r="W85" i="1"/>
  <c r="P86" i="1"/>
  <c r="Y89" i="1"/>
  <c r="T89" i="1"/>
  <c r="P89" i="1"/>
  <c r="G89" i="1"/>
  <c r="X89" i="1"/>
  <c r="V89" i="1"/>
  <c r="H90" i="1"/>
  <c r="Z90" i="1"/>
  <c r="U93" i="1"/>
  <c r="G94" i="1"/>
  <c r="T94" i="1"/>
  <c r="Y94" i="1"/>
  <c r="H97" i="1"/>
  <c r="X98" i="1"/>
  <c r="W98" i="1"/>
  <c r="U98" i="1"/>
  <c r="R98" i="1"/>
  <c r="J98" i="1"/>
  <c r="E98" i="1"/>
  <c r="V98" i="1"/>
  <c r="E101" i="1"/>
  <c r="R101" i="1"/>
  <c r="W101" i="1"/>
  <c r="P102" i="1"/>
  <c r="Y105" i="1"/>
  <c r="T105" i="1"/>
  <c r="P105" i="1"/>
  <c r="G105" i="1"/>
  <c r="X105" i="1"/>
  <c r="V105" i="1"/>
  <c r="H106" i="1"/>
  <c r="J109" i="1"/>
  <c r="U109" i="1"/>
  <c r="G110" i="1"/>
  <c r="T110" i="1"/>
  <c r="Y110" i="1"/>
  <c r="H113" i="1"/>
  <c r="Z113" i="1"/>
  <c r="X114" i="1"/>
  <c r="W114" i="1"/>
  <c r="U114" i="1"/>
  <c r="R114" i="1"/>
  <c r="J114" i="1"/>
  <c r="E114" i="1"/>
  <c r="V114" i="1"/>
  <c r="S11" i="6"/>
  <c r="U12" i="6"/>
  <c r="AG27" i="6"/>
  <c r="AG12" i="2"/>
  <c r="Q16" i="2"/>
  <c r="AG20" i="2"/>
  <c r="AD28" i="2"/>
  <c r="I14" i="35"/>
  <c r="AE14" i="35"/>
  <c r="AE20" i="35"/>
  <c r="I25" i="35"/>
  <c r="AE25" i="35"/>
  <c r="I29" i="35"/>
  <c r="AE29" i="35"/>
  <c r="I43" i="35"/>
  <c r="AE43" i="35"/>
  <c r="T10" i="1"/>
  <c r="J15" i="1"/>
  <c r="T18" i="1"/>
  <c r="J32" i="1"/>
  <c r="Y65" i="1"/>
  <c r="T65" i="1"/>
  <c r="P65" i="1"/>
  <c r="G65" i="1"/>
  <c r="X65" i="1"/>
  <c r="V65" i="1"/>
  <c r="Y81" i="1"/>
  <c r="T81" i="1"/>
  <c r="P81" i="1"/>
  <c r="G81" i="1"/>
  <c r="X81" i="1"/>
  <c r="V81" i="1"/>
  <c r="Y97" i="1"/>
  <c r="T97" i="1"/>
  <c r="P97" i="1"/>
  <c r="G97" i="1"/>
  <c r="X97" i="1"/>
  <c r="X106" i="1"/>
  <c r="W106" i="1"/>
  <c r="U106" i="1"/>
  <c r="R106" i="1"/>
  <c r="J106" i="1"/>
  <c r="E106" i="1"/>
  <c r="V113" i="1"/>
  <c r="C16" i="2"/>
  <c r="E17" i="2"/>
  <c r="Y25" i="2"/>
  <c r="C26" i="2"/>
  <c r="Y27" i="2"/>
  <c r="AG29" i="2"/>
  <c r="S10" i="35"/>
  <c r="AF10" i="35"/>
  <c r="S12" i="35"/>
  <c r="AF12" i="35"/>
  <c r="S14" i="35"/>
  <c r="S16" i="35"/>
  <c r="AF16" i="35"/>
  <c r="AF18" i="35"/>
  <c r="S20" i="35"/>
  <c r="AF20" i="35"/>
  <c r="AE24" i="35"/>
  <c r="S25" i="35"/>
  <c r="AA29" i="35"/>
  <c r="AE32" i="35"/>
  <c r="F33" i="35"/>
  <c r="AA33" i="35"/>
  <c r="W39" i="35"/>
  <c r="AA43" i="35"/>
  <c r="AA47" i="35"/>
  <c r="AG9" i="2"/>
  <c r="AG13" i="2"/>
  <c r="AG17" i="2"/>
  <c r="AG21" i="2"/>
  <c r="Z23" i="2"/>
  <c r="AG24" i="2"/>
  <c r="AG26" i="2"/>
  <c r="C27" i="2"/>
  <c r="AG28" i="2"/>
  <c r="C29" i="2"/>
  <c r="M10" i="35"/>
  <c r="U10" i="35"/>
  <c r="Y10" i="35"/>
  <c r="F11" i="35"/>
  <c r="M12" i="35"/>
  <c r="U12" i="35"/>
  <c r="Y12" i="35"/>
  <c r="M14" i="35"/>
  <c r="U14" i="35"/>
  <c r="Y14" i="35"/>
  <c r="M16" i="35"/>
  <c r="U16" i="35"/>
  <c r="Y16" i="35"/>
  <c r="M18" i="35"/>
  <c r="U18" i="35"/>
  <c r="Y18" i="35"/>
  <c r="M20" i="35"/>
  <c r="U20" i="35"/>
  <c r="Y20" i="35"/>
  <c r="G24" i="35"/>
  <c r="K24" i="35"/>
  <c r="AC24" i="35"/>
  <c r="M25" i="35"/>
  <c r="U25" i="35"/>
  <c r="Y25" i="35"/>
  <c r="I26" i="35"/>
  <c r="G28" i="35"/>
  <c r="K28" i="35"/>
  <c r="AC28" i="35"/>
  <c r="M29" i="35"/>
  <c r="U29" i="35"/>
  <c r="Y29" i="35"/>
  <c r="I30" i="35"/>
  <c r="G32" i="35"/>
  <c r="K32" i="35"/>
  <c r="AC32" i="35"/>
  <c r="M33" i="35"/>
  <c r="U33" i="35"/>
  <c r="Y33" i="35"/>
  <c r="I34" i="35"/>
  <c r="I37" i="35"/>
  <c r="M39" i="35"/>
  <c r="U39" i="35"/>
  <c r="Y39" i="35"/>
  <c r="I40" i="35"/>
  <c r="G42" i="35"/>
  <c r="K42" i="35"/>
  <c r="AC42" i="35"/>
  <c r="M43" i="35"/>
  <c r="U43" i="35"/>
  <c r="Y43" i="35"/>
  <c r="I44" i="35"/>
  <c r="G46" i="35"/>
  <c r="K46" i="35"/>
  <c r="AC46" i="35"/>
  <c r="M47" i="35"/>
  <c r="U47" i="35"/>
  <c r="Y47" i="35"/>
  <c r="I48" i="35"/>
  <c r="H10" i="1"/>
  <c r="R10" i="1"/>
  <c r="Z10" i="1"/>
  <c r="G13" i="1"/>
  <c r="Y13" i="1"/>
  <c r="H15" i="1"/>
  <c r="R15" i="1"/>
  <c r="Z15" i="1"/>
  <c r="W17" i="1"/>
  <c r="U17" i="1"/>
  <c r="R17" i="1"/>
  <c r="J17" i="1"/>
  <c r="E17" i="1"/>
  <c r="T17" i="1"/>
  <c r="V17" i="1"/>
  <c r="H18" i="1"/>
  <c r="R18" i="1"/>
  <c r="Z18" i="1"/>
  <c r="G21" i="1"/>
  <c r="H23" i="1"/>
  <c r="R23" i="1"/>
  <c r="H24" i="1"/>
  <c r="R24" i="1"/>
  <c r="W25" i="1"/>
  <c r="U25" i="1"/>
  <c r="R25" i="1"/>
  <c r="J25" i="1"/>
  <c r="E25" i="1"/>
  <c r="T25" i="1"/>
  <c r="V25" i="1"/>
  <c r="G29" i="1"/>
  <c r="H31" i="1"/>
  <c r="R31" i="1"/>
  <c r="H32" i="1"/>
  <c r="R32" i="1"/>
  <c r="W33" i="1"/>
  <c r="R33" i="1"/>
  <c r="J33" i="1"/>
  <c r="E33" i="1"/>
  <c r="T33" i="1"/>
  <c r="V33" i="1"/>
  <c r="G37" i="1"/>
  <c r="H39" i="1"/>
  <c r="R39" i="1"/>
  <c r="H40" i="1"/>
  <c r="R40" i="1"/>
  <c r="R41" i="1"/>
  <c r="J41" i="1"/>
  <c r="E41" i="1"/>
  <c r="T41" i="1"/>
  <c r="J47" i="1"/>
  <c r="H51" i="1"/>
  <c r="R52" i="1"/>
  <c r="J52" i="1"/>
  <c r="E52" i="1"/>
  <c r="P56" i="1"/>
  <c r="T59" i="1"/>
  <c r="P59" i="1"/>
  <c r="G59" i="1"/>
  <c r="H60" i="1"/>
  <c r="J65" i="1"/>
  <c r="U65" i="1"/>
  <c r="H69" i="1"/>
  <c r="Z69" i="1"/>
  <c r="X70" i="1"/>
  <c r="W70" i="1"/>
  <c r="U70" i="1"/>
  <c r="R70" i="1"/>
  <c r="J70" i="1"/>
  <c r="E70" i="1"/>
  <c r="V70" i="1"/>
  <c r="P74" i="1"/>
  <c r="Y77" i="1"/>
  <c r="T77" i="1"/>
  <c r="P77" i="1"/>
  <c r="G77" i="1"/>
  <c r="X77" i="1"/>
  <c r="V77" i="1"/>
  <c r="H78" i="1"/>
  <c r="Z78" i="1"/>
  <c r="J81" i="1"/>
  <c r="U81" i="1"/>
  <c r="G82" i="1"/>
  <c r="T82" i="1"/>
  <c r="Y82" i="1"/>
  <c r="H85" i="1"/>
  <c r="Z85" i="1"/>
  <c r="X86" i="1"/>
  <c r="W86" i="1"/>
  <c r="U86" i="1"/>
  <c r="R86" i="1"/>
  <c r="J86" i="1"/>
  <c r="E86" i="1"/>
  <c r="V86" i="1"/>
  <c r="R89" i="1"/>
  <c r="W89" i="1"/>
  <c r="P90" i="1"/>
  <c r="Y93" i="1"/>
  <c r="T93" i="1"/>
  <c r="P93" i="1"/>
  <c r="G93" i="1"/>
  <c r="X93" i="1"/>
  <c r="V93" i="1"/>
  <c r="H94" i="1"/>
  <c r="Z94" i="1"/>
  <c r="J97" i="1"/>
  <c r="U97" i="1"/>
  <c r="G98" i="1"/>
  <c r="T98" i="1"/>
  <c r="Y98" i="1"/>
  <c r="H101" i="1"/>
  <c r="Z101" i="1"/>
  <c r="X102" i="1"/>
  <c r="W102" i="1"/>
  <c r="U102" i="1"/>
  <c r="R102" i="1"/>
  <c r="J102" i="1"/>
  <c r="E102" i="1"/>
  <c r="V102" i="1"/>
  <c r="P106" i="1"/>
  <c r="Y109" i="1"/>
  <c r="T109" i="1"/>
  <c r="P109" i="1"/>
  <c r="G109" i="1"/>
  <c r="X109" i="1"/>
  <c r="V109" i="1"/>
  <c r="H110" i="1"/>
  <c r="Z110" i="1"/>
  <c r="J113" i="1"/>
  <c r="U113" i="1"/>
  <c r="Z5" i="6"/>
  <c r="I47" i="35"/>
  <c r="J18" i="1"/>
  <c r="V24" i="1"/>
  <c r="J31" i="1"/>
  <c r="R56" i="1"/>
  <c r="J56" i="1"/>
  <c r="E56" i="1"/>
  <c r="X74" i="1"/>
  <c r="W74" i="1"/>
  <c r="U74" i="1"/>
  <c r="R74" i="1"/>
  <c r="J74" i="1"/>
  <c r="E74" i="1"/>
  <c r="V90" i="1"/>
  <c r="Y113" i="1"/>
  <c r="T113" i="1"/>
  <c r="P113" i="1"/>
  <c r="G113" i="1"/>
  <c r="X113" i="1"/>
  <c r="J11" i="16"/>
  <c r="X39" i="16"/>
  <c r="AD10" i="45"/>
  <c r="AD14" i="45"/>
  <c r="AD28" i="45"/>
  <c r="AH12" i="46"/>
  <c r="AH14" i="46"/>
  <c r="P12" i="48"/>
  <c r="AC13" i="48"/>
  <c r="P16" i="48"/>
  <c r="AD16" i="48"/>
  <c r="P20" i="48"/>
  <c r="AD20" i="48"/>
  <c r="P24" i="48"/>
  <c r="AD24" i="48"/>
  <c r="AC37" i="48"/>
  <c r="AC38" i="48"/>
  <c r="AC39" i="48"/>
  <c r="AC40" i="48"/>
  <c r="AC41" i="48"/>
  <c r="AC42" i="48"/>
  <c r="AE48" i="48"/>
  <c r="P49" i="48"/>
  <c r="AD49" i="48"/>
  <c r="AE52" i="48"/>
  <c r="P53" i="48"/>
  <c r="AD53" i="48"/>
  <c r="AE56" i="48"/>
  <c r="P57" i="48"/>
  <c r="AD57" i="48"/>
  <c r="AE60" i="48"/>
  <c r="P61" i="48"/>
  <c r="AD61" i="48"/>
  <c r="AC65" i="48"/>
  <c r="AC69" i="48"/>
  <c r="AC73" i="48"/>
  <c r="AC77" i="48"/>
  <c r="L15" i="64"/>
  <c r="P15" i="64"/>
  <c r="V15" i="64"/>
  <c r="Z15" i="64"/>
  <c r="L19" i="64"/>
  <c r="P19" i="64"/>
  <c r="V19" i="64"/>
  <c r="Z19" i="64"/>
  <c r="L23" i="64"/>
  <c r="P23" i="64"/>
  <c r="V23" i="64"/>
  <c r="M41" i="64"/>
  <c r="M116" i="64"/>
  <c r="M131" i="64"/>
  <c r="M146" i="64"/>
  <c r="M221" i="64"/>
  <c r="M255" i="64"/>
  <c r="AA255" i="64" s="1"/>
  <c r="R255" i="64"/>
  <c r="X255" i="64"/>
  <c r="M259" i="64"/>
  <c r="AA259" i="64" s="1"/>
  <c r="R259" i="64"/>
  <c r="X259" i="64"/>
  <c r="M263" i="64"/>
  <c r="R263" i="64"/>
  <c r="X263" i="64"/>
  <c r="M360" i="64"/>
  <c r="AA360" i="64" s="1"/>
  <c r="R360" i="64"/>
  <c r="X360" i="64"/>
  <c r="M362" i="64"/>
  <c r="R362" i="64"/>
  <c r="X362" i="64"/>
  <c r="M364" i="64"/>
  <c r="AA364" i="64" s="1"/>
  <c r="R364" i="64"/>
  <c r="X364" i="64"/>
  <c r="M366" i="64"/>
  <c r="AA366" i="64" s="1"/>
  <c r="R366" i="64"/>
  <c r="X366" i="64"/>
  <c r="M368" i="64"/>
  <c r="AA368" i="64" s="1"/>
  <c r="R368" i="64"/>
  <c r="X368" i="64"/>
  <c r="M370" i="64"/>
  <c r="AA370" i="64" s="1"/>
  <c r="R370" i="64"/>
  <c r="X370" i="64"/>
  <c r="M376" i="64"/>
  <c r="R376" i="64"/>
  <c r="X376" i="64"/>
  <c r="M380" i="64"/>
  <c r="AA380" i="64" s="1"/>
  <c r="R380" i="64"/>
  <c r="X380" i="64"/>
  <c r="M384" i="64"/>
  <c r="R384" i="64"/>
  <c r="X384" i="64"/>
  <c r="M390" i="64"/>
  <c r="R390" i="64"/>
  <c r="X390" i="64"/>
  <c r="M392" i="64"/>
  <c r="R392" i="64"/>
  <c r="X392" i="64"/>
  <c r="M394" i="64"/>
  <c r="R394" i="64"/>
  <c r="X394" i="64"/>
  <c r="M396" i="64"/>
  <c r="R396" i="64"/>
  <c r="X396" i="64"/>
  <c r="M398" i="64"/>
  <c r="R398" i="64"/>
  <c r="X398" i="64"/>
  <c r="M400" i="64"/>
  <c r="R400" i="64"/>
  <c r="X400" i="64"/>
  <c r="M406" i="64"/>
  <c r="R406" i="64"/>
  <c r="X406" i="64"/>
  <c r="M410" i="64"/>
  <c r="R410" i="64"/>
  <c r="X410" i="64"/>
  <c r="M414" i="64"/>
  <c r="R414" i="64"/>
  <c r="X414" i="64"/>
  <c r="M421" i="64"/>
  <c r="R421" i="64"/>
  <c r="X421" i="64"/>
  <c r="M425" i="64"/>
  <c r="R425" i="64"/>
  <c r="X425" i="64"/>
  <c r="M429" i="64"/>
  <c r="R429" i="64"/>
  <c r="X429" i="64"/>
  <c r="M436" i="64"/>
  <c r="R436" i="64"/>
  <c r="X436" i="64"/>
  <c r="M440" i="64"/>
  <c r="R440" i="64"/>
  <c r="X440" i="64"/>
  <c r="M444" i="64"/>
  <c r="R444" i="64"/>
  <c r="X444" i="64"/>
  <c r="M451" i="64"/>
  <c r="R451" i="64"/>
  <c r="X451" i="64"/>
  <c r="M455" i="64"/>
  <c r="R455" i="64"/>
  <c r="X455" i="64"/>
  <c r="M459" i="64"/>
  <c r="R459" i="64"/>
  <c r="X459" i="64"/>
  <c r="M16" i="66"/>
  <c r="R16" i="66"/>
  <c r="V16" i="66"/>
  <c r="M20" i="66"/>
  <c r="X20" i="66" s="1"/>
  <c r="R20" i="66"/>
  <c r="V20" i="66"/>
  <c r="M24" i="66"/>
  <c r="R24" i="66"/>
  <c r="V24" i="66"/>
  <c r="M28" i="66"/>
  <c r="R28" i="66"/>
  <c r="V28" i="66"/>
  <c r="M32" i="66"/>
  <c r="R32" i="66"/>
  <c r="V32" i="66"/>
  <c r="M36" i="66"/>
  <c r="R36" i="66"/>
  <c r="V36" i="66"/>
  <c r="M40" i="66"/>
  <c r="R40" i="66"/>
  <c r="V40" i="66"/>
  <c r="M44" i="66"/>
  <c r="R44" i="66"/>
  <c r="V44" i="66"/>
  <c r="M54" i="66"/>
  <c r="X54" i="66" s="1"/>
  <c r="R54" i="66"/>
  <c r="V54" i="66"/>
  <c r="M58" i="66"/>
  <c r="X58" i="66" s="1"/>
  <c r="R58" i="66"/>
  <c r="V58" i="66"/>
  <c r="M62" i="66"/>
  <c r="R62" i="66"/>
  <c r="V62" i="66"/>
  <c r="M66" i="66"/>
  <c r="R66" i="66"/>
  <c r="V66" i="66"/>
  <c r="M70" i="66"/>
  <c r="R70" i="66"/>
  <c r="V70" i="66"/>
  <c r="M74" i="66"/>
  <c r="R74" i="66"/>
  <c r="V74" i="66"/>
  <c r="M78" i="66"/>
  <c r="R78" i="66"/>
  <c r="V78" i="66"/>
  <c r="M82" i="66"/>
  <c r="R82" i="66"/>
  <c r="V82" i="66"/>
  <c r="L89" i="66"/>
  <c r="P89" i="66"/>
  <c r="T89" i="66"/>
  <c r="L93" i="66"/>
  <c r="P93" i="66"/>
  <c r="T93" i="66"/>
  <c r="L97" i="66"/>
  <c r="P97" i="66"/>
  <c r="T97" i="66"/>
  <c r="L101" i="66"/>
  <c r="P101" i="66"/>
  <c r="T101" i="66"/>
  <c r="L105" i="66"/>
  <c r="P105" i="66"/>
  <c r="T105" i="66"/>
  <c r="X105" i="66"/>
  <c r="L109" i="66"/>
  <c r="P109" i="66"/>
  <c r="T109" i="66"/>
  <c r="X109" i="66"/>
  <c r="L113" i="66"/>
  <c r="P113" i="66"/>
  <c r="T113" i="66"/>
  <c r="X113" i="66"/>
  <c r="L117" i="66"/>
  <c r="P117" i="66"/>
  <c r="T117" i="66"/>
  <c r="X117" i="66"/>
  <c r="L121" i="66"/>
  <c r="P121" i="66"/>
  <c r="T121" i="66"/>
  <c r="L128" i="66"/>
  <c r="P128" i="66"/>
  <c r="T128" i="66"/>
  <c r="L132" i="66"/>
  <c r="P132" i="66"/>
  <c r="T132" i="66"/>
  <c r="L136" i="66"/>
  <c r="P136" i="66"/>
  <c r="T136" i="66"/>
  <c r="X136" i="66"/>
  <c r="L140" i="66"/>
  <c r="P140" i="66"/>
  <c r="T140" i="66"/>
  <c r="X140" i="66"/>
  <c r="L144" i="66"/>
  <c r="P144" i="66"/>
  <c r="T144" i="66"/>
  <c r="L148" i="66"/>
  <c r="P148" i="66"/>
  <c r="T148" i="66"/>
  <c r="L152" i="66"/>
  <c r="P152" i="66"/>
  <c r="T152" i="66"/>
  <c r="L156" i="66"/>
  <c r="P156" i="66"/>
  <c r="T156" i="66"/>
  <c r="X156" i="66"/>
  <c r="L160" i="66"/>
  <c r="P160" i="66"/>
  <c r="T160" i="66"/>
  <c r="L167" i="66"/>
  <c r="P167" i="66"/>
  <c r="T167" i="66"/>
  <c r="L171" i="66"/>
  <c r="P171" i="66"/>
  <c r="T171" i="66"/>
  <c r="L175" i="66"/>
  <c r="P175" i="66"/>
  <c r="T175" i="66"/>
  <c r="L179" i="66"/>
  <c r="P179" i="66"/>
  <c r="T179" i="66"/>
  <c r="X179" i="66"/>
  <c r="L183" i="66"/>
  <c r="P183" i="66"/>
  <c r="T183" i="66"/>
  <c r="F17" i="67"/>
  <c r="L187" i="66"/>
  <c r="P187" i="66"/>
  <c r="T187" i="66"/>
  <c r="X187" i="66"/>
  <c r="F21" i="67"/>
  <c r="L191" i="66"/>
  <c r="P191" i="66"/>
  <c r="T191" i="66"/>
  <c r="X191" i="66"/>
  <c r="L195" i="66"/>
  <c r="P195" i="66"/>
  <c r="T195" i="66"/>
  <c r="X195" i="66"/>
  <c r="F37" i="67"/>
  <c r="L199" i="66"/>
  <c r="P199" i="66"/>
  <c r="T199" i="66"/>
  <c r="L205" i="66"/>
  <c r="P205" i="66"/>
  <c r="T205" i="66"/>
  <c r="L209" i="66"/>
  <c r="P209" i="66"/>
  <c r="T209" i="66"/>
  <c r="L213" i="66"/>
  <c r="P213" i="66"/>
  <c r="T213" i="66"/>
  <c r="X213" i="66"/>
  <c r="L217" i="66"/>
  <c r="P217" i="66"/>
  <c r="T217" i="66"/>
  <c r="X217" i="66"/>
  <c r="L221" i="66"/>
  <c r="P221" i="66"/>
  <c r="T221" i="66"/>
  <c r="L225" i="66"/>
  <c r="P225" i="66"/>
  <c r="T225" i="66"/>
  <c r="X225" i="66"/>
  <c r="L229" i="66"/>
  <c r="P229" i="66"/>
  <c r="T229" i="66"/>
  <c r="X229" i="66"/>
  <c r="L233" i="66"/>
  <c r="P233" i="66"/>
  <c r="T233" i="66"/>
  <c r="X233" i="66"/>
  <c r="L237" i="66"/>
  <c r="P237" i="66"/>
  <c r="T237" i="66"/>
  <c r="L243" i="66"/>
  <c r="P243" i="66"/>
  <c r="T243" i="66"/>
  <c r="L247" i="66"/>
  <c r="P247" i="66"/>
  <c r="T247" i="66"/>
  <c r="X247" i="66"/>
  <c r="L251" i="66"/>
  <c r="P251" i="66"/>
  <c r="T251" i="66"/>
  <c r="X251" i="66"/>
  <c r="L255" i="66"/>
  <c r="P255" i="66"/>
  <c r="T255" i="66"/>
  <c r="X255" i="66"/>
  <c r="L259" i="66"/>
  <c r="P259" i="66"/>
  <c r="T259" i="66"/>
  <c r="L263" i="66"/>
  <c r="P263" i="66"/>
  <c r="T263" i="66"/>
  <c r="U266" i="66"/>
  <c r="Q266" i="66"/>
  <c r="M266" i="66"/>
  <c r="X266" i="66" s="1"/>
  <c r="I266" i="66"/>
  <c r="S266" i="66"/>
  <c r="S268" i="66"/>
  <c r="O268" i="66"/>
  <c r="K268" i="66"/>
  <c r="G268" i="66"/>
  <c r="Y268" i="66" s="1"/>
  <c r="M268" i="66"/>
  <c r="R268" i="66"/>
  <c r="V271" i="66"/>
  <c r="R271" i="66"/>
  <c r="N271" i="66"/>
  <c r="J271" i="66"/>
  <c r="M271" i="66"/>
  <c r="S271" i="66"/>
  <c r="X271" i="66"/>
  <c r="U274" i="66"/>
  <c r="Q274" i="66"/>
  <c r="M274" i="66"/>
  <c r="I274" i="66"/>
  <c r="S274" i="66"/>
  <c r="M277" i="66"/>
  <c r="Y280" i="66"/>
  <c r="U280" i="66"/>
  <c r="Q280" i="66"/>
  <c r="L280" i="66"/>
  <c r="G280" i="66"/>
  <c r="H277" i="66"/>
  <c r="O280" i="66"/>
  <c r="T280" i="66"/>
  <c r="X282" i="66"/>
  <c r="T282" i="66"/>
  <c r="P282" i="66"/>
  <c r="K282" i="66"/>
  <c r="W282" i="66"/>
  <c r="S282" i="66"/>
  <c r="O282" i="66"/>
  <c r="I282" i="66"/>
  <c r="R282" i="66"/>
  <c r="X286" i="66"/>
  <c r="T286" i="66"/>
  <c r="P286" i="66"/>
  <c r="K286" i="66"/>
  <c r="W286" i="66"/>
  <c r="S286" i="66"/>
  <c r="O286" i="66"/>
  <c r="I286" i="66"/>
  <c r="R286" i="66"/>
  <c r="X290" i="66"/>
  <c r="T290" i="66"/>
  <c r="P290" i="66"/>
  <c r="K290" i="66"/>
  <c r="W290" i="66"/>
  <c r="S290" i="66"/>
  <c r="O290" i="66"/>
  <c r="I290" i="66"/>
  <c r="R290" i="66"/>
  <c r="X294" i="66"/>
  <c r="T294" i="66"/>
  <c r="P294" i="66"/>
  <c r="K294" i="66"/>
  <c r="W294" i="66"/>
  <c r="S294" i="66"/>
  <c r="O294" i="66"/>
  <c r="I294" i="66"/>
  <c r="R294" i="66"/>
  <c r="T298" i="66"/>
  <c r="P298" i="66"/>
  <c r="K298" i="66"/>
  <c r="S298" i="66"/>
  <c r="O298" i="66"/>
  <c r="I298" i="66"/>
  <c r="R298" i="66"/>
  <c r="X302" i="66"/>
  <c r="T302" i="66"/>
  <c r="P302" i="66"/>
  <c r="K302" i="66"/>
  <c r="W302" i="66"/>
  <c r="S302" i="66"/>
  <c r="O302" i="66"/>
  <c r="I302" i="66"/>
  <c r="R302" i="66"/>
  <c r="X306" i="66"/>
  <c r="T306" i="66"/>
  <c r="P306" i="66"/>
  <c r="K306" i="66"/>
  <c r="W306" i="66"/>
  <c r="S306" i="66"/>
  <c r="O306" i="66"/>
  <c r="I306" i="66"/>
  <c r="R306" i="66"/>
  <c r="T310" i="66"/>
  <c r="P310" i="66"/>
  <c r="K310" i="66"/>
  <c r="S310" i="66"/>
  <c r="O310" i="66"/>
  <c r="I310" i="66"/>
  <c r="R310" i="66"/>
  <c r="M315" i="66"/>
  <c r="O317" i="66"/>
  <c r="O321" i="66"/>
  <c r="O325" i="66"/>
  <c r="O329" i="66"/>
  <c r="O333" i="66"/>
  <c r="O337" i="66"/>
  <c r="O341" i="66"/>
  <c r="O345" i="66"/>
  <c r="O349" i="66"/>
  <c r="Y357" i="66"/>
  <c r="U357" i="66"/>
  <c r="Q357" i="66"/>
  <c r="L357" i="66"/>
  <c r="G357" i="66"/>
  <c r="X357" i="66"/>
  <c r="T357" i="66"/>
  <c r="P357" i="66"/>
  <c r="K357" i="66"/>
  <c r="R357" i="66"/>
  <c r="G358" i="66"/>
  <c r="Q358" i="66"/>
  <c r="Y361" i="66"/>
  <c r="U361" i="66"/>
  <c r="Q361" i="66"/>
  <c r="L361" i="66"/>
  <c r="G361" i="66"/>
  <c r="X361" i="66"/>
  <c r="T361" i="66"/>
  <c r="P361" i="66"/>
  <c r="K361" i="66"/>
  <c r="R361" i="66"/>
  <c r="G362" i="66"/>
  <c r="Q362" i="66"/>
  <c r="Y365" i="66"/>
  <c r="U365" i="66"/>
  <c r="Q365" i="66"/>
  <c r="L365" i="66"/>
  <c r="G365" i="66"/>
  <c r="X365" i="66"/>
  <c r="T365" i="66"/>
  <c r="P365" i="66"/>
  <c r="K365" i="66"/>
  <c r="R365" i="66"/>
  <c r="G366" i="66"/>
  <c r="Q366" i="66"/>
  <c r="Y369" i="66"/>
  <c r="U369" i="66"/>
  <c r="Q369" i="66"/>
  <c r="L369" i="66"/>
  <c r="G369" i="66"/>
  <c r="X369" i="66"/>
  <c r="T369" i="66"/>
  <c r="P369" i="66"/>
  <c r="K369" i="66"/>
  <c r="R369" i="66"/>
  <c r="G370" i="66"/>
  <c r="Q370" i="66"/>
  <c r="U373" i="66"/>
  <c r="Q373" i="66"/>
  <c r="L373" i="66"/>
  <c r="G373" i="66"/>
  <c r="Y373" i="66" s="1"/>
  <c r="T373" i="66"/>
  <c r="P373" i="66"/>
  <c r="K373" i="66"/>
  <c r="R373" i="66"/>
  <c r="Q374" i="66"/>
  <c r="U377" i="66"/>
  <c r="Q377" i="66"/>
  <c r="L377" i="66"/>
  <c r="G377" i="66"/>
  <c r="Y377" i="66" s="1"/>
  <c r="T377" i="66"/>
  <c r="P377" i="66"/>
  <c r="K377" i="66"/>
  <c r="R377" i="66"/>
  <c r="G378" i="66"/>
  <c r="Q378" i="66"/>
  <c r="Y381" i="66"/>
  <c r="U381" i="66"/>
  <c r="Q381" i="66"/>
  <c r="L381" i="66"/>
  <c r="G381" i="66"/>
  <c r="X381" i="66"/>
  <c r="T381" i="66"/>
  <c r="P381" i="66"/>
  <c r="K381" i="66"/>
  <c r="R381" i="66"/>
  <c r="G382" i="66"/>
  <c r="Q382" i="66"/>
  <c r="Y385" i="66"/>
  <c r="U385" i="66"/>
  <c r="Q385" i="66"/>
  <c r="L385" i="66"/>
  <c r="G385" i="66"/>
  <c r="X385" i="66"/>
  <c r="T385" i="66"/>
  <c r="P385" i="66"/>
  <c r="K385" i="66"/>
  <c r="R385" i="66"/>
  <c r="G386" i="66"/>
  <c r="Q386" i="66"/>
  <c r="Y389" i="66"/>
  <c r="U389" i="66"/>
  <c r="Q389" i="66"/>
  <c r="L389" i="66"/>
  <c r="G389" i="66"/>
  <c r="X389" i="66"/>
  <c r="T389" i="66"/>
  <c r="P389" i="66"/>
  <c r="K389" i="66"/>
  <c r="R389" i="66"/>
  <c r="O433" i="66"/>
  <c r="O437" i="66"/>
  <c r="X446" i="66"/>
  <c r="T446" i="66"/>
  <c r="P446" i="66"/>
  <c r="K446" i="66"/>
  <c r="W446" i="66"/>
  <c r="S446" i="66"/>
  <c r="O446" i="66"/>
  <c r="I446" i="66"/>
  <c r="V21" i="67" s="1"/>
  <c r="R446" i="66"/>
  <c r="O449" i="66"/>
  <c r="X458" i="66"/>
  <c r="T458" i="66"/>
  <c r="P458" i="66"/>
  <c r="K458" i="66"/>
  <c r="W458" i="66"/>
  <c r="S458" i="66"/>
  <c r="O458" i="66"/>
  <c r="I458" i="66"/>
  <c r="V33" i="67" s="1"/>
  <c r="R458" i="66"/>
  <c r="Y461" i="66"/>
  <c r="U461" i="66"/>
  <c r="Q461" i="66"/>
  <c r="L461" i="66"/>
  <c r="G461" i="66"/>
  <c r="X461" i="66"/>
  <c r="T461" i="66"/>
  <c r="P461" i="66"/>
  <c r="K461" i="66"/>
  <c r="R461" i="66"/>
  <c r="G462" i="66"/>
  <c r="Q462" i="66"/>
  <c r="O465" i="66"/>
  <c r="X470" i="66"/>
  <c r="T470" i="66"/>
  <c r="P470" i="66"/>
  <c r="K470" i="66"/>
  <c r="W470" i="66"/>
  <c r="S470" i="66"/>
  <c r="O470" i="66"/>
  <c r="I470" i="66"/>
  <c r="W7" i="67" s="1"/>
  <c r="R470" i="66"/>
  <c r="Y473" i="66"/>
  <c r="U473" i="66"/>
  <c r="Q473" i="66"/>
  <c r="L473" i="66"/>
  <c r="G473" i="66"/>
  <c r="X473" i="66"/>
  <c r="T473" i="66"/>
  <c r="P473" i="66"/>
  <c r="K473" i="66"/>
  <c r="R473" i="66"/>
  <c r="G474" i="66"/>
  <c r="Q474" i="66"/>
  <c r="O477" i="66"/>
  <c r="X486" i="66"/>
  <c r="T486" i="66"/>
  <c r="P486" i="66"/>
  <c r="K486" i="66"/>
  <c r="W486" i="66"/>
  <c r="S486" i="66"/>
  <c r="O486" i="66"/>
  <c r="I486" i="66"/>
  <c r="W23" i="67" s="1"/>
  <c r="R486" i="66"/>
  <c r="Y489" i="66"/>
  <c r="U489" i="66"/>
  <c r="Q489" i="66"/>
  <c r="L489" i="66"/>
  <c r="G489" i="66"/>
  <c r="X489" i="66"/>
  <c r="T489" i="66"/>
  <c r="P489" i="66"/>
  <c r="K489" i="66"/>
  <c r="R489" i="66"/>
  <c r="G490" i="66"/>
  <c r="Q490" i="66"/>
  <c r="O493" i="66"/>
  <c r="X502" i="66"/>
  <c r="T502" i="66"/>
  <c r="P502" i="66"/>
  <c r="K502" i="66"/>
  <c r="W502" i="66"/>
  <c r="S502" i="66"/>
  <c r="O502" i="66"/>
  <c r="I502" i="66"/>
  <c r="W39" i="67" s="1"/>
  <c r="R502" i="66"/>
  <c r="X510" i="66"/>
  <c r="T510" i="66"/>
  <c r="P510" i="66"/>
  <c r="K510" i="66"/>
  <c r="W510" i="66"/>
  <c r="S510" i="66"/>
  <c r="O510" i="66"/>
  <c r="I510" i="66"/>
  <c r="X9" i="67" s="1"/>
  <c r="R510" i="66"/>
  <c r="Y513" i="66"/>
  <c r="U513" i="66"/>
  <c r="Q513" i="66"/>
  <c r="L513" i="66"/>
  <c r="G513" i="66"/>
  <c r="X513" i="66"/>
  <c r="T513" i="66"/>
  <c r="P513" i="66"/>
  <c r="K513" i="66"/>
  <c r="R513" i="66"/>
  <c r="G514" i="66"/>
  <c r="Q514" i="66"/>
  <c r="O517" i="66"/>
  <c r="X526" i="66"/>
  <c r="T526" i="66"/>
  <c r="P526" i="66"/>
  <c r="K526" i="66"/>
  <c r="W526" i="66"/>
  <c r="S526" i="66"/>
  <c r="O526" i="66"/>
  <c r="I526" i="66"/>
  <c r="X25" i="67" s="1"/>
  <c r="R526" i="66"/>
  <c r="Y529" i="66"/>
  <c r="U529" i="66"/>
  <c r="Q529" i="66"/>
  <c r="L529" i="66"/>
  <c r="G529" i="66"/>
  <c r="X529" i="66"/>
  <c r="T529" i="66"/>
  <c r="P529" i="66"/>
  <c r="K529" i="66"/>
  <c r="R529" i="66"/>
  <c r="G530" i="66"/>
  <c r="Q530" i="66"/>
  <c r="O533" i="66"/>
  <c r="M543" i="66"/>
  <c r="O545" i="66"/>
  <c r="X554" i="66"/>
  <c r="T554" i="66"/>
  <c r="P554" i="66"/>
  <c r="K554" i="66"/>
  <c r="W554" i="66"/>
  <c r="S554" i="66"/>
  <c r="O554" i="66"/>
  <c r="I554" i="66"/>
  <c r="Y15" i="67" s="1"/>
  <c r="R554" i="66"/>
  <c r="Y557" i="66"/>
  <c r="U557" i="66"/>
  <c r="Q557" i="66"/>
  <c r="L557" i="66"/>
  <c r="G557" i="66"/>
  <c r="X557" i="66"/>
  <c r="T557" i="66"/>
  <c r="P557" i="66"/>
  <c r="K557" i="66"/>
  <c r="R557" i="66"/>
  <c r="G558" i="66"/>
  <c r="Q558" i="66"/>
  <c r="O561" i="66"/>
  <c r="X570" i="66"/>
  <c r="T570" i="66"/>
  <c r="P570" i="66"/>
  <c r="K570" i="66"/>
  <c r="W570" i="66"/>
  <c r="S570" i="66"/>
  <c r="O570" i="66"/>
  <c r="I570" i="66"/>
  <c r="Y31" i="67" s="1"/>
  <c r="R570" i="66"/>
  <c r="Y573" i="66"/>
  <c r="U573" i="66"/>
  <c r="Q573" i="66"/>
  <c r="L573" i="66"/>
  <c r="G573" i="66"/>
  <c r="X573" i="66"/>
  <c r="T573" i="66"/>
  <c r="P573" i="66"/>
  <c r="K573" i="66"/>
  <c r="R573" i="66"/>
  <c r="G574" i="66"/>
  <c r="Q574" i="66"/>
  <c r="O577" i="66"/>
  <c r="H13" i="45"/>
  <c r="P13" i="45"/>
  <c r="AD27" i="45"/>
  <c r="AH18" i="46"/>
  <c r="AH20" i="46"/>
  <c r="AH22" i="46"/>
  <c r="AH24" i="46"/>
  <c r="AH26" i="46"/>
  <c r="AH28" i="46"/>
  <c r="AH30" i="46"/>
  <c r="AH32" i="46"/>
  <c r="AH34" i="46"/>
  <c r="AE12" i="48"/>
  <c r="P13" i="48"/>
  <c r="AD13" i="48"/>
  <c r="AE16" i="48"/>
  <c r="P17" i="48"/>
  <c r="AD17" i="48"/>
  <c r="AE20" i="48"/>
  <c r="P21" i="48"/>
  <c r="AD21" i="48"/>
  <c r="AE24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1" i="48"/>
  <c r="AD42" i="48"/>
  <c r="AE49" i="48"/>
  <c r="AE53" i="48"/>
  <c r="AE57" i="48"/>
  <c r="AE61" i="48"/>
  <c r="AC64" i="48"/>
  <c r="AC68" i="48"/>
  <c r="AC72" i="48"/>
  <c r="AC76" i="48"/>
  <c r="I15" i="64"/>
  <c r="M15" i="64"/>
  <c r="Q15" i="64"/>
  <c r="W15" i="64"/>
  <c r="L18" i="64"/>
  <c r="P18" i="64"/>
  <c r="V18" i="64"/>
  <c r="Z18" i="64"/>
  <c r="I19" i="64"/>
  <c r="M19" i="64"/>
  <c r="Q19" i="64"/>
  <c r="W19" i="64"/>
  <c r="AA19" i="64"/>
  <c r="L22" i="64"/>
  <c r="P22" i="64"/>
  <c r="V22" i="64"/>
  <c r="Z22" i="64"/>
  <c r="I23" i="64"/>
  <c r="M23" i="64"/>
  <c r="AA23" i="64" s="1"/>
  <c r="Q23" i="64"/>
  <c r="W23" i="64"/>
  <c r="L29" i="64"/>
  <c r="P29" i="64"/>
  <c r="X29" i="64"/>
  <c r="L44" i="64"/>
  <c r="P44" i="64"/>
  <c r="X44" i="64"/>
  <c r="L59" i="64"/>
  <c r="P59" i="64"/>
  <c r="X59" i="64"/>
  <c r="L74" i="64"/>
  <c r="P74" i="64"/>
  <c r="X74" i="64"/>
  <c r="L89" i="64"/>
  <c r="P89" i="64"/>
  <c r="X89" i="64"/>
  <c r="L104" i="64"/>
  <c r="P104" i="64"/>
  <c r="X104" i="64"/>
  <c r="L119" i="64"/>
  <c r="P119" i="64"/>
  <c r="X119" i="64"/>
  <c r="L134" i="64"/>
  <c r="P134" i="64"/>
  <c r="X134" i="64"/>
  <c r="L149" i="64"/>
  <c r="P149" i="64"/>
  <c r="X149" i="64"/>
  <c r="AB149" i="64"/>
  <c r="L164" i="64"/>
  <c r="P164" i="64"/>
  <c r="X164" i="64"/>
  <c r="AB164" i="64"/>
  <c r="L179" i="64"/>
  <c r="P179" i="64"/>
  <c r="X179" i="64"/>
  <c r="AB179" i="64"/>
  <c r="L194" i="64"/>
  <c r="P194" i="64"/>
  <c r="X194" i="64"/>
  <c r="AB194" i="64"/>
  <c r="L209" i="64"/>
  <c r="P209" i="64"/>
  <c r="X209" i="64"/>
  <c r="AB209" i="64"/>
  <c r="Y221" i="64"/>
  <c r="L224" i="64"/>
  <c r="P224" i="64"/>
  <c r="X224" i="64"/>
  <c r="AB224" i="64"/>
  <c r="M240" i="64"/>
  <c r="AA240" i="64" s="1"/>
  <c r="R240" i="64"/>
  <c r="X240" i="64"/>
  <c r="M242" i="64"/>
  <c r="AA242" i="64" s="1"/>
  <c r="R242" i="64"/>
  <c r="X242" i="64"/>
  <c r="M244" i="64"/>
  <c r="R244" i="64"/>
  <c r="X244" i="64"/>
  <c r="M246" i="64"/>
  <c r="R246" i="64"/>
  <c r="X246" i="64"/>
  <c r="M248" i="64"/>
  <c r="R248" i="64"/>
  <c r="X248" i="64"/>
  <c r="M250" i="64"/>
  <c r="R250" i="64"/>
  <c r="X250" i="64"/>
  <c r="J255" i="64"/>
  <c r="O255" i="64"/>
  <c r="S255" i="64"/>
  <c r="M256" i="64"/>
  <c r="AA256" i="64" s="1"/>
  <c r="R256" i="64"/>
  <c r="X256" i="64"/>
  <c r="J259" i="64"/>
  <c r="O259" i="64"/>
  <c r="S259" i="64"/>
  <c r="M260" i="64"/>
  <c r="AA260" i="64" s="1"/>
  <c r="R260" i="64"/>
  <c r="X260" i="64"/>
  <c r="J263" i="64"/>
  <c r="O263" i="64"/>
  <c r="S263" i="64"/>
  <c r="M264" i="64"/>
  <c r="AA264" i="64" s="1"/>
  <c r="R264" i="64"/>
  <c r="X264" i="64"/>
  <c r="M285" i="64"/>
  <c r="AA285" i="64" s="1"/>
  <c r="R285" i="64"/>
  <c r="X285" i="64"/>
  <c r="M287" i="64"/>
  <c r="R287" i="64"/>
  <c r="X287" i="64"/>
  <c r="M289" i="64"/>
  <c r="AA289" i="64" s="1"/>
  <c r="R289" i="64"/>
  <c r="X289" i="64"/>
  <c r="M291" i="64"/>
  <c r="R291" i="64"/>
  <c r="X291" i="64"/>
  <c r="M293" i="64"/>
  <c r="AA293" i="64" s="1"/>
  <c r="R293" i="64"/>
  <c r="X293" i="64"/>
  <c r="M295" i="64"/>
  <c r="AA295" i="64" s="1"/>
  <c r="R295" i="64"/>
  <c r="X295" i="64"/>
  <c r="M300" i="64"/>
  <c r="R300" i="64"/>
  <c r="X300" i="64"/>
  <c r="M302" i="64"/>
  <c r="AA302" i="64" s="1"/>
  <c r="R302" i="64"/>
  <c r="X302" i="64"/>
  <c r="M304" i="64"/>
  <c r="AA304" i="64" s="1"/>
  <c r="R304" i="64"/>
  <c r="X304" i="64"/>
  <c r="M306" i="64"/>
  <c r="AA306" i="64" s="1"/>
  <c r="R306" i="64"/>
  <c r="X306" i="64"/>
  <c r="M308" i="64"/>
  <c r="AA308" i="64" s="1"/>
  <c r="R308" i="64"/>
  <c r="X308" i="64"/>
  <c r="M310" i="64"/>
  <c r="AA310" i="64" s="1"/>
  <c r="R310" i="64"/>
  <c r="X310" i="64"/>
  <c r="M315" i="64"/>
  <c r="AA315" i="64" s="1"/>
  <c r="R315" i="64"/>
  <c r="X315" i="64"/>
  <c r="M317" i="64"/>
  <c r="R317" i="64"/>
  <c r="X317" i="64"/>
  <c r="M319" i="64"/>
  <c r="AA319" i="64" s="1"/>
  <c r="R319" i="64"/>
  <c r="X319" i="64"/>
  <c r="M321" i="64"/>
  <c r="N94" i="64" s="1"/>
  <c r="R321" i="64"/>
  <c r="X321" i="64"/>
  <c r="M323" i="64"/>
  <c r="AA323" i="64" s="1"/>
  <c r="R323" i="64"/>
  <c r="X323" i="64"/>
  <c r="M325" i="64"/>
  <c r="AA325" i="64" s="1"/>
  <c r="R325" i="64"/>
  <c r="X325" i="64"/>
  <c r="M330" i="64"/>
  <c r="AA330" i="64" s="1"/>
  <c r="R330" i="64"/>
  <c r="X330" i="64"/>
  <c r="M332" i="64"/>
  <c r="AA332" i="64" s="1"/>
  <c r="R332" i="64"/>
  <c r="X332" i="64"/>
  <c r="M334" i="64"/>
  <c r="AA334" i="64" s="1"/>
  <c r="R334" i="64"/>
  <c r="X334" i="64"/>
  <c r="M336" i="64"/>
  <c r="AA336" i="64" s="1"/>
  <c r="R336" i="64"/>
  <c r="X336" i="64"/>
  <c r="M338" i="64"/>
  <c r="AA338" i="64" s="1"/>
  <c r="R338" i="64"/>
  <c r="X338" i="64"/>
  <c r="M340" i="64"/>
  <c r="AA340" i="64" s="1"/>
  <c r="R340" i="64"/>
  <c r="X340" i="64"/>
  <c r="M345" i="64"/>
  <c r="AA345" i="64" s="1"/>
  <c r="R345" i="64"/>
  <c r="X345" i="64"/>
  <c r="M347" i="64"/>
  <c r="AA347" i="64" s="1"/>
  <c r="R347" i="64"/>
  <c r="X347" i="64"/>
  <c r="M349" i="64"/>
  <c r="AA349" i="64" s="1"/>
  <c r="R349" i="64"/>
  <c r="X349" i="64"/>
  <c r="M351" i="64"/>
  <c r="AA351" i="64" s="1"/>
  <c r="R351" i="64"/>
  <c r="X351" i="64"/>
  <c r="M353" i="64"/>
  <c r="AA353" i="64" s="1"/>
  <c r="R353" i="64"/>
  <c r="X353" i="64"/>
  <c r="M355" i="64"/>
  <c r="AA355" i="64" s="1"/>
  <c r="R355" i="64"/>
  <c r="X355" i="64"/>
  <c r="J360" i="64"/>
  <c r="O360" i="64"/>
  <c r="S360" i="64"/>
  <c r="J362" i="64"/>
  <c r="O362" i="64"/>
  <c r="S362" i="64"/>
  <c r="Y362" i="64"/>
  <c r="J364" i="64"/>
  <c r="O364" i="64"/>
  <c r="S364" i="64"/>
  <c r="J366" i="64"/>
  <c r="O366" i="64"/>
  <c r="S366" i="64"/>
  <c r="J368" i="64"/>
  <c r="O368" i="64"/>
  <c r="S368" i="64"/>
  <c r="J370" i="64"/>
  <c r="O370" i="64"/>
  <c r="S370" i="64"/>
  <c r="J376" i="64"/>
  <c r="O376" i="64"/>
  <c r="S376" i="64"/>
  <c r="Y376" i="64"/>
  <c r="M377" i="64"/>
  <c r="R377" i="64"/>
  <c r="X377" i="64"/>
  <c r="J380" i="64"/>
  <c r="O380" i="64"/>
  <c r="S380" i="64"/>
  <c r="M381" i="64"/>
  <c r="R381" i="64"/>
  <c r="X381" i="64"/>
  <c r="J384" i="64"/>
  <c r="O384" i="64"/>
  <c r="S384" i="64"/>
  <c r="Y384" i="64"/>
  <c r="M385" i="64"/>
  <c r="R385" i="64"/>
  <c r="X385" i="64"/>
  <c r="J390" i="64"/>
  <c r="O390" i="64"/>
  <c r="S390" i="64"/>
  <c r="Y390" i="64"/>
  <c r="J392" i="64"/>
  <c r="O392" i="64"/>
  <c r="S392" i="64"/>
  <c r="Y392" i="64"/>
  <c r="J394" i="64"/>
  <c r="O394" i="64"/>
  <c r="S394" i="64"/>
  <c r="Y394" i="64"/>
  <c r="J396" i="64"/>
  <c r="O396" i="64"/>
  <c r="S396" i="64"/>
  <c r="Y396" i="64"/>
  <c r="J398" i="64"/>
  <c r="O398" i="64"/>
  <c r="S398" i="64"/>
  <c r="Y398" i="64"/>
  <c r="J400" i="64"/>
  <c r="O400" i="64"/>
  <c r="S400" i="64"/>
  <c r="J406" i="64"/>
  <c r="O406" i="64"/>
  <c r="S406" i="64"/>
  <c r="Y406" i="64"/>
  <c r="M407" i="64"/>
  <c r="R407" i="64"/>
  <c r="X407" i="64"/>
  <c r="J410" i="64"/>
  <c r="O410" i="64"/>
  <c r="S410" i="64"/>
  <c r="Y410" i="64"/>
  <c r="M411" i="64"/>
  <c r="R411" i="64"/>
  <c r="X411" i="64"/>
  <c r="J414" i="64"/>
  <c r="O414" i="64"/>
  <c r="S414" i="64"/>
  <c r="Y414" i="64"/>
  <c r="M415" i="64"/>
  <c r="R415" i="64"/>
  <c r="X415" i="64"/>
  <c r="J421" i="64"/>
  <c r="O421" i="64"/>
  <c r="S421" i="64"/>
  <c r="Y421" i="64"/>
  <c r="M422" i="64"/>
  <c r="R422" i="64"/>
  <c r="X422" i="64"/>
  <c r="J425" i="64"/>
  <c r="O425" i="64"/>
  <c r="S425" i="64"/>
  <c r="Y425" i="64"/>
  <c r="M426" i="64"/>
  <c r="R426" i="64"/>
  <c r="X426" i="64"/>
  <c r="J429" i="64"/>
  <c r="O429" i="64"/>
  <c r="S429" i="64"/>
  <c r="Y429" i="64"/>
  <c r="M430" i="64"/>
  <c r="R430" i="64"/>
  <c r="X430" i="64"/>
  <c r="J436" i="64"/>
  <c r="O436" i="64"/>
  <c r="S436" i="64"/>
  <c r="Y436" i="64"/>
  <c r="M437" i="64"/>
  <c r="R437" i="64"/>
  <c r="X437" i="64"/>
  <c r="J440" i="64"/>
  <c r="O440" i="64"/>
  <c r="S440" i="64"/>
  <c r="Y440" i="64"/>
  <c r="M441" i="64"/>
  <c r="R441" i="64"/>
  <c r="X441" i="64"/>
  <c r="J444" i="64"/>
  <c r="O444" i="64"/>
  <c r="S444" i="64"/>
  <c r="Y444" i="64"/>
  <c r="M445" i="64"/>
  <c r="R445" i="64"/>
  <c r="X445" i="64"/>
  <c r="J451" i="64"/>
  <c r="O451" i="64"/>
  <c r="S451" i="64"/>
  <c r="Y451" i="64"/>
  <c r="M452" i="64"/>
  <c r="R452" i="64"/>
  <c r="X452" i="64"/>
  <c r="J455" i="64"/>
  <c r="O455" i="64"/>
  <c r="S455" i="64"/>
  <c r="Y455" i="64"/>
  <c r="M456" i="64"/>
  <c r="R456" i="64"/>
  <c r="X456" i="64"/>
  <c r="J459" i="64"/>
  <c r="O459" i="64"/>
  <c r="S459" i="64"/>
  <c r="Y459" i="64"/>
  <c r="M460" i="64"/>
  <c r="R460" i="64"/>
  <c r="X460" i="64"/>
  <c r="H11" i="66"/>
  <c r="M13" i="66"/>
  <c r="X13" i="66" s="1"/>
  <c r="R13" i="66"/>
  <c r="V13" i="66"/>
  <c r="I16" i="66"/>
  <c r="O16" i="66"/>
  <c r="S16" i="66"/>
  <c r="W16" i="66"/>
  <c r="M17" i="66"/>
  <c r="R17" i="66"/>
  <c r="V17" i="66"/>
  <c r="I20" i="66"/>
  <c r="O20" i="66"/>
  <c r="S20" i="66"/>
  <c r="M21" i="66"/>
  <c r="X21" i="66" s="1"/>
  <c r="R21" i="66"/>
  <c r="V21" i="66"/>
  <c r="I24" i="66"/>
  <c r="O24" i="66"/>
  <c r="S24" i="66"/>
  <c r="W24" i="66"/>
  <c r="M25" i="66"/>
  <c r="R25" i="66"/>
  <c r="V25" i="66"/>
  <c r="I28" i="66"/>
  <c r="O28" i="66"/>
  <c r="S28" i="66"/>
  <c r="W28" i="66"/>
  <c r="M29" i="66"/>
  <c r="R29" i="66"/>
  <c r="V29" i="66"/>
  <c r="I32" i="66"/>
  <c r="O32" i="66"/>
  <c r="S32" i="66"/>
  <c r="W32" i="66"/>
  <c r="M33" i="66"/>
  <c r="R33" i="66"/>
  <c r="V33" i="66"/>
  <c r="I36" i="66"/>
  <c r="O36" i="66"/>
  <c r="S36" i="66"/>
  <c r="W36" i="66"/>
  <c r="M37" i="66"/>
  <c r="R37" i="66"/>
  <c r="V37" i="66"/>
  <c r="I40" i="66"/>
  <c r="O40" i="66"/>
  <c r="S40" i="66"/>
  <c r="W40" i="66"/>
  <c r="M41" i="66"/>
  <c r="R41" i="66"/>
  <c r="V41" i="66"/>
  <c r="I44" i="66"/>
  <c r="O44" i="66"/>
  <c r="S44" i="66"/>
  <c r="W44" i="66"/>
  <c r="M45" i="66"/>
  <c r="R45" i="66"/>
  <c r="V45" i="66"/>
  <c r="M51" i="66"/>
  <c r="X51" i="66" s="1"/>
  <c r="R51" i="66"/>
  <c r="V51" i="66"/>
  <c r="I54" i="66"/>
  <c r="O54" i="66"/>
  <c r="S54" i="66"/>
  <c r="M55" i="66"/>
  <c r="X55" i="66" s="1"/>
  <c r="R55" i="66"/>
  <c r="V55" i="66"/>
  <c r="I58" i="66"/>
  <c r="O58" i="66"/>
  <c r="S58" i="66"/>
  <c r="M59" i="66"/>
  <c r="R59" i="66"/>
  <c r="V59" i="66"/>
  <c r="I62" i="66"/>
  <c r="O62" i="66"/>
  <c r="S62" i="66"/>
  <c r="W62" i="66"/>
  <c r="M63" i="66"/>
  <c r="R63" i="66"/>
  <c r="V63" i="66"/>
  <c r="I66" i="66"/>
  <c r="O66" i="66"/>
  <c r="S66" i="66"/>
  <c r="W66" i="66"/>
  <c r="M67" i="66"/>
  <c r="R67" i="66"/>
  <c r="V67" i="66"/>
  <c r="I70" i="66"/>
  <c r="O70" i="66"/>
  <c r="S70" i="66"/>
  <c r="W70" i="66"/>
  <c r="M71" i="66"/>
  <c r="R71" i="66"/>
  <c r="V71" i="66"/>
  <c r="I74" i="66"/>
  <c r="O74" i="66"/>
  <c r="S74" i="66"/>
  <c r="W74" i="66"/>
  <c r="M75" i="66"/>
  <c r="R75" i="66"/>
  <c r="V75" i="66"/>
  <c r="I78" i="66"/>
  <c r="O78" i="66"/>
  <c r="S78" i="66"/>
  <c r="W78" i="66"/>
  <c r="M79" i="66"/>
  <c r="R79" i="66"/>
  <c r="V79" i="66"/>
  <c r="I82" i="66"/>
  <c r="O82" i="66"/>
  <c r="S82" i="66"/>
  <c r="W82" i="66"/>
  <c r="M83" i="66"/>
  <c r="R83" i="66"/>
  <c r="V83" i="66"/>
  <c r="I89" i="66"/>
  <c r="M89" i="66"/>
  <c r="Q89" i="66"/>
  <c r="U89" i="66"/>
  <c r="L92" i="66"/>
  <c r="P92" i="66"/>
  <c r="T92" i="66"/>
  <c r="I93" i="66"/>
  <c r="M93" i="66"/>
  <c r="Q93" i="66"/>
  <c r="U93" i="66"/>
  <c r="L96" i="66"/>
  <c r="P96" i="66"/>
  <c r="T96" i="66"/>
  <c r="I97" i="66"/>
  <c r="M97" i="66"/>
  <c r="Q97" i="66"/>
  <c r="U97" i="66"/>
  <c r="L100" i="66"/>
  <c r="P100" i="66"/>
  <c r="T100" i="66"/>
  <c r="I101" i="66"/>
  <c r="M101" i="66"/>
  <c r="Q101" i="66"/>
  <c r="U101" i="66"/>
  <c r="L104" i="66"/>
  <c r="P104" i="66"/>
  <c r="T104" i="66"/>
  <c r="X104" i="66"/>
  <c r="I105" i="66"/>
  <c r="M105" i="66"/>
  <c r="Q105" i="66"/>
  <c r="U105" i="66"/>
  <c r="Y105" i="66"/>
  <c r="L108" i="66"/>
  <c r="P108" i="66"/>
  <c r="T108" i="66"/>
  <c r="I109" i="66"/>
  <c r="M109" i="66"/>
  <c r="Q109" i="66"/>
  <c r="U109" i="66"/>
  <c r="Y109" i="66"/>
  <c r="L112" i="66"/>
  <c r="P112" i="66"/>
  <c r="T112" i="66"/>
  <c r="I113" i="66"/>
  <c r="M113" i="66"/>
  <c r="Q113" i="66"/>
  <c r="U113" i="66"/>
  <c r="Y113" i="66"/>
  <c r="L116" i="66"/>
  <c r="P116" i="66"/>
  <c r="T116" i="66"/>
  <c r="X116" i="66"/>
  <c r="I117" i="66"/>
  <c r="M117" i="66"/>
  <c r="Q117" i="66"/>
  <c r="U117" i="66"/>
  <c r="Y117" i="66"/>
  <c r="L120" i="66"/>
  <c r="P120" i="66"/>
  <c r="T120" i="66"/>
  <c r="X120" i="66"/>
  <c r="I121" i="66"/>
  <c r="M121" i="66"/>
  <c r="Q121" i="66"/>
  <c r="U121" i="66"/>
  <c r="H125" i="66"/>
  <c r="L127" i="66"/>
  <c r="P127" i="66"/>
  <c r="T127" i="66"/>
  <c r="I128" i="66"/>
  <c r="M128" i="66"/>
  <c r="Q128" i="66"/>
  <c r="U128" i="66"/>
  <c r="L131" i="66"/>
  <c r="P131" i="66"/>
  <c r="T131" i="66"/>
  <c r="I132" i="66"/>
  <c r="M132" i="66"/>
  <c r="X132" i="66" s="1"/>
  <c r="Q132" i="66"/>
  <c r="U132" i="66"/>
  <c r="L135" i="66"/>
  <c r="P135" i="66"/>
  <c r="T135" i="66"/>
  <c r="I136" i="66"/>
  <c r="M136" i="66"/>
  <c r="Q136" i="66"/>
  <c r="U136" i="66"/>
  <c r="Y136" i="66"/>
  <c r="L139" i="66"/>
  <c r="P139" i="66"/>
  <c r="T139" i="66"/>
  <c r="I140" i="66"/>
  <c r="M140" i="66"/>
  <c r="Q140" i="66"/>
  <c r="U140" i="66"/>
  <c r="Y140" i="66"/>
  <c r="L143" i="66"/>
  <c r="P143" i="66"/>
  <c r="T143" i="66"/>
  <c r="X143" i="66"/>
  <c r="I144" i="66"/>
  <c r="M144" i="66"/>
  <c r="Q144" i="66"/>
  <c r="U144" i="66"/>
  <c r="L147" i="66"/>
  <c r="P147" i="66"/>
  <c r="T147" i="66"/>
  <c r="X147" i="66"/>
  <c r="I148" i="66"/>
  <c r="M148" i="66"/>
  <c r="Q148" i="66"/>
  <c r="U148" i="66"/>
  <c r="L151" i="66"/>
  <c r="P151" i="66"/>
  <c r="T151" i="66"/>
  <c r="I152" i="66"/>
  <c r="M152" i="66"/>
  <c r="Q152" i="66"/>
  <c r="U152" i="66"/>
  <c r="L155" i="66"/>
  <c r="P155" i="66"/>
  <c r="T155" i="66"/>
  <c r="X155" i="66"/>
  <c r="I156" i="66"/>
  <c r="M156" i="66"/>
  <c r="Q156" i="66"/>
  <c r="U156" i="66"/>
  <c r="Y156" i="66"/>
  <c r="L159" i="66"/>
  <c r="P159" i="66"/>
  <c r="T159" i="66"/>
  <c r="X159" i="66"/>
  <c r="I160" i="66"/>
  <c r="M160" i="66"/>
  <c r="Q160" i="66"/>
  <c r="U160" i="66"/>
  <c r="J161" i="66"/>
  <c r="L166" i="66"/>
  <c r="P166" i="66"/>
  <c r="T166" i="66"/>
  <c r="M167" i="66"/>
  <c r="Q167" i="66"/>
  <c r="U167" i="66"/>
  <c r="L170" i="66"/>
  <c r="P170" i="66"/>
  <c r="T170" i="66"/>
  <c r="M171" i="66"/>
  <c r="Q171" i="66"/>
  <c r="U171" i="66"/>
  <c r="L174" i="66"/>
  <c r="P174" i="66"/>
  <c r="T174" i="66"/>
  <c r="X174" i="66"/>
  <c r="M175" i="66"/>
  <c r="X175" i="66" s="1"/>
  <c r="Q175" i="66"/>
  <c r="U175" i="66"/>
  <c r="L178" i="66"/>
  <c r="P178" i="66"/>
  <c r="T178" i="66"/>
  <c r="X178" i="66"/>
  <c r="M179" i="66"/>
  <c r="Q179" i="66"/>
  <c r="U179" i="66"/>
  <c r="Y179" i="66"/>
  <c r="L182" i="66"/>
  <c r="P182" i="66"/>
  <c r="T182" i="66"/>
  <c r="F16" i="67"/>
  <c r="M183" i="66"/>
  <c r="Q183" i="66"/>
  <c r="U183" i="66"/>
  <c r="L186" i="66"/>
  <c r="P186" i="66"/>
  <c r="T186" i="66"/>
  <c r="M187" i="66"/>
  <c r="Q187" i="66"/>
  <c r="U187" i="66"/>
  <c r="Y187" i="66"/>
  <c r="L190" i="66"/>
  <c r="P190" i="66"/>
  <c r="T190" i="66"/>
  <c r="M191" i="66"/>
  <c r="Q191" i="66"/>
  <c r="U191" i="66"/>
  <c r="Y191" i="66"/>
  <c r="L194" i="66"/>
  <c r="P194" i="66"/>
  <c r="T194" i="66"/>
  <c r="X194" i="66"/>
  <c r="M195" i="66"/>
  <c r="Q195" i="66"/>
  <c r="U195" i="66"/>
  <c r="Y195" i="66"/>
  <c r="L198" i="66"/>
  <c r="P198" i="66"/>
  <c r="T198" i="66"/>
  <c r="M199" i="66"/>
  <c r="Q199" i="66"/>
  <c r="U199" i="66"/>
  <c r="L204" i="66"/>
  <c r="P204" i="66"/>
  <c r="T204" i="66"/>
  <c r="X204" i="66"/>
  <c r="I205" i="66"/>
  <c r="M205" i="66"/>
  <c r="X205" i="66" s="1"/>
  <c r="Q205" i="66"/>
  <c r="U205" i="66"/>
  <c r="L208" i="66"/>
  <c r="P208" i="66"/>
  <c r="T208" i="66"/>
  <c r="X208" i="66"/>
  <c r="I209" i="66"/>
  <c r="M209" i="66"/>
  <c r="Q209" i="66"/>
  <c r="U209" i="66"/>
  <c r="L212" i="66"/>
  <c r="P212" i="66"/>
  <c r="T212" i="66"/>
  <c r="X212" i="66"/>
  <c r="I213" i="66"/>
  <c r="M213" i="66"/>
  <c r="Q213" i="66"/>
  <c r="U213" i="66"/>
  <c r="Y213" i="66"/>
  <c r="L216" i="66"/>
  <c r="P216" i="66"/>
  <c r="T216" i="66"/>
  <c r="X216" i="66"/>
  <c r="I217" i="66"/>
  <c r="M217" i="66"/>
  <c r="Q217" i="66"/>
  <c r="U217" i="66"/>
  <c r="Y217" i="66"/>
  <c r="L220" i="66"/>
  <c r="P220" i="66"/>
  <c r="T220" i="66"/>
  <c r="I221" i="66"/>
  <c r="M221" i="66"/>
  <c r="Q221" i="66"/>
  <c r="U221" i="66"/>
  <c r="L224" i="66"/>
  <c r="P224" i="66"/>
  <c r="T224" i="66"/>
  <c r="I225" i="66"/>
  <c r="M225" i="66"/>
  <c r="Q225" i="66"/>
  <c r="U225" i="66"/>
  <c r="Y225" i="66"/>
  <c r="L228" i="66"/>
  <c r="P228" i="66"/>
  <c r="T228" i="66"/>
  <c r="I229" i="66"/>
  <c r="M229" i="66"/>
  <c r="Q229" i="66"/>
  <c r="U229" i="66"/>
  <c r="Y229" i="66"/>
  <c r="L232" i="66"/>
  <c r="P232" i="66"/>
  <c r="T232" i="66"/>
  <c r="X232" i="66"/>
  <c r="I233" i="66"/>
  <c r="M233" i="66"/>
  <c r="Q233" i="66"/>
  <c r="U233" i="66"/>
  <c r="Y233" i="66"/>
  <c r="L236" i="66"/>
  <c r="P236" i="66"/>
  <c r="T236" i="66"/>
  <c r="I237" i="66"/>
  <c r="M237" i="66"/>
  <c r="N237" i="66" s="1"/>
  <c r="Q237" i="66"/>
  <c r="U237" i="66"/>
  <c r="L242" i="66"/>
  <c r="P242" i="66"/>
  <c r="T242" i="66"/>
  <c r="X242" i="66"/>
  <c r="I243" i="66"/>
  <c r="M243" i="66"/>
  <c r="Q243" i="66"/>
  <c r="U243" i="66"/>
  <c r="L246" i="66"/>
  <c r="P246" i="66"/>
  <c r="T246" i="66"/>
  <c r="X246" i="66"/>
  <c r="I247" i="66"/>
  <c r="M247" i="66"/>
  <c r="Q247" i="66"/>
  <c r="U247" i="66"/>
  <c r="Y247" i="66"/>
  <c r="L250" i="66"/>
  <c r="P250" i="66"/>
  <c r="T250" i="66"/>
  <c r="X250" i="66"/>
  <c r="I251" i="66"/>
  <c r="M251" i="66"/>
  <c r="Q251" i="66"/>
  <c r="U251" i="66"/>
  <c r="Y251" i="66"/>
  <c r="L254" i="66"/>
  <c r="P254" i="66"/>
  <c r="T254" i="66"/>
  <c r="X254" i="66"/>
  <c r="I255" i="66"/>
  <c r="M255" i="66"/>
  <c r="Q255" i="66"/>
  <c r="U255" i="66"/>
  <c r="Y255" i="66"/>
  <c r="L258" i="66"/>
  <c r="P258" i="66"/>
  <c r="T258" i="66"/>
  <c r="I259" i="66"/>
  <c r="M259" i="66"/>
  <c r="X259" i="66" s="1"/>
  <c r="Q259" i="66"/>
  <c r="U259" i="66"/>
  <c r="L262" i="66"/>
  <c r="P262" i="66"/>
  <c r="T262" i="66"/>
  <c r="I263" i="66"/>
  <c r="M263" i="66"/>
  <c r="Q263" i="66"/>
  <c r="U263" i="66"/>
  <c r="O266" i="66"/>
  <c r="T266" i="66"/>
  <c r="I268" i="66"/>
  <c r="N268" i="66"/>
  <c r="T268" i="66"/>
  <c r="I271" i="66"/>
  <c r="O271" i="66"/>
  <c r="T271" i="66"/>
  <c r="Y271" i="66"/>
  <c r="O274" i="66"/>
  <c r="T274" i="66"/>
  <c r="I280" i="66"/>
  <c r="P280" i="66"/>
  <c r="V280" i="66"/>
  <c r="Y281" i="66"/>
  <c r="U281" i="66"/>
  <c r="X281" i="66"/>
  <c r="T281" i="66"/>
  <c r="P281" i="66"/>
  <c r="K281" i="66"/>
  <c r="O281" i="66"/>
  <c r="V281" i="66"/>
  <c r="L282" i="66"/>
  <c r="U282" i="66"/>
  <c r="L286" i="66"/>
  <c r="U286" i="66"/>
  <c r="L290" i="66"/>
  <c r="U290" i="66"/>
  <c r="L294" i="66"/>
  <c r="U294" i="66"/>
  <c r="L298" i="66"/>
  <c r="U298" i="66"/>
  <c r="L302" i="66"/>
  <c r="U302" i="66"/>
  <c r="Y317" i="66"/>
  <c r="U317" i="66"/>
  <c r="Q317" i="66"/>
  <c r="L317" i="66"/>
  <c r="G317" i="66"/>
  <c r="X317" i="66"/>
  <c r="T317" i="66"/>
  <c r="P317" i="66"/>
  <c r="K317" i="66"/>
  <c r="R317" i="66"/>
  <c r="Y321" i="66"/>
  <c r="U321" i="66"/>
  <c r="Q321" i="66"/>
  <c r="L321" i="66"/>
  <c r="G321" i="66"/>
  <c r="X321" i="66"/>
  <c r="T321" i="66"/>
  <c r="P321" i="66"/>
  <c r="K321" i="66"/>
  <c r="R321" i="66"/>
  <c r="Y325" i="66"/>
  <c r="U325" i="66"/>
  <c r="Q325" i="66"/>
  <c r="L325" i="66"/>
  <c r="G325" i="66"/>
  <c r="X325" i="66"/>
  <c r="T325" i="66"/>
  <c r="P325" i="66"/>
  <c r="K325" i="66"/>
  <c r="R325" i="66"/>
  <c r="Y329" i="66"/>
  <c r="U329" i="66"/>
  <c r="Q329" i="66"/>
  <c r="L329" i="66"/>
  <c r="G329" i="66"/>
  <c r="X329" i="66"/>
  <c r="T329" i="66"/>
  <c r="P329" i="66"/>
  <c r="K329" i="66"/>
  <c r="R329" i="66"/>
  <c r="Y333" i="66"/>
  <c r="U333" i="66"/>
  <c r="Q333" i="66"/>
  <c r="L333" i="66"/>
  <c r="G333" i="66"/>
  <c r="X333" i="66"/>
  <c r="T333" i="66"/>
  <c r="P333" i="66"/>
  <c r="K333" i="66"/>
  <c r="R333" i="66"/>
  <c r="U337" i="66"/>
  <c r="Q337" i="66"/>
  <c r="L337" i="66"/>
  <c r="G337" i="66"/>
  <c r="Y337" i="66" s="1"/>
  <c r="T337" i="66"/>
  <c r="P337" i="66"/>
  <c r="K337" i="66"/>
  <c r="R337" i="66"/>
  <c r="Y341" i="66"/>
  <c r="U341" i="66"/>
  <c r="Q341" i="66"/>
  <c r="L341" i="66"/>
  <c r="G341" i="66"/>
  <c r="X341" i="66"/>
  <c r="T341" i="66"/>
  <c r="P341" i="66"/>
  <c r="K341" i="66"/>
  <c r="R341" i="66"/>
  <c r="Y345" i="66"/>
  <c r="U345" i="66"/>
  <c r="Q345" i="66"/>
  <c r="L345" i="66"/>
  <c r="G345" i="66"/>
  <c r="X345" i="66"/>
  <c r="T345" i="66"/>
  <c r="P345" i="66"/>
  <c r="K345" i="66"/>
  <c r="R345" i="66"/>
  <c r="Y349" i="66"/>
  <c r="U349" i="66"/>
  <c r="Q349" i="66"/>
  <c r="L349" i="66"/>
  <c r="G349" i="66"/>
  <c r="X349" i="66"/>
  <c r="T349" i="66"/>
  <c r="P349" i="66"/>
  <c r="K349" i="66"/>
  <c r="R349" i="66"/>
  <c r="X358" i="66"/>
  <c r="T358" i="66"/>
  <c r="P358" i="66"/>
  <c r="K358" i="66"/>
  <c r="W358" i="66"/>
  <c r="S358" i="66"/>
  <c r="O358" i="66"/>
  <c r="I358" i="66"/>
  <c r="T9" i="67" s="1"/>
  <c r="R358" i="66"/>
  <c r="X362" i="66"/>
  <c r="T362" i="66"/>
  <c r="P362" i="66"/>
  <c r="K362" i="66"/>
  <c r="W362" i="66"/>
  <c r="S362" i="66"/>
  <c r="O362" i="66"/>
  <c r="I362" i="66"/>
  <c r="T13" i="67" s="1"/>
  <c r="R362" i="66"/>
  <c r="X366" i="66"/>
  <c r="T366" i="66"/>
  <c r="P366" i="66"/>
  <c r="K366" i="66"/>
  <c r="W366" i="66"/>
  <c r="S366" i="66"/>
  <c r="O366" i="66"/>
  <c r="I366" i="66"/>
  <c r="T17" i="67" s="1"/>
  <c r="R366" i="66"/>
  <c r="I369" i="66"/>
  <c r="T20" i="67" s="1"/>
  <c r="S369" i="66"/>
  <c r="X370" i="66"/>
  <c r="T370" i="66"/>
  <c r="P370" i="66"/>
  <c r="K370" i="66"/>
  <c r="W370" i="66"/>
  <c r="S370" i="66"/>
  <c r="O370" i="66"/>
  <c r="I370" i="66"/>
  <c r="T21" i="67" s="1"/>
  <c r="R370" i="66"/>
  <c r="I373" i="66"/>
  <c r="T24" i="67" s="1"/>
  <c r="S373" i="66"/>
  <c r="X374" i="66"/>
  <c r="T374" i="66"/>
  <c r="P374" i="66"/>
  <c r="K374" i="66"/>
  <c r="W374" i="66"/>
  <c r="S374" i="66"/>
  <c r="O374" i="66"/>
  <c r="I374" i="66"/>
  <c r="T25" i="67" s="1"/>
  <c r="R374" i="66"/>
  <c r="I377" i="66"/>
  <c r="T28" i="67" s="1"/>
  <c r="S377" i="66"/>
  <c r="X378" i="66"/>
  <c r="T378" i="66"/>
  <c r="P378" i="66"/>
  <c r="K378" i="66"/>
  <c r="W378" i="66"/>
  <c r="S378" i="66"/>
  <c r="O378" i="66"/>
  <c r="I378" i="66"/>
  <c r="T29" i="67" s="1"/>
  <c r="R378" i="66"/>
  <c r="I381" i="66"/>
  <c r="T32" i="67" s="1"/>
  <c r="S381" i="66"/>
  <c r="X382" i="66"/>
  <c r="T382" i="66"/>
  <c r="P382" i="66"/>
  <c r="K382" i="66"/>
  <c r="W382" i="66"/>
  <c r="S382" i="66"/>
  <c r="O382" i="66"/>
  <c r="I382" i="66"/>
  <c r="T33" i="67" s="1"/>
  <c r="R382" i="66"/>
  <c r="I385" i="66"/>
  <c r="T36" i="67" s="1"/>
  <c r="S385" i="66"/>
  <c r="X386" i="66"/>
  <c r="T386" i="66"/>
  <c r="P386" i="66"/>
  <c r="K386" i="66"/>
  <c r="W386" i="66"/>
  <c r="S386" i="66"/>
  <c r="O386" i="66"/>
  <c r="I386" i="66"/>
  <c r="T37" i="67" s="1"/>
  <c r="R386" i="66"/>
  <c r="I389" i="66"/>
  <c r="T40" i="67" s="1"/>
  <c r="S389" i="66"/>
  <c r="Y433" i="66"/>
  <c r="U433" i="66"/>
  <c r="Q433" i="66"/>
  <c r="L433" i="66"/>
  <c r="G433" i="66"/>
  <c r="X433" i="66"/>
  <c r="T433" i="66"/>
  <c r="P433" i="66"/>
  <c r="K433" i="66"/>
  <c r="R433" i="66"/>
  <c r="Y437" i="66"/>
  <c r="U437" i="66"/>
  <c r="Q437" i="66"/>
  <c r="L437" i="66"/>
  <c r="G437" i="66"/>
  <c r="X437" i="66"/>
  <c r="T437" i="66"/>
  <c r="P437" i="66"/>
  <c r="K437" i="66"/>
  <c r="R437" i="66"/>
  <c r="L446" i="66"/>
  <c r="U446" i="66"/>
  <c r="Y449" i="66"/>
  <c r="U449" i="66"/>
  <c r="Q449" i="66"/>
  <c r="L449" i="66"/>
  <c r="G449" i="66"/>
  <c r="X449" i="66"/>
  <c r="T449" i="66"/>
  <c r="P449" i="66"/>
  <c r="K449" i="66"/>
  <c r="R449" i="66"/>
  <c r="X462" i="66"/>
  <c r="T462" i="66"/>
  <c r="P462" i="66"/>
  <c r="K462" i="66"/>
  <c r="W462" i="66"/>
  <c r="S462" i="66"/>
  <c r="O462" i="66"/>
  <c r="I462" i="66"/>
  <c r="V37" i="67" s="1"/>
  <c r="R462" i="66"/>
  <c r="Y465" i="66"/>
  <c r="U465" i="66"/>
  <c r="Q465" i="66"/>
  <c r="L465" i="66"/>
  <c r="G465" i="66"/>
  <c r="X465" i="66"/>
  <c r="T465" i="66"/>
  <c r="P465" i="66"/>
  <c r="K465" i="66"/>
  <c r="R465" i="66"/>
  <c r="X474" i="66"/>
  <c r="T474" i="66"/>
  <c r="P474" i="66"/>
  <c r="K474" i="66"/>
  <c r="W474" i="66"/>
  <c r="S474" i="66"/>
  <c r="O474" i="66"/>
  <c r="I474" i="66"/>
  <c r="W11" i="67" s="1"/>
  <c r="R474" i="66"/>
  <c r="Y477" i="66"/>
  <c r="U477" i="66"/>
  <c r="Q477" i="66"/>
  <c r="L477" i="66"/>
  <c r="G477" i="66"/>
  <c r="X477" i="66"/>
  <c r="T477" i="66"/>
  <c r="P477" i="66"/>
  <c r="K477" i="66"/>
  <c r="R477" i="66"/>
  <c r="X490" i="66"/>
  <c r="T490" i="66"/>
  <c r="P490" i="66"/>
  <c r="K490" i="66"/>
  <c r="W490" i="66"/>
  <c r="S490" i="66"/>
  <c r="O490" i="66"/>
  <c r="I490" i="66"/>
  <c r="W27" i="67" s="1"/>
  <c r="R490" i="66"/>
  <c r="Y493" i="66"/>
  <c r="U493" i="66"/>
  <c r="Q493" i="66"/>
  <c r="L493" i="66"/>
  <c r="G493" i="66"/>
  <c r="X493" i="66"/>
  <c r="T493" i="66"/>
  <c r="P493" i="66"/>
  <c r="K493" i="66"/>
  <c r="R493" i="66"/>
  <c r="X514" i="66"/>
  <c r="T514" i="66"/>
  <c r="P514" i="66"/>
  <c r="K514" i="66"/>
  <c r="W514" i="66"/>
  <c r="S514" i="66"/>
  <c r="O514" i="66"/>
  <c r="I514" i="66"/>
  <c r="X13" i="67" s="1"/>
  <c r="R514" i="66"/>
  <c r="Y517" i="66"/>
  <c r="U517" i="66"/>
  <c r="Q517" i="66"/>
  <c r="L517" i="66"/>
  <c r="G517" i="66"/>
  <c r="X517" i="66"/>
  <c r="T517" i="66"/>
  <c r="P517" i="66"/>
  <c r="K517" i="66"/>
  <c r="R517" i="66"/>
  <c r="X530" i="66"/>
  <c r="T530" i="66"/>
  <c r="P530" i="66"/>
  <c r="K530" i="66"/>
  <c r="W530" i="66"/>
  <c r="S530" i="66"/>
  <c r="O530" i="66"/>
  <c r="I530" i="66"/>
  <c r="X29" i="67" s="1"/>
  <c r="R530" i="66"/>
  <c r="Y533" i="66"/>
  <c r="U533" i="66"/>
  <c r="Q533" i="66"/>
  <c r="L533" i="66"/>
  <c r="G533" i="66"/>
  <c r="X533" i="66"/>
  <c r="T533" i="66"/>
  <c r="P533" i="66"/>
  <c r="K533" i="66"/>
  <c r="R533" i="66"/>
  <c r="Y545" i="66"/>
  <c r="U545" i="66"/>
  <c r="Q545" i="66"/>
  <c r="L545" i="66"/>
  <c r="G545" i="66"/>
  <c r="X545" i="66"/>
  <c r="T545" i="66"/>
  <c r="P545" i="66"/>
  <c r="K545" i="66"/>
  <c r="R545" i="66"/>
  <c r="X558" i="66"/>
  <c r="T558" i="66"/>
  <c r="P558" i="66"/>
  <c r="K558" i="66"/>
  <c r="W558" i="66"/>
  <c r="S558" i="66"/>
  <c r="O558" i="66"/>
  <c r="I558" i="66"/>
  <c r="Y19" i="67" s="1"/>
  <c r="R558" i="66"/>
  <c r="Y561" i="66"/>
  <c r="U561" i="66"/>
  <c r="Q561" i="66"/>
  <c r="L561" i="66"/>
  <c r="G561" i="66"/>
  <c r="X561" i="66"/>
  <c r="T561" i="66"/>
  <c r="P561" i="66"/>
  <c r="K561" i="66"/>
  <c r="R561" i="66"/>
  <c r="X574" i="66"/>
  <c r="T574" i="66"/>
  <c r="P574" i="66"/>
  <c r="K574" i="66"/>
  <c r="W574" i="66"/>
  <c r="S574" i="66"/>
  <c r="O574" i="66"/>
  <c r="I574" i="66"/>
  <c r="Y35" i="67" s="1"/>
  <c r="R574" i="66"/>
  <c r="Y577" i="66"/>
  <c r="U577" i="66"/>
  <c r="Q577" i="66"/>
  <c r="L577" i="66"/>
  <c r="G577" i="66"/>
  <c r="X577" i="66"/>
  <c r="T577" i="66"/>
  <c r="P577" i="66"/>
  <c r="K577" i="66"/>
  <c r="R577" i="66"/>
  <c r="H45" i="1"/>
  <c r="H49" i="1"/>
  <c r="H53" i="1"/>
  <c r="H57" i="1"/>
  <c r="H61" i="1"/>
  <c r="H67" i="1"/>
  <c r="V67" i="1"/>
  <c r="Z67" i="1"/>
  <c r="H71" i="1"/>
  <c r="V71" i="1"/>
  <c r="Z71" i="1"/>
  <c r="H75" i="1"/>
  <c r="V75" i="1"/>
  <c r="Z75" i="1"/>
  <c r="H79" i="1"/>
  <c r="V79" i="1"/>
  <c r="Z79" i="1"/>
  <c r="H83" i="1"/>
  <c r="V83" i="1"/>
  <c r="Z83" i="1"/>
  <c r="H87" i="1"/>
  <c r="V87" i="1"/>
  <c r="Z87" i="1"/>
  <c r="H91" i="1"/>
  <c r="V91" i="1"/>
  <c r="Z91" i="1"/>
  <c r="H95" i="1"/>
  <c r="V95" i="1"/>
  <c r="Z95" i="1"/>
  <c r="H99" i="1"/>
  <c r="V99" i="1"/>
  <c r="Z99" i="1"/>
  <c r="H103" i="1"/>
  <c r="V103" i="1"/>
  <c r="Z103" i="1"/>
  <c r="H107" i="1"/>
  <c r="V107" i="1"/>
  <c r="Z107" i="1"/>
  <c r="H111" i="1"/>
  <c r="V111" i="1"/>
  <c r="Z111" i="1"/>
  <c r="H115" i="1"/>
  <c r="V115" i="1"/>
  <c r="Z115" i="1"/>
  <c r="AG10" i="6"/>
  <c r="X32" i="16"/>
  <c r="X33" i="16"/>
  <c r="X34" i="16"/>
  <c r="X35" i="16"/>
  <c r="X36" i="16"/>
  <c r="X37" i="16"/>
  <c r="X38" i="16"/>
  <c r="H10" i="45"/>
  <c r="H14" i="45"/>
  <c r="AD17" i="45"/>
  <c r="AD21" i="45"/>
  <c r="AD26" i="45"/>
  <c r="AH13" i="46"/>
  <c r="AH15" i="46"/>
  <c r="AF28" i="46"/>
  <c r="AF30" i="46"/>
  <c r="AF32" i="46"/>
  <c r="AF34" i="46"/>
  <c r="S5" i="48"/>
  <c r="P14" i="48"/>
  <c r="P18" i="48"/>
  <c r="AD18" i="48"/>
  <c r="P22" i="48"/>
  <c r="AD22" i="48"/>
  <c r="O48" i="48"/>
  <c r="AC48" i="48"/>
  <c r="O52" i="48"/>
  <c r="AC52" i="48"/>
  <c r="O56" i="48"/>
  <c r="AC56" i="48"/>
  <c r="O60" i="48"/>
  <c r="AC60" i="48"/>
  <c r="AC63" i="48"/>
  <c r="AC67" i="48"/>
  <c r="AC71" i="48"/>
  <c r="AC75" i="48"/>
  <c r="L13" i="64"/>
  <c r="P13" i="64"/>
  <c r="X13" i="64"/>
  <c r="AB13" i="64"/>
  <c r="J15" i="64"/>
  <c r="R15" i="64"/>
  <c r="X15" i="64"/>
  <c r="L17" i="64"/>
  <c r="P17" i="64"/>
  <c r="V17" i="64"/>
  <c r="Z17" i="64"/>
  <c r="I18" i="64"/>
  <c r="M18" i="64"/>
  <c r="Q18" i="64"/>
  <c r="W18" i="64"/>
  <c r="AA18" i="64"/>
  <c r="J19" i="64"/>
  <c r="N19" i="64"/>
  <c r="R19" i="64"/>
  <c r="X19" i="64"/>
  <c r="AB19" i="64"/>
  <c r="L21" i="64"/>
  <c r="P21" i="64"/>
  <c r="V21" i="64"/>
  <c r="Z21" i="64"/>
  <c r="I22" i="64"/>
  <c r="M22" i="64"/>
  <c r="AA22" i="64" s="1"/>
  <c r="Q22" i="64"/>
  <c r="W22" i="64"/>
  <c r="J23" i="64"/>
  <c r="R23" i="64"/>
  <c r="X23" i="64"/>
  <c r="I29" i="64"/>
  <c r="M29" i="64"/>
  <c r="AA29" i="64" s="1"/>
  <c r="Q29" i="64"/>
  <c r="I44" i="64"/>
  <c r="M44" i="64"/>
  <c r="AA44" i="64" s="1"/>
  <c r="Q44" i="64"/>
  <c r="I59" i="64"/>
  <c r="M59" i="64"/>
  <c r="AA59" i="64" s="1"/>
  <c r="Q59" i="64"/>
  <c r="I74" i="64"/>
  <c r="M74" i="64"/>
  <c r="AA74" i="64" s="1"/>
  <c r="Q74" i="64"/>
  <c r="I89" i="64"/>
  <c r="M89" i="64"/>
  <c r="AA89" i="64" s="1"/>
  <c r="Q89" i="64"/>
  <c r="I104" i="64"/>
  <c r="M104" i="64"/>
  <c r="AA104" i="64" s="1"/>
  <c r="Q104" i="64"/>
  <c r="I119" i="64"/>
  <c r="M119" i="64"/>
  <c r="AA119" i="64" s="1"/>
  <c r="Q119" i="64"/>
  <c r="I134" i="64"/>
  <c r="M134" i="64"/>
  <c r="AA134" i="64" s="1"/>
  <c r="Q134" i="64"/>
  <c r="I149" i="64"/>
  <c r="M149" i="64"/>
  <c r="Q149" i="64"/>
  <c r="Y149" i="64"/>
  <c r="I164" i="64"/>
  <c r="M164" i="64"/>
  <c r="Q164" i="64"/>
  <c r="Y164" i="64"/>
  <c r="I179" i="64"/>
  <c r="M179" i="64"/>
  <c r="Q179" i="64"/>
  <c r="Y179" i="64"/>
  <c r="I194" i="64"/>
  <c r="M194" i="64"/>
  <c r="Q194" i="64"/>
  <c r="Y194" i="64"/>
  <c r="I209" i="64"/>
  <c r="M209" i="64"/>
  <c r="Q209" i="64"/>
  <c r="Y209" i="64"/>
  <c r="I224" i="64"/>
  <c r="M224" i="64"/>
  <c r="Q224" i="64"/>
  <c r="Y224" i="64"/>
  <c r="J240" i="64"/>
  <c r="O240" i="64"/>
  <c r="S240" i="64"/>
  <c r="J242" i="64"/>
  <c r="O242" i="64"/>
  <c r="S242" i="64"/>
  <c r="J244" i="64"/>
  <c r="O244" i="64"/>
  <c r="S244" i="64"/>
  <c r="Y244" i="64"/>
  <c r="J246" i="64"/>
  <c r="O246" i="64"/>
  <c r="S246" i="64"/>
  <c r="Y246" i="64"/>
  <c r="J248" i="64"/>
  <c r="O248" i="64"/>
  <c r="S248" i="64"/>
  <c r="Y248" i="64"/>
  <c r="J250" i="64"/>
  <c r="O250" i="64"/>
  <c r="S250" i="64"/>
  <c r="K255" i="64"/>
  <c r="P255" i="64"/>
  <c r="V255" i="64"/>
  <c r="J256" i="64"/>
  <c r="O256" i="64"/>
  <c r="S256" i="64"/>
  <c r="M257" i="64"/>
  <c r="R257" i="64"/>
  <c r="X257" i="64"/>
  <c r="K259" i="64"/>
  <c r="P259" i="64"/>
  <c r="V259" i="64"/>
  <c r="J260" i="64"/>
  <c r="O260" i="64"/>
  <c r="S260" i="64"/>
  <c r="M261" i="64"/>
  <c r="R261" i="64"/>
  <c r="X261" i="64"/>
  <c r="K263" i="64"/>
  <c r="P263" i="64"/>
  <c r="V263" i="64"/>
  <c r="J264" i="64"/>
  <c r="O264" i="64"/>
  <c r="S264" i="64"/>
  <c r="M265" i="64"/>
  <c r="AA265" i="64" s="1"/>
  <c r="R265" i="64"/>
  <c r="X265" i="64"/>
  <c r="J285" i="64"/>
  <c r="O285" i="64"/>
  <c r="S285" i="64"/>
  <c r="J287" i="64"/>
  <c r="O287" i="64"/>
  <c r="S287" i="64"/>
  <c r="J289" i="64"/>
  <c r="O289" i="64"/>
  <c r="S289" i="64"/>
  <c r="J291" i="64"/>
  <c r="O291" i="64"/>
  <c r="S291" i="64"/>
  <c r="J293" i="64"/>
  <c r="O293" i="64"/>
  <c r="S293" i="64"/>
  <c r="J295" i="64"/>
  <c r="O295" i="64"/>
  <c r="S295" i="64"/>
  <c r="J300" i="64"/>
  <c r="O300" i="64"/>
  <c r="S300" i="64"/>
  <c r="J302" i="64"/>
  <c r="O302" i="64"/>
  <c r="S302" i="64"/>
  <c r="J304" i="64"/>
  <c r="O304" i="64"/>
  <c r="S304" i="64"/>
  <c r="J306" i="64"/>
  <c r="O306" i="64"/>
  <c r="S306" i="64"/>
  <c r="J308" i="64"/>
  <c r="O308" i="64"/>
  <c r="S308" i="64"/>
  <c r="J310" i="64"/>
  <c r="O310" i="64"/>
  <c r="S310" i="64"/>
  <c r="J315" i="64"/>
  <c r="O315" i="64"/>
  <c r="S315" i="64"/>
  <c r="J317" i="64"/>
  <c r="O317" i="64"/>
  <c r="S317" i="64"/>
  <c r="J319" i="64"/>
  <c r="O319" i="64"/>
  <c r="S319" i="64"/>
  <c r="J321" i="64"/>
  <c r="O321" i="64"/>
  <c r="S321" i="64"/>
  <c r="J323" i="64"/>
  <c r="O323" i="64"/>
  <c r="S323" i="64"/>
  <c r="J325" i="64"/>
  <c r="O325" i="64"/>
  <c r="S325" i="64"/>
  <c r="L326" i="64"/>
  <c r="Q326" i="64"/>
  <c r="W326" i="64"/>
  <c r="J330" i="64"/>
  <c r="O330" i="64"/>
  <c r="S330" i="64"/>
  <c r="G331" i="64"/>
  <c r="AB331" i="64" s="1"/>
  <c r="L331" i="64"/>
  <c r="Q331" i="64"/>
  <c r="W331" i="64"/>
  <c r="J332" i="64"/>
  <c r="O332" i="64"/>
  <c r="S332" i="64"/>
  <c r="G333" i="64"/>
  <c r="AB333" i="64" s="1"/>
  <c r="L333" i="64"/>
  <c r="Q333" i="64"/>
  <c r="W333" i="64"/>
  <c r="J334" i="64"/>
  <c r="O334" i="64"/>
  <c r="S334" i="64"/>
  <c r="G335" i="64"/>
  <c r="AB335" i="64" s="1"/>
  <c r="L335" i="64"/>
  <c r="Q335" i="64"/>
  <c r="W335" i="64"/>
  <c r="J336" i="64"/>
  <c r="O336" i="64"/>
  <c r="S336" i="64"/>
  <c r="G337" i="64"/>
  <c r="AB337" i="64" s="1"/>
  <c r="L337" i="64"/>
  <c r="Q337" i="64"/>
  <c r="W337" i="64"/>
  <c r="J338" i="64"/>
  <c r="O338" i="64"/>
  <c r="S338" i="64"/>
  <c r="G339" i="64"/>
  <c r="AB339" i="64" s="1"/>
  <c r="L339" i="64"/>
  <c r="Q339" i="64"/>
  <c r="W339" i="64"/>
  <c r="J340" i="64"/>
  <c r="O340" i="64"/>
  <c r="S340" i="64"/>
  <c r="G341" i="64"/>
  <c r="AB341" i="64" s="1"/>
  <c r="L341" i="64"/>
  <c r="Q341" i="64"/>
  <c r="W341" i="64"/>
  <c r="J345" i="64"/>
  <c r="O345" i="64"/>
  <c r="S345" i="64"/>
  <c r="G346" i="64"/>
  <c r="AB346" i="64" s="1"/>
  <c r="L346" i="64"/>
  <c r="Q346" i="64"/>
  <c r="W346" i="64"/>
  <c r="J347" i="64"/>
  <c r="O347" i="64"/>
  <c r="S347" i="64"/>
  <c r="G348" i="64"/>
  <c r="L348" i="64"/>
  <c r="Q348" i="64"/>
  <c r="W348" i="64"/>
  <c r="AB348" i="64"/>
  <c r="J349" i="64"/>
  <c r="O349" i="64"/>
  <c r="S349" i="64"/>
  <c r="G350" i="64"/>
  <c r="AB350" i="64" s="1"/>
  <c r="L350" i="64"/>
  <c r="Q350" i="64"/>
  <c r="W350" i="64"/>
  <c r="J351" i="64"/>
  <c r="O351" i="64"/>
  <c r="S351" i="64"/>
  <c r="G352" i="64"/>
  <c r="AB352" i="64" s="1"/>
  <c r="L352" i="64"/>
  <c r="Q352" i="64"/>
  <c r="W352" i="64"/>
  <c r="J353" i="64"/>
  <c r="O353" i="64"/>
  <c r="S353" i="64"/>
  <c r="G354" i="64"/>
  <c r="AB354" i="64" s="1"/>
  <c r="L354" i="64"/>
  <c r="Q354" i="64"/>
  <c r="W354" i="64"/>
  <c r="J355" i="64"/>
  <c r="O355" i="64"/>
  <c r="S355" i="64"/>
  <c r="G356" i="64"/>
  <c r="AB356" i="64" s="1"/>
  <c r="L356" i="64"/>
  <c r="Q356" i="64"/>
  <c r="W356" i="64"/>
  <c r="K360" i="64"/>
  <c r="P360" i="64"/>
  <c r="V360" i="64"/>
  <c r="M361" i="64"/>
  <c r="AA361" i="64" s="1"/>
  <c r="R361" i="64"/>
  <c r="K362" i="64"/>
  <c r="P362" i="64"/>
  <c r="V362" i="64"/>
  <c r="AA362" i="64"/>
  <c r="M363" i="64"/>
  <c r="AA363" i="64" s="1"/>
  <c r="R363" i="64"/>
  <c r="K364" i="64"/>
  <c r="P364" i="64"/>
  <c r="V364" i="64"/>
  <c r="M365" i="64"/>
  <c r="AA365" i="64" s="1"/>
  <c r="R365" i="64"/>
  <c r="K366" i="64"/>
  <c r="P366" i="64"/>
  <c r="V366" i="64"/>
  <c r="M367" i="64"/>
  <c r="AA367" i="64" s="1"/>
  <c r="R367" i="64"/>
  <c r="K368" i="64"/>
  <c r="P368" i="64"/>
  <c r="V368" i="64"/>
  <c r="M369" i="64"/>
  <c r="AA369" i="64" s="1"/>
  <c r="R369" i="64"/>
  <c r="K370" i="64"/>
  <c r="P370" i="64"/>
  <c r="V370" i="64"/>
  <c r="M371" i="64"/>
  <c r="R371" i="64"/>
  <c r="G375" i="64"/>
  <c r="AB375" i="64" s="1"/>
  <c r="L375" i="64"/>
  <c r="Q375" i="64"/>
  <c r="W375" i="64"/>
  <c r="K376" i="64"/>
  <c r="P376" i="64"/>
  <c r="V376" i="64"/>
  <c r="AA376" i="64"/>
  <c r="J377" i="64"/>
  <c r="O377" i="64"/>
  <c r="S377" i="64"/>
  <c r="Y377" i="64"/>
  <c r="M378" i="64"/>
  <c r="AA378" i="64" s="1"/>
  <c r="R378" i="64"/>
  <c r="G379" i="64"/>
  <c r="AB379" i="64" s="1"/>
  <c r="L379" i="64"/>
  <c r="Q379" i="64"/>
  <c r="W379" i="64"/>
  <c r="K380" i="64"/>
  <c r="P380" i="64"/>
  <c r="V380" i="64"/>
  <c r="J381" i="64"/>
  <c r="O381" i="64"/>
  <c r="S381" i="64"/>
  <c r="Y381" i="64"/>
  <c r="M382" i="64"/>
  <c r="R382" i="64"/>
  <c r="G383" i="64"/>
  <c r="L383" i="64"/>
  <c r="Q383" i="64"/>
  <c r="W383" i="64"/>
  <c r="AB383" i="64"/>
  <c r="K384" i="64"/>
  <c r="P384" i="64"/>
  <c r="V384" i="64"/>
  <c r="AA384" i="64"/>
  <c r="J385" i="64"/>
  <c r="O385" i="64"/>
  <c r="S385" i="64"/>
  <c r="Y385" i="64"/>
  <c r="M386" i="64"/>
  <c r="R386" i="64"/>
  <c r="K390" i="64"/>
  <c r="P390" i="64"/>
  <c r="V390" i="64"/>
  <c r="AA390" i="64"/>
  <c r="M391" i="64"/>
  <c r="R391" i="64"/>
  <c r="K392" i="64"/>
  <c r="P392" i="64"/>
  <c r="V392" i="64"/>
  <c r="AA392" i="64"/>
  <c r="M393" i="64"/>
  <c r="AA393" i="64" s="1"/>
  <c r="R393" i="64"/>
  <c r="K394" i="64"/>
  <c r="P394" i="64"/>
  <c r="V394" i="64"/>
  <c r="AA394" i="64"/>
  <c r="M395" i="64"/>
  <c r="R395" i="64"/>
  <c r="K396" i="64"/>
  <c r="P396" i="64"/>
  <c r="V396" i="64"/>
  <c r="AA396" i="64"/>
  <c r="M397" i="64"/>
  <c r="R397" i="64"/>
  <c r="K398" i="64"/>
  <c r="P398" i="64"/>
  <c r="V398" i="64"/>
  <c r="AA398" i="64"/>
  <c r="M399" i="64"/>
  <c r="R399" i="64"/>
  <c r="K400" i="64"/>
  <c r="P400" i="64"/>
  <c r="V400" i="64"/>
  <c r="AA400" i="64"/>
  <c r="M401" i="64"/>
  <c r="R401" i="64"/>
  <c r="G405" i="64"/>
  <c r="L405" i="64"/>
  <c r="Q405" i="64"/>
  <c r="W405" i="64"/>
  <c r="AB405" i="64"/>
  <c r="K406" i="64"/>
  <c r="P406" i="64"/>
  <c r="V406" i="64"/>
  <c r="AA406" i="64"/>
  <c r="J407" i="64"/>
  <c r="O407" i="64"/>
  <c r="S407" i="64"/>
  <c r="Y407" i="64"/>
  <c r="M408" i="64"/>
  <c r="R408" i="64"/>
  <c r="G409" i="64"/>
  <c r="L409" i="64"/>
  <c r="Q409" i="64"/>
  <c r="W409" i="64"/>
  <c r="AB409" i="64"/>
  <c r="K410" i="64"/>
  <c r="P410" i="64"/>
  <c r="V410" i="64"/>
  <c r="AA410" i="64"/>
  <c r="J411" i="64"/>
  <c r="O411" i="64"/>
  <c r="S411" i="64"/>
  <c r="Y411" i="64"/>
  <c r="M412" i="64"/>
  <c r="R412" i="64"/>
  <c r="G413" i="64"/>
  <c r="L413" i="64"/>
  <c r="Q413" i="64"/>
  <c r="W413" i="64"/>
  <c r="AB413" i="64"/>
  <c r="K414" i="64"/>
  <c r="P414" i="64"/>
  <c r="V414" i="64"/>
  <c r="AA414" i="64"/>
  <c r="J415" i="64"/>
  <c r="O415" i="64"/>
  <c r="S415" i="64"/>
  <c r="Y415" i="64"/>
  <c r="M416" i="64"/>
  <c r="R416" i="64"/>
  <c r="G420" i="64"/>
  <c r="L420" i="64"/>
  <c r="Q420" i="64"/>
  <c r="W420" i="64"/>
  <c r="AB420" i="64"/>
  <c r="K421" i="64"/>
  <c r="P421" i="64"/>
  <c r="V421" i="64"/>
  <c r="AA421" i="64"/>
  <c r="J422" i="64"/>
  <c r="O422" i="64"/>
  <c r="S422" i="64"/>
  <c r="Y422" i="64"/>
  <c r="M423" i="64"/>
  <c r="R423" i="64"/>
  <c r="G424" i="64"/>
  <c r="L424" i="64"/>
  <c r="Q424" i="64"/>
  <c r="W424" i="64"/>
  <c r="AB424" i="64"/>
  <c r="K425" i="64"/>
  <c r="P425" i="64"/>
  <c r="V425" i="64"/>
  <c r="AA425" i="64"/>
  <c r="J426" i="64"/>
  <c r="O426" i="64"/>
  <c r="S426" i="64"/>
  <c r="Y426" i="64"/>
  <c r="M427" i="64"/>
  <c r="R427" i="64"/>
  <c r="G428" i="64"/>
  <c r="L428" i="64"/>
  <c r="Q428" i="64"/>
  <c r="W428" i="64"/>
  <c r="AB428" i="64"/>
  <c r="K429" i="64"/>
  <c r="P429" i="64"/>
  <c r="V429" i="64"/>
  <c r="AA429" i="64"/>
  <c r="J430" i="64"/>
  <c r="O430" i="64"/>
  <c r="S430" i="64"/>
  <c r="Y430" i="64"/>
  <c r="M431" i="64"/>
  <c r="R431" i="64"/>
  <c r="G435" i="64"/>
  <c r="L435" i="64"/>
  <c r="Q435" i="64"/>
  <c r="W435" i="64"/>
  <c r="AB435" i="64"/>
  <c r="K436" i="64"/>
  <c r="P436" i="64"/>
  <c r="V436" i="64"/>
  <c r="AA436" i="64"/>
  <c r="J437" i="64"/>
  <c r="O437" i="64"/>
  <c r="S437" i="64"/>
  <c r="Y437" i="64"/>
  <c r="M438" i="64"/>
  <c r="R438" i="64"/>
  <c r="G439" i="64"/>
  <c r="L439" i="64"/>
  <c r="Q439" i="64"/>
  <c r="W439" i="64"/>
  <c r="AB439" i="64"/>
  <c r="K440" i="64"/>
  <c r="P440" i="64"/>
  <c r="V440" i="64"/>
  <c r="AA440" i="64"/>
  <c r="J441" i="64"/>
  <c r="O441" i="64"/>
  <c r="S441" i="64"/>
  <c r="Y441" i="64"/>
  <c r="M442" i="64"/>
  <c r="R442" i="64"/>
  <c r="G443" i="64"/>
  <c r="L443" i="64"/>
  <c r="Q443" i="64"/>
  <c r="W443" i="64"/>
  <c r="AB443" i="64"/>
  <c r="K444" i="64"/>
  <c r="P444" i="64"/>
  <c r="V444" i="64"/>
  <c r="AA444" i="64"/>
  <c r="J445" i="64"/>
  <c r="O445" i="64"/>
  <c r="S445" i="64"/>
  <c r="Y445" i="64"/>
  <c r="M446" i="64"/>
  <c r="R446" i="64"/>
  <c r="G450" i="64"/>
  <c r="L450" i="64"/>
  <c r="Q450" i="64"/>
  <c r="W450" i="64"/>
  <c r="AB450" i="64"/>
  <c r="K451" i="64"/>
  <c r="P451" i="64"/>
  <c r="V451" i="64"/>
  <c r="AA451" i="64"/>
  <c r="J452" i="64"/>
  <c r="O452" i="64"/>
  <c r="S452" i="64"/>
  <c r="Y452" i="64"/>
  <c r="M453" i="64"/>
  <c r="R453" i="64"/>
  <c r="G454" i="64"/>
  <c r="L454" i="64"/>
  <c r="Q454" i="64"/>
  <c r="W454" i="64"/>
  <c r="AB454" i="64"/>
  <c r="K455" i="64"/>
  <c r="P455" i="64"/>
  <c r="V455" i="64"/>
  <c r="AA455" i="64"/>
  <c r="J456" i="64"/>
  <c r="O456" i="64"/>
  <c r="S456" i="64"/>
  <c r="Y456" i="64"/>
  <c r="M457" i="64"/>
  <c r="R457" i="64"/>
  <c r="G458" i="64"/>
  <c r="L458" i="64"/>
  <c r="Q458" i="64"/>
  <c r="W458" i="64"/>
  <c r="AB458" i="64"/>
  <c r="K459" i="64"/>
  <c r="P459" i="64"/>
  <c r="V459" i="64"/>
  <c r="AA459" i="64"/>
  <c r="J460" i="64"/>
  <c r="O460" i="64"/>
  <c r="S460" i="64"/>
  <c r="Y460" i="64"/>
  <c r="M461" i="64"/>
  <c r="R461" i="64"/>
  <c r="M11" i="66"/>
  <c r="I13" i="66"/>
  <c r="O13" i="66"/>
  <c r="S13" i="66"/>
  <c r="M14" i="66"/>
  <c r="R14" i="66"/>
  <c r="G15" i="66"/>
  <c r="L15" i="66"/>
  <c r="Q15" i="66"/>
  <c r="U15" i="66"/>
  <c r="Y15" i="66"/>
  <c r="K16" i="66"/>
  <c r="P16" i="66"/>
  <c r="T16" i="66"/>
  <c r="X16" i="66"/>
  <c r="I17" i="66"/>
  <c r="O17" i="66"/>
  <c r="S17" i="66"/>
  <c r="W17" i="66"/>
  <c r="M18" i="66"/>
  <c r="R18" i="66"/>
  <c r="G19" i="66"/>
  <c r="L19" i="66"/>
  <c r="Q19" i="66"/>
  <c r="U19" i="66"/>
  <c r="Y19" i="66"/>
  <c r="K20" i="66"/>
  <c r="P20" i="66"/>
  <c r="T20" i="66"/>
  <c r="I21" i="66"/>
  <c r="O21" i="66"/>
  <c r="S21" i="66"/>
  <c r="M22" i="66"/>
  <c r="R22" i="66"/>
  <c r="G23" i="66"/>
  <c r="L23" i="66"/>
  <c r="Q23" i="66"/>
  <c r="U23" i="66"/>
  <c r="Y23" i="66"/>
  <c r="K24" i="66"/>
  <c r="P24" i="66"/>
  <c r="T24" i="66"/>
  <c r="X24" i="66"/>
  <c r="I25" i="66"/>
  <c r="O25" i="66"/>
  <c r="S25" i="66"/>
  <c r="W25" i="66"/>
  <c r="M26" i="66"/>
  <c r="R26" i="66"/>
  <c r="V26" i="66"/>
  <c r="G27" i="66"/>
  <c r="L27" i="66"/>
  <c r="Q27" i="66"/>
  <c r="U27" i="66"/>
  <c r="Y27" i="66"/>
  <c r="K28" i="66"/>
  <c r="P28" i="66"/>
  <c r="T28" i="66"/>
  <c r="X28" i="66"/>
  <c r="I29" i="66"/>
  <c r="O29" i="66"/>
  <c r="S29" i="66"/>
  <c r="W29" i="66"/>
  <c r="M30" i="66"/>
  <c r="R30" i="66"/>
  <c r="V30" i="66"/>
  <c r="G31" i="66"/>
  <c r="L31" i="66"/>
  <c r="Q31" i="66"/>
  <c r="U31" i="66"/>
  <c r="Y31" i="66"/>
  <c r="K32" i="66"/>
  <c r="P32" i="66"/>
  <c r="T32" i="66"/>
  <c r="X32" i="66"/>
  <c r="I33" i="66"/>
  <c r="O33" i="66"/>
  <c r="S33" i="66"/>
  <c r="W33" i="66"/>
  <c r="M34" i="66"/>
  <c r="R34" i="66"/>
  <c r="V34" i="66"/>
  <c r="G35" i="66"/>
  <c r="L35" i="66"/>
  <c r="Q35" i="66"/>
  <c r="U35" i="66"/>
  <c r="Y35" i="66"/>
  <c r="K36" i="66"/>
  <c r="P36" i="66"/>
  <c r="T36" i="66"/>
  <c r="X36" i="66"/>
  <c r="I37" i="66"/>
  <c r="O37" i="66"/>
  <c r="S37" i="66"/>
  <c r="W37" i="66"/>
  <c r="M38" i="66"/>
  <c r="R38" i="66"/>
  <c r="V38" i="66"/>
  <c r="G39" i="66"/>
  <c r="L39" i="66"/>
  <c r="Q39" i="66"/>
  <c r="U39" i="66"/>
  <c r="Y39" i="66"/>
  <c r="K40" i="66"/>
  <c r="P40" i="66"/>
  <c r="T40" i="66"/>
  <c r="X40" i="66"/>
  <c r="I41" i="66"/>
  <c r="O41" i="66"/>
  <c r="S41" i="66"/>
  <c r="W41" i="66"/>
  <c r="M42" i="66"/>
  <c r="R42" i="66"/>
  <c r="V42" i="66"/>
  <c r="G43" i="66"/>
  <c r="L43" i="66"/>
  <c r="Q43" i="66"/>
  <c r="U43" i="66"/>
  <c r="Y43" i="66"/>
  <c r="K44" i="66"/>
  <c r="P44" i="66"/>
  <c r="T44" i="66"/>
  <c r="X44" i="66"/>
  <c r="I45" i="66"/>
  <c r="O45" i="66"/>
  <c r="S45" i="66"/>
  <c r="W45" i="66"/>
  <c r="M46" i="66"/>
  <c r="X46" i="66" s="1"/>
  <c r="R46" i="66"/>
  <c r="V46" i="66"/>
  <c r="Y47" i="66"/>
  <c r="I51" i="66"/>
  <c r="O51" i="66"/>
  <c r="S51" i="66"/>
  <c r="M52" i="66"/>
  <c r="R52" i="66"/>
  <c r="V52" i="66"/>
  <c r="G53" i="66"/>
  <c r="Y53" i="66" s="1"/>
  <c r="L53" i="66"/>
  <c r="Q53" i="66"/>
  <c r="U53" i="66"/>
  <c r="K54" i="66"/>
  <c r="P54" i="66"/>
  <c r="T54" i="66"/>
  <c r="I55" i="66"/>
  <c r="O55" i="66"/>
  <c r="S55" i="66"/>
  <c r="M56" i="66"/>
  <c r="R56" i="66"/>
  <c r="V56" i="66"/>
  <c r="G57" i="66"/>
  <c r="Y57" i="66" s="1"/>
  <c r="L57" i="66"/>
  <c r="Q57" i="66"/>
  <c r="U57" i="66"/>
  <c r="K58" i="66"/>
  <c r="P58" i="66"/>
  <c r="T58" i="66"/>
  <c r="I59" i="66"/>
  <c r="O59" i="66"/>
  <c r="S59" i="66"/>
  <c r="M60" i="66"/>
  <c r="R60" i="66"/>
  <c r="V60" i="66"/>
  <c r="G61" i="66"/>
  <c r="Y61" i="66" s="1"/>
  <c r="L61" i="66"/>
  <c r="Q61" i="66"/>
  <c r="U61" i="66"/>
  <c r="K62" i="66"/>
  <c r="P62" i="66"/>
  <c r="T62" i="66"/>
  <c r="X62" i="66"/>
  <c r="I63" i="66"/>
  <c r="O63" i="66"/>
  <c r="S63" i="66"/>
  <c r="W63" i="66"/>
  <c r="M64" i="66"/>
  <c r="R64" i="66"/>
  <c r="V64" i="66"/>
  <c r="G65" i="66"/>
  <c r="L65" i="66"/>
  <c r="Q65" i="66"/>
  <c r="U65" i="66"/>
  <c r="Y65" i="66"/>
  <c r="K66" i="66"/>
  <c r="P66" i="66"/>
  <c r="T66" i="66"/>
  <c r="X66" i="66"/>
  <c r="I67" i="66"/>
  <c r="O67" i="66"/>
  <c r="S67" i="66"/>
  <c r="W67" i="66"/>
  <c r="M68" i="66"/>
  <c r="R68" i="66"/>
  <c r="V68" i="66"/>
  <c r="G69" i="66"/>
  <c r="L69" i="66"/>
  <c r="Q69" i="66"/>
  <c r="U69" i="66"/>
  <c r="Y69" i="66"/>
  <c r="K70" i="66"/>
  <c r="P70" i="66"/>
  <c r="T70" i="66"/>
  <c r="X70" i="66"/>
  <c r="I71" i="66"/>
  <c r="O71" i="66"/>
  <c r="S71" i="66"/>
  <c r="W71" i="66"/>
  <c r="M72" i="66"/>
  <c r="R72" i="66"/>
  <c r="V72" i="66"/>
  <c r="G73" i="66"/>
  <c r="L73" i="66"/>
  <c r="Q73" i="66"/>
  <c r="U73" i="66"/>
  <c r="Y73" i="66"/>
  <c r="K74" i="66"/>
  <c r="P74" i="66"/>
  <c r="T74" i="66"/>
  <c r="X74" i="66"/>
  <c r="I75" i="66"/>
  <c r="O75" i="66"/>
  <c r="S75" i="66"/>
  <c r="W75" i="66"/>
  <c r="M76" i="66"/>
  <c r="X76" i="66" s="1"/>
  <c r="R76" i="66"/>
  <c r="V76" i="66"/>
  <c r="G77" i="66"/>
  <c r="L77" i="66"/>
  <c r="Q77" i="66"/>
  <c r="U77" i="66"/>
  <c r="Y77" i="66"/>
  <c r="K78" i="66"/>
  <c r="P78" i="66"/>
  <c r="T78" i="66"/>
  <c r="X78" i="66"/>
  <c r="I79" i="66"/>
  <c r="O79" i="66"/>
  <c r="S79" i="66"/>
  <c r="W79" i="66"/>
  <c r="M80" i="66"/>
  <c r="R80" i="66"/>
  <c r="V80" i="66"/>
  <c r="G81" i="66"/>
  <c r="L81" i="66"/>
  <c r="Q81" i="66"/>
  <c r="U81" i="66"/>
  <c r="Y81" i="66"/>
  <c r="K82" i="66"/>
  <c r="P82" i="66"/>
  <c r="T82" i="66"/>
  <c r="X82" i="66"/>
  <c r="I83" i="66"/>
  <c r="O83" i="66"/>
  <c r="S83" i="66"/>
  <c r="W83" i="66"/>
  <c r="M84" i="66"/>
  <c r="X84" i="66" s="1"/>
  <c r="R84" i="66"/>
  <c r="V84" i="66"/>
  <c r="G85" i="66"/>
  <c r="Y85" i="66" s="1"/>
  <c r="L85" i="66"/>
  <c r="Q85" i="66"/>
  <c r="U85" i="66"/>
  <c r="R89" i="66"/>
  <c r="V89" i="66"/>
  <c r="G90" i="66"/>
  <c r="Y90" i="66" s="1"/>
  <c r="K90" i="66"/>
  <c r="O90" i="66"/>
  <c r="S90" i="66"/>
  <c r="L91" i="66"/>
  <c r="P91" i="66"/>
  <c r="T91" i="66"/>
  <c r="I92" i="66"/>
  <c r="M92" i="66"/>
  <c r="Q92" i="66"/>
  <c r="U92" i="66"/>
  <c r="R93" i="66"/>
  <c r="V93" i="66"/>
  <c r="G94" i="66"/>
  <c r="Y94" i="66" s="1"/>
  <c r="K94" i="66"/>
  <c r="O94" i="66"/>
  <c r="S94" i="66"/>
  <c r="L95" i="66"/>
  <c r="P95" i="66"/>
  <c r="T95" i="66"/>
  <c r="I96" i="66"/>
  <c r="M96" i="66"/>
  <c r="Q96" i="66"/>
  <c r="U96" i="66"/>
  <c r="R97" i="66"/>
  <c r="V97" i="66"/>
  <c r="G98" i="66"/>
  <c r="K98" i="66"/>
  <c r="O98" i="66"/>
  <c r="S98" i="66"/>
  <c r="W98" i="66"/>
  <c r="L99" i="66"/>
  <c r="P99" i="66"/>
  <c r="T99" i="66"/>
  <c r="I100" i="66"/>
  <c r="J100" i="66" s="1"/>
  <c r="M100" i="66"/>
  <c r="X100" i="66" s="1"/>
  <c r="Q100" i="66"/>
  <c r="U100" i="66"/>
  <c r="R101" i="66"/>
  <c r="V101" i="66"/>
  <c r="G102" i="66"/>
  <c r="K102" i="66"/>
  <c r="O102" i="66"/>
  <c r="S102" i="66"/>
  <c r="W102" i="66"/>
  <c r="L103" i="66"/>
  <c r="P103" i="66"/>
  <c r="T103" i="66"/>
  <c r="X103" i="66"/>
  <c r="I104" i="66"/>
  <c r="M104" i="66"/>
  <c r="Q104" i="66"/>
  <c r="U104" i="66"/>
  <c r="Y104" i="66"/>
  <c r="J105" i="66"/>
  <c r="N105" i="66"/>
  <c r="R105" i="66"/>
  <c r="V105" i="66"/>
  <c r="G106" i="66"/>
  <c r="Y106" i="66" s="1"/>
  <c r="K106" i="66"/>
  <c r="O106" i="66"/>
  <c r="S106" i="66"/>
  <c r="L107" i="66"/>
  <c r="P107" i="66"/>
  <c r="T107" i="66"/>
  <c r="X107" i="66"/>
  <c r="I108" i="66"/>
  <c r="J108" i="66" s="1"/>
  <c r="M108" i="66"/>
  <c r="N108" i="66" s="1"/>
  <c r="Q108" i="66"/>
  <c r="U108" i="66"/>
  <c r="Y108" i="66"/>
  <c r="J109" i="66"/>
  <c r="N109" i="66"/>
  <c r="R109" i="66"/>
  <c r="V109" i="66"/>
  <c r="O110" i="66"/>
  <c r="S110" i="66"/>
  <c r="W110" i="66"/>
  <c r="L111" i="66"/>
  <c r="P111" i="66"/>
  <c r="T111" i="66"/>
  <c r="X111" i="66"/>
  <c r="I112" i="66"/>
  <c r="M112" i="66"/>
  <c r="X112" i="66" s="1"/>
  <c r="Q112" i="66"/>
  <c r="U112" i="66"/>
  <c r="J113" i="66"/>
  <c r="N113" i="66"/>
  <c r="R113" i="66"/>
  <c r="V113" i="66"/>
  <c r="O114" i="66"/>
  <c r="S114" i="66"/>
  <c r="L115" i="66"/>
  <c r="P115" i="66"/>
  <c r="T115" i="66"/>
  <c r="X115" i="66"/>
  <c r="I116" i="66"/>
  <c r="M116" i="66"/>
  <c r="Q116" i="66"/>
  <c r="U116" i="66"/>
  <c r="Y116" i="66"/>
  <c r="J117" i="66"/>
  <c r="N117" i="66"/>
  <c r="R117" i="66"/>
  <c r="V117" i="66"/>
  <c r="G118" i="66"/>
  <c r="K118" i="66"/>
  <c r="O118" i="66"/>
  <c r="S118" i="66"/>
  <c r="W118" i="66"/>
  <c r="L119" i="66"/>
  <c r="P119" i="66"/>
  <c r="T119" i="66"/>
  <c r="X119" i="66"/>
  <c r="I120" i="66"/>
  <c r="M120" i="66"/>
  <c r="Q120" i="66"/>
  <c r="U120" i="66"/>
  <c r="Y120" i="66"/>
  <c r="R121" i="66"/>
  <c r="V121" i="66"/>
  <c r="G122" i="66"/>
  <c r="Y122" i="66" s="1"/>
  <c r="K122" i="66"/>
  <c r="O122" i="66"/>
  <c r="S122" i="66"/>
  <c r="L123" i="66"/>
  <c r="P123" i="66"/>
  <c r="T123" i="66"/>
  <c r="I127" i="66"/>
  <c r="M127" i="66"/>
  <c r="Q127" i="66"/>
  <c r="U127" i="66"/>
  <c r="R128" i="66"/>
  <c r="V128" i="66"/>
  <c r="G129" i="66"/>
  <c r="Y129" i="66" s="1"/>
  <c r="K129" i="66"/>
  <c r="O129" i="66"/>
  <c r="S129" i="66"/>
  <c r="L130" i="66"/>
  <c r="P130" i="66"/>
  <c r="T130" i="66"/>
  <c r="I131" i="66"/>
  <c r="M131" i="66"/>
  <c r="Q131" i="66"/>
  <c r="U131" i="66"/>
  <c r="R132" i="66"/>
  <c r="V132" i="66"/>
  <c r="G133" i="66"/>
  <c r="Y133" i="66" s="1"/>
  <c r="K133" i="66"/>
  <c r="O133" i="66"/>
  <c r="S133" i="66"/>
  <c r="L134" i="66"/>
  <c r="P134" i="66"/>
  <c r="T134" i="66"/>
  <c r="I135" i="66"/>
  <c r="M135" i="66"/>
  <c r="Q135" i="66"/>
  <c r="U135" i="66"/>
  <c r="J136" i="66"/>
  <c r="N136" i="66"/>
  <c r="R136" i="66"/>
  <c r="V136" i="66"/>
  <c r="G137" i="66"/>
  <c r="Y137" i="66" s="1"/>
  <c r="K137" i="66"/>
  <c r="O137" i="66"/>
  <c r="S137" i="66"/>
  <c r="L138" i="66"/>
  <c r="P138" i="66"/>
  <c r="T138" i="66"/>
  <c r="I139" i="66"/>
  <c r="M139" i="66"/>
  <c r="X139" i="66" s="1"/>
  <c r="Q139" i="66"/>
  <c r="U139" i="66"/>
  <c r="J140" i="66"/>
  <c r="N140" i="66"/>
  <c r="R140" i="66"/>
  <c r="V140" i="66"/>
  <c r="G141" i="66"/>
  <c r="K141" i="66"/>
  <c r="O141" i="66"/>
  <c r="S141" i="66"/>
  <c r="W141" i="66"/>
  <c r="L142" i="66"/>
  <c r="P142" i="66"/>
  <c r="T142" i="66"/>
  <c r="X142" i="66"/>
  <c r="I143" i="66"/>
  <c r="M143" i="66"/>
  <c r="Q143" i="66"/>
  <c r="U143" i="66"/>
  <c r="Y143" i="66"/>
  <c r="R144" i="66"/>
  <c r="V144" i="66"/>
  <c r="G145" i="66"/>
  <c r="Y145" i="66" s="1"/>
  <c r="K145" i="66"/>
  <c r="O145" i="66"/>
  <c r="S145" i="66"/>
  <c r="L146" i="66"/>
  <c r="P146" i="66"/>
  <c r="T146" i="66"/>
  <c r="I147" i="66"/>
  <c r="M147" i="66"/>
  <c r="Q147" i="66"/>
  <c r="U147" i="66"/>
  <c r="Y147" i="66"/>
  <c r="J148" i="66"/>
  <c r="N148" i="66"/>
  <c r="R148" i="66"/>
  <c r="V148" i="66"/>
  <c r="G149" i="66"/>
  <c r="K149" i="66"/>
  <c r="O149" i="66"/>
  <c r="S149" i="66"/>
  <c r="W149" i="66"/>
  <c r="L150" i="66"/>
  <c r="P150" i="66"/>
  <c r="T150" i="66"/>
  <c r="I151" i="66"/>
  <c r="M151" i="66"/>
  <c r="Q151" i="66"/>
  <c r="U151" i="66"/>
  <c r="R152" i="66"/>
  <c r="V152" i="66"/>
  <c r="G153" i="66"/>
  <c r="K153" i="66"/>
  <c r="O153" i="66"/>
  <c r="S153" i="66"/>
  <c r="W153" i="66"/>
  <c r="L154" i="66"/>
  <c r="P154" i="66"/>
  <c r="T154" i="66"/>
  <c r="I155" i="66"/>
  <c r="M155" i="66"/>
  <c r="Q155" i="66"/>
  <c r="U155" i="66"/>
  <c r="Y155" i="66"/>
  <c r="J156" i="66"/>
  <c r="N156" i="66"/>
  <c r="R156" i="66"/>
  <c r="V156" i="66"/>
  <c r="G157" i="66"/>
  <c r="K157" i="66"/>
  <c r="O157" i="66"/>
  <c r="S157" i="66"/>
  <c r="W157" i="66"/>
  <c r="L158" i="66"/>
  <c r="P158" i="66"/>
  <c r="T158" i="66"/>
  <c r="I159" i="66"/>
  <c r="M159" i="66"/>
  <c r="Q159" i="66"/>
  <c r="U159" i="66"/>
  <c r="Y159" i="66"/>
  <c r="R160" i="66"/>
  <c r="V160" i="66"/>
  <c r="G161" i="66"/>
  <c r="Y161" i="66" s="1"/>
  <c r="K161" i="66"/>
  <c r="O161" i="66"/>
  <c r="S161" i="66"/>
  <c r="H163" i="66"/>
  <c r="L165" i="66"/>
  <c r="P165" i="66"/>
  <c r="T165" i="66"/>
  <c r="M166" i="66"/>
  <c r="Q166" i="66"/>
  <c r="U166" i="66"/>
  <c r="R167" i="66"/>
  <c r="V167" i="66"/>
  <c r="G168" i="66"/>
  <c r="Y168" i="66" s="1"/>
  <c r="K168" i="66"/>
  <c r="O168" i="66"/>
  <c r="S168" i="66"/>
  <c r="L169" i="66"/>
  <c r="P169" i="66"/>
  <c r="T169" i="66"/>
  <c r="M170" i="66"/>
  <c r="X170" i="66" s="1"/>
  <c r="Q170" i="66"/>
  <c r="U170" i="66"/>
  <c r="R171" i="66"/>
  <c r="V171" i="66"/>
  <c r="G172" i="66"/>
  <c r="Y172" i="66" s="1"/>
  <c r="K172" i="66"/>
  <c r="O172" i="66"/>
  <c r="S172" i="66"/>
  <c r="L173" i="66"/>
  <c r="P173" i="66"/>
  <c r="T173" i="66"/>
  <c r="M174" i="66"/>
  <c r="Q174" i="66"/>
  <c r="U174" i="66"/>
  <c r="Y174" i="66"/>
  <c r="R175" i="66"/>
  <c r="V175" i="66"/>
  <c r="G176" i="66"/>
  <c r="K176" i="66"/>
  <c r="O176" i="66"/>
  <c r="S176" i="66"/>
  <c r="W176" i="66"/>
  <c r="L177" i="66"/>
  <c r="P177" i="66"/>
  <c r="T177" i="66"/>
  <c r="M178" i="66"/>
  <c r="Q178" i="66"/>
  <c r="U178" i="66"/>
  <c r="Y178" i="66"/>
  <c r="N179" i="66"/>
  <c r="R179" i="66"/>
  <c r="V179" i="66"/>
  <c r="G180" i="66"/>
  <c r="K180" i="66"/>
  <c r="O180" i="66"/>
  <c r="S180" i="66"/>
  <c r="W180" i="66"/>
  <c r="L181" i="66"/>
  <c r="P181" i="66"/>
  <c r="T181" i="66"/>
  <c r="X181" i="66"/>
  <c r="M182" i="66"/>
  <c r="Q182" i="66"/>
  <c r="U182" i="66"/>
  <c r="R183" i="66"/>
  <c r="V183" i="66"/>
  <c r="G184" i="66"/>
  <c r="Y184" i="66" s="1"/>
  <c r="K184" i="66"/>
  <c r="O184" i="66"/>
  <c r="S184" i="66"/>
  <c r="L185" i="66"/>
  <c r="P185" i="66"/>
  <c r="T185" i="66"/>
  <c r="F19" i="67"/>
  <c r="M186" i="66"/>
  <c r="Q186" i="66"/>
  <c r="U186" i="66"/>
  <c r="N187" i="66"/>
  <c r="R187" i="66"/>
  <c r="V187" i="66"/>
  <c r="G188" i="66"/>
  <c r="Y188" i="66" s="1"/>
  <c r="K188" i="66"/>
  <c r="O188" i="66"/>
  <c r="S188" i="66"/>
  <c r="L189" i="66"/>
  <c r="P189" i="66"/>
  <c r="T189" i="66"/>
  <c r="M190" i="66"/>
  <c r="Q190" i="66"/>
  <c r="U190" i="66"/>
  <c r="N191" i="66"/>
  <c r="R191" i="66"/>
  <c r="V191" i="66"/>
  <c r="K192" i="66"/>
  <c r="O192" i="66"/>
  <c r="S192" i="66"/>
  <c r="L193" i="66"/>
  <c r="P193" i="66"/>
  <c r="T193" i="66"/>
  <c r="X193" i="66"/>
  <c r="M194" i="66"/>
  <c r="Q194" i="66"/>
  <c r="U194" i="66"/>
  <c r="Y194" i="66"/>
  <c r="N195" i="66"/>
  <c r="R195" i="66"/>
  <c r="V195" i="66"/>
  <c r="L197" i="66"/>
  <c r="P197" i="66"/>
  <c r="T197" i="66"/>
  <c r="X197" i="66"/>
  <c r="M198" i="66"/>
  <c r="X198" i="66" s="1"/>
  <c r="Q198" i="66"/>
  <c r="U198" i="66"/>
  <c r="R199" i="66"/>
  <c r="V199" i="66"/>
  <c r="H201" i="66"/>
  <c r="L203" i="66"/>
  <c r="P203" i="66"/>
  <c r="T203" i="66"/>
  <c r="I204" i="66"/>
  <c r="M204" i="66"/>
  <c r="Q204" i="66"/>
  <c r="U204" i="66"/>
  <c r="Y204" i="66"/>
  <c r="R205" i="66"/>
  <c r="V205" i="66"/>
  <c r="G206" i="66"/>
  <c r="K206" i="66"/>
  <c r="O206" i="66"/>
  <c r="S206" i="66"/>
  <c r="W206" i="66"/>
  <c r="L207" i="66"/>
  <c r="P207" i="66"/>
  <c r="T207" i="66"/>
  <c r="X207" i="66"/>
  <c r="I208" i="66"/>
  <c r="M208" i="66"/>
  <c r="Q208" i="66"/>
  <c r="U208" i="66"/>
  <c r="Y208" i="66"/>
  <c r="J209" i="66"/>
  <c r="N209" i="66"/>
  <c r="R209" i="66"/>
  <c r="V209" i="66"/>
  <c r="G210" i="66"/>
  <c r="Y210" i="66" s="1"/>
  <c r="K210" i="66"/>
  <c r="O210" i="66"/>
  <c r="S210" i="66"/>
  <c r="L211" i="66"/>
  <c r="P211" i="66"/>
  <c r="T211" i="66"/>
  <c r="X211" i="66"/>
  <c r="I212" i="66"/>
  <c r="M212" i="66"/>
  <c r="Q212" i="66"/>
  <c r="U212" i="66"/>
  <c r="Y212" i="66"/>
  <c r="J213" i="66"/>
  <c r="N213" i="66"/>
  <c r="R213" i="66"/>
  <c r="V213" i="66"/>
  <c r="G214" i="66"/>
  <c r="K214" i="66"/>
  <c r="O214" i="66"/>
  <c r="S214" i="66"/>
  <c r="W214" i="66"/>
  <c r="L215" i="66"/>
  <c r="P215" i="66"/>
  <c r="T215" i="66"/>
  <c r="I216" i="66"/>
  <c r="M216" i="66"/>
  <c r="Q216" i="66"/>
  <c r="U216" i="66"/>
  <c r="Y216" i="66"/>
  <c r="J217" i="66"/>
  <c r="N217" i="66"/>
  <c r="R217" i="66"/>
  <c r="V217" i="66"/>
  <c r="K218" i="66"/>
  <c r="O218" i="66"/>
  <c r="S218" i="66"/>
  <c r="W218" i="66"/>
  <c r="L219" i="66"/>
  <c r="P219" i="66"/>
  <c r="T219" i="66"/>
  <c r="X219" i="66"/>
  <c r="I220" i="66"/>
  <c r="M220" i="66"/>
  <c r="Q220" i="66"/>
  <c r="U220" i="66"/>
  <c r="R221" i="66"/>
  <c r="V221" i="66"/>
  <c r="G222" i="66"/>
  <c r="Y222" i="66" s="1"/>
  <c r="K222" i="66"/>
  <c r="O222" i="66"/>
  <c r="S222" i="66"/>
  <c r="L223" i="66"/>
  <c r="P223" i="66"/>
  <c r="T223" i="66"/>
  <c r="I224" i="66"/>
  <c r="J224" i="66" s="1"/>
  <c r="M224" i="66"/>
  <c r="X224" i="66" s="1"/>
  <c r="Q224" i="66"/>
  <c r="U224" i="66"/>
  <c r="J225" i="66"/>
  <c r="N225" i="66"/>
  <c r="R225" i="66"/>
  <c r="V225" i="66"/>
  <c r="G226" i="66"/>
  <c r="Y226" i="66" s="1"/>
  <c r="K226" i="66"/>
  <c r="O226" i="66"/>
  <c r="S226" i="66"/>
  <c r="L227" i="66"/>
  <c r="P227" i="66"/>
  <c r="T227" i="66"/>
  <c r="I228" i="66"/>
  <c r="M228" i="66"/>
  <c r="Q228" i="66"/>
  <c r="U228" i="66"/>
  <c r="J229" i="66"/>
  <c r="N229" i="66"/>
  <c r="R229" i="66"/>
  <c r="V229" i="66"/>
  <c r="G230" i="66"/>
  <c r="Y230" i="66" s="1"/>
  <c r="K230" i="66"/>
  <c r="O230" i="66"/>
  <c r="S230" i="66"/>
  <c r="L231" i="66"/>
  <c r="P231" i="66"/>
  <c r="T231" i="66"/>
  <c r="X231" i="66"/>
  <c r="I232" i="66"/>
  <c r="M232" i="66"/>
  <c r="Q232" i="66"/>
  <c r="U232" i="66"/>
  <c r="Y232" i="66"/>
  <c r="J233" i="66"/>
  <c r="N233" i="66"/>
  <c r="R233" i="66"/>
  <c r="V233" i="66"/>
  <c r="G234" i="66"/>
  <c r="Y234" i="66" s="1"/>
  <c r="K234" i="66"/>
  <c r="O234" i="66"/>
  <c r="S234" i="66"/>
  <c r="L235" i="66"/>
  <c r="P235" i="66"/>
  <c r="T235" i="66"/>
  <c r="X235" i="66"/>
  <c r="I236" i="66"/>
  <c r="M236" i="66"/>
  <c r="Q236" i="66"/>
  <c r="U236" i="66"/>
  <c r="R237" i="66"/>
  <c r="V237" i="66"/>
  <c r="H239" i="66"/>
  <c r="L241" i="66"/>
  <c r="P241" i="66"/>
  <c r="T241" i="66"/>
  <c r="I242" i="66"/>
  <c r="M242" i="66"/>
  <c r="Q242" i="66"/>
  <c r="U242" i="66"/>
  <c r="Y242" i="66"/>
  <c r="J243" i="66"/>
  <c r="N243" i="66"/>
  <c r="R243" i="66"/>
  <c r="V243" i="66"/>
  <c r="G244" i="66"/>
  <c r="K244" i="66"/>
  <c r="O244" i="66"/>
  <c r="S244" i="66"/>
  <c r="W244" i="66"/>
  <c r="L245" i="66"/>
  <c r="P245" i="66"/>
  <c r="T245" i="66"/>
  <c r="X245" i="66"/>
  <c r="I246" i="66"/>
  <c r="M246" i="66"/>
  <c r="Q246" i="66"/>
  <c r="U246" i="66"/>
  <c r="Y246" i="66"/>
  <c r="J247" i="66"/>
  <c r="N247" i="66"/>
  <c r="R247" i="66"/>
  <c r="V247" i="66"/>
  <c r="G248" i="66"/>
  <c r="K248" i="66"/>
  <c r="O248" i="66"/>
  <c r="S248" i="66"/>
  <c r="W248" i="66"/>
  <c r="L249" i="66"/>
  <c r="P249" i="66"/>
  <c r="T249" i="66"/>
  <c r="X249" i="66"/>
  <c r="I250" i="66"/>
  <c r="M250" i="66"/>
  <c r="Q250" i="66"/>
  <c r="U250" i="66"/>
  <c r="Y250" i="66"/>
  <c r="J251" i="66"/>
  <c r="N251" i="66"/>
  <c r="R251" i="66"/>
  <c r="V251" i="66"/>
  <c r="K252" i="66"/>
  <c r="O252" i="66"/>
  <c r="S252" i="66"/>
  <c r="W252" i="66"/>
  <c r="L253" i="66"/>
  <c r="P253" i="66"/>
  <c r="T253" i="66"/>
  <c r="I254" i="66"/>
  <c r="M254" i="66"/>
  <c r="Q254" i="66"/>
  <c r="U254" i="66"/>
  <c r="Y254" i="66"/>
  <c r="J255" i="66"/>
  <c r="N255" i="66"/>
  <c r="R255" i="66"/>
  <c r="V255" i="66"/>
  <c r="G256" i="66"/>
  <c r="K256" i="66"/>
  <c r="O256" i="66"/>
  <c r="S256" i="66"/>
  <c r="W256" i="66"/>
  <c r="L257" i="66"/>
  <c r="P257" i="66"/>
  <c r="T257" i="66"/>
  <c r="X257" i="66"/>
  <c r="I258" i="66"/>
  <c r="M258" i="66"/>
  <c r="Q258" i="66"/>
  <c r="U258" i="66"/>
  <c r="R259" i="66"/>
  <c r="V259" i="66"/>
  <c r="S260" i="66"/>
  <c r="L261" i="66"/>
  <c r="P261" i="66"/>
  <c r="T261" i="66"/>
  <c r="I262" i="66"/>
  <c r="M262" i="66"/>
  <c r="X262" i="66" s="1"/>
  <c r="Q262" i="66"/>
  <c r="U262" i="66"/>
  <c r="J263" i="66"/>
  <c r="N263" i="66"/>
  <c r="R263" i="66"/>
  <c r="V263" i="66"/>
  <c r="S264" i="66"/>
  <c r="O264" i="66"/>
  <c r="K264" i="66"/>
  <c r="G264" i="66"/>
  <c r="Y264" i="66" s="1"/>
  <c r="M264" i="66"/>
  <c r="X264" i="66" s="1"/>
  <c r="R264" i="66"/>
  <c r="K266" i="66"/>
  <c r="P266" i="66"/>
  <c r="V266" i="66"/>
  <c r="V267" i="66"/>
  <c r="R267" i="66"/>
  <c r="N267" i="66"/>
  <c r="J267" i="66"/>
  <c r="M267" i="66"/>
  <c r="S267" i="66"/>
  <c r="X267" i="66"/>
  <c r="J268" i="66"/>
  <c r="P268" i="66"/>
  <c r="U268" i="66"/>
  <c r="Y270" i="66"/>
  <c r="U270" i="66"/>
  <c r="Q270" i="66"/>
  <c r="M270" i="66"/>
  <c r="I270" i="66"/>
  <c r="N270" i="66"/>
  <c r="S270" i="66"/>
  <c r="X270" i="66"/>
  <c r="K271" i="66"/>
  <c r="P271" i="66"/>
  <c r="U271" i="66"/>
  <c r="S272" i="66"/>
  <c r="O272" i="66"/>
  <c r="K272" i="66"/>
  <c r="G272" i="66"/>
  <c r="Y272" i="66" s="1"/>
  <c r="M272" i="66"/>
  <c r="X272" i="66" s="1"/>
  <c r="R272" i="66"/>
  <c r="K274" i="66"/>
  <c r="P274" i="66"/>
  <c r="V274" i="66"/>
  <c r="V275" i="66"/>
  <c r="R275" i="66"/>
  <c r="M275" i="66"/>
  <c r="X275" i="66" s="1"/>
  <c r="S275" i="66"/>
  <c r="K280" i="66"/>
  <c r="R280" i="66"/>
  <c r="W280" i="66"/>
  <c r="I281" i="66"/>
  <c r="Q281" i="66"/>
  <c r="W281" i="66"/>
  <c r="M282" i="66"/>
  <c r="V282" i="66"/>
  <c r="O285" i="66"/>
  <c r="M286" i="66"/>
  <c r="V286" i="66"/>
  <c r="O289" i="66"/>
  <c r="M290" i="66"/>
  <c r="V290" i="66"/>
  <c r="O293" i="66"/>
  <c r="M294" i="66"/>
  <c r="V294" i="66"/>
  <c r="O297" i="66"/>
  <c r="M298" i="66"/>
  <c r="X298" i="66" s="1"/>
  <c r="V298" i="66"/>
  <c r="O301" i="66"/>
  <c r="M302" i="66"/>
  <c r="V302" i="66"/>
  <c r="O305" i="66"/>
  <c r="M306" i="66"/>
  <c r="V306" i="66"/>
  <c r="O309" i="66"/>
  <c r="M310" i="66"/>
  <c r="V310" i="66"/>
  <c r="O313" i="66"/>
  <c r="I317" i="66"/>
  <c r="S317" i="66"/>
  <c r="X318" i="66"/>
  <c r="T318" i="66"/>
  <c r="P318" i="66"/>
  <c r="K318" i="66"/>
  <c r="W318" i="66"/>
  <c r="S318" i="66"/>
  <c r="O318" i="66"/>
  <c r="I318" i="66"/>
  <c r="R318" i="66"/>
  <c r="I321" i="66"/>
  <c r="S321" i="66"/>
  <c r="X322" i="66"/>
  <c r="T322" i="66"/>
  <c r="P322" i="66"/>
  <c r="K322" i="66"/>
  <c r="W322" i="66"/>
  <c r="S322" i="66"/>
  <c r="O322" i="66"/>
  <c r="I322" i="66"/>
  <c r="R322" i="66"/>
  <c r="I325" i="66"/>
  <c r="S325" i="66"/>
  <c r="X326" i="66"/>
  <c r="T326" i="66"/>
  <c r="P326" i="66"/>
  <c r="K326" i="66"/>
  <c r="W326" i="66"/>
  <c r="S326" i="66"/>
  <c r="O326" i="66"/>
  <c r="I326" i="66"/>
  <c r="R326" i="66"/>
  <c r="I329" i="66"/>
  <c r="S329" i="66"/>
  <c r="X330" i="66"/>
  <c r="T330" i="66"/>
  <c r="P330" i="66"/>
  <c r="K330" i="66"/>
  <c r="W330" i="66"/>
  <c r="S330" i="66"/>
  <c r="O330" i="66"/>
  <c r="I330" i="66"/>
  <c r="R330" i="66"/>
  <c r="I333" i="66"/>
  <c r="S333" i="66"/>
  <c r="T334" i="66"/>
  <c r="P334" i="66"/>
  <c r="K334" i="66"/>
  <c r="S334" i="66"/>
  <c r="O334" i="66"/>
  <c r="I334" i="66"/>
  <c r="R334" i="66"/>
  <c r="I337" i="66"/>
  <c r="S337" i="66"/>
  <c r="T338" i="66"/>
  <c r="P338" i="66"/>
  <c r="K338" i="66"/>
  <c r="S338" i="66"/>
  <c r="O338" i="66"/>
  <c r="I338" i="66"/>
  <c r="R338" i="66"/>
  <c r="I341" i="66"/>
  <c r="S341" i="66"/>
  <c r="X342" i="66"/>
  <c r="T342" i="66"/>
  <c r="P342" i="66"/>
  <c r="K342" i="66"/>
  <c r="W342" i="66"/>
  <c r="S342" i="66"/>
  <c r="O342" i="66"/>
  <c r="I342" i="66"/>
  <c r="R342" i="66"/>
  <c r="I345" i="66"/>
  <c r="S345" i="66"/>
  <c r="X346" i="66"/>
  <c r="T346" i="66"/>
  <c r="P346" i="66"/>
  <c r="K346" i="66"/>
  <c r="W346" i="66"/>
  <c r="S346" i="66"/>
  <c r="O346" i="66"/>
  <c r="I346" i="66"/>
  <c r="R346" i="66"/>
  <c r="I349" i="66"/>
  <c r="S349" i="66"/>
  <c r="T350" i="66"/>
  <c r="P350" i="66"/>
  <c r="K350" i="66"/>
  <c r="S350" i="66"/>
  <c r="O350" i="66"/>
  <c r="I350" i="66"/>
  <c r="R350" i="66"/>
  <c r="M357" i="66"/>
  <c r="V357" i="66"/>
  <c r="L358" i="66"/>
  <c r="U358" i="66"/>
  <c r="M361" i="66"/>
  <c r="V361" i="66"/>
  <c r="L362" i="66"/>
  <c r="U362" i="66"/>
  <c r="M365" i="66"/>
  <c r="V365" i="66"/>
  <c r="L366" i="66"/>
  <c r="U366" i="66"/>
  <c r="M369" i="66"/>
  <c r="V369" i="66"/>
  <c r="L370" i="66"/>
  <c r="U370" i="66"/>
  <c r="M373" i="66"/>
  <c r="X373" i="66" s="1"/>
  <c r="V373" i="66"/>
  <c r="L374" i="66"/>
  <c r="U374" i="66"/>
  <c r="M377" i="66"/>
  <c r="V377" i="66"/>
  <c r="L378" i="66"/>
  <c r="U378" i="66"/>
  <c r="M381" i="66"/>
  <c r="V381" i="66"/>
  <c r="L382" i="66"/>
  <c r="U382" i="66"/>
  <c r="M385" i="66"/>
  <c r="V385" i="66"/>
  <c r="L386" i="66"/>
  <c r="U386" i="66"/>
  <c r="M389" i="66"/>
  <c r="V389" i="66"/>
  <c r="Y393" i="66"/>
  <c r="U393" i="66"/>
  <c r="Q393" i="66"/>
  <c r="L393" i="66"/>
  <c r="G393" i="66"/>
  <c r="X393" i="66"/>
  <c r="T393" i="66"/>
  <c r="P393" i="66"/>
  <c r="K393" i="66"/>
  <c r="R393" i="66"/>
  <c r="G394" i="66"/>
  <c r="Q394" i="66"/>
  <c r="Y397" i="66"/>
  <c r="U397" i="66"/>
  <c r="Q397" i="66"/>
  <c r="L397" i="66"/>
  <c r="G397" i="66"/>
  <c r="X397" i="66"/>
  <c r="T397" i="66"/>
  <c r="P397" i="66"/>
  <c r="K397" i="66"/>
  <c r="R397" i="66"/>
  <c r="G398" i="66"/>
  <c r="Q398" i="66"/>
  <c r="Y401" i="66"/>
  <c r="U401" i="66"/>
  <c r="Q401" i="66"/>
  <c r="L401" i="66"/>
  <c r="G401" i="66"/>
  <c r="X401" i="66"/>
  <c r="T401" i="66"/>
  <c r="P401" i="66"/>
  <c r="K401" i="66"/>
  <c r="R401" i="66"/>
  <c r="G402" i="66"/>
  <c r="Q402" i="66"/>
  <c r="Y405" i="66"/>
  <c r="U405" i="66"/>
  <c r="Q405" i="66"/>
  <c r="L405" i="66"/>
  <c r="G405" i="66"/>
  <c r="X405" i="66"/>
  <c r="T405" i="66"/>
  <c r="P405" i="66"/>
  <c r="K405" i="66"/>
  <c r="R405" i="66"/>
  <c r="G406" i="66"/>
  <c r="Q406" i="66"/>
  <c r="Y409" i="66"/>
  <c r="U409" i="66"/>
  <c r="Q409" i="66"/>
  <c r="L409" i="66"/>
  <c r="G409" i="66"/>
  <c r="X409" i="66"/>
  <c r="T409" i="66"/>
  <c r="P409" i="66"/>
  <c r="K409" i="66"/>
  <c r="R409" i="66"/>
  <c r="G410" i="66"/>
  <c r="Q410" i="66"/>
  <c r="U413" i="66"/>
  <c r="Q413" i="66"/>
  <c r="W413" i="66" s="1"/>
  <c r="L413" i="66"/>
  <c r="G413" i="66"/>
  <c r="Y413" i="66" s="1"/>
  <c r="X413" i="66"/>
  <c r="T413" i="66"/>
  <c r="P413" i="66"/>
  <c r="K413" i="66"/>
  <c r="R413" i="66"/>
  <c r="G414" i="66"/>
  <c r="Q414" i="66"/>
  <c r="Y417" i="66"/>
  <c r="U417" i="66"/>
  <c r="Q417" i="66"/>
  <c r="L417" i="66"/>
  <c r="G417" i="66"/>
  <c r="X417" i="66"/>
  <c r="T417" i="66"/>
  <c r="P417" i="66"/>
  <c r="K417" i="66"/>
  <c r="R417" i="66"/>
  <c r="G418" i="66"/>
  <c r="Q418" i="66"/>
  <c r="Y421" i="66"/>
  <c r="U421" i="66"/>
  <c r="Q421" i="66"/>
  <c r="L421" i="66"/>
  <c r="G421" i="66"/>
  <c r="X421" i="66"/>
  <c r="T421" i="66"/>
  <c r="P421" i="66"/>
  <c r="K421" i="66"/>
  <c r="R421" i="66"/>
  <c r="Q422" i="66"/>
  <c r="Y425" i="66"/>
  <c r="U425" i="66"/>
  <c r="Q425" i="66"/>
  <c r="L425" i="66"/>
  <c r="G425" i="66"/>
  <c r="X425" i="66"/>
  <c r="T425" i="66"/>
  <c r="P425" i="66"/>
  <c r="K425" i="66"/>
  <c r="R425" i="66"/>
  <c r="G426" i="66"/>
  <c r="Y426" i="66" s="1"/>
  <c r="Q426" i="66"/>
  <c r="W426" i="66" s="1"/>
  <c r="I433" i="66"/>
  <c r="V8" i="67" s="1"/>
  <c r="S433" i="66"/>
  <c r="X434" i="66"/>
  <c r="T434" i="66"/>
  <c r="P434" i="66"/>
  <c r="K434" i="66"/>
  <c r="W434" i="66"/>
  <c r="S434" i="66"/>
  <c r="O434" i="66"/>
  <c r="I434" i="66"/>
  <c r="V9" i="67" s="1"/>
  <c r="R434" i="66"/>
  <c r="I437" i="66"/>
  <c r="V12" i="67" s="1"/>
  <c r="S437" i="66"/>
  <c r="X438" i="66"/>
  <c r="T438" i="66"/>
  <c r="P438" i="66"/>
  <c r="K438" i="66"/>
  <c r="W438" i="66"/>
  <c r="S438" i="66"/>
  <c r="O438" i="66"/>
  <c r="I438" i="66"/>
  <c r="V13" i="67" s="1"/>
  <c r="R438" i="66"/>
  <c r="Y441" i="66"/>
  <c r="U441" i="66"/>
  <c r="Q441" i="66"/>
  <c r="L441" i="66"/>
  <c r="G441" i="66"/>
  <c r="X441" i="66"/>
  <c r="T441" i="66"/>
  <c r="P441" i="66"/>
  <c r="K441" i="66"/>
  <c r="R441" i="66"/>
  <c r="G442" i="66"/>
  <c r="Q442" i="66"/>
  <c r="O445" i="66"/>
  <c r="M446" i="66"/>
  <c r="V446" i="66"/>
  <c r="I449" i="66"/>
  <c r="V24" i="67" s="1"/>
  <c r="S449" i="66"/>
  <c r="X450" i="66"/>
  <c r="T450" i="66"/>
  <c r="P450" i="66"/>
  <c r="K450" i="66"/>
  <c r="W450" i="66"/>
  <c r="S450" i="66"/>
  <c r="O450" i="66"/>
  <c r="I450" i="66"/>
  <c r="V25" i="67" s="1"/>
  <c r="R450" i="66"/>
  <c r="Y453" i="66"/>
  <c r="U453" i="66"/>
  <c r="Q453" i="66"/>
  <c r="L453" i="66"/>
  <c r="G453" i="66"/>
  <c r="X453" i="66"/>
  <c r="T453" i="66"/>
  <c r="P453" i="66"/>
  <c r="K453" i="66"/>
  <c r="R453" i="66"/>
  <c r="G454" i="66"/>
  <c r="Q454" i="66"/>
  <c r="O457" i="66"/>
  <c r="M458" i="66"/>
  <c r="V458" i="66"/>
  <c r="M461" i="66"/>
  <c r="V461" i="66"/>
  <c r="L462" i="66"/>
  <c r="U462" i="66"/>
  <c r="I465" i="66"/>
  <c r="V40" i="67" s="1"/>
  <c r="S465" i="66"/>
  <c r="O469" i="66"/>
  <c r="M470" i="66"/>
  <c r="V470" i="66"/>
  <c r="M473" i="66"/>
  <c r="V473" i="66"/>
  <c r="L474" i="66"/>
  <c r="U474" i="66"/>
  <c r="I477" i="66"/>
  <c r="W14" i="67" s="1"/>
  <c r="S477" i="66"/>
  <c r="X478" i="66"/>
  <c r="T478" i="66"/>
  <c r="P478" i="66"/>
  <c r="K478" i="66"/>
  <c r="W478" i="66"/>
  <c r="S478" i="66"/>
  <c r="O478" i="66"/>
  <c r="I478" i="66"/>
  <c r="W15" i="67" s="1"/>
  <c r="R478" i="66"/>
  <c r="Y481" i="66"/>
  <c r="U481" i="66"/>
  <c r="Q481" i="66"/>
  <c r="L481" i="66"/>
  <c r="G481" i="66"/>
  <c r="X481" i="66"/>
  <c r="T481" i="66"/>
  <c r="P481" i="66"/>
  <c r="K481" i="66"/>
  <c r="R481" i="66"/>
  <c r="G482" i="66"/>
  <c r="Q482" i="66"/>
  <c r="O485" i="66"/>
  <c r="M486" i="66"/>
  <c r="V486" i="66"/>
  <c r="M489" i="66"/>
  <c r="V489" i="66"/>
  <c r="L490" i="66"/>
  <c r="U490" i="66"/>
  <c r="I493" i="66"/>
  <c r="W30" i="67" s="1"/>
  <c r="S493" i="66"/>
  <c r="X494" i="66"/>
  <c r="T494" i="66"/>
  <c r="P494" i="66"/>
  <c r="K494" i="66"/>
  <c r="W494" i="66"/>
  <c r="S494" i="66"/>
  <c r="O494" i="66"/>
  <c r="I494" i="66"/>
  <c r="W31" i="67" s="1"/>
  <c r="R494" i="66"/>
  <c r="Y497" i="66"/>
  <c r="U497" i="66"/>
  <c r="Q497" i="66"/>
  <c r="L497" i="66"/>
  <c r="G497" i="66"/>
  <c r="X497" i="66"/>
  <c r="T497" i="66"/>
  <c r="P497" i="66"/>
  <c r="K497" i="66"/>
  <c r="R497" i="66"/>
  <c r="G498" i="66"/>
  <c r="Q498" i="66"/>
  <c r="O501" i="66"/>
  <c r="M502" i="66"/>
  <c r="V502" i="66"/>
  <c r="O509" i="66"/>
  <c r="M510" i="66"/>
  <c r="V510" i="66"/>
  <c r="M513" i="66"/>
  <c r="V513" i="66"/>
  <c r="L514" i="66"/>
  <c r="U514" i="66"/>
  <c r="I517" i="66"/>
  <c r="X16" i="67" s="1"/>
  <c r="S517" i="66"/>
  <c r="X518" i="66"/>
  <c r="T518" i="66"/>
  <c r="P518" i="66"/>
  <c r="K518" i="66"/>
  <c r="W518" i="66"/>
  <c r="S518" i="66"/>
  <c r="O518" i="66"/>
  <c r="I518" i="66"/>
  <c r="X17" i="67" s="1"/>
  <c r="R518" i="66"/>
  <c r="Y521" i="66"/>
  <c r="U521" i="66"/>
  <c r="Q521" i="66"/>
  <c r="L521" i="66"/>
  <c r="G521" i="66"/>
  <c r="X521" i="66"/>
  <c r="T521" i="66"/>
  <c r="P521" i="66"/>
  <c r="K521" i="66"/>
  <c r="R521" i="66"/>
  <c r="G522" i="66"/>
  <c r="Q522" i="66"/>
  <c r="O525" i="66"/>
  <c r="M526" i="66"/>
  <c r="V526" i="66"/>
  <c r="M529" i="66"/>
  <c r="V529" i="66"/>
  <c r="L530" i="66"/>
  <c r="U530" i="66"/>
  <c r="I533" i="66"/>
  <c r="X32" i="67" s="1"/>
  <c r="S533" i="66"/>
  <c r="X534" i="66"/>
  <c r="T534" i="66"/>
  <c r="P534" i="66"/>
  <c r="K534" i="66"/>
  <c r="W534" i="66"/>
  <c r="S534" i="66"/>
  <c r="O534" i="66"/>
  <c r="I534" i="66"/>
  <c r="X33" i="67" s="1"/>
  <c r="R534" i="66"/>
  <c r="Y537" i="66"/>
  <c r="U537" i="66"/>
  <c r="Q537" i="66"/>
  <c r="L537" i="66"/>
  <c r="G537" i="66"/>
  <c r="X537" i="66"/>
  <c r="T537" i="66"/>
  <c r="P537" i="66"/>
  <c r="K537" i="66"/>
  <c r="R537" i="66"/>
  <c r="G538" i="66"/>
  <c r="Q538" i="66"/>
  <c r="O541" i="66"/>
  <c r="I545" i="66"/>
  <c r="Y6" i="67" s="1"/>
  <c r="S545" i="66"/>
  <c r="X546" i="66"/>
  <c r="T546" i="66"/>
  <c r="P546" i="66"/>
  <c r="K546" i="66"/>
  <c r="W546" i="66"/>
  <c r="S546" i="66"/>
  <c r="O546" i="66"/>
  <c r="I546" i="66"/>
  <c r="Y7" i="67" s="1"/>
  <c r="R546" i="66"/>
  <c r="Y549" i="66"/>
  <c r="U549" i="66"/>
  <c r="Q549" i="66"/>
  <c r="L549" i="66"/>
  <c r="G549" i="66"/>
  <c r="X549" i="66"/>
  <c r="T549" i="66"/>
  <c r="P549" i="66"/>
  <c r="K549" i="66"/>
  <c r="R549" i="66"/>
  <c r="G550" i="66"/>
  <c r="Q550" i="66"/>
  <c r="O553" i="66"/>
  <c r="M554" i="66"/>
  <c r="V554" i="66"/>
  <c r="M557" i="66"/>
  <c r="V557" i="66"/>
  <c r="L558" i="66"/>
  <c r="U558" i="66"/>
  <c r="I561" i="66"/>
  <c r="Y22" i="67" s="1"/>
  <c r="S561" i="66"/>
  <c r="X562" i="66"/>
  <c r="T562" i="66"/>
  <c r="P562" i="66"/>
  <c r="K562" i="66"/>
  <c r="W562" i="66"/>
  <c r="S562" i="66"/>
  <c r="O562" i="66"/>
  <c r="I562" i="66"/>
  <c r="Y23" i="67" s="1"/>
  <c r="R562" i="66"/>
  <c r="Y565" i="66"/>
  <c r="U565" i="66"/>
  <c r="Q565" i="66"/>
  <c r="L565" i="66"/>
  <c r="G565" i="66"/>
  <c r="X565" i="66"/>
  <c r="T565" i="66"/>
  <c r="P565" i="66"/>
  <c r="K565" i="66"/>
  <c r="R565" i="66"/>
  <c r="G566" i="66"/>
  <c r="Q566" i="66"/>
  <c r="O569" i="66"/>
  <c r="M570" i="66"/>
  <c r="V570" i="66"/>
  <c r="M573" i="66"/>
  <c r="V573" i="66"/>
  <c r="L574" i="66"/>
  <c r="U574" i="66"/>
  <c r="I577" i="66"/>
  <c r="Y38" i="67" s="1"/>
  <c r="S577" i="66"/>
  <c r="X578" i="66"/>
  <c r="T578" i="66"/>
  <c r="P578" i="66"/>
  <c r="K578" i="66"/>
  <c r="W578" i="66"/>
  <c r="S578" i="66"/>
  <c r="O578" i="66"/>
  <c r="I578" i="66"/>
  <c r="Y39" i="67" s="1"/>
  <c r="R578" i="66"/>
  <c r="J168" i="66"/>
  <c r="J169" i="66"/>
  <c r="J172" i="66"/>
  <c r="J173" i="66"/>
  <c r="J177" i="66"/>
  <c r="J184" i="66"/>
  <c r="J185" i="66"/>
  <c r="J188" i="66"/>
  <c r="J189" i="66"/>
  <c r="J192" i="66"/>
  <c r="J196" i="66"/>
  <c r="H12" i="1"/>
  <c r="V12" i="1"/>
  <c r="Z12" i="1"/>
  <c r="H16" i="1"/>
  <c r="V16" i="1"/>
  <c r="Z16" i="1"/>
  <c r="H22" i="1"/>
  <c r="V22" i="1"/>
  <c r="H26" i="1"/>
  <c r="V26" i="1"/>
  <c r="H30" i="1"/>
  <c r="V30" i="1"/>
  <c r="H34" i="1"/>
  <c r="H38" i="1"/>
  <c r="H42" i="1"/>
  <c r="E45" i="1"/>
  <c r="J45" i="1"/>
  <c r="R45" i="1"/>
  <c r="H46" i="1"/>
  <c r="E49" i="1"/>
  <c r="J49" i="1"/>
  <c r="R49" i="1"/>
  <c r="H50" i="1"/>
  <c r="E53" i="1"/>
  <c r="J53" i="1"/>
  <c r="R53" i="1"/>
  <c r="H54" i="1"/>
  <c r="E57" i="1"/>
  <c r="J57" i="1"/>
  <c r="R57" i="1"/>
  <c r="H58" i="1"/>
  <c r="E61" i="1"/>
  <c r="J61" i="1"/>
  <c r="R61" i="1"/>
  <c r="H64" i="1"/>
  <c r="V64" i="1"/>
  <c r="E67" i="1"/>
  <c r="J67" i="1"/>
  <c r="R67" i="1"/>
  <c r="U67" i="1"/>
  <c r="W67" i="1"/>
  <c r="H68" i="1"/>
  <c r="V68" i="1"/>
  <c r="E71" i="1"/>
  <c r="J71" i="1"/>
  <c r="R71" i="1"/>
  <c r="U71" i="1"/>
  <c r="W71" i="1"/>
  <c r="H72" i="1"/>
  <c r="V72" i="1"/>
  <c r="E75" i="1"/>
  <c r="J75" i="1"/>
  <c r="R75" i="1"/>
  <c r="U75" i="1"/>
  <c r="W75" i="1"/>
  <c r="H76" i="1"/>
  <c r="V76" i="1"/>
  <c r="E79" i="1"/>
  <c r="J79" i="1"/>
  <c r="R79" i="1"/>
  <c r="U79" i="1"/>
  <c r="W79" i="1"/>
  <c r="H80" i="1"/>
  <c r="V80" i="1"/>
  <c r="E83" i="1"/>
  <c r="J83" i="1"/>
  <c r="R83" i="1"/>
  <c r="U83" i="1"/>
  <c r="W83" i="1"/>
  <c r="H84" i="1"/>
  <c r="V84" i="1"/>
  <c r="E87" i="1"/>
  <c r="J87" i="1"/>
  <c r="R87" i="1"/>
  <c r="U87" i="1"/>
  <c r="W87" i="1"/>
  <c r="H88" i="1"/>
  <c r="V88" i="1"/>
  <c r="E91" i="1"/>
  <c r="J91" i="1"/>
  <c r="R91" i="1"/>
  <c r="U91" i="1"/>
  <c r="W91" i="1"/>
  <c r="H92" i="1"/>
  <c r="V92" i="1"/>
  <c r="E95" i="1"/>
  <c r="J95" i="1"/>
  <c r="R95" i="1"/>
  <c r="U95" i="1"/>
  <c r="W95" i="1"/>
  <c r="H96" i="1"/>
  <c r="V96" i="1"/>
  <c r="E99" i="1"/>
  <c r="J99" i="1"/>
  <c r="R99" i="1"/>
  <c r="U99" i="1"/>
  <c r="W99" i="1"/>
  <c r="H100" i="1"/>
  <c r="V100" i="1"/>
  <c r="E103" i="1"/>
  <c r="J103" i="1"/>
  <c r="R103" i="1"/>
  <c r="U103" i="1"/>
  <c r="W103" i="1"/>
  <c r="H104" i="1"/>
  <c r="V104" i="1"/>
  <c r="E107" i="1"/>
  <c r="J107" i="1"/>
  <c r="R107" i="1"/>
  <c r="U107" i="1"/>
  <c r="W107" i="1"/>
  <c r="H108" i="1"/>
  <c r="V108" i="1"/>
  <c r="E111" i="1"/>
  <c r="J111" i="1"/>
  <c r="R111" i="1"/>
  <c r="U111" i="1"/>
  <c r="W111" i="1"/>
  <c r="H112" i="1"/>
  <c r="V112" i="1"/>
  <c r="E115" i="1"/>
  <c r="J115" i="1"/>
  <c r="R115" i="1"/>
  <c r="U115" i="1"/>
  <c r="W115" i="1"/>
  <c r="O10" i="16"/>
  <c r="O11" i="16"/>
  <c r="U10" i="44"/>
  <c r="U11" i="44"/>
  <c r="U12" i="44"/>
  <c r="U13" i="44"/>
  <c r="U14" i="44"/>
  <c r="U15" i="44"/>
  <c r="U16" i="44"/>
  <c r="U17" i="44"/>
  <c r="H11" i="45"/>
  <c r="H15" i="45"/>
  <c r="AD5" i="48"/>
  <c r="P11" i="48"/>
  <c r="O12" i="48"/>
  <c r="P15" i="48"/>
  <c r="O16" i="48"/>
  <c r="P19" i="48"/>
  <c r="O20" i="48"/>
  <c r="P23" i="48"/>
  <c r="O24" i="48"/>
  <c r="H11" i="64"/>
  <c r="I13" i="64"/>
  <c r="M13" i="64"/>
  <c r="Q13" i="64"/>
  <c r="L14" i="64"/>
  <c r="P14" i="64"/>
  <c r="X14" i="64"/>
  <c r="G15" i="64"/>
  <c r="AB15" i="64" s="1"/>
  <c r="K15" i="64"/>
  <c r="O15" i="64"/>
  <c r="S15" i="64"/>
  <c r="L16" i="64"/>
  <c r="P16" i="64"/>
  <c r="V16" i="64"/>
  <c r="I17" i="64"/>
  <c r="M17" i="64"/>
  <c r="Q17" i="64"/>
  <c r="W17" i="64"/>
  <c r="J18" i="64"/>
  <c r="N18" i="64"/>
  <c r="R18" i="64"/>
  <c r="X18" i="64"/>
  <c r="G19" i="64"/>
  <c r="K19" i="64"/>
  <c r="O19" i="64"/>
  <c r="S19" i="64"/>
  <c r="L20" i="64"/>
  <c r="P20" i="64"/>
  <c r="V20" i="64"/>
  <c r="I21" i="64"/>
  <c r="M21" i="64"/>
  <c r="Q21" i="64"/>
  <c r="W21" i="64"/>
  <c r="J22" i="64"/>
  <c r="R22" i="64"/>
  <c r="X22" i="64"/>
  <c r="G23" i="64"/>
  <c r="AB23" i="64" s="1"/>
  <c r="K23" i="64"/>
  <c r="O23" i="64"/>
  <c r="S23" i="64"/>
  <c r="L24" i="64"/>
  <c r="P24" i="64"/>
  <c r="V24" i="64"/>
  <c r="H26" i="64"/>
  <c r="L28" i="64"/>
  <c r="P28" i="64"/>
  <c r="X28" i="64"/>
  <c r="J29" i="64"/>
  <c r="R29" i="64"/>
  <c r="L30" i="64"/>
  <c r="P30" i="64"/>
  <c r="L31" i="64"/>
  <c r="P31" i="64"/>
  <c r="L32" i="64"/>
  <c r="P32" i="64"/>
  <c r="L33" i="64"/>
  <c r="P33" i="64"/>
  <c r="L34" i="64"/>
  <c r="P34" i="64"/>
  <c r="L35" i="64"/>
  <c r="P35" i="64"/>
  <c r="L36" i="64"/>
  <c r="P36" i="64"/>
  <c r="L37" i="64"/>
  <c r="P37" i="64"/>
  <c r="L38" i="64"/>
  <c r="P38" i="64"/>
  <c r="L39" i="64"/>
  <c r="P39" i="64"/>
  <c r="H41" i="64"/>
  <c r="L43" i="64"/>
  <c r="P43" i="64"/>
  <c r="X43" i="64"/>
  <c r="J44" i="64"/>
  <c r="R44" i="64"/>
  <c r="V44" i="64"/>
  <c r="L45" i="64"/>
  <c r="P45" i="64"/>
  <c r="V45" i="64"/>
  <c r="L46" i="64"/>
  <c r="P46" i="64"/>
  <c r="V46" i="64"/>
  <c r="L47" i="64"/>
  <c r="P47" i="64"/>
  <c r="V47" i="64"/>
  <c r="L48" i="64"/>
  <c r="P48" i="64"/>
  <c r="V48" i="64"/>
  <c r="L49" i="64"/>
  <c r="P49" i="64"/>
  <c r="V49" i="64"/>
  <c r="L50" i="64"/>
  <c r="P50" i="64"/>
  <c r="V50" i="64"/>
  <c r="L51" i="64"/>
  <c r="P51" i="64"/>
  <c r="V51" i="64"/>
  <c r="L52" i="64"/>
  <c r="P52" i="64"/>
  <c r="V52" i="64"/>
  <c r="L53" i="64"/>
  <c r="P53" i="64"/>
  <c r="V53" i="64"/>
  <c r="L54" i="64"/>
  <c r="P54" i="64"/>
  <c r="V54" i="64"/>
  <c r="H56" i="64"/>
  <c r="L58" i="64"/>
  <c r="P58" i="64"/>
  <c r="X58" i="64"/>
  <c r="J59" i="64"/>
  <c r="R59" i="64"/>
  <c r="V59" i="64"/>
  <c r="L60" i="64"/>
  <c r="P60" i="64"/>
  <c r="V60" i="64"/>
  <c r="L61" i="64"/>
  <c r="P61" i="64"/>
  <c r="V61" i="64"/>
  <c r="L62" i="64"/>
  <c r="P62" i="64"/>
  <c r="V62" i="64"/>
  <c r="L63" i="64"/>
  <c r="P63" i="64"/>
  <c r="V63" i="64"/>
  <c r="L64" i="64"/>
  <c r="P64" i="64"/>
  <c r="V64" i="64"/>
  <c r="L65" i="64"/>
  <c r="P65" i="64"/>
  <c r="V65" i="64"/>
  <c r="L66" i="64"/>
  <c r="P66" i="64"/>
  <c r="V66" i="64"/>
  <c r="L67" i="64"/>
  <c r="P67" i="64"/>
  <c r="V67" i="64"/>
  <c r="L68" i="64"/>
  <c r="P68" i="64"/>
  <c r="V68" i="64"/>
  <c r="L69" i="64"/>
  <c r="P69" i="64"/>
  <c r="V69" i="64"/>
  <c r="G71" i="64"/>
  <c r="L73" i="64"/>
  <c r="P73" i="64"/>
  <c r="X73" i="64"/>
  <c r="J74" i="64"/>
  <c r="R74" i="64"/>
  <c r="V74" i="64"/>
  <c r="L75" i="64"/>
  <c r="P75" i="64"/>
  <c r="V75" i="64"/>
  <c r="L76" i="64"/>
  <c r="P76" i="64"/>
  <c r="V76" i="64"/>
  <c r="L77" i="64"/>
  <c r="P77" i="64"/>
  <c r="V77" i="64"/>
  <c r="L78" i="64"/>
  <c r="P78" i="64"/>
  <c r="V78" i="64"/>
  <c r="L79" i="64"/>
  <c r="P79" i="64"/>
  <c r="V79" i="64"/>
  <c r="L80" i="64"/>
  <c r="P80" i="64"/>
  <c r="V80" i="64"/>
  <c r="L81" i="64"/>
  <c r="P81" i="64"/>
  <c r="V81" i="64"/>
  <c r="L82" i="64"/>
  <c r="P82" i="64"/>
  <c r="V82" i="64"/>
  <c r="L83" i="64"/>
  <c r="P83" i="64"/>
  <c r="V83" i="64"/>
  <c r="L84" i="64"/>
  <c r="P84" i="64"/>
  <c r="V84" i="64"/>
  <c r="G86" i="64"/>
  <c r="L88" i="64"/>
  <c r="P88" i="64"/>
  <c r="X88" i="64"/>
  <c r="J89" i="64"/>
  <c r="R89" i="64"/>
  <c r="V89" i="64"/>
  <c r="L90" i="64"/>
  <c r="P90" i="64"/>
  <c r="V90" i="64"/>
  <c r="L91" i="64"/>
  <c r="P91" i="64"/>
  <c r="V91" i="64"/>
  <c r="L92" i="64"/>
  <c r="P92" i="64"/>
  <c r="V92" i="64"/>
  <c r="L93" i="64"/>
  <c r="P93" i="64"/>
  <c r="V93" i="64"/>
  <c r="L94" i="64"/>
  <c r="P94" i="64"/>
  <c r="V94" i="64"/>
  <c r="L95" i="64"/>
  <c r="P95" i="64"/>
  <c r="V95" i="64"/>
  <c r="L96" i="64"/>
  <c r="P96" i="64"/>
  <c r="V96" i="64"/>
  <c r="L97" i="64"/>
  <c r="P97" i="64"/>
  <c r="V97" i="64"/>
  <c r="L98" i="64"/>
  <c r="P98" i="64"/>
  <c r="V98" i="64"/>
  <c r="L99" i="64"/>
  <c r="P99" i="64"/>
  <c r="V99" i="64"/>
  <c r="H101" i="64"/>
  <c r="L103" i="64"/>
  <c r="P103" i="64"/>
  <c r="X103" i="64"/>
  <c r="J104" i="64"/>
  <c r="R104" i="64"/>
  <c r="V104" i="64"/>
  <c r="L105" i="64"/>
  <c r="P105" i="64"/>
  <c r="V105" i="64"/>
  <c r="L106" i="64"/>
  <c r="P106" i="64"/>
  <c r="V106" i="64"/>
  <c r="L107" i="64"/>
  <c r="P107" i="64"/>
  <c r="V107" i="64"/>
  <c r="L108" i="64"/>
  <c r="P108" i="64"/>
  <c r="V108" i="64"/>
  <c r="L109" i="64"/>
  <c r="P109" i="64"/>
  <c r="V109" i="64"/>
  <c r="L110" i="64"/>
  <c r="P110" i="64"/>
  <c r="V110" i="64"/>
  <c r="L111" i="64"/>
  <c r="P111" i="64"/>
  <c r="V111" i="64"/>
  <c r="L112" i="64"/>
  <c r="P112" i="64"/>
  <c r="V112" i="64"/>
  <c r="L113" i="64"/>
  <c r="P113" i="64"/>
  <c r="V113" i="64"/>
  <c r="L114" i="64"/>
  <c r="P114" i="64"/>
  <c r="V114" i="64"/>
  <c r="H116" i="64"/>
  <c r="L118" i="64"/>
  <c r="P118" i="64"/>
  <c r="X118" i="64"/>
  <c r="J119" i="64"/>
  <c r="R119" i="64"/>
  <c r="V119" i="64"/>
  <c r="L120" i="64"/>
  <c r="P120" i="64"/>
  <c r="V120" i="64"/>
  <c r="L121" i="64"/>
  <c r="P121" i="64"/>
  <c r="V121" i="64"/>
  <c r="L122" i="64"/>
  <c r="P122" i="64"/>
  <c r="V122" i="64"/>
  <c r="L123" i="64"/>
  <c r="P123" i="64"/>
  <c r="V123" i="64"/>
  <c r="L124" i="64"/>
  <c r="P124" i="64"/>
  <c r="V124" i="64"/>
  <c r="L125" i="64"/>
  <c r="P125" i="64"/>
  <c r="V125" i="64"/>
  <c r="L126" i="64"/>
  <c r="P126" i="64"/>
  <c r="V126" i="64"/>
  <c r="L127" i="64"/>
  <c r="P127" i="64"/>
  <c r="V127" i="64"/>
  <c r="L128" i="64"/>
  <c r="P128" i="64"/>
  <c r="V128" i="64"/>
  <c r="L129" i="64"/>
  <c r="P129" i="64"/>
  <c r="V129" i="64"/>
  <c r="H131" i="64"/>
  <c r="L133" i="64"/>
  <c r="P133" i="64"/>
  <c r="X133" i="64"/>
  <c r="J134" i="64"/>
  <c r="R134" i="64"/>
  <c r="V134" i="64"/>
  <c r="L135" i="64"/>
  <c r="P135" i="64"/>
  <c r="V135" i="64"/>
  <c r="L136" i="64"/>
  <c r="P136" i="64"/>
  <c r="V136" i="64"/>
  <c r="L137" i="64"/>
  <c r="P137" i="64"/>
  <c r="V137" i="64"/>
  <c r="L138" i="64"/>
  <c r="P138" i="64"/>
  <c r="V138" i="64"/>
  <c r="L139" i="64"/>
  <c r="P139" i="64"/>
  <c r="V139" i="64"/>
  <c r="L140" i="64"/>
  <c r="P140" i="64"/>
  <c r="V140" i="64"/>
  <c r="L141" i="64"/>
  <c r="P141" i="64"/>
  <c r="V141" i="64"/>
  <c r="L142" i="64"/>
  <c r="P142" i="64"/>
  <c r="V142" i="64"/>
  <c r="L143" i="64"/>
  <c r="P143" i="64"/>
  <c r="V143" i="64"/>
  <c r="L144" i="64"/>
  <c r="P144" i="64"/>
  <c r="V144" i="64"/>
  <c r="H146" i="64"/>
  <c r="L148" i="64"/>
  <c r="P148" i="64"/>
  <c r="X148" i="64"/>
  <c r="J149" i="64"/>
  <c r="N149" i="64"/>
  <c r="R149" i="64"/>
  <c r="V149" i="64"/>
  <c r="L150" i="64"/>
  <c r="P150" i="64"/>
  <c r="V150" i="64"/>
  <c r="L151" i="64"/>
  <c r="P151" i="64"/>
  <c r="V151" i="64"/>
  <c r="L152" i="64"/>
  <c r="P152" i="64"/>
  <c r="V152" i="64"/>
  <c r="L153" i="64"/>
  <c r="P153" i="64"/>
  <c r="V153" i="64"/>
  <c r="L154" i="64"/>
  <c r="P154" i="64"/>
  <c r="V154" i="64"/>
  <c r="L155" i="64"/>
  <c r="P155" i="64"/>
  <c r="V155" i="64"/>
  <c r="L156" i="64"/>
  <c r="P156" i="64"/>
  <c r="V156" i="64"/>
  <c r="L157" i="64"/>
  <c r="P157" i="64"/>
  <c r="V157" i="64"/>
  <c r="L158" i="64"/>
  <c r="P158" i="64"/>
  <c r="V158" i="64"/>
  <c r="L159" i="64"/>
  <c r="P159" i="64"/>
  <c r="V159" i="64"/>
  <c r="H161" i="64"/>
  <c r="L163" i="64"/>
  <c r="P163" i="64"/>
  <c r="X163" i="64"/>
  <c r="J164" i="64"/>
  <c r="N164" i="64"/>
  <c r="R164" i="64"/>
  <c r="V164" i="64"/>
  <c r="L165" i="64"/>
  <c r="P165" i="64"/>
  <c r="V165" i="64"/>
  <c r="L166" i="64"/>
  <c r="P166" i="64"/>
  <c r="V166" i="64"/>
  <c r="L167" i="64"/>
  <c r="P167" i="64"/>
  <c r="V167" i="64"/>
  <c r="L168" i="64"/>
  <c r="P168" i="64"/>
  <c r="V168" i="64"/>
  <c r="L169" i="64"/>
  <c r="P169" i="64"/>
  <c r="V169" i="64"/>
  <c r="L170" i="64"/>
  <c r="P170" i="64"/>
  <c r="V170" i="64"/>
  <c r="L171" i="64"/>
  <c r="P171" i="64"/>
  <c r="V171" i="64"/>
  <c r="L172" i="64"/>
  <c r="P172" i="64"/>
  <c r="V172" i="64"/>
  <c r="L173" i="64"/>
  <c r="P173" i="64"/>
  <c r="V173" i="64"/>
  <c r="L174" i="64"/>
  <c r="P174" i="64"/>
  <c r="V174" i="64"/>
  <c r="H176" i="64"/>
  <c r="L178" i="64"/>
  <c r="P178" i="64"/>
  <c r="X178" i="64"/>
  <c r="J179" i="64"/>
  <c r="N179" i="64"/>
  <c r="R179" i="64"/>
  <c r="V179" i="64"/>
  <c r="L180" i="64"/>
  <c r="P180" i="64"/>
  <c r="V180" i="64"/>
  <c r="L181" i="64"/>
  <c r="P181" i="64"/>
  <c r="V181" i="64"/>
  <c r="L182" i="64"/>
  <c r="P182" i="64"/>
  <c r="V182" i="64"/>
  <c r="L183" i="64"/>
  <c r="P183" i="64"/>
  <c r="V183" i="64"/>
  <c r="L184" i="64"/>
  <c r="P184" i="64"/>
  <c r="V184" i="64"/>
  <c r="L185" i="64"/>
  <c r="P185" i="64"/>
  <c r="V185" i="64"/>
  <c r="L186" i="64"/>
  <c r="P186" i="64"/>
  <c r="V186" i="64"/>
  <c r="L187" i="64"/>
  <c r="P187" i="64"/>
  <c r="V187" i="64"/>
  <c r="L188" i="64"/>
  <c r="P188" i="64"/>
  <c r="V188" i="64"/>
  <c r="L189" i="64"/>
  <c r="P189" i="64"/>
  <c r="V189" i="64"/>
  <c r="G191" i="64"/>
  <c r="L193" i="64"/>
  <c r="P193" i="64"/>
  <c r="X193" i="64"/>
  <c r="J194" i="64"/>
  <c r="N194" i="64"/>
  <c r="R194" i="64"/>
  <c r="V194" i="64"/>
  <c r="L195" i="64"/>
  <c r="P195" i="64"/>
  <c r="V195" i="64"/>
  <c r="L196" i="64"/>
  <c r="P196" i="64"/>
  <c r="V196" i="64"/>
  <c r="L197" i="64"/>
  <c r="P197" i="64"/>
  <c r="V197" i="64"/>
  <c r="L198" i="64"/>
  <c r="P198" i="64"/>
  <c r="V198" i="64"/>
  <c r="L199" i="64"/>
  <c r="P199" i="64"/>
  <c r="V199" i="64"/>
  <c r="L200" i="64"/>
  <c r="P200" i="64"/>
  <c r="V200" i="64"/>
  <c r="L201" i="64"/>
  <c r="P201" i="64"/>
  <c r="V201" i="64"/>
  <c r="L202" i="64"/>
  <c r="P202" i="64"/>
  <c r="V202" i="64"/>
  <c r="L203" i="64"/>
  <c r="P203" i="64"/>
  <c r="V203" i="64"/>
  <c r="L204" i="64"/>
  <c r="P204" i="64"/>
  <c r="V204" i="64"/>
  <c r="G206" i="64"/>
  <c r="L208" i="64"/>
  <c r="P208" i="64"/>
  <c r="X208" i="64"/>
  <c r="J209" i="64"/>
  <c r="N209" i="64"/>
  <c r="R209" i="64"/>
  <c r="V209" i="64"/>
  <c r="L210" i="64"/>
  <c r="P210" i="64"/>
  <c r="V210" i="64"/>
  <c r="L211" i="64"/>
  <c r="P211" i="64"/>
  <c r="V211" i="64"/>
  <c r="L212" i="64"/>
  <c r="P212" i="64"/>
  <c r="V212" i="64"/>
  <c r="L213" i="64"/>
  <c r="P213" i="64"/>
  <c r="V213" i="64"/>
  <c r="L214" i="64"/>
  <c r="P214" i="64"/>
  <c r="V214" i="64"/>
  <c r="L215" i="64"/>
  <c r="P215" i="64"/>
  <c r="V215" i="64"/>
  <c r="L216" i="64"/>
  <c r="P216" i="64"/>
  <c r="V216" i="64"/>
  <c r="L217" i="64"/>
  <c r="P217" i="64"/>
  <c r="V217" i="64"/>
  <c r="L218" i="64"/>
  <c r="P218" i="64"/>
  <c r="V218" i="64"/>
  <c r="L219" i="64"/>
  <c r="P219" i="64"/>
  <c r="V219" i="64"/>
  <c r="G221" i="64"/>
  <c r="L223" i="64"/>
  <c r="P223" i="64"/>
  <c r="X223" i="64"/>
  <c r="J224" i="64"/>
  <c r="N224" i="64"/>
  <c r="R224" i="64"/>
  <c r="V224" i="64"/>
  <c r="L225" i="64"/>
  <c r="P225" i="64"/>
  <c r="V225" i="64"/>
  <c r="L226" i="64"/>
  <c r="P226" i="64"/>
  <c r="V226" i="64"/>
  <c r="L227" i="64"/>
  <c r="P227" i="64"/>
  <c r="V227" i="64"/>
  <c r="L228" i="64"/>
  <c r="P228" i="64"/>
  <c r="V228" i="64"/>
  <c r="L229" i="64"/>
  <c r="P229" i="64"/>
  <c r="V229" i="64"/>
  <c r="L230" i="64"/>
  <c r="P230" i="64"/>
  <c r="V230" i="64"/>
  <c r="L231" i="64"/>
  <c r="P231" i="64"/>
  <c r="V231" i="64"/>
  <c r="L232" i="64"/>
  <c r="P232" i="64"/>
  <c r="V232" i="64"/>
  <c r="L233" i="64"/>
  <c r="P233" i="64"/>
  <c r="V233" i="64"/>
  <c r="L234" i="64"/>
  <c r="P234" i="64"/>
  <c r="V234" i="64"/>
  <c r="K240" i="64"/>
  <c r="P240" i="64"/>
  <c r="V240" i="64"/>
  <c r="M241" i="64"/>
  <c r="R241" i="64"/>
  <c r="K242" i="64"/>
  <c r="P242" i="64"/>
  <c r="V242" i="64"/>
  <c r="M243" i="64"/>
  <c r="R243" i="64"/>
  <c r="K244" i="64"/>
  <c r="P244" i="64"/>
  <c r="V244" i="64"/>
  <c r="M245" i="64"/>
  <c r="R245" i="64"/>
  <c r="K246" i="64"/>
  <c r="P246" i="64"/>
  <c r="V246" i="64"/>
  <c r="M247" i="64"/>
  <c r="R247" i="64"/>
  <c r="K248" i="64"/>
  <c r="P248" i="64"/>
  <c r="V248" i="64"/>
  <c r="M249" i="64"/>
  <c r="R249" i="64"/>
  <c r="K250" i="64"/>
  <c r="P250" i="64"/>
  <c r="V250" i="64"/>
  <c r="M251" i="64"/>
  <c r="R251" i="64"/>
  <c r="G255" i="64"/>
  <c r="AB255" i="64" s="1"/>
  <c r="L255" i="64"/>
  <c r="Q255" i="64"/>
  <c r="W255" i="64"/>
  <c r="K256" i="64"/>
  <c r="P256" i="64"/>
  <c r="V256" i="64"/>
  <c r="J257" i="64"/>
  <c r="O257" i="64"/>
  <c r="S257" i="64"/>
  <c r="M258" i="64"/>
  <c r="R258" i="64"/>
  <c r="G259" i="64"/>
  <c r="AB259" i="64" s="1"/>
  <c r="L259" i="64"/>
  <c r="Q259" i="64"/>
  <c r="W259" i="64"/>
  <c r="K260" i="64"/>
  <c r="P260" i="64"/>
  <c r="V260" i="64"/>
  <c r="J261" i="64"/>
  <c r="O261" i="64"/>
  <c r="S261" i="64"/>
  <c r="M262" i="64"/>
  <c r="AA262" i="64" s="1"/>
  <c r="R262" i="64"/>
  <c r="G263" i="64"/>
  <c r="AB263" i="64" s="1"/>
  <c r="L263" i="64"/>
  <c r="Q263" i="64"/>
  <c r="W263" i="64"/>
  <c r="K264" i="64"/>
  <c r="P264" i="64"/>
  <c r="V264" i="64"/>
  <c r="J265" i="64"/>
  <c r="O265" i="64"/>
  <c r="S265" i="64"/>
  <c r="M266" i="64"/>
  <c r="R266" i="64"/>
  <c r="M270" i="64"/>
  <c r="R270" i="64"/>
  <c r="M271" i="64"/>
  <c r="R271" i="64"/>
  <c r="M272" i="64"/>
  <c r="R272" i="64"/>
  <c r="M273" i="64"/>
  <c r="AA273" i="64" s="1"/>
  <c r="R273" i="64"/>
  <c r="M274" i="64"/>
  <c r="R274" i="64"/>
  <c r="M275" i="64"/>
  <c r="R275" i="64"/>
  <c r="M276" i="64"/>
  <c r="R276" i="64"/>
  <c r="M277" i="64"/>
  <c r="R277" i="64"/>
  <c r="M278" i="64"/>
  <c r="R278" i="64"/>
  <c r="M279" i="64"/>
  <c r="R279" i="64"/>
  <c r="M280" i="64"/>
  <c r="AA280" i="64" s="1"/>
  <c r="R280" i="64"/>
  <c r="M281" i="64"/>
  <c r="AA281" i="64" s="1"/>
  <c r="R281" i="64"/>
  <c r="K285" i="64"/>
  <c r="P285" i="64"/>
  <c r="V285" i="64"/>
  <c r="M286" i="64"/>
  <c r="R286" i="64"/>
  <c r="K287" i="64"/>
  <c r="P287" i="64"/>
  <c r="V287" i="64"/>
  <c r="M288" i="64"/>
  <c r="R288" i="64"/>
  <c r="K289" i="64"/>
  <c r="P289" i="64"/>
  <c r="V289" i="64"/>
  <c r="M290" i="64"/>
  <c r="AA290" i="64" s="1"/>
  <c r="R290" i="64"/>
  <c r="K291" i="64"/>
  <c r="P291" i="64"/>
  <c r="V291" i="64"/>
  <c r="M292" i="64"/>
  <c r="AA292" i="64" s="1"/>
  <c r="R292" i="64"/>
  <c r="K293" i="64"/>
  <c r="P293" i="64"/>
  <c r="V293" i="64"/>
  <c r="M294" i="64"/>
  <c r="R294" i="64"/>
  <c r="K295" i="64"/>
  <c r="P295" i="64"/>
  <c r="V295" i="64"/>
  <c r="M296" i="64"/>
  <c r="AA296" i="64" s="1"/>
  <c r="R296" i="64"/>
  <c r="K300" i="64"/>
  <c r="P300" i="64"/>
  <c r="V300" i="64"/>
  <c r="M301" i="64"/>
  <c r="R301" i="64"/>
  <c r="K302" i="64"/>
  <c r="P302" i="64"/>
  <c r="V302" i="64"/>
  <c r="M303" i="64"/>
  <c r="AA303" i="64" s="1"/>
  <c r="R303" i="64"/>
  <c r="K304" i="64"/>
  <c r="P304" i="64"/>
  <c r="V304" i="64"/>
  <c r="M305" i="64"/>
  <c r="AA305" i="64" s="1"/>
  <c r="R305" i="64"/>
  <c r="K306" i="64"/>
  <c r="P306" i="64"/>
  <c r="V306" i="64"/>
  <c r="M307" i="64"/>
  <c r="R307" i="64"/>
  <c r="K308" i="64"/>
  <c r="P308" i="64"/>
  <c r="V308" i="64"/>
  <c r="M309" i="64"/>
  <c r="AA309" i="64" s="1"/>
  <c r="R309" i="64"/>
  <c r="K310" i="64"/>
  <c r="P310" i="64"/>
  <c r="V310" i="64"/>
  <c r="M311" i="64"/>
  <c r="R311" i="64"/>
  <c r="K315" i="64"/>
  <c r="P315" i="64"/>
  <c r="V315" i="64"/>
  <c r="M316" i="64"/>
  <c r="R316" i="64"/>
  <c r="K317" i="64"/>
  <c r="P317" i="64"/>
  <c r="V317" i="64"/>
  <c r="M318" i="64"/>
  <c r="N91" i="64" s="1"/>
  <c r="R318" i="64"/>
  <c r="K319" i="64"/>
  <c r="P319" i="64"/>
  <c r="V319" i="64"/>
  <c r="M320" i="64"/>
  <c r="AA320" i="64" s="1"/>
  <c r="R320" i="64"/>
  <c r="K321" i="64"/>
  <c r="P321" i="64"/>
  <c r="V321" i="64"/>
  <c r="M322" i="64"/>
  <c r="R322" i="64"/>
  <c r="K323" i="64"/>
  <c r="P323" i="64"/>
  <c r="V323" i="64"/>
  <c r="M324" i="64"/>
  <c r="AA324" i="64" s="1"/>
  <c r="R324" i="64"/>
  <c r="K325" i="64"/>
  <c r="P325" i="64"/>
  <c r="V325" i="64"/>
  <c r="M326" i="64"/>
  <c r="AA326" i="64" s="1"/>
  <c r="R326" i="64"/>
  <c r="K330" i="64"/>
  <c r="P330" i="64"/>
  <c r="V330" i="64"/>
  <c r="M331" i="64"/>
  <c r="R331" i="64"/>
  <c r="K332" i="64"/>
  <c r="P332" i="64"/>
  <c r="V332" i="64"/>
  <c r="M333" i="64"/>
  <c r="R333" i="64"/>
  <c r="K334" i="64"/>
  <c r="P334" i="64"/>
  <c r="V334" i="64"/>
  <c r="M335" i="64"/>
  <c r="R335" i="64"/>
  <c r="K336" i="64"/>
  <c r="P336" i="64"/>
  <c r="V336" i="64"/>
  <c r="M337" i="64"/>
  <c r="AA337" i="64" s="1"/>
  <c r="R337" i="64"/>
  <c r="K338" i="64"/>
  <c r="P338" i="64"/>
  <c r="V338" i="64"/>
  <c r="M339" i="64"/>
  <c r="R339" i="64"/>
  <c r="K340" i="64"/>
  <c r="P340" i="64"/>
  <c r="V340" i="64"/>
  <c r="M341" i="64"/>
  <c r="R341" i="64"/>
  <c r="K345" i="64"/>
  <c r="P345" i="64"/>
  <c r="V345" i="64"/>
  <c r="M346" i="64"/>
  <c r="AA346" i="64" s="1"/>
  <c r="R346" i="64"/>
  <c r="K347" i="64"/>
  <c r="P347" i="64"/>
  <c r="V347" i="64"/>
  <c r="M348" i="64"/>
  <c r="R348" i="64"/>
  <c r="K349" i="64"/>
  <c r="P349" i="64"/>
  <c r="V349" i="64"/>
  <c r="M350" i="64"/>
  <c r="R350" i="64"/>
  <c r="K351" i="64"/>
  <c r="P351" i="64"/>
  <c r="V351" i="64"/>
  <c r="M352" i="64"/>
  <c r="R352" i="64"/>
  <c r="K353" i="64"/>
  <c r="P353" i="64"/>
  <c r="V353" i="64"/>
  <c r="M354" i="64"/>
  <c r="R354" i="64"/>
  <c r="K355" i="64"/>
  <c r="P355" i="64"/>
  <c r="V355" i="64"/>
  <c r="M356" i="64"/>
  <c r="R356" i="64"/>
  <c r="G360" i="64"/>
  <c r="AB360" i="64" s="1"/>
  <c r="L360" i="64"/>
  <c r="Q360" i="64"/>
  <c r="W360" i="64"/>
  <c r="G362" i="64"/>
  <c r="L362" i="64"/>
  <c r="Q362" i="64"/>
  <c r="W362" i="64"/>
  <c r="G364" i="64"/>
  <c r="AB364" i="64" s="1"/>
  <c r="L364" i="64"/>
  <c r="Q364" i="64"/>
  <c r="W364" i="64"/>
  <c r="G366" i="64"/>
  <c r="AB366" i="64" s="1"/>
  <c r="L366" i="64"/>
  <c r="Q366" i="64"/>
  <c r="W366" i="64"/>
  <c r="G368" i="64"/>
  <c r="AB368" i="64" s="1"/>
  <c r="L368" i="64"/>
  <c r="Q368" i="64"/>
  <c r="W368" i="64"/>
  <c r="G370" i="64"/>
  <c r="AB370" i="64" s="1"/>
  <c r="L370" i="64"/>
  <c r="Q370" i="64"/>
  <c r="W370" i="64"/>
  <c r="M375" i="64"/>
  <c r="R375" i="64"/>
  <c r="G376" i="64"/>
  <c r="L376" i="64"/>
  <c r="Q376" i="64"/>
  <c r="W376" i="64"/>
  <c r="K377" i="64"/>
  <c r="P377" i="64"/>
  <c r="V377" i="64"/>
  <c r="M379" i="64"/>
  <c r="R379" i="64"/>
  <c r="G380" i="64"/>
  <c r="AB380" i="64" s="1"/>
  <c r="L380" i="64"/>
  <c r="Q380" i="64"/>
  <c r="W380" i="64"/>
  <c r="K381" i="64"/>
  <c r="P381" i="64"/>
  <c r="V381" i="64"/>
  <c r="M383" i="64"/>
  <c r="R383" i="64"/>
  <c r="G384" i="64"/>
  <c r="L384" i="64"/>
  <c r="Q384" i="64"/>
  <c r="W384" i="64"/>
  <c r="K385" i="64"/>
  <c r="P385" i="64"/>
  <c r="V385" i="64"/>
  <c r="G390" i="64"/>
  <c r="L390" i="64"/>
  <c r="Q390" i="64"/>
  <c r="W390" i="64"/>
  <c r="G392" i="64"/>
  <c r="L392" i="64"/>
  <c r="Q392" i="64"/>
  <c r="W392" i="64"/>
  <c r="G394" i="64"/>
  <c r="L394" i="64"/>
  <c r="Q394" i="64"/>
  <c r="W394" i="64"/>
  <c r="G396" i="64"/>
  <c r="L396" i="64"/>
  <c r="Q396" i="64"/>
  <c r="W396" i="64"/>
  <c r="G398" i="64"/>
  <c r="L398" i="64"/>
  <c r="Q398" i="64"/>
  <c r="W398" i="64"/>
  <c r="G400" i="64"/>
  <c r="AB400" i="64" s="1"/>
  <c r="L400" i="64"/>
  <c r="Q400" i="64"/>
  <c r="W400" i="64"/>
  <c r="M405" i="64"/>
  <c r="R405" i="64"/>
  <c r="G406" i="64"/>
  <c r="L406" i="64"/>
  <c r="Q406" i="64"/>
  <c r="W406" i="64"/>
  <c r="K407" i="64"/>
  <c r="P407" i="64"/>
  <c r="V407" i="64"/>
  <c r="M409" i="64"/>
  <c r="R409" i="64"/>
  <c r="G410" i="64"/>
  <c r="L410" i="64"/>
  <c r="Q410" i="64"/>
  <c r="W410" i="64"/>
  <c r="K411" i="64"/>
  <c r="P411" i="64"/>
  <c r="V411" i="64"/>
  <c r="M413" i="64"/>
  <c r="R413" i="64"/>
  <c r="G414" i="64"/>
  <c r="L414" i="64"/>
  <c r="Q414" i="64"/>
  <c r="W414" i="64"/>
  <c r="K415" i="64"/>
  <c r="P415" i="64"/>
  <c r="V415" i="64"/>
  <c r="M420" i="64"/>
  <c r="R420" i="64"/>
  <c r="G421" i="64"/>
  <c r="L421" i="64"/>
  <c r="Q421" i="64"/>
  <c r="W421" i="64"/>
  <c r="K422" i="64"/>
  <c r="P422" i="64"/>
  <c r="V422" i="64"/>
  <c r="M424" i="64"/>
  <c r="R424" i="64"/>
  <c r="G425" i="64"/>
  <c r="L425" i="64"/>
  <c r="Q425" i="64"/>
  <c r="W425" i="64"/>
  <c r="K426" i="64"/>
  <c r="P426" i="64"/>
  <c r="V426" i="64"/>
  <c r="M428" i="64"/>
  <c r="R428" i="64"/>
  <c r="G429" i="64"/>
  <c r="L429" i="64"/>
  <c r="Q429" i="64"/>
  <c r="W429" i="64"/>
  <c r="K430" i="64"/>
  <c r="P430" i="64"/>
  <c r="V430" i="64"/>
  <c r="M435" i="64"/>
  <c r="R435" i="64"/>
  <c r="G436" i="64"/>
  <c r="L436" i="64"/>
  <c r="Q436" i="64"/>
  <c r="W436" i="64"/>
  <c r="K437" i="64"/>
  <c r="P437" i="64"/>
  <c r="V437" i="64"/>
  <c r="M439" i="64"/>
  <c r="R439" i="64"/>
  <c r="G440" i="64"/>
  <c r="L440" i="64"/>
  <c r="Q440" i="64"/>
  <c r="W440" i="64"/>
  <c r="K441" i="64"/>
  <c r="P441" i="64"/>
  <c r="V441" i="64"/>
  <c r="M443" i="64"/>
  <c r="R443" i="64"/>
  <c r="G444" i="64"/>
  <c r="L444" i="64"/>
  <c r="Q444" i="64"/>
  <c r="W444" i="64"/>
  <c r="K445" i="64"/>
  <c r="P445" i="64"/>
  <c r="V445" i="64"/>
  <c r="M450" i="64"/>
  <c r="R450" i="64"/>
  <c r="G451" i="64"/>
  <c r="L451" i="64"/>
  <c r="Q451" i="64"/>
  <c r="W451" i="64"/>
  <c r="K452" i="64"/>
  <c r="P452" i="64"/>
  <c r="V452" i="64"/>
  <c r="M454" i="64"/>
  <c r="R454" i="64"/>
  <c r="G455" i="64"/>
  <c r="L455" i="64"/>
  <c r="Q455" i="64"/>
  <c r="W455" i="64"/>
  <c r="K456" i="64"/>
  <c r="P456" i="64"/>
  <c r="V456" i="64"/>
  <c r="M458" i="64"/>
  <c r="R458" i="64"/>
  <c r="G459" i="64"/>
  <c r="L459" i="64"/>
  <c r="Q459" i="64"/>
  <c r="W459" i="64"/>
  <c r="K460" i="64"/>
  <c r="P460" i="64"/>
  <c r="V460" i="64"/>
  <c r="K13" i="66"/>
  <c r="P13" i="66"/>
  <c r="T13" i="66"/>
  <c r="M15" i="66"/>
  <c r="R15" i="66"/>
  <c r="G16" i="66"/>
  <c r="L16" i="66"/>
  <c r="Q16" i="66"/>
  <c r="U16" i="66"/>
  <c r="K17" i="66"/>
  <c r="P17" i="66"/>
  <c r="T17" i="66"/>
  <c r="M19" i="66"/>
  <c r="R19" i="66"/>
  <c r="G20" i="66"/>
  <c r="Y20" i="66" s="1"/>
  <c r="L20" i="66"/>
  <c r="Q20" i="66"/>
  <c r="U20" i="66"/>
  <c r="K21" i="66"/>
  <c r="P21" i="66"/>
  <c r="T21" i="66"/>
  <c r="M23" i="66"/>
  <c r="R23" i="66"/>
  <c r="G24" i="66"/>
  <c r="L24" i="66"/>
  <c r="Q24" i="66"/>
  <c r="U24" i="66"/>
  <c r="K25" i="66"/>
  <c r="P25" i="66"/>
  <c r="T25" i="66"/>
  <c r="O26" i="66"/>
  <c r="S26" i="66"/>
  <c r="M27" i="66"/>
  <c r="R27" i="66"/>
  <c r="G28" i="66"/>
  <c r="L28" i="66"/>
  <c r="Q28" i="66"/>
  <c r="U28" i="66"/>
  <c r="K29" i="66"/>
  <c r="P29" i="66"/>
  <c r="T29" i="66"/>
  <c r="I30" i="66"/>
  <c r="O30" i="66"/>
  <c r="S30" i="66"/>
  <c r="M31" i="66"/>
  <c r="R31" i="66"/>
  <c r="G32" i="66"/>
  <c r="L32" i="66"/>
  <c r="Q32" i="66"/>
  <c r="U32" i="66"/>
  <c r="K33" i="66"/>
  <c r="P33" i="66"/>
  <c r="T33" i="66"/>
  <c r="I34" i="66"/>
  <c r="O34" i="66"/>
  <c r="S34" i="66"/>
  <c r="M35" i="66"/>
  <c r="R35" i="66"/>
  <c r="G36" i="66"/>
  <c r="L36" i="66"/>
  <c r="Q36" i="66"/>
  <c r="U36" i="66"/>
  <c r="K37" i="66"/>
  <c r="P37" i="66"/>
  <c r="T37" i="66"/>
  <c r="I38" i="66"/>
  <c r="O38" i="66"/>
  <c r="S38" i="66"/>
  <c r="M39" i="66"/>
  <c r="R39" i="66"/>
  <c r="G40" i="66"/>
  <c r="L40" i="66"/>
  <c r="Q40" i="66"/>
  <c r="U40" i="66"/>
  <c r="K41" i="66"/>
  <c r="P41" i="66"/>
  <c r="T41" i="66"/>
  <c r="I42" i="66"/>
  <c r="O42" i="66"/>
  <c r="S42" i="66"/>
  <c r="M43" i="66"/>
  <c r="R43" i="66"/>
  <c r="G44" i="66"/>
  <c r="L44" i="66"/>
  <c r="Q44" i="66"/>
  <c r="U44" i="66"/>
  <c r="K45" i="66"/>
  <c r="P45" i="66"/>
  <c r="T45" i="66"/>
  <c r="I46" i="66"/>
  <c r="O46" i="66"/>
  <c r="S46" i="66"/>
  <c r="M47" i="66"/>
  <c r="R47" i="66"/>
  <c r="K51" i="66"/>
  <c r="P51" i="66"/>
  <c r="T51" i="66"/>
  <c r="I52" i="66"/>
  <c r="O52" i="66"/>
  <c r="S52" i="66"/>
  <c r="M53" i="66"/>
  <c r="R53" i="66"/>
  <c r="G54" i="66"/>
  <c r="Y54" i="66" s="1"/>
  <c r="L54" i="66"/>
  <c r="Q54" i="66"/>
  <c r="U54" i="66"/>
  <c r="K55" i="66"/>
  <c r="P55" i="66"/>
  <c r="T55" i="66"/>
  <c r="I56" i="66"/>
  <c r="O56" i="66"/>
  <c r="S56" i="66"/>
  <c r="M57" i="66"/>
  <c r="X57" i="66" s="1"/>
  <c r="R57" i="66"/>
  <c r="G58" i="66"/>
  <c r="Y58" i="66" s="1"/>
  <c r="L58" i="66"/>
  <c r="Q58" i="66"/>
  <c r="U58" i="66"/>
  <c r="K59" i="66"/>
  <c r="P59" i="66"/>
  <c r="T59" i="66"/>
  <c r="I60" i="66"/>
  <c r="O60" i="66"/>
  <c r="S60" i="66"/>
  <c r="M61" i="66"/>
  <c r="R61" i="66"/>
  <c r="G62" i="66"/>
  <c r="L62" i="66"/>
  <c r="Q62" i="66"/>
  <c r="U62" i="66"/>
  <c r="K63" i="66"/>
  <c r="P63" i="66"/>
  <c r="T63" i="66"/>
  <c r="I64" i="66"/>
  <c r="O64" i="66"/>
  <c r="S64" i="66"/>
  <c r="M65" i="66"/>
  <c r="R65" i="66"/>
  <c r="G66" i="66"/>
  <c r="L66" i="66"/>
  <c r="Q66" i="66"/>
  <c r="U66" i="66"/>
  <c r="K67" i="66"/>
  <c r="P67" i="66"/>
  <c r="T67" i="66"/>
  <c r="I68" i="66"/>
  <c r="O68" i="66"/>
  <c r="S68" i="66"/>
  <c r="M69" i="66"/>
  <c r="R69" i="66"/>
  <c r="G70" i="66"/>
  <c r="L70" i="66"/>
  <c r="Q70" i="66"/>
  <c r="U70" i="66"/>
  <c r="K71" i="66"/>
  <c r="P71" i="66"/>
  <c r="T71" i="66"/>
  <c r="I72" i="66"/>
  <c r="O72" i="66"/>
  <c r="S72" i="66"/>
  <c r="M73" i="66"/>
  <c r="R73" i="66"/>
  <c r="G74" i="66"/>
  <c r="L74" i="66"/>
  <c r="Q74" i="66"/>
  <c r="U74" i="66"/>
  <c r="K75" i="66"/>
  <c r="P75" i="66"/>
  <c r="T75" i="66"/>
  <c r="I76" i="66"/>
  <c r="O76" i="66"/>
  <c r="S76" i="66"/>
  <c r="M77" i="66"/>
  <c r="R77" i="66"/>
  <c r="G78" i="66"/>
  <c r="L78" i="66"/>
  <c r="Q78" i="66"/>
  <c r="U78" i="66"/>
  <c r="K79" i="66"/>
  <c r="P79" i="66"/>
  <c r="T79" i="66"/>
  <c r="I80" i="66"/>
  <c r="O80" i="66"/>
  <c r="S80" i="66"/>
  <c r="M81" i="66"/>
  <c r="R81" i="66"/>
  <c r="G82" i="66"/>
  <c r="L82" i="66"/>
  <c r="Q82" i="66"/>
  <c r="U82" i="66"/>
  <c r="K83" i="66"/>
  <c r="P83" i="66"/>
  <c r="T83" i="66"/>
  <c r="I84" i="66"/>
  <c r="O84" i="66"/>
  <c r="S84" i="66"/>
  <c r="M85" i="66"/>
  <c r="X85" i="66" s="1"/>
  <c r="R85" i="66"/>
  <c r="G89" i="66"/>
  <c r="Y89" i="66" s="1"/>
  <c r="K89" i="66"/>
  <c r="O89" i="66"/>
  <c r="S89" i="66"/>
  <c r="L90" i="66"/>
  <c r="P90" i="66"/>
  <c r="T90" i="66"/>
  <c r="I91" i="66"/>
  <c r="M91" i="66"/>
  <c r="Q91" i="66"/>
  <c r="U91" i="66"/>
  <c r="R92" i="66"/>
  <c r="G93" i="66"/>
  <c r="Y93" i="66" s="1"/>
  <c r="K93" i="66"/>
  <c r="O93" i="66"/>
  <c r="S93" i="66"/>
  <c r="L94" i="66"/>
  <c r="P94" i="66"/>
  <c r="T94" i="66"/>
  <c r="I95" i="66"/>
  <c r="M95" i="66"/>
  <c r="Q95" i="66"/>
  <c r="U95" i="66"/>
  <c r="R96" i="66"/>
  <c r="G97" i="66"/>
  <c r="Y97" i="66" s="1"/>
  <c r="K97" i="66"/>
  <c r="O97" i="66"/>
  <c r="S97" i="66"/>
  <c r="L98" i="66"/>
  <c r="P98" i="66"/>
  <c r="T98" i="66"/>
  <c r="I99" i="66"/>
  <c r="M99" i="66"/>
  <c r="Q99" i="66"/>
  <c r="U99" i="66"/>
  <c r="R100" i="66"/>
  <c r="G101" i="66"/>
  <c r="Y101" i="66" s="1"/>
  <c r="K101" i="66"/>
  <c r="O101" i="66"/>
  <c r="S101" i="66"/>
  <c r="L102" i="66"/>
  <c r="P102" i="66"/>
  <c r="T102" i="66"/>
  <c r="I103" i="66"/>
  <c r="M103" i="66"/>
  <c r="Q103" i="66"/>
  <c r="U103" i="66"/>
  <c r="J104" i="66"/>
  <c r="N104" i="66"/>
  <c r="R104" i="66"/>
  <c r="G105" i="66"/>
  <c r="K105" i="66"/>
  <c r="O105" i="66"/>
  <c r="S105" i="66"/>
  <c r="L106" i="66"/>
  <c r="P106" i="66"/>
  <c r="T106" i="66"/>
  <c r="I107" i="66"/>
  <c r="M107" i="66"/>
  <c r="Q107" i="66"/>
  <c r="U107" i="66"/>
  <c r="R108" i="66"/>
  <c r="G109" i="66"/>
  <c r="K109" i="66"/>
  <c r="O109" i="66"/>
  <c r="S109" i="66"/>
  <c r="L110" i="66"/>
  <c r="P110" i="66"/>
  <c r="T110" i="66"/>
  <c r="I111" i="66"/>
  <c r="M111" i="66"/>
  <c r="Q111" i="66"/>
  <c r="U111" i="66"/>
  <c r="R112" i="66"/>
  <c r="G113" i="66"/>
  <c r="K113" i="66"/>
  <c r="O113" i="66"/>
  <c r="S113" i="66"/>
  <c r="L114" i="66"/>
  <c r="P114" i="66"/>
  <c r="T114" i="66"/>
  <c r="I115" i="66"/>
  <c r="M115" i="66"/>
  <c r="Q115" i="66"/>
  <c r="U115" i="66"/>
  <c r="J116" i="66"/>
  <c r="N116" i="66"/>
  <c r="R116" i="66"/>
  <c r="G117" i="66"/>
  <c r="K117" i="66"/>
  <c r="O117" i="66"/>
  <c r="S117" i="66"/>
  <c r="L118" i="66"/>
  <c r="P118" i="66"/>
  <c r="T118" i="66"/>
  <c r="I119" i="66"/>
  <c r="M119" i="66"/>
  <c r="Q119" i="66"/>
  <c r="U119" i="66"/>
  <c r="J120" i="66"/>
  <c r="N120" i="66"/>
  <c r="R120" i="66"/>
  <c r="G121" i="66"/>
  <c r="Y121" i="66" s="1"/>
  <c r="K121" i="66"/>
  <c r="O121" i="66"/>
  <c r="S121" i="66"/>
  <c r="L122" i="66"/>
  <c r="P122" i="66"/>
  <c r="T122" i="66"/>
  <c r="I123" i="66"/>
  <c r="M123" i="66"/>
  <c r="Q123" i="66"/>
  <c r="U123" i="66"/>
  <c r="R127" i="66"/>
  <c r="G128" i="66"/>
  <c r="Y128" i="66" s="1"/>
  <c r="K128" i="66"/>
  <c r="O128" i="66"/>
  <c r="S128" i="66"/>
  <c r="L129" i="66"/>
  <c r="P129" i="66"/>
  <c r="T129" i="66"/>
  <c r="I130" i="66"/>
  <c r="M130" i="66"/>
  <c r="X130" i="66" s="1"/>
  <c r="Q130" i="66"/>
  <c r="U130" i="66"/>
  <c r="R131" i="66"/>
  <c r="G132" i="66"/>
  <c r="Y132" i="66" s="1"/>
  <c r="K132" i="66"/>
  <c r="O132" i="66"/>
  <c r="S132" i="66"/>
  <c r="L133" i="66"/>
  <c r="P133" i="66"/>
  <c r="T133" i="66"/>
  <c r="I134" i="66"/>
  <c r="M134" i="66"/>
  <c r="Q134" i="66"/>
  <c r="U134" i="66"/>
  <c r="R135" i="66"/>
  <c r="G136" i="66"/>
  <c r="K136" i="66"/>
  <c r="O136" i="66"/>
  <c r="S136" i="66"/>
  <c r="L137" i="66"/>
  <c r="P137" i="66"/>
  <c r="T137" i="66"/>
  <c r="I138" i="66"/>
  <c r="M138" i="66"/>
  <c r="X138" i="66" s="1"/>
  <c r="Q138" i="66"/>
  <c r="U138" i="66"/>
  <c r="J139" i="66"/>
  <c r="N139" i="66"/>
  <c r="R139" i="66"/>
  <c r="G140" i="66"/>
  <c r="K140" i="66"/>
  <c r="O140" i="66"/>
  <c r="S140" i="66"/>
  <c r="L141" i="66"/>
  <c r="P141" i="66"/>
  <c r="T141" i="66"/>
  <c r="I142" i="66"/>
  <c r="M142" i="66"/>
  <c r="Q142" i="66"/>
  <c r="U142" i="66"/>
  <c r="J143" i="66"/>
  <c r="N143" i="66"/>
  <c r="R143" i="66"/>
  <c r="G144" i="66"/>
  <c r="Y144" i="66" s="1"/>
  <c r="K144" i="66"/>
  <c r="O144" i="66"/>
  <c r="S144" i="66"/>
  <c r="L145" i="66"/>
  <c r="P145" i="66"/>
  <c r="T145" i="66"/>
  <c r="I146" i="66"/>
  <c r="M146" i="66"/>
  <c r="X146" i="66" s="1"/>
  <c r="Q146" i="66"/>
  <c r="U146" i="66"/>
  <c r="J147" i="66"/>
  <c r="N147" i="66"/>
  <c r="R147" i="66"/>
  <c r="G148" i="66"/>
  <c r="Y148" i="66" s="1"/>
  <c r="K148" i="66"/>
  <c r="O148" i="66"/>
  <c r="S148" i="66"/>
  <c r="L149" i="66"/>
  <c r="P149" i="66"/>
  <c r="T149" i="66"/>
  <c r="I150" i="66"/>
  <c r="M150" i="66"/>
  <c r="Q150" i="66"/>
  <c r="U150" i="66"/>
  <c r="R151" i="66"/>
  <c r="G152" i="66"/>
  <c r="Y152" i="66" s="1"/>
  <c r="K152" i="66"/>
  <c r="O152" i="66"/>
  <c r="S152" i="66"/>
  <c r="L153" i="66"/>
  <c r="P153" i="66"/>
  <c r="T153" i="66"/>
  <c r="I154" i="66"/>
  <c r="M154" i="66"/>
  <c r="Q154" i="66"/>
  <c r="U154" i="66"/>
  <c r="J155" i="66"/>
  <c r="N155" i="66"/>
  <c r="R155" i="66"/>
  <c r="G156" i="66"/>
  <c r="K156" i="66"/>
  <c r="O156" i="66"/>
  <c r="S156" i="66"/>
  <c r="L157" i="66"/>
  <c r="P157" i="66"/>
  <c r="T157" i="66"/>
  <c r="I158" i="66"/>
  <c r="M158" i="66"/>
  <c r="X158" i="66" s="1"/>
  <c r="Q158" i="66"/>
  <c r="U158" i="66"/>
  <c r="J159" i="66"/>
  <c r="N159" i="66"/>
  <c r="R159" i="66"/>
  <c r="G160" i="66"/>
  <c r="Y160" i="66" s="1"/>
  <c r="K160" i="66"/>
  <c r="O160" i="66"/>
  <c r="S160" i="66"/>
  <c r="L161" i="66"/>
  <c r="P161" i="66"/>
  <c r="T161" i="66"/>
  <c r="M165" i="66"/>
  <c r="X165" i="66" s="1"/>
  <c r="Q165" i="66"/>
  <c r="U165" i="66"/>
  <c r="R166" i="66"/>
  <c r="G167" i="66"/>
  <c r="Y167" i="66" s="1"/>
  <c r="K167" i="66"/>
  <c r="O167" i="66"/>
  <c r="S167" i="66"/>
  <c r="L168" i="66"/>
  <c r="P168" i="66"/>
  <c r="T168" i="66"/>
  <c r="M169" i="66"/>
  <c r="X169" i="66" s="1"/>
  <c r="Q169" i="66"/>
  <c r="U169" i="66"/>
  <c r="R170" i="66"/>
  <c r="G171" i="66"/>
  <c r="Y171" i="66" s="1"/>
  <c r="K171" i="66"/>
  <c r="O171" i="66"/>
  <c r="S171" i="66"/>
  <c r="L172" i="66"/>
  <c r="P172" i="66"/>
  <c r="T172" i="66"/>
  <c r="M173" i="66"/>
  <c r="Q173" i="66"/>
  <c r="U173" i="66"/>
  <c r="N174" i="66"/>
  <c r="R174" i="66"/>
  <c r="G175" i="66"/>
  <c r="Y175" i="66" s="1"/>
  <c r="K175" i="66"/>
  <c r="O175" i="66"/>
  <c r="S175" i="66"/>
  <c r="L176" i="66"/>
  <c r="P176" i="66"/>
  <c r="T176" i="66"/>
  <c r="M177" i="66"/>
  <c r="Q177" i="66"/>
  <c r="U177" i="66"/>
  <c r="N178" i="66"/>
  <c r="R178" i="66"/>
  <c r="G179" i="66"/>
  <c r="K179" i="66"/>
  <c r="O179" i="66"/>
  <c r="S179" i="66"/>
  <c r="L180" i="66"/>
  <c r="P180" i="66"/>
  <c r="T180" i="66"/>
  <c r="M181" i="66"/>
  <c r="Q181" i="66"/>
  <c r="U181" i="66"/>
  <c r="R182" i="66"/>
  <c r="G183" i="66"/>
  <c r="Y183" i="66" s="1"/>
  <c r="K183" i="66"/>
  <c r="O183" i="66"/>
  <c r="S183" i="66"/>
  <c r="L184" i="66"/>
  <c r="P184" i="66"/>
  <c r="T184" i="66"/>
  <c r="M185" i="66"/>
  <c r="Q185" i="66"/>
  <c r="U185" i="66"/>
  <c r="R186" i="66"/>
  <c r="G187" i="66"/>
  <c r="K187" i="66"/>
  <c r="O187" i="66"/>
  <c r="S187" i="66"/>
  <c r="L188" i="66"/>
  <c r="P188" i="66"/>
  <c r="T188" i="66"/>
  <c r="M189" i="66"/>
  <c r="X189" i="66" s="1"/>
  <c r="Q189" i="66"/>
  <c r="U189" i="66"/>
  <c r="R190" i="66"/>
  <c r="G191" i="66"/>
  <c r="K191" i="66"/>
  <c r="O191" i="66"/>
  <c r="S191" i="66"/>
  <c r="L192" i="66"/>
  <c r="P192" i="66"/>
  <c r="T192" i="66"/>
  <c r="M193" i="66"/>
  <c r="Q193" i="66"/>
  <c r="U193" i="66"/>
  <c r="N194" i="66"/>
  <c r="R194" i="66"/>
  <c r="G195" i="66"/>
  <c r="K195" i="66"/>
  <c r="O195" i="66"/>
  <c r="S195" i="66"/>
  <c r="L196" i="66"/>
  <c r="P196" i="66"/>
  <c r="T196" i="66"/>
  <c r="F38" i="67"/>
  <c r="F30" i="67"/>
  <c r="M197" i="66"/>
  <c r="Q197" i="66"/>
  <c r="U197" i="66"/>
  <c r="R198" i="66"/>
  <c r="G199" i="66"/>
  <c r="Y199" i="66" s="1"/>
  <c r="K199" i="66"/>
  <c r="O199" i="66"/>
  <c r="S199" i="66"/>
  <c r="M203" i="66"/>
  <c r="Q203" i="66"/>
  <c r="U203" i="66"/>
  <c r="J204" i="66"/>
  <c r="N204" i="66"/>
  <c r="R204" i="66"/>
  <c r="G205" i="66"/>
  <c r="Y205" i="66" s="1"/>
  <c r="K205" i="66"/>
  <c r="O205" i="66"/>
  <c r="S205" i="66"/>
  <c r="L206" i="66"/>
  <c r="P206" i="66"/>
  <c r="T206" i="66"/>
  <c r="I207" i="66"/>
  <c r="M207" i="66"/>
  <c r="Q207" i="66"/>
  <c r="U207" i="66"/>
  <c r="J208" i="66"/>
  <c r="N208" i="66"/>
  <c r="R208" i="66"/>
  <c r="G209" i="66"/>
  <c r="Y209" i="66" s="1"/>
  <c r="K209" i="66"/>
  <c r="O209" i="66"/>
  <c r="S209" i="66"/>
  <c r="L210" i="66"/>
  <c r="P210" i="66"/>
  <c r="T210" i="66"/>
  <c r="I211" i="66"/>
  <c r="M211" i="66"/>
  <c r="Q211" i="66"/>
  <c r="U211" i="66"/>
  <c r="J212" i="66"/>
  <c r="N212" i="66"/>
  <c r="R212" i="66"/>
  <c r="G213" i="66"/>
  <c r="K213" i="66"/>
  <c r="O213" i="66"/>
  <c r="S213" i="66"/>
  <c r="L214" i="66"/>
  <c r="P214" i="66"/>
  <c r="T214" i="66"/>
  <c r="I215" i="66"/>
  <c r="M215" i="66"/>
  <c r="Q215" i="66"/>
  <c r="U215" i="66"/>
  <c r="J216" i="66"/>
  <c r="N216" i="66"/>
  <c r="R216" i="66"/>
  <c r="G217" i="66"/>
  <c r="K217" i="66"/>
  <c r="O217" i="66"/>
  <c r="S217" i="66"/>
  <c r="L218" i="66"/>
  <c r="P218" i="66"/>
  <c r="T218" i="66"/>
  <c r="I219" i="66"/>
  <c r="M219" i="66"/>
  <c r="Q219" i="66"/>
  <c r="U219" i="66"/>
  <c r="R220" i="66"/>
  <c r="G221" i="66"/>
  <c r="Y221" i="66" s="1"/>
  <c r="K221" i="66"/>
  <c r="O221" i="66"/>
  <c r="S221" i="66"/>
  <c r="L222" i="66"/>
  <c r="P222" i="66"/>
  <c r="T222" i="66"/>
  <c r="I223" i="66"/>
  <c r="J223" i="66" s="1"/>
  <c r="M223" i="66"/>
  <c r="Q223" i="66"/>
  <c r="U223" i="66"/>
  <c r="R224" i="66"/>
  <c r="G225" i="66"/>
  <c r="K225" i="66"/>
  <c r="O225" i="66"/>
  <c r="S225" i="66"/>
  <c r="L226" i="66"/>
  <c r="P226" i="66"/>
  <c r="T226" i="66"/>
  <c r="I227" i="66"/>
  <c r="M227" i="66"/>
  <c r="Q227" i="66"/>
  <c r="U227" i="66"/>
  <c r="R228" i="66"/>
  <c r="G229" i="66"/>
  <c r="K229" i="66"/>
  <c r="O229" i="66"/>
  <c r="S229" i="66"/>
  <c r="L230" i="66"/>
  <c r="P230" i="66"/>
  <c r="T230" i="66"/>
  <c r="I231" i="66"/>
  <c r="M231" i="66"/>
  <c r="Q231" i="66"/>
  <c r="U231" i="66"/>
  <c r="J232" i="66"/>
  <c r="N232" i="66"/>
  <c r="R232" i="66"/>
  <c r="G233" i="66"/>
  <c r="K233" i="66"/>
  <c r="O233" i="66"/>
  <c r="S233" i="66"/>
  <c r="L234" i="66"/>
  <c r="P234" i="66"/>
  <c r="T234" i="66"/>
  <c r="I235" i="66"/>
  <c r="M235" i="66"/>
  <c r="Q235" i="66"/>
  <c r="U235" i="66"/>
  <c r="R236" i="66"/>
  <c r="G237" i="66"/>
  <c r="Y237" i="66" s="1"/>
  <c r="K237" i="66"/>
  <c r="O237" i="66"/>
  <c r="S237" i="66"/>
  <c r="I241" i="66"/>
  <c r="M241" i="66"/>
  <c r="X241" i="66" s="1"/>
  <c r="Q241" i="66"/>
  <c r="U241" i="66"/>
  <c r="J242" i="66"/>
  <c r="N242" i="66"/>
  <c r="R242" i="66"/>
  <c r="G243" i="66"/>
  <c r="Y243" i="66" s="1"/>
  <c r="K243" i="66"/>
  <c r="O243" i="66"/>
  <c r="S243" i="66"/>
  <c r="L244" i="66"/>
  <c r="P244" i="66"/>
  <c r="T244" i="66"/>
  <c r="I245" i="66"/>
  <c r="M245" i="66"/>
  <c r="Q245" i="66"/>
  <c r="U245" i="66"/>
  <c r="J246" i="66"/>
  <c r="N246" i="66"/>
  <c r="R246" i="66"/>
  <c r="G247" i="66"/>
  <c r="K247" i="66"/>
  <c r="O247" i="66"/>
  <c r="S247" i="66"/>
  <c r="L248" i="66"/>
  <c r="P248" i="66"/>
  <c r="T248" i="66"/>
  <c r="M249" i="66"/>
  <c r="Q249" i="66"/>
  <c r="U249" i="66"/>
  <c r="J250" i="66"/>
  <c r="N250" i="66"/>
  <c r="R250" i="66"/>
  <c r="G251" i="66"/>
  <c r="K251" i="66"/>
  <c r="O251" i="66"/>
  <c r="S251" i="66"/>
  <c r="L252" i="66"/>
  <c r="P252" i="66"/>
  <c r="T252" i="66"/>
  <c r="I253" i="66"/>
  <c r="M253" i="66"/>
  <c r="X253" i="66" s="1"/>
  <c r="Q253" i="66"/>
  <c r="U253" i="66"/>
  <c r="J254" i="66"/>
  <c r="N254" i="66"/>
  <c r="R254" i="66"/>
  <c r="G255" i="66"/>
  <c r="K255" i="66"/>
  <c r="O255" i="66"/>
  <c r="S255" i="66"/>
  <c r="L256" i="66"/>
  <c r="P256" i="66"/>
  <c r="T256" i="66"/>
  <c r="I257" i="66"/>
  <c r="M257" i="66"/>
  <c r="Q257" i="66"/>
  <c r="U257" i="66"/>
  <c r="R258" i="66"/>
  <c r="G259" i="66"/>
  <c r="Y259" i="66" s="1"/>
  <c r="K259" i="66"/>
  <c r="O259" i="66"/>
  <c r="S259" i="66"/>
  <c r="L260" i="66"/>
  <c r="P260" i="66"/>
  <c r="T260" i="66"/>
  <c r="I261" i="66"/>
  <c r="J261" i="66" s="1"/>
  <c r="M261" i="66"/>
  <c r="Q261" i="66"/>
  <c r="U261" i="66"/>
  <c r="R262" i="66"/>
  <c r="G263" i="66"/>
  <c r="Y263" i="66" s="1"/>
  <c r="K263" i="66"/>
  <c r="O263" i="66"/>
  <c r="S263" i="66"/>
  <c r="I264" i="66"/>
  <c r="N264" i="66"/>
  <c r="T264" i="66"/>
  <c r="G266" i="66"/>
  <c r="Y266" i="66" s="1"/>
  <c r="L266" i="66"/>
  <c r="R266" i="66"/>
  <c r="I267" i="66"/>
  <c r="O267" i="66"/>
  <c r="T267" i="66"/>
  <c r="Y267" i="66"/>
  <c r="L268" i="66"/>
  <c r="Q268" i="66"/>
  <c r="V268" i="66"/>
  <c r="J270" i="66"/>
  <c r="O270" i="66"/>
  <c r="T270" i="66"/>
  <c r="G271" i="66"/>
  <c r="L271" i="66"/>
  <c r="Q271" i="66"/>
  <c r="W271" i="66"/>
  <c r="I272" i="66"/>
  <c r="N272" i="66"/>
  <c r="T272" i="66"/>
  <c r="G274" i="66"/>
  <c r="Y274" i="66" s="1"/>
  <c r="L274" i="66"/>
  <c r="R274" i="66"/>
  <c r="I275" i="66"/>
  <c r="O275" i="66"/>
  <c r="T275" i="66"/>
  <c r="M280" i="66"/>
  <c r="S280" i="66"/>
  <c r="X280" i="66"/>
  <c r="L281" i="66"/>
  <c r="R281" i="66"/>
  <c r="G282" i="66"/>
  <c r="Q282" i="66"/>
  <c r="Y282" i="66"/>
  <c r="Y285" i="66"/>
  <c r="U285" i="66"/>
  <c r="Q285" i="66"/>
  <c r="L285" i="66"/>
  <c r="G285" i="66"/>
  <c r="X285" i="66"/>
  <c r="T285" i="66"/>
  <c r="P285" i="66"/>
  <c r="K285" i="66"/>
  <c r="R285" i="66"/>
  <c r="G286" i="66"/>
  <c r="Q286" i="66"/>
  <c r="Y286" i="66"/>
  <c r="Y289" i="66"/>
  <c r="U289" i="66"/>
  <c r="Q289" i="66"/>
  <c r="L289" i="66"/>
  <c r="G289" i="66"/>
  <c r="X289" i="66"/>
  <c r="T289" i="66"/>
  <c r="P289" i="66"/>
  <c r="K289" i="66"/>
  <c r="R289" i="66"/>
  <c r="G290" i="66"/>
  <c r="Q290" i="66"/>
  <c r="Y290" i="66"/>
  <c r="Y293" i="66"/>
  <c r="U293" i="66"/>
  <c r="Q293" i="66"/>
  <c r="L293" i="66"/>
  <c r="G293" i="66"/>
  <c r="X293" i="66"/>
  <c r="T293" i="66"/>
  <c r="P293" i="66"/>
  <c r="K293" i="66"/>
  <c r="R293" i="66"/>
  <c r="G294" i="66"/>
  <c r="Q294" i="66"/>
  <c r="Y294" i="66"/>
  <c r="U297" i="66"/>
  <c r="Q297" i="66"/>
  <c r="L297" i="66"/>
  <c r="G297" i="66"/>
  <c r="Y297" i="66" s="1"/>
  <c r="T297" i="66"/>
  <c r="P297" i="66"/>
  <c r="K297" i="66"/>
  <c r="R297" i="66"/>
  <c r="G298" i="66"/>
  <c r="Y298" i="66" s="1"/>
  <c r="Q298" i="66"/>
  <c r="Y301" i="66"/>
  <c r="U301" i="66"/>
  <c r="Q301" i="66"/>
  <c r="L301" i="66"/>
  <c r="G301" i="66"/>
  <c r="X301" i="66"/>
  <c r="T301" i="66"/>
  <c r="P301" i="66"/>
  <c r="K301" i="66"/>
  <c r="R301" i="66"/>
  <c r="G302" i="66"/>
  <c r="Q302" i="66"/>
  <c r="Y302" i="66"/>
  <c r="Y305" i="66"/>
  <c r="U305" i="66"/>
  <c r="Q305" i="66"/>
  <c r="L305" i="66"/>
  <c r="G305" i="66"/>
  <c r="X305" i="66"/>
  <c r="T305" i="66"/>
  <c r="P305" i="66"/>
  <c r="K305" i="66"/>
  <c r="R305" i="66"/>
  <c r="G306" i="66"/>
  <c r="Q306" i="66"/>
  <c r="Y306" i="66"/>
  <c r="Y309" i="66"/>
  <c r="U309" i="66"/>
  <c r="Q309" i="66"/>
  <c r="L309" i="66"/>
  <c r="G309" i="66"/>
  <c r="X309" i="66"/>
  <c r="T309" i="66"/>
  <c r="P309" i="66"/>
  <c r="K309" i="66"/>
  <c r="R309" i="66"/>
  <c r="G310" i="66"/>
  <c r="Y310" i="66" s="1"/>
  <c r="Q310" i="66"/>
  <c r="Y313" i="66"/>
  <c r="U313" i="66"/>
  <c r="Q313" i="66"/>
  <c r="L313" i="66"/>
  <c r="G313" i="66"/>
  <c r="X313" i="66"/>
  <c r="T313" i="66"/>
  <c r="P313" i="66"/>
  <c r="K313" i="66"/>
  <c r="R313" i="66"/>
  <c r="H315" i="66"/>
  <c r="M317" i="66"/>
  <c r="V317" i="66"/>
  <c r="L318" i="66"/>
  <c r="U318" i="66"/>
  <c r="M321" i="66"/>
  <c r="V321" i="66"/>
  <c r="L322" i="66"/>
  <c r="U322" i="66"/>
  <c r="M325" i="66"/>
  <c r="V325" i="66"/>
  <c r="L326" i="66"/>
  <c r="U326" i="66"/>
  <c r="M329" i="66"/>
  <c r="V329" i="66"/>
  <c r="L330" i="66"/>
  <c r="U330" i="66"/>
  <c r="M333" i="66"/>
  <c r="V333" i="66"/>
  <c r="L334" i="66"/>
  <c r="U334" i="66"/>
  <c r="M337" i="66"/>
  <c r="V337" i="66"/>
  <c r="L338" i="66"/>
  <c r="U338" i="66"/>
  <c r="M341" i="66"/>
  <c r="V341" i="66"/>
  <c r="L342" i="66"/>
  <c r="U342" i="66"/>
  <c r="M345" i="66"/>
  <c r="V345" i="66"/>
  <c r="L346" i="66"/>
  <c r="U346" i="66"/>
  <c r="M349" i="66"/>
  <c r="V349" i="66"/>
  <c r="L350" i="66"/>
  <c r="U350" i="66"/>
  <c r="O357" i="66"/>
  <c r="W357" i="66"/>
  <c r="M358" i="66"/>
  <c r="V358" i="66"/>
  <c r="O361" i="66"/>
  <c r="W361" i="66"/>
  <c r="M362" i="66"/>
  <c r="V362" i="66"/>
  <c r="O365" i="66"/>
  <c r="W365" i="66"/>
  <c r="M366" i="66"/>
  <c r="V366" i="66"/>
  <c r="O369" i="66"/>
  <c r="W369" i="66"/>
  <c r="M370" i="66"/>
  <c r="V370" i="66"/>
  <c r="O373" i="66"/>
  <c r="M374" i="66"/>
  <c r="V374" i="66"/>
  <c r="O377" i="66"/>
  <c r="M378" i="66"/>
  <c r="V378" i="66"/>
  <c r="O381" i="66"/>
  <c r="W381" i="66"/>
  <c r="M382" i="66"/>
  <c r="V382" i="66"/>
  <c r="O385" i="66"/>
  <c r="W385" i="66"/>
  <c r="M386" i="66"/>
  <c r="V386" i="66"/>
  <c r="O389" i="66"/>
  <c r="W389" i="66"/>
  <c r="X394" i="66"/>
  <c r="T394" i="66"/>
  <c r="P394" i="66"/>
  <c r="K394" i="66"/>
  <c r="W394" i="66"/>
  <c r="S394" i="66"/>
  <c r="O394" i="66"/>
  <c r="I394" i="66"/>
  <c r="U7" i="67" s="1"/>
  <c r="R394" i="66"/>
  <c r="X398" i="66"/>
  <c r="T398" i="66"/>
  <c r="P398" i="66"/>
  <c r="K398" i="66"/>
  <c r="W398" i="66"/>
  <c r="S398" i="66"/>
  <c r="O398" i="66"/>
  <c r="I398" i="66"/>
  <c r="U11" i="67" s="1"/>
  <c r="R398" i="66"/>
  <c r="X402" i="66"/>
  <c r="T402" i="66"/>
  <c r="P402" i="66"/>
  <c r="K402" i="66"/>
  <c r="W402" i="66"/>
  <c r="S402" i="66"/>
  <c r="O402" i="66"/>
  <c r="I402" i="66"/>
  <c r="U15" i="67" s="1"/>
  <c r="R402" i="66"/>
  <c r="X406" i="66"/>
  <c r="T406" i="66"/>
  <c r="P406" i="66"/>
  <c r="K406" i="66"/>
  <c r="W406" i="66"/>
  <c r="S406" i="66"/>
  <c r="O406" i="66"/>
  <c r="I406" i="66"/>
  <c r="U19" i="67" s="1"/>
  <c r="R406" i="66"/>
  <c r="X410" i="66"/>
  <c r="T410" i="66"/>
  <c r="P410" i="66"/>
  <c r="K410" i="66"/>
  <c r="W410" i="66"/>
  <c r="S410" i="66"/>
  <c r="O410" i="66"/>
  <c r="I410" i="66"/>
  <c r="U23" i="67" s="1"/>
  <c r="R410" i="66"/>
  <c r="S413" i="66"/>
  <c r="X414" i="66"/>
  <c r="T414" i="66"/>
  <c r="P414" i="66"/>
  <c r="K414" i="66"/>
  <c r="W414" i="66"/>
  <c r="S414" i="66"/>
  <c r="O414" i="66"/>
  <c r="I414" i="66"/>
  <c r="U27" i="67" s="1"/>
  <c r="R414" i="66"/>
  <c r="I417" i="66"/>
  <c r="U30" i="67" s="1"/>
  <c r="S417" i="66"/>
  <c r="X418" i="66"/>
  <c r="T418" i="66"/>
  <c r="P418" i="66"/>
  <c r="K418" i="66"/>
  <c r="W418" i="66"/>
  <c r="S418" i="66"/>
  <c r="O418" i="66"/>
  <c r="I418" i="66"/>
  <c r="U31" i="67" s="1"/>
  <c r="R418" i="66"/>
  <c r="I421" i="66"/>
  <c r="U34" i="67" s="1"/>
  <c r="S421" i="66"/>
  <c r="X422" i="66"/>
  <c r="T422" i="66"/>
  <c r="P422" i="66"/>
  <c r="K422" i="66"/>
  <c r="W422" i="66"/>
  <c r="S422" i="66"/>
  <c r="O422" i="66"/>
  <c r="I422" i="66"/>
  <c r="U35" i="67" s="1"/>
  <c r="R422" i="66"/>
  <c r="I425" i="66"/>
  <c r="U38" i="67" s="1"/>
  <c r="S425" i="66"/>
  <c r="X426" i="66"/>
  <c r="T426" i="66"/>
  <c r="P426" i="66"/>
  <c r="K426" i="66"/>
  <c r="S426" i="66"/>
  <c r="O426" i="66"/>
  <c r="I426" i="66"/>
  <c r="U39" i="67" s="1"/>
  <c r="R426" i="66"/>
  <c r="M433" i="66"/>
  <c r="V433" i="66"/>
  <c r="L434" i="66"/>
  <c r="U434" i="66"/>
  <c r="M437" i="66"/>
  <c r="V437" i="66"/>
  <c r="X442" i="66"/>
  <c r="T442" i="66"/>
  <c r="P442" i="66"/>
  <c r="K442" i="66"/>
  <c r="W442" i="66"/>
  <c r="S442" i="66"/>
  <c r="O442" i="66"/>
  <c r="I442" i="66"/>
  <c r="V17" i="67" s="1"/>
  <c r="R442" i="66"/>
  <c r="Y445" i="66"/>
  <c r="U445" i="66"/>
  <c r="Q445" i="66"/>
  <c r="L445" i="66"/>
  <c r="G445" i="66"/>
  <c r="X445" i="66"/>
  <c r="T445" i="66"/>
  <c r="P445" i="66"/>
  <c r="K445" i="66"/>
  <c r="R445" i="66"/>
  <c r="G446" i="66"/>
  <c r="Q446" i="66"/>
  <c r="Y446" i="66"/>
  <c r="M449" i="66"/>
  <c r="V449" i="66"/>
  <c r="L450" i="66"/>
  <c r="U450" i="66"/>
  <c r="I453" i="66"/>
  <c r="V28" i="67" s="1"/>
  <c r="S453" i="66"/>
  <c r="X454" i="66"/>
  <c r="T454" i="66"/>
  <c r="P454" i="66"/>
  <c r="K454" i="66"/>
  <c r="W454" i="66"/>
  <c r="S454" i="66"/>
  <c r="O454" i="66"/>
  <c r="I454" i="66"/>
  <c r="V29" i="67" s="1"/>
  <c r="R454" i="66"/>
  <c r="Y457" i="66"/>
  <c r="U457" i="66"/>
  <c r="Q457" i="66"/>
  <c r="L457" i="66"/>
  <c r="G457" i="66"/>
  <c r="X457" i="66"/>
  <c r="T457" i="66"/>
  <c r="P457" i="66"/>
  <c r="K457" i="66"/>
  <c r="R457" i="66"/>
  <c r="G458" i="66"/>
  <c r="Q458" i="66"/>
  <c r="Y458" i="66"/>
  <c r="O461" i="66"/>
  <c r="W461" i="66"/>
  <c r="M462" i="66"/>
  <c r="V462" i="66"/>
  <c r="M465" i="66"/>
  <c r="V465" i="66"/>
  <c r="Y469" i="66"/>
  <c r="U469" i="66"/>
  <c r="Q469" i="66"/>
  <c r="L469" i="66"/>
  <c r="G469" i="66"/>
  <c r="X469" i="66"/>
  <c r="T469" i="66"/>
  <c r="P469" i="66"/>
  <c r="K469" i="66"/>
  <c r="R469" i="66"/>
  <c r="G470" i="66"/>
  <c r="Q470" i="66"/>
  <c r="Y470" i="66"/>
  <c r="O473" i="66"/>
  <c r="W473" i="66"/>
  <c r="M474" i="66"/>
  <c r="V474" i="66"/>
  <c r="M477" i="66"/>
  <c r="V477" i="66"/>
  <c r="L478" i="66"/>
  <c r="U478" i="66"/>
  <c r="I481" i="66"/>
  <c r="W18" i="67" s="1"/>
  <c r="S481" i="66"/>
  <c r="X482" i="66"/>
  <c r="T482" i="66"/>
  <c r="P482" i="66"/>
  <c r="K482" i="66"/>
  <c r="W482" i="66"/>
  <c r="S482" i="66"/>
  <c r="O482" i="66"/>
  <c r="I482" i="66"/>
  <c r="W19" i="67" s="1"/>
  <c r="R482" i="66"/>
  <c r="Y485" i="66"/>
  <c r="U485" i="66"/>
  <c r="Q485" i="66"/>
  <c r="L485" i="66"/>
  <c r="G485" i="66"/>
  <c r="X485" i="66"/>
  <c r="T485" i="66"/>
  <c r="P485" i="66"/>
  <c r="K485" i="66"/>
  <c r="R485" i="66"/>
  <c r="G486" i="66"/>
  <c r="Q486" i="66"/>
  <c r="Y486" i="66"/>
  <c r="O489" i="66"/>
  <c r="W489" i="66"/>
  <c r="M490" i="66"/>
  <c r="V490" i="66"/>
  <c r="M493" i="66"/>
  <c r="V493" i="66"/>
  <c r="X498" i="66"/>
  <c r="T498" i="66"/>
  <c r="P498" i="66"/>
  <c r="K498" i="66"/>
  <c r="W498" i="66"/>
  <c r="S498" i="66"/>
  <c r="O498" i="66"/>
  <c r="I498" i="66"/>
  <c r="W35" i="67" s="1"/>
  <c r="R498" i="66"/>
  <c r="Y501" i="66"/>
  <c r="U501" i="66"/>
  <c r="Q501" i="66"/>
  <c r="L501" i="66"/>
  <c r="G501" i="66"/>
  <c r="X501" i="66"/>
  <c r="T501" i="66"/>
  <c r="P501" i="66"/>
  <c r="K501" i="66"/>
  <c r="R501" i="66"/>
  <c r="G502" i="66"/>
  <c r="Q502" i="66"/>
  <c r="Y502" i="66"/>
  <c r="Y509" i="66"/>
  <c r="U509" i="66"/>
  <c r="Q509" i="66"/>
  <c r="L509" i="66"/>
  <c r="G509" i="66"/>
  <c r="X509" i="66"/>
  <c r="T509" i="66"/>
  <c r="P509" i="66"/>
  <c r="K509" i="66"/>
  <c r="H505" i="66"/>
  <c r="R509" i="66"/>
  <c r="G510" i="66"/>
  <c r="Q510" i="66"/>
  <c r="Y510" i="66"/>
  <c r="O513" i="66"/>
  <c r="W513" i="66"/>
  <c r="M514" i="66"/>
  <c r="V514" i="66"/>
  <c r="M517" i="66"/>
  <c r="V517" i="66"/>
  <c r="X522" i="66"/>
  <c r="T522" i="66"/>
  <c r="P522" i="66"/>
  <c r="K522" i="66"/>
  <c r="W522" i="66"/>
  <c r="S522" i="66"/>
  <c r="O522" i="66"/>
  <c r="I522" i="66"/>
  <c r="X21" i="67" s="1"/>
  <c r="R522" i="66"/>
  <c r="Y525" i="66"/>
  <c r="U525" i="66"/>
  <c r="Q525" i="66"/>
  <c r="L525" i="66"/>
  <c r="G525" i="66"/>
  <c r="X525" i="66"/>
  <c r="T525" i="66"/>
  <c r="P525" i="66"/>
  <c r="K525" i="66"/>
  <c r="R525" i="66"/>
  <c r="G526" i="66"/>
  <c r="Q526" i="66"/>
  <c r="Y526" i="66"/>
  <c r="O529" i="66"/>
  <c r="W529" i="66"/>
  <c r="M530" i="66"/>
  <c r="V530" i="66"/>
  <c r="M533" i="66"/>
  <c r="V533" i="66"/>
  <c r="U534" i="66"/>
  <c r="X538" i="66"/>
  <c r="T538" i="66"/>
  <c r="P538" i="66"/>
  <c r="K538" i="66"/>
  <c r="W538" i="66"/>
  <c r="S538" i="66"/>
  <c r="O538" i="66"/>
  <c r="I538" i="66"/>
  <c r="X37" i="67" s="1"/>
  <c r="R538" i="66"/>
  <c r="Y541" i="66"/>
  <c r="U541" i="66"/>
  <c r="Q541" i="66"/>
  <c r="L541" i="66"/>
  <c r="G541" i="66"/>
  <c r="X541" i="66"/>
  <c r="T541" i="66"/>
  <c r="P541" i="66"/>
  <c r="K541" i="66"/>
  <c r="R541" i="66"/>
  <c r="H543" i="66"/>
  <c r="M545" i="66"/>
  <c r="V545" i="66"/>
  <c r="X550" i="66"/>
  <c r="T550" i="66"/>
  <c r="P550" i="66"/>
  <c r="K550" i="66"/>
  <c r="W550" i="66"/>
  <c r="S550" i="66"/>
  <c r="O550" i="66"/>
  <c r="I550" i="66"/>
  <c r="Y11" i="67" s="1"/>
  <c r="R550" i="66"/>
  <c r="Y553" i="66"/>
  <c r="U553" i="66"/>
  <c r="Q553" i="66"/>
  <c r="L553" i="66"/>
  <c r="G553" i="66"/>
  <c r="X553" i="66"/>
  <c r="T553" i="66"/>
  <c r="P553" i="66"/>
  <c r="K553" i="66"/>
  <c r="R553" i="66"/>
  <c r="G554" i="66"/>
  <c r="Q554" i="66"/>
  <c r="Y554" i="66"/>
  <c r="O557" i="66"/>
  <c r="W557" i="66"/>
  <c r="M558" i="66"/>
  <c r="V558" i="66"/>
  <c r="M561" i="66"/>
  <c r="V561" i="66"/>
  <c r="X566" i="66"/>
  <c r="T566" i="66"/>
  <c r="P566" i="66"/>
  <c r="K566" i="66"/>
  <c r="W566" i="66"/>
  <c r="S566" i="66"/>
  <c r="O566" i="66"/>
  <c r="I566" i="66"/>
  <c r="Y27" i="67" s="1"/>
  <c r="R566" i="66"/>
  <c r="Y569" i="66"/>
  <c r="U569" i="66"/>
  <c r="Q569" i="66"/>
  <c r="L569" i="66"/>
  <c r="G569" i="66"/>
  <c r="X569" i="66"/>
  <c r="T569" i="66"/>
  <c r="P569" i="66"/>
  <c r="K569" i="66"/>
  <c r="R569" i="66"/>
  <c r="G570" i="66"/>
  <c r="Q570" i="66"/>
  <c r="Y570" i="66"/>
  <c r="O573" i="66"/>
  <c r="W573" i="66"/>
  <c r="M574" i="66"/>
  <c r="V574" i="66"/>
  <c r="M577" i="66"/>
  <c r="V577" i="66"/>
  <c r="L578" i="66"/>
  <c r="U578" i="66"/>
  <c r="L265" i="66"/>
  <c r="P265" i="66"/>
  <c r="T265" i="66"/>
  <c r="L269" i="66"/>
  <c r="P269" i="66"/>
  <c r="T269" i="66"/>
  <c r="L273" i="66"/>
  <c r="P273" i="66"/>
  <c r="T273" i="66"/>
  <c r="M279" i="66"/>
  <c r="X279" i="66" s="1"/>
  <c r="R279" i="66"/>
  <c r="M283" i="66"/>
  <c r="R283" i="66"/>
  <c r="G284" i="66"/>
  <c r="L284" i="66"/>
  <c r="Q284" i="66"/>
  <c r="U284" i="66"/>
  <c r="Y284" i="66"/>
  <c r="M287" i="66"/>
  <c r="R287" i="66"/>
  <c r="G288" i="66"/>
  <c r="L288" i="66"/>
  <c r="Q288" i="66"/>
  <c r="U288" i="66"/>
  <c r="Y288" i="66"/>
  <c r="M291" i="66"/>
  <c r="R291" i="66"/>
  <c r="G292" i="66"/>
  <c r="L292" i="66"/>
  <c r="Q292" i="66"/>
  <c r="U292" i="66"/>
  <c r="Y292" i="66"/>
  <c r="M295" i="66"/>
  <c r="R295" i="66"/>
  <c r="G296" i="66"/>
  <c r="L296" i="66"/>
  <c r="Q296" i="66"/>
  <c r="U296" i="66"/>
  <c r="Y296" i="66"/>
  <c r="M299" i="66"/>
  <c r="X299" i="66" s="1"/>
  <c r="R299" i="66"/>
  <c r="G300" i="66"/>
  <c r="L300" i="66"/>
  <c r="Q300" i="66"/>
  <c r="U300" i="66"/>
  <c r="Y300" i="66"/>
  <c r="M303" i="66"/>
  <c r="R303" i="66"/>
  <c r="G304" i="66"/>
  <c r="L304" i="66"/>
  <c r="Q304" i="66"/>
  <c r="U304" i="66"/>
  <c r="Y304" i="66"/>
  <c r="M307" i="66"/>
  <c r="R307" i="66"/>
  <c r="G308" i="66"/>
  <c r="L308" i="66"/>
  <c r="Q308" i="66"/>
  <c r="U308" i="66"/>
  <c r="Y308" i="66"/>
  <c r="M311" i="66"/>
  <c r="R311" i="66"/>
  <c r="G312" i="66"/>
  <c r="Y312" i="66" s="1"/>
  <c r="L312" i="66"/>
  <c r="Q312" i="66"/>
  <c r="U312" i="66"/>
  <c r="M319" i="66"/>
  <c r="R319" i="66"/>
  <c r="G320" i="66"/>
  <c r="L320" i="66"/>
  <c r="Q320" i="66"/>
  <c r="U320" i="66"/>
  <c r="Y320" i="66"/>
  <c r="M323" i="66"/>
  <c r="R323" i="66"/>
  <c r="G324" i="66"/>
  <c r="L324" i="66"/>
  <c r="Q324" i="66"/>
  <c r="U324" i="66"/>
  <c r="Y324" i="66"/>
  <c r="M327" i="66"/>
  <c r="R327" i="66"/>
  <c r="G328" i="66"/>
  <c r="L328" i="66"/>
  <c r="Q328" i="66"/>
  <c r="U328" i="66"/>
  <c r="Y328" i="66"/>
  <c r="M331" i="66"/>
  <c r="R331" i="66"/>
  <c r="G332" i="66"/>
  <c r="L332" i="66"/>
  <c r="Q332" i="66"/>
  <c r="U332" i="66"/>
  <c r="Y332" i="66"/>
  <c r="M335" i="66"/>
  <c r="R335" i="66"/>
  <c r="G336" i="66"/>
  <c r="Y336" i="66" s="1"/>
  <c r="L336" i="66"/>
  <c r="Q336" i="66"/>
  <c r="U336" i="66"/>
  <c r="M339" i="66"/>
  <c r="R339" i="66"/>
  <c r="G340" i="66"/>
  <c r="L340" i="66"/>
  <c r="Q340" i="66"/>
  <c r="U340" i="66"/>
  <c r="Y340" i="66"/>
  <c r="M343" i="66"/>
  <c r="R343" i="66"/>
  <c r="G344" i="66"/>
  <c r="L344" i="66"/>
  <c r="Q344" i="66"/>
  <c r="U344" i="66"/>
  <c r="Y344" i="66"/>
  <c r="M347" i="66"/>
  <c r="R347" i="66"/>
  <c r="G348" i="66"/>
  <c r="L348" i="66"/>
  <c r="Q348" i="66"/>
  <c r="U348" i="66"/>
  <c r="Y348" i="66"/>
  <c r="M351" i="66"/>
  <c r="R351" i="66"/>
  <c r="H353" i="66"/>
  <c r="M355" i="66"/>
  <c r="R355" i="66"/>
  <c r="G356" i="66"/>
  <c r="L356" i="66"/>
  <c r="Q356" i="66"/>
  <c r="U356" i="66"/>
  <c r="Y356" i="66"/>
  <c r="M359" i="66"/>
  <c r="R359" i="66"/>
  <c r="G360" i="66"/>
  <c r="L360" i="66"/>
  <c r="Q360" i="66"/>
  <c r="U360" i="66"/>
  <c r="Y360" i="66"/>
  <c r="M363" i="66"/>
  <c r="R363" i="66"/>
  <c r="G364" i="66"/>
  <c r="L364" i="66"/>
  <c r="Q364" i="66"/>
  <c r="U364" i="66"/>
  <c r="Y364" i="66"/>
  <c r="M367" i="66"/>
  <c r="R367" i="66"/>
  <c r="G368" i="66"/>
  <c r="L368" i="66"/>
  <c r="Q368" i="66"/>
  <c r="U368" i="66"/>
  <c r="Y368" i="66"/>
  <c r="M371" i="66"/>
  <c r="R371" i="66"/>
  <c r="G372" i="66"/>
  <c r="L372" i="66"/>
  <c r="Q372" i="66"/>
  <c r="U372" i="66"/>
  <c r="Y372" i="66"/>
  <c r="M375" i="66"/>
  <c r="R375" i="66"/>
  <c r="G376" i="66"/>
  <c r="L376" i="66"/>
  <c r="Q376" i="66"/>
  <c r="U376" i="66"/>
  <c r="Y376" i="66"/>
  <c r="M379" i="66"/>
  <c r="R379" i="66"/>
  <c r="G380" i="66"/>
  <c r="L380" i="66"/>
  <c r="Q380" i="66"/>
  <c r="U380" i="66"/>
  <c r="Y380" i="66"/>
  <c r="M383" i="66"/>
  <c r="R383" i="66"/>
  <c r="G384" i="66"/>
  <c r="L384" i="66"/>
  <c r="Q384" i="66"/>
  <c r="U384" i="66"/>
  <c r="Y384" i="66"/>
  <c r="M387" i="66"/>
  <c r="R387" i="66"/>
  <c r="G388" i="66"/>
  <c r="Y388" i="66" s="1"/>
  <c r="L388" i="66"/>
  <c r="Q388" i="66"/>
  <c r="U388" i="66"/>
  <c r="M395" i="66"/>
  <c r="R395" i="66"/>
  <c r="G396" i="66"/>
  <c r="L396" i="66"/>
  <c r="Q396" i="66"/>
  <c r="U396" i="66"/>
  <c r="Y396" i="66"/>
  <c r="M399" i="66"/>
  <c r="R399" i="66"/>
  <c r="G400" i="66"/>
  <c r="L400" i="66"/>
  <c r="Q400" i="66"/>
  <c r="U400" i="66"/>
  <c r="Y400" i="66"/>
  <c r="M403" i="66"/>
  <c r="R403" i="66"/>
  <c r="G404" i="66"/>
  <c r="L404" i="66"/>
  <c r="Q404" i="66"/>
  <c r="U404" i="66"/>
  <c r="Y404" i="66"/>
  <c r="M407" i="66"/>
  <c r="R407" i="66"/>
  <c r="G408" i="66"/>
  <c r="L408" i="66"/>
  <c r="Q408" i="66"/>
  <c r="U408" i="66"/>
  <c r="Y408" i="66"/>
  <c r="M411" i="66"/>
  <c r="R411" i="66"/>
  <c r="G412" i="66"/>
  <c r="L412" i="66"/>
  <c r="Q412" i="66"/>
  <c r="U412" i="66"/>
  <c r="Y412" i="66"/>
  <c r="M415" i="66"/>
  <c r="R415" i="66"/>
  <c r="G416" i="66"/>
  <c r="L416" i="66"/>
  <c r="Q416" i="66"/>
  <c r="U416" i="66"/>
  <c r="Y416" i="66"/>
  <c r="M419" i="66"/>
  <c r="R419" i="66"/>
  <c r="G420" i="66"/>
  <c r="L420" i="66"/>
  <c r="Q420" i="66"/>
  <c r="U420" i="66"/>
  <c r="Y420" i="66"/>
  <c r="M423" i="66"/>
  <c r="R423" i="66"/>
  <c r="G424" i="66"/>
  <c r="L424" i="66"/>
  <c r="Q424" i="66"/>
  <c r="U424" i="66"/>
  <c r="Y424" i="66"/>
  <c r="M427" i="66"/>
  <c r="R427" i="66"/>
  <c r="H429" i="66"/>
  <c r="M431" i="66"/>
  <c r="R431" i="66"/>
  <c r="G432" i="66"/>
  <c r="L432" i="66"/>
  <c r="Q432" i="66"/>
  <c r="U432" i="66"/>
  <c r="Y432" i="66"/>
  <c r="M435" i="66"/>
  <c r="R435" i="66"/>
  <c r="G436" i="66"/>
  <c r="L436" i="66"/>
  <c r="Q436" i="66"/>
  <c r="U436" i="66"/>
  <c r="Y436" i="66"/>
  <c r="M439" i="66"/>
  <c r="R439" i="66"/>
  <c r="V439" i="66"/>
  <c r="G440" i="66"/>
  <c r="L440" i="66"/>
  <c r="Q440" i="66"/>
  <c r="U440" i="66"/>
  <c r="Y440" i="66"/>
  <c r="M443" i="66"/>
  <c r="R443" i="66"/>
  <c r="V443" i="66"/>
  <c r="L444" i="66"/>
  <c r="Q444" i="66"/>
  <c r="U444" i="66"/>
  <c r="Y444" i="66"/>
  <c r="M447" i="66"/>
  <c r="R447" i="66"/>
  <c r="V447" i="66"/>
  <c r="Q448" i="66"/>
  <c r="U448" i="66"/>
  <c r="Y448" i="66"/>
  <c r="M451" i="66"/>
  <c r="R451" i="66"/>
  <c r="V451" i="66"/>
  <c r="M455" i="66"/>
  <c r="R455" i="66"/>
  <c r="V455" i="66"/>
  <c r="M459" i="66"/>
  <c r="R459" i="66"/>
  <c r="V459" i="66"/>
  <c r="M463" i="66"/>
  <c r="R463" i="66"/>
  <c r="V463" i="66"/>
  <c r="M471" i="66"/>
  <c r="R471" i="66"/>
  <c r="V471" i="66"/>
  <c r="M475" i="66"/>
  <c r="R475" i="66"/>
  <c r="V475" i="66"/>
  <c r="M479" i="66"/>
  <c r="R479" i="66"/>
  <c r="V479" i="66"/>
  <c r="M483" i="66"/>
  <c r="R483" i="66"/>
  <c r="V483" i="66"/>
  <c r="M487" i="66"/>
  <c r="R487" i="66"/>
  <c r="V487" i="66"/>
  <c r="M491" i="66"/>
  <c r="R491" i="66"/>
  <c r="V491" i="66"/>
  <c r="M495" i="66"/>
  <c r="R495" i="66"/>
  <c r="V495" i="66"/>
  <c r="M499" i="66"/>
  <c r="R499" i="66"/>
  <c r="V499" i="66"/>
  <c r="M503" i="66"/>
  <c r="R503" i="66"/>
  <c r="V503" i="66"/>
  <c r="M507" i="66"/>
  <c r="R507" i="66"/>
  <c r="V507" i="66"/>
  <c r="M511" i="66"/>
  <c r="R511" i="66"/>
  <c r="V511" i="66"/>
  <c r="M515" i="66"/>
  <c r="R515" i="66"/>
  <c r="V515" i="66"/>
  <c r="M519" i="66"/>
  <c r="R519" i="66"/>
  <c r="V519" i="66"/>
  <c r="M523" i="66"/>
  <c r="R523" i="66"/>
  <c r="V523" i="66"/>
  <c r="M527" i="66"/>
  <c r="R527" i="66"/>
  <c r="V527" i="66"/>
  <c r="M531" i="66"/>
  <c r="R531" i="66"/>
  <c r="V531" i="66"/>
  <c r="M535" i="66"/>
  <c r="R535" i="66"/>
  <c r="V535" i="66"/>
  <c r="M539" i="66"/>
  <c r="R539" i="66"/>
  <c r="V539" i="66"/>
  <c r="M547" i="66"/>
  <c r="R547" i="66"/>
  <c r="V547" i="66"/>
  <c r="M551" i="66"/>
  <c r="R551" i="66"/>
  <c r="V551" i="66"/>
  <c r="M555" i="66"/>
  <c r="R555" i="66"/>
  <c r="V555" i="66"/>
  <c r="M559" i="66"/>
  <c r="R559" i="66"/>
  <c r="V559" i="66"/>
  <c r="M563" i="66"/>
  <c r="R563" i="66"/>
  <c r="V563" i="66"/>
  <c r="M567" i="66"/>
  <c r="R567" i="66"/>
  <c r="V567" i="66"/>
  <c r="M571" i="66"/>
  <c r="R571" i="66"/>
  <c r="V571" i="66"/>
  <c r="M575" i="66"/>
  <c r="R575" i="66"/>
  <c r="V575" i="66"/>
  <c r="M579" i="66"/>
  <c r="R579" i="66"/>
  <c r="V579" i="66"/>
  <c r="K12" i="71"/>
  <c r="O12" i="71"/>
  <c r="S12" i="71"/>
  <c r="W12" i="71"/>
  <c r="Q13" i="71"/>
  <c r="U13" i="71"/>
  <c r="K14" i="71"/>
  <c r="O14" i="71"/>
  <c r="S14" i="71"/>
  <c r="W14" i="71"/>
  <c r="Q15" i="71"/>
  <c r="U15" i="71"/>
  <c r="K16" i="71"/>
  <c r="O16" i="71"/>
  <c r="S16" i="71"/>
  <c r="W16" i="71"/>
  <c r="Q17" i="71"/>
  <c r="U17" i="71"/>
  <c r="K18" i="71"/>
  <c r="O18" i="71"/>
  <c r="S18" i="71"/>
  <c r="W18" i="71"/>
  <c r="M19" i="71"/>
  <c r="Q19" i="71"/>
  <c r="X19" i="71" s="1"/>
  <c r="U19" i="71"/>
  <c r="Y19" i="71"/>
  <c r="K20" i="71"/>
  <c r="O20" i="71"/>
  <c r="S20" i="71"/>
  <c r="W20" i="71"/>
  <c r="I21" i="71"/>
  <c r="M21" i="71"/>
  <c r="Q21" i="71"/>
  <c r="U21" i="71"/>
  <c r="Y21" i="71"/>
  <c r="K22" i="71"/>
  <c r="O22" i="71"/>
  <c r="S22" i="71"/>
  <c r="W22" i="71"/>
  <c r="I23" i="71"/>
  <c r="M23" i="71"/>
  <c r="Q23" i="71"/>
  <c r="U23" i="71"/>
  <c r="Y23" i="71"/>
  <c r="K24" i="71"/>
  <c r="O24" i="71"/>
  <c r="S24" i="71"/>
  <c r="W24" i="71"/>
  <c r="I25" i="71"/>
  <c r="M25" i="71"/>
  <c r="Q25" i="71"/>
  <c r="U25" i="71"/>
  <c r="Y25" i="71"/>
  <c r="K26" i="71"/>
  <c r="O26" i="71"/>
  <c r="S26" i="71"/>
  <c r="W26" i="71"/>
  <c r="G28" i="71"/>
  <c r="H30" i="71"/>
  <c r="N30" i="71"/>
  <c r="R30" i="71"/>
  <c r="V30" i="71"/>
  <c r="Z30" i="71"/>
  <c r="H31" i="71"/>
  <c r="N31" i="71"/>
  <c r="R31" i="71"/>
  <c r="V31" i="71"/>
  <c r="H32" i="71"/>
  <c r="N32" i="71"/>
  <c r="R32" i="71"/>
  <c r="V32" i="71"/>
  <c r="H33" i="71"/>
  <c r="N33" i="71"/>
  <c r="R33" i="71"/>
  <c r="V33" i="71"/>
  <c r="N34" i="71"/>
  <c r="R34" i="71"/>
  <c r="V34" i="71"/>
  <c r="H35" i="71"/>
  <c r="N35" i="71"/>
  <c r="R35" i="71"/>
  <c r="V35" i="71"/>
  <c r="Z35" i="71"/>
  <c r="H36" i="71"/>
  <c r="N36" i="71"/>
  <c r="R36" i="71"/>
  <c r="V36" i="71"/>
  <c r="Z36" i="71"/>
  <c r="H37" i="71"/>
  <c r="N37" i="71"/>
  <c r="R37" i="71"/>
  <c r="V37" i="71"/>
  <c r="Z37" i="71"/>
  <c r="H38" i="71"/>
  <c r="N38" i="71"/>
  <c r="R38" i="71"/>
  <c r="V38" i="71"/>
  <c r="Z38" i="71"/>
  <c r="H39" i="71"/>
  <c r="N39" i="71"/>
  <c r="R39" i="71"/>
  <c r="V39" i="71"/>
  <c r="Z39" i="71"/>
  <c r="H40" i="71"/>
  <c r="N40" i="71"/>
  <c r="R40" i="71"/>
  <c r="V40" i="71"/>
  <c r="Z40" i="71"/>
  <c r="H41" i="71"/>
  <c r="N41" i="71"/>
  <c r="R41" i="71"/>
  <c r="V41" i="71"/>
  <c r="Z41" i="71"/>
  <c r="H42" i="71"/>
  <c r="N42" i="71"/>
  <c r="R42" i="71"/>
  <c r="V42" i="71"/>
  <c r="Z42" i="71"/>
  <c r="H43" i="71"/>
  <c r="N43" i="71"/>
  <c r="R43" i="71"/>
  <c r="V43" i="71"/>
  <c r="Z43" i="71"/>
  <c r="H44" i="71"/>
  <c r="N44" i="71"/>
  <c r="R44" i="71"/>
  <c r="V44" i="71"/>
  <c r="Z44" i="71"/>
  <c r="L49" i="71"/>
  <c r="Q49" i="71"/>
  <c r="U49" i="71"/>
  <c r="Y49" i="71"/>
  <c r="L50" i="71"/>
  <c r="Y50" i="71" s="1"/>
  <c r="Q50" i="71"/>
  <c r="U50" i="71"/>
  <c r="L51" i="71"/>
  <c r="Y51" i="71" s="1"/>
  <c r="Q51" i="71"/>
  <c r="U51" i="71"/>
  <c r="L52" i="71"/>
  <c r="Y52" i="71" s="1"/>
  <c r="Q52" i="71"/>
  <c r="U52" i="71"/>
  <c r="L53" i="71"/>
  <c r="Y53" i="71" s="1"/>
  <c r="Q53" i="71"/>
  <c r="U53" i="71"/>
  <c r="L54" i="71"/>
  <c r="Y54" i="71" s="1"/>
  <c r="Q54" i="71"/>
  <c r="U54" i="71"/>
  <c r="L55" i="71"/>
  <c r="Q55" i="71"/>
  <c r="U55" i="71"/>
  <c r="L56" i="71"/>
  <c r="Q56" i="71"/>
  <c r="U56" i="71"/>
  <c r="Y56" i="71"/>
  <c r="L57" i="71"/>
  <c r="Q57" i="71"/>
  <c r="U57" i="71"/>
  <c r="Y57" i="71"/>
  <c r="L58" i="71"/>
  <c r="Q58" i="71"/>
  <c r="U58" i="71"/>
  <c r="Y58" i="71"/>
  <c r="L59" i="71"/>
  <c r="Q59" i="71"/>
  <c r="U59" i="71"/>
  <c r="Y59" i="71"/>
  <c r="L60" i="71"/>
  <c r="Q60" i="71"/>
  <c r="U60" i="71"/>
  <c r="Y60" i="71"/>
  <c r="L61" i="71"/>
  <c r="Q61" i="71"/>
  <c r="U61" i="71"/>
  <c r="Y61" i="71"/>
  <c r="L62" i="71"/>
  <c r="Q62" i="71"/>
  <c r="U62" i="71"/>
  <c r="Y62" i="71"/>
  <c r="L63" i="71"/>
  <c r="Q63" i="71"/>
  <c r="U63" i="71"/>
  <c r="Y63" i="71"/>
  <c r="J85" i="71"/>
  <c r="O85" i="71"/>
  <c r="S85" i="71"/>
  <c r="W85" i="71"/>
  <c r="H86" i="71"/>
  <c r="N86" i="71"/>
  <c r="R86" i="71"/>
  <c r="V86" i="71"/>
  <c r="L87" i="71"/>
  <c r="Y87" i="71" s="1"/>
  <c r="Q87" i="71"/>
  <c r="U87" i="71"/>
  <c r="J89" i="71"/>
  <c r="O89" i="71"/>
  <c r="S89" i="71"/>
  <c r="W89" i="71"/>
  <c r="H90" i="71"/>
  <c r="N90" i="71"/>
  <c r="R90" i="71"/>
  <c r="V90" i="71"/>
  <c r="Z90" i="71"/>
  <c r="L91" i="71"/>
  <c r="Q91" i="71"/>
  <c r="U91" i="71"/>
  <c r="Y91" i="71"/>
  <c r="J93" i="71"/>
  <c r="O93" i="71"/>
  <c r="S93" i="71"/>
  <c r="W93" i="71"/>
  <c r="H94" i="71"/>
  <c r="N94" i="71"/>
  <c r="R94" i="71"/>
  <c r="V94" i="71"/>
  <c r="Z94" i="71"/>
  <c r="L95" i="71"/>
  <c r="Q95" i="71"/>
  <c r="U95" i="71"/>
  <c r="Y95" i="71"/>
  <c r="J97" i="71"/>
  <c r="O97" i="71"/>
  <c r="S97" i="71"/>
  <c r="W97" i="71"/>
  <c r="H98" i="71"/>
  <c r="N98" i="71"/>
  <c r="R98" i="71"/>
  <c r="V98" i="71"/>
  <c r="Z98" i="71"/>
  <c r="L99" i="71"/>
  <c r="Q99" i="71"/>
  <c r="U99" i="71"/>
  <c r="Y99" i="71"/>
  <c r="J104" i="71"/>
  <c r="O104" i="71"/>
  <c r="S104" i="71"/>
  <c r="W104" i="71"/>
  <c r="H105" i="71"/>
  <c r="N105" i="71"/>
  <c r="R105" i="71"/>
  <c r="V105" i="71"/>
  <c r="L106" i="71"/>
  <c r="Y106" i="71" s="1"/>
  <c r="Q106" i="71"/>
  <c r="U106" i="71"/>
  <c r="J108" i="71"/>
  <c r="O108" i="71"/>
  <c r="S108" i="71"/>
  <c r="W108" i="71"/>
  <c r="H109" i="71"/>
  <c r="N109" i="71"/>
  <c r="R109" i="71"/>
  <c r="V109" i="71"/>
  <c r="Z109" i="71"/>
  <c r="L110" i="71"/>
  <c r="Q110" i="71"/>
  <c r="U110" i="71"/>
  <c r="Y110" i="71"/>
  <c r="J112" i="71"/>
  <c r="O112" i="71"/>
  <c r="S112" i="71"/>
  <c r="W112" i="71"/>
  <c r="H113" i="71"/>
  <c r="N113" i="71"/>
  <c r="R113" i="71"/>
  <c r="V113" i="71"/>
  <c r="Z113" i="71"/>
  <c r="L114" i="71"/>
  <c r="Q114" i="71"/>
  <c r="U114" i="71"/>
  <c r="Y114" i="71"/>
  <c r="J116" i="71"/>
  <c r="O116" i="71"/>
  <c r="S116" i="71"/>
  <c r="W116" i="71"/>
  <c r="H117" i="71"/>
  <c r="N117" i="71"/>
  <c r="R117" i="71"/>
  <c r="V117" i="71"/>
  <c r="Z117" i="71"/>
  <c r="L121" i="71"/>
  <c r="Q121" i="71"/>
  <c r="U121" i="71"/>
  <c r="Y121" i="71"/>
  <c r="J123" i="71"/>
  <c r="O123" i="71"/>
  <c r="S123" i="71"/>
  <c r="W123" i="71"/>
  <c r="H124" i="71"/>
  <c r="N124" i="71"/>
  <c r="R124" i="71"/>
  <c r="V124" i="71"/>
  <c r="L125" i="71"/>
  <c r="Q125" i="71"/>
  <c r="U125" i="71"/>
  <c r="J127" i="71"/>
  <c r="O127" i="71"/>
  <c r="S127" i="71"/>
  <c r="W127" i="71"/>
  <c r="H128" i="71"/>
  <c r="N128" i="71"/>
  <c r="R128" i="71"/>
  <c r="V128" i="71"/>
  <c r="Z128" i="71"/>
  <c r="L129" i="71"/>
  <c r="Q129" i="71"/>
  <c r="U129" i="71"/>
  <c r="Y129" i="71"/>
  <c r="J131" i="71"/>
  <c r="O131" i="71"/>
  <c r="S131" i="71"/>
  <c r="W131" i="71"/>
  <c r="H132" i="71"/>
  <c r="N132" i="71"/>
  <c r="R132" i="71"/>
  <c r="V132" i="71"/>
  <c r="Z132" i="71"/>
  <c r="L133" i="71"/>
  <c r="Q133" i="71"/>
  <c r="U133" i="71"/>
  <c r="Y133" i="71"/>
  <c r="J135" i="71"/>
  <c r="O135" i="71"/>
  <c r="S135" i="71"/>
  <c r="W135" i="71"/>
  <c r="H137" i="71"/>
  <c r="H139" i="71"/>
  <c r="N139" i="71"/>
  <c r="R139" i="71"/>
  <c r="V139" i="71"/>
  <c r="L140" i="71"/>
  <c r="Y140" i="71" s="1"/>
  <c r="Q140" i="71"/>
  <c r="U140" i="71"/>
  <c r="K142" i="71"/>
  <c r="O142" i="71"/>
  <c r="S142" i="71"/>
  <c r="W142" i="71"/>
  <c r="L143" i="71"/>
  <c r="P143" i="71"/>
  <c r="T143" i="71"/>
  <c r="Q144" i="71"/>
  <c r="U144" i="71"/>
  <c r="L146" i="71"/>
  <c r="Q146" i="71"/>
  <c r="U146" i="71"/>
  <c r="Y146" i="71"/>
  <c r="J148" i="71"/>
  <c r="O148" i="71"/>
  <c r="S148" i="71"/>
  <c r="W148" i="71"/>
  <c r="H149" i="71"/>
  <c r="N149" i="71"/>
  <c r="R149" i="71"/>
  <c r="V149" i="71"/>
  <c r="Z149" i="71"/>
  <c r="L150" i="71"/>
  <c r="Q150" i="71"/>
  <c r="U150" i="71"/>
  <c r="Y150" i="71"/>
  <c r="J152" i="71"/>
  <c r="O152" i="71"/>
  <c r="S152" i="71"/>
  <c r="W152" i="71"/>
  <c r="H153" i="71"/>
  <c r="N153" i="71"/>
  <c r="R153" i="71"/>
  <c r="V153" i="71"/>
  <c r="Z153" i="71"/>
  <c r="L157" i="71"/>
  <c r="Q157" i="71"/>
  <c r="U157" i="71"/>
  <c r="J159" i="71"/>
  <c r="O159" i="71"/>
  <c r="S159" i="71"/>
  <c r="W159" i="71"/>
  <c r="H160" i="71"/>
  <c r="N160" i="71"/>
  <c r="R160" i="71"/>
  <c r="V160" i="71"/>
  <c r="L161" i="71"/>
  <c r="Q161" i="71"/>
  <c r="U161" i="71"/>
  <c r="J163" i="71"/>
  <c r="O163" i="71"/>
  <c r="S163" i="71"/>
  <c r="W163" i="71"/>
  <c r="H164" i="71"/>
  <c r="N164" i="71"/>
  <c r="R164" i="71"/>
  <c r="V164" i="71"/>
  <c r="Z164" i="71"/>
  <c r="L165" i="71"/>
  <c r="Q165" i="71"/>
  <c r="U165" i="71"/>
  <c r="Y165" i="71"/>
  <c r="J167" i="71"/>
  <c r="O167" i="71"/>
  <c r="S167" i="71"/>
  <c r="W167" i="71"/>
  <c r="H168" i="71"/>
  <c r="N168" i="71"/>
  <c r="R168" i="71"/>
  <c r="V168" i="71"/>
  <c r="Z168" i="71"/>
  <c r="L169" i="71"/>
  <c r="Q169" i="71"/>
  <c r="U169" i="71"/>
  <c r="Y169" i="71"/>
  <c r="J171" i="71"/>
  <c r="O171" i="71"/>
  <c r="S171" i="71"/>
  <c r="W171" i="71"/>
  <c r="H173" i="71"/>
  <c r="H175" i="71"/>
  <c r="N175" i="71"/>
  <c r="R175" i="71"/>
  <c r="V175" i="71"/>
  <c r="Z175" i="71"/>
  <c r="L176" i="71"/>
  <c r="Q176" i="71"/>
  <c r="U176" i="71"/>
  <c r="Y176" i="71"/>
  <c r="K178" i="71"/>
  <c r="O178" i="71"/>
  <c r="S178" i="71"/>
  <c r="W178" i="71"/>
  <c r="L179" i="71"/>
  <c r="P179" i="71"/>
  <c r="T179" i="71"/>
  <c r="X179" i="71"/>
  <c r="I180" i="71"/>
  <c r="M180" i="71"/>
  <c r="Q180" i="71"/>
  <c r="U180" i="71"/>
  <c r="Y180" i="71"/>
  <c r="L182" i="71"/>
  <c r="Q182" i="71"/>
  <c r="U182" i="71"/>
  <c r="Y182" i="71"/>
  <c r="J184" i="71"/>
  <c r="O184" i="71"/>
  <c r="S184" i="71"/>
  <c r="W184" i="71"/>
  <c r="H185" i="71"/>
  <c r="N185" i="71"/>
  <c r="R185" i="71"/>
  <c r="V185" i="71"/>
  <c r="Z185" i="71"/>
  <c r="L186" i="71"/>
  <c r="Q186" i="71"/>
  <c r="U186" i="71"/>
  <c r="Y186" i="71"/>
  <c r="J188" i="71"/>
  <c r="O188" i="71"/>
  <c r="S188" i="71"/>
  <c r="W188" i="71"/>
  <c r="H189" i="71"/>
  <c r="N189" i="71"/>
  <c r="R189" i="71"/>
  <c r="V189" i="71"/>
  <c r="Z189" i="71"/>
  <c r="L193" i="71"/>
  <c r="Q193" i="71"/>
  <c r="U193" i="71"/>
  <c r="Y193" i="71"/>
  <c r="J194" i="71"/>
  <c r="O194" i="71"/>
  <c r="S194" i="71"/>
  <c r="W194" i="71"/>
  <c r="L195" i="71"/>
  <c r="Q195" i="71"/>
  <c r="U195" i="71"/>
  <c r="J196" i="71"/>
  <c r="O196" i="71"/>
  <c r="S196" i="71"/>
  <c r="W196" i="71"/>
  <c r="L197" i="71"/>
  <c r="Q197" i="71"/>
  <c r="U197" i="71"/>
  <c r="J198" i="71"/>
  <c r="O198" i="71"/>
  <c r="S198" i="71"/>
  <c r="W198" i="71"/>
  <c r="L199" i="71"/>
  <c r="Q199" i="71"/>
  <c r="U199" i="71"/>
  <c r="Y199" i="71"/>
  <c r="J200" i="71"/>
  <c r="O200" i="71"/>
  <c r="S200" i="71"/>
  <c r="W200" i="71"/>
  <c r="L201" i="71"/>
  <c r="Q201" i="71"/>
  <c r="U201" i="71"/>
  <c r="Y201" i="71"/>
  <c r="J202" i="71"/>
  <c r="O202" i="71"/>
  <c r="S202" i="71"/>
  <c r="W202" i="71"/>
  <c r="L203" i="71"/>
  <c r="Q203" i="71"/>
  <c r="U203" i="71"/>
  <c r="Y203" i="71"/>
  <c r="J204" i="71"/>
  <c r="O204" i="71"/>
  <c r="S204" i="71"/>
  <c r="W204" i="71"/>
  <c r="L205" i="71"/>
  <c r="Q205" i="71"/>
  <c r="U205" i="71"/>
  <c r="Y205" i="71"/>
  <c r="J206" i="71"/>
  <c r="O206" i="71"/>
  <c r="S206" i="71"/>
  <c r="W206" i="71"/>
  <c r="L207" i="71"/>
  <c r="Q207" i="71"/>
  <c r="U207" i="71"/>
  <c r="Y207" i="71"/>
  <c r="H212" i="71"/>
  <c r="N212" i="71"/>
  <c r="R212" i="71"/>
  <c r="V212" i="71"/>
  <c r="Z212" i="71"/>
  <c r="H214" i="71"/>
  <c r="N214" i="71"/>
  <c r="R214" i="71"/>
  <c r="V214" i="71"/>
  <c r="H216" i="71"/>
  <c r="N216" i="71"/>
  <c r="R216" i="71"/>
  <c r="V216" i="71"/>
  <c r="Z216" i="71"/>
  <c r="H218" i="71"/>
  <c r="N218" i="71"/>
  <c r="R218" i="71"/>
  <c r="V218" i="71"/>
  <c r="Z218" i="71"/>
  <c r="H220" i="71"/>
  <c r="N220" i="71"/>
  <c r="R220" i="71"/>
  <c r="V220" i="71"/>
  <c r="Z220" i="71"/>
  <c r="H222" i="71"/>
  <c r="N222" i="71"/>
  <c r="R222" i="71"/>
  <c r="V222" i="71"/>
  <c r="Z222" i="71"/>
  <c r="H224" i="71"/>
  <c r="N224" i="71"/>
  <c r="R224" i="71"/>
  <c r="V224" i="71"/>
  <c r="Z224" i="71"/>
  <c r="H227" i="71"/>
  <c r="H229" i="71"/>
  <c r="N229" i="71"/>
  <c r="R229" i="71"/>
  <c r="V229" i="71"/>
  <c r="Z229" i="71"/>
  <c r="H231" i="71"/>
  <c r="N231" i="71"/>
  <c r="R231" i="71"/>
  <c r="V231" i="71"/>
  <c r="N233" i="71"/>
  <c r="R233" i="71"/>
  <c r="V233" i="71"/>
  <c r="H235" i="71"/>
  <c r="N235" i="71"/>
  <c r="R235" i="71"/>
  <c r="V235" i="71"/>
  <c r="H237" i="71"/>
  <c r="N237" i="71"/>
  <c r="R237" i="71"/>
  <c r="V237" i="71"/>
  <c r="Z237" i="71"/>
  <c r="H239" i="71"/>
  <c r="N239" i="71"/>
  <c r="R239" i="71"/>
  <c r="V239" i="71"/>
  <c r="Z239" i="71"/>
  <c r="H241" i="71"/>
  <c r="N241" i="71"/>
  <c r="R241" i="71"/>
  <c r="V241" i="71"/>
  <c r="Z241" i="71"/>
  <c r="H243" i="71"/>
  <c r="N243" i="71"/>
  <c r="R243" i="71"/>
  <c r="V243" i="71"/>
  <c r="Z243" i="71"/>
  <c r="H248" i="71"/>
  <c r="N248" i="71"/>
  <c r="R248" i="71"/>
  <c r="V248" i="71"/>
  <c r="Z248" i="71"/>
  <c r="H250" i="71"/>
  <c r="N250" i="71"/>
  <c r="R250" i="71"/>
  <c r="V250" i="71"/>
  <c r="Z250" i="71"/>
  <c r="H252" i="71"/>
  <c r="N252" i="71"/>
  <c r="R252" i="71"/>
  <c r="V252" i="71"/>
  <c r="Z252" i="71"/>
  <c r="H254" i="71"/>
  <c r="N254" i="71"/>
  <c r="R254" i="71"/>
  <c r="V254" i="71"/>
  <c r="Z254" i="71"/>
  <c r="H256" i="71"/>
  <c r="N256" i="71"/>
  <c r="R256" i="71"/>
  <c r="V256" i="71"/>
  <c r="Z256" i="71"/>
  <c r="H258" i="71"/>
  <c r="N258" i="71"/>
  <c r="R258" i="71"/>
  <c r="V258" i="71"/>
  <c r="Z258" i="71"/>
  <c r="H260" i="71"/>
  <c r="N260" i="71"/>
  <c r="R260" i="71"/>
  <c r="V260" i="71"/>
  <c r="Z260" i="71"/>
  <c r="H263" i="71"/>
  <c r="H265" i="71"/>
  <c r="N265" i="71"/>
  <c r="R265" i="71"/>
  <c r="V265" i="71"/>
  <c r="Z265" i="71"/>
  <c r="H267" i="71"/>
  <c r="N267" i="71"/>
  <c r="R267" i="71"/>
  <c r="V267" i="71"/>
  <c r="Z267" i="71"/>
  <c r="N269" i="71"/>
  <c r="R269" i="71"/>
  <c r="V269" i="71"/>
  <c r="Z269" i="71"/>
  <c r="H271" i="71"/>
  <c r="N271" i="71"/>
  <c r="R271" i="71"/>
  <c r="V271" i="71"/>
  <c r="Z271" i="71"/>
  <c r="H273" i="71"/>
  <c r="N273" i="71"/>
  <c r="R273" i="71"/>
  <c r="V273" i="71"/>
  <c r="Z273" i="71"/>
  <c r="H275" i="71"/>
  <c r="N275" i="71"/>
  <c r="R275" i="71"/>
  <c r="V275" i="71"/>
  <c r="Z275" i="71"/>
  <c r="H277" i="71"/>
  <c r="N277" i="71"/>
  <c r="R277" i="71"/>
  <c r="V277" i="71"/>
  <c r="Z277" i="71"/>
  <c r="H279" i="71"/>
  <c r="N279" i="71"/>
  <c r="R279" i="71"/>
  <c r="V279" i="71"/>
  <c r="Z279" i="71"/>
  <c r="H284" i="71"/>
  <c r="N284" i="71"/>
  <c r="R284" i="71"/>
  <c r="V284" i="71"/>
  <c r="Z284" i="71"/>
  <c r="W285" i="71"/>
  <c r="L286" i="71"/>
  <c r="P286" i="71"/>
  <c r="T286" i="71"/>
  <c r="X286" i="71"/>
  <c r="M287" i="71"/>
  <c r="Q287" i="71"/>
  <c r="U287" i="71"/>
  <c r="Y287" i="71"/>
  <c r="J288" i="71"/>
  <c r="N288" i="71"/>
  <c r="R288" i="71"/>
  <c r="V288" i="71"/>
  <c r="Z288" i="71"/>
  <c r="O289" i="71"/>
  <c r="S289" i="71"/>
  <c r="W289" i="71"/>
  <c r="L290" i="71"/>
  <c r="Q290" i="71"/>
  <c r="U290" i="71"/>
  <c r="Y290" i="71"/>
  <c r="J291" i="71"/>
  <c r="O291" i="71"/>
  <c r="S291" i="71"/>
  <c r="W291" i="71"/>
  <c r="L292" i="71"/>
  <c r="Q292" i="71"/>
  <c r="U292" i="71"/>
  <c r="Y292" i="71"/>
  <c r="J293" i="71"/>
  <c r="O293" i="71"/>
  <c r="S293" i="71"/>
  <c r="W293" i="71"/>
  <c r="L294" i="71"/>
  <c r="Q294" i="71"/>
  <c r="U294" i="71"/>
  <c r="Y294" i="71"/>
  <c r="J295" i="71"/>
  <c r="O295" i="71"/>
  <c r="S295" i="71"/>
  <c r="W295" i="71"/>
  <c r="L296" i="71"/>
  <c r="Q296" i="71"/>
  <c r="U296" i="71"/>
  <c r="Y296" i="71"/>
  <c r="J297" i="71"/>
  <c r="O297" i="71"/>
  <c r="S297" i="71"/>
  <c r="W297" i="71"/>
  <c r="L301" i="71"/>
  <c r="Q301" i="71"/>
  <c r="U301" i="71"/>
  <c r="Y301" i="71"/>
  <c r="J302" i="71"/>
  <c r="O302" i="71"/>
  <c r="S302" i="71"/>
  <c r="W302" i="71"/>
  <c r="L303" i="71"/>
  <c r="Q303" i="71"/>
  <c r="U303" i="71"/>
  <c r="Y303" i="71"/>
  <c r="J304" i="71"/>
  <c r="O304" i="71"/>
  <c r="S304" i="71"/>
  <c r="W304" i="71"/>
  <c r="L305" i="71"/>
  <c r="Q305" i="71"/>
  <c r="U305" i="71"/>
  <c r="Y305" i="71"/>
  <c r="J306" i="71"/>
  <c r="O306" i="71"/>
  <c r="S306" i="71"/>
  <c r="W306" i="71"/>
  <c r="L307" i="71"/>
  <c r="Q307" i="71"/>
  <c r="U307" i="71"/>
  <c r="Y307" i="71"/>
  <c r="J308" i="71"/>
  <c r="O308" i="71"/>
  <c r="S308" i="71"/>
  <c r="W308" i="71"/>
  <c r="L309" i="71"/>
  <c r="Q309" i="71"/>
  <c r="U309" i="71"/>
  <c r="Y309" i="71"/>
  <c r="J310" i="71"/>
  <c r="O310" i="71"/>
  <c r="S310" i="71"/>
  <c r="W310" i="71"/>
  <c r="L311" i="71"/>
  <c r="Q311" i="71"/>
  <c r="U311" i="71"/>
  <c r="Y311" i="71"/>
  <c r="J312" i="71"/>
  <c r="O312" i="71"/>
  <c r="S312" i="71"/>
  <c r="W312" i="71"/>
  <c r="L313" i="71"/>
  <c r="Q313" i="71"/>
  <c r="U313" i="71"/>
  <c r="Y313" i="71"/>
  <c r="J314" i="71"/>
  <c r="O314" i="71"/>
  <c r="S314" i="71"/>
  <c r="W314" i="71"/>
  <c r="L315" i="71"/>
  <c r="Q315" i="71"/>
  <c r="U315" i="71"/>
  <c r="Y315" i="71"/>
  <c r="J319" i="71"/>
  <c r="O319" i="71"/>
  <c r="S319" i="71"/>
  <c r="W319" i="71"/>
  <c r="H320" i="71"/>
  <c r="N320" i="71"/>
  <c r="R320" i="71"/>
  <c r="V320" i="71"/>
  <c r="Z320" i="71"/>
  <c r="L321" i="71"/>
  <c r="Y321" i="71" s="1"/>
  <c r="Q321" i="71"/>
  <c r="U321" i="71"/>
  <c r="F322" i="71"/>
  <c r="Z322" i="71" s="1"/>
  <c r="K322" i="71"/>
  <c r="P322" i="71"/>
  <c r="T322" i="71"/>
  <c r="J323" i="71"/>
  <c r="O323" i="71"/>
  <c r="S323" i="71"/>
  <c r="W323" i="71"/>
  <c r="H324" i="71"/>
  <c r="N324" i="71"/>
  <c r="R324" i="71"/>
  <c r="V324" i="71"/>
  <c r="L325" i="71"/>
  <c r="Y325" i="71" s="1"/>
  <c r="Q325" i="71"/>
  <c r="U325" i="71"/>
  <c r="K326" i="71"/>
  <c r="P326" i="71"/>
  <c r="T326" i="71"/>
  <c r="X326" i="71"/>
  <c r="J327" i="71"/>
  <c r="O327" i="71"/>
  <c r="S327" i="71"/>
  <c r="W327" i="71"/>
  <c r="H328" i="71"/>
  <c r="N328" i="71"/>
  <c r="R328" i="71"/>
  <c r="V328" i="71"/>
  <c r="Z328" i="71"/>
  <c r="L329" i="71"/>
  <c r="Q329" i="71"/>
  <c r="U329" i="71"/>
  <c r="Y329" i="71"/>
  <c r="F330" i="71"/>
  <c r="K330" i="71"/>
  <c r="P330" i="71"/>
  <c r="T330" i="71"/>
  <c r="X330" i="71"/>
  <c r="J331" i="71"/>
  <c r="O331" i="71"/>
  <c r="S331" i="71"/>
  <c r="W331" i="71"/>
  <c r="H332" i="71"/>
  <c r="N332" i="71"/>
  <c r="R332" i="71"/>
  <c r="V332" i="71"/>
  <c r="Z332" i="71"/>
  <c r="L333" i="71"/>
  <c r="Q333" i="71"/>
  <c r="U333" i="71"/>
  <c r="Y333" i="71"/>
  <c r="J337" i="71"/>
  <c r="O337" i="71"/>
  <c r="S337" i="71"/>
  <c r="W337" i="71"/>
  <c r="L338" i="71"/>
  <c r="Q338" i="71"/>
  <c r="U338" i="71"/>
  <c r="Y338" i="71"/>
  <c r="J339" i="71"/>
  <c r="O339" i="71"/>
  <c r="S339" i="71"/>
  <c r="W339" i="71"/>
  <c r="L340" i="71"/>
  <c r="Y340" i="71" s="1"/>
  <c r="Q340" i="71"/>
  <c r="U340" i="71"/>
  <c r="J341" i="71"/>
  <c r="O341" i="71"/>
  <c r="S341" i="71"/>
  <c r="W341" i="71"/>
  <c r="L342" i="71"/>
  <c r="Q342" i="71"/>
  <c r="U342" i="71"/>
  <c r="J343" i="71"/>
  <c r="O343" i="71"/>
  <c r="S343" i="71"/>
  <c r="W343" i="71"/>
  <c r="L344" i="71"/>
  <c r="Y344" i="71" s="1"/>
  <c r="Q344" i="71"/>
  <c r="U344" i="71"/>
  <c r="J345" i="71"/>
  <c r="O345" i="71"/>
  <c r="S345" i="71"/>
  <c r="W345" i="71"/>
  <c r="L346" i="71"/>
  <c r="Y346" i="71" s="1"/>
  <c r="Q346" i="71"/>
  <c r="U346" i="71"/>
  <c r="J347" i="71"/>
  <c r="O347" i="71"/>
  <c r="S347" i="71"/>
  <c r="W347" i="71"/>
  <c r="L348" i="71"/>
  <c r="Q348" i="71"/>
  <c r="U348" i="71"/>
  <c r="Y348" i="71"/>
  <c r="J349" i="71"/>
  <c r="O349" i="71"/>
  <c r="S349" i="71"/>
  <c r="W349" i="71"/>
  <c r="L350" i="71"/>
  <c r="Q350" i="71"/>
  <c r="U350" i="71"/>
  <c r="Y350" i="71"/>
  <c r="J351" i="71"/>
  <c r="O351" i="71"/>
  <c r="S351" i="71"/>
  <c r="W351" i="71"/>
  <c r="L355" i="71"/>
  <c r="Q355" i="71"/>
  <c r="U355" i="71"/>
  <c r="Y355" i="71"/>
  <c r="F356" i="71"/>
  <c r="K356" i="71"/>
  <c r="P356" i="71"/>
  <c r="T356" i="71"/>
  <c r="X356" i="71"/>
  <c r="J357" i="71"/>
  <c r="O357" i="71"/>
  <c r="S357" i="71"/>
  <c r="W357" i="71"/>
  <c r="H358" i="71"/>
  <c r="N358" i="71"/>
  <c r="R358" i="71"/>
  <c r="V358" i="71"/>
  <c r="L359" i="71"/>
  <c r="Q359" i="71"/>
  <c r="U359" i="71"/>
  <c r="F360" i="71"/>
  <c r="Z360" i="71" s="1"/>
  <c r="K360" i="71"/>
  <c r="P360" i="71"/>
  <c r="T360" i="71"/>
  <c r="J361" i="71"/>
  <c r="O361" i="71"/>
  <c r="S361" i="71"/>
  <c r="W361" i="71"/>
  <c r="H362" i="71"/>
  <c r="N362" i="71"/>
  <c r="R362" i="71"/>
  <c r="V362" i="71"/>
  <c r="L363" i="71"/>
  <c r="Y363" i="71" s="1"/>
  <c r="Q363" i="71"/>
  <c r="U363" i="71"/>
  <c r="F364" i="71"/>
  <c r="K364" i="71"/>
  <c r="P364" i="71"/>
  <c r="T364" i="71"/>
  <c r="X364" i="71"/>
  <c r="J365" i="71"/>
  <c r="O365" i="71"/>
  <c r="S365" i="71"/>
  <c r="W365" i="71"/>
  <c r="H366" i="71"/>
  <c r="N366" i="71"/>
  <c r="R366" i="71"/>
  <c r="V366" i="71"/>
  <c r="Z366" i="71"/>
  <c r="L367" i="71"/>
  <c r="Q367" i="71"/>
  <c r="U367" i="71"/>
  <c r="Y367" i="71"/>
  <c r="F368" i="71"/>
  <c r="K368" i="71"/>
  <c r="P368" i="71"/>
  <c r="T368" i="71"/>
  <c r="X368" i="71"/>
  <c r="J369" i="71"/>
  <c r="O369" i="71"/>
  <c r="S369" i="71"/>
  <c r="W369" i="71"/>
  <c r="F373" i="71"/>
  <c r="K373" i="71"/>
  <c r="P373" i="71"/>
  <c r="T373" i="71"/>
  <c r="X373" i="71"/>
  <c r="H374" i="71"/>
  <c r="N374" i="71"/>
  <c r="R374" i="71"/>
  <c r="V374" i="71"/>
  <c r="Z374" i="71"/>
  <c r="F375" i="71"/>
  <c r="K375" i="71"/>
  <c r="P375" i="71"/>
  <c r="T375" i="71"/>
  <c r="X375" i="71"/>
  <c r="H376" i="71"/>
  <c r="N376" i="71"/>
  <c r="R376" i="71"/>
  <c r="V376" i="71"/>
  <c r="Z376" i="71"/>
  <c r="F377" i="71"/>
  <c r="Z377" i="71" s="1"/>
  <c r="K377" i="71"/>
  <c r="P377" i="71"/>
  <c r="T377" i="71"/>
  <c r="H378" i="71"/>
  <c r="N378" i="71"/>
  <c r="R378" i="71"/>
  <c r="V378" i="71"/>
  <c r="F379" i="71"/>
  <c r="Z379" i="71" s="1"/>
  <c r="K379" i="71"/>
  <c r="P379" i="71"/>
  <c r="T379" i="71"/>
  <c r="H380" i="71"/>
  <c r="N380" i="71"/>
  <c r="R380" i="71"/>
  <c r="V380" i="71"/>
  <c r="F381" i="71"/>
  <c r="Z381" i="71" s="1"/>
  <c r="K381" i="71"/>
  <c r="P381" i="71"/>
  <c r="T381" i="71"/>
  <c r="H382" i="71"/>
  <c r="N382" i="71"/>
  <c r="R382" i="71"/>
  <c r="V382" i="71"/>
  <c r="Z382" i="71"/>
  <c r="F383" i="71"/>
  <c r="Z383" i="71" s="1"/>
  <c r="K383" i="71"/>
  <c r="P383" i="71"/>
  <c r="T383" i="71"/>
  <c r="H384" i="71"/>
  <c r="N384" i="71"/>
  <c r="R384" i="71"/>
  <c r="V384" i="71"/>
  <c r="Z384" i="71"/>
  <c r="F385" i="71"/>
  <c r="K385" i="71"/>
  <c r="P385" i="71"/>
  <c r="T385" i="71"/>
  <c r="X385" i="71"/>
  <c r="H386" i="71"/>
  <c r="N386" i="71"/>
  <c r="R386" i="71"/>
  <c r="V386" i="71"/>
  <c r="Z386" i="71"/>
  <c r="F387" i="71"/>
  <c r="K387" i="71"/>
  <c r="P387" i="71"/>
  <c r="T387" i="71"/>
  <c r="X387" i="71"/>
  <c r="J391" i="71"/>
  <c r="O391" i="71"/>
  <c r="S391" i="71"/>
  <c r="W391" i="71"/>
  <c r="L392" i="71"/>
  <c r="Q392" i="71"/>
  <c r="U392" i="71"/>
  <c r="Y392" i="71"/>
  <c r="J393" i="71"/>
  <c r="O393" i="71"/>
  <c r="S393" i="71"/>
  <c r="W393" i="71"/>
  <c r="L394" i="71"/>
  <c r="Q394" i="71"/>
  <c r="U394" i="71"/>
  <c r="J395" i="71"/>
  <c r="O395" i="71"/>
  <c r="S395" i="71"/>
  <c r="W395" i="71"/>
  <c r="L396" i="71"/>
  <c r="Q396" i="71"/>
  <c r="U396" i="71"/>
  <c r="J397" i="71"/>
  <c r="O397" i="71"/>
  <c r="S397" i="71"/>
  <c r="W397" i="71"/>
  <c r="L398" i="71"/>
  <c r="Q398" i="71"/>
  <c r="U398" i="71"/>
  <c r="Y398" i="71"/>
  <c r="J399" i="71"/>
  <c r="O399" i="71"/>
  <c r="S399" i="71"/>
  <c r="W399" i="71"/>
  <c r="L400" i="71"/>
  <c r="Q400" i="71"/>
  <c r="U400" i="71"/>
  <c r="Y400" i="71"/>
  <c r="J401" i="71"/>
  <c r="O401" i="71"/>
  <c r="S401" i="71"/>
  <c r="W401" i="71"/>
  <c r="L402" i="71"/>
  <c r="Q402" i="71"/>
  <c r="U402" i="71"/>
  <c r="Y402" i="71"/>
  <c r="J403" i="71"/>
  <c r="O403" i="71"/>
  <c r="S403" i="71"/>
  <c r="W403" i="71"/>
  <c r="L404" i="71"/>
  <c r="Q404" i="71"/>
  <c r="U404" i="71"/>
  <c r="Y404" i="71"/>
  <c r="J405" i="71"/>
  <c r="O405" i="71"/>
  <c r="S405" i="71"/>
  <c r="W405" i="71"/>
  <c r="L409" i="71"/>
  <c r="Q409" i="71"/>
  <c r="U409" i="71"/>
  <c r="Y409" i="71"/>
  <c r="J410" i="71"/>
  <c r="O410" i="71"/>
  <c r="S410" i="71"/>
  <c r="W410" i="71"/>
  <c r="L411" i="71"/>
  <c r="Q411" i="71"/>
  <c r="U411" i="71"/>
  <c r="Y411" i="71"/>
  <c r="J412" i="71"/>
  <c r="O412" i="71"/>
  <c r="S412" i="71"/>
  <c r="W412" i="71"/>
  <c r="L413" i="71"/>
  <c r="Q413" i="71"/>
  <c r="U413" i="71"/>
  <c r="Y413" i="71"/>
  <c r="J414" i="71"/>
  <c r="O414" i="71"/>
  <c r="S414" i="71"/>
  <c r="W414" i="71"/>
  <c r="L415" i="71"/>
  <c r="Q415" i="71"/>
  <c r="U415" i="71"/>
  <c r="J416" i="71"/>
  <c r="O416" i="71"/>
  <c r="S416" i="71"/>
  <c r="W416" i="71"/>
  <c r="L417" i="71"/>
  <c r="Q417" i="71"/>
  <c r="U417" i="71"/>
  <c r="Y417" i="71"/>
  <c r="J418" i="71"/>
  <c r="O418" i="71"/>
  <c r="S418" i="71"/>
  <c r="W418" i="71"/>
  <c r="L419" i="71"/>
  <c r="Q419" i="71"/>
  <c r="U419" i="71"/>
  <c r="Y419" i="71"/>
  <c r="J420" i="71"/>
  <c r="O420" i="71"/>
  <c r="S420" i="71"/>
  <c r="W420" i="71"/>
  <c r="L421" i="71"/>
  <c r="Q421" i="71"/>
  <c r="U421" i="71"/>
  <c r="Y421" i="71"/>
  <c r="J422" i="71"/>
  <c r="O422" i="71"/>
  <c r="S422" i="71"/>
  <c r="W422" i="71"/>
  <c r="L423" i="71"/>
  <c r="Q423" i="71"/>
  <c r="U423" i="71"/>
  <c r="Y423" i="71"/>
  <c r="J427" i="71"/>
  <c r="O427" i="71"/>
  <c r="S427" i="71"/>
  <c r="W427" i="71"/>
  <c r="L428" i="71"/>
  <c r="Q428" i="71"/>
  <c r="U428" i="71"/>
  <c r="Y428" i="71"/>
  <c r="J429" i="71"/>
  <c r="O429" i="71"/>
  <c r="S429" i="71"/>
  <c r="W429" i="71"/>
  <c r="L430" i="71"/>
  <c r="Q430" i="71"/>
  <c r="U430" i="71"/>
  <c r="J431" i="71"/>
  <c r="O431" i="71"/>
  <c r="S431" i="71"/>
  <c r="W431" i="71"/>
  <c r="L432" i="71"/>
  <c r="Y432" i="71" s="1"/>
  <c r="Q432" i="71"/>
  <c r="U432" i="71"/>
  <c r="J433" i="71"/>
  <c r="O433" i="71"/>
  <c r="S433" i="71"/>
  <c r="W433" i="71"/>
  <c r="L434" i="71"/>
  <c r="Q434" i="71"/>
  <c r="U434" i="71"/>
  <c r="Y434" i="71"/>
  <c r="J435" i="71"/>
  <c r="O435" i="71"/>
  <c r="S435" i="71"/>
  <c r="W435" i="71"/>
  <c r="L436" i="71"/>
  <c r="Q436" i="71"/>
  <c r="U436" i="71"/>
  <c r="Y436" i="71"/>
  <c r="J437" i="71"/>
  <c r="O437" i="71"/>
  <c r="S437" i="71"/>
  <c r="W437" i="71"/>
  <c r="L438" i="71"/>
  <c r="Q438" i="71"/>
  <c r="U438" i="71"/>
  <c r="Y438" i="71"/>
  <c r="J439" i="71"/>
  <c r="O439" i="71"/>
  <c r="S439" i="71"/>
  <c r="W439" i="71"/>
  <c r="L440" i="71"/>
  <c r="Q440" i="71"/>
  <c r="U440" i="71"/>
  <c r="Y440" i="71"/>
  <c r="J441" i="71"/>
  <c r="O441" i="71"/>
  <c r="S441" i="71"/>
  <c r="W441" i="71"/>
  <c r="L449" i="71"/>
  <c r="Q449" i="71"/>
  <c r="U449" i="71"/>
  <c r="Y449" i="71"/>
  <c r="J450" i="71"/>
  <c r="O450" i="71"/>
  <c r="S450" i="71"/>
  <c r="W450" i="71"/>
  <c r="L451" i="71"/>
  <c r="Q451" i="71"/>
  <c r="U451" i="71"/>
  <c r="Y451" i="71"/>
  <c r="J452" i="71"/>
  <c r="O452" i="71"/>
  <c r="S452" i="71"/>
  <c r="W452" i="71"/>
  <c r="L453" i="71"/>
  <c r="Y453" i="71" s="1"/>
  <c r="Q453" i="71"/>
  <c r="U453" i="71"/>
  <c r="J454" i="71"/>
  <c r="O454" i="71"/>
  <c r="S454" i="71"/>
  <c r="W454" i="71"/>
  <c r="L455" i="71"/>
  <c r="Y455" i="71" s="1"/>
  <c r="Q455" i="71"/>
  <c r="U455" i="71"/>
  <c r="J456" i="71"/>
  <c r="O456" i="71"/>
  <c r="S456" i="71"/>
  <c r="W456" i="71"/>
  <c r="L457" i="71"/>
  <c r="Q457" i="71"/>
  <c r="U457" i="71"/>
  <c r="Y457" i="71"/>
  <c r="J458" i="71"/>
  <c r="O458" i="71"/>
  <c r="S458" i="71"/>
  <c r="W458" i="71"/>
  <c r="L459" i="71"/>
  <c r="Q459" i="71"/>
  <c r="U459" i="71"/>
  <c r="Y459" i="71"/>
  <c r="J460" i="71"/>
  <c r="O460" i="71"/>
  <c r="S460" i="71"/>
  <c r="W460" i="71"/>
  <c r="L461" i="71"/>
  <c r="Q461" i="71"/>
  <c r="U461" i="71"/>
  <c r="Y461" i="71"/>
  <c r="J462" i="71"/>
  <c r="O462" i="71"/>
  <c r="S462" i="71"/>
  <c r="W462" i="71"/>
  <c r="L463" i="71"/>
  <c r="Q463" i="71"/>
  <c r="U463" i="71"/>
  <c r="Y463" i="71"/>
  <c r="J472" i="71"/>
  <c r="O472" i="71"/>
  <c r="S472" i="71"/>
  <c r="W472" i="71"/>
  <c r="L473" i="71"/>
  <c r="Y473" i="71" s="1"/>
  <c r="Q473" i="71"/>
  <c r="U473" i="71"/>
  <c r="J474" i="71"/>
  <c r="O474" i="71"/>
  <c r="S474" i="71"/>
  <c r="W474" i="71"/>
  <c r="L475" i="71"/>
  <c r="Q475" i="71"/>
  <c r="U475" i="71"/>
  <c r="J476" i="71"/>
  <c r="O476" i="71"/>
  <c r="S476" i="71"/>
  <c r="W476" i="71"/>
  <c r="L477" i="71"/>
  <c r="Q477" i="71"/>
  <c r="U477" i="71"/>
  <c r="J478" i="71"/>
  <c r="O478" i="71"/>
  <c r="S478" i="71"/>
  <c r="W478" i="71"/>
  <c r="L479" i="71"/>
  <c r="Q479" i="71"/>
  <c r="U479" i="71"/>
  <c r="Y479" i="71"/>
  <c r="J480" i="71"/>
  <c r="O480" i="71"/>
  <c r="S480" i="71"/>
  <c r="W480" i="71"/>
  <c r="L481" i="71"/>
  <c r="Q481" i="71"/>
  <c r="U481" i="71"/>
  <c r="Y481" i="71"/>
  <c r="J482" i="71"/>
  <c r="O482" i="71"/>
  <c r="S482" i="71"/>
  <c r="W482" i="71"/>
  <c r="L483" i="71"/>
  <c r="Q483" i="71"/>
  <c r="U483" i="71"/>
  <c r="Y483" i="71"/>
  <c r="J484" i="71"/>
  <c r="O484" i="71"/>
  <c r="S484" i="71"/>
  <c r="W484" i="71"/>
  <c r="L485" i="71"/>
  <c r="Q485" i="71"/>
  <c r="U485" i="71"/>
  <c r="Y485" i="71"/>
  <c r="J486" i="71"/>
  <c r="O486" i="71"/>
  <c r="S486" i="71"/>
  <c r="W486" i="71"/>
  <c r="L495" i="71"/>
  <c r="Q495" i="71"/>
  <c r="U495" i="71"/>
  <c r="Y495" i="71"/>
  <c r="J496" i="71"/>
  <c r="O496" i="71"/>
  <c r="S496" i="71"/>
  <c r="W496" i="71"/>
  <c r="L497" i="71"/>
  <c r="Q497" i="71"/>
  <c r="U497" i="71"/>
  <c r="Y497" i="71"/>
  <c r="J498" i="71"/>
  <c r="O498" i="71"/>
  <c r="S498" i="71"/>
  <c r="W498" i="71"/>
  <c r="L499" i="71"/>
  <c r="Q499" i="71"/>
  <c r="U499" i="71"/>
  <c r="Y499" i="71"/>
  <c r="J500" i="71"/>
  <c r="O500" i="71"/>
  <c r="S500" i="71"/>
  <c r="W500" i="71"/>
  <c r="L501" i="71"/>
  <c r="Q501" i="71"/>
  <c r="U501" i="71"/>
  <c r="Y501" i="71"/>
  <c r="J502" i="71"/>
  <c r="O502" i="71"/>
  <c r="S502" i="71"/>
  <c r="W502" i="71"/>
  <c r="L503" i="71"/>
  <c r="Q503" i="71"/>
  <c r="U503" i="71"/>
  <c r="Y503" i="71"/>
  <c r="J504" i="71"/>
  <c r="O504" i="71"/>
  <c r="S504" i="71"/>
  <c r="W504" i="71"/>
  <c r="L505" i="71"/>
  <c r="Q505" i="71"/>
  <c r="U505" i="71"/>
  <c r="Y505" i="71"/>
  <c r="J506" i="71"/>
  <c r="O506" i="71"/>
  <c r="S506" i="71"/>
  <c r="W506" i="71"/>
  <c r="L507" i="71"/>
  <c r="Q507" i="71"/>
  <c r="U507" i="71"/>
  <c r="Y507" i="71"/>
  <c r="J508" i="71"/>
  <c r="O508" i="71"/>
  <c r="S508" i="71"/>
  <c r="W508" i="71"/>
  <c r="L509" i="71"/>
  <c r="Q509" i="71"/>
  <c r="U509" i="71"/>
  <c r="Y509" i="71"/>
  <c r="J518" i="71"/>
  <c r="O518" i="71"/>
  <c r="S518" i="71"/>
  <c r="W518" i="71"/>
  <c r="L519" i="71"/>
  <c r="Q519" i="71"/>
  <c r="U519" i="71"/>
  <c r="Y519" i="71"/>
  <c r="J520" i="71"/>
  <c r="O520" i="71"/>
  <c r="S520" i="71"/>
  <c r="W520" i="71"/>
  <c r="L521" i="71"/>
  <c r="Q521" i="71"/>
  <c r="U521" i="71"/>
  <c r="J522" i="71"/>
  <c r="O522" i="71"/>
  <c r="S522" i="71"/>
  <c r="W522" i="71"/>
  <c r="L523" i="71"/>
  <c r="Y523" i="71" s="1"/>
  <c r="Q523" i="71"/>
  <c r="U523" i="71"/>
  <c r="J524" i="71"/>
  <c r="O524" i="71"/>
  <c r="S524" i="71"/>
  <c r="W524" i="71"/>
  <c r="L525" i="71"/>
  <c r="Q525" i="71"/>
  <c r="U525" i="71"/>
  <c r="Y525" i="71"/>
  <c r="J526" i="71"/>
  <c r="O526" i="71"/>
  <c r="S526" i="71"/>
  <c r="W526" i="71"/>
  <c r="L527" i="71"/>
  <c r="Q527" i="71"/>
  <c r="U527" i="71"/>
  <c r="Y527" i="71"/>
  <c r="J528" i="71"/>
  <c r="O528" i="71"/>
  <c r="S528" i="71"/>
  <c r="W528" i="71"/>
  <c r="L529" i="71"/>
  <c r="Q529" i="71"/>
  <c r="U529" i="71"/>
  <c r="Y529" i="71"/>
  <c r="J530" i="71"/>
  <c r="O530" i="71"/>
  <c r="S530" i="71"/>
  <c r="W530" i="71"/>
  <c r="L531" i="71"/>
  <c r="Q531" i="71"/>
  <c r="U531" i="71"/>
  <c r="Y531" i="71"/>
  <c r="J532" i="71"/>
  <c r="O532" i="71"/>
  <c r="S532" i="71"/>
  <c r="W532" i="71"/>
  <c r="L541" i="71"/>
  <c r="Q541" i="71"/>
  <c r="U541" i="71"/>
  <c r="Y541" i="71"/>
  <c r="J542" i="71"/>
  <c r="O542" i="71"/>
  <c r="S542" i="71"/>
  <c r="W542" i="71"/>
  <c r="L543" i="71"/>
  <c r="Q543" i="71"/>
  <c r="U543" i="71"/>
  <c r="Y543" i="71"/>
  <c r="J544" i="71"/>
  <c r="O544" i="71"/>
  <c r="S544" i="71"/>
  <c r="W544" i="71"/>
  <c r="L545" i="71"/>
  <c r="Q545" i="71"/>
  <c r="U545" i="71"/>
  <c r="Y545" i="71"/>
  <c r="J546" i="71"/>
  <c r="O546" i="71"/>
  <c r="S546" i="71"/>
  <c r="W546" i="71"/>
  <c r="L547" i="71"/>
  <c r="Q547" i="71"/>
  <c r="U547" i="71"/>
  <c r="Y547" i="71"/>
  <c r="J548" i="71"/>
  <c r="O548" i="71"/>
  <c r="S548" i="71"/>
  <c r="W548" i="71"/>
  <c r="L549" i="71"/>
  <c r="Q549" i="71"/>
  <c r="U549" i="71"/>
  <c r="Y549" i="71"/>
  <c r="J550" i="71"/>
  <c r="O550" i="71"/>
  <c r="S550" i="71"/>
  <c r="W550" i="71"/>
  <c r="L551" i="71"/>
  <c r="Q551" i="71"/>
  <c r="U551" i="71"/>
  <c r="Y551" i="71"/>
  <c r="J552" i="71"/>
  <c r="O552" i="71"/>
  <c r="S552" i="71"/>
  <c r="W552" i="71"/>
  <c r="L553" i="71"/>
  <c r="Q553" i="71"/>
  <c r="U553" i="71"/>
  <c r="Y553" i="71"/>
  <c r="J554" i="71"/>
  <c r="O554" i="71"/>
  <c r="S554" i="71"/>
  <c r="W554" i="71"/>
  <c r="L555" i="71"/>
  <c r="Q555" i="71"/>
  <c r="U555" i="71"/>
  <c r="Y555" i="71"/>
  <c r="J564" i="71"/>
  <c r="O564" i="71"/>
  <c r="S564" i="71"/>
  <c r="W564" i="71"/>
  <c r="L565" i="71"/>
  <c r="Q565" i="71"/>
  <c r="U565" i="71"/>
  <c r="Y565" i="71"/>
  <c r="J566" i="71"/>
  <c r="O566" i="71"/>
  <c r="S566" i="71"/>
  <c r="W566" i="71"/>
  <c r="L567" i="71"/>
  <c r="Q567" i="71"/>
  <c r="U567" i="71"/>
  <c r="Y567" i="71"/>
  <c r="J568" i="71"/>
  <c r="O568" i="71"/>
  <c r="S568" i="71"/>
  <c r="W568" i="71"/>
  <c r="L569" i="71"/>
  <c r="Q569" i="71"/>
  <c r="U569" i="71"/>
  <c r="Y569" i="71"/>
  <c r="J570" i="71"/>
  <c r="O570" i="71"/>
  <c r="S570" i="71"/>
  <c r="W570" i="71"/>
  <c r="L571" i="71"/>
  <c r="Q571" i="71"/>
  <c r="U571" i="71"/>
  <c r="Y571" i="71"/>
  <c r="J572" i="71"/>
  <c r="O572" i="71"/>
  <c r="S572" i="71"/>
  <c r="W572" i="71"/>
  <c r="L573" i="71"/>
  <c r="Q573" i="71"/>
  <c r="U573" i="71"/>
  <c r="Y573" i="71"/>
  <c r="J574" i="71"/>
  <c r="O574" i="71"/>
  <c r="S574" i="71"/>
  <c r="W574" i="71"/>
  <c r="L575" i="71"/>
  <c r="Q575" i="71"/>
  <c r="U575" i="71"/>
  <c r="Y575" i="71"/>
  <c r="J576" i="71"/>
  <c r="O576" i="71"/>
  <c r="S576" i="71"/>
  <c r="W576" i="71"/>
  <c r="L577" i="71"/>
  <c r="Q577" i="71"/>
  <c r="U577" i="71"/>
  <c r="Y577" i="71"/>
  <c r="J578" i="71"/>
  <c r="O578" i="71"/>
  <c r="S578" i="71"/>
  <c r="W578" i="71"/>
  <c r="L587" i="71"/>
  <c r="Q587" i="71"/>
  <c r="U587" i="71"/>
  <c r="Y587" i="71"/>
  <c r="F588" i="71"/>
  <c r="K588" i="71"/>
  <c r="P588" i="71"/>
  <c r="T588" i="71"/>
  <c r="X588" i="71"/>
  <c r="J589" i="71"/>
  <c r="O589" i="71"/>
  <c r="S589" i="71"/>
  <c r="W589" i="71"/>
  <c r="H590" i="71"/>
  <c r="N590" i="71"/>
  <c r="R590" i="71"/>
  <c r="V590" i="71"/>
  <c r="Z590" i="71"/>
  <c r="L591" i="71"/>
  <c r="Q591" i="71"/>
  <c r="U591" i="71"/>
  <c r="Y591" i="71"/>
  <c r="T592" i="71"/>
  <c r="X592" i="71"/>
  <c r="J593" i="71"/>
  <c r="O593" i="71"/>
  <c r="S593" i="71"/>
  <c r="W593" i="71"/>
  <c r="H594" i="71"/>
  <c r="N594" i="71"/>
  <c r="R594" i="71"/>
  <c r="V594" i="71"/>
  <c r="Z594" i="71"/>
  <c r="L595" i="71"/>
  <c r="Q595" i="71"/>
  <c r="U595" i="71"/>
  <c r="Y595" i="71"/>
  <c r="P596" i="71"/>
  <c r="T596" i="71"/>
  <c r="X596" i="71"/>
  <c r="J597" i="71"/>
  <c r="O597" i="71"/>
  <c r="S597" i="71"/>
  <c r="W597" i="71"/>
  <c r="H598" i="71"/>
  <c r="N598" i="71"/>
  <c r="R598" i="71"/>
  <c r="V598" i="71"/>
  <c r="Z598" i="71"/>
  <c r="L599" i="71"/>
  <c r="Q599" i="71"/>
  <c r="U599" i="71"/>
  <c r="Y599" i="71"/>
  <c r="F600" i="71"/>
  <c r="K600" i="71"/>
  <c r="P600" i="71"/>
  <c r="T600" i="71"/>
  <c r="X600" i="71"/>
  <c r="J601" i="71"/>
  <c r="O601" i="71"/>
  <c r="S601" i="71"/>
  <c r="W601" i="71"/>
  <c r="L610" i="71"/>
  <c r="Q610" i="71"/>
  <c r="U610" i="71"/>
  <c r="Y610" i="71"/>
  <c r="F611" i="71"/>
  <c r="K611" i="71"/>
  <c r="P611" i="71"/>
  <c r="T611" i="71"/>
  <c r="X611" i="71"/>
  <c r="J612" i="71"/>
  <c r="O612" i="71"/>
  <c r="S612" i="71"/>
  <c r="W612" i="71"/>
  <c r="H613" i="71"/>
  <c r="N613" i="71"/>
  <c r="R613" i="71"/>
  <c r="V613" i="71"/>
  <c r="L614" i="71"/>
  <c r="Y614" i="71" s="1"/>
  <c r="Q614" i="71"/>
  <c r="U614" i="71"/>
  <c r="F615" i="71"/>
  <c r="Z615" i="71" s="1"/>
  <c r="K615" i="71"/>
  <c r="P615" i="71"/>
  <c r="T615" i="71"/>
  <c r="J616" i="71"/>
  <c r="O616" i="71"/>
  <c r="S616" i="71"/>
  <c r="W616" i="71"/>
  <c r="H617" i="71"/>
  <c r="N617" i="71"/>
  <c r="R617" i="71"/>
  <c r="V617" i="71"/>
  <c r="L618" i="71"/>
  <c r="Q618" i="71"/>
  <c r="U618" i="71"/>
  <c r="Y618" i="71"/>
  <c r="F619" i="71"/>
  <c r="K619" i="71"/>
  <c r="P619" i="71"/>
  <c r="T619" i="71"/>
  <c r="X619" i="71"/>
  <c r="J620" i="71"/>
  <c r="O620" i="71"/>
  <c r="S620" i="71"/>
  <c r="W620" i="71"/>
  <c r="H621" i="71"/>
  <c r="N621" i="71"/>
  <c r="R621" i="71"/>
  <c r="V621" i="71"/>
  <c r="Z621" i="71"/>
  <c r="L622" i="71"/>
  <c r="Q622" i="71"/>
  <c r="U622" i="71"/>
  <c r="Y622" i="71"/>
  <c r="F623" i="71"/>
  <c r="K623" i="71"/>
  <c r="P623" i="71"/>
  <c r="T623" i="71"/>
  <c r="X623" i="71"/>
  <c r="J624" i="71"/>
  <c r="O624" i="71"/>
  <c r="S624" i="71"/>
  <c r="W624" i="71"/>
  <c r="L633" i="71"/>
  <c r="Q633" i="71"/>
  <c r="U633" i="71"/>
  <c r="Y633" i="71"/>
  <c r="J634" i="71"/>
  <c r="O634" i="71"/>
  <c r="S634" i="71"/>
  <c r="W634" i="71"/>
  <c r="L635" i="71"/>
  <c r="Q635" i="71"/>
  <c r="U635" i="71"/>
  <c r="J636" i="71"/>
  <c r="O636" i="71"/>
  <c r="S636" i="71"/>
  <c r="W636" i="71"/>
  <c r="L637" i="71"/>
  <c r="Q637" i="71"/>
  <c r="U637" i="71"/>
  <c r="Y637" i="71"/>
  <c r="J638" i="71"/>
  <c r="O638" i="71"/>
  <c r="S638" i="71"/>
  <c r="W638" i="71"/>
  <c r="L639" i="71"/>
  <c r="Q639" i="71"/>
  <c r="U639" i="71"/>
  <c r="Y639" i="71"/>
  <c r="J640" i="71"/>
  <c r="O640" i="71"/>
  <c r="S640" i="71"/>
  <c r="W640" i="71"/>
  <c r="L641" i="71"/>
  <c r="Q641" i="71"/>
  <c r="U641" i="71"/>
  <c r="Y641" i="71"/>
  <c r="J642" i="71"/>
  <c r="O642" i="71"/>
  <c r="S642" i="71"/>
  <c r="W642" i="71"/>
  <c r="L643" i="71"/>
  <c r="Q643" i="71"/>
  <c r="U643" i="71"/>
  <c r="Y643" i="71"/>
  <c r="J644" i="71"/>
  <c r="O644" i="71"/>
  <c r="S644" i="71"/>
  <c r="W644" i="71"/>
  <c r="L645" i="71"/>
  <c r="Q645" i="71"/>
  <c r="U645" i="71"/>
  <c r="Y645" i="71"/>
  <c r="J646" i="71"/>
  <c r="O646" i="71"/>
  <c r="S646" i="71"/>
  <c r="W646" i="71"/>
  <c r="L647" i="71"/>
  <c r="Q647" i="71"/>
  <c r="U647" i="71"/>
  <c r="Y647" i="71"/>
  <c r="F656" i="71"/>
  <c r="Z656" i="71" s="1"/>
  <c r="K656" i="71"/>
  <c r="P656" i="71"/>
  <c r="T656" i="71"/>
  <c r="H657" i="71"/>
  <c r="N657" i="71"/>
  <c r="R657" i="71"/>
  <c r="V657" i="71"/>
  <c r="F658" i="71"/>
  <c r="Z658" i="71" s="1"/>
  <c r="K658" i="71"/>
  <c r="P658" i="71"/>
  <c r="T658" i="71"/>
  <c r="H659" i="71"/>
  <c r="N659" i="71"/>
  <c r="R659" i="71"/>
  <c r="V659" i="71"/>
  <c r="F660" i="71"/>
  <c r="Z660" i="71" s="1"/>
  <c r="K660" i="71"/>
  <c r="P660" i="71"/>
  <c r="T660" i="71"/>
  <c r="H661" i="71"/>
  <c r="N661" i="71"/>
  <c r="R661" i="71"/>
  <c r="V661" i="71"/>
  <c r="F662" i="71"/>
  <c r="Z662" i="71" s="1"/>
  <c r="K662" i="71"/>
  <c r="P662" i="71"/>
  <c r="T662" i="71"/>
  <c r="H663" i="71"/>
  <c r="N663" i="71"/>
  <c r="R663" i="71"/>
  <c r="V663" i="71"/>
  <c r="F664" i="71"/>
  <c r="Z664" i="71" s="1"/>
  <c r="K664" i="71"/>
  <c r="P664" i="71"/>
  <c r="T664" i="71"/>
  <c r="H665" i="71"/>
  <c r="N665" i="71"/>
  <c r="R665" i="71"/>
  <c r="V665" i="71"/>
  <c r="F666" i="71"/>
  <c r="Z666" i="71" s="1"/>
  <c r="K666" i="71"/>
  <c r="P666" i="71"/>
  <c r="T666" i="71"/>
  <c r="H667" i="71"/>
  <c r="N667" i="71"/>
  <c r="R667" i="71"/>
  <c r="V667" i="71"/>
  <c r="Z667" i="71"/>
  <c r="F668" i="71"/>
  <c r="K668" i="71"/>
  <c r="P668" i="71"/>
  <c r="T668" i="71"/>
  <c r="X668" i="71"/>
  <c r="H669" i="71"/>
  <c r="N669" i="71"/>
  <c r="R669" i="71"/>
  <c r="V669" i="71"/>
  <c r="Z669" i="71"/>
  <c r="F670" i="71"/>
  <c r="K670" i="71"/>
  <c r="P670" i="71"/>
  <c r="T670" i="71"/>
  <c r="X670" i="71"/>
  <c r="J679" i="71"/>
  <c r="O679" i="71"/>
  <c r="S679" i="71"/>
  <c r="W679" i="71"/>
  <c r="L680" i="71"/>
  <c r="Y680" i="71" s="1"/>
  <c r="Q680" i="71"/>
  <c r="U680" i="71"/>
  <c r="J681" i="71"/>
  <c r="O681" i="71"/>
  <c r="S681" i="71"/>
  <c r="W681" i="71"/>
  <c r="L682" i="71"/>
  <c r="Y682" i="71" s="1"/>
  <c r="Q682" i="71"/>
  <c r="U682" i="71"/>
  <c r="J683" i="71"/>
  <c r="O683" i="71"/>
  <c r="S683" i="71"/>
  <c r="K684" i="71"/>
  <c r="Q684" i="71"/>
  <c r="W684" i="71"/>
  <c r="J685" i="71"/>
  <c r="Q685" i="71"/>
  <c r="V685" i="71"/>
  <c r="Z686" i="71"/>
  <c r="V686" i="71"/>
  <c r="R686" i="71"/>
  <c r="N686" i="71"/>
  <c r="H686" i="71"/>
  <c r="O686" i="71"/>
  <c r="T686" i="71"/>
  <c r="Y686" i="71"/>
  <c r="X687" i="71"/>
  <c r="T687" i="71"/>
  <c r="P687" i="71"/>
  <c r="K687" i="71"/>
  <c r="F687" i="71"/>
  <c r="N687" i="71"/>
  <c r="S687" i="71"/>
  <c r="Y687" i="71"/>
  <c r="K688" i="71"/>
  <c r="Q688" i="71"/>
  <c r="W688" i="71"/>
  <c r="J689" i="71"/>
  <c r="Q689" i="71"/>
  <c r="V689" i="71"/>
  <c r="Z690" i="71"/>
  <c r="V690" i="71"/>
  <c r="R690" i="71"/>
  <c r="N690" i="71"/>
  <c r="H690" i="71"/>
  <c r="O690" i="71"/>
  <c r="T690" i="71"/>
  <c r="Y690" i="71"/>
  <c r="X691" i="71"/>
  <c r="T691" i="71"/>
  <c r="P691" i="71"/>
  <c r="K691" i="71"/>
  <c r="F691" i="71"/>
  <c r="N691" i="71"/>
  <c r="S691" i="71"/>
  <c r="Y691" i="71"/>
  <c r="K692" i="71"/>
  <c r="Q692" i="71"/>
  <c r="W692" i="71"/>
  <c r="J693" i="71"/>
  <c r="Q693" i="71"/>
  <c r="V693" i="71"/>
  <c r="X34" i="49"/>
  <c r="V413" i="69" s="1"/>
  <c r="T34" i="49"/>
  <c r="AA34" i="49"/>
  <c r="U34" i="49"/>
  <c r="L413" i="69"/>
  <c r="Z34" i="49"/>
  <c r="X36" i="49"/>
  <c r="V451" i="69" s="1"/>
  <c r="T51" i="49"/>
  <c r="AA51" i="49"/>
  <c r="U51" i="49"/>
  <c r="X51" i="49"/>
  <c r="Z51" i="49"/>
  <c r="X53" i="49"/>
  <c r="Z54" i="49"/>
  <c r="L14" i="69"/>
  <c r="L31" i="69"/>
  <c r="U46" i="69"/>
  <c r="Q46" i="69"/>
  <c r="M46" i="69"/>
  <c r="I46" i="69"/>
  <c r="S46" i="69"/>
  <c r="O46" i="69"/>
  <c r="K46" i="69"/>
  <c r="G46" i="69"/>
  <c r="X46" i="69" s="1"/>
  <c r="R46" i="69"/>
  <c r="N46" i="69"/>
  <c r="J46" i="69"/>
  <c r="L50" i="69"/>
  <c r="W50" i="69" s="1"/>
  <c r="U65" i="69"/>
  <c r="Q65" i="69"/>
  <c r="M65" i="69"/>
  <c r="I65" i="69"/>
  <c r="S65" i="69"/>
  <c r="O65" i="69"/>
  <c r="K65" i="69"/>
  <c r="G65" i="69"/>
  <c r="X65" i="69" s="1"/>
  <c r="R65" i="69"/>
  <c r="N65" i="69"/>
  <c r="J65" i="69"/>
  <c r="L69" i="69"/>
  <c r="W69" i="69" s="1"/>
  <c r="U81" i="69"/>
  <c r="Q81" i="69"/>
  <c r="M81" i="69"/>
  <c r="I81" i="69"/>
  <c r="S81" i="69"/>
  <c r="O81" i="69"/>
  <c r="K81" i="69"/>
  <c r="G81" i="69"/>
  <c r="X81" i="69" s="1"/>
  <c r="R81" i="69"/>
  <c r="N81" i="69"/>
  <c r="J81" i="69"/>
  <c r="L85" i="69"/>
  <c r="W85" i="69" s="1"/>
  <c r="L92" i="69"/>
  <c r="W92" i="69" s="1"/>
  <c r="L107" i="69"/>
  <c r="W107" i="69" s="1"/>
  <c r="L123" i="69"/>
  <c r="W123" i="69" s="1"/>
  <c r="U142" i="69"/>
  <c r="Q142" i="69"/>
  <c r="M142" i="69"/>
  <c r="I142" i="69"/>
  <c r="S142" i="69"/>
  <c r="O142" i="69"/>
  <c r="K142" i="69"/>
  <c r="G142" i="69"/>
  <c r="X142" i="69" s="1"/>
  <c r="R142" i="69"/>
  <c r="N142" i="69"/>
  <c r="J142" i="69"/>
  <c r="L146" i="69"/>
  <c r="W146" i="69" s="1"/>
  <c r="L154" i="69"/>
  <c r="W154" i="69" s="1"/>
  <c r="U181" i="69"/>
  <c r="Q181" i="69"/>
  <c r="M181" i="69"/>
  <c r="I181" i="69"/>
  <c r="S181" i="69"/>
  <c r="O181" i="69"/>
  <c r="K181" i="69"/>
  <c r="G181" i="69"/>
  <c r="X181" i="69" s="1"/>
  <c r="R181" i="69"/>
  <c r="N181" i="69"/>
  <c r="J181" i="69"/>
  <c r="U196" i="69"/>
  <c r="Q196" i="69"/>
  <c r="M196" i="69"/>
  <c r="I196" i="69"/>
  <c r="S196" i="69"/>
  <c r="O196" i="69"/>
  <c r="K196" i="69"/>
  <c r="G196" i="69"/>
  <c r="X196" i="69" s="1"/>
  <c r="R196" i="69"/>
  <c r="N196" i="69"/>
  <c r="J196" i="69"/>
  <c r="L200" i="69"/>
  <c r="W200" i="69" s="1"/>
  <c r="U211" i="69"/>
  <c r="Q211" i="69"/>
  <c r="M211" i="69"/>
  <c r="I211" i="69"/>
  <c r="S211" i="69"/>
  <c r="O211" i="69"/>
  <c r="K211" i="69"/>
  <c r="G211" i="69"/>
  <c r="X211" i="69" s="1"/>
  <c r="R211" i="69"/>
  <c r="N211" i="69"/>
  <c r="J211" i="69"/>
  <c r="L215" i="69"/>
  <c r="L230" i="69"/>
  <c r="W230" i="69" s="1"/>
  <c r="U257" i="69"/>
  <c r="Q257" i="69"/>
  <c r="M257" i="69"/>
  <c r="I257" i="69"/>
  <c r="W257" i="69"/>
  <c r="S257" i="69"/>
  <c r="O257" i="69"/>
  <c r="K257" i="69"/>
  <c r="G257" i="69"/>
  <c r="V257" i="69"/>
  <c r="R257" i="69"/>
  <c r="N257" i="69"/>
  <c r="J257" i="69"/>
  <c r="X257" i="69"/>
  <c r="W275" i="69"/>
  <c r="Q275" i="69"/>
  <c r="M275" i="69"/>
  <c r="I275" i="69"/>
  <c r="U275" i="69"/>
  <c r="O275" i="69"/>
  <c r="K275" i="69"/>
  <c r="G275" i="69"/>
  <c r="X275" i="69"/>
  <c r="T275" i="69"/>
  <c r="N275" i="69"/>
  <c r="J275" i="69"/>
  <c r="Q290" i="69"/>
  <c r="M290" i="69"/>
  <c r="I290" i="69"/>
  <c r="U290" i="69"/>
  <c r="O290" i="69"/>
  <c r="K290" i="69"/>
  <c r="G290" i="69"/>
  <c r="X290" i="69" s="1"/>
  <c r="T290" i="69"/>
  <c r="N290" i="69"/>
  <c r="J290" i="69"/>
  <c r="L294" i="69"/>
  <c r="W294" i="69" s="1"/>
  <c r="Q305" i="69"/>
  <c r="M305" i="69"/>
  <c r="I305" i="69"/>
  <c r="U305" i="69"/>
  <c r="O305" i="69"/>
  <c r="K305" i="69"/>
  <c r="G305" i="69"/>
  <c r="X305" i="69" s="1"/>
  <c r="T305" i="69"/>
  <c r="N305" i="69"/>
  <c r="J305" i="69"/>
  <c r="L309" i="69"/>
  <c r="W309" i="69" s="1"/>
  <c r="L324" i="69"/>
  <c r="W324" i="69" s="1"/>
  <c r="L489" i="69"/>
  <c r="AA48" i="50"/>
  <c r="AB29" i="47"/>
  <c r="M284" i="66"/>
  <c r="R284" i="66"/>
  <c r="M288" i="66"/>
  <c r="R288" i="66"/>
  <c r="M292" i="66"/>
  <c r="R292" i="66"/>
  <c r="M296" i="66"/>
  <c r="R296" i="66"/>
  <c r="M300" i="66"/>
  <c r="R300" i="66"/>
  <c r="M304" i="66"/>
  <c r="R304" i="66"/>
  <c r="M308" i="66"/>
  <c r="R308" i="66"/>
  <c r="M312" i="66"/>
  <c r="X312" i="66" s="1"/>
  <c r="R312" i="66"/>
  <c r="M320" i="66"/>
  <c r="R320" i="66"/>
  <c r="M324" i="66"/>
  <c r="R324" i="66"/>
  <c r="M328" i="66"/>
  <c r="R328" i="66"/>
  <c r="M332" i="66"/>
  <c r="R332" i="66"/>
  <c r="M336" i="66"/>
  <c r="X336" i="66" s="1"/>
  <c r="R336" i="66"/>
  <c r="M340" i="66"/>
  <c r="R340" i="66"/>
  <c r="M344" i="66"/>
  <c r="R344" i="66"/>
  <c r="M348" i="66"/>
  <c r="R348" i="66"/>
  <c r="M356" i="66"/>
  <c r="R356" i="66"/>
  <c r="M360" i="66"/>
  <c r="R360" i="66"/>
  <c r="M364" i="66"/>
  <c r="R364" i="66"/>
  <c r="M368" i="66"/>
  <c r="R368" i="66"/>
  <c r="M372" i="66"/>
  <c r="R372" i="66"/>
  <c r="M376" i="66"/>
  <c r="R376" i="66"/>
  <c r="M380" i="66"/>
  <c r="R380" i="66"/>
  <c r="M384" i="66"/>
  <c r="R384" i="66"/>
  <c r="M388" i="66"/>
  <c r="X388" i="66" s="1"/>
  <c r="R388" i="66"/>
  <c r="M396" i="66"/>
  <c r="R396" i="66"/>
  <c r="M400" i="66"/>
  <c r="R400" i="66"/>
  <c r="M404" i="66"/>
  <c r="R404" i="66"/>
  <c r="M408" i="66"/>
  <c r="R408" i="66"/>
  <c r="M412" i="66"/>
  <c r="R412" i="66"/>
  <c r="M416" i="66"/>
  <c r="R416" i="66"/>
  <c r="M420" i="66"/>
  <c r="R420" i="66"/>
  <c r="M424" i="66"/>
  <c r="R424" i="66"/>
  <c r="M432" i="66"/>
  <c r="R432" i="66"/>
  <c r="M436" i="66"/>
  <c r="R436" i="66"/>
  <c r="O439" i="66"/>
  <c r="S439" i="66"/>
  <c r="M440" i="66"/>
  <c r="R440" i="66"/>
  <c r="I443" i="66"/>
  <c r="V18" i="67" s="1"/>
  <c r="O443" i="66"/>
  <c r="S443" i="66"/>
  <c r="M444" i="66"/>
  <c r="R444" i="66"/>
  <c r="I447" i="66"/>
  <c r="V22" i="67" s="1"/>
  <c r="O447" i="66"/>
  <c r="S447" i="66"/>
  <c r="M448" i="66"/>
  <c r="R448" i="66"/>
  <c r="I451" i="66"/>
  <c r="V26" i="67" s="1"/>
  <c r="O451" i="66"/>
  <c r="S451" i="66"/>
  <c r="M452" i="66"/>
  <c r="R452" i="66"/>
  <c r="I455" i="66"/>
  <c r="V30" i="67" s="1"/>
  <c r="O455" i="66"/>
  <c r="S455" i="66"/>
  <c r="M456" i="66"/>
  <c r="R456" i="66"/>
  <c r="I459" i="66"/>
  <c r="V34" i="67" s="1"/>
  <c r="O459" i="66"/>
  <c r="S459" i="66"/>
  <c r="M460" i="66"/>
  <c r="R460" i="66"/>
  <c r="I463" i="66"/>
  <c r="V38" i="67" s="1"/>
  <c r="O463" i="66"/>
  <c r="S463" i="66"/>
  <c r="M464" i="66"/>
  <c r="R464" i="66"/>
  <c r="I471" i="66"/>
  <c r="W8" i="67" s="1"/>
  <c r="O471" i="66"/>
  <c r="S471" i="66"/>
  <c r="M472" i="66"/>
  <c r="R472" i="66"/>
  <c r="I475" i="66"/>
  <c r="W12" i="67" s="1"/>
  <c r="O475" i="66"/>
  <c r="S475" i="66"/>
  <c r="M476" i="66"/>
  <c r="R476" i="66"/>
  <c r="I479" i="66"/>
  <c r="W16" i="67" s="1"/>
  <c r="O479" i="66"/>
  <c r="S479" i="66"/>
  <c r="M480" i="66"/>
  <c r="R480" i="66"/>
  <c r="I483" i="66"/>
  <c r="W20" i="67" s="1"/>
  <c r="O483" i="66"/>
  <c r="S483" i="66"/>
  <c r="M484" i="66"/>
  <c r="R484" i="66"/>
  <c r="I487" i="66"/>
  <c r="W24" i="67" s="1"/>
  <c r="O487" i="66"/>
  <c r="S487" i="66"/>
  <c r="M488" i="66"/>
  <c r="R488" i="66"/>
  <c r="I491" i="66"/>
  <c r="W28" i="67" s="1"/>
  <c r="O491" i="66"/>
  <c r="S491" i="66"/>
  <c r="M492" i="66"/>
  <c r="R492" i="66"/>
  <c r="I495" i="66"/>
  <c r="W32" i="67" s="1"/>
  <c r="O495" i="66"/>
  <c r="S495" i="66"/>
  <c r="M496" i="66"/>
  <c r="R496" i="66"/>
  <c r="I499" i="66"/>
  <c r="W36" i="67" s="1"/>
  <c r="O499" i="66"/>
  <c r="S499" i="66"/>
  <c r="M500" i="66"/>
  <c r="R500" i="66"/>
  <c r="I503" i="66"/>
  <c r="W40" i="67" s="1"/>
  <c r="O503" i="66"/>
  <c r="S503" i="66"/>
  <c r="I507" i="66"/>
  <c r="X6" i="67" s="1"/>
  <c r="O507" i="66"/>
  <c r="S507" i="66"/>
  <c r="M508" i="66"/>
  <c r="R508" i="66"/>
  <c r="I511" i="66"/>
  <c r="X10" i="67" s="1"/>
  <c r="O511" i="66"/>
  <c r="S511" i="66"/>
  <c r="M512" i="66"/>
  <c r="R512" i="66"/>
  <c r="I515" i="66"/>
  <c r="X14" i="67" s="1"/>
  <c r="O515" i="66"/>
  <c r="S515" i="66"/>
  <c r="M516" i="66"/>
  <c r="R516" i="66"/>
  <c r="I519" i="66"/>
  <c r="X18" i="67" s="1"/>
  <c r="O519" i="66"/>
  <c r="S519" i="66"/>
  <c r="M520" i="66"/>
  <c r="R520" i="66"/>
  <c r="I523" i="66"/>
  <c r="X22" i="67" s="1"/>
  <c r="O523" i="66"/>
  <c r="S523" i="66"/>
  <c r="M524" i="66"/>
  <c r="R524" i="66"/>
  <c r="I527" i="66"/>
  <c r="X26" i="67" s="1"/>
  <c r="O527" i="66"/>
  <c r="S527" i="66"/>
  <c r="M528" i="66"/>
  <c r="R528" i="66"/>
  <c r="I531" i="66"/>
  <c r="X30" i="67" s="1"/>
  <c r="O531" i="66"/>
  <c r="S531" i="66"/>
  <c r="M532" i="66"/>
  <c r="R532" i="66"/>
  <c r="I535" i="66"/>
  <c r="X34" i="67" s="1"/>
  <c r="O535" i="66"/>
  <c r="S535" i="66"/>
  <c r="M536" i="66"/>
  <c r="R536" i="66"/>
  <c r="I539" i="66"/>
  <c r="X38" i="67" s="1"/>
  <c r="O539" i="66"/>
  <c r="S539" i="66"/>
  <c r="M540" i="66"/>
  <c r="R540" i="66"/>
  <c r="I547" i="66"/>
  <c r="Y8" i="67" s="1"/>
  <c r="O547" i="66"/>
  <c r="S547" i="66"/>
  <c r="M548" i="66"/>
  <c r="R548" i="66"/>
  <c r="I551" i="66"/>
  <c r="Y12" i="67" s="1"/>
  <c r="O551" i="66"/>
  <c r="S551" i="66"/>
  <c r="M552" i="66"/>
  <c r="R552" i="66"/>
  <c r="I555" i="66"/>
  <c r="Y16" i="67" s="1"/>
  <c r="O555" i="66"/>
  <c r="S555" i="66"/>
  <c r="M556" i="66"/>
  <c r="R556" i="66"/>
  <c r="I559" i="66"/>
  <c r="Y20" i="67" s="1"/>
  <c r="O559" i="66"/>
  <c r="S559" i="66"/>
  <c r="M560" i="66"/>
  <c r="R560" i="66"/>
  <c r="I563" i="66"/>
  <c r="Y24" i="67" s="1"/>
  <c r="O563" i="66"/>
  <c r="S563" i="66"/>
  <c r="M564" i="66"/>
  <c r="R564" i="66"/>
  <c r="I567" i="66"/>
  <c r="Y28" i="67" s="1"/>
  <c r="O567" i="66"/>
  <c r="S567" i="66"/>
  <c r="M568" i="66"/>
  <c r="R568" i="66"/>
  <c r="I571" i="66"/>
  <c r="Y32" i="67" s="1"/>
  <c r="O571" i="66"/>
  <c r="S571" i="66"/>
  <c r="M572" i="66"/>
  <c r="R572" i="66"/>
  <c r="I575" i="66"/>
  <c r="Y36" i="67" s="1"/>
  <c r="O575" i="66"/>
  <c r="S575" i="66"/>
  <c r="M576" i="66"/>
  <c r="R576" i="66"/>
  <c r="I579" i="66"/>
  <c r="Y40" i="67" s="1"/>
  <c r="O579" i="66"/>
  <c r="S579" i="66"/>
  <c r="G10" i="71"/>
  <c r="H12" i="71"/>
  <c r="L12" i="71"/>
  <c r="Y12" i="71" s="1"/>
  <c r="P12" i="71"/>
  <c r="T12" i="71"/>
  <c r="F13" i="71"/>
  <c r="Z13" i="71" s="1"/>
  <c r="J13" i="71"/>
  <c r="N13" i="71"/>
  <c r="R13" i="71"/>
  <c r="V13" i="71"/>
  <c r="H14" i="71"/>
  <c r="L14" i="71"/>
  <c r="P14" i="71"/>
  <c r="T14" i="71"/>
  <c r="F15" i="71"/>
  <c r="Z15" i="71" s="1"/>
  <c r="J15" i="71"/>
  <c r="N15" i="71"/>
  <c r="R15" i="71"/>
  <c r="V15" i="71"/>
  <c r="L16" i="71"/>
  <c r="P16" i="71"/>
  <c r="T16" i="71"/>
  <c r="F17" i="71"/>
  <c r="Z17" i="71" s="1"/>
  <c r="J17" i="71"/>
  <c r="N17" i="71"/>
  <c r="R17" i="71"/>
  <c r="V17" i="71"/>
  <c r="H18" i="71"/>
  <c r="L18" i="71"/>
  <c r="P18" i="71"/>
  <c r="T18" i="71"/>
  <c r="F19" i="71"/>
  <c r="Z19" i="71" s="1"/>
  <c r="J19" i="71"/>
  <c r="N19" i="71"/>
  <c r="R19" i="71"/>
  <c r="V19" i="71"/>
  <c r="H20" i="71"/>
  <c r="L20" i="71"/>
  <c r="P20" i="71"/>
  <c r="T20" i="71"/>
  <c r="F21" i="71"/>
  <c r="J21" i="71"/>
  <c r="N21" i="71"/>
  <c r="R21" i="71"/>
  <c r="V21" i="71"/>
  <c r="Z21" i="71"/>
  <c r="H22" i="71"/>
  <c r="L22" i="71"/>
  <c r="P22" i="71"/>
  <c r="T22" i="71"/>
  <c r="F23" i="71"/>
  <c r="J23" i="71"/>
  <c r="N23" i="71"/>
  <c r="R23" i="71"/>
  <c r="V23" i="71"/>
  <c r="Z23" i="71"/>
  <c r="H24" i="71"/>
  <c r="L24" i="71"/>
  <c r="P24" i="71"/>
  <c r="T24" i="71"/>
  <c r="F25" i="71"/>
  <c r="J25" i="71"/>
  <c r="N25" i="71"/>
  <c r="R25" i="71"/>
  <c r="V25" i="71"/>
  <c r="Z25" i="71"/>
  <c r="H26" i="71"/>
  <c r="L26" i="71"/>
  <c r="P26" i="71"/>
  <c r="T26" i="71"/>
  <c r="J30" i="71"/>
  <c r="O30" i="71"/>
  <c r="S30" i="71"/>
  <c r="W30" i="71"/>
  <c r="J31" i="71"/>
  <c r="O31" i="71"/>
  <c r="S31" i="71"/>
  <c r="W31" i="71"/>
  <c r="J32" i="71"/>
  <c r="O32" i="71"/>
  <c r="S32" i="71"/>
  <c r="W32" i="71"/>
  <c r="J33" i="71"/>
  <c r="O33" i="71"/>
  <c r="S33" i="71"/>
  <c r="W33" i="71"/>
  <c r="J34" i="71"/>
  <c r="O34" i="71"/>
  <c r="S34" i="71"/>
  <c r="W34" i="71"/>
  <c r="J35" i="71"/>
  <c r="O35" i="71"/>
  <c r="S35" i="71"/>
  <c r="W35" i="71"/>
  <c r="J36" i="71"/>
  <c r="O36" i="71"/>
  <c r="S36" i="71"/>
  <c r="W36" i="71"/>
  <c r="J37" i="71"/>
  <c r="O37" i="71"/>
  <c r="S37" i="71"/>
  <c r="W37" i="71"/>
  <c r="J38" i="71"/>
  <c r="O38" i="71"/>
  <c r="S38" i="71"/>
  <c r="W38" i="71"/>
  <c r="J39" i="71"/>
  <c r="O39" i="71"/>
  <c r="S39" i="71"/>
  <c r="W39" i="71"/>
  <c r="J40" i="71"/>
  <c r="O40" i="71"/>
  <c r="S40" i="71"/>
  <c r="W40" i="71"/>
  <c r="J41" i="71"/>
  <c r="O41" i="71"/>
  <c r="S41" i="71"/>
  <c r="W41" i="71"/>
  <c r="J42" i="71"/>
  <c r="O42" i="71"/>
  <c r="S42" i="71"/>
  <c r="W42" i="71"/>
  <c r="J43" i="71"/>
  <c r="O43" i="71"/>
  <c r="S43" i="71"/>
  <c r="W43" i="71"/>
  <c r="J44" i="71"/>
  <c r="O44" i="71"/>
  <c r="S44" i="71"/>
  <c r="W44" i="71"/>
  <c r="G47" i="71"/>
  <c r="H49" i="71"/>
  <c r="N49" i="71"/>
  <c r="R49" i="71"/>
  <c r="V49" i="71"/>
  <c r="H50" i="71"/>
  <c r="N50" i="71"/>
  <c r="R50" i="71"/>
  <c r="V50" i="71"/>
  <c r="H51" i="71"/>
  <c r="N51" i="71"/>
  <c r="R51" i="71"/>
  <c r="V51" i="71"/>
  <c r="H52" i="71"/>
  <c r="N52" i="71"/>
  <c r="R52" i="71"/>
  <c r="V52" i="71"/>
  <c r="N53" i="71"/>
  <c r="R53" i="71"/>
  <c r="V53" i="71"/>
  <c r="H54" i="71"/>
  <c r="N54" i="71"/>
  <c r="R54" i="71"/>
  <c r="V54" i="71"/>
  <c r="H55" i="71"/>
  <c r="N55" i="71"/>
  <c r="R55" i="71"/>
  <c r="V55" i="71"/>
  <c r="H56" i="71"/>
  <c r="N56" i="71"/>
  <c r="R56" i="71"/>
  <c r="V56" i="71"/>
  <c r="H57" i="71"/>
  <c r="N57" i="71"/>
  <c r="R57" i="71"/>
  <c r="V57" i="71"/>
  <c r="H58" i="71"/>
  <c r="N58" i="71"/>
  <c r="R58" i="71"/>
  <c r="V58" i="71"/>
  <c r="H59" i="71"/>
  <c r="N59" i="71"/>
  <c r="R59" i="71"/>
  <c r="V59" i="71"/>
  <c r="H60" i="71"/>
  <c r="N60" i="71"/>
  <c r="R60" i="71"/>
  <c r="V60" i="71"/>
  <c r="H61" i="71"/>
  <c r="N61" i="71"/>
  <c r="R61" i="71"/>
  <c r="V61" i="71"/>
  <c r="H62" i="71"/>
  <c r="N62" i="71"/>
  <c r="R62" i="71"/>
  <c r="V62" i="71"/>
  <c r="H63" i="71"/>
  <c r="N63" i="71"/>
  <c r="R63" i="71"/>
  <c r="V63" i="71"/>
  <c r="L67" i="71"/>
  <c r="Q67" i="71"/>
  <c r="U67" i="71"/>
  <c r="L68" i="71"/>
  <c r="Y68" i="71" s="1"/>
  <c r="Q68" i="71"/>
  <c r="U68" i="71"/>
  <c r="L69" i="71"/>
  <c r="Y69" i="71" s="1"/>
  <c r="Q69" i="71"/>
  <c r="U69" i="71"/>
  <c r="L70" i="71"/>
  <c r="Q70" i="71"/>
  <c r="U70" i="71"/>
  <c r="L71" i="71"/>
  <c r="Q71" i="71"/>
  <c r="U71" i="71"/>
  <c r="L72" i="71"/>
  <c r="Q72" i="71"/>
  <c r="U72" i="71"/>
  <c r="L73" i="71"/>
  <c r="Q73" i="71"/>
  <c r="U73" i="71"/>
  <c r="L74" i="71"/>
  <c r="Q74" i="71"/>
  <c r="U74" i="71"/>
  <c r="L75" i="71"/>
  <c r="Q75" i="71"/>
  <c r="U75" i="71"/>
  <c r="L76" i="71"/>
  <c r="Q76" i="71"/>
  <c r="U76" i="71"/>
  <c r="L77" i="71"/>
  <c r="Q77" i="71"/>
  <c r="U77" i="71"/>
  <c r="L78" i="71"/>
  <c r="Q78" i="71"/>
  <c r="U78" i="71"/>
  <c r="L79" i="71"/>
  <c r="Q79" i="71"/>
  <c r="U79" i="71"/>
  <c r="L80" i="71"/>
  <c r="Q80" i="71"/>
  <c r="U80" i="71"/>
  <c r="L81" i="71"/>
  <c r="Q81" i="71"/>
  <c r="U81" i="71"/>
  <c r="F85" i="71"/>
  <c r="K85" i="71"/>
  <c r="P85" i="71"/>
  <c r="T85" i="71"/>
  <c r="X85" i="71"/>
  <c r="J86" i="71"/>
  <c r="O86" i="71"/>
  <c r="S86" i="71"/>
  <c r="W86" i="71"/>
  <c r="H87" i="71"/>
  <c r="N87" i="71"/>
  <c r="R87" i="71"/>
  <c r="V87" i="71"/>
  <c r="L88" i="71"/>
  <c r="Y88" i="71" s="1"/>
  <c r="Q88" i="71"/>
  <c r="U88" i="71"/>
  <c r="F89" i="71"/>
  <c r="Z89" i="71" s="1"/>
  <c r="K89" i="71"/>
  <c r="P89" i="71"/>
  <c r="T89" i="71"/>
  <c r="J90" i="71"/>
  <c r="O90" i="71"/>
  <c r="S90" i="71"/>
  <c r="W90" i="71"/>
  <c r="H91" i="71"/>
  <c r="N91" i="71"/>
  <c r="R91" i="71"/>
  <c r="V91" i="71"/>
  <c r="L92" i="71"/>
  <c r="Q92" i="71"/>
  <c r="U92" i="71"/>
  <c r="F93" i="71"/>
  <c r="K93" i="71"/>
  <c r="P93" i="71"/>
  <c r="T93" i="71"/>
  <c r="X93" i="71"/>
  <c r="J94" i="71"/>
  <c r="O94" i="71"/>
  <c r="S94" i="71"/>
  <c r="W94" i="71"/>
  <c r="H95" i="71"/>
  <c r="N95" i="71"/>
  <c r="R95" i="71"/>
  <c r="V95" i="71"/>
  <c r="L96" i="71"/>
  <c r="Q96" i="71"/>
  <c r="U96" i="71"/>
  <c r="F97" i="71"/>
  <c r="K97" i="71"/>
  <c r="P97" i="71"/>
  <c r="T97" i="71"/>
  <c r="X97" i="71"/>
  <c r="J98" i="71"/>
  <c r="O98" i="71"/>
  <c r="S98" i="71"/>
  <c r="W98" i="71"/>
  <c r="H99" i="71"/>
  <c r="N99" i="71"/>
  <c r="R99" i="71"/>
  <c r="V99" i="71"/>
  <c r="L103" i="71"/>
  <c r="Q103" i="71"/>
  <c r="U103" i="71"/>
  <c r="F104" i="71"/>
  <c r="Z104" i="71" s="1"/>
  <c r="K104" i="71"/>
  <c r="P104" i="71"/>
  <c r="T104" i="71"/>
  <c r="J105" i="71"/>
  <c r="O105" i="71"/>
  <c r="S105" i="71"/>
  <c r="W105" i="71"/>
  <c r="H106" i="71"/>
  <c r="N106" i="71"/>
  <c r="R106" i="71"/>
  <c r="V106" i="71"/>
  <c r="L107" i="71"/>
  <c r="Q107" i="71"/>
  <c r="U107" i="71"/>
  <c r="F108" i="71"/>
  <c r="K108" i="71"/>
  <c r="P108" i="71"/>
  <c r="T108" i="71"/>
  <c r="X108" i="71"/>
  <c r="J109" i="71"/>
  <c r="O109" i="71"/>
  <c r="S109" i="71"/>
  <c r="W109" i="71"/>
  <c r="H110" i="71"/>
  <c r="N110" i="71"/>
  <c r="R110" i="71"/>
  <c r="V110" i="71"/>
  <c r="L111" i="71"/>
  <c r="Q111" i="71"/>
  <c r="U111" i="71"/>
  <c r="F112" i="71"/>
  <c r="K112" i="71"/>
  <c r="P112" i="71"/>
  <c r="T112" i="71"/>
  <c r="X112" i="71"/>
  <c r="J113" i="71"/>
  <c r="O113" i="71"/>
  <c r="S113" i="71"/>
  <c r="W113" i="71"/>
  <c r="H114" i="71"/>
  <c r="N114" i="71"/>
  <c r="R114" i="71"/>
  <c r="V114" i="71"/>
  <c r="L115" i="71"/>
  <c r="Q115" i="71"/>
  <c r="U115" i="71"/>
  <c r="F116" i="71"/>
  <c r="K116" i="71"/>
  <c r="P116" i="71"/>
  <c r="T116" i="71"/>
  <c r="X116" i="71"/>
  <c r="J117" i="71"/>
  <c r="O117" i="71"/>
  <c r="S117" i="71"/>
  <c r="W117" i="71"/>
  <c r="H119" i="71"/>
  <c r="H121" i="71"/>
  <c r="N121" i="71"/>
  <c r="R121" i="71"/>
  <c r="V121" i="71"/>
  <c r="L122" i="71"/>
  <c r="Y122" i="71" s="1"/>
  <c r="Q122" i="71"/>
  <c r="U122" i="71"/>
  <c r="F123" i="71"/>
  <c r="Z123" i="71" s="1"/>
  <c r="K123" i="71"/>
  <c r="P123" i="71"/>
  <c r="T123" i="71"/>
  <c r="J124" i="71"/>
  <c r="O124" i="71"/>
  <c r="S124" i="71"/>
  <c r="W124" i="71"/>
  <c r="N125" i="71"/>
  <c r="R125" i="71"/>
  <c r="V125" i="71"/>
  <c r="L126" i="71"/>
  <c r="Y126" i="71" s="1"/>
  <c r="Q126" i="71"/>
  <c r="U126" i="71"/>
  <c r="F127" i="71"/>
  <c r="K127" i="71"/>
  <c r="P127" i="71"/>
  <c r="T127" i="71"/>
  <c r="X127" i="71"/>
  <c r="J128" i="71"/>
  <c r="O128" i="71"/>
  <c r="S128" i="71"/>
  <c r="W128" i="71"/>
  <c r="H129" i="71"/>
  <c r="N129" i="71"/>
  <c r="R129" i="71"/>
  <c r="V129" i="71"/>
  <c r="L130" i="71"/>
  <c r="Q130" i="71"/>
  <c r="U130" i="71"/>
  <c r="F131" i="71"/>
  <c r="K131" i="71"/>
  <c r="P131" i="71"/>
  <c r="T131" i="71"/>
  <c r="X131" i="71"/>
  <c r="J132" i="71"/>
  <c r="O132" i="71"/>
  <c r="S132" i="71"/>
  <c r="W132" i="71"/>
  <c r="H133" i="71"/>
  <c r="N133" i="71"/>
  <c r="R133" i="71"/>
  <c r="V133" i="71"/>
  <c r="L134" i="71"/>
  <c r="Q134" i="71"/>
  <c r="U134" i="71"/>
  <c r="F135" i="71"/>
  <c r="K135" i="71"/>
  <c r="P135" i="71"/>
  <c r="T135" i="71"/>
  <c r="X135" i="71"/>
  <c r="J139" i="71"/>
  <c r="O139" i="71"/>
  <c r="S139" i="71"/>
  <c r="W139" i="71"/>
  <c r="H140" i="71"/>
  <c r="N140" i="71"/>
  <c r="R140" i="71"/>
  <c r="V140" i="71"/>
  <c r="K141" i="71"/>
  <c r="O141" i="71"/>
  <c r="S141" i="71"/>
  <c r="H142" i="71"/>
  <c r="L142" i="71"/>
  <c r="P142" i="71"/>
  <c r="T142" i="71"/>
  <c r="Q143" i="71"/>
  <c r="U143" i="71"/>
  <c r="F144" i="71"/>
  <c r="Z144" i="71" s="1"/>
  <c r="J144" i="71"/>
  <c r="N144" i="71"/>
  <c r="R144" i="71"/>
  <c r="V144" i="71"/>
  <c r="K145" i="71"/>
  <c r="O145" i="71"/>
  <c r="S145" i="71"/>
  <c r="H146" i="71"/>
  <c r="N146" i="71"/>
  <c r="R146" i="71"/>
  <c r="V146" i="71"/>
  <c r="L147" i="71"/>
  <c r="Q147" i="71"/>
  <c r="U147" i="71"/>
  <c r="F148" i="71"/>
  <c r="K148" i="71"/>
  <c r="P148" i="71"/>
  <c r="T148" i="71"/>
  <c r="X148" i="71"/>
  <c r="J149" i="71"/>
  <c r="O149" i="71"/>
  <c r="S149" i="71"/>
  <c r="W149" i="71"/>
  <c r="H150" i="71"/>
  <c r="N150" i="71"/>
  <c r="R150" i="71"/>
  <c r="V150" i="71"/>
  <c r="L151" i="71"/>
  <c r="Q151" i="71"/>
  <c r="U151" i="71"/>
  <c r="F152" i="71"/>
  <c r="K152" i="71"/>
  <c r="P152" i="71"/>
  <c r="T152" i="71"/>
  <c r="X152" i="71"/>
  <c r="J153" i="71"/>
  <c r="O153" i="71"/>
  <c r="S153" i="71"/>
  <c r="W153" i="71"/>
  <c r="H155" i="71"/>
  <c r="H157" i="71"/>
  <c r="N157" i="71"/>
  <c r="R157" i="71"/>
  <c r="V157" i="71"/>
  <c r="L158" i="71"/>
  <c r="Y158" i="71" s="1"/>
  <c r="Q158" i="71"/>
  <c r="U158" i="71"/>
  <c r="F159" i="71"/>
  <c r="Z159" i="71" s="1"/>
  <c r="K159" i="71"/>
  <c r="P159" i="71"/>
  <c r="T159" i="71"/>
  <c r="J160" i="71"/>
  <c r="O160" i="71"/>
  <c r="S160" i="71"/>
  <c r="W160" i="71"/>
  <c r="N161" i="71"/>
  <c r="R161" i="71"/>
  <c r="V161" i="71"/>
  <c r="L162" i="71"/>
  <c r="Q162" i="71"/>
  <c r="U162" i="71"/>
  <c r="F163" i="71"/>
  <c r="K163" i="71"/>
  <c r="P163" i="71"/>
  <c r="T163" i="71"/>
  <c r="X163" i="71"/>
  <c r="J164" i="71"/>
  <c r="O164" i="71"/>
  <c r="S164" i="71"/>
  <c r="W164" i="71"/>
  <c r="H165" i="71"/>
  <c r="N165" i="71"/>
  <c r="R165" i="71"/>
  <c r="V165" i="71"/>
  <c r="L166" i="71"/>
  <c r="Q166" i="71"/>
  <c r="U166" i="71"/>
  <c r="F167" i="71"/>
  <c r="K167" i="71"/>
  <c r="P167" i="71"/>
  <c r="T167" i="71"/>
  <c r="X167" i="71"/>
  <c r="J168" i="71"/>
  <c r="O168" i="71"/>
  <c r="S168" i="71"/>
  <c r="W168" i="71"/>
  <c r="H169" i="71"/>
  <c r="N169" i="71"/>
  <c r="R169" i="71"/>
  <c r="V169" i="71"/>
  <c r="L170" i="71"/>
  <c r="Q170" i="71"/>
  <c r="U170" i="71"/>
  <c r="F171" i="71"/>
  <c r="K171" i="71"/>
  <c r="P171" i="71"/>
  <c r="T171" i="71"/>
  <c r="X171" i="71"/>
  <c r="J175" i="71"/>
  <c r="O175" i="71"/>
  <c r="S175" i="71"/>
  <c r="W175" i="71"/>
  <c r="H176" i="71"/>
  <c r="N176" i="71"/>
  <c r="R176" i="71"/>
  <c r="V176" i="71"/>
  <c r="K177" i="71"/>
  <c r="O177" i="71"/>
  <c r="S177" i="71"/>
  <c r="H178" i="71"/>
  <c r="L178" i="71"/>
  <c r="P178" i="71"/>
  <c r="T178" i="71"/>
  <c r="M179" i="71"/>
  <c r="Q179" i="71"/>
  <c r="U179" i="71"/>
  <c r="Y179" i="71"/>
  <c r="F180" i="71"/>
  <c r="J180" i="71"/>
  <c r="N180" i="71"/>
  <c r="R180" i="71"/>
  <c r="V180" i="71"/>
  <c r="Z180" i="71"/>
  <c r="K181" i="71"/>
  <c r="O181" i="71"/>
  <c r="S181" i="71"/>
  <c r="H182" i="71"/>
  <c r="N182" i="71"/>
  <c r="R182" i="71"/>
  <c r="V182" i="71"/>
  <c r="L183" i="71"/>
  <c r="Q183" i="71"/>
  <c r="U183" i="71"/>
  <c r="F184" i="71"/>
  <c r="K184" i="71"/>
  <c r="P184" i="71"/>
  <c r="T184" i="71"/>
  <c r="X184" i="71"/>
  <c r="J185" i="71"/>
  <c r="O185" i="71"/>
  <c r="S185" i="71"/>
  <c r="W185" i="71"/>
  <c r="H186" i="71"/>
  <c r="N186" i="71"/>
  <c r="R186" i="71"/>
  <c r="V186" i="71"/>
  <c r="L187" i="71"/>
  <c r="Q187" i="71"/>
  <c r="U187" i="71"/>
  <c r="F188" i="71"/>
  <c r="K188" i="71"/>
  <c r="P188" i="71"/>
  <c r="T188" i="71"/>
  <c r="X188" i="71"/>
  <c r="J189" i="71"/>
  <c r="O189" i="71"/>
  <c r="S189" i="71"/>
  <c r="W189" i="71"/>
  <c r="H191" i="71"/>
  <c r="H193" i="71"/>
  <c r="N193" i="71"/>
  <c r="R193" i="71"/>
  <c r="V193" i="71"/>
  <c r="F194" i="71"/>
  <c r="Z194" i="71" s="1"/>
  <c r="K194" i="71"/>
  <c r="P194" i="71"/>
  <c r="T194" i="71"/>
  <c r="H195" i="71"/>
  <c r="N195" i="71"/>
  <c r="R195" i="71"/>
  <c r="V195" i="71"/>
  <c r="F196" i="71"/>
  <c r="Z196" i="71" s="1"/>
  <c r="K196" i="71"/>
  <c r="P196" i="71"/>
  <c r="T196" i="71"/>
  <c r="N197" i="71"/>
  <c r="R197" i="71"/>
  <c r="V197" i="71"/>
  <c r="F198" i="71"/>
  <c r="K198" i="71"/>
  <c r="P198" i="71"/>
  <c r="T198" i="71"/>
  <c r="X198" i="71"/>
  <c r="H199" i="71"/>
  <c r="N199" i="71"/>
  <c r="R199" i="71"/>
  <c r="V199" i="71"/>
  <c r="F200" i="71"/>
  <c r="K200" i="71"/>
  <c r="P200" i="71"/>
  <c r="T200" i="71"/>
  <c r="X200" i="71"/>
  <c r="H201" i="71"/>
  <c r="N201" i="71"/>
  <c r="R201" i="71"/>
  <c r="V201" i="71"/>
  <c r="F202" i="71"/>
  <c r="K202" i="71"/>
  <c r="P202" i="71"/>
  <c r="T202" i="71"/>
  <c r="X202" i="71"/>
  <c r="H203" i="71"/>
  <c r="N203" i="71"/>
  <c r="R203" i="71"/>
  <c r="V203" i="71"/>
  <c r="F204" i="71"/>
  <c r="K204" i="71"/>
  <c r="P204" i="71"/>
  <c r="T204" i="71"/>
  <c r="X204" i="71"/>
  <c r="H205" i="71"/>
  <c r="N205" i="71"/>
  <c r="R205" i="71"/>
  <c r="V205" i="71"/>
  <c r="F206" i="71"/>
  <c r="K206" i="71"/>
  <c r="P206" i="71"/>
  <c r="T206" i="71"/>
  <c r="X206" i="71"/>
  <c r="H207" i="71"/>
  <c r="N207" i="71"/>
  <c r="R207" i="71"/>
  <c r="V207" i="71"/>
  <c r="L211" i="71"/>
  <c r="Q211" i="71"/>
  <c r="U211" i="71"/>
  <c r="J212" i="71"/>
  <c r="O212" i="71"/>
  <c r="S212" i="71"/>
  <c r="W212" i="71"/>
  <c r="L213" i="71"/>
  <c r="Y213" i="71" s="1"/>
  <c r="Q213" i="71"/>
  <c r="U213" i="71"/>
  <c r="J214" i="71"/>
  <c r="O214" i="71"/>
  <c r="S214" i="71"/>
  <c r="W214" i="71"/>
  <c r="L215" i="71"/>
  <c r="Q215" i="71"/>
  <c r="U215" i="71"/>
  <c r="J216" i="71"/>
  <c r="O216" i="71"/>
  <c r="S216" i="71"/>
  <c r="W216" i="71"/>
  <c r="L217" i="71"/>
  <c r="Q217" i="71"/>
  <c r="U217" i="71"/>
  <c r="J218" i="71"/>
  <c r="O218" i="71"/>
  <c r="S218" i="71"/>
  <c r="W218" i="71"/>
  <c r="L219" i="71"/>
  <c r="Q219" i="71"/>
  <c r="U219" i="71"/>
  <c r="J220" i="71"/>
  <c r="O220" i="71"/>
  <c r="S220" i="71"/>
  <c r="W220" i="71"/>
  <c r="L221" i="71"/>
  <c r="Q221" i="71"/>
  <c r="U221" i="71"/>
  <c r="J222" i="71"/>
  <c r="O222" i="71"/>
  <c r="S222" i="71"/>
  <c r="W222" i="71"/>
  <c r="L223" i="71"/>
  <c r="Q223" i="71"/>
  <c r="U223" i="71"/>
  <c r="J224" i="71"/>
  <c r="O224" i="71"/>
  <c r="S224" i="71"/>
  <c r="W224" i="71"/>
  <c r="L225" i="71"/>
  <c r="Q225" i="71"/>
  <c r="U225" i="71"/>
  <c r="J229" i="71"/>
  <c r="O229" i="71"/>
  <c r="S229" i="71"/>
  <c r="W229" i="71"/>
  <c r="L230" i="71"/>
  <c r="Q230" i="71"/>
  <c r="U230" i="71"/>
  <c r="J231" i="71"/>
  <c r="O231" i="71"/>
  <c r="S231" i="71"/>
  <c r="W231" i="71"/>
  <c r="L232" i="71"/>
  <c r="Q232" i="71"/>
  <c r="U232" i="71"/>
  <c r="J233" i="71"/>
  <c r="O233" i="71"/>
  <c r="S233" i="71"/>
  <c r="W233" i="71"/>
  <c r="L234" i="71"/>
  <c r="Y234" i="71" s="1"/>
  <c r="Q234" i="71"/>
  <c r="U234" i="71"/>
  <c r="J235" i="71"/>
  <c r="O235" i="71"/>
  <c r="S235" i="71"/>
  <c r="W235" i="71"/>
  <c r="L236" i="71"/>
  <c r="Q236" i="71"/>
  <c r="U236" i="71"/>
  <c r="J237" i="71"/>
  <c r="O237" i="71"/>
  <c r="S237" i="71"/>
  <c r="W237" i="71"/>
  <c r="L238" i="71"/>
  <c r="Q238" i="71"/>
  <c r="U238" i="71"/>
  <c r="J239" i="71"/>
  <c r="O239" i="71"/>
  <c r="S239" i="71"/>
  <c r="W239" i="71"/>
  <c r="L240" i="71"/>
  <c r="Q240" i="71"/>
  <c r="U240" i="71"/>
  <c r="J241" i="71"/>
  <c r="O241" i="71"/>
  <c r="S241" i="71"/>
  <c r="W241" i="71"/>
  <c r="L242" i="71"/>
  <c r="Q242" i="71"/>
  <c r="U242" i="71"/>
  <c r="J243" i="71"/>
  <c r="O243" i="71"/>
  <c r="S243" i="71"/>
  <c r="W243" i="71"/>
  <c r="L247" i="71"/>
  <c r="Q247" i="71"/>
  <c r="U247" i="71"/>
  <c r="J248" i="71"/>
  <c r="O248" i="71"/>
  <c r="S248" i="71"/>
  <c r="W248" i="71"/>
  <c r="L249" i="71"/>
  <c r="Q249" i="71"/>
  <c r="U249" i="71"/>
  <c r="J250" i="71"/>
  <c r="O250" i="71"/>
  <c r="S250" i="71"/>
  <c r="W250" i="71"/>
  <c r="L251" i="71"/>
  <c r="Q251" i="71"/>
  <c r="U251" i="71"/>
  <c r="J252" i="71"/>
  <c r="O252" i="71"/>
  <c r="S252" i="71"/>
  <c r="W252" i="71"/>
  <c r="L253" i="71"/>
  <c r="Q253" i="71"/>
  <c r="U253" i="71"/>
  <c r="J254" i="71"/>
  <c r="O254" i="71"/>
  <c r="S254" i="71"/>
  <c r="W254" i="71"/>
  <c r="L255" i="71"/>
  <c r="Q255" i="71"/>
  <c r="U255" i="71"/>
  <c r="J256" i="71"/>
  <c r="O256" i="71"/>
  <c r="S256" i="71"/>
  <c r="W256" i="71"/>
  <c r="L257" i="71"/>
  <c r="Q257" i="71"/>
  <c r="U257" i="71"/>
  <c r="J258" i="71"/>
  <c r="O258" i="71"/>
  <c r="S258" i="71"/>
  <c r="W258" i="71"/>
  <c r="L259" i="71"/>
  <c r="Q259" i="71"/>
  <c r="U259" i="71"/>
  <c r="J260" i="71"/>
  <c r="O260" i="71"/>
  <c r="S260" i="71"/>
  <c r="W260" i="71"/>
  <c r="L261" i="71"/>
  <c r="Q261" i="71"/>
  <c r="U261" i="71"/>
  <c r="J265" i="71"/>
  <c r="O265" i="71"/>
  <c r="S265" i="71"/>
  <c r="W265" i="71"/>
  <c r="L266" i="71"/>
  <c r="Q266" i="71"/>
  <c r="U266" i="71"/>
  <c r="J267" i="71"/>
  <c r="O267" i="71"/>
  <c r="S267" i="71"/>
  <c r="W267" i="71"/>
  <c r="L268" i="71"/>
  <c r="Q268" i="71"/>
  <c r="U268" i="71"/>
  <c r="J269" i="71"/>
  <c r="O269" i="71"/>
  <c r="S269" i="71"/>
  <c r="W269" i="71"/>
  <c r="L270" i="71"/>
  <c r="Q270" i="71"/>
  <c r="U270" i="71"/>
  <c r="J271" i="71"/>
  <c r="O271" i="71"/>
  <c r="S271" i="71"/>
  <c r="W271" i="71"/>
  <c r="L272" i="71"/>
  <c r="Q272" i="71"/>
  <c r="U272" i="71"/>
  <c r="J273" i="71"/>
  <c r="O273" i="71"/>
  <c r="S273" i="71"/>
  <c r="W273" i="71"/>
  <c r="L274" i="71"/>
  <c r="Q274" i="71"/>
  <c r="U274" i="71"/>
  <c r="J275" i="71"/>
  <c r="O275" i="71"/>
  <c r="S275" i="71"/>
  <c r="W275" i="71"/>
  <c r="L276" i="71"/>
  <c r="Q276" i="71"/>
  <c r="U276" i="71"/>
  <c r="J277" i="71"/>
  <c r="O277" i="71"/>
  <c r="S277" i="71"/>
  <c r="W277" i="71"/>
  <c r="L278" i="71"/>
  <c r="Q278" i="71"/>
  <c r="U278" i="71"/>
  <c r="J279" i="71"/>
  <c r="O279" i="71"/>
  <c r="S279" i="71"/>
  <c r="W279" i="71"/>
  <c r="L283" i="71"/>
  <c r="Q283" i="71"/>
  <c r="U283" i="71"/>
  <c r="J284" i="71"/>
  <c r="O284" i="71"/>
  <c r="S284" i="71"/>
  <c r="W284" i="71"/>
  <c r="L285" i="71"/>
  <c r="P285" i="71"/>
  <c r="T285" i="71"/>
  <c r="H286" i="71"/>
  <c r="M286" i="71"/>
  <c r="Q286" i="71"/>
  <c r="U286" i="71"/>
  <c r="J287" i="71"/>
  <c r="N287" i="71"/>
  <c r="R287" i="71"/>
  <c r="V287" i="71"/>
  <c r="Z287" i="71"/>
  <c r="F288" i="71"/>
  <c r="K288" i="71"/>
  <c r="O288" i="71"/>
  <c r="S288" i="71"/>
  <c r="W288" i="71"/>
  <c r="L289" i="71"/>
  <c r="P289" i="71"/>
  <c r="T289" i="71"/>
  <c r="H290" i="71"/>
  <c r="N290" i="71"/>
  <c r="R290" i="71"/>
  <c r="V290" i="71"/>
  <c r="F291" i="71"/>
  <c r="K291" i="71"/>
  <c r="P291" i="71"/>
  <c r="T291" i="71"/>
  <c r="X291" i="71"/>
  <c r="H292" i="71"/>
  <c r="N292" i="71"/>
  <c r="R292" i="71"/>
  <c r="V292" i="71"/>
  <c r="F293" i="71"/>
  <c r="K293" i="71"/>
  <c r="P293" i="71"/>
  <c r="T293" i="71"/>
  <c r="X293" i="71"/>
  <c r="H294" i="71"/>
  <c r="N294" i="71"/>
  <c r="R294" i="71"/>
  <c r="V294" i="71"/>
  <c r="F295" i="71"/>
  <c r="K295" i="71"/>
  <c r="P295" i="71"/>
  <c r="T295" i="71"/>
  <c r="X295" i="71"/>
  <c r="H296" i="71"/>
  <c r="N296" i="71"/>
  <c r="R296" i="71"/>
  <c r="V296" i="71"/>
  <c r="F297" i="71"/>
  <c r="K297" i="71"/>
  <c r="P297" i="71"/>
  <c r="T297" i="71"/>
  <c r="X297" i="71"/>
  <c r="H299" i="71"/>
  <c r="H301" i="71"/>
  <c r="N301" i="71"/>
  <c r="R301" i="71"/>
  <c r="V301" i="71"/>
  <c r="F302" i="71"/>
  <c r="K302" i="71"/>
  <c r="P302" i="71"/>
  <c r="T302" i="71"/>
  <c r="X302" i="71"/>
  <c r="H303" i="71"/>
  <c r="N303" i="71"/>
  <c r="R303" i="71"/>
  <c r="V303" i="71"/>
  <c r="F304" i="71"/>
  <c r="K304" i="71"/>
  <c r="P304" i="71"/>
  <c r="T304" i="71"/>
  <c r="X304" i="71"/>
  <c r="N305" i="71"/>
  <c r="R305" i="71"/>
  <c r="V305" i="71"/>
  <c r="F306" i="71"/>
  <c r="K306" i="71"/>
  <c r="P306" i="71"/>
  <c r="T306" i="71"/>
  <c r="X306" i="71"/>
  <c r="H307" i="71"/>
  <c r="N307" i="71"/>
  <c r="R307" i="71"/>
  <c r="V307" i="71"/>
  <c r="F308" i="71"/>
  <c r="K308" i="71"/>
  <c r="P308" i="71"/>
  <c r="T308" i="71"/>
  <c r="X308" i="71"/>
  <c r="H309" i="71"/>
  <c r="N309" i="71"/>
  <c r="R309" i="71"/>
  <c r="V309" i="71"/>
  <c r="F310" i="71"/>
  <c r="K310" i="71"/>
  <c r="P310" i="71"/>
  <c r="T310" i="71"/>
  <c r="X310" i="71"/>
  <c r="H311" i="71"/>
  <c r="N311" i="71"/>
  <c r="R311" i="71"/>
  <c r="V311" i="71"/>
  <c r="F312" i="71"/>
  <c r="K312" i="71"/>
  <c r="P312" i="71"/>
  <c r="T312" i="71"/>
  <c r="X312" i="71"/>
  <c r="H313" i="71"/>
  <c r="N313" i="71"/>
  <c r="R313" i="71"/>
  <c r="V313" i="71"/>
  <c r="F314" i="71"/>
  <c r="K314" i="71"/>
  <c r="P314" i="71"/>
  <c r="T314" i="71"/>
  <c r="X314" i="71"/>
  <c r="H315" i="71"/>
  <c r="N315" i="71"/>
  <c r="R315" i="71"/>
  <c r="V315" i="71"/>
  <c r="F319" i="71"/>
  <c r="K319" i="71"/>
  <c r="P319" i="71"/>
  <c r="T319" i="71"/>
  <c r="X319" i="71"/>
  <c r="J320" i="71"/>
  <c r="O320" i="71"/>
  <c r="S320" i="71"/>
  <c r="W320" i="71"/>
  <c r="H321" i="71"/>
  <c r="N321" i="71"/>
  <c r="R321" i="71"/>
  <c r="V321" i="71"/>
  <c r="L322" i="71"/>
  <c r="Q322" i="71"/>
  <c r="U322" i="71"/>
  <c r="F323" i="71"/>
  <c r="Z323" i="71" s="1"/>
  <c r="K323" i="71"/>
  <c r="P323" i="71"/>
  <c r="T323" i="71"/>
  <c r="J324" i="71"/>
  <c r="O324" i="71"/>
  <c r="S324" i="71"/>
  <c r="W324" i="71"/>
  <c r="H325" i="71"/>
  <c r="N325" i="71"/>
  <c r="R325" i="71"/>
  <c r="V325" i="71"/>
  <c r="L326" i="71"/>
  <c r="Q326" i="71"/>
  <c r="U326" i="71"/>
  <c r="F327" i="71"/>
  <c r="Z327" i="71" s="1"/>
  <c r="K327" i="71"/>
  <c r="P327" i="71"/>
  <c r="T327" i="71"/>
  <c r="J328" i="71"/>
  <c r="O328" i="71"/>
  <c r="S328" i="71"/>
  <c r="W328" i="71"/>
  <c r="H329" i="71"/>
  <c r="N329" i="71"/>
  <c r="R329" i="71"/>
  <c r="V329" i="71"/>
  <c r="L330" i="71"/>
  <c r="Q330" i="71"/>
  <c r="U330" i="71"/>
  <c r="F331" i="71"/>
  <c r="K331" i="71"/>
  <c r="P331" i="71"/>
  <c r="T331" i="71"/>
  <c r="X331" i="71"/>
  <c r="J332" i="71"/>
  <c r="O332" i="71"/>
  <c r="S332" i="71"/>
  <c r="W332" i="71"/>
  <c r="H333" i="71"/>
  <c r="N333" i="71"/>
  <c r="R333" i="71"/>
  <c r="V333" i="71"/>
  <c r="F337" i="71"/>
  <c r="K337" i="71"/>
  <c r="P337" i="71"/>
  <c r="T337" i="71"/>
  <c r="X337" i="71"/>
  <c r="H338" i="71"/>
  <c r="N338" i="71"/>
  <c r="R338" i="71"/>
  <c r="V338" i="71"/>
  <c r="F339" i="71"/>
  <c r="K339" i="71"/>
  <c r="P339" i="71"/>
  <c r="T339" i="71"/>
  <c r="X339" i="71"/>
  <c r="H340" i="71"/>
  <c r="N340" i="71"/>
  <c r="R340" i="71"/>
  <c r="V340" i="71"/>
  <c r="F341" i="71"/>
  <c r="Z341" i="71" s="1"/>
  <c r="K341" i="71"/>
  <c r="P341" i="71"/>
  <c r="T341" i="71"/>
  <c r="H342" i="71"/>
  <c r="N342" i="71"/>
  <c r="R342" i="71"/>
  <c r="V342" i="71"/>
  <c r="F343" i="71"/>
  <c r="Z343" i="71" s="1"/>
  <c r="K343" i="71"/>
  <c r="P343" i="71"/>
  <c r="T343" i="71"/>
  <c r="H344" i="71"/>
  <c r="N344" i="71"/>
  <c r="R344" i="71"/>
  <c r="V344" i="71"/>
  <c r="F345" i="71"/>
  <c r="Z345" i="71" s="1"/>
  <c r="K345" i="71"/>
  <c r="P345" i="71"/>
  <c r="T345" i="71"/>
  <c r="H346" i="71"/>
  <c r="N346" i="71"/>
  <c r="R346" i="71"/>
  <c r="V346" i="71"/>
  <c r="F347" i="71"/>
  <c r="Z347" i="71" s="1"/>
  <c r="K347" i="71"/>
  <c r="P347" i="71"/>
  <c r="T347" i="71"/>
  <c r="H348" i="71"/>
  <c r="N348" i="71"/>
  <c r="R348" i="71"/>
  <c r="V348" i="71"/>
  <c r="F349" i="71"/>
  <c r="K349" i="71"/>
  <c r="P349" i="71"/>
  <c r="T349" i="71"/>
  <c r="X349" i="71"/>
  <c r="H350" i="71"/>
  <c r="N350" i="71"/>
  <c r="R350" i="71"/>
  <c r="V350" i="71"/>
  <c r="F351" i="71"/>
  <c r="K351" i="71"/>
  <c r="P351" i="71"/>
  <c r="T351" i="71"/>
  <c r="X351" i="71"/>
  <c r="H353" i="71"/>
  <c r="H355" i="71"/>
  <c r="N355" i="71"/>
  <c r="R355" i="71"/>
  <c r="V355" i="71"/>
  <c r="L356" i="71"/>
  <c r="Q356" i="71"/>
  <c r="U356" i="71"/>
  <c r="F357" i="71"/>
  <c r="Z357" i="71" s="1"/>
  <c r="K357" i="71"/>
  <c r="P357" i="71"/>
  <c r="T357" i="71"/>
  <c r="J358" i="71"/>
  <c r="O358" i="71"/>
  <c r="S358" i="71"/>
  <c r="W358" i="71"/>
  <c r="N359" i="71"/>
  <c r="R359" i="71"/>
  <c r="V359" i="71"/>
  <c r="L360" i="71"/>
  <c r="Y360" i="71" s="1"/>
  <c r="Q360" i="71"/>
  <c r="U360" i="71"/>
  <c r="F361" i="71"/>
  <c r="Z361" i="71" s="1"/>
  <c r="K361" i="71"/>
  <c r="P361" i="71"/>
  <c r="T361" i="71"/>
  <c r="J362" i="71"/>
  <c r="O362" i="71"/>
  <c r="S362" i="71"/>
  <c r="W362" i="71"/>
  <c r="H363" i="71"/>
  <c r="N363" i="71"/>
  <c r="R363" i="71"/>
  <c r="V363" i="71"/>
  <c r="L364" i="71"/>
  <c r="Q364" i="71"/>
  <c r="U364" i="71"/>
  <c r="F365" i="71"/>
  <c r="K365" i="71"/>
  <c r="P365" i="71"/>
  <c r="T365" i="71"/>
  <c r="X365" i="71"/>
  <c r="J366" i="71"/>
  <c r="O366" i="71"/>
  <c r="S366" i="71"/>
  <c r="W366" i="71"/>
  <c r="H367" i="71"/>
  <c r="N367" i="71"/>
  <c r="R367" i="71"/>
  <c r="V367" i="71"/>
  <c r="L368" i="71"/>
  <c r="Q368" i="71"/>
  <c r="U368" i="71"/>
  <c r="F369" i="71"/>
  <c r="K369" i="71"/>
  <c r="P369" i="71"/>
  <c r="T369" i="71"/>
  <c r="X369" i="71"/>
  <c r="H371" i="71"/>
  <c r="L373" i="71"/>
  <c r="Q373" i="71"/>
  <c r="U373" i="71"/>
  <c r="J374" i="71"/>
  <c r="O374" i="71"/>
  <c r="S374" i="71"/>
  <c r="W374" i="71"/>
  <c r="L375" i="71"/>
  <c r="Q375" i="71"/>
  <c r="U375" i="71"/>
  <c r="J376" i="71"/>
  <c r="O376" i="71"/>
  <c r="S376" i="71"/>
  <c r="W376" i="71"/>
  <c r="L377" i="71"/>
  <c r="Y377" i="71" s="1"/>
  <c r="Q377" i="71"/>
  <c r="U377" i="71"/>
  <c r="J378" i="71"/>
  <c r="O378" i="71"/>
  <c r="S378" i="71"/>
  <c r="W378" i="71"/>
  <c r="L379" i="71"/>
  <c r="Y379" i="71" s="1"/>
  <c r="Q379" i="71"/>
  <c r="U379" i="71"/>
  <c r="J380" i="71"/>
  <c r="O380" i="71"/>
  <c r="S380" i="71"/>
  <c r="W380" i="71"/>
  <c r="L381" i="71"/>
  <c r="Q381" i="71"/>
  <c r="U381" i="71"/>
  <c r="J382" i="71"/>
  <c r="O382" i="71"/>
  <c r="S382" i="71"/>
  <c r="W382" i="71"/>
  <c r="L383" i="71"/>
  <c r="Y383" i="71" s="1"/>
  <c r="Q383" i="71"/>
  <c r="U383" i="71"/>
  <c r="J384" i="71"/>
  <c r="O384" i="71"/>
  <c r="S384" i="71"/>
  <c r="W384" i="71"/>
  <c r="L385" i="71"/>
  <c r="Q385" i="71"/>
  <c r="U385" i="71"/>
  <c r="J386" i="71"/>
  <c r="O386" i="71"/>
  <c r="S386" i="71"/>
  <c r="W386" i="71"/>
  <c r="L387" i="71"/>
  <c r="Q387" i="71"/>
  <c r="U387" i="71"/>
  <c r="F391" i="71"/>
  <c r="K391" i="71"/>
  <c r="P391" i="71"/>
  <c r="T391" i="71"/>
  <c r="X391" i="71"/>
  <c r="H392" i="71"/>
  <c r="N392" i="71"/>
  <c r="R392" i="71"/>
  <c r="V392" i="71"/>
  <c r="F393" i="71"/>
  <c r="K393" i="71"/>
  <c r="P393" i="71"/>
  <c r="T393" i="71"/>
  <c r="X393" i="71"/>
  <c r="H394" i="71"/>
  <c r="N394" i="71"/>
  <c r="R394" i="71"/>
  <c r="V394" i="71"/>
  <c r="F395" i="71"/>
  <c r="Z395" i="71" s="1"/>
  <c r="K395" i="71"/>
  <c r="P395" i="71"/>
  <c r="T395" i="71"/>
  <c r="H396" i="71"/>
  <c r="N396" i="71"/>
  <c r="R396" i="71"/>
  <c r="V396" i="71"/>
  <c r="F397" i="71"/>
  <c r="Z397" i="71" s="1"/>
  <c r="K397" i="71"/>
  <c r="P397" i="71"/>
  <c r="T397" i="71"/>
  <c r="H398" i="71"/>
  <c r="N398" i="71"/>
  <c r="R398" i="71"/>
  <c r="V398" i="71"/>
  <c r="F399" i="71"/>
  <c r="Z399" i="71" s="1"/>
  <c r="K399" i="71"/>
  <c r="P399" i="71"/>
  <c r="T399" i="71"/>
  <c r="H400" i="71"/>
  <c r="N400" i="71"/>
  <c r="R400" i="71"/>
  <c r="V400" i="71"/>
  <c r="F401" i="71"/>
  <c r="K401" i="71"/>
  <c r="P401" i="71"/>
  <c r="T401" i="71"/>
  <c r="X401" i="71"/>
  <c r="H402" i="71"/>
  <c r="N402" i="71"/>
  <c r="R402" i="71"/>
  <c r="V402" i="71"/>
  <c r="F403" i="71"/>
  <c r="K403" i="71"/>
  <c r="P403" i="71"/>
  <c r="T403" i="71"/>
  <c r="X403" i="71"/>
  <c r="H404" i="71"/>
  <c r="N404" i="71"/>
  <c r="R404" i="71"/>
  <c r="V404" i="71"/>
  <c r="F405" i="71"/>
  <c r="K405" i="71"/>
  <c r="P405" i="71"/>
  <c r="T405" i="71"/>
  <c r="X405" i="71"/>
  <c r="H407" i="71"/>
  <c r="H409" i="71"/>
  <c r="N409" i="71"/>
  <c r="R409" i="71"/>
  <c r="V409" i="71"/>
  <c r="F410" i="71"/>
  <c r="K410" i="71"/>
  <c r="P410" i="71"/>
  <c r="T410" i="71"/>
  <c r="X410" i="71"/>
  <c r="H411" i="71"/>
  <c r="N411" i="71"/>
  <c r="R411" i="71"/>
  <c r="V411" i="71"/>
  <c r="F412" i="71"/>
  <c r="K412" i="71"/>
  <c r="P412" i="71"/>
  <c r="T412" i="71"/>
  <c r="X412" i="71"/>
  <c r="N413" i="71"/>
  <c r="R413" i="71"/>
  <c r="V413" i="71"/>
  <c r="F414" i="71"/>
  <c r="K414" i="71"/>
  <c r="P414" i="71"/>
  <c r="T414" i="71"/>
  <c r="X414" i="71"/>
  <c r="H415" i="71"/>
  <c r="N415" i="71"/>
  <c r="R415" i="71"/>
  <c r="V415" i="71"/>
  <c r="F416" i="71"/>
  <c r="K416" i="71"/>
  <c r="P416" i="71"/>
  <c r="T416" i="71"/>
  <c r="X416" i="71"/>
  <c r="H417" i="71"/>
  <c r="N417" i="71"/>
  <c r="R417" i="71"/>
  <c r="V417" i="71"/>
  <c r="F418" i="71"/>
  <c r="Z418" i="71" s="1"/>
  <c r="K418" i="71"/>
  <c r="P418" i="71"/>
  <c r="T418" i="71"/>
  <c r="H419" i="71"/>
  <c r="N419" i="71"/>
  <c r="R419" i="71"/>
  <c r="V419" i="71"/>
  <c r="F420" i="71"/>
  <c r="K420" i="71"/>
  <c r="P420" i="71"/>
  <c r="T420" i="71"/>
  <c r="X420" i="71"/>
  <c r="H421" i="71"/>
  <c r="N421" i="71"/>
  <c r="R421" i="71"/>
  <c r="V421" i="71"/>
  <c r="F422" i="71"/>
  <c r="K422" i="71"/>
  <c r="P422" i="71"/>
  <c r="T422" i="71"/>
  <c r="X422" i="71"/>
  <c r="H423" i="71"/>
  <c r="N423" i="71"/>
  <c r="R423" i="71"/>
  <c r="V423" i="71"/>
  <c r="F427" i="71"/>
  <c r="K427" i="71"/>
  <c r="P427" i="71"/>
  <c r="T427" i="71"/>
  <c r="X427" i="71"/>
  <c r="H428" i="71"/>
  <c r="N428" i="71"/>
  <c r="R428" i="71"/>
  <c r="V428" i="71"/>
  <c r="F429" i="71"/>
  <c r="Z429" i="71" s="1"/>
  <c r="K429" i="71"/>
  <c r="P429" i="71"/>
  <c r="T429" i="71"/>
  <c r="H430" i="71"/>
  <c r="N430" i="71"/>
  <c r="R430" i="71"/>
  <c r="V430" i="71"/>
  <c r="F431" i="71"/>
  <c r="Z431" i="71" s="1"/>
  <c r="K431" i="71"/>
  <c r="P431" i="71"/>
  <c r="T431" i="71"/>
  <c r="H432" i="71"/>
  <c r="N432" i="71"/>
  <c r="R432" i="71"/>
  <c r="V432" i="71"/>
  <c r="F433" i="71"/>
  <c r="Z433" i="71" s="1"/>
  <c r="K433" i="71"/>
  <c r="P433" i="71"/>
  <c r="T433" i="71"/>
  <c r="H434" i="71"/>
  <c r="N434" i="71"/>
  <c r="R434" i="71"/>
  <c r="V434" i="71"/>
  <c r="F435" i="71"/>
  <c r="K435" i="71"/>
  <c r="P435" i="71"/>
  <c r="T435" i="71"/>
  <c r="X435" i="71"/>
  <c r="H436" i="71"/>
  <c r="N436" i="71"/>
  <c r="R436" i="71"/>
  <c r="V436" i="71"/>
  <c r="F437" i="71"/>
  <c r="K437" i="71"/>
  <c r="P437" i="71"/>
  <c r="T437" i="71"/>
  <c r="X437" i="71"/>
  <c r="H438" i="71"/>
  <c r="N438" i="71"/>
  <c r="R438" i="71"/>
  <c r="V438" i="71"/>
  <c r="F439" i="71"/>
  <c r="K439" i="71"/>
  <c r="P439" i="71"/>
  <c r="T439" i="71"/>
  <c r="X439" i="71"/>
  <c r="H440" i="71"/>
  <c r="N440" i="71"/>
  <c r="R440" i="71"/>
  <c r="V440" i="71"/>
  <c r="F441" i="71"/>
  <c r="K441" i="71"/>
  <c r="P441" i="71"/>
  <c r="T441" i="71"/>
  <c r="X441" i="71"/>
  <c r="H443" i="71"/>
  <c r="H449" i="71"/>
  <c r="N449" i="71"/>
  <c r="R449" i="71"/>
  <c r="V449" i="71"/>
  <c r="F450" i="71"/>
  <c r="K450" i="71"/>
  <c r="P450" i="71"/>
  <c r="T450" i="71"/>
  <c r="X450" i="71"/>
  <c r="H451" i="71"/>
  <c r="N451" i="71"/>
  <c r="R451" i="71"/>
  <c r="V451" i="71"/>
  <c r="F452" i="71"/>
  <c r="Z452" i="71" s="1"/>
  <c r="K452" i="71"/>
  <c r="P452" i="71"/>
  <c r="T452" i="71"/>
  <c r="N453" i="71"/>
  <c r="R453" i="71"/>
  <c r="V453" i="71"/>
  <c r="F454" i="71"/>
  <c r="Z454" i="71" s="1"/>
  <c r="K454" i="71"/>
  <c r="P454" i="71"/>
  <c r="T454" i="71"/>
  <c r="H455" i="71"/>
  <c r="N455" i="71"/>
  <c r="R455" i="71"/>
  <c r="V455" i="71"/>
  <c r="F456" i="71"/>
  <c r="Z456" i="71" s="1"/>
  <c r="K456" i="71"/>
  <c r="P456" i="71"/>
  <c r="T456" i="71"/>
  <c r="H457" i="71"/>
  <c r="N457" i="71"/>
  <c r="R457" i="71"/>
  <c r="V457" i="71"/>
  <c r="F458" i="71"/>
  <c r="K458" i="71"/>
  <c r="P458" i="71"/>
  <c r="T458" i="71"/>
  <c r="X458" i="71"/>
  <c r="H459" i="71"/>
  <c r="N459" i="71"/>
  <c r="R459" i="71"/>
  <c r="V459" i="71"/>
  <c r="F460" i="71"/>
  <c r="K460" i="71"/>
  <c r="P460" i="71"/>
  <c r="T460" i="71"/>
  <c r="X460" i="71"/>
  <c r="H461" i="71"/>
  <c r="N461" i="71"/>
  <c r="R461" i="71"/>
  <c r="V461" i="71"/>
  <c r="F462" i="71"/>
  <c r="K462" i="71"/>
  <c r="P462" i="71"/>
  <c r="T462" i="71"/>
  <c r="X462" i="71"/>
  <c r="H463" i="71"/>
  <c r="N463" i="71"/>
  <c r="R463" i="71"/>
  <c r="V463" i="71"/>
  <c r="F472" i="71"/>
  <c r="K472" i="71"/>
  <c r="P472" i="71"/>
  <c r="T472" i="71"/>
  <c r="X472" i="71"/>
  <c r="H473" i="71"/>
  <c r="N473" i="71"/>
  <c r="R473" i="71"/>
  <c r="V473" i="71"/>
  <c r="F474" i="71"/>
  <c r="Z474" i="71" s="1"/>
  <c r="K474" i="71"/>
  <c r="P474" i="71"/>
  <c r="T474" i="71"/>
  <c r="H475" i="71"/>
  <c r="N475" i="71"/>
  <c r="R475" i="71"/>
  <c r="V475" i="71"/>
  <c r="F476" i="71"/>
  <c r="Z476" i="71" s="1"/>
  <c r="K476" i="71"/>
  <c r="P476" i="71"/>
  <c r="T476" i="71"/>
  <c r="H477" i="71"/>
  <c r="N477" i="71"/>
  <c r="R477" i="71"/>
  <c r="V477" i="71"/>
  <c r="F478" i="71"/>
  <c r="Z478" i="71" s="1"/>
  <c r="K478" i="71"/>
  <c r="P478" i="71"/>
  <c r="T478" i="71"/>
  <c r="H479" i="71"/>
  <c r="N479" i="71"/>
  <c r="R479" i="71"/>
  <c r="V479" i="71"/>
  <c r="F480" i="71"/>
  <c r="K480" i="71"/>
  <c r="P480" i="71"/>
  <c r="T480" i="71"/>
  <c r="X480" i="71"/>
  <c r="H481" i="71"/>
  <c r="N481" i="71"/>
  <c r="R481" i="71"/>
  <c r="V481" i="71"/>
  <c r="F482" i="71"/>
  <c r="K482" i="71"/>
  <c r="P482" i="71"/>
  <c r="T482" i="71"/>
  <c r="X482" i="71"/>
  <c r="H483" i="71"/>
  <c r="N483" i="71"/>
  <c r="R483" i="71"/>
  <c r="V483" i="71"/>
  <c r="F484" i="71"/>
  <c r="K484" i="71"/>
  <c r="P484" i="71"/>
  <c r="T484" i="71"/>
  <c r="X484" i="71"/>
  <c r="H485" i="71"/>
  <c r="N485" i="71"/>
  <c r="R485" i="71"/>
  <c r="V485" i="71"/>
  <c r="F486" i="71"/>
  <c r="K486" i="71"/>
  <c r="P486" i="71"/>
  <c r="T486" i="71"/>
  <c r="X486" i="71"/>
  <c r="H489" i="71"/>
  <c r="H495" i="71"/>
  <c r="N495" i="71"/>
  <c r="R495" i="71"/>
  <c r="V495" i="71"/>
  <c r="F496" i="71"/>
  <c r="K496" i="71"/>
  <c r="P496" i="71"/>
  <c r="T496" i="71"/>
  <c r="X496" i="71"/>
  <c r="H497" i="71"/>
  <c r="N497" i="71"/>
  <c r="R497" i="71"/>
  <c r="V497" i="71"/>
  <c r="F498" i="71"/>
  <c r="K498" i="71"/>
  <c r="P498" i="71"/>
  <c r="T498" i="71"/>
  <c r="X498" i="71"/>
  <c r="N499" i="71"/>
  <c r="R499" i="71"/>
  <c r="V499" i="71"/>
  <c r="F500" i="71"/>
  <c r="K500" i="71"/>
  <c r="P500" i="71"/>
  <c r="T500" i="71"/>
  <c r="X500" i="71"/>
  <c r="H501" i="71"/>
  <c r="N501" i="71"/>
  <c r="R501" i="71"/>
  <c r="V501" i="71"/>
  <c r="F502" i="71"/>
  <c r="K502" i="71"/>
  <c r="P502" i="71"/>
  <c r="T502" i="71"/>
  <c r="X502" i="71"/>
  <c r="H503" i="71"/>
  <c r="N503" i="71"/>
  <c r="R503" i="71"/>
  <c r="V503" i="71"/>
  <c r="F504" i="71"/>
  <c r="K504" i="71"/>
  <c r="P504" i="71"/>
  <c r="T504" i="71"/>
  <c r="X504" i="71"/>
  <c r="H505" i="71"/>
  <c r="N505" i="71"/>
  <c r="R505" i="71"/>
  <c r="V505" i="71"/>
  <c r="F506" i="71"/>
  <c r="K506" i="71"/>
  <c r="P506" i="71"/>
  <c r="T506" i="71"/>
  <c r="X506" i="71"/>
  <c r="H507" i="71"/>
  <c r="N507" i="71"/>
  <c r="R507" i="71"/>
  <c r="V507" i="71"/>
  <c r="F508" i="71"/>
  <c r="K508" i="71"/>
  <c r="P508" i="71"/>
  <c r="T508" i="71"/>
  <c r="X508" i="71"/>
  <c r="N509" i="71"/>
  <c r="R509" i="71"/>
  <c r="V509" i="71"/>
  <c r="F518" i="71"/>
  <c r="K518" i="71"/>
  <c r="P518" i="71"/>
  <c r="T518" i="71"/>
  <c r="X518" i="71"/>
  <c r="H519" i="71"/>
  <c r="N519" i="71"/>
  <c r="R519" i="71"/>
  <c r="V519" i="71"/>
  <c r="F520" i="71"/>
  <c r="K520" i="71"/>
  <c r="P520" i="71"/>
  <c r="T520" i="71"/>
  <c r="X520" i="71"/>
  <c r="H521" i="71"/>
  <c r="N521" i="71"/>
  <c r="R521" i="71"/>
  <c r="V521" i="71"/>
  <c r="F522" i="71"/>
  <c r="Z522" i="71" s="1"/>
  <c r="K522" i="71"/>
  <c r="P522" i="71"/>
  <c r="T522" i="71"/>
  <c r="H523" i="71"/>
  <c r="N523" i="71"/>
  <c r="R523" i="71"/>
  <c r="V523" i="71"/>
  <c r="F524" i="71"/>
  <c r="Z524" i="71" s="1"/>
  <c r="K524" i="71"/>
  <c r="P524" i="71"/>
  <c r="T524" i="71"/>
  <c r="H525" i="71"/>
  <c r="N525" i="71"/>
  <c r="R525" i="71"/>
  <c r="V525" i="71"/>
  <c r="F526" i="71"/>
  <c r="K526" i="71"/>
  <c r="P526" i="71"/>
  <c r="T526" i="71"/>
  <c r="X526" i="71"/>
  <c r="H527" i="71"/>
  <c r="N527" i="71"/>
  <c r="R527" i="71"/>
  <c r="V527" i="71"/>
  <c r="F528" i="71"/>
  <c r="K528" i="71"/>
  <c r="P528" i="71"/>
  <c r="T528" i="71"/>
  <c r="X528" i="71"/>
  <c r="H529" i="71"/>
  <c r="N529" i="71"/>
  <c r="R529" i="71"/>
  <c r="V529" i="71"/>
  <c r="F530" i="71"/>
  <c r="K530" i="71"/>
  <c r="P530" i="71"/>
  <c r="T530" i="71"/>
  <c r="X530" i="71"/>
  <c r="H531" i="71"/>
  <c r="N531" i="71"/>
  <c r="R531" i="71"/>
  <c r="V531" i="71"/>
  <c r="F532" i="71"/>
  <c r="K532" i="71"/>
  <c r="P532" i="71"/>
  <c r="T532" i="71"/>
  <c r="X532" i="71"/>
  <c r="H535" i="71"/>
  <c r="H541" i="71"/>
  <c r="N541" i="71"/>
  <c r="R541" i="71"/>
  <c r="V541" i="71"/>
  <c r="F542" i="71"/>
  <c r="K542" i="71"/>
  <c r="P542" i="71"/>
  <c r="T542" i="71"/>
  <c r="X542" i="71"/>
  <c r="H543" i="71"/>
  <c r="N543" i="71"/>
  <c r="R543" i="71"/>
  <c r="V543" i="71"/>
  <c r="F544" i="71"/>
  <c r="K544" i="71"/>
  <c r="P544" i="71"/>
  <c r="T544" i="71"/>
  <c r="X544" i="71"/>
  <c r="N545" i="71"/>
  <c r="R545" i="71"/>
  <c r="V545" i="71"/>
  <c r="F546" i="71"/>
  <c r="K546" i="71"/>
  <c r="P546" i="71"/>
  <c r="T546" i="71"/>
  <c r="X546" i="71"/>
  <c r="H547" i="71"/>
  <c r="N547" i="71"/>
  <c r="R547" i="71"/>
  <c r="V547" i="71"/>
  <c r="F548" i="71"/>
  <c r="K548" i="71"/>
  <c r="P548" i="71"/>
  <c r="T548" i="71"/>
  <c r="X548" i="71"/>
  <c r="H549" i="71"/>
  <c r="N549" i="71"/>
  <c r="R549" i="71"/>
  <c r="V549" i="71"/>
  <c r="F550" i="71"/>
  <c r="K550" i="71"/>
  <c r="P550" i="71"/>
  <c r="T550" i="71"/>
  <c r="X550" i="71"/>
  <c r="H551" i="71"/>
  <c r="N551" i="71"/>
  <c r="R551" i="71"/>
  <c r="V551" i="71"/>
  <c r="F552" i="71"/>
  <c r="K552" i="71"/>
  <c r="P552" i="71"/>
  <c r="T552" i="71"/>
  <c r="X552" i="71"/>
  <c r="H553" i="71"/>
  <c r="N553" i="71"/>
  <c r="R553" i="71"/>
  <c r="V553" i="71"/>
  <c r="F554" i="71"/>
  <c r="K554" i="71"/>
  <c r="P554" i="71"/>
  <c r="T554" i="71"/>
  <c r="X554" i="71"/>
  <c r="H555" i="71"/>
  <c r="N555" i="71"/>
  <c r="R555" i="71"/>
  <c r="V555" i="71"/>
  <c r="F564" i="71"/>
  <c r="K564" i="71"/>
  <c r="P564" i="71"/>
  <c r="T564" i="71"/>
  <c r="X564" i="71"/>
  <c r="H565" i="71"/>
  <c r="N565" i="71"/>
  <c r="R565" i="71"/>
  <c r="V565" i="71"/>
  <c r="F566" i="71"/>
  <c r="K566" i="71"/>
  <c r="P566" i="71"/>
  <c r="T566" i="71"/>
  <c r="X566" i="71"/>
  <c r="H567" i="71"/>
  <c r="N567" i="71"/>
  <c r="R567" i="71"/>
  <c r="V567" i="71"/>
  <c r="F568" i="71"/>
  <c r="K568" i="71"/>
  <c r="P568" i="71"/>
  <c r="T568" i="71"/>
  <c r="X568" i="71"/>
  <c r="H569" i="71"/>
  <c r="N569" i="71"/>
  <c r="R569" i="71"/>
  <c r="V569" i="71"/>
  <c r="F570" i="71"/>
  <c r="K570" i="71"/>
  <c r="P570" i="71"/>
  <c r="T570" i="71"/>
  <c r="X570" i="71"/>
  <c r="H571" i="71"/>
  <c r="N571" i="71"/>
  <c r="R571" i="71"/>
  <c r="V571" i="71"/>
  <c r="F572" i="71"/>
  <c r="K572" i="71"/>
  <c r="P572" i="71"/>
  <c r="T572" i="71"/>
  <c r="X572" i="71"/>
  <c r="H573" i="71"/>
  <c r="N573" i="71"/>
  <c r="R573" i="71"/>
  <c r="V573" i="71"/>
  <c r="F574" i="71"/>
  <c r="K574" i="71"/>
  <c r="P574" i="71"/>
  <c r="T574" i="71"/>
  <c r="X574" i="71"/>
  <c r="H575" i="71"/>
  <c r="N575" i="71"/>
  <c r="R575" i="71"/>
  <c r="V575" i="71"/>
  <c r="F576" i="71"/>
  <c r="K576" i="71"/>
  <c r="P576" i="71"/>
  <c r="T576" i="71"/>
  <c r="X576" i="71"/>
  <c r="H577" i="71"/>
  <c r="N577" i="71"/>
  <c r="R577" i="71"/>
  <c r="V577" i="71"/>
  <c r="F578" i="71"/>
  <c r="K578" i="71"/>
  <c r="P578" i="71"/>
  <c r="T578" i="71"/>
  <c r="X578" i="71"/>
  <c r="H581" i="71"/>
  <c r="H587" i="71"/>
  <c r="N587" i="71"/>
  <c r="R587" i="71"/>
  <c r="V587" i="71"/>
  <c r="L588" i="71"/>
  <c r="Q588" i="71"/>
  <c r="U588" i="71"/>
  <c r="F589" i="71"/>
  <c r="K589" i="71"/>
  <c r="P589" i="71"/>
  <c r="T589" i="71"/>
  <c r="X589" i="71"/>
  <c r="J590" i="71"/>
  <c r="O590" i="71"/>
  <c r="S590" i="71"/>
  <c r="W590" i="71"/>
  <c r="N591" i="71"/>
  <c r="R591" i="71"/>
  <c r="V591" i="71"/>
  <c r="L592" i="71"/>
  <c r="Q592" i="71"/>
  <c r="U592" i="71"/>
  <c r="F593" i="71"/>
  <c r="K593" i="71"/>
  <c r="P593" i="71"/>
  <c r="T593" i="71"/>
  <c r="X593" i="71"/>
  <c r="J594" i="71"/>
  <c r="O594" i="71"/>
  <c r="S594" i="71"/>
  <c r="W594" i="71"/>
  <c r="H595" i="71"/>
  <c r="N595" i="71"/>
  <c r="R595" i="71"/>
  <c r="V595" i="71"/>
  <c r="L596" i="71"/>
  <c r="Q596" i="71"/>
  <c r="U596" i="71"/>
  <c r="F597" i="71"/>
  <c r="K597" i="71"/>
  <c r="P597" i="71"/>
  <c r="T597" i="71"/>
  <c r="X597" i="71"/>
  <c r="J598" i="71"/>
  <c r="O598" i="71"/>
  <c r="S598" i="71"/>
  <c r="W598" i="71"/>
  <c r="H599" i="71"/>
  <c r="N599" i="71"/>
  <c r="R599" i="71"/>
  <c r="V599" i="71"/>
  <c r="L600" i="71"/>
  <c r="Q600" i="71"/>
  <c r="U600" i="71"/>
  <c r="F601" i="71"/>
  <c r="K601" i="71"/>
  <c r="P601" i="71"/>
  <c r="T601" i="71"/>
  <c r="X601" i="71"/>
  <c r="H604" i="71"/>
  <c r="H610" i="71"/>
  <c r="N610" i="71"/>
  <c r="R610" i="71"/>
  <c r="V610" i="71"/>
  <c r="L611" i="71"/>
  <c r="Q611" i="71"/>
  <c r="U611" i="71"/>
  <c r="F612" i="71"/>
  <c r="K612" i="71"/>
  <c r="P612" i="71"/>
  <c r="T612" i="71"/>
  <c r="X612" i="71"/>
  <c r="J613" i="71"/>
  <c r="O613" i="71"/>
  <c r="S613" i="71"/>
  <c r="W613" i="71"/>
  <c r="N614" i="71"/>
  <c r="R614" i="71"/>
  <c r="V614" i="71"/>
  <c r="L615" i="71"/>
  <c r="Q615" i="71"/>
  <c r="U615" i="71"/>
  <c r="F616" i="71"/>
  <c r="Z616" i="71" s="1"/>
  <c r="K616" i="71"/>
  <c r="P616" i="71"/>
  <c r="T616" i="71"/>
  <c r="J617" i="71"/>
  <c r="O617" i="71"/>
  <c r="S617" i="71"/>
  <c r="W617" i="71"/>
  <c r="H618" i="71"/>
  <c r="N618" i="71"/>
  <c r="R618" i="71"/>
  <c r="V618" i="71"/>
  <c r="L619" i="71"/>
  <c r="Q619" i="71"/>
  <c r="U619" i="71"/>
  <c r="F620" i="71"/>
  <c r="K620" i="71"/>
  <c r="P620" i="71"/>
  <c r="T620" i="71"/>
  <c r="X620" i="71"/>
  <c r="J621" i="71"/>
  <c r="O621" i="71"/>
  <c r="S621" i="71"/>
  <c r="W621" i="71"/>
  <c r="H622" i="71"/>
  <c r="N622" i="71"/>
  <c r="R622" i="71"/>
  <c r="V622" i="71"/>
  <c r="L623" i="71"/>
  <c r="Q623" i="71"/>
  <c r="U623" i="71"/>
  <c r="F624" i="71"/>
  <c r="K624" i="71"/>
  <c r="P624" i="71"/>
  <c r="T624" i="71"/>
  <c r="X624" i="71"/>
  <c r="H627" i="71"/>
  <c r="H633" i="71"/>
  <c r="N633" i="71"/>
  <c r="R633" i="71"/>
  <c r="V633" i="71"/>
  <c r="F634" i="71"/>
  <c r="K634" i="71"/>
  <c r="P634" i="71"/>
  <c r="T634" i="71"/>
  <c r="X634" i="71"/>
  <c r="H635" i="71"/>
  <c r="N635" i="71"/>
  <c r="R635" i="71"/>
  <c r="V635" i="71"/>
  <c r="F636" i="71"/>
  <c r="K636" i="71"/>
  <c r="P636" i="71"/>
  <c r="T636" i="71"/>
  <c r="X636" i="71"/>
  <c r="N637" i="71"/>
  <c r="R637" i="71"/>
  <c r="V637" i="71"/>
  <c r="F638" i="71"/>
  <c r="K638" i="71"/>
  <c r="P638" i="71"/>
  <c r="T638" i="71"/>
  <c r="X638" i="71"/>
  <c r="H639" i="71"/>
  <c r="N639" i="71"/>
  <c r="R639" i="71"/>
  <c r="V639" i="71"/>
  <c r="F640" i="71"/>
  <c r="K640" i="71"/>
  <c r="P640" i="71"/>
  <c r="T640" i="71"/>
  <c r="X640" i="71"/>
  <c r="H641" i="71"/>
  <c r="N641" i="71"/>
  <c r="R641" i="71"/>
  <c r="V641" i="71"/>
  <c r="F642" i="71"/>
  <c r="K642" i="71"/>
  <c r="P642" i="71"/>
  <c r="T642" i="71"/>
  <c r="X642" i="71"/>
  <c r="H643" i="71"/>
  <c r="N643" i="71"/>
  <c r="R643" i="71"/>
  <c r="V643" i="71"/>
  <c r="F644" i="71"/>
  <c r="K644" i="71"/>
  <c r="P644" i="71"/>
  <c r="T644" i="71"/>
  <c r="X644" i="71"/>
  <c r="H645" i="71"/>
  <c r="N645" i="71"/>
  <c r="R645" i="71"/>
  <c r="V645" i="71"/>
  <c r="F646" i="71"/>
  <c r="K646" i="71"/>
  <c r="P646" i="71"/>
  <c r="T646" i="71"/>
  <c r="X646" i="71"/>
  <c r="H647" i="71"/>
  <c r="N647" i="71"/>
  <c r="R647" i="71"/>
  <c r="V647" i="71"/>
  <c r="L656" i="71"/>
  <c r="Y656" i="71" s="1"/>
  <c r="Q656" i="71"/>
  <c r="U656" i="71"/>
  <c r="J657" i="71"/>
  <c r="O657" i="71"/>
  <c r="S657" i="71"/>
  <c r="W657" i="71"/>
  <c r="L658" i="71"/>
  <c r="Y658" i="71" s="1"/>
  <c r="Q658" i="71"/>
  <c r="U658" i="71"/>
  <c r="J659" i="71"/>
  <c r="O659" i="71"/>
  <c r="S659" i="71"/>
  <c r="W659" i="71"/>
  <c r="L660" i="71"/>
  <c r="Q660" i="71"/>
  <c r="U660" i="71"/>
  <c r="J661" i="71"/>
  <c r="O661" i="71"/>
  <c r="S661" i="71"/>
  <c r="W661" i="71"/>
  <c r="L662" i="71"/>
  <c r="Y662" i="71" s="1"/>
  <c r="Q662" i="71"/>
  <c r="U662" i="71"/>
  <c r="J663" i="71"/>
  <c r="O663" i="71"/>
  <c r="S663" i="71"/>
  <c r="W663" i="71"/>
  <c r="L664" i="71"/>
  <c r="Y664" i="71" s="1"/>
  <c r="Q664" i="71"/>
  <c r="U664" i="71"/>
  <c r="J665" i="71"/>
  <c r="O665" i="71"/>
  <c r="S665" i="71"/>
  <c r="W665" i="71"/>
  <c r="L666" i="71"/>
  <c r="Y666" i="71" s="1"/>
  <c r="Q666" i="71"/>
  <c r="U666" i="71"/>
  <c r="J667" i="71"/>
  <c r="O667" i="71"/>
  <c r="S667" i="71"/>
  <c r="W667" i="71"/>
  <c r="L668" i="71"/>
  <c r="Q668" i="71"/>
  <c r="U668" i="71"/>
  <c r="J669" i="71"/>
  <c r="O669" i="71"/>
  <c r="S669" i="71"/>
  <c r="W669" i="71"/>
  <c r="L670" i="71"/>
  <c r="Q670" i="71"/>
  <c r="U670" i="71"/>
  <c r="F679" i="71"/>
  <c r="K679" i="71"/>
  <c r="P679" i="71"/>
  <c r="T679" i="71"/>
  <c r="X679" i="71"/>
  <c r="H680" i="71"/>
  <c r="N680" i="71"/>
  <c r="R680" i="71"/>
  <c r="V680" i="71"/>
  <c r="F681" i="71"/>
  <c r="Z681" i="71" s="1"/>
  <c r="K681" i="71"/>
  <c r="P681" i="71"/>
  <c r="T681" i="71"/>
  <c r="H682" i="71"/>
  <c r="N682" i="71"/>
  <c r="R682" i="71"/>
  <c r="V682" i="71"/>
  <c r="F683" i="71"/>
  <c r="Z683" i="71" s="1"/>
  <c r="K683" i="71"/>
  <c r="P683" i="71"/>
  <c r="U683" i="71"/>
  <c r="F684" i="71"/>
  <c r="Z684" i="71" s="1"/>
  <c r="L684" i="71"/>
  <c r="S684" i="71"/>
  <c r="L685" i="71"/>
  <c r="Y685" i="71" s="1"/>
  <c r="R685" i="71"/>
  <c r="J686" i="71"/>
  <c r="P686" i="71"/>
  <c r="U686" i="71"/>
  <c r="H687" i="71"/>
  <c r="O687" i="71"/>
  <c r="U687" i="71"/>
  <c r="Z687" i="71"/>
  <c r="F688" i="71"/>
  <c r="L688" i="71"/>
  <c r="S688" i="71"/>
  <c r="L689" i="71"/>
  <c r="R689" i="71"/>
  <c r="J690" i="71"/>
  <c r="P690" i="71"/>
  <c r="U690" i="71"/>
  <c r="H691" i="71"/>
  <c r="O691" i="71"/>
  <c r="U691" i="71"/>
  <c r="Z691" i="71"/>
  <c r="F692" i="71"/>
  <c r="L692" i="71"/>
  <c r="S692" i="71"/>
  <c r="L693" i="71"/>
  <c r="R693" i="71"/>
  <c r="X30" i="49"/>
  <c r="V337" i="69" s="1"/>
  <c r="T30" i="49"/>
  <c r="AA30" i="49"/>
  <c r="U30" i="49"/>
  <c r="L337" i="69"/>
  <c r="Z30" i="49"/>
  <c r="X32" i="49"/>
  <c r="V375" i="69" s="1"/>
  <c r="T47" i="49"/>
  <c r="AA47" i="49"/>
  <c r="U47" i="49"/>
  <c r="X47" i="49"/>
  <c r="Z47" i="49"/>
  <c r="X49" i="49"/>
  <c r="H11" i="69"/>
  <c r="P14" i="69"/>
  <c r="U22" i="69"/>
  <c r="Q22" i="69"/>
  <c r="M22" i="69"/>
  <c r="I22" i="69"/>
  <c r="W22" i="69"/>
  <c r="S22" i="69"/>
  <c r="O22" i="69"/>
  <c r="K22" i="69"/>
  <c r="G22" i="69"/>
  <c r="V22" i="69"/>
  <c r="R22" i="69"/>
  <c r="N22" i="69"/>
  <c r="J22" i="69"/>
  <c r="X22" i="69"/>
  <c r="H26" i="69"/>
  <c r="P31" i="69"/>
  <c r="U39" i="69"/>
  <c r="Q39" i="69"/>
  <c r="M39" i="69"/>
  <c r="I39" i="69"/>
  <c r="S39" i="69"/>
  <c r="O39" i="69"/>
  <c r="K39" i="69"/>
  <c r="G39" i="69"/>
  <c r="X39" i="69" s="1"/>
  <c r="R39" i="69"/>
  <c r="N39" i="69"/>
  <c r="J39" i="69"/>
  <c r="L46" i="69"/>
  <c r="W46" i="69" s="1"/>
  <c r="P50" i="69"/>
  <c r="U61" i="69"/>
  <c r="Q61" i="69"/>
  <c r="M61" i="69"/>
  <c r="I61" i="69"/>
  <c r="S61" i="69"/>
  <c r="O61" i="69"/>
  <c r="K61" i="69"/>
  <c r="G61" i="69"/>
  <c r="X61" i="69" s="1"/>
  <c r="R61" i="69"/>
  <c r="N61" i="69"/>
  <c r="J61" i="69"/>
  <c r="L65" i="69"/>
  <c r="P69" i="69"/>
  <c r="U77" i="69"/>
  <c r="Q77" i="69"/>
  <c r="M77" i="69"/>
  <c r="I77" i="69"/>
  <c r="S77" i="69"/>
  <c r="O77" i="69"/>
  <c r="K77" i="69"/>
  <c r="G77" i="69"/>
  <c r="X77" i="69" s="1"/>
  <c r="R77" i="69"/>
  <c r="N77" i="69"/>
  <c r="J77" i="69"/>
  <c r="L81" i="69"/>
  <c r="W81" i="69" s="1"/>
  <c r="P85" i="69"/>
  <c r="P92" i="69"/>
  <c r="U100" i="69"/>
  <c r="Q100" i="69"/>
  <c r="M100" i="69"/>
  <c r="I100" i="69"/>
  <c r="S100" i="69"/>
  <c r="O100" i="69"/>
  <c r="K100" i="69"/>
  <c r="G100" i="69"/>
  <c r="X100" i="69" s="1"/>
  <c r="R100" i="69"/>
  <c r="N100" i="69"/>
  <c r="J100" i="69"/>
  <c r="P107" i="69"/>
  <c r="U115" i="69"/>
  <c r="Q115" i="69"/>
  <c r="M115" i="69"/>
  <c r="I115" i="69"/>
  <c r="S115" i="69"/>
  <c r="O115" i="69"/>
  <c r="K115" i="69"/>
  <c r="G115" i="69"/>
  <c r="X115" i="69" s="1"/>
  <c r="R115" i="69"/>
  <c r="N115" i="69"/>
  <c r="J115" i="69"/>
  <c r="P123" i="69"/>
  <c r="U131" i="69"/>
  <c r="Q131" i="69"/>
  <c r="M131" i="69"/>
  <c r="I131" i="69"/>
  <c r="S131" i="69"/>
  <c r="O131" i="69"/>
  <c r="K131" i="69"/>
  <c r="G131" i="69"/>
  <c r="X131" i="69" s="1"/>
  <c r="R131" i="69"/>
  <c r="N131" i="69"/>
  <c r="J131" i="69"/>
  <c r="U138" i="69"/>
  <c r="Q138" i="69"/>
  <c r="M138" i="69"/>
  <c r="I138" i="69"/>
  <c r="S138" i="69"/>
  <c r="O138" i="69"/>
  <c r="K138" i="69"/>
  <c r="G138" i="69"/>
  <c r="X138" i="69" s="1"/>
  <c r="R138" i="69"/>
  <c r="N138" i="69"/>
  <c r="J138" i="69"/>
  <c r="L142" i="69"/>
  <c r="W142" i="69" s="1"/>
  <c r="P146" i="69"/>
  <c r="P154" i="69"/>
  <c r="U162" i="69"/>
  <c r="Q162" i="69"/>
  <c r="M162" i="69"/>
  <c r="I162" i="69"/>
  <c r="S162" i="69"/>
  <c r="O162" i="69"/>
  <c r="K162" i="69"/>
  <c r="G162" i="69"/>
  <c r="X162" i="69" s="1"/>
  <c r="R162" i="69"/>
  <c r="N162" i="69"/>
  <c r="J162" i="69"/>
  <c r="U177" i="69"/>
  <c r="Q177" i="69"/>
  <c r="M177" i="69"/>
  <c r="I177" i="69"/>
  <c r="S177" i="69"/>
  <c r="O177" i="69"/>
  <c r="K177" i="69"/>
  <c r="G177" i="69"/>
  <c r="X177" i="69" s="1"/>
  <c r="R177" i="69"/>
  <c r="N177" i="69"/>
  <c r="J177" i="69"/>
  <c r="L181" i="69"/>
  <c r="W181" i="69" s="1"/>
  <c r="U192" i="69"/>
  <c r="Q192" i="69"/>
  <c r="M192" i="69"/>
  <c r="I192" i="69"/>
  <c r="S192" i="69"/>
  <c r="O192" i="69"/>
  <c r="K192" i="69"/>
  <c r="G192" i="69"/>
  <c r="X192" i="69" s="1"/>
  <c r="R192" i="69"/>
  <c r="N192" i="69"/>
  <c r="J192" i="69"/>
  <c r="L196" i="69"/>
  <c r="P200" i="69"/>
  <c r="L211" i="69"/>
  <c r="P215" i="69"/>
  <c r="P230" i="69"/>
  <c r="U238" i="69"/>
  <c r="Q238" i="69"/>
  <c r="M238" i="69"/>
  <c r="I238" i="69"/>
  <c r="W238" i="69"/>
  <c r="S238" i="69"/>
  <c r="O238" i="69"/>
  <c r="V238" i="69" s="1"/>
  <c r="K238" i="69"/>
  <c r="G238" i="69"/>
  <c r="X238" i="69" s="1"/>
  <c r="R238" i="69"/>
  <c r="N238" i="69"/>
  <c r="J238" i="69"/>
  <c r="U253" i="69"/>
  <c r="Q253" i="69"/>
  <c r="M253" i="69"/>
  <c r="I253" i="69"/>
  <c r="W253" i="69"/>
  <c r="S253" i="69"/>
  <c r="O253" i="69"/>
  <c r="K253" i="69"/>
  <c r="G253" i="69"/>
  <c r="V253" i="69"/>
  <c r="R253" i="69"/>
  <c r="N253" i="69"/>
  <c r="J253" i="69"/>
  <c r="X253" i="69"/>
  <c r="L257" i="69"/>
  <c r="W271" i="69"/>
  <c r="Q271" i="69"/>
  <c r="M271" i="69"/>
  <c r="I271" i="69"/>
  <c r="U271" i="69"/>
  <c r="O271" i="69"/>
  <c r="K271" i="69"/>
  <c r="G271" i="69"/>
  <c r="X271" i="69"/>
  <c r="T271" i="69"/>
  <c r="N271" i="69"/>
  <c r="J271" i="69"/>
  <c r="L275" i="69"/>
  <c r="W286" i="69"/>
  <c r="Q286" i="69"/>
  <c r="M286" i="69"/>
  <c r="I286" i="69"/>
  <c r="U286" i="69"/>
  <c r="O286" i="69"/>
  <c r="K286" i="69"/>
  <c r="G286" i="69"/>
  <c r="X286" i="69"/>
  <c r="T286" i="69"/>
  <c r="N286" i="69"/>
  <c r="J286" i="69"/>
  <c r="L290" i="69"/>
  <c r="P294" i="69"/>
  <c r="L305" i="69"/>
  <c r="P309" i="69"/>
  <c r="P324" i="69"/>
  <c r="U424" i="69"/>
  <c r="O424" i="69"/>
  <c r="K424" i="69"/>
  <c r="G424" i="69"/>
  <c r="X424" i="69" s="1"/>
  <c r="Q424" i="69"/>
  <c r="M424" i="69"/>
  <c r="I424" i="69"/>
  <c r="T424" i="69"/>
  <c r="J424" i="69"/>
  <c r="N424" i="69"/>
  <c r="L424" i="69"/>
  <c r="W424" i="69" s="1"/>
  <c r="X540" i="69"/>
  <c r="T540" i="69"/>
  <c r="N540" i="69"/>
  <c r="J540" i="69"/>
  <c r="W540" i="69"/>
  <c r="Q540" i="69"/>
  <c r="M540" i="69"/>
  <c r="I540" i="69"/>
  <c r="U540" i="69"/>
  <c r="O540" i="69"/>
  <c r="K540" i="69"/>
  <c r="G540" i="69"/>
  <c r="L540" i="69"/>
  <c r="V540" i="69"/>
  <c r="P540" i="69"/>
  <c r="K13" i="71"/>
  <c r="O13" i="71"/>
  <c r="S13" i="71"/>
  <c r="K15" i="71"/>
  <c r="O15" i="71"/>
  <c r="S15" i="71"/>
  <c r="K17" i="71"/>
  <c r="O17" i="71"/>
  <c r="S17" i="71"/>
  <c r="K19" i="71"/>
  <c r="O19" i="71"/>
  <c r="S19" i="71"/>
  <c r="K21" i="71"/>
  <c r="O21" i="71"/>
  <c r="S21" i="71"/>
  <c r="K23" i="71"/>
  <c r="O23" i="71"/>
  <c r="S23" i="71"/>
  <c r="K25" i="71"/>
  <c r="O25" i="71"/>
  <c r="S25" i="71"/>
  <c r="F30" i="71"/>
  <c r="K30" i="71"/>
  <c r="P30" i="71"/>
  <c r="T30" i="71"/>
  <c r="X30" i="71"/>
  <c r="F31" i="71"/>
  <c r="Z31" i="71" s="1"/>
  <c r="K31" i="71"/>
  <c r="P31" i="71"/>
  <c r="T31" i="71"/>
  <c r="F32" i="71"/>
  <c r="Z32" i="71" s="1"/>
  <c r="K32" i="71"/>
  <c r="P32" i="71"/>
  <c r="T32" i="71"/>
  <c r="F33" i="71"/>
  <c r="Z33" i="71" s="1"/>
  <c r="K33" i="71"/>
  <c r="P33" i="71"/>
  <c r="T33" i="71"/>
  <c r="F34" i="71"/>
  <c r="Z34" i="71" s="1"/>
  <c r="K34" i="71"/>
  <c r="P34" i="71"/>
  <c r="T34" i="71"/>
  <c r="F35" i="71"/>
  <c r="K35" i="71"/>
  <c r="P35" i="71"/>
  <c r="T35" i="71"/>
  <c r="X35" i="71"/>
  <c r="F36" i="71"/>
  <c r="K36" i="71"/>
  <c r="P36" i="71"/>
  <c r="T36" i="71"/>
  <c r="X36" i="71"/>
  <c r="F37" i="71"/>
  <c r="K37" i="71"/>
  <c r="P37" i="71"/>
  <c r="T37" i="71"/>
  <c r="X37" i="71"/>
  <c r="F38" i="71"/>
  <c r="K38" i="71"/>
  <c r="P38" i="71"/>
  <c r="T38" i="71"/>
  <c r="X38" i="71"/>
  <c r="F39" i="71"/>
  <c r="K39" i="71"/>
  <c r="P39" i="71"/>
  <c r="T39" i="71"/>
  <c r="X39" i="71"/>
  <c r="F40" i="71"/>
  <c r="K40" i="71"/>
  <c r="P40" i="71"/>
  <c r="T40" i="71"/>
  <c r="X40" i="71"/>
  <c r="F41" i="71"/>
  <c r="K41" i="71"/>
  <c r="P41" i="71"/>
  <c r="T41" i="71"/>
  <c r="X41" i="71"/>
  <c r="F42" i="71"/>
  <c r="K42" i="71"/>
  <c r="P42" i="71"/>
  <c r="T42" i="71"/>
  <c r="X42" i="71"/>
  <c r="F43" i="71"/>
  <c r="K43" i="71"/>
  <c r="P43" i="71"/>
  <c r="T43" i="71"/>
  <c r="X43" i="71"/>
  <c r="F44" i="71"/>
  <c r="K44" i="71"/>
  <c r="P44" i="71"/>
  <c r="T44" i="71"/>
  <c r="X44" i="71"/>
  <c r="L85" i="71"/>
  <c r="Q85" i="71"/>
  <c r="U85" i="71"/>
  <c r="F86" i="71"/>
  <c r="Z86" i="71" s="1"/>
  <c r="K86" i="71"/>
  <c r="P86" i="71"/>
  <c r="T86" i="71"/>
  <c r="L89" i="71"/>
  <c r="Q89" i="71"/>
  <c r="U89" i="71"/>
  <c r="F90" i="71"/>
  <c r="K90" i="71"/>
  <c r="P90" i="71"/>
  <c r="T90" i="71"/>
  <c r="X90" i="71"/>
  <c r="L93" i="71"/>
  <c r="Q93" i="71"/>
  <c r="U93" i="71"/>
  <c r="F94" i="71"/>
  <c r="K94" i="71"/>
  <c r="P94" i="71"/>
  <c r="T94" i="71"/>
  <c r="X94" i="71"/>
  <c r="L97" i="71"/>
  <c r="Q97" i="71"/>
  <c r="U97" i="71"/>
  <c r="F98" i="71"/>
  <c r="K98" i="71"/>
  <c r="P98" i="71"/>
  <c r="T98" i="71"/>
  <c r="X98" i="71"/>
  <c r="G101" i="71"/>
  <c r="L104" i="71"/>
  <c r="Q104" i="71"/>
  <c r="U104" i="71"/>
  <c r="F105" i="71"/>
  <c r="Z105" i="71" s="1"/>
  <c r="K105" i="71"/>
  <c r="P105" i="71"/>
  <c r="T105" i="71"/>
  <c r="L108" i="71"/>
  <c r="Q108" i="71"/>
  <c r="U108" i="71"/>
  <c r="F109" i="71"/>
  <c r="K109" i="71"/>
  <c r="P109" i="71"/>
  <c r="T109" i="71"/>
  <c r="X109" i="71"/>
  <c r="L112" i="71"/>
  <c r="Q112" i="71"/>
  <c r="U112" i="71"/>
  <c r="F113" i="71"/>
  <c r="K113" i="71"/>
  <c r="P113" i="71"/>
  <c r="T113" i="71"/>
  <c r="X113" i="71"/>
  <c r="L116" i="71"/>
  <c r="Q116" i="71"/>
  <c r="U116" i="71"/>
  <c r="F117" i="71"/>
  <c r="K117" i="71"/>
  <c r="P117" i="71"/>
  <c r="T117" i="71"/>
  <c r="X117" i="71"/>
  <c r="L123" i="71"/>
  <c r="Y123" i="71" s="1"/>
  <c r="Q123" i="71"/>
  <c r="U123" i="71"/>
  <c r="F124" i="71"/>
  <c r="Z124" i="71" s="1"/>
  <c r="K124" i="71"/>
  <c r="P124" i="71"/>
  <c r="T124" i="71"/>
  <c r="L127" i="71"/>
  <c r="Q127" i="71"/>
  <c r="U127" i="71"/>
  <c r="F128" i="71"/>
  <c r="K128" i="71"/>
  <c r="P128" i="71"/>
  <c r="T128" i="71"/>
  <c r="X128" i="71"/>
  <c r="L131" i="71"/>
  <c r="Q131" i="71"/>
  <c r="U131" i="71"/>
  <c r="F132" i="71"/>
  <c r="K132" i="71"/>
  <c r="P132" i="71"/>
  <c r="T132" i="71"/>
  <c r="X132" i="71"/>
  <c r="L135" i="71"/>
  <c r="Q135" i="71"/>
  <c r="U135" i="71"/>
  <c r="F139" i="71"/>
  <c r="Z139" i="71" s="1"/>
  <c r="K139" i="71"/>
  <c r="P139" i="71"/>
  <c r="T139" i="71"/>
  <c r="F143" i="71"/>
  <c r="Z143" i="71" s="1"/>
  <c r="J143" i="71"/>
  <c r="N143" i="71"/>
  <c r="R143" i="71"/>
  <c r="V143" i="71"/>
  <c r="K144" i="71"/>
  <c r="O144" i="71"/>
  <c r="S144" i="71"/>
  <c r="L148" i="71"/>
  <c r="Q148" i="71"/>
  <c r="U148" i="71"/>
  <c r="F149" i="71"/>
  <c r="K149" i="71"/>
  <c r="P149" i="71"/>
  <c r="T149" i="71"/>
  <c r="X149" i="71"/>
  <c r="L152" i="71"/>
  <c r="Q152" i="71"/>
  <c r="U152" i="71"/>
  <c r="F153" i="71"/>
  <c r="K153" i="71"/>
  <c r="P153" i="71"/>
  <c r="T153" i="71"/>
  <c r="X153" i="71"/>
  <c r="L159" i="71"/>
  <c r="Q159" i="71"/>
  <c r="U159" i="71"/>
  <c r="F160" i="71"/>
  <c r="Z160" i="71" s="1"/>
  <c r="K160" i="71"/>
  <c r="P160" i="71"/>
  <c r="T160" i="71"/>
  <c r="L163" i="71"/>
  <c r="Q163" i="71"/>
  <c r="U163" i="71"/>
  <c r="F164" i="71"/>
  <c r="K164" i="71"/>
  <c r="P164" i="71"/>
  <c r="T164" i="71"/>
  <c r="X164" i="71"/>
  <c r="L167" i="71"/>
  <c r="Q167" i="71"/>
  <c r="U167" i="71"/>
  <c r="F168" i="71"/>
  <c r="K168" i="71"/>
  <c r="P168" i="71"/>
  <c r="T168" i="71"/>
  <c r="X168" i="71"/>
  <c r="L171" i="71"/>
  <c r="Q171" i="71"/>
  <c r="U171" i="71"/>
  <c r="F175" i="71"/>
  <c r="K175" i="71"/>
  <c r="P175" i="71"/>
  <c r="T175" i="71"/>
  <c r="X175" i="71"/>
  <c r="F179" i="71"/>
  <c r="J179" i="71"/>
  <c r="N179" i="71"/>
  <c r="R179" i="71"/>
  <c r="V179" i="71"/>
  <c r="Z179" i="71"/>
  <c r="K180" i="71"/>
  <c r="O180" i="71"/>
  <c r="S180" i="71"/>
  <c r="L184" i="71"/>
  <c r="Q184" i="71"/>
  <c r="U184" i="71"/>
  <c r="F185" i="71"/>
  <c r="K185" i="71"/>
  <c r="P185" i="71"/>
  <c r="T185" i="71"/>
  <c r="X185" i="71"/>
  <c r="L188" i="71"/>
  <c r="Q188" i="71"/>
  <c r="U188" i="71"/>
  <c r="F189" i="71"/>
  <c r="K189" i="71"/>
  <c r="P189" i="71"/>
  <c r="T189" i="71"/>
  <c r="X189" i="71"/>
  <c r="L194" i="71"/>
  <c r="Y194" i="71" s="1"/>
  <c r="Q194" i="71"/>
  <c r="U194" i="71"/>
  <c r="L196" i="71"/>
  <c r="Q196" i="71"/>
  <c r="U196" i="71"/>
  <c r="L198" i="71"/>
  <c r="Q198" i="71"/>
  <c r="U198" i="71"/>
  <c r="L200" i="71"/>
  <c r="Q200" i="71"/>
  <c r="U200" i="71"/>
  <c r="L202" i="71"/>
  <c r="Q202" i="71"/>
  <c r="U202" i="71"/>
  <c r="L204" i="71"/>
  <c r="Q204" i="71"/>
  <c r="U204" i="71"/>
  <c r="L206" i="71"/>
  <c r="Q206" i="71"/>
  <c r="U206" i="71"/>
  <c r="H209" i="71"/>
  <c r="F212" i="71"/>
  <c r="K212" i="71"/>
  <c r="P212" i="71"/>
  <c r="T212" i="71"/>
  <c r="X212" i="71"/>
  <c r="F214" i="71"/>
  <c r="Z214" i="71" s="1"/>
  <c r="K214" i="71"/>
  <c r="P214" i="71"/>
  <c r="T214" i="71"/>
  <c r="F216" i="71"/>
  <c r="K216" i="71"/>
  <c r="P216" i="71"/>
  <c r="T216" i="71"/>
  <c r="X216" i="71"/>
  <c r="F218" i="71"/>
  <c r="K218" i="71"/>
  <c r="P218" i="71"/>
  <c r="T218" i="71"/>
  <c r="X218" i="71"/>
  <c r="F220" i="71"/>
  <c r="K220" i="71"/>
  <c r="P220" i="71"/>
  <c r="T220" i="71"/>
  <c r="X220" i="71"/>
  <c r="F222" i="71"/>
  <c r="K222" i="71"/>
  <c r="P222" i="71"/>
  <c r="T222" i="71"/>
  <c r="X222" i="71"/>
  <c r="F224" i="71"/>
  <c r="K224" i="71"/>
  <c r="P224" i="71"/>
  <c r="T224" i="71"/>
  <c r="X224" i="71"/>
  <c r="F229" i="71"/>
  <c r="K229" i="71"/>
  <c r="P229" i="71"/>
  <c r="T229" i="71"/>
  <c r="X229" i="71"/>
  <c r="F231" i="71"/>
  <c r="Z231" i="71" s="1"/>
  <c r="K231" i="71"/>
  <c r="P231" i="71"/>
  <c r="T231" i="71"/>
  <c r="F233" i="71"/>
  <c r="Z233" i="71" s="1"/>
  <c r="K233" i="71"/>
  <c r="P233" i="71"/>
  <c r="T233" i="71"/>
  <c r="F235" i="71"/>
  <c r="Z235" i="71" s="1"/>
  <c r="K235" i="71"/>
  <c r="P235" i="71"/>
  <c r="T235" i="71"/>
  <c r="F237" i="71"/>
  <c r="K237" i="71"/>
  <c r="P237" i="71"/>
  <c r="T237" i="71"/>
  <c r="X237" i="71"/>
  <c r="F239" i="71"/>
  <c r="K239" i="71"/>
  <c r="P239" i="71"/>
  <c r="T239" i="71"/>
  <c r="X239" i="71"/>
  <c r="F241" i="71"/>
  <c r="K241" i="71"/>
  <c r="P241" i="71"/>
  <c r="T241" i="71"/>
  <c r="X241" i="71"/>
  <c r="F243" i="71"/>
  <c r="K243" i="71"/>
  <c r="P243" i="71"/>
  <c r="T243" i="71"/>
  <c r="X243" i="71"/>
  <c r="H245" i="71"/>
  <c r="F248" i="71"/>
  <c r="K248" i="71"/>
  <c r="P248" i="71"/>
  <c r="T248" i="71"/>
  <c r="X248" i="71"/>
  <c r="F250" i="71"/>
  <c r="K250" i="71"/>
  <c r="P250" i="71"/>
  <c r="T250" i="71"/>
  <c r="X250" i="71"/>
  <c r="F252" i="71"/>
  <c r="K252" i="71"/>
  <c r="P252" i="71"/>
  <c r="T252" i="71"/>
  <c r="X252" i="71"/>
  <c r="F254" i="71"/>
  <c r="K254" i="71"/>
  <c r="P254" i="71"/>
  <c r="T254" i="71"/>
  <c r="X254" i="71"/>
  <c r="F256" i="71"/>
  <c r="K256" i="71"/>
  <c r="P256" i="71"/>
  <c r="T256" i="71"/>
  <c r="X256" i="71"/>
  <c r="F258" i="71"/>
  <c r="K258" i="71"/>
  <c r="P258" i="71"/>
  <c r="T258" i="71"/>
  <c r="X258" i="71"/>
  <c r="F260" i="71"/>
  <c r="K260" i="71"/>
  <c r="P260" i="71"/>
  <c r="T260" i="71"/>
  <c r="X260" i="71"/>
  <c r="F265" i="71"/>
  <c r="K265" i="71"/>
  <c r="P265" i="71"/>
  <c r="T265" i="71"/>
  <c r="X265" i="71"/>
  <c r="F267" i="71"/>
  <c r="K267" i="71"/>
  <c r="P267" i="71"/>
  <c r="T267" i="71"/>
  <c r="X267" i="71"/>
  <c r="F269" i="71"/>
  <c r="K269" i="71"/>
  <c r="P269" i="71"/>
  <c r="T269" i="71"/>
  <c r="X269" i="71"/>
  <c r="F271" i="71"/>
  <c r="K271" i="71"/>
  <c r="P271" i="71"/>
  <c r="T271" i="71"/>
  <c r="X271" i="71"/>
  <c r="F273" i="71"/>
  <c r="K273" i="71"/>
  <c r="P273" i="71"/>
  <c r="T273" i="71"/>
  <c r="X273" i="71"/>
  <c r="F275" i="71"/>
  <c r="K275" i="71"/>
  <c r="P275" i="71"/>
  <c r="T275" i="71"/>
  <c r="X275" i="71"/>
  <c r="F277" i="71"/>
  <c r="K277" i="71"/>
  <c r="P277" i="71"/>
  <c r="T277" i="71"/>
  <c r="X277" i="71"/>
  <c r="F279" i="71"/>
  <c r="K279" i="71"/>
  <c r="P279" i="71"/>
  <c r="T279" i="71"/>
  <c r="X279" i="71"/>
  <c r="H281" i="71"/>
  <c r="F284" i="71"/>
  <c r="K284" i="71"/>
  <c r="P284" i="71"/>
  <c r="T284" i="71"/>
  <c r="X284" i="71"/>
  <c r="F287" i="71"/>
  <c r="K287" i="71"/>
  <c r="O287" i="71"/>
  <c r="S287" i="71"/>
  <c r="W287" i="71"/>
  <c r="L288" i="71"/>
  <c r="P288" i="71"/>
  <c r="T288" i="71"/>
  <c r="L291" i="71"/>
  <c r="Q291" i="71"/>
  <c r="U291" i="71"/>
  <c r="L293" i="71"/>
  <c r="Q293" i="71"/>
  <c r="U293" i="71"/>
  <c r="L295" i="71"/>
  <c r="Q295" i="71"/>
  <c r="U295" i="71"/>
  <c r="L297" i="71"/>
  <c r="Q297" i="71"/>
  <c r="U297" i="71"/>
  <c r="L302" i="71"/>
  <c r="Q302" i="71"/>
  <c r="U302" i="71"/>
  <c r="L304" i="71"/>
  <c r="Q304" i="71"/>
  <c r="U304" i="71"/>
  <c r="L306" i="71"/>
  <c r="Q306" i="71"/>
  <c r="U306" i="71"/>
  <c r="L308" i="71"/>
  <c r="Q308" i="71"/>
  <c r="U308" i="71"/>
  <c r="L310" i="71"/>
  <c r="Q310" i="71"/>
  <c r="U310" i="71"/>
  <c r="L312" i="71"/>
  <c r="Q312" i="71"/>
  <c r="U312" i="71"/>
  <c r="L314" i="71"/>
  <c r="Q314" i="71"/>
  <c r="U314" i="71"/>
  <c r="L319" i="71"/>
  <c r="Q319" i="71"/>
  <c r="U319" i="71"/>
  <c r="F320" i="71"/>
  <c r="K320" i="71"/>
  <c r="P320" i="71"/>
  <c r="T320" i="71"/>
  <c r="X320" i="71"/>
  <c r="L323" i="71"/>
  <c r="Y323" i="71" s="1"/>
  <c r="Q323" i="71"/>
  <c r="U323" i="71"/>
  <c r="F324" i="71"/>
  <c r="Z324" i="71" s="1"/>
  <c r="K324" i="71"/>
  <c r="P324" i="71"/>
  <c r="T324" i="71"/>
  <c r="L327" i="71"/>
  <c r="Y327" i="71" s="1"/>
  <c r="Q327" i="71"/>
  <c r="U327" i="71"/>
  <c r="F328" i="71"/>
  <c r="K328" i="71"/>
  <c r="P328" i="71"/>
  <c r="T328" i="71"/>
  <c r="X328" i="71"/>
  <c r="L331" i="71"/>
  <c r="Q331" i="71"/>
  <c r="U331" i="71"/>
  <c r="F332" i="71"/>
  <c r="K332" i="71"/>
  <c r="P332" i="71"/>
  <c r="T332" i="71"/>
  <c r="X332" i="71"/>
  <c r="L337" i="71"/>
  <c r="Q337" i="71"/>
  <c r="U337" i="71"/>
  <c r="L339" i="71"/>
  <c r="Q339" i="71"/>
  <c r="U339" i="71"/>
  <c r="L341" i="71"/>
  <c r="Y341" i="71" s="1"/>
  <c r="Q341" i="71"/>
  <c r="U341" i="71"/>
  <c r="L343" i="71"/>
  <c r="Y343" i="71" s="1"/>
  <c r="Q343" i="71"/>
  <c r="U343" i="71"/>
  <c r="L345" i="71"/>
  <c r="Y345" i="71" s="1"/>
  <c r="Q345" i="71"/>
  <c r="U345" i="71"/>
  <c r="L347" i="71"/>
  <c r="Y347" i="71" s="1"/>
  <c r="Q347" i="71"/>
  <c r="U347" i="71"/>
  <c r="L349" i="71"/>
  <c r="Q349" i="71"/>
  <c r="U349" i="71"/>
  <c r="L351" i="71"/>
  <c r="Q351" i="71"/>
  <c r="U351" i="71"/>
  <c r="L357" i="71"/>
  <c r="Q357" i="71"/>
  <c r="U357" i="71"/>
  <c r="F358" i="71"/>
  <c r="Z358" i="71" s="1"/>
  <c r="K358" i="71"/>
  <c r="P358" i="71"/>
  <c r="T358" i="71"/>
  <c r="L361" i="71"/>
  <c r="Q361" i="71"/>
  <c r="U361" i="71"/>
  <c r="F362" i="71"/>
  <c r="Z362" i="71" s="1"/>
  <c r="K362" i="71"/>
  <c r="P362" i="71"/>
  <c r="T362" i="71"/>
  <c r="L365" i="71"/>
  <c r="Q365" i="71"/>
  <c r="U365" i="71"/>
  <c r="F366" i="71"/>
  <c r="K366" i="71"/>
  <c r="P366" i="71"/>
  <c r="T366" i="71"/>
  <c r="X366" i="71"/>
  <c r="L369" i="71"/>
  <c r="Q369" i="71"/>
  <c r="U369" i="71"/>
  <c r="F374" i="71"/>
  <c r="K374" i="71"/>
  <c r="P374" i="71"/>
  <c r="T374" i="71"/>
  <c r="X374" i="71"/>
  <c r="F376" i="71"/>
  <c r="K376" i="71"/>
  <c r="P376" i="71"/>
  <c r="T376" i="71"/>
  <c r="X376" i="71"/>
  <c r="F378" i="71"/>
  <c r="Z378" i="71" s="1"/>
  <c r="K378" i="71"/>
  <c r="P378" i="71"/>
  <c r="T378" i="71"/>
  <c r="F380" i="71"/>
  <c r="Z380" i="71" s="1"/>
  <c r="K380" i="71"/>
  <c r="P380" i="71"/>
  <c r="T380" i="71"/>
  <c r="F382" i="71"/>
  <c r="K382" i="71"/>
  <c r="P382" i="71"/>
  <c r="T382" i="71"/>
  <c r="X382" i="71"/>
  <c r="F384" i="71"/>
  <c r="K384" i="71"/>
  <c r="P384" i="71"/>
  <c r="T384" i="71"/>
  <c r="X384" i="71"/>
  <c r="F386" i="71"/>
  <c r="K386" i="71"/>
  <c r="P386" i="71"/>
  <c r="T386" i="71"/>
  <c r="X386" i="71"/>
  <c r="L391" i="71"/>
  <c r="Q391" i="71"/>
  <c r="U391" i="71"/>
  <c r="L393" i="71"/>
  <c r="Q393" i="71"/>
  <c r="U393" i="71"/>
  <c r="L395" i="71"/>
  <c r="Y395" i="71" s="1"/>
  <c r="Q395" i="71"/>
  <c r="U395" i="71"/>
  <c r="L397" i="71"/>
  <c r="Y397" i="71" s="1"/>
  <c r="Q397" i="71"/>
  <c r="U397" i="71"/>
  <c r="L399" i="71"/>
  <c r="Q399" i="71"/>
  <c r="U399" i="71"/>
  <c r="L401" i="71"/>
  <c r="Q401" i="71"/>
  <c r="U401" i="71"/>
  <c r="L403" i="71"/>
  <c r="Q403" i="71"/>
  <c r="U403" i="71"/>
  <c r="L405" i="71"/>
  <c r="Q405" i="71"/>
  <c r="U405" i="71"/>
  <c r="L410" i="71"/>
  <c r="Q410" i="71"/>
  <c r="U410" i="71"/>
  <c r="L412" i="71"/>
  <c r="Q412" i="71"/>
  <c r="U412" i="71"/>
  <c r="L414" i="71"/>
  <c r="Q414" i="71"/>
  <c r="U414" i="71"/>
  <c r="L416" i="71"/>
  <c r="Q416" i="71"/>
  <c r="U416" i="71"/>
  <c r="L418" i="71"/>
  <c r="Y418" i="71" s="1"/>
  <c r="Q418" i="71"/>
  <c r="U418" i="71"/>
  <c r="L420" i="71"/>
  <c r="Q420" i="71"/>
  <c r="U420" i="71"/>
  <c r="L422" i="71"/>
  <c r="Q422" i="71"/>
  <c r="U422" i="71"/>
  <c r="L427" i="71"/>
  <c r="Q427" i="71"/>
  <c r="U427" i="71"/>
  <c r="L429" i="71"/>
  <c r="Y429" i="71" s="1"/>
  <c r="Q429" i="71"/>
  <c r="U429" i="71"/>
  <c r="L431" i="71"/>
  <c r="Y431" i="71" s="1"/>
  <c r="Q431" i="71"/>
  <c r="U431" i="71"/>
  <c r="L433" i="71"/>
  <c r="Q433" i="71"/>
  <c r="U433" i="71"/>
  <c r="L435" i="71"/>
  <c r="Q435" i="71"/>
  <c r="U435" i="71"/>
  <c r="L437" i="71"/>
  <c r="Q437" i="71"/>
  <c r="U437" i="71"/>
  <c r="L439" i="71"/>
  <c r="Q439" i="71"/>
  <c r="U439" i="71"/>
  <c r="L441" i="71"/>
  <c r="Q441" i="71"/>
  <c r="U441" i="71"/>
  <c r="L450" i="71"/>
  <c r="Q450" i="71"/>
  <c r="U450" i="71"/>
  <c r="L452" i="71"/>
  <c r="Y452" i="71" s="1"/>
  <c r="Q452" i="71"/>
  <c r="U452" i="71"/>
  <c r="L454" i="71"/>
  <c r="Y454" i="71" s="1"/>
  <c r="Q454" i="71"/>
  <c r="U454" i="71"/>
  <c r="L456" i="71"/>
  <c r="Q456" i="71"/>
  <c r="U456" i="71"/>
  <c r="L458" i="71"/>
  <c r="Q458" i="71"/>
  <c r="U458" i="71"/>
  <c r="L460" i="71"/>
  <c r="Q460" i="71"/>
  <c r="U460" i="71"/>
  <c r="L462" i="71"/>
  <c r="Q462" i="71"/>
  <c r="U462" i="71"/>
  <c r="L472" i="71"/>
  <c r="Q472" i="71"/>
  <c r="U472" i="71"/>
  <c r="L474" i="71"/>
  <c r="Y474" i="71" s="1"/>
  <c r="Q474" i="71"/>
  <c r="U474" i="71"/>
  <c r="L476" i="71"/>
  <c r="Y476" i="71" s="1"/>
  <c r="Q476" i="71"/>
  <c r="U476" i="71"/>
  <c r="L478" i="71"/>
  <c r="Y478" i="71" s="1"/>
  <c r="Q478" i="71"/>
  <c r="U478" i="71"/>
  <c r="L480" i="71"/>
  <c r="Q480" i="71"/>
  <c r="U480" i="71"/>
  <c r="L482" i="71"/>
  <c r="Q482" i="71"/>
  <c r="U482" i="71"/>
  <c r="L484" i="71"/>
  <c r="Q484" i="71"/>
  <c r="U484" i="71"/>
  <c r="L486" i="71"/>
  <c r="Q486" i="71"/>
  <c r="U486" i="71"/>
  <c r="L496" i="71"/>
  <c r="Q496" i="71"/>
  <c r="U496" i="71"/>
  <c r="L498" i="71"/>
  <c r="Q498" i="71"/>
  <c r="U498" i="71"/>
  <c r="L500" i="71"/>
  <c r="Q500" i="71"/>
  <c r="U500" i="71"/>
  <c r="L502" i="71"/>
  <c r="Q502" i="71"/>
  <c r="U502" i="71"/>
  <c r="L504" i="71"/>
  <c r="Q504" i="71"/>
  <c r="U504" i="71"/>
  <c r="L506" i="71"/>
  <c r="Q506" i="71"/>
  <c r="U506" i="71"/>
  <c r="L508" i="71"/>
  <c r="Q508" i="71"/>
  <c r="U508" i="71"/>
  <c r="L518" i="71"/>
  <c r="Q518" i="71"/>
  <c r="U518" i="71"/>
  <c r="L520" i="71"/>
  <c r="Q520" i="71"/>
  <c r="U520" i="71"/>
  <c r="L522" i="71"/>
  <c r="Y522" i="71" s="1"/>
  <c r="Q522" i="71"/>
  <c r="U522" i="71"/>
  <c r="L524" i="71"/>
  <c r="Y524" i="71" s="1"/>
  <c r="Q524" i="71"/>
  <c r="U524" i="71"/>
  <c r="L526" i="71"/>
  <c r="Q526" i="71"/>
  <c r="U526" i="71"/>
  <c r="L528" i="71"/>
  <c r="Q528" i="71"/>
  <c r="U528" i="71"/>
  <c r="L530" i="71"/>
  <c r="Q530" i="71"/>
  <c r="U530" i="71"/>
  <c r="Y530" i="71"/>
  <c r="L532" i="71"/>
  <c r="Q532" i="71"/>
  <c r="U532" i="71"/>
  <c r="Y532" i="71"/>
  <c r="L542" i="71"/>
  <c r="Q542" i="71"/>
  <c r="U542" i="71"/>
  <c r="Y542" i="71"/>
  <c r="L544" i="71"/>
  <c r="Q544" i="71"/>
  <c r="U544" i="71"/>
  <c r="Y544" i="71"/>
  <c r="L546" i="71"/>
  <c r="Q546" i="71"/>
  <c r="U546" i="71"/>
  <c r="Y546" i="71"/>
  <c r="L548" i="71"/>
  <c r="Q548" i="71"/>
  <c r="U548" i="71"/>
  <c r="Y548" i="71"/>
  <c r="L550" i="71"/>
  <c r="Q550" i="71"/>
  <c r="U550" i="71"/>
  <c r="Y550" i="71"/>
  <c r="L552" i="71"/>
  <c r="Q552" i="71"/>
  <c r="U552" i="71"/>
  <c r="Y552" i="71"/>
  <c r="L554" i="71"/>
  <c r="Q554" i="71"/>
  <c r="U554" i="71"/>
  <c r="Y554" i="71"/>
  <c r="L564" i="71"/>
  <c r="Q564" i="71"/>
  <c r="U564" i="71"/>
  <c r="Y564" i="71"/>
  <c r="L566" i="71"/>
  <c r="Q566" i="71"/>
  <c r="U566" i="71"/>
  <c r="Y566" i="71"/>
  <c r="L568" i="71"/>
  <c r="Q568" i="71"/>
  <c r="U568" i="71"/>
  <c r="Y568" i="71"/>
  <c r="L570" i="71"/>
  <c r="Q570" i="71"/>
  <c r="U570" i="71"/>
  <c r="Y570" i="71"/>
  <c r="L572" i="71"/>
  <c r="Q572" i="71"/>
  <c r="U572" i="71"/>
  <c r="Y572" i="71"/>
  <c r="L574" i="71"/>
  <c r="Q574" i="71"/>
  <c r="U574" i="71"/>
  <c r="Y574" i="71"/>
  <c r="L576" i="71"/>
  <c r="Q576" i="71"/>
  <c r="U576" i="71"/>
  <c r="Y576" i="71"/>
  <c r="L578" i="71"/>
  <c r="Q578" i="71"/>
  <c r="U578" i="71"/>
  <c r="Y578" i="71"/>
  <c r="L589" i="71"/>
  <c r="Q589" i="71"/>
  <c r="U589" i="71"/>
  <c r="Y589" i="71"/>
  <c r="F590" i="71"/>
  <c r="K590" i="71"/>
  <c r="P590" i="71"/>
  <c r="T590" i="71"/>
  <c r="X590" i="71"/>
  <c r="L593" i="71"/>
  <c r="Q593" i="71"/>
  <c r="U593" i="71"/>
  <c r="Y593" i="71"/>
  <c r="F594" i="71"/>
  <c r="K594" i="71"/>
  <c r="P594" i="71"/>
  <c r="T594" i="71"/>
  <c r="X594" i="71"/>
  <c r="L597" i="71"/>
  <c r="Q597" i="71"/>
  <c r="U597" i="71"/>
  <c r="Y597" i="71"/>
  <c r="F598" i="71"/>
  <c r="K598" i="71"/>
  <c r="P598" i="71"/>
  <c r="T598" i="71"/>
  <c r="X598" i="71"/>
  <c r="L601" i="71"/>
  <c r="Q601" i="71"/>
  <c r="U601" i="71"/>
  <c r="Y601" i="71"/>
  <c r="L612" i="71"/>
  <c r="Q612" i="71"/>
  <c r="U612" i="71"/>
  <c r="Y612" i="71"/>
  <c r="F613" i="71"/>
  <c r="Z613" i="71" s="1"/>
  <c r="K613" i="71"/>
  <c r="P613" i="71"/>
  <c r="T613" i="71"/>
  <c r="L616" i="71"/>
  <c r="Y616" i="71" s="1"/>
  <c r="Q616" i="71"/>
  <c r="U616" i="71"/>
  <c r="P617" i="71"/>
  <c r="T617" i="71"/>
  <c r="L620" i="71"/>
  <c r="Q620" i="71"/>
  <c r="U620" i="71"/>
  <c r="Y620" i="71"/>
  <c r="F621" i="71"/>
  <c r="K621" i="71"/>
  <c r="P621" i="71"/>
  <c r="T621" i="71"/>
  <c r="X621" i="71"/>
  <c r="L624" i="71"/>
  <c r="Q624" i="71"/>
  <c r="U624" i="71"/>
  <c r="Y624" i="71"/>
  <c r="L634" i="71"/>
  <c r="Q634" i="71"/>
  <c r="U634" i="71"/>
  <c r="Y634" i="71"/>
  <c r="L636" i="71"/>
  <c r="Q636" i="71"/>
  <c r="U636" i="71"/>
  <c r="Y636" i="71"/>
  <c r="L638" i="71"/>
  <c r="Q638" i="71"/>
  <c r="U638" i="71"/>
  <c r="Y638" i="71"/>
  <c r="L640" i="71"/>
  <c r="Q640" i="71"/>
  <c r="U640" i="71"/>
  <c r="Y640" i="71"/>
  <c r="L642" i="71"/>
  <c r="Q642" i="71"/>
  <c r="U642" i="71"/>
  <c r="Y642" i="71"/>
  <c r="L644" i="71"/>
  <c r="Q644" i="71"/>
  <c r="U644" i="71"/>
  <c r="Y644" i="71"/>
  <c r="L646" i="71"/>
  <c r="Q646" i="71"/>
  <c r="U646" i="71"/>
  <c r="Y646" i="71"/>
  <c r="F657" i="71"/>
  <c r="Z657" i="71" s="1"/>
  <c r="K657" i="71"/>
  <c r="P657" i="71"/>
  <c r="T657" i="71"/>
  <c r="F659" i="71"/>
  <c r="Z659" i="71" s="1"/>
  <c r="K659" i="71"/>
  <c r="P659" i="71"/>
  <c r="T659" i="71"/>
  <c r="F661" i="71"/>
  <c r="Z661" i="71" s="1"/>
  <c r="K661" i="71"/>
  <c r="P661" i="71"/>
  <c r="T661" i="71"/>
  <c r="F663" i="71"/>
  <c r="Z663" i="71" s="1"/>
  <c r="K663" i="71"/>
  <c r="P663" i="71"/>
  <c r="T663" i="71"/>
  <c r="F665" i="71"/>
  <c r="Z665" i="71" s="1"/>
  <c r="K665" i="71"/>
  <c r="P665" i="71"/>
  <c r="T665" i="71"/>
  <c r="F667" i="71"/>
  <c r="K667" i="71"/>
  <c r="P667" i="71"/>
  <c r="T667" i="71"/>
  <c r="X667" i="71"/>
  <c r="F669" i="71"/>
  <c r="K669" i="71"/>
  <c r="P669" i="71"/>
  <c r="T669" i="71"/>
  <c r="X669" i="71"/>
  <c r="L679" i="71"/>
  <c r="Q679" i="71"/>
  <c r="U679" i="71"/>
  <c r="Y679" i="71"/>
  <c r="L681" i="71"/>
  <c r="Q681" i="71"/>
  <c r="U681" i="71"/>
  <c r="T683" i="71"/>
  <c r="L683" i="71"/>
  <c r="Y683" i="71" s="1"/>
  <c r="Q683" i="71"/>
  <c r="V683" i="71"/>
  <c r="V684" i="71"/>
  <c r="R684" i="71"/>
  <c r="N684" i="71"/>
  <c r="H684" i="71"/>
  <c r="O684" i="71"/>
  <c r="T684" i="71"/>
  <c r="T685" i="71"/>
  <c r="P685" i="71"/>
  <c r="K685" i="71"/>
  <c r="F685" i="71"/>
  <c r="Z685" i="71" s="1"/>
  <c r="N685" i="71"/>
  <c r="S685" i="71"/>
  <c r="Z688" i="71"/>
  <c r="V688" i="71"/>
  <c r="R688" i="71"/>
  <c r="N688" i="71"/>
  <c r="H688" i="71"/>
  <c r="O688" i="71"/>
  <c r="T688" i="71"/>
  <c r="Y688" i="71"/>
  <c r="X689" i="71"/>
  <c r="T689" i="71"/>
  <c r="P689" i="71"/>
  <c r="K689" i="71"/>
  <c r="F689" i="71"/>
  <c r="N689" i="71"/>
  <c r="S689" i="71"/>
  <c r="Y689" i="71"/>
  <c r="Z692" i="71"/>
  <c r="V692" i="71"/>
  <c r="R692" i="71"/>
  <c r="N692" i="71"/>
  <c r="H692" i="71"/>
  <c r="O692" i="71"/>
  <c r="T692" i="71"/>
  <c r="Y692" i="71"/>
  <c r="X693" i="71"/>
  <c r="T693" i="71"/>
  <c r="P693" i="71"/>
  <c r="K693" i="71"/>
  <c r="F693" i="71"/>
  <c r="N693" i="71"/>
  <c r="S693" i="71"/>
  <c r="Y693" i="71"/>
  <c r="X10" i="49"/>
  <c r="V11" i="69" s="1"/>
  <c r="T10" i="49"/>
  <c r="Y10" i="49"/>
  <c r="U10" i="49"/>
  <c r="M10" i="49"/>
  <c r="AA10" i="49"/>
  <c r="X11" i="49"/>
  <c r="V26" i="69" s="1"/>
  <c r="T11" i="49"/>
  <c r="H10" i="49"/>
  <c r="U11" i="49"/>
  <c r="M11" i="49"/>
  <c r="AA11" i="49"/>
  <c r="X12" i="49"/>
  <c r="V41" i="69" s="1"/>
  <c r="T12" i="49"/>
  <c r="H11" i="49"/>
  <c r="U12" i="49"/>
  <c r="M12" i="49"/>
  <c r="AA12" i="49"/>
  <c r="X13" i="49"/>
  <c r="V56" i="69" s="1"/>
  <c r="T13" i="49"/>
  <c r="H12" i="49"/>
  <c r="U13" i="49"/>
  <c r="M13" i="49"/>
  <c r="AA13" i="49"/>
  <c r="X14" i="49"/>
  <c r="V72" i="69" s="1"/>
  <c r="T14" i="49"/>
  <c r="H13" i="49"/>
  <c r="U14" i="49"/>
  <c r="M14" i="49"/>
  <c r="AA14" i="49"/>
  <c r="X15" i="49"/>
  <c r="V87" i="69" s="1"/>
  <c r="T15" i="49"/>
  <c r="H14" i="49"/>
  <c r="U15" i="49"/>
  <c r="M15" i="49"/>
  <c r="AA15" i="49"/>
  <c r="X16" i="49"/>
  <c r="V102" i="69" s="1"/>
  <c r="T16" i="49"/>
  <c r="H15" i="49"/>
  <c r="U16" i="49"/>
  <c r="M16" i="49"/>
  <c r="AA16" i="49"/>
  <c r="X17" i="49"/>
  <c r="V118" i="69" s="1"/>
  <c r="T17" i="49"/>
  <c r="H16" i="49"/>
  <c r="U17" i="49"/>
  <c r="M17" i="49"/>
  <c r="AA17" i="49"/>
  <c r="X18" i="49"/>
  <c r="V133" i="69" s="1"/>
  <c r="T18" i="49"/>
  <c r="H17" i="49"/>
  <c r="U18" i="49"/>
  <c r="M18" i="49"/>
  <c r="AA18" i="49"/>
  <c r="X19" i="49"/>
  <c r="V149" i="69" s="1"/>
  <c r="T19" i="49"/>
  <c r="H18" i="49"/>
  <c r="U19" i="49"/>
  <c r="M19" i="49"/>
  <c r="AA19" i="49"/>
  <c r="X20" i="49"/>
  <c r="V165" i="69" s="1"/>
  <c r="T20" i="49"/>
  <c r="H19" i="49"/>
  <c r="U20" i="49"/>
  <c r="M20" i="49"/>
  <c r="AA20" i="49"/>
  <c r="X21" i="49"/>
  <c r="V184" i="69" s="1"/>
  <c r="T21" i="49"/>
  <c r="H20" i="49"/>
  <c r="U21" i="49"/>
  <c r="M21" i="49"/>
  <c r="AA21" i="49"/>
  <c r="X22" i="49"/>
  <c r="V203" i="69" s="1"/>
  <c r="T22" i="49"/>
  <c r="H21" i="49"/>
  <c r="U22" i="49"/>
  <c r="M22" i="49"/>
  <c r="AA22" i="49"/>
  <c r="X23" i="49"/>
  <c r="V222" i="69" s="1"/>
  <c r="T23" i="49"/>
  <c r="H22" i="49"/>
  <c r="U23" i="49"/>
  <c r="M23" i="49"/>
  <c r="AA23" i="49"/>
  <c r="X24" i="49"/>
  <c r="V241" i="69" s="1"/>
  <c r="T24" i="49"/>
  <c r="H23" i="49"/>
  <c r="Y24" i="49"/>
  <c r="U24" i="49"/>
  <c r="M24" i="49"/>
  <c r="AA24" i="49"/>
  <c r="X26" i="49"/>
  <c r="V261" i="69" s="1"/>
  <c r="T26" i="49"/>
  <c r="H24" i="49"/>
  <c r="AA26" i="49"/>
  <c r="U26" i="49"/>
  <c r="L261" i="69"/>
  <c r="Z26" i="49"/>
  <c r="T43" i="49"/>
  <c r="AA43" i="49"/>
  <c r="U43" i="49"/>
  <c r="X43" i="49"/>
  <c r="Z43" i="49"/>
  <c r="X45" i="49"/>
  <c r="Z46" i="49"/>
  <c r="U18" i="69"/>
  <c r="Q18" i="69"/>
  <c r="M18" i="69"/>
  <c r="I18" i="69"/>
  <c r="W18" i="69"/>
  <c r="S18" i="69"/>
  <c r="O18" i="69"/>
  <c r="K18" i="69"/>
  <c r="G18" i="69"/>
  <c r="V18" i="69"/>
  <c r="R18" i="69"/>
  <c r="N18" i="69"/>
  <c r="J18" i="69"/>
  <c r="X18" i="69"/>
  <c r="L22" i="69"/>
  <c r="U35" i="69"/>
  <c r="Q35" i="69"/>
  <c r="M35" i="69"/>
  <c r="I35" i="69"/>
  <c r="S35" i="69"/>
  <c r="O35" i="69"/>
  <c r="K35" i="69"/>
  <c r="G35" i="69"/>
  <c r="X35" i="69" s="1"/>
  <c r="R35" i="69"/>
  <c r="N35" i="69"/>
  <c r="J35" i="69"/>
  <c r="L39" i="69"/>
  <c r="P46" i="69"/>
  <c r="U54" i="69"/>
  <c r="Q54" i="69"/>
  <c r="M54" i="69"/>
  <c r="I54" i="69"/>
  <c r="S54" i="69"/>
  <c r="O54" i="69"/>
  <c r="V54" i="69" s="1"/>
  <c r="K54" i="69"/>
  <c r="G54" i="69"/>
  <c r="X54" i="69" s="1"/>
  <c r="R54" i="69"/>
  <c r="N54" i="69"/>
  <c r="J54" i="69"/>
  <c r="L61" i="69"/>
  <c r="P65" i="69"/>
  <c r="L77" i="69"/>
  <c r="W77" i="69" s="1"/>
  <c r="P81" i="69"/>
  <c r="U96" i="69"/>
  <c r="Q96" i="69"/>
  <c r="M96" i="69"/>
  <c r="I96" i="69"/>
  <c r="S96" i="69"/>
  <c r="O96" i="69"/>
  <c r="K96" i="69"/>
  <c r="G96" i="69"/>
  <c r="X96" i="69" s="1"/>
  <c r="R96" i="69"/>
  <c r="N96" i="69"/>
  <c r="J96" i="69"/>
  <c r="L100" i="69"/>
  <c r="W100" i="69" s="1"/>
  <c r="U111" i="69"/>
  <c r="Q111" i="69"/>
  <c r="M111" i="69"/>
  <c r="I111" i="69"/>
  <c r="S111" i="69"/>
  <c r="O111" i="69"/>
  <c r="K111" i="69"/>
  <c r="G111" i="69"/>
  <c r="X111" i="69" s="1"/>
  <c r="R111" i="69"/>
  <c r="N111" i="69"/>
  <c r="J111" i="69"/>
  <c r="L115" i="69"/>
  <c r="W115" i="69" s="1"/>
  <c r="U127" i="69"/>
  <c r="Q127" i="69"/>
  <c r="M127" i="69"/>
  <c r="I127" i="69"/>
  <c r="S127" i="69"/>
  <c r="O127" i="69"/>
  <c r="K127" i="69"/>
  <c r="G127" i="69"/>
  <c r="X127" i="69" s="1"/>
  <c r="R127" i="69"/>
  <c r="N127" i="69"/>
  <c r="J127" i="69"/>
  <c r="L131" i="69"/>
  <c r="W131" i="69" s="1"/>
  <c r="L138" i="69"/>
  <c r="P142" i="69"/>
  <c r="U158" i="69"/>
  <c r="Q158" i="69"/>
  <c r="M158" i="69"/>
  <c r="I158" i="69"/>
  <c r="S158" i="69"/>
  <c r="O158" i="69"/>
  <c r="K158" i="69"/>
  <c r="G158" i="69"/>
  <c r="X158" i="69" s="1"/>
  <c r="R158" i="69"/>
  <c r="N158" i="69"/>
  <c r="J158" i="69"/>
  <c r="L162" i="69"/>
  <c r="U173" i="69"/>
  <c r="Q173" i="69"/>
  <c r="M173" i="69"/>
  <c r="I173" i="69"/>
  <c r="S173" i="69"/>
  <c r="O173" i="69"/>
  <c r="K173" i="69"/>
  <c r="G173" i="69"/>
  <c r="X173" i="69" s="1"/>
  <c r="R173" i="69"/>
  <c r="N173" i="69"/>
  <c r="J173" i="69"/>
  <c r="L177" i="69"/>
  <c r="P181" i="69"/>
  <c r="L192" i="69"/>
  <c r="P196" i="69"/>
  <c r="P211" i="69"/>
  <c r="U219" i="69"/>
  <c r="Q219" i="69"/>
  <c r="M219" i="69"/>
  <c r="I219" i="69"/>
  <c r="W219" i="69"/>
  <c r="S219" i="69"/>
  <c r="O219" i="69"/>
  <c r="V219" i="69" s="1"/>
  <c r="K219" i="69"/>
  <c r="G219" i="69"/>
  <c r="X219" i="69" s="1"/>
  <c r="R219" i="69"/>
  <c r="N219" i="69"/>
  <c r="J219" i="69"/>
  <c r="U234" i="69"/>
  <c r="Q234" i="69"/>
  <c r="M234" i="69"/>
  <c r="I234" i="69"/>
  <c r="W234" i="69"/>
  <c r="S234" i="69"/>
  <c r="O234" i="69"/>
  <c r="K234" i="69"/>
  <c r="G234" i="69"/>
  <c r="V234" i="69"/>
  <c r="R234" i="69"/>
  <c r="N234" i="69"/>
  <c r="J234" i="69"/>
  <c r="X234" i="69"/>
  <c r="U249" i="69"/>
  <c r="Q249" i="69"/>
  <c r="M249" i="69"/>
  <c r="I249" i="69"/>
  <c r="W249" i="69"/>
  <c r="S249" i="69"/>
  <c r="O249" i="69"/>
  <c r="K249" i="69"/>
  <c r="G249" i="69"/>
  <c r="V249" i="69"/>
  <c r="R249" i="69"/>
  <c r="N249" i="69"/>
  <c r="J249" i="69"/>
  <c r="X249" i="69"/>
  <c r="P257" i="69"/>
  <c r="W267" i="69"/>
  <c r="Q267" i="69"/>
  <c r="M267" i="69"/>
  <c r="I267" i="69"/>
  <c r="U267" i="69"/>
  <c r="O267" i="69"/>
  <c r="K267" i="69"/>
  <c r="G267" i="69"/>
  <c r="X267" i="69"/>
  <c r="T267" i="69"/>
  <c r="N267" i="69"/>
  <c r="J267" i="69"/>
  <c r="L271" i="69"/>
  <c r="P275" i="69"/>
  <c r="L286" i="69"/>
  <c r="P290" i="69"/>
  <c r="P305" i="69"/>
  <c r="Q313" i="69"/>
  <c r="M313" i="69"/>
  <c r="I313" i="69"/>
  <c r="U313" i="69"/>
  <c r="O313" i="69"/>
  <c r="K313" i="69"/>
  <c r="G313" i="69"/>
  <c r="X313" i="69" s="1"/>
  <c r="T313" i="69"/>
  <c r="N313" i="69"/>
  <c r="J313" i="69"/>
  <c r="U405" i="69"/>
  <c r="O405" i="69"/>
  <c r="K405" i="69"/>
  <c r="G405" i="69"/>
  <c r="X405" i="69" s="1"/>
  <c r="Q405" i="69"/>
  <c r="M405" i="69"/>
  <c r="I405" i="69"/>
  <c r="T405" i="69"/>
  <c r="J405" i="69"/>
  <c r="N405" i="69"/>
  <c r="L405" i="69"/>
  <c r="W405" i="69" s="1"/>
  <c r="P424" i="69"/>
  <c r="AA32" i="50"/>
  <c r="U37" i="50"/>
  <c r="AB37" i="50"/>
  <c r="V37" i="50"/>
  <c r="L30" i="71"/>
  <c r="Q30" i="71"/>
  <c r="U30" i="71"/>
  <c r="L31" i="71"/>
  <c r="Y31" i="71" s="1"/>
  <c r="Q31" i="71"/>
  <c r="U31" i="71"/>
  <c r="L32" i="71"/>
  <c r="Q32" i="71"/>
  <c r="U32" i="71"/>
  <c r="L33" i="71"/>
  <c r="Q33" i="71"/>
  <c r="U33" i="71"/>
  <c r="L34" i="71"/>
  <c r="Y34" i="71" s="1"/>
  <c r="Q34" i="71"/>
  <c r="U34" i="71"/>
  <c r="L35" i="71"/>
  <c r="Q35" i="71"/>
  <c r="U35" i="71"/>
  <c r="L36" i="71"/>
  <c r="Q36" i="71"/>
  <c r="U36" i="71"/>
  <c r="L37" i="71"/>
  <c r="Q37" i="71"/>
  <c r="U37" i="71"/>
  <c r="L38" i="71"/>
  <c r="Q38" i="71"/>
  <c r="U38" i="71"/>
  <c r="L39" i="71"/>
  <c r="Q39" i="71"/>
  <c r="U39" i="71"/>
  <c r="L40" i="71"/>
  <c r="Q40" i="71"/>
  <c r="U40" i="71"/>
  <c r="L41" i="71"/>
  <c r="Q41" i="71"/>
  <c r="U41" i="71"/>
  <c r="L42" i="71"/>
  <c r="Q42" i="71"/>
  <c r="U42" i="71"/>
  <c r="L43" i="71"/>
  <c r="Q43" i="71"/>
  <c r="U43" i="71"/>
  <c r="L44" i="71"/>
  <c r="Q44" i="71"/>
  <c r="U44" i="71"/>
  <c r="L86" i="71"/>
  <c r="Y86" i="71" s="1"/>
  <c r="Q86" i="71"/>
  <c r="U86" i="71"/>
  <c r="L90" i="71"/>
  <c r="Q90" i="71"/>
  <c r="U90" i="71"/>
  <c r="L94" i="71"/>
  <c r="Q94" i="71"/>
  <c r="U94" i="71"/>
  <c r="L98" i="71"/>
  <c r="Q98" i="71"/>
  <c r="U98" i="71"/>
  <c r="L105" i="71"/>
  <c r="Y105" i="71" s="1"/>
  <c r="Q105" i="71"/>
  <c r="U105" i="71"/>
  <c r="L109" i="71"/>
  <c r="Q109" i="71"/>
  <c r="U109" i="71"/>
  <c r="L113" i="71"/>
  <c r="Q113" i="71"/>
  <c r="U113" i="71"/>
  <c r="L117" i="71"/>
  <c r="Q117" i="71"/>
  <c r="U117" i="71"/>
  <c r="L124" i="71"/>
  <c r="Y124" i="71" s="1"/>
  <c r="Q124" i="71"/>
  <c r="U124" i="71"/>
  <c r="L128" i="71"/>
  <c r="Q128" i="71"/>
  <c r="U128" i="71"/>
  <c r="L132" i="71"/>
  <c r="Q132" i="71"/>
  <c r="U132" i="71"/>
  <c r="L139" i="71"/>
  <c r="Y139" i="71" s="1"/>
  <c r="Q139" i="71"/>
  <c r="U139" i="71"/>
  <c r="K143" i="71"/>
  <c r="O143" i="71"/>
  <c r="S143" i="71"/>
  <c r="L149" i="71"/>
  <c r="Q149" i="71"/>
  <c r="U149" i="71"/>
  <c r="L153" i="71"/>
  <c r="Q153" i="71"/>
  <c r="U153" i="71"/>
  <c r="L160" i="71"/>
  <c r="Q160" i="71"/>
  <c r="U160" i="71"/>
  <c r="L164" i="71"/>
  <c r="Q164" i="71"/>
  <c r="U164" i="71"/>
  <c r="L168" i="71"/>
  <c r="Q168" i="71"/>
  <c r="U168" i="71"/>
  <c r="L175" i="71"/>
  <c r="Q175" i="71"/>
  <c r="U175" i="71"/>
  <c r="K179" i="71"/>
  <c r="O179" i="71"/>
  <c r="S179" i="71"/>
  <c r="L185" i="71"/>
  <c r="Q185" i="71"/>
  <c r="U185" i="71"/>
  <c r="L189" i="71"/>
  <c r="Q189" i="71"/>
  <c r="U189" i="71"/>
  <c r="L212" i="71"/>
  <c r="Q212" i="71"/>
  <c r="U212" i="71"/>
  <c r="L214" i="71"/>
  <c r="Y214" i="71" s="1"/>
  <c r="Q214" i="71"/>
  <c r="U214" i="71"/>
  <c r="L216" i="71"/>
  <c r="Q216" i="71"/>
  <c r="U216" i="71"/>
  <c r="L218" i="71"/>
  <c r="Q218" i="71"/>
  <c r="U218" i="71"/>
  <c r="L220" i="71"/>
  <c r="Q220" i="71"/>
  <c r="U220" i="71"/>
  <c r="L222" i="71"/>
  <c r="Q222" i="71"/>
  <c r="U222" i="71"/>
  <c r="L224" i="71"/>
  <c r="Q224" i="71"/>
  <c r="U224" i="71"/>
  <c r="L229" i="71"/>
  <c r="Q229" i="71"/>
  <c r="U229" i="71"/>
  <c r="L231" i="71"/>
  <c r="Q231" i="71"/>
  <c r="U231" i="71"/>
  <c r="L233" i="71"/>
  <c r="Y233" i="71" s="1"/>
  <c r="Q233" i="71"/>
  <c r="U233" i="71"/>
  <c r="L235" i="71"/>
  <c r="Y235" i="71" s="1"/>
  <c r="Q235" i="71"/>
  <c r="U235" i="71"/>
  <c r="L237" i="71"/>
  <c r="Q237" i="71"/>
  <c r="U237" i="71"/>
  <c r="L239" i="71"/>
  <c r="Q239" i="71"/>
  <c r="U239" i="71"/>
  <c r="L241" i="71"/>
  <c r="Q241" i="71"/>
  <c r="U241" i="71"/>
  <c r="L243" i="71"/>
  <c r="Q243" i="71"/>
  <c r="U243" i="71"/>
  <c r="L248" i="71"/>
  <c r="Q248" i="71"/>
  <c r="U248" i="71"/>
  <c r="L250" i="71"/>
  <c r="Q250" i="71"/>
  <c r="U250" i="71"/>
  <c r="L252" i="71"/>
  <c r="Q252" i="71"/>
  <c r="U252" i="71"/>
  <c r="L254" i="71"/>
  <c r="Q254" i="71"/>
  <c r="U254" i="71"/>
  <c r="L256" i="71"/>
  <c r="Q256" i="71"/>
  <c r="U256" i="71"/>
  <c r="L258" i="71"/>
  <c r="Q258" i="71"/>
  <c r="U258" i="71"/>
  <c r="L260" i="71"/>
  <c r="Q260" i="71"/>
  <c r="U260" i="71"/>
  <c r="L265" i="71"/>
  <c r="Q265" i="71"/>
  <c r="U265" i="71"/>
  <c r="L267" i="71"/>
  <c r="Q267" i="71"/>
  <c r="U267" i="71"/>
  <c r="L269" i="71"/>
  <c r="Q269" i="71"/>
  <c r="U269" i="71"/>
  <c r="L271" i="71"/>
  <c r="Q271" i="71"/>
  <c r="U271" i="71"/>
  <c r="L273" i="71"/>
  <c r="Q273" i="71"/>
  <c r="U273" i="71"/>
  <c r="L275" i="71"/>
  <c r="Q275" i="71"/>
  <c r="U275" i="71"/>
  <c r="L277" i="71"/>
  <c r="Q277" i="71"/>
  <c r="U277" i="71"/>
  <c r="L279" i="71"/>
  <c r="Q279" i="71"/>
  <c r="U279" i="71"/>
  <c r="L284" i="71"/>
  <c r="Q284" i="71"/>
  <c r="U284" i="71"/>
  <c r="L287" i="71"/>
  <c r="P287" i="71"/>
  <c r="T287" i="71"/>
  <c r="L320" i="71"/>
  <c r="Q320" i="71"/>
  <c r="U320" i="71"/>
  <c r="L324" i="71"/>
  <c r="Y324" i="71" s="1"/>
  <c r="Q324" i="71"/>
  <c r="U324" i="71"/>
  <c r="L328" i="71"/>
  <c r="Q328" i="71"/>
  <c r="U328" i="71"/>
  <c r="L332" i="71"/>
  <c r="Q332" i="71"/>
  <c r="U332" i="71"/>
  <c r="L358" i="71"/>
  <c r="Y358" i="71" s="1"/>
  <c r="Q358" i="71"/>
  <c r="U358" i="71"/>
  <c r="L362" i="71"/>
  <c r="Q362" i="71"/>
  <c r="U362" i="71"/>
  <c r="L366" i="71"/>
  <c r="Q366" i="71"/>
  <c r="U366" i="71"/>
  <c r="L374" i="71"/>
  <c r="Q374" i="71"/>
  <c r="U374" i="71"/>
  <c r="L376" i="71"/>
  <c r="Q376" i="71"/>
  <c r="U376" i="71"/>
  <c r="L378" i="71"/>
  <c r="Y378" i="71" s="1"/>
  <c r="Q378" i="71"/>
  <c r="U378" i="71"/>
  <c r="L380" i="71"/>
  <c r="Y380" i="71" s="1"/>
  <c r="Q380" i="71"/>
  <c r="U380" i="71"/>
  <c r="L382" i="71"/>
  <c r="Q382" i="71"/>
  <c r="U382" i="71"/>
  <c r="L384" i="71"/>
  <c r="Q384" i="71"/>
  <c r="U384" i="71"/>
  <c r="L386" i="71"/>
  <c r="Q386" i="71"/>
  <c r="U386" i="71"/>
  <c r="H530" i="71"/>
  <c r="N530" i="71"/>
  <c r="R530" i="71"/>
  <c r="V530" i="71"/>
  <c r="H532" i="71"/>
  <c r="N532" i="71"/>
  <c r="R532" i="71"/>
  <c r="V532" i="71"/>
  <c r="H542" i="71"/>
  <c r="N542" i="71"/>
  <c r="R542" i="71"/>
  <c r="V542" i="71"/>
  <c r="H544" i="71"/>
  <c r="N544" i="71"/>
  <c r="R544" i="71"/>
  <c r="V544" i="71"/>
  <c r="H546" i="71"/>
  <c r="N546" i="71"/>
  <c r="R546" i="71"/>
  <c r="V546" i="71"/>
  <c r="H548" i="71"/>
  <c r="N548" i="71"/>
  <c r="R548" i="71"/>
  <c r="V548" i="71"/>
  <c r="H550" i="71"/>
  <c r="N550" i="71"/>
  <c r="R550" i="71"/>
  <c r="V550" i="71"/>
  <c r="H552" i="71"/>
  <c r="N552" i="71"/>
  <c r="R552" i="71"/>
  <c r="V552" i="71"/>
  <c r="H554" i="71"/>
  <c r="N554" i="71"/>
  <c r="R554" i="71"/>
  <c r="V554" i="71"/>
  <c r="H564" i="71"/>
  <c r="N564" i="71"/>
  <c r="R564" i="71"/>
  <c r="V564" i="71"/>
  <c r="H566" i="71"/>
  <c r="N566" i="71"/>
  <c r="R566" i="71"/>
  <c r="V566" i="71"/>
  <c r="N568" i="71"/>
  <c r="R568" i="71"/>
  <c r="V568" i="71"/>
  <c r="H570" i="71"/>
  <c r="N570" i="71"/>
  <c r="R570" i="71"/>
  <c r="V570" i="71"/>
  <c r="H572" i="71"/>
  <c r="N572" i="71"/>
  <c r="R572" i="71"/>
  <c r="V572" i="71"/>
  <c r="H574" i="71"/>
  <c r="N574" i="71"/>
  <c r="R574" i="71"/>
  <c r="V574" i="71"/>
  <c r="H576" i="71"/>
  <c r="N576" i="71"/>
  <c r="R576" i="71"/>
  <c r="V576" i="71"/>
  <c r="H578" i="71"/>
  <c r="N578" i="71"/>
  <c r="R578" i="71"/>
  <c r="V578" i="71"/>
  <c r="H589" i="71"/>
  <c r="N589" i="71"/>
  <c r="R589" i="71"/>
  <c r="V589" i="71"/>
  <c r="L590" i="71"/>
  <c r="Q590" i="71"/>
  <c r="U590" i="71"/>
  <c r="H593" i="71"/>
  <c r="N593" i="71"/>
  <c r="R593" i="71"/>
  <c r="V593" i="71"/>
  <c r="L594" i="71"/>
  <c r="Q594" i="71"/>
  <c r="U594" i="71"/>
  <c r="H597" i="71"/>
  <c r="N597" i="71"/>
  <c r="R597" i="71"/>
  <c r="V597" i="71"/>
  <c r="L598" i="71"/>
  <c r="Q598" i="71"/>
  <c r="U598" i="71"/>
  <c r="H601" i="71"/>
  <c r="N601" i="71"/>
  <c r="R601" i="71"/>
  <c r="V601" i="71"/>
  <c r="N612" i="71"/>
  <c r="R612" i="71"/>
  <c r="V612" i="71"/>
  <c r="L613" i="71"/>
  <c r="Y613" i="71" s="1"/>
  <c r="Q613" i="71"/>
  <c r="U613" i="71"/>
  <c r="H616" i="71"/>
  <c r="N616" i="71"/>
  <c r="R616" i="71"/>
  <c r="V616" i="71"/>
  <c r="L617" i="71"/>
  <c r="Y617" i="71" s="1"/>
  <c r="Q617" i="71"/>
  <c r="U617" i="71"/>
  <c r="H620" i="71"/>
  <c r="N620" i="71"/>
  <c r="R620" i="71"/>
  <c r="V620" i="71"/>
  <c r="L621" i="71"/>
  <c r="Q621" i="71"/>
  <c r="U621" i="71"/>
  <c r="H624" i="71"/>
  <c r="N624" i="71"/>
  <c r="R624" i="71"/>
  <c r="V624" i="71"/>
  <c r="H634" i="71"/>
  <c r="N634" i="71"/>
  <c r="R634" i="71"/>
  <c r="V634" i="71"/>
  <c r="H636" i="71"/>
  <c r="N636" i="71"/>
  <c r="R636" i="71"/>
  <c r="V636" i="71"/>
  <c r="R638" i="71"/>
  <c r="V638" i="71"/>
  <c r="R640" i="71"/>
  <c r="V640" i="71"/>
  <c r="H642" i="71"/>
  <c r="N642" i="71"/>
  <c r="R642" i="71"/>
  <c r="V642" i="71"/>
  <c r="H644" i="71"/>
  <c r="N644" i="71"/>
  <c r="R644" i="71"/>
  <c r="V644" i="71"/>
  <c r="H646" i="71"/>
  <c r="N646" i="71"/>
  <c r="R646" i="71"/>
  <c r="V646" i="71"/>
  <c r="L657" i="71"/>
  <c r="Y657" i="71" s="1"/>
  <c r="Q657" i="71"/>
  <c r="U657" i="71"/>
  <c r="L659" i="71"/>
  <c r="Y659" i="71" s="1"/>
  <c r="Q659" i="71"/>
  <c r="U659" i="71"/>
  <c r="L661" i="71"/>
  <c r="Y661" i="71" s="1"/>
  <c r="Q661" i="71"/>
  <c r="U661" i="71"/>
  <c r="L663" i="71"/>
  <c r="Q663" i="71"/>
  <c r="U663" i="71"/>
  <c r="L665" i="71"/>
  <c r="Q665" i="71"/>
  <c r="U665" i="71"/>
  <c r="L667" i="71"/>
  <c r="Q667" i="71"/>
  <c r="U667" i="71"/>
  <c r="L669" i="71"/>
  <c r="Q669" i="71"/>
  <c r="U669" i="71"/>
  <c r="H679" i="71"/>
  <c r="N679" i="71"/>
  <c r="R679" i="71"/>
  <c r="V679" i="71"/>
  <c r="H681" i="71"/>
  <c r="N681" i="71"/>
  <c r="R681" i="71"/>
  <c r="V681" i="71"/>
  <c r="N683" i="71"/>
  <c r="R683" i="71"/>
  <c r="W683" i="71"/>
  <c r="J684" i="71"/>
  <c r="P684" i="71"/>
  <c r="U684" i="71"/>
  <c r="H685" i="71"/>
  <c r="O685" i="71"/>
  <c r="U685" i="71"/>
  <c r="J688" i="71"/>
  <c r="P688" i="71"/>
  <c r="U688" i="71"/>
  <c r="H689" i="71"/>
  <c r="O689" i="71"/>
  <c r="U689" i="71"/>
  <c r="Z689" i="71"/>
  <c r="J692" i="71"/>
  <c r="P692" i="71"/>
  <c r="U692" i="71"/>
  <c r="H693" i="71"/>
  <c r="O693" i="71"/>
  <c r="U693" i="71"/>
  <c r="Z693" i="71"/>
  <c r="X38" i="49"/>
  <c r="V489" i="69" s="1"/>
  <c r="T38" i="49"/>
  <c r="AA38" i="49"/>
  <c r="U38" i="49"/>
  <c r="T55" i="49"/>
  <c r="AA55" i="49"/>
  <c r="U55" i="49"/>
  <c r="X55" i="49"/>
  <c r="Z55" i="49"/>
  <c r="U14" i="69"/>
  <c r="Q14" i="69"/>
  <c r="M14" i="69"/>
  <c r="I14" i="69"/>
  <c r="W14" i="69"/>
  <c r="S14" i="69"/>
  <c r="O14" i="69"/>
  <c r="K14" i="69"/>
  <c r="G14" i="69"/>
  <c r="V14" i="69"/>
  <c r="R14" i="69"/>
  <c r="N14" i="69"/>
  <c r="J14" i="69"/>
  <c r="X14" i="69"/>
  <c r="U31" i="69"/>
  <c r="Q31" i="69"/>
  <c r="M31" i="69"/>
  <c r="I31" i="69"/>
  <c r="W31" i="69"/>
  <c r="S31" i="69"/>
  <c r="O31" i="69"/>
  <c r="K31" i="69"/>
  <c r="G31" i="69"/>
  <c r="V31" i="69"/>
  <c r="R31" i="69"/>
  <c r="N31" i="69"/>
  <c r="J31" i="69"/>
  <c r="X31" i="69"/>
  <c r="U50" i="69"/>
  <c r="Q50" i="69"/>
  <c r="M50" i="69"/>
  <c r="I50" i="69"/>
  <c r="S50" i="69"/>
  <c r="O50" i="69"/>
  <c r="K50" i="69"/>
  <c r="G50" i="69"/>
  <c r="X50" i="69" s="1"/>
  <c r="R50" i="69"/>
  <c r="N50" i="69"/>
  <c r="J50" i="69"/>
  <c r="U69" i="69"/>
  <c r="Q69" i="69"/>
  <c r="M69" i="69"/>
  <c r="I69" i="69"/>
  <c r="S69" i="69"/>
  <c r="O69" i="69"/>
  <c r="K69" i="69"/>
  <c r="G69" i="69"/>
  <c r="X69" i="69" s="1"/>
  <c r="R69" i="69"/>
  <c r="N69" i="69"/>
  <c r="J69" i="69"/>
  <c r="U85" i="69"/>
  <c r="Q85" i="69"/>
  <c r="M85" i="69"/>
  <c r="I85" i="69"/>
  <c r="S85" i="69"/>
  <c r="O85" i="69"/>
  <c r="K85" i="69"/>
  <c r="G85" i="69"/>
  <c r="X85" i="69" s="1"/>
  <c r="R85" i="69"/>
  <c r="N85" i="69"/>
  <c r="J85" i="69"/>
  <c r="U92" i="69"/>
  <c r="Q92" i="69"/>
  <c r="M92" i="69"/>
  <c r="I92" i="69"/>
  <c r="S92" i="69"/>
  <c r="O92" i="69"/>
  <c r="K92" i="69"/>
  <c r="G92" i="69"/>
  <c r="X92" i="69" s="1"/>
  <c r="R92" i="69"/>
  <c r="N92" i="69"/>
  <c r="J92" i="69"/>
  <c r="U107" i="69"/>
  <c r="Q107" i="69"/>
  <c r="M107" i="69"/>
  <c r="I107" i="69"/>
  <c r="S107" i="69"/>
  <c r="O107" i="69"/>
  <c r="K107" i="69"/>
  <c r="G107" i="69"/>
  <c r="X107" i="69" s="1"/>
  <c r="R107" i="69"/>
  <c r="N107" i="69"/>
  <c r="J107" i="69"/>
  <c r="U123" i="69"/>
  <c r="Q123" i="69"/>
  <c r="M123" i="69"/>
  <c r="I123" i="69"/>
  <c r="S123" i="69"/>
  <c r="O123" i="69"/>
  <c r="K123" i="69"/>
  <c r="G123" i="69"/>
  <c r="X123" i="69" s="1"/>
  <c r="R123" i="69"/>
  <c r="N123" i="69"/>
  <c r="J123" i="69"/>
  <c r="U146" i="69"/>
  <c r="Q146" i="69"/>
  <c r="M146" i="69"/>
  <c r="I146" i="69"/>
  <c r="S146" i="69"/>
  <c r="O146" i="69"/>
  <c r="K146" i="69"/>
  <c r="G146" i="69"/>
  <c r="X146" i="69" s="1"/>
  <c r="R146" i="69"/>
  <c r="N146" i="69"/>
  <c r="J146" i="69"/>
  <c r="U154" i="69"/>
  <c r="Q154" i="69"/>
  <c r="M154" i="69"/>
  <c r="I154" i="69"/>
  <c r="S154" i="69"/>
  <c r="O154" i="69"/>
  <c r="K154" i="69"/>
  <c r="G154" i="69"/>
  <c r="X154" i="69" s="1"/>
  <c r="R154" i="69"/>
  <c r="N154" i="69"/>
  <c r="J154" i="69"/>
  <c r="U200" i="69"/>
  <c r="Q200" i="69"/>
  <c r="M200" i="69"/>
  <c r="I200" i="69"/>
  <c r="S200" i="69"/>
  <c r="O200" i="69"/>
  <c r="K200" i="69"/>
  <c r="G200" i="69"/>
  <c r="X200" i="69" s="1"/>
  <c r="R200" i="69"/>
  <c r="N200" i="69"/>
  <c r="J200" i="69"/>
  <c r="U215" i="69"/>
  <c r="Q215" i="69"/>
  <c r="M215" i="69"/>
  <c r="I215" i="69"/>
  <c r="W215" i="69"/>
  <c r="S215" i="69"/>
  <c r="O215" i="69"/>
  <c r="K215" i="69"/>
  <c r="G215" i="69"/>
  <c r="V215" i="69"/>
  <c r="R215" i="69"/>
  <c r="N215" i="69"/>
  <c r="J215" i="69"/>
  <c r="X215" i="69"/>
  <c r="U230" i="69"/>
  <c r="Q230" i="69"/>
  <c r="M230" i="69"/>
  <c r="I230" i="69"/>
  <c r="S230" i="69"/>
  <c r="O230" i="69"/>
  <c r="K230" i="69"/>
  <c r="G230" i="69"/>
  <c r="X230" i="69" s="1"/>
  <c r="R230" i="69"/>
  <c r="N230" i="69"/>
  <c r="J230" i="69"/>
  <c r="Q294" i="69"/>
  <c r="M294" i="69"/>
  <c r="I294" i="69"/>
  <c r="U294" i="69"/>
  <c r="O294" i="69"/>
  <c r="K294" i="69"/>
  <c r="G294" i="69"/>
  <c r="X294" i="69" s="1"/>
  <c r="T294" i="69"/>
  <c r="N294" i="69"/>
  <c r="J294" i="69"/>
  <c r="Q309" i="69"/>
  <c r="M309" i="69"/>
  <c r="I309" i="69"/>
  <c r="U309" i="69"/>
  <c r="O309" i="69"/>
  <c r="K309" i="69"/>
  <c r="G309" i="69"/>
  <c r="X309" i="69" s="1"/>
  <c r="T309" i="69"/>
  <c r="N309" i="69"/>
  <c r="J309" i="69"/>
  <c r="Q324" i="69"/>
  <c r="M324" i="69"/>
  <c r="I324" i="69"/>
  <c r="U324" i="69"/>
  <c r="O324" i="69"/>
  <c r="K324" i="69"/>
  <c r="G324" i="69"/>
  <c r="X324" i="69" s="1"/>
  <c r="T324" i="69"/>
  <c r="N324" i="69"/>
  <c r="J324" i="69"/>
  <c r="Q327" i="69"/>
  <c r="M327" i="69"/>
  <c r="I327" i="69"/>
  <c r="U327" i="69"/>
  <c r="O327" i="69"/>
  <c r="K327" i="69"/>
  <c r="G327" i="69"/>
  <c r="X327" i="69" s="1"/>
  <c r="T327" i="69"/>
  <c r="J327" i="69"/>
  <c r="N327" i="69"/>
  <c r="L327" i="69"/>
  <c r="W327" i="69" s="1"/>
  <c r="Q346" i="69"/>
  <c r="M346" i="69"/>
  <c r="I346" i="69"/>
  <c r="U346" i="69"/>
  <c r="O346" i="69"/>
  <c r="K346" i="69"/>
  <c r="G346" i="69"/>
  <c r="X346" i="69" s="1"/>
  <c r="T346" i="69"/>
  <c r="J346" i="69"/>
  <c r="N346" i="69"/>
  <c r="L346" i="69"/>
  <c r="Q365" i="69"/>
  <c r="M365" i="69"/>
  <c r="I365" i="69"/>
  <c r="U365" i="69"/>
  <c r="O365" i="69"/>
  <c r="K365" i="69"/>
  <c r="G365" i="69"/>
  <c r="X365" i="69" s="1"/>
  <c r="T365" i="69"/>
  <c r="J365" i="69"/>
  <c r="N365" i="69"/>
  <c r="L365" i="69"/>
  <c r="W365" i="69" s="1"/>
  <c r="Q384" i="69"/>
  <c r="M384" i="69"/>
  <c r="I384" i="69"/>
  <c r="U384" i="69"/>
  <c r="O384" i="69"/>
  <c r="K384" i="69"/>
  <c r="G384" i="69"/>
  <c r="X384" i="69" s="1"/>
  <c r="T384" i="69"/>
  <c r="J384" i="69"/>
  <c r="N384" i="69"/>
  <c r="L384" i="69"/>
  <c r="W384" i="69" s="1"/>
  <c r="U443" i="69"/>
  <c r="O443" i="69"/>
  <c r="K443" i="69"/>
  <c r="G443" i="69"/>
  <c r="X443" i="69" s="1"/>
  <c r="Q443" i="69"/>
  <c r="M443" i="69"/>
  <c r="I443" i="69"/>
  <c r="T443" i="69"/>
  <c r="J443" i="69"/>
  <c r="N443" i="69"/>
  <c r="L443" i="69"/>
  <c r="W443" i="69" s="1"/>
  <c r="U462" i="69"/>
  <c r="O462" i="69"/>
  <c r="K462" i="69"/>
  <c r="G462" i="69"/>
  <c r="X462" i="69" s="1"/>
  <c r="Q462" i="69"/>
  <c r="M462" i="69"/>
  <c r="I462" i="69"/>
  <c r="T462" i="69"/>
  <c r="J462" i="69"/>
  <c r="N462" i="69"/>
  <c r="L462" i="69"/>
  <c r="U481" i="69"/>
  <c r="O481" i="69"/>
  <c r="K481" i="69"/>
  <c r="G481" i="69"/>
  <c r="X481" i="69" s="1"/>
  <c r="Q481" i="69"/>
  <c r="M481" i="69"/>
  <c r="I481" i="69"/>
  <c r="T481" i="69"/>
  <c r="J481" i="69"/>
  <c r="N481" i="69"/>
  <c r="L481" i="69"/>
  <c r="W481" i="69" s="1"/>
  <c r="T29" i="49"/>
  <c r="X29" i="49"/>
  <c r="V318" i="69" s="1"/>
  <c r="T33" i="49"/>
  <c r="X33" i="49"/>
  <c r="V394" i="69" s="1"/>
  <c r="T37" i="49"/>
  <c r="X37" i="49"/>
  <c r="V470" i="69" s="1"/>
  <c r="T42" i="49"/>
  <c r="X42" i="49"/>
  <c r="T46" i="49"/>
  <c r="X46" i="49"/>
  <c r="T50" i="49"/>
  <c r="X50" i="49"/>
  <c r="T54" i="49"/>
  <c r="X54" i="49"/>
  <c r="I15" i="69"/>
  <c r="M15" i="69"/>
  <c r="Q15" i="69"/>
  <c r="U15" i="69"/>
  <c r="L16" i="69"/>
  <c r="P16" i="69"/>
  <c r="T16" i="69"/>
  <c r="X16" i="69"/>
  <c r="I19" i="69"/>
  <c r="M19" i="69"/>
  <c r="Q19" i="69"/>
  <c r="U19" i="69"/>
  <c r="L20" i="69"/>
  <c r="P20" i="69"/>
  <c r="T20" i="69"/>
  <c r="X20" i="69"/>
  <c r="I23" i="69"/>
  <c r="M23" i="69"/>
  <c r="Q23" i="69"/>
  <c r="U23" i="69"/>
  <c r="L24" i="69"/>
  <c r="P24" i="69"/>
  <c r="T24" i="69"/>
  <c r="X24" i="69"/>
  <c r="I28" i="69"/>
  <c r="M28" i="69"/>
  <c r="Q28" i="69"/>
  <c r="U28" i="69"/>
  <c r="L29" i="69"/>
  <c r="P29" i="69"/>
  <c r="T29" i="69"/>
  <c r="X29" i="69"/>
  <c r="I32" i="69"/>
  <c r="M32" i="69"/>
  <c r="Q32" i="69"/>
  <c r="U32" i="69"/>
  <c r="L33" i="69"/>
  <c r="W33" i="69" s="1"/>
  <c r="P33" i="69"/>
  <c r="T33" i="69"/>
  <c r="X33" i="69"/>
  <c r="I36" i="69"/>
  <c r="M36" i="69"/>
  <c r="Q36" i="69"/>
  <c r="U36" i="69"/>
  <c r="L37" i="69"/>
  <c r="W37" i="69" s="1"/>
  <c r="P37" i="69"/>
  <c r="T37" i="69"/>
  <c r="H41" i="69"/>
  <c r="I43" i="69"/>
  <c r="M43" i="69"/>
  <c r="Q43" i="69"/>
  <c r="U43" i="69"/>
  <c r="L44" i="69"/>
  <c r="V44" i="69" s="1"/>
  <c r="P44" i="69"/>
  <c r="T44" i="69"/>
  <c r="I47" i="69"/>
  <c r="M47" i="69"/>
  <c r="Q47" i="69"/>
  <c r="U47" i="69"/>
  <c r="L48" i="69"/>
  <c r="P48" i="69"/>
  <c r="T48" i="69"/>
  <c r="I51" i="69"/>
  <c r="M51" i="69"/>
  <c r="Q51" i="69"/>
  <c r="U51" i="69"/>
  <c r="L52" i="69"/>
  <c r="P52" i="69"/>
  <c r="T52" i="69"/>
  <c r="H56" i="69"/>
  <c r="I58" i="69"/>
  <c r="M58" i="69"/>
  <c r="Q58" i="69"/>
  <c r="U58" i="69"/>
  <c r="L59" i="69"/>
  <c r="P59" i="69"/>
  <c r="T59" i="69"/>
  <c r="I62" i="69"/>
  <c r="M62" i="69"/>
  <c r="Q62" i="69"/>
  <c r="U62" i="69"/>
  <c r="L63" i="69"/>
  <c r="W63" i="69" s="1"/>
  <c r="P63" i="69"/>
  <c r="T63" i="69"/>
  <c r="I66" i="69"/>
  <c r="M66" i="69"/>
  <c r="Q66" i="69"/>
  <c r="U66" i="69"/>
  <c r="L67" i="69"/>
  <c r="W67" i="69" s="1"/>
  <c r="P67" i="69"/>
  <c r="T67" i="69"/>
  <c r="H72" i="69"/>
  <c r="I74" i="69"/>
  <c r="M74" i="69"/>
  <c r="Q74" i="69"/>
  <c r="U74" i="69"/>
  <c r="L75" i="69"/>
  <c r="P75" i="69"/>
  <c r="T75" i="69"/>
  <c r="I78" i="69"/>
  <c r="M78" i="69"/>
  <c r="Q78" i="69"/>
  <c r="U78" i="69"/>
  <c r="L79" i="69"/>
  <c r="P79" i="69"/>
  <c r="T79" i="69"/>
  <c r="I82" i="69"/>
  <c r="M82" i="69"/>
  <c r="Q82" i="69"/>
  <c r="U82" i="69"/>
  <c r="L83" i="69"/>
  <c r="W83" i="69" s="1"/>
  <c r="P83" i="69"/>
  <c r="T83" i="69"/>
  <c r="H87" i="69"/>
  <c r="I89" i="69"/>
  <c r="M89" i="69"/>
  <c r="Q89" i="69"/>
  <c r="U89" i="69"/>
  <c r="L90" i="69"/>
  <c r="P90" i="69"/>
  <c r="T90" i="69"/>
  <c r="I93" i="69"/>
  <c r="M93" i="69"/>
  <c r="Q93" i="69"/>
  <c r="U93" i="69"/>
  <c r="L94" i="69"/>
  <c r="W94" i="69" s="1"/>
  <c r="P94" i="69"/>
  <c r="T94" i="69"/>
  <c r="I97" i="69"/>
  <c r="M97" i="69"/>
  <c r="Q97" i="69"/>
  <c r="U97" i="69"/>
  <c r="L98" i="69"/>
  <c r="P98" i="69"/>
  <c r="T98" i="69"/>
  <c r="H102" i="69"/>
  <c r="I104" i="69"/>
  <c r="M104" i="69"/>
  <c r="Q104" i="69"/>
  <c r="U104" i="69"/>
  <c r="L105" i="69"/>
  <c r="P105" i="69"/>
  <c r="T105" i="69"/>
  <c r="I108" i="69"/>
  <c r="M108" i="69"/>
  <c r="Q108" i="69"/>
  <c r="U108" i="69"/>
  <c r="L109" i="69"/>
  <c r="W109" i="69" s="1"/>
  <c r="P109" i="69"/>
  <c r="T109" i="69"/>
  <c r="I112" i="69"/>
  <c r="M112" i="69"/>
  <c r="Q112" i="69"/>
  <c r="U112" i="69"/>
  <c r="L113" i="69"/>
  <c r="W113" i="69" s="1"/>
  <c r="P113" i="69"/>
  <c r="T113" i="69"/>
  <c r="H118" i="69"/>
  <c r="I120" i="69"/>
  <c r="M120" i="69"/>
  <c r="Q120" i="69"/>
  <c r="U120" i="69"/>
  <c r="L121" i="69"/>
  <c r="P121" i="69"/>
  <c r="T121" i="69"/>
  <c r="I124" i="69"/>
  <c r="M124" i="69"/>
  <c r="Q124" i="69"/>
  <c r="U124" i="69"/>
  <c r="L125" i="69"/>
  <c r="P125" i="69"/>
  <c r="T125" i="69"/>
  <c r="I128" i="69"/>
  <c r="M128" i="69"/>
  <c r="Q128" i="69"/>
  <c r="U128" i="69"/>
  <c r="L129" i="69"/>
  <c r="P129" i="69"/>
  <c r="T129" i="69"/>
  <c r="H133" i="69"/>
  <c r="I135" i="69"/>
  <c r="M135" i="69"/>
  <c r="Q135" i="69"/>
  <c r="U135" i="69"/>
  <c r="L136" i="69"/>
  <c r="P136" i="69"/>
  <c r="T136" i="69"/>
  <c r="I139" i="69"/>
  <c r="M139" i="69"/>
  <c r="Q139" i="69"/>
  <c r="U139" i="69"/>
  <c r="L140" i="69"/>
  <c r="P140" i="69"/>
  <c r="T140" i="69"/>
  <c r="I143" i="69"/>
  <c r="M143" i="69"/>
  <c r="Q143" i="69"/>
  <c r="U143" i="69"/>
  <c r="L144" i="69"/>
  <c r="P144" i="69"/>
  <c r="T144" i="69"/>
  <c r="H149" i="69"/>
  <c r="I151" i="69"/>
  <c r="M151" i="69"/>
  <c r="Q151" i="69"/>
  <c r="U151" i="69"/>
  <c r="L152" i="69"/>
  <c r="P152" i="69"/>
  <c r="T152" i="69"/>
  <c r="I155" i="69"/>
  <c r="M155" i="69"/>
  <c r="Q155" i="69"/>
  <c r="U155" i="69"/>
  <c r="L156" i="69"/>
  <c r="W156" i="69" s="1"/>
  <c r="P156" i="69"/>
  <c r="T156" i="69"/>
  <c r="I159" i="69"/>
  <c r="M159" i="69"/>
  <c r="Q159" i="69"/>
  <c r="U159" i="69"/>
  <c r="L160" i="69"/>
  <c r="W160" i="69" s="1"/>
  <c r="P160" i="69"/>
  <c r="T160" i="69"/>
  <c r="H165" i="69"/>
  <c r="I170" i="69"/>
  <c r="M170" i="69"/>
  <c r="Q170" i="69"/>
  <c r="U170" i="69"/>
  <c r="L171" i="69"/>
  <c r="W171" i="69" s="1"/>
  <c r="P171" i="69"/>
  <c r="T171" i="69"/>
  <c r="I174" i="69"/>
  <c r="M174" i="69"/>
  <c r="Q174" i="69"/>
  <c r="U174" i="69"/>
  <c r="L175" i="69"/>
  <c r="P175" i="69"/>
  <c r="T175" i="69"/>
  <c r="I178" i="69"/>
  <c r="M178" i="69"/>
  <c r="Q178" i="69"/>
  <c r="U178" i="69"/>
  <c r="L179" i="69"/>
  <c r="P179" i="69"/>
  <c r="T179" i="69"/>
  <c r="H184" i="69"/>
  <c r="I189" i="69"/>
  <c r="M189" i="69"/>
  <c r="Q189" i="69"/>
  <c r="U189" i="69"/>
  <c r="L190" i="69"/>
  <c r="P190" i="69"/>
  <c r="T190" i="69"/>
  <c r="X190" i="69"/>
  <c r="I193" i="69"/>
  <c r="M193" i="69"/>
  <c r="Q193" i="69"/>
  <c r="U193" i="69"/>
  <c r="L194" i="69"/>
  <c r="P194" i="69"/>
  <c r="T194" i="69"/>
  <c r="I197" i="69"/>
  <c r="M197" i="69"/>
  <c r="Q197" i="69"/>
  <c r="U197" i="69"/>
  <c r="L198" i="69"/>
  <c r="P198" i="69"/>
  <c r="T198" i="69"/>
  <c r="H203" i="69"/>
  <c r="I208" i="69"/>
  <c r="M208" i="69"/>
  <c r="Q208" i="69"/>
  <c r="U208" i="69"/>
  <c r="L209" i="69"/>
  <c r="W209" i="69" s="1"/>
  <c r="P209" i="69"/>
  <c r="T209" i="69"/>
  <c r="I212" i="69"/>
  <c r="M212" i="69"/>
  <c r="Q212" i="69"/>
  <c r="U212" i="69"/>
  <c r="L213" i="69"/>
  <c r="P213" i="69"/>
  <c r="T213" i="69"/>
  <c r="I216" i="69"/>
  <c r="M216" i="69"/>
  <c r="Q216" i="69"/>
  <c r="U216" i="69"/>
  <c r="L217" i="69"/>
  <c r="P217" i="69"/>
  <c r="T217" i="69"/>
  <c r="H222" i="69"/>
  <c r="I227" i="69"/>
  <c r="M227" i="69"/>
  <c r="Q227" i="69"/>
  <c r="U227" i="69"/>
  <c r="L228" i="69"/>
  <c r="P228" i="69"/>
  <c r="T228" i="69"/>
  <c r="X228" i="69"/>
  <c r="I231" i="69"/>
  <c r="M231" i="69"/>
  <c r="Q231" i="69"/>
  <c r="U231" i="69"/>
  <c r="L232" i="69"/>
  <c r="W232" i="69" s="1"/>
  <c r="P232" i="69"/>
  <c r="T232" i="69"/>
  <c r="I235" i="69"/>
  <c r="M235" i="69"/>
  <c r="Q235" i="69"/>
  <c r="U235" i="69"/>
  <c r="L236" i="69"/>
  <c r="W236" i="69" s="1"/>
  <c r="P236" i="69"/>
  <c r="T236" i="69"/>
  <c r="X236" i="69"/>
  <c r="H241" i="69"/>
  <c r="I246" i="69"/>
  <c r="M246" i="69"/>
  <c r="Q246" i="69"/>
  <c r="U246" i="69"/>
  <c r="L247" i="69"/>
  <c r="P247" i="69"/>
  <c r="T247" i="69"/>
  <c r="X247" i="69"/>
  <c r="I250" i="69"/>
  <c r="M250" i="69"/>
  <c r="Q250" i="69"/>
  <c r="U250" i="69"/>
  <c r="L251" i="69"/>
  <c r="W251" i="69" s="1"/>
  <c r="P251" i="69"/>
  <c r="T251" i="69"/>
  <c r="X251" i="69"/>
  <c r="I254" i="69"/>
  <c r="M254" i="69"/>
  <c r="Q254" i="69"/>
  <c r="U254" i="69"/>
  <c r="L255" i="69"/>
  <c r="P255" i="69"/>
  <c r="T255" i="69"/>
  <c r="X255" i="69"/>
  <c r="H261" i="69"/>
  <c r="I266" i="69"/>
  <c r="M266" i="69"/>
  <c r="Q266" i="69"/>
  <c r="W266" i="69"/>
  <c r="L269" i="69"/>
  <c r="P269" i="69"/>
  <c r="V269" i="69"/>
  <c r="I270" i="69"/>
  <c r="M270" i="69"/>
  <c r="Q270" i="69"/>
  <c r="W270" i="69"/>
  <c r="L273" i="69"/>
  <c r="P273" i="69"/>
  <c r="V273" i="69"/>
  <c r="I274" i="69"/>
  <c r="M274" i="69"/>
  <c r="Q274" i="69"/>
  <c r="W274" i="69"/>
  <c r="L277" i="69"/>
  <c r="P277" i="69"/>
  <c r="V277" i="69"/>
  <c r="H280" i="69"/>
  <c r="I285" i="69"/>
  <c r="M285" i="69"/>
  <c r="Q285" i="69"/>
  <c r="W285" i="69"/>
  <c r="L288" i="69"/>
  <c r="P288" i="69"/>
  <c r="V288" i="69"/>
  <c r="I289" i="69"/>
  <c r="M289" i="69"/>
  <c r="Q289" i="69"/>
  <c r="W289" i="69"/>
  <c r="L292" i="69"/>
  <c r="W292" i="69" s="1"/>
  <c r="P292" i="69"/>
  <c r="I293" i="69"/>
  <c r="M293" i="69"/>
  <c r="Q293" i="69"/>
  <c r="L296" i="69"/>
  <c r="W296" i="69" s="1"/>
  <c r="P296" i="69"/>
  <c r="H299" i="69"/>
  <c r="I304" i="69"/>
  <c r="M304" i="69"/>
  <c r="Q304" i="69"/>
  <c r="L307" i="69"/>
  <c r="V307" i="69" s="1"/>
  <c r="P307" i="69"/>
  <c r="I308" i="69"/>
  <c r="M308" i="69"/>
  <c r="Q308" i="69"/>
  <c r="L311" i="69"/>
  <c r="W311" i="69" s="1"/>
  <c r="P311" i="69"/>
  <c r="I312" i="69"/>
  <c r="M312" i="69"/>
  <c r="Q312" i="69"/>
  <c r="L315" i="69"/>
  <c r="W315" i="69" s="1"/>
  <c r="P315" i="69"/>
  <c r="H318" i="69"/>
  <c r="I323" i="69"/>
  <c r="M323" i="69"/>
  <c r="Q323" i="69"/>
  <c r="G325" i="69"/>
  <c r="X325" i="69" s="1"/>
  <c r="L325" i="69"/>
  <c r="W325" i="69" s="1"/>
  <c r="N329" i="69"/>
  <c r="Q331" i="69"/>
  <c r="M331" i="69"/>
  <c r="I331" i="69"/>
  <c r="U331" i="69"/>
  <c r="O331" i="69"/>
  <c r="K331" i="69"/>
  <c r="G331" i="69"/>
  <c r="X331" i="69" s="1"/>
  <c r="P331" i="69"/>
  <c r="J333" i="69"/>
  <c r="T333" i="69"/>
  <c r="Q342" i="69"/>
  <c r="M342" i="69"/>
  <c r="I342" i="69"/>
  <c r="H337" i="69"/>
  <c r="U342" i="69"/>
  <c r="O342" i="69"/>
  <c r="K342" i="69"/>
  <c r="G342" i="69"/>
  <c r="X342" i="69" s="1"/>
  <c r="P342" i="69"/>
  <c r="J344" i="69"/>
  <c r="T344" i="69"/>
  <c r="N348" i="69"/>
  <c r="Q350" i="69"/>
  <c r="M350" i="69"/>
  <c r="I350" i="69"/>
  <c r="U350" i="69"/>
  <c r="O350" i="69"/>
  <c r="K350" i="69"/>
  <c r="G350" i="69"/>
  <c r="X350" i="69" s="1"/>
  <c r="P350" i="69"/>
  <c r="J352" i="69"/>
  <c r="T352" i="69"/>
  <c r="Q361" i="69"/>
  <c r="M361" i="69"/>
  <c r="I361" i="69"/>
  <c r="H356" i="69"/>
  <c r="U361" i="69"/>
  <c r="O361" i="69"/>
  <c r="K361" i="69"/>
  <c r="G361" i="69"/>
  <c r="X361" i="69" s="1"/>
  <c r="P361" i="69"/>
  <c r="J363" i="69"/>
  <c r="T363" i="69"/>
  <c r="N367" i="69"/>
  <c r="Q369" i="69"/>
  <c r="M369" i="69"/>
  <c r="I369" i="69"/>
  <c r="U369" i="69"/>
  <c r="O369" i="69"/>
  <c r="K369" i="69"/>
  <c r="G369" i="69"/>
  <c r="X369" i="69" s="1"/>
  <c r="P369" i="69"/>
  <c r="J371" i="69"/>
  <c r="T371" i="69"/>
  <c r="Q380" i="69"/>
  <c r="M380" i="69"/>
  <c r="I380" i="69"/>
  <c r="H375" i="69"/>
  <c r="U380" i="69"/>
  <c r="O380" i="69"/>
  <c r="K380" i="69"/>
  <c r="G380" i="69"/>
  <c r="X380" i="69" s="1"/>
  <c r="P380" i="69"/>
  <c r="J382" i="69"/>
  <c r="T382" i="69"/>
  <c r="Q388" i="69"/>
  <c r="M388" i="69"/>
  <c r="I388" i="69"/>
  <c r="U388" i="69"/>
  <c r="O388" i="69"/>
  <c r="K388" i="69"/>
  <c r="G388" i="69"/>
  <c r="X388" i="69" s="1"/>
  <c r="P388" i="69"/>
  <c r="J390" i="69"/>
  <c r="T390" i="69"/>
  <c r="N399" i="69"/>
  <c r="U401" i="69"/>
  <c r="O401" i="69"/>
  <c r="K401" i="69"/>
  <c r="G401" i="69"/>
  <c r="X401" i="69" s="1"/>
  <c r="Q401" i="69"/>
  <c r="M401" i="69"/>
  <c r="I401" i="69"/>
  <c r="P401" i="69"/>
  <c r="J403" i="69"/>
  <c r="T403" i="69"/>
  <c r="U409" i="69"/>
  <c r="O409" i="69"/>
  <c r="K409" i="69"/>
  <c r="G409" i="69"/>
  <c r="X409" i="69" s="1"/>
  <c r="Q409" i="69"/>
  <c r="M409" i="69"/>
  <c r="I409" i="69"/>
  <c r="P409" i="69"/>
  <c r="N418" i="69"/>
  <c r="U420" i="69"/>
  <c r="O420" i="69"/>
  <c r="V420" i="69" s="1"/>
  <c r="K420" i="69"/>
  <c r="G420" i="69"/>
  <c r="X420" i="69" s="1"/>
  <c r="W420" i="69"/>
  <c r="Q420" i="69"/>
  <c r="M420" i="69"/>
  <c r="I420" i="69"/>
  <c r="P420" i="69"/>
  <c r="J422" i="69"/>
  <c r="T422" i="69"/>
  <c r="N426" i="69"/>
  <c r="U428" i="69"/>
  <c r="O428" i="69"/>
  <c r="K428" i="69"/>
  <c r="G428" i="69"/>
  <c r="X428" i="69" s="1"/>
  <c r="Q428" i="69"/>
  <c r="M428" i="69"/>
  <c r="I428" i="69"/>
  <c r="P428" i="69"/>
  <c r="N437" i="69"/>
  <c r="U439" i="69"/>
  <c r="O439" i="69"/>
  <c r="K439" i="69"/>
  <c r="G439" i="69"/>
  <c r="X439" i="69" s="1"/>
  <c r="Q439" i="69"/>
  <c r="M439" i="69"/>
  <c r="I439" i="69"/>
  <c r="P439" i="69"/>
  <c r="J441" i="69"/>
  <c r="T441" i="69"/>
  <c r="N445" i="69"/>
  <c r="U447" i="69"/>
  <c r="O447" i="69"/>
  <c r="K447" i="69"/>
  <c r="G447" i="69"/>
  <c r="X447" i="69" s="1"/>
  <c r="Q447" i="69"/>
  <c r="M447" i="69"/>
  <c r="I447" i="69"/>
  <c r="P447" i="69"/>
  <c r="U458" i="69"/>
  <c r="O458" i="69"/>
  <c r="K458" i="69"/>
  <c r="G458" i="69"/>
  <c r="X458" i="69" s="1"/>
  <c r="Q458" i="69"/>
  <c r="M458" i="69"/>
  <c r="I458" i="69"/>
  <c r="P458" i="69"/>
  <c r="J460" i="69"/>
  <c r="T460" i="69"/>
  <c r="N464" i="69"/>
  <c r="U466" i="69"/>
  <c r="O466" i="69"/>
  <c r="K466" i="69"/>
  <c r="G466" i="69"/>
  <c r="X466" i="69" s="1"/>
  <c r="Q466" i="69"/>
  <c r="M466" i="69"/>
  <c r="I466" i="69"/>
  <c r="P466" i="69"/>
  <c r="N475" i="69"/>
  <c r="U477" i="69"/>
  <c r="O477" i="69"/>
  <c r="K477" i="69"/>
  <c r="G477" i="69"/>
  <c r="X477" i="69" s="1"/>
  <c r="Q477" i="69"/>
  <c r="M477" i="69"/>
  <c r="I477" i="69"/>
  <c r="P477" i="69"/>
  <c r="J479" i="69"/>
  <c r="T479" i="69"/>
  <c r="U485" i="69"/>
  <c r="O485" i="69"/>
  <c r="K485" i="69"/>
  <c r="G485" i="69"/>
  <c r="X485" i="69" s="1"/>
  <c r="Q485" i="69"/>
  <c r="M485" i="69"/>
  <c r="I485" i="69"/>
  <c r="P485" i="69"/>
  <c r="X532" i="69"/>
  <c r="T532" i="69"/>
  <c r="N532" i="69"/>
  <c r="J532" i="69"/>
  <c r="W532" i="69"/>
  <c r="Q532" i="69"/>
  <c r="M532" i="69"/>
  <c r="I532" i="69"/>
  <c r="H527" i="69"/>
  <c r="U532" i="69"/>
  <c r="O532" i="69"/>
  <c r="K532" i="69"/>
  <c r="G532" i="69"/>
  <c r="L536" i="69"/>
  <c r="W536" i="69" s="1"/>
  <c r="AA40" i="50"/>
  <c r="U45" i="50"/>
  <c r="AB45" i="50"/>
  <c r="V45" i="50"/>
  <c r="AD14" i="47"/>
  <c r="W14" i="47"/>
  <c r="D12" i="67"/>
  <c r="T17" i="58"/>
  <c r="R17" i="58"/>
  <c r="D20" i="67"/>
  <c r="V25" i="58"/>
  <c r="Y263" i="71" s="1"/>
  <c r="T25" i="58"/>
  <c r="R25" i="58"/>
  <c r="D28" i="67"/>
  <c r="T33" i="58"/>
  <c r="R33" i="58"/>
  <c r="D38" i="67"/>
  <c r="T43" i="58"/>
  <c r="S43" i="58"/>
  <c r="S52" i="58"/>
  <c r="T52" i="58"/>
  <c r="N52" i="58"/>
  <c r="S68" i="58"/>
  <c r="T68" i="58"/>
  <c r="N68" i="58"/>
  <c r="S76" i="58"/>
  <c r="T76" i="58"/>
  <c r="N76" i="58"/>
  <c r="V98" i="58"/>
  <c r="S98" i="58"/>
  <c r="S112" i="58"/>
  <c r="T112" i="58"/>
  <c r="Q9" i="56"/>
  <c r="T9" i="56"/>
  <c r="AE9" i="56"/>
  <c r="T15" i="56"/>
  <c r="S15" i="56"/>
  <c r="T26" i="56"/>
  <c r="S26" i="56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T28" i="49"/>
  <c r="Z29" i="49"/>
  <c r="T32" i="49"/>
  <c r="Z33" i="49"/>
  <c r="T36" i="49"/>
  <c r="Z37" i="49"/>
  <c r="T40" i="49"/>
  <c r="L13" i="69"/>
  <c r="P13" i="69"/>
  <c r="T13" i="69"/>
  <c r="J15" i="69"/>
  <c r="N15" i="69"/>
  <c r="R15" i="69"/>
  <c r="V15" i="69"/>
  <c r="I16" i="69"/>
  <c r="M16" i="69"/>
  <c r="Q16" i="69"/>
  <c r="L17" i="69"/>
  <c r="P17" i="69"/>
  <c r="T17" i="69"/>
  <c r="J19" i="69"/>
  <c r="N19" i="69"/>
  <c r="R19" i="69"/>
  <c r="V19" i="69"/>
  <c r="I20" i="69"/>
  <c r="M20" i="69"/>
  <c r="Q20" i="69"/>
  <c r="L21" i="69"/>
  <c r="P21" i="69"/>
  <c r="T21" i="69"/>
  <c r="J23" i="69"/>
  <c r="N23" i="69"/>
  <c r="R23" i="69"/>
  <c r="V23" i="69"/>
  <c r="I24" i="69"/>
  <c r="M24" i="69"/>
  <c r="Q24" i="69"/>
  <c r="J28" i="69"/>
  <c r="N28" i="69"/>
  <c r="R28" i="69"/>
  <c r="V28" i="69"/>
  <c r="I29" i="69"/>
  <c r="M29" i="69"/>
  <c r="Q29" i="69"/>
  <c r="L30" i="69"/>
  <c r="P30" i="69"/>
  <c r="T30" i="69"/>
  <c r="J32" i="69"/>
  <c r="N32" i="69"/>
  <c r="R32" i="69"/>
  <c r="V32" i="69"/>
  <c r="I33" i="69"/>
  <c r="M33" i="69"/>
  <c r="Q33" i="69"/>
  <c r="L34" i="69"/>
  <c r="P34" i="69"/>
  <c r="T34" i="69"/>
  <c r="J36" i="69"/>
  <c r="N36" i="69"/>
  <c r="R36" i="69"/>
  <c r="I37" i="69"/>
  <c r="M37" i="69"/>
  <c r="Q37" i="69"/>
  <c r="L38" i="69"/>
  <c r="P38" i="69"/>
  <c r="T38" i="69"/>
  <c r="J43" i="69"/>
  <c r="N43" i="69"/>
  <c r="R43" i="69"/>
  <c r="I44" i="69"/>
  <c r="M44" i="69"/>
  <c r="Q44" i="69"/>
  <c r="L45" i="69"/>
  <c r="P45" i="69"/>
  <c r="T45" i="69"/>
  <c r="J47" i="69"/>
  <c r="N47" i="69"/>
  <c r="R47" i="69"/>
  <c r="I48" i="69"/>
  <c r="M48" i="69"/>
  <c r="Q48" i="69"/>
  <c r="L49" i="69"/>
  <c r="W49" i="69" s="1"/>
  <c r="P49" i="69"/>
  <c r="T49" i="69"/>
  <c r="J51" i="69"/>
  <c r="N51" i="69"/>
  <c r="R51" i="69"/>
  <c r="I52" i="69"/>
  <c r="M52" i="69"/>
  <c r="Q52" i="69"/>
  <c r="L53" i="69"/>
  <c r="W53" i="69" s="1"/>
  <c r="P53" i="69"/>
  <c r="T53" i="69"/>
  <c r="J58" i="69"/>
  <c r="N58" i="69"/>
  <c r="R58" i="69"/>
  <c r="I59" i="69"/>
  <c r="M59" i="69"/>
  <c r="Q59" i="69"/>
  <c r="L60" i="69"/>
  <c r="P60" i="69"/>
  <c r="T60" i="69"/>
  <c r="J62" i="69"/>
  <c r="N62" i="69"/>
  <c r="R62" i="69"/>
  <c r="I63" i="69"/>
  <c r="M63" i="69"/>
  <c r="Q63" i="69"/>
  <c r="L64" i="69"/>
  <c r="W64" i="69" s="1"/>
  <c r="P64" i="69"/>
  <c r="T64" i="69"/>
  <c r="J66" i="69"/>
  <c r="N66" i="69"/>
  <c r="R66" i="69"/>
  <c r="I67" i="69"/>
  <c r="M67" i="69"/>
  <c r="Q67" i="69"/>
  <c r="L68" i="69"/>
  <c r="P68" i="69"/>
  <c r="T68" i="69"/>
  <c r="J74" i="69"/>
  <c r="N74" i="69"/>
  <c r="R74" i="69"/>
  <c r="I75" i="69"/>
  <c r="M75" i="69"/>
  <c r="Q75" i="69"/>
  <c r="L76" i="69"/>
  <c r="P76" i="69"/>
  <c r="T76" i="69"/>
  <c r="J78" i="69"/>
  <c r="N78" i="69"/>
  <c r="R78" i="69"/>
  <c r="I79" i="69"/>
  <c r="M79" i="69"/>
  <c r="Q79" i="69"/>
  <c r="L80" i="69"/>
  <c r="W80" i="69" s="1"/>
  <c r="P80" i="69"/>
  <c r="T80" i="69"/>
  <c r="J82" i="69"/>
  <c r="N82" i="69"/>
  <c r="R82" i="69"/>
  <c r="I83" i="69"/>
  <c r="M83" i="69"/>
  <c r="Q83" i="69"/>
  <c r="L84" i="69"/>
  <c r="P84" i="69"/>
  <c r="T84" i="69"/>
  <c r="J89" i="69"/>
  <c r="N89" i="69"/>
  <c r="R89" i="69"/>
  <c r="I90" i="69"/>
  <c r="M90" i="69"/>
  <c r="Q90" i="69"/>
  <c r="L91" i="69"/>
  <c r="P91" i="69"/>
  <c r="T91" i="69"/>
  <c r="J93" i="69"/>
  <c r="N93" i="69"/>
  <c r="R93" i="69"/>
  <c r="I94" i="69"/>
  <c r="M94" i="69"/>
  <c r="Q94" i="69"/>
  <c r="L95" i="69"/>
  <c r="W95" i="69" s="1"/>
  <c r="P95" i="69"/>
  <c r="T95" i="69"/>
  <c r="J97" i="69"/>
  <c r="N97" i="69"/>
  <c r="R97" i="69"/>
  <c r="I98" i="69"/>
  <c r="M98" i="69"/>
  <c r="Q98" i="69"/>
  <c r="L99" i="69"/>
  <c r="P99" i="69"/>
  <c r="T99" i="69"/>
  <c r="J104" i="69"/>
  <c r="N104" i="69"/>
  <c r="R104" i="69"/>
  <c r="I105" i="69"/>
  <c r="M105" i="69"/>
  <c r="Q105" i="69"/>
  <c r="L106" i="69"/>
  <c r="P106" i="69"/>
  <c r="T106" i="69"/>
  <c r="J108" i="69"/>
  <c r="N108" i="69"/>
  <c r="R108" i="69"/>
  <c r="I109" i="69"/>
  <c r="M109" i="69"/>
  <c r="Q109" i="69"/>
  <c r="L110" i="69"/>
  <c r="W110" i="69" s="1"/>
  <c r="P110" i="69"/>
  <c r="T110" i="69"/>
  <c r="J112" i="69"/>
  <c r="N112" i="69"/>
  <c r="R112" i="69"/>
  <c r="I113" i="69"/>
  <c r="M113" i="69"/>
  <c r="Q113" i="69"/>
  <c r="L114" i="69"/>
  <c r="P114" i="69"/>
  <c r="T114" i="69"/>
  <c r="J120" i="69"/>
  <c r="N120" i="69"/>
  <c r="R120" i="69"/>
  <c r="I121" i="69"/>
  <c r="M121" i="69"/>
  <c r="Q121" i="69"/>
  <c r="L122" i="69"/>
  <c r="P122" i="69"/>
  <c r="T122" i="69"/>
  <c r="J124" i="69"/>
  <c r="N124" i="69"/>
  <c r="R124" i="69"/>
  <c r="I125" i="69"/>
  <c r="M125" i="69"/>
  <c r="Q125" i="69"/>
  <c r="L126" i="69"/>
  <c r="W126" i="69" s="1"/>
  <c r="P126" i="69"/>
  <c r="T126" i="69"/>
  <c r="J128" i="69"/>
  <c r="N128" i="69"/>
  <c r="R128" i="69"/>
  <c r="I129" i="69"/>
  <c r="M129" i="69"/>
  <c r="Q129" i="69"/>
  <c r="L130" i="69"/>
  <c r="W130" i="69" s="1"/>
  <c r="P130" i="69"/>
  <c r="T130" i="69"/>
  <c r="J135" i="69"/>
  <c r="N135" i="69"/>
  <c r="R135" i="69"/>
  <c r="I136" i="69"/>
  <c r="M136" i="69"/>
  <c r="Q136" i="69"/>
  <c r="L137" i="69"/>
  <c r="W137" i="69" s="1"/>
  <c r="P137" i="69"/>
  <c r="T137" i="69"/>
  <c r="J139" i="69"/>
  <c r="N139" i="69"/>
  <c r="R139" i="69"/>
  <c r="I140" i="69"/>
  <c r="M140" i="69"/>
  <c r="Q140" i="69"/>
  <c r="L141" i="69"/>
  <c r="P141" i="69"/>
  <c r="T141" i="69"/>
  <c r="J143" i="69"/>
  <c r="N143" i="69"/>
  <c r="R143" i="69"/>
  <c r="I144" i="69"/>
  <c r="M144" i="69"/>
  <c r="Q144" i="69"/>
  <c r="L145" i="69"/>
  <c r="P145" i="69"/>
  <c r="T145" i="69"/>
  <c r="J151" i="69"/>
  <c r="N151" i="69"/>
  <c r="R151" i="69"/>
  <c r="I152" i="69"/>
  <c r="M152" i="69"/>
  <c r="Q152" i="69"/>
  <c r="L153" i="69"/>
  <c r="P153" i="69"/>
  <c r="T153" i="69"/>
  <c r="J155" i="69"/>
  <c r="N155" i="69"/>
  <c r="R155" i="69"/>
  <c r="I156" i="69"/>
  <c r="M156" i="69"/>
  <c r="Q156" i="69"/>
  <c r="L157" i="69"/>
  <c r="W157" i="69" s="1"/>
  <c r="P157" i="69"/>
  <c r="T157" i="69"/>
  <c r="J159" i="69"/>
  <c r="N159" i="69"/>
  <c r="R159" i="69"/>
  <c r="I160" i="69"/>
  <c r="M160" i="69"/>
  <c r="Q160" i="69"/>
  <c r="L161" i="69"/>
  <c r="W161" i="69" s="1"/>
  <c r="P161" i="69"/>
  <c r="T161" i="69"/>
  <c r="J170" i="69"/>
  <c r="N170" i="69"/>
  <c r="R170" i="69"/>
  <c r="I171" i="69"/>
  <c r="M171" i="69"/>
  <c r="Q171" i="69"/>
  <c r="L172" i="69"/>
  <c r="W172" i="69" s="1"/>
  <c r="P172" i="69"/>
  <c r="T172" i="69"/>
  <c r="J174" i="69"/>
  <c r="N174" i="69"/>
  <c r="R174" i="69"/>
  <c r="I175" i="69"/>
  <c r="M175" i="69"/>
  <c r="Q175" i="69"/>
  <c r="L176" i="69"/>
  <c r="W176" i="69" s="1"/>
  <c r="P176" i="69"/>
  <c r="T176" i="69"/>
  <c r="J178" i="69"/>
  <c r="N178" i="69"/>
  <c r="R178" i="69"/>
  <c r="I179" i="69"/>
  <c r="M179" i="69"/>
  <c r="Q179" i="69"/>
  <c r="L180" i="69"/>
  <c r="P180" i="69"/>
  <c r="T180" i="69"/>
  <c r="J189" i="69"/>
  <c r="N189" i="69"/>
  <c r="R189" i="69"/>
  <c r="I190" i="69"/>
  <c r="M190" i="69"/>
  <c r="Q190" i="69"/>
  <c r="L191" i="69"/>
  <c r="W191" i="69" s="1"/>
  <c r="P191" i="69"/>
  <c r="T191" i="69"/>
  <c r="J193" i="69"/>
  <c r="N193" i="69"/>
  <c r="R193" i="69"/>
  <c r="I194" i="69"/>
  <c r="M194" i="69"/>
  <c r="Q194" i="69"/>
  <c r="L195" i="69"/>
  <c r="W195" i="69" s="1"/>
  <c r="P195" i="69"/>
  <c r="T195" i="69"/>
  <c r="J197" i="69"/>
  <c r="N197" i="69"/>
  <c r="R197" i="69"/>
  <c r="I198" i="69"/>
  <c r="M198" i="69"/>
  <c r="Q198" i="69"/>
  <c r="L199" i="69"/>
  <c r="W199" i="69" s="1"/>
  <c r="P199" i="69"/>
  <c r="T199" i="69"/>
  <c r="J208" i="69"/>
  <c r="N208" i="69"/>
  <c r="R208" i="69"/>
  <c r="V208" i="69"/>
  <c r="I209" i="69"/>
  <c r="M209" i="69"/>
  <c r="Q209" i="69"/>
  <c r="L210" i="69"/>
  <c r="P210" i="69"/>
  <c r="T210" i="69"/>
  <c r="J212" i="69"/>
  <c r="N212" i="69"/>
  <c r="R212" i="69"/>
  <c r="I213" i="69"/>
  <c r="M213" i="69"/>
  <c r="Q213" i="69"/>
  <c r="L214" i="69"/>
  <c r="P214" i="69"/>
  <c r="T214" i="69"/>
  <c r="J216" i="69"/>
  <c r="N216" i="69"/>
  <c r="R216" i="69"/>
  <c r="I217" i="69"/>
  <c r="M217" i="69"/>
  <c r="Q217" i="69"/>
  <c r="L218" i="69"/>
  <c r="P218" i="69"/>
  <c r="T218" i="69"/>
  <c r="J227" i="69"/>
  <c r="N227" i="69"/>
  <c r="R227" i="69"/>
  <c r="I228" i="69"/>
  <c r="M228" i="69"/>
  <c r="Q228" i="69"/>
  <c r="L229" i="69"/>
  <c r="P229" i="69"/>
  <c r="T229" i="69"/>
  <c r="J231" i="69"/>
  <c r="N231" i="69"/>
  <c r="R231" i="69"/>
  <c r="I232" i="69"/>
  <c r="M232" i="69"/>
  <c r="Q232" i="69"/>
  <c r="L233" i="69"/>
  <c r="P233" i="69"/>
  <c r="T233" i="69"/>
  <c r="J235" i="69"/>
  <c r="N235" i="69"/>
  <c r="R235" i="69"/>
  <c r="V235" i="69"/>
  <c r="I236" i="69"/>
  <c r="M236" i="69"/>
  <c r="Q236" i="69"/>
  <c r="L237" i="69"/>
  <c r="W237" i="69" s="1"/>
  <c r="P237" i="69"/>
  <c r="T237" i="69"/>
  <c r="J246" i="69"/>
  <c r="N246" i="69"/>
  <c r="R246" i="69"/>
  <c r="V246" i="69"/>
  <c r="I247" i="69"/>
  <c r="M247" i="69"/>
  <c r="Q247" i="69"/>
  <c r="L248" i="69"/>
  <c r="P248" i="69"/>
  <c r="T248" i="69"/>
  <c r="J250" i="69"/>
  <c r="N250" i="69"/>
  <c r="R250" i="69"/>
  <c r="I251" i="69"/>
  <c r="M251" i="69"/>
  <c r="Q251" i="69"/>
  <c r="L252" i="69"/>
  <c r="P252" i="69"/>
  <c r="T252" i="69"/>
  <c r="J254" i="69"/>
  <c r="N254" i="69"/>
  <c r="R254" i="69"/>
  <c r="V254" i="69"/>
  <c r="I255" i="69"/>
  <c r="M255" i="69"/>
  <c r="Q255" i="69"/>
  <c r="L256" i="69"/>
  <c r="P256" i="69"/>
  <c r="T256" i="69"/>
  <c r="J266" i="69"/>
  <c r="N266" i="69"/>
  <c r="T266" i="69"/>
  <c r="X266" i="69"/>
  <c r="L268" i="69"/>
  <c r="P268" i="69"/>
  <c r="I269" i="69"/>
  <c r="M269" i="69"/>
  <c r="Q269" i="69"/>
  <c r="J270" i="69"/>
  <c r="N270" i="69"/>
  <c r="T270" i="69"/>
  <c r="X270" i="69"/>
  <c r="L272" i="69"/>
  <c r="P272" i="69"/>
  <c r="I273" i="69"/>
  <c r="M273" i="69"/>
  <c r="Q273" i="69"/>
  <c r="J274" i="69"/>
  <c r="N274" i="69"/>
  <c r="T274" i="69"/>
  <c r="X274" i="69"/>
  <c r="L276" i="69"/>
  <c r="P276" i="69"/>
  <c r="I277" i="69"/>
  <c r="M277" i="69"/>
  <c r="Q277" i="69"/>
  <c r="J285" i="69"/>
  <c r="N285" i="69"/>
  <c r="T285" i="69"/>
  <c r="X285" i="69"/>
  <c r="L287" i="69"/>
  <c r="P287" i="69"/>
  <c r="I288" i="69"/>
  <c r="M288" i="69"/>
  <c r="Q288" i="69"/>
  <c r="J289" i="69"/>
  <c r="N289" i="69"/>
  <c r="T289" i="69"/>
  <c r="X289" i="69"/>
  <c r="L291" i="69"/>
  <c r="P291" i="69"/>
  <c r="I292" i="69"/>
  <c r="M292" i="69"/>
  <c r="Q292" i="69"/>
  <c r="J293" i="69"/>
  <c r="N293" i="69"/>
  <c r="T293" i="69"/>
  <c r="L295" i="69"/>
  <c r="P295" i="69"/>
  <c r="I296" i="69"/>
  <c r="M296" i="69"/>
  <c r="Q296" i="69"/>
  <c r="J304" i="69"/>
  <c r="N304" i="69"/>
  <c r="T304" i="69"/>
  <c r="L306" i="69"/>
  <c r="W306" i="69" s="1"/>
  <c r="P306" i="69"/>
  <c r="I307" i="69"/>
  <c r="M307" i="69"/>
  <c r="Q307" i="69"/>
  <c r="J308" i="69"/>
  <c r="N308" i="69"/>
  <c r="T308" i="69"/>
  <c r="L310" i="69"/>
  <c r="W310" i="69" s="1"/>
  <c r="P310" i="69"/>
  <c r="I311" i="69"/>
  <c r="M311" i="69"/>
  <c r="Q311" i="69"/>
  <c r="J312" i="69"/>
  <c r="N312" i="69"/>
  <c r="T312" i="69"/>
  <c r="L314" i="69"/>
  <c r="P314" i="69"/>
  <c r="I315" i="69"/>
  <c r="M315" i="69"/>
  <c r="Q315" i="69"/>
  <c r="J323" i="69"/>
  <c r="N323" i="69"/>
  <c r="T323" i="69"/>
  <c r="U325" i="69"/>
  <c r="O325" i="69"/>
  <c r="K325" i="69"/>
  <c r="Q325" i="69"/>
  <c r="M325" i="69"/>
  <c r="U329" i="69"/>
  <c r="O329" i="69"/>
  <c r="K329" i="69"/>
  <c r="G329" i="69"/>
  <c r="X329" i="69" s="1"/>
  <c r="Q329" i="69"/>
  <c r="M329" i="69"/>
  <c r="I329" i="69"/>
  <c r="P329" i="69"/>
  <c r="J331" i="69"/>
  <c r="T331" i="69"/>
  <c r="L333" i="69"/>
  <c r="J342" i="69"/>
  <c r="T342" i="69"/>
  <c r="L344" i="69"/>
  <c r="W344" i="69" s="1"/>
  <c r="U348" i="69"/>
  <c r="O348" i="69"/>
  <c r="K348" i="69"/>
  <c r="G348" i="69"/>
  <c r="X348" i="69" s="1"/>
  <c r="Q348" i="69"/>
  <c r="M348" i="69"/>
  <c r="I348" i="69"/>
  <c r="P348" i="69"/>
  <c r="J350" i="69"/>
  <c r="T350" i="69"/>
  <c r="L352" i="69"/>
  <c r="W352" i="69" s="1"/>
  <c r="J361" i="69"/>
  <c r="T361" i="69"/>
  <c r="L363" i="69"/>
  <c r="W363" i="69" s="1"/>
  <c r="U367" i="69"/>
  <c r="O367" i="69"/>
  <c r="K367" i="69"/>
  <c r="G367" i="69"/>
  <c r="X367" i="69" s="1"/>
  <c r="Q367" i="69"/>
  <c r="M367" i="69"/>
  <c r="I367" i="69"/>
  <c r="P367" i="69"/>
  <c r="J369" i="69"/>
  <c r="T369" i="69"/>
  <c r="L371" i="69"/>
  <c r="W371" i="69" s="1"/>
  <c r="J380" i="69"/>
  <c r="T380" i="69"/>
  <c r="L382" i="69"/>
  <c r="W382" i="69" s="1"/>
  <c r="U386" i="69"/>
  <c r="O386" i="69"/>
  <c r="K386" i="69"/>
  <c r="G386" i="69"/>
  <c r="X386" i="69" s="1"/>
  <c r="Q386" i="69"/>
  <c r="M386" i="69"/>
  <c r="I386" i="69"/>
  <c r="P386" i="69"/>
  <c r="J388" i="69"/>
  <c r="T388" i="69"/>
  <c r="L390" i="69"/>
  <c r="W390" i="69" s="1"/>
  <c r="Q399" i="69"/>
  <c r="M399" i="69"/>
  <c r="I399" i="69"/>
  <c r="H394" i="69"/>
  <c r="U399" i="69"/>
  <c r="O399" i="69"/>
  <c r="K399" i="69"/>
  <c r="G399" i="69"/>
  <c r="X399" i="69" s="1"/>
  <c r="P399" i="69"/>
  <c r="J401" i="69"/>
  <c r="T401" i="69"/>
  <c r="L403" i="69"/>
  <c r="Q407" i="69"/>
  <c r="M407" i="69"/>
  <c r="I407" i="69"/>
  <c r="U407" i="69"/>
  <c r="O407" i="69"/>
  <c r="K407" i="69"/>
  <c r="G407" i="69"/>
  <c r="X407" i="69" s="1"/>
  <c r="P407" i="69"/>
  <c r="J409" i="69"/>
  <c r="T409" i="69"/>
  <c r="Q418" i="69"/>
  <c r="M418" i="69"/>
  <c r="I418" i="69"/>
  <c r="H413" i="69"/>
  <c r="U418" i="69"/>
  <c r="O418" i="69"/>
  <c r="K418" i="69"/>
  <c r="G418" i="69"/>
  <c r="X418" i="69" s="1"/>
  <c r="P418" i="69"/>
  <c r="J420" i="69"/>
  <c r="T420" i="69"/>
  <c r="L422" i="69"/>
  <c r="Q426" i="69"/>
  <c r="M426" i="69"/>
  <c r="I426" i="69"/>
  <c r="U426" i="69"/>
  <c r="O426" i="69"/>
  <c r="K426" i="69"/>
  <c r="G426" i="69"/>
  <c r="X426" i="69" s="1"/>
  <c r="P426" i="69"/>
  <c r="J428" i="69"/>
  <c r="T428" i="69"/>
  <c r="Q437" i="69"/>
  <c r="M437" i="69"/>
  <c r="I437" i="69"/>
  <c r="H432" i="69"/>
  <c r="U437" i="69"/>
  <c r="O437" i="69"/>
  <c r="K437" i="69"/>
  <c r="G437" i="69"/>
  <c r="X437" i="69" s="1"/>
  <c r="P437" i="69"/>
  <c r="J439" i="69"/>
  <c r="T439" i="69"/>
  <c r="L441" i="69"/>
  <c r="Q445" i="69"/>
  <c r="M445" i="69"/>
  <c r="I445" i="69"/>
  <c r="U445" i="69"/>
  <c r="O445" i="69"/>
  <c r="K445" i="69"/>
  <c r="G445" i="69"/>
  <c r="X445" i="69" s="1"/>
  <c r="P445" i="69"/>
  <c r="T447" i="69"/>
  <c r="Q456" i="69"/>
  <c r="M456" i="69"/>
  <c r="I456" i="69"/>
  <c r="H451" i="69"/>
  <c r="U456" i="69"/>
  <c r="O456" i="69"/>
  <c r="K456" i="69"/>
  <c r="G456" i="69"/>
  <c r="X456" i="69" s="1"/>
  <c r="P456" i="69"/>
  <c r="J458" i="69"/>
  <c r="T458" i="69"/>
  <c r="L460" i="69"/>
  <c r="Q464" i="69"/>
  <c r="M464" i="69"/>
  <c r="I464" i="69"/>
  <c r="U464" i="69"/>
  <c r="O464" i="69"/>
  <c r="K464" i="69"/>
  <c r="G464" i="69"/>
  <c r="X464" i="69" s="1"/>
  <c r="P464" i="69"/>
  <c r="J466" i="69"/>
  <c r="T466" i="69"/>
  <c r="Q475" i="69"/>
  <c r="M475" i="69"/>
  <c r="I475" i="69"/>
  <c r="H470" i="69"/>
  <c r="U475" i="69"/>
  <c r="O475" i="69"/>
  <c r="K475" i="69"/>
  <c r="G475" i="69"/>
  <c r="X475" i="69" s="1"/>
  <c r="P475" i="69"/>
  <c r="J477" i="69"/>
  <c r="T477" i="69"/>
  <c r="L479" i="69"/>
  <c r="W479" i="69" s="1"/>
  <c r="Q483" i="69"/>
  <c r="M483" i="69"/>
  <c r="I483" i="69"/>
  <c r="U483" i="69"/>
  <c r="O483" i="69"/>
  <c r="K483" i="69"/>
  <c r="G483" i="69"/>
  <c r="X483" i="69" s="1"/>
  <c r="P483" i="69"/>
  <c r="J485" i="69"/>
  <c r="T485" i="69"/>
  <c r="M16" i="50"/>
  <c r="AA36" i="50"/>
  <c r="U41" i="50"/>
  <c r="AB41" i="50"/>
  <c r="V41" i="50"/>
  <c r="X14" i="47"/>
  <c r="AB14" i="47"/>
  <c r="AD16" i="47"/>
  <c r="W16" i="47"/>
  <c r="D10" i="67"/>
  <c r="T15" i="58"/>
  <c r="R15" i="58"/>
  <c r="D18" i="67"/>
  <c r="T23" i="58"/>
  <c r="R23" i="58"/>
  <c r="D26" i="67"/>
  <c r="T31" i="58"/>
  <c r="R31" i="58"/>
  <c r="D34" i="67"/>
  <c r="V39" i="58"/>
  <c r="Y535" i="71" s="1"/>
  <c r="T39" i="58"/>
  <c r="R39" i="58"/>
  <c r="S56" i="58"/>
  <c r="T56" i="58"/>
  <c r="N56" i="58"/>
  <c r="S96" i="58"/>
  <c r="T96" i="58"/>
  <c r="V107" i="58"/>
  <c r="S107" i="58"/>
  <c r="T24" i="56"/>
  <c r="S24" i="56"/>
  <c r="AU19" i="90"/>
  <c r="AH19" i="90"/>
  <c r="D8" i="67"/>
  <c r="T13" i="58"/>
  <c r="R13" i="58"/>
  <c r="D16" i="67"/>
  <c r="T21" i="58"/>
  <c r="R21" i="58"/>
  <c r="D24" i="67"/>
  <c r="T29" i="58"/>
  <c r="R29" i="58"/>
  <c r="D32" i="67"/>
  <c r="T37" i="58"/>
  <c r="R37" i="58"/>
  <c r="S48" i="58"/>
  <c r="T48" i="58"/>
  <c r="N48" i="58"/>
  <c r="S64" i="58"/>
  <c r="T64" i="58"/>
  <c r="N64" i="58"/>
  <c r="S72" i="58"/>
  <c r="T72" i="58"/>
  <c r="N72" i="58"/>
  <c r="T22" i="56"/>
  <c r="S22" i="56"/>
  <c r="AU13" i="90"/>
  <c r="AH13" i="90"/>
  <c r="W32" i="57"/>
  <c r="V32" i="57"/>
  <c r="L15" i="69"/>
  <c r="P15" i="69"/>
  <c r="T15" i="69"/>
  <c r="L19" i="69"/>
  <c r="P19" i="69"/>
  <c r="T19" i="69"/>
  <c r="L23" i="69"/>
  <c r="P23" i="69"/>
  <c r="T23" i="69"/>
  <c r="L28" i="69"/>
  <c r="P28" i="69"/>
  <c r="T28" i="69"/>
  <c r="L32" i="69"/>
  <c r="P32" i="69"/>
  <c r="T32" i="69"/>
  <c r="L36" i="69"/>
  <c r="W36" i="69" s="1"/>
  <c r="P36" i="69"/>
  <c r="T36" i="69"/>
  <c r="L43" i="69"/>
  <c r="W43" i="69" s="1"/>
  <c r="P43" i="69"/>
  <c r="T43" i="69"/>
  <c r="L47" i="69"/>
  <c r="W47" i="69" s="1"/>
  <c r="P47" i="69"/>
  <c r="T47" i="69"/>
  <c r="L51" i="69"/>
  <c r="W51" i="69" s="1"/>
  <c r="P51" i="69"/>
  <c r="T51" i="69"/>
  <c r="L58" i="69"/>
  <c r="W58" i="69" s="1"/>
  <c r="P58" i="69"/>
  <c r="T58" i="69"/>
  <c r="L62" i="69"/>
  <c r="W62" i="69" s="1"/>
  <c r="P62" i="69"/>
  <c r="T62" i="69"/>
  <c r="L66" i="69"/>
  <c r="P66" i="69"/>
  <c r="T66" i="69"/>
  <c r="L74" i="69"/>
  <c r="W74" i="69" s="1"/>
  <c r="P74" i="69"/>
  <c r="T74" i="69"/>
  <c r="L78" i="69"/>
  <c r="W78" i="69" s="1"/>
  <c r="P78" i="69"/>
  <c r="T78" i="69"/>
  <c r="L82" i="69"/>
  <c r="P82" i="69"/>
  <c r="T82" i="69"/>
  <c r="L89" i="69"/>
  <c r="W89" i="69" s="1"/>
  <c r="P89" i="69"/>
  <c r="T89" i="69"/>
  <c r="L93" i="69"/>
  <c r="P93" i="69"/>
  <c r="T93" i="69"/>
  <c r="L97" i="69"/>
  <c r="W97" i="69" s="1"/>
  <c r="P97" i="69"/>
  <c r="T97" i="69"/>
  <c r="L104" i="69"/>
  <c r="W104" i="69" s="1"/>
  <c r="P104" i="69"/>
  <c r="T104" i="69"/>
  <c r="L108" i="69"/>
  <c r="W108" i="69" s="1"/>
  <c r="P108" i="69"/>
  <c r="T108" i="69"/>
  <c r="L112" i="69"/>
  <c r="W112" i="69" s="1"/>
  <c r="P112" i="69"/>
  <c r="T112" i="69"/>
  <c r="L120" i="69"/>
  <c r="W120" i="69" s="1"/>
  <c r="P120" i="69"/>
  <c r="T120" i="69"/>
  <c r="L124" i="69"/>
  <c r="P124" i="69"/>
  <c r="T124" i="69"/>
  <c r="L128" i="69"/>
  <c r="W128" i="69" s="1"/>
  <c r="P128" i="69"/>
  <c r="T128" i="69"/>
  <c r="L135" i="69"/>
  <c r="W135" i="69" s="1"/>
  <c r="P135" i="69"/>
  <c r="T135" i="69"/>
  <c r="L139" i="69"/>
  <c r="W139" i="69" s="1"/>
  <c r="P139" i="69"/>
  <c r="T139" i="69"/>
  <c r="L143" i="69"/>
  <c r="W143" i="69" s="1"/>
  <c r="P143" i="69"/>
  <c r="T143" i="69"/>
  <c r="L151" i="69"/>
  <c r="W151" i="69" s="1"/>
  <c r="P151" i="69"/>
  <c r="T151" i="69"/>
  <c r="L155" i="69"/>
  <c r="W155" i="69" s="1"/>
  <c r="P155" i="69"/>
  <c r="T155" i="69"/>
  <c r="L159" i="69"/>
  <c r="P159" i="69"/>
  <c r="T159" i="69"/>
  <c r="L170" i="69"/>
  <c r="W170" i="69" s="1"/>
  <c r="P170" i="69"/>
  <c r="T170" i="69"/>
  <c r="L174" i="69"/>
  <c r="W174" i="69" s="1"/>
  <c r="P174" i="69"/>
  <c r="T174" i="69"/>
  <c r="L178" i="69"/>
  <c r="W178" i="69" s="1"/>
  <c r="P178" i="69"/>
  <c r="T178" i="69"/>
  <c r="L189" i="69"/>
  <c r="W189" i="69" s="1"/>
  <c r="P189" i="69"/>
  <c r="T189" i="69"/>
  <c r="L193" i="69"/>
  <c r="P193" i="69"/>
  <c r="T193" i="69"/>
  <c r="L197" i="69"/>
  <c r="W197" i="69" s="1"/>
  <c r="P197" i="69"/>
  <c r="T197" i="69"/>
  <c r="L208" i="69"/>
  <c r="P208" i="69"/>
  <c r="T208" i="69"/>
  <c r="L212" i="69"/>
  <c r="W212" i="69" s="1"/>
  <c r="P212" i="69"/>
  <c r="T212" i="69"/>
  <c r="L216" i="69"/>
  <c r="V216" i="69" s="1"/>
  <c r="P216" i="69"/>
  <c r="T216" i="69"/>
  <c r="L227" i="69"/>
  <c r="W227" i="69" s="1"/>
  <c r="P227" i="69"/>
  <c r="T227" i="69"/>
  <c r="L231" i="69"/>
  <c r="W231" i="69" s="1"/>
  <c r="P231" i="69"/>
  <c r="T231" i="69"/>
  <c r="L235" i="69"/>
  <c r="P235" i="69"/>
  <c r="T235" i="69"/>
  <c r="L246" i="69"/>
  <c r="P246" i="69"/>
  <c r="T246" i="69"/>
  <c r="L250" i="69"/>
  <c r="P250" i="69"/>
  <c r="T250" i="69"/>
  <c r="L254" i="69"/>
  <c r="P254" i="69"/>
  <c r="T254" i="69"/>
  <c r="L266" i="69"/>
  <c r="P266" i="69"/>
  <c r="L270" i="69"/>
  <c r="P270" i="69"/>
  <c r="L274" i="69"/>
  <c r="P274" i="69"/>
  <c r="L285" i="69"/>
  <c r="P285" i="69"/>
  <c r="L289" i="69"/>
  <c r="P289" i="69"/>
  <c r="L293" i="69"/>
  <c r="P293" i="69"/>
  <c r="L304" i="69"/>
  <c r="W304" i="69" s="1"/>
  <c r="P304" i="69"/>
  <c r="L308" i="69"/>
  <c r="P308" i="69"/>
  <c r="L312" i="69"/>
  <c r="P312" i="69"/>
  <c r="L323" i="69"/>
  <c r="W323" i="69" s="1"/>
  <c r="P323" i="69"/>
  <c r="U333" i="69"/>
  <c r="O333" i="69"/>
  <c r="K333" i="69"/>
  <c r="G333" i="69"/>
  <c r="X333" i="69" s="1"/>
  <c r="Q333" i="69"/>
  <c r="M333" i="69"/>
  <c r="I333" i="69"/>
  <c r="P333" i="69"/>
  <c r="U344" i="69"/>
  <c r="O344" i="69"/>
  <c r="K344" i="69"/>
  <c r="G344" i="69"/>
  <c r="X344" i="69" s="1"/>
  <c r="Q344" i="69"/>
  <c r="M344" i="69"/>
  <c r="I344" i="69"/>
  <c r="P344" i="69"/>
  <c r="U352" i="69"/>
  <c r="O352" i="69"/>
  <c r="K352" i="69"/>
  <c r="G352" i="69"/>
  <c r="X352" i="69" s="1"/>
  <c r="Q352" i="69"/>
  <c r="M352" i="69"/>
  <c r="I352" i="69"/>
  <c r="P352" i="69"/>
  <c r="U363" i="69"/>
  <c r="O363" i="69"/>
  <c r="K363" i="69"/>
  <c r="G363" i="69"/>
  <c r="X363" i="69" s="1"/>
  <c r="Q363" i="69"/>
  <c r="M363" i="69"/>
  <c r="I363" i="69"/>
  <c r="P363" i="69"/>
  <c r="U371" i="69"/>
  <c r="O371" i="69"/>
  <c r="K371" i="69"/>
  <c r="G371" i="69"/>
  <c r="X371" i="69" s="1"/>
  <c r="Q371" i="69"/>
  <c r="M371" i="69"/>
  <c r="I371" i="69"/>
  <c r="P371" i="69"/>
  <c r="U382" i="69"/>
  <c r="O382" i="69"/>
  <c r="K382" i="69"/>
  <c r="G382" i="69"/>
  <c r="X382" i="69" s="1"/>
  <c r="Q382" i="69"/>
  <c r="M382" i="69"/>
  <c r="I382" i="69"/>
  <c r="P382" i="69"/>
  <c r="U390" i="69"/>
  <c r="O390" i="69"/>
  <c r="K390" i="69"/>
  <c r="G390" i="69"/>
  <c r="X390" i="69" s="1"/>
  <c r="Q390" i="69"/>
  <c r="M390" i="69"/>
  <c r="I390" i="69"/>
  <c r="P390" i="69"/>
  <c r="Q403" i="69"/>
  <c r="M403" i="69"/>
  <c r="I403" i="69"/>
  <c r="U403" i="69"/>
  <c r="O403" i="69"/>
  <c r="K403" i="69"/>
  <c r="G403" i="69"/>
  <c r="X403" i="69" s="1"/>
  <c r="P403" i="69"/>
  <c r="Q422" i="69"/>
  <c r="M422" i="69"/>
  <c r="I422" i="69"/>
  <c r="U422" i="69"/>
  <c r="O422" i="69"/>
  <c r="K422" i="69"/>
  <c r="G422" i="69"/>
  <c r="X422" i="69" s="1"/>
  <c r="P422" i="69"/>
  <c r="Q441" i="69"/>
  <c r="M441" i="69"/>
  <c r="I441" i="69"/>
  <c r="U441" i="69"/>
  <c r="O441" i="69"/>
  <c r="K441" i="69"/>
  <c r="G441" i="69"/>
  <c r="X441" i="69" s="1"/>
  <c r="P441" i="69"/>
  <c r="Q460" i="69"/>
  <c r="M460" i="69"/>
  <c r="I460" i="69"/>
  <c r="U460" i="69"/>
  <c r="O460" i="69"/>
  <c r="K460" i="69"/>
  <c r="G460" i="69"/>
  <c r="X460" i="69" s="1"/>
  <c r="P460" i="69"/>
  <c r="Q479" i="69"/>
  <c r="M479" i="69"/>
  <c r="I479" i="69"/>
  <c r="U479" i="69"/>
  <c r="O479" i="69"/>
  <c r="K479" i="69"/>
  <c r="G479" i="69"/>
  <c r="X479" i="69" s="1"/>
  <c r="P479" i="69"/>
  <c r="T536" i="69"/>
  <c r="N536" i="69"/>
  <c r="J536" i="69"/>
  <c r="Q536" i="69"/>
  <c r="M536" i="69"/>
  <c r="I536" i="69"/>
  <c r="U536" i="69"/>
  <c r="O536" i="69"/>
  <c r="K536" i="69"/>
  <c r="G536" i="69"/>
  <c r="X536" i="69" s="1"/>
  <c r="O15" i="50"/>
  <c r="U33" i="50"/>
  <c r="AB33" i="50"/>
  <c r="V33" i="50"/>
  <c r="AA44" i="50"/>
  <c r="U49" i="50"/>
  <c r="AB49" i="50"/>
  <c r="V49" i="50"/>
  <c r="AD12" i="47"/>
  <c r="S5" i="47"/>
  <c r="W12" i="47"/>
  <c r="AB18" i="47"/>
  <c r="AB27" i="47"/>
  <c r="D6" i="67"/>
  <c r="T11" i="58"/>
  <c r="M4" i="58"/>
  <c r="R11" i="58"/>
  <c r="D14" i="67"/>
  <c r="T19" i="58"/>
  <c r="L155" i="71"/>
  <c r="R19" i="58"/>
  <c r="D22" i="67"/>
  <c r="V27" i="58"/>
  <c r="Y299" i="71" s="1"/>
  <c r="T27" i="58"/>
  <c r="R27" i="58"/>
  <c r="D30" i="67"/>
  <c r="T35" i="58"/>
  <c r="R35" i="58"/>
  <c r="S60" i="58"/>
  <c r="T60" i="58"/>
  <c r="N60" i="58"/>
  <c r="S80" i="58"/>
  <c r="T80" i="58"/>
  <c r="N80" i="58"/>
  <c r="V91" i="58"/>
  <c r="S91" i="58"/>
  <c r="V114" i="58"/>
  <c r="S114" i="58"/>
  <c r="T19" i="56"/>
  <c r="S19" i="56"/>
  <c r="R26" i="57"/>
  <c r="P26" i="57"/>
  <c r="J326" i="69"/>
  <c r="N326" i="69"/>
  <c r="T326" i="69"/>
  <c r="L328" i="69"/>
  <c r="W328" i="69" s="1"/>
  <c r="P328" i="69"/>
  <c r="J330" i="69"/>
  <c r="N330" i="69"/>
  <c r="T330" i="69"/>
  <c r="L332" i="69"/>
  <c r="W332" i="69" s="1"/>
  <c r="P332" i="69"/>
  <c r="J334" i="69"/>
  <c r="N334" i="69"/>
  <c r="T334" i="69"/>
  <c r="L343" i="69"/>
  <c r="W343" i="69" s="1"/>
  <c r="P343" i="69"/>
  <c r="J345" i="69"/>
  <c r="N345" i="69"/>
  <c r="T345" i="69"/>
  <c r="L347" i="69"/>
  <c r="W347" i="69" s="1"/>
  <c r="P347" i="69"/>
  <c r="J349" i="69"/>
  <c r="N349" i="69"/>
  <c r="T349" i="69"/>
  <c r="L351" i="69"/>
  <c r="W351" i="69" s="1"/>
  <c r="P351" i="69"/>
  <c r="J353" i="69"/>
  <c r="N353" i="69"/>
  <c r="T353" i="69"/>
  <c r="L362" i="69"/>
  <c r="W362" i="69" s="1"/>
  <c r="P362" i="69"/>
  <c r="J364" i="69"/>
  <c r="N364" i="69"/>
  <c r="T364" i="69"/>
  <c r="X364" i="69"/>
  <c r="L366" i="69"/>
  <c r="P366" i="69"/>
  <c r="J368" i="69"/>
  <c r="N368" i="69"/>
  <c r="T368" i="69"/>
  <c r="L370" i="69"/>
  <c r="W370" i="69" s="1"/>
  <c r="P370" i="69"/>
  <c r="J372" i="69"/>
  <c r="N372" i="69"/>
  <c r="T372" i="69"/>
  <c r="L381" i="69"/>
  <c r="W381" i="69" s="1"/>
  <c r="P381" i="69"/>
  <c r="J383" i="69"/>
  <c r="N383" i="69"/>
  <c r="T383" i="69"/>
  <c r="L385" i="69"/>
  <c r="W385" i="69" s="1"/>
  <c r="P385" i="69"/>
  <c r="J387" i="69"/>
  <c r="N387" i="69"/>
  <c r="T387" i="69"/>
  <c r="L389" i="69"/>
  <c r="W389" i="69" s="1"/>
  <c r="P389" i="69"/>
  <c r="N391" i="69"/>
  <c r="T391" i="69"/>
  <c r="L400" i="69"/>
  <c r="W400" i="69" s="1"/>
  <c r="P400" i="69"/>
  <c r="L404" i="69"/>
  <c r="W404" i="69" s="1"/>
  <c r="P404" i="69"/>
  <c r="L408" i="69"/>
  <c r="W408" i="69" s="1"/>
  <c r="P408" i="69"/>
  <c r="L419" i="69"/>
  <c r="W419" i="69" s="1"/>
  <c r="P419" i="69"/>
  <c r="L423" i="69"/>
  <c r="P423" i="69"/>
  <c r="L427" i="69"/>
  <c r="W427" i="69" s="1"/>
  <c r="P427" i="69"/>
  <c r="L438" i="69"/>
  <c r="W438" i="69" s="1"/>
  <c r="P438" i="69"/>
  <c r="L442" i="69"/>
  <c r="P442" i="69"/>
  <c r="L446" i="69"/>
  <c r="W446" i="69" s="1"/>
  <c r="P446" i="69"/>
  <c r="L457" i="69"/>
  <c r="W457" i="69" s="1"/>
  <c r="P457" i="69"/>
  <c r="L461" i="69"/>
  <c r="W461" i="69" s="1"/>
  <c r="P461" i="69"/>
  <c r="L465" i="69"/>
  <c r="W465" i="69" s="1"/>
  <c r="P465" i="69"/>
  <c r="L476" i="69"/>
  <c r="P476" i="69"/>
  <c r="V476" i="69"/>
  <c r="L480" i="69"/>
  <c r="W480" i="69" s="1"/>
  <c r="P480" i="69"/>
  <c r="L484" i="69"/>
  <c r="W484" i="69" s="1"/>
  <c r="P484" i="69"/>
  <c r="T524" i="69"/>
  <c r="X524" i="69"/>
  <c r="L533" i="69"/>
  <c r="P533" i="69"/>
  <c r="V533" i="69"/>
  <c r="I534" i="69"/>
  <c r="M534" i="69"/>
  <c r="Q534" i="69"/>
  <c r="W534" i="69"/>
  <c r="J535" i="69"/>
  <c r="N535" i="69"/>
  <c r="T535" i="69"/>
  <c r="X535" i="69"/>
  <c r="L537" i="69"/>
  <c r="W537" i="69" s="1"/>
  <c r="P537" i="69"/>
  <c r="I538" i="69"/>
  <c r="M538" i="69"/>
  <c r="Q538" i="69"/>
  <c r="W538" i="69"/>
  <c r="J539" i="69"/>
  <c r="N539" i="69"/>
  <c r="T539" i="69"/>
  <c r="X539" i="69"/>
  <c r="L541" i="69"/>
  <c r="W541" i="69" s="1"/>
  <c r="P541" i="69"/>
  <c r="I542" i="69"/>
  <c r="M542" i="69"/>
  <c r="Q542" i="69"/>
  <c r="W542" i="69"/>
  <c r="J543" i="69"/>
  <c r="N543" i="69"/>
  <c r="T543" i="69"/>
  <c r="X543" i="69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AB31" i="50"/>
  <c r="AB35" i="50"/>
  <c r="AB39" i="50"/>
  <c r="AB43" i="50"/>
  <c r="AB47" i="50"/>
  <c r="AB51" i="50"/>
  <c r="W18" i="47"/>
  <c r="W19" i="47"/>
  <c r="W20" i="47"/>
  <c r="W21" i="47"/>
  <c r="W22" i="47"/>
  <c r="W23" i="47"/>
  <c r="W25" i="47"/>
  <c r="W26" i="47"/>
  <c r="K10" i="58"/>
  <c r="S10" i="58"/>
  <c r="T12" i="58"/>
  <c r="T14" i="58"/>
  <c r="T16" i="58"/>
  <c r="T18" i="58"/>
  <c r="M173" i="71"/>
  <c r="T20" i="58"/>
  <c r="T22" i="58"/>
  <c r="T24" i="58"/>
  <c r="T26" i="58"/>
  <c r="T28" i="58"/>
  <c r="T30" i="58"/>
  <c r="T32" i="58"/>
  <c r="T34" i="58"/>
  <c r="T36" i="58"/>
  <c r="T38" i="58"/>
  <c r="S40" i="58"/>
  <c r="V50" i="58"/>
  <c r="N50" i="58"/>
  <c r="T50" i="58"/>
  <c r="N54" i="58"/>
  <c r="T54" i="58"/>
  <c r="N58" i="58"/>
  <c r="T58" i="58"/>
  <c r="N62" i="58"/>
  <c r="T62" i="58"/>
  <c r="N66" i="58"/>
  <c r="T66" i="58"/>
  <c r="N70" i="58"/>
  <c r="T70" i="58"/>
  <c r="N74" i="58"/>
  <c r="T74" i="58"/>
  <c r="N78" i="58"/>
  <c r="T78" i="58"/>
  <c r="V92" i="58"/>
  <c r="T94" i="58"/>
  <c r="V99" i="58"/>
  <c r="V108" i="58"/>
  <c r="T110" i="58"/>
  <c r="V115" i="58"/>
  <c r="X10" i="56"/>
  <c r="G10" i="56"/>
  <c r="U4" i="56"/>
  <c r="AE10" i="56"/>
  <c r="AE15" i="56"/>
  <c r="T16" i="56"/>
  <c r="AE16" i="56"/>
  <c r="AE19" i="56"/>
  <c r="AE22" i="56"/>
  <c r="AE24" i="56"/>
  <c r="AE26" i="56"/>
  <c r="AH10" i="90"/>
  <c r="AH11" i="90"/>
  <c r="AU15" i="90"/>
  <c r="AH15" i="90"/>
  <c r="H13" i="57"/>
  <c r="H17" i="57"/>
  <c r="R20" i="57"/>
  <c r="P20" i="57"/>
  <c r="AF40" i="79"/>
  <c r="L326" i="69"/>
  <c r="W326" i="69" s="1"/>
  <c r="P326" i="69"/>
  <c r="J328" i="69"/>
  <c r="N328" i="69"/>
  <c r="T328" i="69"/>
  <c r="L330" i="69"/>
  <c r="P330" i="69"/>
  <c r="J332" i="69"/>
  <c r="N332" i="69"/>
  <c r="T332" i="69"/>
  <c r="L334" i="69"/>
  <c r="P334" i="69"/>
  <c r="J343" i="69"/>
  <c r="N343" i="69"/>
  <c r="T343" i="69"/>
  <c r="L345" i="69"/>
  <c r="P345" i="69"/>
  <c r="J347" i="69"/>
  <c r="N347" i="69"/>
  <c r="T347" i="69"/>
  <c r="L349" i="69"/>
  <c r="P349" i="69"/>
  <c r="J351" i="69"/>
  <c r="N351" i="69"/>
  <c r="T351" i="69"/>
  <c r="L353" i="69"/>
  <c r="P353" i="69"/>
  <c r="J362" i="69"/>
  <c r="N362" i="69"/>
  <c r="T362" i="69"/>
  <c r="L364" i="69"/>
  <c r="W364" i="69" s="1"/>
  <c r="P364" i="69"/>
  <c r="J366" i="69"/>
  <c r="N366" i="69"/>
  <c r="T366" i="69"/>
  <c r="L368" i="69"/>
  <c r="P368" i="69"/>
  <c r="J370" i="69"/>
  <c r="N370" i="69"/>
  <c r="T370" i="69"/>
  <c r="L372" i="69"/>
  <c r="P372" i="69"/>
  <c r="J381" i="69"/>
  <c r="N381" i="69"/>
  <c r="T381" i="69"/>
  <c r="L383" i="69"/>
  <c r="P383" i="69"/>
  <c r="J385" i="69"/>
  <c r="N385" i="69"/>
  <c r="T385" i="69"/>
  <c r="L387" i="69"/>
  <c r="P387" i="69"/>
  <c r="J389" i="69"/>
  <c r="N389" i="69"/>
  <c r="T389" i="69"/>
  <c r="L391" i="69"/>
  <c r="P391" i="69"/>
  <c r="J400" i="69"/>
  <c r="N400" i="69"/>
  <c r="T400" i="69"/>
  <c r="L402" i="69"/>
  <c r="P402" i="69"/>
  <c r="J404" i="69"/>
  <c r="N404" i="69"/>
  <c r="T404" i="69"/>
  <c r="L406" i="69"/>
  <c r="P406" i="69"/>
  <c r="J408" i="69"/>
  <c r="N408" i="69"/>
  <c r="T408" i="69"/>
  <c r="L410" i="69"/>
  <c r="W410" i="69" s="1"/>
  <c r="P410" i="69"/>
  <c r="J419" i="69"/>
  <c r="N419" i="69"/>
  <c r="T419" i="69"/>
  <c r="L421" i="69"/>
  <c r="W421" i="69" s="1"/>
  <c r="P421" i="69"/>
  <c r="J423" i="69"/>
  <c r="N423" i="69"/>
  <c r="T423" i="69"/>
  <c r="L425" i="69"/>
  <c r="P425" i="69"/>
  <c r="J427" i="69"/>
  <c r="N427" i="69"/>
  <c r="T427" i="69"/>
  <c r="L429" i="69"/>
  <c r="P429" i="69"/>
  <c r="J438" i="69"/>
  <c r="N438" i="69"/>
  <c r="T438" i="69"/>
  <c r="L440" i="69"/>
  <c r="P440" i="69"/>
  <c r="J442" i="69"/>
  <c r="N442" i="69"/>
  <c r="T442" i="69"/>
  <c r="L444" i="69"/>
  <c r="P444" i="69"/>
  <c r="J446" i="69"/>
  <c r="N446" i="69"/>
  <c r="T446" i="69"/>
  <c r="L448" i="69"/>
  <c r="W448" i="69" s="1"/>
  <c r="P448" i="69"/>
  <c r="J457" i="69"/>
  <c r="N457" i="69"/>
  <c r="T457" i="69"/>
  <c r="L459" i="69"/>
  <c r="W459" i="69" s="1"/>
  <c r="P459" i="69"/>
  <c r="J461" i="69"/>
  <c r="N461" i="69"/>
  <c r="T461" i="69"/>
  <c r="L463" i="69"/>
  <c r="P463" i="69"/>
  <c r="J465" i="69"/>
  <c r="N465" i="69"/>
  <c r="T465" i="69"/>
  <c r="L467" i="69"/>
  <c r="P467" i="69"/>
  <c r="J476" i="69"/>
  <c r="N476" i="69"/>
  <c r="T476" i="69"/>
  <c r="L478" i="69"/>
  <c r="P478" i="69"/>
  <c r="J480" i="69"/>
  <c r="N480" i="69"/>
  <c r="T480" i="69"/>
  <c r="L482" i="69"/>
  <c r="P482" i="69"/>
  <c r="J484" i="69"/>
  <c r="N484" i="69"/>
  <c r="T484" i="69"/>
  <c r="L486" i="69"/>
  <c r="W486" i="69" s="1"/>
  <c r="P486" i="69"/>
  <c r="L494" i="69"/>
  <c r="P494" i="69"/>
  <c r="L495" i="69"/>
  <c r="W495" i="69" s="1"/>
  <c r="P495" i="69"/>
  <c r="L496" i="69"/>
  <c r="P496" i="69"/>
  <c r="L497" i="69"/>
  <c r="P497" i="69"/>
  <c r="L498" i="69"/>
  <c r="V498" i="69" s="1"/>
  <c r="P498" i="69"/>
  <c r="L499" i="69"/>
  <c r="W499" i="69" s="1"/>
  <c r="P499" i="69"/>
  <c r="L500" i="69"/>
  <c r="P500" i="69"/>
  <c r="L501" i="69"/>
  <c r="P501" i="69"/>
  <c r="L502" i="69"/>
  <c r="P502" i="69"/>
  <c r="L503" i="69"/>
  <c r="P503" i="69"/>
  <c r="L504" i="69"/>
  <c r="P504" i="69"/>
  <c r="L505" i="69"/>
  <c r="V505" i="69" s="1"/>
  <c r="P505" i="69"/>
  <c r="L513" i="69"/>
  <c r="V513" i="69" s="1"/>
  <c r="P513" i="69"/>
  <c r="L514" i="69"/>
  <c r="P514" i="69"/>
  <c r="L515" i="69"/>
  <c r="P515" i="69"/>
  <c r="L516" i="69"/>
  <c r="P516" i="69"/>
  <c r="L517" i="69"/>
  <c r="W517" i="69" s="1"/>
  <c r="P517" i="69"/>
  <c r="L518" i="69"/>
  <c r="P518" i="69"/>
  <c r="L519" i="69"/>
  <c r="P519" i="69"/>
  <c r="L520" i="69"/>
  <c r="P520" i="69"/>
  <c r="L521" i="69"/>
  <c r="P521" i="69"/>
  <c r="L522" i="69"/>
  <c r="W522" i="69" s="1"/>
  <c r="P522" i="69"/>
  <c r="L523" i="69"/>
  <c r="P523" i="69"/>
  <c r="L524" i="69"/>
  <c r="P524" i="69"/>
  <c r="J533" i="69"/>
  <c r="N533" i="69"/>
  <c r="T533" i="69"/>
  <c r="G534" i="69"/>
  <c r="K534" i="69"/>
  <c r="O534" i="69"/>
  <c r="U534" i="69"/>
  <c r="L535" i="69"/>
  <c r="P535" i="69"/>
  <c r="J537" i="69"/>
  <c r="N537" i="69"/>
  <c r="T537" i="69"/>
  <c r="G538" i="69"/>
  <c r="K538" i="69"/>
  <c r="O538" i="69"/>
  <c r="U538" i="69"/>
  <c r="L539" i="69"/>
  <c r="P539" i="69"/>
  <c r="J541" i="69"/>
  <c r="N541" i="69"/>
  <c r="T541" i="69"/>
  <c r="G542" i="69"/>
  <c r="K542" i="69"/>
  <c r="O542" i="69"/>
  <c r="U542" i="69"/>
  <c r="L543" i="69"/>
  <c r="P543" i="69"/>
  <c r="W11" i="47"/>
  <c r="W13" i="47"/>
  <c r="W15" i="47"/>
  <c r="I10" i="58"/>
  <c r="J10" i="58" s="1"/>
  <c r="R12" i="58"/>
  <c r="R14" i="58"/>
  <c r="R16" i="58"/>
  <c r="R18" i="58"/>
  <c r="R20" i="58"/>
  <c r="R22" i="58"/>
  <c r="V22" i="58" s="1"/>
  <c r="Y209" i="71" s="1"/>
  <c r="R24" i="58"/>
  <c r="R26" i="58"/>
  <c r="R28" i="58"/>
  <c r="R30" i="58"/>
  <c r="R32" i="58"/>
  <c r="R34" i="58"/>
  <c r="R36" i="58"/>
  <c r="R38" i="58"/>
  <c r="D40" i="67"/>
  <c r="R45" i="58"/>
  <c r="N51" i="58"/>
  <c r="N55" i="58"/>
  <c r="N59" i="58"/>
  <c r="N63" i="58"/>
  <c r="N67" i="58"/>
  <c r="N71" i="58"/>
  <c r="N75" i="58"/>
  <c r="N79" i="58"/>
  <c r="T86" i="58"/>
  <c r="T88" i="58"/>
  <c r="S90" i="58"/>
  <c r="S99" i="58"/>
  <c r="V100" i="58"/>
  <c r="T102" i="58"/>
  <c r="T104" i="58"/>
  <c r="S106" i="58"/>
  <c r="S115" i="58"/>
  <c r="V116" i="58"/>
  <c r="T118" i="58"/>
  <c r="S10" i="56"/>
  <c r="AE12" i="56"/>
  <c r="T13" i="56"/>
  <c r="AE13" i="56"/>
  <c r="AE18" i="56"/>
  <c r="AE21" i="56"/>
  <c r="AE23" i="56"/>
  <c r="AE25" i="56"/>
  <c r="AI11" i="90"/>
  <c r="AH14" i="90"/>
  <c r="R24" i="57"/>
  <c r="P24" i="57"/>
  <c r="L534" i="69"/>
  <c r="P534" i="69"/>
  <c r="L538" i="69"/>
  <c r="P538" i="69"/>
  <c r="L542" i="69"/>
  <c r="P542" i="69"/>
  <c r="X11" i="47"/>
  <c r="X13" i="47"/>
  <c r="X15" i="47"/>
  <c r="S12" i="58"/>
  <c r="S14" i="58"/>
  <c r="S16" i="58"/>
  <c r="S18" i="58"/>
  <c r="S20" i="58"/>
  <c r="S22" i="58"/>
  <c r="S24" i="58"/>
  <c r="S26" i="58"/>
  <c r="S28" i="58"/>
  <c r="S30" i="58"/>
  <c r="S32" i="58"/>
  <c r="S34" i="58"/>
  <c r="S36" i="58"/>
  <c r="S38" i="58"/>
  <c r="V40" i="58"/>
  <c r="Y558" i="71" s="1"/>
  <c r="D35" i="67"/>
  <c r="R40" i="58"/>
  <c r="V88" i="58"/>
  <c r="T90" i="58"/>
  <c r="V104" i="58"/>
  <c r="T106" i="58"/>
  <c r="M9" i="56"/>
  <c r="T12" i="56"/>
  <c r="T18" i="56"/>
  <c r="T21" i="56"/>
  <c r="T23" i="56"/>
  <c r="T25" i="56"/>
  <c r="AI9" i="90"/>
  <c r="AI21" i="90"/>
  <c r="R21" i="57"/>
  <c r="R22" i="57"/>
  <c r="P22" i="57"/>
  <c r="X12" i="56"/>
  <c r="X15" i="56"/>
  <c r="P11" i="57"/>
  <c r="P12" i="57"/>
  <c r="P13" i="57"/>
  <c r="P14" i="57"/>
  <c r="P15" i="57"/>
  <c r="P16" i="57"/>
  <c r="P17" i="57"/>
  <c r="R18" i="57"/>
  <c r="D37" i="67"/>
  <c r="D39" i="67"/>
  <c r="R11" i="57"/>
  <c r="R12" i="57"/>
  <c r="R13" i="57"/>
  <c r="R14" i="57"/>
  <c r="R15" i="57"/>
  <c r="R16" i="57"/>
  <c r="R17" i="57"/>
  <c r="V29" i="57"/>
  <c r="V31" i="57"/>
  <c r="V33" i="57"/>
  <c r="V35" i="57"/>
  <c r="S41" i="58"/>
  <c r="N49" i="58"/>
  <c r="N53" i="58"/>
  <c r="N57" i="58"/>
  <c r="N61" i="58"/>
  <c r="N65" i="58"/>
  <c r="N69" i="58"/>
  <c r="N73" i="58"/>
  <c r="N77" i="58"/>
  <c r="S9" i="56"/>
  <c r="Q16" i="59"/>
  <c r="AA16" i="59"/>
  <c r="P16" i="59"/>
  <c r="Z16" i="59"/>
  <c r="Q12" i="59"/>
  <c r="AA12" i="59"/>
  <c r="P12" i="59"/>
  <c r="Z12" i="59"/>
  <c r="AA13" i="59"/>
  <c r="L4" i="59"/>
  <c r="W4" i="59" s="1"/>
  <c r="Y14" i="59"/>
  <c r="Y21" i="59"/>
  <c r="Y23" i="59"/>
  <c r="Y25" i="59"/>
  <c r="P13" i="59"/>
  <c r="P17" i="59"/>
  <c r="V504" i="69" l="1"/>
  <c r="O29" i="58"/>
  <c r="AA57" i="1"/>
  <c r="M176" i="64"/>
  <c r="AD12" i="48"/>
  <c r="W279" i="66"/>
  <c r="O32" i="58"/>
  <c r="O22" i="58"/>
  <c r="V523" i="69"/>
  <c r="W145" i="66"/>
  <c r="X340" i="71"/>
  <c r="Y366" i="64"/>
  <c r="W59" i="66"/>
  <c r="W523" i="69"/>
  <c r="W54" i="66"/>
  <c r="X68" i="71"/>
  <c r="W108" i="66"/>
  <c r="X357" i="71"/>
  <c r="X108" i="66"/>
  <c r="Y357" i="71"/>
  <c r="W216" i="69"/>
  <c r="N100" i="66"/>
  <c r="Q22" i="58"/>
  <c r="V211" i="69"/>
  <c r="W100" i="66"/>
  <c r="I144" i="71"/>
  <c r="M467" i="66"/>
  <c r="AG24" i="46"/>
  <c r="X213" i="71"/>
  <c r="X473" i="71"/>
  <c r="W76" i="66"/>
  <c r="V214" i="69"/>
  <c r="W168" i="66"/>
  <c r="M161" i="64"/>
  <c r="M11" i="64"/>
  <c r="N17" i="64"/>
  <c r="W214" i="69"/>
  <c r="W21" i="66"/>
  <c r="M144" i="71"/>
  <c r="X71" i="71"/>
  <c r="N168" i="66"/>
  <c r="Y71" i="71"/>
  <c r="X168" i="66"/>
  <c r="X157" i="71"/>
  <c r="V30" i="69"/>
  <c r="N223" i="66"/>
  <c r="V45" i="58"/>
  <c r="Y673" i="71" s="1"/>
  <c r="AC11" i="48"/>
  <c r="W11" i="66" s="1"/>
  <c r="N261" i="66"/>
  <c r="AC17" i="48"/>
  <c r="Y101" i="64" s="1"/>
  <c r="L10" i="71"/>
  <c r="O14" i="58"/>
  <c r="M101" i="64"/>
  <c r="X59" i="66"/>
  <c r="X158" i="71"/>
  <c r="Y157" i="71"/>
  <c r="Y17" i="64"/>
  <c r="AA17" i="64"/>
  <c r="AD11" i="48"/>
  <c r="W211" i="69"/>
  <c r="AC12" i="48"/>
  <c r="W49" i="66" s="1"/>
  <c r="Y242" i="64"/>
  <c r="N121" i="64"/>
  <c r="AA121" i="64"/>
  <c r="Y121" i="64"/>
  <c r="Z121" i="64" s="1"/>
  <c r="W30" i="69"/>
  <c r="W85" i="66"/>
  <c r="X680" i="71"/>
  <c r="L389" i="71"/>
  <c r="L83" i="71"/>
  <c r="O42" i="58"/>
  <c r="AC15" i="48"/>
  <c r="Y71" i="64" s="1"/>
  <c r="AC14" i="48"/>
  <c r="W125" i="66" s="1"/>
  <c r="AD14" i="48"/>
  <c r="M206" i="64"/>
  <c r="M71" i="64"/>
  <c r="M56" i="64"/>
  <c r="AD15" i="48"/>
  <c r="M13" i="48"/>
  <c r="M14" i="48"/>
  <c r="M17" i="48"/>
  <c r="M15" i="48"/>
  <c r="M16" i="48"/>
  <c r="W505" i="66"/>
  <c r="Q42" i="58"/>
  <c r="V24" i="46"/>
  <c r="V391" i="69"/>
  <c r="W334" i="66"/>
  <c r="J241" i="66"/>
  <c r="N151" i="66"/>
  <c r="T20" i="35"/>
  <c r="T34" i="35"/>
  <c r="J151" i="66"/>
  <c r="J215" i="66"/>
  <c r="J101" i="66"/>
  <c r="W106" i="66"/>
  <c r="W303" i="66"/>
  <c r="L407" i="71"/>
  <c r="V66" i="69"/>
  <c r="L119" i="71"/>
  <c r="N241" i="66"/>
  <c r="X415" i="71"/>
  <c r="Y400" i="64"/>
  <c r="X377" i="71"/>
  <c r="X231" i="71"/>
  <c r="X456" i="71"/>
  <c r="W101" i="66"/>
  <c r="O33" i="58"/>
  <c r="N106" i="66"/>
  <c r="X327" i="71"/>
  <c r="N101" i="66"/>
  <c r="J106" i="66"/>
  <c r="X321" i="71"/>
  <c r="N185" i="66"/>
  <c r="W263" i="66"/>
  <c r="X394" i="71"/>
  <c r="W148" i="66"/>
  <c r="X106" i="66"/>
  <c r="W185" i="66"/>
  <c r="X524" i="71"/>
  <c r="N215" i="66"/>
  <c r="W209" i="66"/>
  <c r="W268" i="66"/>
  <c r="X613" i="71"/>
  <c r="X268" i="66"/>
  <c r="X148" i="66"/>
  <c r="X101" i="66"/>
  <c r="Y456" i="71"/>
  <c r="X303" i="66"/>
  <c r="Y231" i="71"/>
  <c r="Y394" i="71"/>
  <c r="X185" i="66"/>
  <c r="X126" i="71"/>
  <c r="Y415" i="71"/>
  <c r="X263" i="66"/>
  <c r="X209" i="66"/>
  <c r="W158" i="66"/>
  <c r="Q60" i="1"/>
  <c r="W61" i="66"/>
  <c r="V467" i="69"/>
  <c r="Y380" i="64"/>
  <c r="V409" i="69"/>
  <c r="V350" i="69"/>
  <c r="AF26" i="46"/>
  <c r="Y266" i="64"/>
  <c r="V296" i="69"/>
  <c r="Y370" i="64"/>
  <c r="N183" i="66"/>
  <c r="X19" i="35"/>
  <c r="V503" i="69"/>
  <c r="W183" i="66"/>
  <c r="X341" i="71"/>
  <c r="L371" i="71"/>
  <c r="M443" i="71"/>
  <c r="N95" i="64"/>
  <c r="V145" i="69"/>
  <c r="AF18" i="46"/>
  <c r="X183" i="66"/>
  <c r="V237" i="69"/>
  <c r="Y395" i="64"/>
  <c r="M335" i="71"/>
  <c r="AF19" i="46"/>
  <c r="V111" i="69"/>
  <c r="Y258" i="64"/>
  <c r="V522" i="69"/>
  <c r="O21" i="58"/>
  <c r="V482" i="69"/>
  <c r="Q21" i="58"/>
  <c r="W196" i="66"/>
  <c r="X614" i="71"/>
  <c r="N196" i="66"/>
  <c r="X61" i="66"/>
  <c r="X194" i="71"/>
  <c r="V43" i="58"/>
  <c r="Y627" i="71" s="1"/>
  <c r="M627" i="71"/>
  <c r="AA101" i="1"/>
  <c r="O17" i="58"/>
  <c r="Q31" i="35"/>
  <c r="W138" i="66"/>
  <c r="X214" i="71"/>
  <c r="Y367" i="64"/>
  <c r="K35" i="1"/>
  <c r="V537" i="69"/>
  <c r="M227" i="71"/>
  <c r="Y139" i="64"/>
  <c r="Z139" i="64" s="1"/>
  <c r="N139" i="64"/>
  <c r="J275" i="66"/>
  <c r="X17" i="71"/>
  <c r="AF29" i="46"/>
  <c r="W335" i="66"/>
  <c r="Q38" i="58"/>
  <c r="N275" i="66"/>
  <c r="O38" i="58"/>
  <c r="AA395" i="64"/>
  <c r="V499" i="69"/>
  <c r="Q45" i="58"/>
  <c r="X345" i="71"/>
  <c r="X335" i="66"/>
  <c r="J114" i="66"/>
  <c r="N171" i="66"/>
  <c r="Y360" i="64"/>
  <c r="P41" i="35"/>
  <c r="Q41" i="35"/>
  <c r="AF22" i="46"/>
  <c r="W353" i="66"/>
  <c r="Y146" i="64"/>
  <c r="L101" i="71"/>
  <c r="X125" i="71"/>
  <c r="Y379" i="64"/>
  <c r="Y125" i="71"/>
  <c r="W171" i="66"/>
  <c r="X171" i="66"/>
  <c r="V536" i="69"/>
  <c r="L353" i="71"/>
  <c r="V517" i="69"/>
  <c r="AA379" i="64"/>
  <c r="O16" i="58"/>
  <c r="J121" i="66"/>
  <c r="AF23" i="46"/>
  <c r="Y378" i="64"/>
  <c r="W307" i="69"/>
  <c r="AA258" i="64"/>
  <c r="M99" i="1"/>
  <c r="N99" i="1"/>
  <c r="M106" i="1"/>
  <c r="N106" i="1"/>
  <c r="M97" i="1"/>
  <c r="N97" i="1"/>
  <c r="M88" i="1"/>
  <c r="N88" i="1"/>
  <c r="M103" i="1"/>
  <c r="N103" i="1"/>
  <c r="M108" i="1"/>
  <c r="N108" i="1"/>
  <c r="M107" i="1"/>
  <c r="N107" i="1"/>
  <c r="M94" i="1"/>
  <c r="N94" i="1"/>
  <c r="M81" i="1"/>
  <c r="N81" i="1"/>
  <c r="M111" i="1"/>
  <c r="N111" i="1"/>
  <c r="M79" i="1"/>
  <c r="N79" i="1"/>
  <c r="M102" i="1"/>
  <c r="N102" i="1"/>
  <c r="M93" i="1"/>
  <c r="N93" i="1"/>
  <c r="M80" i="1"/>
  <c r="N80" i="1"/>
  <c r="M115" i="1"/>
  <c r="N115" i="1"/>
  <c r="M83" i="1"/>
  <c r="N83" i="1"/>
  <c r="M86" i="1"/>
  <c r="N86" i="1"/>
  <c r="M78" i="1"/>
  <c r="N78" i="1"/>
  <c r="M112" i="1"/>
  <c r="N112" i="1"/>
  <c r="M100" i="1"/>
  <c r="N100" i="1"/>
  <c r="M87" i="1"/>
  <c r="N87" i="1"/>
  <c r="M101" i="1"/>
  <c r="N101" i="1"/>
  <c r="M85" i="1"/>
  <c r="N85" i="1"/>
  <c r="M90" i="1"/>
  <c r="N90" i="1"/>
  <c r="F59" i="1"/>
  <c r="M113" i="1"/>
  <c r="N113" i="1"/>
  <c r="N89" i="1"/>
  <c r="M89" i="1"/>
  <c r="M91" i="1"/>
  <c r="N91" i="1"/>
  <c r="M114" i="1"/>
  <c r="N114" i="1"/>
  <c r="M96" i="1"/>
  <c r="N96" i="1"/>
  <c r="M109" i="1"/>
  <c r="N109" i="1"/>
  <c r="M92" i="1"/>
  <c r="N92" i="1"/>
  <c r="M105" i="1"/>
  <c r="N105" i="1"/>
  <c r="M95" i="1"/>
  <c r="N95" i="1"/>
  <c r="F44" i="1"/>
  <c r="M98" i="1"/>
  <c r="N98" i="1"/>
  <c r="M82" i="1"/>
  <c r="N82" i="1"/>
  <c r="M110" i="1"/>
  <c r="N110" i="1"/>
  <c r="M84" i="1"/>
  <c r="N84" i="1"/>
  <c r="M104" i="1"/>
  <c r="N104" i="1"/>
  <c r="P45" i="35"/>
  <c r="Q45" i="35"/>
  <c r="P43" i="35"/>
  <c r="Q43" i="35"/>
  <c r="P42" i="35"/>
  <c r="Q42" i="35"/>
  <c r="P47" i="35"/>
  <c r="Q47" i="35"/>
  <c r="P44" i="35"/>
  <c r="Q44" i="35"/>
  <c r="P46" i="35"/>
  <c r="Q46" i="35"/>
  <c r="P48" i="35"/>
  <c r="Q48" i="35"/>
  <c r="Y15" i="64"/>
  <c r="N121" i="66"/>
  <c r="X139" i="71"/>
  <c r="W20" i="66"/>
  <c r="N15" i="64"/>
  <c r="AA15" i="64"/>
  <c r="O23" i="58"/>
  <c r="O15" i="58"/>
  <c r="M52" i="1"/>
  <c r="N52" i="1"/>
  <c r="M33" i="1"/>
  <c r="N33" i="1"/>
  <c r="M27" i="1"/>
  <c r="N27" i="1"/>
  <c r="M35" i="1"/>
  <c r="N35" i="1"/>
  <c r="M55" i="1"/>
  <c r="N55" i="1"/>
  <c r="M12" i="1"/>
  <c r="N12" i="1"/>
  <c r="M32" i="1"/>
  <c r="N32" i="1"/>
  <c r="M24" i="1"/>
  <c r="N24" i="1"/>
  <c r="M47" i="1"/>
  <c r="N47" i="1"/>
  <c r="O10" i="58"/>
  <c r="M14" i="1"/>
  <c r="N14" i="1"/>
  <c r="M54" i="1"/>
  <c r="N54" i="1"/>
  <c r="M57" i="1"/>
  <c r="N57" i="1"/>
  <c r="M49" i="1"/>
  <c r="N49" i="1"/>
  <c r="M17" i="1"/>
  <c r="N17" i="1"/>
  <c r="M23" i="1"/>
  <c r="N23" i="1"/>
  <c r="M40" i="1"/>
  <c r="N40" i="1"/>
  <c r="M13" i="1"/>
  <c r="N13" i="1"/>
  <c r="M34" i="1"/>
  <c r="N34" i="1"/>
  <c r="N46" i="1"/>
  <c r="M46" i="1"/>
  <c r="M20" i="1"/>
  <c r="N20" i="1"/>
  <c r="M30" i="1"/>
  <c r="N30" i="1"/>
  <c r="M25" i="1"/>
  <c r="N25" i="1"/>
  <c r="M31" i="1"/>
  <c r="N31" i="1"/>
  <c r="M18" i="1"/>
  <c r="N18" i="1"/>
  <c r="M39" i="1"/>
  <c r="N39" i="1"/>
  <c r="M21" i="1"/>
  <c r="N21" i="1"/>
  <c r="M26" i="1"/>
  <c r="N26" i="1"/>
  <c r="M16" i="1"/>
  <c r="N16" i="1"/>
  <c r="M22" i="1"/>
  <c r="N22" i="1"/>
  <c r="M43" i="1"/>
  <c r="N43" i="1"/>
  <c r="M19" i="1"/>
  <c r="N19" i="1"/>
  <c r="M15" i="1"/>
  <c r="N15" i="1"/>
  <c r="M60" i="1"/>
  <c r="N60" i="1"/>
  <c r="M42" i="1"/>
  <c r="N42" i="1"/>
  <c r="M50" i="1"/>
  <c r="N50" i="1"/>
  <c r="F51" i="1"/>
  <c r="M51" i="1"/>
  <c r="N51" i="1"/>
  <c r="M29" i="1"/>
  <c r="N29" i="1"/>
  <c r="M59" i="1"/>
  <c r="N59" i="1"/>
  <c r="M44" i="1"/>
  <c r="N44" i="1"/>
  <c r="M61" i="1"/>
  <c r="N61" i="1"/>
  <c r="M53" i="1"/>
  <c r="N53" i="1"/>
  <c r="M45" i="1"/>
  <c r="N45" i="1"/>
  <c r="M41" i="1"/>
  <c r="N41" i="1"/>
  <c r="M48" i="1"/>
  <c r="N48" i="1"/>
  <c r="M37" i="1"/>
  <c r="N37" i="1"/>
  <c r="M56" i="1"/>
  <c r="N56" i="1"/>
  <c r="N10" i="1"/>
  <c r="M10" i="1"/>
  <c r="M28" i="1"/>
  <c r="N28" i="1"/>
  <c r="M58" i="1"/>
  <c r="N58" i="1"/>
  <c r="M36" i="1"/>
  <c r="N36" i="1"/>
  <c r="M11" i="1"/>
  <c r="N11" i="1"/>
  <c r="N38" i="1"/>
  <c r="M38" i="1"/>
  <c r="AF25" i="46"/>
  <c r="AF12" i="46"/>
  <c r="X635" i="71"/>
  <c r="O18" i="58"/>
  <c r="W121" i="66"/>
  <c r="O30" i="58"/>
  <c r="O34" i="58"/>
  <c r="Y635" i="71"/>
  <c r="O19" i="58"/>
  <c r="X121" i="66"/>
  <c r="O35" i="58"/>
  <c r="O13" i="58"/>
  <c r="V495" i="69"/>
  <c r="O31" i="58"/>
  <c r="O12" i="58"/>
  <c r="O11" i="58"/>
  <c r="Y346" i="64"/>
  <c r="O36" i="58"/>
  <c r="O28" i="58"/>
  <c r="X380" i="71"/>
  <c r="X235" i="71"/>
  <c r="V37" i="58"/>
  <c r="Y489" i="71" s="1"/>
  <c r="W253" i="66"/>
  <c r="Y375" i="64"/>
  <c r="W299" i="66"/>
  <c r="Y361" i="64"/>
  <c r="V24" i="58"/>
  <c r="Y245" i="71" s="1"/>
  <c r="AF33" i="46"/>
  <c r="W513" i="69"/>
  <c r="V304" i="69"/>
  <c r="AA375" i="64"/>
  <c r="Q61" i="1"/>
  <c r="Q10" i="1"/>
  <c r="V200" i="69"/>
  <c r="Q56" i="1"/>
  <c r="J112" i="66"/>
  <c r="W114" i="66"/>
  <c r="V477" i="69"/>
  <c r="S19" i="1"/>
  <c r="X86" i="71"/>
  <c r="V39" i="69"/>
  <c r="V518" i="69"/>
  <c r="J262" i="66"/>
  <c r="W55" i="66"/>
  <c r="W505" i="69"/>
  <c r="N114" i="66"/>
  <c r="N173" i="64"/>
  <c r="Y173" i="64"/>
  <c r="Z173" i="64" s="1"/>
  <c r="Y143" i="64"/>
  <c r="AA173" i="64"/>
  <c r="AA266" i="64"/>
  <c r="W39" i="69"/>
  <c r="X666" i="71"/>
  <c r="N143" i="64"/>
  <c r="AA143" i="64"/>
  <c r="Y97" i="64"/>
  <c r="N133" i="64"/>
  <c r="X114" i="66"/>
  <c r="W504" i="69"/>
  <c r="X474" i="71"/>
  <c r="Y249" i="64"/>
  <c r="N142" i="64"/>
  <c r="V236" i="69"/>
  <c r="Y142" i="64"/>
  <c r="N230" i="66"/>
  <c r="V37" i="69"/>
  <c r="W503" i="69"/>
  <c r="N262" i="66"/>
  <c r="Y168" i="64"/>
  <c r="Z168" i="64" s="1"/>
  <c r="F43" i="1"/>
  <c r="V213" i="69"/>
  <c r="N265" i="66"/>
  <c r="V197" i="69"/>
  <c r="W482" i="69"/>
  <c r="W338" i="66"/>
  <c r="V478" i="69"/>
  <c r="J205" i="66"/>
  <c r="X338" i="66"/>
  <c r="W184" i="66"/>
  <c r="W411" i="66"/>
  <c r="AF17" i="46"/>
  <c r="N140" i="64"/>
  <c r="X363" i="71"/>
  <c r="Y133" i="64"/>
  <c r="Z133" i="64" s="1"/>
  <c r="Y140" i="64"/>
  <c r="W336" i="66"/>
  <c r="AA140" i="64"/>
  <c r="W243" i="66"/>
  <c r="J137" i="66"/>
  <c r="V250" i="69"/>
  <c r="Y261" i="64"/>
  <c r="Y276" i="64"/>
  <c r="W377" i="66"/>
  <c r="AA261" i="64"/>
  <c r="X399" i="71"/>
  <c r="X55" i="71"/>
  <c r="V33" i="69"/>
  <c r="Y55" i="71"/>
  <c r="X195" i="71"/>
  <c r="X243" i="66"/>
  <c r="N205" i="66"/>
  <c r="W373" i="66"/>
  <c r="V251" i="69"/>
  <c r="I18" i="71"/>
  <c r="X16" i="71"/>
  <c r="AD38" i="35"/>
  <c r="J99" i="66"/>
  <c r="N153" i="64"/>
  <c r="W112" i="66"/>
  <c r="X685" i="71"/>
  <c r="N112" i="66"/>
  <c r="Y399" i="71"/>
  <c r="X429" i="71"/>
  <c r="Y195" i="71"/>
  <c r="X346" i="71"/>
  <c r="W275" i="66"/>
  <c r="W518" i="69"/>
  <c r="X411" i="66"/>
  <c r="J260" i="66"/>
  <c r="Y153" i="64"/>
  <c r="Z153" i="64" s="1"/>
  <c r="AA153" i="64"/>
  <c r="W213" i="69"/>
  <c r="N168" i="64"/>
  <c r="AA168" i="64"/>
  <c r="X347" i="71"/>
  <c r="J265" i="66"/>
  <c r="N99" i="66"/>
  <c r="V328" i="69"/>
  <c r="J266" i="66"/>
  <c r="N134" i="64"/>
  <c r="Y152" i="64"/>
  <c r="W99" i="66"/>
  <c r="X99" i="66"/>
  <c r="W272" i="66"/>
  <c r="X418" i="71"/>
  <c r="N152" i="64"/>
  <c r="X616" i="71"/>
  <c r="N266" i="66"/>
  <c r="V231" i="69"/>
  <c r="W250" i="69"/>
  <c r="Y32" i="64"/>
  <c r="N32" i="64"/>
  <c r="N151" i="64"/>
  <c r="X377" i="66"/>
  <c r="Y151" i="64"/>
  <c r="Z151" i="64" s="1"/>
  <c r="V326" i="69"/>
  <c r="V33" i="58"/>
  <c r="X407" i="71" s="1"/>
  <c r="AA151" i="64"/>
  <c r="Y345" i="64"/>
  <c r="N31" i="64"/>
  <c r="Y363" i="64"/>
  <c r="V46" i="69"/>
  <c r="Y31" i="64"/>
  <c r="Z31" i="64" s="1"/>
  <c r="W151" i="66"/>
  <c r="N119" i="64"/>
  <c r="Y393" i="64"/>
  <c r="Y347" i="64"/>
  <c r="N260" i="66"/>
  <c r="X452" i="71"/>
  <c r="X151" i="66"/>
  <c r="AG14" i="46"/>
  <c r="N186" i="66"/>
  <c r="I15" i="71"/>
  <c r="X89" i="71"/>
  <c r="W215" i="66"/>
  <c r="N169" i="66"/>
  <c r="Y89" i="71"/>
  <c r="Y119" i="64"/>
  <c r="Z119" i="64" s="1"/>
  <c r="W169" i="66"/>
  <c r="X215" i="66"/>
  <c r="X234" i="71"/>
  <c r="W310" i="66"/>
  <c r="W186" i="66"/>
  <c r="Y148" i="64"/>
  <c r="Z148" i="64" s="1"/>
  <c r="X617" i="71"/>
  <c r="X665" i="71"/>
  <c r="X310" i="66"/>
  <c r="V209" i="69"/>
  <c r="N28" i="64"/>
  <c r="N148" i="64"/>
  <c r="Y134" i="64"/>
  <c r="AG34" i="46"/>
  <c r="AF14" i="46"/>
  <c r="V227" i="69"/>
  <c r="W44" i="69"/>
  <c r="AA28" i="64"/>
  <c r="V323" i="69"/>
  <c r="AG32" i="46"/>
  <c r="W388" i="66"/>
  <c r="Y28" i="64"/>
  <c r="Y665" i="71"/>
  <c r="AA133" i="64"/>
  <c r="V43" i="69"/>
  <c r="V10" i="35"/>
  <c r="V428" i="69"/>
  <c r="Q46" i="1"/>
  <c r="K55" i="1"/>
  <c r="AA115" i="1"/>
  <c r="Y22" i="64"/>
  <c r="N22" i="64"/>
  <c r="V198" i="69"/>
  <c r="N84" i="64"/>
  <c r="Y275" i="64"/>
  <c r="Q40" i="1"/>
  <c r="I12" i="71"/>
  <c r="V407" i="69"/>
  <c r="V401" i="69"/>
  <c r="V217" i="69"/>
  <c r="W52" i="66"/>
  <c r="N64" i="64"/>
  <c r="N34" i="64"/>
  <c r="AA40" i="1"/>
  <c r="S12" i="1"/>
  <c r="H20" i="35"/>
  <c r="AA12" i="1"/>
  <c r="N33" i="35"/>
  <c r="N50" i="64"/>
  <c r="AA37" i="1"/>
  <c r="H28" i="35"/>
  <c r="V159" i="69"/>
  <c r="J131" i="66"/>
  <c r="T31" i="35"/>
  <c r="V293" i="69"/>
  <c r="W133" i="66"/>
  <c r="J133" i="66"/>
  <c r="V312" i="69"/>
  <c r="M143" i="71"/>
  <c r="W13" i="66"/>
  <c r="J230" i="66"/>
  <c r="V24" i="35"/>
  <c r="V445" i="69"/>
  <c r="V129" i="69"/>
  <c r="N131" i="66"/>
  <c r="V314" i="69"/>
  <c r="V218" i="69"/>
  <c r="AA33" i="1"/>
  <c r="AA48" i="1"/>
  <c r="AH24" i="35"/>
  <c r="Q33" i="1"/>
  <c r="Y288" i="64"/>
  <c r="J128" i="66"/>
  <c r="W234" i="66"/>
  <c r="Y46" i="64"/>
  <c r="N39" i="64"/>
  <c r="AA39" i="64"/>
  <c r="X21" i="35"/>
  <c r="Y39" i="64"/>
  <c r="X12" i="71"/>
  <c r="M12" i="71"/>
  <c r="W56" i="66"/>
  <c r="AA28" i="1"/>
  <c r="X34" i="35"/>
  <c r="X20" i="35"/>
  <c r="N224" i="66"/>
  <c r="Y355" i="64"/>
  <c r="W218" i="69"/>
  <c r="N32" i="35"/>
  <c r="X521" i="71"/>
  <c r="Y278" i="64"/>
  <c r="V464" i="69"/>
  <c r="N127" i="64"/>
  <c r="V516" i="69"/>
  <c r="V158" i="69"/>
  <c r="V475" i="69"/>
  <c r="W154" i="66"/>
  <c r="V386" i="69"/>
  <c r="AA53" i="1"/>
  <c r="K47" i="1"/>
  <c r="Y127" i="64"/>
  <c r="AA127" i="64"/>
  <c r="V196" i="69"/>
  <c r="Y353" i="64"/>
  <c r="I14" i="71"/>
  <c r="Y321" i="64"/>
  <c r="Z94" i="64" s="1"/>
  <c r="AA69" i="1"/>
  <c r="Y521" i="71"/>
  <c r="Y323" i="64"/>
  <c r="W217" i="69"/>
  <c r="Y22" i="49"/>
  <c r="Y112" i="64"/>
  <c r="X395" i="71"/>
  <c r="Y350" i="64"/>
  <c r="X154" i="66"/>
  <c r="X186" i="66"/>
  <c r="N112" i="64"/>
  <c r="AA112" i="64"/>
  <c r="W198" i="69"/>
  <c r="AA26" i="1"/>
  <c r="N133" i="66"/>
  <c r="W293" i="69"/>
  <c r="P11" i="35"/>
  <c r="N17" i="35"/>
  <c r="V48" i="69"/>
  <c r="H11" i="35"/>
  <c r="AA41" i="1"/>
  <c r="W260" i="66"/>
  <c r="V463" i="69"/>
  <c r="X24" i="35"/>
  <c r="W196" i="69"/>
  <c r="V292" i="69"/>
  <c r="AA94" i="1"/>
  <c r="N137" i="66"/>
  <c r="Y351" i="64"/>
  <c r="X104" i="71"/>
  <c r="Y35" i="64"/>
  <c r="H12" i="35"/>
  <c r="H26" i="35"/>
  <c r="X56" i="66"/>
  <c r="Y104" i="71"/>
  <c r="Y336" i="64"/>
  <c r="N125" i="64"/>
  <c r="V329" i="69"/>
  <c r="AA35" i="64"/>
  <c r="Y125" i="64"/>
  <c r="N35" i="64"/>
  <c r="V59" i="69"/>
  <c r="V462" i="69"/>
  <c r="W462" i="69"/>
  <c r="V310" i="69"/>
  <c r="AA321" i="64"/>
  <c r="V481" i="69"/>
  <c r="V348" i="69"/>
  <c r="W95" i="66"/>
  <c r="V141" i="69"/>
  <c r="V93" i="69"/>
  <c r="AA32" i="1"/>
  <c r="AH19" i="2"/>
  <c r="Y34" i="64"/>
  <c r="T24" i="35"/>
  <c r="X11" i="35"/>
  <c r="J95" i="66"/>
  <c r="W166" i="66"/>
  <c r="Y365" i="64"/>
  <c r="V157" i="69"/>
  <c r="X95" i="66"/>
  <c r="W57" i="66"/>
  <c r="Y33" i="64"/>
  <c r="X123" i="71"/>
  <c r="X122" i="71"/>
  <c r="Y257" i="64"/>
  <c r="AH15" i="2"/>
  <c r="N95" i="66"/>
  <c r="N14" i="35"/>
  <c r="AA29" i="1"/>
  <c r="Q24" i="1"/>
  <c r="Y364" i="64"/>
  <c r="AA31" i="1"/>
  <c r="AA33" i="64"/>
  <c r="N122" i="66"/>
  <c r="Y118" i="64"/>
  <c r="N33" i="64"/>
  <c r="V124" i="69"/>
  <c r="V480" i="69"/>
  <c r="Y334" i="64"/>
  <c r="AA350" i="64"/>
  <c r="V193" i="69"/>
  <c r="F26" i="1"/>
  <c r="V479" i="69"/>
  <c r="N166" i="66"/>
  <c r="V232" i="69"/>
  <c r="Y23" i="49"/>
  <c r="Y349" i="64"/>
  <c r="W48" i="69"/>
  <c r="N28" i="35"/>
  <c r="V63" i="69"/>
  <c r="X232" i="71"/>
  <c r="Y333" i="64"/>
  <c r="X34" i="71"/>
  <c r="X433" i="71"/>
  <c r="Y232" i="71"/>
  <c r="X166" i="66"/>
  <c r="W139" i="66"/>
  <c r="W264" i="66"/>
  <c r="N128" i="66"/>
  <c r="V440" i="69"/>
  <c r="AA24" i="1"/>
  <c r="W498" i="69"/>
  <c r="V61" i="69"/>
  <c r="Y331" i="64"/>
  <c r="Y136" i="64"/>
  <c r="Z136" i="64" s="1"/>
  <c r="I13" i="71"/>
  <c r="X142" i="71"/>
  <c r="Y433" i="71"/>
  <c r="W350" i="66"/>
  <c r="W137" i="66"/>
  <c r="J122" i="66"/>
  <c r="Y86" i="64"/>
  <c r="W516" i="69"/>
  <c r="P38" i="35"/>
  <c r="AA333" i="64"/>
  <c r="W61" i="69"/>
  <c r="Y330" i="64"/>
  <c r="F24" i="1"/>
  <c r="N166" i="64"/>
  <c r="X383" i="71"/>
  <c r="K24" i="1"/>
  <c r="S24" i="1"/>
  <c r="W262" i="66"/>
  <c r="N136" i="64"/>
  <c r="X397" i="71"/>
  <c r="AA166" i="64"/>
  <c r="X361" i="71"/>
  <c r="Y166" i="64"/>
  <c r="Z166" i="64" s="1"/>
  <c r="I17" i="71"/>
  <c r="AG28" i="46"/>
  <c r="Y361" i="71"/>
  <c r="AG22" i="46"/>
  <c r="W478" i="69"/>
  <c r="X615" i="71"/>
  <c r="Y615" i="71"/>
  <c r="V42" i="58"/>
  <c r="Y604" i="71" s="1"/>
  <c r="Y120" i="64"/>
  <c r="V191" i="69"/>
  <c r="J228" i="66"/>
  <c r="V172" i="69"/>
  <c r="P26" i="35"/>
  <c r="V418" i="69"/>
  <c r="N228" i="66"/>
  <c r="W266" i="66"/>
  <c r="AH11" i="2"/>
  <c r="Y60" i="64"/>
  <c r="V91" i="69"/>
  <c r="N135" i="66"/>
  <c r="N73" i="64"/>
  <c r="Y191" i="64"/>
  <c r="N120" i="64"/>
  <c r="V306" i="69"/>
  <c r="AG25" i="46"/>
  <c r="AA257" i="64"/>
  <c r="AA120" i="64"/>
  <c r="X478" i="71"/>
  <c r="V58" i="69"/>
  <c r="Y143" i="71"/>
  <c r="X143" i="71"/>
  <c r="W172" i="66"/>
  <c r="V437" i="69"/>
  <c r="Y29" i="64"/>
  <c r="AG30" i="46"/>
  <c r="W205" i="66"/>
  <c r="W90" i="66"/>
  <c r="W265" i="66"/>
  <c r="W59" i="69"/>
  <c r="V171" i="69"/>
  <c r="N118" i="64"/>
  <c r="N29" i="64"/>
  <c r="X54" i="71"/>
  <c r="AA331" i="64"/>
  <c r="N172" i="66"/>
  <c r="V74" i="69"/>
  <c r="X455" i="71"/>
  <c r="X265" i="66"/>
  <c r="X172" i="66"/>
  <c r="Z21" i="35"/>
  <c r="Z35" i="35"/>
  <c r="N10" i="35"/>
  <c r="V82" i="69"/>
  <c r="W230" i="66"/>
  <c r="N31" i="35"/>
  <c r="N24" i="35"/>
  <c r="Y58" i="64"/>
  <c r="Q22" i="1"/>
  <c r="Y95" i="64"/>
  <c r="Y82" i="64"/>
  <c r="Y81" i="64"/>
  <c r="Y77" i="64"/>
  <c r="Q50" i="1"/>
  <c r="Q26" i="1"/>
  <c r="AA44" i="1"/>
  <c r="V99" i="69"/>
  <c r="V458" i="69"/>
  <c r="N90" i="64"/>
  <c r="Y250" i="64"/>
  <c r="K16" i="1"/>
  <c r="N18" i="35"/>
  <c r="J25" i="35"/>
  <c r="AD25" i="35" s="1"/>
  <c r="T15" i="35"/>
  <c r="AH31" i="2"/>
  <c r="N192" i="66"/>
  <c r="Y65" i="64"/>
  <c r="J94" i="66"/>
  <c r="Q15" i="35"/>
  <c r="M13" i="71"/>
  <c r="N45" i="64"/>
  <c r="V308" i="69"/>
  <c r="V114" i="69"/>
  <c r="V96" i="69"/>
  <c r="V35" i="69"/>
  <c r="W297" i="66"/>
  <c r="V68" i="69"/>
  <c r="N35" i="35"/>
  <c r="V334" i="69"/>
  <c r="V33" i="35"/>
  <c r="H32" i="35"/>
  <c r="V429" i="69"/>
  <c r="V175" i="69"/>
  <c r="V125" i="69"/>
  <c r="V52" i="69"/>
  <c r="Z25" i="35"/>
  <c r="V31" i="35"/>
  <c r="Z27" i="35"/>
  <c r="K23" i="1"/>
  <c r="W161" i="66"/>
  <c r="V21" i="35"/>
  <c r="Q54" i="1"/>
  <c r="V383" i="69"/>
  <c r="V353" i="69"/>
  <c r="V380" i="69"/>
  <c r="V361" i="69"/>
  <c r="V342" i="69"/>
  <c r="V331" i="69"/>
  <c r="V79" i="69"/>
  <c r="X14" i="71"/>
  <c r="Y26" i="64"/>
  <c r="P19" i="35"/>
  <c r="N184" i="66"/>
  <c r="AH35" i="35"/>
  <c r="AH11" i="35"/>
  <c r="V372" i="69"/>
  <c r="V180" i="69"/>
  <c r="V439" i="69"/>
  <c r="N43" i="64"/>
  <c r="Y131" i="64"/>
  <c r="Z18" i="35"/>
  <c r="Q48" i="1"/>
  <c r="AH23" i="2"/>
  <c r="V44" i="58"/>
  <c r="X650" i="71" s="1"/>
  <c r="F50" i="1"/>
  <c r="V368" i="69"/>
  <c r="N161" i="66"/>
  <c r="W210" i="66"/>
  <c r="N96" i="64"/>
  <c r="J226" i="66"/>
  <c r="T28" i="35"/>
  <c r="Y141" i="71"/>
  <c r="Q57" i="1"/>
  <c r="K51" i="1"/>
  <c r="V345" i="69"/>
  <c r="V426" i="69"/>
  <c r="V456" i="69"/>
  <c r="X35" i="35"/>
  <c r="N21" i="35"/>
  <c r="AA114" i="1"/>
  <c r="Q30" i="1"/>
  <c r="N30" i="64"/>
  <c r="H16" i="35"/>
  <c r="Q45" i="1"/>
  <c r="Q53" i="1"/>
  <c r="Y341" i="64"/>
  <c r="S61" i="1"/>
  <c r="S59" i="1"/>
  <c r="T17" i="35"/>
  <c r="V483" i="69"/>
  <c r="V367" i="69"/>
  <c r="V179" i="69"/>
  <c r="K31" i="1"/>
  <c r="N15" i="35"/>
  <c r="P27" i="35"/>
  <c r="X17" i="35"/>
  <c r="X26" i="35"/>
  <c r="T32" i="35"/>
  <c r="W226" i="66"/>
  <c r="F46" i="1"/>
  <c r="V423" i="69"/>
  <c r="V85" i="69"/>
  <c r="V69" i="69"/>
  <c r="K56" i="1"/>
  <c r="K15" i="1"/>
  <c r="S43" i="1"/>
  <c r="W94" i="66"/>
  <c r="V32" i="35"/>
  <c r="Q58" i="1"/>
  <c r="Y69" i="64"/>
  <c r="Y38" i="64"/>
  <c r="F30" i="1"/>
  <c r="V402" i="69"/>
  <c r="V84" i="69"/>
  <c r="V144" i="69"/>
  <c r="X362" i="71"/>
  <c r="V162" i="69"/>
  <c r="X684" i="71"/>
  <c r="Y274" i="64"/>
  <c r="F61" i="1"/>
  <c r="W131" i="66"/>
  <c r="J222" i="66"/>
  <c r="Z10" i="35"/>
  <c r="S55" i="1"/>
  <c r="F54" i="1"/>
  <c r="V127" i="69"/>
  <c r="N259" i="66"/>
  <c r="Q49" i="1"/>
  <c r="Y161" i="64"/>
  <c r="N11" i="35"/>
  <c r="P21" i="35"/>
  <c r="V366" i="69"/>
  <c r="V98" i="69"/>
  <c r="K61" i="1"/>
  <c r="W192" i="66"/>
  <c r="Y340" i="64"/>
  <c r="Q59" i="1"/>
  <c r="AA61" i="1"/>
  <c r="J259" i="66"/>
  <c r="Y43" i="67"/>
  <c r="R43" i="67"/>
  <c r="V43" i="67"/>
  <c r="F6" i="67"/>
  <c r="O43" i="67"/>
  <c r="Q43" i="67"/>
  <c r="S43" i="67"/>
  <c r="L43" i="67"/>
  <c r="T43" i="67"/>
  <c r="U43" i="67"/>
  <c r="W43" i="67"/>
  <c r="X43" i="67"/>
  <c r="K43" i="67"/>
  <c r="F55" i="1"/>
  <c r="AA59" i="1"/>
  <c r="V131" i="69"/>
  <c r="V181" i="69"/>
  <c r="W221" i="66"/>
  <c r="T35" i="35"/>
  <c r="AA60" i="1"/>
  <c r="AD47" i="35"/>
  <c r="X342" i="71"/>
  <c r="K59" i="1"/>
  <c r="Y356" i="64"/>
  <c r="AA356" i="64"/>
  <c r="F19" i="1"/>
  <c r="P17" i="35"/>
  <c r="Q17" i="35"/>
  <c r="Y354" i="64"/>
  <c r="N23" i="64"/>
  <c r="AA97" i="1"/>
  <c r="AA113" i="1"/>
  <c r="P13" i="35"/>
  <c r="Q13" i="35"/>
  <c r="W162" i="69"/>
  <c r="J237" i="66"/>
  <c r="J221" i="66"/>
  <c r="Y310" i="64"/>
  <c r="F60" i="1"/>
  <c r="AH45" i="35"/>
  <c r="AA96" i="1"/>
  <c r="N132" i="66"/>
  <c r="F56" i="1"/>
  <c r="S60" i="1"/>
  <c r="K60" i="1"/>
  <c r="AA341" i="64"/>
  <c r="V27" i="35"/>
  <c r="J21" i="35"/>
  <c r="AD21" i="35" s="1"/>
  <c r="S27" i="1"/>
  <c r="Y30" i="64"/>
  <c r="H35" i="35"/>
  <c r="T21" i="35"/>
  <c r="N99" i="64"/>
  <c r="N69" i="64"/>
  <c r="Z34" i="35"/>
  <c r="Z19" i="35"/>
  <c r="Z14" i="35"/>
  <c r="T11" i="35"/>
  <c r="X28" i="35"/>
  <c r="Q34" i="1"/>
  <c r="H21" i="35"/>
  <c r="Y61" i="64"/>
  <c r="Y54" i="64"/>
  <c r="F58" i="1"/>
  <c r="K58" i="1"/>
  <c r="Y84" i="64"/>
  <c r="AA69" i="64"/>
  <c r="N129" i="64"/>
  <c r="N114" i="64"/>
  <c r="Y362" i="71"/>
  <c r="V315" i="69"/>
  <c r="V146" i="69"/>
  <c r="V100" i="69"/>
  <c r="W298" i="66"/>
  <c r="J35" i="35"/>
  <c r="AD35" i="35" s="1"/>
  <c r="Y129" i="64"/>
  <c r="X344" i="71"/>
  <c r="Y342" i="71"/>
  <c r="Y23" i="64"/>
  <c r="AD48" i="35"/>
  <c r="V20" i="35"/>
  <c r="Y114" i="64"/>
  <c r="Y113" i="64"/>
  <c r="S58" i="1"/>
  <c r="X144" i="71"/>
  <c r="N54" i="64"/>
  <c r="Y99" i="64"/>
  <c r="AA58" i="1"/>
  <c r="AA99" i="64"/>
  <c r="V115" i="69"/>
  <c r="K57" i="1"/>
  <c r="X221" i="66"/>
  <c r="AH48" i="35"/>
  <c r="V35" i="35"/>
  <c r="W372" i="69"/>
  <c r="AH21" i="35"/>
  <c r="AA112" i="1"/>
  <c r="W334" i="69"/>
  <c r="W353" i="69"/>
  <c r="W259" i="66"/>
  <c r="V486" i="69"/>
  <c r="X343" i="71"/>
  <c r="F57" i="1"/>
  <c r="W391" i="69"/>
  <c r="W429" i="69"/>
  <c r="W467" i="69"/>
  <c r="Y311" i="64"/>
  <c r="Y296" i="64"/>
  <c r="Y326" i="64"/>
  <c r="AA311" i="64"/>
  <c r="W46" i="66"/>
  <c r="K54" i="1"/>
  <c r="Y281" i="64"/>
  <c r="V410" i="69"/>
  <c r="V448" i="69"/>
  <c r="V29" i="58"/>
  <c r="X335" i="71" s="1"/>
  <c r="X656" i="71"/>
  <c r="N221" i="66"/>
  <c r="AH34" i="35"/>
  <c r="N128" i="64"/>
  <c r="V485" i="69"/>
  <c r="AA56" i="1"/>
  <c r="J33" i="35"/>
  <c r="AD33" i="35" s="1"/>
  <c r="AA111" i="1"/>
  <c r="N38" i="64"/>
  <c r="S57" i="1"/>
  <c r="AA55" i="1"/>
  <c r="X131" i="66"/>
  <c r="Q55" i="1"/>
  <c r="N113" i="64"/>
  <c r="AA54" i="1"/>
  <c r="AA52" i="1"/>
  <c r="N258" i="66"/>
  <c r="V161" i="69"/>
  <c r="Y128" i="64"/>
  <c r="AA113" i="64"/>
  <c r="AA128" i="64"/>
  <c r="AA250" i="64"/>
  <c r="X396" i="71"/>
  <c r="J258" i="66"/>
  <c r="Y325" i="64"/>
  <c r="Z98" i="64" s="1"/>
  <c r="Y295" i="64"/>
  <c r="S56" i="1"/>
  <c r="AH20" i="35"/>
  <c r="AA110" i="1"/>
  <c r="X88" i="71"/>
  <c r="AA109" i="1"/>
  <c r="X522" i="71"/>
  <c r="Y339" i="64"/>
  <c r="V466" i="69"/>
  <c r="N83" i="64"/>
  <c r="N98" i="64"/>
  <c r="Y68" i="64"/>
  <c r="V447" i="69"/>
  <c r="W314" i="69"/>
  <c r="X161" i="71"/>
  <c r="AA107" i="1"/>
  <c r="X192" i="66"/>
  <c r="V333" i="69"/>
  <c r="W224" i="66"/>
  <c r="N20" i="35"/>
  <c r="Z20" i="35"/>
  <c r="W180" i="69"/>
  <c r="W145" i="69"/>
  <c r="F52" i="1"/>
  <c r="Y53" i="64"/>
  <c r="K53" i="1"/>
  <c r="J34" i="35"/>
  <c r="AD34" i="35" s="1"/>
  <c r="W99" i="69"/>
  <c r="W114" i="69"/>
  <c r="V199" i="69"/>
  <c r="W84" i="69"/>
  <c r="V352" i="69"/>
  <c r="Y684" i="71"/>
  <c r="Y396" i="71"/>
  <c r="F53" i="1"/>
  <c r="J19" i="35"/>
  <c r="AD19" i="35" s="1"/>
  <c r="V32" i="58"/>
  <c r="X389" i="71" s="1"/>
  <c r="W68" i="69"/>
  <c r="S54" i="1"/>
  <c r="V53" i="69"/>
  <c r="N68" i="64"/>
  <c r="Y83" i="64"/>
  <c r="Y265" i="64"/>
  <c r="W333" i="69"/>
  <c r="Y368" i="64"/>
  <c r="K52" i="1"/>
  <c r="AA108" i="1"/>
  <c r="V130" i="69"/>
  <c r="AA83" i="64"/>
  <c r="V390" i="69"/>
  <c r="J20" i="35"/>
  <c r="AD20" i="35" s="1"/>
  <c r="N53" i="64"/>
  <c r="N34" i="35"/>
  <c r="H34" i="35"/>
  <c r="V371" i="69"/>
  <c r="S53" i="1"/>
  <c r="N94" i="66"/>
  <c r="V160" i="69"/>
  <c r="X105" i="71"/>
  <c r="X140" i="71"/>
  <c r="W173" i="66"/>
  <c r="Y116" i="64"/>
  <c r="Q52" i="1"/>
  <c r="AH47" i="35"/>
  <c r="AA106" i="1"/>
  <c r="Q51" i="1"/>
  <c r="Y75" i="64"/>
  <c r="N189" i="66"/>
  <c r="Y280" i="64"/>
  <c r="X197" i="71"/>
  <c r="Y161" i="71"/>
  <c r="J220" i="66"/>
  <c r="W58" i="66"/>
  <c r="V34" i="35"/>
  <c r="T16" i="35"/>
  <c r="X33" i="35"/>
  <c r="X32" i="35"/>
  <c r="Z32" i="35"/>
  <c r="S52" i="1"/>
  <c r="W179" i="69"/>
  <c r="AA105" i="1"/>
  <c r="W189" i="66"/>
  <c r="X453" i="71"/>
  <c r="Y37" i="64"/>
  <c r="AA51" i="1"/>
  <c r="V465" i="69"/>
  <c r="V408" i="69"/>
  <c r="V370" i="69"/>
  <c r="Y73" i="64"/>
  <c r="V427" i="69"/>
  <c r="X523" i="71"/>
  <c r="J132" i="66"/>
  <c r="N19" i="35"/>
  <c r="S51" i="1"/>
  <c r="Q44" i="1"/>
  <c r="K50" i="1"/>
  <c r="AA104" i="1"/>
  <c r="T19" i="35"/>
  <c r="N82" i="64"/>
  <c r="Y67" i="64"/>
  <c r="H33" i="35"/>
  <c r="AH19" i="35"/>
  <c r="N37" i="64"/>
  <c r="X52" i="66"/>
  <c r="AA50" i="1"/>
  <c r="N220" i="66"/>
  <c r="S50" i="1"/>
  <c r="S46" i="1"/>
  <c r="AA37" i="64"/>
  <c r="X31" i="71"/>
  <c r="V19" i="35"/>
  <c r="AA249" i="64"/>
  <c r="N52" i="64"/>
  <c r="V113" i="69"/>
  <c r="W98" i="69"/>
  <c r="V38" i="58"/>
  <c r="Y512" i="71" s="1"/>
  <c r="AA354" i="64"/>
  <c r="Y369" i="64"/>
  <c r="Y52" i="64"/>
  <c r="AA49" i="1"/>
  <c r="Y197" i="71"/>
  <c r="AA102" i="1"/>
  <c r="Q47" i="1"/>
  <c r="V83" i="69"/>
  <c r="W144" i="69"/>
  <c r="V67" i="69"/>
  <c r="N67" i="64"/>
  <c r="N97" i="64"/>
  <c r="W175" i="66"/>
  <c r="W52" i="69"/>
  <c r="V389" i="69"/>
  <c r="W237" i="66"/>
  <c r="T33" i="35"/>
  <c r="W129" i="69"/>
  <c r="AA339" i="64"/>
  <c r="AH46" i="35"/>
  <c r="H19" i="35"/>
  <c r="Y324" i="64"/>
  <c r="V484" i="69"/>
  <c r="X233" i="71"/>
  <c r="N175" i="66"/>
  <c r="AH33" i="35"/>
  <c r="Z33" i="35"/>
  <c r="K48" i="1"/>
  <c r="AD46" i="35"/>
  <c r="AA67" i="64"/>
  <c r="V541" i="69"/>
  <c r="V332" i="69"/>
  <c r="V294" i="69"/>
  <c r="N177" i="66"/>
  <c r="Y294" i="64"/>
  <c r="AA294" i="64"/>
  <c r="F49" i="1"/>
  <c r="X177" i="66"/>
  <c r="X173" i="66"/>
  <c r="X237" i="66"/>
  <c r="Y309" i="64"/>
  <c r="V351" i="69"/>
  <c r="V23" i="58"/>
  <c r="Y227" i="71" s="1"/>
  <c r="V178" i="69"/>
  <c r="AA279" i="64"/>
  <c r="Y279" i="64"/>
  <c r="Y264" i="64"/>
  <c r="W93" i="66"/>
  <c r="V313" i="69"/>
  <c r="AA103" i="1"/>
  <c r="S49" i="1"/>
  <c r="N93" i="66"/>
  <c r="N173" i="66"/>
  <c r="V446" i="69"/>
  <c r="V15" i="58"/>
  <c r="X83" i="71" s="1"/>
  <c r="V65" i="69"/>
  <c r="X106" i="71"/>
  <c r="X87" i="71"/>
  <c r="K49" i="1"/>
  <c r="J93" i="66"/>
  <c r="W132" i="66"/>
  <c r="X93" i="66"/>
  <c r="W177" i="66"/>
  <c r="S48" i="1"/>
  <c r="AD18" i="35"/>
  <c r="F47" i="1"/>
  <c r="J16" i="35"/>
  <c r="AD16" i="35" s="1"/>
  <c r="F48" i="1"/>
  <c r="AH15" i="35"/>
  <c r="Y124" i="64"/>
  <c r="X18" i="35"/>
  <c r="S47" i="1"/>
  <c r="W159" i="69"/>
  <c r="Y96" i="64"/>
  <c r="AA46" i="1"/>
  <c r="X657" i="71"/>
  <c r="W84" i="66"/>
  <c r="V51" i="69"/>
  <c r="AA47" i="1"/>
  <c r="W312" i="69"/>
  <c r="K46" i="1"/>
  <c r="AA96" i="64"/>
  <c r="V36" i="69"/>
  <c r="Y352" i="64"/>
  <c r="W51" i="66"/>
  <c r="Y263" i="64"/>
  <c r="N126" i="64"/>
  <c r="Y126" i="64"/>
  <c r="Y111" i="64"/>
  <c r="AA100" i="1"/>
  <c r="T18" i="35"/>
  <c r="X13" i="71"/>
  <c r="Y36" i="64"/>
  <c r="N81" i="64"/>
  <c r="V369" i="69"/>
  <c r="AA126" i="64"/>
  <c r="N51" i="64"/>
  <c r="N111" i="64"/>
  <c r="Y66" i="64"/>
  <c r="X196" i="71"/>
  <c r="AA263" i="64"/>
  <c r="J32" i="35"/>
  <c r="AD32" i="35" s="1"/>
  <c r="W82" i="69"/>
  <c r="W66" i="69"/>
  <c r="Y109" i="64"/>
  <c r="W188" i="66"/>
  <c r="N36" i="64"/>
  <c r="AA45" i="1"/>
  <c r="Y11" i="49"/>
  <c r="K45" i="1"/>
  <c r="AH18" i="35"/>
  <c r="Y338" i="64"/>
  <c r="K42" i="1"/>
  <c r="AA36" i="64"/>
  <c r="N66" i="64"/>
  <c r="V143" i="69"/>
  <c r="V128" i="69"/>
  <c r="V112" i="69"/>
  <c r="F45" i="1"/>
  <c r="AA98" i="1"/>
  <c r="Y110" i="64"/>
  <c r="S45" i="1"/>
  <c r="AA43" i="1"/>
  <c r="W129" i="66"/>
  <c r="V18" i="35"/>
  <c r="Y51" i="64"/>
  <c r="V97" i="69"/>
  <c r="Q38" i="1"/>
  <c r="Y293" i="64"/>
  <c r="AH31" i="35"/>
  <c r="AA278" i="64"/>
  <c r="N90" i="66"/>
  <c r="AA99" i="1"/>
  <c r="V194" i="69"/>
  <c r="N123" i="66"/>
  <c r="Y88" i="64"/>
  <c r="H18" i="35"/>
  <c r="K44" i="1"/>
  <c r="V388" i="69"/>
  <c r="AD45" i="35"/>
  <c r="AH32" i="35"/>
  <c r="Z17" i="35"/>
  <c r="AA51" i="64"/>
  <c r="Y308" i="64"/>
  <c r="S44" i="1"/>
  <c r="Q43" i="1"/>
  <c r="AA352" i="64"/>
  <c r="K43" i="1"/>
  <c r="V311" i="69"/>
  <c r="W65" i="69"/>
  <c r="S42" i="1"/>
  <c r="Y262" i="64"/>
  <c r="J146" i="66"/>
  <c r="V50" i="69"/>
  <c r="N146" i="66"/>
  <c r="Q37" i="1"/>
  <c r="AA42" i="1"/>
  <c r="X381" i="71"/>
  <c r="F40" i="1"/>
  <c r="Y50" i="64"/>
  <c r="Y277" i="64"/>
  <c r="AA277" i="64"/>
  <c r="F36" i="1"/>
  <c r="W463" i="69"/>
  <c r="W368" i="69"/>
  <c r="Y337" i="64"/>
  <c r="X15" i="71"/>
  <c r="J17" i="35"/>
  <c r="AD17" i="35" s="1"/>
  <c r="K40" i="1"/>
  <c r="Q41" i="1"/>
  <c r="V17" i="35"/>
  <c r="V13" i="35"/>
  <c r="W122" i="66"/>
  <c r="F42" i="1"/>
  <c r="N13" i="35"/>
  <c r="Y322" i="64"/>
  <c r="H17" i="35"/>
  <c r="AA322" i="64"/>
  <c r="Y196" i="71"/>
  <c r="V21" i="58"/>
  <c r="Y191" i="71" s="1"/>
  <c r="V81" i="69"/>
  <c r="V142" i="69"/>
  <c r="S41" i="1"/>
  <c r="K19" i="1"/>
  <c r="T26" i="35"/>
  <c r="Q12" i="1"/>
  <c r="Z13" i="35"/>
  <c r="AG35" i="46"/>
  <c r="F39" i="1"/>
  <c r="T12" i="35"/>
  <c r="AH27" i="35"/>
  <c r="Y80" i="64"/>
  <c r="V444" i="69"/>
  <c r="W444" i="69"/>
  <c r="F41" i="1"/>
  <c r="V387" i="69"/>
  <c r="W387" i="69"/>
  <c r="K41" i="1"/>
  <c r="AD44" i="35"/>
  <c r="J31" i="35"/>
  <c r="AD31" i="35" s="1"/>
  <c r="V406" i="69"/>
  <c r="W406" i="69"/>
  <c r="W330" i="69"/>
  <c r="V330" i="69"/>
  <c r="AA307" i="64"/>
  <c r="N80" i="64"/>
  <c r="Y307" i="64"/>
  <c r="N110" i="64"/>
  <c r="V425" i="69"/>
  <c r="W425" i="69"/>
  <c r="W349" i="69"/>
  <c r="V349" i="69"/>
  <c r="V177" i="69"/>
  <c r="W177" i="69"/>
  <c r="AH44" i="35"/>
  <c r="Z31" i="35"/>
  <c r="N60" i="64"/>
  <c r="V30" i="35"/>
  <c r="K38" i="1"/>
  <c r="AH17" i="35"/>
  <c r="AA110" i="64"/>
  <c r="H31" i="35"/>
  <c r="Y292" i="64"/>
  <c r="AA80" i="64"/>
  <c r="AA95" i="1"/>
  <c r="K36" i="1"/>
  <c r="X31" i="35"/>
  <c r="N65" i="64"/>
  <c r="W222" i="66"/>
  <c r="AD43" i="35"/>
  <c r="Z26" i="35"/>
  <c r="Z16" i="35"/>
  <c r="H30" i="35"/>
  <c r="X12" i="35"/>
  <c r="N124" i="64"/>
  <c r="N109" i="64"/>
  <c r="S40" i="1"/>
  <c r="AA93" i="1"/>
  <c r="AA109" i="64"/>
  <c r="AA124" i="64"/>
  <c r="AA91" i="1"/>
  <c r="X432" i="71"/>
  <c r="N226" i="66"/>
  <c r="Q39" i="1"/>
  <c r="AA92" i="1"/>
  <c r="AA39" i="1"/>
  <c r="S39" i="1"/>
  <c r="V49" i="69"/>
  <c r="AA88" i="1"/>
  <c r="F38" i="1"/>
  <c r="Y291" i="64"/>
  <c r="K39" i="1"/>
  <c r="Q16" i="1"/>
  <c r="AA38" i="1"/>
  <c r="N30" i="35"/>
  <c r="N16" i="35"/>
  <c r="AH30" i="35"/>
  <c r="V442" i="69"/>
  <c r="V173" i="69"/>
  <c r="X379" i="71"/>
  <c r="N129" i="66"/>
  <c r="W337" i="66"/>
  <c r="J129" i="66"/>
  <c r="P35" i="35"/>
  <c r="V15" i="35"/>
  <c r="Q13" i="1"/>
  <c r="N27" i="35"/>
  <c r="S37" i="1"/>
  <c r="Q18" i="1"/>
  <c r="V195" i="69"/>
  <c r="S34" i="1"/>
  <c r="J203" i="66"/>
  <c r="AA16" i="1"/>
  <c r="N103" i="64"/>
  <c r="Y103" i="64"/>
  <c r="Z24" i="35"/>
  <c r="Y138" i="64"/>
  <c r="S38" i="1"/>
  <c r="F35" i="1"/>
  <c r="F22" i="1"/>
  <c r="F37" i="1"/>
  <c r="V176" i="69"/>
  <c r="V399" i="69"/>
  <c r="V153" i="69"/>
  <c r="V140" i="69"/>
  <c r="Y335" i="64"/>
  <c r="K12" i="1"/>
  <c r="K37" i="1"/>
  <c r="X16" i="35"/>
  <c r="AA27" i="1"/>
  <c r="V110" i="69"/>
  <c r="V80" i="69"/>
  <c r="N79" i="64"/>
  <c r="AA36" i="1"/>
  <c r="V154" i="69"/>
  <c r="V290" i="69"/>
  <c r="V64" i="69"/>
  <c r="V126" i="69"/>
  <c r="X30" i="35"/>
  <c r="T30" i="35"/>
  <c r="Y49" i="64"/>
  <c r="X32" i="71"/>
  <c r="J26" i="35"/>
  <c r="AD26" i="35" s="1"/>
  <c r="S36" i="1"/>
  <c r="V16" i="35"/>
  <c r="AA49" i="64"/>
  <c r="AA90" i="1"/>
  <c r="Y64" i="64"/>
  <c r="V405" i="69"/>
  <c r="V424" i="69"/>
  <c r="Y306" i="64"/>
  <c r="Z30" i="35"/>
  <c r="J30" i="35"/>
  <c r="AD30" i="35" s="1"/>
  <c r="Q36" i="1"/>
  <c r="N49" i="64"/>
  <c r="Y79" i="64"/>
  <c r="AA86" i="1"/>
  <c r="AH43" i="35"/>
  <c r="AH16" i="35"/>
  <c r="W141" i="69"/>
  <c r="V95" i="69"/>
  <c r="AA79" i="64"/>
  <c r="AA35" i="1"/>
  <c r="V443" i="69"/>
  <c r="W261" i="66"/>
  <c r="Q35" i="1"/>
  <c r="N138" i="64"/>
  <c r="AA276" i="64"/>
  <c r="AA291" i="64"/>
  <c r="AA73" i="1"/>
  <c r="AA64" i="64"/>
  <c r="X337" i="66"/>
  <c r="AA89" i="1"/>
  <c r="Y381" i="71"/>
  <c r="AA34" i="1"/>
  <c r="V17" i="58"/>
  <c r="X119" i="71" s="1"/>
  <c r="X107" i="71"/>
  <c r="J97" i="66"/>
  <c r="X261" i="66"/>
  <c r="S32" i="1"/>
  <c r="S35" i="1"/>
  <c r="X141" i="71"/>
  <c r="F34" i="1"/>
  <c r="Y90" i="64"/>
  <c r="AA138" i="64"/>
  <c r="N170" i="66"/>
  <c r="AA75" i="64"/>
  <c r="K32" i="1"/>
  <c r="T29" i="35"/>
  <c r="Y45" i="64"/>
  <c r="P34" i="35"/>
  <c r="AH38" i="35"/>
  <c r="V346" i="69"/>
  <c r="AA87" i="1"/>
  <c r="Y260" i="64"/>
  <c r="F33" i="1"/>
  <c r="V16" i="58"/>
  <c r="X101" i="71" s="1"/>
  <c r="N108" i="64"/>
  <c r="Y123" i="64"/>
  <c r="AG27" i="46"/>
  <c r="Y107" i="71"/>
  <c r="K34" i="1"/>
  <c r="W170" i="66"/>
  <c r="Y32" i="71"/>
  <c r="V385" i="69"/>
  <c r="X124" i="71"/>
  <c r="N182" i="66"/>
  <c r="J29" i="35"/>
  <c r="AD29" i="35" s="1"/>
  <c r="Y43" i="64"/>
  <c r="V28" i="35"/>
  <c r="Z28" i="35"/>
  <c r="J90" i="66"/>
  <c r="N199" i="66"/>
  <c r="Q32" i="1"/>
  <c r="AD39" i="35"/>
  <c r="V309" i="69"/>
  <c r="AH29" i="35"/>
  <c r="J15" i="35"/>
  <c r="AD15" i="35" s="1"/>
  <c r="W79" i="69"/>
  <c r="Y108" i="64"/>
  <c r="X15" i="35"/>
  <c r="V156" i="69"/>
  <c r="N123" i="64"/>
  <c r="AA108" i="64"/>
  <c r="N48" i="64"/>
  <c r="N93" i="64"/>
  <c r="Y93" i="64"/>
  <c r="AF27" i="46"/>
  <c r="K33" i="1"/>
  <c r="S33" i="1"/>
  <c r="W194" i="69"/>
  <c r="W175" i="69"/>
  <c r="W140" i="69"/>
  <c r="V109" i="69"/>
  <c r="Y48" i="64"/>
  <c r="X53" i="71"/>
  <c r="N78" i="64"/>
  <c r="F32" i="1"/>
  <c r="H29" i="35"/>
  <c r="V94" i="69"/>
  <c r="AA335" i="64"/>
  <c r="W442" i="69"/>
  <c r="W366" i="69"/>
  <c r="Y78" i="64"/>
  <c r="N63" i="64"/>
  <c r="H15" i="35"/>
  <c r="V347" i="69"/>
  <c r="X29" i="35"/>
  <c r="Z15" i="35"/>
  <c r="N29" i="35"/>
  <c r="V29" i="35"/>
  <c r="W125" i="69"/>
  <c r="W423" i="69"/>
  <c r="Y305" i="64"/>
  <c r="Y290" i="64"/>
  <c r="AA68" i="1"/>
  <c r="AA275" i="64"/>
  <c r="Y63" i="64"/>
  <c r="V461" i="69"/>
  <c r="V404" i="69"/>
  <c r="W290" i="69"/>
  <c r="Y259" i="64"/>
  <c r="AA60" i="64"/>
  <c r="T14" i="35"/>
  <c r="AD42" i="35"/>
  <c r="Y107" i="64"/>
  <c r="Z29" i="35"/>
  <c r="W128" i="66"/>
  <c r="Y176" i="64"/>
  <c r="V26" i="35"/>
  <c r="S11" i="1"/>
  <c r="Y320" i="64"/>
  <c r="S14" i="1"/>
  <c r="Q28" i="1"/>
  <c r="Q31" i="1"/>
  <c r="Q29" i="1"/>
  <c r="AA30" i="1"/>
  <c r="K10" i="1"/>
  <c r="W346" i="69"/>
  <c r="X681" i="71"/>
  <c r="F31" i="1"/>
  <c r="AA85" i="1"/>
  <c r="V47" i="69"/>
  <c r="N167" i="66"/>
  <c r="W167" i="66"/>
  <c r="J135" i="66"/>
  <c r="AH42" i="35"/>
  <c r="X663" i="71"/>
  <c r="J152" i="66"/>
  <c r="N122" i="64"/>
  <c r="S30" i="1"/>
  <c r="S31" i="1"/>
  <c r="K30" i="1"/>
  <c r="AH41" i="35"/>
  <c r="Y92" i="64"/>
  <c r="W193" i="69"/>
  <c r="AA122" i="64"/>
  <c r="V62" i="69"/>
  <c r="V327" i="69"/>
  <c r="V138" i="69"/>
  <c r="AA83" i="1"/>
  <c r="J160" i="66"/>
  <c r="Y304" i="64"/>
  <c r="W199" i="66"/>
  <c r="K29" i="1"/>
  <c r="Y122" i="64"/>
  <c r="AA84" i="1"/>
  <c r="Y663" i="71"/>
  <c r="V422" i="69"/>
  <c r="V174" i="69"/>
  <c r="X123" i="66"/>
  <c r="W312" i="66"/>
  <c r="N222" i="66"/>
  <c r="X13" i="35"/>
  <c r="N92" i="64"/>
  <c r="V403" i="69"/>
  <c r="V155" i="69"/>
  <c r="F29" i="1"/>
  <c r="X167" i="66"/>
  <c r="K28" i="1"/>
  <c r="Q14" i="1"/>
  <c r="W403" i="69"/>
  <c r="V78" i="69"/>
  <c r="V107" i="69"/>
  <c r="M71" i="1"/>
  <c r="N71" i="1"/>
  <c r="M67" i="1"/>
  <c r="N67" i="1"/>
  <c r="J14" i="35"/>
  <c r="AD14" i="35" s="1"/>
  <c r="J123" i="66"/>
  <c r="N107" i="64"/>
  <c r="S29" i="1"/>
  <c r="W123" i="66"/>
  <c r="M75" i="1"/>
  <c r="N75" i="1"/>
  <c r="F28" i="1"/>
  <c r="M69" i="1"/>
  <c r="N69" i="1"/>
  <c r="M68" i="1"/>
  <c r="N68" i="1"/>
  <c r="M77" i="1"/>
  <c r="N77" i="1"/>
  <c r="N62" i="64"/>
  <c r="V212" i="69"/>
  <c r="W308" i="69"/>
  <c r="Y681" i="71"/>
  <c r="AH14" i="35"/>
  <c r="H14" i="35"/>
  <c r="J28" i="35"/>
  <c r="AD28" i="35" s="1"/>
  <c r="F11" i="1"/>
  <c r="M65" i="1"/>
  <c r="N65" i="1"/>
  <c r="N47" i="64"/>
  <c r="M72" i="1"/>
  <c r="N72" i="1"/>
  <c r="W422" i="69"/>
  <c r="V460" i="69"/>
  <c r="V441" i="69"/>
  <c r="V139" i="69"/>
  <c r="Y255" i="64"/>
  <c r="Y319" i="64"/>
  <c r="Y317" i="64"/>
  <c r="M74" i="1"/>
  <c r="N74" i="1"/>
  <c r="F16" i="1"/>
  <c r="M70" i="1"/>
  <c r="N70" i="1"/>
  <c r="AA82" i="1"/>
  <c r="M66" i="1"/>
  <c r="N66" i="1"/>
  <c r="N64" i="1"/>
  <c r="M64" i="1"/>
  <c r="M76" i="1"/>
  <c r="N76" i="1"/>
  <c r="M73" i="1"/>
  <c r="N73" i="1"/>
  <c r="X664" i="71"/>
  <c r="S28" i="1"/>
  <c r="X14" i="35"/>
  <c r="W124" i="69"/>
  <c r="AA107" i="64"/>
  <c r="AA19" i="1"/>
  <c r="N137" i="64"/>
  <c r="Q17" i="1"/>
  <c r="K21" i="1"/>
  <c r="Y289" i="64"/>
  <c r="V14" i="35"/>
  <c r="AH28" i="35"/>
  <c r="AA20" i="1"/>
  <c r="AA47" i="64"/>
  <c r="Y47" i="64"/>
  <c r="V108" i="69"/>
  <c r="V230" i="69"/>
  <c r="W93" i="69"/>
  <c r="T27" i="35"/>
  <c r="Y62" i="64"/>
  <c r="N77" i="64"/>
  <c r="W441" i="69"/>
  <c r="M18" i="71"/>
  <c r="V92" i="69"/>
  <c r="N97" i="66"/>
  <c r="AD37" i="35"/>
  <c r="N12" i="35"/>
  <c r="Y137" i="64"/>
  <c r="N106" i="64"/>
  <c r="AA62" i="64"/>
  <c r="S20" i="1"/>
  <c r="S23" i="1"/>
  <c r="F12" i="1"/>
  <c r="F23" i="1"/>
  <c r="AA64" i="1"/>
  <c r="Q21" i="1"/>
  <c r="F14" i="1"/>
  <c r="F18" i="1"/>
  <c r="AA78" i="1"/>
  <c r="F27" i="1"/>
  <c r="K27" i="1"/>
  <c r="AA14" i="1"/>
  <c r="Q27" i="1"/>
  <c r="W460" i="69"/>
  <c r="AA81" i="1"/>
  <c r="S25" i="1"/>
  <c r="W241" i="66"/>
  <c r="V384" i="69"/>
  <c r="X660" i="71"/>
  <c r="AA274" i="64"/>
  <c r="AG23" i="46"/>
  <c r="AG21" i="46"/>
  <c r="F25" i="1"/>
  <c r="Y18" i="71"/>
  <c r="X18" i="71"/>
  <c r="Q25" i="1"/>
  <c r="AD41" i="35"/>
  <c r="AA106" i="64"/>
  <c r="V365" i="69"/>
  <c r="V123" i="69"/>
  <c r="N96" i="66"/>
  <c r="Y287" i="64"/>
  <c r="Y256" i="64"/>
  <c r="Z12" i="35"/>
  <c r="Y106" i="64"/>
  <c r="AA80" i="1"/>
  <c r="W138" i="69"/>
  <c r="X475" i="71"/>
  <c r="X359" i="71"/>
  <c r="J92" i="66"/>
  <c r="Y660" i="71"/>
  <c r="K26" i="1"/>
  <c r="N46" i="64"/>
  <c r="N198" i="66"/>
  <c r="AA25" i="1"/>
  <c r="X683" i="71"/>
  <c r="W198" i="66"/>
  <c r="S26" i="1"/>
  <c r="K25" i="1"/>
  <c r="AA22" i="1"/>
  <c r="AG19" i="46"/>
  <c r="V459" i="69"/>
  <c r="AA79" i="1"/>
  <c r="W96" i="66"/>
  <c r="AA23" i="1"/>
  <c r="AH13" i="35"/>
  <c r="H27" i="35"/>
  <c r="W92" i="66"/>
  <c r="K22" i="1"/>
  <c r="Y76" i="64"/>
  <c r="X33" i="71"/>
  <c r="V192" i="69"/>
  <c r="J89" i="66"/>
  <c r="Q23" i="1"/>
  <c r="AD40" i="35"/>
  <c r="J27" i="35"/>
  <c r="AD27" i="35" s="1"/>
  <c r="J13" i="35"/>
  <c r="AD13" i="35" s="1"/>
  <c r="J130" i="66"/>
  <c r="N188" i="66"/>
  <c r="N130" i="66"/>
  <c r="T13" i="35"/>
  <c r="X27" i="35"/>
  <c r="N76" i="64"/>
  <c r="V12" i="58"/>
  <c r="X28" i="71" s="1"/>
  <c r="Q15" i="1"/>
  <c r="AA13" i="1"/>
  <c r="X358" i="71"/>
  <c r="V305" i="69"/>
  <c r="W227" i="66"/>
  <c r="V12" i="35"/>
  <c r="J10" i="35"/>
  <c r="AD10" i="35" s="1"/>
  <c r="AA77" i="1"/>
  <c r="AH13" i="2"/>
  <c r="AH28" i="2"/>
  <c r="W192" i="69"/>
  <c r="X227" i="66"/>
  <c r="X92" i="66"/>
  <c r="X199" i="66"/>
  <c r="W345" i="69"/>
  <c r="N105" i="64"/>
  <c r="W146" i="66"/>
  <c r="Y303" i="64"/>
  <c r="W383" i="69"/>
  <c r="V364" i="69"/>
  <c r="V421" i="69"/>
  <c r="N61" i="64"/>
  <c r="W223" i="66"/>
  <c r="J96" i="66"/>
  <c r="Y300" i="64"/>
  <c r="Y240" i="64"/>
  <c r="T10" i="35"/>
  <c r="AH40" i="35"/>
  <c r="H13" i="35"/>
  <c r="S22" i="1"/>
  <c r="J227" i="66"/>
  <c r="Y33" i="71"/>
  <c r="V35" i="58"/>
  <c r="Y443" i="71" s="1"/>
  <c r="V77" i="69"/>
  <c r="W274" i="66"/>
  <c r="AH26" i="35"/>
  <c r="W402" i="69"/>
  <c r="Y105" i="64"/>
  <c r="N227" i="66"/>
  <c r="AA318" i="64"/>
  <c r="Y318" i="64"/>
  <c r="Z91" i="64" s="1"/>
  <c r="X128" i="66"/>
  <c r="W440" i="69"/>
  <c r="AA288" i="64"/>
  <c r="Y273" i="64"/>
  <c r="X454" i="71"/>
  <c r="N92" i="66"/>
  <c r="K13" i="1"/>
  <c r="AA18" i="1"/>
  <c r="AH9" i="2"/>
  <c r="V400" i="69"/>
  <c r="V381" i="69"/>
  <c r="J236" i="66"/>
  <c r="AA75" i="1"/>
  <c r="X223" i="66"/>
  <c r="W152" i="66"/>
  <c r="H25" i="35"/>
  <c r="X10" i="35"/>
  <c r="AA21" i="1"/>
  <c r="AA105" i="64"/>
  <c r="Y18" i="49"/>
  <c r="J127" i="66"/>
  <c r="J274" i="66"/>
  <c r="X69" i="71"/>
  <c r="V325" i="69"/>
  <c r="X378" i="71"/>
  <c r="N190" i="66"/>
  <c r="Y359" i="71"/>
  <c r="Y285" i="64"/>
  <c r="AH24" i="2"/>
  <c r="AH17" i="2"/>
  <c r="F15" i="1"/>
  <c r="F21" i="1"/>
  <c r="V30" i="58"/>
  <c r="X353" i="71" s="1"/>
  <c r="V137" i="69"/>
  <c r="S21" i="1"/>
  <c r="Y14" i="49"/>
  <c r="X659" i="71"/>
  <c r="X322" i="71"/>
  <c r="X70" i="71"/>
  <c r="X477" i="71"/>
  <c r="G29" i="67"/>
  <c r="I29" i="67" s="1"/>
  <c r="AA40" i="67"/>
  <c r="AA24" i="67"/>
  <c r="AA16" i="67"/>
  <c r="N104" i="64"/>
  <c r="Y315" i="64"/>
  <c r="X274" i="66"/>
  <c r="S15" i="1"/>
  <c r="AH20" i="2"/>
  <c r="X25" i="35"/>
  <c r="V31" i="58"/>
  <c r="X371" i="71" s="1"/>
  <c r="X430" i="71"/>
  <c r="X360" i="71"/>
  <c r="G9" i="67"/>
  <c r="I9" i="67" s="1"/>
  <c r="W97" i="66"/>
  <c r="W89" i="66"/>
  <c r="AA70" i="1"/>
  <c r="AA65" i="1"/>
  <c r="AH12" i="2"/>
  <c r="AG31" i="46"/>
  <c r="V19" i="58"/>
  <c r="X155" i="71" s="1"/>
  <c r="V363" i="69"/>
  <c r="V120" i="69"/>
  <c r="X160" i="71"/>
  <c r="Y15" i="49"/>
  <c r="X431" i="71"/>
  <c r="X682" i="71"/>
  <c r="AA12" i="67"/>
  <c r="W258" i="66"/>
  <c r="N144" i="66"/>
  <c r="Y332" i="64"/>
  <c r="W160" i="66"/>
  <c r="G17" i="67"/>
  <c r="I17" i="67" s="1"/>
  <c r="AA15" i="1"/>
  <c r="AH25" i="35"/>
  <c r="AH26" i="2"/>
  <c r="AH21" i="2"/>
  <c r="F20" i="1"/>
  <c r="W153" i="69"/>
  <c r="Q20" i="1"/>
  <c r="V382" i="69"/>
  <c r="V151" i="69"/>
  <c r="Y21" i="49"/>
  <c r="V324" i="69"/>
  <c r="Y322" i="71"/>
  <c r="G37" i="67"/>
  <c r="I37" i="67" s="1"/>
  <c r="AA36" i="67"/>
  <c r="AA28" i="67"/>
  <c r="AA20" i="67"/>
  <c r="AA71" i="1"/>
  <c r="J144" i="66"/>
  <c r="Y302" i="64"/>
  <c r="G13" i="67"/>
  <c r="I13" i="67" s="1"/>
  <c r="N274" i="66"/>
  <c r="AA74" i="1"/>
  <c r="K17" i="1"/>
  <c r="AA10" i="1"/>
  <c r="AH39" i="35"/>
  <c r="K20" i="1"/>
  <c r="W91" i="69"/>
  <c r="X188" i="66"/>
  <c r="AG33" i="46"/>
  <c r="AG17" i="46"/>
  <c r="Q30" i="35"/>
  <c r="P30" i="35"/>
  <c r="AF31" i="46"/>
  <c r="V419" i="69"/>
  <c r="V13" i="58"/>
  <c r="X47" i="71" s="1"/>
  <c r="V189" i="69"/>
  <c r="Y19" i="49"/>
  <c r="X159" i="71"/>
  <c r="Y477" i="71"/>
  <c r="Y475" i="71"/>
  <c r="Y430" i="71"/>
  <c r="X325" i="71"/>
  <c r="X52" i="71"/>
  <c r="X51" i="71"/>
  <c r="X50" i="71"/>
  <c r="AA19" i="67"/>
  <c r="AA15" i="67"/>
  <c r="AA11" i="67"/>
  <c r="W190" i="66"/>
  <c r="W182" i="66"/>
  <c r="AG20" i="46"/>
  <c r="G33" i="67"/>
  <c r="I33" i="67" s="1"/>
  <c r="W144" i="66"/>
  <c r="AA17" i="1"/>
  <c r="AH29" i="2"/>
  <c r="K14" i="1"/>
  <c r="Q40" i="35"/>
  <c r="P40" i="35"/>
  <c r="X122" i="66"/>
  <c r="V344" i="69"/>
  <c r="V89" i="69"/>
  <c r="AA32" i="67"/>
  <c r="G25" i="67"/>
  <c r="I25" i="67" s="1"/>
  <c r="G21" i="67"/>
  <c r="I21" i="67" s="1"/>
  <c r="AA317" i="64"/>
  <c r="AG29" i="46"/>
  <c r="D43" i="67"/>
  <c r="S2" i="67" s="1"/>
  <c r="W105" i="69"/>
  <c r="V105" i="69"/>
  <c r="X323" i="71"/>
  <c r="I142" i="71"/>
  <c r="W305" i="69"/>
  <c r="X662" i="71"/>
  <c r="X658" i="71"/>
  <c r="N236" i="66"/>
  <c r="W203" i="66"/>
  <c r="N203" i="66"/>
  <c r="W150" i="66"/>
  <c r="N150" i="66"/>
  <c r="W134" i="66"/>
  <c r="N134" i="66"/>
  <c r="N127" i="66"/>
  <c r="W91" i="66"/>
  <c r="N91" i="66"/>
  <c r="AA316" i="64"/>
  <c r="Y316" i="64"/>
  <c r="AA286" i="64"/>
  <c r="Y286" i="64"/>
  <c r="N89" i="64"/>
  <c r="N59" i="64"/>
  <c r="W236" i="66"/>
  <c r="W228" i="66"/>
  <c r="W220" i="66"/>
  <c r="G15" i="67"/>
  <c r="I15" i="67" s="1"/>
  <c r="G7" i="67"/>
  <c r="I7" i="67" s="1"/>
  <c r="F40" i="67"/>
  <c r="N160" i="66"/>
  <c r="N152" i="66"/>
  <c r="AA6" i="67"/>
  <c r="Y104" i="64"/>
  <c r="Y89" i="64"/>
  <c r="Y74" i="64"/>
  <c r="Y59" i="64"/>
  <c r="Y44" i="64"/>
  <c r="X258" i="66"/>
  <c r="G40" i="67"/>
  <c r="G24" i="67"/>
  <c r="I24" i="67" s="1"/>
  <c r="G8" i="67"/>
  <c r="I8" i="67" s="1"/>
  <c r="X182" i="66"/>
  <c r="AA33" i="67"/>
  <c r="AA17" i="67"/>
  <c r="N88" i="64"/>
  <c r="N58" i="64"/>
  <c r="Y160" i="71"/>
  <c r="X160" i="66"/>
  <c r="X152" i="66"/>
  <c r="X144" i="66"/>
  <c r="X97" i="66"/>
  <c r="X89" i="66"/>
  <c r="AG26" i="46"/>
  <c r="AG18" i="46"/>
  <c r="Q28" i="35"/>
  <c r="P28" i="35"/>
  <c r="N26" i="35"/>
  <c r="Q24" i="35"/>
  <c r="P24" i="35"/>
  <c r="H24" i="35"/>
  <c r="AH12" i="35"/>
  <c r="AH10" i="35"/>
  <c r="H10" i="35"/>
  <c r="P39" i="35"/>
  <c r="Q39" i="35"/>
  <c r="J24" i="35"/>
  <c r="AD24" i="35" s="1"/>
  <c r="Z11" i="35"/>
  <c r="AH25" i="2"/>
  <c r="N25" i="35"/>
  <c r="S10" i="1"/>
  <c r="AH10" i="2"/>
  <c r="V122" i="69"/>
  <c r="W122" i="69"/>
  <c r="V60" i="69"/>
  <c r="W60" i="69"/>
  <c r="W152" i="69"/>
  <c r="V152" i="69"/>
  <c r="W90" i="69"/>
  <c r="V90" i="69"/>
  <c r="X324" i="71"/>
  <c r="G38" i="67"/>
  <c r="I38" i="67" s="1"/>
  <c r="G30" i="67"/>
  <c r="I30" i="67" s="1"/>
  <c r="G22" i="67"/>
  <c r="I22" i="67" s="1"/>
  <c r="G14" i="67"/>
  <c r="I14" i="67" s="1"/>
  <c r="G6" i="67"/>
  <c r="AA29" i="67"/>
  <c r="J150" i="66"/>
  <c r="AA13" i="67"/>
  <c r="J134" i="66"/>
  <c r="AA8" i="67"/>
  <c r="J91" i="66"/>
  <c r="AA39" i="67"/>
  <c r="AA35" i="67"/>
  <c r="AA31" i="67"/>
  <c r="AA27" i="67"/>
  <c r="AA23" i="67"/>
  <c r="AA271" i="64"/>
  <c r="Y271" i="64"/>
  <c r="AG15" i="46"/>
  <c r="AF15" i="46"/>
  <c r="AG13" i="46"/>
  <c r="AF13" i="46"/>
  <c r="G39" i="67"/>
  <c r="I39" i="67" s="1"/>
  <c r="G31" i="67"/>
  <c r="I31" i="67" s="1"/>
  <c r="G23" i="67"/>
  <c r="I23" i="67" s="1"/>
  <c r="X203" i="66"/>
  <c r="W135" i="66"/>
  <c r="W127" i="66"/>
  <c r="AA10" i="67"/>
  <c r="X236" i="66"/>
  <c r="G36" i="67"/>
  <c r="I36" i="67" s="1"/>
  <c r="X220" i="66"/>
  <c r="G20" i="67"/>
  <c r="I20" i="67" s="1"/>
  <c r="X127" i="66"/>
  <c r="AA37" i="67"/>
  <c r="AA21" i="67"/>
  <c r="N75" i="64"/>
  <c r="AA300" i="64"/>
  <c r="AA67" i="1"/>
  <c r="Q32" i="35"/>
  <c r="P32" i="35"/>
  <c r="S16" i="1"/>
  <c r="Q11" i="1"/>
  <c r="Q29" i="35"/>
  <c r="P29" i="35"/>
  <c r="T25" i="35"/>
  <c r="Q18" i="35"/>
  <c r="P18" i="35"/>
  <c r="Q14" i="35"/>
  <c r="P14" i="35"/>
  <c r="V11" i="35"/>
  <c r="AA4" i="35"/>
  <c r="Q10" i="35"/>
  <c r="P10" i="35"/>
  <c r="K18" i="1"/>
  <c r="S13" i="1"/>
  <c r="AF20" i="46"/>
  <c r="AH14" i="2"/>
  <c r="V36" i="58"/>
  <c r="Y466" i="71" s="1"/>
  <c r="M466" i="71"/>
  <c r="V34" i="58"/>
  <c r="Y425" i="71" s="1"/>
  <c r="M425" i="71"/>
  <c r="V28" i="58"/>
  <c r="Y317" i="71" s="1"/>
  <c r="M317" i="71"/>
  <c r="V18" i="58"/>
  <c r="X137" i="71" s="1"/>
  <c r="L137" i="71"/>
  <c r="V14" i="58"/>
  <c r="X65" i="71" s="1"/>
  <c r="L65" i="71"/>
  <c r="L47" i="71"/>
  <c r="L28" i="71"/>
  <c r="V457" i="69"/>
  <c r="V362" i="69"/>
  <c r="W136" i="69"/>
  <c r="V136" i="69"/>
  <c r="W75" i="69"/>
  <c r="V75" i="69"/>
  <c r="Y20" i="49"/>
  <c r="Y16" i="49"/>
  <c r="Y12" i="49"/>
  <c r="X476" i="71"/>
  <c r="Y16" i="71"/>
  <c r="M16" i="71"/>
  <c r="M17" i="71"/>
  <c r="Y70" i="71"/>
  <c r="W165" i="66"/>
  <c r="N165" i="66"/>
  <c r="W130" i="66"/>
  <c r="X53" i="66"/>
  <c r="W53" i="66"/>
  <c r="AA301" i="64"/>
  <c r="Y301" i="64"/>
  <c r="N74" i="64"/>
  <c r="N44" i="64"/>
  <c r="Q5" i="64"/>
  <c r="G19" i="67"/>
  <c r="I19" i="67" s="1"/>
  <c r="G11" i="67"/>
  <c r="I11" i="67" s="1"/>
  <c r="N89" i="66"/>
  <c r="AA14" i="67"/>
  <c r="Y159" i="71"/>
  <c r="G32" i="67"/>
  <c r="I32" i="67" s="1"/>
  <c r="G16" i="67"/>
  <c r="I16" i="67" s="1"/>
  <c r="X135" i="66"/>
  <c r="X96" i="66"/>
  <c r="AA25" i="67"/>
  <c r="AA9" i="67"/>
  <c r="Q4" i="66"/>
  <c r="W87" i="66"/>
  <c r="Y41" i="64"/>
  <c r="AA287" i="64"/>
  <c r="AG12" i="46"/>
  <c r="AA66" i="1"/>
  <c r="Q19" i="1"/>
  <c r="J12" i="35"/>
  <c r="AD12" i="35" s="1"/>
  <c r="AH27" i="2"/>
  <c r="S18" i="1"/>
  <c r="W4" i="1"/>
  <c r="F10" i="1"/>
  <c r="V25" i="35"/>
  <c r="AH16" i="2"/>
  <c r="AH30" i="2"/>
  <c r="V438" i="69"/>
  <c r="V343" i="69"/>
  <c r="V11" i="58"/>
  <c r="X10" i="71" s="1"/>
  <c r="V170" i="69"/>
  <c r="V135" i="69"/>
  <c r="V106" i="69"/>
  <c r="W106" i="69"/>
  <c r="V104" i="69"/>
  <c r="V76" i="69"/>
  <c r="W76" i="69"/>
  <c r="V45" i="69"/>
  <c r="W45" i="69"/>
  <c r="W121" i="69"/>
  <c r="V121" i="69"/>
  <c r="Y17" i="49"/>
  <c r="Y13" i="49"/>
  <c r="X661" i="71"/>
  <c r="O5" i="69"/>
  <c r="Y142" i="71"/>
  <c r="M142" i="71"/>
  <c r="Y14" i="71"/>
  <c r="M14" i="71"/>
  <c r="M15" i="71"/>
  <c r="G34" i="67"/>
  <c r="I34" i="67" s="1"/>
  <c r="G26" i="67"/>
  <c r="I26" i="67" s="1"/>
  <c r="G18" i="67"/>
  <c r="I18" i="67" s="1"/>
  <c r="G10" i="67"/>
  <c r="I10" i="67" s="1"/>
  <c r="AA272" i="64"/>
  <c r="Y272" i="64"/>
  <c r="AA270" i="64"/>
  <c r="Y270" i="64"/>
  <c r="G35" i="67"/>
  <c r="I35" i="67" s="1"/>
  <c r="G27" i="67"/>
  <c r="I27" i="67" s="1"/>
  <c r="X150" i="66"/>
  <c r="X134" i="66"/>
  <c r="X91" i="66"/>
  <c r="AA38" i="67"/>
  <c r="AA34" i="67"/>
  <c r="AA30" i="67"/>
  <c r="AA26" i="67"/>
  <c r="AA22" i="67"/>
  <c r="AA18" i="67"/>
  <c r="X228" i="66"/>
  <c r="G28" i="67"/>
  <c r="I28" i="67" s="1"/>
  <c r="G12" i="67"/>
  <c r="I12" i="67" s="1"/>
  <c r="X190" i="66"/>
  <c r="F17" i="1"/>
  <c r="S17" i="1"/>
  <c r="F13" i="1"/>
  <c r="K11" i="1"/>
  <c r="AH37" i="35"/>
  <c r="Q37" i="35"/>
  <c r="P37" i="35"/>
  <c r="Q33" i="35"/>
  <c r="P33" i="35"/>
  <c r="Q25" i="35"/>
  <c r="P25" i="35"/>
  <c r="Q20" i="35"/>
  <c r="P20" i="35"/>
  <c r="P16" i="35"/>
  <c r="Q16" i="35"/>
  <c r="Q12" i="35"/>
  <c r="P12" i="35"/>
  <c r="J11" i="35"/>
  <c r="AD11" i="35" s="1"/>
  <c r="AH18" i="2"/>
  <c r="AH22" i="2"/>
  <c r="Z39" i="64" l="1"/>
  <c r="Y56" i="64"/>
  <c r="W239" i="66"/>
  <c r="Z140" i="64"/>
  <c r="Y11" i="64"/>
  <c r="Z134" i="64"/>
  <c r="W163" i="66"/>
  <c r="Z143" i="64"/>
  <c r="Z96" i="64"/>
  <c r="Z97" i="64"/>
  <c r="Z104" i="64"/>
  <c r="Z152" i="64"/>
  <c r="Z32" i="64"/>
  <c r="Z28" i="64"/>
  <c r="Z126" i="64"/>
  <c r="Z124" i="64"/>
  <c r="Z128" i="64"/>
  <c r="AI10" i="35"/>
  <c r="Z82" i="64"/>
  <c r="Z34" i="64"/>
  <c r="Z142" i="64"/>
  <c r="Z35" i="64"/>
  <c r="Z33" i="64"/>
  <c r="Z49" i="64"/>
  <c r="Z29" i="64"/>
  <c r="Z138" i="64"/>
  <c r="Z137" i="64"/>
  <c r="Z107" i="64"/>
  <c r="Z123" i="64"/>
  <c r="Z120" i="64"/>
  <c r="Z61" i="64"/>
  <c r="Z118" i="64"/>
  <c r="Z65" i="64"/>
  <c r="Z48" i="64"/>
  <c r="Z46" i="64"/>
  <c r="Z112" i="64"/>
  <c r="Z51" i="64"/>
  <c r="Z88" i="64"/>
  <c r="Z37" i="64"/>
  <c r="Z77" i="64"/>
  <c r="Z127" i="64"/>
  <c r="Z109" i="64"/>
  <c r="Z30" i="64"/>
  <c r="Z81" i="64"/>
  <c r="Z103" i="64"/>
  <c r="Z125" i="64"/>
  <c r="Z122" i="64"/>
  <c r="Z106" i="64"/>
  <c r="Z89" i="64"/>
  <c r="AI15" i="35"/>
  <c r="Z60" i="64"/>
  <c r="Z59" i="64"/>
  <c r="Z23" i="64"/>
  <c r="Z58" i="64"/>
  <c r="Z95" i="64"/>
  <c r="Z84" i="64"/>
  <c r="Z53" i="64"/>
  <c r="Z38" i="64"/>
  <c r="AI20" i="35"/>
  <c r="Z73" i="64"/>
  <c r="AI11" i="35"/>
  <c r="Z113" i="64"/>
  <c r="Z43" i="64"/>
  <c r="Z75" i="64"/>
  <c r="AI32" i="35"/>
  <c r="AI13" i="35"/>
  <c r="AI19" i="35"/>
  <c r="Z83" i="64"/>
  <c r="Z54" i="64"/>
  <c r="Z114" i="64"/>
  <c r="Z110" i="64"/>
  <c r="Z69" i="64"/>
  <c r="AI21" i="35"/>
  <c r="Z47" i="64"/>
  <c r="Z67" i="64"/>
  <c r="Z129" i="64"/>
  <c r="I6" i="67"/>
  <c r="G43" i="67"/>
  <c r="F43" i="67"/>
  <c r="M43" i="67"/>
  <c r="P43" i="67"/>
  <c r="N43" i="67"/>
  <c r="Z99" i="64"/>
  <c r="AI35" i="35"/>
  <c r="Z36" i="64"/>
  <c r="Z62" i="64"/>
  <c r="AI33" i="35"/>
  <c r="Z111" i="64"/>
  <c r="Z68" i="64"/>
  <c r="AI17" i="35"/>
  <c r="AI34" i="35"/>
  <c r="AI28" i="35"/>
  <c r="AI16" i="35"/>
  <c r="Z92" i="64"/>
  <c r="Z80" i="64"/>
  <c r="Z52" i="64"/>
  <c r="Z108" i="64"/>
  <c r="Z45" i="64"/>
  <c r="AI25" i="35"/>
  <c r="AI29" i="35"/>
  <c r="Z64" i="64"/>
  <c r="Z90" i="64"/>
  <c r="Z66" i="64"/>
  <c r="Z76" i="64"/>
  <c r="AI18" i="35"/>
  <c r="Z79" i="64"/>
  <c r="Z50" i="64"/>
  <c r="AI31" i="35"/>
  <c r="AI30" i="35"/>
  <c r="Z93" i="64"/>
  <c r="Z63" i="64"/>
  <c r="AI12" i="35"/>
  <c r="AI26" i="35"/>
  <c r="Z78" i="64"/>
  <c r="Z105" i="64"/>
  <c r="AI14" i="35"/>
  <c r="AI27" i="35"/>
  <c r="Z44" i="64"/>
  <c r="AI24" i="35"/>
  <c r="Z74" i="64"/>
  <c r="I40" i="67"/>
  <c r="AA7" i="67"/>
  <c r="K45" i="67" l="1"/>
  <c r="I43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P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R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8" authorId="0" shapeId="0" xr:uid="{07F2EBFD-4E07-4688-94BA-423CA790E7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T9" authorId="0" shapeId="0" xr:uid="{AA03C66A-9095-4084-AB65-5726A6110293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R10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R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3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V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W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X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40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40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40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sharedStrings.xml><?xml version="1.0" encoding="utf-8"?>
<sst xmlns="http://schemas.openxmlformats.org/spreadsheetml/2006/main" count="6514" uniqueCount="844">
  <si>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</si>
  <si>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</si>
  <si>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</si>
  <si>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</si>
  <si>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</si>
  <si>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</si>
  <si>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</si>
  <si>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</si>
  <si>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</si>
  <si>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</si>
  <si>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</si>
  <si>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</si>
  <si>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</si>
  <si>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</si>
  <si>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</si>
  <si>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</si>
  <si>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</si>
  <si>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</si>
  <si>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</si>
  <si>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</si>
  <si>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</si>
  <si>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</si>
  <si>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</si>
  <si>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</si>
  <si>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</si>
  <si>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</si>
  <si>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</si>
  <si>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</si>
  <si>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</si>
  <si>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</si>
  <si>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</si>
  <si>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</si>
  <si>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</si>
  <si>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</si>
  <si>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</si>
  <si>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</si>
  <si>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</si>
  <si>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</si>
  <si>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</si>
  <si>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</si>
  <si>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</si>
  <si>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</si>
  <si>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</si>
  <si>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</si>
  <si>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</si>
  <si>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</si>
  <si>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</si>
  <si>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</si>
  <si>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</si>
  <si>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</si>
  <si>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</si>
  <si>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</si>
  <si>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</si>
  <si>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</si>
  <si>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</si>
  <si>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</si>
  <si>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</si>
  <si>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</si>
  <si>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</si>
  <si>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</si>
  <si>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</si>
  <si>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</si>
  <si>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</si>
  <si>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</si>
  <si>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</si>
  <si>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</si>
  <si>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</si>
  <si>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</si>
  <si>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</si>
  <si>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</si>
  <si>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</si>
  <si>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</si>
  <si>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</si>
  <si>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</si>
  <si>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</si>
  <si>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</si>
  <si>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</si>
  <si>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</si>
  <si>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</si>
  <si>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</si>
  <si>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</si>
  <si>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</si>
  <si>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</si>
  <si>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</si>
  <si>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</si>
  <si>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</si>
  <si>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</si>
  <si>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</si>
  <si>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</si>
  <si>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</si>
  <si>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</si>
  <si>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</si>
  <si>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</si>
  <si>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</si>
  <si>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</si>
  <si>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</si>
  <si>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</si>
  <si>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</si>
  <si>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</si>
  <si>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</si>
  <si>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</si>
  <si>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</si>
  <si>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</si>
  <si>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</si>
  <si>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</si>
  <si>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</si>
  <si>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</si>
  <si>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</si>
  <si>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</si>
  <si>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</si>
  <si>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</si>
  <si>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</si>
  <si>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</si>
  <si>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</si>
  <si>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</si>
  <si>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</si>
  <si>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</si>
  <si>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</si>
  <si>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</si>
  <si>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</si>
  <si>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</si>
  <si>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</si>
  <si>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</si>
  <si>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</si>
  <si>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</si>
  <si>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</si>
  <si>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</si>
  <si>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</si>
  <si>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</si>
  <si>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</si>
  <si>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</si>
  <si>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</si>
  <si>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</si>
  <si>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</si>
  <si>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</si>
  <si>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</si>
  <si>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</si>
  <si>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</si>
  <si>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</si>
  <si>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</si>
  <si>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</si>
  <si>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</si>
  <si>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</si>
  <si>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</si>
  <si>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</si>
  <si>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</si>
  <si>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</si>
  <si>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</si>
  <si>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</si>
  <si>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</si>
  <si>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</si>
  <si>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</si>
  <si>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</si>
  <si>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</si>
  <si>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</si>
  <si>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</si>
  <si>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</si>
  <si>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</si>
  <si>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</si>
  <si>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</si>
  <si>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</si>
  <si>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</si>
  <si>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</si>
  <si>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</si>
  <si>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</si>
  <si>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</si>
  <si>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</si>
  <si>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</si>
  <si>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</si>
  <si>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</si>
  <si>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</si>
  <si>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</si>
  <si>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</si>
  <si>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</si>
  <si>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</si>
  <si>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</si>
  <si>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</si>
  <si>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</si>
  <si>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</si>
  <si>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</si>
  <si>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</si>
  <si>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</si>
  <si>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</si>
  <si>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</si>
  <si>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</si>
  <si>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</si>
  <si>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</si>
  <si>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</si>
  <si>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</si>
  <si>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</si>
  <si>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</si>
  <si>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</si>
  <si>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</si>
  <si>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</si>
  <si>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</si>
  <si>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</si>
  <si>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</si>
  <si>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</si>
  <si>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</si>
  <si>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</si>
  <si>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</si>
  <si>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</si>
  <si>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</si>
  <si>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</si>
  <si>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</si>
  <si>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</si>
  <si>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</si>
  <si>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</si>
  <si>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</si>
  <si>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</si>
  <si>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</si>
  <si>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</si>
  <si>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</si>
  <si>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</si>
  <si>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</si>
  <si>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</si>
  <si>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</si>
  <si>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</si>
  <si>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</si>
  <si>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</si>
  <si>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</si>
  <si>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</si>
  <si>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</si>
  <si>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</si>
  <si>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</si>
  <si>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</si>
  <si>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</si>
  <si>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</si>
  <si>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</si>
  <si>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</si>
  <si>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</si>
  <si>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</si>
  <si>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</si>
  <si>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</si>
  <si>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</si>
  <si>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</si>
  <si>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</si>
  <si>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</si>
  <si>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</si>
  <si>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</si>
  <si>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</si>
  <si>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</si>
  <si>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</si>
  <si>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</si>
  <si>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</si>
  <si>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</si>
  <si>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</si>
  <si>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</si>
  <si>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</si>
  <si>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</si>
  <si>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</si>
  <si>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</si>
  <si>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</si>
  <si>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</si>
  <si>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</si>
  <si>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</si>
  <si>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</si>
  <si>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</si>
  <si>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</si>
  <si>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</si>
  <si>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</si>
  <si>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</si>
  <si>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</si>
  <si>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</si>
  <si>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</si>
  <si>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</si>
  <si>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</si>
  <si>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</si>
  <si>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</si>
  <si>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</si>
  <si>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</si>
  <si>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</si>
  <si>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</si>
  <si>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</si>
  <si>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</si>
  <si>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</si>
  <si>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</si>
  <si>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</si>
  <si>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</si>
  <si>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</si>
  <si>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</si>
  <si>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</si>
  <si>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</si>
  <si>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</si>
  <si>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</si>
  <si>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</si>
  <si>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</si>
  <si>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</si>
  <si>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</si>
  <si>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</si>
  <si>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</si>
  <si>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</si>
  <si>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</si>
  <si>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</si>
  <si>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</si>
  <si>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</si>
  <si>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</si>
  <si>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</si>
  <si>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</si>
  <si>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</si>
  <si>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</si>
  <si>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</si>
  <si>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</si>
  <si>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</si>
  <si>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</si>
  <si>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</si>
  <si>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</si>
  <si>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</si>
  <si>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</si>
  <si>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</si>
  <si>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</si>
  <si>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</si>
  <si>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</si>
  <si>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</si>
  <si>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</si>
  <si>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</si>
  <si>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</si>
  <si>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</si>
  <si>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</si>
  <si>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</si>
  <si>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</si>
  <si>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</si>
  <si>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</si>
  <si>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</si>
  <si>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</si>
  <si>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</si>
  <si>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</si>
  <si>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</si>
  <si>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</si>
  <si>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</si>
  <si>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</si>
  <si>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</si>
  <si>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</si>
  <si>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</si>
  <si>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</si>
  <si>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</si>
  <si>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</si>
  <si>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</si>
  <si>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</si>
  <si>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</si>
  <si>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</si>
  <si>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</si>
  <si>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</si>
  <si>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</si>
  <si>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</si>
  <si>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</si>
  <si>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</si>
  <si>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</si>
  <si>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</si>
  <si>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</si>
  <si>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</si>
  <si>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</si>
  <si>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</si>
  <si>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</si>
  <si>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</si>
  <si>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</si>
  <si>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</si>
  <si>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</si>
  <si>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</si>
  <si>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</si>
  <si>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</si>
  <si>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</si>
  <si>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</si>
  <si>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</si>
  <si>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</si>
  <si>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</si>
  <si>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</si>
  <si>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</si>
  <si>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</si>
  <si>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</si>
  <si>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</si>
  <si>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</si>
  <si>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</si>
  <si>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</si>
  <si>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</si>
  <si>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</si>
  <si>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</si>
  <si>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</si>
  <si>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</si>
  <si>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</si>
  <si>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</si>
  <si>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</si>
  <si>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</si>
  <si>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</si>
  <si>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</si>
  <si>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</si>
  <si>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</si>
  <si>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</si>
  <si>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</si>
  <si>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</si>
  <si>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</si>
  <si>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</si>
  <si>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</si>
  <si>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</si>
  <si>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</si>
  <si>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</si>
  <si>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</si>
  <si>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</si>
  <si>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</si>
  <si>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</si>
  <si>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</si>
  <si>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</si>
  <si>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</si>
  <si>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</si>
  <si>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</si>
  <si>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</si>
  <si>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</si>
  <si>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</si>
  <si>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</si>
  <si>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</si>
  <si>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</si>
  <si>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</si>
  <si>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</si>
  <si>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</si>
  <si>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</si>
  <si>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</si>
  <si>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</si>
  <si>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</si>
  <si>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</si>
  <si>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</si>
  <si>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</si>
  <si>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</si>
  <si>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</si>
  <si>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</si>
  <si>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</si>
  <si>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</si>
  <si>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</si>
  <si>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</si>
  <si>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</si>
  <si>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</si>
  <si>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</si>
  <si>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</si>
  <si>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</si>
  <si>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</si>
  <si>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</si>
  <si>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</si>
  <si>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</si>
  <si>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</si>
  <si>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</si>
  <si>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</si>
  <si>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</si>
  <si>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</si>
  <si>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</si>
  <si>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</si>
  <si>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</si>
  <si>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</si>
  <si>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</si>
  <si>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</si>
  <si>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</si>
  <si>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</si>
  <si>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</si>
  <si>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</si>
  <si>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</si>
  <si>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</si>
  <si>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</si>
  <si>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</si>
  <si>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</si>
  <si>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</si>
  <si>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</si>
  <si>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</si>
  <si>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</si>
  <si>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</si>
  <si>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</si>
  <si>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</si>
  <si>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</si>
  <si>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</si>
  <si>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</si>
  <si>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</si>
  <si>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</si>
  <si>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</si>
  <si>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</si>
  <si>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</si>
  <si>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</si>
  <si>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</si>
  <si>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</si>
  <si>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</si>
  <si>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</si>
  <si>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</si>
  <si>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</si>
  <si>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</si>
  <si>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</si>
  <si>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</si>
  <si>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</si>
  <si>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</si>
  <si>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</si>
  <si>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</si>
  <si>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</si>
  <si>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</si>
  <si>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</si>
  <si>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</si>
  <si>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</si>
  <si>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</si>
  <si>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</si>
  <si>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</si>
  <si>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</si>
  <si>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</si>
  <si>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</si>
  <si>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</si>
  <si>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</si>
  <si>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</si>
  <si>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</si>
  <si>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</si>
  <si>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</si>
  <si>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</si>
  <si>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</si>
  <si>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</si>
  <si>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</si>
  <si>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Vestlandsfe</t>
  </si>
  <si>
    <t>Holstein</t>
  </si>
  <si>
    <t>Brown Swiss</t>
  </si>
  <si>
    <t>Hereford</t>
  </si>
  <si>
    <t>Charolais</t>
  </si>
  <si>
    <t>Aberdeen Angus</t>
  </si>
  <si>
    <t>Simmental Kjøtt</t>
  </si>
  <si>
    <t>Tiroler Grauvieh</t>
  </si>
  <si>
    <t>Dexter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</si>
  <si>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</si>
  <si>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</si>
  <si>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</si>
  <si>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</si>
  <si>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</si>
  <si>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</si>
  <si>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</si>
  <si>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</si>
  <si>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</si>
  <si>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</si>
  <si>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</si>
  <si>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</si>
  <si>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</si>
  <si>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</si>
  <si>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</si>
  <si>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</si>
  <si>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</si>
  <si>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</si>
  <si>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</si>
  <si>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</si>
  <si>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</si>
  <si>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</si>
  <si>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</si>
  <si>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</si>
  <si>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</si>
  <si>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</si>
  <si>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</si>
  <si>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</si>
  <si>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</si>
  <si>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</si>
  <si>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</si>
  <si>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</si>
  <si>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</si>
  <si>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</si>
  <si>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</si>
  <si>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</si>
  <si>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</si>
  <si>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</si>
  <si>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</si>
  <si>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</si>
  <si>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</si>
  <si>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</si>
  <si>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</si>
  <si>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</si>
  <si>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</si>
  <si>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</si>
  <si>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</si>
  <si>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</si>
  <si>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</si>
  <si>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</si>
  <si>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</si>
  <si>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</si>
  <si>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</si>
  <si>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</si>
  <si>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</si>
  <si>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</si>
  <si>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</si>
  <si>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</si>
  <si>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</si>
  <si>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</si>
  <si>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</si>
  <si>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</si>
  <si>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</si>
  <si>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</si>
  <si>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</si>
  <si>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</si>
  <si>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</si>
  <si>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</si>
  <si>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</si>
  <si>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</si>
  <si>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</si>
  <si>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</si>
  <si>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</si>
  <si>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</si>
  <si>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</si>
  <si>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</si>
  <si>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</si>
  <si>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</si>
  <si>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</si>
  <si>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</si>
  <si>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</si>
  <si>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</si>
  <si>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</si>
  <si>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Andel</t>
  </si>
  <si>
    <t>Andel O+</t>
  </si>
  <si>
    <t>Sum</t>
  </si>
  <si>
    <t>og bedre</t>
  </si>
  <si>
    <t>tilskudd</t>
  </si>
  <si>
    <t>Fleckvieh</t>
  </si>
  <si>
    <t>Canadisk Ayrshire</t>
  </si>
  <si>
    <t>Montbéliard</t>
  </si>
  <si>
    <t>Mørefe</t>
  </si>
  <si>
    <t>Normande</t>
  </si>
  <si>
    <t>Chianina</t>
  </si>
  <si>
    <t>Belgisk blå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</si>
  <si>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</si>
  <si>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</si>
  <si>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</si>
  <si>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</si>
  <si>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</si>
  <si>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</si>
  <si>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</si>
  <si>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</si>
  <si>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</si>
  <si>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</si>
  <si>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</si>
  <si>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</si>
  <si>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</si>
  <si>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g/dag</t>
  </si>
  <si>
    <t>% med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</si>
  <si>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</si>
  <si>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</si>
  <si>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</si>
  <si>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</si>
  <si>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</si>
  <si>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</si>
  <si>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</si>
  <si>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</si>
  <si>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</si>
  <si>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</si>
  <si>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</si>
  <si>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gram/ dag</t>
  </si>
  <si>
    <t>gram/kg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</si>
  <si>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</si>
  <si>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</si>
  <si>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</si>
  <si>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</si>
  <si>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</si>
  <si>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</si>
  <si>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</si>
  <si>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</si>
  <si>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</si>
  <si>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</si>
  <si>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</si>
  <si>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</si>
  <si>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Lim Uniq ♂</t>
  </si>
  <si>
    <t>Lim Uniq ♀</t>
  </si>
  <si>
    <t>Midt</t>
  </si>
  <si>
    <t>Uten aldersinfo.:</t>
  </si>
  <si>
    <t>Gram</t>
  </si>
  <si>
    <t>Sidet Trønderfe og Nordlandsfe</t>
  </si>
  <si>
    <t>Telemarkfe</t>
  </si>
  <si>
    <t>Østlandsk Rødkolle</t>
  </si>
  <si>
    <t>Vestlandsk Raukolle</t>
  </si>
  <si>
    <t>Vestlandsk fjordfe</t>
  </si>
  <si>
    <t>Rød Dansk Mælkefe</t>
  </si>
  <si>
    <t>Jarlsbergfe</t>
  </si>
  <si>
    <t>Limousin</t>
  </si>
  <si>
    <t>Kjøttsimmental</t>
  </si>
  <si>
    <t>Blonde d`Aquitaine</t>
  </si>
  <si>
    <t>Highland</t>
  </si>
  <si>
    <t>Mini Hereford</t>
  </si>
  <si>
    <t>Wagyu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</si>
  <si>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</si>
  <si>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</si>
  <si>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</si>
  <si>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</si>
  <si>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</si>
  <si>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</si>
  <si>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</si>
  <si>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</si>
  <si>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</si>
  <si>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</si>
  <si>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</si>
  <si>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</si>
  <si>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</si>
  <si>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</si>
  <si>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</si>
  <si>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</si>
  <si>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</si>
  <si>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</si>
  <si>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</si>
  <si>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</si>
  <si>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</si>
  <si>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</si>
  <si>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</si>
  <si>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</si>
  <si>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</si>
  <si>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</si>
  <si>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</si>
  <si>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</si>
  <si>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</si>
  <si>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</si>
  <si>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</si>
  <si>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</si>
  <si>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</si>
  <si>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</si>
  <si>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</si>
  <si>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</si>
  <si>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</si>
  <si>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</si>
  <si>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</si>
  <si>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</si>
  <si>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</si>
  <si>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</si>
  <si>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</si>
  <si>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</si>
  <si>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</si>
  <si>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</si>
  <si>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</si>
  <si>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</si>
  <si>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</si>
  <si>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</si>
  <si>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</si>
  <si>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</si>
  <si>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</si>
  <si>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</si>
  <si>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</si>
  <si>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</si>
  <si>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</si>
  <si>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</si>
  <si>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</si>
  <si>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</si>
  <si>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</si>
  <si>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</si>
  <si>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</si>
  <si>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</si>
  <si>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</si>
  <si>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150,1 - 175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</si>
  <si>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</si>
  <si>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</si>
  <si>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</si>
  <si>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</si>
  <si>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</si>
  <si>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</si>
  <si>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</si>
  <si>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</si>
  <si>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</si>
  <si>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</si>
  <si>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</si>
  <si>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</si>
  <si>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</si>
  <si>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</si>
  <si>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</si>
  <si>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</si>
  <si>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</si>
  <si>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701 - 750 dg</t>
  </si>
  <si>
    <t>Skodje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</si>
  <si>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</si>
  <si>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</si>
  <si>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</si>
  <si>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</si>
  <si>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</si>
  <si>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</si>
  <si>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</si>
  <si>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</si>
  <si>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550,1 -        kg</t>
  </si>
  <si>
    <t>KASTRAT</t>
  </si>
  <si>
    <t>ukjent</t>
  </si>
  <si>
    <t xml:space="preserve">  51  -100 dg</t>
  </si>
  <si>
    <t>101 - 150 dg</t>
  </si>
  <si>
    <t>151 - 200 dg</t>
  </si>
  <si>
    <t>201 - 250 dg</t>
  </si>
  <si>
    <t>251 - 300 dg</t>
  </si>
  <si>
    <t>751 - 800 dg</t>
  </si>
  <si>
    <t>801 - 850 dg</t>
  </si>
  <si>
    <t>951- 1000 dg</t>
  </si>
  <si>
    <t>1001 - 1050 dg</t>
  </si>
  <si>
    <t>1051 - 1100 dg</t>
  </si>
  <si>
    <t>1101 - 1150 dg</t>
  </si>
  <si>
    <t>1151 - 1200 dg</t>
  </si>
  <si>
    <t>1201 - 1250 dg</t>
  </si>
  <si>
    <t>1251 - 1300 dg</t>
  </si>
  <si>
    <t>1301 - 1350 dg</t>
  </si>
  <si>
    <t>1351 - 1400 dg</t>
  </si>
  <si>
    <t>1851 - 1900 dg</t>
  </si>
  <si>
    <t>1901 - 1950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</si>
  <si>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</si>
  <si>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</si>
  <si>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</si>
  <si>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</si>
  <si>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</si>
  <si>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</si>
  <si>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</si>
  <si>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</si>
  <si>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</si>
  <si>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</si>
  <si>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</si>
  <si>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</si>
  <si>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</si>
  <si>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</si>
  <si>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</si>
  <si>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</si>
  <si>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</si>
  <si>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</si>
  <si>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</si>
  <si>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</si>
  <si>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2951 - 3000 dg</t>
  </si>
  <si>
    <t>3001 - 3100 dg</t>
  </si>
  <si>
    <t>3101 - 3200 dg</t>
  </si>
  <si>
    <t>3201 - 3300 dg</t>
  </si>
  <si>
    <t>3301 - 3400 dg</t>
  </si>
  <si>
    <t>3401 - 3500 dg</t>
  </si>
  <si>
    <t>3501 - 3600 dg</t>
  </si>
  <si>
    <t>3601 -           dg</t>
  </si>
  <si>
    <t>:</t>
  </si>
  <si>
    <t>Alder i måneder:</t>
  </si>
  <si>
    <t>eller</t>
  </si>
  <si>
    <t>år</t>
  </si>
  <si>
    <t>måneder og</t>
  </si>
  <si>
    <t>dag/dager</t>
  </si>
  <si>
    <t>Middel vekt:</t>
  </si>
  <si>
    <t>PgUp</t>
  </si>
  <si>
    <t xml:space="preserve">Kvalitetstilskudd for storfe, kastrater: </t>
  </si>
  <si>
    <t>i middel klasse</t>
  </si>
  <si>
    <t>i middel fettgruppe</t>
  </si>
  <si>
    <t>Øre Vilt K</t>
  </si>
  <si>
    <t>Bø Gårdsslakteri</t>
  </si>
  <si>
    <t>Øre Vilt N</t>
  </si>
  <si>
    <t>Pinzgauer</t>
  </si>
  <si>
    <t>måneder</t>
  </si>
  <si>
    <t>Vektgrupper</t>
  </si>
  <si>
    <t>251 -300 dg</t>
  </si>
  <si>
    <t>År første</t>
  </si>
  <si>
    <t>siste</t>
  </si>
  <si>
    <t>Lav</t>
  </si>
  <si>
    <t>Høy</t>
  </si>
  <si>
    <t>Middel vekt i 2024</t>
  </si>
  <si>
    <t>Antall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</si>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</sst>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6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20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3" fillId="0" borderId="0" xfId="0" applyFont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164" fontId="30" fillId="13" borderId="0" xfId="0" applyNumberFormat="1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0" fontId="24" fillId="15" borderId="0" xfId="2" applyFont="1" applyFill="1"/>
    <xf numFmtId="0" fontId="5" fillId="15" borderId="0" xfId="2" applyFont="1" applyFill="1" applyAlignment="1">
      <alignment horizontal="center"/>
    </xf>
    <xf numFmtId="1" fontId="6" fillId="9" borderId="0" xfId="2" applyNumberFormat="1" applyFill="1"/>
    <xf numFmtId="1" fontId="6" fillId="13" borderId="0" xfId="2" applyNumberFormat="1" applyFill="1"/>
    <xf numFmtId="164" fontId="6" fillId="13" borderId="0" xfId="2" applyNumberFormat="1" applyFill="1"/>
    <xf numFmtId="0" fontId="6" fillId="16" borderId="0" xfId="2" applyFill="1"/>
    <xf numFmtId="1" fontId="6" fillId="16" borderId="0" xfId="2" applyNumberForma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5" fillId="8" borderId="0" xfId="0" quotePrefix="1" applyNumberFormat="1" applyFont="1" applyFill="1"/>
    <xf numFmtId="0" fontId="13" fillId="15" borderId="0" xfId="2" applyFont="1" applyFill="1"/>
    <xf numFmtId="0" fontId="6" fillId="17" borderId="0" xfId="0" applyFont="1" applyFill="1"/>
    <xf numFmtId="164" fontId="6" fillId="17" borderId="0" xfId="0" applyNumberFormat="1" applyFont="1" applyFill="1"/>
    <xf numFmtId="164" fontId="0" fillId="17" borderId="0" xfId="0" applyNumberFormat="1" applyFill="1"/>
    <xf numFmtId="0" fontId="0" fillId="17" borderId="0" xfId="0" applyFill="1"/>
    <xf numFmtId="1" fontId="0" fillId="17" borderId="0" xfId="0" applyNumberFormat="1" applyFill="1"/>
    <xf numFmtId="164" fontId="5" fillId="17" borderId="0" xfId="0" applyNumberFormat="1" applyFont="1" applyFill="1"/>
    <xf numFmtId="0" fontId="5" fillId="17" borderId="0" xfId="0" applyFont="1" applyFill="1"/>
    <xf numFmtId="1" fontId="6" fillId="17" borderId="0" xfId="0" applyNumberFormat="1" applyFont="1" applyFill="1"/>
    <xf numFmtId="1" fontId="5" fillId="17" borderId="0" xfId="0" applyNumberFormat="1" applyFont="1" applyFill="1"/>
    <xf numFmtId="0" fontId="5" fillId="17" borderId="0" xfId="10" applyFont="1" applyFill="1"/>
    <xf numFmtId="164" fontId="5" fillId="17" borderId="0" xfId="10" applyNumberFormat="1" applyFont="1" applyFill="1"/>
    <xf numFmtId="1" fontId="5" fillId="17" borderId="0" xfId="10" applyNumberFormat="1" applyFont="1" applyFill="1"/>
    <xf numFmtId="1" fontId="5" fillId="18" borderId="0" xfId="2" applyNumberFormat="1" applyFont="1" applyFill="1"/>
    <xf numFmtId="0" fontId="5" fillId="10" borderId="0" xfId="2" applyFont="1" applyFill="1"/>
    <xf numFmtId="1" fontId="5" fillId="18" borderId="0" xfId="0" applyNumberFormat="1" applyFont="1" applyFill="1"/>
    <xf numFmtId="1" fontId="5" fillId="14" borderId="0" xfId="0" applyNumberFormat="1" applyFont="1" applyFill="1"/>
    <xf numFmtId="1" fontId="23" fillId="18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8" borderId="0" xfId="0" applyNumberFormat="1" applyFont="1" applyFill="1" applyAlignment="1">
      <alignment horizontal="center"/>
    </xf>
    <xf numFmtId="164" fontId="5" fillId="18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2" fontId="5" fillId="18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1" fontId="5" fillId="10" borderId="0" xfId="2" applyNumberFormat="1" applyFont="1" applyFill="1"/>
    <xf numFmtId="0" fontId="5" fillId="18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20" borderId="0" xfId="0" applyNumberFormat="1" applyFont="1" applyFill="1"/>
    <xf numFmtId="2" fontId="5" fillId="20" borderId="0" xfId="0" applyNumberFormat="1" applyFont="1" applyFill="1"/>
    <xf numFmtId="2" fontId="23" fillId="18" borderId="0" xfId="0" applyNumberFormat="1" applyFont="1" applyFill="1"/>
    <xf numFmtId="164" fontId="5" fillId="18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8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9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20" borderId="0" xfId="0" applyNumberFormat="1" applyFont="1" applyFill="1"/>
    <xf numFmtId="1" fontId="7" fillId="20" borderId="0" xfId="0" applyNumberFormat="1" applyFont="1" applyFill="1"/>
    <xf numFmtId="0" fontId="9" fillId="17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8" fillId="13" borderId="0" xfId="0" quotePrefix="1" applyFont="1" applyFill="1"/>
    <xf numFmtId="1" fontId="45" fillId="0" borderId="0" xfId="0" applyNumberFormat="1" applyFont="1"/>
    <xf numFmtId="164" fontId="39" fillId="14" borderId="0" xfId="0" applyNumberFormat="1" applyFont="1" applyFill="1"/>
    <xf numFmtId="164" fontId="39" fillId="0" borderId="0" xfId="0" applyNumberFormat="1" applyFont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29" fillId="18" borderId="0" xfId="0" applyNumberFormat="1" applyFont="1" applyFill="1"/>
    <xf numFmtId="1" fontId="5" fillId="21" borderId="0" xfId="0" applyNumberFormat="1" applyFont="1" applyFill="1"/>
    <xf numFmtId="1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2" borderId="0" xfId="0" applyFill="1"/>
    <xf numFmtId="164" fontId="6" fillId="22" borderId="0" xfId="0" quotePrefix="1" applyNumberFormat="1" applyFont="1" applyFill="1"/>
    <xf numFmtId="2" fontId="0" fillId="22" borderId="0" xfId="0" applyNumberFormat="1" applyFill="1"/>
    <xf numFmtId="2" fontId="6" fillId="22" borderId="0" xfId="0" quotePrefix="1" applyNumberFormat="1" applyFont="1" applyFill="1"/>
    <xf numFmtId="1" fontId="5" fillId="22" borderId="0" xfId="0" applyNumberFormat="1" applyFont="1" applyFill="1"/>
    <xf numFmtId="1" fontId="6" fillId="22" borderId="0" xfId="0" quotePrefix="1" applyNumberFormat="1" applyFont="1" applyFill="1"/>
    <xf numFmtId="1" fontId="0" fillId="22" borderId="0" xfId="0" applyNumberFormat="1" applyFill="1"/>
    <xf numFmtId="164" fontId="0" fillId="22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20" borderId="0" xfId="0" applyNumberFormat="1" applyFont="1" applyFill="1"/>
    <xf numFmtId="0" fontId="8" fillId="6" borderId="0" xfId="0" applyFont="1" applyFill="1"/>
    <xf numFmtId="164" fontId="8" fillId="20" borderId="0" xfId="0" applyNumberFormat="1" applyFont="1" applyFill="1"/>
    <xf numFmtId="164" fontId="8" fillId="6" borderId="0" xfId="0" applyNumberFormat="1" applyFont="1" applyFill="1"/>
    <xf numFmtId="164" fontId="8" fillId="5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20" borderId="0" xfId="0" applyNumberFormat="1" applyFill="1"/>
    <xf numFmtId="2" fontId="0" fillId="20" borderId="0" xfId="0" applyNumberFormat="1" applyFill="1"/>
    <xf numFmtId="1" fontId="5" fillId="20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1" fontId="0" fillId="20" borderId="0" xfId="0" applyNumberFormat="1" applyFill="1"/>
    <xf numFmtId="164" fontId="39" fillId="20" borderId="0" xfId="0" quotePrefix="1" applyNumberFormat="1" applyFont="1" applyFill="1"/>
    <xf numFmtId="164" fontId="39" fillId="6" borderId="0" xfId="0" quotePrefix="1" applyNumberFormat="1" applyFont="1" applyFill="1"/>
    <xf numFmtId="0" fontId="7" fillId="5" borderId="0" xfId="0" quotePrefix="1" applyFont="1" applyFill="1"/>
    <xf numFmtId="2" fontId="5" fillId="19" borderId="0" xfId="0" applyNumberFormat="1" applyFont="1" applyFill="1"/>
    <xf numFmtId="0" fontId="8" fillId="5" borderId="0" xfId="0" applyFont="1" applyFill="1" applyAlignment="1">
      <alignment horizontal="center"/>
    </xf>
    <xf numFmtId="0" fontId="40" fillId="5" borderId="0" xfId="0" applyFont="1" applyFill="1"/>
    <xf numFmtId="1" fontId="40" fillId="5" borderId="0" xfId="0" applyNumberFormat="1" applyFont="1" applyFill="1"/>
    <xf numFmtId="0" fontId="29" fillId="5" borderId="0" xfId="0" applyFont="1" applyFill="1"/>
    <xf numFmtId="1" fontId="8" fillId="20" borderId="0" xfId="0" applyNumberFormat="1" applyFont="1" applyFill="1"/>
    <xf numFmtId="2" fontId="8" fillId="6" borderId="0" xfId="0" applyNumberFormat="1" applyFont="1" applyFill="1"/>
    <xf numFmtId="3" fontId="8" fillId="4" borderId="0" xfId="0" applyNumberFormat="1" applyFont="1" applyFill="1"/>
    <xf numFmtId="3" fontId="0" fillId="0" borderId="0" xfId="0" applyNumberFormat="1"/>
    <xf numFmtId="3" fontId="5" fillId="0" borderId="0" xfId="0" applyNumberFormat="1" applyFont="1"/>
    <xf numFmtId="1" fontId="5" fillId="23" borderId="0" xfId="0" applyNumberFormat="1" applyFont="1" applyFill="1"/>
    <xf numFmtId="0" fontId="37" fillId="5" borderId="0" xfId="0" applyFont="1" applyFill="1"/>
    <xf numFmtId="0" fontId="38" fillId="5" borderId="0" xfId="0" applyFont="1" applyFill="1"/>
    <xf numFmtId="2" fontId="7" fillId="6" borderId="0" xfId="0" applyNumberFormat="1" applyFont="1" applyFill="1"/>
    <xf numFmtId="164" fontId="8" fillId="20" borderId="0" xfId="0" quotePrefix="1" applyNumberFormat="1" applyFont="1" applyFill="1"/>
    <xf numFmtId="164" fontId="8" fillId="6" borderId="0" xfId="0" quotePrefix="1" applyNumberFormat="1" applyFont="1" applyFill="1"/>
    <xf numFmtId="1" fontId="25" fillId="8" borderId="0" xfId="2" applyNumberFormat="1" applyFont="1" applyFill="1"/>
    <xf numFmtId="164" fontId="2" fillId="8" borderId="0" xfId="0" applyNumberFormat="1" applyFont="1" applyFill="1"/>
    <xf numFmtId="164" fontId="37" fillId="8" borderId="0" xfId="0" applyNumberFormat="1" applyFont="1" applyFill="1"/>
    <xf numFmtId="0" fontId="38" fillId="8" borderId="0" xfId="0" applyFont="1" applyFill="1"/>
    <xf numFmtId="164" fontId="7" fillId="8" borderId="0" xfId="0" applyNumberFormat="1" applyFont="1" applyFill="1"/>
    <xf numFmtId="164" fontId="7" fillId="8" borderId="0" xfId="10" quotePrefix="1" applyNumberFormat="1" applyFont="1" applyFill="1"/>
    <xf numFmtId="2" fontId="7" fillId="0" borderId="0" xfId="0" quotePrefix="1" applyNumberFormat="1" applyFont="1"/>
    <xf numFmtId="164" fontId="2" fillId="10" borderId="0" xfId="0" quotePrefix="1" applyNumberFormat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4" fontId="8" fillId="4" borderId="0" xfId="0" applyNumberFormat="1" applyFont="1" applyFill="1"/>
    <xf numFmtId="4" fontId="0" fillId="0" borderId="0" xfId="0" applyNumberFormat="1"/>
    <xf numFmtId="0" fontId="9" fillId="3" borderId="0" xfId="0" quotePrefix="1" applyFont="1" applyFill="1"/>
    <xf numFmtId="0" fontId="0" fillId="0" borderId="0" xfId="0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0" fontId="5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24" fillId="0" borderId="0" xfId="0" applyFont="1"/>
    <xf numFmtId="0" fontId="0" fillId="0" borderId="0" xfId="0"/>
    <xf numFmtId="166" fontId="21" fillId="0" borderId="0" xfId="0" applyNumberFormat="1" applyFont="1"/>
    <xf numFmtId="0" fontId="24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1" fontId="21" fillId="0" borderId="0" xfId="0" applyNumberFormat="1" applyFont="1"/>
    <xf numFmtId="1" fontId="0" fillId="0" borderId="0" xfId="0" applyNumberFormat="1"/>
    <xf numFmtId="3" fontId="44" fillId="0" borderId="0" xfId="0" applyNumberFormat="1" applyFont="1"/>
    <xf numFmtId="1" fontId="23" fillId="0" borderId="0" xfId="0" applyNumberFormat="1" applyFont="1" applyAlignment="1"/>
    <xf numFmtId="0" fontId="9" fillId="0" borderId="0" xfId="2" applyFont="1"/>
    <xf numFmtId="1" fontId="21" fillId="0" borderId="0" xfId="2" applyNumberFormat="1" applyFont="1"/>
    <xf numFmtId="1" fontId="9" fillId="0" borderId="0" xfId="2" applyNumberFormat="1" applyFont="1"/>
    <xf numFmtId="0" fontId="33" fillId="0" borderId="0" xfId="0" applyFont="1"/>
    <xf numFmtId="0" fontId="6" fillId="0" borderId="0" xfId="2"/>
    <xf numFmtId="1" fontId="26" fillId="0" borderId="0" xfId="0" applyNumberFormat="1" applyFont="1"/>
    <xf numFmtId="1" fontId="23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71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5551470658"/>
          <c:y val="1.913528143422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1485037873625"/>
          <c:y val="0.13185604993571168"/>
          <c:w val="0.86726610580594399"/>
          <c:h val="0.73054583406360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År!$T$5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År!$T$23:$T$36</c:f>
              <c:numCache>
                <c:formatCode>0</c:formatCode>
                <c:ptCount val="14"/>
                <c:pt idx="0">
                  <c:v>689.21820615796491</c:v>
                </c:pt>
                <c:pt idx="1">
                  <c:v>687.97962648556859</c:v>
                </c:pt>
                <c:pt idx="2">
                  <c:v>699.45661072451901</c:v>
                </c:pt>
                <c:pt idx="3">
                  <c:v>687.8372456964006</c:v>
                </c:pt>
                <c:pt idx="4">
                  <c:v>689.06334164588554</c:v>
                </c:pt>
                <c:pt idx="5">
                  <c:v>691.18245125348199</c:v>
                </c:pt>
                <c:pt idx="6">
                  <c:v>678.33726003490403</c:v>
                </c:pt>
                <c:pt idx="7">
                  <c:v>660.27743467933487</c:v>
                </c:pt>
                <c:pt idx="8">
                  <c:v>673.61136512083601</c:v>
                </c:pt>
                <c:pt idx="9">
                  <c:v>670.25289895085587</c:v>
                </c:pt>
                <c:pt idx="10">
                  <c:v>684.10778443113782</c:v>
                </c:pt>
                <c:pt idx="11">
                  <c:v>680.13343384847349</c:v>
                </c:pt>
                <c:pt idx="12">
                  <c:v>670.24661565626866</c:v>
                </c:pt>
                <c:pt idx="13">
                  <c:v>658.70006184291924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9-42B1-BAF6-AD7FBB13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6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K_FAKTOR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1738937262679"/>
          <c:y val="0.16307681826067597"/>
          <c:w val="0.86576159802751806"/>
          <c:h val="0.65014676165612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År!$K$7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År!$A$31:$A$36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År!$K$31:$K$36</c:f>
              <c:numCache>
                <c:formatCode>0.0</c:formatCode>
                <c:ptCount val="6"/>
                <c:pt idx="0">
                  <c:v>29.805879278406728</c:v>
                </c:pt>
                <c:pt idx="1">
                  <c:v>29.622715936753739</c:v>
                </c:pt>
                <c:pt idx="2">
                  <c:v>29.571203759141497</c:v>
                </c:pt>
                <c:pt idx="3">
                  <c:v>29.499526209685762</c:v>
                </c:pt>
                <c:pt idx="4">
                  <c:v>29.20720524708188</c:v>
                </c:pt>
                <c:pt idx="5">
                  <c:v>29.108385673409568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9-4CDA-AB62-1BCE75D7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32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Klasse_mnd!$L$390:$L$401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Klasse_mnd!$L$163:$L$174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Klasse_mnd!$L$405:$L$416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Klasse_mnd!$L$178:$L$189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Klasse_mnd!$L$420:$L$431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Klasse_mnd!$L$193:$L$204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Klasse_mnd!$L$435:$L$446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Klasse_mnd!$L$208:$L$219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Klasse_mnd!$L$450:$L$461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Klasse_mnd!$L$223:$L$234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Klasse_mnd!$L$300:$L$311</c:f>
              <c:numCache>
                <c:formatCode>0.00</c:formatCode>
                <c:ptCount val="12"/>
                <c:pt idx="0">
                  <c:v>8.0526315789473699</c:v>
                </c:pt>
                <c:pt idx="1">
                  <c:v>7.3333333333333313</c:v>
                </c:pt>
                <c:pt idx="2">
                  <c:v>8.15</c:v>
                </c:pt>
                <c:pt idx="3">
                  <c:v>7.6666666666666687</c:v>
                </c:pt>
                <c:pt idx="4">
                  <c:v>8.203125</c:v>
                </c:pt>
                <c:pt idx="5">
                  <c:v>7.8048780487804876</c:v>
                </c:pt>
                <c:pt idx="6">
                  <c:v>8.1052631578947363</c:v>
                </c:pt>
                <c:pt idx="7">
                  <c:v>7</c:v>
                </c:pt>
                <c:pt idx="8">
                  <c:v>6.8421052631578956</c:v>
                </c:pt>
                <c:pt idx="9">
                  <c:v>7.6153846153846141</c:v>
                </c:pt>
                <c:pt idx="10">
                  <c:v>7.3018867924528301</c:v>
                </c:pt>
                <c:pt idx="11">
                  <c:v>7.1875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Klasse_mnd!$L$73:$L$84</c:f>
              <c:numCache>
                <c:formatCode>0.00</c:formatCode>
                <c:ptCount val="12"/>
                <c:pt idx="0">
                  <c:v>8.4166666666666643</c:v>
                </c:pt>
                <c:pt idx="1">
                  <c:v>7.5789473684210495</c:v>
                </c:pt>
                <c:pt idx="2">
                  <c:v>7.875</c:v>
                </c:pt>
                <c:pt idx="3">
                  <c:v>8.2916666666666643</c:v>
                </c:pt>
                <c:pt idx="4">
                  <c:v>7.9777777777777779</c:v>
                </c:pt>
                <c:pt idx="5">
                  <c:v>8.6</c:v>
                </c:pt>
                <c:pt idx="6">
                  <c:v>8</c:v>
                </c:pt>
                <c:pt idx="7">
                  <c:v>6.0384615384615401</c:v>
                </c:pt>
                <c:pt idx="8">
                  <c:v>6.8378378378378351</c:v>
                </c:pt>
                <c:pt idx="9">
                  <c:v>7.0847457627118642</c:v>
                </c:pt>
                <c:pt idx="10">
                  <c:v>7.1060606060606064</c:v>
                </c:pt>
                <c:pt idx="11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Klasse_mnd!$L$285:$L$296</c:f>
              <c:numCache>
                <c:formatCode>0.00</c:formatCode>
                <c:ptCount val="12"/>
                <c:pt idx="0">
                  <c:v>6.6904761904761916</c:v>
                </c:pt>
                <c:pt idx="1">
                  <c:v>7.6296296296296289</c:v>
                </c:pt>
                <c:pt idx="2">
                  <c:v>7.607843137254906</c:v>
                </c:pt>
                <c:pt idx="3">
                  <c:v>7.3870967741935489</c:v>
                </c:pt>
                <c:pt idx="4">
                  <c:v>7.6463414634146387</c:v>
                </c:pt>
                <c:pt idx="5">
                  <c:v>7.1458333333333313</c:v>
                </c:pt>
                <c:pt idx="6">
                  <c:v>7.1515151515151505</c:v>
                </c:pt>
                <c:pt idx="7">
                  <c:v>6.6833333333333353</c:v>
                </c:pt>
                <c:pt idx="8">
                  <c:v>7.1749999999999998</c:v>
                </c:pt>
                <c:pt idx="9">
                  <c:v>6.7314814814814836</c:v>
                </c:pt>
                <c:pt idx="10">
                  <c:v>6.617977528089888</c:v>
                </c:pt>
                <c:pt idx="11">
                  <c:v>6.8787878787878798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Klasse_mnd!$L$58:$L$69</c:f>
              <c:numCache>
                <c:formatCode>0.00</c:formatCode>
                <c:ptCount val="12"/>
                <c:pt idx="0">
                  <c:v>7.6969696969696972</c:v>
                </c:pt>
                <c:pt idx="1">
                  <c:v>7.3529411764705888</c:v>
                </c:pt>
                <c:pt idx="2">
                  <c:v>7.1304347826086936</c:v>
                </c:pt>
                <c:pt idx="3">
                  <c:v>7.4098360655737698</c:v>
                </c:pt>
                <c:pt idx="4">
                  <c:v>7.3827160493827151</c:v>
                </c:pt>
                <c:pt idx="5">
                  <c:v>6.8717948717948723</c:v>
                </c:pt>
                <c:pt idx="6">
                  <c:v>8.5</c:v>
                </c:pt>
                <c:pt idx="7">
                  <c:v>6.378378378378379</c:v>
                </c:pt>
                <c:pt idx="8">
                  <c:v>6.7083333333333313</c:v>
                </c:pt>
                <c:pt idx="9">
                  <c:v>6.5816326530612246</c:v>
                </c:pt>
                <c:pt idx="10">
                  <c:v>6.7528089887640448</c:v>
                </c:pt>
                <c:pt idx="11">
                  <c:v>6.2666666666666648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Klasse_mnd!$L$330:$L$341</c:f>
              <c:numCache>
                <c:formatCode>0.00</c:formatCode>
                <c:ptCount val="12"/>
                <c:pt idx="0">
                  <c:v>8.75</c:v>
                </c:pt>
                <c:pt idx="1">
                  <c:v>11</c:v>
                </c:pt>
                <c:pt idx="2">
                  <c:v>8.3333333333333357</c:v>
                </c:pt>
                <c:pt idx="3">
                  <c:v>10</c:v>
                </c:pt>
                <c:pt idx="4">
                  <c:v>8.8181818181818183</c:v>
                </c:pt>
                <c:pt idx="5">
                  <c:v>9.875</c:v>
                </c:pt>
                <c:pt idx="6">
                  <c:v>8.3333333333333357</c:v>
                </c:pt>
                <c:pt idx="7">
                  <c:v>8.1999999999999993</c:v>
                </c:pt>
                <c:pt idx="8">
                  <c:v>9.1666666666666643</c:v>
                </c:pt>
                <c:pt idx="9">
                  <c:v>7.4444444444444446</c:v>
                </c:pt>
                <c:pt idx="10">
                  <c:v>8.6666666666666643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Klasse_mnd!$L$103:$L$114</c:f>
              <c:numCache>
                <c:formatCode>0.00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8.1428571428571388</c:v>
                </c:pt>
                <c:pt idx="3">
                  <c:v>8.25</c:v>
                </c:pt>
                <c:pt idx="4">
                  <c:v>8.6666666666666643</c:v>
                </c:pt>
                <c:pt idx="5">
                  <c:v>9.3333333333333357</c:v>
                </c:pt>
                <c:pt idx="6">
                  <c:v>10</c:v>
                </c:pt>
                <c:pt idx="7">
                  <c:v>9.5384615384615365</c:v>
                </c:pt>
                <c:pt idx="8">
                  <c:v>6</c:v>
                </c:pt>
                <c:pt idx="9">
                  <c:v>10</c:v>
                </c:pt>
                <c:pt idx="10">
                  <c:v>8.6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Klasse_mnd!$L$345:$L$356</c:f>
              <c:numCache>
                <c:formatCode>0.00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10.199999999999999</c:v>
                </c:pt>
                <c:pt idx="5">
                  <c:v>0</c:v>
                </c:pt>
                <c:pt idx="6">
                  <c:v>5.4</c:v>
                </c:pt>
                <c:pt idx="7">
                  <c:v>9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Klasse_mnd!$L$118:$L$129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8.5</c:v>
                </c:pt>
                <c:pt idx="3">
                  <c:v>7.25</c:v>
                </c:pt>
                <c:pt idx="4">
                  <c:v>13</c:v>
                </c:pt>
                <c:pt idx="5">
                  <c:v>0</c:v>
                </c:pt>
                <c:pt idx="6">
                  <c:v>13</c:v>
                </c:pt>
                <c:pt idx="7">
                  <c:v>11</c:v>
                </c:pt>
                <c:pt idx="8">
                  <c:v>8.6666666666666643</c:v>
                </c:pt>
                <c:pt idx="9">
                  <c:v>10</c:v>
                </c:pt>
                <c:pt idx="10">
                  <c:v>8.5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28</c:v>
                </c:pt>
                <c:pt idx="10">
                  <c:v>10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EB1-8B65-13DCC62D0D52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26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A-4EB1-8B65-13DCC62D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897774870678"/>
          <c:y val="0.2067837953773783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99210021458768E-2"/>
          <c:y val="0.13666125847691554"/>
          <c:w val="0.87277983875376042"/>
          <c:h val="0.67656229928079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År!$J$7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203.75351351351355</c:v>
                </c:pt>
                <c:pt idx="1">
                  <c:v>206.30246113989637</c:v>
                </c:pt>
                <c:pt idx="2">
                  <c:v>205.99730021598276</c:v>
                </c:pt>
                <c:pt idx="3">
                  <c:v>205.59669211195924</c:v>
                </c:pt>
                <c:pt idx="4">
                  <c:v>204.97097625329812</c:v>
                </c:pt>
                <c:pt idx="5">
                  <c:v>204.10359034726304</c:v>
                </c:pt>
                <c:pt idx="6">
                  <c:v>202.38280766852196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8-4995-9330-0147B363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General</c:formatCode>
                <c:ptCount val="12"/>
                <c:pt idx="0">
                  <c:v>31</c:v>
                </c:pt>
                <c:pt idx="1">
                  <c:v>7</c:v>
                </c:pt>
                <c:pt idx="2">
                  <c:v>30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5</c:v>
                </c:pt>
                <c:pt idx="7">
                  <c:v>38</c:v>
                </c:pt>
                <c:pt idx="8">
                  <c:v>29</c:v>
                </c:pt>
                <c:pt idx="9">
                  <c:v>82</c:v>
                </c:pt>
                <c:pt idx="10">
                  <c:v>59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C-4B6D-A631-AE0303619C54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27</c:v>
                </c:pt>
                <c:pt idx="5">
                  <c:v>13</c:v>
                </c:pt>
                <c:pt idx="6">
                  <c:v>0</c:v>
                </c:pt>
                <c:pt idx="7">
                  <c:v>39</c:v>
                </c:pt>
                <c:pt idx="8">
                  <c:v>57</c:v>
                </c:pt>
                <c:pt idx="9">
                  <c:v>64</c:v>
                </c:pt>
                <c:pt idx="10">
                  <c:v>57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C-4B6D-A631-AE0303619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38272343616616"/>
          <c:y val="0.17669791967089118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4-4A26-B48B-88F11714E321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4-4A26-B48B-88F11714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53785120831525"/>
          <c:y val="0.1398400528199352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General</c:formatCode>
                <c:ptCount val="12"/>
                <c:pt idx="0">
                  <c:v>42</c:v>
                </c:pt>
                <c:pt idx="1">
                  <c:v>27</c:v>
                </c:pt>
                <c:pt idx="2">
                  <c:v>51</c:v>
                </c:pt>
                <c:pt idx="3">
                  <c:v>31</c:v>
                </c:pt>
                <c:pt idx="4">
                  <c:v>82</c:v>
                </c:pt>
                <c:pt idx="5">
                  <c:v>48</c:v>
                </c:pt>
                <c:pt idx="6">
                  <c:v>33</c:v>
                </c:pt>
                <c:pt idx="7">
                  <c:v>60</c:v>
                </c:pt>
                <c:pt idx="8">
                  <c:v>40</c:v>
                </c:pt>
                <c:pt idx="9">
                  <c:v>108</c:v>
                </c:pt>
                <c:pt idx="10">
                  <c:v>89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6-440F-B679-354E3B7BED7A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0</c:formatCode>
                <c:ptCount val="12"/>
                <c:pt idx="0">
                  <c:v>33</c:v>
                </c:pt>
                <c:pt idx="1">
                  <c:v>17</c:v>
                </c:pt>
                <c:pt idx="2">
                  <c:v>23</c:v>
                </c:pt>
                <c:pt idx="3">
                  <c:v>61</c:v>
                </c:pt>
                <c:pt idx="4">
                  <c:v>81</c:v>
                </c:pt>
                <c:pt idx="5">
                  <c:v>39</c:v>
                </c:pt>
                <c:pt idx="6">
                  <c:v>18</c:v>
                </c:pt>
                <c:pt idx="7">
                  <c:v>74</c:v>
                </c:pt>
                <c:pt idx="8">
                  <c:v>96</c:v>
                </c:pt>
                <c:pt idx="9">
                  <c:v>98</c:v>
                </c:pt>
                <c:pt idx="10">
                  <c:v>89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6-440F-B679-354E3B7BE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38272343616616"/>
          <c:y val="0.17669791967089118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General</c:formatCode>
                <c:ptCount val="12"/>
                <c:pt idx="0">
                  <c:v>19</c:v>
                </c:pt>
                <c:pt idx="1">
                  <c:v>6</c:v>
                </c:pt>
                <c:pt idx="2">
                  <c:v>40</c:v>
                </c:pt>
                <c:pt idx="3">
                  <c:v>21</c:v>
                </c:pt>
                <c:pt idx="4">
                  <c:v>64</c:v>
                </c:pt>
                <c:pt idx="5">
                  <c:v>41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52</c:v>
                </c:pt>
                <c:pt idx="10">
                  <c:v>53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6-40C2-B5CC-8294C6F13916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General</c:formatCode>
                <c:ptCount val="12"/>
                <c:pt idx="0">
                  <c:v>24</c:v>
                </c:pt>
                <c:pt idx="1">
                  <c:v>19</c:v>
                </c:pt>
                <c:pt idx="2">
                  <c:v>16</c:v>
                </c:pt>
                <c:pt idx="3">
                  <c:v>48</c:v>
                </c:pt>
                <c:pt idx="4">
                  <c:v>45</c:v>
                </c:pt>
                <c:pt idx="5">
                  <c:v>20</c:v>
                </c:pt>
                <c:pt idx="6">
                  <c:v>16</c:v>
                </c:pt>
                <c:pt idx="7">
                  <c:v>26</c:v>
                </c:pt>
                <c:pt idx="8">
                  <c:v>37</c:v>
                </c:pt>
                <c:pt idx="9">
                  <c:v>59</c:v>
                </c:pt>
                <c:pt idx="10">
                  <c:v>66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6-40C2-B5CC-8294C6F13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3519905756461"/>
          <c:y val="0.17900153634907595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Klasse_mnd!$H$315:$H$326</c:f>
              <c:numCache>
                <c:formatCode>General</c:formatCode>
                <c:ptCount val="12"/>
                <c:pt idx="0">
                  <c:v>12</c:v>
                </c:pt>
                <c:pt idx="1">
                  <c:v>5</c:v>
                </c:pt>
                <c:pt idx="2">
                  <c:v>11</c:v>
                </c:pt>
                <c:pt idx="3">
                  <c:v>15</c:v>
                </c:pt>
                <c:pt idx="4">
                  <c:v>21</c:v>
                </c:pt>
                <c:pt idx="5">
                  <c:v>15</c:v>
                </c:pt>
                <c:pt idx="6">
                  <c:v>4</c:v>
                </c:pt>
                <c:pt idx="7">
                  <c:v>27</c:v>
                </c:pt>
                <c:pt idx="8">
                  <c:v>7</c:v>
                </c:pt>
                <c:pt idx="9">
                  <c:v>27</c:v>
                </c:pt>
                <c:pt idx="10">
                  <c:v>21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7-4CEB-83CC-3D9EBB651CA1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21</c:v>
                </c:pt>
                <c:pt idx="5">
                  <c:v>14</c:v>
                </c:pt>
                <c:pt idx="6">
                  <c:v>9</c:v>
                </c:pt>
                <c:pt idx="7">
                  <c:v>6</c:v>
                </c:pt>
                <c:pt idx="8">
                  <c:v>17</c:v>
                </c:pt>
                <c:pt idx="9">
                  <c:v>11</c:v>
                </c:pt>
                <c:pt idx="10">
                  <c:v>39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7-4CEB-83CC-3D9EBB65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29096807304804"/>
          <c:y val="0.19281376059876579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Klasse_mnd!$H$330:$H$341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8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5-4F5D-A824-6F808DFAFBC5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13</c:v>
                </c:pt>
                <c:pt idx="8">
                  <c:v>4</c:v>
                </c:pt>
                <c:pt idx="9">
                  <c:v>4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5-4F5D-A824-6F808DFA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Klasse_mnd!$H$345:$H$356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4-4B91-84AA-3B01CB48F1C4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4-4B91-84AA-3B01CB48F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Klasse_mnd!$H$360:$H$371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B-4082-B7C5-945C52FFBAD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B-4082-B7C5-945C52FF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U-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Klasse_mnd!$H$375:$H$386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3-4BBB-947A-4D7C9583DD71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3-4BBB-947A-4D7C9583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U</a:t>
            </a:r>
            <a:endParaRPr lang="en-US" sz="2800"/>
          </a:p>
        </c:rich>
      </c:tx>
      <c:layout>
        <c:manualLayout>
          <c:xMode val="edge"/>
          <c:yMode val="edge"/>
          <c:x val="0.18793812763645046"/>
          <c:y val="1.8079080694623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Klasse_mnd!$H$390:$H$401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5-4519-98D1-37EBE9AC3B3A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5-4519-98D1-37EBE9AC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slakting i ulike måneder</a:t>
            </a:r>
          </a:p>
        </c:rich>
      </c:tx>
      <c:layout>
        <c:manualLayout>
          <c:xMode val="edge"/>
          <c:yMode val="edge"/>
          <c:x val="0.17678444912582655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4615036362374E-2"/>
          <c:y val="0.14659085195093594"/>
          <c:w val="0.90177437212034317"/>
          <c:h val="0.706420647092233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120</c:v>
                </c:pt>
                <c:pt idx="1">
                  <c:v>47</c:v>
                </c:pt>
                <c:pt idx="2">
                  <c:v>142</c:v>
                </c:pt>
                <c:pt idx="3">
                  <c:v>90</c:v>
                </c:pt>
                <c:pt idx="4">
                  <c:v>208</c:v>
                </c:pt>
                <c:pt idx="5">
                  <c:v>134</c:v>
                </c:pt>
                <c:pt idx="6">
                  <c:v>72</c:v>
                </c:pt>
                <c:pt idx="7">
                  <c:v>157</c:v>
                </c:pt>
                <c:pt idx="8">
                  <c:v>111</c:v>
                </c:pt>
                <c:pt idx="9">
                  <c:v>308</c:v>
                </c:pt>
                <c:pt idx="10">
                  <c:v>242</c:v>
                </c:pt>
                <c:pt idx="1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74</c:v>
                </c:pt>
                <c:pt idx="1">
                  <c:v>52</c:v>
                </c:pt>
                <c:pt idx="2">
                  <c:v>69</c:v>
                </c:pt>
                <c:pt idx="3">
                  <c:v>148</c:v>
                </c:pt>
                <c:pt idx="4">
                  <c:v>192</c:v>
                </c:pt>
                <c:pt idx="5">
                  <c:v>89</c:v>
                </c:pt>
                <c:pt idx="6">
                  <c:v>45</c:v>
                </c:pt>
                <c:pt idx="7">
                  <c:v>164</c:v>
                </c:pt>
                <c:pt idx="8">
                  <c:v>218</c:v>
                </c:pt>
                <c:pt idx="9">
                  <c:v>263</c:v>
                </c:pt>
                <c:pt idx="10">
                  <c:v>265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34525842776117"/>
          <c:y val="0.18494337359451107"/>
          <c:w val="8.9935249455187743E-2"/>
          <c:h val="0.159421491375790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Klasse_mnd!$J$240:$J$251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0.7042253521126759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0.32467532467532462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1D5-AB33-CA4E466D611D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1.041666666666667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E-41D5-AB33-CA4E466D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53785120831525"/>
          <c:y val="0.1398400528199352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Klasse_mnd!$J$255:$J$266</c:f>
              <c:numCache>
                <c:formatCode>0.00</c:formatCode>
                <c:ptCount val="12"/>
                <c:pt idx="0">
                  <c:v>9.1666666666666643</c:v>
                </c:pt>
                <c:pt idx="1">
                  <c:v>2.1276595744680855</c:v>
                </c:pt>
                <c:pt idx="2">
                  <c:v>1.4084507042253516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1.3888888888888891</c:v>
                </c:pt>
                <c:pt idx="7">
                  <c:v>1.2738853503184711</c:v>
                </c:pt>
                <c:pt idx="8">
                  <c:v>9.0090090090090058</c:v>
                </c:pt>
                <c:pt idx="9">
                  <c:v>9.0909090909090917</c:v>
                </c:pt>
                <c:pt idx="10">
                  <c:v>4.1322314049586781</c:v>
                </c:pt>
                <c:pt idx="11">
                  <c:v>1.1904761904761909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5-404C-91E0-15330D520D0E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2.7027027027027031</c:v>
                </c:pt>
                <c:pt idx="1">
                  <c:v>5.7692307692307692</c:v>
                </c:pt>
                <c:pt idx="2">
                  <c:v>2.8985507246376807</c:v>
                </c:pt>
                <c:pt idx="3">
                  <c:v>0.67567567567567588</c:v>
                </c:pt>
                <c:pt idx="4">
                  <c:v>4.1666666666666679</c:v>
                </c:pt>
                <c:pt idx="5">
                  <c:v>0</c:v>
                </c:pt>
                <c:pt idx="6">
                  <c:v>0</c:v>
                </c:pt>
                <c:pt idx="7">
                  <c:v>1.8292682926829271</c:v>
                </c:pt>
                <c:pt idx="8">
                  <c:v>1.8348623853211012</c:v>
                </c:pt>
                <c:pt idx="9">
                  <c:v>9.8859315589353614</c:v>
                </c:pt>
                <c:pt idx="10">
                  <c:v>0.3773584905660376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5-404C-91E0-15330D520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41849753873709"/>
          <c:y val="0.23910143157313096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antall%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Klasse_mnd!$J$270:$J$281</c:f>
              <c:numCache>
                <c:formatCode>0.00</c:formatCode>
                <c:ptCount val="12"/>
                <c:pt idx="0">
                  <c:v>25.833333333333329</c:v>
                </c:pt>
                <c:pt idx="1">
                  <c:v>14.893617021276597</c:v>
                </c:pt>
                <c:pt idx="2">
                  <c:v>21.126760563380277</c:v>
                </c:pt>
                <c:pt idx="3">
                  <c:v>24.444444444444443</c:v>
                </c:pt>
                <c:pt idx="4">
                  <c:v>11.057692307692305</c:v>
                </c:pt>
                <c:pt idx="5">
                  <c:v>16.417910447761191</c:v>
                </c:pt>
                <c:pt idx="6">
                  <c:v>6.9444444444444438</c:v>
                </c:pt>
                <c:pt idx="7">
                  <c:v>24.20382165605097</c:v>
                </c:pt>
                <c:pt idx="8">
                  <c:v>26.126126126126128</c:v>
                </c:pt>
                <c:pt idx="9">
                  <c:v>26.623376623376618</c:v>
                </c:pt>
                <c:pt idx="10">
                  <c:v>24.380165289256205</c:v>
                </c:pt>
                <c:pt idx="11">
                  <c:v>23.809523809523821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D-44A7-AA47-5E1040E8FA6B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12.162162162162163</c:v>
                </c:pt>
                <c:pt idx="1">
                  <c:v>15.38461538461538</c:v>
                </c:pt>
                <c:pt idx="2">
                  <c:v>18.840579710144922</c:v>
                </c:pt>
                <c:pt idx="3">
                  <c:v>14.189189189189189</c:v>
                </c:pt>
                <c:pt idx="4">
                  <c:v>14.0625</c:v>
                </c:pt>
                <c:pt idx="5">
                  <c:v>14.606741573033702</c:v>
                </c:pt>
                <c:pt idx="6">
                  <c:v>0</c:v>
                </c:pt>
                <c:pt idx="7">
                  <c:v>23.780487804878042</c:v>
                </c:pt>
                <c:pt idx="8">
                  <c:v>26.146788990825687</c:v>
                </c:pt>
                <c:pt idx="9">
                  <c:v>24.334600760456272</c:v>
                </c:pt>
                <c:pt idx="10">
                  <c:v>21.509433962264158</c:v>
                </c:pt>
                <c:pt idx="11">
                  <c:v>18.604651162790699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D-44A7-AA47-5E1040E8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81391435155131"/>
          <c:y val="0.23217622381689823"/>
          <c:w val="0.10755143243011846"/>
          <c:h val="0.1160324921296195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Klasse_mnd!$H$405:$H$416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E-4EF8-8CB5-4E5BEFACFA3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E-4EF8-8CB5-4E5BEFAC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6424"/>
        <c:axId val="459456816"/>
      </c:barChart>
      <c:catAx>
        <c:axId val="459456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6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0259471032546"/>
          <c:y val="0.10226262390090002"/>
          <c:w val="9.589712979387402E-2"/>
          <c:h val="0.1369326414842629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Klasse_mnd!$H$420:$H$431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D55-8561-92690CED0F74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Klasse_mnd!$H$193:$H$204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D55-8561-92690CED0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9952"/>
        <c:axId val="459460344"/>
      </c:barChart>
      <c:catAx>
        <c:axId val="459459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6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6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9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48394415598558"/>
          <c:y val="9.6222996163941046E-2"/>
          <c:w val="9.6846063084870287E-2"/>
          <c:h val="0.133860454943132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Klasse_mnd!$H$435:$H$446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7-47AA-8427-E8CD4B929DB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Klasse_mnd!$H$208:$H$219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7-47AA-8427-E8CD4B92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7696"/>
        <c:axId val="460568088"/>
      </c:barChart>
      <c:catAx>
        <c:axId val="46056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7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21843190317245"/>
          <c:y val="8.8985676733240537E-2"/>
          <c:w val="9.8992178216528906E-2"/>
          <c:h val="0.1327586697776952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Klasse_mnd!$H$450:$H$461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F-418E-8809-0D5F74AB3C2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Klasse_mnd!$H$223:$H$234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F-418E-8809-0D5F74AB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1224"/>
        <c:axId val="460571616"/>
      </c:barChart>
      <c:catAx>
        <c:axId val="460571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22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63406496145117"/>
          <c:y val="0.20700492795543418"/>
          <c:w val="9.7017297697411367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1024420809018"/>
          <c:y val="0.16555702202380268"/>
          <c:w val="0.83882713348876126"/>
          <c:h val="0.67071534321095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Klasse_mnd!$J$270:$J$281</c:f>
              <c:numCache>
                <c:formatCode>0.00</c:formatCode>
                <c:ptCount val="12"/>
                <c:pt idx="0">
                  <c:v>25.833333333333329</c:v>
                </c:pt>
                <c:pt idx="1">
                  <c:v>14.893617021276597</c:v>
                </c:pt>
                <c:pt idx="2">
                  <c:v>21.126760563380277</c:v>
                </c:pt>
                <c:pt idx="3">
                  <c:v>24.444444444444443</c:v>
                </c:pt>
                <c:pt idx="4">
                  <c:v>11.057692307692305</c:v>
                </c:pt>
                <c:pt idx="5">
                  <c:v>16.417910447761191</c:v>
                </c:pt>
                <c:pt idx="6">
                  <c:v>6.9444444444444438</c:v>
                </c:pt>
                <c:pt idx="7">
                  <c:v>24.20382165605097</c:v>
                </c:pt>
                <c:pt idx="8">
                  <c:v>26.126126126126128</c:v>
                </c:pt>
                <c:pt idx="9">
                  <c:v>26.623376623376618</c:v>
                </c:pt>
                <c:pt idx="10">
                  <c:v>24.380165289256205</c:v>
                </c:pt>
                <c:pt idx="11">
                  <c:v>23.809523809523821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7-47BA-B96C-F3544030A3A2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12.162162162162163</c:v>
                </c:pt>
                <c:pt idx="1">
                  <c:v>15.38461538461538</c:v>
                </c:pt>
                <c:pt idx="2">
                  <c:v>18.840579710144922</c:v>
                </c:pt>
                <c:pt idx="3">
                  <c:v>14.189189189189189</c:v>
                </c:pt>
                <c:pt idx="4">
                  <c:v>14.0625</c:v>
                </c:pt>
                <c:pt idx="5">
                  <c:v>14.606741573033702</c:v>
                </c:pt>
                <c:pt idx="6">
                  <c:v>0</c:v>
                </c:pt>
                <c:pt idx="7">
                  <c:v>23.780487804878042</c:v>
                </c:pt>
                <c:pt idx="8">
                  <c:v>26.146788990825687</c:v>
                </c:pt>
                <c:pt idx="9">
                  <c:v>24.334600760456272</c:v>
                </c:pt>
                <c:pt idx="10">
                  <c:v>21.509433962264158</c:v>
                </c:pt>
                <c:pt idx="11">
                  <c:v>18.604651162790699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7-47BA-B96C-F3544030A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6128"/>
        <c:axId val="457026520"/>
      </c:barChart>
      <c:catAx>
        <c:axId val="457026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6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6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7.5137454101658029E-3"/>
              <c:y val="0.270639596938014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6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52248090979837"/>
          <c:y val="7.893184060265801E-2"/>
          <c:w val="9.2930900653477477E-2"/>
          <c:h val="0.1193787917873804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721178140195"/>
          <c:y val="0.16711431644703806"/>
          <c:w val="0.83980983845892776"/>
          <c:h val="0.669158324229737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Klasse_mnd!$J$285:$J$296</c:f>
              <c:numCache>
                <c:formatCode>0.00</c:formatCode>
                <c:ptCount val="12"/>
                <c:pt idx="0">
                  <c:v>35</c:v>
                </c:pt>
                <c:pt idx="1">
                  <c:v>57.446808510638292</c:v>
                </c:pt>
                <c:pt idx="2">
                  <c:v>35.915492957746473</c:v>
                </c:pt>
                <c:pt idx="3">
                  <c:v>34.444444444444443</c:v>
                </c:pt>
                <c:pt idx="4">
                  <c:v>39.423076923076913</c:v>
                </c:pt>
                <c:pt idx="5">
                  <c:v>35.820895522388057</c:v>
                </c:pt>
                <c:pt idx="6">
                  <c:v>45.833333333333343</c:v>
                </c:pt>
                <c:pt idx="7">
                  <c:v>38.216560509554149</c:v>
                </c:pt>
                <c:pt idx="8">
                  <c:v>36.036036036036023</c:v>
                </c:pt>
                <c:pt idx="9">
                  <c:v>35.064935064935071</c:v>
                </c:pt>
                <c:pt idx="10">
                  <c:v>36.77685950413224</c:v>
                </c:pt>
                <c:pt idx="11">
                  <c:v>39.285714285714278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B-47BF-8165-A55DA9DA43B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44.594594594594589</c:v>
                </c:pt>
                <c:pt idx="1">
                  <c:v>32.692307692307701</c:v>
                </c:pt>
                <c:pt idx="2">
                  <c:v>33.333333333333343</c:v>
                </c:pt>
                <c:pt idx="3">
                  <c:v>41.21621621621621</c:v>
                </c:pt>
                <c:pt idx="4">
                  <c:v>42.1875</c:v>
                </c:pt>
                <c:pt idx="5">
                  <c:v>43.820224719101127</c:v>
                </c:pt>
                <c:pt idx="6">
                  <c:v>40</c:v>
                </c:pt>
                <c:pt idx="7">
                  <c:v>45.121951219512191</c:v>
                </c:pt>
                <c:pt idx="8">
                  <c:v>44.036697247706421</c:v>
                </c:pt>
                <c:pt idx="9">
                  <c:v>37.262357414448672</c:v>
                </c:pt>
                <c:pt idx="10">
                  <c:v>33.584905660377352</c:v>
                </c:pt>
                <c:pt idx="11">
                  <c:v>34.883720930232549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B-47BF-8165-A55DA9DA4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2560"/>
        <c:axId val="461192952"/>
      </c:barChart>
      <c:catAx>
        <c:axId val="461192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295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2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</a:t>
            </a:r>
            <a:endParaRPr lang="en-US" sz="1800"/>
          </a:p>
        </c:rich>
      </c:tx>
      <c:layout>
        <c:manualLayout>
          <c:xMode val="edge"/>
          <c:yMode val="edge"/>
          <c:x val="0.2436563241452071"/>
          <c:y val="2.3713074664590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7067327909978"/>
          <c:y val="0.17146768816060154"/>
          <c:w val="0.86056629834254128"/>
          <c:h val="0.664804923033269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Klasse_mnd!$J$300:$J$311</c:f>
              <c:numCache>
                <c:formatCode>0.00</c:formatCode>
                <c:ptCount val="12"/>
                <c:pt idx="0">
                  <c:v>15.833333333333337</c:v>
                </c:pt>
                <c:pt idx="1">
                  <c:v>12.765957446808516</c:v>
                </c:pt>
                <c:pt idx="2">
                  <c:v>28.16901408450704</c:v>
                </c:pt>
                <c:pt idx="3">
                  <c:v>23.333333333333329</c:v>
                </c:pt>
                <c:pt idx="4">
                  <c:v>30.769230769230759</c:v>
                </c:pt>
                <c:pt idx="5">
                  <c:v>30.597014925373127</c:v>
                </c:pt>
                <c:pt idx="6">
                  <c:v>26.388888888888889</c:v>
                </c:pt>
                <c:pt idx="7">
                  <c:v>14.012738853503183</c:v>
                </c:pt>
                <c:pt idx="8">
                  <c:v>17.117117117117122</c:v>
                </c:pt>
                <c:pt idx="9">
                  <c:v>16.883116883116884</c:v>
                </c:pt>
                <c:pt idx="10">
                  <c:v>21.900826446280995</c:v>
                </c:pt>
                <c:pt idx="11">
                  <c:v>19.047619047619055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9-4C7D-9249-B87A1EE81260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32.432432432432442</c:v>
                </c:pt>
                <c:pt idx="1">
                  <c:v>36.538461538461554</c:v>
                </c:pt>
                <c:pt idx="2">
                  <c:v>23.188405797101446</c:v>
                </c:pt>
                <c:pt idx="3">
                  <c:v>32.432432432432442</c:v>
                </c:pt>
                <c:pt idx="4">
                  <c:v>23.4375</c:v>
                </c:pt>
                <c:pt idx="5">
                  <c:v>22.471910112359552</c:v>
                </c:pt>
                <c:pt idx="6">
                  <c:v>35.555555555555557</c:v>
                </c:pt>
                <c:pt idx="7">
                  <c:v>15.853658536585364</c:v>
                </c:pt>
                <c:pt idx="8">
                  <c:v>16.972477064220186</c:v>
                </c:pt>
                <c:pt idx="9">
                  <c:v>22.433460076045623</c:v>
                </c:pt>
                <c:pt idx="10">
                  <c:v>24.905660377358497</c:v>
                </c:pt>
                <c:pt idx="11">
                  <c:v>18.604651162790699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9-4C7D-9249-B87A1EE8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87856"/>
        <c:axId val="461188248"/>
      </c:barChart>
      <c:catAx>
        <c:axId val="461187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8824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7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korrelasjon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48.897141677448609</c:v>
                </c:pt>
                <c:pt idx="1">
                  <c:v>31.566213839660819</c:v>
                </c:pt>
                <c:pt idx="2">
                  <c:v>54.53488952361328</c:v>
                </c:pt>
                <c:pt idx="3">
                  <c:v>47.281273208891662</c:v>
                </c:pt>
                <c:pt idx="4">
                  <c:v>41.688610825944451</c:v>
                </c:pt>
                <c:pt idx="5">
                  <c:v>64.582674897405397</c:v>
                </c:pt>
                <c:pt idx="6">
                  <c:v>0.80108262747328507</c:v>
                </c:pt>
                <c:pt idx="7">
                  <c:v>55.060803123549618</c:v>
                </c:pt>
                <c:pt idx="8">
                  <c:v>61.861965727666771</c:v>
                </c:pt>
                <c:pt idx="9">
                  <c:v>57.566766803249081</c:v>
                </c:pt>
                <c:pt idx="10">
                  <c:v>48.366983940230561</c:v>
                </c:pt>
                <c:pt idx="11">
                  <c:v>33.604218377611126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E-4A2D-94E4-CEC50F1E9D90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57.467752748908303</c:v>
                </c:pt>
                <c:pt idx="1">
                  <c:v>22.616054495673595</c:v>
                </c:pt>
                <c:pt idx="2">
                  <c:v>52.356826045696479</c:v>
                </c:pt>
                <c:pt idx="3">
                  <c:v>32.553203518050367</c:v>
                </c:pt>
                <c:pt idx="4">
                  <c:v>62.924050485603374</c:v>
                </c:pt>
                <c:pt idx="5">
                  <c:v>42.847344627575659</c:v>
                </c:pt>
                <c:pt idx="6">
                  <c:v>24.582403128368057</c:v>
                </c:pt>
                <c:pt idx="7">
                  <c:v>49.655634130621031</c:v>
                </c:pt>
                <c:pt idx="8">
                  <c:v>22.637243887877499</c:v>
                </c:pt>
                <c:pt idx="9">
                  <c:v>62.687617585091047</c:v>
                </c:pt>
                <c:pt idx="10">
                  <c:v>44.843852159258155</c:v>
                </c:pt>
                <c:pt idx="11">
                  <c:v>51.171791579439265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0E-4A2D-94E4-CEC50F1E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93520265007131"/>
          <c:y val="0.6659810394717911"/>
          <c:w val="8.8845756891674468E-2"/>
          <c:h val="0.1308553020735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8053068708877"/>
          <c:y val="0.13059756645764919"/>
          <c:w val="0.8516316111171035"/>
          <c:h val="0.7056751670488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Klasse_mnd!$J$315:$J$326</c:f>
              <c:numCache>
                <c:formatCode>0.0</c:formatCode>
                <c:ptCount val="12"/>
                <c:pt idx="0">
                  <c:v>10</c:v>
                </c:pt>
                <c:pt idx="1">
                  <c:v>10.638297872340427</c:v>
                </c:pt>
                <c:pt idx="2">
                  <c:v>7.746478873239437</c:v>
                </c:pt>
                <c:pt idx="3" formatCode="0.00">
                  <c:v>16.666666666666671</c:v>
                </c:pt>
                <c:pt idx="4" formatCode="0.00">
                  <c:v>10.096153846153843</c:v>
                </c:pt>
                <c:pt idx="5" formatCode="0.00">
                  <c:v>11.194029850746269</c:v>
                </c:pt>
                <c:pt idx="6" formatCode="0.00">
                  <c:v>5.5555555555555562</c:v>
                </c:pt>
                <c:pt idx="7" formatCode="0.00">
                  <c:v>17.197452229299365</c:v>
                </c:pt>
                <c:pt idx="8" formatCode="0.00">
                  <c:v>6.3063063063063058</c:v>
                </c:pt>
                <c:pt idx="9" formatCode="0.00">
                  <c:v>8.7662337662337677</c:v>
                </c:pt>
                <c:pt idx="10" formatCode="0.00">
                  <c:v>8.6776859504132258</c:v>
                </c:pt>
                <c:pt idx="11" formatCode="0.00">
                  <c:v>9.5238095238095273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8-4B11-B94C-9F92C935EADD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5.4054054054054061</c:v>
                </c:pt>
                <c:pt idx="1">
                  <c:v>5.7692307692307692</c:v>
                </c:pt>
                <c:pt idx="2">
                  <c:v>8.695652173913043</c:v>
                </c:pt>
                <c:pt idx="3">
                  <c:v>6.0810810810810816</c:v>
                </c:pt>
                <c:pt idx="4">
                  <c:v>10.9375</c:v>
                </c:pt>
                <c:pt idx="5">
                  <c:v>15.730337078651679</c:v>
                </c:pt>
                <c:pt idx="6">
                  <c:v>20</c:v>
                </c:pt>
                <c:pt idx="7">
                  <c:v>3.6585365853658542</c:v>
                </c:pt>
                <c:pt idx="8">
                  <c:v>7.7981651376146788</c:v>
                </c:pt>
                <c:pt idx="9">
                  <c:v>4.1825095057034209</c:v>
                </c:pt>
                <c:pt idx="10">
                  <c:v>14.716981132075473</c:v>
                </c:pt>
                <c:pt idx="11">
                  <c:v>16.279069767441861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8-4B11-B94C-9F92C935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84328"/>
        <c:axId val="461184720"/>
      </c:barChart>
      <c:catAx>
        <c:axId val="461184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8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4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R-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1260096525602"/>
          <c:y val="0.15951445953635909"/>
          <c:w val="0.871624562413022"/>
          <c:h val="0.676758174879289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Klasse_mnd!$J$330:$J$341</c:f>
              <c:numCache>
                <c:formatCode>0.00</c:formatCode>
                <c:ptCount val="12"/>
                <c:pt idx="0">
                  <c:v>3.3333333333333344</c:v>
                </c:pt>
                <c:pt idx="1">
                  <c:v>2.1276595744680855</c:v>
                </c:pt>
                <c:pt idx="2">
                  <c:v>4.2253521126760551</c:v>
                </c:pt>
                <c:pt idx="3">
                  <c:v>1.1111111111111112</c:v>
                </c:pt>
                <c:pt idx="4">
                  <c:v>5.2884615384615392</c:v>
                </c:pt>
                <c:pt idx="5">
                  <c:v>5.9701492537313445</c:v>
                </c:pt>
                <c:pt idx="6">
                  <c:v>4.1666666666666679</c:v>
                </c:pt>
                <c:pt idx="7">
                  <c:v>3.1847133757961794</c:v>
                </c:pt>
                <c:pt idx="8">
                  <c:v>5.4054054054054061</c:v>
                </c:pt>
                <c:pt idx="9">
                  <c:v>2.9220779220779223</c:v>
                </c:pt>
                <c:pt idx="10">
                  <c:v>3.7190082644628095</c:v>
                </c:pt>
                <c:pt idx="11">
                  <c:v>3.5714285714285721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2-481E-8290-EA59E49D6045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2.7027027027027031</c:v>
                </c:pt>
                <c:pt idx="1">
                  <c:v>1.9230769230769225</c:v>
                </c:pt>
                <c:pt idx="2">
                  <c:v>10.144927536231885</c:v>
                </c:pt>
                <c:pt idx="3">
                  <c:v>2.7027027027027031</c:v>
                </c:pt>
                <c:pt idx="4">
                  <c:v>3.125</c:v>
                </c:pt>
                <c:pt idx="5">
                  <c:v>3.3707865168539315</c:v>
                </c:pt>
                <c:pt idx="6">
                  <c:v>2.2222222222222223</c:v>
                </c:pt>
                <c:pt idx="7">
                  <c:v>7.926829268292682</c:v>
                </c:pt>
                <c:pt idx="8">
                  <c:v>1.8348623853211012</c:v>
                </c:pt>
                <c:pt idx="9">
                  <c:v>1.5209125475285172</c:v>
                </c:pt>
                <c:pt idx="10">
                  <c:v>3.7735849056603761</c:v>
                </c:pt>
                <c:pt idx="11">
                  <c:v>6.9767441860465107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2-481E-8290-EA59E49D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7264"/>
        <c:axId val="462056320"/>
      </c:barChart>
      <c:catAx>
        <c:axId val="46119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72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4816780499122695"/>
          <c:w val="9.0021467484550352E-2"/>
          <c:h val="0.14290142254317659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Klasse_mnd!$J$345:$J$356</c:f>
              <c:numCache>
                <c:formatCode>0.00</c:formatCode>
                <c:ptCount val="12"/>
                <c:pt idx="0">
                  <c:v>0.83333333333333359</c:v>
                </c:pt>
                <c:pt idx="1">
                  <c:v>0</c:v>
                </c:pt>
                <c:pt idx="2">
                  <c:v>0.7042253521126759</c:v>
                </c:pt>
                <c:pt idx="3">
                  <c:v>0</c:v>
                </c:pt>
                <c:pt idx="4">
                  <c:v>2.4038461538461529</c:v>
                </c:pt>
                <c:pt idx="5">
                  <c:v>0</c:v>
                </c:pt>
                <c:pt idx="6">
                  <c:v>6.9444444444444438</c:v>
                </c:pt>
                <c:pt idx="7">
                  <c:v>1.9108280254777077</c:v>
                </c:pt>
                <c:pt idx="8">
                  <c:v>0</c:v>
                </c:pt>
                <c:pt idx="9">
                  <c:v>0.32467532467532462</c:v>
                </c:pt>
                <c:pt idx="10">
                  <c:v>0</c:v>
                </c:pt>
                <c:pt idx="11">
                  <c:v>3.5714285714285721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E-4E87-B5D9-3916F9B7F30E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2.8985507246376807</c:v>
                </c:pt>
                <c:pt idx="3">
                  <c:v>2.7027027027027031</c:v>
                </c:pt>
                <c:pt idx="4">
                  <c:v>0.52083333333333348</c:v>
                </c:pt>
                <c:pt idx="5">
                  <c:v>0</c:v>
                </c:pt>
                <c:pt idx="6">
                  <c:v>2.2222222222222223</c:v>
                </c:pt>
                <c:pt idx="7">
                  <c:v>1.2195121951219512</c:v>
                </c:pt>
                <c:pt idx="8">
                  <c:v>1.3761467889908259</c:v>
                </c:pt>
                <c:pt idx="9">
                  <c:v>0.38022813688212925</c:v>
                </c:pt>
                <c:pt idx="10">
                  <c:v>0.75471698113207519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E-4E87-B5D9-3916F9B7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0632"/>
        <c:axId val="462061024"/>
      </c:barChart>
      <c:catAx>
        <c:axId val="462060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06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00898888605086"/>
          <c:y val="6.3413696271836975E-2"/>
          <c:w val="0.11845519298053804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Klasse_mnd!$J$360:$J$371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2.7777777777777781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C-4904-ABA3-B29AC6D01E95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0</c:v>
                </c:pt>
                <c:pt idx="1">
                  <c:v>1.9230769230769225</c:v>
                </c:pt>
                <c:pt idx="2">
                  <c:v>0</c:v>
                </c:pt>
                <c:pt idx="3">
                  <c:v>0</c:v>
                </c:pt>
                <c:pt idx="4">
                  <c:v>0.52083333333333348</c:v>
                </c:pt>
                <c:pt idx="5">
                  <c:v>0</c:v>
                </c:pt>
                <c:pt idx="6">
                  <c:v>0</c:v>
                </c:pt>
                <c:pt idx="7">
                  <c:v>0.6097560975609756</c:v>
                </c:pt>
                <c:pt idx="8">
                  <c:v>0</c:v>
                </c:pt>
                <c:pt idx="9">
                  <c:v>0</c:v>
                </c:pt>
                <c:pt idx="10">
                  <c:v>0.3773584905660376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C-4904-ABA3-B29AC6D01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6624"/>
        <c:axId val="459447016"/>
      </c:barChart>
      <c:catAx>
        <c:axId val="459446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7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6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90418008265991"/>
          <c:y val="0.11214088103851881"/>
          <c:w val="0.14366816864654924"/>
          <c:h val="0.168288997659076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Klasse_mnd!$J$375:$J$386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5B8-907F-0076AF89382A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5B8-907F-0076AF89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0152"/>
        <c:axId val="459450544"/>
      </c:barChart>
      <c:catAx>
        <c:axId val="459450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41490080987316"/>
          <c:y val="8.1914711982536609E-2"/>
          <c:w val="0.13146675477798561"/>
          <c:h val="0.166042065687734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Klasse_mnd!$J$390:$J$401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A-4534-8621-95EF4F8EFD7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A-4534-8621-95EF4F8EF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4072"/>
        <c:axId val="459454464"/>
      </c:barChart>
      <c:catAx>
        <c:axId val="459454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4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77186842841648"/>
          <c:y val="7.9750242046577324E-2"/>
          <c:w val="0.13566899643162583"/>
          <c:h val="0.1497452306616063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01937870158162"/>
          <c:y val="0.1409599414827245"/>
          <c:w val="0.84741806409645482"/>
          <c:h val="0.69531252241010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Klasse_mnd!$J$405:$J$416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6-455C-8CCC-4FB5ED849331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6-455C-8CCC-4FB5ED84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7992"/>
        <c:axId val="459458384"/>
      </c:barChart>
      <c:catAx>
        <c:axId val="459457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7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60245536440105"/>
          <c:y val="9.6974909222988528E-2"/>
          <c:w val="0.13660112550772652"/>
          <c:h val="0.18522367081164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9444357698913"/>
          <c:y val="0.14541533659643899"/>
          <c:w val="0.84534306618188293"/>
          <c:h val="0.69085727459743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Klasse_mnd!$J$420:$J$431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8-4AC1-8EF6-C663A9B0292D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8-4AC1-8EF6-C663A9B0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5344"/>
        <c:axId val="460565736"/>
      </c:barChart>
      <c:catAx>
        <c:axId val="46056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5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24179586247376"/>
          <c:y val="8.9066585123461509E-2"/>
          <c:w val="0.12830233827609155"/>
          <c:h val="0.1668863969135576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02709123327268"/>
          <c:y val="0.1946501143002286"/>
          <c:w val="0.83541034805463177"/>
          <c:h val="0.64162256935624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Klasse_mnd!$J$435:$J$446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0-4A4B-8C78-709733DEB822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Klasse_mnd!$J$208:$J$219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0-4A4B-8C78-709733DEB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8872"/>
        <c:axId val="460569264"/>
      </c:barChart>
      <c:catAx>
        <c:axId val="460568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4788419857379"/>
          <c:y val="0.23765169474783393"/>
          <c:w val="0.15850638742774351"/>
          <c:h val="0.19072404255919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52760872139892"/>
          <c:y val="0.1493652871047795"/>
          <c:w val="0.8309098098545542"/>
          <c:h val="0.686907035121972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Klasse_mnd!$J$450:$J$461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1-4EA0-8B01-E16F9EF4724B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Klasse_mnd!$J$223:$J$234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1-4EA0-8B01-E16F9EF4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2400"/>
        <c:axId val="460572792"/>
      </c:barChart>
      <c:catAx>
        <c:axId val="460572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400"/>
        <c:crosses val="autoZero"/>
        <c:crossBetween val="between"/>
        <c:majorUnit val="2.0000000000000005E-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42643940143386"/>
          <c:y val="0.188163201964793"/>
          <c:w val="0.12223578493736317"/>
          <c:h val="0.1503050197744355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84791297120161E-2"/>
          <c:y val="0.15580775899610208"/>
          <c:w val="0.89662304823716366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49.844947567775925</c:v>
                </c:pt>
                <c:pt idx="1">
                  <c:v>25.629041606998442</c:v>
                </c:pt>
                <c:pt idx="2">
                  <c:v>70.263630705165554</c:v>
                </c:pt>
                <c:pt idx="3">
                  <c:v>53.248230167358813</c:v>
                </c:pt>
                <c:pt idx="4">
                  <c:v>38.659249970768073</c:v>
                </c:pt>
                <c:pt idx="5">
                  <c:v>40.795185588413567</c:v>
                </c:pt>
                <c:pt idx="6">
                  <c:v>46.912888388875238</c:v>
                </c:pt>
                <c:pt idx="7">
                  <c:v>73.17251419000867</c:v>
                </c:pt>
                <c:pt idx="8">
                  <c:v>66.833688203730588</c:v>
                </c:pt>
                <c:pt idx="9">
                  <c:v>22.081551448038088</c:v>
                </c:pt>
                <c:pt idx="10">
                  <c:v>42.657025598177242</c:v>
                </c:pt>
                <c:pt idx="11">
                  <c:v>62.300115340407189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F-40B2-A115-2CDC3DA4C0A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32.039216097399411</c:v>
                </c:pt>
                <c:pt idx="1">
                  <c:v>58.509165644418943</c:v>
                </c:pt>
                <c:pt idx="2">
                  <c:v>49.471955387451281</c:v>
                </c:pt>
                <c:pt idx="3">
                  <c:v>45.820290076831</c:v>
                </c:pt>
                <c:pt idx="4">
                  <c:v>58.303726985564595</c:v>
                </c:pt>
                <c:pt idx="5">
                  <c:v>41.488586875851823</c:v>
                </c:pt>
                <c:pt idx="6">
                  <c:v>20.432613989724345</c:v>
                </c:pt>
                <c:pt idx="7">
                  <c:v>47.286224799161083</c:v>
                </c:pt>
                <c:pt idx="8">
                  <c:v>52.341765643148989</c:v>
                </c:pt>
                <c:pt idx="9">
                  <c:v>44.303390030242227</c:v>
                </c:pt>
                <c:pt idx="10">
                  <c:v>52.608735570960754</c:v>
                </c:pt>
                <c:pt idx="11">
                  <c:v>75.33935608757848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F-40B2-A115-2CDC3DA4C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81597687433151"/>
          <c:y val="0.24938600338374678"/>
          <c:w val="0.11273437342428556"/>
          <c:h val="0.1493924055846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8821058558474"/>
          <c:y val="0.17145574456159071"/>
          <c:w val="0.83784894251222886"/>
          <c:h val="0.664816851277719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Klasse_mnd!$M$240:$M$251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108.6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176.8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6-4724-8A8D-C3DB648BBD85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Klasse_mnd!$M$13:$M$24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124.5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6-4724-8A8D-C3DB648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2336296610213909E-2"/>
              <c:y val="0.308630190782915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Klasse_mnd!$M$255:$M$266</c:f>
              <c:numCache>
                <c:formatCode>0.0</c:formatCode>
                <c:ptCount val="12"/>
                <c:pt idx="0">
                  <c:v>214.17272727272729</c:v>
                </c:pt>
                <c:pt idx="1">
                  <c:v>171.5</c:v>
                </c:pt>
                <c:pt idx="2">
                  <c:v>142.19999999999999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</c:v>
                </c:pt>
                <c:pt idx="7">
                  <c:v>144.85000000000005</c:v>
                </c:pt>
                <c:pt idx="8">
                  <c:v>150.33999999999995</c:v>
                </c:pt>
                <c:pt idx="9">
                  <c:v>210.6</c:v>
                </c:pt>
                <c:pt idx="10">
                  <c:v>171.87</c:v>
                </c:pt>
                <c:pt idx="11">
                  <c:v>144.30000000000001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DDF-B728-92A7AC820A2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180.7</c:v>
                </c:pt>
                <c:pt idx="1">
                  <c:v>140.20000000000002</c:v>
                </c:pt>
                <c:pt idx="2">
                  <c:v>133</c:v>
                </c:pt>
                <c:pt idx="3">
                  <c:v>228.3</c:v>
                </c:pt>
                <c:pt idx="4">
                  <c:v>172.22499999999999</c:v>
                </c:pt>
                <c:pt idx="5">
                  <c:v>0</c:v>
                </c:pt>
                <c:pt idx="6">
                  <c:v>0</c:v>
                </c:pt>
                <c:pt idx="7">
                  <c:v>103.23333333333332</c:v>
                </c:pt>
                <c:pt idx="8">
                  <c:v>211.92500000000001</c:v>
                </c:pt>
                <c:pt idx="9">
                  <c:v>179.60000000000005</c:v>
                </c:pt>
                <c:pt idx="10">
                  <c:v>51.2</c:v>
                </c:pt>
                <c:pt idx="11">
                  <c:v>227.9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DDF-B728-92A7AC82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970951665862E-3"/>
              <c:y val="0.3080288713910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4413494556086665"/>
          <c:h val="0.177511117669548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Klasse_mnd!$M$270:$M$281</c:f>
              <c:numCache>
                <c:formatCode>0.0</c:formatCode>
                <c:ptCount val="12"/>
                <c:pt idx="0">
                  <c:v>238.47419354838712</c:v>
                </c:pt>
                <c:pt idx="1">
                  <c:v>231.84285714285735</c:v>
                </c:pt>
                <c:pt idx="2">
                  <c:v>187.24333333333328</c:v>
                </c:pt>
                <c:pt idx="3">
                  <c:v>194.97727272727275</c:v>
                </c:pt>
                <c:pt idx="4">
                  <c:v>197.33478260869563</c:v>
                </c:pt>
                <c:pt idx="5">
                  <c:v>233.72272727272727</c:v>
                </c:pt>
                <c:pt idx="6">
                  <c:v>175.72</c:v>
                </c:pt>
                <c:pt idx="7">
                  <c:v>231.20789473684221</c:v>
                </c:pt>
                <c:pt idx="8">
                  <c:v>203.48620689655175</c:v>
                </c:pt>
                <c:pt idx="9">
                  <c:v>227.82560975609755</c:v>
                </c:pt>
                <c:pt idx="10">
                  <c:v>216.63220338983055</c:v>
                </c:pt>
                <c:pt idx="11">
                  <c:v>185.45999999999995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0-463D-AA8C-877BBFEDC140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196.72222222222223</c:v>
                </c:pt>
                <c:pt idx="1">
                  <c:v>183.625</c:v>
                </c:pt>
                <c:pt idx="2">
                  <c:v>177.29999999999995</c:v>
                </c:pt>
                <c:pt idx="3">
                  <c:v>199.54285714285703</c:v>
                </c:pt>
                <c:pt idx="4">
                  <c:v>198.33333333333337</c:v>
                </c:pt>
                <c:pt idx="5">
                  <c:v>235.44615384615392</c:v>
                </c:pt>
                <c:pt idx="6">
                  <c:v>0</c:v>
                </c:pt>
                <c:pt idx="7">
                  <c:v>204.71282051282049</c:v>
                </c:pt>
                <c:pt idx="8">
                  <c:v>211.92105263157899</c:v>
                </c:pt>
                <c:pt idx="9">
                  <c:v>203.39062499999997</c:v>
                </c:pt>
                <c:pt idx="10">
                  <c:v>192.61228070175437</c:v>
                </c:pt>
                <c:pt idx="11">
                  <c:v>181.67500000000001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0-463D-AA8C-877BBF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9.9150979631040855E-3"/>
              <c:y val="0.302410404010029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5881258665616108"/>
          <c:h val="0.2143268514205330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Klasse_mnd!$M$285:$M$296</c:f>
              <c:numCache>
                <c:formatCode>0.0</c:formatCode>
                <c:ptCount val="12"/>
                <c:pt idx="0">
                  <c:v>260.88571428571407</c:v>
                </c:pt>
                <c:pt idx="1">
                  <c:v>239.36666666666659</c:v>
                </c:pt>
                <c:pt idx="2">
                  <c:v>229.08039215686273</c:v>
                </c:pt>
                <c:pt idx="3">
                  <c:v>237.34193548387103</c:v>
                </c:pt>
                <c:pt idx="4">
                  <c:v>267.89756097560996</c:v>
                </c:pt>
                <c:pt idx="5">
                  <c:v>262.95833333333343</c:v>
                </c:pt>
                <c:pt idx="6">
                  <c:v>255.36969696969695</c:v>
                </c:pt>
                <c:pt idx="7">
                  <c:v>253.63833333333341</c:v>
                </c:pt>
                <c:pt idx="8">
                  <c:v>277.92250000000001</c:v>
                </c:pt>
                <c:pt idx="9">
                  <c:v>259.51018518518509</c:v>
                </c:pt>
                <c:pt idx="10">
                  <c:v>246.65505617977527</c:v>
                </c:pt>
                <c:pt idx="11">
                  <c:v>218.04545454545465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256.67272727272729</c:v>
                </c:pt>
                <c:pt idx="1">
                  <c:v>255.29999999999995</c:v>
                </c:pt>
                <c:pt idx="2">
                  <c:v>201.95217391304351</c:v>
                </c:pt>
                <c:pt idx="3">
                  <c:v>244.66557377049179</c:v>
                </c:pt>
                <c:pt idx="4">
                  <c:v>234.22469135802464</c:v>
                </c:pt>
                <c:pt idx="5">
                  <c:v>233.55641025641023</c:v>
                </c:pt>
                <c:pt idx="6">
                  <c:v>267.18333333333339</c:v>
                </c:pt>
                <c:pt idx="7">
                  <c:v>264.73783783783779</c:v>
                </c:pt>
                <c:pt idx="8">
                  <c:v>253.94583333333327</c:v>
                </c:pt>
                <c:pt idx="9">
                  <c:v>257.81224489795898</c:v>
                </c:pt>
                <c:pt idx="10">
                  <c:v>241.11685393258421</c:v>
                </c:pt>
                <c:pt idx="11">
                  <c:v>206.25333333333336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Klasse_mnd!$M$300:$M$311</c:f>
              <c:numCache>
                <c:formatCode>0.0</c:formatCode>
                <c:ptCount val="12"/>
                <c:pt idx="0">
                  <c:v>293.84736842105269</c:v>
                </c:pt>
                <c:pt idx="1">
                  <c:v>188.78333333333327</c:v>
                </c:pt>
                <c:pt idx="2">
                  <c:v>260.45749999999998</c:v>
                </c:pt>
                <c:pt idx="3">
                  <c:v>269.0857142857144</c:v>
                </c:pt>
                <c:pt idx="4">
                  <c:v>274.09374999999994</c:v>
                </c:pt>
                <c:pt idx="5">
                  <c:v>269.20487804878064</c:v>
                </c:pt>
                <c:pt idx="6">
                  <c:v>291.96842105263158</c:v>
                </c:pt>
                <c:pt idx="7">
                  <c:v>283.65454545454543</c:v>
                </c:pt>
                <c:pt idx="8">
                  <c:v>267.06842105263166</c:v>
                </c:pt>
                <c:pt idx="9">
                  <c:v>235.66730769230756</c:v>
                </c:pt>
                <c:pt idx="10">
                  <c:v>259.02075471698117</c:v>
                </c:pt>
                <c:pt idx="11">
                  <c:v>265.03125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306.53333333333336</c:v>
                </c:pt>
                <c:pt idx="1">
                  <c:v>253.0578947368422</c:v>
                </c:pt>
                <c:pt idx="2">
                  <c:v>229.30625000000001</c:v>
                </c:pt>
                <c:pt idx="3">
                  <c:v>291.48958333333326</c:v>
                </c:pt>
                <c:pt idx="4">
                  <c:v>268.99333333333323</c:v>
                </c:pt>
                <c:pt idx="5">
                  <c:v>284.56999999999994</c:v>
                </c:pt>
                <c:pt idx="6">
                  <c:v>287.16250000000002</c:v>
                </c:pt>
                <c:pt idx="7">
                  <c:v>241.64615384615391</c:v>
                </c:pt>
                <c:pt idx="8">
                  <c:v>262.85405405405407</c:v>
                </c:pt>
                <c:pt idx="9">
                  <c:v>231.61525423728821</c:v>
                </c:pt>
                <c:pt idx="10">
                  <c:v>256.57727272727283</c:v>
                </c:pt>
                <c:pt idx="11">
                  <c:v>249.46250000000001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Klasse_mnd!$M$315:$M$326</c:f>
              <c:numCache>
                <c:formatCode>0.0</c:formatCode>
                <c:ptCount val="12"/>
                <c:pt idx="0">
                  <c:v>325.42500000000001</c:v>
                </c:pt>
                <c:pt idx="1">
                  <c:v>314.42000000000007</c:v>
                </c:pt>
                <c:pt idx="2">
                  <c:v>319.16363636363639</c:v>
                </c:pt>
                <c:pt idx="3">
                  <c:v>328.22666666666674</c:v>
                </c:pt>
                <c:pt idx="4">
                  <c:v>308.48571428571427</c:v>
                </c:pt>
                <c:pt idx="5">
                  <c:v>305.18666666666678</c:v>
                </c:pt>
                <c:pt idx="6">
                  <c:v>257.60000000000002</c:v>
                </c:pt>
                <c:pt idx="7">
                  <c:v>300.33703703703713</c:v>
                </c:pt>
                <c:pt idx="8">
                  <c:v>293</c:v>
                </c:pt>
                <c:pt idx="9">
                  <c:v>238.91111111111113</c:v>
                </c:pt>
                <c:pt idx="10">
                  <c:v>278.77619047619055</c:v>
                </c:pt>
                <c:pt idx="11">
                  <c:v>336.0125000000001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314.25</c:v>
                </c:pt>
                <c:pt idx="1">
                  <c:v>289.8</c:v>
                </c:pt>
                <c:pt idx="2">
                  <c:v>243.61666666666673</c:v>
                </c:pt>
                <c:pt idx="3">
                  <c:v>311.16666666666674</c:v>
                </c:pt>
                <c:pt idx="4">
                  <c:v>281.11428571428593</c:v>
                </c:pt>
                <c:pt idx="5">
                  <c:v>315.1785714285715</c:v>
                </c:pt>
                <c:pt idx="6">
                  <c:v>299.16666666666674</c:v>
                </c:pt>
                <c:pt idx="7">
                  <c:v>304.91666666666674</c:v>
                </c:pt>
                <c:pt idx="8">
                  <c:v>275.54117647058831</c:v>
                </c:pt>
                <c:pt idx="9">
                  <c:v>242.8636363636364</c:v>
                </c:pt>
                <c:pt idx="10">
                  <c:v>289.21538461538472</c:v>
                </c:pt>
                <c:pt idx="11">
                  <c:v>306.0428571428572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Klasse_mnd!$M$330:$M$341</c:f>
              <c:numCache>
                <c:formatCode>0.0</c:formatCode>
                <c:ptCount val="12"/>
                <c:pt idx="0">
                  <c:v>320.65000000000009</c:v>
                </c:pt>
                <c:pt idx="1">
                  <c:v>344.6</c:v>
                </c:pt>
                <c:pt idx="2">
                  <c:v>288.4500000000001</c:v>
                </c:pt>
                <c:pt idx="3">
                  <c:v>444.7</c:v>
                </c:pt>
                <c:pt idx="4">
                  <c:v>336.67272727272712</c:v>
                </c:pt>
                <c:pt idx="5">
                  <c:v>328.41249999999991</c:v>
                </c:pt>
                <c:pt idx="6">
                  <c:v>305.96666666666675</c:v>
                </c:pt>
                <c:pt idx="7">
                  <c:v>308.60000000000002</c:v>
                </c:pt>
                <c:pt idx="8">
                  <c:v>320.36666666666679</c:v>
                </c:pt>
                <c:pt idx="9">
                  <c:v>298.38888888888886</c:v>
                </c:pt>
                <c:pt idx="10">
                  <c:v>331.9</c:v>
                </c:pt>
                <c:pt idx="11">
                  <c:v>272.53333333333342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334.1</c:v>
                </c:pt>
                <c:pt idx="1">
                  <c:v>265.60000000000002</c:v>
                </c:pt>
                <c:pt idx="2">
                  <c:v>306.97142857142859</c:v>
                </c:pt>
                <c:pt idx="3">
                  <c:v>346.02499999999998</c:v>
                </c:pt>
                <c:pt idx="4">
                  <c:v>298.83333333333326</c:v>
                </c:pt>
                <c:pt idx="5">
                  <c:v>365.7999999999999</c:v>
                </c:pt>
                <c:pt idx="6">
                  <c:v>337.8</c:v>
                </c:pt>
                <c:pt idx="7">
                  <c:v>337.66923076923069</c:v>
                </c:pt>
                <c:pt idx="8">
                  <c:v>297.625</c:v>
                </c:pt>
                <c:pt idx="9">
                  <c:v>337.95</c:v>
                </c:pt>
                <c:pt idx="10">
                  <c:v>302.59000000000009</c:v>
                </c:pt>
                <c:pt idx="11">
                  <c:v>326.03333333333336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Klasse_mnd!$M$345:$M$356</c:f>
              <c:numCache>
                <c:formatCode>0.0</c:formatCode>
                <c:ptCount val="12"/>
                <c:pt idx="0">
                  <c:v>337.7</c:v>
                </c:pt>
                <c:pt idx="1">
                  <c:v>0</c:v>
                </c:pt>
                <c:pt idx="2">
                  <c:v>380.2</c:v>
                </c:pt>
                <c:pt idx="3">
                  <c:v>0</c:v>
                </c:pt>
                <c:pt idx="4">
                  <c:v>395.86</c:v>
                </c:pt>
                <c:pt idx="5">
                  <c:v>0</c:v>
                </c:pt>
                <c:pt idx="6">
                  <c:v>323.10000000000002</c:v>
                </c:pt>
                <c:pt idx="7">
                  <c:v>348.53333333333342</c:v>
                </c:pt>
                <c:pt idx="8">
                  <c:v>0</c:v>
                </c:pt>
                <c:pt idx="9">
                  <c:v>345.90000000000009</c:v>
                </c:pt>
                <c:pt idx="10">
                  <c:v>0</c:v>
                </c:pt>
                <c:pt idx="11">
                  <c:v>307.33333333333326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330.05</c:v>
                </c:pt>
                <c:pt idx="3">
                  <c:v>432.375</c:v>
                </c:pt>
                <c:pt idx="4">
                  <c:v>396.3</c:v>
                </c:pt>
                <c:pt idx="5">
                  <c:v>0</c:v>
                </c:pt>
                <c:pt idx="6">
                  <c:v>515.70000000000005</c:v>
                </c:pt>
                <c:pt idx="7">
                  <c:v>424.05</c:v>
                </c:pt>
                <c:pt idx="8">
                  <c:v>338.16666666666674</c:v>
                </c:pt>
                <c:pt idx="9">
                  <c:v>417.5</c:v>
                </c:pt>
                <c:pt idx="10">
                  <c:v>342.8</c:v>
                </c:pt>
                <c:pt idx="11">
                  <c:v>575.1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Klasse_mnd!$M$360:$M$371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312.60000000000002</c:v>
                </c:pt>
                <c:pt idx="5">
                  <c:v>0</c:v>
                </c:pt>
                <c:pt idx="6">
                  <c:v>347.7000000000001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439.4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0</c:v>
                </c:pt>
                <c:pt idx="1">
                  <c:v>337.3</c:v>
                </c:pt>
                <c:pt idx="2">
                  <c:v>0</c:v>
                </c:pt>
                <c:pt idx="3">
                  <c:v>0</c:v>
                </c:pt>
                <c:pt idx="4">
                  <c:v>602.1</c:v>
                </c:pt>
                <c:pt idx="5">
                  <c:v>0</c:v>
                </c:pt>
                <c:pt idx="6">
                  <c:v>0</c:v>
                </c:pt>
                <c:pt idx="7">
                  <c:v>281.5</c:v>
                </c:pt>
                <c:pt idx="8">
                  <c:v>0</c:v>
                </c:pt>
                <c:pt idx="9">
                  <c:v>0</c:v>
                </c:pt>
                <c:pt idx="10">
                  <c:v>456.7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Klasse_mnd!$M$375:$M$386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551.20000000000005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1725037302488012"/>
          <c:y val="3.14708630486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0870930584217"/>
          <c:y val="0.16098569697276999"/>
          <c:w val="0.88319074701030043"/>
          <c:h val="0.7020202104440086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55.584643339060143</c:v>
                </c:pt>
                <c:pt idx="1">
                  <c:v>33.532697999093962</c:v>
                </c:pt>
                <c:pt idx="2">
                  <c:v>50.81087377790012</c:v>
                </c:pt>
                <c:pt idx="3">
                  <c:v>59.337623826511106</c:v>
                </c:pt>
                <c:pt idx="4">
                  <c:v>60.946440410651547</c:v>
                </c:pt>
                <c:pt idx="5">
                  <c:v>48.429432979540159</c:v>
                </c:pt>
                <c:pt idx="6">
                  <c:v>52.684657541560952</c:v>
                </c:pt>
                <c:pt idx="7">
                  <c:v>48.845246899066197</c:v>
                </c:pt>
                <c:pt idx="8">
                  <c:v>57.452376194650242</c:v>
                </c:pt>
                <c:pt idx="9">
                  <c:v>19.420656165435485</c:v>
                </c:pt>
                <c:pt idx="10">
                  <c:v>47.429776614018863</c:v>
                </c:pt>
                <c:pt idx="11">
                  <c:v>56.073440453403791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58B-A791-4AE25A5B4DD8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56.841031234723317</c:v>
                </c:pt>
                <c:pt idx="1">
                  <c:v>49.577196890624094</c:v>
                </c:pt>
                <c:pt idx="2">
                  <c:v>59.970512170010544</c:v>
                </c:pt>
                <c:pt idx="3">
                  <c:v>63.010535082279524</c:v>
                </c:pt>
                <c:pt idx="4">
                  <c:v>59.333225081521945</c:v>
                </c:pt>
                <c:pt idx="5">
                  <c:v>51.325640020572735</c:v>
                </c:pt>
                <c:pt idx="6">
                  <c:v>46.373738055298915</c:v>
                </c:pt>
                <c:pt idx="7">
                  <c:v>54.57203440243137</c:v>
                </c:pt>
                <c:pt idx="8">
                  <c:v>41.302240106049368</c:v>
                </c:pt>
                <c:pt idx="9">
                  <c:v>34.55946613975452</c:v>
                </c:pt>
                <c:pt idx="10">
                  <c:v>49.58661501044292</c:v>
                </c:pt>
                <c:pt idx="11">
                  <c:v>66.955889342013378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6-458B-A791-4AE25A5B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6290788997886663E-2"/>
              <c:y val="0.168033299563640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35821243335779"/>
          <c:y val="0.66503955514838475"/>
          <c:w val="9.9153630815137173E-2"/>
          <c:h val="0.136717792666578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Klasse_mnd!$M$390:$M$401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Klasse_mnd!$M$405:$M$416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Klasse_mnd!$M$420:$M$431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Klasse_mnd!$M$193:$M$204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Klasse_mnd!$M$435:$M$446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Klasse_mnd!$M$208:$M$219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Klasse_mnd!$M$450:$M$461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Klasse_mnd!$M$223:$M$234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Klasse_mnd!$L$240:$L$251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Klasse_mnd!$L$13:$L$24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Klasse_mnd!$L$255:$L$266</c:f>
              <c:numCache>
                <c:formatCode>0.00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3.7</c:v>
                </c:pt>
                <c:pt idx="9">
                  <c:v>3.7857142857142847</c:v>
                </c:pt>
                <c:pt idx="10">
                  <c:v>4.5999999999999996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Klasse_mnd!$L$28:$L$39</c:f>
              <c:numCache>
                <c:formatCode>0.00</c:formatCode>
                <c:ptCount val="12"/>
                <c:pt idx="0">
                  <c:v>5.5</c:v>
                </c:pt>
                <c:pt idx="1">
                  <c:v>4.6666666666666679</c:v>
                </c:pt>
                <c:pt idx="2">
                  <c:v>4.5</c:v>
                </c:pt>
                <c:pt idx="3">
                  <c:v>6</c:v>
                </c:pt>
                <c:pt idx="4">
                  <c:v>4.625</c:v>
                </c:pt>
                <c:pt idx="5">
                  <c:v>0</c:v>
                </c:pt>
                <c:pt idx="6">
                  <c:v>0</c:v>
                </c:pt>
                <c:pt idx="7">
                  <c:v>5.6666666666666679</c:v>
                </c:pt>
                <c:pt idx="8">
                  <c:v>4.25</c:v>
                </c:pt>
                <c:pt idx="9">
                  <c:v>3.5769230769230775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val>
            <c:numRef>
              <c:f>'Ark1'!$R$2125:$R$2159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'Ark1'!$T$2125:$T$2159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Rase'!$L$13:$L$47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val>
            <c:numRef>
              <c:f>'Ark1'!$U$2125:$U$2159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Rase'!$M$13:$M$47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alder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5583424661597E-2"/>
          <c:y val="0.14033064901363143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770.12931034482733</c:v>
                </c:pt>
                <c:pt idx="1">
                  <c:v>661.23404255319156</c:v>
                </c:pt>
                <c:pt idx="2">
                  <c:v>646.95774647887322</c:v>
                </c:pt>
                <c:pt idx="3">
                  <c:v>666.35632183908012</c:v>
                </c:pt>
                <c:pt idx="4">
                  <c:v>649.67475728155307</c:v>
                </c:pt>
                <c:pt idx="5">
                  <c:v>682.04511278195503</c:v>
                </c:pt>
                <c:pt idx="6">
                  <c:v>589.3888888888888</c:v>
                </c:pt>
                <c:pt idx="7">
                  <c:v>673.10526315789457</c:v>
                </c:pt>
                <c:pt idx="8">
                  <c:v>676.46363636363651</c:v>
                </c:pt>
                <c:pt idx="9">
                  <c:v>700.09415584415592</c:v>
                </c:pt>
                <c:pt idx="10">
                  <c:v>647.80578512396687</c:v>
                </c:pt>
                <c:pt idx="11">
                  <c:v>623.72619047619025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6-4CD1-A317-FC45E7F66E20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2454014876709054E-2"/>
                  <c:y val="-7.448841755613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F-4F9A-8793-241D97C84844}"/>
                </c:ext>
              </c:extLst>
            </c:dLbl>
            <c:dLbl>
              <c:idx val="5"/>
              <c:layout>
                <c:manualLayout>
                  <c:x val="-2.7557200075961113E-2"/>
                  <c:y val="-7.6557540266024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F-4F9A-8793-241D97C84844}"/>
                </c:ext>
              </c:extLst>
            </c:dLbl>
            <c:dLbl>
              <c:idx val="6"/>
              <c:layout>
                <c:manualLayout>
                  <c:x val="-3.5722296394764479E-2"/>
                  <c:y val="-7.0350172136346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F-4F9A-8793-241D97C84844}"/>
                </c:ext>
              </c:extLst>
            </c:dLbl>
            <c:dLbl>
              <c:idx val="7"/>
              <c:layout>
                <c:manualLayout>
                  <c:x val="-2.347465191655939E-2"/>
                  <c:y val="-4.34515769077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F-4F9A-8793-241D97C84844}"/>
                </c:ext>
              </c:extLst>
            </c:dLbl>
            <c:dLbl>
              <c:idx val="8"/>
              <c:layout>
                <c:manualLayout>
                  <c:x val="-1.939210375715782E-2"/>
                  <c:y val="6.6211926716561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6-4E79-8D3B-5EC9589D63AD}"/>
                </c:ext>
              </c:extLst>
            </c:dLbl>
            <c:dLbl>
              <c:idx val="9"/>
              <c:layout>
                <c:manualLayout>
                  <c:x val="-2.0412740797008382E-2"/>
                  <c:y val="7.2419294846238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C-49DC-B64E-9FB85966E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681.75675675675689</c:v>
                </c:pt>
                <c:pt idx="1">
                  <c:v>684.90384615384619</c:v>
                </c:pt>
                <c:pt idx="2">
                  <c:v>615.19117647058818</c:v>
                </c:pt>
                <c:pt idx="3">
                  <c:v>662.10204081632651</c:v>
                </c:pt>
                <c:pt idx="4">
                  <c:v>610.08333333333348</c:v>
                </c:pt>
                <c:pt idx="5">
                  <c:v>668.92134831460658</c:v>
                </c:pt>
                <c:pt idx="6">
                  <c:v>634.15555555555557</c:v>
                </c:pt>
                <c:pt idx="7">
                  <c:v>702.51234567901236</c:v>
                </c:pt>
                <c:pt idx="8">
                  <c:v>661.4357798165139</c:v>
                </c:pt>
                <c:pt idx="9">
                  <c:v>674.66793893129773</c:v>
                </c:pt>
                <c:pt idx="10">
                  <c:v>645.66037735849068</c:v>
                </c:pt>
                <c:pt idx="11">
                  <c:v>670.2558139534882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6-4CD1-A317-FC45E7F6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80978266940623"/>
          <c:y val="9.9145175490903376E-2"/>
          <c:w val="8.845033463634662E-2"/>
          <c:h val="0.159517604484162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'Ark1'!$AE$2160:$AE$2194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3.6729857819905214</c:v>
                </c:pt>
                <c:pt idx="1">
                  <c:v>0</c:v>
                </c:pt>
                <c:pt idx="2">
                  <c:v>4.2105263157894726</c:v>
                </c:pt>
                <c:pt idx="3">
                  <c:v>3.8461538461538449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43.75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3.5087719298245608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'Ark1'!$U$2160:$U$2194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Rase'!$M$51:$M$85</c:f>
              <c:numCache>
                <c:formatCode>0</c:formatCode>
                <c:ptCount val="35"/>
                <c:pt idx="0">
                  <c:v>184.20645161290321</c:v>
                </c:pt>
                <c:pt idx="1">
                  <c:v>0</c:v>
                </c:pt>
                <c:pt idx="2">
                  <c:v>160.67500000000001</c:v>
                </c:pt>
                <c:pt idx="3">
                  <c:v>187.6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165.24285714285722</c:v>
                </c:pt>
                <c:pt idx="9">
                  <c:v>0</c:v>
                </c:pt>
                <c:pt idx="10">
                  <c:v>193.95000000000005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90.224999999999994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228.3</c:v>
                </c:pt>
                <c:pt idx="34">
                  <c:v>85.7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'Ark1'!$T$2160:$T$2194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Rase'!$L$51:$L$85</c:f>
              <c:numCache>
                <c:formatCode>0.00</c:formatCode>
                <c:ptCount val="35"/>
                <c:pt idx="0">
                  <c:v>3.9677419354838719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4.5714285714285694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'Ark1'!$AE$2195:$AE$2229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22.630331753554497</c:v>
                </c:pt>
                <c:pt idx="1">
                  <c:v>66.666666666666686</c:v>
                </c:pt>
                <c:pt idx="2">
                  <c:v>54.736842105263158</c:v>
                </c:pt>
                <c:pt idx="3">
                  <c:v>61.538461538461519</c:v>
                </c:pt>
                <c:pt idx="4">
                  <c:v>18.75</c:v>
                </c:pt>
                <c:pt idx="5">
                  <c:v>0</c:v>
                </c:pt>
                <c:pt idx="6">
                  <c:v>50</c:v>
                </c:pt>
                <c:pt idx="7">
                  <c:v>30.769230769230759</c:v>
                </c:pt>
                <c:pt idx="8">
                  <c:v>31.25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0.96153846153846112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2.5641025641025639</c:v>
                </c:pt>
                <c:pt idx="24">
                  <c:v>0</c:v>
                </c:pt>
                <c:pt idx="25">
                  <c:v>14.035087719298245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'Ark1'!$U$2195:$U$2229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Rase'!$M$89:$M$123</c:f>
              <c:numCache>
                <c:formatCode>0</c:formatCode>
                <c:ptCount val="35"/>
                <c:pt idx="0">
                  <c:v>226.96335078534031</c:v>
                </c:pt>
                <c:pt idx="1">
                  <c:v>158.85</c:v>
                </c:pt>
                <c:pt idx="2">
                  <c:v>162.85384615384612</c:v>
                </c:pt>
                <c:pt idx="3">
                  <c:v>172.60624999999999</c:v>
                </c:pt>
                <c:pt idx="4">
                  <c:v>177.13333333333338</c:v>
                </c:pt>
                <c:pt idx="5">
                  <c:v>0</c:v>
                </c:pt>
                <c:pt idx="6">
                  <c:v>158.6</c:v>
                </c:pt>
                <c:pt idx="7">
                  <c:v>170.39375000000001</c:v>
                </c:pt>
                <c:pt idx="8">
                  <c:v>235.23999999999995</c:v>
                </c:pt>
                <c:pt idx="9">
                  <c:v>0</c:v>
                </c:pt>
                <c:pt idx="10">
                  <c:v>0</c:v>
                </c:pt>
                <c:pt idx="11">
                  <c:v>181.5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175</c:v>
                </c:pt>
                <c:pt idx="24">
                  <c:v>0</c:v>
                </c:pt>
                <c:pt idx="25">
                  <c:v>102.88124999999999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184.98333333333335</c:v>
                </c:pt>
                <c:pt idx="34">
                  <c:v>164.10000000000005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'Ark1'!$T$2195:$T$2229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Rase'!$L$89:$L$123</c:f>
              <c:numCache>
                <c:formatCode>0.00</c:formatCode>
                <c:ptCount val="35"/>
                <c:pt idx="0">
                  <c:v>5.7748691099476419</c:v>
                </c:pt>
                <c:pt idx="1">
                  <c:v>6</c:v>
                </c:pt>
                <c:pt idx="2">
                  <c:v>5.8653846153846141</c:v>
                </c:pt>
                <c:pt idx="3">
                  <c:v>5.375</c:v>
                </c:pt>
                <c:pt idx="4">
                  <c:v>8.6666666666666643</c:v>
                </c:pt>
                <c:pt idx="5">
                  <c:v>0</c:v>
                </c:pt>
                <c:pt idx="6">
                  <c:v>6</c:v>
                </c:pt>
                <c:pt idx="7">
                  <c:v>6.3125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5.625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5.5</c:v>
                </c:pt>
                <c:pt idx="3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'Ark1'!$R$2230:$R$2264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Rase'!$H$127:$H$161</c:f>
              <c:numCache>
                <c:formatCode>General</c:formatCode>
                <c:ptCount val="35"/>
                <c:pt idx="0">
                  <c:v>448</c:v>
                </c:pt>
                <c:pt idx="1">
                  <c:v>1</c:v>
                </c:pt>
                <c:pt idx="2">
                  <c:v>33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1</c:v>
                </c:pt>
                <c:pt idx="7">
                  <c:v>30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</c:v>
                </c:pt>
                <c:pt idx="18">
                  <c:v>1</c:v>
                </c:pt>
                <c:pt idx="19">
                  <c:v>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</c:v>
                </c:pt>
                <c:pt idx="25">
                  <c:v>42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'Ark1'!$AE$2230:$AE$2264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53.080568720379134</c:v>
                </c:pt>
                <c:pt idx="1">
                  <c:v>33.333333333333343</c:v>
                </c:pt>
                <c:pt idx="2">
                  <c:v>34.736842105263158</c:v>
                </c:pt>
                <c:pt idx="3">
                  <c:v>19.230769230769223</c:v>
                </c:pt>
                <c:pt idx="4">
                  <c:v>75</c:v>
                </c:pt>
                <c:pt idx="5">
                  <c:v>66.666666666666686</c:v>
                </c:pt>
                <c:pt idx="6">
                  <c:v>50</c:v>
                </c:pt>
                <c:pt idx="7">
                  <c:v>57.692307692307693</c:v>
                </c:pt>
                <c:pt idx="8">
                  <c:v>12.5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14.634146341463419</c:v>
                </c:pt>
                <c:pt idx="18">
                  <c:v>4.5454545454545459</c:v>
                </c:pt>
                <c:pt idx="19">
                  <c:v>8.6538461538461586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25.641025641025639</c:v>
                </c:pt>
                <c:pt idx="24">
                  <c:v>7.1428571428571441</c:v>
                </c:pt>
                <c:pt idx="25">
                  <c:v>36.84210526315789</c:v>
                </c:pt>
                <c:pt idx="26">
                  <c:v>0</c:v>
                </c:pt>
                <c:pt idx="27">
                  <c:v>27.777777777777779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</c:v>
                </c:pt>
                <c:pt idx="3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'Ark1'!$U$2230:$U$2264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Rase'!$M$127:$M$161</c:f>
              <c:numCache>
                <c:formatCode>0</c:formatCode>
                <c:ptCount val="35"/>
                <c:pt idx="0">
                  <c:v>270.63526785714294</c:v>
                </c:pt>
                <c:pt idx="1">
                  <c:v>284.8</c:v>
                </c:pt>
                <c:pt idx="2">
                  <c:v>232.20303030303023</c:v>
                </c:pt>
                <c:pt idx="3">
                  <c:v>197.32</c:v>
                </c:pt>
                <c:pt idx="4">
                  <c:v>214.31666666666672</c:v>
                </c:pt>
                <c:pt idx="5">
                  <c:v>261.625</c:v>
                </c:pt>
                <c:pt idx="6">
                  <c:v>296.5</c:v>
                </c:pt>
                <c:pt idx="7">
                  <c:v>199.92666666666665</c:v>
                </c:pt>
                <c:pt idx="8">
                  <c:v>226</c:v>
                </c:pt>
                <c:pt idx="9">
                  <c:v>0</c:v>
                </c:pt>
                <c:pt idx="10">
                  <c:v>291.3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208.18333333333337</c:v>
                </c:pt>
                <c:pt idx="18">
                  <c:v>118.2</c:v>
                </c:pt>
                <c:pt idx="19">
                  <c:v>204.78888888888889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168.41000000000005</c:v>
                </c:pt>
                <c:pt idx="24">
                  <c:v>171.9</c:v>
                </c:pt>
                <c:pt idx="25">
                  <c:v>138.79761904761904</c:v>
                </c:pt>
                <c:pt idx="26">
                  <c:v>0</c:v>
                </c:pt>
                <c:pt idx="27">
                  <c:v>130.9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191.02608695652177</c:v>
                </c:pt>
                <c:pt idx="34">
                  <c:v>288.10000000000002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'Ark1'!$T$2230:$T$2264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Rase'!$L$127:$L$161</c:f>
              <c:numCache>
                <c:formatCode>0.00</c:formatCode>
                <c:ptCount val="35"/>
                <c:pt idx="0">
                  <c:v>6.90625</c:v>
                </c:pt>
                <c:pt idx="1">
                  <c:v>8</c:v>
                </c:pt>
                <c:pt idx="2">
                  <c:v>8.2121212121212128</c:v>
                </c:pt>
                <c:pt idx="3">
                  <c:v>6.6</c:v>
                </c:pt>
                <c:pt idx="4">
                  <c:v>8.3333333333333357</c:v>
                </c:pt>
                <c:pt idx="5">
                  <c:v>8.25</c:v>
                </c:pt>
                <c:pt idx="6">
                  <c:v>8</c:v>
                </c:pt>
                <c:pt idx="7">
                  <c:v>8.1999999999999993</c:v>
                </c:pt>
                <c:pt idx="8">
                  <c:v>6.5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5.5833333333333321</c:v>
                </c:pt>
                <c:pt idx="18">
                  <c:v>5</c:v>
                </c:pt>
                <c:pt idx="19">
                  <c:v>5.8888888888888884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5.2</c:v>
                </c:pt>
                <c:pt idx="24">
                  <c:v>5</c:v>
                </c:pt>
                <c:pt idx="25">
                  <c:v>6.5</c:v>
                </c:pt>
                <c:pt idx="26">
                  <c:v>0</c:v>
                </c:pt>
                <c:pt idx="27">
                  <c:v>4.4000000000000004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6.6521739130434794</c:v>
                </c:pt>
                <c:pt idx="3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andels%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9293855474445E-2"/>
          <c:y val="0.16632632047479681"/>
          <c:w val="0.9053434732091058"/>
          <c:h val="0.70674687041168038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18.333333333333329</c:v>
                </c:pt>
                <c:pt idx="1">
                  <c:v>23.404255319148941</c:v>
                </c:pt>
                <c:pt idx="2">
                  <c:v>27.464788732394368</c:v>
                </c:pt>
                <c:pt idx="3">
                  <c:v>24.444444444444443</c:v>
                </c:pt>
                <c:pt idx="4">
                  <c:v>24.519230769230777</c:v>
                </c:pt>
                <c:pt idx="5">
                  <c:v>32.835820895522382</c:v>
                </c:pt>
                <c:pt idx="6">
                  <c:v>23.611111111111111</c:v>
                </c:pt>
                <c:pt idx="7">
                  <c:v>29.299363057324843</c:v>
                </c:pt>
                <c:pt idx="8">
                  <c:v>23.423423423423433</c:v>
                </c:pt>
                <c:pt idx="9">
                  <c:v>28.246753246753247</c:v>
                </c:pt>
                <c:pt idx="10">
                  <c:v>33.884297520661157</c:v>
                </c:pt>
                <c:pt idx="11">
                  <c:v>30.952380952380938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F-4BB3-8015-81B88CCF208E}"/>
            </c:ext>
          </c:extLst>
        </c:ser>
        <c:ser>
          <c:idx val="4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0-25FB-4DAC-B1BF-821A5CAB48F8}"/>
              </c:ext>
            </c:extLst>
          </c:dPt>
          <c:dLbls>
            <c:dLbl>
              <c:idx val="3"/>
              <c:layout>
                <c:manualLayout>
                  <c:x val="-7.183130228777446E-3"/>
                  <c:y val="3.9313325082911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A-45C7-A4C4-A8F8E170B9AE}"/>
                </c:ext>
              </c:extLst>
            </c:dLbl>
            <c:dLbl>
              <c:idx val="4"/>
              <c:layout>
                <c:manualLayout>
                  <c:x val="-3.4889489682633307E-2"/>
                  <c:y val="-6.621191592911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A-45C7-A4C4-A8F8E170B9AE}"/>
                </c:ext>
              </c:extLst>
            </c:dLbl>
            <c:dLbl>
              <c:idx val="5"/>
              <c:layout>
                <c:manualLayout>
                  <c:x val="-3.2837166760125464E-2"/>
                  <c:y val="-7.0350160674683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A-45C7-A4C4-A8F8E170B9AE}"/>
                </c:ext>
              </c:extLst>
            </c:dLbl>
            <c:dLbl>
              <c:idx val="6"/>
              <c:layout>
                <c:manualLayout>
                  <c:x val="-3.2837166760125464E-2"/>
                  <c:y val="-8.276489491139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B-4DAC-B1BF-821A5CAB48F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21.621621621621625</c:v>
                </c:pt>
                <c:pt idx="1">
                  <c:v>30.769230769230759</c:v>
                </c:pt>
                <c:pt idx="2">
                  <c:v>47.826086956521742</c:v>
                </c:pt>
                <c:pt idx="3">
                  <c:v>18.918918918918923</c:v>
                </c:pt>
                <c:pt idx="4">
                  <c:v>26.5625</c:v>
                </c:pt>
                <c:pt idx="5">
                  <c:v>35.955056179775283</c:v>
                </c:pt>
                <c:pt idx="6">
                  <c:v>26.666666666666675</c:v>
                </c:pt>
                <c:pt idx="7">
                  <c:v>39.634146341463406</c:v>
                </c:pt>
                <c:pt idx="8">
                  <c:v>35.321100917431195</c:v>
                </c:pt>
                <c:pt idx="9">
                  <c:v>25.475285171102655</c:v>
                </c:pt>
                <c:pt idx="10">
                  <c:v>46.037735849056624</c:v>
                </c:pt>
                <c:pt idx="11">
                  <c:v>44.186046511627929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F-4BB3-8015-81B88CCF2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987741006544"/>
          <c:y val="0.61965131866635126"/>
          <c:w val="0.12558947723941558"/>
          <c:h val="0.141292220686401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'Ark1'!$R$2265:$R$2299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Rase'!$H$165:$H$199</c:f>
              <c:numCache>
                <c:formatCode>General</c:formatCode>
                <c:ptCount val="35"/>
                <c:pt idx="0">
                  <c:v>162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47</c:v>
                </c:pt>
                <c:pt idx="18">
                  <c:v>2</c:v>
                </c:pt>
                <c:pt idx="19">
                  <c:v>33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17</c:v>
                </c:pt>
                <c:pt idx="24">
                  <c:v>9</c:v>
                </c:pt>
                <c:pt idx="25">
                  <c:v>41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23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'Ark1'!$AE$2265:$AE$2299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19.194312796208536</c:v>
                </c:pt>
                <c:pt idx="1">
                  <c:v>0</c:v>
                </c:pt>
                <c:pt idx="2">
                  <c:v>6.3157894736842115</c:v>
                </c:pt>
                <c:pt idx="3">
                  <c:v>15.38461538461538</c:v>
                </c:pt>
                <c:pt idx="4">
                  <c:v>6.25</c:v>
                </c:pt>
                <c:pt idx="5">
                  <c:v>33.333333333333343</c:v>
                </c:pt>
                <c:pt idx="6">
                  <c:v>0</c:v>
                </c:pt>
                <c:pt idx="7">
                  <c:v>9.6153846153846114</c:v>
                </c:pt>
                <c:pt idx="8">
                  <c:v>0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57.317073170731696</c:v>
                </c:pt>
                <c:pt idx="18">
                  <c:v>9.0909090909090917</c:v>
                </c:pt>
                <c:pt idx="19">
                  <c:v>31.730769230769241</c:v>
                </c:pt>
                <c:pt idx="20">
                  <c:v>11.111111111111112</c:v>
                </c:pt>
                <c:pt idx="21">
                  <c:v>20</c:v>
                </c:pt>
                <c:pt idx="22">
                  <c:v>0</c:v>
                </c:pt>
                <c:pt idx="23">
                  <c:v>43.589743589743591</c:v>
                </c:pt>
                <c:pt idx="24">
                  <c:v>64.285714285714306</c:v>
                </c:pt>
                <c:pt idx="25">
                  <c:v>35.964912280701753</c:v>
                </c:pt>
                <c:pt idx="26">
                  <c:v>0</c:v>
                </c:pt>
                <c:pt idx="27">
                  <c:v>44.44444444444445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33.333333333333343</c:v>
                </c:pt>
                <c:pt idx="32">
                  <c:v>0</c:v>
                </c:pt>
                <c:pt idx="33">
                  <c:v>23</c:v>
                </c:pt>
                <c:pt idx="3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'Ark1'!$U$2265:$U$2299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Rase'!$M$165:$M$199</c:f>
              <c:numCache>
                <c:formatCode>0</c:formatCode>
                <c:ptCount val="35"/>
                <c:pt idx="0">
                  <c:v>313.10308641975297</c:v>
                </c:pt>
                <c:pt idx="1">
                  <c:v>0</c:v>
                </c:pt>
                <c:pt idx="2">
                  <c:v>272.33333333333326</c:v>
                </c:pt>
                <c:pt idx="3">
                  <c:v>216.22499999999999</c:v>
                </c:pt>
                <c:pt idx="4">
                  <c:v>204.4</c:v>
                </c:pt>
                <c:pt idx="5">
                  <c:v>328.7999999999999</c:v>
                </c:pt>
                <c:pt idx="6">
                  <c:v>0</c:v>
                </c:pt>
                <c:pt idx="7">
                  <c:v>271.50000000000006</c:v>
                </c:pt>
                <c:pt idx="8">
                  <c:v>0</c:v>
                </c:pt>
                <c:pt idx="9">
                  <c:v>0</c:v>
                </c:pt>
                <c:pt idx="10">
                  <c:v>362.40000000000009</c:v>
                </c:pt>
                <c:pt idx="11">
                  <c:v>0</c:v>
                </c:pt>
                <c:pt idx="12">
                  <c:v>261.27500000000003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239.62553191489357</c:v>
                </c:pt>
                <c:pt idx="18">
                  <c:v>267.45</c:v>
                </c:pt>
                <c:pt idx="19">
                  <c:v>260.73636363636354</c:v>
                </c:pt>
                <c:pt idx="20">
                  <c:v>273.60000000000002</c:v>
                </c:pt>
                <c:pt idx="21">
                  <c:v>195.20000000000005</c:v>
                </c:pt>
                <c:pt idx="22">
                  <c:v>0</c:v>
                </c:pt>
                <c:pt idx="23">
                  <c:v>208.55882352941177</c:v>
                </c:pt>
                <c:pt idx="24">
                  <c:v>205.56666666666663</c:v>
                </c:pt>
                <c:pt idx="25">
                  <c:v>154.15609756097572</c:v>
                </c:pt>
                <c:pt idx="26">
                  <c:v>0</c:v>
                </c:pt>
                <c:pt idx="27">
                  <c:v>209.63749999999999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238.75</c:v>
                </c:pt>
                <c:pt idx="32">
                  <c:v>0</c:v>
                </c:pt>
                <c:pt idx="33">
                  <c:v>223.63913043478263</c:v>
                </c:pt>
                <c:pt idx="34">
                  <c:v>159.85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'Ark1'!$T$2265:$T$2299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Rase'!$L$165:$L$199</c:f>
              <c:numCache>
                <c:formatCode>0.00</c:formatCode>
                <c:ptCount val="35"/>
                <c:pt idx="0">
                  <c:v>8.1358024691358022</c:v>
                </c:pt>
                <c:pt idx="1">
                  <c:v>0</c:v>
                </c:pt>
                <c:pt idx="2">
                  <c:v>8.6666666666666643</c:v>
                </c:pt>
                <c:pt idx="3">
                  <c:v>9.75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9.8000000000000007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5.5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6.1914893617021285</c:v>
                </c:pt>
                <c:pt idx="18">
                  <c:v>6</c:v>
                </c:pt>
                <c:pt idx="19">
                  <c:v>7.4848484848484862</c:v>
                </c:pt>
                <c:pt idx="20">
                  <c:v>5</c:v>
                </c:pt>
                <c:pt idx="21">
                  <c:v>7</c:v>
                </c:pt>
                <c:pt idx="22">
                  <c:v>0</c:v>
                </c:pt>
                <c:pt idx="23">
                  <c:v>6.3529411764705879</c:v>
                </c:pt>
                <c:pt idx="24">
                  <c:v>5.3333333333333321</c:v>
                </c:pt>
                <c:pt idx="25">
                  <c:v>8.0487804878048781</c:v>
                </c:pt>
                <c:pt idx="26">
                  <c:v>0</c:v>
                </c:pt>
                <c:pt idx="27">
                  <c:v>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0</c:v>
                </c:pt>
                <c:pt idx="33">
                  <c:v>6.391304347826086</c:v>
                </c:pt>
                <c:pt idx="3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'Ark1'!$R$2300:$R$2334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Rase'!$H$203:$H$237</c:f>
              <c:numCache>
                <c:formatCode>General</c:formatCode>
                <c:ptCount val="3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</c:v>
                </c:pt>
                <c:pt idx="18">
                  <c:v>10</c:v>
                </c:pt>
                <c:pt idx="19">
                  <c:v>33</c:v>
                </c:pt>
                <c:pt idx="20">
                  <c:v>8</c:v>
                </c:pt>
                <c:pt idx="21">
                  <c:v>3</c:v>
                </c:pt>
                <c:pt idx="22">
                  <c:v>0</c:v>
                </c:pt>
                <c:pt idx="23">
                  <c:v>11</c:v>
                </c:pt>
                <c:pt idx="24">
                  <c:v>4</c:v>
                </c:pt>
                <c:pt idx="25">
                  <c:v>10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'Ark1'!$AE$2300:$AE$2334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1.3033175355450235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1.9230769230769225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19.512195121951219</c:v>
                </c:pt>
                <c:pt idx="18">
                  <c:v>45.454545454545446</c:v>
                </c:pt>
                <c:pt idx="19">
                  <c:v>31.730769230769241</c:v>
                </c:pt>
                <c:pt idx="20">
                  <c:v>44.44444444444445</c:v>
                </c:pt>
                <c:pt idx="21">
                  <c:v>60</c:v>
                </c:pt>
                <c:pt idx="22">
                  <c:v>0</c:v>
                </c:pt>
                <c:pt idx="23">
                  <c:v>28.205128205128201</c:v>
                </c:pt>
                <c:pt idx="24">
                  <c:v>28.571428571428577</c:v>
                </c:pt>
                <c:pt idx="25">
                  <c:v>8.7719298245614024</c:v>
                </c:pt>
                <c:pt idx="26">
                  <c:v>0</c:v>
                </c:pt>
                <c:pt idx="27">
                  <c:v>27.777777777777779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26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'Ark1'!$U$2300:$U$2334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Rase'!$M$203:$M$237</c:f>
              <c:numCache>
                <c:formatCode>0</c:formatCode>
                <c:ptCount val="35"/>
                <c:pt idx="0">
                  <c:v>370.83636363636361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335.7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305.3624999999999</c:v>
                </c:pt>
                <c:pt idx="18">
                  <c:v>262.34000000000003</c:v>
                </c:pt>
                <c:pt idx="19">
                  <c:v>296.12424242424248</c:v>
                </c:pt>
                <c:pt idx="20">
                  <c:v>290.87500000000006</c:v>
                </c:pt>
                <c:pt idx="21">
                  <c:v>276.5</c:v>
                </c:pt>
                <c:pt idx="22">
                  <c:v>0</c:v>
                </c:pt>
                <c:pt idx="23">
                  <c:v>274.37272727272739</c:v>
                </c:pt>
                <c:pt idx="24">
                  <c:v>278.375</c:v>
                </c:pt>
                <c:pt idx="25">
                  <c:v>177.18</c:v>
                </c:pt>
                <c:pt idx="26">
                  <c:v>0</c:v>
                </c:pt>
                <c:pt idx="27">
                  <c:v>243.24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280.90000000000003</c:v>
                </c:pt>
                <c:pt idx="32">
                  <c:v>0</c:v>
                </c:pt>
                <c:pt idx="33">
                  <c:v>291.48076923076917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'Ark1'!$T$2300:$T$2334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Rase'!$L$203:$L$237</c:f>
              <c:numCache>
                <c:formatCode>0.00</c:formatCode>
                <c:ptCount val="35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8.25</c:v>
                </c:pt>
                <c:pt idx="18">
                  <c:v>6.5</c:v>
                </c:pt>
                <c:pt idx="19">
                  <c:v>8</c:v>
                </c:pt>
                <c:pt idx="20">
                  <c:v>6</c:v>
                </c:pt>
                <c:pt idx="21">
                  <c:v>5.6666666666666679</c:v>
                </c:pt>
                <c:pt idx="22">
                  <c:v>0</c:v>
                </c:pt>
                <c:pt idx="23">
                  <c:v>7.1818181818181808</c:v>
                </c:pt>
                <c:pt idx="24">
                  <c:v>7.5</c:v>
                </c:pt>
                <c:pt idx="25">
                  <c:v>9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8.0384615384615383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'Ark1'!$R$2335:$R$2369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Rase'!$H$241:$H$275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8</c:v>
                </c:pt>
                <c:pt idx="19">
                  <c:v>24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11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'Ark1'!$AE$2335:$AE$2369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7.3170731707317085</c:v>
                </c:pt>
                <c:pt idx="18">
                  <c:v>36.363636363636367</c:v>
                </c:pt>
                <c:pt idx="19">
                  <c:v>23.07692307692308</c:v>
                </c:pt>
                <c:pt idx="20">
                  <c:v>22.222222222222225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0.87719298245614019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</c:v>
                </c:pt>
                <c:pt idx="32">
                  <c:v>0</c:v>
                </c:pt>
                <c:pt idx="33">
                  <c:v>11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6743410418"/>
          <c:y val="3.1470904590542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46571898335453E-2"/>
          <c:y val="0.15913578177471607"/>
          <c:w val="0.90125298589466152"/>
          <c:h val="0.70980897632007478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Måned!$W$37:$W$48</c:f>
              <c:numCache>
                <c:formatCode>0</c:formatCode>
                <c:ptCount val="12"/>
                <c:pt idx="0">
                  <c:v>74.603174603174608</c:v>
                </c:pt>
                <c:pt idx="1">
                  <c:v>79.230769230769255</c:v>
                </c:pt>
                <c:pt idx="2">
                  <c:v>73.626373626373621</c:v>
                </c:pt>
                <c:pt idx="3">
                  <c:v>78.881987577639748</c:v>
                </c:pt>
                <c:pt idx="4">
                  <c:v>64.634146341463421</c:v>
                </c:pt>
                <c:pt idx="5">
                  <c:v>71.962616822429936</c:v>
                </c:pt>
                <c:pt idx="6">
                  <c:v>75</c:v>
                </c:pt>
                <c:pt idx="7">
                  <c:v>61.497326203208551</c:v>
                </c:pt>
                <c:pt idx="8">
                  <c:v>61.224489795918359</c:v>
                </c:pt>
                <c:pt idx="9">
                  <c:v>41.379310344827594</c:v>
                </c:pt>
                <c:pt idx="10">
                  <c:v>50.909090909090914</c:v>
                </c:pt>
                <c:pt idx="11">
                  <c:v>53.763440860215056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A-4AFB-A51F-CE1B102CF58C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59.16666666666665</c:v>
                </c:pt>
                <c:pt idx="1">
                  <c:v>76.59574468085107</c:v>
                </c:pt>
                <c:pt idx="2">
                  <c:v>70.422535211267586</c:v>
                </c:pt>
                <c:pt idx="3">
                  <c:v>70</c:v>
                </c:pt>
                <c:pt idx="4">
                  <c:v>81.25</c:v>
                </c:pt>
                <c:pt idx="5">
                  <c:v>77.611940298507491</c:v>
                </c:pt>
                <c:pt idx="6">
                  <c:v>79.166666666666686</c:v>
                </c:pt>
                <c:pt idx="7">
                  <c:v>57.961783439490482</c:v>
                </c:pt>
                <c:pt idx="8">
                  <c:v>51.351351351351347</c:v>
                </c:pt>
                <c:pt idx="9">
                  <c:v>45.454545454545446</c:v>
                </c:pt>
                <c:pt idx="10">
                  <c:v>52.066115702479344</c:v>
                </c:pt>
                <c:pt idx="11">
                  <c:v>63.095238095238123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A-4AFB-A51F-CE1B102CF58C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87.837837837837824</c:v>
                </c:pt>
                <c:pt idx="1">
                  <c:v>69.230769230769269</c:v>
                </c:pt>
                <c:pt idx="2">
                  <c:v>65.217391304347828</c:v>
                </c:pt>
                <c:pt idx="3">
                  <c:v>82.432432432432421</c:v>
                </c:pt>
                <c:pt idx="4">
                  <c:v>73.4375</c:v>
                </c:pt>
                <c:pt idx="5">
                  <c:v>66.292134831460658</c:v>
                </c:pt>
                <c:pt idx="6">
                  <c:v>91.111111111111114</c:v>
                </c:pt>
                <c:pt idx="7">
                  <c:v>40.243902439024389</c:v>
                </c:pt>
                <c:pt idx="8">
                  <c:v>49.082568807339442</c:v>
                </c:pt>
                <c:pt idx="9">
                  <c:v>45.247148288973392</c:v>
                </c:pt>
                <c:pt idx="10">
                  <c:v>54.339622641509408</c:v>
                </c:pt>
                <c:pt idx="11">
                  <c:v>62.790697674418638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A-4AFB-A51F-CE1B102CF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30500625723255"/>
          <c:y val="0.11671010651103501"/>
          <c:w val="0.11576196531628476"/>
          <c:h val="0.21605420076177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'Ark1'!$U$2335:$U$2369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Rase'!$M$241:$M$275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319.46666666666664</c:v>
                </c:pt>
                <c:pt idx="18">
                  <c:v>264.65000000000003</c:v>
                </c:pt>
                <c:pt idx="19">
                  <c:v>335.20833333333326</c:v>
                </c:pt>
                <c:pt idx="20">
                  <c:v>308.25</c:v>
                </c:pt>
                <c:pt idx="21">
                  <c:v>265.8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218.1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324.26666666666677</c:v>
                </c:pt>
                <c:pt idx="32">
                  <c:v>0</c:v>
                </c:pt>
                <c:pt idx="33">
                  <c:v>351.10909090909087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'Ark1'!$T$2335:$T$2369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Rase'!$L$241:$L$275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10.666666666666664</c:v>
                </c:pt>
                <c:pt idx="18">
                  <c:v>6.25</c:v>
                </c:pt>
                <c:pt idx="19">
                  <c:v>9.25</c:v>
                </c:pt>
                <c:pt idx="20">
                  <c:v>6.5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8.4545454545454568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'Ark1'!$R$2370:$R$2404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Rase'!$H$279:$H$313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'Ark1'!$AE$2370:$AE$2404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0.1184834123222749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3.8461538461538449</c:v>
                </c:pt>
                <c:pt idx="20">
                  <c:v>16.666666666666671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'Ark1'!$U$2370:$U$2404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Rase'!$M$279:$M$313</c:f>
              <c:numCache>
                <c:formatCode>0</c:formatCode>
                <c:ptCount val="35"/>
                <c:pt idx="0">
                  <c:v>575.1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366.02500000000009</c:v>
                </c:pt>
                <c:pt idx="20">
                  <c:v>353.5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415.8555555555555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'Ark1'!$T$2370:$T$2404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Rase'!$L$279:$L$313</c:f>
              <c:numCache>
                <c:formatCode>0.00</c:formatCode>
                <c:ptCount val="35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11.75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9.1111111111111125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'Ark1'!$R$2405:$R$2439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Rase'!$H$317:$H$351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val>
            <c:numRef>
              <c:f>'Ark1'!$AE$2405:$AE$2439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1.2195121951219512</c:v>
                </c:pt>
                <c:pt idx="18">
                  <c:v>4.5454545454545459</c:v>
                </c:pt>
                <c:pt idx="19">
                  <c:v>0</c:v>
                </c:pt>
                <c:pt idx="20">
                  <c:v>5.5555555555555562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val>
            <c:numRef>
              <c:f>'Ark1'!$U$2405:$U$2439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Rase'!$M$317:$M$351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456.7</c:v>
                </c:pt>
                <c:pt idx="18">
                  <c:v>281.5</c:v>
                </c:pt>
                <c:pt idx="19">
                  <c:v>0</c:v>
                </c:pt>
                <c:pt idx="20">
                  <c:v>337.3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602.1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Rase'!$L$317:$L$351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8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Kastrat,</a:t>
            </a:r>
            <a:r>
              <a:rPr lang="nb-NO" sz="2800" b="1" baseline="0"/>
              <a:t> m</a:t>
            </a:r>
            <a:r>
              <a:rPr lang="nb-NO" sz="2800" b="1"/>
              <a:t>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779645092452"/>
          <c:y val="0.15910248702822452"/>
          <c:w val="0.88275157874588484"/>
          <c:h val="0.71240647614375074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Måned!$S$37:$S$48</c:f>
              <c:numCache>
                <c:formatCode>0.00</c:formatCode>
                <c:ptCount val="12"/>
                <c:pt idx="0">
                  <c:v>7.2777777777777777</c:v>
                </c:pt>
                <c:pt idx="1">
                  <c:v>7.4461538461538481</c:v>
                </c:pt>
                <c:pt idx="2">
                  <c:v>7.4615384615384626</c:v>
                </c:pt>
                <c:pt idx="3">
                  <c:v>7.3167701863354067</c:v>
                </c:pt>
                <c:pt idx="4">
                  <c:v>7.3109756097560989</c:v>
                </c:pt>
                <c:pt idx="5">
                  <c:v>7.5109034267912786</c:v>
                </c:pt>
                <c:pt idx="6">
                  <c:v>7.4605263157894752</c:v>
                </c:pt>
                <c:pt idx="7">
                  <c:v>6.9197860962566846</c:v>
                </c:pt>
                <c:pt idx="8">
                  <c:v>6.9475218658892146</c:v>
                </c:pt>
                <c:pt idx="9">
                  <c:v>6.1747126436781619</c:v>
                </c:pt>
                <c:pt idx="10">
                  <c:v>6.6025974025974019</c:v>
                </c:pt>
                <c:pt idx="11">
                  <c:v>6.8225806451612891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A-4679-B275-EE9D261E404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6.8416666666666686</c:v>
                </c:pt>
                <c:pt idx="1">
                  <c:v>7.6170212765957421</c:v>
                </c:pt>
                <c:pt idx="2">
                  <c:v>7.5633802816901428</c:v>
                </c:pt>
                <c:pt idx="3">
                  <c:v>7.2444444444444445</c:v>
                </c:pt>
                <c:pt idx="4">
                  <c:v>7.7932692307692291</c:v>
                </c:pt>
                <c:pt idx="5">
                  <c:v>7.5597014925373136</c:v>
                </c:pt>
                <c:pt idx="6">
                  <c:v>7.25</c:v>
                </c:pt>
                <c:pt idx="7">
                  <c:v>6.8662420382165612</c:v>
                </c:pt>
                <c:pt idx="8">
                  <c:v>6.3513513513513518</c:v>
                </c:pt>
                <c:pt idx="9">
                  <c:v>6.2987012987012978</c:v>
                </c:pt>
                <c:pt idx="10">
                  <c:v>6.6404958677685935</c:v>
                </c:pt>
                <c:pt idx="11">
                  <c:v>6.8333333333333313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A-4679-B275-EE9D261E404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7.9054054054054044</c:v>
                </c:pt>
                <c:pt idx="1">
                  <c:v>7.173076923076926</c:v>
                </c:pt>
                <c:pt idx="2">
                  <c:v>7.1449275362318847</c:v>
                </c:pt>
                <c:pt idx="3">
                  <c:v>7.5945945945945956</c:v>
                </c:pt>
                <c:pt idx="4">
                  <c:v>7.5052083333333313</c:v>
                </c:pt>
                <c:pt idx="5">
                  <c:v>7.3707865168539346</c:v>
                </c:pt>
                <c:pt idx="6">
                  <c:v>8.5333333333333314</c:v>
                </c:pt>
                <c:pt idx="7">
                  <c:v>6.5426829268292712</c:v>
                </c:pt>
                <c:pt idx="8">
                  <c:v>6.4357798165137616</c:v>
                </c:pt>
                <c:pt idx="9">
                  <c:v>6.1825095057034201</c:v>
                </c:pt>
                <c:pt idx="10">
                  <c:v>6.8150943396226404</c:v>
                </c:pt>
                <c:pt idx="11">
                  <c:v>7.1395348837209296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A-4679-B275-EE9D261E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7564331425862"/>
          <c:y val="0.18564706416852858"/>
          <c:w val="9.8998864330301806E-2"/>
          <c:h val="0.162841277178979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Rase'!$H$355:$H$389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Rase'!$M$355:$M$389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Rase'!$L$355:$L$389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Rase'!$H$393:$H$427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Rase'!$M$393:$M$427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Rase'!$L$393:$L$427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Rase'!$H$431:$H$465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slakting hittil</a:t>
            </a:r>
            <a:r>
              <a:rPr lang="nb-NO" sz="2800" baseline="0"/>
              <a:t> i år, per uke 52.2024</a:t>
            </a:r>
            <a:endParaRPr lang="nb-NO" sz="2800"/>
          </a:p>
        </c:rich>
      </c:tx>
      <c:layout>
        <c:manualLayout>
          <c:xMode val="edge"/>
          <c:yMode val="edge"/>
          <c:x val="0.18463278314685763"/>
          <c:y val="3.0348270013900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0118820896918"/>
          <c:y val="0.19750148602571774"/>
          <c:w val="0.87002494956738519"/>
          <c:h val="0.654645758815290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1"/>
              <c:layout>
                <c:manualLayout>
                  <c:x val="0"/>
                  <c:y val="-3.3710346173071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E-452C-A980-49E67DE21C86}"/>
                </c:ext>
              </c:extLst>
            </c:dLbl>
            <c:dLbl>
              <c:idx val="12"/>
              <c:layout>
                <c:manualLayout>
                  <c:x val="0"/>
                  <c:y val="-3.5817242808888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E-452C-A980-49E67DE21C86}"/>
                </c:ext>
              </c:extLst>
            </c:dLbl>
            <c:dLbl>
              <c:idx val="14"/>
              <c:layout>
                <c:manualLayout>
                  <c:x val="9.4527364294983048E-4"/>
                  <c:y val="-8.0062072161043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6-4DE6-B964-CE03D6132C46}"/>
                </c:ext>
              </c:extLst>
            </c:dLbl>
            <c:dLbl>
              <c:idx val="15"/>
              <c:layout>
                <c:manualLayout>
                  <c:x val="-1.3863853273515799E-16"/>
                  <c:y val="-4.2137932716338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6-4DE6-B964-CE03D6132C46}"/>
                </c:ext>
              </c:extLst>
            </c:dLbl>
            <c:dLbl>
              <c:idx val="17"/>
              <c:layout>
                <c:manualLayout>
                  <c:x val="0"/>
                  <c:y val="-3.7924139444704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1-4370-B30B-BC49DC4FD25D}"/>
                </c:ext>
              </c:extLst>
            </c:dLbl>
            <c:dLbl>
              <c:idx val="23"/>
              <c:layout>
                <c:manualLayout>
                  <c:x val="0"/>
                  <c:y val="-4.635172598797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6-4DE6-B964-CE03D6132C46}"/>
                </c:ext>
              </c:extLst>
            </c:dLbl>
            <c:dLbl>
              <c:idx val="24"/>
              <c:layout>
                <c:manualLayout>
                  <c:x val="-1.3863853273515799E-16"/>
                  <c:y val="-5.267241589542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6-4DE6-B964-CE03D6132C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2883</c:v>
                </c:pt>
                <c:pt idx="1">
                  <c:v>2917</c:v>
                </c:pt>
                <c:pt idx="2">
                  <c:v>3153</c:v>
                </c:pt>
                <c:pt idx="3">
                  <c:v>3143</c:v>
                </c:pt>
                <c:pt idx="4">
                  <c:v>2560</c:v>
                </c:pt>
                <c:pt idx="5">
                  <c:v>1924</c:v>
                </c:pt>
                <c:pt idx="6">
                  <c:v>2022</c:v>
                </c:pt>
                <c:pt idx="7">
                  <c:v>2052</c:v>
                </c:pt>
                <c:pt idx="8">
                  <c:v>1909</c:v>
                </c:pt>
                <c:pt idx="9">
                  <c:v>2162</c:v>
                </c:pt>
                <c:pt idx="10">
                  <c:v>2042</c:v>
                </c:pt>
                <c:pt idx="11">
                  <c:v>1618</c:v>
                </c:pt>
                <c:pt idx="12">
                  <c:v>1500</c:v>
                </c:pt>
                <c:pt idx="13">
                  <c:v>1621</c:v>
                </c:pt>
                <c:pt idx="14">
                  <c:v>1463</c:v>
                </c:pt>
                <c:pt idx="15">
                  <c:v>1516</c:v>
                </c:pt>
                <c:pt idx="16">
                  <c:v>1786</c:v>
                </c:pt>
                <c:pt idx="17">
                  <c:v>1966.4</c:v>
                </c:pt>
                <c:pt idx="18">
                  <c:v>1931</c:v>
                </c:pt>
                <c:pt idx="19">
                  <c:v>2020</c:v>
                </c:pt>
                <c:pt idx="20">
                  <c:v>2158</c:v>
                </c:pt>
                <c:pt idx="21">
                  <c:v>2297</c:v>
                </c:pt>
                <c:pt idx="22">
                  <c:v>2109</c:v>
                </c:pt>
                <c:pt idx="23">
                  <c:v>1531</c:v>
                </c:pt>
                <c:pt idx="24">
                  <c:v>1816</c:v>
                </c:pt>
                <c:pt idx="25">
                  <c:v>2350</c:v>
                </c:pt>
                <c:pt idx="26">
                  <c:v>2696</c:v>
                </c:pt>
                <c:pt idx="27">
                  <c:v>1715</c:v>
                </c:pt>
                <c:pt idx="28">
                  <c:v>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strRef>
              <c:f>RNR!$H$26</c:f>
              <c:strCache>
                <c:ptCount val="1"/>
                <c:pt idx="0">
                  <c:v>Antall i 2024</c:v>
                </c:pt>
              </c:strCache>
            </c:strRef>
          </c:tx>
          <c:spPr>
            <a:ln w="571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General</c:formatCode>
                <c:ptCount val="29"/>
                <c:pt idx="0" formatCode="#,##0">
                  <c:v>1622</c:v>
                </c:pt>
                <c:pt idx="1">
                  <c:v>1622</c:v>
                </c:pt>
                <c:pt idx="2">
                  <c:v>1622</c:v>
                </c:pt>
                <c:pt idx="3">
                  <c:v>1622</c:v>
                </c:pt>
                <c:pt idx="4">
                  <c:v>1622</c:v>
                </c:pt>
                <c:pt idx="5">
                  <c:v>1622</c:v>
                </c:pt>
                <c:pt idx="6">
                  <c:v>1622</c:v>
                </c:pt>
                <c:pt idx="7">
                  <c:v>1622</c:v>
                </c:pt>
                <c:pt idx="8">
                  <c:v>1622</c:v>
                </c:pt>
                <c:pt idx="9">
                  <c:v>1622</c:v>
                </c:pt>
                <c:pt idx="10">
                  <c:v>1622</c:v>
                </c:pt>
                <c:pt idx="11">
                  <c:v>1622</c:v>
                </c:pt>
                <c:pt idx="12">
                  <c:v>1622</c:v>
                </c:pt>
                <c:pt idx="13">
                  <c:v>1622</c:v>
                </c:pt>
                <c:pt idx="14">
                  <c:v>1622</c:v>
                </c:pt>
                <c:pt idx="15">
                  <c:v>1622</c:v>
                </c:pt>
                <c:pt idx="16">
                  <c:v>1622</c:v>
                </c:pt>
                <c:pt idx="17">
                  <c:v>1622</c:v>
                </c:pt>
                <c:pt idx="18">
                  <c:v>1622</c:v>
                </c:pt>
                <c:pt idx="19">
                  <c:v>1622</c:v>
                </c:pt>
                <c:pt idx="20">
                  <c:v>1622</c:v>
                </c:pt>
                <c:pt idx="21">
                  <c:v>1622</c:v>
                </c:pt>
                <c:pt idx="22">
                  <c:v>1622</c:v>
                </c:pt>
                <c:pt idx="23">
                  <c:v>1622</c:v>
                </c:pt>
                <c:pt idx="24">
                  <c:v>1622</c:v>
                </c:pt>
                <c:pt idx="25">
                  <c:v>1622</c:v>
                </c:pt>
                <c:pt idx="26">
                  <c:v>1622</c:v>
                </c:pt>
                <c:pt idx="27">
                  <c:v>1622</c:v>
                </c:pt>
                <c:pt idx="28">
                  <c:v>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3-46F7-8AF2-DF44A23D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44607053840321"/>
          <c:y val="0.24503008797703582"/>
          <c:w val="0.15175320730017117"/>
          <c:h val="0.1268122512899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4173860226321"/>
          <c:y val="0.1485327131603344"/>
          <c:w val="0.87817777430869026"/>
          <c:h val="0.7325354257121669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6.8416666666666686</c:v>
                </c:pt>
                <c:pt idx="1">
                  <c:v>7.6170212765957421</c:v>
                </c:pt>
                <c:pt idx="2">
                  <c:v>7.5633802816901428</c:v>
                </c:pt>
                <c:pt idx="3">
                  <c:v>7.2444444444444445</c:v>
                </c:pt>
                <c:pt idx="4">
                  <c:v>7.7932692307692291</c:v>
                </c:pt>
                <c:pt idx="5">
                  <c:v>7.5597014925373136</c:v>
                </c:pt>
                <c:pt idx="6">
                  <c:v>7.25</c:v>
                </c:pt>
                <c:pt idx="7">
                  <c:v>6.8662420382165612</c:v>
                </c:pt>
                <c:pt idx="8">
                  <c:v>6.3513513513513518</c:v>
                </c:pt>
                <c:pt idx="9">
                  <c:v>6.2987012987012978</c:v>
                </c:pt>
                <c:pt idx="10">
                  <c:v>6.6404958677685935</c:v>
                </c:pt>
                <c:pt idx="11">
                  <c:v>6.8333333333333313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7-4454-88BE-5A0DF9A6A7E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241644430353197E-3"/>
                  <c:y val="-3.51271557481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4-4977-AD3A-D5DABDAE6B93}"/>
                </c:ext>
              </c:extLst>
            </c:dLbl>
            <c:dLbl>
              <c:idx val="3"/>
              <c:layout>
                <c:manualLayout>
                  <c:x val="-2.4368037025294328E-2"/>
                  <c:y val="-4.33923688653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7-4D25-AFD1-ACAB7EACA5EE}"/>
                </c:ext>
              </c:extLst>
            </c:dLbl>
            <c:dLbl>
              <c:idx val="4"/>
              <c:layout>
                <c:manualLayout>
                  <c:x val="-2.7292201468329648E-2"/>
                  <c:y val="8.4718434451490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7-4D25-AFD1-ACAB7EACA5EE}"/>
                </c:ext>
              </c:extLst>
            </c:dLbl>
            <c:dLbl>
              <c:idx val="5"/>
              <c:layout>
                <c:manualLayout>
                  <c:x val="-1.5595543696188371E-2"/>
                  <c:y val="6.405540165844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7-4D25-AFD1-ACAB7EACA5EE}"/>
                </c:ext>
              </c:extLst>
            </c:dLbl>
            <c:dLbl>
              <c:idx val="7"/>
              <c:layout>
                <c:manualLayout>
                  <c:x val="-2.5342758506306174E-2"/>
                  <c:y val="5.9922795099834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E-4767-8371-841AB1134055}"/>
                </c:ext>
              </c:extLst>
            </c:dLbl>
            <c:dLbl>
              <c:idx val="8"/>
              <c:layout>
                <c:manualLayout>
                  <c:x val="-1.2671379253153051E-2"/>
                  <c:y val="-6.198909837913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4-4170-8385-DBEB215E3947}"/>
                </c:ext>
              </c:extLst>
            </c:dLbl>
            <c:dLbl>
              <c:idx val="9"/>
              <c:layout>
                <c:manualLayout>
                  <c:x val="-1.8519708139223691E-2"/>
                  <c:y val="4.9591278703311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64-4DD3-A4D7-E933CF9D3C56}"/>
                </c:ext>
              </c:extLst>
            </c:dLbl>
            <c:dLbl>
              <c:idx val="10"/>
              <c:layout>
                <c:manualLayout>
                  <c:x val="-2.046915110124738E-2"/>
                  <c:y val="-6.405540165844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4-4DD3-A4D7-E933CF9D3C5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7.9054054054054044</c:v>
                </c:pt>
                <c:pt idx="1">
                  <c:v>7.173076923076926</c:v>
                </c:pt>
                <c:pt idx="2">
                  <c:v>7.1449275362318847</c:v>
                </c:pt>
                <c:pt idx="3">
                  <c:v>7.5945945945945956</c:v>
                </c:pt>
                <c:pt idx="4">
                  <c:v>7.5052083333333313</c:v>
                </c:pt>
                <c:pt idx="5">
                  <c:v>7.3707865168539346</c:v>
                </c:pt>
                <c:pt idx="6">
                  <c:v>8.5333333333333314</c:v>
                </c:pt>
                <c:pt idx="7">
                  <c:v>6.5426829268292712</c:v>
                </c:pt>
                <c:pt idx="8">
                  <c:v>6.4357798165137616</c:v>
                </c:pt>
                <c:pt idx="9">
                  <c:v>6.1825095057034201</c:v>
                </c:pt>
                <c:pt idx="10">
                  <c:v>6.8150943396226404</c:v>
                </c:pt>
                <c:pt idx="11">
                  <c:v>7.1395348837209296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7-4454-88BE-5A0DF9A6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8788315284496"/>
          <c:y val="0.28966236604416157"/>
          <c:w val="0.10089480199454109"/>
          <c:h val="0.11619913436535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Rase'!$M$431:$M$465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Rase'!$L$431:$L$465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Rase'!$H$469:$H$503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Rase'!$M$469:$M$503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Rase'!$L$469:$L$503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Rase'!$H$507:$H$541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Rase'!$M$507:$M$541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Rase'!$L$507:$L$541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2798946125969E-2"/>
          <c:y val="0.13770815296394007"/>
          <c:w val="0.87402011455089668"/>
          <c:h val="0.7101206005869368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4.05</c:v>
                </c:pt>
                <c:pt idx="1">
                  <c:v>4.2127659574468073</c:v>
                </c:pt>
                <c:pt idx="2">
                  <c:v>4.330985915492958</c:v>
                </c:pt>
                <c:pt idx="3">
                  <c:v>4.3555555555555552</c:v>
                </c:pt>
                <c:pt idx="4">
                  <c:v>4.7067307692307683</c:v>
                </c:pt>
                <c:pt idx="5">
                  <c:v>4.544776119402985</c:v>
                </c:pt>
                <c:pt idx="6">
                  <c:v>4.8194444444444438</c:v>
                </c:pt>
                <c:pt idx="7">
                  <c:v>4.3885350318471348</c:v>
                </c:pt>
                <c:pt idx="8">
                  <c:v>4.0180180180180178</c:v>
                </c:pt>
                <c:pt idx="9">
                  <c:v>3.9870129870129873</c:v>
                </c:pt>
                <c:pt idx="10">
                  <c:v>4.1983471074380159</c:v>
                </c:pt>
                <c:pt idx="11">
                  <c:v>4.3690476190476195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6-41F7-9DAB-464918ECC91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997531799772148E-3"/>
                  <c:y val="-4.730231083367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1-4607-A17C-3B583FBFBCEC}"/>
                </c:ext>
              </c:extLst>
            </c:dLbl>
            <c:dLbl>
              <c:idx val="2"/>
              <c:layout>
                <c:manualLayout>
                  <c:x val="-1.325935826794071E-2"/>
                  <c:y val="-5.141555525398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3-4A51-869D-8A7747FB6DE5}"/>
                </c:ext>
              </c:extLst>
            </c:dLbl>
            <c:dLbl>
              <c:idx val="3"/>
              <c:layout>
                <c:manualLayout>
                  <c:x val="-2.4478815263890581E-2"/>
                  <c:y val="9.6661243877500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3-4A51-869D-8A7747FB6DE5}"/>
                </c:ext>
              </c:extLst>
            </c:dLbl>
            <c:dLbl>
              <c:idx val="4"/>
              <c:layout>
                <c:manualLayout>
                  <c:x val="-1.937906208391342E-2"/>
                  <c:y val="4.318906641335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F-4299-91DF-38F880BBE61F}"/>
                </c:ext>
              </c:extLst>
            </c:dLbl>
            <c:dLbl>
              <c:idx val="6"/>
              <c:layout>
                <c:manualLayout>
                  <c:x val="-8.0576100243639773E-2"/>
                  <c:y val="-3.77043049562440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F-4299-91DF-38F880BBE61F}"/>
                </c:ext>
              </c:extLst>
            </c:dLbl>
            <c:dLbl>
              <c:idx val="7"/>
              <c:layout>
                <c:manualLayout>
                  <c:x val="-8.6695804059612414E-2"/>
                  <c:y val="-4.1132444203191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96-4EF9-9FF6-145131466339}"/>
                </c:ext>
              </c:extLst>
            </c:dLbl>
            <c:dLbl>
              <c:idx val="10"/>
              <c:layout>
                <c:manualLayout>
                  <c:x val="-2.5498765899885981E-2"/>
                  <c:y val="-7.40383995657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B-4A1F-BA76-20B9C71432C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4.3378378378378395</c:v>
                </c:pt>
                <c:pt idx="1">
                  <c:v>4.3653846153846141</c:v>
                </c:pt>
                <c:pt idx="2">
                  <c:v>4.5797101449275361</c:v>
                </c:pt>
                <c:pt idx="3">
                  <c:v>4.4797297297297307</c:v>
                </c:pt>
                <c:pt idx="4">
                  <c:v>4.3385416666666679</c:v>
                </c:pt>
                <c:pt idx="5">
                  <c:v>4.4943820224719104</c:v>
                </c:pt>
                <c:pt idx="6">
                  <c:v>4.9111111111111114</c:v>
                </c:pt>
                <c:pt idx="7">
                  <c:v>4.2743902439024382</c:v>
                </c:pt>
                <c:pt idx="8">
                  <c:v>4.137614678899082</c:v>
                </c:pt>
                <c:pt idx="9">
                  <c:v>3.9277566539923954</c:v>
                </c:pt>
                <c:pt idx="10">
                  <c:v>4.48301886792453</c:v>
                </c:pt>
                <c:pt idx="11">
                  <c:v>4.5813953488372077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6-41F7-9DAB-464918EC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2340986684181"/>
          <c:y val="0.16037345668316391"/>
          <c:w val="0.11149409677468321"/>
          <c:h val="0.11889430160186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Rase'!$H$545:$H$579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Rase'!$M$545:$M$579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Rase'!$L$545:$L$579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Rase'!$H$13:$H$39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7-49B3-B20D-82B6A7ED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Rase'!$H$51:$H$85</c:f>
              <c:numCache>
                <c:formatCode>General</c:formatCode>
                <c:ptCount val="35"/>
                <c:pt idx="0">
                  <c:v>31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D-4148-BA19-7166CF6C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Rase'!$H$89:$H$123</c:f>
              <c:numCache>
                <c:formatCode>General</c:formatCode>
                <c:ptCount val="35"/>
                <c:pt idx="0">
                  <c:v>191</c:v>
                </c:pt>
                <c:pt idx="1">
                  <c:v>2</c:v>
                </c:pt>
                <c:pt idx="2">
                  <c:v>52</c:v>
                </c:pt>
                <c:pt idx="3">
                  <c:v>16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1-4D31-BB93-AB6F2840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'Ark1'!$T$2160:$T$2194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Rase2'!$K$54:$K$94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5.375</c:v>
                </c:pt>
                <c:pt idx="16">
                  <c:v>6.6</c:v>
                </c:pt>
                <c:pt idx="17">
                  <c:v>9.75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8.6666666666666643</c:v>
                </c:pt>
                <c:pt idx="34">
                  <c:v>8.3333333333333357</c:v>
                </c:pt>
                <c:pt idx="35">
                  <c:v>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'Ark1'!$T$2195:$T$2229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Rase2'!$K$95:$K$135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8.25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</c:v>
                </c:pt>
                <c:pt idx="29">
                  <c:v>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'Ark1'!$T$2230:$T$2264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Rase2'!$K$139:$K$179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6.3125</c:v>
                </c:pt>
                <c:pt idx="3">
                  <c:v>8.1999999999999993</c:v>
                </c:pt>
                <c:pt idx="4">
                  <c:v>9.8000000000000007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4</c:v>
                </c:pt>
                <c:pt idx="19">
                  <c:v>4.5714285714285694</c:v>
                </c:pt>
                <c:pt idx="20">
                  <c:v>6</c:v>
                </c:pt>
                <c:pt idx="21">
                  <c:v>6.5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65002907646395E-2"/>
          <c:y val="0.13638214454956737"/>
          <c:w val="0.88819031143523552"/>
          <c:h val="0.7542650685218663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265.11916666666662</c:v>
                </c:pt>
                <c:pt idx="1">
                  <c:v>240.56808510638288</c:v>
                </c:pt>
                <c:pt idx="2">
                  <c:v>237.55915492957757</c:v>
                </c:pt>
                <c:pt idx="3">
                  <c:v>251.84444444444443</c:v>
                </c:pt>
                <c:pt idx="4">
                  <c:v>274.38942307692298</c:v>
                </c:pt>
                <c:pt idx="5">
                  <c:v>268.70447761194032</c:v>
                </c:pt>
                <c:pt idx="6">
                  <c:v>267.86666666666662</c:v>
                </c:pt>
                <c:pt idx="7">
                  <c:v>262.6242038216559</c:v>
                </c:pt>
                <c:pt idx="8">
                  <c:v>248.36846846846831</c:v>
                </c:pt>
                <c:pt idx="9">
                  <c:v>241.94512987012976</c:v>
                </c:pt>
                <c:pt idx="10">
                  <c:v>245.70743801652901</c:v>
                </c:pt>
                <c:pt idx="11">
                  <c:v>234.7285714285714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0-42AE-99E2-A4C7B120F492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9392764010666563E-2"/>
                  <c:y val="-6.65558408427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B-4619-8857-58F730C61ECA}"/>
                </c:ext>
              </c:extLst>
            </c:dLbl>
            <c:dLbl>
              <c:idx val="7"/>
              <c:layout>
                <c:manualLayout>
                  <c:x val="-2.8413005210311013E-2"/>
                  <c:y val="5.8488466195159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9-4A56-8879-7D17D6E6182D}"/>
                </c:ext>
              </c:extLst>
            </c:dLbl>
            <c:dLbl>
              <c:idx val="8"/>
              <c:layout>
                <c:manualLayout>
                  <c:x val="-6.858311602489009E-3"/>
                  <c:y val="-6.655584084276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0-4BDA-B07D-E819FBE6E4DB}"/>
                </c:ext>
              </c:extLst>
            </c:dLbl>
            <c:dLbl>
              <c:idx val="10"/>
              <c:layout>
                <c:manualLayout>
                  <c:x val="-3.3311799212088773E-2"/>
                  <c:y val="-6.252215351896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81-4743-B313-6CF0D55268E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268.7040540540541</c:v>
                </c:pt>
                <c:pt idx="1">
                  <c:v>240.5788461538462</c:v>
                </c:pt>
                <c:pt idx="2">
                  <c:v>219.64202898550721</c:v>
                </c:pt>
                <c:pt idx="3">
                  <c:v>265.19527027027038</c:v>
                </c:pt>
                <c:pt idx="4">
                  <c:v>243.50781250000023</c:v>
                </c:pt>
                <c:pt idx="5">
                  <c:v>262.59325842696637</c:v>
                </c:pt>
                <c:pt idx="6">
                  <c:v>287.77555555555557</c:v>
                </c:pt>
                <c:pt idx="7">
                  <c:v>253.14451219512193</c:v>
                </c:pt>
                <c:pt idx="8">
                  <c:v>247.34311926605488</c:v>
                </c:pt>
                <c:pt idx="9">
                  <c:v>232.1608365019012</c:v>
                </c:pt>
                <c:pt idx="10">
                  <c:v>244.79698113207556</c:v>
                </c:pt>
                <c:pt idx="11">
                  <c:v>243.40232558139539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0-42AE-99E2-A4C7B120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94991632500296"/>
          <c:y val="0.24530112728044876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'Ark1'!$T$2265:$T$2299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Rase2'!$B$180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Rase2'!$K$180:$K$220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0</c:v>
                </c:pt>
                <c:pt idx="16">
                  <c:v>8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'Ark1'!$T$2300:$T$2334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Rase2'!$K$221:$K$261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'Ark1'!$T$2335:$T$2369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Rase2'!$B$265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Rase2'!$K$265:$K$305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'Ark1'!$T$2370:$T$2404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Rase2'!$B$306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Rase2'!$K$306:$K$346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5.5833333333333321</c:v>
                </c:pt>
                <c:pt idx="17">
                  <c:v>6.1914893617021285</c:v>
                </c:pt>
                <c:pt idx="18">
                  <c:v>8.25</c:v>
                </c:pt>
                <c:pt idx="19">
                  <c:v>10.666666666666664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6</c:v>
                </c:pt>
                <c:pt idx="36">
                  <c:v>6.5</c:v>
                </c:pt>
                <c:pt idx="37">
                  <c:v>6.25</c:v>
                </c:pt>
                <c:pt idx="38">
                  <c:v>0</c:v>
                </c:pt>
                <c:pt idx="39">
                  <c:v>8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Rase2'!$K$347:$K$387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5.8888888888888884</c:v>
                </c:pt>
                <c:pt idx="12">
                  <c:v>7.4848484848484862</c:v>
                </c:pt>
                <c:pt idx="13">
                  <c:v>8</c:v>
                </c:pt>
                <c:pt idx="14">
                  <c:v>9.25</c:v>
                </c:pt>
                <c:pt idx="15">
                  <c:v>11.75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6</c:v>
                </c:pt>
                <c:pt idx="32">
                  <c:v>6.5</c:v>
                </c:pt>
                <c:pt idx="33">
                  <c:v>6</c:v>
                </c:pt>
                <c:pt idx="34">
                  <c:v>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Rase2'!$B$391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Rase2'!$K$391:$K$431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5.6666666666666679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5.2</c:v>
                </c:pt>
                <c:pt idx="40">
                  <c:v>6.3529411764705879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Rase2'!$B$432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Rase2'!$K$432:$K$481</c:f>
              <c:numCache>
                <c:formatCode>0.00</c:formatCode>
                <c:ptCount val="50"/>
                <c:pt idx="0">
                  <c:v>7.1818181818181808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5.3333333333333321</c:v>
                </c:pt>
                <c:pt idx="22">
                  <c:v>7.5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>
                  <c:v>0</c:v>
                </c:pt>
                <c:pt idx="41">
                  <c:v>5.5</c:v>
                </c:pt>
                <c:pt idx="42">
                  <c:v>5.625</c:v>
                </c:pt>
                <c:pt idx="43">
                  <c:v>6.5</c:v>
                </c:pt>
                <c:pt idx="44">
                  <c:v>8.0487804878048781</c:v>
                </c:pt>
                <c:pt idx="45">
                  <c:v>9</c:v>
                </c:pt>
                <c:pt idx="46">
                  <c:v>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Rase2'!$B$482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Rase2'!$K$482:$K$532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4.4000000000000004</c:v>
                </c:pt>
                <c:pt idx="40">
                  <c:v>7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Rase2'!$B$541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Rase2'!$K$541:$K$591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Rase2'!$B$592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Rase2'!$K$592:$K$642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</c:v>
                </c:pt>
                <c:pt idx="23">
                  <c:v>9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</a:t>
            </a:r>
            <a:r>
              <a:rPr lang="nb-NO" sz="2800" baseline="0"/>
              <a:t> s</a:t>
            </a:r>
            <a:r>
              <a:rPr lang="nb-NO" sz="2800"/>
              <a:t>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35877252584671E-2"/>
          <c:y val="0.15319698921660788"/>
          <c:w val="0.90353331075983045"/>
          <c:h val="0.71590735476312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0</c:formatCode>
                <c:ptCount val="12"/>
                <c:pt idx="0">
                  <c:v>126</c:v>
                </c:pt>
                <c:pt idx="1">
                  <c:v>130</c:v>
                </c:pt>
                <c:pt idx="2">
                  <c:v>182</c:v>
                </c:pt>
                <c:pt idx="3">
                  <c:v>161</c:v>
                </c:pt>
                <c:pt idx="4">
                  <c:v>164</c:v>
                </c:pt>
                <c:pt idx="5">
                  <c:v>321</c:v>
                </c:pt>
                <c:pt idx="6">
                  <c:v>76</c:v>
                </c:pt>
                <c:pt idx="7">
                  <c:v>187</c:v>
                </c:pt>
                <c:pt idx="8">
                  <c:v>343</c:v>
                </c:pt>
                <c:pt idx="9">
                  <c:v>435</c:v>
                </c:pt>
                <c:pt idx="10">
                  <c:v>385</c:v>
                </c:pt>
                <c:pt idx="1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9-4EB4-B3B4-8E65BE130D7C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120</c:v>
                </c:pt>
                <c:pt idx="1">
                  <c:v>47</c:v>
                </c:pt>
                <c:pt idx="2">
                  <c:v>142</c:v>
                </c:pt>
                <c:pt idx="3">
                  <c:v>90</c:v>
                </c:pt>
                <c:pt idx="4">
                  <c:v>208</c:v>
                </c:pt>
                <c:pt idx="5">
                  <c:v>134</c:v>
                </c:pt>
                <c:pt idx="6">
                  <c:v>72</c:v>
                </c:pt>
                <c:pt idx="7">
                  <c:v>157</c:v>
                </c:pt>
                <c:pt idx="8">
                  <c:v>111</c:v>
                </c:pt>
                <c:pt idx="9">
                  <c:v>308</c:v>
                </c:pt>
                <c:pt idx="10">
                  <c:v>242</c:v>
                </c:pt>
                <c:pt idx="1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9-4EB4-B3B4-8E65BE130D7C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74</c:v>
                </c:pt>
                <c:pt idx="1">
                  <c:v>52</c:v>
                </c:pt>
                <c:pt idx="2">
                  <c:v>69</c:v>
                </c:pt>
                <c:pt idx="3">
                  <c:v>148</c:v>
                </c:pt>
                <c:pt idx="4">
                  <c:v>192</c:v>
                </c:pt>
                <c:pt idx="5">
                  <c:v>89</c:v>
                </c:pt>
                <c:pt idx="6">
                  <c:v>45</c:v>
                </c:pt>
                <c:pt idx="7">
                  <c:v>164</c:v>
                </c:pt>
                <c:pt idx="8">
                  <c:v>218</c:v>
                </c:pt>
                <c:pt idx="9">
                  <c:v>263</c:v>
                </c:pt>
                <c:pt idx="10">
                  <c:v>265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9-4EB4-B3B4-8E65BE13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63940411377221"/>
          <c:y val="0.21618795736664312"/>
          <c:w val="8.0158834959039721E-2"/>
          <c:h val="0.2109325169462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Rase2'!$B$643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Rase2'!$K$643:$K$693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5.5</c:v>
                </c:pt>
                <c:pt idx="16">
                  <c:v>6.6521739130434794</c:v>
                </c:pt>
                <c:pt idx="17">
                  <c:v>6.391304347826086</c:v>
                </c:pt>
                <c:pt idx="18">
                  <c:v>8.0384615384615383</c:v>
                </c:pt>
                <c:pt idx="19">
                  <c:v>8.4545454545454568</c:v>
                </c:pt>
                <c:pt idx="20">
                  <c:v>9.1111111111111125</c:v>
                </c:pt>
                <c:pt idx="21">
                  <c:v>13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4.5</c:v>
                </c:pt>
                <c:pt idx="39">
                  <c:v>6</c:v>
                </c:pt>
                <c:pt idx="40">
                  <c:v>7.5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Rase2'!$G$121:$G$135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Rase2'!$G$139:$G$153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Rase2'!$B$157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Rase2'!$G$157:$G$171</c:f>
              <c:numCache>
                <c:formatCode>0</c:formatCode>
                <c:ptCount val="15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Rase2'!$G$193:$G$207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Rase2'!$G$211:$G$225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Rase2'!$B$229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Rase2'!$G$229:$G$243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Rase2'!$G$319:$G$333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47</c:v>
                </c:pt>
                <c:pt idx="5">
                  <c:v>16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Rase2'!$B$337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Rase2'!$G$337:$G$351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Rase2'!$G$355:$G$369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33</c:v>
                </c:pt>
                <c:pt idx="5">
                  <c:v>33</c:v>
                </c:pt>
                <c:pt idx="6">
                  <c:v>24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% slakting i ulike måneder</a:t>
            </a:r>
          </a:p>
        </c:rich>
      </c:tx>
      <c:layout>
        <c:manualLayout>
          <c:xMode val="edge"/>
          <c:yMode val="edge"/>
          <c:x val="0.17678444912582655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4615036362374E-2"/>
          <c:y val="0.14659085195093594"/>
          <c:w val="0.90177437212034317"/>
          <c:h val="0.706420647092233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Måned!$I$24:$I$35</c:f>
              <c:numCache>
                <c:formatCode>0.0</c:formatCode>
                <c:ptCount val="12"/>
                <c:pt idx="0">
                  <c:v>6.9970845481049553</c:v>
                </c:pt>
                <c:pt idx="1">
                  <c:v>2.7405247813411089</c:v>
                </c:pt>
                <c:pt idx="2">
                  <c:v>8.2798833819242006</c:v>
                </c:pt>
                <c:pt idx="3">
                  <c:v>5.2478134110787193</c:v>
                </c:pt>
                <c:pt idx="4">
                  <c:v>12.128279883381921</c:v>
                </c:pt>
                <c:pt idx="5">
                  <c:v>7.813411078717202</c:v>
                </c:pt>
                <c:pt idx="6">
                  <c:v>4.1982507288629725</c:v>
                </c:pt>
                <c:pt idx="7">
                  <c:v>9.1545189504373177</c:v>
                </c:pt>
                <c:pt idx="8">
                  <c:v>6.4723032069970836</c:v>
                </c:pt>
                <c:pt idx="9">
                  <c:v>17.959183673469379</c:v>
                </c:pt>
                <c:pt idx="10">
                  <c:v>14.11078717201166</c:v>
                </c:pt>
                <c:pt idx="11">
                  <c:v>4.8979591836734686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7-48DA-9027-43E74B78892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91889534145659E-2"/>
                  <c:y val="-1.013137440948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D-4AE9-B22A-88D4D04BD4EF}"/>
                </c:ext>
              </c:extLst>
            </c:dLbl>
            <c:dLbl>
              <c:idx val="2"/>
              <c:layout>
                <c:manualLayout>
                  <c:x val="1.7209118821797969E-2"/>
                  <c:y val="-1.8236473937079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D-4AE9-B22A-88D4D04BD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Måned!$I$10:$I$21</c:f>
              <c:numCache>
                <c:formatCode>0.0</c:formatCode>
                <c:ptCount val="12"/>
                <c:pt idx="0">
                  <c:v>4.562268803945746</c:v>
                </c:pt>
                <c:pt idx="1">
                  <c:v>3.2059186189889024</c:v>
                </c:pt>
                <c:pt idx="2">
                  <c:v>4.2540073982737363</c:v>
                </c:pt>
                <c:pt idx="3">
                  <c:v>9.1245376078914919</c:v>
                </c:pt>
                <c:pt idx="4">
                  <c:v>11.837237977805177</c:v>
                </c:pt>
                <c:pt idx="5">
                  <c:v>5.4870530209617758</c:v>
                </c:pt>
                <c:pt idx="6">
                  <c:v>2.7743526510480878</c:v>
                </c:pt>
                <c:pt idx="7">
                  <c:v>10.110974106041924</c:v>
                </c:pt>
                <c:pt idx="8">
                  <c:v>13.440197287299632</c:v>
                </c:pt>
                <c:pt idx="9">
                  <c:v>16.214549938347716</c:v>
                </c:pt>
                <c:pt idx="10">
                  <c:v>16.337854500616523</c:v>
                </c:pt>
                <c:pt idx="11">
                  <c:v>2.6510480887792842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7-48DA-9027-43E74B78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 slakt i ulike måneder</a:t>
                </a:r>
              </a:p>
            </c:rich>
          </c:tx>
          <c:layout>
            <c:manualLayout>
              <c:xMode val="edge"/>
              <c:yMode val="edge"/>
              <c:x val="1.0509330009707855E-2"/>
              <c:y val="0.313632679500802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82531111205571"/>
          <c:y val="0.15454922570783991"/>
          <c:w val="8.8123739626388822E-2"/>
          <c:h val="0.11079094909423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Rase2'!$B$373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Rase2'!$G$373:$G$387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Rase2'!$B$391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Rase2'!$G$391:$G$405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Rase2'!$B$409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Rase2'!$G$409:$G$423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Rase2'!$B$427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Rase2'!$G$427:$G$441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17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0</c:v>
                </c:pt>
                <c:pt idx="1">
                  <c:v>3.6729857819905214</c:v>
                </c:pt>
                <c:pt idx="2">
                  <c:v>22.630331753554497</c:v>
                </c:pt>
                <c:pt idx="3">
                  <c:v>53.080568720379134</c:v>
                </c:pt>
                <c:pt idx="4">
                  <c:v>19.194312796208536</c:v>
                </c:pt>
                <c:pt idx="5">
                  <c:v>1.3033175355450235</c:v>
                </c:pt>
                <c:pt idx="6">
                  <c:v>0</c:v>
                </c:pt>
                <c:pt idx="7">
                  <c:v>0.1184834123222749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Rase2'!$B$337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Rase2'!$H$337:$H$351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4.5454545454545459</c:v>
                </c:pt>
                <c:pt idx="4">
                  <c:v>9.0909090909090917</c:v>
                </c:pt>
                <c:pt idx="5">
                  <c:v>45.454545454545446</c:v>
                </c:pt>
                <c:pt idx="6">
                  <c:v>36.363636363636367</c:v>
                </c:pt>
                <c:pt idx="7">
                  <c:v>0</c:v>
                </c:pt>
                <c:pt idx="8">
                  <c:v>4.5454545454545459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Rase2'!$B$373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Rase2'!$H$373:$H$387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11.111111111111112</c:v>
                </c:pt>
                <c:pt idx="5">
                  <c:v>44.44444444444445</c:v>
                </c:pt>
                <c:pt idx="6">
                  <c:v>22.222222222222225</c:v>
                </c:pt>
                <c:pt idx="7">
                  <c:v>16.666666666666671</c:v>
                </c:pt>
                <c:pt idx="8">
                  <c:v>5.5555555555555562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NRF,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General</c:formatCode>
                <c:ptCount val="15"/>
                <c:pt idx="0">
                  <c:v>0</c:v>
                </c:pt>
                <c:pt idx="1">
                  <c:v>31</c:v>
                </c:pt>
                <c:pt idx="2">
                  <c:v>191</c:v>
                </c:pt>
                <c:pt idx="3">
                  <c:v>448</c:v>
                </c:pt>
                <c:pt idx="4">
                  <c:v>162</c:v>
                </c:pt>
                <c:pt idx="5">
                  <c:v>11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464-8345-E348D035C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D-4D31-8C82-1BFDDA2B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Rase2'!$G$49:$G$63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52</c:v>
                </c:pt>
                <c:pt idx="3">
                  <c:v>33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4-4DCF-B23E-2B26DF9B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13875308947868"/>
          <c:y val="0.19098454039398921"/>
          <c:w val="9.6381155540515226E-2"/>
          <c:h val="9.575023074038821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slaktevekt tilvekst per dag i gram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5583424661597E-2"/>
          <c:y val="0.14033064901363143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Måned!$AH$24:$AH$35</c:f>
              <c:numCache>
                <c:formatCode>0</c:formatCode>
                <c:ptCount val="12"/>
                <c:pt idx="0">
                  <c:v>344.25279379116068</c:v>
                </c:pt>
                <c:pt idx="1">
                  <c:v>363.81684793101209</c:v>
                </c:pt>
                <c:pt idx="2">
                  <c:v>367.19423520703634</c:v>
                </c:pt>
                <c:pt idx="3">
                  <c:v>377.94260546576299</c:v>
                </c:pt>
                <c:pt idx="4">
                  <c:v>422.34890612813109</c:v>
                </c:pt>
                <c:pt idx="5">
                  <c:v>393.96877505057824</c:v>
                </c:pt>
                <c:pt idx="6">
                  <c:v>454.48204354793103</c:v>
                </c:pt>
                <c:pt idx="7">
                  <c:v>390.16810326151091</c:v>
                </c:pt>
                <c:pt idx="8">
                  <c:v>367.15716132737776</c:v>
                </c:pt>
                <c:pt idx="9">
                  <c:v>345.58941515287813</c:v>
                </c:pt>
                <c:pt idx="10">
                  <c:v>379.2918242764834</c:v>
                </c:pt>
                <c:pt idx="11">
                  <c:v>376.33271620254624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A90-A163-A6A2E7E1B682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7350829677456998E-2"/>
                  <c:y val="6.8281038301898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6-4563-9BA1-11A7A4ABEFE8}"/>
                </c:ext>
              </c:extLst>
            </c:dLbl>
            <c:dLbl>
              <c:idx val="3"/>
              <c:layout>
                <c:manualLayout>
                  <c:x val="-2.0412740797008232E-2"/>
                  <c:y val="-4.9658936946835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6-4563-9BA1-11A7A4ABEFE8}"/>
                </c:ext>
              </c:extLst>
            </c:dLbl>
            <c:dLbl>
              <c:idx val="4"/>
              <c:layout>
                <c:manualLayout>
                  <c:x val="-2.1433377836858645E-2"/>
                  <c:y val="5.586630406519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E-4EF0-92E3-02B4C6202977}"/>
                </c:ext>
              </c:extLst>
            </c:dLbl>
            <c:dLbl>
              <c:idx val="6"/>
              <c:layout>
                <c:manualLayout>
                  <c:x val="-2.0412740797008305E-2"/>
                  <c:y val="-5.7935426437974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E-4EF0-92E3-02B4C6202977}"/>
                </c:ext>
              </c:extLst>
            </c:dLbl>
            <c:dLbl>
              <c:idx val="7"/>
              <c:layout>
                <c:manualLayout>
                  <c:x val="-1.5309555597756173E-2"/>
                  <c:y val="4.1382447455696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0-4A7D-BF05-F404A864BEC7}"/>
                </c:ext>
              </c:extLst>
            </c:dLbl>
            <c:dLbl>
              <c:idx val="8"/>
              <c:layout>
                <c:manualLayout>
                  <c:x val="-1.326828151805535E-2"/>
                  <c:y val="-4.758981457405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0-4A7D-BF05-F404A864BEC7}"/>
                </c:ext>
              </c:extLst>
            </c:dLbl>
            <c:dLbl>
              <c:idx val="10"/>
              <c:layout>
                <c:manualLayout>
                  <c:x val="-2.4495288956409879E-2"/>
                  <c:y val="-5.17280593196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A-4B3E-84DE-D154E249E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Måned!$AH$10:$AH$21</c:f>
              <c:numCache>
                <c:formatCode>0</c:formatCode>
                <c:ptCount val="12"/>
                <c:pt idx="0">
                  <c:v>394.13478691774031</c:v>
                </c:pt>
                <c:pt idx="1">
                  <c:v>351.25930085638083</c:v>
                </c:pt>
                <c:pt idx="2">
                  <c:v>357.03052544676433</c:v>
                </c:pt>
                <c:pt idx="3">
                  <c:v>400.53534639963169</c:v>
                </c:pt>
                <c:pt idx="4">
                  <c:v>399.13860811364594</c:v>
                </c:pt>
                <c:pt idx="5">
                  <c:v>392.56223334565146</c:v>
                </c:pt>
                <c:pt idx="6">
                  <c:v>453.79332095174686</c:v>
                </c:pt>
                <c:pt idx="7">
                  <c:v>360.34172744743074</c:v>
                </c:pt>
                <c:pt idx="8">
                  <c:v>373.94880472699754</c:v>
                </c:pt>
                <c:pt idx="9">
                  <c:v>344.11126289720198</c:v>
                </c:pt>
                <c:pt idx="10">
                  <c:v>379.14202220923443</c:v>
                </c:pt>
                <c:pt idx="11">
                  <c:v>363.14839873703215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A90-A163-A6A2E7E1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1496069864293045E-2"/>
              <c:y val="0.31187295002108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40287822859845"/>
          <c:y val="0.55228297513077829"/>
          <c:w val="8.845033463634662E-2"/>
          <c:h val="0.159517604484162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Katagori Kastrat, Telemarksfe,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Rase2'!$G$67:$G$81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7-4210-8340-4B71A305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KASTRAT, 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86701662292"/>
          <c:y val="2.718971279669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Rase2'!$B$85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Rase2'!$G$85:$G$99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3-4F32-B74D-A2A662129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KASTRAT, 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86701662292"/>
          <c:y val="2.718971279669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Rase2'!$G$103:$G$117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0-4FB8-B58F-FDC2835B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 antall slakt innen de ulike FETTGRUPPENE</a:t>
            </a:r>
          </a:p>
        </c:rich>
      </c:tx>
      <c:layout>
        <c:manualLayout>
          <c:xMode val="edge"/>
          <c:yMode val="edge"/>
          <c:x val="0.18999641548060095"/>
          <c:y val="5.03225077128735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71705131354775E-2"/>
          <c:y val="0.15686608496974208"/>
          <c:w val="0.85951278168111211"/>
          <c:h val="0.68739140735464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Fettgruppe!$G$42:$G$56</c:f>
              <c:numCache>
                <c:formatCode>General</c:formatCode>
                <c:ptCount val="15"/>
                <c:pt idx="0">
                  <c:v>0</c:v>
                </c:pt>
                <c:pt idx="1">
                  <c:v>8</c:v>
                </c:pt>
                <c:pt idx="2">
                  <c:v>63</c:v>
                </c:pt>
                <c:pt idx="3">
                  <c:v>189</c:v>
                </c:pt>
                <c:pt idx="4">
                  <c:v>255</c:v>
                </c:pt>
                <c:pt idx="5">
                  <c:v>528</c:v>
                </c:pt>
                <c:pt idx="6">
                  <c:v>674</c:v>
                </c:pt>
                <c:pt idx="7">
                  <c:v>516</c:v>
                </c:pt>
                <c:pt idx="8">
                  <c:v>274</c:v>
                </c:pt>
                <c:pt idx="9">
                  <c:v>97</c:v>
                </c:pt>
                <c:pt idx="10">
                  <c:v>47</c:v>
                </c:pt>
                <c:pt idx="11">
                  <c:v>31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F-4EC9-858D-A79FBE289426}"/>
            </c:ext>
          </c:extLst>
        </c:ser>
        <c:ser>
          <c:idx val="1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43</c:v>
                </c:pt>
                <c:pt idx="3">
                  <c:v>104</c:v>
                </c:pt>
                <c:pt idx="4">
                  <c:v>179</c:v>
                </c:pt>
                <c:pt idx="5">
                  <c:v>317</c:v>
                </c:pt>
                <c:pt idx="6">
                  <c:v>406</c:v>
                </c:pt>
                <c:pt idx="7">
                  <c:v>353</c:v>
                </c:pt>
                <c:pt idx="8">
                  <c:v>183</c:v>
                </c:pt>
                <c:pt idx="9">
                  <c:v>86</c:v>
                </c:pt>
                <c:pt idx="10">
                  <c:v>31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General</c:formatCode>
                <c:ptCount val="15"/>
                <c:pt idx="0">
                  <c:v>0</c:v>
                </c:pt>
                <c:pt idx="1">
                  <c:v>9</c:v>
                </c:pt>
                <c:pt idx="2">
                  <c:v>29</c:v>
                </c:pt>
                <c:pt idx="3">
                  <c:v>92</c:v>
                </c:pt>
                <c:pt idx="4">
                  <c:v>204</c:v>
                </c:pt>
                <c:pt idx="5">
                  <c:v>316</c:v>
                </c:pt>
                <c:pt idx="6">
                  <c:v>386</c:v>
                </c:pt>
                <c:pt idx="7">
                  <c:v>308</c:v>
                </c:pt>
                <c:pt idx="8">
                  <c:v>146</c:v>
                </c:pt>
                <c:pt idx="9">
                  <c:v>82</c:v>
                </c:pt>
                <c:pt idx="10">
                  <c:v>29</c:v>
                </c:pt>
                <c:pt idx="11">
                  <c:v>11</c:v>
                </c:pt>
                <c:pt idx="12">
                  <c:v>9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9808021893028598E-2"/>
          <c:h val="0.15772172224951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61677588435853E-2"/>
          <c:y val="0.11694002389368904"/>
          <c:w val="0.90831149064953909"/>
          <c:h val="0.80266603105688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Fettgruppe!$X$42:$X$56</c:f>
              <c:numCache>
                <c:formatCode>0</c:formatCode>
                <c:ptCount val="15"/>
                <c:pt idx="0">
                  <c:v>0</c:v>
                </c:pt>
                <c:pt idx="1">
                  <c:v>247.5149874298975</c:v>
                </c:pt>
                <c:pt idx="2">
                  <c:v>290.42670489001603</c:v>
                </c:pt>
                <c:pt idx="3">
                  <c:v>308.04292898872171</c:v>
                </c:pt>
                <c:pt idx="4">
                  <c:v>345.32330643846592</c:v>
                </c:pt>
                <c:pt idx="5">
                  <c:v>369.90953942805942</c:v>
                </c:pt>
                <c:pt idx="6">
                  <c:v>395.22201775271583</c:v>
                </c:pt>
                <c:pt idx="7">
                  <c:v>399.63245631759816</c:v>
                </c:pt>
                <c:pt idx="8">
                  <c:v>412.25386257553265</c:v>
                </c:pt>
                <c:pt idx="9">
                  <c:v>404.91487101098107</c:v>
                </c:pt>
                <c:pt idx="10">
                  <c:v>429.47481131336372</c:v>
                </c:pt>
                <c:pt idx="11">
                  <c:v>422.08763804773776</c:v>
                </c:pt>
                <c:pt idx="12">
                  <c:v>434.49217779985099</c:v>
                </c:pt>
                <c:pt idx="13">
                  <c:v>529.49107732980838</c:v>
                </c:pt>
                <c:pt idx="14">
                  <c:v>538.5396651111721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1-47A7-A95C-A0C93EAE303F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Fettgruppe!$X$26:$X$40</c:f>
              <c:numCache>
                <c:formatCode>0</c:formatCode>
                <c:ptCount val="15"/>
                <c:pt idx="0">
                  <c:v>0</c:v>
                </c:pt>
                <c:pt idx="1">
                  <c:v>243.02394617059173</c:v>
                </c:pt>
                <c:pt idx="2">
                  <c:v>259.31317893663788</c:v>
                </c:pt>
                <c:pt idx="3">
                  <c:v>297.79671100690575</c:v>
                </c:pt>
                <c:pt idx="4">
                  <c:v>335.38521167703169</c:v>
                </c:pt>
                <c:pt idx="5">
                  <c:v>362.18342134393487</c:v>
                </c:pt>
                <c:pt idx="6">
                  <c:v>394.76882426777377</c:v>
                </c:pt>
                <c:pt idx="7">
                  <c:v>392.88742612208546</c:v>
                </c:pt>
                <c:pt idx="8">
                  <c:v>424.2834741420495</c:v>
                </c:pt>
                <c:pt idx="9">
                  <c:v>410.4227451477862</c:v>
                </c:pt>
                <c:pt idx="10">
                  <c:v>429.64752577764347</c:v>
                </c:pt>
                <c:pt idx="11">
                  <c:v>466.9882352941176</c:v>
                </c:pt>
                <c:pt idx="12">
                  <c:v>372.12389380530976</c:v>
                </c:pt>
                <c:pt idx="13">
                  <c:v>543.13967861557478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1-47A7-A95C-A0C93EAE303F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Fettgruppe!$X$10:$X$24</c:f>
              <c:numCache>
                <c:formatCode>0</c:formatCode>
                <c:ptCount val="15"/>
                <c:pt idx="0">
                  <c:v>0</c:v>
                </c:pt>
                <c:pt idx="1">
                  <c:v>271.95365561326406</c:v>
                </c:pt>
                <c:pt idx="2">
                  <c:v>296.58979658435766</c:v>
                </c:pt>
                <c:pt idx="3">
                  <c:v>304.96395954754252</c:v>
                </c:pt>
                <c:pt idx="4">
                  <c:v>325.67221663697114</c:v>
                </c:pt>
                <c:pt idx="5">
                  <c:v>358.11900096083156</c:v>
                </c:pt>
                <c:pt idx="6">
                  <c:v>388.3764707716411</c:v>
                </c:pt>
                <c:pt idx="7">
                  <c:v>400.21604117831845</c:v>
                </c:pt>
                <c:pt idx="8">
                  <c:v>396.05799876494808</c:v>
                </c:pt>
                <c:pt idx="9">
                  <c:v>411.02739817162546</c:v>
                </c:pt>
                <c:pt idx="10">
                  <c:v>444.79741948096404</c:v>
                </c:pt>
                <c:pt idx="11">
                  <c:v>424.81575603557815</c:v>
                </c:pt>
                <c:pt idx="12">
                  <c:v>612.3492994460737</c:v>
                </c:pt>
                <c:pt idx="13">
                  <c:v>848.23008849557527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1-47A7-A95C-A0C93EAE3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50264328032659"/>
          <c:y val="0.2036981500194612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'Ark1'!$AG$481:$AG$495</c:f>
              <c:numCache>
                <c:formatCode>General</c:formatCode>
                <c:ptCount val="15"/>
                <c:pt idx="1">
                  <c:v>646.375</c:v>
                </c:pt>
                <c:pt idx="2">
                  <c:v>575.84126984126999</c:v>
                </c:pt>
                <c:pt idx="3">
                  <c:v>619.64324324324332</c:v>
                </c:pt>
                <c:pt idx="4">
                  <c:v>644.99601593625493</c:v>
                </c:pt>
                <c:pt idx="5">
                  <c:v>672.24615384615402</c:v>
                </c:pt>
                <c:pt idx="6">
                  <c:v>671.71342383107083</c:v>
                </c:pt>
                <c:pt idx="7">
                  <c:v>692.60792079207909</c:v>
                </c:pt>
                <c:pt idx="8">
                  <c:v>708.64102564102552</c:v>
                </c:pt>
                <c:pt idx="9">
                  <c:v>757.65957446808511</c:v>
                </c:pt>
                <c:pt idx="10">
                  <c:v>814.70212765957422</c:v>
                </c:pt>
                <c:pt idx="11">
                  <c:v>905.48387096774229</c:v>
                </c:pt>
                <c:pt idx="12">
                  <c:v>1006.75</c:v>
                </c:pt>
                <c:pt idx="13">
                  <c:v>756.5</c:v>
                </c:pt>
                <c:pt idx="14">
                  <c:v>728.6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1-4B06-932C-98A5EA77C859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'Ark1'!$AG$466:$AG$480</c:f>
              <c:numCache>
                <c:formatCode>General</c:formatCode>
                <c:ptCount val="15"/>
                <c:pt idx="1">
                  <c:v>1010.6</c:v>
                </c:pt>
                <c:pt idx="2">
                  <c:v>730.02325581395326</c:v>
                </c:pt>
                <c:pt idx="3">
                  <c:v>612.86</c:v>
                </c:pt>
                <c:pt idx="4">
                  <c:v>634.20111731843565</c:v>
                </c:pt>
                <c:pt idx="5">
                  <c:v>655.87138263665611</c:v>
                </c:pt>
                <c:pt idx="6">
                  <c:v>669.26616915422892</c:v>
                </c:pt>
                <c:pt idx="7">
                  <c:v>677.0142045454545</c:v>
                </c:pt>
                <c:pt idx="8">
                  <c:v>682.34615384615381</c:v>
                </c:pt>
                <c:pt idx="9">
                  <c:v>733.30232558139551</c:v>
                </c:pt>
                <c:pt idx="10">
                  <c:v>747.70967741935488</c:v>
                </c:pt>
                <c:pt idx="11">
                  <c:v>708.33333333333348</c:v>
                </c:pt>
                <c:pt idx="12">
                  <c:v>678</c:v>
                </c:pt>
                <c:pt idx="13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1-4B06-932C-98A5EA77C859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'Ark1'!$AG$451:$AG$465</c:f>
              <c:numCache>
                <c:formatCode>General</c:formatCode>
                <c:ptCount val="15"/>
                <c:pt idx="1">
                  <c:v>556.22222222222229</c:v>
                </c:pt>
                <c:pt idx="2">
                  <c:v>634</c:v>
                </c:pt>
                <c:pt idx="3">
                  <c:v>598.66304347826087</c:v>
                </c:pt>
                <c:pt idx="4">
                  <c:v>615.08374384236436</c:v>
                </c:pt>
                <c:pt idx="5">
                  <c:v>650.61464968152848</c:v>
                </c:pt>
                <c:pt idx="6">
                  <c:v>664.7227979274611</c:v>
                </c:pt>
                <c:pt idx="7">
                  <c:v>671.76948051948045</c:v>
                </c:pt>
                <c:pt idx="8">
                  <c:v>691.04137931034484</c:v>
                </c:pt>
                <c:pt idx="9">
                  <c:v>724.17283950617309</c:v>
                </c:pt>
                <c:pt idx="10">
                  <c:v>705.55172413793105</c:v>
                </c:pt>
                <c:pt idx="11">
                  <c:v>715.4545454545455</c:v>
                </c:pt>
                <c:pt idx="12">
                  <c:v>682</c:v>
                </c:pt>
                <c:pt idx="13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41-4B06-932C-98A5EA77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36990784274019"/>
          <c:y val="0.20772245804096753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'Ark1'!$AI$481:$AI$495</c:f>
              <c:numCache>
                <c:formatCode>General</c:formatCode>
                <c:ptCount val="15"/>
                <c:pt idx="1">
                  <c:v>12.5</c:v>
                </c:pt>
                <c:pt idx="2">
                  <c:v>19.047619047619055</c:v>
                </c:pt>
                <c:pt idx="3">
                  <c:v>21.6931216931217</c:v>
                </c:pt>
                <c:pt idx="4">
                  <c:v>19.215686274509807</c:v>
                </c:pt>
                <c:pt idx="5">
                  <c:v>21.780303030303031</c:v>
                </c:pt>
                <c:pt idx="6">
                  <c:v>21.068249258160236</c:v>
                </c:pt>
                <c:pt idx="7">
                  <c:v>23.643410852713167</c:v>
                </c:pt>
                <c:pt idx="8">
                  <c:v>30.291970802919721</c:v>
                </c:pt>
                <c:pt idx="9">
                  <c:v>38.144329896907216</c:v>
                </c:pt>
                <c:pt idx="10">
                  <c:v>44.680851063829799</c:v>
                </c:pt>
                <c:pt idx="11">
                  <c:v>29.032258064516121</c:v>
                </c:pt>
                <c:pt idx="12">
                  <c:v>50</c:v>
                </c:pt>
                <c:pt idx="13">
                  <c:v>60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C-45B1-88A5-83C79527E47B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'Ark1'!$AI$466:$AI$480</c:f>
              <c:numCache>
                <c:formatCode>General</c:formatCode>
                <c:ptCount val="15"/>
                <c:pt idx="1">
                  <c:v>0</c:v>
                </c:pt>
                <c:pt idx="2">
                  <c:v>23.255813953488367</c:v>
                </c:pt>
                <c:pt idx="3">
                  <c:v>18.269230769230777</c:v>
                </c:pt>
                <c:pt idx="4">
                  <c:v>16.201117318435749</c:v>
                </c:pt>
                <c:pt idx="5">
                  <c:v>21.451104100946377</c:v>
                </c:pt>
                <c:pt idx="6">
                  <c:v>22.167487684729064</c:v>
                </c:pt>
                <c:pt idx="7">
                  <c:v>34.277620396600575</c:v>
                </c:pt>
                <c:pt idx="8">
                  <c:v>38.251366120218577</c:v>
                </c:pt>
                <c:pt idx="9">
                  <c:v>50</c:v>
                </c:pt>
                <c:pt idx="10">
                  <c:v>67.741935483870975</c:v>
                </c:pt>
                <c:pt idx="11">
                  <c:v>16.666666666666671</c:v>
                </c:pt>
                <c:pt idx="12">
                  <c:v>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C-45B1-88A5-83C79527E47B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'Ark1'!$AI$451:$AI$465</c:f>
              <c:numCache>
                <c:formatCode>General</c:formatCode>
                <c:ptCount val="15"/>
                <c:pt idx="1">
                  <c:v>0</c:v>
                </c:pt>
                <c:pt idx="2">
                  <c:v>24.137931034482754</c:v>
                </c:pt>
                <c:pt idx="3">
                  <c:v>31.521739130434774</c:v>
                </c:pt>
                <c:pt idx="4">
                  <c:v>39.215686274509807</c:v>
                </c:pt>
                <c:pt idx="5">
                  <c:v>33.860759493670891</c:v>
                </c:pt>
                <c:pt idx="6">
                  <c:v>24.611398963730565</c:v>
                </c:pt>
                <c:pt idx="7">
                  <c:v>30.844155844155839</c:v>
                </c:pt>
                <c:pt idx="8">
                  <c:v>40.410958904109592</c:v>
                </c:pt>
                <c:pt idx="9">
                  <c:v>42.68292682926829</c:v>
                </c:pt>
                <c:pt idx="10">
                  <c:v>62.068965517241359</c:v>
                </c:pt>
                <c:pt idx="11">
                  <c:v>45.454545454545446</c:v>
                </c:pt>
                <c:pt idx="12">
                  <c:v>88.8888888888889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8C-45B1-88A5-83C79527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60516606994155"/>
          <c:y val="0.19098364576045013"/>
          <c:w val="7.8931956819608379E-2"/>
          <c:h val="0.213391896458941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1.9545454545454546</c:v>
                </c:pt>
                <c:pt idx="3">
                  <c:v>2.2608695652173911</c:v>
                </c:pt>
                <c:pt idx="4">
                  <c:v>2.0813953488372094</c:v>
                </c:pt>
                <c:pt idx="5">
                  <c:v>2.0718954248366015</c:v>
                </c:pt>
                <c:pt idx="6">
                  <c:v>2.4457831325301207</c:v>
                </c:pt>
                <c:pt idx="7">
                  <c:v>2.3071895424836599</c:v>
                </c:pt>
                <c:pt idx="8">
                  <c:v>1.9891304347826086</c:v>
                </c:pt>
                <c:pt idx="9">
                  <c:v>1.72</c:v>
                </c:pt>
                <c:pt idx="10">
                  <c:v>1.7222222222222223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1-4B7D-9FE5-43EED770565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0</c:v>
                </c:pt>
                <c:pt idx="1">
                  <c:v>1.8</c:v>
                </c:pt>
                <c:pt idx="2">
                  <c:v>1.8125</c:v>
                </c:pt>
                <c:pt idx="3">
                  <c:v>1.6727272727272726</c:v>
                </c:pt>
                <c:pt idx="4">
                  <c:v>2.1030927835051547</c:v>
                </c:pt>
                <c:pt idx="5">
                  <c:v>2.528</c:v>
                </c:pt>
                <c:pt idx="6">
                  <c:v>2.4903225806451612</c:v>
                </c:pt>
                <c:pt idx="7">
                  <c:v>2.2000000000000002</c:v>
                </c:pt>
                <c:pt idx="8">
                  <c:v>1.6976744186046511</c:v>
                </c:pt>
                <c:pt idx="9">
                  <c:v>1.8636363636363635</c:v>
                </c:pt>
                <c:pt idx="10">
                  <c:v>1.8125</c:v>
                </c:pt>
                <c:pt idx="11">
                  <c:v>1.1000000000000001</c:v>
                </c:pt>
                <c:pt idx="12">
                  <c:v>1.8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1-4B7D-9FE5-43EED770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31163645188755"/>
          <c:y val="0.17085066765806034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1">
                  <c:v>1</c:v>
                </c:pt>
                <c:pt idx="2">
                  <c:v>22</c:v>
                </c:pt>
                <c:pt idx="3">
                  <c:v>46</c:v>
                </c:pt>
                <c:pt idx="4">
                  <c:v>86</c:v>
                </c:pt>
                <c:pt idx="5">
                  <c:v>153</c:v>
                </c:pt>
                <c:pt idx="6">
                  <c:v>166</c:v>
                </c:pt>
                <c:pt idx="7">
                  <c:v>153</c:v>
                </c:pt>
                <c:pt idx="8">
                  <c:v>92</c:v>
                </c:pt>
                <c:pt idx="9">
                  <c:v>50</c:v>
                </c:pt>
                <c:pt idx="10">
                  <c:v>18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F-4AE9-8234-2CB5976741DF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1">
                  <c:v>5</c:v>
                </c:pt>
                <c:pt idx="2">
                  <c:v>16</c:v>
                </c:pt>
                <c:pt idx="3">
                  <c:v>55</c:v>
                </c:pt>
                <c:pt idx="4">
                  <c:v>97</c:v>
                </c:pt>
                <c:pt idx="5">
                  <c:v>125</c:v>
                </c:pt>
                <c:pt idx="6">
                  <c:v>155</c:v>
                </c:pt>
                <c:pt idx="7">
                  <c:v>140</c:v>
                </c:pt>
                <c:pt idx="8">
                  <c:v>86</c:v>
                </c:pt>
                <c:pt idx="9">
                  <c:v>44</c:v>
                </c:pt>
                <c:pt idx="10">
                  <c:v>16</c:v>
                </c:pt>
                <c:pt idx="11">
                  <c:v>10</c:v>
                </c:pt>
                <c:pt idx="12">
                  <c:v>5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F-4AE9-8234-2CB59767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2497925688746"/>
          <c:y val="0.25434711748958688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KLASSE innen de ulike FETTGRUPPENE</a:t>
            </a:r>
          </a:p>
        </c:rich>
      </c:tx>
      <c:layout>
        <c:manualLayout>
          <c:xMode val="edge"/>
          <c:yMode val="edge"/>
          <c:x val="0.17477840668149033"/>
          <c:y val="2.2490997514343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1">
                  <c:v>2.8</c:v>
                </c:pt>
                <c:pt idx="2">
                  <c:v>3.186046511627906</c:v>
                </c:pt>
                <c:pt idx="3">
                  <c:v>3.2115384615384608</c:v>
                </c:pt>
                <c:pt idx="4">
                  <c:v>3.5754189944134089</c:v>
                </c:pt>
                <c:pt idx="5">
                  <c:v>3.9337539432176647</c:v>
                </c:pt>
                <c:pt idx="6">
                  <c:v>4.2635467980295561</c:v>
                </c:pt>
                <c:pt idx="7">
                  <c:v>4.6912181303116158</c:v>
                </c:pt>
                <c:pt idx="8">
                  <c:v>4.9726775956284142</c:v>
                </c:pt>
                <c:pt idx="9">
                  <c:v>5.4534883720930241</c:v>
                </c:pt>
                <c:pt idx="10">
                  <c:v>6.1290322580645142</c:v>
                </c:pt>
                <c:pt idx="11">
                  <c:v>5.1666666666666679</c:v>
                </c:pt>
                <c:pt idx="12">
                  <c:v>4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A-46DF-99CF-EBF92B979B9B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1">
                  <c:v>2.5555555555555558</c:v>
                </c:pt>
                <c:pt idx="2">
                  <c:v>3.2758620689655178</c:v>
                </c:pt>
                <c:pt idx="3">
                  <c:v>3.3804347826086962</c:v>
                </c:pt>
                <c:pt idx="4">
                  <c:v>3.7647058823529407</c:v>
                </c:pt>
                <c:pt idx="5">
                  <c:v>4.0759493670886089</c:v>
                </c:pt>
                <c:pt idx="6">
                  <c:v>4.2772020725388602</c:v>
                </c:pt>
                <c:pt idx="7">
                  <c:v>4.5811688311688323</c:v>
                </c:pt>
                <c:pt idx="8">
                  <c:v>4.9178082191780819</c:v>
                </c:pt>
                <c:pt idx="9">
                  <c:v>5.2926829268292677</c:v>
                </c:pt>
                <c:pt idx="10">
                  <c:v>5.7931034482758639</c:v>
                </c:pt>
                <c:pt idx="11">
                  <c:v>5.7272727272727284</c:v>
                </c:pt>
                <c:pt idx="12">
                  <c:v>7.1111111111111116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A-46DF-99CF-EBF92B979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31197165182741388"/>
          <c:w val="7.9147689537981972E-2"/>
          <c:h val="0.11446538479471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K-faktor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24019339677529E-2"/>
          <c:y val="0.1191986038285891"/>
          <c:w val="0.87402011455089668"/>
          <c:h val="0.71012060058693682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28.873467126111692</c:v>
                </c:pt>
                <c:pt idx="1">
                  <c:v>29.559908297121481</c:v>
                </c:pt>
                <c:pt idx="2">
                  <c:v>29.137537508527391</c:v>
                </c:pt>
                <c:pt idx="3">
                  <c:v>29.540939356986662</c:v>
                </c:pt>
                <c:pt idx="4">
                  <c:v>30.74920609713789</c:v>
                </c:pt>
                <c:pt idx="5">
                  <c:v>30.083258119342901</c:v>
                </c:pt>
                <c:pt idx="6">
                  <c:v>30.794554429984423</c:v>
                </c:pt>
                <c:pt idx="7">
                  <c:v>29.386855233109792</c:v>
                </c:pt>
                <c:pt idx="8">
                  <c:v>28.144196546756032</c:v>
                </c:pt>
                <c:pt idx="9">
                  <c:v>28.177889286848139</c:v>
                </c:pt>
                <c:pt idx="10">
                  <c:v>28.680650481007351</c:v>
                </c:pt>
                <c:pt idx="11">
                  <c:v>29.071704175703115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9B-B11A-6CFF77AC0550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014301385049587E-2"/>
                  <c:y val="-8.4321524271465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A-429B-B11A-6CFF77AC0550}"/>
                </c:ext>
              </c:extLst>
            </c:dLbl>
            <c:dLbl>
              <c:idx val="1"/>
              <c:layout>
                <c:manualLayout>
                  <c:x val="-1.4015401491591863E-2"/>
                  <c:y val="-5.758543120978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A-429B-B11A-6CFF77AC0550}"/>
                </c:ext>
              </c:extLst>
            </c:dLbl>
            <c:dLbl>
              <c:idx val="2"/>
              <c:layout>
                <c:manualLayout>
                  <c:x val="-1.9020902024303277E-2"/>
                  <c:y val="-7.403841155543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A-429B-B11A-6CFF77AC0550}"/>
                </c:ext>
              </c:extLst>
            </c:dLbl>
            <c:dLbl>
              <c:idx val="3"/>
              <c:layout>
                <c:manualLayout>
                  <c:x val="-1.701870181121869E-2"/>
                  <c:y val="-4.9358941036955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A-429B-B11A-6CFF77AC0550}"/>
                </c:ext>
              </c:extLst>
            </c:dLbl>
            <c:dLbl>
              <c:idx val="4"/>
              <c:layout>
                <c:manualLayout>
                  <c:x val="-1.701870181121869E-2"/>
                  <c:y val="6.7868543925813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A-429B-B11A-6CFF77AC0550}"/>
                </c:ext>
              </c:extLst>
            </c:dLbl>
            <c:dLbl>
              <c:idx val="7"/>
              <c:layout>
                <c:manualLayout>
                  <c:x val="-1.4015401491591936E-2"/>
                  <c:y val="4.3189073407335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8-4D5A-B494-DBBC06BB93C7}"/>
                </c:ext>
              </c:extLst>
            </c:dLbl>
            <c:dLbl>
              <c:idx val="8"/>
              <c:layout>
                <c:manualLayout>
                  <c:x val="-7.0077007457959315E-3"/>
                  <c:y val="-6.169867629619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7-4993-81F7-F7803CF75C56}"/>
                </c:ext>
              </c:extLst>
            </c:dLbl>
            <c:dLbl>
              <c:idx val="10"/>
              <c:layout>
                <c:manualLayout>
                  <c:x val="-2.0022002130845519E-2"/>
                  <c:y val="-5.964205375298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B-4AB6-A2DC-5F6CC8F4F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29.55663296030972</c:v>
                </c:pt>
                <c:pt idx="1">
                  <c:v>29.693511243275477</c:v>
                </c:pt>
                <c:pt idx="2">
                  <c:v>29.538950675534135</c:v>
                </c:pt>
                <c:pt idx="3">
                  <c:v>30.09950871281038</c:v>
                </c:pt>
                <c:pt idx="4">
                  <c:v>29.309263884207208</c:v>
                </c:pt>
                <c:pt idx="5">
                  <c:v>29.877136242169076</c:v>
                </c:pt>
                <c:pt idx="6">
                  <c:v>31.588634661235123</c:v>
                </c:pt>
                <c:pt idx="7">
                  <c:v>28.414504325078397</c:v>
                </c:pt>
                <c:pt idx="8">
                  <c:v>28.210187537983359</c:v>
                </c:pt>
                <c:pt idx="9">
                  <c:v>28.129392853229543</c:v>
                </c:pt>
                <c:pt idx="10">
                  <c:v>29.407093271480523</c:v>
                </c:pt>
                <c:pt idx="11">
                  <c:v>29.768516371222113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A-429B-B11A-6CFF77AC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8.4694452102997662E-3"/>
              <c:y val="0.252048444302945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57282727381364"/>
          <c:y val="0.64573640285057599"/>
          <c:w val="0.10737657854568375"/>
          <c:h val="0.112724291287061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Kastrat, 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63710693919828"/>
          <c:y val="0.1403474246606701"/>
          <c:w val="0.81806746278452236"/>
          <c:h val="0.7368365325148851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Fettgruppe!$N$32:$N$34</c:f>
              <c:numCache>
                <c:formatCode>0</c:formatCode>
                <c:ptCount val="3"/>
                <c:pt idx="0">
                  <c:v>264.20541871921193</c:v>
                </c:pt>
                <c:pt idx="1">
                  <c:v>265.99036827195471</c:v>
                </c:pt>
                <c:pt idx="2">
                  <c:v>289.50819672131155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8-45E6-8F91-7748200634FA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Fettgruppe!$N$16:$N$18</c:f>
              <c:numCache>
                <c:formatCode>0</c:formatCode>
                <c:ptCount val="3"/>
                <c:pt idx="0">
                  <c:v>258.16269430051807</c:v>
                </c:pt>
                <c:pt idx="1">
                  <c:v>268.85292207792196</c:v>
                </c:pt>
                <c:pt idx="2">
                  <c:v>273.69246575342459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8-45E6-8F91-77482006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3311490664858"/>
          <c:y val="0.6162151676354085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Fettgruppe!$N$35:$N$37</c:f>
              <c:numCache>
                <c:formatCode>0</c:formatCode>
                <c:ptCount val="3"/>
                <c:pt idx="0">
                  <c:v>300.96395348837206</c:v>
                </c:pt>
                <c:pt idx="1">
                  <c:v>321.25161290322575</c:v>
                </c:pt>
                <c:pt idx="2">
                  <c:v>330.78333333333336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0-4202-8F94-F6AFE1BB463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Fettgruppe!$N$19:$N$21</c:f>
              <c:numCache>
                <c:formatCode>0</c:formatCode>
                <c:ptCount val="3"/>
                <c:pt idx="0">
                  <c:v>297.65487804878046</c:v>
                </c:pt>
                <c:pt idx="1">
                  <c:v>313.82758620689674</c:v>
                </c:pt>
                <c:pt idx="2">
                  <c:v>303.93636363636364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0-4202-8F94-F6AFE1BB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29250576116555"/>
          <c:y val="0.5018199836534860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Kastrat, middel VEKT i FETTGRUPPE 5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Fettgruppe!$N$38:$N$40</c:f>
              <c:numCache>
                <c:formatCode>0</c:formatCode>
                <c:ptCount val="3"/>
                <c:pt idx="0">
                  <c:v>252.3</c:v>
                </c:pt>
                <c:pt idx="1">
                  <c:v>439.4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F-4AA2-899C-684DA51D453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Fettgruppe!$N$22:$N$24</c:f>
              <c:numCache>
                <c:formatCode>0</c:formatCode>
                <c:ptCount val="3"/>
                <c:pt idx="0">
                  <c:v>417.62222222222226</c:v>
                </c:pt>
                <c:pt idx="1">
                  <c:v>575.1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F-4AA2-899C-684DA51D4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30524369996064"/>
          <c:y val="0.3693535315417021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FETTGRUPPE 1</a:t>
            </a:r>
          </a:p>
        </c:rich>
      </c:tx>
      <c:layout>
        <c:manualLayout>
          <c:xMode val="edge"/>
          <c:yMode val="edge"/>
          <c:x val="7.4961441494528144E-2"/>
          <c:y val="3.5923882721382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426774916543522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Fettgruppe!$N$26:$N$28</c:f>
              <c:numCache>
                <c:formatCode>0</c:formatCode>
                <c:ptCount val="3"/>
                <c:pt idx="0">
                  <c:v>0</c:v>
                </c:pt>
                <c:pt idx="1">
                  <c:v>245.6</c:v>
                </c:pt>
                <c:pt idx="2">
                  <c:v>189.30465116279063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5-46CB-BBC1-3689FF8C077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Fettgruppe!$N$10:$N$12</c:f>
              <c:numCache>
                <c:formatCode>0</c:formatCode>
                <c:ptCount val="3"/>
                <c:pt idx="0">
                  <c:v>0</c:v>
                </c:pt>
                <c:pt idx="1">
                  <c:v>151.26666666666668</c:v>
                </c:pt>
                <c:pt idx="2">
                  <c:v>188.03793103448277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5-46CB-BBC1-3689FF8C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95109599735027"/>
          <c:y val="0.21167459383142406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Kastrat, middel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Fettgruppe!$N$29:$N$31</c:f>
              <c:numCache>
                <c:formatCode>0</c:formatCode>
                <c:ptCount val="3"/>
                <c:pt idx="0">
                  <c:v>182.50769230769225</c:v>
                </c:pt>
                <c:pt idx="1">
                  <c:v>212.70167597765357</c:v>
                </c:pt>
                <c:pt idx="2">
                  <c:v>237.54574132492112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9-4519-91BB-790BDD750D35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Fettgruppe!$N$13:$N$15</c:f>
              <c:numCache>
                <c:formatCode>0</c:formatCode>
                <c:ptCount val="3"/>
                <c:pt idx="0">
                  <c:v>182.57065217391303</c:v>
                </c:pt>
                <c:pt idx="1">
                  <c:v>200.31568627450977</c:v>
                </c:pt>
                <c:pt idx="2">
                  <c:v>232.9974683544304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9-4519-91BB-790BDD75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 antall% slakt innen de ulike FETTGRUPPENE</a:t>
            </a:r>
          </a:p>
        </c:rich>
      </c:tx>
      <c:layout>
        <c:manualLayout>
          <c:xMode val="edge"/>
          <c:yMode val="edge"/>
          <c:x val="0.19003311397765174"/>
          <c:y val="5.2281948583929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27570561038962E-2"/>
          <c:y val="0.13109599784363615"/>
          <c:w val="0.89944552097432262"/>
          <c:h val="0.7885101726032245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Fettgruppe!$I$42:$I$56</c:f>
              <c:numCache>
                <c:formatCode>0.0</c:formatCode>
                <c:ptCount val="15"/>
                <c:pt idx="0">
                  <c:v>0</c:v>
                </c:pt>
                <c:pt idx="1">
                  <c:v>0.29673590504451047</c:v>
                </c:pt>
                <c:pt idx="2">
                  <c:v>2.3367952522255191</c:v>
                </c:pt>
                <c:pt idx="3">
                  <c:v>7.0103857566765582</c:v>
                </c:pt>
                <c:pt idx="4">
                  <c:v>9.4584569732937673</c:v>
                </c:pt>
                <c:pt idx="5">
                  <c:v>19.584569732937688</c:v>
                </c:pt>
                <c:pt idx="6">
                  <c:v>25</c:v>
                </c:pt>
                <c:pt idx="7">
                  <c:v>19.13946587537092</c:v>
                </c:pt>
                <c:pt idx="8">
                  <c:v>10.163204747774483</c:v>
                </c:pt>
                <c:pt idx="9">
                  <c:v>3.5979228486646879</c:v>
                </c:pt>
                <c:pt idx="10">
                  <c:v>1.7433234421364987</c:v>
                </c:pt>
                <c:pt idx="11">
                  <c:v>1.1498516320474776</c:v>
                </c:pt>
                <c:pt idx="12">
                  <c:v>0.14836795252225524</c:v>
                </c:pt>
                <c:pt idx="13">
                  <c:v>0.18545994065281904</c:v>
                </c:pt>
                <c:pt idx="14">
                  <c:v>0.18545994065281904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1-4A51-847E-F7D8DFD62F90}"/>
            </c:ext>
          </c:extLst>
        </c:ser>
        <c:ser>
          <c:idx val="1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0</c:v>
                </c:pt>
                <c:pt idx="1">
                  <c:v>0.29154518950437303</c:v>
                </c:pt>
                <c:pt idx="2">
                  <c:v>2.5072886297376096</c:v>
                </c:pt>
                <c:pt idx="3">
                  <c:v>6.0641399416909607</c:v>
                </c:pt>
                <c:pt idx="4">
                  <c:v>10.437317784256562</c:v>
                </c:pt>
                <c:pt idx="5">
                  <c:v>18.483965014577254</c:v>
                </c:pt>
                <c:pt idx="6">
                  <c:v>23.673469387755102</c:v>
                </c:pt>
                <c:pt idx="7">
                  <c:v>20.583090379008748</c:v>
                </c:pt>
                <c:pt idx="8">
                  <c:v>10.670553935860061</c:v>
                </c:pt>
                <c:pt idx="9">
                  <c:v>5.0145772594752192</c:v>
                </c:pt>
                <c:pt idx="10">
                  <c:v>1.8075801749271128</c:v>
                </c:pt>
                <c:pt idx="11">
                  <c:v>0.34985422740524774</c:v>
                </c:pt>
                <c:pt idx="12">
                  <c:v>5.8309037900874605E-2</c:v>
                </c:pt>
                <c:pt idx="13">
                  <c:v>5.8309037900874605E-2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1-4A51-847E-F7D8DFD62F90}"/>
            </c:ext>
          </c:extLst>
        </c:ser>
        <c:ser>
          <c:idx val="3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0</c:v>
                </c:pt>
                <c:pt idx="1">
                  <c:v>0.55487053020961763</c:v>
                </c:pt>
                <c:pt idx="2">
                  <c:v>1.7879161528976577</c:v>
                </c:pt>
                <c:pt idx="3">
                  <c:v>5.6720098643649823</c:v>
                </c:pt>
                <c:pt idx="4">
                  <c:v>12.577065351418002</c:v>
                </c:pt>
                <c:pt idx="5">
                  <c:v>19.482120838471022</c:v>
                </c:pt>
                <c:pt idx="6">
                  <c:v>23.797780517879161</c:v>
                </c:pt>
                <c:pt idx="7">
                  <c:v>18.988902589395803</c:v>
                </c:pt>
                <c:pt idx="8">
                  <c:v>9.0012330456226888</c:v>
                </c:pt>
                <c:pt idx="9">
                  <c:v>5.0554870530209612</c:v>
                </c:pt>
                <c:pt idx="10">
                  <c:v>1.7879161528976577</c:v>
                </c:pt>
                <c:pt idx="11">
                  <c:v>0.67817509247842178</c:v>
                </c:pt>
                <c:pt idx="12">
                  <c:v>0.55487053020961763</c:v>
                </c:pt>
                <c:pt idx="13">
                  <c:v>6.1652281134401958E-2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C1-4A51-847E-F7D8DFD6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69113232226854"/>
          <c:y val="0.32617271184508123"/>
          <c:w val="6.7484457981451543E-2"/>
          <c:h val="0.18744201536365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mnd'!$H$418:$H$429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20</c:v>
                </c:pt>
                <c:pt idx="3">
                  <c:v>11</c:v>
                </c:pt>
                <c:pt idx="4">
                  <c:v>38</c:v>
                </c:pt>
                <c:pt idx="5">
                  <c:v>15</c:v>
                </c:pt>
                <c:pt idx="6">
                  <c:v>9</c:v>
                </c:pt>
                <c:pt idx="7">
                  <c:v>13</c:v>
                </c:pt>
                <c:pt idx="8">
                  <c:v>7</c:v>
                </c:pt>
                <c:pt idx="9">
                  <c:v>25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mnd'!$H$135:$H$146</c:f>
              <c:numCache>
                <c:formatCode>General</c:formatCode>
                <c:ptCount val="12"/>
                <c:pt idx="0">
                  <c:v>9</c:v>
                </c:pt>
                <c:pt idx="1">
                  <c:v>3</c:v>
                </c:pt>
                <c:pt idx="2">
                  <c:v>9</c:v>
                </c:pt>
                <c:pt idx="3">
                  <c:v>19</c:v>
                </c:pt>
                <c:pt idx="4">
                  <c:v>30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10</c:v>
                </c:pt>
                <c:pt idx="9">
                  <c:v>19</c:v>
                </c:pt>
                <c:pt idx="10">
                  <c:v>21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mnd'!$I$418:$I$429</c:f>
              <c:numCache>
                <c:formatCode>0.0</c:formatCode>
                <c:ptCount val="12"/>
                <c:pt idx="0">
                  <c:v>10.833333333333336</c:v>
                </c:pt>
                <c:pt idx="1">
                  <c:v>17.021276595744684</c:v>
                </c:pt>
                <c:pt idx="2">
                  <c:v>14.08450704225352</c:v>
                </c:pt>
                <c:pt idx="3">
                  <c:v>12.222222222222221</c:v>
                </c:pt>
                <c:pt idx="4">
                  <c:v>18.269230769230777</c:v>
                </c:pt>
                <c:pt idx="5">
                  <c:v>11.194029850746269</c:v>
                </c:pt>
                <c:pt idx="6">
                  <c:v>12.5</c:v>
                </c:pt>
                <c:pt idx="7">
                  <c:v>8.2802547770700645</c:v>
                </c:pt>
                <c:pt idx="8">
                  <c:v>6.3063063063063058</c:v>
                </c:pt>
                <c:pt idx="9">
                  <c:v>8.1168831168831144</c:v>
                </c:pt>
                <c:pt idx="10">
                  <c:v>6.1983471074380176</c:v>
                </c:pt>
                <c:pt idx="11">
                  <c:v>10.714285714285712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mnd'!$I$135:$I$146</c:f>
              <c:numCache>
                <c:formatCode>0.0</c:formatCode>
                <c:ptCount val="12"/>
                <c:pt idx="0">
                  <c:v>12.162162162162163</c:v>
                </c:pt>
                <c:pt idx="1">
                  <c:v>5.7692307692307692</c:v>
                </c:pt>
                <c:pt idx="2">
                  <c:v>13.043478260869565</c:v>
                </c:pt>
                <c:pt idx="3">
                  <c:v>12.837837837837837</c:v>
                </c:pt>
                <c:pt idx="4">
                  <c:v>15.625</c:v>
                </c:pt>
                <c:pt idx="5">
                  <c:v>5.617977528089888</c:v>
                </c:pt>
                <c:pt idx="6">
                  <c:v>8.8888888888888893</c:v>
                </c:pt>
                <c:pt idx="7">
                  <c:v>7.3170731707317085</c:v>
                </c:pt>
                <c:pt idx="8">
                  <c:v>4.5871559633027532</c:v>
                </c:pt>
                <c:pt idx="9">
                  <c:v>7.2243346007604607</c:v>
                </c:pt>
                <c:pt idx="10">
                  <c:v>7.9245283018867951</c:v>
                </c:pt>
                <c:pt idx="11">
                  <c:v>11.627906976744184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mnd'!$L$418:$L$429</c:f>
              <c:numCache>
                <c:formatCode>0.0</c:formatCode>
                <c:ptCount val="12"/>
                <c:pt idx="0">
                  <c:v>300.57692307692298</c:v>
                </c:pt>
                <c:pt idx="1">
                  <c:v>248.2</c:v>
                </c:pt>
                <c:pt idx="2">
                  <c:v>277.77000000000004</c:v>
                </c:pt>
                <c:pt idx="3">
                  <c:v>316.87272727272727</c:v>
                </c:pt>
                <c:pt idx="4">
                  <c:v>289.45</c:v>
                </c:pt>
                <c:pt idx="5">
                  <c:v>270.95333333333326</c:v>
                </c:pt>
                <c:pt idx="6">
                  <c:v>315.74444444444441</c:v>
                </c:pt>
                <c:pt idx="7">
                  <c:v>315.323076923077</c:v>
                </c:pt>
                <c:pt idx="8">
                  <c:v>319.12857142857138</c:v>
                </c:pt>
                <c:pt idx="9">
                  <c:v>277.75200000000007</c:v>
                </c:pt>
                <c:pt idx="10">
                  <c:v>276.87333333333339</c:v>
                </c:pt>
                <c:pt idx="11">
                  <c:v>301.2000000000001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mnd'!$L$135:$L$146</c:f>
              <c:numCache>
                <c:formatCode>0</c:formatCode>
                <c:ptCount val="12"/>
                <c:pt idx="0">
                  <c:v>291.61111111111114</c:v>
                </c:pt>
                <c:pt idx="1">
                  <c:v>242.2</c:v>
                </c:pt>
                <c:pt idx="2">
                  <c:v>243.7</c:v>
                </c:pt>
                <c:pt idx="3">
                  <c:v>307.16315789473674</c:v>
                </c:pt>
                <c:pt idx="4">
                  <c:v>270.2</c:v>
                </c:pt>
                <c:pt idx="5">
                  <c:v>269.95999999999998</c:v>
                </c:pt>
                <c:pt idx="6">
                  <c:v>301.0750000000001</c:v>
                </c:pt>
                <c:pt idx="7">
                  <c:v>244.89166666666659</c:v>
                </c:pt>
                <c:pt idx="8">
                  <c:v>294.06</c:v>
                </c:pt>
                <c:pt idx="9">
                  <c:v>242.8</c:v>
                </c:pt>
                <c:pt idx="10">
                  <c:v>288.08095238095245</c:v>
                </c:pt>
                <c:pt idx="11">
                  <c:v>275.26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mnd'!$K$418:$K$429</c:f>
              <c:numCache>
                <c:formatCode>0.00</c:formatCode>
                <c:ptCount val="12"/>
                <c:pt idx="0">
                  <c:v>5.2307692307692317</c:v>
                </c:pt>
                <c:pt idx="1">
                  <c:v>4.25</c:v>
                </c:pt>
                <c:pt idx="2">
                  <c:v>4.55</c:v>
                </c:pt>
                <c:pt idx="3">
                  <c:v>4.9090909090909092</c:v>
                </c:pt>
                <c:pt idx="4">
                  <c:v>4.8947368421052637</c:v>
                </c:pt>
                <c:pt idx="5">
                  <c:v>5.3333333333333321</c:v>
                </c:pt>
                <c:pt idx="6">
                  <c:v>5.1111111111111116</c:v>
                </c:pt>
                <c:pt idx="7">
                  <c:v>4.9230769230769216</c:v>
                </c:pt>
                <c:pt idx="8">
                  <c:v>5.1428571428571441</c:v>
                </c:pt>
                <c:pt idx="9">
                  <c:v>5.28</c:v>
                </c:pt>
                <c:pt idx="10">
                  <c:v>4.8666666666666654</c:v>
                </c:pt>
                <c:pt idx="11">
                  <c:v>5.1111111111111116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mnd'!$K$135:$K$146</c:f>
              <c:numCache>
                <c:formatCode>0.00</c:formatCode>
                <c:ptCount val="12"/>
                <c:pt idx="0">
                  <c:v>4.4444444444444446</c:v>
                </c:pt>
                <c:pt idx="1">
                  <c:v>4.3333333333333321</c:v>
                </c:pt>
                <c:pt idx="2">
                  <c:v>5.1111111111111116</c:v>
                </c:pt>
                <c:pt idx="3">
                  <c:v>5</c:v>
                </c:pt>
                <c:pt idx="4">
                  <c:v>5.2666666666666648</c:v>
                </c:pt>
                <c:pt idx="5">
                  <c:v>4.8</c:v>
                </c:pt>
                <c:pt idx="6">
                  <c:v>5.25</c:v>
                </c:pt>
                <c:pt idx="7">
                  <c:v>4.3333333333333321</c:v>
                </c:pt>
                <c:pt idx="8">
                  <c:v>4.4000000000000004</c:v>
                </c:pt>
                <c:pt idx="9">
                  <c:v>5.052631578947369</c:v>
                </c:pt>
                <c:pt idx="10">
                  <c:v>5</c:v>
                </c:pt>
                <c:pt idx="11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kroppslengde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76471286466375E-2"/>
          <c:y val="0.14239697766439319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208.83620689655177</c:v>
                </c:pt>
                <c:pt idx="1">
                  <c:v>199.76595744680847</c:v>
                </c:pt>
                <c:pt idx="2">
                  <c:v>198.77464788732397</c:v>
                </c:pt>
                <c:pt idx="3">
                  <c:v>202.72413793103439</c:v>
                </c:pt>
                <c:pt idx="4">
                  <c:v>206.77184466019412</c:v>
                </c:pt>
                <c:pt idx="5">
                  <c:v>207.00751879699249</c:v>
                </c:pt>
                <c:pt idx="6">
                  <c:v>204.79166666666663</c:v>
                </c:pt>
                <c:pt idx="7">
                  <c:v>206.35526315789477</c:v>
                </c:pt>
                <c:pt idx="8">
                  <c:v>204.90909090909088</c:v>
                </c:pt>
                <c:pt idx="9">
                  <c:v>203.57142857142861</c:v>
                </c:pt>
                <c:pt idx="10">
                  <c:v>203.19421487603304</c:v>
                </c:pt>
                <c:pt idx="11">
                  <c:v>198.14285714285711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D-4471-B44D-4D73499F2C02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3.1639748235362759E-2"/>
                  <c:y val="-7.0350172136346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D-4471-B44D-4D73499F2C02}"/>
                </c:ext>
              </c:extLst>
            </c:dLbl>
            <c:dLbl>
              <c:idx val="5"/>
              <c:layout>
                <c:manualLayout>
                  <c:x val="-5.1031851992520581E-3"/>
                  <c:y val="4.1326079033685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5-4554-9386-A310323E0CA9}"/>
                </c:ext>
              </c:extLst>
            </c:dLbl>
            <c:dLbl>
              <c:idx val="6"/>
              <c:layout>
                <c:manualLayout>
                  <c:x val="-4.8990577912819758E-2"/>
                  <c:y val="-8.6784765970739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B-4359-A53C-8724F75863AB}"/>
                </c:ext>
              </c:extLst>
            </c:dLbl>
            <c:dLbl>
              <c:idx val="7"/>
              <c:layout>
                <c:manualLayout>
                  <c:x val="-1.1227007438354527E-2"/>
                  <c:y val="3.512716717863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A1-4CE0-A82C-8636FE5887C6}"/>
                </c:ext>
              </c:extLst>
            </c:dLbl>
            <c:dLbl>
              <c:idx val="8"/>
              <c:layout>
                <c:manualLayout>
                  <c:x val="-1.4288918557905763E-2"/>
                  <c:y val="-6.198911855052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8-4909-AE23-5D47682A7317}"/>
                </c:ext>
              </c:extLst>
            </c:dLbl>
            <c:dLbl>
              <c:idx val="9"/>
              <c:layout>
                <c:manualLayout>
                  <c:x val="-2.5515925996260441E-2"/>
                  <c:y val="6.818803040558130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1-4455-A7F4-59E3C3E71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207.27027027027023</c:v>
                </c:pt>
                <c:pt idx="1">
                  <c:v>199.15384615384619</c:v>
                </c:pt>
                <c:pt idx="2">
                  <c:v>192.77941176470588</c:v>
                </c:pt>
                <c:pt idx="3">
                  <c:v>204.90476190476184</c:v>
                </c:pt>
                <c:pt idx="4">
                  <c:v>200.99479166666663</c:v>
                </c:pt>
                <c:pt idx="5">
                  <c:v>204.75280898876403</c:v>
                </c:pt>
                <c:pt idx="6">
                  <c:v>207.62222222222223</c:v>
                </c:pt>
                <c:pt idx="7">
                  <c:v>205.66049382716048</c:v>
                </c:pt>
                <c:pt idx="8">
                  <c:v>205.12385321100919</c:v>
                </c:pt>
                <c:pt idx="9">
                  <c:v>200.40076335877859</c:v>
                </c:pt>
                <c:pt idx="10">
                  <c:v>200.38490566037737</c:v>
                </c:pt>
                <c:pt idx="11">
                  <c:v>198.39534883720935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D-4471-B44D-4D73499F2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13459671054302"/>
          <c:y val="0.54990660956942783"/>
          <c:w val="9.0491608716047445E-2"/>
          <c:h val="0.10579362341854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mnd'!$K$437:$K$448</c:f>
              <c:numCache>
                <c:formatCode>0.00</c:formatCode>
                <c:ptCount val="12"/>
                <c:pt idx="0">
                  <c:v>5.5</c:v>
                </c:pt>
                <c:pt idx="1">
                  <c:v>4</c:v>
                </c:pt>
                <c:pt idx="2">
                  <c:v>5.2142857142857153</c:v>
                </c:pt>
                <c:pt idx="3">
                  <c:v>5.5</c:v>
                </c:pt>
                <c:pt idx="4">
                  <c:v>5.2222222222222223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6.6666666666666687</c:v>
                </c:pt>
                <c:pt idx="9">
                  <c:v>5</c:v>
                </c:pt>
                <c:pt idx="10">
                  <c:v>5.3333333333333321</c:v>
                </c:pt>
                <c:pt idx="11">
                  <c:v>5.6666666666666679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mnd'!$K$151:$K$162</c:f>
              <c:numCache>
                <c:formatCode>0.00</c:formatCode>
                <c:ptCount val="12"/>
                <c:pt idx="0">
                  <c:v>5.3</c:v>
                </c:pt>
                <c:pt idx="1">
                  <c:v>4.6666666666666679</c:v>
                </c:pt>
                <c:pt idx="2">
                  <c:v>5.3333333333333321</c:v>
                </c:pt>
                <c:pt idx="3">
                  <c:v>4.875</c:v>
                </c:pt>
                <c:pt idx="4">
                  <c:v>5.0666666666666655</c:v>
                </c:pt>
                <c:pt idx="5">
                  <c:v>5.4285714285714306</c:v>
                </c:pt>
                <c:pt idx="6">
                  <c:v>5</c:v>
                </c:pt>
                <c:pt idx="7">
                  <c:v>6.5555555555555562</c:v>
                </c:pt>
                <c:pt idx="8">
                  <c:v>4</c:v>
                </c:pt>
                <c:pt idx="9">
                  <c:v>5.5714285714285694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mnd'!$H$246:$H$257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mnd'!$I$246:$I$257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mnd'!$L$246:$L$257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mnd'!$K$246:$K$257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mnd'!$H$437:$H$448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14</c:v>
                </c:pt>
                <c:pt idx="3">
                  <c:v>6</c:v>
                </c:pt>
                <c:pt idx="4">
                  <c:v>18</c:v>
                </c:pt>
                <c:pt idx="5">
                  <c:v>11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mnd'!$H$151:$H$162</c:f>
              <c:numCache>
                <c:formatCode>General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15</c:v>
                </c:pt>
                <c:pt idx="5">
                  <c:v>7</c:v>
                </c:pt>
                <c:pt idx="6">
                  <c:v>5</c:v>
                </c:pt>
                <c:pt idx="7">
                  <c:v>9</c:v>
                </c:pt>
                <c:pt idx="8">
                  <c:v>3</c:v>
                </c:pt>
                <c:pt idx="9">
                  <c:v>7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mnd'!$I$437:$I$448</c:f>
              <c:numCache>
                <c:formatCode>0.0</c:formatCode>
                <c:ptCount val="12"/>
                <c:pt idx="0">
                  <c:v>5</c:v>
                </c:pt>
                <c:pt idx="1">
                  <c:v>4.255319148936171</c:v>
                </c:pt>
                <c:pt idx="2">
                  <c:v>9.8591549295774623</c:v>
                </c:pt>
                <c:pt idx="3">
                  <c:v>6.6666666666666687</c:v>
                </c:pt>
                <c:pt idx="4">
                  <c:v>8.6538461538461586</c:v>
                </c:pt>
                <c:pt idx="5">
                  <c:v>8.2089552238805954</c:v>
                </c:pt>
                <c:pt idx="6">
                  <c:v>4.1666666666666679</c:v>
                </c:pt>
                <c:pt idx="7">
                  <c:v>5.0955414012738842</c:v>
                </c:pt>
                <c:pt idx="8">
                  <c:v>2.7027027027027031</c:v>
                </c:pt>
                <c:pt idx="9">
                  <c:v>1.9480519480519476</c:v>
                </c:pt>
                <c:pt idx="10">
                  <c:v>2.4793388429752072</c:v>
                </c:pt>
                <c:pt idx="11">
                  <c:v>3.5714285714285721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mnd'!$I$151:$I$162</c:f>
              <c:numCache>
                <c:formatCode>0.0</c:formatCode>
                <c:ptCount val="12"/>
                <c:pt idx="0">
                  <c:v>13.513513513513516</c:v>
                </c:pt>
                <c:pt idx="1">
                  <c:v>5.7692307692307692</c:v>
                </c:pt>
                <c:pt idx="2">
                  <c:v>8.695652173913043</c:v>
                </c:pt>
                <c:pt idx="3">
                  <c:v>5.4054054054054061</c:v>
                </c:pt>
                <c:pt idx="4">
                  <c:v>7.8125</c:v>
                </c:pt>
                <c:pt idx="5">
                  <c:v>7.8651685393258397</c:v>
                </c:pt>
                <c:pt idx="6">
                  <c:v>11.111111111111112</c:v>
                </c:pt>
                <c:pt idx="7">
                  <c:v>5.4878048780487809</c:v>
                </c:pt>
                <c:pt idx="8">
                  <c:v>1.3761467889908259</c:v>
                </c:pt>
                <c:pt idx="9">
                  <c:v>2.6615969581749055</c:v>
                </c:pt>
                <c:pt idx="10">
                  <c:v>2.6415094339622649</c:v>
                </c:pt>
                <c:pt idx="11">
                  <c:v>4.6511627906976756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mnd'!$L$437:$L$448</c:f>
              <c:numCache>
                <c:formatCode>0.0</c:formatCode>
                <c:ptCount val="12"/>
                <c:pt idx="0">
                  <c:v>307.58333333333326</c:v>
                </c:pt>
                <c:pt idx="1">
                  <c:v>295.39999999999998</c:v>
                </c:pt>
                <c:pt idx="2">
                  <c:v>305.40714285714296</c:v>
                </c:pt>
                <c:pt idx="3">
                  <c:v>350.06666666666655</c:v>
                </c:pt>
                <c:pt idx="4">
                  <c:v>287.23888888888888</c:v>
                </c:pt>
                <c:pt idx="5">
                  <c:v>297.87272727272745</c:v>
                </c:pt>
                <c:pt idx="6">
                  <c:v>303.56666666666666</c:v>
                </c:pt>
                <c:pt idx="7">
                  <c:v>341.05000000000007</c:v>
                </c:pt>
                <c:pt idx="8">
                  <c:v>325.09999999999991</c:v>
                </c:pt>
                <c:pt idx="9">
                  <c:v>251.75000000000003</c:v>
                </c:pt>
                <c:pt idx="10">
                  <c:v>247.6</c:v>
                </c:pt>
                <c:pt idx="11">
                  <c:v>337.7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mnd'!$L$151:$L$162</c:f>
              <c:numCache>
                <c:formatCode>0</c:formatCode>
                <c:ptCount val="12"/>
                <c:pt idx="0">
                  <c:v>287.11</c:v>
                </c:pt>
                <c:pt idx="1">
                  <c:v>325.59999999999991</c:v>
                </c:pt>
                <c:pt idx="2">
                  <c:v>240.03333333333339</c:v>
                </c:pt>
                <c:pt idx="3">
                  <c:v>285.28750000000002</c:v>
                </c:pt>
                <c:pt idx="4">
                  <c:v>294.11999999999995</c:v>
                </c:pt>
                <c:pt idx="5">
                  <c:v>314.44285714285718</c:v>
                </c:pt>
                <c:pt idx="6">
                  <c:v>284.92</c:v>
                </c:pt>
                <c:pt idx="7">
                  <c:v>336.5555555555556</c:v>
                </c:pt>
                <c:pt idx="8">
                  <c:v>337.93333333333345</c:v>
                </c:pt>
                <c:pt idx="9">
                  <c:v>304.5714285714285</c:v>
                </c:pt>
                <c:pt idx="10">
                  <c:v>282.84285714285721</c:v>
                </c:pt>
                <c:pt idx="11">
                  <c:v>322.5499999999999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mnd'!$H$399:$H$410</c:f>
              <c:numCache>
                <c:formatCode>General</c:formatCode>
                <c:ptCount val="12"/>
                <c:pt idx="0">
                  <c:v>22</c:v>
                </c:pt>
                <c:pt idx="1">
                  <c:v>16</c:v>
                </c:pt>
                <c:pt idx="2">
                  <c:v>34</c:v>
                </c:pt>
                <c:pt idx="3">
                  <c:v>18</c:v>
                </c:pt>
                <c:pt idx="4">
                  <c:v>55</c:v>
                </c:pt>
                <c:pt idx="5">
                  <c:v>34</c:v>
                </c:pt>
                <c:pt idx="6">
                  <c:v>22</c:v>
                </c:pt>
                <c:pt idx="7">
                  <c:v>30</c:v>
                </c:pt>
                <c:pt idx="8">
                  <c:v>19</c:v>
                </c:pt>
                <c:pt idx="9">
                  <c:v>48</c:v>
                </c:pt>
                <c:pt idx="10">
                  <c:v>41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mnd'!$H$120:$H$131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13</c:v>
                </c:pt>
                <c:pt idx="3">
                  <c:v>47</c:v>
                </c:pt>
                <c:pt idx="4">
                  <c:v>49</c:v>
                </c:pt>
                <c:pt idx="5">
                  <c:v>18</c:v>
                </c:pt>
                <c:pt idx="6">
                  <c:v>12</c:v>
                </c:pt>
                <c:pt idx="7">
                  <c:v>14</c:v>
                </c:pt>
                <c:pt idx="8">
                  <c:v>25</c:v>
                </c:pt>
                <c:pt idx="9">
                  <c:v>35</c:v>
                </c:pt>
                <c:pt idx="10">
                  <c:v>50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mnd'!$I$399:$I$410</c:f>
              <c:numCache>
                <c:formatCode>0.0</c:formatCode>
                <c:ptCount val="12"/>
                <c:pt idx="0">
                  <c:v>18.333333333333329</c:v>
                </c:pt>
                <c:pt idx="1">
                  <c:v>34.042553191489368</c:v>
                </c:pt>
                <c:pt idx="2">
                  <c:v>23.943661971830984</c:v>
                </c:pt>
                <c:pt idx="3">
                  <c:v>20</c:v>
                </c:pt>
                <c:pt idx="4">
                  <c:v>26.442307692307697</c:v>
                </c:pt>
                <c:pt idx="5">
                  <c:v>25.373134328358208</c:v>
                </c:pt>
                <c:pt idx="6">
                  <c:v>30.555555555555561</c:v>
                </c:pt>
                <c:pt idx="7">
                  <c:v>19.108280254777075</c:v>
                </c:pt>
                <c:pt idx="8">
                  <c:v>17.117117117117122</c:v>
                </c:pt>
                <c:pt idx="9">
                  <c:v>15.584415584415581</c:v>
                </c:pt>
                <c:pt idx="10">
                  <c:v>16.942148760330578</c:v>
                </c:pt>
                <c:pt idx="11">
                  <c:v>16.666666666666671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mnd'!$I$120:$I$131</c:f>
              <c:numCache>
                <c:formatCode>0.0</c:formatCode>
                <c:ptCount val="12"/>
                <c:pt idx="0">
                  <c:v>28.378378378378379</c:v>
                </c:pt>
                <c:pt idx="1">
                  <c:v>38.461538461538446</c:v>
                </c:pt>
                <c:pt idx="2">
                  <c:v>18.840579710144922</c:v>
                </c:pt>
                <c:pt idx="3">
                  <c:v>31.756756756756761</c:v>
                </c:pt>
                <c:pt idx="4">
                  <c:v>25.520833333333329</c:v>
                </c:pt>
                <c:pt idx="5">
                  <c:v>20.224719101123597</c:v>
                </c:pt>
                <c:pt idx="6">
                  <c:v>26.666666666666675</c:v>
                </c:pt>
                <c:pt idx="7">
                  <c:v>8.5365853658536608</c:v>
                </c:pt>
                <c:pt idx="8">
                  <c:v>11.467889908256883</c:v>
                </c:pt>
                <c:pt idx="9">
                  <c:v>13.307984790874528</c:v>
                </c:pt>
                <c:pt idx="10">
                  <c:v>18.867924528301881</c:v>
                </c:pt>
                <c:pt idx="11">
                  <c:v>9.3023255813953512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KASTRATER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729448997487E-2"/>
          <c:y val="0.15112169637369391"/>
          <c:w val="0.89587960970760538"/>
          <c:h val="0.7441915711078479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45</c:v>
                </c:pt>
                <c:pt idx="1">
                  <c:v>35</c:v>
                </c:pt>
                <c:pt idx="2">
                  <c:v>14</c:v>
                </c:pt>
                <c:pt idx="3">
                  <c:v>23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21</c:v>
                </c:pt>
                <c:pt idx="8">
                  <c:v>22</c:v>
                </c:pt>
                <c:pt idx="9">
                  <c:v>27</c:v>
                </c:pt>
                <c:pt idx="10">
                  <c:v>19</c:v>
                </c:pt>
                <c:pt idx="11">
                  <c:v>33</c:v>
                </c:pt>
                <c:pt idx="12">
                  <c:v>41</c:v>
                </c:pt>
                <c:pt idx="13">
                  <c:v>9</c:v>
                </c:pt>
                <c:pt idx="14">
                  <c:v>30</c:v>
                </c:pt>
                <c:pt idx="15">
                  <c:v>21</c:v>
                </c:pt>
                <c:pt idx="16">
                  <c:v>30</c:v>
                </c:pt>
                <c:pt idx="17">
                  <c:v>34</c:v>
                </c:pt>
                <c:pt idx="18">
                  <c:v>92</c:v>
                </c:pt>
                <c:pt idx="19">
                  <c:v>16</c:v>
                </c:pt>
                <c:pt idx="20">
                  <c:v>55</c:v>
                </c:pt>
                <c:pt idx="21">
                  <c:v>12</c:v>
                </c:pt>
                <c:pt idx="22">
                  <c:v>26</c:v>
                </c:pt>
                <c:pt idx="23">
                  <c:v>49</c:v>
                </c:pt>
                <c:pt idx="24">
                  <c:v>23</c:v>
                </c:pt>
                <c:pt idx="25">
                  <c:v>35</c:v>
                </c:pt>
                <c:pt idx="26">
                  <c:v>37</c:v>
                </c:pt>
                <c:pt idx="27">
                  <c:v>1</c:v>
                </c:pt>
                <c:pt idx="28">
                  <c:v>10</c:v>
                </c:pt>
                <c:pt idx="29">
                  <c:v>24</c:v>
                </c:pt>
                <c:pt idx="30">
                  <c:v>5</c:v>
                </c:pt>
                <c:pt idx="31">
                  <c:v>24</c:v>
                </c:pt>
                <c:pt idx="32">
                  <c:v>19</c:v>
                </c:pt>
                <c:pt idx="33">
                  <c:v>40</c:v>
                </c:pt>
                <c:pt idx="34">
                  <c:v>77</c:v>
                </c:pt>
                <c:pt idx="35">
                  <c:v>30</c:v>
                </c:pt>
                <c:pt idx="36">
                  <c:v>33</c:v>
                </c:pt>
                <c:pt idx="37">
                  <c:v>19</c:v>
                </c:pt>
                <c:pt idx="38">
                  <c:v>21</c:v>
                </c:pt>
                <c:pt idx="39">
                  <c:v>90</c:v>
                </c:pt>
                <c:pt idx="40">
                  <c:v>82</c:v>
                </c:pt>
                <c:pt idx="41">
                  <c:v>62</c:v>
                </c:pt>
                <c:pt idx="42">
                  <c:v>29</c:v>
                </c:pt>
                <c:pt idx="43">
                  <c:v>85</c:v>
                </c:pt>
                <c:pt idx="44">
                  <c:v>76</c:v>
                </c:pt>
                <c:pt idx="45">
                  <c:v>81</c:v>
                </c:pt>
                <c:pt idx="46">
                  <c:v>29</c:v>
                </c:pt>
                <c:pt idx="47">
                  <c:v>19</c:v>
                </c:pt>
                <c:pt idx="48">
                  <c:v>31</c:v>
                </c:pt>
                <c:pt idx="49">
                  <c:v>32</c:v>
                </c:pt>
                <c:pt idx="50">
                  <c:v>8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Uke!$E$10:$E$61</c:f>
              <c:numCache>
                <c:formatCode>0</c:formatCode>
                <c:ptCount val="52"/>
                <c:pt idx="0">
                  <c:v>16</c:v>
                </c:pt>
                <c:pt idx="1">
                  <c:v>20</c:v>
                </c:pt>
                <c:pt idx="2">
                  <c:v>9</c:v>
                </c:pt>
                <c:pt idx="3">
                  <c:v>12</c:v>
                </c:pt>
                <c:pt idx="4">
                  <c:v>24</c:v>
                </c:pt>
                <c:pt idx="5">
                  <c:v>7</c:v>
                </c:pt>
                <c:pt idx="6">
                  <c:v>18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32</c:v>
                </c:pt>
                <c:pt idx="12">
                  <c:v>2</c:v>
                </c:pt>
                <c:pt idx="13">
                  <c:v>18</c:v>
                </c:pt>
                <c:pt idx="14">
                  <c:v>29</c:v>
                </c:pt>
                <c:pt idx="15">
                  <c:v>37</c:v>
                </c:pt>
                <c:pt idx="16">
                  <c:v>36</c:v>
                </c:pt>
                <c:pt idx="17">
                  <c:v>41</c:v>
                </c:pt>
                <c:pt idx="18">
                  <c:v>39</c:v>
                </c:pt>
                <c:pt idx="19">
                  <c:v>56</c:v>
                </c:pt>
                <c:pt idx="20">
                  <c:v>42</c:v>
                </c:pt>
                <c:pt idx="21">
                  <c:v>42</c:v>
                </c:pt>
                <c:pt idx="22">
                  <c:v>23</c:v>
                </c:pt>
                <c:pt idx="23">
                  <c:v>37</c:v>
                </c:pt>
                <c:pt idx="24">
                  <c:v>4</c:v>
                </c:pt>
                <c:pt idx="25">
                  <c:v>25</c:v>
                </c:pt>
                <c:pt idx="26">
                  <c:v>12</c:v>
                </c:pt>
                <c:pt idx="27">
                  <c:v>8</c:v>
                </c:pt>
                <c:pt idx="28">
                  <c:v>2</c:v>
                </c:pt>
                <c:pt idx="29">
                  <c:v>8</c:v>
                </c:pt>
                <c:pt idx="30">
                  <c:v>16</c:v>
                </c:pt>
                <c:pt idx="31">
                  <c:v>7</c:v>
                </c:pt>
                <c:pt idx="32">
                  <c:v>68</c:v>
                </c:pt>
                <c:pt idx="33">
                  <c:v>70</c:v>
                </c:pt>
                <c:pt idx="34">
                  <c:v>18</c:v>
                </c:pt>
                <c:pt idx="35">
                  <c:v>62</c:v>
                </c:pt>
                <c:pt idx="36">
                  <c:v>82</c:v>
                </c:pt>
                <c:pt idx="37">
                  <c:v>43</c:v>
                </c:pt>
                <c:pt idx="38">
                  <c:v>31</c:v>
                </c:pt>
                <c:pt idx="39">
                  <c:v>51</c:v>
                </c:pt>
                <c:pt idx="40">
                  <c:v>55</c:v>
                </c:pt>
                <c:pt idx="41">
                  <c:v>19</c:v>
                </c:pt>
                <c:pt idx="42">
                  <c:v>86</c:v>
                </c:pt>
                <c:pt idx="43">
                  <c:v>56</c:v>
                </c:pt>
                <c:pt idx="44">
                  <c:v>104</c:v>
                </c:pt>
                <c:pt idx="45">
                  <c:v>54</c:v>
                </c:pt>
                <c:pt idx="46">
                  <c:v>68</c:v>
                </c:pt>
                <c:pt idx="47">
                  <c:v>35</c:v>
                </c:pt>
                <c:pt idx="48">
                  <c:v>16</c:v>
                </c:pt>
                <c:pt idx="49">
                  <c:v>16</c:v>
                </c:pt>
                <c:pt idx="50">
                  <c:v>9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60975413570203E-2"/>
              <c:y val="0.391178510902577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73450381270204"/>
          <c:y val="0.23173655751886102"/>
          <c:w val="7.5126705076463102E-2"/>
          <c:h val="0.13751035095524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mnd'!$L$399:$L$410</c:f>
              <c:numCache>
                <c:formatCode>0.0</c:formatCode>
                <c:ptCount val="12"/>
                <c:pt idx="0">
                  <c:v>275.79090909090911</c:v>
                </c:pt>
                <c:pt idx="1">
                  <c:v>230.34375</c:v>
                </c:pt>
                <c:pt idx="2">
                  <c:v>247.48235294117632</c:v>
                </c:pt>
                <c:pt idx="3">
                  <c:v>270.75555555555559</c:v>
                </c:pt>
                <c:pt idx="4">
                  <c:v>280.85454545454542</c:v>
                </c:pt>
                <c:pt idx="5">
                  <c:v>275.12058823529418</c:v>
                </c:pt>
                <c:pt idx="6">
                  <c:v>285.54999999999995</c:v>
                </c:pt>
                <c:pt idx="7">
                  <c:v>285.8266666666666</c:v>
                </c:pt>
                <c:pt idx="8">
                  <c:v>278.51578947368409</c:v>
                </c:pt>
                <c:pt idx="9">
                  <c:v>244.66458333333341</c:v>
                </c:pt>
                <c:pt idx="10">
                  <c:v>259.31707317073159</c:v>
                </c:pt>
                <c:pt idx="11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mnd'!$L$120:$L$131</c:f>
              <c:numCache>
                <c:formatCode>0</c:formatCode>
                <c:ptCount val="12"/>
                <c:pt idx="0">
                  <c:v>265.60952380952375</c:v>
                </c:pt>
                <c:pt idx="1">
                  <c:v>271.19000000000005</c:v>
                </c:pt>
                <c:pt idx="2">
                  <c:v>229.85384615384609</c:v>
                </c:pt>
                <c:pt idx="3">
                  <c:v>267.37021276595738</c:v>
                </c:pt>
                <c:pt idx="4">
                  <c:v>257.02653061224481</c:v>
                </c:pt>
                <c:pt idx="5">
                  <c:v>284.15555555555557</c:v>
                </c:pt>
                <c:pt idx="6">
                  <c:v>287.55</c:v>
                </c:pt>
                <c:pt idx="7">
                  <c:v>252.87857142857152</c:v>
                </c:pt>
                <c:pt idx="8">
                  <c:v>275.82400000000001</c:v>
                </c:pt>
                <c:pt idx="9">
                  <c:v>265.44285714285706</c:v>
                </c:pt>
                <c:pt idx="10">
                  <c:v>283.49799999999993</c:v>
                </c:pt>
                <c:pt idx="11">
                  <c:v>297.39999999999998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mnd'!$K$399:$K$410</c:f>
              <c:numCache>
                <c:formatCode>0.00</c:formatCode>
                <c:ptCount val="12"/>
                <c:pt idx="0">
                  <c:v>4.2272727272727284</c:v>
                </c:pt>
                <c:pt idx="1">
                  <c:v>4.25</c:v>
                </c:pt>
                <c:pt idx="2">
                  <c:v>4.7647058823529411</c:v>
                </c:pt>
                <c:pt idx="3">
                  <c:v>4.7222222222222223</c:v>
                </c:pt>
                <c:pt idx="4">
                  <c:v>4.836363636363636</c:v>
                </c:pt>
                <c:pt idx="5">
                  <c:v>4.5588235294117645</c:v>
                </c:pt>
                <c:pt idx="6">
                  <c:v>4.7727272727272716</c:v>
                </c:pt>
                <c:pt idx="7">
                  <c:v>5.2666666666666648</c:v>
                </c:pt>
                <c:pt idx="8">
                  <c:v>3.9473684210526319</c:v>
                </c:pt>
                <c:pt idx="9">
                  <c:v>4.625</c:v>
                </c:pt>
                <c:pt idx="10">
                  <c:v>4.8780487804878048</c:v>
                </c:pt>
                <c:pt idx="11">
                  <c:v>4.7857142857142847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mnd'!$K$120:$K$131</c:f>
              <c:numCache>
                <c:formatCode>0.00</c:formatCode>
                <c:ptCount val="12"/>
                <c:pt idx="0">
                  <c:v>4.3333333333333321</c:v>
                </c:pt>
                <c:pt idx="1">
                  <c:v>4.55</c:v>
                </c:pt>
                <c:pt idx="2">
                  <c:v>4.7692307692307683</c:v>
                </c:pt>
                <c:pt idx="3">
                  <c:v>4.3191489361702118</c:v>
                </c:pt>
                <c:pt idx="4">
                  <c:v>4.4693877551020424</c:v>
                </c:pt>
                <c:pt idx="5">
                  <c:v>4.7777777777777777</c:v>
                </c:pt>
                <c:pt idx="6">
                  <c:v>5</c:v>
                </c:pt>
                <c:pt idx="7">
                  <c:v>4.4285714285714306</c:v>
                </c:pt>
                <c:pt idx="8">
                  <c:v>4.5999999999999996</c:v>
                </c:pt>
                <c:pt idx="9">
                  <c:v>4.5714285714285694</c:v>
                </c:pt>
                <c:pt idx="10">
                  <c:v>4.8600000000000003</c:v>
                </c:pt>
                <c:pt idx="11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mnd'!$K$456:$K$467</c:f>
              <c:numCache>
                <c:formatCode>0.00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5.4</c:v>
                </c:pt>
                <c:pt idx="3">
                  <c:v>5</c:v>
                </c:pt>
                <c:pt idx="4">
                  <c:v>6.5714285714285694</c:v>
                </c:pt>
                <c:pt idx="5">
                  <c:v>6.2</c:v>
                </c:pt>
                <c:pt idx="6">
                  <c:v>0</c:v>
                </c:pt>
                <c:pt idx="7">
                  <c:v>6.6666666666666687</c:v>
                </c:pt>
                <c:pt idx="8">
                  <c:v>7</c:v>
                </c:pt>
                <c:pt idx="9">
                  <c:v>5.2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mnd'!$K$170:$K$181</c:f>
              <c:numCache>
                <c:formatCode>0.00</c:formatCode>
                <c:ptCount val="12"/>
                <c:pt idx="0">
                  <c:v>5.3333333333333321</c:v>
                </c:pt>
                <c:pt idx="1">
                  <c:v>0</c:v>
                </c:pt>
                <c:pt idx="2">
                  <c:v>7</c:v>
                </c:pt>
                <c:pt idx="3">
                  <c:v>5.3333333333333321</c:v>
                </c:pt>
                <c:pt idx="4">
                  <c:v>5</c:v>
                </c:pt>
                <c:pt idx="5">
                  <c:v>4.5</c:v>
                </c:pt>
                <c:pt idx="6">
                  <c:v>4.3333333333333321</c:v>
                </c:pt>
                <c:pt idx="7">
                  <c:v>6.8333333333333313</c:v>
                </c:pt>
                <c:pt idx="8">
                  <c:v>5.5</c:v>
                </c:pt>
                <c:pt idx="9">
                  <c:v>5.6666666666666679</c:v>
                </c:pt>
                <c:pt idx="10">
                  <c:v>6.5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mnd'!$L$456:$L$467</c:f>
              <c:numCache>
                <c:formatCode>0.0</c:formatCode>
                <c:ptCount val="12"/>
                <c:pt idx="0">
                  <c:v>307.10000000000002</c:v>
                </c:pt>
                <c:pt idx="1">
                  <c:v>344.6</c:v>
                </c:pt>
                <c:pt idx="2">
                  <c:v>343.78</c:v>
                </c:pt>
                <c:pt idx="3">
                  <c:v>202.9</c:v>
                </c:pt>
                <c:pt idx="4">
                  <c:v>342.5</c:v>
                </c:pt>
                <c:pt idx="5">
                  <c:v>331.5</c:v>
                </c:pt>
                <c:pt idx="6">
                  <c:v>0</c:v>
                </c:pt>
                <c:pt idx="7">
                  <c:v>380.73333333333346</c:v>
                </c:pt>
                <c:pt idx="8">
                  <c:v>244.6</c:v>
                </c:pt>
                <c:pt idx="9">
                  <c:v>249.57999999999996</c:v>
                </c:pt>
                <c:pt idx="10">
                  <c:v>347.8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mnd'!$L$170:$L$181</c:f>
              <c:numCache>
                <c:formatCode>0</c:formatCode>
                <c:ptCount val="12"/>
                <c:pt idx="0">
                  <c:v>296.8</c:v>
                </c:pt>
                <c:pt idx="1">
                  <c:v>0</c:v>
                </c:pt>
                <c:pt idx="2">
                  <c:v>314.23333333333335</c:v>
                </c:pt>
                <c:pt idx="3">
                  <c:v>334.33333333333326</c:v>
                </c:pt>
                <c:pt idx="4">
                  <c:v>243.4</c:v>
                </c:pt>
                <c:pt idx="5">
                  <c:v>229.3</c:v>
                </c:pt>
                <c:pt idx="6">
                  <c:v>271.53333333333325</c:v>
                </c:pt>
                <c:pt idx="7">
                  <c:v>365.45</c:v>
                </c:pt>
                <c:pt idx="8">
                  <c:v>303.3</c:v>
                </c:pt>
                <c:pt idx="9">
                  <c:v>344.09999999999991</c:v>
                </c:pt>
                <c:pt idx="10">
                  <c:v>316.05</c:v>
                </c:pt>
                <c:pt idx="11">
                  <c:v>284.60000000000002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mnd'!$I$456:$I$467</c:f>
              <c:numCache>
                <c:formatCode>0.0</c:formatCode>
                <c:ptCount val="12"/>
                <c:pt idx="0">
                  <c:v>0.83333333333333359</c:v>
                </c:pt>
                <c:pt idx="1">
                  <c:v>2.1276595744680855</c:v>
                </c:pt>
                <c:pt idx="2">
                  <c:v>3.52112676056338</c:v>
                </c:pt>
                <c:pt idx="3">
                  <c:v>1.1111111111111112</c:v>
                </c:pt>
                <c:pt idx="4">
                  <c:v>3.3653846153846154</c:v>
                </c:pt>
                <c:pt idx="5">
                  <c:v>3.7313432835820906</c:v>
                </c:pt>
                <c:pt idx="6">
                  <c:v>0</c:v>
                </c:pt>
                <c:pt idx="7">
                  <c:v>1.9108280254777077</c:v>
                </c:pt>
                <c:pt idx="8">
                  <c:v>0.90090090090090069</c:v>
                </c:pt>
                <c:pt idx="9">
                  <c:v>1.6233766233766229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mnd'!$I$170:$I$181</c:f>
              <c:numCache>
                <c:formatCode>0.0</c:formatCode>
                <c:ptCount val="12"/>
                <c:pt idx="0">
                  <c:v>4.0540540540540553</c:v>
                </c:pt>
                <c:pt idx="1">
                  <c:v>0</c:v>
                </c:pt>
                <c:pt idx="2">
                  <c:v>4.3478260869565215</c:v>
                </c:pt>
                <c:pt idx="3">
                  <c:v>2.0270270270270276</c:v>
                </c:pt>
                <c:pt idx="4">
                  <c:v>0.52083333333333348</c:v>
                </c:pt>
                <c:pt idx="5">
                  <c:v>2.2471910112359552</c:v>
                </c:pt>
                <c:pt idx="6">
                  <c:v>6.6666666666666687</c:v>
                </c:pt>
                <c:pt idx="7">
                  <c:v>3.6585365853658542</c:v>
                </c:pt>
                <c:pt idx="8">
                  <c:v>0.91743119266055051</c:v>
                </c:pt>
                <c:pt idx="9">
                  <c:v>1.1406844106463883</c:v>
                </c:pt>
                <c:pt idx="10">
                  <c:v>0.75471698113207519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mnd'!$I$380:$I$391</c:f>
              <c:numCache>
                <c:formatCode>0.0</c:formatCode>
                <c:ptCount val="12"/>
                <c:pt idx="0">
                  <c:v>24.166666666666671</c:v>
                </c:pt>
                <c:pt idx="1">
                  <c:v>19.148936170212767</c:v>
                </c:pt>
                <c:pt idx="2">
                  <c:v>16.901408450704221</c:v>
                </c:pt>
                <c:pt idx="3">
                  <c:v>30</c:v>
                </c:pt>
                <c:pt idx="4">
                  <c:v>24.038461538461544</c:v>
                </c:pt>
                <c:pt idx="5">
                  <c:v>29.1044776119403</c:v>
                </c:pt>
                <c:pt idx="6">
                  <c:v>31.944444444444439</c:v>
                </c:pt>
                <c:pt idx="7">
                  <c:v>23.566878980891719</c:v>
                </c:pt>
                <c:pt idx="8">
                  <c:v>24.324324324324326</c:v>
                </c:pt>
                <c:pt idx="9">
                  <c:v>18.181818181818183</c:v>
                </c:pt>
                <c:pt idx="10">
                  <c:v>23.966942148760328</c:v>
                </c:pt>
                <c:pt idx="11">
                  <c:v>32.142857142857153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0.0</c:formatCode>
                <c:ptCount val="12"/>
                <c:pt idx="0">
                  <c:v>29.729729729729719</c:v>
                </c:pt>
                <c:pt idx="1">
                  <c:v>19.230769230769223</c:v>
                </c:pt>
                <c:pt idx="2">
                  <c:v>20.289855072463769</c:v>
                </c:pt>
                <c:pt idx="3">
                  <c:v>29.729729729729719</c:v>
                </c:pt>
                <c:pt idx="4">
                  <c:v>21.875</c:v>
                </c:pt>
                <c:pt idx="5">
                  <c:v>26.966292134831448</c:v>
                </c:pt>
                <c:pt idx="6">
                  <c:v>26.666666666666675</c:v>
                </c:pt>
                <c:pt idx="7">
                  <c:v>14.634146341463419</c:v>
                </c:pt>
                <c:pt idx="8">
                  <c:v>30.275229357798157</c:v>
                </c:pt>
                <c:pt idx="9">
                  <c:v>20.912547528517106</c:v>
                </c:pt>
                <c:pt idx="10">
                  <c:v>22.641509433962256</c:v>
                </c:pt>
                <c:pt idx="11">
                  <c:v>30.232558139534881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mnd'!$H$380:$H$391</c:f>
              <c:numCache>
                <c:formatCode>General</c:formatCode>
                <c:ptCount val="12"/>
                <c:pt idx="0">
                  <c:v>29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50</c:v>
                </c:pt>
                <c:pt idx="5">
                  <c:v>39</c:v>
                </c:pt>
                <c:pt idx="6">
                  <c:v>23</c:v>
                </c:pt>
                <c:pt idx="7">
                  <c:v>37</c:v>
                </c:pt>
                <c:pt idx="8">
                  <c:v>27</c:v>
                </c:pt>
                <c:pt idx="9">
                  <c:v>56</c:v>
                </c:pt>
                <c:pt idx="10">
                  <c:v>58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mnd'!$H$104:$H$115</c:f>
              <c:numCache>
                <c:formatCode>General</c:formatCode>
                <c:ptCount val="12"/>
                <c:pt idx="0">
                  <c:v>22</c:v>
                </c:pt>
                <c:pt idx="1">
                  <c:v>10</c:v>
                </c:pt>
                <c:pt idx="2">
                  <c:v>14</c:v>
                </c:pt>
                <c:pt idx="3">
                  <c:v>44</c:v>
                </c:pt>
                <c:pt idx="4">
                  <c:v>42</c:v>
                </c:pt>
                <c:pt idx="5">
                  <c:v>24</c:v>
                </c:pt>
                <c:pt idx="6">
                  <c:v>12</c:v>
                </c:pt>
                <c:pt idx="7">
                  <c:v>24</c:v>
                </c:pt>
                <c:pt idx="8">
                  <c:v>66</c:v>
                </c:pt>
                <c:pt idx="9">
                  <c:v>55</c:v>
                </c:pt>
                <c:pt idx="10">
                  <c:v>60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mnd'!$H$456:$H$467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mnd'!$H$170:$H$181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mnd'!$H$475:$H$486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mnd'!$H$189:$H$200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mnd'!$I$475:$I$486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2.1126760563380276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mnd'!$I$189:$I$200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1.041666666666667</c:v>
                </c:pt>
                <c:pt idx="5">
                  <c:v>1.1235955056179776</c:v>
                </c:pt>
                <c:pt idx="6">
                  <c:v>6.6666666666666687</c:v>
                </c:pt>
                <c:pt idx="7">
                  <c:v>0.6097560975609756</c:v>
                </c:pt>
                <c:pt idx="8">
                  <c:v>0</c:v>
                </c:pt>
                <c:pt idx="9">
                  <c:v>0</c:v>
                </c:pt>
                <c:pt idx="10">
                  <c:v>1.1320754716981127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Kastrater: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Uke!$U$64:$U$115</c:f>
              <c:numCache>
                <c:formatCode>0</c:formatCode>
                <c:ptCount val="52"/>
                <c:pt idx="0">
                  <c:v>853.62222222222226</c:v>
                </c:pt>
                <c:pt idx="1">
                  <c:v>707.65714285714307</c:v>
                </c:pt>
                <c:pt idx="2">
                  <c:v>649.5</c:v>
                </c:pt>
                <c:pt idx="3">
                  <c:v>799.42105263157907</c:v>
                </c:pt>
                <c:pt idx="4">
                  <c:v>646.375</c:v>
                </c:pt>
                <c:pt idx="5">
                  <c:v>694.3</c:v>
                </c:pt>
                <c:pt idx="6">
                  <c:v>728.36363636363649</c:v>
                </c:pt>
                <c:pt idx="7">
                  <c:v>610.66666666666652</c:v>
                </c:pt>
                <c:pt idx="8">
                  <c:v>639</c:v>
                </c:pt>
                <c:pt idx="9">
                  <c:v>768.48148148148141</c:v>
                </c:pt>
                <c:pt idx="10">
                  <c:v>676.31578947368405</c:v>
                </c:pt>
                <c:pt idx="11">
                  <c:v>629.24242424242414</c:v>
                </c:pt>
                <c:pt idx="12">
                  <c:v>571.8536585365855</c:v>
                </c:pt>
                <c:pt idx="13">
                  <c:v>641.8888888888888</c:v>
                </c:pt>
                <c:pt idx="14">
                  <c:v>611.55172413793116</c:v>
                </c:pt>
                <c:pt idx="15">
                  <c:v>604.19047619047603</c:v>
                </c:pt>
                <c:pt idx="16">
                  <c:v>777.607142857143</c:v>
                </c:pt>
                <c:pt idx="17">
                  <c:v>672.67647058823525</c:v>
                </c:pt>
                <c:pt idx="18">
                  <c:v>626.29347826086962</c:v>
                </c:pt>
                <c:pt idx="19">
                  <c:v>646.4375</c:v>
                </c:pt>
                <c:pt idx="20">
                  <c:v>648.59259259259261</c:v>
                </c:pt>
                <c:pt idx="21">
                  <c:v>829.90909090909088</c:v>
                </c:pt>
                <c:pt idx="22">
                  <c:v>646.2692307692306</c:v>
                </c:pt>
                <c:pt idx="23">
                  <c:v>689.5918367346942</c:v>
                </c:pt>
                <c:pt idx="24">
                  <c:v>654.73913043478251</c:v>
                </c:pt>
                <c:pt idx="25">
                  <c:v>703.14705882352916</c:v>
                </c:pt>
                <c:pt idx="26">
                  <c:v>573.81081081081084</c:v>
                </c:pt>
                <c:pt idx="27">
                  <c:v>384</c:v>
                </c:pt>
                <c:pt idx="28">
                  <c:v>532</c:v>
                </c:pt>
                <c:pt idx="29">
                  <c:v>645.875</c:v>
                </c:pt>
                <c:pt idx="30">
                  <c:v>948.2</c:v>
                </c:pt>
                <c:pt idx="31">
                  <c:v>597.304347826087</c:v>
                </c:pt>
                <c:pt idx="32">
                  <c:v>686.8421052631578</c:v>
                </c:pt>
                <c:pt idx="33">
                  <c:v>668.97222222222229</c:v>
                </c:pt>
                <c:pt idx="34">
                  <c:v>695.20779220779241</c:v>
                </c:pt>
                <c:pt idx="35">
                  <c:v>672.26666666666642</c:v>
                </c:pt>
                <c:pt idx="36">
                  <c:v>651</c:v>
                </c:pt>
                <c:pt idx="37">
                  <c:v>649.26315789473676</c:v>
                </c:pt>
                <c:pt idx="38">
                  <c:v>679.65</c:v>
                </c:pt>
                <c:pt idx="39">
                  <c:v>659.16666666666652</c:v>
                </c:pt>
                <c:pt idx="40">
                  <c:v>849.45121951219505</c:v>
                </c:pt>
                <c:pt idx="41">
                  <c:v>681.62903225806451</c:v>
                </c:pt>
                <c:pt idx="42">
                  <c:v>629.68965517241361</c:v>
                </c:pt>
                <c:pt idx="43">
                  <c:v>575.03529411764703</c:v>
                </c:pt>
                <c:pt idx="44">
                  <c:v>691.60526315789457</c:v>
                </c:pt>
                <c:pt idx="45">
                  <c:v>621.60493827160496</c:v>
                </c:pt>
                <c:pt idx="46">
                  <c:v>744.82758620689629</c:v>
                </c:pt>
                <c:pt idx="47">
                  <c:v>578.21052631578959</c:v>
                </c:pt>
                <c:pt idx="48">
                  <c:v>557.0645161290322</c:v>
                </c:pt>
                <c:pt idx="49">
                  <c:v>655.34375</c:v>
                </c:pt>
                <c:pt idx="50">
                  <c:v>648.75</c:v>
                </c:pt>
                <c:pt idx="51">
                  <c:v>748.3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C-47DB-B05B-B30E6A0D206E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</c:formatCode>
                <c:ptCount val="52"/>
                <c:pt idx="0">
                  <c:v>729.25</c:v>
                </c:pt>
                <c:pt idx="1">
                  <c:v>733.35</c:v>
                </c:pt>
                <c:pt idx="2">
                  <c:v>632.1111111111112</c:v>
                </c:pt>
                <c:pt idx="3">
                  <c:v>624.83333333333348</c:v>
                </c:pt>
                <c:pt idx="4">
                  <c:v>647</c:v>
                </c:pt>
                <c:pt idx="5">
                  <c:v>600.28571428571445</c:v>
                </c:pt>
                <c:pt idx="6">
                  <c:v>756.72222222222229</c:v>
                </c:pt>
                <c:pt idx="7">
                  <c:v>663</c:v>
                </c:pt>
                <c:pt idx="8">
                  <c:v>653</c:v>
                </c:pt>
                <c:pt idx="9">
                  <c:v>667.08333333333348</c:v>
                </c:pt>
                <c:pt idx="10">
                  <c:v>625.26666666666642</c:v>
                </c:pt>
                <c:pt idx="11">
                  <c:v>556.5625</c:v>
                </c:pt>
                <c:pt idx="12">
                  <c:v>1030</c:v>
                </c:pt>
                <c:pt idx="13">
                  <c:v>720.05555555555566</c:v>
                </c:pt>
                <c:pt idx="14">
                  <c:v>543.72413793103442</c:v>
                </c:pt>
                <c:pt idx="15">
                  <c:v>638.58333333333348</c:v>
                </c:pt>
                <c:pt idx="16">
                  <c:v>688.94444444444434</c:v>
                </c:pt>
                <c:pt idx="17">
                  <c:v>681.90243902439011</c:v>
                </c:pt>
                <c:pt idx="18">
                  <c:v>601.97435897435901</c:v>
                </c:pt>
                <c:pt idx="19">
                  <c:v>591.83928571428555</c:v>
                </c:pt>
                <c:pt idx="20">
                  <c:v>652.16666666666652</c:v>
                </c:pt>
                <c:pt idx="21">
                  <c:v>618.47619047619025</c:v>
                </c:pt>
                <c:pt idx="22">
                  <c:v>672.73913043478251</c:v>
                </c:pt>
                <c:pt idx="23">
                  <c:v>695.83783783783792</c:v>
                </c:pt>
                <c:pt idx="24">
                  <c:v>755.25</c:v>
                </c:pt>
                <c:pt idx="25">
                  <c:v>611.76</c:v>
                </c:pt>
                <c:pt idx="26">
                  <c:v>678.33333333333348</c:v>
                </c:pt>
                <c:pt idx="27">
                  <c:v>597</c:v>
                </c:pt>
                <c:pt idx="28">
                  <c:v>678</c:v>
                </c:pt>
                <c:pt idx="29">
                  <c:v>566.375</c:v>
                </c:pt>
                <c:pt idx="30">
                  <c:v>645.9375</c:v>
                </c:pt>
                <c:pt idx="31">
                  <c:v>598</c:v>
                </c:pt>
                <c:pt idx="32">
                  <c:v>720.14705882352939</c:v>
                </c:pt>
                <c:pt idx="33">
                  <c:v>692.59420289855075</c:v>
                </c:pt>
                <c:pt idx="34">
                  <c:v>714.3888888888888</c:v>
                </c:pt>
                <c:pt idx="35">
                  <c:v>716.8709677419356</c:v>
                </c:pt>
                <c:pt idx="36">
                  <c:v>673.21951219512209</c:v>
                </c:pt>
                <c:pt idx="37">
                  <c:v>632.62790697674404</c:v>
                </c:pt>
                <c:pt idx="38">
                  <c:v>559.35483870967755</c:v>
                </c:pt>
                <c:pt idx="39">
                  <c:v>661.26</c:v>
                </c:pt>
                <c:pt idx="40">
                  <c:v>711.2</c:v>
                </c:pt>
                <c:pt idx="41">
                  <c:v>661.94736842105237</c:v>
                </c:pt>
                <c:pt idx="42">
                  <c:v>631.32558139534899</c:v>
                </c:pt>
                <c:pt idx="43">
                  <c:v>724.642857142857</c:v>
                </c:pt>
                <c:pt idx="44">
                  <c:v>650.00961538461524</c:v>
                </c:pt>
                <c:pt idx="45">
                  <c:v>643.37037037037032</c:v>
                </c:pt>
                <c:pt idx="46">
                  <c:v>655.20588235294122</c:v>
                </c:pt>
                <c:pt idx="47">
                  <c:v>609.6</c:v>
                </c:pt>
                <c:pt idx="48">
                  <c:v>741.75</c:v>
                </c:pt>
                <c:pt idx="49">
                  <c:v>644.8125</c:v>
                </c:pt>
                <c:pt idx="50">
                  <c:v>586.66666666666652</c:v>
                </c:pt>
                <c:pt idx="5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C-47DB-B05B-B30E6A0D2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mnd'!$L$475:$L$486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367.56666666666655</c:v>
                </c:pt>
                <c:pt idx="3">
                  <c:v>0</c:v>
                </c:pt>
                <c:pt idx="4">
                  <c:v>379.8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251.1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mnd'!$L$189:$L$200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243.15</c:v>
                </c:pt>
                <c:pt idx="5">
                  <c:v>287.7</c:v>
                </c:pt>
                <c:pt idx="6">
                  <c:v>234.96666666666661</c:v>
                </c:pt>
                <c:pt idx="7">
                  <c:v>481</c:v>
                </c:pt>
                <c:pt idx="8">
                  <c:v>0</c:v>
                </c:pt>
                <c:pt idx="9">
                  <c:v>0</c:v>
                </c:pt>
                <c:pt idx="10">
                  <c:v>328.23333333333335</c:v>
                </c:pt>
                <c:pt idx="11">
                  <c:v>398.7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mnd'!$K$475:$K$486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5.6666666666666679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mnd'!$K$189:$K$200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5</c:v>
                </c:pt>
                <c:pt idx="6">
                  <c:v>4.6666666666666679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7.3333333333333313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mnd'!$H$361:$H$372</c:f>
              <c:numCache>
                <c:formatCode>General</c:formatCode>
                <c:ptCount val="12"/>
                <c:pt idx="0">
                  <c:v>25</c:v>
                </c:pt>
                <c:pt idx="1">
                  <c:v>9</c:v>
                </c:pt>
                <c:pt idx="2">
                  <c:v>27</c:v>
                </c:pt>
                <c:pt idx="3">
                  <c:v>17</c:v>
                </c:pt>
                <c:pt idx="4">
                  <c:v>28</c:v>
                </c:pt>
                <c:pt idx="5">
                  <c:v>19</c:v>
                </c:pt>
                <c:pt idx="6">
                  <c:v>6</c:v>
                </c:pt>
                <c:pt idx="7">
                  <c:v>35</c:v>
                </c:pt>
                <c:pt idx="8">
                  <c:v>20</c:v>
                </c:pt>
                <c:pt idx="9">
                  <c:v>72</c:v>
                </c:pt>
                <c:pt idx="10">
                  <c:v>45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mnd'!$H$89:$H$100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17</c:v>
                </c:pt>
                <c:pt idx="4">
                  <c:v>29</c:v>
                </c:pt>
                <c:pt idx="5">
                  <c:v>22</c:v>
                </c:pt>
                <c:pt idx="6">
                  <c:v>3</c:v>
                </c:pt>
                <c:pt idx="7">
                  <c:v>49</c:v>
                </c:pt>
                <c:pt idx="8">
                  <c:v>55</c:v>
                </c:pt>
                <c:pt idx="9">
                  <c:v>49</c:v>
                </c:pt>
                <c:pt idx="10">
                  <c:v>65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mnd'!$I$361:$I$372</c:f>
              <c:numCache>
                <c:formatCode>0.0</c:formatCode>
                <c:ptCount val="12"/>
                <c:pt idx="0">
                  <c:v>20.833333333333329</c:v>
                </c:pt>
                <c:pt idx="1">
                  <c:v>19.148936170212767</c:v>
                </c:pt>
                <c:pt idx="2">
                  <c:v>19.014084507042249</c:v>
                </c:pt>
                <c:pt idx="3">
                  <c:v>18.888888888888889</c:v>
                </c:pt>
                <c:pt idx="4">
                  <c:v>13.46153846153846</c:v>
                </c:pt>
                <c:pt idx="5">
                  <c:v>14.17910447761194</c:v>
                </c:pt>
                <c:pt idx="6">
                  <c:v>8.3333333333333357</c:v>
                </c:pt>
                <c:pt idx="7">
                  <c:v>22.29299363057325</c:v>
                </c:pt>
                <c:pt idx="8">
                  <c:v>18.018018018018012</c:v>
                </c:pt>
                <c:pt idx="9">
                  <c:v>23.376623376623382</c:v>
                </c:pt>
                <c:pt idx="10">
                  <c:v>18.595041322314049</c:v>
                </c:pt>
                <c:pt idx="11">
                  <c:v>16.666666666666671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0.0</c:formatCode>
                <c:ptCount val="12"/>
                <c:pt idx="0">
                  <c:v>6.7567567567567588</c:v>
                </c:pt>
                <c:pt idx="1">
                  <c:v>15.38461538461538</c:v>
                </c:pt>
                <c:pt idx="2">
                  <c:v>13.043478260869565</c:v>
                </c:pt>
                <c:pt idx="3">
                  <c:v>11.486486486486484</c:v>
                </c:pt>
                <c:pt idx="4">
                  <c:v>15.104166666666663</c:v>
                </c:pt>
                <c:pt idx="5">
                  <c:v>24.719101123595504</c:v>
                </c:pt>
                <c:pt idx="6">
                  <c:v>6.6666666666666687</c:v>
                </c:pt>
                <c:pt idx="7">
                  <c:v>29.878048780487799</c:v>
                </c:pt>
                <c:pt idx="8">
                  <c:v>25.22935779816514</c:v>
                </c:pt>
                <c:pt idx="9">
                  <c:v>18.631178707224336</c:v>
                </c:pt>
                <c:pt idx="10">
                  <c:v>24.528301886792455</c:v>
                </c:pt>
                <c:pt idx="11">
                  <c:v>11.627906976744184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mnd'!$L$380:$L$391</c:f>
              <c:numCache>
                <c:formatCode>0.0</c:formatCode>
                <c:ptCount val="12"/>
                <c:pt idx="0">
                  <c:v>273.50000000000006</c:v>
                </c:pt>
                <c:pt idx="1">
                  <c:v>252.05555555555557</c:v>
                </c:pt>
                <c:pt idx="2">
                  <c:v>236.9375</c:v>
                </c:pt>
                <c:pt idx="3">
                  <c:v>237.08518518518525</c:v>
                </c:pt>
                <c:pt idx="4">
                  <c:v>271.68200000000002</c:v>
                </c:pt>
                <c:pt idx="5">
                  <c:v>268.55897435897447</c:v>
                </c:pt>
                <c:pt idx="6">
                  <c:v>252.66956521739127</c:v>
                </c:pt>
                <c:pt idx="7">
                  <c:v>280.37837837837839</c:v>
                </c:pt>
                <c:pt idx="8">
                  <c:v>279.33703703703713</c:v>
                </c:pt>
                <c:pt idx="9">
                  <c:v>255.80714285714296</c:v>
                </c:pt>
                <c:pt idx="10">
                  <c:v>278.40000000000003</c:v>
                </c:pt>
                <c:pt idx="11">
                  <c:v>248.95555555555555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mnd'!$L$104:$L$115</c:f>
              <c:numCache>
                <c:formatCode>0</c:formatCode>
                <c:ptCount val="12"/>
                <c:pt idx="0">
                  <c:v>273.30909090909103</c:v>
                </c:pt>
                <c:pt idx="1">
                  <c:v>241.82000000000005</c:v>
                </c:pt>
                <c:pt idx="2">
                  <c:v>225.87857142857141</c:v>
                </c:pt>
                <c:pt idx="3">
                  <c:v>265.65909090909093</c:v>
                </c:pt>
                <c:pt idx="4">
                  <c:v>237.29999999999995</c:v>
                </c:pt>
                <c:pt idx="5">
                  <c:v>255.11250000000001</c:v>
                </c:pt>
                <c:pt idx="6">
                  <c:v>296.17500000000001</c:v>
                </c:pt>
                <c:pt idx="7">
                  <c:v>264.27083333333343</c:v>
                </c:pt>
                <c:pt idx="8">
                  <c:v>265.78939393939402</c:v>
                </c:pt>
                <c:pt idx="9">
                  <c:v>249.99818181818196</c:v>
                </c:pt>
                <c:pt idx="10">
                  <c:v>266.97166666666658</c:v>
                </c:pt>
                <c:pt idx="11">
                  <c:v>236.33076923076919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mnd'!$K$380:$K$391</c:f>
              <c:numCache>
                <c:formatCode>0.00</c:formatCode>
                <c:ptCount val="12"/>
                <c:pt idx="0">
                  <c:v>3.8275862068965529</c:v>
                </c:pt>
                <c:pt idx="1">
                  <c:v>4.3333333333333321</c:v>
                </c:pt>
                <c:pt idx="2">
                  <c:v>4</c:v>
                </c:pt>
                <c:pt idx="3">
                  <c:v>4.1481481481481488</c:v>
                </c:pt>
                <c:pt idx="4">
                  <c:v>4.4800000000000004</c:v>
                </c:pt>
                <c:pt idx="5">
                  <c:v>4.2307692307692308</c:v>
                </c:pt>
                <c:pt idx="6">
                  <c:v>4.7826086956521747</c:v>
                </c:pt>
                <c:pt idx="7">
                  <c:v>4.2972972972972974</c:v>
                </c:pt>
                <c:pt idx="8">
                  <c:v>4.2592592592592595</c:v>
                </c:pt>
                <c:pt idx="9">
                  <c:v>4.3035714285714306</c:v>
                </c:pt>
                <c:pt idx="10">
                  <c:v>4.3103448275862064</c:v>
                </c:pt>
                <c:pt idx="11">
                  <c:v>4.0370370370370372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mnd'!$K$104:$K$115</c:f>
              <c:numCache>
                <c:formatCode>0.00</c:formatCode>
                <c:ptCount val="12"/>
                <c:pt idx="0">
                  <c:v>4.1363636363636367</c:v>
                </c:pt>
                <c:pt idx="1">
                  <c:v>4.5999999999999996</c:v>
                </c:pt>
                <c:pt idx="2">
                  <c:v>4.1428571428571441</c:v>
                </c:pt>
                <c:pt idx="3">
                  <c:v>4.6590909090909092</c:v>
                </c:pt>
                <c:pt idx="4">
                  <c:v>4.1666666666666679</c:v>
                </c:pt>
                <c:pt idx="5">
                  <c:v>4.3333333333333321</c:v>
                </c:pt>
                <c:pt idx="6">
                  <c:v>4.5833333333333321</c:v>
                </c:pt>
                <c:pt idx="7">
                  <c:v>3.875</c:v>
                </c:pt>
                <c:pt idx="8">
                  <c:v>4.0757575757575752</c:v>
                </c:pt>
                <c:pt idx="9">
                  <c:v>4.1272727272727261</c:v>
                </c:pt>
                <c:pt idx="10">
                  <c:v>4.4833333333333343</c:v>
                </c:pt>
                <c:pt idx="11">
                  <c:v>4.5384615384615392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mnd'!$L$361:$L$372</c:f>
              <c:numCache>
                <c:formatCode>0.0</c:formatCode>
                <c:ptCount val="12"/>
                <c:pt idx="0">
                  <c:v>268.75600000000003</c:v>
                </c:pt>
                <c:pt idx="1">
                  <c:v>223.14444444444445</c:v>
                </c:pt>
                <c:pt idx="2">
                  <c:v>180.46666666666664</c:v>
                </c:pt>
                <c:pt idx="3">
                  <c:v>228.25882352941176</c:v>
                </c:pt>
                <c:pt idx="4">
                  <c:v>248.24285714285705</c:v>
                </c:pt>
                <c:pt idx="5">
                  <c:v>248.23684210526321</c:v>
                </c:pt>
                <c:pt idx="6">
                  <c:v>253.6</c:v>
                </c:pt>
                <c:pt idx="7">
                  <c:v>237.94571428571439</c:v>
                </c:pt>
                <c:pt idx="8">
                  <c:v>265.35000000000002</c:v>
                </c:pt>
                <c:pt idx="9">
                  <c:v>243.04722222222233</c:v>
                </c:pt>
                <c:pt idx="10">
                  <c:v>232.67777777777781</c:v>
                </c:pt>
                <c:pt idx="11">
                  <c:v>216.27857142857141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</c:formatCode>
                <c:ptCount val="12"/>
                <c:pt idx="0">
                  <c:v>254.67999999999995</c:v>
                </c:pt>
                <c:pt idx="1">
                  <c:v>195.5</c:v>
                </c:pt>
                <c:pt idx="2">
                  <c:v>219.9</c:v>
                </c:pt>
                <c:pt idx="3">
                  <c:v>209.76470588235296</c:v>
                </c:pt>
                <c:pt idx="4">
                  <c:v>215.04827586206889</c:v>
                </c:pt>
                <c:pt idx="5">
                  <c:v>235.80909090909088</c:v>
                </c:pt>
                <c:pt idx="6">
                  <c:v>289.06666666666666</c:v>
                </c:pt>
                <c:pt idx="7">
                  <c:v>249.49999999999997</c:v>
                </c:pt>
                <c:pt idx="8">
                  <c:v>237.57272727272741</c:v>
                </c:pt>
                <c:pt idx="9">
                  <c:v>235.81836734693871</c:v>
                </c:pt>
                <c:pt idx="10">
                  <c:v>232.02307692307687</c:v>
                </c:pt>
                <c:pt idx="11">
                  <c:v>204.94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mnd'!$K$361:$K$372</c:f>
              <c:numCache>
                <c:formatCode>0.00</c:formatCode>
                <c:ptCount val="12"/>
                <c:pt idx="0">
                  <c:v>3.7599999999999993</c:v>
                </c:pt>
                <c:pt idx="1">
                  <c:v>4.1111111111111116</c:v>
                </c:pt>
                <c:pt idx="2">
                  <c:v>3.7037037037037042</c:v>
                </c:pt>
                <c:pt idx="3">
                  <c:v>3.8823529411764697</c:v>
                </c:pt>
                <c:pt idx="4">
                  <c:v>4.1785714285714306</c:v>
                </c:pt>
                <c:pt idx="5">
                  <c:v>3.7894736842105248</c:v>
                </c:pt>
                <c:pt idx="6">
                  <c:v>4.8333333333333321</c:v>
                </c:pt>
                <c:pt idx="7">
                  <c:v>3.4857142857142871</c:v>
                </c:pt>
                <c:pt idx="8">
                  <c:v>4.8499999999999996</c:v>
                </c:pt>
                <c:pt idx="9">
                  <c:v>3.8888888888888888</c:v>
                </c:pt>
                <c:pt idx="10">
                  <c:v>3.7333333333333343</c:v>
                </c:pt>
                <c:pt idx="11">
                  <c:v>4.6428571428571441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mnd'!$K$89:$K$100</c:f>
              <c:numCache>
                <c:formatCode>0.00</c:formatCode>
                <c:ptCount val="12"/>
                <c:pt idx="0">
                  <c:v>3.6</c:v>
                </c:pt>
                <c:pt idx="1">
                  <c:v>4.125</c:v>
                </c:pt>
                <c:pt idx="2">
                  <c:v>5</c:v>
                </c:pt>
                <c:pt idx="3">
                  <c:v>3.8235294117647056</c:v>
                </c:pt>
                <c:pt idx="4">
                  <c:v>3.8965517241379306</c:v>
                </c:pt>
                <c:pt idx="5">
                  <c:v>3.9090909090909096</c:v>
                </c:pt>
                <c:pt idx="6">
                  <c:v>4.6666666666666679</c:v>
                </c:pt>
                <c:pt idx="7">
                  <c:v>3.9183673469387754</c:v>
                </c:pt>
                <c:pt idx="8">
                  <c:v>3.9818181818181824</c:v>
                </c:pt>
                <c:pt idx="9">
                  <c:v>3.8163265306122449</c:v>
                </c:pt>
                <c:pt idx="10">
                  <c:v>4.5384615384615392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mnd'!$H$342:$H$353</c:f>
              <c:numCache>
                <c:formatCode>General</c:formatCode>
                <c:ptCount val="12"/>
                <c:pt idx="0">
                  <c:v>11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3</c:v>
                </c:pt>
                <c:pt idx="7">
                  <c:v>19</c:v>
                </c:pt>
                <c:pt idx="8">
                  <c:v>10</c:v>
                </c:pt>
                <c:pt idx="9">
                  <c:v>39</c:v>
                </c:pt>
                <c:pt idx="10">
                  <c:v>53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A40-8DD7-F1E533E70270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mnd'!$H$74:$H$85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13</c:v>
                </c:pt>
                <c:pt idx="5">
                  <c:v>6</c:v>
                </c:pt>
                <c:pt idx="6">
                  <c:v>1</c:v>
                </c:pt>
                <c:pt idx="7">
                  <c:v>32</c:v>
                </c:pt>
                <c:pt idx="8">
                  <c:v>35</c:v>
                </c:pt>
                <c:pt idx="9">
                  <c:v>42</c:v>
                </c:pt>
                <c:pt idx="10">
                  <c:v>44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4-4A40-8DD7-F1E533E7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6064"/>
        <c:axId val="488696456"/>
      </c:barChart>
      <c:catAx>
        <c:axId val="48869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64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mnd'!$I$342:$I$353</c:f>
              <c:numCache>
                <c:formatCode>0.0</c:formatCode>
                <c:ptCount val="12"/>
                <c:pt idx="0">
                  <c:v>9.1666666666666643</c:v>
                </c:pt>
                <c:pt idx="1">
                  <c:v>4.255319148936171</c:v>
                </c:pt>
                <c:pt idx="2">
                  <c:v>3.52112676056338</c:v>
                </c:pt>
                <c:pt idx="3">
                  <c:v>8.8888888888888893</c:v>
                </c:pt>
                <c:pt idx="4">
                  <c:v>4.3269230769230793</c:v>
                </c:pt>
                <c:pt idx="5">
                  <c:v>7.4626865671641811</c:v>
                </c:pt>
                <c:pt idx="6">
                  <c:v>4.1666666666666679</c:v>
                </c:pt>
                <c:pt idx="7">
                  <c:v>12.101910828025485</c:v>
                </c:pt>
                <c:pt idx="8">
                  <c:v>9.0090090090090058</c:v>
                </c:pt>
                <c:pt idx="9">
                  <c:v>12.662337662337665</c:v>
                </c:pt>
                <c:pt idx="10">
                  <c:v>21.900826446280995</c:v>
                </c:pt>
                <c:pt idx="11">
                  <c:v>11.90476190476191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0.0</c:formatCode>
                <c:ptCount val="12"/>
                <c:pt idx="0">
                  <c:v>4.0540540540540553</c:v>
                </c:pt>
                <c:pt idx="1">
                  <c:v>11.53846153846154</c:v>
                </c:pt>
                <c:pt idx="2">
                  <c:v>11.594202898550723</c:v>
                </c:pt>
                <c:pt idx="3">
                  <c:v>4.0540540540540553</c:v>
                </c:pt>
                <c:pt idx="4">
                  <c:v>6.7708333333333313</c:v>
                </c:pt>
                <c:pt idx="5">
                  <c:v>6.741573033707863</c:v>
                </c:pt>
                <c:pt idx="6">
                  <c:v>2.2222222222222223</c:v>
                </c:pt>
                <c:pt idx="7">
                  <c:v>19.512195121951219</c:v>
                </c:pt>
                <c:pt idx="8">
                  <c:v>16.055045871559621</c:v>
                </c:pt>
                <c:pt idx="9">
                  <c:v>15.969581749049423</c:v>
                </c:pt>
                <c:pt idx="10">
                  <c:v>16.60377358490566</c:v>
                </c:pt>
                <c:pt idx="11">
                  <c:v>18.604651162790699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02011686931919E-2"/>
          <c:y val="0.17211296067162371"/>
          <c:w val="0.87629783740126377"/>
          <c:h val="0.66751202631913675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År!$X$23:$X$36</c:f>
              <c:numCache>
                <c:formatCode>0</c:formatCode>
                <c:ptCount val="14"/>
                <c:pt idx="0">
                  <c:v>12.532981530343008</c:v>
                </c:pt>
                <c:pt idx="1">
                  <c:v>15.453527435610299</c:v>
                </c:pt>
                <c:pt idx="2">
                  <c:v>15.256305939788442</c:v>
                </c:pt>
                <c:pt idx="3">
                  <c:v>19.109269808389431</c:v>
                </c:pt>
                <c:pt idx="4">
                  <c:v>18.019801980198025</c:v>
                </c:pt>
                <c:pt idx="5">
                  <c:v>16.311399443929563</c:v>
                </c:pt>
                <c:pt idx="6">
                  <c:v>18.85067479320853</c:v>
                </c:pt>
                <c:pt idx="7">
                  <c:v>20.578473210052152</c:v>
                </c:pt>
                <c:pt idx="8">
                  <c:v>23.2527759634226</c:v>
                </c:pt>
                <c:pt idx="9">
                  <c:v>25.385462555066077</c:v>
                </c:pt>
                <c:pt idx="10">
                  <c:v>24.723404255319146</c:v>
                </c:pt>
                <c:pt idx="11">
                  <c:v>23.627596439169139</c:v>
                </c:pt>
                <c:pt idx="12">
                  <c:v>27.580174927113703</c:v>
                </c:pt>
                <c:pt idx="13">
                  <c:v>33.168927250308265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1-4014-A4B4-16C09FA0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Kastrat, middel LENGDE</a:t>
            </a:r>
          </a:p>
        </c:rich>
      </c:tx>
      <c:layout>
        <c:manualLayout>
          <c:xMode val="edge"/>
          <c:yMode val="edge"/>
          <c:x val="0.18543513759471147"/>
          <c:y val="4.2145477987791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0.0</c:formatCode>
                <c:ptCount val="52"/>
                <c:pt idx="0">
                  <c:v>207.28888888888889</c:v>
                </c:pt>
                <c:pt idx="1">
                  <c:v>209.82857142857139</c:v>
                </c:pt>
                <c:pt idx="2">
                  <c:v>210.21428571428575</c:v>
                </c:pt>
                <c:pt idx="3">
                  <c:v>209.42105263157899</c:v>
                </c:pt>
                <c:pt idx="4">
                  <c:v>184.125</c:v>
                </c:pt>
                <c:pt idx="5">
                  <c:v>198.5</c:v>
                </c:pt>
                <c:pt idx="6">
                  <c:v>212.27272727272728</c:v>
                </c:pt>
                <c:pt idx="7">
                  <c:v>201.28571428571425</c:v>
                </c:pt>
                <c:pt idx="8">
                  <c:v>207.5</c:v>
                </c:pt>
                <c:pt idx="9">
                  <c:v>202.18518518518519</c:v>
                </c:pt>
                <c:pt idx="10">
                  <c:v>202.52631578947364</c:v>
                </c:pt>
                <c:pt idx="11">
                  <c:v>182.96969696969697</c:v>
                </c:pt>
                <c:pt idx="12">
                  <c:v>202.82926829268297</c:v>
                </c:pt>
                <c:pt idx="13">
                  <c:v>216.22222222222223</c:v>
                </c:pt>
                <c:pt idx="14">
                  <c:v>194.65517241379317</c:v>
                </c:pt>
                <c:pt idx="15">
                  <c:v>192.61904761904765</c:v>
                </c:pt>
                <c:pt idx="16">
                  <c:v>214.32142857142861</c:v>
                </c:pt>
                <c:pt idx="17">
                  <c:v>215.35294117647061</c:v>
                </c:pt>
                <c:pt idx="18">
                  <c:v>206.58695652173913</c:v>
                </c:pt>
                <c:pt idx="19">
                  <c:v>204.75</c:v>
                </c:pt>
                <c:pt idx="20">
                  <c:v>206.14814814814821</c:v>
                </c:pt>
                <c:pt idx="21">
                  <c:v>189.63636363636363</c:v>
                </c:pt>
                <c:pt idx="22">
                  <c:v>204.57692307692312</c:v>
                </c:pt>
                <c:pt idx="23">
                  <c:v>206.87755102040816</c:v>
                </c:pt>
                <c:pt idx="24">
                  <c:v>201.13043478260872</c:v>
                </c:pt>
                <c:pt idx="25">
                  <c:v>212.44117647058823</c:v>
                </c:pt>
                <c:pt idx="26">
                  <c:v>206.62162162162164</c:v>
                </c:pt>
                <c:pt idx="27">
                  <c:v>203</c:v>
                </c:pt>
                <c:pt idx="28">
                  <c:v>207.6</c:v>
                </c:pt>
                <c:pt idx="29">
                  <c:v>200.875</c:v>
                </c:pt>
                <c:pt idx="30">
                  <c:v>212</c:v>
                </c:pt>
                <c:pt idx="31">
                  <c:v>203.69565217391303</c:v>
                </c:pt>
                <c:pt idx="32">
                  <c:v>207.15789473684217</c:v>
                </c:pt>
                <c:pt idx="33">
                  <c:v>204.88888888888889</c:v>
                </c:pt>
                <c:pt idx="34">
                  <c:v>209.41558441558445</c:v>
                </c:pt>
                <c:pt idx="35">
                  <c:v>211.06666666666661</c:v>
                </c:pt>
                <c:pt idx="36">
                  <c:v>197.24242424242425</c:v>
                </c:pt>
                <c:pt idx="37">
                  <c:v>197.36842105263159</c:v>
                </c:pt>
                <c:pt idx="38">
                  <c:v>206.65</c:v>
                </c:pt>
                <c:pt idx="39">
                  <c:v>201.3</c:v>
                </c:pt>
                <c:pt idx="40">
                  <c:v>212.75609756097563</c:v>
                </c:pt>
                <c:pt idx="41">
                  <c:v>203.758064516129</c:v>
                </c:pt>
                <c:pt idx="42">
                  <c:v>196.51724137931035</c:v>
                </c:pt>
                <c:pt idx="43">
                  <c:v>199.64705882352939</c:v>
                </c:pt>
                <c:pt idx="44">
                  <c:v>203.64473684210523</c:v>
                </c:pt>
                <c:pt idx="45">
                  <c:v>200.62962962962965</c:v>
                </c:pt>
                <c:pt idx="46">
                  <c:v>207.03448275862075</c:v>
                </c:pt>
                <c:pt idx="47">
                  <c:v>202.21052631578945</c:v>
                </c:pt>
                <c:pt idx="48">
                  <c:v>189.38709677419348</c:v>
                </c:pt>
                <c:pt idx="49">
                  <c:v>201.125</c:v>
                </c:pt>
                <c:pt idx="50">
                  <c:v>212.75</c:v>
                </c:pt>
                <c:pt idx="51">
                  <c:v>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5-4448-92AE-6E36FC0CA7EB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0.0</c:formatCode>
                <c:ptCount val="52"/>
                <c:pt idx="0">
                  <c:v>211.9375</c:v>
                </c:pt>
                <c:pt idx="1">
                  <c:v>211.05</c:v>
                </c:pt>
                <c:pt idx="2">
                  <c:v>187.11111111111111</c:v>
                </c:pt>
                <c:pt idx="3">
                  <c:v>203.16666666666663</c:v>
                </c:pt>
                <c:pt idx="4">
                  <c:v>207.75</c:v>
                </c:pt>
                <c:pt idx="5">
                  <c:v>194.14285714285711</c:v>
                </c:pt>
                <c:pt idx="6">
                  <c:v>208.16666666666663</c:v>
                </c:pt>
                <c:pt idx="7">
                  <c:v>193.64285714285711</c:v>
                </c:pt>
                <c:pt idx="8">
                  <c:v>193.76923076923072</c:v>
                </c:pt>
                <c:pt idx="9">
                  <c:v>190.25</c:v>
                </c:pt>
                <c:pt idx="10">
                  <c:v>192.2</c:v>
                </c:pt>
                <c:pt idx="11">
                  <c:v>191.5</c:v>
                </c:pt>
                <c:pt idx="12">
                  <c:v>226.5</c:v>
                </c:pt>
                <c:pt idx="13">
                  <c:v>216.1666666666666</c:v>
                </c:pt>
                <c:pt idx="14">
                  <c:v>198.79310344827593</c:v>
                </c:pt>
                <c:pt idx="15">
                  <c:v>197.58333333333337</c:v>
                </c:pt>
                <c:pt idx="16">
                  <c:v>211.94444444444443</c:v>
                </c:pt>
                <c:pt idx="17">
                  <c:v>202</c:v>
                </c:pt>
                <c:pt idx="18">
                  <c:v>204.35897435897436</c:v>
                </c:pt>
                <c:pt idx="19">
                  <c:v>198.26785714285711</c:v>
                </c:pt>
                <c:pt idx="20">
                  <c:v>200.64285714285711</c:v>
                </c:pt>
                <c:pt idx="21">
                  <c:v>203.11904761904765</c:v>
                </c:pt>
                <c:pt idx="22">
                  <c:v>193.60869565217391</c:v>
                </c:pt>
                <c:pt idx="23">
                  <c:v>208.972972972973</c:v>
                </c:pt>
                <c:pt idx="24">
                  <c:v>207.25</c:v>
                </c:pt>
                <c:pt idx="25">
                  <c:v>208.36000000000004</c:v>
                </c:pt>
                <c:pt idx="26">
                  <c:v>207.16666666666663</c:v>
                </c:pt>
                <c:pt idx="27">
                  <c:v>206.875</c:v>
                </c:pt>
                <c:pt idx="28">
                  <c:v>194</c:v>
                </c:pt>
                <c:pt idx="29">
                  <c:v>199</c:v>
                </c:pt>
                <c:pt idx="30">
                  <c:v>215</c:v>
                </c:pt>
                <c:pt idx="31">
                  <c:v>179.33333333333337</c:v>
                </c:pt>
                <c:pt idx="32">
                  <c:v>212.73529411764704</c:v>
                </c:pt>
                <c:pt idx="33">
                  <c:v>202.79710144927537</c:v>
                </c:pt>
                <c:pt idx="34">
                  <c:v>198</c:v>
                </c:pt>
                <c:pt idx="35">
                  <c:v>210.40322580645156</c:v>
                </c:pt>
                <c:pt idx="36">
                  <c:v>207.31707317073167</c:v>
                </c:pt>
                <c:pt idx="37">
                  <c:v>196.51162790697677</c:v>
                </c:pt>
                <c:pt idx="38">
                  <c:v>200.70967741935485</c:v>
                </c:pt>
                <c:pt idx="39">
                  <c:v>204.9</c:v>
                </c:pt>
                <c:pt idx="40">
                  <c:v>202.2</c:v>
                </c:pt>
                <c:pt idx="41">
                  <c:v>190.63157894736841</c:v>
                </c:pt>
                <c:pt idx="42">
                  <c:v>194.94186046511632</c:v>
                </c:pt>
                <c:pt idx="43">
                  <c:v>206.32142857142861</c:v>
                </c:pt>
                <c:pt idx="44">
                  <c:v>197.91346153846155</c:v>
                </c:pt>
                <c:pt idx="45">
                  <c:v>207.46296296296296</c:v>
                </c:pt>
                <c:pt idx="46">
                  <c:v>204.60294117647061</c:v>
                </c:pt>
                <c:pt idx="47">
                  <c:v>188.6</c:v>
                </c:pt>
                <c:pt idx="48">
                  <c:v>198.1875</c:v>
                </c:pt>
                <c:pt idx="49">
                  <c:v>197.6875</c:v>
                </c:pt>
                <c:pt idx="50">
                  <c:v>194.22222222222223</c:v>
                </c:pt>
                <c:pt idx="51">
                  <c:v>224.5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5-4448-92AE-6E36FC0C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40117487100166"/>
          <c:y val="0.11228717976037275"/>
          <c:w val="8.9159879333529077E-2"/>
          <c:h val="0.14866776652577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mnd'!$L$342:$L$353</c:f>
              <c:numCache>
                <c:formatCode>0.0</c:formatCode>
                <c:ptCount val="12"/>
                <c:pt idx="0">
                  <c:v>235.8</c:v>
                </c:pt>
                <c:pt idx="1">
                  <c:v>211.7</c:v>
                </c:pt>
                <c:pt idx="2">
                  <c:v>177.68</c:v>
                </c:pt>
                <c:pt idx="3">
                  <c:v>181.75</c:v>
                </c:pt>
                <c:pt idx="4">
                  <c:v>201.86666666666673</c:v>
                </c:pt>
                <c:pt idx="5">
                  <c:v>219.63</c:v>
                </c:pt>
                <c:pt idx="6">
                  <c:v>217</c:v>
                </c:pt>
                <c:pt idx="7">
                  <c:v>200.61578947368412</c:v>
                </c:pt>
                <c:pt idx="8">
                  <c:v>200.73</c:v>
                </c:pt>
                <c:pt idx="9">
                  <c:v>224.95128205128205</c:v>
                </c:pt>
                <c:pt idx="10">
                  <c:v>219.53773584905673</c:v>
                </c:pt>
                <c:pt idx="11">
                  <c:v>182.23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</c:formatCode>
                <c:ptCount val="12"/>
                <c:pt idx="0">
                  <c:v>169.43333333333339</c:v>
                </c:pt>
                <c:pt idx="1">
                  <c:v>183.23333333333335</c:v>
                </c:pt>
                <c:pt idx="2">
                  <c:v>181.6875</c:v>
                </c:pt>
                <c:pt idx="3">
                  <c:v>224.94999999999996</c:v>
                </c:pt>
                <c:pt idx="4">
                  <c:v>193.04615384615389</c:v>
                </c:pt>
                <c:pt idx="5">
                  <c:v>240.24999999999997</c:v>
                </c:pt>
                <c:pt idx="6">
                  <c:v>78.2</c:v>
                </c:pt>
                <c:pt idx="7">
                  <c:v>223.265625</c:v>
                </c:pt>
                <c:pt idx="8">
                  <c:v>202.12000000000003</c:v>
                </c:pt>
                <c:pt idx="9">
                  <c:v>211.23333333333329</c:v>
                </c:pt>
                <c:pt idx="10">
                  <c:v>178.52272727272731</c:v>
                </c:pt>
                <c:pt idx="11">
                  <c:v>184.83750000000001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mnd'!$K$342:$K$353</c:f>
              <c:numCache>
                <c:formatCode>0.00</c:formatCode>
                <c:ptCount val="12"/>
                <c:pt idx="0">
                  <c:v>3.6363636363636358</c:v>
                </c:pt>
                <c:pt idx="1">
                  <c:v>2.5</c:v>
                </c:pt>
                <c:pt idx="2">
                  <c:v>3.6</c:v>
                </c:pt>
                <c:pt idx="3">
                  <c:v>3.875</c:v>
                </c:pt>
                <c:pt idx="4">
                  <c:v>3.5555555555555558</c:v>
                </c:pt>
                <c:pt idx="5">
                  <c:v>3.5</c:v>
                </c:pt>
                <c:pt idx="6">
                  <c:v>3</c:v>
                </c:pt>
                <c:pt idx="7">
                  <c:v>3.8421052631578951</c:v>
                </c:pt>
                <c:pt idx="8">
                  <c:v>3</c:v>
                </c:pt>
                <c:pt idx="9">
                  <c:v>3.2307692307692299</c:v>
                </c:pt>
                <c:pt idx="10">
                  <c:v>3.8490566037735849</c:v>
                </c:pt>
                <c:pt idx="11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mnd'!$K$74:$K$85</c:f>
              <c:numCache>
                <c:formatCode>0.00</c:formatCode>
                <c:ptCount val="12"/>
                <c:pt idx="0">
                  <c:v>3.3333333333333344</c:v>
                </c:pt>
                <c:pt idx="1">
                  <c:v>4</c:v>
                </c:pt>
                <c:pt idx="2">
                  <c:v>3.625</c:v>
                </c:pt>
                <c:pt idx="3">
                  <c:v>3.5</c:v>
                </c:pt>
                <c:pt idx="4">
                  <c:v>2.9230769230769238</c:v>
                </c:pt>
                <c:pt idx="5">
                  <c:v>4.5</c:v>
                </c:pt>
                <c:pt idx="6">
                  <c:v>5</c:v>
                </c:pt>
                <c:pt idx="7">
                  <c:v>3.84375</c:v>
                </c:pt>
                <c:pt idx="8">
                  <c:v>4.2</c:v>
                </c:pt>
                <c:pt idx="9">
                  <c:v>3.5952380952380967</c:v>
                </c:pt>
                <c:pt idx="10">
                  <c:v>3.6590909090909096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mnd'!$H$323:$H$334</c:f>
              <c:numCache>
                <c:formatCode>General</c:formatCode>
                <c:ptCount val="12"/>
                <c:pt idx="0">
                  <c:v>10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18</c:v>
                </c:pt>
                <c:pt idx="9">
                  <c:v>31</c:v>
                </c:pt>
                <c:pt idx="10">
                  <c:v>16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D83-9038-6E6D840B10B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18</c:v>
                </c:pt>
                <c:pt idx="9">
                  <c:v>30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D83-9038-6E6D840B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0768"/>
        <c:axId val="488701160"/>
      </c:barChart>
      <c:catAx>
        <c:axId val="488700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0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mnd'!$I$323:$I$334</c:f>
              <c:numCache>
                <c:formatCode>0.0</c:formatCode>
                <c:ptCount val="12"/>
                <c:pt idx="0">
                  <c:v>8.3333333333333357</c:v>
                </c:pt>
                <c:pt idx="1">
                  <c:v>0</c:v>
                </c:pt>
                <c:pt idx="2">
                  <c:v>4.2253521126760551</c:v>
                </c:pt>
                <c:pt idx="3">
                  <c:v>1.1111111111111112</c:v>
                </c:pt>
                <c:pt idx="4">
                  <c:v>0.48076923076923056</c:v>
                </c:pt>
                <c:pt idx="5">
                  <c:v>0.74626865671641807</c:v>
                </c:pt>
                <c:pt idx="6">
                  <c:v>6.9444444444444438</c:v>
                </c:pt>
                <c:pt idx="7">
                  <c:v>5.0955414012738842</c:v>
                </c:pt>
                <c:pt idx="8">
                  <c:v>16.216216216216221</c:v>
                </c:pt>
                <c:pt idx="9">
                  <c:v>10.064935064935064</c:v>
                </c:pt>
                <c:pt idx="10">
                  <c:v>6.6115702479338863</c:v>
                </c:pt>
                <c:pt idx="11">
                  <c:v>8.3333333333333357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1.3513513513513515</c:v>
                </c:pt>
                <c:pt idx="1">
                  <c:v>3.8461538461538449</c:v>
                </c:pt>
                <c:pt idx="2">
                  <c:v>5.7971014492753614</c:v>
                </c:pt>
                <c:pt idx="3">
                  <c:v>1.3513513513513515</c:v>
                </c:pt>
                <c:pt idx="4">
                  <c:v>4.1666666666666679</c:v>
                </c:pt>
                <c:pt idx="5">
                  <c:v>1.1235955056179776</c:v>
                </c:pt>
                <c:pt idx="6">
                  <c:v>0</c:v>
                </c:pt>
                <c:pt idx="7">
                  <c:v>7.926829268292682</c:v>
                </c:pt>
                <c:pt idx="8">
                  <c:v>8.2568807339449517</c:v>
                </c:pt>
                <c:pt idx="9">
                  <c:v>11.406844106463883</c:v>
                </c:pt>
                <c:pt idx="10">
                  <c:v>3.7735849056603761</c:v>
                </c:pt>
                <c:pt idx="11">
                  <c:v>6.9767441860465107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mnd'!$L$323:$L$334</c:f>
              <c:numCache>
                <c:formatCode>0.0</c:formatCode>
                <c:ptCount val="12"/>
                <c:pt idx="0">
                  <c:v>187.79</c:v>
                </c:pt>
                <c:pt idx="1">
                  <c:v>0</c:v>
                </c:pt>
                <c:pt idx="2">
                  <c:v>118.3</c:v>
                </c:pt>
                <c:pt idx="3">
                  <c:v>123.3</c:v>
                </c:pt>
                <c:pt idx="4">
                  <c:v>149</c:v>
                </c:pt>
                <c:pt idx="5">
                  <c:v>267.3</c:v>
                </c:pt>
                <c:pt idx="6">
                  <c:v>199.14</c:v>
                </c:pt>
                <c:pt idx="7">
                  <c:v>186.61250000000004</c:v>
                </c:pt>
                <c:pt idx="8">
                  <c:v>168.66666666666663</c:v>
                </c:pt>
                <c:pt idx="9">
                  <c:v>218.36774193548396</c:v>
                </c:pt>
                <c:pt idx="10">
                  <c:v>166.63750000000005</c:v>
                </c:pt>
                <c:pt idx="11">
                  <c:v>127.6142857142857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</c:formatCode>
                <c:ptCount val="12"/>
                <c:pt idx="0">
                  <c:v>125.8</c:v>
                </c:pt>
                <c:pt idx="1">
                  <c:v>150.65</c:v>
                </c:pt>
                <c:pt idx="2">
                  <c:v>183.85</c:v>
                </c:pt>
                <c:pt idx="3">
                  <c:v>157.85000000000005</c:v>
                </c:pt>
                <c:pt idx="4">
                  <c:v>134.13749999999999</c:v>
                </c:pt>
                <c:pt idx="5">
                  <c:v>145.80000000000001</c:v>
                </c:pt>
                <c:pt idx="6">
                  <c:v>0</c:v>
                </c:pt>
                <c:pt idx="7">
                  <c:v>220.64615384615379</c:v>
                </c:pt>
                <c:pt idx="8">
                  <c:v>208.51111111111112</c:v>
                </c:pt>
                <c:pt idx="9">
                  <c:v>186.38666666666663</c:v>
                </c:pt>
                <c:pt idx="10">
                  <c:v>146.49999999999997</c:v>
                </c:pt>
                <c:pt idx="11">
                  <c:v>140.4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mnd'!$H$494:$H$505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mnd'!$H$208:$H$219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mnd'!$I$494:$I$505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0.67567567567567588</c:v>
                </c:pt>
                <c:pt idx="4">
                  <c:v>1.041666666666667</c:v>
                </c:pt>
                <c:pt idx="5">
                  <c:v>2.2471910112359552</c:v>
                </c:pt>
                <c:pt idx="6">
                  <c:v>4.4444444444444446</c:v>
                </c:pt>
                <c:pt idx="7">
                  <c:v>0</c:v>
                </c:pt>
                <c:pt idx="8">
                  <c:v>0.45871559633027525</c:v>
                </c:pt>
                <c:pt idx="9">
                  <c:v>0</c:v>
                </c:pt>
                <c:pt idx="10">
                  <c:v>0.3773584905660376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mnd'!$L$494:$L$505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252.3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mnd'!$L$208:$L$219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487.8</c:v>
                </c:pt>
                <c:pt idx="4">
                  <c:v>499.2</c:v>
                </c:pt>
                <c:pt idx="5">
                  <c:v>412.3</c:v>
                </c:pt>
                <c:pt idx="6">
                  <c:v>425.7</c:v>
                </c:pt>
                <c:pt idx="7">
                  <c:v>0</c:v>
                </c:pt>
                <c:pt idx="8">
                  <c:v>363.2</c:v>
                </c:pt>
                <c:pt idx="9">
                  <c:v>0</c:v>
                </c:pt>
                <c:pt idx="10">
                  <c:v>233.2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mnd'!$K$494:$K$505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mnd'!$K$208:$K$219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8.5</c:v>
                </c:pt>
                <c:pt idx="5">
                  <c:v>6.5</c:v>
                </c:pt>
                <c:pt idx="6">
                  <c:v>7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mnd'!$I$304:$I$315</c:f>
              <c:numCache>
                <c:formatCode>0.0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2.8169014084507031</c:v>
                </c:pt>
                <c:pt idx="3">
                  <c:v>1.1111111111111112</c:v>
                </c:pt>
                <c:pt idx="4">
                  <c:v>0.48076923076923056</c:v>
                </c:pt>
                <c:pt idx="5">
                  <c:v>0</c:v>
                </c:pt>
                <c:pt idx="6">
                  <c:v>1.3888888888888891</c:v>
                </c:pt>
                <c:pt idx="7">
                  <c:v>2.5477707006369421</c:v>
                </c:pt>
                <c:pt idx="8">
                  <c:v>5.4054054054054061</c:v>
                </c:pt>
                <c:pt idx="9">
                  <c:v>6.8181818181818192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1.4492753623188404</c:v>
                </c:pt>
                <c:pt idx="3">
                  <c:v>0.67567567567567588</c:v>
                </c:pt>
                <c:pt idx="4">
                  <c:v>0.52083333333333348</c:v>
                </c:pt>
                <c:pt idx="5">
                  <c:v>1.1235955056179776</c:v>
                </c:pt>
                <c:pt idx="6">
                  <c:v>0</c:v>
                </c:pt>
                <c:pt idx="7">
                  <c:v>1.8292682926829271</c:v>
                </c:pt>
                <c:pt idx="8">
                  <c:v>1.3761467889908259</c:v>
                </c:pt>
                <c:pt idx="9">
                  <c:v>6.463878326996201</c:v>
                </c:pt>
                <c:pt idx="10">
                  <c:v>0.75471698113207519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Kastrater:</a:t>
            </a:r>
            <a:r>
              <a:rPr lang="en-US" sz="2800" baseline="0"/>
              <a:t> m</a:t>
            </a:r>
            <a:r>
              <a:rPr lang="en-US" sz="2800"/>
              <a:t>iddel K-FAKTOR</a:t>
            </a:r>
          </a:p>
        </c:rich>
      </c:tx>
      <c:layout>
        <c:manualLayout>
          <c:xMode val="edge"/>
          <c:yMode val="edge"/>
          <c:x val="0.18163826210897449"/>
          <c:y val="3.78145883228948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27.119163348997713</c:v>
                </c:pt>
                <c:pt idx="1">
                  <c:v>29.370046011483339</c:v>
                </c:pt>
                <c:pt idx="2">
                  <c:v>30.341970299057657</c:v>
                </c:pt>
                <c:pt idx="3">
                  <c:v>30.514280638229771</c:v>
                </c:pt>
                <c:pt idx="4">
                  <c:v>31.935457515903476</c:v>
                </c:pt>
                <c:pt idx="5">
                  <c:v>29.686525988606174</c:v>
                </c:pt>
                <c:pt idx="6">
                  <c:v>29.893978860047127</c:v>
                </c:pt>
                <c:pt idx="7">
                  <c:v>28.789633890470043</c:v>
                </c:pt>
                <c:pt idx="8">
                  <c:v>29.448625442078775</c:v>
                </c:pt>
                <c:pt idx="9">
                  <c:v>31.606234251650157</c:v>
                </c:pt>
                <c:pt idx="10">
                  <c:v>27.825669616980939</c:v>
                </c:pt>
                <c:pt idx="11">
                  <c:v>27.679511566689065</c:v>
                </c:pt>
                <c:pt idx="12">
                  <c:v>29.126357006517686</c:v>
                </c:pt>
                <c:pt idx="13">
                  <c:v>29.149450782419443</c:v>
                </c:pt>
                <c:pt idx="14">
                  <c:v>27.70705226194778</c:v>
                </c:pt>
                <c:pt idx="15">
                  <c:v>29.248841968795698</c:v>
                </c:pt>
                <c:pt idx="16">
                  <c:v>31.785231074102455</c:v>
                </c:pt>
                <c:pt idx="17">
                  <c:v>31.349112902940696</c:v>
                </c:pt>
                <c:pt idx="18">
                  <c:v>31.3920511264174</c:v>
                </c:pt>
                <c:pt idx="19">
                  <c:v>30.037857841609846</c:v>
                </c:pt>
                <c:pt idx="20">
                  <c:v>29.405065047710348</c:v>
                </c:pt>
                <c:pt idx="21">
                  <c:v>31.690407834520435</c:v>
                </c:pt>
                <c:pt idx="22">
                  <c:v>30.293023932710295</c:v>
                </c:pt>
                <c:pt idx="23">
                  <c:v>30.74550571308361</c:v>
                </c:pt>
                <c:pt idx="24">
                  <c:v>30.20389365979106</c:v>
                </c:pt>
                <c:pt idx="25">
                  <c:v>28.692928322471243</c:v>
                </c:pt>
                <c:pt idx="26">
                  <c:v>31.764596548605976</c:v>
                </c:pt>
                <c:pt idx="27">
                  <c:v>40.165313737123043</c:v>
                </c:pt>
                <c:pt idx="28">
                  <c:v>29.309147681558713</c:v>
                </c:pt>
                <c:pt idx="29">
                  <c:v>29.527544004489432</c:v>
                </c:pt>
                <c:pt idx="30">
                  <c:v>31.922757408306666</c:v>
                </c:pt>
                <c:pt idx="31">
                  <c:v>29.728105198541481</c:v>
                </c:pt>
                <c:pt idx="32">
                  <c:v>29.728123500086998</c:v>
                </c:pt>
                <c:pt idx="33">
                  <c:v>31.490075737378003</c:v>
                </c:pt>
                <c:pt idx="34">
                  <c:v>28.209884724183993</c:v>
                </c:pt>
                <c:pt idx="35">
                  <c:v>30.07755229451713</c:v>
                </c:pt>
                <c:pt idx="36">
                  <c:v>25.39542493934162</c:v>
                </c:pt>
                <c:pt idx="37">
                  <c:v>28.875722317856798</c:v>
                </c:pt>
                <c:pt idx="38">
                  <c:v>27.982544814268184</c:v>
                </c:pt>
                <c:pt idx="39">
                  <c:v>28.565541178785232</c:v>
                </c:pt>
                <c:pt idx="40">
                  <c:v>26.933338867232724</c:v>
                </c:pt>
                <c:pt idx="41">
                  <c:v>28.415098435409551</c:v>
                </c:pt>
                <c:pt idx="42">
                  <c:v>29.433328064885178</c:v>
                </c:pt>
                <c:pt idx="43">
                  <c:v>28.519308765825425</c:v>
                </c:pt>
                <c:pt idx="44">
                  <c:v>29.133661042644981</c:v>
                </c:pt>
                <c:pt idx="45">
                  <c:v>27.951369136130928</c:v>
                </c:pt>
                <c:pt idx="46">
                  <c:v>28.192886743335841</c:v>
                </c:pt>
                <c:pt idx="47">
                  <c:v>31.449884525236619</c:v>
                </c:pt>
                <c:pt idx="48">
                  <c:v>28.168866842842181</c:v>
                </c:pt>
                <c:pt idx="49">
                  <c:v>29.337791762352776</c:v>
                </c:pt>
                <c:pt idx="50">
                  <c:v>32.289659787833841</c:v>
                </c:pt>
                <c:pt idx="51">
                  <c:v>27.893196470616495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6-4DD8-92B9-8F72CBB4BF90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29.704240257804344</c:v>
                </c:pt>
                <c:pt idx="1">
                  <c:v>28.963753459771929</c:v>
                </c:pt>
                <c:pt idx="2">
                  <c:v>28.326440225093176</c:v>
                </c:pt>
                <c:pt idx="3">
                  <c:v>30.684823199040522</c:v>
                </c:pt>
                <c:pt idx="4">
                  <c:v>29.901802357882687</c:v>
                </c:pt>
                <c:pt idx="5">
                  <c:v>26.609334927890565</c:v>
                </c:pt>
                <c:pt idx="6">
                  <c:v>30.497259297176459</c:v>
                </c:pt>
                <c:pt idx="7">
                  <c:v>31.142833757005207</c:v>
                </c:pt>
                <c:pt idx="8">
                  <c:v>27.998150644515604</c:v>
                </c:pt>
                <c:pt idx="9">
                  <c:v>30.062339699079097</c:v>
                </c:pt>
                <c:pt idx="10">
                  <c:v>30.769101534570996</c:v>
                </c:pt>
                <c:pt idx="11">
                  <c:v>28.896168804257396</c:v>
                </c:pt>
                <c:pt idx="12">
                  <c:v>31.203207680405811</c:v>
                </c:pt>
                <c:pt idx="13">
                  <c:v>30.558730893032905</c:v>
                </c:pt>
                <c:pt idx="14">
                  <c:v>31.271804627395724</c:v>
                </c:pt>
                <c:pt idx="15">
                  <c:v>29.36359393491005</c:v>
                </c:pt>
                <c:pt idx="16">
                  <c:v>29.695352301533323</c:v>
                </c:pt>
                <c:pt idx="17">
                  <c:v>29.7717225921139</c:v>
                </c:pt>
                <c:pt idx="18">
                  <c:v>28.442885869096195</c:v>
                </c:pt>
                <c:pt idx="19">
                  <c:v>29.661442641823072</c:v>
                </c:pt>
                <c:pt idx="20">
                  <c:v>29.493624539963673</c:v>
                </c:pt>
                <c:pt idx="21">
                  <c:v>29.506159475664031</c:v>
                </c:pt>
                <c:pt idx="22">
                  <c:v>29.845239548732472</c:v>
                </c:pt>
                <c:pt idx="23">
                  <c:v>29.322762736901545</c:v>
                </c:pt>
                <c:pt idx="24">
                  <c:v>31.444660259399008</c:v>
                </c:pt>
                <c:pt idx="25">
                  <c:v>30.476150145169864</c:v>
                </c:pt>
                <c:pt idx="26">
                  <c:v>31.221678141288589</c:v>
                </c:pt>
                <c:pt idx="27">
                  <c:v>32.321056000202248</c:v>
                </c:pt>
                <c:pt idx="28">
                  <c:v>31.314882660874758</c:v>
                </c:pt>
                <c:pt idx="29">
                  <c:v>33.160695388868952</c:v>
                </c:pt>
                <c:pt idx="30">
                  <c:v>30.424495613618124</c:v>
                </c:pt>
                <c:pt idx="31">
                  <c:v>26.549923048079329</c:v>
                </c:pt>
                <c:pt idx="32">
                  <c:v>29.819754252668904</c:v>
                </c:pt>
                <c:pt idx="33">
                  <c:v>26.593828591579104</c:v>
                </c:pt>
                <c:pt idx="34">
                  <c:v>30.815856454538444</c:v>
                </c:pt>
                <c:pt idx="35">
                  <c:v>29.035463537058163</c:v>
                </c:pt>
                <c:pt idx="36">
                  <c:v>27.76865914601203</c:v>
                </c:pt>
                <c:pt idx="37">
                  <c:v>28.28013403423649</c:v>
                </c:pt>
                <c:pt idx="38">
                  <c:v>27.630526791535956</c:v>
                </c:pt>
                <c:pt idx="39">
                  <c:v>26.866867468381233</c:v>
                </c:pt>
                <c:pt idx="40">
                  <c:v>28.806911734758181</c:v>
                </c:pt>
                <c:pt idx="41">
                  <c:v>27.014011299865111</c:v>
                </c:pt>
                <c:pt idx="42">
                  <c:v>27.947020986379645</c:v>
                </c:pt>
                <c:pt idx="43">
                  <c:v>29.448390339476799</c:v>
                </c:pt>
                <c:pt idx="44">
                  <c:v>29.864076548680998</c:v>
                </c:pt>
                <c:pt idx="45">
                  <c:v>30.555349581342451</c:v>
                </c:pt>
                <c:pt idx="46">
                  <c:v>28.925787149324083</c:v>
                </c:pt>
                <c:pt idx="47">
                  <c:v>27.040882357473599</c:v>
                </c:pt>
                <c:pt idx="48">
                  <c:v>29.601062368938113</c:v>
                </c:pt>
                <c:pt idx="49">
                  <c:v>29.401008204647113</c:v>
                </c:pt>
                <c:pt idx="50">
                  <c:v>30.033275785507058</c:v>
                </c:pt>
                <c:pt idx="51">
                  <c:v>32.856796357811994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6-4DD8-92B9-8F72CBB4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8.9842736943934201E-2"/>
          <c:h val="0.152939226300798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mnd'!$L$304:$L$315</c:f>
              <c:numCache>
                <c:formatCode>0.0</c:formatCode>
                <c:ptCount val="12"/>
                <c:pt idx="0">
                  <c:v>188.23333333333335</c:v>
                </c:pt>
                <c:pt idx="1">
                  <c:v>0</c:v>
                </c:pt>
                <c:pt idx="2">
                  <c:v>127.25</c:v>
                </c:pt>
                <c:pt idx="3">
                  <c:v>144.5</c:v>
                </c:pt>
                <c:pt idx="4">
                  <c:v>178.6</c:v>
                </c:pt>
                <c:pt idx="5">
                  <c:v>0</c:v>
                </c:pt>
                <c:pt idx="6">
                  <c:v>272.2</c:v>
                </c:pt>
                <c:pt idx="7">
                  <c:v>170.17499999999995</c:v>
                </c:pt>
                <c:pt idx="8">
                  <c:v>155.15</c:v>
                </c:pt>
                <c:pt idx="9">
                  <c:v>213.23333333333323</c:v>
                </c:pt>
                <c:pt idx="10">
                  <c:v>190.8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92.7</c:v>
                </c:pt>
                <c:pt idx="3">
                  <c:v>152.9</c:v>
                </c:pt>
                <c:pt idx="4">
                  <c:v>127.6</c:v>
                </c:pt>
                <c:pt idx="5">
                  <c:v>236.4</c:v>
                </c:pt>
                <c:pt idx="6">
                  <c:v>0</c:v>
                </c:pt>
                <c:pt idx="7">
                  <c:v>185.83333333333337</c:v>
                </c:pt>
                <c:pt idx="8">
                  <c:v>221.6666666666666</c:v>
                </c:pt>
                <c:pt idx="9">
                  <c:v>189.65294117647059</c:v>
                </c:pt>
                <c:pt idx="10">
                  <c:v>198.45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mnd'!$K$323:$K$334</c:f>
              <c:numCache>
                <c:formatCode>0.00</c:formatCode>
                <c:ptCount val="12"/>
                <c:pt idx="0">
                  <c:v>2.8</c:v>
                </c:pt>
                <c:pt idx="1">
                  <c:v>0</c:v>
                </c:pt>
                <c:pt idx="2">
                  <c:v>3.1666666666666665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3.5</c:v>
                </c:pt>
                <c:pt idx="8">
                  <c:v>2.7777777777777781</c:v>
                </c:pt>
                <c:pt idx="9">
                  <c:v>3.161290322580645</c:v>
                </c:pt>
                <c:pt idx="10">
                  <c:v>3</c:v>
                </c:pt>
                <c:pt idx="11">
                  <c:v>3.7142857142857153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3.75</c:v>
                </c:pt>
                <c:pt idx="3">
                  <c:v>4</c:v>
                </c:pt>
                <c:pt idx="4">
                  <c:v>2.625</c:v>
                </c:pt>
                <c:pt idx="5">
                  <c:v>4</c:v>
                </c:pt>
                <c:pt idx="6">
                  <c:v>0</c:v>
                </c:pt>
                <c:pt idx="7">
                  <c:v>4.2307692307692308</c:v>
                </c:pt>
                <c:pt idx="8">
                  <c:v>3.4444444444444442</c:v>
                </c:pt>
                <c:pt idx="9">
                  <c:v>3.1</c:v>
                </c:pt>
                <c:pt idx="10">
                  <c:v>3.4</c:v>
                </c:pt>
                <c:pt idx="11">
                  <c:v>3.6666666666666656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mnd'!$K$304:$K$315</c:f>
              <c:numCache>
                <c:formatCode>0.00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8</c:v>
                </c:pt>
                <c:pt idx="7">
                  <c:v>4.25</c:v>
                </c:pt>
                <c:pt idx="8">
                  <c:v>2.6666666666666661</c:v>
                </c:pt>
                <c:pt idx="9">
                  <c:v>2.8095238095238089</c:v>
                </c:pt>
                <c:pt idx="10">
                  <c:v>3.5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2.8823529411764706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mnd'!$H$513:$H$524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mnd'!$H$227:$H$238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mnd'!$I$513:$I$524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mnd'!$I$227:$I$238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mnd'!$L$513:$L$524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439.4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mnd'!$L$227:$L$238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575.1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mnd'!$K$513:$K$524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mnd'!$K$227:$K$238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243518610808"/>
          <c:y val="0.15712240515390122"/>
          <c:w val="0.86180493261127167"/>
          <c:h val="0.67915040678566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mnd'!$H$266:$H$277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DA9-87CF-9BF576E1085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DA9-87CF-9BF576E1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6512733742739"/>
          <c:y val="0.2173764220030797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mnd'!$I$266:$I$277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mnd'!$L$266:$L$277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9816272965878E-2"/>
          <c:y val="0.16178452313356959"/>
          <c:w val="0.89626548556430441"/>
          <c:h val="0.7350781821732552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6.6666666666666687</c:v>
                </c:pt>
                <c:pt idx="1">
                  <c:v>14.285714285714288</c:v>
                </c:pt>
                <c:pt idx="2">
                  <c:v>50</c:v>
                </c:pt>
                <c:pt idx="3">
                  <c:v>26.086956521739129</c:v>
                </c:pt>
                <c:pt idx="4">
                  <c:v>62.5</c:v>
                </c:pt>
                <c:pt idx="5">
                  <c:v>20</c:v>
                </c:pt>
                <c:pt idx="6">
                  <c:v>36.363636363636367</c:v>
                </c:pt>
                <c:pt idx="7">
                  <c:v>4.7619047619047636</c:v>
                </c:pt>
                <c:pt idx="8">
                  <c:v>18.181818181818183</c:v>
                </c:pt>
                <c:pt idx="9">
                  <c:v>40.740740740740733</c:v>
                </c:pt>
                <c:pt idx="10">
                  <c:v>5.2631578947368443</c:v>
                </c:pt>
                <c:pt idx="11">
                  <c:v>54.545454545454554</c:v>
                </c:pt>
                <c:pt idx="12">
                  <c:v>12.195121951219512</c:v>
                </c:pt>
                <c:pt idx="13">
                  <c:v>0</c:v>
                </c:pt>
                <c:pt idx="14">
                  <c:v>6.6666666666666687</c:v>
                </c:pt>
                <c:pt idx="15">
                  <c:v>47.619047619047642</c:v>
                </c:pt>
                <c:pt idx="16">
                  <c:v>33.333333333333343</c:v>
                </c:pt>
                <c:pt idx="17">
                  <c:v>29.411764705882355</c:v>
                </c:pt>
                <c:pt idx="18">
                  <c:v>28.260869565217391</c:v>
                </c:pt>
                <c:pt idx="19">
                  <c:v>12.5</c:v>
                </c:pt>
                <c:pt idx="20">
                  <c:v>5.4545454545454541</c:v>
                </c:pt>
                <c:pt idx="21">
                  <c:v>91.666666666666686</c:v>
                </c:pt>
                <c:pt idx="22">
                  <c:v>23.07692307692308</c:v>
                </c:pt>
                <c:pt idx="23">
                  <c:v>42.857142857142847</c:v>
                </c:pt>
                <c:pt idx="24">
                  <c:v>39.130434782608695</c:v>
                </c:pt>
                <c:pt idx="25">
                  <c:v>20</c:v>
                </c:pt>
                <c:pt idx="26">
                  <c:v>24.324324324324326</c:v>
                </c:pt>
                <c:pt idx="27">
                  <c:v>100</c:v>
                </c:pt>
                <c:pt idx="28">
                  <c:v>30</c:v>
                </c:pt>
                <c:pt idx="29">
                  <c:v>16.666666666666671</c:v>
                </c:pt>
                <c:pt idx="30">
                  <c:v>80</c:v>
                </c:pt>
                <c:pt idx="31">
                  <c:v>20.833333333333329</c:v>
                </c:pt>
                <c:pt idx="32">
                  <c:v>36.84210526315789</c:v>
                </c:pt>
                <c:pt idx="33">
                  <c:v>60</c:v>
                </c:pt>
                <c:pt idx="34">
                  <c:v>11.688311688311691</c:v>
                </c:pt>
                <c:pt idx="35">
                  <c:v>23.333333333333329</c:v>
                </c:pt>
                <c:pt idx="36">
                  <c:v>9.0909090909090917</c:v>
                </c:pt>
                <c:pt idx="37">
                  <c:v>26.315789473684205</c:v>
                </c:pt>
                <c:pt idx="38">
                  <c:v>38.095238095238109</c:v>
                </c:pt>
                <c:pt idx="39">
                  <c:v>36.666666666666657</c:v>
                </c:pt>
                <c:pt idx="40">
                  <c:v>19.512195121951219</c:v>
                </c:pt>
                <c:pt idx="41">
                  <c:v>22.58064516129032</c:v>
                </c:pt>
                <c:pt idx="42">
                  <c:v>34.482758620689651</c:v>
                </c:pt>
                <c:pt idx="43">
                  <c:v>28.235294117647062</c:v>
                </c:pt>
                <c:pt idx="44">
                  <c:v>40.789473684210527</c:v>
                </c:pt>
                <c:pt idx="45">
                  <c:v>33.333333333333343</c:v>
                </c:pt>
                <c:pt idx="46">
                  <c:v>20.689655172413797</c:v>
                </c:pt>
                <c:pt idx="47">
                  <c:v>42.105263157894754</c:v>
                </c:pt>
                <c:pt idx="48">
                  <c:v>25.806451612903221</c:v>
                </c:pt>
                <c:pt idx="49">
                  <c:v>40.625</c:v>
                </c:pt>
                <c:pt idx="50">
                  <c:v>37.5</c:v>
                </c:pt>
                <c:pt idx="5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4-4066-869C-CEA81199142E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6.25</c:v>
                </c:pt>
                <c:pt idx="1">
                  <c:v>40</c:v>
                </c:pt>
                <c:pt idx="2">
                  <c:v>11.111111111111112</c:v>
                </c:pt>
                <c:pt idx="3">
                  <c:v>33.333333333333343</c:v>
                </c:pt>
                <c:pt idx="4">
                  <c:v>12.5</c:v>
                </c:pt>
                <c:pt idx="5">
                  <c:v>28.571428571428577</c:v>
                </c:pt>
                <c:pt idx="6">
                  <c:v>44.44444444444445</c:v>
                </c:pt>
                <c:pt idx="7">
                  <c:v>35.714285714285722</c:v>
                </c:pt>
                <c:pt idx="8">
                  <c:v>15.38461538461538</c:v>
                </c:pt>
                <c:pt idx="9">
                  <c:v>46.15384615384616</c:v>
                </c:pt>
                <c:pt idx="10">
                  <c:v>66.666666666666686</c:v>
                </c:pt>
                <c:pt idx="11">
                  <c:v>46.875</c:v>
                </c:pt>
                <c:pt idx="12">
                  <c:v>0</c:v>
                </c:pt>
                <c:pt idx="13">
                  <c:v>11.111111111111112</c:v>
                </c:pt>
                <c:pt idx="14">
                  <c:v>41.379310344827594</c:v>
                </c:pt>
                <c:pt idx="15">
                  <c:v>18.918918918918923</c:v>
                </c:pt>
                <c:pt idx="16">
                  <c:v>19.444444444444443</c:v>
                </c:pt>
                <c:pt idx="17">
                  <c:v>0</c:v>
                </c:pt>
                <c:pt idx="18">
                  <c:v>25.641025641025639</c:v>
                </c:pt>
                <c:pt idx="19">
                  <c:v>21.428571428571423</c:v>
                </c:pt>
                <c:pt idx="20">
                  <c:v>50</c:v>
                </c:pt>
                <c:pt idx="21">
                  <c:v>19.047619047619055</c:v>
                </c:pt>
                <c:pt idx="22">
                  <c:v>73.913043478260875</c:v>
                </c:pt>
                <c:pt idx="23">
                  <c:v>18.918918918918923</c:v>
                </c:pt>
                <c:pt idx="24">
                  <c:v>25</c:v>
                </c:pt>
                <c:pt idx="25">
                  <c:v>28</c:v>
                </c:pt>
                <c:pt idx="26">
                  <c:v>0</c:v>
                </c:pt>
                <c:pt idx="27">
                  <c:v>62.5</c:v>
                </c:pt>
                <c:pt idx="28">
                  <c:v>0</c:v>
                </c:pt>
                <c:pt idx="29">
                  <c:v>75</c:v>
                </c:pt>
                <c:pt idx="30">
                  <c:v>6.25</c:v>
                </c:pt>
                <c:pt idx="31">
                  <c:v>28.571428571428577</c:v>
                </c:pt>
                <c:pt idx="32">
                  <c:v>45.588235294117645</c:v>
                </c:pt>
                <c:pt idx="33">
                  <c:v>30</c:v>
                </c:pt>
                <c:pt idx="34">
                  <c:v>61.111111111111121</c:v>
                </c:pt>
                <c:pt idx="35">
                  <c:v>22.58064516129032</c:v>
                </c:pt>
                <c:pt idx="36">
                  <c:v>24.390243902439025</c:v>
                </c:pt>
                <c:pt idx="37">
                  <c:v>67.441860465116264</c:v>
                </c:pt>
                <c:pt idx="38">
                  <c:v>45.161290322580641</c:v>
                </c:pt>
                <c:pt idx="39">
                  <c:v>35.294117647058826</c:v>
                </c:pt>
                <c:pt idx="40">
                  <c:v>27.272727272727277</c:v>
                </c:pt>
                <c:pt idx="41">
                  <c:v>42.105263157894754</c:v>
                </c:pt>
                <c:pt idx="42">
                  <c:v>23.255813953488367</c:v>
                </c:pt>
                <c:pt idx="43">
                  <c:v>17.857142857142861</c:v>
                </c:pt>
                <c:pt idx="44">
                  <c:v>54.807692307692307</c:v>
                </c:pt>
                <c:pt idx="45">
                  <c:v>57.407407407407398</c:v>
                </c:pt>
                <c:pt idx="46">
                  <c:v>19.117647058823529</c:v>
                </c:pt>
                <c:pt idx="47">
                  <c:v>48.571428571428562</c:v>
                </c:pt>
                <c:pt idx="48">
                  <c:v>37.5</c:v>
                </c:pt>
                <c:pt idx="49">
                  <c:v>37.5</c:v>
                </c:pt>
                <c:pt idx="50">
                  <c:v>55.555555555555557</c:v>
                </c:pt>
                <c:pt idx="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4-4066-869C-CEA811991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51855272177225"/>
          <c:y val="0.16553693855750085"/>
          <c:w val="0.10072430028224236"/>
          <c:h val="0.19007973707996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mnd'!$K$266:$K$277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fettgr 1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54286964129484"/>
          <c:y val="0.13268447562358357"/>
          <c:w val="0.8348943569553805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mnd'!$H$285:$H$296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75A-A6A8-B59F80408CC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75A-A6A8-B59F8040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5584"/>
        <c:axId val="485945976"/>
      </c:barChart>
      <c:catAx>
        <c:axId val="48594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056867891515E-3"/>
              <c:y val="0.26457134197770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62073490813639"/>
          <c:y val="0.21737642200307974"/>
          <c:w val="0.1298733595800525"/>
          <c:h val="0.134778356316751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1.6233766233766229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2.8985507246376807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0.6097560975609756</c:v>
                </c:pt>
                <c:pt idx="8">
                  <c:v>0</c:v>
                </c:pt>
                <c:pt idx="9">
                  <c:v>2.2813688212927765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9932154707077"/>
          <c:y val="0.13268447562358357"/>
          <c:w val="0.84453800822067049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mnd'!$H$304:$H$315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21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34F-8FF2-77A9D690BF4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0-434F-8FF2-77A9D690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6760"/>
        <c:axId val="485947152"/>
      </c:barChart>
      <c:catAx>
        <c:axId val="485946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35824295547964E-2"/>
              <c:y val="0.295951538666362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67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2781169453339"/>
          <c:y val="6.5937750552493096E-2"/>
          <c:w val="0.12819610756202643"/>
          <c:h val="0.1494370268933774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mnd'!$L$285:$L$296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245.6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195.6</c:v>
                </c:pt>
                <c:pt idx="8">
                  <c:v>0</c:v>
                </c:pt>
                <c:pt idx="9">
                  <c:v>166.3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339981800872"/>
          <c:y val="0.1277131931542265"/>
          <c:w val="0.83370331213608329"/>
          <c:h val="0.70855918291112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mnd'!$K$285:$K$296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2.3333333333333339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Vektgrupper!$K$31:$K$51</c:f>
              <c:numCache>
                <c:formatCode>0.0</c:formatCode>
                <c:ptCount val="21"/>
                <c:pt idx="0">
                  <c:v>0</c:v>
                </c:pt>
                <c:pt idx="1">
                  <c:v>89.544444444444451</c:v>
                </c:pt>
                <c:pt idx="2">
                  <c:v>113.75749999999999</c:v>
                </c:pt>
                <c:pt idx="3">
                  <c:v>137.60123456790123</c:v>
                </c:pt>
                <c:pt idx="4">
                  <c:v>162.15344827586213</c:v>
                </c:pt>
                <c:pt idx="5">
                  <c:v>187.18968253968248</c:v>
                </c:pt>
                <c:pt idx="6">
                  <c:v>213.02025316455703</c:v>
                </c:pt>
                <c:pt idx="7">
                  <c:v>237.50933333333344</c:v>
                </c:pt>
                <c:pt idx="8">
                  <c:v>263.09925650557608</c:v>
                </c:pt>
                <c:pt idx="9">
                  <c:v>287.72299651567943</c:v>
                </c:pt>
                <c:pt idx="10">
                  <c:v>311.82606635071096</c:v>
                </c:pt>
                <c:pt idx="11">
                  <c:v>334.93229166666657</c:v>
                </c:pt>
                <c:pt idx="12">
                  <c:v>361.14285714285722</c:v>
                </c:pt>
                <c:pt idx="13">
                  <c:v>383.16296296296287</c:v>
                </c:pt>
                <c:pt idx="14">
                  <c:v>409.49230769230775</c:v>
                </c:pt>
                <c:pt idx="15">
                  <c:v>438.72500000000002</c:v>
                </c:pt>
                <c:pt idx="16">
                  <c:v>463.8</c:v>
                </c:pt>
                <c:pt idx="17">
                  <c:v>492.7</c:v>
                </c:pt>
                <c:pt idx="18">
                  <c:v>0</c:v>
                </c:pt>
                <c:pt idx="19">
                  <c:v>0</c:v>
                </c:pt>
                <c:pt idx="20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5-42B2-8998-7B4856AA7AF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Vektgrupper!$K$9:$K$29</c:f>
              <c:numCache>
                <c:formatCode>0</c:formatCode>
                <c:ptCount val="21"/>
                <c:pt idx="0">
                  <c:v>68.2</c:v>
                </c:pt>
                <c:pt idx="1">
                  <c:v>90.072727272727263</c:v>
                </c:pt>
                <c:pt idx="2">
                  <c:v>115.18235294117648</c:v>
                </c:pt>
                <c:pt idx="3">
                  <c:v>138.05333333333331</c:v>
                </c:pt>
                <c:pt idx="4">
                  <c:v>163.27058823529413</c:v>
                </c:pt>
                <c:pt idx="5">
                  <c:v>188.52790697674425</c:v>
                </c:pt>
                <c:pt idx="6">
                  <c:v>212.98926174496643</c:v>
                </c:pt>
                <c:pt idx="7">
                  <c:v>237.61219512195112</c:v>
                </c:pt>
                <c:pt idx="8">
                  <c:v>262.04204081632656</c:v>
                </c:pt>
                <c:pt idx="9">
                  <c:v>287.84933920704839</c:v>
                </c:pt>
                <c:pt idx="10">
                  <c:v>311.53536585365833</c:v>
                </c:pt>
                <c:pt idx="11">
                  <c:v>336.09032258064514</c:v>
                </c:pt>
                <c:pt idx="12">
                  <c:v>360.96585365853662</c:v>
                </c:pt>
                <c:pt idx="13">
                  <c:v>387.01</c:v>
                </c:pt>
                <c:pt idx="14">
                  <c:v>408.97142857142848</c:v>
                </c:pt>
                <c:pt idx="15">
                  <c:v>432.76666666666654</c:v>
                </c:pt>
                <c:pt idx="16">
                  <c:v>464.25</c:v>
                </c:pt>
                <c:pt idx="17">
                  <c:v>486.2</c:v>
                </c:pt>
                <c:pt idx="18">
                  <c:v>515.70000000000005</c:v>
                </c:pt>
                <c:pt idx="19">
                  <c:v>0</c:v>
                </c:pt>
                <c:pt idx="20">
                  <c:v>588.6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5-42B2-8998-7B4856AA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429327937599181E-2"/>
          <c:h val="0.15252435473704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middel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0</c:v>
                </c:pt>
                <c:pt idx="1">
                  <c:v>3.8888888888888888</c:v>
                </c:pt>
                <c:pt idx="2">
                  <c:v>4</c:v>
                </c:pt>
                <c:pt idx="3">
                  <c:v>3.7037037037037042</c:v>
                </c:pt>
                <c:pt idx="4">
                  <c:v>3.620689655172415</c:v>
                </c:pt>
                <c:pt idx="5">
                  <c:v>3.7301587301587302</c:v>
                </c:pt>
                <c:pt idx="6">
                  <c:v>3.6898734177215191</c:v>
                </c:pt>
                <c:pt idx="7">
                  <c:v>3.8711111111111114</c:v>
                </c:pt>
                <c:pt idx="8">
                  <c:v>4.148698884758363</c:v>
                </c:pt>
                <c:pt idx="9">
                  <c:v>4.498257839721254</c:v>
                </c:pt>
                <c:pt idx="10">
                  <c:v>4.9004739336492911</c:v>
                </c:pt>
                <c:pt idx="11">
                  <c:v>5.21875</c:v>
                </c:pt>
                <c:pt idx="12">
                  <c:v>5.8775510204081636</c:v>
                </c:pt>
                <c:pt idx="13">
                  <c:v>5.8888888888888884</c:v>
                </c:pt>
                <c:pt idx="14">
                  <c:v>6.1538461538461524</c:v>
                </c:pt>
                <c:pt idx="15">
                  <c:v>7.75</c:v>
                </c:pt>
                <c:pt idx="16">
                  <c:v>8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332-B4A5-149A41B47251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Vektgrupper!$L$9:$L$29</c:f>
              <c:numCache>
                <c:formatCode>0.00</c:formatCode>
                <c:ptCount val="21"/>
                <c:pt idx="0">
                  <c:v>3</c:v>
                </c:pt>
                <c:pt idx="1">
                  <c:v>3.3636363636363642</c:v>
                </c:pt>
                <c:pt idx="2">
                  <c:v>3.4705882352941178</c:v>
                </c:pt>
                <c:pt idx="3">
                  <c:v>3.5523809523809522</c:v>
                </c:pt>
                <c:pt idx="4">
                  <c:v>3.865546218487395</c:v>
                </c:pt>
                <c:pt idx="5">
                  <c:v>3.7441860465116257</c:v>
                </c:pt>
                <c:pt idx="6">
                  <c:v>3.9664429530201346</c:v>
                </c:pt>
                <c:pt idx="7">
                  <c:v>4.0894308943089435</c:v>
                </c:pt>
                <c:pt idx="8">
                  <c:v>4.3061224489795924</c:v>
                </c:pt>
                <c:pt idx="9">
                  <c:v>4.5022026431718052</c:v>
                </c:pt>
                <c:pt idx="10">
                  <c:v>4.9573170731707314</c:v>
                </c:pt>
                <c:pt idx="11">
                  <c:v>5.182795698924731</c:v>
                </c:pt>
                <c:pt idx="12">
                  <c:v>5.2195121951219514</c:v>
                </c:pt>
                <c:pt idx="13">
                  <c:v>5.8</c:v>
                </c:pt>
                <c:pt idx="14">
                  <c:v>6.4285714285714306</c:v>
                </c:pt>
                <c:pt idx="15">
                  <c:v>6.8333333333333313</c:v>
                </c:pt>
                <c:pt idx="16">
                  <c:v>8</c:v>
                </c:pt>
                <c:pt idx="17">
                  <c:v>7.6666666666666687</c:v>
                </c:pt>
                <c:pt idx="18">
                  <c:v>8</c:v>
                </c:pt>
                <c:pt idx="19">
                  <c:v>0</c:v>
                </c:pt>
                <c:pt idx="2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4-4332-B4A5-149A41B4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833015119971766E-2"/>
          <c:h val="0.141863806092288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ntall%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49330390219693E-2"/>
          <c:y val="0.13308639782748"/>
          <c:w val="0.92453741163249836"/>
          <c:h val="0.7305111690879776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0</c:v>
                </c:pt>
                <c:pt idx="1">
                  <c:v>0.52478134110787156</c:v>
                </c:pt>
                <c:pt idx="2">
                  <c:v>2.3323615160349842</c:v>
                </c:pt>
                <c:pt idx="3">
                  <c:v>4.7230320699708441</c:v>
                </c:pt>
                <c:pt idx="4">
                  <c:v>6.7638483965014577</c:v>
                </c:pt>
                <c:pt idx="5">
                  <c:v>7.3469387755102051</c:v>
                </c:pt>
                <c:pt idx="6">
                  <c:v>9.2128279883381961</c:v>
                </c:pt>
                <c:pt idx="7">
                  <c:v>13.119533527696799</c:v>
                </c:pt>
                <c:pt idx="8">
                  <c:v>15.685131195335275</c:v>
                </c:pt>
                <c:pt idx="9">
                  <c:v>16.73469387755102</c:v>
                </c:pt>
                <c:pt idx="10">
                  <c:v>12.303206997084544</c:v>
                </c:pt>
                <c:pt idx="11">
                  <c:v>5.5976676384839639</c:v>
                </c:pt>
                <c:pt idx="12">
                  <c:v>2.8571428571428577</c:v>
                </c:pt>
                <c:pt idx="13">
                  <c:v>1.5743440233236154</c:v>
                </c:pt>
                <c:pt idx="14">
                  <c:v>0.75801749271137009</c:v>
                </c:pt>
                <c:pt idx="15">
                  <c:v>0.23323615160349845</c:v>
                </c:pt>
                <c:pt idx="16">
                  <c:v>0.11661807580174922</c:v>
                </c:pt>
                <c:pt idx="17">
                  <c:v>5.8309037900874605E-2</c:v>
                </c:pt>
                <c:pt idx="18">
                  <c:v>0</c:v>
                </c:pt>
                <c:pt idx="19">
                  <c:v>0</c:v>
                </c:pt>
                <c:pt idx="20">
                  <c:v>5.8309037900874605E-2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304-8E6B-70D04778EB38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0.43156596794081392</c:v>
                </c:pt>
                <c:pt idx="1">
                  <c:v>0.67817509247842178</c:v>
                </c:pt>
                <c:pt idx="2">
                  <c:v>2.0961775585696674</c:v>
                </c:pt>
                <c:pt idx="3">
                  <c:v>6.4734895191122073</c:v>
                </c:pt>
                <c:pt idx="4">
                  <c:v>7.3366214549938356</c:v>
                </c:pt>
                <c:pt idx="5">
                  <c:v>7.9531442663378531</c:v>
                </c:pt>
                <c:pt idx="6">
                  <c:v>9.1861898890258971</c:v>
                </c:pt>
                <c:pt idx="7">
                  <c:v>15.166461159062885</c:v>
                </c:pt>
                <c:pt idx="8">
                  <c:v>15.104808877928486</c:v>
                </c:pt>
                <c:pt idx="9">
                  <c:v>13.995067817509248</c:v>
                </c:pt>
                <c:pt idx="10">
                  <c:v>10.110974106041924</c:v>
                </c:pt>
                <c:pt idx="11">
                  <c:v>5.7336621454993821</c:v>
                </c:pt>
                <c:pt idx="12">
                  <c:v>2.5277435265104806</c:v>
                </c:pt>
                <c:pt idx="13">
                  <c:v>1.8495684340320593</c:v>
                </c:pt>
                <c:pt idx="14">
                  <c:v>0.43156596794081392</c:v>
                </c:pt>
                <c:pt idx="15">
                  <c:v>0.36991368680641185</c:v>
                </c:pt>
                <c:pt idx="16">
                  <c:v>0.12330456226880392</c:v>
                </c:pt>
                <c:pt idx="17">
                  <c:v>0.18495684340320592</c:v>
                </c:pt>
                <c:pt idx="18">
                  <c:v>6.1652281134401958E-2</c:v>
                </c:pt>
                <c:pt idx="19">
                  <c:v>0</c:v>
                </c:pt>
                <c:pt idx="20">
                  <c:v>0.12330456226880392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E-4304-8E6B-70D04778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6.697196850393701E-2"/>
          <c:h val="0.12855450328982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Vektgrupper!$AB$31:$AB$51</c:f>
              <c:numCache>
                <c:formatCode>0</c:formatCode>
                <c:ptCount val="21"/>
                <c:pt idx="0">
                  <c:v>0</c:v>
                </c:pt>
                <c:pt idx="1">
                  <c:v>1.2857142857142858</c:v>
                </c:pt>
                <c:pt idx="2">
                  <c:v>1.6</c:v>
                </c:pt>
                <c:pt idx="3">
                  <c:v>1.8837209302325582</c:v>
                </c:pt>
                <c:pt idx="4">
                  <c:v>1.9333333333333333</c:v>
                </c:pt>
                <c:pt idx="5">
                  <c:v>1.96875</c:v>
                </c:pt>
                <c:pt idx="6">
                  <c:v>1.8588235294117648</c:v>
                </c:pt>
                <c:pt idx="7">
                  <c:v>2.1844660194174756</c:v>
                </c:pt>
                <c:pt idx="8">
                  <c:v>2.2049180327868854</c:v>
                </c:pt>
                <c:pt idx="9">
                  <c:v>2.3916666666666666</c:v>
                </c:pt>
                <c:pt idx="10">
                  <c:v>2.3444444444444446</c:v>
                </c:pt>
                <c:pt idx="11">
                  <c:v>1.5238095238095237</c:v>
                </c:pt>
                <c:pt idx="12">
                  <c:v>1.6333333333333333</c:v>
                </c:pt>
                <c:pt idx="13">
                  <c:v>1.5</c:v>
                </c:pt>
                <c:pt idx="14">
                  <c:v>1.4444444444444444</c:v>
                </c:pt>
                <c:pt idx="15">
                  <c:v>1.3333333333333333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2-4CA0-8747-FCACC1BDEB4D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Vektgrupper!$AB$9:$AB$29</c:f>
              <c:numCache>
                <c:formatCode>0</c:formatCode>
                <c:ptCount val="21"/>
                <c:pt idx="0">
                  <c:v>7</c:v>
                </c:pt>
                <c:pt idx="1">
                  <c:v>1.2222222222222223</c:v>
                </c:pt>
                <c:pt idx="2">
                  <c:v>1.6190476190476191</c:v>
                </c:pt>
                <c:pt idx="3">
                  <c:v>2.3333333333333335</c:v>
                </c:pt>
                <c:pt idx="4">
                  <c:v>1.9833333333333334</c:v>
                </c:pt>
                <c:pt idx="5">
                  <c:v>1.9545454545454546</c:v>
                </c:pt>
                <c:pt idx="6">
                  <c:v>1.8625</c:v>
                </c:pt>
                <c:pt idx="7">
                  <c:v>2.1964285714285716</c:v>
                </c:pt>
                <c:pt idx="8">
                  <c:v>2.2897196261682242</c:v>
                </c:pt>
                <c:pt idx="9">
                  <c:v>2.2254901960784315</c:v>
                </c:pt>
                <c:pt idx="10">
                  <c:v>2.0246913580246915</c:v>
                </c:pt>
                <c:pt idx="11">
                  <c:v>2.0217391304347827</c:v>
                </c:pt>
                <c:pt idx="12">
                  <c:v>2.0499999999999998</c:v>
                </c:pt>
                <c:pt idx="13">
                  <c:v>1.5789473684210527</c:v>
                </c:pt>
                <c:pt idx="14">
                  <c:v>1</c:v>
                </c:pt>
                <c:pt idx="15">
                  <c:v>1.2</c:v>
                </c:pt>
                <c:pt idx="16">
                  <c:v>1</c:v>
                </c:pt>
                <c:pt idx="17">
                  <c:v>1.5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2-4CA0-8747-FCACC1BD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53242040315567"/>
          <c:y val="0.17686801498300883"/>
          <c:w val="7.6247648675913257E-2"/>
          <c:h val="0.245297868801864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24877906651918E-2"/>
          <c:y val="0.15332158659894429"/>
          <c:w val="0.90038172283595985"/>
          <c:h val="0.7453916006461331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40</c:v>
                </c:pt>
                <c:pt idx="1">
                  <c:v>60</c:v>
                </c:pt>
                <c:pt idx="2">
                  <c:v>92.857142857142875</c:v>
                </c:pt>
                <c:pt idx="3">
                  <c:v>73.913043478260875</c:v>
                </c:pt>
                <c:pt idx="4">
                  <c:v>62.5</c:v>
                </c:pt>
                <c:pt idx="5">
                  <c:v>60</c:v>
                </c:pt>
                <c:pt idx="6">
                  <c:v>72.727272727272734</c:v>
                </c:pt>
                <c:pt idx="7">
                  <c:v>90.476190476190439</c:v>
                </c:pt>
                <c:pt idx="8">
                  <c:v>81.818181818181813</c:v>
                </c:pt>
                <c:pt idx="9">
                  <c:v>81.481481481481467</c:v>
                </c:pt>
                <c:pt idx="10">
                  <c:v>73.68421052631578</c:v>
                </c:pt>
                <c:pt idx="11">
                  <c:v>45.454545454545446</c:v>
                </c:pt>
                <c:pt idx="12">
                  <c:v>75.609756097560989</c:v>
                </c:pt>
                <c:pt idx="13">
                  <c:v>77.777777777777771</c:v>
                </c:pt>
                <c:pt idx="14">
                  <c:v>76.666666666666686</c:v>
                </c:pt>
                <c:pt idx="15">
                  <c:v>38.095238095238109</c:v>
                </c:pt>
                <c:pt idx="16">
                  <c:v>83.333333333333314</c:v>
                </c:pt>
                <c:pt idx="17">
                  <c:v>82.352941176470608</c:v>
                </c:pt>
                <c:pt idx="18">
                  <c:v>93.478260869565219</c:v>
                </c:pt>
                <c:pt idx="19">
                  <c:v>43.75</c:v>
                </c:pt>
                <c:pt idx="20">
                  <c:v>74.545454545454547</c:v>
                </c:pt>
                <c:pt idx="21">
                  <c:v>66.666666666666686</c:v>
                </c:pt>
                <c:pt idx="22">
                  <c:v>65.384615384615401</c:v>
                </c:pt>
                <c:pt idx="23">
                  <c:v>79.591836734693885</c:v>
                </c:pt>
                <c:pt idx="24">
                  <c:v>82.608695652173907</c:v>
                </c:pt>
                <c:pt idx="25">
                  <c:v>80</c:v>
                </c:pt>
                <c:pt idx="26">
                  <c:v>78.378378378378386</c:v>
                </c:pt>
                <c:pt idx="27">
                  <c:v>100</c:v>
                </c:pt>
                <c:pt idx="28">
                  <c:v>80</c:v>
                </c:pt>
                <c:pt idx="29">
                  <c:v>79.166666666666686</c:v>
                </c:pt>
                <c:pt idx="30">
                  <c:v>100</c:v>
                </c:pt>
                <c:pt idx="31">
                  <c:v>54.16666666666665</c:v>
                </c:pt>
                <c:pt idx="32">
                  <c:v>57.894736842105239</c:v>
                </c:pt>
                <c:pt idx="33">
                  <c:v>65</c:v>
                </c:pt>
                <c:pt idx="34">
                  <c:v>57.142857142857153</c:v>
                </c:pt>
                <c:pt idx="35">
                  <c:v>76.666666666666686</c:v>
                </c:pt>
                <c:pt idx="36">
                  <c:v>24.242424242424246</c:v>
                </c:pt>
                <c:pt idx="37">
                  <c:v>31.578947368421055</c:v>
                </c:pt>
                <c:pt idx="38">
                  <c:v>57.142857142857153</c:v>
                </c:pt>
                <c:pt idx="39">
                  <c:v>61.111111111111121</c:v>
                </c:pt>
                <c:pt idx="40">
                  <c:v>26.829268292682919</c:v>
                </c:pt>
                <c:pt idx="41">
                  <c:v>41.935483870967744</c:v>
                </c:pt>
                <c:pt idx="42">
                  <c:v>41.379310344827594</c:v>
                </c:pt>
                <c:pt idx="43">
                  <c:v>55.294117647058819</c:v>
                </c:pt>
                <c:pt idx="44">
                  <c:v>50</c:v>
                </c:pt>
                <c:pt idx="45">
                  <c:v>45.679012345679006</c:v>
                </c:pt>
                <c:pt idx="46">
                  <c:v>55.172413793103438</c:v>
                </c:pt>
                <c:pt idx="47">
                  <c:v>78.947368421052644</c:v>
                </c:pt>
                <c:pt idx="48">
                  <c:v>45.161290322580641</c:v>
                </c:pt>
                <c:pt idx="49">
                  <c:v>59.375</c:v>
                </c:pt>
                <c:pt idx="50">
                  <c:v>100</c:v>
                </c:pt>
                <c:pt idx="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8-4C4B-AC26-C4E435BB9702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87.5</c:v>
                </c:pt>
                <c:pt idx="1">
                  <c:v>85</c:v>
                </c:pt>
                <c:pt idx="2">
                  <c:v>100</c:v>
                </c:pt>
                <c:pt idx="3">
                  <c:v>75</c:v>
                </c:pt>
                <c:pt idx="4">
                  <c:v>75</c:v>
                </c:pt>
                <c:pt idx="5">
                  <c:v>57.142857142857153</c:v>
                </c:pt>
                <c:pt idx="6">
                  <c:v>94.444444444444443</c:v>
                </c:pt>
                <c:pt idx="7">
                  <c:v>64.285714285714306</c:v>
                </c:pt>
                <c:pt idx="8">
                  <c:v>69.230769230769269</c:v>
                </c:pt>
                <c:pt idx="9">
                  <c:v>84.615384615384627</c:v>
                </c:pt>
                <c:pt idx="10">
                  <c:v>60</c:v>
                </c:pt>
                <c:pt idx="11">
                  <c:v>56.25</c:v>
                </c:pt>
                <c:pt idx="12">
                  <c:v>100</c:v>
                </c:pt>
                <c:pt idx="13">
                  <c:v>88.8888888888889</c:v>
                </c:pt>
                <c:pt idx="14">
                  <c:v>86.206896551724128</c:v>
                </c:pt>
                <c:pt idx="15">
                  <c:v>70.27027027027026</c:v>
                </c:pt>
                <c:pt idx="16">
                  <c:v>80.555555555555557</c:v>
                </c:pt>
                <c:pt idx="17">
                  <c:v>90.243902439024382</c:v>
                </c:pt>
                <c:pt idx="18">
                  <c:v>69.230769230769269</c:v>
                </c:pt>
                <c:pt idx="19">
                  <c:v>75</c:v>
                </c:pt>
                <c:pt idx="20">
                  <c:v>64.285714285714306</c:v>
                </c:pt>
                <c:pt idx="21">
                  <c:v>80.952380952380949</c:v>
                </c:pt>
                <c:pt idx="22">
                  <c:v>73.913043478260875</c:v>
                </c:pt>
                <c:pt idx="23">
                  <c:v>59.459459459459438</c:v>
                </c:pt>
                <c:pt idx="24">
                  <c:v>75</c:v>
                </c:pt>
                <c:pt idx="25">
                  <c:v>68</c:v>
                </c:pt>
                <c:pt idx="26">
                  <c:v>100</c:v>
                </c:pt>
                <c:pt idx="27">
                  <c:v>87.5</c:v>
                </c:pt>
                <c:pt idx="28">
                  <c:v>100</c:v>
                </c:pt>
                <c:pt idx="29">
                  <c:v>100</c:v>
                </c:pt>
                <c:pt idx="30">
                  <c:v>75</c:v>
                </c:pt>
                <c:pt idx="31">
                  <c:v>14.285714285714288</c:v>
                </c:pt>
                <c:pt idx="32">
                  <c:v>33.823529411764696</c:v>
                </c:pt>
                <c:pt idx="33">
                  <c:v>40</c:v>
                </c:pt>
                <c:pt idx="34">
                  <c:v>77.777777777777771</c:v>
                </c:pt>
                <c:pt idx="35">
                  <c:v>54.838709677419359</c:v>
                </c:pt>
                <c:pt idx="36">
                  <c:v>57.317073170731696</c:v>
                </c:pt>
                <c:pt idx="37">
                  <c:v>20.930232558139537</c:v>
                </c:pt>
                <c:pt idx="38">
                  <c:v>54.838709677419359</c:v>
                </c:pt>
                <c:pt idx="39">
                  <c:v>43.137254901960794</c:v>
                </c:pt>
                <c:pt idx="40">
                  <c:v>56.36363636363636</c:v>
                </c:pt>
                <c:pt idx="41">
                  <c:v>31.578947368421055</c:v>
                </c:pt>
                <c:pt idx="42">
                  <c:v>37.209302325581397</c:v>
                </c:pt>
                <c:pt idx="43">
                  <c:v>51.785714285714306</c:v>
                </c:pt>
                <c:pt idx="44">
                  <c:v>38.461538461538446</c:v>
                </c:pt>
                <c:pt idx="45">
                  <c:v>77.777777777777771</c:v>
                </c:pt>
                <c:pt idx="46">
                  <c:v>60.294117647058819</c:v>
                </c:pt>
                <c:pt idx="47">
                  <c:v>57.142857142857153</c:v>
                </c:pt>
                <c:pt idx="48">
                  <c:v>56.25</c:v>
                </c:pt>
                <c:pt idx="49">
                  <c:v>62.5</c:v>
                </c:pt>
                <c:pt idx="50">
                  <c:v>66.666666666666686</c:v>
                </c:pt>
                <c:pt idx="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8-4C4B-AC26-C4E435BB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25602094149815"/>
          <c:y val="0.19043059064699816"/>
          <c:w val="7.5883300325323089E-2"/>
          <c:h val="0.1190400811328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0</c:v>
                </c:pt>
                <c:pt idx="1">
                  <c:v>7</c:v>
                </c:pt>
                <c:pt idx="2">
                  <c:v>25</c:v>
                </c:pt>
                <c:pt idx="3">
                  <c:v>43</c:v>
                </c:pt>
                <c:pt idx="4">
                  <c:v>60</c:v>
                </c:pt>
                <c:pt idx="5">
                  <c:v>64</c:v>
                </c:pt>
                <c:pt idx="6">
                  <c:v>85</c:v>
                </c:pt>
                <c:pt idx="7">
                  <c:v>103</c:v>
                </c:pt>
                <c:pt idx="8">
                  <c:v>122</c:v>
                </c:pt>
                <c:pt idx="9">
                  <c:v>120</c:v>
                </c:pt>
                <c:pt idx="10">
                  <c:v>90</c:v>
                </c:pt>
                <c:pt idx="11">
                  <c:v>63</c:v>
                </c:pt>
                <c:pt idx="12">
                  <c:v>30</c:v>
                </c:pt>
                <c:pt idx="13">
                  <c:v>18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E-4191-9AD0-6C19555F243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21</c:v>
                </c:pt>
                <c:pt idx="3">
                  <c:v>45</c:v>
                </c:pt>
                <c:pt idx="4">
                  <c:v>60</c:v>
                </c:pt>
                <c:pt idx="5">
                  <c:v>66</c:v>
                </c:pt>
                <c:pt idx="6">
                  <c:v>80</c:v>
                </c:pt>
                <c:pt idx="7">
                  <c:v>112</c:v>
                </c:pt>
                <c:pt idx="8">
                  <c:v>107</c:v>
                </c:pt>
                <c:pt idx="9">
                  <c:v>102</c:v>
                </c:pt>
                <c:pt idx="10">
                  <c:v>81</c:v>
                </c:pt>
                <c:pt idx="11">
                  <c:v>46</c:v>
                </c:pt>
                <c:pt idx="12">
                  <c:v>20</c:v>
                </c:pt>
                <c:pt idx="13">
                  <c:v>19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E-4191-9AD0-6C19555F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53242040315567"/>
          <c:y val="0.17686801498300883"/>
          <c:w val="7.6247648675913257E-2"/>
          <c:h val="0.245297868801864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Kastrat, andelen av overfete slakt innen VEKTGRUPPE</a:t>
            </a:r>
          </a:p>
        </c:rich>
      </c:tx>
      <c:layout>
        <c:manualLayout>
          <c:xMode val="edge"/>
          <c:yMode val="edge"/>
          <c:x val="0.10253259735595284"/>
          <c:y val="2.7210603581115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Vektgrupper!$P$31:$P$51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29.629629629629633</c:v>
                </c:pt>
                <c:pt idx="4">
                  <c:v>31.896551724137929</c:v>
                </c:pt>
                <c:pt idx="5">
                  <c:v>41.26984126984128</c:v>
                </c:pt>
                <c:pt idx="6">
                  <c:v>48.734177215189881</c:v>
                </c:pt>
                <c:pt idx="7">
                  <c:v>53.33333333333335</c:v>
                </c:pt>
                <c:pt idx="8">
                  <c:v>63.197026022304819</c:v>
                </c:pt>
                <c:pt idx="9">
                  <c:v>75.261324041811861</c:v>
                </c:pt>
                <c:pt idx="10">
                  <c:v>87.677725118483423</c:v>
                </c:pt>
                <c:pt idx="11">
                  <c:v>86.458333333333314</c:v>
                </c:pt>
                <c:pt idx="12">
                  <c:v>91.836734693877574</c:v>
                </c:pt>
                <c:pt idx="13">
                  <c:v>96.296296296296291</c:v>
                </c:pt>
                <c:pt idx="14">
                  <c:v>92.307692307692321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0-4BD0-8299-67A00EEA93CB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Vektgrupper!$P$9:$P$29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23.52941176470588</c:v>
                </c:pt>
                <c:pt idx="3">
                  <c:v>27.61904761904762</c:v>
                </c:pt>
                <c:pt idx="4">
                  <c:v>35.294117647058826</c:v>
                </c:pt>
                <c:pt idx="5">
                  <c:v>46.511627906976734</c:v>
                </c:pt>
                <c:pt idx="6">
                  <c:v>49.664429530201346</c:v>
                </c:pt>
                <c:pt idx="7">
                  <c:v>51.219512195121951</c:v>
                </c:pt>
                <c:pt idx="8">
                  <c:v>62.857142857142847</c:v>
                </c:pt>
                <c:pt idx="9">
                  <c:v>77.092511013215869</c:v>
                </c:pt>
                <c:pt idx="10">
                  <c:v>82.317073170731717</c:v>
                </c:pt>
                <c:pt idx="11">
                  <c:v>86.021505376344095</c:v>
                </c:pt>
                <c:pt idx="12">
                  <c:v>92.682926829268283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80-4BD0-8299-67A00EEA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3591928073465573E-2"/>
          <c:h val="0.14961098058515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middel FETTGRUPPE innen VEKTGRUPPE</a:t>
            </a:r>
          </a:p>
        </c:rich>
      </c:tx>
      <c:layout>
        <c:manualLayout>
          <c:xMode val="edge"/>
          <c:yMode val="edge"/>
          <c:x val="0.10253259735595284"/>
          <c:y val="2.7210603581115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Vektgrupper!$N$31:$N$51</c:f>
              <c:numCache>
                <c:formatCode>0.00</c:formatCode>
                <c:ptCount val="21"/>
                <c:pt idx="0">
                  <c:v>0</c:v>
                </c:pt>
                <c:pt idx="1">
                  <c:v>4.3333333333333321</c:v>
                </c:pt>
                <c:pt idx="2">
                  <c:v>5.65</c:v>
                </c:pt>
                <c:pt idx="3">
                  <c:v>5.6543209876543203</c:v>
                </c:pt>
                <c:pt idx="4">
                  <c:v>5.8448275862068995</c:v>
                </c:pt>
                <c:pt idx="5">
                  <c:v>6.1984126984127004</c:v>
                </c:pt>
                <c:pt idx="6">
                  <c:v>6.5</c:v>
                </c:pt>
                <c:pt idx="7">
                  <c:v>6.7155555555555564</c:v>
                </c:pt>
                <c:pt idx="8">
                  <c:v>6.8550185873605995</c:v>
                </c:pt>
                <c:pt idx="9">
                  <c:v>7.3379790940766574</c:v>
                </c:pt>
                <c:pt idx="10">
                  <c:v>7.829383886255922</c:v>
                </c:pt>
                <c:pt idx="11">
                  <c:v>8.1145833333333339</c:v>
                </c:pt>
                <c:pt idx="12">
                  <c:v>8.5510204081632679</c:v>
                </c:pt>
                <c:pt idx="13">
                  <c:v>9</c:v>
                </c:pt>
                <c:pt idx="14">
                  <c:v>8.9230769230769216</c:v>
                </c:pt>
                <c:pt idx="15">
                  <c:v>11.5</c:v>
                </c:pt>
                <c:pt idx="16">
                  <c:v>10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8-4E09-8006-A37ACE2AF102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Vektgrupper!$N$9:$N$29</c:f>
              <c:numCache>
                <c:formatCode>0.00</c:formatCode>
                <c:ptCount val="21"/>
                <c:pt idx="0">
                  <c:v>4.8571428571428559</c:v>
                </c:pt>
                <c:pt idx="1">
                  <c:v>4.0909090909090908</c:v>
                </c:pt>
                <c:pt idx="2">
                  <c:v>5.4117647058823524</c:v>
                </c:pt>
                <c:pt idx="3">
                  <c:v>5.7809523809523826</c:v>
                </c:pt>
                <c:pt idx="4">
                  <c:v>5.9915966386554622</c:v>
                </c:pt>
                <c:pt idx="5">
                  <c:v>6.3178294573643416</c:v>
                </c:pt>
                <c:pt idx="6">
                  <c:v>6.5704697986577152</c:v>
                </c:pt>
                <c:pt idx="7">
                  <c:v>6.6829268292682897</c:v>
                </c:pt>
                <c:pt idx="8">
                  <c:v>6.914285714285711</c:v>
                </c:pt>
                <c:pt idx="9">
                  <c:v>7.4229074889867821</c:v>
                </c:pt>
                <c:pt idx="10">
                  <c:v>7.7439024390243887</c:v>
                </c:pt>
                <c:pt idx="11">
                  <c:v>8.10752688172043</c:v>
                </c:pt>
                <c:pt idx="12">
                  <c:v>8.4634146341463392</c:v>
                </c:pt>
                <c:pt idx="13">
                  <c:v>9.4</c:v>
                </c:pt>
                <c:pt idx="14">
                  <c:v>9.2857142857142883</c:v>
                </c:pt>
                <c:pt idx="15">
                  <c:v>9.3333333333333357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0</c:v>
                </c:pt>
                <c:pt idx="20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8-4E09-8006-A37ACE2AF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</a:t>
                </a:r>
                <a:r>
                  <a:rPr lang="en-US" b="1"/>
                  <a:t>FETTGRUPPE</a:t>
                </a:r>
                <a:r>
                  <a:rPr lang="en-US"/>
                  <a:t>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1000630451132"/>
          <c:y val="0.18930961589763706"/>
          <c:w val="6.7732982832719488E-2"/>
          <c:h val="0.131222826095701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206284945751E-2"/>
          <c:y val="0.15791294126809549"/>
          <c:w val="0.91255757070426491"/>
          <c:h val="0.706554814448072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0</c:v>
                </c:pt>
                <c:pt idx="1">
                  <c:v>9</c:v>
                </c:pt>
                <c:pt idx="2">
                  <c:v>40</c:v>
                </c:pt>
                <c:pt idx="3">
                  <c:v>81</c:v>
                </c:pt>
                <c:pt idx="4">
                  <c:v>116</c:v>
                </c:pt>
                <c:pt idx="5">
                  <c:v>126</c:v>
                </c:pt>
                <c:pt idx="6">
                  <c:v>158</c:v>
                </c:pt>
                <c:pt idx="7">
                  <c:v>225</c:v>
                </c:pt>
                <c:pt idx="8">
                  <c:v>269</c:v>
                </c:pt>
                <c:pt idx="9">
                  <c:v>287</c:v>
                </c:pt>
                <c:pt idx="10">
                  <c:v>211</c:v>
                </c:pt>
                <c:pt idx="11">
                  <c:v>96</c:v>
                </c:pt>
                <c:pt idx="12">
                  <c:v>49</c:v>
                </c:pt>
                <c:pt idx="13">
                  <c:v>27</c:v>
                </c:pt>
                <c:pt idx="14">
                  <c:v>13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A-4450-BFE2-18F8C0E4701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7</c:v>
                </c:pt>
                <c:pt idx="1">
                  <c:v>11</c:v>
                </c:pt>
                <c:pt idx="2">
                  <c:v>34</c:v>
                </c:pt>
                <c:pt idx="3">
                  <c:v>105</c:v>
                </c:pt>
                <c:pt idx="4">
                  <c:v>119</c:v>
                </c:pt>
                <c:pt idx="5">
                  <c:v>129</c:v>
                </c:pt>
                <c:pt idx="6">
                  <c:v>149</c:v>
                </c:pt>
                <c:pt idx="7">
                  <c:v>246</c:v>
                </c:pt>
                <c:pt idx="8">
                  <c:v>245</c:v>
                </c:pt>
                <c:pt idx="9">
                  <c:v>227</c:v>
                </c:pt>
                <c:pt idx="10">
                  <c:v>164</c:v>
                </c:pt>
                <c:pt idx="11">
                  <c:v>93</c:v>
                </c:pt>
                <c:pt idx="12">
                  <c:v>41</c:v>
                </c:pt>
                <c:pt idx="13">
                  <c:v>30</c:v>
                </c:pt>
                <c:pt idx="14">
                  <c:v>7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A-4450-BFE2-18F8C0E47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141884837657142E-2"/>
          <c:h val="0.15433154855643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Variant!$F$25:$F$28</c:f>
              <c:numCache>
                <c:formatCode>0</c:formatCode>
                <c:ptCount val="4"/>
                <c:pt idx="0">
                  <c:v>2291</c:v>
                </c:pt>
                <c:pt idx="1">
                  <c:v>334</c:v>
                </c:pt>
                <c:pt idx="2">
                  <c:v>7</c:v>
                </c:pt>
                <c:pt idx="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0-40E9-9649-B1336F59656F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Variant!$F$18:$F$21</c:f>
              <c:numCache>
                <c:formatCode>0</c:formatCode>
                <c:ptCount val="4"/>
                <c:pt idx="0">
                  <c:v>1463</c:v>
                </c:pt>
                <c:pt idx="1">
                  <c:v>209</c:v>
                </c:pt>
                <c:pt idx="2">
                  <c:v>9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70-40E9-9649-B1336F59656F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Variant!$F$11:$F$14</c:f>
              <c:numCache>
                <c:formatCode>0</c:formatCode>
                <c:ptCount val="4"/>
                <c:pt idx="0">
                  <c:v>1381</c:v>
                </c:pt>
                <c:pt idx="1">
                  <c:v>208</c:v>
                </c:pt>
                <c:pt idx="2">
                  <c:v>4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70-40E9-9649-B1336F59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64009761937651"/>
          <c:y val="0.27151656691211817"/>
          <c:w val="7.0730220371287192E-2"/>
          <c:h val="0.2200709650406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Variant!$G$25:$G$28</c:f>
              <c:numCache>
                <c:formatCode>0.0</c:formatCode>
                <c:ptCount val="4"/>
                <c:pt idx="0">
                  <c:v>84.977744807121695</c:v>
                </c:pt>
                <c:pt idx="1">
                  <c:v>12.388724035608304</c:v>
                </c:pt>
                <c:pt idx="2">
                  <c:v>0.25964391691394656</c:v>
                </c:pt>
                <c:pt idx="3">
                  <c:v>2.3738872403560838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5-4B32-B34C-B3D03EDF466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Variant!$G$18:$G$21</c:f>
              <c:numCache>
                <c:formatCode>0.0</c:formatCode>
                <c:ptCount val="4"/>
                <c:pt idx="0">
                  <c:v>85.306122448979593</c:v>
                </c:pt>
                <c:pt idx="1">
                  <c:v>12.186588921282798</c:v>
                </c:pt>
                <c:pt idx="2">
                  <c:v>0.52478134110787156</c:v>
                </c:pt>
                <c:pt idx="3">
                  <c:v>1.9825072886297377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5-4B32-B34C-B3D03EDF4667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Variant!$G$11:$G$14</c:f>
              <c:numCache>
                <c:formatCode>0.0</c:formatCode>
                <c:ptCount val="4"/>
                <c:pt idx="0">
                  <c:v>85.141800246609122</c:v>
                </c:pt>
                <c:pt idx="1">
                  <c:v>12.82367447595561</c:v>
                </c:pt>
                <c:pt idx="2">
                  <c:v>0.24660912453760783</c:v>
                </c:pt>
                <c:pt idx="3">
                  <c:v>1.7879161528976577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85-4B32-B34C-B3D03EDF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64009761937651"/>
          <c:y val="0.27151656691211817"/>
          <c:w val="7.0730220371287192E-2"/>
          <c:h val="0.2200709650406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SLAKTEVEKT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Variant!$K$25:$K$28</c:f>
              <c:numCache>
                <c:formatCode>0.0</c:formatCode>
                <c:ptCount val="4"/>
                <c:pt idx="0">
                  <c:v>259.83731121780875</c:v>
                </c:pt>
                <c:pt idx="1">
                  <c:v>252.5760479041916</c:v>
                </c:pt>
                <c:pt idx="2">
                  <c:v>194.29999999999995</c:v>
                </c:pt>
                <c:pt idx="3">
                  <c:v>321.00624999999991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5D5-87A7-B14413560EF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Variant!$K$18:$K$21</c:f>
              <c:numCache>
                <c:formatCode>0.0</c:formatCode>
                <c:ptCount val="4"/>
                <c:pt idx="0">
                  <c:v>252.64326725905656</c:v>
                </c:pt>
                <c:pt idx="1">
                  <c:v>250.32583732057421</c:v>
                </c:pt>
                <c:pt idx="2">
                  <c:v>215.75555555555556</c:v>
                </c:pt>
                <c:pt idx="3">
                  <c:v>309.04705882352943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A-45D5-87A7-B14413560EF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Variant!$K$11:$K$14</c:f>
              <c:numCache>
                <c:formatCode>0.0</c:formatCode>
                <c:ptCount val="4"/>
                <c:pt idx="0">
                  <c:v>250.74228819695861</c:v>
                </c:pt>
                <c:pt idx="1">
                  <c:v>224.87403846153836</c:v>
                </c:pt>
                <c:pt idx="2">
                  <c:v>265.54999999999995</c:v>
                </c:pt>
                <c:pt idx="3">
                  <c:v>261.85517241379301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A-45D5-87A7-B1441356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Variant!$N$25:$N$28</c:f>
              <c:numCache>
                <c:formatCode>0.00</c:formatCode>
                <c:ptCount val="4"/>
                <c:pt idx="0">
                  <c:v>4.2597119161938011</c:v>
                </c:pt>
                <c:pt idx="1">
                  <c:v>4.4221556886227535</c:v>
                </c:pt>
                <c:pt idx="2">
                  <c:v>3.5714285714285721</c:v>
                </c:pt>
                <c:pt idx="3">
                  <c:v>7.390625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F-4F42-9003-94713F64F41C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Variant!$N$18:$N$21</c:f>
              <c:numCache>
                <c:formatCode>0.00</c:formatCode>
                <c:ptCount val="4"/>
                <c:pt idx="0">
                  <c:v>4.1893369788106627</c:v>
                </c:pt>
                <c:pt idx="1">
                  <c:v>4.7224880382775121</c:v>
                </c:pt>
                <c:pt idx="2">
                  <c:v>4</c:v>
                </c:pt>
                <c:pt idx="3">
                  <c:v>6.4705882352941186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F-4F42-9003-94713F64F41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Variant!$N$11:$N$14</c:f>
              <c:numCache>
                <c:formatCode>0.00</c:formatCode>
                <c:ptCount val="4"/>
                <c:pt idx="0">
                  <c:v>4.2664735698768999</c:v>
                </c:pt>
                <c:pt idx="1">
                  <c:v>4.4615384615384608</c:v>
                </c:pt>
                <c:pt idx="2">
                  <c:v>4.75</c:v>
                </c:pt>
                <c:pt idx="3">
                  <c:v>5.6206896551724146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CF-4F42-9003-94713F64F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Variant!$P$25:$P$28</c:f>
              <c:numCache>
                <c:formatCode>0.00</c:formatCode>
                <c:ptCount val="4"/>
                <c:pt idx="0">
                  <c:v>6.9476211261457879</c:v>
                </c:pt>
                <c:pt idx="1">
                  <c:v>6.955089820359281</c:v>
                </c:pt>
                <c:pt idx="2">
                  <c:v>6.1428571428571441</c:v>
                </c:pt>
                <c:pt idx="3">
                  <c:v>7.640625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0-44A9-8A8C-B084737F0D76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Variant!$P$18:$P$21</c:f>
              <c:numCache>
                <c:formatCode>0.00</c:formatCode>
                <c:ptCount val="4"/>
                <c:pt idx="0">
                  <c:v>6.8591934381408066</c:v>
                </c:pt>
                <c:pt idx="1">
                  <c:v>7.6267942583732067</c:v>
                </c:pt>
                <c:pt idx="2">
                  <c:v>5.6666666666666679</c:v>
                </c:pt>
                <c:pt idx="3">
                  <c:v>8.382352941176471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0-44A9-8A8C-B084737F0D76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Variant!$P$11:$P$14</c:f>
              <c:numCache>
                <c:formatCode>0.00</c:formatCode>
                <c:ptCount val="4"/>
                <c:pt idx="0">
                  <c:v>6.931209268645909</c:v>
                </c:pt>
                <c:pt idx="1">
                  <c:v>7.0865384615384626</c:v>
                </c:pt>
                <c:pt idx="2">
                  <c:v>7.5</c:v>
                </c:pt>
                <c:pt idx="3">
                  <c:v>6.7241379310344804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0-44A9-8A8C-B084737F0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5183207445010106E-2"/>
              <c:y val="0.333847075729143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'Ark1'!$AE$1428:$AE$1454</c:f>
              <c:numCache>
                <c:formatCode>General</c:formatCode>
                <c:ptCount val="27"/>
                <c:pt idx="0">
                  <c:v>2.0400593471810087</c:v>
                </c:pt>
                <c:pt idx="1">
                  <c:v>57.566765578635007</c:v>
                </c:pt>
                <c:pt idx="2">
                  <c:v>1.1127596439169141</c:v>
                </c:pt>
                <c:pt idx="3">
                  <c:v>5.6379821958456988</c:v>
                </c:pt>
                <c:pt idx="4">
                  <c:v>0.77893175074183985</c:v>
                </c:pt>
                <c:pt idx="5">
                  <c:v>1.0014836795252227</c:v>
                </c:pt>
                <c:pt idx="6">
                  <c:v>1.2611275964391695</c:v>
                </c:pt>
                <c:pt idx="7">
                  <c:v>0.33382789317507416</c:v>
                </c:pt>
                <c:pt idx="8">
                  <c:v>4.4139465875370902</c:v>
                </c:pt>
                <c:pt idx="9">
                  <c:v>1.2982195845697329</c:v>
                </c:pt>
                <c:pt idx="11">
                  <c:v>0.40801186943620177</c:v>
                </c:pt>
                <c:pt idx="13">
                  <c:v>0.37091988130563808</c:v>
                </c:pt>
                <c:pt idx="18">
                  <c:v>3.8575667655786345</c:v>
                </c:pt>
                <c:pt idx="19">
                  <c:v>2.4851632047477739</c:v>
                </c:pt>
                <c:pt idx="20">
                  <c:v>3.560830860534125</c:v>
                </c:pt>
                <c:pt idx="21">
                  <c:v>1.4836795252225523</c:v>
                </c:pt>
                <c:pt idx="22">
                  <c:v>0.55637982195845692</c:v>
                </c:pt>
                <c:pt idx="23">
                  <c:v>0.11127596439169141</c:v>
                </c:pt>
                <c:pt idx="24">
                  <c:v>1.9287833827893173</c:v>
                </c:pt>
                <c:pt idx="25">
                  <c:v>0.92729970326409517</c:v>
                </c:pt>
                <c:pt idx="26">
                  <c:v>3.6350148367952526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'Ark1'!$AE$1392:$AE$1418</c:f>
              <c:numCache>
                <c:formatCode>General</c:formatCode>
                <c:ptCount val="27"/>
                <c:pt idx="0">
                  <c:v>57.551020408163261</c:v>
                </c:pt>
                <c:pt idx="1">
                  <c:v>0.52478134110787156</c:v>
                </c:pt>
                <c:pt idx="2">
                  <c:v>5.4810495626822178</c:v>
                </c:pt>
                <c:pt idx="3">
                  <c:v>0.6413994169096211</c:v>
                </c:pt>
                <c:pt idx="4">
                  <c:v>1.1661807580174921</c:v>
                </c:pt>
                <c:pt idx="5">
                  <c:v>0.58309037900874605</c:v>
                </c:pt>
                <c:pt idx="6">
                  <c:v>0.4664723032069969</c:v>
                </c:pt>
                <c:pt idx="7">
                  <c:v>3.2653061224489801</c:v>
                </c:pt>
                <c:pt idx="8">
                  <c:v>0.69970845481049548</c:v>
                </c:pt>
                <c:pt idx="10">
                  <c:v>0.29154518950437303</c:v>
                </c:pt>
                <c:pt idx="11">
                  <c:v>0.17492711370262387</c:v>
                </c:pt>
                <c:pt idx="12">
                  <c:v>0.29154518950437303</c:v>
                </c:pt>
                <c:pt idx="17">
                  <c:v>4.7230320699708441</c:v>
                </c:pt>
                <c:pt idx="18">
                  <c:v>2.2740524781341112</c:v>
                </c:pt>
                <c:pt idx="19">
                  <c:v>6.2390670553935852</c:v>
                </c:pt>
                <c:pt idx="20">
                  <c:v>0.75801749271137009</c:v>
                </c:pt>
                <c:pt idx="21">
                  <c:v>0.17492711370262387</c:v>
                </c:pt>
                <c:pt idx="22">
                  <c:v>5.8309037900874605E-2</c:v>
                </c:pt>
                <c:pt idx="23">
                  <c:v>1.2827988338192422</c:v>
                </c:pt>
                <c:pt idx="24">
                  <c:v>1.341107871720117</c:v>
                </c:pt>
                <c:pt idx="25">
                  <c:v>5.9475218658892146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'Ark1'!$AE$1356:$AE$1382</c:f>
              <c:numCache>
                <c:formatCode>General</c:formatCode>
                <c:ptCount val="27"/>
                <c:pt idx="0">
                  <c:v>0.18495684340320592</c:v>
                </c:pt>
                <c:pt idx="1">
                  <c:v>5.856966707768188</c:v>
                </c:pt>
                <c:pt idx="2">
                  <c:v>1.6029593094944512</c:v>
                </c:pt>
                <c:pt idx="3">
                  <c:v>0.98643649815043133</c:v>
                </c:pt>
                <c:pt idx="4">
                  <c:v>0.36991368680641185</c:v>
                </c:pt>
                <c:pt idx="5">
                  <c:v>0.12330456226880392</c:v>
                </c:pt>
                <c:pt idx="6">
                  <c:v>3.2059186189889024</c:v>
                </c:pt>
                <c:pt idx="7">
                  <c:v>0.98643649815043133</c:v>
                </c:pt>
                <c:pt idx="9">
                  <c:v>0.24660912453760783</c:v>
                </c:pt>
                <c:pt idx="10">
                  <c:v>6.1652281134401958E-2</c:v>
                </c:pt>
                <c:pt idx="11">
                  <c:v>0.24660912453760783</c:v>
                </c:pt>
                <c:pt idx="16">
                  <c:v>5.0554870530209612</c:v>
                </c:pt>
                <c:pt idx="17">
                  <c:v>1.3563501849568436</c:v>
                </c:pt>
                <c:pt idx="18">
                  <c:v>6.4118372379778048</c:v>
                </c:pt>
                <c:pt idx="19">
                  <c:v>1.1097410604192353</c:v>
                </c:pt>
                <c:pt idx="20">
                  <c:v>0.30826140567200983</c:v>
                </c:pt>
                <c:pt idx="22">
                  <c:v>2.4044389642416775</c:v>
                </c:pt>
                <c:pt idx="23">
                  <c:v>0.86313193588162784</c:v>
                </c:pt>
                <c:pt idx="24">
                  <c:v>7.0283600493218277</c:v>
                </c:pt>
                <c:pt idx="26">
                  <c:v>1.1097410604192353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03152944654325E-2"/>
          <c:y val="0.14316535433070865"/>
          <c:w val="0.90505705259874281"/>
          <c:h val="0.7686104002624671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6.2</c:v>
                </c:pt>
                <c:pt idx="1">
                  <c:v>6.5428571428571436</c:v>
                </c:pt>
                <c:pt idx="2">
                  <c:v>8.1428571428571388</c:v>
                </c:pt>
                <c:pt idx="3">
                  <c:v>7.695652173913043</c:v>
                </c:pt>
                <c:pt idx="4">
                  <c:v>7.125</c:v>
                </c:pt>
                <c:pt idx="5">
                  <c:v>7.3</c:v>
                </c:pt>
                <c:pt idx="6">
                  <c:v>7.5454545454545459</c:v>
                </c:pt>
                <c:pt idx="7">
                  <c:v>7.9523809523809508</c:v>
                </c:pt>
                <c:pt idx="8">
                  <c:v>7.7727272727272716</c:v>
                </c:pt>
                <c:pt idx="9">
                  <c:v>8.9629629629629655</c:v>
                </c:pt>
                <c:pt idx="10">
                  <c:v>7.3157894736842097</c:v>
                </c:pt>
                <c:pt idx="11">
                  <c:v>6.3636363636363633</c:v>
                </c:pt>
                <c:pt idx="12">
                  <c:v>7.6097560975609744</c:v>
                </c:pt>
                <c:pt idx="13">
                  <c:v>7.5555555555555554</c:v>
                </c:pt>
                <c:pt idx="14">
                  <c:v>6.9</c:v>
                </c:pt>
                <c:pt idx="15">
                  <c:v>6.190476190476188</c:v>
                </c:pt>
                <c:pt idx="16">
                  <c:v>8.2333333333333307</c:v>
                </c:pt>
                <c:pt idx="17">
                  <c:v>7.7647058823529393</c:v>
                </c:pt>
                <c:pt idx="18">
                  <c:v>8.1630434782608692</c:v>
                </c:pt>
                <c:pt idx="19">
                  <c:v>6.5625</c:v>
                </c:pt>
                <c:pt idx="20">
                  <c:v>7.6</c:v>
                </c:pt>
                <c:pt idx="21">
                  <c:v>7.8333333333333313</c:v>
                </c:pt>
                <c:pt idx="22">
                  <c:v>7.3846153846153859</c:v>
                </c:pt>
                <c:pt idx="23">
                  <c:v>7.7346938775510239</c:v>
                </c:pt>
                <c:pt idx="24">
                  <c:v>7.7391304347826084</c:v>
                </c:pt>
                <c:pt idx="25">
                  <c:v>7.2285714285714304</c:v>
                </c:pt>
                <c:pt idx="26">
                  <c:v>7.1621621621621614</c:v>
                </c:pt>
                <c:pt idx="27">
                  <c:v>7</c:v>
                </c:pt>
                <c:pt idx="28">
                  <c:v>7.4</c:v>
                </c:pt>
                <c:pt idx="29">
                  <c:v>7.3333333333333313</c:v>
                </c:pt>
                <c:pt idx="30">
                  <c:v>8.8000000000000007</c:v>
                </c:pt>
                <c:pt idx="31">
                  <c:v>6.9166666666666687</c:v>
                </c:pt>
                <c:pt idx="32">
                  <c:v>6.5263157894736814</c:v>
                </c:pt>
                <c:pt idx="33">
                  <c:v>7.3250000000000002</c:v>
                </c:pt>
                <c:pt idx="34">
                  <c:v>6.7662337662337677</c:v>
                </c:pt>
                <c:pt idx="35">
                  <c:v>7.4</c:v>
                </c:pt>
                <c:pt idx="36">
                  <c:v>5.0606060606060606</c:v>
                </c:pt>
                <c:pt idx="37">
                  <c:v>5.8947368421052628</c:v>
                </c:pt>
                <c:pt idx="38">
                  <c:v>6.3809523809523823</c:v>
                </c:pt>
                <c:pt idx="39">
                  <c:v>6.8333333333333313</c:v>
                </c:pt>
                <c:pt idx="40">
                  <c:v>5.3414634146341484</c:v>
                </c:pt>
                <c:pt idx="41">
                  <c:v>6.2258064516129021</c:v>
                </c:pt>
                <c:pt idx="42">
                  <c:v>6.6206896551724146</c:v>
                </c:pt>
                <c:pt idx="43">
                  <c:v>6.7058823529411757</c:v>
                </c:pt>
                <c:pt idx="44">
                  <c:v>6.8684210526315779</c:v>
                </c:pt>
                <c:pt idx="45">
                  <c:v>6.3580246913580227</c:v>
                </c:pt>
                <c:pt idx="46">
                  <c:v>6.3793103448275854</c:v>
                </c:pt>
                <c:pt idx="47">
                  <c:v>7.5789473684210495</c:v>
                </c:pt>
                <c:pt idx="48">
                  <c:v>6.354838709677419</c:v>
                </c:pt>
                <c:pt idx="49">
                  <c:v>6.84375</c:v>
                </c:pt>
                <c:pt idx="50">
                  <c:v>8.125</c:v>
                </c:pt>
                <c:pt idx="5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0-4E2D-966B-724A17AD6FC0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7.75</c:v>
                </c:pt>
                <c:pt idx="1">
                  <c:v>7.5</c:v>
                </c:pt>
                <c:pt idx="2">
                  <c:v>7.5555555555555554</c:v>
                </c:pt>
                <c:pt idx="3">
                  <c:v>8.6666666666666643</c:v>
                </c:pt>
                <c:pt idx="4">
                  <c:v>7.625</c:v>
                </c:pt>
                <c:pt idx="5">
                  <c:v>6.5714285714285694</c:v>
                </c:pt>
                <c:pt idx="6">
                  <c:v>8.1111111111111107</c:v>
                </c:pt>
                <c:pt idx="7">
                  <c:v>6.7857142857142891</c:v>
                </c:pt>
                <c:pt idx="8">
                  <c:v>7.3846153846153859</c:v>
                </c:pt>
                <c:pt idx="9">
                  <c:v>7.8461538461538449</c:v>
                </c:pt>
                <c:pt idx="10">
                  <c:v>7.3333333333333313</c:v>
                </c:pt>
                <c:pt idx="11">
                  <c:v>6.5625</c:v>
                </c:pt>
                <c:pt idx="12">
                  <c:v>8.5</c:v>
                </c:pt>
                <c:pt idx="13">
                  <c:v>8</c:v>
                </c:pt>
                <c:pt idx="14">
                  <c:v>7.2758620689655187</c:v>
                </c:pt>
                <c:pt idx="15">
                  <c:v>7.486486486486486</c:v>
                </c:pt>
                <c:pt idx="16">
                  <c:v>7.3611111111111107</c:v>
                </c:pt>
                <c:pt idx="17">
                  <c:v>8.1219512195121943</c:v>
                </c:pt>
                <c:pt idx="18">
                  <c:v>7.1794871794871806</c:v>
                </c:pt>
                <c:pt idx="19">
                  <c:v>7.4107142857142883</c:v>
                </c:pt>
                <c:pt idx="20">
                  <c:v>7.3095238095238066</c:v>
                </c:pt>
                <c:pt idx="21">
                  <c:v>7.9285714285714306</c:v>
                </c:pt>
                <c:pt idx="22">
                  <c:v>7.6521739130434785</c:v>
                </c:pt>
                <c:pt idx="23">
                  <c:v>6.7837837837837851</c:v>
                </c:pt>
                <c:pt idx="24">
                  <c:v>9.5</c:v>
                </c:pt>
                <c:pt idx="25">
                  <c:v>7.6399999999999988</c:v>
                </c:pt>
                <c:pt idx="26">
                  <c:v>9.9166666666666643</c:v>
                </c:pt>
                <c:pt idx="27">
                  <c:v>8.375</c:v>
                </c:pt>
                <c:pt idx="28">
                  <c:v>9.5</c:v>
                </c:pt>
                <c:pt idx="29">
                  <c:v>8.5</c:v>
                </c:pt>
                <c:pt idx="30">
                  <c:v>7.3125</c:v>
                </c:pt>
                <c:pt idx="31">
                  <c:v>5.4285714285714306</c:v>
                </c:pt>
                <c:pt idx="32">
                  <c:v>6.5147058823529411</c:v>
                </c:pt>
                <c:pt idx="33">
                  <c:v>6.3714285714285692</c:v>
                </c:pt>
                <c:pt idx="34">
                  <c:v>7.7777777777777777</c:v>
                </c:pt>
                <c:pt idx="35">
                  <c:v>6.6935483870967758</c:v>
                </c:pt>
                <c:pt idx="36">
                  <c:v>6.5609756097560972</c:v>
                </c:pt>
                <c:pt idx="37">
                  <c:v>5.7441860465116257</c:v>
                </c:pt>
                <c:pt idx="38">
                  <c:v>6.5483870967741948</c:v>
                </c:pt>
                <c:pt idx="39">
                  <c:v>5.7647058823529411</c:v>
                </c:pt>
                <c:pt idx="40">
                  <c:v>6.6363636363636376</c:v>
                </c:pt>
                <c:pt idx="41">
                  <c:v>6.0526315789473681</c:v>
                </c:pt>
                <c:pt idx="42">
                  <c:v>5.8953488372093004</c:v>
                </c:pt>
                <c:pt idx="43">
                  <c:v>6.6071428571428559</c:v>
                </c:pt>
                <c:pt idx="44">
                  <c:v>6.5096153846153859</c:v>
                </c:pt>
                <c:pt idx="45">
                  <c:v>7.3703703703703711</c:v>
                </c:pt>
                <c:pt idx="46">
                  <c:v>6.882352941176471</c:v>
                </c:pt>
                <c:pt idx="47">
                  <c:v>6.8</c:v>
                </c:pt>
                <c:pt idx="48">
                  <c:v>6.8125</c:v>
                </c:pt>
                <c:pt idx="49">
                  <c:v>7.3125</c:v>
                </c:pt>
                <c:pt idx="50">
                  <c:v>6.8888888888888884</c:v>
                </c:pt>
                <c:pt idx="51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0-4E2D-966B-724A17AD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20303277743288"/>
          <c:y val="0.14641973537415928"/>
          <c:w val="8.8078944814023535E-2"/>
          <c:h val="0.2144386629808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'Ark1'!$R$1428:$R$1454</c:f>
              <c:numCache>
                <c:formatCode>General</c:formatCode>
                <c:ptCount val="27"/>
                <c:pt idx="0">
                  <c:v>55</c:v>
                </c:pt>
                <c:pt idx="1">
                  <c:v>1552</c:v>
                </c:pt>
                <c:pt idx="2">
                  <c:v>30</c:v>
                </c:pt>
                <c:pt idx="3">
                  <c:v>152</c:v>
                </c:pt>
                <c:pt idx="4">
                  <c:v>21</c:v>
                </c:pt>
                <c:pt idx="5">
                  <c:v>27</c:v>
                </c:pt>
                <c:pt idx="6">
                  <c:v>34</c:v>
                </c:pt>
                <c:pt idx="7">
                  <c:v>9</c:v>
                </c:pt>
                <c:pt idx="8">
                  <c:v>119</c:v>
                </c:pt>
                <c:pt idx="9">
                  <c:v>35</c:v>
                </c:pt>
                <c:pt idx="11">
                  <c:v>11</c:v>
                </c:pt>
                <c:pt idx="13">
                  <c:v>10</c:v>
                </c:pt>
                <c:pt idx="18">
                  <c:v>104</c:v>
                </c:pt>
                <c:pt idx="19">
                  <c:v>67</c:v>
                </c:pt>
                <c:pt idx="20">
                  <c:v>96</c:v>
                </c:pt>
                <c:pt idx="21">
                  <c:v>40</c:v>
                </c:pt>
                <c:pt idx="22">
                  <c:v>15</c:v>
                </c:pt>
                <c:pt idx="23">
                  <c:v>3</c:v>
                </c:pt>
                <c:pt idx="24">
                  <c:v>52</c:v>
                </c:pt>
                <c:pt idx="25">
                  <c:v>25</c:v>
                </c:pt>
                <c:pt idx="2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'Ark1'!$R$1392:$R$1418</c:f>
              <c:numCache>
                <c:formatCode>General</c:formatCode>
                <c:ptCount val="27"/>
                <c:pt idx="0">
                  <c:v>987</c:v>
                </c:pt>
                <c:pt idx="1">
                  <c:v>9</c:v>
                </c:pt>
                <c:pt idx="2">
                  <c:v>94</c:v>
                </c:pt>
                <c:pt idx="3">
                  <c:v>11</c:v>
                </c:pt>
                <c:pt idx="4">
                  <c:v>20</c:v>
                </c:pt>
                <c:pt idx="5">
                  <c:v>10</c:v>
                </c:pt>
                <c:pt idx="6">
                  <c:v>8</c:v>
                </c:pt>
                <c:pt idx="7">
                  <c:v>56</c:v>
                </c:pt>
                <c:pt idx="8">
                  <c:v>12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7">
                  <c:v>81</c:v>
                </c:pt>
                <c:pt idx="18">
                  <c:v>39</c:v>
                </c:pt>
                <c:pt idx="19">
                  <c:v>107</c:v>
                </c:pt>
                <c:pt idx="20">
                  <c:v>13</c:v>
                </c:pt>
                <c:pt idx="21">
                  <c:v>3</c:v>
                </c:pt>
                <c:pt idx="22">
                  <c:v>1</c:v>
                </c:pt>
                <c:pt idx="23">
                  <c:v>22</c:v>
                </c:pt>
                <c:pt idx="24">
                  <c:v>23</c:v>
                </c:pt>
                <c:pt idx="2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'Ark1'!$R$1356:$R$1382</c:f>
              <c:numCache>
                <c:formatCode>General</c:formatCode>
                <c:ptCount val="27"/>
                <c:pt idx="0">
                  <c:v>3</c:v>
                </c:pt>
                <c:pt idx="1">
                  <c:v>95</c:v>
                </c:pt>
                <c:pt idx="2">
                  <c:v>26</c:v>
                </c:pt>
                <c:pt idx="3">
                  <c:v>16</c:v>
                </c:pt>
                <c:pt idx="4">
                  <c:v>6</c:v>
                </c:pt>
                <c:pt idx="5">
                  <c:v>2</c:v>
                </c:pt>
                <c:pt idx="6">
                  <c:v>52</c:v>
                </c:pt>
                <c:pt idx="7">
                  <c:v>16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6">
                  <c:v>82</c:v>
                </c:pt>
                <c:pt idx="17">
                  <c:v>22</c:v>
                </c:pt>
                <c:pt idx="18">
                  <c:v>104</c:v>
                </c:pt>
                <c:pt idx="19">
                  <c:v>18</c:v>
                </c:pt>
                <c:pt idx="20">
                  <c:v>5</c:v>
                </c:pt>
                <c:pt idx="22">
                  <c:v>39</c:v>
                </c:pt>
                <c:pt idx="23">
                  <c:v>14</c:v>
                </c:pt>
                <c:pt idx="24">
                  <c:v>114</c:v>
                </c:pt>
                <c:pt idx="2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'Ark1'!$S$1444:$S$1454</c:f>
              <c:numCache>
                <c:formatCode>General</c:formatCode>
                <c:ptCount val="11"/>
                <c:pt idx="2">
                  <c:v>5.8653846153846141</c:v>
                </c:pt>
                <c:pt idx="3">
                  <c:v>7.0298507462686555</c:v>
                </c:pt>
                <c:pt idx="4">
                  <c:v>5.927083333333333</c:v>
                </c:pt>
                <c:pt idx="5">
                  <c:v>6.4749999999999996</c:v>
                </c:pt>
                <c:pt idx="6">
                  <c:v>6</c:v>
                </c:pt>
                <c:pt idx="7">
                  <c:v>7</c:v>
                </c:pt>
                <c:pt idx="8">
                  <c:v>4.6538461538461551</c:v>
                </c:pt>
                <c:pt idx="9">
                  <c:v>5.68</c:v>
                </c:pt>
                <c:pt idx="10">
                  <c:v>4.9795918367346941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'Ark1'!$S$1408:$S$1418</c:f>
              <c:numCache>
                <c:formatCode>General</c:formatCode>
                <c:ptCount val="11"/>
                <c:pt idx="1">
                  <c:v>5.4938271604938276</c:v>
                </c:pt>
                <c:pt idx="2">
                  <c:v>6.8205128205128194</c:v>
                </c:pt>
                <c:pt idx="3">
                  <c:v>5.9813084112149522</c:v>
                </c:pt>
                <c:pt idx="4">
                  <c:v>6.2307692307692308</c:v>
                </c:pt>
                <c:pt idx="5">
                  <c:v>5</c:v>
                </c:pt>
                <c:pt idx="6">
                  <c:v>7</c:v>
                </c:pt>
                <c:pt idx="7">
                  <c:v>5.0454545454545459</c:v>
                </c:pt>
                <c:pt idx="8">
                  <c:v>6.1739130434782608</c:v>
                </c:pt>
                <c:pt idx="9">
                  <c:v>4.7941176470588243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'Ark1'!$S$1372:$S$1382</c:f>
              <c:numCache>
                <c:formatCode>General</c:formatCode>
                <c:ptCount val="11"/>
                <c:pt idx="0">
                  <c:v>5.2439024390243913</c:v>
                </c:pt>
                <c:pt idx="1">
                  <c:v>6.3181818181818192</c:v>
                </c:pt>
                <c:pt idx="2">
                  <c:v>5.7884615384615401</c:v>
                </c:pt>
                <c:pt idx="3">
                  <c:v>6.6111111111111116</c:v>
                </c:pt>
                <c:pt idx="4">
                  <c:v>6</c:v>
                </c:pt>
                <c:pt idx="6">
                  <c:v>4.9743589743589762</c:v>
                </c:pt>
                <c:pt idx="7">
                  <c:v>5.2142857142857153</c:v>
                </c:pt>
                <c:pt idx="8">
                  <c:v>4.3508771929824563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'Ark1'!$T$1444:$T$1454</c:f>
              <c:numCache>
                <c:formatCode>General</c:formatCode>
                <c:ptCount val="11"/>
                <c:pt idx="2">
                  <c:v>7.9326923076923102</c:v>
                </c:pt>
                <c:pt idx="3">
                  <c:v>6.3582089552238807</c:v>
                </c:pt>
                <c:pt idx="4">
                  <c:v>8.0729166666666661</c:v>
                </c:pt>
                <c:pt idx="5">
                  <c:v>6.05</c:v>
                </c:pt>
                <c:pt idx="6">
                  <c:v>7.6</c:v>
                </c:pt>
                <c:pt idx="7">
                  <c:v>5.3333333333333321</c:v>
                </c:pt>
                <c:pt idx="8">
                  <c:v>5.7692307692307692</c:v>
                </c:pt>
                <c:pt idx="9">
                  <c:v>5.8</c:v>
                </c:pt>
                <c:pt idx="10">
                  <c:v>7.3979591836734686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'Ark1'!$T$1408:$T$1418</c:f>
              <c:numCache>
                <c:formatCode>General</c:formatCode>
                <c:ptCount val="11"/>
                <c:pt idx="1">
                  <c:v>7.8024691358024718</c:v>
                </c:pt>
                <c:pt idx="2">
                  <c:v>6.4358974358974361</c:v>
                </c:pt>
                <c:pt idx="3">
                  <c:v>8.1962616822429943</c:v>
                </c:pt>
                <c:pt idx="4">
                  <c:v>7.1538461538461551</c:v>
                </c:pt>
                <c:pt idx="5">
                  <c:v>6.6666666666666687</c:v>
                </c:pt>
                <c:pt idx="6">
                  <c:v>7</c:v>
                </c:pt>
                <c:pt idx="7">
                  <c:v>7</c:v>
                </c:pt>
                <c:pt idx="8">
                  <c:v>7.695652173913043</c:v>
                </c:pt>
                <c:pt idx="9">
                  <c:v>7.4411764705882355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'Ark1'!$T$1372:$T$1382</c:f>
              <c:numCache>
                <c:formatCode>General</c:formatCode>
                <c:ptCount val="11"/>
                <c:pt idx="0">
                  <c:v>6.8414634146341484</c:v>
                </c:pt>
                <c:pt idx="1">
                  <c:v>6.3636363636363633</c:v>
                </c:pt>
                <c:pt idx="2">
                  <c:v>8.0480769230769251</c:v>
                </c:pt>
                <c:pt idx="3">
                  <c:v>6.0555555555555562</c:v>
                </c:pt>
                <c:pt idx="4">
                  <c:v>6.2</c:v>
                </c:pt>
                <c:pt idx="6">
                  <c:v>6.2307692307692308</c:v>
                </c:pt>
                <c:pt idx="7">
                  <c:v>5.9285714285714306</c:v>
                </c:pt>
                <c:pt idx="8">
                  <c:v>7.1403508771929829</c:v>
                </c:pt>
                <c:pt idx="10">
                  <c:v>6.5555555555555562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'Ark1'!$U$1444:$U$1454</c:f>
              <c:numCache>
                <c:formatCode>General</c:formatCode>
                <c:ptCount val="11"/>
                <c:pt idx="2">
                  <c:v>287.51730769230761</c:v>
                </c:pt>
                <c:pt idx="3">
                  <c:v>304.57164179104473</c:v>
                </c:pt>
                <c:pt idx="4">
                  <c:v>308.61041666666665</c:v>
                </c:pt>
                <c:pt idx="5">
                  <c:v>291.96500000000009</c:v>
                </c:pt>
                <c:pt idx="6">
                  <c:v>346.74</c:v>
                </c:pt>
                <c:pt idx="7">
                  <c:v>371.66666666666674</c:v>
                </c:pt>
                <c:pt idx="8">
                  <c:v>194.06346153846155</c:v>
                </c:pt>
                <c:pt idx="9">
                  <c:v>255.07599999999999</c:v>
                </c:pt>
                <c:pt idx="10">
                  <c:v>155.67448979591836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'Ark1'!$U$1408:$U$1418</c:f>
              <c:numCache>
                <c:formatCode>General</c:formatCode>
                <c:ptCount val="11"/>
                <c:pt idx="1">
                  <c:v>289.2037037037037</c:v>
                </c:pt>
                <c:pt idx="2">
                  <c:v>282.29487179487182</c:v>
                </c:pt>
                <c:pt idx="3">
                  <c:v>287.27009345794391</c:v>
                </c:pt>
                <c:pt idx="4">
                  <c:v>301.20769230769224</c:v>
                </c:pt>
                <c:pt idx="5">
                  <c:v>317.3</c:v>
                </c:pt>
                <c:pt idx="6">
                  <c:v>413</c:v>
                </c:pt>
                <c:pt idx="7">
                  <c:v>225.82272727272729</c:v>
                </c:pt>
                <c:pt idx="8">
                  <c:v>282.01739130434777</c:v>
                </c:pt>
                <c:pt idx="9">
                  <c:v>146.81960784313722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'Ark1'!$U$1372:$U$1382</c:f>
              <c:numCache>
                <c:formatCode>General</c:formatCode>
                <c:ptCount val="11"/>
                <c:pt idx="0">
                  <c:v>256.34024390243923</c:v>
                </c:pt>
                <c:pt idx="1">
                  <c:v>257.96363636363634</c:v>
                </c:pt>
                <c:pt idx="2">
                  <c:v>287.56346153846152</c:v>
                </c:pt>
                <c:pt idx="3">
                  <c:v>305.83333333333337</c:v>
                </c:pt>
                <c:pt idx="4">
                  <c:v>258.10000000000002</c:v>
                </c:pt>
                <c:pt idx="6">
                  <c:v>215.96666666666661</c:v>
                </c:pt>
                <c:pt idx="7">
                  <c:v>223.96428571428575</c:v>
                </c:pt>
                <c:pt idx="8">
                  <c:v>141.6385964912281</c:v>
                </c:pt>
                <c:pt idx="10">
                  <c:v>197.10000000000005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 % av de ulike fe rasene</a:t>
            </a:r>
          </a:p>
        </c:rich>
      </c:tx>
      <c:layout>
        <c:manualLayout>
          <c:xMode val="edge"/>
          <c:yMode val="edge"/>
          <c:x val="0.19673275098610946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Raser!$I$86:$I$122</c:f>
              <c:numCache>
                <c:formatCode>0.0</c:formatCode>
                <c:ptCount val="37"/>
                <c:pt idx="0">
                  <c:v>2.0400593471810087</c:v>
                </c:pt>
                <c:pt idx="1">
                  <c:v>57.566765578635007</c:v>
                </c:pt>
                <c:pt idx="2">
                  <c:v>1.1127596439169141</c:v>
                </c:pt>
                <c:pt idx="3">
                  <c:v>5.6379821958456988</c:v>
                </c:pt>
                <c:pt idx="4">
                  <c:v>0.77893175074183985</c:v>
                </c:pt>
                <c:pt idx="5">
                  <c:v>1.0014836795252227</c:v>
                </c:pt>
                <c:pt idx="6">
                  <c:v>1.2611275964391695</c:v>
                </c:pt>
                <c:pt idx="7">
                  <c:v>0.33382789317507416</c:v>
                </c:pt>
                <c:pt idx="8">
                  <c:v>4.4139465875370902</c:v>
                </c:pt>
                <c:pt idx="9">
                  <c:v>1.2982195845697329</c:v>
                </c:pt>
                <c:pt idx="10">
                  <c:v>0</c:v>
                </c:pt>
                <c:pt idx="11">
                  <c:v>0.40801186943620177</c:v>
                </c:pt>
                <c:pt idx="12">
                  <c:v>0</c:v>
                </c:pt>
                <c:pt idx="13">
                  <c:v>0.37091988130563808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3.8575667655786345</c:v>
                </c:pt>
                <c:pt idx="19">
                  <c:v>2.4851632047477739</c:v>
                </c:pt>
                <c:pt idx="20">
                  <c:v>3.560830860534125</c:v>
                </c:pt>
                <c:pt idx="21">
                  <c:v>1.4836795252225523</c:v>
                </c:pt>
                <c:pt idx="22">
                  <c:v>0.55637982195845692</c:v>
                </c:pt>
                <c:pt idx="23">
                  <c:v>0.11127596439169141</c:v>
                </c:pt>
                <c:pt idx="24">
                  <c:v>1.9287833827893173</c:v>
                </c:pt>
                <c:pt idx="25">
                  <c:v>0.92729970326409517</c:v>
                </c:pt>
                <c:pt idx="26">
                  <c:v>3.6350148367952526</c:v>
                </c:pt>
                <c:pt idx="27">
                  <c:v>3.7091988130563809E-2</c:v>
                </c:pt>
                <c:pt idx="28">
                  <c:v>0.92729970326409517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0.11127596439169141</c:v>
                </c:pt>
                <c:pt idx="33">
                  <c:v>0</c:v>
                </c:pt>
                <c:pt idx="35">
                  <c:v>3.5979228486646879</c:v>
                </c:pt>
                <c:pt idx="36">
                  <c:v>0.14836795252225524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6-4A89-A77D-853E1379777F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1.0495626822157431</c:v>
                </c:pt>
                <c:pt idx="1">
                  <c:v>57.551020408163261</c:v>
                </c:pt>
                <c:pt idx="2">
                  <c:v>0.52478134110787156</c:v>
                </c:pt>
                <c:pt idx="3">
                  <c:v>5.4810495626822178</c:v>
                </c:pt>
                <c:pt idx="4">
                  <c:v>0.6413994169096211</c:v>
                </c:pt>
                <c:pt idx="5">
                  <c:v>1.1661807580174921</c:v>
                </c:pt>
                <c:pt idx="6">
                  <c:v>0.58309037900874605</c:v>
                </c:pt>
                <c:pt idx="7">
                  <c:v>0.4664723032069969</c:v>
                </c:pt>
                <c:pt idx="8">
                  <c:v>3.2653061224489801</c:v>
                </c:pt>
                <c:pt idx="9">
                  <c:v>0.69970845481049548</c:v>
                </c:pt>
                <c:pt idx="10">
                  <c:v>0</c:v>
                </c:pt>
                <c:pt idx="11">
                  <c:v>0.29154518950437303</c:v>
                </c:pt>
                <c:pt idx="12">
                  <c:v>0.17492711370262387</c:v>
                </c:pt>
                <c:pt idx="13">
                  <c:v>0.29154518950437303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4.7230320699708441</c:v>
                </c:pt>
                <c:pt idx="19">
                  <c:v>2.2740524781341112</c:v>
                </c:pt>
                <c:pt idx="20">
                  <c:v>6.2390670553935852</c:v>
                </c:pt>
                <c:pt idx="21">
                  <c:v>0.75801749271137009</c:v>
                </c:pt>
                <c:pt idx="22">
                  <c:v>0.17492711370262387</c:v>
                </c:pt>
                <c:pt idx="23">
                  <c:v>5.8309037900874605E-2</c:v>
                </c:pt>
                <c:pt idx="24">
                  <c:v>1.2827988338192422</c:v>
                </c:pt>
                <c:pt idx="25">
                  <c:v>1.341107871720117</c:v>
                </c:pt>
                <c:pt idx="26">
                  <c:v>5.9475218658892146</c:v>
                </c:pt>
                <c:pt idx="27">
                  <c:v>0</c:v>
                </c:pt>
                <c:pt idx="28">
                  <c:v>0.40816326530612246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0.23323615160349845</c:v>
                </c:pt>
                <c:pt idx="33">
                  <c:v>5.8309037900874605E-2</c:v>
                </c:pt>
                <c:pt idx="34">
                  <c:v>0</c:v>
                </c:pt>
                <c:pt idx="35">
                  <c:v>3.9650145772594754</c:v>
                </c:pt>
                <c:pt idx="36">
                  <c:v>0.23323615160349845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6-4A89-A77D-853E1379777F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0.43156596794081392</c:v>
                </c:pt>
                <c:pt idx="1">
                  <c:v>52.03452527743525</c:v>
                </c:pt>
                <c:pt idx="2">
                  <c:v>0.18495684340320592</c:v>
                </c:pt>
                <c:pt idx="3">
                  <c:v>5.856966707768188</c:v>
                </c:pt>
                <c:pt idx="4">
                  <c:v>1.6029593094944512</c:v>
                </c:pt>
                <c:pt idx="5">
                  <c:v>0.98643649815043133</c:v>
                </c:pt>
                <c:pt idx="6">
                  <c:v>0.36991368680641185</c:v>
                </c:pt>
                <c:pt idx="7">
                  <c:v>0.12330456226880392</c:v>
                </c:pt>
                <c:pt idx="8">
                  <c:v>3.2059186189889024</c:v>
                </c:pt>
                <c:pt idx="9">
                  <c:v>0.98643649815043133</c:v>
                </c:pt>
                <c:pt idx="10">
                  <c:v>0</c:v>
                </c:pt>
                <c:pt idx="11">
                  <c:v>0.24660912453760783</c:v>
                </c:pt>
                <c:pt idx="12">
                  <c:v>6.1652281134401958E-2</c:v>
                </c:pt>
                <c:pt idx="13">
                  <c:v>0.24660912453760783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5.0554870530209612</c:v>
                </c:pt>
                <c:pt idx="19">
                  <c:v>1.3563501849568436</c:v>
                </c:pt>
                <c:pt idx="20">
                  <c:v>6.4118372379778048</c:v>
                </c:pt>
                <c:pt idx="21">
                  <c:v>1.1097410604192353</c:v>
                </c:pt>
                <c:pt idx="22">
                  <c:v>0.30826140567200983</c:v>
                </c:pt>
                <c:pt idx="23">
                  <c:v>0</c:v>
                </c:pt>
                <c:pt idx="24">
                  <c:v>2.4044389642416775</c:v>
                </c:pt>
                <c:pt idx="25">
                  <c:v>0.86313193588162784</c:v>
                </c:pt>
                <c:pt idx="26">
                  <c:v>7.0283600493218277</c:v>
                </c:pt>
                <c:pt idx="27">
                  <c:v>0</c:v>
                </c:pt>
                <c:pt idx="28">
                  <c:v>1.1097410604192353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0.49321824907521566</c:v>
                </c:pt>
                <c:pt idx="36">
                  <c:v>1.0495626822157431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6-4A89-A77D-853E13797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5836723164535282"/>
          <c:y val="0.26458377232906466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</a:t>
            </a:r>
            <a:r>
              <a:rPr lang="en-US" sz="2400" baseline="0"/>
              <a:t> SLAKT </a:t>
            </a:r>
            <a:r>
              <a:rPr lang="en-US" sz="2400"/>
              <a:t>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Raser!$G$86:$G$122</c:f>
              <c:numCache>
                <c:formatCode>0</c:formatCode>
                <c:ptCount val="37"/>
                <c:pt idx="0">
                  <c:v>55</c:v>
                </c:pt>
                <c:pt idx="1">
                  <c:v>1552</c:v>
                </c:pt>
                <c:pt idx="2">
                  <c:v>30</c:v>
                </c:pt>
                <c:pt idx="3">
                  <c:v>152</c:v>
                </c:pt>
                <c:pt idx="4">
                  <c:v>21</c:v>
                </c:pt>
                <c:pt idx="5">
                  <c:v>27</c:v>
                </c:pt>
                <c:pt idx="6">
                  <c:v>34</c:v>
                </c:pt>
                <c:pt idx="7">
                  <c:v>9</c:v>
                </c:pt>
                <c:pt idx="8">
                  <c:v>119</c:v>
                </c:pt>
                <c:pt idx="9">
                  <c:v>35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104</c:v>
                </c:pt>
                <c:pt idx="19">
                  <c:v>67</c:v>
                </c:pt>
                <c:pt idx="20">
                  <c:v>96</c:v>
                </c:pt>
                <c:pt idx="21">
                  <c:v>40</c:v>
                </c:pt>
                <c:pt idx="22">
                  <c:v>15</c:v>
                </c:pt>
                <c:pt idx="23">
                  <c:v>3</c:v>
                </c:pt>
                <c:pt idx="24">
                  <c:v>52</c:v>
                </c:pt>
                <c:pt idx="25">
                  <c:v>25</c:v>
                </c:pt>
                <c:pt idx="26">
                  <c:v>98</c:v>
                </c:pt>
                <c:pt idx="27">
                  <c:v>1</c:v>
                </c:pt>
                <c:pt idx="28">
                  <c:v>25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97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6-4E66-9D24-7CC753009CD9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Raser!$G$48:$G$84</c:f>
              <c:numCache>
                <c:formatCode>0</c:formatCode>
                <c:ptCount val="37"/>
                <c:pt idx="0">
                  <c:v>18</c:v>
                </c:pt>
                <c:pt idx="1">
                  <c:v>987</c:v>
                </c:pt>
                <c:pt idx="2">
                  <c:v>9</c:v>
                </c:pt>
                <c:pt idx="3">
                  <c:v>94</c:v>
                </c:pt>
                <c:pt idx="4">
                  <c:v>11</c:v>
                </c:pt>
                <c:pt idx="5">
                  <c:v>20</c:v>
                </c:pt>
                <c:pt idx="6">
                  <c:v>10</c:v>
                </c:pt>
                <c:pt idx="7">
                  <c:v>8</c:v>
                </c:pt>
                <c:pt idx="8">
                  <c:v>56</c:v>
                </c:pt>
                <c:pt idx="9">
                  <c:v>12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81</c:v>
                </c:pt>
                <c:pt idx="19">
                  <c:v>39</c:v>
                </c:pt>
                <c:pt idx="20">
                  <c:v>107</c:v>
                </c:pt>
                <c:pt idx="21">
                  <c:v>13</c:v>
                </c:pt>
                <c:pt idx="22">
                  <c:v>3</c:v>
                </c:pt>
                <c:pt idx="23">
                  <c:v>1</c:v>
                </c:pt>
                <c:pt idx="24">
                  <c:v>22</c:v>
                </c:pt>
                <c:pt idx="25">
                  <c:v>23</c:v>
                </c:pt>
                <c:pt idx="26">
                  <c:v>102</c:v>
                </c:pt>
                <c:pt idx="27">
                  <c:v>0</c:v>
                </c:pt>
                <c:pt idx="28">
                  <c:v>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1</c:v>
                </c:pt>
                <c:pt idx="34">
                  <c:v>0</c:v>
                </c:pt>
                <c:pt idx="35">
                  <c:v>68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6-4E66-9D24-7CC753009CD9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Raser!$G$10:$G$46</c:f>
              <c:numCache>
                <c:formatCode>0</c:formatCode>
                <c:ptCount val="37"/>
                <c:pt idx="0">
                  <c:v>7</c:v>
                </c:pt>
                <c:pt idx="1">
                  <c:v>844</c:v>
                </c:pt>
                <c:pt idx="2">
                  <c:v>3</c:v>
                </c:pt>
                <c:pt idx="3">
                  <c:v>95</c:v>
                </c:pt>
                <c:pt idx="4">
                  <c:v>26</c:v>
                </c:pt>
                <c:pt idx="5">
                  <c:v>16</c:v>
                </c:pt>
                <c:pt idx="6">
                  <c:v>6</c:v>
                </c:pt>
                <c:pt idx="7">
                  <c:v>2</c:v>
                </c:pt>
                <c:pt idx="8">
                  <c:v>52</c:v>
                </c:pt>
                <c:pt idx="9">
                  <c:v>16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82</c:v>
                </c:pt>
                <c:pt idx="19">
                  <c:v>22</c:v>
                </c:pt>
                <c:pt idx="20">
                  <c:v>104</c:v>
                </c:pt>
                <c:pt idx="21">
                  <c:v>18</c:v>
                </c:pt>
                <c:pt idx="22">
                  <c:v>5</c:v>
                </c:pt>
                <c:pt idx="23">
                  <c:v>0</c:v>
                </c:pt>
                <c:pt idx="24">
                  <c:v>39</c:v>
                </c:pt>
                <c:pt idx="25">
                  <c:v>14</c:v>
                </c:pt>
                <c:pt idx="26">
                  <c:v>114</c:v>
                </c:pt>
                <c:pt idx="27">
                  <c:v>0</c:v>
                </c:pt>
                <c:pt idx="28">
                  <c:v>18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100</c:v>
                </c:pt>
                <c:pt idx="3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6-4E66-9D24-7CC753009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36723164535282"/>
          <c:y val="0.26458377232906466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VEKT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Raser!$P$86:$P$122</c:f>
              <c:numCache>
                <c:formatCode>0</c:formatCode>
                <c:ptCount val="37"/>
                <c:pt idx="0">
                  <c:v>247.4114545454546</c:v>
                </c:pt>
                <c:pt idx="1">
                  <c:v>273.82698453608305</c:v>
                </c:pt>
                <c:pt idx="2">
                  <c:v>199.83333333333337</c:v>
                </c:pt>
                <c:pt idx="3">
                  <c:v>209.61717105263153</c:v>
                </c:pt>
                <c:pt idx="4">
                  <c:v>172.02380952380949</c:v>
                </c:pt>
                <c:pt idx="5">
                  <c:v>202.80370370370369</c:v>
                </c:pt>
                <c:pt idx="6">
                  <c:v>202.24</c:v>
                </c:pt>
                <c:pt idx="7">
                  <c:v>222.3</c:v>
                </c:pt>
                <c:pt idx="8">
                  <c:v>191.86302521008403</c:v>
                </c:pt>
                <c:pt idx="9">
                  <c:v>264.50285714285718</c:v>
                </c:pt>
                <c:pt idx="10">
                  <c:v>0</c:v>
                </c:pt>
                <c:pt idx="11">
                  <c:v>253.5</c:v>
                </c:pt>
                <c:pt idx="12">
                  <c:v>0</c:v>
                </c:pt>
                <c:pt idx="13">
                  <c:v>263.67999999999995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287.51730769230761</c:v>
                </c:pt>
                <c:pt idx="19">
                  <c:v>304.57164179104473</c:v>
                </c:pt>
                <c:pt idx="20">
                  <c:v>308.61041666666665</c:v>
                </c:pt>
                <c:pt idx="21">
                  <c:v>291.96500000000009</c:v>
                </c:pt>
                <c:pt idx="22">
                  <c:v>346.74</c:v>
                </c:pt>
                <c:pt idx="23">
                  <c:v>371.66666666666674</c:v>
                </c:pt>
                <c:pt idx="24">
                  <c:v>194.06346153846155</c:v>
                </c:pt>
                <c:pt idx="25">
                  <c:v>255.07599999999999</c:v>
                </c:pt>
                <c:pt idx="26">
                  <c:v>155.67448979591836</c:v>
                </c:pt>
                <c:pt idx="27">
                  <c:v>278.7</c:v>
                </c:pt>
                <c:pt idx="28">
                  <c:v>257.84399999999999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337.7000000000001</c:v>
                </c:pt>
                <c:pt idx="33">
                  <c:v>0</c:v>
                </c:pt>
                <c:pt idx="35">
                  <c:v>281.34742268041236</c:v>
                </c:pt>
                <c:pt idx="36">
                  <c:v>333.57499999999999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F-4196-8682-3DADD13F4104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Raser!$P$48:$P$84</c:f>
              <c:numCache>
                <c:formatCode>0</c:formatCode>
                <c:ptCount val="37"/>
                <c:pt idx="0">
                  <c:v>232.30555555555557</c:v>
                </c:pt>
                <c:pt idx="1">
                  <c:v>265.12695035460968</c:v>
                </c:pt>
                <c:pt idx="2">
                  <c:v>225.15555555555557</c:v>
                </c:pt>
                <c:pt idx="3">
                  <c:v>193.58191489361701</c:v>
                </c:pt>
                <c:pt idx="4">
                  <c:v>165.13636363636363</c:v>
                </c:pt>
                <c:pt idx="5">
                  <c:v>197.405</c:v>
                </c:pt>
                <c:pt idx="6">
                  <c:v>200.81</c:v>
                </c:pt>
                <c:pt idx="7">
                  <c:v>206.8</c:v>
                </c:pt>
                <c:pt idx="8">
                  <c:v>197.38571428571436</c:v>
                </c:pt>
                <c:pt idx="9">
                  <c:v>298.07499999999999</c:v>
                </c:pt>
                <c:pt idx="10">
                  <c:v>0</c:v>
                </c:pt>
                <c:pt idx="11">
                  <c:v>255.44</c:v>
                </c:pt>
                <c:pt idx="12">
                  <c:v>214.96666666666661</c:v>
                </c:pt>
                <c:pt idx="13">
                  <c:v>267.77999999999997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289.2037037037037</c:v>
                </c:pt>
                <c:pt idx="19">
                  <c:v>282.29487179487182</c:v>
                </c:pt>
                <c:pt idx="20">
                  <c:v>287.27009345794391</c:v>
                </c:pt>
                <c:pt idx="21">
                  <c:v>301.20769230769224</c:v>
                </c:pt>
                <c:pt idx="22">
                  <c:v>317.3</c:v>
                </c:pt>
                <c:pt idx="23">
                  <c:v>413</c:v>
                </c:pt>
                <c:pt idx="24">
                  <c:v>225.82272727272729</c:v>
                </c:pt>
                <c:pt idx="25">
                  <c:v>282.01739130434777</c:v>
                </c:pt>
                <c:pt idx="26">
                  <c:v>146.81960784313722</c:v>
                </c:pt>
                <c:pt idx="27">
                  <c:v>0</c:v>
                </c:pt>
                <c:pt idx="28">
                  <c:v>255.9571428571428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310.97500000000002</c:v>
                </c:pt>
                <c:pt idx="33">
                  <c:v>149.70000000000005</c:v>
                </c:pt>
                <c:pt idx="34">
                  <c:v>0</c:v>
                </c:pt>
                <c:pt idx="35">
                  <c:v>287.72647058823514</c:v>
                </c:pt>
                <c:pt idx="36">
                  <c:v>295.7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F-4196-8682-3DADD13F4104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Raser!$P$10:$P$46</c:f>
              <c:numCache>
                <c:formatCode>0</c:formatCode>
                <c:ptCount val="37"/>
                <c:pt idx="0">
                  <c:v>269.87142857142862</c:v>
                </c:pt>
                <c:pt idx="1">
                  <c:v>267.39573459715649</c:v>
                </c:pt>
                <c:pt idx="2">
                  <c:v>200.83333333333337</c:v>
                </c:pt>
                <c:pt idx="3">
                  <c:v>193.76631578947377</c:v>
                </c:pt>
                <c:pt idx="4">
                  <c:v>184.64615384615388</c:v>
                </c:pt>
                <c:pt idx="5">
                  <c:v>206.72499999999999</c:v>
                </c:pt>
                <c:pt idx="6">
                  <c:v>284.01666666666659</c:v>
                </c:pt>
                <c:pt idx="7">
                  <c:v>227.55</c:v>
                </c:pt>
                <c:pt idx="8">
                  <c:v>200.33269230769224</c:v>
                </c:pt>
                <c:pt idx="9">
                  <c:v>189.61875000000003</c:v>
                </c:pt>
                <c:pt idx="10">
                  <c:v>0</c:v>
                </c:pt>
                <c:pt idx="11">
                  <c:v>260.40000000000003</c:v>
                </c:pt>
                <c:pt idx="12">
                  <c:v>181.5</c:v>
                </c:pt>
                <c:pt idx="13">
                  <c:v>261.27500000000003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256.34024390243923</c:v>
                </c:pt>
                <c:pt idx="19">
                  <c:v>257.96363636363634</c:v>
                </c:pt>
                <c:pt idx="20">
                  <c:v>287.56346153846152</c:v>
                </c:pt>
                <c:pt idx="21">
                  <c:v>305.83333333333337</c:v>
                </c:pt>
                <c:pt idx="22">
                  <c:v>258.10000000000002</c:v>
                </c:pt>
                <c:pt idx="23">
                  <c:v>0</c:v>
                </c:pt>
                <c:pt idx="24">
                  <c:v>215.96666666666661</c:v>
                </c:pt>
                <c:pt idx="25">
                  <c:v>223.96428571428575</c:v>
                </c:pt>
                <c:pt idx="26">
                  <c:v>141.6385964912281</c:v>
                </c:pt>
                <c:pt idx="27">
                  <c:v>0</c:v>
                </c:pt>
                <c:pt idx="28">
                  <c:v>197.10000000000005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168.73750000000001</c:v>
                </c:pt>
                <c:pt idx="36">
                  <c:v>232.30555555555557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F-4196-8682-3DADD13F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KLASSE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Raser!$L$86:$L$122</c:f>
              <c:numCache>
                <c:formatCode>0.00</c:formatCode>
                <c:ptCount val="37"/>
                <c:pt idx="0">
                  <c:v>4.418181818181818</c:v>
                </c:pt>
                <c:pt idx="1">
                  <c:v>4.0238402061855671</c:v>
                </c:pt>
                <c:pt idx="2">
                  <c:v>2.9666666666666677</c:v>
                </c:pt>
                <c:pt idx="3">
                  <c:v>3.5723684210526323</c:v>
                </c:pt>
                <c:pt idx="4">
                  <c:v>3.5714285714285721</c:v>
                </c:pt>
                <c:pt idx="5">
                  <c:v>3.7407407407407409</c:v>
                </c:pt>
                <c:pt idx="6">
                  <c:v>3.4705882352941178</c:v>
                </c:pt>
                <c:pt idx="7">
                  <c:v>3.4444444444444442</c:v>
                </c:pt>
                <c:pt idx="8">
                  <c:v>3.4453781512605048</c:v>
                </c:pt>
                <c:pt idx="9">
                  <c:v>3.3142857142857154</c:v>
                </c:pt>
                <c:pt idx="10">
                  <c:v>0</c:v>
                </c:pt>
                <c:pt idx="11">
                  <c:v>3.545454545454545</c:v>
                </c:pt>
                <c:pt idx="12">
                  <c:v>0</c:v>
                </c:pt>
                <c:pt idx="13">
                  <c:v>4.9000000000000004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5.8653846153846141</c:v>
                </c:pt>
                <c:pt idx="19">
                  <c:v>7.0298507462686555</c:v>
                </c:pt>
                <c:pt idx="20">
                  <c:v>5.927083333333333</c:v>
                </c:pt>
                <c:pt idx="21">
                  <c:v>6.4749999999999996</c:v>
                </c:pt>
                <c:pt idx="22">
                  <c:v>6</c:v>
                </c:pt>
                <c:pt idx="23">
                  <c:v>7</c:v>
                </c:pt>
                <c:pt idx="24">
                  <c:v>4.6538461538461551</c:v>
                </c:pt>
                <c:pt idx="25">
                  <c:v>5.68</c:v>
                </c:pt>
                <c:pt idx="26">
                  <c:v>4.9795918367346941</c:v>
                </c:pt>
                <c:pt idx="27">
                  <c:v>6</c:v>
                </c:pt>
                <c:pt idx="28">
                  <c:v>5.56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6.6666666666666687</c:v>
                </c:pt>
                <c:pt idx="33">
                  <c:v>0</c:v>
                </c:pt>
                <c:pt idx="35">
                  <c:v>5.4432989690721678</c:v>
                </c:pt>
                <c:pt idx="3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0-4F13-A5D6-44926FE6C22E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4.0555555555555554</c:v>
                </c:pt>
                <c:pt idx="1">
                  <c:v>3.8652482269503552</c:v>
                </c:pt>
                <c:pt idx="2">
                  <c:v>2.6666666666666661</c:v>
                </c:pt>
                <c:pt idx="3">
                  <c:v>3.4042553191489366</c:v>
                </c:pt>
                <c:pt idx="4">
                  <c:v>3.8181818181818192</c:v>
                </c:pt>
                <c:pt idx="5">
                  <c:v>3.8</c:v>
                </c:pt>
                <c:pt idx="6">
                  <c:v>3.7</c:v>
                </c:pt>
                <c:pt idx="7">
                  <c:v>4</c:v>
                </c:pt>
                <c:pt idx="8">
                  <c:v>3.4642857142857153</c:v>
                </c:pt>
                <c:pt idx="9">
                  <c:v>3.6666666666666656</c:v>
                </c:pt>
                <c:pt idx="10">
                  <c:v>0</c:v>
                </c:pt>
                <c:pt idx="11">
                  <c:v>3.4</c:v>
                </c:pt>
                <c:pt idx="12">
                  <c:v>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5.4938271604938276</c:v>
                </c:pt>
                <c:pt idx="19">
                  <c:v>6.8205128205128194</c:v>
                </c:pt>
                <c:pt idx="20">
                  <c:v>5.9813084112149522</c:v>
                </c:pt>
                <c:pt idx="21">
                  <c:v>6.2307692307692308</c:v>
                </c:pt>
                <c:pt idx="22">
                  <c:v>5</c:v>
                </c:pt>
                <c:pt idx="23">
                  <c:v>7</c:v>
                </c:pt>
                <c:pt idx="24">
                  <c:v>5.0454545454545459</c:v>
                </c:pt>
                <c:pt idx="25">
                  <c:v>6.1739130434782608</c:v>
                </c:pt>
                <c:pt idx="26">
                  <c:v>4.7941176470588243</c:v>
                </c:pt>
                <c:pt idx="27">
                  <c:v>0</c:v>
                </c:pt>
                <c:pt idx="28">
                  <c:v>5.4285714285714306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4.75</c:v>
                </c:pt>
                <c:pt idx="33">
                  <c:v>3</c:v>
                </c:pt>
                <c:pt idx="34">
                  <c:v>0</c:v>
                </c:pt>
                <c:pt idx="35">
                  <c:v>5.5</c:v>
                </c:pt>
                <c:pt idx="36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0-4F13-A5D6-44926FE6C22E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4.5714285714285694</c:v>
                </c:pt>
                <c:pt idx="1">
                  <c:v>3.9229857819905214</c:v>
                </c:pt>
                <c:pt idx="2">
                  <c:v>3.3333333333333344</c:v>
                </c:pt>
                <c:pt idx="3">
                  <c:v>3.4315789473684215</c:v>
                </c:pt>
                <c:pt idx="4">
                  <c:v>3.461538461538463</c:v>
                </c:pt>
                <c:pt idx="5">
                  <c:v>3.875</c:v>
                </c:pt>
                <c:pt idx="6">
                  <c:v>4.3333333333333321</c:v>
                </c:pt>
                <c:pt idx="7">
                  <c:v>3.5</c:v>
                </c:pt>
                <c:pt idx="8">
                  <c:v>3.8269230769230775</c:v>
                </c:pt>
                <c:pt idx="9">
                  <c:v>2.4375</c:v>
                </c:pt>
                <c:pt idx="10">
                  <c:v>0</c:v>
                </c:pt>
                <c:pt idx="11">
                  <c:v>3.25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5.2439024390243913</c:v>
                </c:pt>
                <c:pt idx="19">
                  <c:v>6.3181818181818192</c:v>
                </c:pt>
                <c:pt idx="20">
                  <c:v>5.7884615384615401</c:v>
                </c:pt>
                <c:pt idx="21">
                  <c:v>6.6111111111111116</c:v>
                </c:pt>
                <c:pt idx="22">
                  <c:v>6</c:v>
                </c:pt>
                <c:pt idx="23">
                  <c:v>0</c:v>
                </c:pt>
                <c:pt idx="24">
                  <c:v>4.9743589743589762</c:v>
                </c:pt>
                <c:pt idx="25">
                  <c:v>5.2142857142857153</c:v>
                </c:pt>
                <c:pt idx="26">
                  <c:v>4.3508771929824563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3.5</c:v>
                </c:pt>
                <c:pt idx="36">
                  <c:v>4.0555555555555554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0-4F13-A5D6-44926FE6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FETTGRUPPE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Raser!$N$86:$N$122</c:f>
              <c:numCache>
                <c:formatCode>0.00</c:formatCode>
                <c:ptCount val="37"/>
                <c:pt idx="0">
                  <c:v>6.9454545454545453</c:v>
                </c:pt>
                <c:pt idx="1">
                  <c:v>6.8472938144329882</c:v>
                </c:pt>
                <c:pt idx="2">
                  <c:v>6.5666666666666647</c:v>
                </c:pt>
                <c:pt idx="3">
                  <c:v>7.4736842105263186</c:v>
                </c:pt>
                <c:pt idx="4">
                  <c:v>6.7619047619047636</c:v>
                </c:pt>
                <c:pt idx="5">
                  <c:v>7.7037037037037024</c:v>
                </c:pt>
                <c:pt idx="6">
                  <c:v>6.2941176470588243</c:v>
                </c:pt>
                <c:pt idx="7">
                  <c:v>6.4444444444444438</c:v>
                </c:pt>
                <c:pt idx="8">
                  <c:v>6.9915966386554622</c:v>
                </c:pt>
                <c:pt idx="9">
                  <c:v>5.8</c:v>
                </c:pt>
                <c:pt idx="10">
                  <c:v>0</c:v>
                </c:pt>
                <c:pt idx="11">
                  <c:v>5.1818181818181808</c:v>
                </c:pt>
                <c:pt idx="12">
                  <c:v>0</c:v>
                </c:pt>
                <c:pt idx="13">
                  <c:v>5.5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7.9326923076923102</c:v>
                </c:pt>
                <c:pt idx="19">
                  <c:v>6.3582089552238807</c:v>
                </c:pt>
                <c:pt idx="20">
                  <c:v>8.0729166666666661</c:v>
                </c:pt>
                <c:pt idx="21">
                  <c:v>6.05</c:v>
                </c:pt>
                <c:pt idx="22">
                  <c:v>7.6</c:v>
                </c:pt>
                <c:pt idx="23">
                  <c:v>5.3333333333333321</c:v>
                </c:pt>
                <c:pt idx="24">
                  <c:v>5.7692307692307692</c:v>
                </c:pt>
                <c:pt idx="25">
                  <c:v>5.8</c:v>
                </c:pt>
                <c:pt idx="26">
                  <c:v>7.3979591836734686</c:v>
                </c:pt>
                <c:pt idx="27">
                  <c:v>6</c:v>
                </c:pt>
                <c:pt idx="28">
                  <c:v>8.4800000000000022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11.333333333333336</c:v>
                </c:pt>
                <c:pt idx="33">
                  <c:v>0</c:v>
                </c:pt>
                <c:pt idx="35">
                  <c:v>7.4123711340206189</c:v>
                </c:pt>
                <c:pt idx="36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A52-B6F5-E69B342A71AB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Raser!$N$48:$N$84</c:f>
              <c:numCache>
                <c:formatCode>0.00</c:formatCode>
                <c:ptCount val="37"/>
                <c:pt idx="0">
                  <c:v>6.2222222222222223</c:v>
                </c:pt>
                <c:pt idx="1">
                  <c:v>6.7254305977710231</c:v>
                </c:pt>
                <c:pt idx="2">
                  <c:v>6.7777777777777777</c:v>
                </c:pt>
                <c:pt idx="3">
                  <c:v>6.8936170212765937</c:v>
                </c:pt>
                <c:pt idx="4">
                  <c:v>6.7272727272727284</c:v>
                </c:pt>
                <c:pt idx="5">
                  <c:v>7.4</c:v>
                </c:pt>
                <c:pt idx="6">
                  <c:v>6.7</c:v>
                </c:pt>
                <c:pt idx="7">
                  <c:v>6.5</c:v>
                </c:pt>
                <c:pt idx="8">
                  <c:v>7.0714285714285694</c:v>
                </c:pt>
                <c:pt idx="9">
                  <c:v>7</c:v>
                </c:pt>
                <c:pt idx="10">
                  <c:v>0</c:v>
                </c:pt>
                <c:pt idx="11">
                  <c:v>6</c:v>
                </c:pt>
                <c:pt idx="12">
                  <c:v>6.333333333333333</c:v>
                </c:pt>
                <c:pt idx="13">
                  <c:v>5.8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7.8024691358024718</c:v>
                </c:pt>
                <c:pt idx="19">
                  <c:v>6.4358974358974361</c:v>
                </c:pt>
                <c:pt idx="20">
                  <c:v>8.1962616822429943</c:v>
                </c:pt>
                <c:pt idx="21">
                  <c:v>7.1538461538461551</c:v>
                </c:pt>
                <c:pt idx="22">
                  <c:v>6.6666666666666687</c:v>
                </c:pt>
                <c:pt idx="23">
                  <c:v>7</c:v>
                </c:pt>
                <c:pt idx="24">
                  <c:v>7</c:v>
                </c:pt>
                <c:pt idx="25">
                  <c:v>7.695652173913043</c:v>
                </c:pt>
                <c:pt idx="26">
                  <c:v>7.4411764705882355</c:v>
                </c:pt>
                <c:pt idx="27">
                  <c:v>0</c:v>
                </c:pt>
                <c:pt idx="28">
                  <c:v>7.7142857142857117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</c:v>
                </c:pt>
                <c:pt idx="33">
                  <c:v>8</c:v>
                </c:pt>
                <c:pt idx="34">
                  <c:v>0</c:v>
                </c:pt>
                <c:pt idx="35">
                  <c:v>7.2941176470588243</c:v>
                </c:pt>
                <c:pt idx="36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A52-B6F5-E69B342A71AB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Raser!$N$10:$N$46</c:f>
              <c:numCache>
                <c:formatCode>0.00</c:formatCode>
                <c:ptCount val="37"/>
                <c:pt idx="0">
                  <c:v>7.4285714285714306</c:v>
                </c:pt>
                <c:pt idx="1">
                  <c:v>6.8270142180094799</c:v>
                </c:pt>
                <c:pt idx="2">
                  <c:v>6.6666666666666687</c:v>
                </c:pt>
                <c:pt idx="3">
                  <c:v>6.821052631578949</c:v>
                </c:pt>
                <c:pt idx="4">
                  <c:v>6.2692307692307692</c:v>
                </c:pt>
                <c:pt idx="5">
                  <c:v>8.4375</c:v>
                </c:pt>
                <c:pt idx="6">
                  <c:v>8.5</c:v>
                </c:pt>
                <c:pt idx="7">
                  <c:v>7</c:v>
                </c:pt>
                <c:pt idx="8">
                  <c:v>7.8653846153846141</c:v>
                </c:pt>
                <c:pt idx="9">
                  <c:v>5.1875</c:v>
                </c:pt>
                <c:pt idx="10">
                  <c:v>0</c:v>
                </c:pt>
                <c:pt idx="11">
                  <c:v>5</c:v>
                </c:pt>
                <c:pt idx="12">
                  <c:v>4</c:v>
                </c:pt>
                <c:pt idx="13">
                  <c:v>5.5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6.8414634146341484</c:v>
                </c:pt>
                <c:pt idx="19">
                  <c:v>6.3636363636363633</c:v>
                </c:pt>
                <c:pt idx="20">
                  <c:v>8.0480769230769251</c:v>
                </c:pt>
                <c:pt idx="21">
                  <c:v>6.0555555555555562</c:v>
                </c:pt>
                <c:pt idx="22">
                  <c:v>6.2</c:v>
                </c:pt>
                <c:pt idx="23">
                  <c:v>0</c:v>
                </c:pt>
                <c:pt idx="24">
                  <c:v>6.2307692307692308</c:v>
                </c:pt>
                <c:pt idx="25">
                  <c:v>5.9285714285714306</c:v>
                </c:pt>
                <c:pt idx="26">
                  <c:v>7.1403508771929829</c:v>
                </c:pt>
                <c:pt idx="27">
                  <c:v>0</c:v>
                </c:pt>
                <c:pt idx="28">
                  <c:v>6.5555555555555562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5.125</c:v>
                </c:pt>
                <c:pt idx="36">
                  <c:v>6.2222222222222223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8D-4A52-B6F5-E69B342A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</a:t>
            </a:r>
            <a:r>
              <a:rPr lang="en-US" sz="2400" baseline="0"/>
              <a:t> a</a:t>
            </a:r>
            <a:r>
              <a:rPr lang="en-US" sz="2400"/>
              <a:t>ntall SLAKT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43543393353058E-2"/>
          <c:y val="0.14289930357528394"/>
          <c:w val="0.87437082191422011"/>
          <c:h val="0.71784707465272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Typefe!$F$18:$F$19</c:f>
              <c:numCache>
                <c:formatCode>0</c:formatCode>
                <c:ptCount val="2"/>
                <c:pt idx="0">
                  <c:v>1769</c:v>
                </c:pt>
                <c:pt idx="1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2059</c:v>
                </c:pt>
                <c:pt idx="1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1242</c:v>
                </c:pt>
                <c:pt idx="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1084</c:v>
                </c:pt>
                <c:pt idx="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38388677963882E-2"/>
              <c:y val="0.3735113731169239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703277920012"/>
          <c:y val="0.16510619875232113"/>
          <c:w val="0.88087982019975508"/>
          <c:h val="0.7512539381167977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6.2</c:v>
                </c:pt>
                <c:pt idx="1">
                  <c:v>6.5428571428571436</c:v>
                </c:pt>
                <c:pt idx="2">
                  <c:v>8.1428571428571388</c:v>
                </c:pt>
                <c:pt idx="3">
                  <c:v>7.695652173913043</c:v>
                </c:pt>
                <c:pt idx="4">
                  <c:v>7.125</c:v>
                </c:pt>
                <c:pt idx="5">
                  <c:v>7.3</c:v>
                </c:pt>
                <c:pt idx="6">
                  <c:v>7.5454545454545459</c:v>
                </c:pt>
                <c:pt idx="7">
                  <c:v>7.9523809523809508</c:v>
                </c:pt>
                <c:pt idx="8">
                  <c:v>7.7727272727272716</c:v>
                </c:pt>
                <c:pt idx="9">
                  <c:v>8.9629629629629655</c:v>
                </c:pt>
                <c:pt idx="10">
                  <c:v>7.3157894736842097</c:v>
                </c:pt>
                <c:pt idx="11">
                  <c:v>6.3636363636363633</c:v>
                </c:pt>
                <c:pt idx="12">
                  <c:v>7.6097560975609744</c:v>
                </c:pt>
                <c:pt idx="13">
                  <c:v>7.5555555555555554</c:v>
                </c:pt>
                <c:pt idx="14">
                  <c:v>6.9</c:v>
                </c:pt>
                <c:pt idx="15">
                  <c:v>6.190476190476188</c:v>
                </c:pt>
                <c:pt idx="16">
                  <c:v>8.2333333333333307</c:v>
                </c:pt>
                <c:pt idx="17">
                  <c:v>7.7647058823529393</c:v>
                </c:pt>
                <c:pt idx="18">
                  <c:v>8.1630434782608692</c:v>
                </c:pt>
                <c:pt idx="19">
                  <c:v>6.5625</c:v>
                </c:pt>
                <c:pt idx="20">
                  <c:v>7.6</c:v>
                </c:pt>
                <c:pt idx="21">
                  <c:v>7.8333333333333313</c:v>
                </c:pt>
                <c:pt idx="22">
                  <c:v>7.3846153846153859</c:v>
                </c:pt>
                <c:pt idx="23">
                  <c:v>7.7346938775510239</c:v>
                </c:pt>
                <c:pt idx="24">
                  <c:v>7.7391304347826084</c:v>
                </c:pt>
                <c:pt idx="25">
                  <c:v>7.2285714285714304</c:v>
                </c:pt>
                <c:pt idx="26">
                  <c:v>7.1621621621621614</c:v>
                </c:pt>
                <c:pt idx="27">
                  <c:v>7</c:v>
                </c:pt>
                <c:pt idx="28">
                  <c:v>7.4</c:v>
                </c:pt>
                <c:pt idx="29">
                  <c:v>7.3333333333333313</c:v>
                </c:pt>
                <c:pt idx="30">
                  <c:v>8.8000000000000007</c:v>
                </c:pt>
                <c:pt idx="31">
                  <c:v>6.9166666666666687</c:v>
                </c:pt>
                <c:pt idx="32">
                  <c:v>6.5263157894736814</c:v>
                </c:pt>
                <c:pt idx="33">
                  <c:v>7.3250000000000002</c:v>
                </c:pt>
                <c:pt idx="34">
                  <c:v>6.7662337662337677</c:v>
                </c:pt>
                <c:pt idx="35">
                  <c:v>7.4</c:v>
                </c:pt>
                <c:pt idx="36">
                  <c:v>5.0606060606060606</c:v>
                </c:pt>
                <c:pt idx="37">
                  <c:v>5.8947368421052628</c:v>
                </c:pt>
                <c:pt idx="38">
                  <c:v>6.3809523809523823</c:v>
                </c:pt>
                <c:pt idx="39">
                  <c:v>6.8333333333333313</c:v>
                </c:pt>
                <c:pt idx="40">
                  <c:v>5.3414634146341484</c:v>
                </c:pt>
                <c:pt idx="41">
                  <c:v>6.2258064516129021</c:v>
                </c:pt>
                <c:pt idx="42">
                  <c:v>6.6206896551724146</c:v>
                </c:pt>
                <c:pt idx="43">
                  <c:v>6.7058823529411757</c:v>
                </c:pt>
                <c:pt idx="44">
                  <c:v>6.8684210526315779</c:v>
                </c:pt>
                <c:pt idx="45">
                  <c:v>6.3580246913580227</c:v>
                </c:pt>
                <c:pt idx="46">
                  <c:v>6.3793103448275854</c:v>
                </c:pt>
                <c:pt idx="47">
                  <c:v>7.5789473684210495</c:v>
                </c:pt>
                <c:pt idx="48">
                  <c:v>6.354838709677419</c:v>
                </c:pt>
                <c:pt idx="49">
                  <c:v>6.84375</c:v>
                </c:pt>
                <c:pt idx="50">
                  <c:v>8.125</c:v>
                </c:pt>
                <c:pt idx="5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3-40E0-B5E2-72573F2F8648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7.75</c:v>
                </c:pt>
                <c:pt idx="1">
                  <c:v>7.5</c:v>
                </c:pt>
                <c:pt idx="2">
                  <c:v>7.5555555555555554</c:v>
                </c:pt>
                <c:pt idx="3">
                  <c:v>8.6666666666666643</c:v>
                </c:pt>
                <c:pt idx="4">
                  <c:v>7.625</c:v>
                </c:pt>
                <c:pt idx="5">
                  <c:v>6.5714285714285694</c:v>
                </c:pt>
                <c:pt idx="6">
                  <c:v>8.1111111111111107</c:v>
                </c:pt>
                <c:pt idx="7">
                  <c:v>6.7857142857142891</c:v>
                </c:pt>
                <c:pt idx="8">
                  <c:v>7.3846153846153859</c:v>
                </c:pt>
                <c:pt idx="9">
                  <c:v>7.8461538461538449</c:v>
                </c:pt>
                <c:pt idx="10">
                  <c:v>7.3333333333333313</c:v>
                </c:pt>
                <c:pt idx="11">
                  <c:v>6.5625</c:v>
                </c:pt>
                <c:pt idx="12">
                  <c:v>8.5</c:v>
                </c:pt>
                <c:pt idx="13">
                  <c:v>8</c:v>
                </c:pt>
                <c:pt idx="14">
                  <c:v>7.2758620689655187</c:v>
                </c:pt>
                <c:pt idx="15">
                  <c:v>7.486486486486486</c:v>
                </c:pt>
                <c:pt idx="16">
                  <c:v>7.3611111111111107</c:v>
                </c:pt>
                <c:pt idx="17">
                  <c:v>8.1219512195121943</c:v>
                </c:pt>
                <c:pt idx="18">
                  <c:v>7.1794871794871806</c:v>
                </c:pt>
                <c:pt idx="19">
                  <c:v>7.4107142857142883</c:v>
                </c:pt>
                <c:pt idx="20">
                  <c:v>7.3095238095238066</c:v>
                </c:pt>
                <c:pt idx="21">
                  <c:v>7.9285714285714306</c:v>
                </c:pt>
                <c:pt idx="22">
                  <c:v>7.6521739130434785</c:v>
                </c:pt>
                <c:pt idx="23">
                  <c:v>6.7837837837837851</c:v>
                </c:pt>
                <c:pt idx="24">
                  <c:v>9.5</c:v>
                </c:pt>
                <c:pt idx="25">
                  <c:v>7.6399999999999988</c:v>
                </c:pt>
                <c:pt idx="26">
                  <c:v>9.9166666666666643</c:v>
                </c:pt>
                <c:pt idx="27">
                  <c:v>8.375</c:v>
                </c:pt>
                <c:pt idx="28">
                  <c:v>9.5</c:v>
                </c:pt>
                <c:pt idx="29">
                  <c:v>8.5</c:v>
                </c:pt>
                <c:pt idx="30">
                  <c:v>7.3125</c:v>
                </c:pt>
                <c:pt idx="31">
                  <c:v>5.4285714285714306</c:v>
                </c:pt>
                <c:pt idx="32">
                  <c:v>6.5147058823529411</c:v>
                </c:pt>
                <c:pt idx="33">
                  <c:v>6.3714285714285692</c:v>
                </c:pt>
                <c:pt idx="34">
                  <c:v>7.7777777777777777</c:v>
                </c:pt>
                <c:pt idx="35">
                  <c:v>6.6935483870967758</c:v>
                </c:pt>
                <c:pt idx="36">
                  <c:v>6.5609756097560972</c:v>
                </c:pt>
                <c:pt idx="37">
                  <c:v>5.7441860465116257</c:v>
                </c:pt>
                <c:pt idx="38">
                  <c:v>6.5483870967741948</c:v>
                </c:pt>
                <c:pt idx="39">
                  <c:v>5.7647058823529411</c:v>
                </c:pt>
                <c:pt idx="40">
                  <c:v>6.6363636363636376</c:v>
                </c:pt>
                <c:pt idx="41">
                  <c:v>6.0526315789473681</c:v>
                </c:pt>
                <c:pt idx="42">
                  <c:v>5.8953488372093004</c:v>
                </c:pt>
                <c:pt idx="43">
                  <c:v>6.6071428571428559</c:v>
                </c:pt>
                <c:pt idx="44">
                  <c:v>6.5096153846153859</c:v>
                </c:pt>
                <c:pt idx="45">
                  <c:v>7.3703703703703711</c:v>
                </c:pt>
                <c:pt idx="46">
                  <c:v>6.882352941176471</c:v>
                </c:pt>
                <c:pt idx="47">
                  <c:v>6.8</c:v>
                </c:pt>
                <c:pt idx="48">
                  <c:v>6.8125</c:v>
                </c:pt>
                <c:pt idx="49">
                  <c:v>7.3125</c:v>
                </c:pt>
                <c:pt idx="50">
                  <c:v>6.8888888888888884</c:v>
                </c:pt>
                <c:pt idx="51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3-40E0-B5E2-72573F2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97334205099005"/>
          <c:y val="9.6567844604471806E-2"/>
          <c:w val="9.7917542390197398E-2"/>
          <c:h val="0.11399229179111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121311499057267E-2"/>
          <c:y val="0.14745564272349165"/>
          <c:w val="0.90728162702046755"/>
          <c:h val="0.75352224410388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TF!$AE$15:$AE$16</c:f>
              <c:numCache>
                <c:formatCode>0.00</c:formatCode>
                <c:ptCount val="2"/>
                <c:pt idx="0">
                  <c:v>6.9135104578858133</c:v>
                </c:pt>
                <c:pt idx="1">
                  <c:v>7.4698795180722897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E-422F-85CB-D2E2CFCE5E7C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TF!$AE$13:$AE$14</c:f>
              <c:numCache>
                <c:formatCode>0.00</c:formatCode>
                <c:ptCount val="2"/>
                <c:pt idx="0">
                  <c:v>6.8678970373967951</c:v>
                </c:pt>
                <c:pt idx="1">
                  <c:v>7.2700156985871267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E-422F-85CB-D2E2CFCE5E7C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TF!$AE$11:$AE$12</c:f>
              <c:numCache>
                <c:formatCode>0.00</c:formatCode>
                <c:ptCount val="2"/>
                <c:pt idx="0">
                  <c:v>6.7560386473429972</c:v>
                </c:pt>
                <c:pt idx="1">
                  <c:v>7.5560253699788573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E-422F-85CB-D2E2CFCE5E7C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TF!$AE$9:$AE$10</c:f>
              <c:numCache>
                <c:formatCode>0.00</c:formatCode>
                <c:ptCount val="2"/>
                <c:pt idx="0">
                  <c:v>6.8487084870848722</c:v>
                </c:pt>
                <c:pt idx="1">
                  <c:v>7.1505576208178416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E-422F-85CB-D2E2CFCE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53431902386465"/>
          <c:y val="4.9062661853252677E-2"/>
          <c:w val="4.7407849208141194E-2"/>
          <c:h val="0.25347740463057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TF!$AD$15:$AD$16</c:f>
              <c:numCache>
                <c:formatCode>0.00</c:formatCode>
                <c:ptCount val="2"/>
                <c:pt idx="0">
                  <c:v>3.9954776710005655</c:v>
                </c:pt>
                <c:pt idx="1">
                  <c:v>5.3803786574870909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B-46E3-81C2-1C57D9295D5D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TF!$AD$13:$AD$14</c:f>
              <c:numCache>
                <c:formatCode>0.00</c:formatCode>
                <c:ptCount val="2"/>
                <c:pt idx="0">
                  <c:v>3.9237493929091793</c:v>
                </c:pt>
                <c:pt idx="1">
                  <c:v>5.7378335949764514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B-46E3-81C2-1C57D9295D5D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TF!$AD$11:$AD$12</c:f>
              <c:numCache>
                <c:formatCode>0.00</c:formatCode>
                <c:ptCount val="2"/>
                <c:pt idx="0">
                  <c:v>3.8107890499194848</c:v>
                </c:pt>
                <c:pt idx="1">
                  <c:v>5.5792811839323484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B-46E3-81C2-1C57D9295D5D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TF!$AD$9:$AD$10</c:f>
              <c:numCache>
                <c:formatCode>0.00</c:formatCode>
                <c:ptCount val="2"/>
                <c:pt idx="0">
                  <c:v>3.8431734317343178</c:v>
                </c:pt>
                <c:pt idx="1">
                  <c:v>5.2713754646840156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B-46E3-81C2-1C57D929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4.7674908938374262E-2"/>
          <c:h val="0.240593634645030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</a:t>
            </a:r>
            <a:r>
              <a:rPr lang="en-US" sz="2400" baseline="0"/>
              <a:t> VEKT for de TO fetypene</a:t>
            </a:r>
            <a:endParaRPr lang="en-US" sz="2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</c:formatCode>
                <c:ptCount val="2"/>
                <c:pt idx="0">
                  <c:v>268.52408140192222</c:v>
                </c:pt>
                <c:pt idx="1">
                  <c:v>255.62752151462999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6-4D89-BCCA-148BFCFD7D64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</c:formatCode>
                <c:ptCount val="2"/>
                <c:pt idx="0">
                  <c:v>258.98877124817869</c:v>
                </c:pt>
                <c:pt idx="1">
                  <c:v>264.19827315541625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6-4D89-BCCA-148BFCFD7D64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</c:formatCode>
                <c:ptCount val="2"/>
                <c:pt idx="0">
                  <c:v>253.29009661835721</c:v>
                </c:pt>
                <c:pt idx="1">
                  <c:v>253.2733615221988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6-4D89-BCCA-148BFCFD7D64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</c:formatCode>
                <c:ptCount val="2"/>
                <c:pt idx="0">
                  <c:v>252.69215867158661</c:v>
                </c:pt>
                <c:pt idx="1">
                  <c:v>237.52156133828996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6-4D89-BCCA-148BFCFD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4.8367666995584396E-2"/>
          <c:h val="0.240678859575440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Antalls % av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TF!$AC$15:$AC$16</c:f>
              <c:numCache>
                <c:formatCode>0</c:formatCode>
                <c:ptCount val="2"/>
                <c:pt idx="0">
                  <c:v>75.276595744680861</c:v>
                </c:pt>
                <c:pt idx="1">
                  <c:v>24.723404255319146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3-464D-931C-A719FD62C45E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TF!$AC$13:$AC$14</c:f>
              <c:numCache>
                <c:formatCode>0</c:formatCode>
                <c:ptCount val="2"/>
                <c:pt idx="0">
                  <c:v>76.372403560830861</c:v>
                </c:pt>
                <c:pt idx="1">
                  <c:v>23.627596439169139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3-464D-931C-A719FD62C45E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TF!$AC$11:$AC$12</c:f>
              <c:numCache>
                <c:formatCode>0</c:formatCode>
                <c:ptCount val="2"/>
                <c:pt idx="0">
                  <c:v>72.419825072886269</c:v>
                </c:pt>
                <c:pt idx="1">
                  <c:v>27.580174927113703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3-464D-931C-A719FD62C45E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TF!$AC$9:$AC$10</c:f>
              <c:numCache>
                <c:formatCode>0</c:formatCode>
                <c:ptCount val="2"/>
                <c:pt idx="0">
                  <c:v>66.831072749691756</c:v>
                </c:pt>
                <c:pt idx="1">
                  <c:v>33.168927250308265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3-464D-931C-A719FD62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18813923695519"/>
          <c:y val="0.18829141202183841"/>
          <c:w val="7.6041190637743075E-2"/>
          <c:h val="0.1559942244118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 av de ulike fe typene</a:t>
            </a:r>
          </a:p>
        </c:rich>
      </c:tx>
      <c:layout>
        <c:manualLayout>
          <c:xMode val="edge"/>
          <c:yMode val="edge"/>
          <c:x val="0.34407626205009662"/>
          <c:y val="2.05022478359268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07989423999632E-2"/>
          <c:y val="0.14927309478422524"/>
          <c:w val="0.92473735963767312"/>
          <c:h val="0.706763555075099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'Ark1'!$R$1346:$R$1353</c:f>
              <c:numCache>
                <c:formatCode>General</c:formatCode>
                <c:ptCount val="8"/>
                <c:pt idx="0">
                  <c:v>35</c:v>
                </c:pt>
                <c:pt idx="1">
                  <c:v>1607</c:v>
                </c:pt>
                <c:pt idx="2">
                  <c:v>362</c:v>
                </c:pt>
                <c:pt idx="3">
                  <c:v>175</c:v>
                </c:pt>
                <c:pt idx="4">
                  <c:v>225</c:v>
                </c:pt>
                <c:pt idx="5">
                  <c:v>126</c:v>
                </c:pt>
                <c:pt idx="6">
                  <c:v>111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'Ark1'!$R$1338:$R$1345</c:f>
              <c:numCache>
                <c:formatCode>General</c:formatCode>
                <c:ptCount val="8"/>
                <c:pt idx="0">
                  <c:v>12</c:v>
                </c:pt>
                <c:pt idx="1">
                  <c:v>1010</c:v>
                </c:pt>
                <c:pt idx="2">
                  <c:v>202</c:v>
                </c:pt>
                <c:pt idx="3">
                  <c:v>131</c:v>
                </c:pt>
                <c:pt idx="4">
                  <c:v>211</c:v>
                </c:pt>
                <c:pt idx="5">
                  <c:v>56</c:v>
                </c:pt>
                <c:pt idx="6">
                  <c:v>75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'Ark1'!$R$1330:$R$1337</c:f>
              <c:numCache>
                <c:formatCode>General</c:formatCode>
                <c:ptCount val="8"/>
                <c:pt idx="0">
                  <c:v>16</c:v>
                </c:pt>
                <c:pt idx="1">
                  <c:v>863</c:v>
                </c:pt>
                <c:pt idx="2">
                  <c:v>198</c:v>
                </c:pt>
                <c:pt idx="3">
                  <c:v>171</c:v>
                </c:pt>
                <c:pt idx="4">
                  <c:v>200</c:v>
                </c:pt>
                <c:pt idx="5">
                  <c:v>45</c:v>
                </c:pt>
                <c:pt idx="6">
                  <c:v>122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88202003279564"/>
          <c:y val="0.16026520545468395"/>
          <c:w val="7.0931330564822259E-2"/>
          <c:h val="0.20269076960037638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Kastrater,</a:t>
            </a:r>
            <a:r>
              <a:rPr lang="en-US" baseline="0"/>
              <a:t> </a:t>
            </a:r>
            <a:r>
              <a:rPr lang="en-US" sz="2400" baseline="0"/>
              <a:t>a</a:t>
            </a:r>
            <a:r>
              <a:rPr lang="en-US" sz="2400"/>
              <a:t>ntall</a:t>
            </a:r>
            <a:r>
              <a:rPr lang="en-US"/>
              <a:t>% av 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'Ark1'!$AE$1346:$AE$1353</c:f>
              <c:numCache>
                <c:formatCode>General</c:formatCode>
                <c:ptCount val="8"/>
                <c:pt idx="0">
                  <c:v>1.2982195845697329</c:v>
                </c:pt>
                <c:pt idx="1">
                  <c:v>59.606824925816014</c:v>
                </c:pt>
                <c:pt idx="2">
                  <c:v>13.427299703264092</c:v>
                </c:pt>
                <c:pt idx="3">
                  <c:v>6.491097922848664</c:v>
                </c:pt>
                <c:pt idx="4">
                  <c:v>8.3456973293768542</c:v>
                </c:pt>
                <c:pt idx="5">
                  <c:v>4.6735905044510382</c:v>
                </c:pt>
                <c:pt idx="6">
                  <c:v>4.1172106824925825</c:v>
                </c:pt>
                <c:pt idx="7">
                  <c:v>2.0400593471810087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5-4BEA-A928-793140821EF4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'Ark1'!$AE$1338:$AE$1345</c:f>
              <c:numCache>
                <c:formatCode>General</c:formatCode>
                <c:ptCount val="8"/>
                <c:pt idx="0">
                  <c:v>0.69970845481049548</c:v>
                </c:pt>
                <c:pt idx="1">
                  <c:v>58.892128279883408</c:v>
                </c:pt>
                <c:pt idx="2">
                  <c:v>11.77842565597668</c:v>
                </c:pt>
                <c:pt idx="3">
                  <c:v>7.6384839650145748</c:v>
                </c:pt>
                <c:pt idx="4">
                  <c:v>12.303206997084544</c:v>
                </c:pt>
                <c:pt idx="5">
                  <c:v>3.2653061224489801</c:v>
                </c:pt>
                <c:pt idx="6">
                  <c:v>4.3731778425655969</c:v>
                </c:pt>
                <c:pt idx="7">
                  <c:v>1.0495626822157431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75-4BEA-A928-793140821EF4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'Ark1'!$AE$1330:$AE$1337</c:f>
              <c:numCache>
                <c:formatCode>General</c:formatCode>
                <c:ptCount val="8"/>
                <c:pt idx="0">
                  <c:v>0.98643649815043133</c:v>
                </c:pt>
                <c:pt idx="1">
                  <c:v>53.20591861898891</c:v>
                </c:pt>
                <c:pt idx="2">
                  <c:v>12.20715166461159</c:v>
                </c:pt>
                <c:pt idx="3">
                  <c:v>10.542540073982739</c:v>
                </c:pt>
                <c:pt idx="4">
                  <c:v>12.330456226880392</c:v>
                </c:pt>
                <c:pt idx="5">
                  <c:v>2.7743526510480878</c:v>
                </c:pt>
                <c:pt idx="6">
                  <c:v>7.5215782983970367</c:v>
                </c:pt>
                <c:pt idx="7">
                  <c:v>0.43156596794081392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75-4BEA-A928-79314082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907992117555717"/>
          <c:y val="0.1428828358719359"/>
          <c:w val="6.029393121298314E-2"/>
          <c:h val="0.19033298083311739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 middel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'Ark1'!$S$1346:$S$1353</c:f>
              <c:numCache>
                <c:formatCode>General</c:formatCode>
                <c:ptCount val="8"/>
                <c:pt idx="0">
                  <c:v>3.3142857142857154</c:v>
                </c:pt>
                <c:pt idx="1">
                  <c:v>4.0087118855009329</c:v>
                </c:pt>
                <c:pt idx="2">
                  <c:v>3.5303867403314912</c:v>
                </c:pt>
                <c:pt idx="3">
                  <c:v>4.9657142857142844</c:v>
                </c:pt>
                <c:pt idx="4">
                  <c:v>5.8711111111111123</c:v>
                </c:pt>
                <c:pt idx="5">
                  <c:v>6.7222222222222223</c:v>
                </c:pt>
                <c:pt idx="6">
                  <c:v>5.5675675675675667</c:v>
                </c:pt>
                <c:pt idx="7">
                  <c:v>4.418181818181818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A-4790-86D7-91458C55DE63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'Ark1'!$S$1338:$S$1345</c:f>
              <c:numCache>
                <c:formatCode>General</c:formatCode>
                <c:ptCount val="8"/>
                <c:pt idx="0">
                  <c:v>3.6666666666666656</c:v>
                </c:pt>
                <c:pt idx="1">
                  <c:v>3.8643564356435638</c:v>
                </c:pt>
                <c:pt idx="2">
                  <c:v>3.5297029702970293</c:v>
                </c:pt>
                <c:pt idx="3">
                  <c:v>4.870229007633589</c:v>
                </c:pt>
                <c:pt idx="4">
                  <c:v>5.8151658767772521</c:v>
                </c:pt>
                <c:pt idx="5">
                  <c:v>6.5892857142857109</c:v>
                </c:pt>
                <c:pt idx="6">
                  <c:v>5.4</c:v>
                </c:pt>
                <c:pt idx="7">
                  <c:v>4.0555555555555554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A-4790-86D7-91458C55DE63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'Ark1'!$S$1330:$S$1337</c:f>
              <c:numCache>
                <c:formatCode>General</c:formatCode>
                <c:ptCount val="8"/>
                <c:pt idx="0">
                  <c:v>2.4375</c:v>
                </c:pt>
                <c:pt idx="1">
                  <c:v>3.9188876013904976</c:v>
                </c:pt>
                <c:pt idx="2">
                  <c:v>3.6010101010101003</c:v>
                </c:pt>
                <c:pt idx="3">
                  <c:v>4.5614035087719298</c:v>
                </c:pt>
                <c:pt idx="4">
                  <c:v>5.5250000000000004</c:v>
                </c:pt>
                <c:pt idx="5">
                  <c:v>6.4</c:v>
                </c:pt>
                <c:pt idx="6">
                  <c:v>5.4344262295081966</c:v>
                </c:pt>
                <c:pt idx="7">
                  <c:v>4.5714285714285694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A-4790-86D7-91458C55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090092704782157"/>
          <c:y val="0.20518985639662154"/>
          <c:w val="6.7167404493868599E-2"/>
          <c:h val="0.1727456571369516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m</a:t>
            </a:r>
            <a:r>
              <a:rPr lang="en-US" sz="2400"/>
              <a:t>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'Ark1'!$T$1346:$T$1353</c:f>
              <c:numCache>
                <c:formatCode>General</c:formatCode>
                <c:ptCount val="8"/>
                <c:pt idx="0">
                  <c:v>5.8</c:v>
                </c:pt>
                <c:pt idx="1">
                  <c:v>6.8238954573739887</c:v>
                </c:pt>
                <c:pt idx="2">
                  <c:v>7.1546961325966851</c:v>
                </c:pt>
                <c:pt idx="3">
                  <c:v>7.0685714285714303</c:v>
                </c:pt>
                <c:pt idx="4">
                  <c:v>7.7555555555555555</c:v>
                </c:pt>
                <c:pt idx="5">
                  <c:v>6.3809523809523823</c:v>
                </c:pt>
                <c:pt idx="6">
                  <c:v>7.6126126126126108</c:v>
                </c:pt>
                <c:pt idx="7">
                  <c:v>6.9454545454545453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7-4659-9FDB-3FA434E876F7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'Ark1'!$T$1338:$T$1345</c:f>
              <c:numCache>
                <c:formatCode>General</c:formatCode>
                <c:ptCount val="8"/>
                <c:pt idx="0">
                  <c:v>7</c:v>
                </c:pt>
                <c:pt idx="1">
                  <c:v>6.723762376237624</c:v>
                </c:pt>
                <c:pt idx="2">
                  <c:v>6.9504950495049487</c:v>
                </c:pt>
                <c:pt idx="3">
                  <c:v>7.3816793893129757</c:v>
                </c:pt>
                <c:pt idx="4">
                  <c:v>7.9905213270142212</c:v>
                </c:pt>
                <c:pt idx="5">
                  <c:v>6.625</c:v>
                </c:pt>
                <c:pt idx="6">
                  <c:v>7.3333333333333313</c:v>
                </c:pt>
                <c:pt idx="7">
                  <c:v>6.2222222222222223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7-4659-9FDB-3FA434E876F7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'Ark1'!$T$1330:$T$1337</c:f>
              <c:numCache>
                <c:formatCode>General</c:formatCode>
                <c:ptCount val="8"/>
                <c:pt idx="0">
                  <c:v>5.1875</c:v>
                </c:pt>
                <c:pt idx="1">
                  <c:v>6.7960602549246811</c:v>
                </c:pt>
                <c:pt idx="2">
                  <c:v>7.1919191919191912</c:v>
                </c:pt>
                <c:pt idx="3">
                  <c:v>6.8713450292397651</c:v>
                </c:pt>
                <c:pt idx="4">
                  <c:v>7.4050000000000002</c:v>
                </c:pt>
                <c:pt idx="5">
                  <c:v>6.2222222222222223</c:v>
                </c:pt>
                <c:pt idx="6">
                  <c:v>7.4672131147540988</c:v>
                </c:pt>
                <c:pt idx="7">
                  <c:v>7.4285714285714306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7-4659-9FDB-3FA434E8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566857764122902"/>
          <c:y val="0.10309855031793806"/>
          <c:w val="5.7896768632291096E-2"/>
          <c:h val="0.2108275309224951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 middel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'Ark1'!$U$1346:$U$1353</c:f>
              <c:numCache>
                <c:formatCode>General</c:formatCode>
                <c:ptCount val="8"/>
                <c:pt idx="0">
                  <c:v>264.50285714285718</c:v>
                </c:pt>
                <c:pt idx="1">
                  <c:v>272.3920846297454</c:v>
                </c:pt>
                <c:pt idx="2">
                  <c:v>200.71428176795587</c:v>
                </c:pt>
                <c:pt idx="3">
                  <c:v>181.67714285714288</c:v>
                </c:pt>
                <c:pt idx="4">
                  <c:v>292.91244444444442</c:v>
                </c:pt>
                <c:pt idx="5">
                  <c:v>306.9817460317459</c:v>
                </c:pt>
                <c:pt idx="6">
                  <c:v>287.5297297297297</c:v>
                </c:pt>
                <c:pt idx="7">
                  <c:v>247.4114545454546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7-40B5-A0E4-1C46F0D6BDAB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'Ark1'!$U$1338:$U$1345</c:f>
              <c:numCache>
                <c:formatCode>General</c:formatCode>
                <c:ptCount val="8"/>
                <c:pt idx="0">
                  <c:v>298.07499999999999</c:v>
                </c:pt>
                <c:pt idx="1">
                  <c:v>264.85702970296984</c:v>
                </c:pt>
                <c:pt idx="2">
                  <c:v>194.66485148514849</c:v>
                </c:pt>
                <c:pt idx="3">
                  <c:v>165.91908396946556</c:v>
                </c:pt>
                <c:pt idx="4">
                  <c:v>287.4398104265403</c:v>
                </c:pt>
                <c:pt idx="5">
                  <c:v>290.89464285714297</c:v>
                </c:pt>
                <c:pt idx="6">
                  <c:v>281.64</c:v>
                </c:pt>
                <c:pt idx="7">
                  <c:v>232.30555555555557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7-40B5-A0E4-1C46F0D6BDAB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'Ark1'!$U$1330:$U$1337</c:f>
              <c:numCache>
                <c:formatCode>General</c:formatCode>
                <c:ptCount val="8"/>
                <c:pt idx="0">
                  <c:v>189.61875000000003</c:v>
                </c:pt>
                <c:pt idx="1">
                  <c:v>266.1889918887602</c:v>
                </c:pt>
                <c:pt idx="2">
                  <c:v>198.35454545454547</c:v>
                </c:pt>
                <c:pt idx="3">
                  <c:v>164.42865497076025</c:v>
                </c:pt>
                <c:pt idx="4">
                  <c:v>270.31</c:v>
                </c:pt>
                <c:pt idx="5">
                  <c:v>277.12666666666661</c:v>
                </c:pt>
                <c:pt idx="6">
                  <c:v>271.61147540983598</c:v>
                </c:pt>
                <c:pt idx="7">
                  <c:v>269.87142857142862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7-40B5-A0E4-1C46F0D6B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104824192054914"/>
          <c:y val="0.27623316236743189"/>
          <c:w val="6.0597242285319042E-2"/>
          <c:h val="0.16359910955831294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4328311758924E-2"/>
          <c:y val="0.13434151924426138"/>
          <c:w val="0.90125490354812021"/>
          <c:h val="0.696375300062681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1.399416909620991</c:v>
                </c:pt>
                <c:pt idx="1">
                  <c:v>5.0145772594752192</c:v>
                </c:pt>
                <c:pt idx="2">
                  <c:v>3.2653061224489801</c:v>
                </c:pt>
                <c:pt idx="3">
                  <c:v>37.551020408163261</c:v>
                </c:pt>
                <c:pt idx="4">
                  <c:v>1.5160349854227402</c:v>
                </c:pt>
                <c:pt idx="5">
                  <c:v>2.6822157434402341</c:v>
                </c:pt>
                <c:pt idx="6">
                  <c:v>1.9241982507288635</c:v>
                </c:pt>
                <c:pt idx="7">
                  <c:v>5.4227405247813412</c:v>
                </c:pt>
                <c:pt idx="8">
                  <c:v>7.813411078717202</c:v>
                </c:pt>
                <c:pt idx="9">
                  <c:v>10.379008746355684</c:v>
                </c:pt>
                <c:pt idx="10">
                  <c:v>16.093294460641403</c:v>
                </c:pt>
                <c:pt idx="11">
                  <c:v>3.4985422740524776</c:v>
                </c:pt>
                <c:pt idx="12">
                  <c:v>0.58309037900874605</c:v>
                </c:pt>
                <c:pt idx="13">
                  <c:v>2.8571428571428577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0.92478421701602964</c:v>
                </c:pt>
                <c:pt idx="1">
                  <c:v>3.8840937114673246</c:v>
                </c:pt>
                <c:pt idx="2">
                  <c:v>2.8976572133168941</c:v>
                </c:pt>
                <c:pt idx="3">
                  <c:v>36.929716399506781</c:v>
                </c:pt>
                <c:pt idx="4">
                  <c:v>1.1097410604192353</c:v>
                </c:pt>
                <c:pt idx="5">
                  <c:v>3.3908754623921089</c:v>
                </c:pt>
                <c:pt idx="6">
                  <c:v>4.5006165228113444</c:v>
                </c:pt>
                <c:pt idx="7">
                  <c:v>5.7336621454993821</c:v>
                </c:pt>
                <c:pt idx="8">
                  <c:v>5.7953144266337882</c:v>
                </c:pt>
                <c:pt idx="9">
                  <c:v>12.083847102342791</c:v>
                </c:pt>
                <c:pt idx="10">
                  <c:v>14.981504315659681</c:v>
                </c:pt>
                <c:pt idx="11">
                  <c:v>4.1923551171393347</c:v>
                </c:pt>
                <c:pt idx="12">
                  <c:v>0.24660912453760783</c:v>
                </c:pt>
                <c:pt idx="13">
                  <c:v>3.3292231812577064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3800803966143"/>
          <c:y val="0.24757761021321267"/>
          <c:w val="6.9358232461148042E-2"/>
          <c:h val="0.1613935581052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9943320207537E-2"/>
          <c:y val="0.13474049301967431"/>
          <c:w val="0.90902497768604562"/>
          <c:h val="0.74190328738803923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3.3777777777777782</c:v>
                </c:pt>
                <c:pt idx="1">
                  <c:v>4.2571428571428562</c:v>
                </c:pt>
                <c:pt idx="2">
                  <c:v>4.8571428571428559</c:v>
                </c:pt>
                <c:pt idx="3">
                  <c:v>4.3478260869565215</c:v>
                </c:pt>
                <c:pt idx="4">
                  <c:v>5.25</c:v>
                </c:pt>
                <c:pt idx="5">
                  <c:v>4.2</c:v>
                </c:pt>
                <c:pt idx="6">
                  <c:v>4.3636363636363633</c:v>
                </c:pt>
                <c:pt idx="7">
                  <c:v>3.952380952380953</c:v>
                </c:pt>
                <c:pt idx="8">
                  <c:v>4.4090909090909092</c:v>
                </c:pt>
                <c:pt idx="9">
                  <c:v>5.0370370370370381</c:v>
                </c:pt>
                <c:pt idx="10">
                  <c:v>3.7368421052631593</c:v>
                </c:pt>
                <c:pt idx="11">
                  <c:v>4.1515151515151514</c:v>
                </c:pt>
                <c:pt idx="12">
                  <c:v>4.2439024390243905</c:v>
                </c:pt>
                <c:pt idx="13">
                  <c:v>4.3333333333333321</c:v>
                </c:pt>
                <c:pt idx="14">
                  <c:v>3.7333333333333343</c:v>
                </c:pt>
                <c:pt idx="15">
                  <c:v>4.4761904761904772</c:v>
                </c:pt>
                <c:pt idx="16">
                  <c:v>4.9000000000000004</c:v>
                </c:pt>
                <c:pt idx="17">
                  <c:v>5.0882352941176476</c:v>
                </c:pt>
                <c:pt idx="18">
                  <c:v>4.8913043478260869</c:v>
                </c:pt>
                <c:pt idx="19">
                  <c:v>4.5625</c:v>
                </c:pt>
                <c:pt idx="20">
                  <c:v>4.1454545454545446</c:v>
                </c:pt>
                <c:pt idx="21">
                  <c:v>5.1666666666666679</c:v>
                </c:pt>
                <c:pt idx="22">
                  <c:v>4.5769230769230784</c:v>
                </c:pt>
                <c:pt idx="23">
                  <c:v>4.6938775510204076</c:v>
                </c:pt>
                <c:pt idx="24">
                  <c:v>4.5652173913043477</c:v>
                </c:pt>
                <c:pt idx="25">
                  <c:v>4.2285714285714278</c:v>
                </c:pt>
                <c:pt idx="26">
                  <c:v>5.1351351351351342</c:v>
                </c:pt>
                <c:pt idx="27">
                  <c:v>9</c:v>
                </c:pt>
                <c:pt idx="28">
                  <c:v>4.5999999999999996</c:v>
                </c:pt>
                <c:pt idx="29">
                  <c:v>4.25</c:v>
                </c:pt>
                <c:pt idx="30">
                  <c:v>5</c:v>
                </c:pt>
                <c:pt idx="31">
                  <c:v>4.375</c:v>
                </c:pt>
                <c:pt idx="32">
                  <c:v>4.5263157894736841</c:v>
                </c:pt>
                <c:pt idx="33">
                  <c:v>5.0999999999999996</c:v>
                </c:pt>
                <c:pt idx="34">
                  <c:v>4.0389610389610402</c:v>
                </c:pt>
                <c:pt idx="35">
                  <c:v>4.5999999999999996</c:v>
                </c:pt>
                <c:pt idx="36">
                  <c:v>3.0606060606060601</c:v>
                </c:pt>
                <c:pt idx="37">
                  <c:v>4.1052631578947363</c:v>
                </c:pt>
                <c:pt idx="38">
                  <c:v>4.1428571428571441</c:v>
                </c:pt>
                <c:pt idx="39">
                  <c:v>4.1666666666666679</c:v>
                </c:pt>
                <c:pt idx="40">
                  <c:v>3.4390243902439028</c:v>
                </c:pt>
                <c:pt idx="41">
                  <c:v>4.0161290322580641</c:v>
                </c:pt>
                <c:pt idx="42">
                  <c:v>4.4137931034482749</c:v>
                </c:pt>
                <c:pt idx="43">
                  <c:v>4.2235294117647051</c:v>
                </c:pt>
                <c:pt idx="44">
                  <c:v>4.276315789473685</c:v>
                </c:pt>
                <c:pt idx="45">
                  <c:v>4.0740740740740735</c:v>
                </c:pt>
                <c:pt idx="46">
                  <c:v>3.8275862068965529</c:v>
                </c:pt>
                <c:pt idx="47">
                  <c:v>5.2105263157894717</c:v>
                </c:pt>
                <c:pt idx="48">
                  <c:v>4.096774193548387</c:v>
                </c:pt>
                <c:pt idx="49">
                  <c:v>4.59375</c:v>
                </c:pt>
                <c:pt idx="50">
                  <c:v>5.25</c:v>
                </c:pt>
                <c:pt idx="5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A-4699-A6BA-E765A42EC39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4.4375</c:v>
                </c:pt>
                <c:pt idx="1">
                  <c:v>4.1500000000000004</c:v>
                </c:pt>
                <c:pt idx="2">
                  <c:v>3.6666666666666656</c:v>
                </c:pt>
                <c:pt idx="3">
                  <c:v>4.75</c:v>
                </c:pt>
                <c:pt idx="4">
                  <c:v>4.4583333333333321</c:v>
                </c:pt>
                <c:pt idx="5">
                  <c:v>3.4285714285714279</c:v>
                </c:pt>
                <c:pt idx="6">
                  <c:v>4.6666666666666679</c:v>
                </c:pt>
                <c:pt idx="7">
                  <c:v>4.8571428571428559</c:v>
                </c:pt>
                <c:pt idx="8">
                  <c:v>3.692307692307693</c:v>
                </c:pt>
                <c:pt idx="9">
                  <c:v>4.5384615384615392</c:v>
                </c:pt>
                <c:pt idx="10">
                  <c:v>4.9333333333333345</c:v>
                </c:pt>
                <c:pt idx="11">
                  <c:v>4.5625</c:v>
                </c:pt>
                <c:pt idx="12">
                  <c:v>5</c:v>
                </c:pt>
                <c:pt idx="13">
                  <c:v>4.6666666666666679</c:v>
                </c:pt>
                <c:pt idx="14">
                  <c:v>4.9655172413793087</c:v>
                </c:pt>
                <c:pt idx="15">
                  <c:v>4.2702702702702693</c:v>
                </c:pt>
                <c:pt idx="16">
                  <c:v>4.4166666666666679</c:v>
                </c:pt>
                <c:pt idx="17">
                  <c:v>4.1951219512195124</c:v>
                </c:pt>
                <c:pt idx="18">
                  <c:v>4.0512820512820493</c:v>
                </c:pt>
                <c:pt idx="19">
                  <c:v>4.4642857142857153</c:v>
                </c:pt>
                <c:pt idx="20">
                  <c:v>4.5</c:v>
                </c:pt>
                <c:pt idx="21">
                  <c:v>4.3333333333333321</c:v>
                </c:pt>
                <c:pt idx="22">
                  <c:v>4.7391304347826084</c:v>
                </c:pt>
                <c:pt idx="23">
                  <c:v>4.1891891891891904</c:v>
                </c:pt>
                <c:pt idx="24">
                  <c:v>4.5</c:v>
                </c:pt>
                <c:pt idx="25">
                  <c:v>4.7199999999999989</c:v>
                </c:pt>
                <c:pt idx="26">
                  <c:v>4.6666666666666679</c:v>
                </c:pt>
                <c:pt idx="27">
                  <c:v>5.5</c:v>
                </c:pt>
                <c:pt idx="28">
                  <c:v>4</c:v>
                </c:pt>
                <c:pt idx="29">
                  <c:v>5.625</c:v>
                </c:pt>
                <c:pt idx="30">
                  <c:v>4.5</c:v>
                </c:pt>
                <c:pt idx="31">
                  <c:v>3.7142857142857153</c:v>
                </c:pt>
                <c:pt idx="32">
                  <c:v>4.7794117647058814</c:v>
                </c:pt>
                <c:pt idx="33">
                  <c:v>3.6714285714285722</c:v>
                </c:pt>
                <c:pt idx="34">
                  <c:v>4.9444444444444438</c:v>
                </c:pt>
                <c:pt idx="35">
                  <c:v>4.274193548387097</c:v>
                </c:pt>
                <c:pt idx="36">
                  <c:v>3.8780487804878057</c:v>
                </c:pt>
                <c:pt idx="37">
                  <c:v>4.4418604651162781</c:v>
                </c:pt>
                <c:pt idx="38">
                  <c:v>4.1290322580645151</c:v>
                </c:pt>
                <c:pt idx="39">
                  <c:v>3.7450980392156863</c:v>
                </c:pt>
                <c:pt idx="40">
                  <c:v>4.1272727272727261</c:v>
                </c:pt>
                <c:pt idx="41">
                  <c:v>3.6315789473684226</c:v>
                </c:pt>
                <c:pt idx="42">
                  <c:v>3.8488372093023262</c:v>
                </c:pt>
                <c:pt idx="43">
                  <c:v>4.1964285714285694</c:v>
                </c:pt>
                <c:pt idx="44">
                  <c:v>4.6730769230769216</c:v>
                </c:pt>
                <c:pt idx="45">
                  <c:v>4.7777777777777777</c:v>
                </c:pt>
                <c:pt idx="46">
                  <c:v>4.1323529411764692</c:v>
                </c:pt>
                <c:pt idx="47">
                  <c:v>4.0857142857142845</c:v>
                </c:pt>
                <c:pt idx="48">
                  <c:v>4.1875</c:v>
                </c:pt>
                <c:pt idx="49">
                  <c:v>4.5625</c:v>
                </c:pt>
                <c:pt idx="50">
                  <c:v>4.8888888888888884</c:v>
                </c:pt>
                <c:pt idx="51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A-4699-A6BA-E765A42E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18317198355903"/>
          <c:y val="6.5773382123419488E-2"/>
          <c:w val="0.11078431116860356"/>
          <c:h val="0.21222583860108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Kastrater,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5.0416666666666679</c:v>
                </c:pt>
                <c:pt idx="1">
                  <c:v>5.174418604651164</c:v>
                </c:pt>
                <c:pt idx="2">
                  <c:v>4.6607142857142847</c:v>
                </c:pt>
                <c:pt idx="3">
                  <c:v>4.3742236024844727</c:v>
                </c:pt>
                <c:pt idx="4">
                  <c:v>4.5384615384615392</c:v>
                </c:pt>
                <c:pt idx="5">
                  <c:v>4.4130434782608692</c:v>
                </c:pt>
                <c:pt idx="6">
                  <c:v>4.6666666666666679</c:v>
                </c:pt>
                <c:pt idx="7">
                  <c:v>4.5806451612903212</c:v>
                </c:pt>
                <c:pt idx="8">
                  <c:v>4.2089552238805972</c:v>
                </c:pt>
                <c:pt idx="9">
                  <c:v>4.4101123595505616</c:v>
                </c:pt>
                <c:pt idx="10">
                  <c:v>3.77536231884058</c:v>
                </c:pt>
                <c:pt idx="11">
                  <c:v>3.7666666666666657</c:v>
                </c:pt>
                <c:pt idx="12">
                  <c:v>4.0999999999999996</c:v>
                </c:pt>
                <c:pt idx="13">
                  <c:v>3.4489795918367347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E-439A-814E-32BE916C30B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5.2</c:v>
                </c:pt>
                <c:pt idx="1">
                  <c:v>4.8412698412698401</c:v>
                </c:pt>
                <c:pt idx="2">
                  <c:v>4.9787234042553195</c:v>
                </c:pt>
                <c:pt idx="3">
                  <c:v>4.2687813021702823</c:v>
                </c:pt>
                <c:pt idx="4">
                  <c:v>4.5</c:v>
                </c:pt>
                <c:pt idx="5">
                  <c:v>4.0363636363636362</c:v>
                </c:pt>
                <c:pt idx="6">
                  <c:v>4.0684931506849313</c:v>
                </c:pt>
                <c:pt idx="7">
                  <c:v>4.2580645161290311</c:v>
                </c:pt>
                <c:pt idx="8">
                  <c:v>4.4787234042553195</c:v>
                </c:pt>
                <c:pt idx="9">
                  <c:v>4.2551020408163254</c:v>
                </c:pt>
                <c:pt idx="10">
                  <c:v>4.3580246913580245</c:v>
                </c:pt>
                <c:pt idx="11">
                  <c:v>4.4411764705882355</c:v>
                </c:pt>
                <c:pt idx="12">
                  <c:v>3.75</c:v>
                </c:pt>
                <c:pt idx="13">
                  <c:v>3.7222222222222223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E-439A-814E-32BE916C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35876283005796"/>
          <c:y val="0.17393348797176031"/>
          <c:w val="7.2867530902995206E-2"/>
          <c:h val="0.137980373898809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220.62083333333339</c:v>
                </c:pt>
                <c:pt idx="1">
                  <c:v>302.06860465116279</c:v>
                </c:pt>
                <c:pt idx="2">
                  <c:v>240.64642857142849</c:v>
                </c:pt>
                <c:pt idx="3">
                  <c:v>265.22220496894408</c:v>
                </c:pt>
                <c:pt idx="4">
                  <c:v>255.03076923076927</c:v>
                </c:pt>
                <c:pt idx="5">
                  <c:v>208.97173913043477</c:v>
                </c:pt>
                <c:pt idx="6">
                  <c:v>181.44545454545457</c:v>
                </c:pt>
                <c:pt idx="7">
                  <c:v>227.61397849462361</c:v>
                </c:pt>
                <c:pt idx="8">
                  <c:v>227.93358208955243</c:v>
                </c:pt>
                <c:pt idx="9">
                  <c:v>276.75617977528105</c:v>
                </c:pt>
                <c:pt idx="10">
                  <c:v>248.84275362318843</c:v>
                </c:pt>
                <c:pt idx="11">
                  <c:v>229.75833333333327</c:v>
                </c:pt>
                <c:pt idx="12">
                  <c:v>270</c:v>
                </c:pt>
                <c:pt idx="13">
                  <c:v>213.4979591836734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5-4776-9FDA-601886BAFCA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3.0225079263485423E-2"/>
                  <c:y val="-4.986737209583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F-4672-9963-56E3D10570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253.81333333333339</c:v>
                </c:pt>
                <c:pt idx="1">
                  <c:v>275.75079365079358</c:v>
                </c:pt>
                <c:pt idx="2">
                  <c:v>232.84680851063823</c:v>
                </c:pt>
                <c:pt idx="3">
                  <c:v>261.31702838063461</c:v>
                </c:pt>
                <c:pt idx="4">
                  <c:v>251.28888888888889</c:v>
                </c:pt>
                <c:pt idx="5">
                  <c:v>166.05090909090907</c:v>
                </c:pt>
                <c:pt idx="6">
                  <c:v>170.23287671232879</c:v>
                </c:pt>
                <c:pt idx="7">
                  <c:v>219.87849462365588</c:v>
                </c:pt>
                <c:pt idx="8">
                  <c:v>238.76276595744696</c:v>
                </c:pt>
                <c:pt idx="9">
                  <c:v>268.19693877550998</c:v>
                </c:pt>
                <c:pt idx="10">
                  <c:v>246.95802469135799</c:v>
                </c:pt>
                <c:pt idx="11">
                  <c:v>259.08676470588239</c:v>
                </c:pt>
                <c:pt idx="12">
                  <c:v>221.00000000000003</c:v>
                </c:pt>
                <c:pt idx="13">
                  <c:v>240.70370370370367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5-4776-9FDA-601886BA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8.2919054064495724E-3"/>
              <c:y val="0.295647720462021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1178565484419"/>
          <c:y val="0.2764509352013747"/>
          <c:w val="8.0310812185165351E-2"/>
          <c:h val="0.1189534788790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Kastrat: </a:t>
            </a:r>
            <a:r>
              <a:rPr lang="en-US" sz="2400"/>
              <a:t>antall</a:t>
            </a:r>
            <a:r>
              <a:rPr lang="en-US" sz="2000"/>
              <a:t>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27</c:v>
                </c:pt>
                <c:pt idx="1">
                  <c:v>108</c:v>
                </c:pt>
                <c:pt idx="2">
                  <c:v>97</c:v>
                </c:pt>
                <c:pt idx="3">
                  <c:v>929</c:v>
                </c:pt>
                <c:pt idx="4">
                  <c:v>61</c:v>
                </c:pt>
                <c:pt idx="5">
                  <c:v>63</c:v>
                </c:pt>
                <c:pt idx="6">
                  <c:v>60</c:v>
                </c:pt>
                <c:pt idx="7">
                  <c:v>118</c:v>
                </c:pt>
                <c:pt idx="8">
                  <c:v>234</c:v>
                </c:pt>
                <c:pt idx="9">
                  <c:v>341</c:v>
                </c:pt>
                <c:pt idx="10">
                  <c:v>461</c:v>
                </c:pt>
                <c:pt idx="11">
                  <c:v>108</c:v>
                </c:pt>
                <c:pt idx="12">
                  <c:v>18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8F-46ED-A1DA-C1DEB70F8126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24</c:v>
                </c:pt>
                <c:pt idx="1">
                  <c:v>86</c:v>
                </c:pt>
                <c:pt idx="2">
                  <c:v>56</c:v>
                </c:pt>
                <c:pt idx="3">
                  <c:v>644</c:v>
                </c:pt>
                <c:pt idx="4">
                  <c:v>26</c:v>
                </c:pt>
                <c:pt idx="5">
                  <c:v>46</c:v>
                </c:pt>
                <c:pt idx="6">
                  <c:v>33</c:v>
                </c:pt>
                <c:pt idx="7">
                  <c:v>93</c:v>
                </c:pt>
                <c:pt idx="8">
                  <c:v>134</c:v>
                </c:pt>
                <c:pt idx="9">
                  <c:v>178</c:v>
                </c:pt>
                <c:pt idx="10">
                  <c:v>276</c:v>
                </c:pt>
                <c:pt idx="11">
                  <c:v>60</c:v>
                </c:pt>
                <c:pt idx="12">
                  <c:v>10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8F-46ED-A1DA-C1DEB70F8126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15</c:v>
                </c:pt>
                <c:pt idx="1">
                  <c:v>63</c:v>
                </c:pt>
                <c:pt idx="2">
                  <c:v>47</c:v>
                </c:pt>
                <c:pt idx="3">
                  <c:v>599</c:v>
                </c:pt>
                <c:pt idx="4">
                  <c:v>18</c:v>
                </c:pt>
                <c:pt idx="5">
                  <c:v>55</c:v>
                </c:pt>
                <c:pt idx="6">
                  <c:v>73</c:v>
                </c:pt>
                <c:pt idx="7">
                  <c:v>93</c:v>
                </c:pt>
                <c:pt idx="8">
                  <c:v>94</c:v>
                </c:pt>
                <c:pt idx="9">
                  <c:v>196</c:v>
                </c:pt>
                <c:pt idx="10">
                  <c:v>243</c:v>
                </c:pt>
                <c:pt idx="11">
                  <c:v>68</c:v>
                </c:pt>
                <c:pt idx="12">
                  <c:v>4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8F-46ED-A1DA-C1DEB70F8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31341250031452"/>
          <c:y val="0.23479987399927341"/>
          <c:w val="7.7517072413299998E-2"/>
          <c:h val="0.1808129752404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 slakt innen de ulike FYLKENE</a:t>
            </a:r>
          </a:p>
        </c:rich>
      </c:tx>
      <c:layout>
        <c:manualLayout>
          <c:xMode val="edge"/>
          <c:yMode val="edge"/>
          <c:x val="0.11781888412626065"/>
          <c:y val="3.12253746529994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24</c:v>
                </c:pt>
                <c:pt idx="1">
                  <c:v>86</c:v>
                </c:pt>
                <c:pt idx="2">
                  <c:v>56</c:v>
                </c:pt>
                <c:pt idx="3">
                  <c:v>644</c:v>
                </c:pt>
                <c:pt idx="4">
                  <c:v>26</c:v>
                </c:pt>
                <c:pt idx="5">
                  <c:v>46</c:v>
                </c:pt>
                <c:pt idx="6">
                  <c:v>33</c:v>
                </c:pt>
                <c:pt idx="7">
                  <c:v>93</c:v>
                </c:pt>
                <c:pt idx="8">
                  <c:v>134</c:v>
                </c:pt>
                <c:pt idx="9">
                  <c:v>178</c:v>
                </c:pt>
                <c:pt idx="10">
                  <c:v>276</c:v>
                </c:pt>
                <c:pt idx="11">
                  <c:v>60</c:v>
                </c:pt>
                <c:pt idx="12">
                  <c:v>10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D40-A1C5-F3C961FA0C1E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15</c:v>
                </c:pt>
                <c:pt idx="1">
                  <c:v>63</c:v>
                </c:pt>
                <c:pt idx="2">
                  <c:v>47</c:v>
                </c:pt>
                <c:pt idx="3">
                  <c:v>599</c:v>
                </c:pt>
                <c:pt idx="4">
                  <c:v>18</c:v>
                </c:pt>
                <c:pt idx="5">
                  <c:v>55</c:v>
                </c:pt>
                <c:pt idx="6">
                  <c:v>73</c:v>
                </c:pt>
                <c:pt idx="7">
                  <c:v>93</c:v>
                </c:pt>
                <c:pt idx="8">
                  <c:v>94</c:v>
                </c:pt>
                <c:pt idx="9">
                  <c:v>196</c:v>
                </c:pt>
                <c:pt idx="10">
                  <c:v>243</c:v>
                </c:pt>
                <c:pt idx="11">
                  <c:v>68</c:v>
                </c:pt>
                <c:pt idx="12">
                  <c:v>4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D40-A1C5-F3C961FA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87321987058198"/>
          <c:y val="0.26162483633159578"/>
          <c:w val="7.5403222128861289E-2"/>
          <c:h val="0.121687539659984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D-4A6E-87D9-3478CF7604F3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D-4A6E-87D9-3478CF7604F3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1.399416909620991</c:v>
                </c:pt>
                <c:pt idx="1">
                  <c:v>5.0145772594752192</c:v>
                </c:pt>
                <c:pt idx="2">
                  <c:v>3.2653061224489801</c:v>
                </c:pt>
                <c:pt idx="3">
                  <c:v>37.551020408163261</c:v>
                </c:pt>
                <c:pt idx="4">
                  <c:v>1.5160349854227402</c:v>
                </c:pt>
                <c:pt idx="5">
                  <c:v>2.6822157434402341</c:v>
                </c:pt>
                <c:pt idx="6">
                  <c:v>1.9241982507288635</c:v>
                </c:pt>
                <c:pt idx="7">
                  <c:v>5.4227405247813412</c:v>
                </c:pt>
                <c:pt idx="8">
                  <c:v>7.813411078717202</c:v>
                </c:pt>
                <c:pt idx="9">
                  <c:v>10.379008746355684</c:v>
                </c:pt>
                <c:pt idx="10">
                  <c:v>16.093294460641403</c:v>
                </c:pt>
                <c:pt idx="11">
                  <c:v>3.4985422740524776</c:v>
                </c:pt>
                <c:pt idx="12">
                  <c:v>0.58309037900874605</c:v>
                </c:pt>
                <c:pt idx="13">
                  <c:v>2.8571428571428577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D-4A6E-87D9-3478CF7604F3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0.92478421701602964</c:v>
                </c:pt>
                <c:pt idx="1">
                  <c:v>3.8840937114673246</c:v>
                </c:pt>
                <c:pt idx="2">
                  <c:v>2.8976572133168941</c:v>
                </c:pt>
                <c:pt idx="3">
                  <c:v>36.929716399506781</c:v>
                </c:pt>
                <c:pt idx="4">
                  <c:v>1.1097410604192353</c:v>
                </c:pt>
                <c:pt idx="5">
                  <c:v>3.3908754623921089</c:v>
                </c:pt>
                <c:pt idx="6">
                  <c:v>4.5006165228113444</c:v>
                </c:pt>
                <c:pt idx="7">
                  <c:v>5.7336621454993821</c:v>
                </c:pt>
                <c:pt idx="8">
                  <c:v>5.7953144266337882</c:v>
                </c:pt>
                <c:pt idx="9">
                  <c:v>12.083847102342791</c:v>
                </c:pt>
                <c:pt idx="10">
                  <c:v>14.981504315659681</c:v>
                </c:pt>
                <c:pt idx="11">
                  <c:v>4.1923551171393347</c:v>
                </c:pt>
                <c:pt idx="12">
                  <c:v>0.24660912453760783</c:v>
                </c:pt>
                <c:pt idx="13">
                  <c:v>3.3292231812577064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D-4A6E-87D9-3478CF76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796383839810363"/>
          <c:y val="0.22866406213596044"/>
          <c:w val="7.5131368452612049E-2"/>
          <c:h val="0.182259761472074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Kastrater, middel FETTGRUPPE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Fylker!$T$25:$T$38</c:f>
              <c:numCache>
                <c:formatCode>0.00</c:formatCode>
                <c:ptCount val="14"/>
                <c:pt idx="0">
                  <c:v>8.4166666666666643</c:v>
                </c:pt>
                <c:pt idx="1">
                  <c:v>8.4418604651162816</c:v>
                </c:pt>
                <c:pt idx="2">
                  <c:v>6.9642857142857109</c:v>
                </c:pt>
                <c:pt idx="3">
                  <c:v>6.9906832298136656</c:v>
                </c:pt>
                <c:pt idx="4">
                  <c:v>7.8461538461538449</c:v>
                </c:pt>
                <c:pt idx="5">
                  <c:v>7.0217391304347823</c:v>
                </c:pt>
                <c:pt idx="6">
                  <c:v>7.3636363636363615</c:v>
                </c:pt>
                <c:pt idx="7">
                  <c:v>7.1612903225806441</c:v>
                </c:pt>
                <c:pt idx="8">
                  <c:v>7</c:v>
                </c:pt>
                <c:pt idx="9">
                  <c:v>7.2191011235955056</c:v>
                </c:pt>
                <c:pt idx="10">
                  <c:v>6.3659420289855078</c:v>
                </c:pt>
                <c:pt idx="11">
                  <c:v>6.95</c:v>
                </c:pt>
                <c:pt idx="12">
                  <c:v>5.3</c:v>
                </c:pt>
                <c:pt idx="13">
                  <c:v>5.2857142857142847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1-4D54-83A2-85A9D912D73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Fylker!$T$10:$T$23</c:f>
              <c:numCache>
                <c:formatCode>0.00</c:formatCode>
                <c:ptCount val="14"/>
                <c:pt idx="0">
                  <c:v>8.8000000000000007</c:v>
                </c:pt>
                <c:pt idx="1">
                  <c:v>7.3650793650793629</c:v>
                </c:pt>
                <c:pt idx="2">
                  <c:v>6.8085106382978733</c:v>
                </c:pt>
                <c:pt idx="3">
                  <c:v>6.6393989983305515</c:v>
                </c:pt>
                <c:pt idx="4">
                  <c:v>7.8333333333333313</c:v>
                </c:pt>
                <c:pt idx="5">
                  <c:v>6.6</c:v>
                </c:pt>
                <c:pt idx="6">
                  <c:v>6.4109589041095889</c:v>
                </c:pt>
                <c:pt idx="7">
                  <c:v>7.2580645161290303</c:v>
                </c:pt>
                <c:pt idx="8">
                  <c:v>6.9468085106382995</c:v>
                </c:pt>
                <c:pt idx="9">
                  <c:v>7.459183673469389</c:v>
                </c:pt>
                <c:pt idx="10">
                  <c:v>7.4156378600823052</c:v>
                </c:pt>
                <c:pt idx="11">
                  <c:v>6.6617647058823515</c:v>
                </c:pt>
                <c:pt idx="12">
                  <c:v>6.75</c:v>
                </c:pt>
                <c:pt idx="13">
                  <c:v>6.185185185185186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1-4D54-83A2-85A9D912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35876283005796"/>
          <c:y val="0.17393348797176031"/>
          <c:w val="7.2867530902995206E-2"/>
          <c:h val="0.137980373898809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Alder!$S$21:$S$30</c:f>
              <c:numCache>
                <c:formatCode>0</c:formatCode>
                <c:ptCount val="10"/>
                <c:pt idx="0">
                  <c:v>158.2772727272727</c:v>
                </c:pt>
                <c:pt idx="1">
                  <c:v>174.93030303030298</c:v>
                </c:pt>
                <c:pt idx="2">
                  <c:v>196.9584905660378</c:v>
                </c:pt>
                <c:pt idx="3">
                  <c:v>216.65194805194807</c:v>
                </c:pt>
                <c:pt idx="4">
                  <c:v>216.82576687116557</c:v>
                </c:pt>
                <c:pt idx="5">
                  <c:v>243.17222222222208</c:v>
                </c:pt>
                <c:pt idx="6">
                  <c:v>255.44202127659591</c:v>
                </c:pt>
                <c:pt idx="7">
                  <c:v>263.71315068493158</c:v>
                </c:pt>
                <c:pt idx="8">
                  <c:v>266.52651162790681</c:v>
                </c:pt>
                <c:pt idx="9">
                  <c:v>279.66416666666674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E-41A6-B2ED-26DD2D3D8B99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Alder!$S$10:$S$19</c:f>
              <c:numCache>
                <c:formatCode>0</c:formatCode>
                <c:ptCount val="10"/>
                <c:pt idx="0">
                  <c:v>140.47500000000002</c:v>
                </c:pt>
                <c:pt idx="1">
                  <c:v>176.15789473684202</c:v>
                </c:pt>
                <c:pt idx="2">
                  <c:v>179.04</c:v>
                </c:pt>
                <c:pt idx="3">
                  <c:v>193.09615384615381</c:v>
                </c:pt>
                <c:pt idx="4">
                  <c:v>206.76444444444445</c:v>
                </c:pt>
                <c:pt idx="5">
                  <c:v>229.54529914529911</c:v>
                </c:pt>
                <c:pt idx="6">
                  <c:v>251.24599999999995</c:v>
                </c:pt>
                <c:pt idx="7">
                  <c:v>260.30145985401458</c:v>
                </c:pt>
                <c:pt idx="8">
                  <c:v>260.34385964912263</c:v>
                </c:pt>
                <c:pt idx="9">
                  <c:v>278.2348837209301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E-41A6-B2ED-26DD2D3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06048754822328"/>
          <c:y val="0.1777048025842404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Alder!$K$21:$K$30</c:f>
              <c:numCache>
                <c:formatCode>0.0</c:formatCode>
                <c:ptCount val="10"/>
                <c:pt idx="0">
                  <c:v>1.2827988338192422</c:v>
                </c:pt>
                <c:pt idx="1">
                  <c:v>1.9241982507288635</c:v>
                </c:pt>
                <c:pt idx="2">
                  <c:v>3.0903790087463565</c:v>
                </c:pt>
                <c:pt idx="3">
                  <c:v>4.4897959183673448</c:v>
                </c:pt>
                <c:pt idx="4">
                  <c:v>9.5043731778425613</c:v>
                </c:pt>
                <c:pt idx="5">
                  <c:v>12.594752186588922</c:v>
                </c:pt>
                <c:pt idx="6">
                  <c:v>10.962099125364436</c:v>
                </c:pt>
                <c:pt idx="7">
                  <c:v>21.282798833819243</c:v>
                </c:pt>
                <c:pt idx="8">
                  <c:v>12.536443148688049</c:v>
                </c:pt>
                <c:pt idx="9">
                  <c:v>6.9970845481049553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7-45A7-BB43-8036FEA91FD4}"/>
            </c:ext>
          </c:extLst>
        </c:ser>
        <c:ser>
          <c:idx val="6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Alder!$K$10:$K$19</c:f>
              <c:numCache>
                <c:formatCode>0.0</c:formatCode>
                <c:ptCount val="10"/>
                <c:pt idx="0">
                  <c:v>0.98643649815043133</c:v>
                </c:pt>
                <c:pt idx="1">
                  <c:v>2.342786683107275</c:v>
                </c:pt>
                <c:pt idx="2">
                  <c:v>2.1578298397040694</c:v>
                </c:pt>
                <c:pt idx="3">
                  <c:v>4.8088779284833549</c:v>
                </c:pt>
                <c:pt idx="4">
                  <c:v>8.3230579531442661</c:v>
                </c:pt>
                <c:pt idx="5">
                  <c:v>14.42663378545007</c:v>
                </c:pt>
                <c:pt idx="6">
                  <c:v>12.330456226880392</c:v>
                </c:pt>
                <c:pt idx="7">
                  <c:v>25.339087546239217</c:v>
                </c:pt>
                <c:pt idx="8">
                  <c:v>10.542540073982739</c:v>
                </c:pt>
                <c:pt idx="9">
                  <c:v>7.9531442663378531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7-45A7-BB43-8036FEA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741940767392319"/>
          <c:y val="0.20274985208996565"/>
          <c:w val="8.1441153384154752E-2"/>
          <c:h val="0.13141024441208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Alder!$J$21:$J$30</c:f>
              <c:numCache>
                <c:formatCode>0</c:formatCode>
                <c:ptCount val="10"/>
                <c:pt idx="0">
                  <c:v>22</c:v>
                </c:pt>
                <c:pt idx="1">
                  <c:v>33</c:v>
                </c:pt>
                <c:pt idx="2">
                  <c:v>53</c:v>
                </c:pt>
                <c:pt idx="3">
                  <c:v>77</c:v>
                </c:pt>
                <c:pt idx="4">
                  <c:v>163</c:v>
                </c:pt>
                <c:pt idx="5">
                  <c:v>216</c:v>
                </c:pt>
                <c:pt idx="6">
                  <c:v>188</c:v>
                </c:pt>
                <c:pt idx="7">
                  <c:v>365</c:v>
                </c:pt>
                <c:pt idx="8">
                  <c:v>215</c:v>
                </c:pt>
                <c:pt idx="9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9-42A2-8BAC-8D175EFC13E0}"/>
            </c:ext>
          </c:extLst>
        </c:ser>
        <c:ser>
          <c:idx val="6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Alder!$J$10:$J$19</c:f>
              <c:numCache>
                <c:formatCode>0</c:formatCode>
                <c:ptCount val="10"/>
                <c:pt idx="0">
                  <c:v>16</c:v>
                </c:pt>
                <c:pt idx="1">
                  <c:v>38</c:v>
                </c:pt>
                <c:pt idx="2">
                  <c:v>35</c:v>
                </c:pt>
                <c:pt idx="3">
                  <c:v>78</c:v>
                </c:pt>
                <c:pt idx="4">
                  <c:v>135</c:v>
                </c:pt>
                <c:pt idx="5">
                  <c:v>234</c:v>
                </c:pt>
                <c:pt idx="6">
                  <c:v>200</c:v>
                </c:pt>
                <c:pt idx="7">
                  <c:v>411</c:v>
                </c:pt>
                <c:pt idx="8">
                  <c:v>171</c:v>
                </c:pt>
                <c:pt idx="9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B9-42A2-8BAC-8D175EFC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44087345274339"/>
          <c:y val="0.3561201061566468"/>
          <c:w val="5.9794811576135296E-2"/>
          <c:h val="0.134653126576448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antall%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Alder!$K$21:$K$30</c:f>
              <c:numCache>
                <c:formatCode>0.0</c:formatCode>
                <c:ptCount val="10"/>
                <c:pt idx="0">
                  <c:v>1.2827988338192422</c:v>
                </c:pt>
                <c:pt idx="1">
                  <c:v>1.9241982507288635</c:v>
                </c:pt>
                <c:pt idx="2">
                  <c:v>3.0903790087463565</c:v>
                </c:pt>
                <c:pt idx="3">
                  <c:v>4.4897959183673448</c:v>
                </c:pt>
                <c:pt idx="4">
                  <c:v>9.5043731778425613</c:v>
                </c:pt>
                <c:pt idx="5">
                  <c:v>12.594752186588922</c:v>
                </c:pt>
                <c:pt idx="6">
                  <c:v>10.962099125364436</c:v>
                </c:pt>
                <c:pt idx="7">
                  <c:v>21.282798833819243</c:v>
                </c:pt>
                <c:pt idx="8">
                  <c:v>12.536443148688049</c:v>
                </c:pt>
                <c:pt idx="9">
                  <c:v>6.9970845481049553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D-445D-82D0-DF1BD6940AF1}"/>
            </c:ext>
          </c:extLst>
        </c:ser>
        <c:ser>
          <c:idx val="6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Alder!$K$10:$K$19</c:f>
              <c:numCache>
                <c:formatCode>0.0</c:formatCode>
                <c:ptCount val="10"/>
                <c:pt idx="0">
                  <c:v>0.98643649815043133</c:v>
                </c:pt>
                <c:pt idx="1">
                  <c:v>2.342786683107275</c:v>
                </c:pt>
                <c:pt idx="2">
                  <c:v>2.1578298397040694</c:v>
                </c:pt>
                <c:pt idx="3">
                  <c:v>4.8088779284833549</c:v>
                </c:pt>
                <c:pt idx="4">
                  <c:v>8.3230579531442661</c:v>
                </c:pt>
                <c:pt idx="5">
                  <c:v>14.42663378545007</c:v>
                </c:pt>
                <c:pt idx="6">
                  <c:v>12.330456226880392</c:v>
                </c:pt>
                <c:pt idx="7">
                  <c:v>25.339087546239217</c:v>
                </c:pt>
                <c:pt idx="8">
                  <c:v>10.542540073982739</c:v>
                </c:pt>
                <c:pt idx="9">
                  <c:v>7.9531442663378531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D-445D-82D0-DF1BD694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44087345274339"/>
          <c:y val="0.3561201061566468"/>
          <c:w val="6.0803003172548727E-2"/>
          <c:h val="0.168079310420459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</a:t>
            </a:r>
            <a:r>
              <a:rPr lang="nb-NO" sz="2800" baseline="0"/>
              <a:t> m</a:t>
            </a:r>
            <a:r>
              <a:rPr lang="nb-NO" sz="2800"/>
              <a:t>iddel</a:t>
            </a:r>
            <a:r>
              <a:rPr lang="nb-NO" sz="2800" baseline="0"/>
              <a:t> KLASSE</a:t>
            </a:r>
            <a:r>
              <a:rPr lang="nb-NO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3271058984798E-2"/>
          <c:y val="0.13988979420755082"/>
          <c:w val="0.88452835316458855"/>
          <c:h val="0.748174311895342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3.3777777777777782</c:v>
                </c:pt>
                <c:pt idx="1">
                  <c:v>4.2571428571428562</c:v>
                </c:pt>
                <c:pt idx="2">
                  <c:v>4.8571428571428559</c:v>
                </c:pt>
                <c:pt idx="3">
                  <c:v>4.3478260869565215</c:v>
                </c:pt>
                <c:pt idx="4">
                  <c:v>5.25</c:v>
                </c:pt>
                <c:pt idx="5">
                  <c:v>4.2</c:v>
                </c:pt>
                <c:pt idx="6">
                  <c:v>4.3636363636363633</c:v>
                </c:pt>
                <c:pt idx="7">
                  <c:v>3.952380952380953</c:v>
                </c:pt>
                <c:pt idx="8">
                  <c:v>4.4090909090909092</c:v>
                </c:pt>
                <c:pt idx="9">
                  <c:v>5.0370370370370381</c:v>
                </c:pt>
                <c:pt idx="10">
                  <c:v>3.7368421052631593</c:v>
                </c:pt>
                <c:pt idx="11">
                  <c:v>4.1515151515151514</c:v>
                </c:pt>
                <c:pt idx="12">
                  <c:v>4.2439024390243905</c:v>
                </c:pt>
                <c:pt idx="13">
                  <c:v>4.3333333333333321</c:v>
                </c:pt>
                <c:pt idx="14">
                  <c:v>3.7333333333333343</c:v>
                </c:pt>
                <c:pt idx="15">
                  <c:v>4.4761904761904772</c:v>
                </c:pt>
                <c:pt idx="16">
                  <c:v>4.9000000000000004</c:v>
                </c:pt>
                <c:pt idx="17">
                  <c:v>5.0882352941176476</c:v>
                </c:pt>
                <c:pt idx="18">
                  <c:v>4.8913043478260869</c:v>
                </c:pt>
                <c:pt idx="19">
                  <c:v>4.5625</c:v>
                </c:pt>
                <c:pt idx="20">
                  <c:v>4.1454545454545446</c:v>
                </c:pt>
                <c:pt idx="21">
                  <c:v>5.1666666666666679</c:v>
                </c:pt>
                <c:pt idx="22">
                  <c:v>4.5769230769230784</c:v>
                </c:pt>
                <c:pt idx="23">
                  <c:v>4.6938775510204076</c:v>
                </c:pt>
                <c:pt idx="24">
                  <c:v>4.5652173913043477</c:v>
                </c:pt>
                <c:pt idx="25">
                  <c:v>4.2285714285714278</c:v>
                </c:pt>
                <c:pt idx="26">
                  <c:v>5.1351351351351342</c:v>
                </c:pt>
                <c:pt idx="27">
                  <c:v>9</c:v>
                </c:pt>
                <c:pt idx="28">
                  <c:v>4.5999999999999996</c:v>
                </c:pt>
                <c:pt idx="29">
                  <c:v>4.25</c:v>
                </c:pt>
                <c:pt idx="30">
                  <c:v>5</c:v>
                </c:pt>
                <c:pt idx="31">
                  <c:v>4.375</c:v>
                </c:pt>
                <c:pt idx="32">
                  <c:v>4.5263157894736841</c:v>
                </c:pt>
                <c:pt idx="33">
                  <c:v>5.0999999999999996</c:v>
                </c:pt>
                <c:pt idx="34">
                  <c:v>4.0389610389610402</c:v>
                </c:pt>
                <c:pt idx="35">
                  <c:v>4.5999999999999996</c:v>
                </c:pt>
                <c:pt idx="36">
                  <c:v>3.0606060606060601</c:v>
                </c:pt>
                <c:pt idx="37">
                  <c:v>4.1052631578947363</c:v>
                </c:pt>
                <c:pt idx="38">
                  <c:v>4.1428571428571441</c:v>
                </c:pt>
                <c:pt idx="39">
                  <c:v>4.1666666666666679</c:v>
                </c:pt>
                <c:pt idx="40">
                  <c:v>3.4390243902439028</c:v>
                </c:pt>
                <c:pt idx="41">
                  <c:v>4.0161290322580641</c:v>
                </c:pt>
                <c:pt idx="42">
                  <c:v>4.4137931034482749</c:v>
                </c:pt>
                <c:pt idx="43">
                  <c:v>4.2235294117647051</c:v>
                </c:pt>
                <c:pt idx="44">
                  <c:v>4.276315789473685</c:v>
                </c:pt>
                <c:pt idx="45">
                  <c:v>4.0740740740740735</c:v>
                </c:pt>
                <c:pt idx="46">
                  <c:v>3.8275862068965529</c:v>
                </c:pt>
                <c:pt idx="47">
                  <c:v>5.2105263157894717</c:v>
                </c:pt>
                <c:pt idx="48">
                  <c:v>4.096774193548387</c:v>
                </c:pt>
                <c:pt idx="49">
                  <c:v>4.59375</c:v>
                </c:pt>
                <c:pt idx="50">
                  <c:v>5.25</c:v>
                </c:pt>
                <c:pt idx="5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6-4FEB-B62A-2A9A69AD7D8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4.4375</c:v>
                </c:pt>
                <c:pt idx="1">
                  <c:v>4.1500000000000004</c:v>
                </c:pt>
                <c:pt idx="2">
                  <c:v>3.6666666666666656</c:v>
                </c:pt>
                <c:pt idx="3">
                  <c:v>4.75</c:v>
                </c:pt>
                <c:pt idx="4">
                  <c:v>4.4583333333333321</c:v>
                </c:pt>
                <c:pt idx="5">
                  <c:v>3.4285714285714279</c:v>
                </c:pt>
                <c:pt idx="6">
                  <c:v>4.6666666666666679</c:v>
                </c:pt>
                <c:pt idx="7">
                  <c:v>4.8571428571428559</c:v>
                </c:pt>
                <c:pt idx="8">
                  <c:v>3.692307692307693</c:v>
                </c:pt>
                <c:pt idx="9">
                  <c:v>4.5384615384615392</c:v>
                </c:pt>
                <c:pt idx="10">
                  <c:v>4.9333333333333345</c:v>
                </c:pt>
                <c:pt idx="11">
                  <c:v>4.5625</c:v>
                </c:pt>
                <c:pt idx="12">
                  <c:v>5</c:v>
                </c:pt>
                <c:pt idx="13">
                  <c:v>4.6666666666666679</c:v>
                </c:pt>
                <c:pt idx="14">
                  <c:v>4.9655172413793087</c:v>
                </c:pt>
                <c:pt idx="15">
                  <c:v>4.2702702702702693</c:v>
                </c:pt>
                <c:pt idx="16">
                  <c:v>4.4166666666666679</c:v>
                </c:pt>
                <c:pt idx="17">
                  <c:v>4.1951219512195124</c:v>
                </c:pt>
                <c:pt idx="18">
                  <c:v>4.0512820512820493</c:v>
                </c:pt>
                <c:pt idx="19">
                  <c:v>4.4642857142857153</c:v>
                </c:pt>
                <c:pt idx="20">
                  <c:v>4.5</c:v>
                </c:pt>
                <c:pt idx="21">
                  <c:v>4.3333333333333321</c:v>
                </c:pt>
                <c:pt idx="22">
                  <c:v>4.7391304347826084</c:v>
                </c:pt>
                <c:pt idx="23">
                  <c:v>4.1891891891891904</c:v>
                </c:pt>
                <c:pt idx="24">
                  <c:v>4.5</c:v>
                </c:pt>
                <c:pt idx="25">
                  <c:v>4.7199999999999989</c:v>
                </c:pt>
                <c:pt idx="26">
                  <c:v>4.6666666666666679</c:v>
                </c:pt>
                <c:pt idx="27">
                  <c:v>5.5</c:v>
                </c:pt>
                <c:pt idx="28">
                  <c:v>4</c:v>
                </c:pt>
                <c:pt idx="29">
                  <c:v>5.625</c:v>
                </c:pt>
                <c:pt idx="30">
                  <c:v>4.5</c:v>
                </c:pt>
                <c:pt idx="31">
                  <c:v>3.7142857142857153</c:v>
                </c:pt>
                <c:pt idx="32">
                  <c:v>4.7794117647058814</c:v>
                </c:pt>
                <c:pt idx="33">
                  <c:v>3.6714285714285722</c:v>
                </c:pt>
                <c:pt idx="34">
                  <c:v>4.9444444444444438</c:v>
                </c:pt>
                <c:pt idx="35">
                  <c:v>4.274193548387097</c:v>
                </c:pt>
                <c:pt idx="36">
                  <c:v>3.8780487804878057</c:v>
                </c:pt>
                <c:pt idx="37">
                  <c:v>4.4418604651162781</c:v>
                </c:pt>
                <c:pt idx="38">
                  <c:v>4.1290322580645151</c:v>
                </c:pt>
                <c:pt idx="39">
                  <c:v>3.7450980392156863</c:v>
                </c:pt>
                <c:pt idx="40">
                  <c:v>4.1272727272727261</c:v>
                </c:pt>
                <c:pt idx="41">
                  <c:v>3.6315789473684226</c:v>
                </c:pt>
                <c:pt idx="42">
                  <c:v>3.8488372093023262</c:v>
                </c:pt>
                <c:pt idx="43">
                  <c:v>4.1964285714285694</c:v>
                </c:pt>
                <c:pt idx="44">
                  <c:v>4.6730769230769216</c:v>
                </c:pt>
                <c:pt idx="45">
                  <c:v>4.7777777777777777</c:v>
                </c:pt>
                <c:pt idx="46">
                  <c:v>4.1323529411764692</c:v>
                </c:pt>
                <c:pt idx="47">
                  <c:v>4.0857142857142845</c:v>
                </c:pt>
                <c:pt idx="48">
                  <c:v>4.1875</c:v>
                </c:pt>
                <c:pt idx="49">
                  <c:v>4.5625</c:v>
                </c:pt>
                <c:pt idx="50">
                  <c:v>4.8888888888888884</c:v>
                </c:pt>
                <c:pt idx="51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6-4FEB-B62A-2A9A69AD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5843428003402"/>
          <c:y val="6.5773382123419488E-2"/>
          <c:w val="8.508555528752039E-2"/>
          <c:h val="0.149228390655021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Alder!$S$21:$S$30</c:f>
              <c:numCache>
                <c:formatCode>0</c:formatCode>
                <c:ptCount val="10"/>
                <c:pt idx="0">
                  <c:v>158.2772727272727</c:v>
                </c:pt>
                <c:pt idx="1">
                  <c:v>174.93030303030298</c:v>
                </c:pt>
                <c:pt idx="2">
                  <c:v>196.9584905660378</c:v>
                </c:pt>
                <c:pt idx="3">
                  <c:v>216.65194805194807</c:v>
                </c:pt>
                <c:pt idx="4">
                  <c:v>216.82576687116557</c:v>
                </c:pt>
                <c:pt idx="5">
                  <c:v>243.17222222222208</c:v>
                </c:pt>
                <c:pt idx="6">
                  <c:v>255.44202127659591</c:v>
                </c:pt>
                <c:pt idx="7">
                  <c:v>263.71315068493158</c:v>
                </c:pt>
                <c:pt idx="8">
                  <c:v>266.52651162790681</c:v>
                </c:pt>
                <c:pt idx="9">
                  <c:v>279.66416666666674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2-4C24-9C9A-581063B083A0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Alder!$S$10:$S$19</c:f>
              <c:numCache>
                <c:formatCode>0</c:formatCode>
                <c:ptCount val="10"/>
                <c:pt idx="0">
                  <c:v>140.47500000000002</c:v>
                </c:pt>
                <c:pt idx="1">
                  <c:v>176.15789473684202</c:v>
                </c:pt>
                <c:pt idx="2">
                  <c:v>179.04</c:v>
                </c:pt>
                <c:pt idx="3">
                  <c:v>193.09615384615381</c:v>
                </c:pt>
                <c:pt idx="4">
                  <c:v>206.76444444444445</c:v>
                </c:pt>
                <c:pt idx="5">
                  <c:v>229.54529914529911</c:v>
                </c:pt>
                <c:pt idx="6">
                  <c:v>251.24599999999995</c:v>
                </c:pt>
                <c:pt idx="7">
                  <c:v>260.30145985401458</c:v>
                </c:pt>
                <c:pt idx="8">
                  <c:v>260.34385964912263</c:v>
                </c:pt>
                <c:pt idx="9">
                  <c:v>278.2348837209301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2-4C24-9C9A-581063B0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00930411276402"/>
          <c:y val="0.23087869604071959"/>
          <c:w val="6.2583017631042029E-2"/>
          <c:h val="0.124837380237495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B-4A13-9BEE-5BC394D53715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Alder!$N$21:$N$30</c:f>
              <c:numCache>
                <c:formatCode>0.00</c:formatCode>
                <c:ptCount val="10"/>
                <c:pt idx="0">
                  <c:v>4.7727272727272716</c:v>
                </c:pt>
                <c:pt idx="1">
                  <c:v>4.3636363636363633</c:v>
                </c:pt>
                <c:pt idx="2">
                  <c:v>4.415094339622641</c:v>
                </c:pt>
                <c:pt idx="3">
                  <c:v>4.441558441558441</c:v>
                </c:pt>
                <c:pt idx="4">
                  <c:v>4.3128834355828243</c:v>
                </c:pt>
                <c:pt idx="5">
                  <c:v>4.4537037037037033</c:v>
                </c:pt>
                <c:pt idx="6">
                  <c:v>4.2978723404255321</c:v>
                </c:pt>
                <c:pt idx="7">
                  <c:v>4.4520547945205475</c:v>
                </c:pt>
                <c:pt idx="8">
                  <c:v>4.0511627906976733</c:v>
                </c:pt>
                <c:pt idx="9">
                  <c:v>4.3166666666666655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B-4A13-9BEE-5BC394D53715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Alder!$N$10:$N$19</c:f>
              <c:numCache>
                <c:formatCode>0.00</c:formatCode>
                <c:ptCount val="10"/>
                <c:pt idx="0">
                  <c:v>4.625</c:v>
                </c:pt>
                <c:pt idx="1">
                  <c:v>4.3421052631578956</c:v>
                </c:pt>
                <c:pt idx="2">
                  <c:v>4.2</c:v>
                </c:pt>
                <c:pt idx="3">
                  <c:v>4.0256410256410247</c:v>
                </c:pt>
                <c:pt idx="4">
                  <c:v>4.1333333333333346</c:v>
                </c:pt>
                <c:pt idx="5">
                  <c:v>4.3803418803418808</c:v>
                </c:pt>
                <c:pt idx="6">
                  <c:v>4.3150000000000004</c:v>
                </c:pt>
                <c:pt idx="7">
                  <c:v>4.6155717761557185</c:v>
                </c:pt>
                <c:pt idx="8">
                  <c:v>3.8830409356725153</c:v>
                </c:pt>
                <c:pt idx="9">
                  <c:v>4.0542635658914739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B-4A13-9BEE-5BC394D53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83062874639623"/>
          <c:y val="8.7164400400069245E-2"/>
          <c:w val="7.4414915752111302E-2"/>
          <c:h val="0.188779214269303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KLASSE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Alder!$N$21:$N$30</c:f>
              <c:numCache>
                <c:formatCode>0.00</c:formatCode>
                <c:ptCount val="10"/>
                <c:pt idx="0">
                  <c:v>4.7727272727272716</c:v>
                </c:pt>
                <c:pt idx="1">
                  <c:v>4.3636363636363633</c:v>
                </c:pt>
                <c:pt idx="2">
                  <c:v>4.415094339622641</c:v>
                </c:pt>
                <c:pt idx="3">
                  <c:v>4.441558441558441</c:v>
                </c:pt>
                <c:pt idx="4">
                  <c:v>4.3128834355828243</c:v>
                </c:pt>
                <c:pt idx="5">
                  <c:v>4.4537037037037033</c:v>
                </c:pt>
                <c:pt idx="6">
                  <c:v>4.2978723404255321</c:v>
                </c:pt>
                <c:pt idx="7">
                  <c:v>4.4520547945205475</c:v>
                </c:pt>
                <c:pt idx="8">
                  <c:v>4.0511627906976733</c:v>
                </c:pt>
                <c:pt idx="9">
                  <c:v>4.3166666666666655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D-450F-918D-00A58AC9D451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Alder!$N$10:$N$19</c:f>
              <c:numCache>
                <c:formatCode>0.00</c:formatCode>
                <c:ptCount val="10"/>
                <c:pt idx="0">
                  <c:v>4.625</c:v>
                </c:pt>
                <c:pt idx="1">
                  <c:v>4.3421052631578956</c:v>
                </c:pt>
                <c:pt idx="2">
                  <c:v>4.2</c:v>
                </c:pt>
                <c:pt idx="3">
                  <c:v>4.0256410256410247</c:v>
                </c:pt>
                <c:pt idx="4">
                  <c:v>4.1333333333333346</c:v>
                </c:pt>
                <c:pt idx="5">
                  <c:v>4.3803418803418808</c:v>
                </c:pt>
                <c:pt idx="6">
                  <c:v>4.3150000000000004</c:v>
                </c:pt>
                <c:pt idx="7">
                  <c:v>4.6155717761557185</c:v>
                </c:pt>
                <c:pt idx="8">
                  <c:v>3.8830409356725153</c:v>
                </c:pt>
                <c:pt idx="9">
                  <c:v>4.0542635658914739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D-450F-918D-00A58AC9D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34878217942962"/>
          <c:y val="0.12323866413250067"/>
          <c:w val="7.6487454612214928E-2"/>
          <c:h val="0.14209486413667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1-49DF-9F6F-33DE74135F80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Alder!$R$21:$R$30</c:f>
              <c:numCache>
                <c:formatCode>0.00</c:formatCode>
                <c:ptCount val="10"/>
                <c:pt idx="0">
                  <c:v>5.3636363636363633</c:v>
                </c:pt>
                <c:pt idx="1">
                  <c:v>5.7272727272727284</c:v>
                </c:pt>
                <c:pt idx="2">
                  <c:v>5.6415094339622645</c:v>
                </c:pt>
                <c:pt idx="3">
                  <c:v>6.337662337662338</c:v>
                </c:pt>
                <c:pt idx="4">
                  <c:v>6.7423312883435598</c:v>
                </c:pt>
                <c:pt idx="5">
                  <c:v>7.1064814814814827</c:v>
                </c:pt>
                <c:pt idx="6">
                  <c:v>7.2340425531914896</c:v>
                </c:pt>
                <c:pt idx="7">
                  <c:v>7.1506849315068495</c:v>
                </c:pt>
                <c:pt idx="8">
                  <c:v>7.2046511627906993</c:v>
                </c:pt>
                <c:pt idx="9">
                  <c:v>7.5666666666666655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1-49DF-9F6F-33DE74135F80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Alder!$R$10:$R$19</c:f>
              <c:numCache>
                <c:formatCode>0.00</c:formatCode>
                <c:ptCount val="10"/>
                <c:pt idx="0">
                  <c:v>5.5</c:v>
                </c:pt>
                <c:pt idx="1">
                  <c:v>5.447368421052631</c:v>
                </c:pt>
                <c:pt idx="2">
                  <c:v>6.2571428571428562</c:v>
                </c:pt>
                <c:pt idx="3">
                  <c:v>6.3846153846153859</c:v>
                </c:pt>
                <c:pt idx="4">
                  <c:v>6.6</c:v>
                </c:pt>
                <c:pt idx="5">
                  <c:v>6.5427350427350444</c:v>
                </c:pt>
                <c:pt idx="6">
                  <c:v>6.9749999999999996</c:v>
                </c:pt>
                <c:pt idx="7">
                  <c:v>7.5109489051094895</c:v>
                </c:pt>
                <c:pt idx="8">
                  <c:v>6.7076023391812845</c:v>
                </c:pt>
                <c:pt idx="9">
                  <c:v>6.992248062015503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E1-49DF-9F6F-33DE7413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63993778255251E-2"/>
          <c:h val="0.177256455846245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Alder!$R$21:$R$30</c:f>
              <c:numCache>
                <c:formatCode>0.00</c:formatCode>
                <c:ptCount val="10"/>
                <c:pt idx="0">
                  <c:v>5.3636363636363633</c:v>
                </c:pt>
                <c:pt idx="1">
                  <c:v>5.7272727272727284</c:v>
                </c:pt>
                <c:pt idx="2">
                  <c:v>5.6415094339622645</c:v>
                </c:pt>
                <c:pt idx="3">
                  <c:v>6.337662337662338</c:v>
                </c:pt>
                <c:pt idx="4">
                  <c:v>6.7423312883435598</c:v>
                </c:pt>
                <c:pt idx="5">
                  <c:v>7.1064814814814827</c:v>
                </c:pt>
                <c:pt idx="6">
                  <c:v>7.2340425531914896</c:v>
                </c:pt>
                <c:pt idx="7">
                  <c:v>7.1506849315068495</c:v>
                </c:pt>
                <c:pt idx="8">
                  <c:v>7.2046511627906993</c:v>
                </c:pt>
                <c:pt idx="9">
                  <c:v>7.5666666666666655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6-402A-B04B-BECE10A4F044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Alder!$R$10:$R$19</c:f>
              <c:numCache>
                <c:formatCode>0.00</c:formatCode>
                <c:ptCount val="10"/>
                <c:pt idx="0">
                  <c:v>5.5</c:v>
                </c:pt>
                <c:pt idx="1">
                  <c:v>5.447368421052631</c:v>
                </c:pt>
                <c:pt idx="2">
                  <c:v>6.2571428571428562</c:v>
                </c:pt>
                <c:pt idx="3">
                  <c:v>6.3846153846153859</c:v>
                </c:pt>
                <c:pt idx="4">
                  <c:v>6.6</c:v>
                </c:pt>
                <c:pt idx="5">
                  <c:v>6.5427350427350444</c:v>
                </c:pt>
                <c:pt idx="6">
                  <c:v>6.9749999999999996</c:v>
                </c:pt>
                <c:pt idx="7">
                  <c:v>7.5109489051094895</c:v>
                </c:pt>
                <c:pt idx="8">
                  <c:v>6.7076023391812845</c:v>
                </c:pt>
                <c:pt idx="9">
                  <c:v>6.992248062015503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6-402A-B04B-BECE10A4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63993778255251E-2"/>
          <c:h val="0.177256455846245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Alder!$X$21:$X$30</c:f>
              <c:numCache>
                <c:formatCode>0.0</c:formatCode>
                <c:ptCount val="10"/>
                <c:pt idx="0">
                  <c:v>45.454545454545446</c:v>
                </c:pt>
                <c:pt idx="1">
                  <c:v>42.424242424242429</c:v>
                </c:pt>
                <c:pt idx="2">
                  <c:v>35.84905660377359</c:v>
                </c:pt>
                <c:pt idx="3">
                  <c:v>25.974025974025967</c:v>
                </c:pt>
                <c:pt idx="4">
                  <c:v>26.380368098159511</c:v>
                </c:pt>
                <c:pt idx="5">
                  <c:v>27.31481481481481</c:v>
                </c:pt>
                <c:pt idx="6">
                  <c:v>18.617021276595747</c:v>
                </c:pt>
                <c:pt idx="7">
                  <c:v>37.534246575342472</c:v>
                </c:pt>
                <c:pt idx="8">
                  <c:v>18.139534883720938</c:v>
                </c:pt>
                <c:pt idx="9">
                  <c:v>28.333333333333325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37-445D-A2A3-6EA32D78AE4E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Alder!$X$10:$X$19</c:f>
              <c:numCache>
                <c:formatCode>0</c:formatCode>
                <c:ptCount val="10"/>
                <c:pt idx="0">
                  <c:v>50</c:v>
                </c:pt>
                <c:pt idx="1">
                  <c:v>44.73684210526315</c:v>
                </c:pt>
                <c:pt idx="2">
                  <c:v>40</c:v>
                </c:pt>
                <c:pt idx="3">
                  <c:v>30.769230769230759</c:v>
                </c:pt>
                <c:pt idx="4">
                  <c:v>32.592592592592588</c:v>
                </c:pt>
                <c:pt idx="5">
                  <c:v>36.324786324786317</c:v>
                </c:pt>
                <c:pt idx="6">
                  <c:v>26</c:v>
                </c:pt>
                <c:pt idx="7">
                  <c:v>47.445255474452559</c:v>
                </c:pt>
                <c:pt idx="8">
                  <c:v>14.619883040935674</c:v>
                </c:pt>
                <c:pt idx="9">
                  <c:v>18.604651162790699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37-445D-A2A3-6EA32D78A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91659495780493"/>
          <c:y val="0.1226835090000539"/>
          <c:w val="5.7722861068174987E-2"/>
          <c:h val="0.164022498987110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50-4114-81FA-FD9E047E0788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Alder!$T$21:$T$30</c:f>
              <c:numCache>
                <c:formatCode>0</c:formatCode>
                <c:ptCount val="10"/>
                <c:pt idx="0">
                  <c:v>27.272727272727277</c:v>
                </c:pt>
                <c:pt idx="1">
                  <c:v>30.303030303030305</c:v>
                </c:pt>
                <c:pt idx="2">
                  <c:v>26.415094339622648</c:v>
                </c:pt>
                <c:pt idx="3">
                  <c:v>55.844155844155843</c:v>
                </c:pt>
                <c:pt idx="4">
                  <c:v>53.987730061349687</c:v>
                </c:pt>
                <c:pt idx="5">
                  <c:v>67.129629629629619</c:v>
                </c:pt>
                <c:pt idx="6">
                  <c:v>68.617021276595764</c:v>
                </c:pt>
                <c:pt idx="7">
                  <c:v>64.657534246575324</c:v>
                </c:pt>
                <c:pt idx="8">
                  <c:v>66.511627906976713</c:v>
                </c:pt>
                <c:pt idx="9">
                  <c:v>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50-4114-81FA-FD9E047E0788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Alder!$T$10:$T$19</c:f>
              <c:numCache>
                <c:formatCode>0</c:formatCode>
                <c:ptCount val="10"/>
                <c:pt idx="0">
                  <c:v>25</c:v>
                </c:pt>
                <c:pt idx="1">
                  <c:v>28.947368421052619</c:v>
                </c:pt>
                <c:pt idx="2">
                  <c:v>45.714285714285722</c:v>
                </c:pt>
                <c:pt idx="3">
                  <c:v>47.435897435897438</c:v>
                </c:pt>
                <c:pt idx="4">
                  <c:v>51.851851851851855</c:v>
                </c:pt>
                <c:pt idx="5">
                  <c:v>51.282051282051277</c:v>
                </c:pt>
                <c:pt idx="6">
                  <c:v>61.5</c:v>
                </c:pt>
                <c:pt idx="7">
                  <c:v>71.046228710462287</c:v>
                </c:pt>
                <c:pt idx="8">
                  <c:v>56.725146198830394</c:v>
                </c:pt>
                <c:pt idx="9">
                  <c:v>62.790697674418638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0-4114-81FA-FD9E047E0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8743483151562574E-2"/>
          <c:h val="0.19882531935319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Alder!$T$21:$T$30</c:f>
              <c:numCache>
                <c:formatCode>0</c:formatCode>
                <c:ptCount val="10"/>
                <c:pt idx="0">
                  <c:v>27.272727272727277</c:v>
                </c:pt>
                <c:pt idx="1">
                  <c:v>30.303030303030305</c:v>
                </c:pt>
                <c:pt idx="2">
                  <c:v>26.415094339622648</c:v>
                </c:pt>
                <c:pt idx="3">
                  <c:v>55.844155844155843</c:v>
                </c:pt>
                <c:pt idx="4">
                  <c:v>53.987730061349687</c:v>
                </c:pt>
                <c:pt idx="5">
                  <c:v>67.129629629629619</c:v>
                </c:pt>
                <c:pt idx="6">
                  <c:v>68.617021276595764</c:v>
                </c:pt>
                <c:pt idx="7">
                  <c:v>64.657534246575324</c:v>
                </c:pt>
                <c:pt idx="8">
                  <c:v>66.511627906976713</c:v>
                </c:pt>
                <c:pt idx="9">
                  <c:v>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060-A30C-A4C97544ABCC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Alder!$T$10:$T$19</c:f>
              <c:numCache>
                <c:formatCode>0</c:formatCode>
                <c:ptCount val="10"/>
                <c:pt idx="0">
                  <c:v>25</c:v>
                </c:pt>
                <c:pt idx="1">
                  <c:v>28.947368421052619</c:v>
                </c:pt>
                <c:pt idx="2">
                  <c:v>45.714285714285722</c:v>
                </c:pt>
                <c:pt idx="3">
                  <c:v>47.435897435897438</c:v>
                </c:pt>
                <c:pt idx="4">
                  <c:v>51.851851851851855</c:v>
                </c:pt>
                <c:pt idx="5">
                  <c:v>51.282051282051277</c:v>
                </c:pt>
                <c:pt idx="6">
                  <c:v>61.5</c:v>
                </c:pt>
                <c:pt idx="7">
                  <c:v>71.046228710462287</c:v>
                </c:pt>
                <c:pt idx="8">
                  <c:v>56.725146198830394</c:v>
                </c:pt>
                <c:pt idx="9">
                  <c:v>62.790697674418638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1-4060-A30C-A4C97544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8743483151562574E-2"/>
          <c:h val="0.19882531935319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Alder!$Y$21:$Y$30</c:f>
              <c:numCache>
                <c:formatCode>0</c:formatCode>
                <c:ptCount val="10"/>
                <c:pt idx="0">
                  <c:v>488.09924306139612</c:v>
                </c:pt>
                <c:pt idx="1">
                  <c:v>465.09023525620358</c:v>
                </c:pt>
                <c:pt idx="2">
                  <c:v>465.60214094558461</c:v>
                </c:pt>
                <c:pt idx="3">
                  <c:v>453.45619614558706</c:v>
                </c:pt>
                <c:pt idx="4">
                  <c:v>410.84581047149629</c:v>
                </c:pt>
                <c:pt idx="5">
                  <c:v>421.26318322171852</c:v>
                </c:pt>
                <c:pt idx="6">
                  <c:v>408.95782947848903</c:v>
                </c:pt>
                <c:pt idx="7">
                  <c:v>388.81447400842637</c:v>
                </c:pt>
                <c:pt idx="8">
                  <c:v>367.26934786091959</c:v>
                </c:pt>
                <c:pt idx="9">
                  <c:v>360.18696403464526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1-4E91-A1A5-B2EF0A06DE15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Alder!$Y$10:$Y$19</c:f>
              <c:numCache>
                <c:formatCode>0</c:formatCode>
                <c:ptCount val="10"/>
                <c:pt idx="0">
                  <c:v>434.15105273324326</c:v>
                </c:pt>
                <c:pt idx="1">
                  <c:v>463.63762293946496</c:v>
                </c:pt>
                <c:pt idx="2">
                  <c:v>418.62515866123306</c:v>
                </c:pt>
                <c:pt idx="3">
                  <c:v>403.70697973624965</c:v>
                </c:pt>
                <c:pt idx="4">
                  <c:v>391.23707005298127</c:v>
                </c:pt>
                <c:pt idx="5">
                  <c:v>398.99274269627034</c:v>
                </c:pt>
                <c:pt idx="6">
                  <c:v>401.27772054654486</c:v>
                </c:pt>
                <c:pt idx="7">
                  <c:v>384.56442423479911</c:v>
                </c:pt>
                <c:pt idx="8">
                  <c:v>358.26560010300796</c:v>
                </c:pt>
                <c:pt idx="9">
                  <c:v>360.79915560916726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11-4E91-A1A5-B2EF0A06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1543072739562"/>
          <c:y val="8.7190029053854895E-2"/>
          <c:w val="6.1735970551513135E-2"/>
          <c:h val="0.151956040254326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Kastrater,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Alder!$H$21:$H$30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28</c:v>
                </c:pt>
                <c:pt idx="3">
                  <c:v>43</c:v>
                </c:pt>
                <c:pt idx="4">
                  <c:v>80</c:v>
                </c:pt>
                <c:pt idx="5">
                  <c:v>90</c:v>
                </c:pt>
                <c:pt idx="6">
                  <c:v>68</c:v>
                </c:pt>
                <c:pt idx="7">
                  <c:v>105</c:v>
                </c:pt>
                <c:pt idx="8">
                  <c:v>88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D-44DE-AE42-6D110EB590BE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Alder!$H$10:$H$19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24</c:v>
                </c:pt>
                <c:pt idx="3">
                  <c:v>44</c:v>
                </c:pt>
                <c:pt idx="4">
                  <c:v>65</c:v>
                </c:pt>
                <c:pt idx="5">
                  <c:v>81</c:v>
                </c:pt>
                <c:pt idx="6">
                  <c:v>74</c:v>
                </c:pt>
                <c:pt idx="7">
                  <c:v>128</c:v>
                </c:pt>
                <c:pt idx="8">
                  <c:v>68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D-44DE-AE42-6D110EB5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8211921828576"/>
          <c:y val="0.22177377021420711"/>
          <c:w val="6.2735921397122987E-2"/>
          <c:h val="0.170804842943019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vektutvikling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51324590768858E-2"/>
          <c:y val="0.13665902511023018"/>
          <c:w val="0.91698108471106676"/>
          <c:h val="0.7760297893750071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245.00888888888889</c:v>
                </c:pt>
                <c:pt idx="1">
                  <c:v>276.10000000000002</c:v>
                </c:pt>
                <c:pt idx="2">
                  <c:v>282.47142857142859</c:v>
                </c:pt>
                <c:pt idx="3">
                  <c:v>272.73478260869558</c:v>
                </c:pt>
                <c:pt idx="4">
                  <c:v>211.95</c:v>
                </c:pt>
                <c:pt idx="5">
                  <c:v>235.77000000000004</c:v>
                </c:pt>
                <c:pt idx="6">
                  <c:v>288.57272727272726</c:v>
                </c:pt>
                <c:pt idx="7">
                  <c:v>236.99999999999997</c:v>
                </c:pt>
                <c:pt idx="8">
                  <c:v>266.77272727272725</c:v>
                </c:pt>
                <c:pt idx="9">
                  <c:v>273.5888888888889</c:v>
                </c:pt>
                <c:pt idx="10">
                  <c:v>235.25263157894736</c:v>
                </c:pt>
                <c:pt idx="11">
                  <c:v>177.23333333333338</c:v>
                </c:pt>
                <c:pt idx="12">
                  <c:v>247.78048780487808</c:v>
                </c:pt>
                <c:pt idx="13">
                  <c:v>295.24444444444441</c:v>
                </c:pt>
                <c:pt idx="14">
                  <c:v>206.53</c:v>
                </c:pt>
                <c:pt idx="15">
                  <c:v>216.24761904761911</c:v>
                </c:pt>
                <c:pt idx="16">
                  <c:v>309.05666666666662</c:v>
                </c:pt>
                <c:pt idx="17">
                  <c:v>311.99705882352941</c:v>
                </c:pt>
                <c:pt idx="18">
                  <c:v>279.41739130434792</c:v>
                </c:pt>
                <c:pt idx="19">
                  <c:v>257.3125</c:v>
                </c:pt>
                <c:pt idx="20">
                  <c:v>262.46181818181816</c:v>
                </c:pt>
                <c:pt idx="21">
                  <c:v>219.59166666666661</c:v>
                </c:pt>
                <c:pt idx="22">
                  <c:v>261.31538461538474</c:v>
                </c:pt>
                <c:pt idx="23">
                  <c:v>272.87959183673473</c:v>
                </c:pt>
                <c:pt idx="24">
                  <c:v>250.40434782608696</c:v>
                </c:pt>
                <c:pt idx="25">
                  <c:v>275.79999999999995</c:v>
                </c:pt>
                <c:pt idx="26">
                  <c:v>280.8594594594594</c:v>
                </c:pt>
                <c:pt idx="27">
                  <c:v>336.1</c:v>
                </c:pt>
                <c:pt idx="28">
                  <c:v>270.91000000000003</c:v>
                </c:pt>
                <c:pt idx="29">
                  <c:v>243.72499999999999</c:v>
                </c:pt>
                <c:pt idx="30">
                  <c:v>308.42000000000007</c:v>
                </c:pt>
                <c:pt idx="31">
                  <c:v>248.93333333333339</c:v>
                </c:pt>
                <c:pt idx="32">
                  <c:v>266.54736842105262</c:v>
                </c:pt>
                <c:pt idx="33">
                  <c:v>274.52000000000004</c:v>
                </c:pt>
                <c:pt idx="34">
                  <c:v>266.9103896103897</c:v>
                </c:pt>
                <c:pt idx="35">
                  <c:v>281.87999999999994</c:v>
                </c:pt>
                <c:pt idx="36">
                  <c:v>201.24545454545452</c:v>
                </c:pt>
                <c:pt idx="37">
                  <c:v>228.47368421052639</c:v>
                </c:pt>
                <c:pt idx="38">
                  <c:v>249.93333333333339</c:v>
                </c:pt>
                <c:pt idx="39">
                  <c:v>238.34444444444455</c:v>
                </c:pt>
                <c:pt idx="40">
                  <c:v>259.6402439024389</c:v>
                </c:pt>
                <c:pt idx="41">
                  <c:v>245.51290322580641</c:v>
                </c:pt>
                <c:pt idx="42">
                  <c:v>230.65862068965512</c:v>
                </c:pt>
                <c:pt idx="43">
                  <c:v>231.75411764705888</c:v>
                </c:pt>
                <c:pt idx="44">
                  <c:v>253.59868421052619</c:v>
                </c:pt>
                <c:pt idx="45">
                  <c:v>229.32962962962961</c:v>
                </c:pt>
                <c:pt idx="46">
                  <c:v>253.0862068965516</c:v>
                </c:pt>
                <c:pt idx="47">
                  <c:v>266.55263157894728</c:v>
                </c:pt>
                <c:pt idx="48">
                  <c:v>198.82903225806447</c:v>
                </c:pt>
                <c:pt idx="49">
                  <c:v>248.96562499999999</c:v>
                </c:pt>
                <c:pt idx="50">
                  <c:v>310.16250000000002</c:v>
                </c:pt>
                <c:pt idx="51">
                  <c:v>248.09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5-4396-AC15-16EAEE96B36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288.95625000000001</c:v>
                </c:pt>
                <c:pt idx="1">
                  <c:v>276.84000000000003</c:v>
                </c:pt>
                <c:pt idx="2">
                  <c:v>188.08888888888887</c:v>
                </c:pt>
                <c:pt idx="3">
                  <c:v>261.19166666666661</c:v>
                </c:pt>
                <c:pt idx="4">
                  <c:v>271.20833333333343</c:v>
                </c:pt>
                <c:pt idx="5">
                  <c:v>197.92857142857139</c:v>
                </c:pt>
                <c:pt idx="6">
                  <c:v>279.43888888888887</c:v>
                </c:pt>
                <c:pt idx="7">
                  <c:v>233.28571428571425</c:v>
                </c:pt>
                <c:pt idx="8">
                  <c:v>206.07692307692304</c:v>
                </c:pt>
                <c:pt idx="9">
                  <c:v>214.30769230769235</c:v>
                </c:pt>
                <c:pt idx="10">
                  <c:v>224.22</c:v>
                </c:pt>
                <c:pt idx="11">
                  <c:v>213.1</c:v>
                </c:pt>
                <c:pt idx="12">
                  <c:v>362.2</c:v>
                </c:pt>
                <c:pt idx="13">
                  <c:v>312.60555555555561</c:v>
                </c:pt>
                <c:pt idx="14">
                  <c:v>246.79310344827596</c:v>
                </c:pt>
                <c:pt idx="15">
                  <c:v>239.00270270270263</c:v>
                </c:pt>
                <c:pt idx="16">
                  <c:v>286.27499999999998</c:v>
                </c:pt>
                <c:pt idx="17">
                  <c:v>249.99024390243903</c:v>
                </c:pt>
                <c:pt idx="18">
                  <c:v>248.18717948717952</c:v>
                </c:pt>
                <c:pt idx="19">
                  <c:v>239.21249999999995</c:v>
                </c:pt>
                <c:pt idx="20">
                  <c:v>243.90952380952393</c:v>
                </c:pt>
                <c:pt idx="21">
                  <c:v>250.01190476190473</c:v>
                </c:pt>
                <c:pt idx="22">
                  <c:v>231.48695652173913</c:v>
                </c:pt>
                <c:pt idx="23">
                  <c:v>269.43783783783795</c:v>
                </c:pt>
                <c:pt idx="24">
                  <c:v>280.97500000000002</c:v>
                </c:pt>
                <c:pt idx="25">
                  <c:v>278.14</c:v>
                </c:pt>
                <c:pt idx="26">
                  <c:v>280.16666666666674</c:v>
                </c:pt>
                <c:pt idx="27">
                  <c:v>306.37500000000006</c:v>
                </c:pt>
                <c:pt idx="28">
                  <c:v>228.65</c:v>
                </c:pt>
                <c:pt idx="29">
                  <c:v>263.55</c:v>
                </c:pt>
                <c:pt idx="30">
                  <c:v>302.8250000000001</c:v>
                </c:pt>
                <c:pt idx="31">
                  <c:v>162.91428571428577</c:v>
                </c:pt>
                <c:pt idx="32">
                  <c:v>287.61029411764719</c:v>
                </c:pt>
                <c:pt idx="33">
                  <c:v>231.00714285714281</c:v>
                </c:pt>
                <c:pt idx="34">
                  <c:v>242.96111111111111</c:v>
                </c:pt>
                <c:pt idx="35">
                  <c:v>271.29032258064541</c:v>
                </c:pt>
                <c:pt idx="36">
                  <c:v>249.74146341463407</c:v>
                </c:pt>
                <c:pt idx="37">
                  <c:v>221.87441860465125</c:v>
                </c:pt>
                <c:pt idx="38">
                  <c:v>228.43225806451605</c:v>
                </c:pt>
                <c:pt idx="39">
                  <c:v>235.24313725490205</c:v>
                </c:pt>
                <c:pt idx="40">
                  <c:v>243.41636363636368</c:v>
                </c:pt>
                <c:pt idx="41">
                  <c:v>190.38947368421057</c:v>
                </c:pt>
                <c:pt idx="42">
                  <c:v>214.160465116279</c:v>
                </c:pt>
                <c:pt idx="43">
                  <c:v>261.36964285714294</c:v>
                </c:pt>
                <c:pt idx="44">
                  <c:v>236.00576923076937</c:v>
                </c:pt>
                <c:pt idx="45">
                  <c:v>275.13888888888886</c:v>
                </c:pt>
                <c:pt idx="46">
                  <c:v>252.16470588235296</c:v>
                </c:pt>
                <c:pt idx="47">
                  <c:v>209.22857142857151</c:v>
                </c:pt>
                <c:pt idx="48">
                  <c:v>235.02500000000001</c:v>
                </c:pt>
                <c:pt idx="49">
                  <c:v>244.6</c:v>
                </c:pt>
                <c:pt idx="50">
                  <c:v>227.75555555555556</c:v>
                </c:pt>
                <c:pt idx="51">
                  <c:v>371.25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5-4396-AC15-16EAEE96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26191679662694"/>
          <c:y val="8.2395852369673631E-2"/>
          <c:w val="7.7175474175394054E-2"/>
          <c:h val="0.12175508281534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Kastrater,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Alder!$AA$21:$AA$30</c:f>
              <c:numCache>
                <c:formatCode>0</c:formatCode>
                <c:ptCount val="10"/>
                <c:pt idx="0">
                  <c:v>1.5714285714285714</c:v>
                </c:pt>
                <c:pt idx="1">
                  <c:v>1.65</c:v>
                </c:pt>
                <c:pt idx="2">
                  <c:v>1.8928571428571428</c:v>
                </c:pt>
                <c:pt idx="3">
                  <c:v>1.7906976744186047</c:v>
                </c:pt>
                <c:pt idx="4">
                  <c:v>2.0375000000000001</c:v>
                </c:pt>
                <c:pt idx="5">
                  <c:v>2.4</c:v>
                </c:pt>
                <c:pt idx="6">
                  <c:v>2.7647058823529411</c:v>
                </c:pt>
                <c:pt idx="7">
                  <c:v>3.4761904761904763</c:v>
                </c:pt>
                <c:pt idx="8">
                  <c:v>2.4431818181818183</c:v>
                </c:pt>
                <c:pt idx="9">
                  <c:v>2.6666666666666665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DE-4854-9229-67A972AA863D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Alder!$AA$10:$AA$19</c:f>
              <c:numCache>
                <c:formatCode>0</c:formatCode>
                <c:ptCount val="10"/>
                <c:pt idx="0">
                  <c:v>1.2307692307692308</c:v>
                </c:pt>
                <c:pt idx="1">
                  <c:v>1.5833333333333333</c:v>
                </c:pt>
                <c:pt idx="2">
                  <c:v>1.4583333333333333</c:v>
                </c:pt>
                <c:pt idx="3">
                  <c:v>1.7727272727272727</c:v>
                </c:pt>
                <c:pt idx="4">
                  <c:v>2.0769230769230771</c:v>
                </c:pt>
                <c:pt idx="5">
                  <c:v>2.8888888888888888</c:v>
                </c:pt>
                <c:pt idx="6">
                  <c:v>2.7027027027027026</c:v>
                </c:pt>
                <c:pt idx="7">
                  <c:v>3.2109375</c:v>
                </c:pt>
                <c:pt idx="8">
                  <c:v>2.5147058823529411</c:v>
                </c:pt>
                <c:pt idx="9">
                  <c:v>3.3947368421052633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DE-4854-9229-67A972AA8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70309632348584"/>
          <c:y val="0.2404216157911768"/>
          <c:w val="5.7767094902610859E-2"/>
          <c:h val="0.16278597778017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438062298659375E-2"/>
          <c:y val="3.252589205169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541152960916913"/>
          <c:w val="0.90935290247905276"/>
          <c:h val="0.697281501440327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915</c:v>
                </c:pt>
                <c:pt idx="1">
                  <c:v>227</c:v>
                </c:pt>
                <c:pt idx="2">
                  <c:v>454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870</c:v>
                </c:pt>
                <c:pt idx="1">
                  <c:v>187</c:v>
                </c:pt>
                <c:pt idx="2">
                  <c:v>439</c:v>
                </c:pt>
                <c:pt idx="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7146822675"/>
          <c:y val="0.22915103818340596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Kastrat,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0213136730648E-2"/>
          <c:y val="0.16765347088711163"/>
          <c:w val="0.83493863987091288"/>
          <c:h val="0.72096024096640932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782</c:v>
                </c:pt>
                <c:pt idx="1">
                  <c:v>804</c:v>
                </c:pt>
                <c:pt idx="2">
                  <c:v>818</c:v>
                </c:pt>
                <c:pt idx="3">
                  <c:v>860</c:v>
                </c:pt>
                <c:pt idx="4">
                  <c:v>648</c:v>
                </c:pt>
                <c:pt idx="5">
                  <c:v>506</c:v>
                </c:pt>
                <c:pt idx="6">
                  <c:v>486</c:v>
                </c:pt>
                <c:pt idx="7">
                  <c:v>485</c:v>
                </c:pt>
                <c:pt idx="8">
                  <c:v>454</c:v>
                </c:pt>
                <c:pt idx="9">
                  <c:v>479</c:v>
                </c:pt>
                <c:pt idx="10">
                  <c:v>413</c:v>
                </c:pt>
                <c:pt idx="11">
                  <c:v>354</c:v>
                </c:pt>
                <c:pt idx="12">
                  <c:v>326</c:v>
                </c:pt>
                <c:pt idx="13">
                  <c:v>309</c:v>
                </c:pt>
                <c:pt idx="14">
                  <c:v>320</c:v>
                </c:pt>
                <c:pt idx="15">
                  <c:v>318</c:v>
                </c:pt>
                <c:pt idx="16">
                  <c:v>366</c:v>
                </c:pt>
                <c:pt idx="17">
                  <c:v>365</c:v>
                </c:pt>
                <c:pt idx="18">
                  <c:v>359</c:v>
                </c:pt>
                <c:pt idx="19">
                  <c:v>370</c:v>
                </c:pt>
                <c:pt idx="20">
                  <c:v>370</c:v>
                </c:pt>
                <c:pt idx="21">
                  <c:v>375</c:v>
                </c:pt>
                <c:pt idx="22">
                  <c:v>353</c:v>
                </c:pt>
                <c:pt idx="23">
                  <c:v>288</c:v>
                </c:pt>
                <c:pt idx="24">
                  <c:v>332</c:v>
                </c:pt>
                <c:pt idx="25">
                  <c:v>451</c:v>
                </c:pt>
                <c:pt idx="26">
                  <c:v>537</c:v>
                </c:pt>
                <c:pt idx="27">
                  <c:v>341</c:v>
                </c:pt>
                <c:pt idx="28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A-4A7C-AD8E-2D8DBC1F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3.6867007672634271</c:v>
                </c:pt>
                <c:pt idx="1">
                  <c:v>3.6281094527363185</c:v>
                </c:pt>
                <c:pt idx="2">
                  <c:v>3.8545232273838632</c:v>
                </c:pt>
                <c:pt idx="3">
                  <c:v>3.6546511627906977</c:v>
                </c:pt>
                <c:pt idx="4">
                  <c:v>3.9506172839506171</c:v>
                </c:pt>
                <c:pt idx="5">
                  <c:v>3.8023715415019761</c:v>
                </c:pt>
                <c:pt idx="6">
                  <c:v>4.1604938271604937</c:v>
                </c:pt>
                <c:pt idx="7">
                  <c:v>4.2309278350515465</c:v>
                </c:pt>
                <c:pt idx="8">
                  <c:v>4.2048458149779737</c:v>
                </c:pt>
                <c:pt idx="9">
                  <c:v>4.5135699373695202</c:v>
                </c:pt>
                <c:pt idx="10">
                  <c:v>4.9443099273607745</c:v>
                </c:pt>
                <c:pt idx="11">
                  <c:v>4.5706214689265536</c:v>
                </c:pt>
                <c:pt idx="12">
                  <c:v>4.6012269938650308</c:v>
                </c:pt>
                <c:pt idx="13">
                  <c:v>5.2459546925566345</c:v>
                </c:pt>
                <c:pt idx="14">
                  <c:v>4.5718750000000004</c:v>
                </c:pt>
                <c:pt idx="15">
                  <c:v>4.767295597484277</c:v>
                </c:pt>
                <c:pt idx="16">
                  <c:v>4.8797814207650276</c:v>
                </c:pt>
                <c:pt idx="17">
                  <c:v>5.387397260273973</c:v>
                </c:pt>
                <c:pt idx="18">
                  <c:v>5.3788300835654592</c:v>
                </c:pt>
                <c:pt idx="19">
                  <c:v>5.4594594594594597</c:v>
                </c:pt>
                <c:pt idx="20">
                  <c:v>5.8324324324324328</c:v>
                </c:pt>
                <c:pt idx="21">
                  <c:v>6.1253333333333337</c:v>
                </c:pt>
                <c:pt idx="22">
                  <c:v>5.974504249291785</c:v>
                </c:pt>
                <c:pt idx="23">
                  <c:v>5.3159722222222223</c:v>
                </c:pt>
                <c:pt idx="24">
                  <c:v>5.4698795180722888</c:v>
                </c:pt>
                <c:pt idx="25">
                  <c:v>5.2106430155210646</c:v>
                </c:pt>
                <c:pt idx="26">
                  <c:v>5.0204841713221597</c:v>
                </c:pt>
                <c:pt idx="27">
                  <c:v>5.0293255131964809</c:v>
                </c:pt>
                <c:pt idx="28">
                  <c:v>5.1656050955414017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A-4A7C-AD8E-2D8DBC1F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9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59492234885599"/>
          <c:y val="0.50904180197826132"/>
          <c:w val="0.19021735090515207"/>
          <c:h val="0.11734713547529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Regioner!$R$25:$R$28</c:f>
              <c:numCache>
                <c:formatCode>0.00</c:formatCode>
                <c:ptCount val="4"/>
                <c:pt idx="0">
                  <c:v>6.9578770008424602</c:v>
                </c:pt>
                <c:pt idx="1">
                  <c:v>7.3503184713375775</c:v>
                </c:pt>
                <c:pt idx="2">
                  <c:v>7.0961262553801996</c:v>
                </c:pt>
                <c:pt idx="3">
                  <c:v>6.9539473684210513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B0B-A954-A063D5084116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Regioner!$R$20:$R$23</c:f>
              <c:numCache>
                <c:formatCode>0.00</c:formatCode>
                <c:ptCount val="4"/>
                <c:pt idx="0">
                  <c:v>7.0586924219910863</c:v>
                </c:pt>
                <c:pt idx="1">
                  <c:v>7.1136363636363624</c:v>
                </c:pt>
                <c:pt idx="2">
                  <c:v>6.7418952618453885</c:v>
                </c:pt>
                <c:pt idx="3">
                  <c:v>6.9387755102040813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B0B-A954-A063D5084116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7.2021857923497281</c:v>
                </c:pt>
                <c:pt idx="1">
                  <c:v>7.0660792951541866</c:v>
                </c:pt>
                <c:pt idx="2">
                  <c:v>6.7004405286343598</c:v>
                </c:pt>
                <c:pt idx="3">
                  <c:v>6.1260504201680659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D9-4B0B-A954-A063D5084116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6.7413793103448292</c:v>
                </c:pt>
                <c:pt idx="1">
                  <c:v>7.1016042780748645</c:v>
                </c:pt>
                <c:pt idx="2">
                  <c:v>7.4350797266514785</c:v>
                </c:pt>
                <c:pt idx="3">
                  <c:v>6.4603174603174605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D9-4B0B-A954-A063D508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US" sz="10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77644924728112"/>
          <c:y val="0.11993126718024756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FETTGRUPPE i de 4 norske regionene</a:t>
            </a:r>
          </a:p>
        </c:rich>
      </c:tx>
      <c:layout>
        <c:manualLayout>
          <c:xMode val="edge"/>
          <c:yMode val="edge"/>
          <c:x val="0.16646198648392099"/>
          <c:y val="1.2407295241940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71595427043385"/>
          <c:y val="0.15739519877088534"/>
          <c:w val="0.81918459074936278"/>
          <c:h val="0.685860418667178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7.2021857923497281</c:v>
                </c:pt>
                <c:pt idx="1">
                  <c:v>7.0660792951541866</c:v>
                </c:pt>
                <c:pt idx="2">
                  <c:v>6.7004405286343598</c:v>
                </c:pt>
                <c:pt idx="3">
                  <c:v>6.1260504201680659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3-489A-A419-4298D189203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6.7413793103448292</c:v>
                </c:pt>
                <c:pt idx="1">
                  <c:v>7.1016042780748645</c:v>
                </c:pt>
                <c:pt idx="2">
                  <c:v>7.4350797266514785</c:v>
                </c:pt>
                <c:pt idx="3">
                  <c:v>6.4603174603174605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3-489A-A419-4298D189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23065428985495"/>
          <c:y val="0.24919114765203035"/>
          <c:w val="7.3618674873671297E-2"/>
          <c:h val="0.15915133663007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01180410002343E-2"/>
          <c:y val="0.16129767537464307"/>
          <c:w val="0.83889933367018188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Regioner!$M$25:$M$28</c:f>
              <c:numCache>
                <c:formatCode>0.00</c:formatCode>
                <c:ptCount val="4"/>
                <c:pt idx="0">
                  <c:v>4.3732097725358043</c:v>
                </c:pt>
                <c:pt idx="1">
                  <c:v>4.6019108280254759</c:v>
                </c:pt>
                <c:pt idx="2">
                  <c:v>4.1779053084648492</c:v>
                </c:pt>
                <c:pt idx="3">
                  <c:v>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F-4F0B-80AB-96D0D1D18DCC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4.4546805349182748</c:v>
                </c:pt>
                <c:pt idx="1">
                  <c:v>4.3267045454545459</c:v>
                </c:pt>
                <c:pt idx="2">
                  <c:v>4.2069825436408976</c:v>
                </c:pt>
                <c:pt idx="3">
                  <c:v>4.290816326530611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F-4F0B-80AB-96D0D1D18DCC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4.5016393442622951</c:v>
                </c:pt>
                <c:pt idx="1">
                  <c:v>4.3612334801762094</c:v>
                </c:pt>
                <c:pt idx="2">
                  <c:v>4.0242290748898677</c:v>
                </c:pt>
                <c:pt idx="3">
                  <c:v>3.6638655462184873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F-4F0B-80AB-96D0D1D18DCC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4.3379310344827591</c:v>
                </c:pt>
                <c:pt idx="1">
                  <c:v>4.3689839572192515</c:v>
                </c:pt>
                <c:pt idx="2">
                  <c:v>4.3120728929384953</c:v>
                </c:pt>
                <c:pt idx="3">
                  <c:v>4.1111111111111116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F-4F0B-80AB-96D0D1D1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8170841637"/>
          <c:y val="0.1259261975598623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4013836263102E-2"/>
          <c:y val="0.16129767537464307"/>
          <c:w val="0.84824647008354548"/>
          <c:h val="0.681957977443732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4.5016393442622951</c:v>
                </c:pt>
                <c:pt idx="1">
                  <c:v>4.3612334801762094</c:v>
                </c:pt>
                <c:pt idx="2">
                  <c:v>4.0242290748898677</c:v>
                </c:pt>
                <c:pt idx="3">
                  <c:v>3.6638655462184873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5-4EEF-A717-501B0396705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4.3379310344827591</c:v>
                </c:pt>
                <c:pt idx="1">
                  <c:v>4.3689839572192515</c:v>
                </c:pt>
                <c:pt idx="2">
                  <c:v>4.3120728929384953</c:v>
                </c:pt>
                <c:pt idx="3">
                  <c:v>4.1111111111111116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5-4EEF-A717-501B0396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32369052425615"/>
          <c:y val="0.21182491328576761"/>
          <c:w val="0.11806825606616168"/>
          <c:h val="0.167423078254143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3678997043918337"/>
          <c:w val="0.8904052527023012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Regioner!$T$25:$T$28</c:f>
              <c:numCache>
                <c:formatCode>0</c:formatCode>
                <c:ptCount val="4"/>
                <c:pt idx="0">
                  <c:v>269.67293176074162</c:v>
                </c:pt>
                <c:pt idx="1">
                  <c:v>241.96171974522304</c:v>
                </c:pt>
                <c:pt idx="2">
                  <c:v>271.24335724533694</c:v>
                </c:pt>
                <c:pt idx="3">
                  <c:v>252.66000000000005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4-421D-815F-7C9DBD26EC3C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</c:formatCode>
                <c:ptCount val="4"/>
                <c:pt idx="0">
                  <c:v>264.53676077265953</c:v>
                </c:pt>
                <c:pt idx="1">
                  <c:v>238.38153409090913</c:v>
                </c:pt>
                <c:pt idx="2">
                  <c:v>261.58079800498751</c:v>
                </c:pt>
                <c:pt idx="3">
                  <c:v>264.22244897959177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4-421D-815F-7C9DBD26EC3C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259.87245901639329</c:v>
                </c:pt>
                <c:pt idx="1">
                  <c:v>227.80264317180604</c:v>
                </c:pt>
                <c:pt idx="2">
                  <c:v>259.78678414096942</c:v>
                </c:pt>
                <c:pt idx="3">
                  <c:v>226.44453781512601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74-421D-815F-7C9DBD26EC3C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246.82206896551719</c:v>
                </c:pt>
                <c:pt idx="1">
                  <c:v>229.37112299465244</c:v>
                </c:pt>
                <c:pt idx="2">
                  <c:v>256.4405466970386</c:v>
                </c:pt>
                <c:pt idx="3">
                  <c:v>249.99920634920625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74-421D-815F-7C9DBD26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/>
                </a:pPr>
                <a:r>
                  <a:rPr lang="en-US" sz="105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7409498109116"/>
          <c:y val="0.1471420270327171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</a:t>
            </a:r>
            <a:r>
              <a:rPr lang="nb-NO" sz="2800" baseline="0"/>
              <a:t> m</a:t>
            </a:r>
            <a:r>
              <a:rPr lang="nb-NO" sz="2800"/>
              <a:t>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346886519805"/>
          <c:y val="0.16120167583780912"/>
          <c:w val="0.8317069342286264"/>
          <c:h val="0.682054130966549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259.87245901639329</c:v>
                </c:pt>
                <c:pt idx="1">
                  <c:v>227.80264317180604</c:v>
                </c:pt>
                <c:pt idx="2">
                  <c:v>259.78678414096942</c:v>
                </c:pt>
                <c:pt idx="3">
                  <c:v>226.44453781512601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7-4AB5-9A75-20A48109B50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246.82206896551719</c:v>
                </c:pt>
                <c:pt idx="1">
                  <c:v>229.37112299465244</c:v>
                </c:pt>
                <c:pt idx="2">
                  <c:v>256.4405466970386</c:v>
                </c:pt>
                <c:pt idx="3">
                  <c:v>249.99920634920625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7-4AB5-9A75-20A48109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US" sz="11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249676650121"/>
          <c:y val="0.21111721181272536"/>
          <c:w val="8.2022630918894654E-2"/>
          <c:h val="0.15813956630282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442906619401309E-2"/>
          <c:y val="2.8247757800328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D-424B-BD0F-8EA67412A842}"/>
            </c:ext>
          </c:extLst>
        </c:ser>
        <c:ser>
          <c:idx val="5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D-424B-BD0F-8EA67412A842}"/>
            </c:ext>
          </c:extLst>
        </c:ser>
        <c:ser>
          <c:idx val="9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D-424B-BD0F-8EA67412A842}"/>
            </c:ext>
          </c:extLst>
        </c:ser>
        <c:ser>
          <c:idx val="2"/>
          <c:order val="3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53.352769679300309</c:v>
                </c:pt>
                <c:pt idx="1">
                  <c:v>13.236151603498543</c:v>
                </c:pt>
                <c:pt idx="2">
                  <c:v>26.472303206997086</c:v>
                </c:pt>
                <c:pt idx="3">
                  <c:v>6.9387755102040813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9D-424B-BD0F-8EA67412A842}"/>
            </c:ext>
          </c:extLst>
        </c:ser>
        <c:ser>
          <c:idx val="3"/>
          <c:order val="4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53.637484586929695</c:v>
                </c:pt>
                <c:pt idx="1">
                  <c:v>11.528976572133169</c:v>
                </c:pt>
                <c:pt idx="2">
                  <c:v>27.065351418002464</c:v>
                </c:pt>
                <c:pt idx="3">
                  <c:v>7.7681874229346493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9D-424B-BD0F-8EA67412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antall%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470189311442451"/>
          <c:w val="0.8891768810289955"/>
          <c:h val="0.678553593566761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53.352769679300309</c:v>
                </c:pt>
                <c:pt idx="1">
                  <c:v>13.236151603498543</c:v>
                </c:pt>
                <c:pt idx="2">
                  <c:v>26.472303206997086</c:v>
                </c:pt>
                <c:pt idx="3">
                  <c:v>6.9387755102040813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CF0-86EC-FDE286F0DA3A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53.637484586929695</c:v>
                </c:pt>
                <c:pt idx="1">
                  <c:v>11.528976572133169</c:v>
                </c:pt>
                <c:pt idx="2">
                  <c:v>27.065351418002464</c:v>
                </c:pt>
                <c:pt idx="3">
                  <c:v>7.7681874229346493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CF0-86EC-FDE286F0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30198699592"/>
          <c:y val="0.13291453067237444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Regioner!$G$25:$G$28</c:f>
              <c:numCache>
                <c:formatCode>0</c:formatCode>
                <c:ptCount val="4"/>
                <c:pt idx="0">
                  <c:v>1187</c:v>
                </c:pt>
                <c:pt idx="1">
                  <c:v>314</c:v>
                </c:pt>
                <c:pt idx="2">
                  <c:v>697</c:v>
                </c:pt>
                <c:pt idx="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2-45A2-97C8-6E172CA3A08F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0</c:formatCode>
                <c:ptCount val="4"/>
                <c:pt idx="0">
                  <c:v>1346</c:v>
                </c:pt>
                <c:pt idx="1">
                  <c:v>352</c:v>
                </c:pt>
                <c:pt idx="2">
                  <c:v>802</c:v>
                </c:pt>
                <c:pt idx="3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2-45A2-97C8-6E172CA3A08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915</c:v>
                </c:pt>
                <c:pt idx="1">
                  <c:v>227</c:v>
                </c:pt>
                <c:pt idx="2">
                  <c:v>454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2-45A2-97C8-6E172CA3A08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870</c:v>
                </c:pt>
                <c:pt idx="1">
                  <c:v>187</c:v>
                </c:pt>
                <c:pt idx="2">
                  <c:v>439</c:v>
                </c:pt>
                <c:pt idx="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2-45A2-97C8-6E172CA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</a:t>
            </a:r>
            <a:r>
              <a:rPr lang="nb-NO" sz="2800" baseline="0"/>
              <a:t> </a:t>
            </a:r>
            <a:r>
              <a:rPr lang="nb-NO" sz="2800"/>
              <a:t>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6266807860044866"/>
          <c:y val="1.3945642577878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Organisasjon!$G$17:$G$44</c:f>
              <c:numCache>
                <c:formatCode>0.0</c:formatCode>
                <c:ptCount val="28"/>
                <c:pt idx="0">
                  <c:v>79.327089836975375</c:v>
                </c:pt>
                <c:pt idx="1">
                  <c:v>76.89406924922865</c:v>
                </c:pt>
                <c:pt idx="2">
                  <c:v>77.132889311766576</c:v>
                </c:pt>
                <c:pt idx="3">
                  <c:v>76.455615653833902</c:v>
                </c:pt>
                <c:pt idx="4">
                  <c:v>77.6171875</c:v>
                </c:pt>
                <c:pt idx="5">
                  <c:v>72.869022869022842</c:v>
                </c:pt>
                <c:pt idx="6">
                  <c:v>76.310583580613269</c:v>
                </c:pt>
                <c:pt idx="7">
                  <c:v>69.785575048732909</c:v>
                </c:pt>
                <c:pt idx="8">
                  <c:v>70.246202200104747</c:v>
                </c:pt>
                <c:pt idx="9">
                  <c:v>74.375578168362608</c:v>
                </c:pt>
                <c:pt idx="10">
                  <c:v>71.54750244857982</c:v>
                </c:pt>
                <c:pt idx="11">
                  <c:v>73.17676143386899</c:v>
                </c:pt>
                <c:pt idx="12">
                  <c:v>73.400000000000006</c:v>
                </c:pt>
                <c:pt idx="13">
                  <c:v>72.486119679210347</c:v>
                </c:pt>
                <c:pt idx="14">
                  <c:v>70.676691729323295</c:v>
                </c:pt>
                <c:pt idx="15">
                  <c:v>70.250659630606862</c:v>
                </c:pt>
                <c:pt idx="16">
                  <c:v>74.804031354983195</c:v>
                </c:pt>
                <c:pt idx="17">
                  <c:v>78.925956061838875</c:v>
                </c:pt>
                <c:pt idx="18">
                  <c:v>81.615743138270318</c:v>
                </c:pt>
                <c:pt idx="19">
                  <c:v>83.564356435643546</c:v>
                </c:pt>
                <c:pt idx="20">
                  <c:v>84.754402224281748</c:v>
                </c:pt>
                <c:pt idx="21">
                  <c:v>87.244231606443179</c:v>
                </c:pt>
                <c:pt idx="22">
                  <c:v>88.383119962067326</c:v>
                </c:pt>
                <c:pt idx="23">
                  <c:v>89.157413455257995</c:v>
                </c:pt>
                <c:pt idx="24">
                  <c:v>86.508810572687253</c:v>
                </c:pt>
                <c:pt idx="25">
                  <c:v>84.85106382978725</c:v>
                </c:pt>
                <c:pt idx="26">
                  <c:v>86.83234421364989</c:v>
                </c:pt>
                <c:pt idx="27">
                  <c:v>73.119533527696788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Organisasjon!$D$59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Organisasjon!$G$46:$G$73</c:f>
              <c:numCache>
                <c:formatCode>0.0</c:formatCode>
                <c:ptCount val="28"/>
                <c:pt idx="0">
                  <c:v>65.721331689272489</c:v>
                </c:pt>
                <c:pt idx="1">
                  <c:v>20.672910163024628</c:v>
                </c:pt>
                <c:pt idx="2">
                  <c:v>23.105930750771329</c:v>
                </c:pt>
                <c:pt idx="3">
                  <c:v>22.867110688233431</c:v>
                </c:pt>
                <c:pt idx="4">
                  <c:v>23.544384346166087</c:v>
                </c:pt>
                <c:pt idx="5">
                  <c:v>22.3828125</c:v>
                </c:pt>
                <c:pt idx="6">
                  <c:v>27.13097713097714</c:v>
                </c:pt>
                <c:pt idx="7">
                  <c:v>23.689416419386752</c:v>
                </c:pt>
                <c:pt idx="8">
                  <c:v>30.214424951267048</c:v>
                </c:pt>
                <c:pt idx="9">
                  <c:v>29.753797799895239</c:v>
                </c:pt>
                <c:pt idx="10">
                  <c:v>25.624421831637381</c:v>
                </c:pt>
                <c:pt idx="11">
                  <c:v>28.452497551420176</c:v>
                </c:pt>
                <c:pt idx="12">
                  <c:v>26.823238566131025</c:v>
                </c:pt>
                <c:pt idx="13">
                  <c:v>26.6</c:v>
                </c:pt>
                <c:pt idx="14">
                  <c:v>27.513880320789625</c:v>
                </c:pt>
                <c:pt idx="15">
                  <c:v>29.323308270676694</c:v>
                </c:pt>
                <c:pt idx="16">
                  <c:v>29.749340369393138</c:v>
                </c:pt>
                <c:pt idx="17">
                  <c:v>25.195968645016794</c:v>
                </c:pt>
                <c:pt idx="18">
                  <c:v>21.0740439381611</c:v>
                </c:pt>
                <c:pt idx="19">
                  <c:v>18.384256861729678</c:v>
                </c:pt>
                <c:pt idx="20">
                  <c:v>16.435643564356436</c:v>
                </c:pt>
                <c:pt idx="21">
                  <c:v>15.245597775718259</c:v>
                </c:pt>
                <c:pt idx="22">
                  <c:v>12.755768393556812</c:v>
                </c:pt>
                <c:pt idx="23">
                  <c:v>11.616880037932672</c:v>
                </c:pt>
                <c:pt idx="24">
                  <c:v>10.842586544741998</c:v>
                </c:pt>
                <c:pt idx="25">
                  <c:v>13.491189427312776</c:v>
                </c:pt>
                <c:pt idx="26">
                  <c:v>15.148936170212764</c:v>
                </c:pt>
                <c:pt idx="27">
                  <c:v>13.167655786350148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9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40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828470240"/>
        <c:crosses val="max"/>
        <c:crossBetween val="between"/>
        <c:majorUnit val="2.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11989110740847"/>
          <c:y val="0.4382363791146424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300"/>
              <a:t>Kastrat, 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97797540665439E-2"/>
          <c:y val="0.17183530169940928"/>
          <c:w val="0.83443759824429586"/>
          <c:h val="0.70949863995465901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År!$R$8:$R$36</c:f>
              <c:numCache>
                <c:formatCode>0</c:formatCode>
                <c:ptCount val="29"/>
                <c:pt idx="0">
                  <c:v>43.322927506070066</c:v>
                </c:pt>
                <c:pt idx="1">
                  <c:v>44.840589646897506</c:v>
                </c:pt>
                <c:pt idx="2">
                  <c:v>54.582936885505859</c:v>
                </c:pt>
                <c:pt idx="3">
                  <c:v>49.538657333757563</c:v>
                </c:pt>
                <c:pt idx="4">
                  <c:v>50.5859375</c:v>
                </c:pt>
                <c:pt idx="5">
                  <c:v>50.675675675675677</c:v>
                </c:pt>
                <c:pt idx="6">
                  <c:v>48.615232443125613</c:v>
                </c:pt>
                <c:pt idx="7">
                  <c:v>50.097465886939581</c:v>
                </c:pt>
                <c:pt idx="8">
                  <c:v>45.46883184913569</c:v>
                </c:pt>
                <c:pt idx="9">
                  <c:v>48.011100832562441</c:v>
                </c:pt>
                <c:pt idx="10">
                  <c:v>47.012732615083237</c:v>
                </c:pt>
                <c:pt idx="11">
                  <c:v>45.302843016069218</c:v>
                </c:pt>
                <c:pt idx="12">
                  <c:v>43.533333333333317</c:v>
                </c:pt>
                <c:pt idx="13">
                  <c:v>40.592227020357811</c:v>
                </c:pt>
                <c:pt idx="14">
                  <c:v>42.78879015721121</c:v>
                </c:pt>
                <c:pt idx="15">
                  <c:v>36.675461741424805</c:v>
                </c:pt>
                <c:pt idx="16">
                  <c:v>35.274356103023528</c:v>
                </c:pt>
                <c:pt idx="17">
                  <c:v>47.803091944670449</c:v>
                </c:pt>
                <c:pt idx="18">
                  <c:v>53.392024857586733</c:v>
                </c:pt>
                <c:pt idx="19">
                  <c:v>59.059405940594061</c:v>
                </c:pt>
                <c:pt idx="20">
                  <c:v>59.360518999073214</c:v>
                </c:pt>
                <c:pt idx="21">
                  <c:v>59.338267305180658</c:v>
                </c:pt>
                <c:pt idx="22">
                  <c:v>57.942152678994795</c:v>
                </c:pt>
                <c:pt idx="23">
                  <c:v>69.431743958197259</c:v>
                </c:pt>
                <c:pt idx="24">
                  <c:v>62.940528634361243</c:v>
                </c:pt>
                <c:pt idx="25">
                  <c:v>64.382978723404236</c:v>
                </c:pt>
                <c:pt idx="26">
                  <c:v>61.313056379821965</c:v>
                </c:pt>
                <c:pt idx="27">
                  <c:v>62.21574344023324</c:v>
                </c:pt>
                <c:pt idx="28">
                  <c:v>59.926017262638723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E-476C-83D7-A94EC2FA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6.3905653832813041</c:v>
                </c:pt>
                <c:pt idx="1">
                  <c:v>6.4209804593760706</c:v>
                </c:pt>
                <c:pt idx="2">
                  <c:v>6.7532508721852196</c:v>
                </c:pt>
                <c:pt idx="3">
                  <c:v>6.5478841870824045</c:v>
                </c:pt>
                <c:pt idx="4">
                  <c:v>6.5757812500000004</c:v>
                </c:pt>
                <c:pt idx="5">
                  <c:v>6.4994802494802482</c:v>
                </c:pt>
                <c:pt idx="6">
                  <c:v>6.4826904055390724</c:v>
                </c:pt>
                <c:pt idx="7">
                  <c:v>6.5589668615984396</c:v>
                </c:pt>
                <c:pt idx="8">
                  <c:v>6.3347302252488218</c:v>
                </c:pt>
                <c:pt idx="9">
                  <c:v>6.4754856614246092</c:v>
                </c:pt>
                <c:pt idx="10">
                  <c:v>6.4666993143976486</c:v>
                </c:pt>
                <c:pt idx="11">
                  <c:v>6.2861557478368386</c:v>
                </c:pt>
                <c:pt idx="12">
                  <c:v>6.242</c:v>
                </c:pt>
                <c:pt idx="13">
                  <c:v>6.1289327575570622</c:v>
                </c:pt>
                <c:pt idx="14">
                  <c:v>6.2597402597402603</c:v>
                </c:pt>
                <c:pt idx="15">
                  <c:v>5.9709762532981552</c:v>
                </c:pt>
                <c:pt idx="16">
                  <c:v>5.8896976483762602</c:v>
                </c:pt>
                <c:pt idx="17">
                  <c:v>6.3664564686737197</c:v>
                </c:pt>
                <c:pt idx="18">
                  <c:v>6.5950284826514771</c:v>
                </c:pt>
                <c:pt idx="19">
                  <c:v>6.8871287128712879</c:v>
                </c:pt>
                <c:pt idx="20">
                  <c:v>6.9026876737720109</c:v>
                </c:pt>
                <c:pt idx="21">
                  <c:v>6.8955158902916862</c:v>
                </c:pt>
                <c:pt idx="22">
                  <c:v>6.7880512091038403</c:v>
                </c:pt>
                <c:pt idx="23">
                  <c:v>7.2096668843892884</c:v>
                </c:pt>
                <c:pt idx="24">
                  <c:v>6.9234581497797363</c:v>
                </c:pt>
                <c:pt idx="25">
                  <c:v>7.0510638297872319</c:v>
                </c:pt>
                <c:pt idx="26">
                  <c:v>6.9629080118694349</c:v>
                </c:pt>
                <c:pt idx="27">
                  <c:v>6.9766763848396494</c:v>
                </c:pt>
                <c:pt idx="28">
                  <c:v>6.9488286066584468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E-476C-83D7-A94EC2FA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7.9"/>
          <c:min val="5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5"/>
          <c:min val="30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901664529246"/>
              <c:y val="0.26280910098220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64458101273926"/>
          <c:y val="0.2313134965795192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27727670669476E-2"/>
          <c:y val="0.11293714737803802"/>
          <c:w val="0.88491561641743421"/>
          <c:h val="0.8166079034441665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Organisasjon!$N$17:$N$44</c:f>
              <c:numCache>
                <c:formatCode>0</c:formatCode>
                <c:ptCount val="28"/>
                <c:pt idx="0">
                  <c:v>249.76178399650175</c:v>
                </c:pt>
                <c:pt idx="1">
                  <c:v>249.0421756576014</c:v>
                </c:pt>
                <c:pt idx="2">
                  <c:v>252.51521381578965</c:v>
                </c:pt>
                <c:pt idx="3">
                  <c:v>249.62093216812403</c:v>
                </c:pt>
                <c:pt idx="4">
                  <c:v>244.47473578258649</c:v>
                </c:pt>
                <c:pt idx="5">
                  <c:v>245.29136947218265</c:v>
                </c:pt>
                <c:pt idx="6">
                  <c:v>247.93240440699941</c:v>
                </c:pt>
                <c:pt idx="7">
                  <c:v>253.16340782122913</c:v>
                </c:pt>
                <c:pt idx="8">
                  <c:v>254.0861297539148</c:v>
                </c:pt>
                <c:pt idx="9">
                  <c:v>256.58065920398025</c:v>
                </c:pt>
                <c:pt idx="10">
                  <c:v>253.79541409993203</c:v>
                </c:pt>
                <c:pt idx="11">
                  <c:v>253.80396959459455</c:v>
                </c:pt>
                <c:pt idx="12">
                  <c:v>254.66376021798345</c:v>
                </c:pt>
                <c:pt idx="13">
                  <c:v>256.39982978723395</c:v>
                </c:pt>
                <c:pt idx="14">
                  <c:v>257.12059961315282</c:v>
                </c:pt>
                <c:pt idx="15">
                  <c:v>246.7304225352114</c:v>
                </c:pt>
                <c:pt idx="16">
                  <c:v>247.47260479041961</c:v>
                </c:pt>
                <c:pt idx="17">
                  <c:v>254.37757731958763</c:v>
                </c:pt>
                <c:pt idx="18">
                  <c:v>258.9504441624365</c:v>
                </c:pt>
                <c:pt idx="19">
                  <c:v>268.26883886255973</c:v>
                </c:pt>
                <c:pt idx="20">
                  <c:v>270.92586112629863</c:v>
                </c:pt>
                <c:pt idx="21">
                  <c:v>271.55648702594806</c:v>
                </c:pt>
                <c:pt idx="22">
                  <c:v>264.04278433476361</c:v>
                </c:pt>
                <c:pt idx="23">
                  <c:v>268.4060586080588</c:v>
                </c:pt>
                <c:pt idx="24">
                  <c:v>264.42749204328442</c:v>
                </c:pt>
                <c:pt idx="25">
                  <c:v>265.58755767301938</c:v>
                </c:pt>
                <c:pt idx="26">
                  <c:v>261.42728748398071</c:v>
                </c:pt>
                <c:pt idx="27">
                  <c:v>256.05159489633149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2-4571-AB77-CA8DD36A0CCD}"/>
            </c:ext>
          </c:extLst>
        </c:ser>
        <c:ser>
          <c:idx val="4"/>
          <c:order val="1"/>
          <c:tx>
            <c:strRef>
              <c:f>Organisasjon!$D$61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Organisasjon!$N$46:$N$73</c:f>
              <c:numCache>
                <c:formatCode>0</c:formatCode>
                <c:ptCount val="28"/>
                <c:pt idx="0">
                  <c:v>254.0674484052532</c:v>
                </c:pt>
                <c:pt idx="1">
                  <c:v>237.546644295302</c:v>
                </c:pt>
                <c:pt idx="2">
                  <c:v>239.97789317507431</c:v>
                </c:pt>
                <c:pt idx="3">
                  <c:v>241.08515950069361</c:v>
                </c:pt>
                <c:pt idx="4">
                  <c:v>238.42851351351339</c:v>
                </c:pt>
                <c:pt idx="5">
                  <c:v>236.97609075043641</c:v>
                </c:pt>
                <c:pt idx="6">
                  <c:v>238.62567049808405</c:v>
                </c:pt>
                <c:pt idx="7">
                  <c:v>254.424217118998</c:v>
                </c:pt>
                <c:pt idx="8">
                  <c:v>252.65774193548367</c:v>
                </c:pt>
                <c:pt idx="9">
                  <c:v>249.91144366197167</c:v>
                </c:pt>
                <c:pt idx="10">
                  <c:v>255.55523465703965</c:v>
                </c:pt>
                <c:pt idx="11">
                  <c:v>252.67022375215157</c:v>
                </c:pt>
                <c:pt idx="12">
                  <c:v>252.58732718894001</c:v>
                </c:pt>
                <c:pt idx="13">
                  <c:v>246.43909774436111</c:v>
                </c:pt>
                <c:pt idx="14">
                  <c:v>255.99887892376671</c:v>
                </c:pt>
                <c:pt idx="15">
                  <c:v>255.62540792540801</c:v>
                </c:pt>
                <c:pt idx="16">
                  <c:v>249.0279379157428</c:v>
                </c:pt>
                <c:pt idx="17">
                  <c:v>228.141111111111</c:v>
                </c:pt>
                <c:pt idx="18">
                  <c:v>242.70873552123561</c:v>
                </c:pt>
                <c:pt idx="19">
                  <c:v>261.97183098591523</c:v>
                </c:pt>
                <c:pt idx="20">
                  <c:v>269.10813253012054</c:v>
                </c:pt>
                <c:pt idx="21">
                  <c:v>268.59726443768994</c:v>
                </c:pt>
                <c:pt idx="22">
                  <c:v>242.51467576791796</c:v>
                </c:pt>
                <c:pt idx="23">
                  <c:v>261.5669387755101</c:v>
                </c:pt>
                <c:pt idx="24">
                  <c:v>265.05421686746985</c:v>
                </c:pt>
                <c:pt idx="25">
                  <c:v>264.53265306122438</c:v>
                </c:pt>
                <c:pt idx="26">
                  <c:v>263.9244382022473</c:v>
                </c:pt>
                <c:pt idx="27">
                  <c:v>252.25605633802809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2-4571-AB77-CA8DD36A0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4590450527602"/>
          <c:y val="0.633034293478816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KLASSE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Organisasjon!$I$17:$I$44</c:f>
              <c:numCache>
                <c:formatCode>0.00</c:formatCode>
                <c:ptCount val="28"/>
                <c:pt idx="0">
                  <c:v>3.7682553563620464</c:v>
                </c:pt>
                <c:pt idx="1">
                  <c:v>3.652251448952295</c:v>
                </c:pt>
                <c:pt idx="2">
                  <c:v>3.7680921052631593</c:v>
                </c:pt>
                <c:pt idx="3">
                  <c:v>3.7328339575530576</c:v>
                </c:pt>
                <c:pt idx="4">
                  <c:v>3.6552591847005536</c:v>
                </c:pt>
                <c:pt idx="5">
                  <c:v>3.5941512125534936</c:v>
                </c:pt>
                <c:pt idx="6">
                  <c:v>3.5158781594296822</c:v>
                </c:pt>
                <c:pt idx="7">
                  <c:v>3.829608938547485</c:v>
                </c:pt>
                <c:pt idx="8">
                  <c:v>4.3482475764354955</c:v>
                </c:pt>
                <c:pt idx="9">
                  <c:v>4.4490049751243772</c:v>
                </c:pt>
                <c:pt idx="10">
                  <c:v>4.1868583162217652</c:v>
                </c:pt>
                <c:pt idx="11">
                  <c:v>4.0447635135135132</c:v>
                </c:pt>
                <c:pt idx="12">
                  <c:v>3.980018165304267</c:v>
                </c:pt>
                <c:pt idx="13">
                  <c:v>4.0672340425531912</c:v>
                </c:pt>
                <c:pt idx="14">
                  <c:v>4.2630560928433274</c:v>
                </c:pt>
                <c:pt idx="15">
                  <c:v>4.1023474178403756</c:v>
                </c:pt>
                <c:pt idx="16">
                  <c:v>4.1916167664670647</c:v>
                </c:pt>
                <c:pt idx="17">
                  <c:v>4.34020618556701</c:v>
                </c:pt>
                <c:pt idx="18">
                  <c:v>4.5812182741116763</c:v>
                </c:pt>
                <c:pt idx="19">
                  <c:v>4.713270142180094</c:v>
                </c:pt>
                <c:pt idx="20">
                  <c:v>4.5948605795516677</c:v>
                </c:pt>
                <c:pt idx="21">
                  <c:v>4.5948103792415163</c:v>
                </c:pt>
                <c:pt idx="22">
                  <c:v>4.3283261802575108</c:v>
                </c:pt>
                <c:pt idx="23">
                  <c:v>4.1545787545787549</c:v>
                </c:pt>
                <c:pt idx="24">
                  <c:v>4.3405474220241871</c:v>
                </c:pt>
                <c:pt idx="25">
                  <c:v>4.293881644934805</c:v>
                </c:pt>
                <c:pt idx="26">
                  <c:v>4.2870568133276379</c:v>
                </c:pt>
                <c:pt idx="27">
                  <c:v>4.2464114832535875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0-40E8-B53A-F63E60A74841}"/>
            </c:ext>
          </c:extLst>
        </c:ser>
        <c:ser>
          <c:idx val="4"/>
          <c:order val="1"/>
          <c:tx>
            <c:strRef>
              <c:f>Organisasjon!$D$59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Organisasjon!$I$46:$I$73</c:f>
              <c:numCache>
                <c:formatCode>0.00</c:formatCode>
                <c:ptCount val="28"/>
                <c:pt idx="0">
                  <c:v>4.2401500938086301</c:v>
                </c:pt>
                <c:pt idx="1">
                  <c:v>3.7969798657718119</c:v>
                </c:pt>
                <c:pt idx="2">
                  <c:v>3.482195845697329</c:v>
                </c:pt>
                <c:pt idx="3">
                  <c:v>3.5436893203883502</c:v>
                </c:pt>
                <c:pt idx="4">
                  <c:v>3.4837837837837844</c:v>
                </c:pt>
                <c:pt idx="5">
                  <c:v>3.5671902268760909</c:v>
                </c:pt>
                <c:pt idx="6">
                  <c:v>3.4885057471264358</c:v>
                </c:pt>
                <c:pt idx="7">
                  <c:v>3.6179540709812095</c:v>
                </c:pt>
                <c:pt idx="8">
                  <c:v>3.8758064516129034</c:v>
                </c:pt>
                <c:pt idx="9">
                  <c:v>4.255281690140845</c:v>
                </c:pt>
                <c:pt idx="10">
                  <c:v>4.4927797833935008</c:v>
                </c:pt>
                <c:pt idx="11">
                  <c:v>4.3597246127366605</c:v>
                </c:pt>
                <c:pt idx="12">
                  <c:v>4.3986175115207375</c:v>
                </c:pt>
                <c:pt idx="13">
                  <c:v>4.2957393483709252</c:v>
                </c:pt>
                <c:pt idx="14">
                  <c:v>4.719730941704035</c:v>
                </c:pt>
                <c:pt idx="15">
                  <c:v>4.5594405594405609</c:v>
                </c:pt>
                <c:pt idx="16">
                  <c:v>4.2904656319290462</c:v>
                </c:pt>
                <c:pt idx="17">
                  <c:v>4.0533333333333346</c:v>
                </c:pt>
                <c:pt idx="18">
                  <c:v>4.0564671814671804</c:v>
                </c:pt>
                <c:pt idx="19">
                  <c:v>4.4197183098591548</c:v>
                </c:pt>
                <c:pt idx="20">
                  <c:v>4.5481927710843379</c:v>
                </c:pt>
                <c:pt idx="21">
                  <c:v>4.5045592705167188</c:v>
                </c:pt>
                <c:pt idx="22">
                  <c:v>4.4027303754266196</c:v>
                </c:pt>
                <c:pt idx="23">
                  <c:v>4.6693877551020417</c:v>
                </c:pt>
                <c:pt idx="24">
                  <c:v>4.210843373493975</c:v>
                </c:pt>
                <c:pt idx="25">
                  <c:v>4.6081632653061213</c:v>
                </c:pt>
                <c:pt idx="26">
                  <c:v>4.5842696629213471</c:v>
                </c:pt>
                <c:pt idx="27">
                  <c:v>4.7830985915492956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0-40E8-B53A-F63E60A7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176557449061035"/>
          <c:y val="0.2565402844054847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FETTGRUPPE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Organisasjon!$M$17:$M$44</c:f>
              <c:numCache>
                <c:formatCode>0.00</c:formatCode>
                <c:ptCount val="28"/>
                <c:pt idx="0">
                  <c:v>6.5426322693484913</c:v>
                </c:pt>
                <c:pt idx="1">
                  <c:v>6.5225144895229592</c:v>
                </c:pt>
                <c:pt idx="2">
                  <c:v>6.8581414473684221</c:v>
                </c:pt>
                <c:pt idx="3">
                  <c:v>6.687890137328341</c:v>
                </c:pt>
                <c:pt idx="4">
                  <c:v>6.639657775541016</c:v>
                </c:pt>
                <c:pt idx="5">
                  <c:v>6.5777460770328116</c:v>
                </c:pt>
                <c:pt idx="6">
                  <c:v>6.4406999351911853</c:v>
                </c:pt>
                <c:pt idx="7">
                  <c:v>6.5342178770949699</c:v>
                </c:pt>
                <c:pt idx="8">
                  <c:v>6.4220730797911996</c:v>
                </c:pt>
                <c:pt idx="9">
                  <c:v>6.4757462686567182</c:v>
                </c:pt>
                <c:pt idx="10">
                  <c:v>6.5126625598904857</c:v>
                </c:pt>
                <c:pt idx="11">
                  <c:v>6.3420608108108114</c:v>
                </c:pt>
                <c:pt idx="12">
                  <c:v>6.3324250681198899</c:v>
                </c:pt>
                <c:pt idx="13">
                  <c:v>6.1634042553191488</c:v>
                </c:pt>
                <c:pt idx="14">
                  <c:v>6.3259187620889756</c:v>
                </c:pt>
                <c:pt idx="15">
                  <c:v>5.9126760563380252</c:v>
                </c:pt>
                <c:pt idx="16">
                  <c:v>6.0359281437125745</c:v>
                </c:pt>
                <c:pt idx="17">
                  <c:v>6.4323453608247423</c:v>
                </c:pt>
                <c:pt idx="18">
                  <c:v>6.5869289340101522</c:v>
                </c:pt>
                <c:pt idx="19">
                  <c:v>6.8874407582938382</c:v>
                </c:pt>
                <c:pt idx="20">
                  <c:v>6.9201749589939858</c:v>
                </c:pt>
                <c:pt idx="21">
                  <c:v>6.9431137724550895</c:v>
                </c:pt>
                <c:pt idx="22">
                  <c:v>6.7628755364806867</c:v>
                </c:pt>
                <c:pt idx="23">
                  <c:v>7.1780219780219774</c:v>
                </c:pt>
                <c:pt idx="24">
                  <c:v>6.9000636537237421</c:v>
                </c:pt>
                <c:pt idx="25">
                  <c:v>7.0255767301905747</c:v>
                </c:pt>
                <c:pt idx="26">
                  <c:v>6.967962409226824</c:v>
                </c:pt>
                <c:pt idx="27">
                  <c:v>7.0127591706539087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3-42BA-8A64-1451FD61F50A}"/>
            </c:ext>
          </c:extLst>
        </c:ser>
        <c:ser>
          <c:idx val="4"/>
          <c:order val="1"/>
          <c:tx>
            <c:strRef>
              <c:f>Organisasjon!$D$62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Organisasjon!$M$46:$M$73</c:f>
              <c:numCache>
                <c:formatCode>0.00</c:formatCode>
                <c:ptCount val="28"/>
                <c:pt idx="0">
                  <c:v>6.9240150093808639</c:v>
                </c:pt>
                <c:pt idx="1">
                  <c:v>5.8070469798657713</c:v>
                </c:pt>
                <c:pt idx="2">
                  <c:v>6.0830860534124609</c:v>
                </c:pt>
                <c:pt idx="3">
                  <c:v>6.399445214979198</c:v>
                </c:pt>
                <c:pt idx="4">
                  <c:v>6.0932432432432435</c:v>
                </c:pt>
                <c:pt idx="5">
                  <c:v>6.354275741710298</c:v>
                </c:pt>
                <c:pt idx="6">
                  <c:v>6.2892720306513423</c:v>
                </c:pt>
                <c:pt idx="7">
                  <c:v>6.6179540709812112</c:v>
                </c:pt>
                <c:pt idx="8">
                  <c:v>6.6161290322580628</c:v>
                </c:pt>
                <c:pt idx="9">
                  <c:v>6.1285211267605648</c:v>
                </c:pt>
                <c:pt idx="10">
                  <c:v>6.4747292418772586</c:v>
                </c:pt>
                <c:pt idx="11">
                  <c:v>6.3511187607573163</c:v>
                </c:pt>
                <c:pt idx="12">
                  <c:v>6.1336405529953906</c:v>
                </c:pt>
                <c:pt idx="13">
                  <c:v>5.9924812030075181</c:v>
                </c:pt>
                <c:pt idx="14">
                  <c:v>6.0381165919282509</c:v>
                </c:pt>
                <c:pt idx="15">
                  <c:v>6.1002331002331012</c:v>
                </c:pt>
                <c:pt idx="16">
                  <c:v>6.1086474501108636</c:v>
                </c:pt>
                <c:pt idx="17">
                  <c:v>5.4555555555555557</c:v>
                </c:pt>
                <c:pt idx="18">
                  <c:v>6.1196911196911188</c:v>
                </c:pt>
                <c:pt idx="19">
                  <c:v>6.6309859154929596</c:v>
                </c:pt>
                <c:pt idx="20">
                  <c:v>6.8855421686746991</c:v>
                </c:pt>
                <c:pt idx="21">
                  <c:v>6.8054711246200625</c:v>
                </c:pt>
                <c:pt idx="22">
                  <c:v>6.5699658703071684</c:v>
                </c:pt>
                <c:pt idx="23">
                  <c:v>6.9795918367346941</c:v>
                </c:pt>
                <c:pt idx="24">
                  <c:v>7.4698795180722897</c:v>
                </c:pt>
                <c:pt idx="25">
                  <c:v>7.073469387755102</c:v>
                </c:pt>
                <c:pt idx="26">
                  <c:v>7.1938202247191017</c:v>
                </c:pt>
                <c:pt idx="27">
                  <c:v>6.929577464788732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3-42BA-8A64-1451FD61F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0634685376584"/>
          <c:y val="0.2918458040708088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45347820294363E-2"/>
          <c:y val="0.13085589713064613"/>
          <c:w val="0.88749804005965449"/>
          <c:h val="0.758100339701975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Organisasjon!$P$17:$P$44</c:f>
              <c:numCache>
                <c:formatCode>0</c:formatCode>
                <c:ptCount val="28"/>
                <c:pt idx="0">
                  <c:v>47.092260603410558</c:v>
                </c:pt>
                <c:pt idx="1">
                  <c:v>47.079803834150688</c:v>
                </c:pt>
                <c:pt idx="2">
                  <c:v>56.784539473684198</c:v>
                </c:pt>
                <c:pt idx="3">
                  <c:v>51.851851851851855</c:v>
                </c:pt>
                <c:pt idx="4">
                  <c:v>51.635631605435343</c:v>
                </c:pt>
                <c:pt idx="5">
                  <c:v>52.567760342368047</c:v>
                </c:pt>
                <c:pt idx="6">
                  <c:v>47.05119896305898</c:v>
                </c:pt>
                <c:pt idx="7">
                  <c:v>50.139664804469291</c:v>
                </c:pt>
                <c:pt idx="8">
                  <c:v>46.979865771812086</c:v>
                </c:pt>
                <c:pt idx="9">
                  <c:v>48.320895522388064</c:v>
                </c:pt>
                <c:pt idx="10">
                  <c:v>49.691991786447637</c:v>
                </c:pt>
                <c:pt idx="11">
                  <c:v>48.226351351351347</c:v>
                </c:pt>
                <c:pt idx="12">
                  <c:v>47.502270663033599</c:v>
                </c:pt>
                <c:pt idx="13">
                  <c:v>43.234042553191472</c:v>
                </c:pt>
                <c:pt idx="14">
                  <c:v>44.777562862669221</c:v>
                </c:pt>
                <c:pt idx="15">
                  <c:v>35.023474178403752</c:v>
                </c:pt>
                <c:pt idx="16">
                  <c:v>38.098802395209574</c:v>
                </c:pt>
                <c:pt idx="17">
                  <c:v>49.420103092783513</c:v>
                </c:pt>
                <c:pt idx="18">
                  <c:v>53.426395939086305</c:v>
                </c:pt>
                <c:pt idx="19">
                  <c:v>59.537914691943122</c:v>
                </c:pt>
                <c:pt idx="20">
                  <c:v>59.595407326407859</c:v>
                </c:pt>
                <c:pt idx="21">
                  <c:v>60.978043912175664</c:v>
                </c:pt>
                <c:pt idx="22">
                  <c:v>57.832618025751081</c:v>
                </c:pt>
                <c:pt idx="23">
                  <c:v>69.157509157509139</c:v>
                </c:pt>
                <c:pt idx="24">
                  <c:v>63.399108847867602</c:v>
                </c:pt>
                <c:pt idx="25">
                  <c:v>64.242728184553641</c:v>
                </c:pt>
                <c:pt idx="26">
                  <c:v>61.76847501067919</c:v>
                </c:pt>
                <c:pt idx="27">
                  <c:v>64.354066985645929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8-4ABD-BA91-4CE18800E0DB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Organisasjon!$P$46:$P$73</c:f>
              <c:numCache>
                <c:formatCode>0</c:formatCode>
                <c:ptCount val="28"/>
                <c:pt idx="0">
                  <c:v>61.726078799249514</c:v>
                </c:pt>
                <c:pt idx="1">
                  <c:v>28.85906040268457</c:v>
                </c:pt>
                <c:pt idx="2">
                  <c:v>37.388724035608305</c:v>
                </c:pt>
                <c:pt idx="3">
                  <c:v>47.156726768377261</c:v>
                </c:pt>
                <c:pt idx="4">
                  <c:v>42.027027027027025</c:v>
                </c:pt>
                <c:pt idx="5">
                  <c:v>46.945898778359521</c:v>
                </c:pt>
                <c:pt idx="6">
                  <c:v>45.593869731800787</c:v>
                </c:pt>
                <c:pt idx="7">
                  <c:v>53.653444676409194</c:v>
                </c:pt>
                <c:pt idx="8">
                  <c:v>50</c:v>
                </c:pt>
                <c:pt idx="9">
                  <c:v>41.901408450704224</c:v>
                </c:pt>
                <c:pt idx="10">
                  <c:v>47.111913357400717</c:v>
                </c:pt>
                <c:pt idx="11">
                  <c:v>40.27538726333907</c:v>
                </c:pt>
                <c:pt idx="12">
                  <c:v>37.327188940092178</c:v>
                </c:pt>
                <c:pt idx="13">
                  <c:v>32.581453634085207</c:v>
                </c:pt>
                <c:pt idx="14">
                  <c:v>33.632286995515699</c:v>
                </c:pt>
                <c:pt idx="15">
                  <c:v>37.995337995337991</c:v>
                </c:pt>
                <c:pt idx="16">
                  <c:v>40.576496674057651</c:v>
                </c:pt>
                <c:pt idx="17">
                  <c:v>26.888888888888889</c:v>
                </c:pt>
                <c:pt idx="18">
                  <c:v>41.747104247104247</c:v>
                </c:pt>
                <c:pt idx="19">
                  <c:v>53.239436619718319</c:v>
                </c:pt>
                <c:pt idx="20">
                  <c:v>56.626506024096393</c:v>
                </c:pt>
                <c:pt idx="21">
                  <c:v>58.054711246200597</c:v>
                </c:pt>
                <c:pt idx="22">
                  <c:v>48.122866894197955</c:v>
                </c:pt>
                <c:pt idx="23">
                  <c:v>58.775510204081641</c:v>
                </c:pt>
                <c:pt idx="24">
                  <c:v>71.686746987951807</c:v>
                </c:pt>
                <c:pt idx="25">
                  <c:v>60</c:v>
                </c:pt>
                <c:pt idx="26">
                  <c:v>65.168539325842715</c:v>
                </c:pt>
                <c:pt idx="27">
                  <c:v>58.309859154929583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8-4ABD-BA91-4CE18800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3539961382521"/>
          <c:y val="0.3057917600527460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produsenter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layout>
        <c:manualLayout>
          <c:xMode val="edge"/>
          <c:yMode val="edge"/>
          <c:x val="0.30534052508304749"/>
          <c:y val="1.2010796476580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23239149536751E-2"/>
          <c:y val="0.12548081099620814"/>
          <c:w val="0.87892012752444504"/>
          <c:h val="0.7634754191143636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952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Organisasjon!$E$17:$E$44</c:f>
              <c:numCache>
                <c:formatCode>General</c:formatCode>
                <c:ptCount val="28"/>
                <c:pt idx="0">
                  <c:v>619</c:v>
                </c:pt>
                <c:pt idx="1">
                  <c:v>621</c:v>
                </c:pt>
                <c:pt idx="2">
                  <c:v>632</c:v>
                </c:pt>
                <c:pt idx="3">
                  <c:v>674</c:v>
                </c:pt>
                <c:pt idx="4">
                  <c:v>517</c:v>
                </c:pt>
                <c:pt idx="5">
                  <c:v>371</c:v>
                </c:pt>
                <c:pt idx="6">
                  <c:v>383</c:v>
                </c:pt>
                <c:pt idx="7">
                  <c:v>371</c:v>
                </c:pt>
                <c:pt idx="8">
                  <c:v>345</c:v>
                </c:pt>
                <c:pt idx="9">
                  <c:v>364</c:v>
                </c:pt>
                <c:pt idx="10">
                  <c:v>318</c:v>
                </c:pt>
                <c:pt idx="11">
                  <c:v>271</c:v>
                </c:pt>
                <c:pt idx="12">
                  <c:v>260</c:v>
                </c:pt>
                <c:pt idx="13">
                  <c:v>236</c:v>
                </c:pt>
                <c:pt idx="14">
                  <c:v>238</c:v>
                </c:pt>
                <c:pt idx="15">
                  <c:v>237</c:v>
                </c:pt>
                <c:pt idx="16">
                  <c:v>282</c:v>
                </c:pt>
                <c:pt idx="17">
                  <c:v>289</c:v>
                </c:pt>
                <c:pt idx="18">
                  <c:v>295</c:v>
                </c:pt>
                <c:pt idx="19">
                  <c:v>296</c:v>
                </c:pt>
                <c:pt idx="20">
                  <c:v>303</c:v>
                </c:pt>
                <c:pt idx="21">
                  <c:v>321</c:v>
                </c:pt>
                <c:pt idx="22">
                  <c:v>300</c:v>
                </c:pt>
                <c:pt idx="23">
                  <c:v>252</c:v>
                </c:pt>
                <c:pt idx="24">
                  <c:v>288</c:v>
                </c:pt>
                <c:pt idx="25">
                  <c:v>382</c:v>
                </c:pt>
                <c:pt idx="26">
                  <c:v>463</c:v>
                </c:pt>
                <c:pt idx="27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4-415F-A158-B2D12E6B05BC}"/>
            </c:ext>
          </c:extLst>
        </c:ser>
        <c:ser>
          <c:idx val="4"/>
          <c:order val="1"/>
          <c:tx>
            <c:strRef>
              <c:f>Organisasjon!$D$61</c:f>
              <c:strCache>
                <c:ptCount val="1"/>
                <c:pt idx="0">
                  <c:v>KLF</c:v>
                </c:pt>
              </c:strCache>
            </c:strRef>
          </c:tx>
          <c:spPr>
            <a:ln w="952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Organisasjon!$E$46:$E$73</c:f>
              <c:numCache>
                <c:formatCode>General</c:formatCode>
                <c:ptCount val="28"/>
                <c:pt idx="0">
                  <c:v>212</c:v>
                </c:pt>
                <c:pt idx="1">
                  <c:v>168</c:v>
                </c:pt>
                <c:pt idx="2">
                  <c:v>191</c:v>
                </c:pt>
                <c:pt idx="3">
                  <c:v>195</c:v>
                </c:pt>
                <c:pt idx="4">
                  <c:v>200</c:v>
                </c:pt>
                <c:pt idx="5">
                  <c:v>138</c:v>
                </c:pt>
                <c:pt idx="6">
                  <c:v>141</c:v>
                </c:pt>
                <c:pt idx="7">
                  <c:v>106</c:v>
                </c:pt>
                <c:pt idx="8">
                  <c:v>119</c:v>
                </c:pt>
                <c:pt idx="9">
                  <c:v>112</c:v>
                </c:pt>
                <c:pt idx="10">
                  <c:v>118</c:v>
                </c:pt>
                <c:pt idx="11">
                  <c:v>95</c:v>
                </c:pt>
                <c:pt idx="12">
                  <c:v>88</c:v>
                </c:pt>
                <c:pt idx="13">
                  <c:v>67</c:v>
                </c:pt>
                <c:pt idx="14">
                  <c:v>75</c:v>
                </c:pt>
                <c:pt idx="15">
                  <c:v>85</c:v>
                </c:pt>
                <c:pt idx="16">
                  <c:v>82</c:v>
                </c:pt>
                <c:pt idx="17">
                  <c:v>84</c:v>
                </c:pt>
                <c:pt idx="18">
                  <c:v>80</c:v>
                </c:pt>
                <c:pt idx="19">
                  <c:v>64</c:v>
                </c:pt>
                <c:pt idx="20">
                  <c:v>76</c:v>
                </c:pt>
                <c:pt idx="21">
                  <c:v>69</c:v>
                </c:pt>
                <c:pt idx="22">
                  <c:v>55</c:v>
                </c:pt>
                <c:pt idx="23">
                  <c:v>55</c:v>
                </c:pt>
                <c:pt idx="24">
                  <c:v>37</c:v>
                </c:pt>
                <c:pt idx="25">
                  <c:v>44</c:v>
                </c:pt>
                <c:pt idx="26">
                  <c:v>71</c:v>
                </c:pt>
                <c:pt idx="27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4-415F-A158-B2D12E6B0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ALDER ved slakting,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Organisasjon!$R$32:$R$44</c:f>
              <c:numCache>
                <c:formatCode>0</c:formatCode>
                <c:ptCount val="13"/>
                <c:pt idx="0">
                  <c:v>679.76026743075477</c:v>
                </c:pt>
                <c:pt idx="1">
                  <c:v>685.69614512471685</c:v>
                </c:pt>
                <c:pt idx="2">
                  <c:v>694.82546864899803</c:v>
                </c:pt>
                <c:pt idx="3">
                  <c:v>681.45101781170479</c:v>
                </c:pt>
                <c:pt idx="4">
                  <c:v>686.61200237670812</c:v>
                </c:pt>
                <c:pt idx="5">
                  <c:v>688.77802077638069</c:v>
                </c:pt>
                <c:pt idx="6">
                  <c:v>684.28706939590631</c:v>
                </c:pt>
                <c:pt idx="7">
                  <c:v>657.40386680988172</c:v>
                </c:pt>
                <c:pt idx="8">
                  <c:v>671.29084249084235</c:v>
                </c:pt>
                <c:pt idx="9">
                  <c:v>663.95796178343949</c:v>
                </c:pt>
                <c:pt idx="10">
                  <c:v>680.50277078085651</c:v>
                </c:pt>
                <c:pt idx="11">
                  <c:v>681.35546875</c:v>
                </c:pt>
                <c:pt idx="12">
                  <c:v>686.47657512116314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2-4721-8A58-6BEFC0A1F5BE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Organisasjon!$R$59:$R$73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711.37136465324397</c:v>
                </c:pt>
                <c:pt idx="3">
                  <c:v>694.78378378378352</c:v>
                </c:pt>
                <c:pt idx="4">
                  <c:v>717.04221894943555</c:v>
                </c:pt>
                <c:pt idx="5">
                  <c:v>716.93623188405763</c:v>
                </c:pt>
                <c:pt idx="6">
                  <c:v>701.87577639751566</c:v>
                </c:pt>
                <c:pt idx="7">
                  <c:v>704.71384615384602</c:v>
                </c:pt>
                <c:pt idx="8">
                  <c:v>637.10034602076109</c:v>
                </c:pt>
                <c:pt idx="9">
                  <c:v>682.29629629629619</c:v>
                </c:pt>
                <c:pt idx="10">
                  <c:v>692.6927710843371</c:v>
                </c:pt>
                <c:pt idx="11">
                  <c:v>711.26141078838157</c:v>
                </c:pt>
                <c:pt idx="12">
                  <c:v>704.37960339943356</c:v>
                </c:pt>
                <c:pt idx="13">
                  <c:v>672.06590257879645</c:v>
                </c:pt>
                <c:pt idx="14">
                  <c:v>683.97356828193836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2-4721-8A58-6BEFC0A1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Forhold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2834489524937"/>
          <c:y val="0.1538239322958356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77605015192799E-2"/>
          <c:y val="0.10932675557759032"/>
          <c:w val="0.87206576684377057"/>
          <c:h val="0.77962947341037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Organisasjon!$X$32:$X$44</c:f>
              <c:numCache>
                <c:formatCode>0</c:formatCode>
                <c:ptCount val="13"/>
                <c:pt idx="0">
                  <c:v>362.96681985806873</c:v>
                </c:pt>
                <c:pt idx="1">
                  <c:v>360.90709645947976</c:v>
                </c:pt>
                <c:pt idx="2">
                  <c:v>366.10283991776134</c:v>
                </c:pt>
                <c:pt idx="3">
                  <c:v>379.99861676630206</c:v>
                </c:pt>
                <c:pt idx="4">
                  <c:v>390.71387906699402</c:v>
                </c:pt>
                <c:pt idx="5">
                  <c:v>393.34277946458695</c:v>
                </c:pt>
                <c:pt idx="6">
                  <c:v>396.8458548627554</c:v>
                </c:pt>
                <c:pt idx="7">
                  <c:v>401.64470832223384</c:v>
                </c:pt>
                <c:pt idx="8">
                  <c:v>399.83572189385308</c:v>
                </c:pt>
                <c:pt idx="9">
                  <c:v>398.2593887917435</c:v>
                </c:pt>
                <c:pt idx="10">
                  <c:v>390.28137588369492</c:v>
                </c:pt>
                <c:pt idx="11">
                  <c:v>383.68707594523244</c:v>
                </c:pt>
                <c:pt idx="12">
                  <c:v>372.99392896420153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6-45D8-9931-ADD79FA69E1B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Organisasjon!$X$59:$X$73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359.34171745866087</c:v>
                </c:pt>
                <c:pt idx="3">
                  <c:v>358.42508666442944</c:v>
                </c:pt>
                <c:pt idx="4">
                  <c:v>318.16970477047892</c:v>
                </c:pt>
                <c:pt idx="5">
                  <c:v>338.53601579517647</c:v>
                </c:pt>
                <c:pt idx="6">
                  <c:v>373.24529467383184</c:v>
                </c:pt>
                <c:pt idx="7">
                  <c:v>381.86866059017603</c:v>
                </c:pt>
                <c:pt idx="8">
                  <c:v>421.59334257987865</c:v>
                </c:pt>
                <c:pt idx="9">
                  <c:v>355.43894505123149</c:v>
                </c:pt>
                <c:pt idx="10">
                  <c:v>377.60887610542665</c:v>
                </c:pt>
                <c:pt idx="11">
                  <c:v>372.65372877979769</c:v>
                </c:pt>
                <c:pt idx="12">
                  <c:v>375.55410716686447</c:v>
                </c:pt>
                <c:pt idx="13">
                  <c:v>392.70618727945873</c:v>
                </c:pt>
                <c:pt idx="14">
                  <c:v>368.80965586384542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6-45D8-9931-ADD79FA6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915778530537347E-2"/>
              <c:y val="0.297995490517377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2225823219349"/>
          <c:y val="0.5638754090871745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194</c:v>
                </c:pt>
                <c:pt idx="1">
                  <c:v>57</c:v>
                </c:pt>
                <c:pt idx="2">
                  <c:v>92</c:v>
                </c:pt>
                <c:pt idx="3">
                  <c:v>5</c:v>
                </c:pt>
                <c:pt idx="4">
                  <c:v>122</c:v>
                </c:pt>
                <c:pt idx="5">
                  <c:v>16</c:v>
                </c:pt>
                <c:pt idx="6">
                  <c:v>55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C-4724-97AC-443B200AB979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110</c:v>
                </c:pt>
                <c:pt idx="1">
                  <c:v>63</c:v>
                </c:pt>
                <c:pt idx="2">
                  <c:v>59</c:v>
                </c:pt>
                <c:pt idx="3">
                  <c:v>5</c:v>
                </c:pt>
                <c:pt idx="4">
                  <c:v>60</c:v>
                </c:pt>
                <c:pt idx="5">
                  <c:v>18</c:v>
                </c:pt>
                <c:pt idx="6">
                  <c:v>28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C-4724-97AC-443B200AB979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83</c:v>
                </c:pt>
                <c:pt idx="1">
                  <c:v>73</c:v>
                </c:pt>
                <c:pt idx="2">
                  <c:v>46</c:v>
                </c:pt>
                <c:pt idx="3">
                  <c:v>5</c:v>
                </c:pt>
                <c:pt idx="4">
                  <c:v>58</c:v>
                </c:pt>
                <c:pt idx="5">
                  <c:v>24</c:v>
                </c:pt>
                <c:pt idx="6">
                  <c:v>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C-4724-97AC-443B200AB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5042360626165903E-2"/>
              <c:y val="0.45352611272357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2186353364652995E-2"/>
          <c:h val="0.218327726649604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andelen overfete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</c:formatCode>
                <c:ptCount val="8"/>
                <c:pt idx="0">
                  <c:v>66.172381835032425</c:v>
                </c:pt>
                <c:pt idx="1">
                  <c:v>56.554307116104845</c:v>
                </c:pt>
                <c:pt idx="2">
                  <c:v>65.454545454545453</c:v>
                </c:pt>
                <c:pt idx="3">
                  <c:v>81.818181818181813</c:v>
                </c:pt>
                <c:pt idx="4">
                  <c:v>54.891304347826086</c:v>
                </c:pt>
                <c:pt idx="5">
                  <c:v>57.575757575757585</c:v>
                </c:pt>
                <c:pt idx="6">
                  <c:v>57.142857142857153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55-45F9-8F44-A734D54CD849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</c:formatCode>
                <c:ptCount val="8"/>
                <c:pt idx="0">
                  <c:v>74.486301369863014</c:v>
                </c:pt>
                <c:pt idx="1">
                  <c:v>56.19335347432024</c:v>
                </c:pt>
                <c:pt idx="2">
                  <c:v>64.948453608247419</c:v>
                </c:pt>
                <c:pt idx="3">
                  <c:v>66.666666666666686</c:v>
                </c:pt>
                <c:pt idx="4">
                  <c:v>55.742296918767501</c:v>
                </c:pt>
                <c:pt idx="5">
                  <c:v>53.608247422680435</c:v>
                </c:pt>
                <c:pt idx="6">
                  <c:v>39.495798319327747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55-45F9-8F44-A734D54CD849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59.299781181619267</c:v>
                </c:pt>
                <c:pt idx="1">
                  <c:v>48.426150121065376</c:v>
                </c:pt>
                <c:pt idx="2">
                  <c:v>70.930232558139551</c:v>
                </c:pt>
                <c:pt idx="3">
                  <c:v>60</c:v>
                </c:pt>
                <c:pt idx="4">
                  <c:v>65.594855305466254</c:v>
                </c:pt>
                <c:pt idx="5">
                  <c:v>82.03125</c:v>
                </c:pt>
                <c:pt idx="6">
                  <c:v>48.412698412698397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55-45F9-8F44-A734D54C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042360626165903E-2"/>
              <c:y val="0.453526112723575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172888129103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FETTGRUPPE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Regorg!$R$28:$R$35</c:f>
              <c:numCache>
                <c:formatCode>0.00</c:formatCode>
                <c:ptCount val="8"/>
                <c:pt idx="0">
                  <c:v>7.1065801668211313</c:v>
                </c:pt>
                <c:pt idx="1">
                  <c:v>6.8651685393258388</c:v>
                </c:pt>
                <c:pt idx="2">
                  <c:v>7.0969696969696976</c:v>
                </c:pt>
                <c:pt idx="3">
                  <c:v>7.3636363636363615</c:v>
                </c:pt>
                <c:pt idx="4">
                  <c:v>6.7146739130434794</c:v>
                </c:pt>
                <c:pt idx="5">
                  <c:v>7.045454545454545</c:v>
                </c:pt>
                <c:pt idx="6">
                  <c:v>6.9387755102040813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9-4117-AB17-3DA21EC00D01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Regorg!$R$19:$R$26</c:f>
              <c:numCache>
                <c:formatCode>0.00</c:formatCode>
                <c:ptCount val="8"/>
                <c:pt idx="0">
                  <c:v>7.3647260273972606</c:v>
                </c:pt>
                <c:pt idx="1">
                  <c:v>6.9154078549848945</c:v>
                </c:pt>
                <c:pt idx="2">
                  <c:v>7.0773195876288657</c:v>
                </c:pt>
                <c:pt idx="3">
                  <c:v>7</c:v>
                </c:pt>
                <c:pt idx="4">
                  <c:v>6.6974789915966388</c:v>
                </c:pt>
                <c:pt idx="5">
                  <c:v>6.7113402061855663</c:v>
                </c:pt>
                <c:pt idx="6">
                  <c:v>6.1260504201680659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9-4117-AB17-3DA21EC00D01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Regorg!$R$10:$R$17</c:f>
              <c:numCache>
                <c:formatCode>0.00</c:formatCode>
                <c:ptCount val="8"/>
                <c:pt idx="0">
                  <c:v>6.8249452954048149</c:v>
                </c:pt>
                <c:pt idx="1">
                  <c:v>6.6489104116222748</c:v>
                </c:pt>
                <c:pt idx="2">
                  <c:v>7.1453488372093004</c:v>
                </c:pt>
                <c:pt idx="3">
                  <c:v>6.6</c:v>
                </c:pt>
                <c:pt idx="4">
                  <c:v>7.1350482315112549</c:v>
                </c:pt>
                <c:pt idx="5">
                  <c:v>8.1640625</c:v>
                </c:pt>
                <c:pt idx="6">
                  <c:v>6.4603174603174605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99-4117-AB17-3DA21EC00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til 15)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63547908343909E-2"/>
          <c:y val="0.15949025582315682"/>
          <c:w val="0.87875366122089382"/>
          <c:h val="0.66867610874770234"/>
        </c:manualLayout>
      </c:layout>
      <c:lineChart>
        <c:grouping val="standard"/>
        <c:varyColors val="0"/>
        <c:ser>
          <c:idx val="0"/>
          <c:order val="0"/>
          <c:tx>
            <c:strRef>
              <c:f>År!$P$6:$P$7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6.3905653832813041</c:v>
                </c:pt>
                <c:pt idx="1">
                  <c:v>6.4209804593760706</c:v>
                </c:pt>
                <c:pt idx="2">
                  <c:v>6.7532508721852196</c:v>
                </c:pt>
                <c:pt idx="3">
                  <c:v>6.5478841870824045</c:v>
                </c:pt>
                <c:pt idx="4">
                  <c:v>6.5757812500000004</c:v>
                </c:pt>
                <c:pt idx="5">
                  <c:v>6.4994802494802482</c:v>
                </c:pt>
                <c:pt idx="6">
                  <c:v>6.4826904055390724</c:v>
                </c:pt>
                <c:pt idx="7">
                  <c:v>6.5589668615984396</c:v>
                </c:pt>
                <c:pt idx="8">
                  <c:v>6.3347302252488218</c:v>
                </c:pt>
                <c:pt idx="9">
                  <c:v>6.4754856614246092</c:v>
                </c:pt>
                <c:pt idx="10">
                  <c:v>6.4666993143976486</c:v>
                </c:pt>
                <c:pt idx="11">
                  <c:v>6.2861557478368386</c:v>
                </c:pt>
                <c:pt idx="12">
                  <c:v>6.242</c:v>
                </c:pt>
                <c:pt idx="13">
                  <c:v>6.1289327575570622</c:v>
                </c:pt>
                <c:pt idx="14">
                  <c:v>6.2597402597402603</c:v>
                </c:pt>
                <c:pt idx="15">
                  <c:v>5.9709762532981552</c:v>
                </c:pt>
                <c:pt idx="16">
                  <c:v>5.8896976483762602</c:v>
                </c:pt>
                <c:pt idx="17">
                  <c:v>6.3664564686737197</c:v>
                </c:pt>
                <c:pt idx="18">
                  <c:v>6.5950284826514771</c:v>
                </c:pt>
                <c:pt idx="19">
                  <c:v>6.8871287128712879</c:v>
                </c:pt>
                <c:pt idx="20">
                  <c:v>6.9026876737720109</c:v>
                </c:pt>
                <c:pt idx="21">
                  <c:v>6.8955158902916862</c:v>
                </c:pt>
                <c:pt idx="22">
                  <c:v>6.7880512091038403</c:v>
                </c:pt>
                <c:pt idx="23">
                  <c:v>7.2096668843892884</c:v>
                </c:pt>
                <c:pt idx="24">
                  <c:v>6.9234581497797363</c:v>
                </c:pt>
                <c:pt idx="25">
                  <c:v>7.0510638297872319</c:v>
                </c:pt>
                <c:pt idx="26">
                  <c:v>6.9629080118694349</c:v>
                </c:pt>
                <c:pt idx="27">
                  <c:v>6.9766763848396494</c:v>
                </c:pt>
                <c:pt idx="28">
                  <c:v>6.9488286066584468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4-4F20-86C8-694401DD5372}"/>
            </c:ext>
          </c:extLst>
        </c:ser>
        <c:ser>
          <c:idx val="1"/>
          <c:order val="1"/>
          <c:tx>
            <c:v>Middel fettgruppe i 2021</c:v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0.00</c:formatCode>
                <c:ptCount val="29"/>
                <c:pt idx="0">
                  <c:v>6.9488286066584468</c:v>
                </c:pt>
                <c:pt idx="1">
                  <c:v>6.9488286066584468</c:v>
                </c:pt>
                <c:pt idx="2">
                  <c:v>6.9488286066584468</c:v>
                </c:pt>
                <c:pt idx="3">
                  <c:v>6.9488286066584468</c:v>
                </c:pt>
                <c:pt idx="4">
                  <c:v>6.9488286066584468</c:v>
                </c:pt>
                <c:pt idx="5">
                  <c:v>6.9488286066584468</c:v>
                </c:pt>
                <c:pt idx="6">
                  <c:v>6.9488286066584468</c:v>
                </c:pt>
                <c:pt idx="7">
                  <c:v>6.9488286066584468</c:v>
                </c:pt>
                <c:pt idx="8">
                  <c:v>6.9488286066584468</c:v>
                </c:pt>
                <c:pt idx="9">
                  <c:v>6.9488286066584468</c:v>
                </c:pt>
                <c:pt idx="10">
                  <c:v>6.9488286066584468</c:v>
                </c:pt>
                <c:pt idx="11">
                  <c:v>6.9488286066584468</c:v>
                </c:pt>
                <c:pt idx="12">
                  <c:v>6.9488286066584468</c:v>
                </c:pt>
                <c:pt idx="13">
                  <c:v>6.9488286066584468</c:v>
                </c:pt>
                <c:pt idx="14">
                  <c:v>6.9488286066584468</c:v>
                </c:pt>
                <c:pt idx="15">
                  <c:v>6.9488286066584468</c:v>
                </c:pt>
                <c:pt idx="16">
                  <c:v>6.9488286066584468</c:v>
                </c:pt>
                <c:pt idx="17">
                  <c:v>6.9488286066584468</c:v>
                </c:pt>
                <c:pt idx="18">
                  <c:v>6.9488286066584468</c:v>
                </c:pt>
                <c:pt idx="19">
                  <c:v>6.9488286066584468</c:v>
                </c:pt>
                <c:pt idx="20">
                  <c:v>6.9488286066584468</c:v>
                </c:pt>
                <c:pt idx="21">
                  <c:v>6.9488286066584468</c:v>
                </c:pt>
                <c:pt idx="22">
                  <c:v>6.9488286066584468</c:v>
                </c:pt>
                <c:pt idx="23">
                  <c:v>6.9488286066584468</c:v>
                </c:pt>
                <c:pt idx="24">
                  <c:v>6.9488286066584468</c:v>
                </c:pt>
                <c:pt idx="25">
                  <c:v>6.9488286066584468</c:v>
                </c:pt>
                <c:pt idx="26">
                  <c:v>6.9488286066584468</c:v>
                </c:pt>
                <c:pt idx="27">
                  <c:v>6.9488286066584468</c:v>
                </c:pt>
                <c:pt idx="28">
                  <c:v>6.9488286066584468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5-49FE-94D4-F3C1BD34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in val="5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KLASSE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4.3623725671918434</c:v>
                </c:pt>
                <c:pt idx="1">
                  <c:v>4.8277153558052435</c:v>
                </c:pt>
                <c:pt idx="2">
                  <c:v>4.3030303030303036</c:v>
                </c:pt>
                <c:pt idx="3">
                  <c:v>4.6818181818181808</c:v>
                </c:pt>
                <c:pt idx="4">
                  <c:v>4.1684782608695663</c:v>
                </c:pt>
                <c:pt idx="5">
                  <c:v>4.6363636363636367</c:v>
                </c:pt>
                <c:pt idx="6">
                  <c:v>4.290816326530611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0-42C6-A2A0-A1DFFCDB18DB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4.441780821917809</c:v>
                </c:pt>
                <c:pt idx="1">
                  <c:v>4.6072507552870086</c:v>
                </c:pt>
                <c:pt idx="2">
                  <c:v>4.3814432989690717</c:v>
                </c:pt>
                <c:pt idx="3">
                  <c:v>4.2424242424242431</c:v>
                </c:pt>
                <c:pt idx="4">
                  <c:v>4.0476190476190474</c:v>
                </c:pt>
                <c:pt idx="5">
                  <c:v>3.9381443298969088</c:v>
                </c:pt>
                <c:pt idx="6">
                  <c:v>3.6638655462184873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50-42C6-A2A0-A1DFFCDB18DB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4.2231947483588623</c:v>
                </c:pt>
                <c:pt idx="1">
                  <c:v>4.464891041162228</c:v>
                </c:pt>
                <c:pt idx="2">
                  <c:v>4.424418604651164</c:v>
                </c:pt>
                <c:pt idx="3">
                  <c:v>3.7333333333333343</c:v>
                </c:pt>
                <c:pt idx="4">
                  <c:v>4.2154340836012851</c:v>
                </c:pt>
                <c:pt idx="5">
                  <c:v>4.546875</c:v>
                </c:pt>
                <c:pt idx="6">
                  <c:v>4.1111111111111116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50-42C6-A2A0-A1DFFCDB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SLAKTEVEKT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269.10174235403167</c:v>
                </c:pt>
                <c:pt idx="1">
                  <c:v>246.08876404494379</c:v>
                </c:pt>
                <c:pt idx="2">
                  <c:v>234.63939393939401</c:v>
                </c:pt>
                <c:pt idx="3">
                  <c:v>294.51363636363641</c:v>
                </c:pt>
                <c:pt idx="4">
                  <c:v>261.44279891304353</c:v>
                </c:pt>
                <c:pt idx="5">
                  <c:v>263.11969696969703</c:v>
                </c:pt>
                <c:pt idx="6">
                  <c:v>264.22244897959177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3-4526-A096-3E2CFFD9DD1F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</c:formatCode>
                <c:ptCount val="8"/>
                <c:pt idx="0">
                  <c:v>268.00034246575314</c:v>
                </c:pt>
                <c:pt idx="1">
                  <c:v>245.53202416918433</c:v>
                </c:pt>
                <c:pt idx="2">
                  <c:v>222.54742268041224</c:v>
                </c:pt>
                <c:pt idx="3">
                  <c:v>258.69696969696957</c:v>
                </c:pt>
                <c:pt idx="4">
                  <c:v>264.58095238095257</c:v>
                </c:pt>
                <c:pt idx="5">
                  <c:v>242.1422680412372</c:v>
                </c:pt>
                <c:pt idx="6">
                  <c:v>226.44453781512601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3-4526-A096-3E2CFFD9DD1F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</c:formatCode>
                <c:ptCount val="8"/>
                <c:pt idx="0">
                  <c:v>262.20437636761471</c:v>
                </c:pt>
                <c:pt idx="1">
                  <c:v>229.80096852300235</c:v>
                </c:pt>
                <c:pt idx="2">
                  <c:v>229.73139534883728</c:v>
                </c:pt>
                <c:pt idx="3">
                  <c:v>225.24000000000004</c:v>
                </c:pt>
                <c:pt idx="4">
                  <c:v>257.21800643086806</c:v>
                </c:pt>
                <c:pt idx="5">
                  <c:v>254.55156249999999</c:v>
                </c:pt>
                <c:pt idx="6">
                  <c:v>249.99920634920625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3-4526-A096-3E2CFFD9D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andelsprosent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80.163447251114405</c:v>
                </c:pt>
                <c:pt idx="1">
                  <c:v>19.836552748885588</c:v>
                </c:pt>
                <c:pt idx="2">
                  <c:v>93.75</c:v>
                </c:pt>
                <c:pt idx="3">
                  <c:v>6.25</c:v>
                </c:pt>
                <c:pt idx="4">
                  <c:v>91.770573566084778</c:v>
                </c:pt>
                <c:pt idx="5">
                  <c:v>8.2294264339152097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A4-4E9C-AD7A-F7479F9B4A1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63.825136612021865</c:v>
                </c:pt>
                <c:pt idx="1">
                  <c:v>36.174863387978142</c:v>
                </c:pt>
                <c:pt idx="2">
                  <c:v>85.462555066079275</c:v>
                </c:pt>
                <c:pt idx="3">
                  <c:v>14.537444933920703</c:v>
                </c:pt>
                <c:pt idx="4">
                  <c:v>78.634361233480178</c:v>
                </c:pt>
                <c:pt idx="5">
                  <c:v>21.365638766519819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A4-4E9C-AD7A-F7479F9B4A1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52.52873563218391</c:v>
                </c:pt>
                <c:pt idx="1">
                  <c:v>47.47126436781609</c:v>
                </c:pt>
                <c:pt idx="2">
                  <c:v>91.978609625668454</c:v>
                </c:pt>
                <c:pt idx="3">
                  <c:v>8.0213903743315509</c:v>
                </c:pt>
                <c:pt idx="4">
                  <c:v>70.842824601366758</c:v>
                </c:pt>
                <c:pt idx="5">
                  <c:v>29.15717539863325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A4-4E9C-AD7A-F7479F9B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17609819732253"/>
          <c:y val="0.22402775565114261"/>
          <c:w val="5.9959917411253172E-2"/>
          <c:h val="0.16948262846829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antall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General</c:formatCode>
                <c:ptCount val="8"/>
                <c:pt idx="0">
                  <c:v>1079</c:v>
                </c:pt>
                <c:pt idx="1">
                  <c:v>267</c:v>
                </c:pt>
                <c:pt idx="2">
                  <c:v>330</c:v>
                </c:pt>
                <c:pt idx="3">
                  <c:v>22</c:v>
                </c:pt>
                <c:pt idx="4">
                  <c:v>736</c:v>
                </c:pt>
                <c:pt idx="5">
                  <c:v>66</c:v>
                </c:pt>
                <c:pt idx="6">
                  <c:v>196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E-459E-A9BA-99E818B1757B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584</c:v>
                </c:pt>
                <c:pt idx="1">
                  <c:v>331</c:v>
                </c:pt>
                <c:pt idx="2">
                  <c:v>194</c:v>
                </c:pt>
                <c:pt idx="3">
                  <c:v>33</c:v>
                </c:pt>
                <c:pt idx="4">
                  <c:v>357</c:v>
                </c:pt>
                <c:pt idx="5">
                  <c:v>97</c:v>
                </c:pt>
                <c:pt idx="6">
                  <c:v>119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E-459E-A9BA-99E818B1757B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457</c:v>
                </c:pt>
                <c:pt idx="1">
                  <c:v>413</c:v>
                </c:pt>
                <c:pt idx="2">
                  <c:v>172</c:v>
                </c:pt>
                <c:pt idx="3">
                  <c:v>15</c:v>
                </c:pt>
                <c:pt idx="4">
                  <c:v>311</c:v>
                </c:pt>
                <c:pt idx="5">
                  <c:v>128</c:v>
                </c:pt>
                <c:pt idx="6">
                  <c:v>126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E-459E-A9BA-99E818B17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6.6902115053210143E-2"/>
          <c:h val="0.18429368534188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</c:formatCode>
                <c:ptCount val="6"/>
                <c:pt idx="0">
                  <c:v>65.737051792828694</c:v>
                </c:pt>
                <c:pt idx="1">
                  <c:v>60.073937153419585</c:v>
                </c:pt>
                <c:pt idx="2">
                  <c:v>57.914572864321599</c:v>
                </c:pt>
                <c:pt idx="3">
                  <c:v>66.666666666666686</c:v>
                </c:pt>
                <c:pt idx="4">
                  <c:v>0</c:v>
                </c:pt>
                <c:pt idx="5">
                  <c:v>57.278481012658226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C-451E-963C-FF17872D2BC8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</c:formatCode>
                <c:ptCount val="6"/>
                <c:pt idx="0">
                  <c:v>74.52339688041593</c:v>
                </c:pt>
                <c:pt idx="1">
                  <c:v>64.64285714285711</c:v>
                </c:pt>
                <c:pt idx="2">
                  <c:v>49.370277078085643</c:v>
                </c:pt>
                <c:pt idx="3">
                  <c:v>51.5625</c:v>
                </c:pt>
                <c:pt idx="4">
                  <c:v>0</c:v>
                </c:pt>
                <c:pt idx="5">
                  <c:v>57.178841309823682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C-451E-963C-FF17872D2BC8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</c:formatCode>
                <c:ptCount val="6"/>
                <c:pt idx="0">
                  <c:v>59.225512528473807</c:v>
                </c:pt>
                <c:pt idx="1">
                  <c:v>68.367346938775526</c:v>
                </c:pt>
                <c:pt idx="2">
                  <c:v>59.159159159159181</c:v>
                </c:pt>
                <c:pt idx="3">
                  <c:v>75</c:v>
                </c:pt>
                <c:pt idx="4">
                  <c:v>0</c:v>
                </c:pt>
                <c:pt idx="5">
                  <c:v>54.724409448818896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0C-451E-963C-FF17872D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95810011700353"/>
          <c:y val="0.16267220130092436"/>
          <c:w val="6.0664621741559413E-2"/>
          <c:h val="0.18795840465593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</a:t>
            </a:r>
            <a:r>
              <a:rPr lang="nb-NO" sz="2000" baseline="0"/>
              <a:t> a</a:t>
            </a:r>
            <a:r>
              <a:rPr lang="nb-NO" sz="2000"/>
              <a:t>ntall produsenter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178</c:v>
                </c:pt>
                <c:pt idx="1">
                  <c:v>133</c:v>
                </c:pt>
                <c:pt idx="2">
                  <c:v>156</c:v>
                </c:pt>
                <c:pt idx="3">
                  <c:v>6</c:v>
                </c:pt>
                <c:pt idx="4">
                  <c:v>0</c:v>
                </c:pt>
                <c:pt idx="5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6D-495E-BCA8-6AE2FB29968A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General</c:formatCode>
                <c:ptCount val="6"/>
                <c:pt idx="0">
                  <c:v>103</c:v>
                </c:pt>
                <c:pt idx="1">
                  <c:v>80</c:v>
                </c:pt>
                <c:pt idx="2">
                  <c:v>79</c:v>
                </c:pt>
                <c:pt idx="3">
                  <c:v>17</c:v>
                </c:pt>
                <c:pt idx="4">
                  <c:v>0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6D-495E-BCA8-6AE2FB29968A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General</c:formatCode>
                <c:ptCount val="6"/>
                <c:pt idx="0">
                  <c:v>74</c:v>
                </c:pt>
                <c:pt idx="1">
                  <c:v>70</c:v>
                </c:pt>
                <c:pt idx="2">
                  <c:v>69</c:v>
                </c:pt>
                <c:pt idx="3">
                  <c:v>13</c:v>
                </c:pt>
                <c:pt idx="4">
                  <c:v>0</c:v>
                </c:pt>
                <c:pt idx="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6D-495E-BCA8-6AE2FB299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24190199116686"/>
          <c:y val="0.1844113317357069"/>
          <c:w val="6.8161275021345211E-2"/>
          <c:h val="0.18578449161246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FETTGRUPPE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Bedrifter!$M$24:$M$29</c:f>
              <c:numCache>
                <c:formatCode>0.00</c:formatCode>
                <c:ptCount val="6"/>
                <c:pt idx="0">
                  <c:v>7.117529880478088</c:v>
                </c:pt>
                <c:pt idx="1">
                  <c:v>6.8872458410351189</c:v>
                </c:pt>
                <c:pt idx="2">
                  <c:v>6.8341708542713597</c:v>
                </c:pt>
                <c:pt idx="3">
                  <c:v>7.1025641025641004</c:v>
                </c:pt>
                <c:pt idx="4">
                  <c:v>0</c:v>
                </c:pt>
                <c:pt idx="5">
                  <c:v>6.9082278481012649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B-4B3B-BF94-E06FFE015422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Bedrifter!$M$17:$M$22</c:f>
              <c:numCache>
                <c:formatCode>0.00</c:formatCode>
                <c:ptCount val="6"/>
                <c:pt idx="0">
                  <c:v>7.3604852686308497</c:v>
                </c:pt>
                <c:pt idx="1">
                  <c:v>7.0642857142857114</c:v>
                </c:pt>
                <c:pt idx="2">
                  <c:v>6.4710327455919412</c:v>
                </c:pt>
                <c:pt idx="3">
                  <c:v>6.484375</c:v>
                </c:pt>
                <c:pt idx="4">
                  <c:v>0</c:v>
                </c:pt>
                <c:pt idx="5">
                  <c:v>6.9420654911838806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B-4B3B-BF94-E06FFE015422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Bedrifter!$M$10:$M$15</c:f>
              <c:numCache>
                <c:formatCode>0.00</c:formatCode>
                <c:ptCount val="6"/>
                <c:pt idx="0">
                  <c:v>6.808656036446469</c:v>
                </c:pt>
                <c:pt idx="1">
                  <c:v>7.0850340136054442</c:v>
                </c:pt>
                <c:pt idx="2">
                  <c:v>6.933933933933937</c:v>
                </c:pt>
                <c:pt idx="3">
                  <c:v>7.0625</c:v>
                </c:pt>
                <c:pt idx="4">
                  <c:v>0</c:v>
                </c:pt>
                <c:pt idx="5">
                  <c:v>6.9901574803149593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B-4B3B-BF94-E06FFE01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1402249416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10000105408508"/>
          <c:y val="0.15832437521396783"/>
          <c:w val="6.4948423615722728E-2"/>
          <c:h val="0.19013231769941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KLASSE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4.3725099601593627</c:v>
                </c:pt>
                <c:pt idx="1">
                  <c:v>4.2365988909426999</c:v>
                </c:pt>
                <c:pt idx="2">
                  <c:v>4.2135678391959805</c:v>
                </c:pt>
                <c:pt idx="3">
                  <c:v>4.5641025641025612</c:v>
                </c:pt>
                <c:pt idx="4">
                  <c:v>0</c:v>
                </c:pt>
                <c:pt idx="5">
                  <c:v>4.8101265822784809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5-404F-936B-79FCC1466FA7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4.3674176776429805</c:v>
                </c:pt>
                <c:pt idx="1">
                  <c:v>4.3535714285714278</c:v>
                </c:pt>
                <c:pt idx="2">
                  <c:v>3.9949622166246863</c:v>
                </c:pt>
                <c:pt idx="3">
                  <c:v>4.078125</c:v>
                </c:pt>
                <c:pt idx="4">
                  <c:v>0</c:v>
                </c:pt>
                <c:pt idx="5">
                  <c:v>4.4987405541561714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5-404F-936B-79FCC1466FA7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4.1981776765375844</c:v>
                </c:pt>
                <c:pt idx="1">
                  <c:v>4.3469387755102051</c:v>
                </c:pt>
                <c:pt idx="2">
                  <c:v>4.2012012012012008</c:v>
                </c:pt>
                <c:pt idx="3">
                  <c:v>4.5</c:v>
                </c:pt>
                <c:pt idx="4">
                  <c:v>0</c:v>
                </c:pt>
                <c:pt idx="5">
                  <c:v>4.4606299212598435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75-404F-936B-79FCC1466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7286131402249416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16425808219751"/>
          <c:y val="9.5280896953098271E-2"/>
          <c:w val="6.387747314718191E-2"/>
          <c:h val="0.194480143786374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SLAKTEVEKT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</c:formatCode>
                <c:ptCount val="6"/>
                <c:pt idx="0">
                  <c:v>272.68942231075704</c:v>
                </c:pt>
                <c:pt idx="1">
                  <c:v>240.20924214417741</c:v>
                </c:pt>
                <c:pt idx="2">
                  <c:v>261.64309045226128</c:v>
                </c:pt>
                <c:pt idx="3">
                  <c:v>264.5179487179488</c:v>
                </c:pt>
                <c:pt idx="4">
                  <c:v>0</c:v>
                </c:pt>
                <c:pt idx="5">
                  <c:v>250.74272151898737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C-4969-BEE9-B47E12498D25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Bedrifter!$O$17:$O$22</c:f>
              <c:numCache>
                <c:formatCode>0</c:formatCode>
                <c:ptCount val="6"/>
                <c:pt idx="0">
                  <c:v>271.02599653379536</c:v>
                </c:pt>
                <c:pt idx="1">
                  <c:v>235.40749999999997</c:v>
                </c:pt>
                <c:pt idx="2">
                  <c:v>248.84785894206561</c:v>
                </c:pt>
                <c:pt idx="3">
                  <c:v>236.953125</c:v>
                </c:pt>
                <c:pt idx="4">
                  <c:v>0</c:v>
                </c:pt>
                <c:pt idx="5">
                  <c:v>247.18110831234264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2C-4969-BEE9-B47E12498D25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Bedrifter!$O$10:$O$15</c:f>
              <c:numCache>
                <c:formatCode>0</c:formatCode>
                <c:ptCount val="6"/>
                <c:pt idx="0">
                  <c:v>265.8145785876992</c:v>
                </c:pt>
                <c:pt idx="1">
                  <c:v>239.3632653061226</c:v>
                </c:pt>
                <c:pt idx="2">
                  <c:v>251.56306306306311</c:v>
                </c:pt>
                <c:pt idx="3">
                  <c:v>275.68958333333342</c:v>
                </c:pt>
                <c:pt idx="4">
                  <c:v>0</c:v>
                </c:pt>
                <c:pt idx="5">
                  <c:v>231.5667322834644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C-4969-BEE9-B47E1249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Slaktevekt</a:t>
                </a:r>
                <a:r>
                  <a:rPr lang="en-US" sz="1050" b="1"/>
                  <a:t> i kg</a:t>
                </a:r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63187131729"/>
          <c:y val="9.3106983909619995E-2"/>
          <c:w val="6.1735572210100245E-2"/>
          <c:h val="0.207523622047244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antall</a:t>
            </a:r>
            <a:r>
              <a:rPr lang="nb-NO" sz="2000" baseline="0"/>
              <a:t> SLAKT </a:t>
            </a:r>
            <a:r>
              <a:rPr lang="nb-NO" sz="2000"/>
              <a:t>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1004</c:v>
                </c:pt>
                <c:pt idx="1">
                  <c:v>541</c:v>
                </c:pt>
                <c:pt idx="2">
                  <c:v>796</c:v>
                </c:pt>
                <c:pt idx="3">
                  <c:v>39</c:v>
                </c:pt>
                <c:pt idx="4">
                  <c:v>0</c:v>
                </c:pt>
                <c:pt idx="5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5-40E4-BC41-EF042BD08F8A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577</c:v>
                </c:pt>
                <c:pt idx="1">
                  <c:v>280</c:v>
                </c:pt>
                <c:pt idx="2">
                  <c:v>397</c:v>
                </c:pt>
                <c:pt idx="3">
                  <c:v>64</c:v>
                </c:pt>
                <c:pt idx="4">
                  <c:v>0</c:v>
                </c:pt>
                <c:pt idx="5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F5-40E4-BC41-EF042BD08F8A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439</c:v>
                </c:pt>
                <c:pt idx="1">
                  <c:v>294</c:v>
                </c:pt>
                <c:pt idx="2">
                  <c:v>333</c:v>
                </c:pt>
                <c:pt idx="3">
                  <c:v>48</c:v>
                </c:pt>
                <c:pt idx="4">
                  <c:v>0</c:v>
                </c:pt>
                <c:pt idx="5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5-40E4-BC41-EF042BD0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Antall slakt</a:t>
                </a:r>
                <a:endParaRPr lang="en-US" sz="1050" b="1"/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98892533190455"/>
          <c:y val="0.10095302742329623"/>
          <c:w val="6.2806522678641077E-2"/>
          <c:h val="0.1996774368721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9978327411004268"/>
          <c:y val="1.714260289210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318879375217614"/>
        </c:manualLayout>
      </c:layout>
      <c:lineChart>
        <c:grouping val="standard"/>
        <c:varyColors val="0"/>
        <c:ser>
          <c:idx val="0"/>
          <c:order val="0"/>
          <c:tx>
            <c:strRef>
              <c:f>År!$M$6:$M$7</c:f>
              <c:strCache>
                <c:ptCount val="2"/>
                <c:pt idx="0">
                  <c:v>Middel</c:v>
                </c:pt>
                <c:pt idx="1">
                  <c:v>klasse</c:v>
                </c:pt>
              </c:strCache>
            </c:strRef>
          </c:tx>
          <c:spPr>
            <a:ln w="1143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0390639700928741E-2"/>
                  <c:y val="-6.2397393487508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F-46D7-AB19-39BE8546AAA1}"/>
                </c:ext>
              </c:extLst>
            </c:dLbl>
            <c:dLbl>
              <c:idx val="1"/>
              <c:layout>
                <c:manualLayout>
                  <c:x val="-2.6507831611207337E-2"/>
                  <c:y val="3.78841317602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6-4FF6-B2B1-3958BD2246D3}"/>
                </c:ext>
              </c:extLst>
            </c:dLbl>
            <c:dLbl>
              <c:idx val="2"/>
              <c:layout>
                <c:manualLayout>
                  <c:x val="-2.4468767641114483E-2"/>
                  <c:y val="-4.90265234544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6-4FF6-B2B1-3958BD2246D3}"/>
                </c:ext>
              </c:extLst>
            </c:dLbl>
            <c:dLbl>
              <c:idx val="3"/>
              <c:layout>
                <c:manualLayout>
                  <c:x val="-2.7527363596253775E-2"/>
                  <c:y val="5.348348013215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6-4FF6-B2B1-3958BD2246D3}"/>
                </c:ext>
              </c:extLst>
            </c:dLbl>
            <c:dLbl>
              <c:idx val="4"/>
              <c:layout>
                <c:manualLayout>
                  <c:x val="-2.2429703671021595E-2"/>
                  <c:y val="-5.3483480132150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6-4FF6-B2B1-3958BD2246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F-46D7-AB19-39BE8546AAA1}"/>
                </c:ext>
              </c:extLst>
            </c:dLbl>
            <c:dLbl>
              <c:idx val="6"/>
              <c:layout>
                <c:manualLayout>
                  <c:x val="-2.5488299626160903E-2"/>
                  <c:y val="5.348348013215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6-4FF6-B2B1-3958BD2246D3}"/>
                </c:ext>
              </c:extLst>
            </c:dLbl>
            <c:dLbl>
              <c:idx val="8"/>
              <c:layout>
                <c:manualLayout>
                  <c:x val="-5.6074259177554021E-2"/>
                  <c:y val="2.674174006607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6-4FF6-B2B1-3958BD2246D3}"/>
                </c:ext>
              </c:extLst>
            </c:dLbl>
            <c:dLbl>
              <c:idx val="10"/>
              <c:layout>
                <c:manualLayout>
                  <c:x val="-2.2429703671021595E-2"/>
                  <c:y val="7.1311306842867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6-4FF6-B2B1-3958BD2246D3}"/>
                </c:ext>
              </c:extLst>
            </c:dLbl>
            <c:dLbl>
              <c:idx val="11"/>
              <c:layout>
                <c:manualLayout>
                  <c:x val="-2.4468767641114539E-2"/>
                  <c:y val="0.10473848192546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6-4FF6-B2B1-3958BD2246D3}"/>
                </c:ext>
              </c:extLst>
            </c:dLbl>
            <c:dLbl>
              <c:idx val="12"/>
              <c:layout>
                <c:manualLayout>
                  <c:x val="-2.6507831611207337E-2"/>
                  <c:y val="-6.016891514866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6-4FF6-B2B1-3958BD2246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6-4FF6-B2B1-3958BD2246D3}"/>
                </c:ext>
              </c:extLst>
            </c:dLbl>
            <c:dLbl>
              <c:idx val="14"/>
              <c:layout>
                <c:manualLayout>
                  <c:x val="-2.4468767641114466E-2"/>
                  <c:y val="-5.5711958470990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6-4FF6-B2B1-3958BD2246D3}"/>
                </c:ext>
              </c:extLst>
            </c:dLbl>
            <c:dLbl>
              <c:idx val="15"/>
              <c:layout>
                <c:manualLayout>
                  <c:x val="-2.4468767641114466E-2"/>
                  <c:y val="8.022522019822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6-4FF6-B2B1-3958BD2246D3}"/>
                </c:ext>
              </c:extLst>
            </c:dLbl>
            <c:dLbl>
              <c:idx val="17"/>
              <c:layout>
                <c:manualLayout>
                  <c:x val="6.1171919102786165E-3"/>
                  <c:y val="2.8970218404914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F-46D7-AB19-39BE8546AAA1}"/>
                </c:ext>
              </c:extLst>
            </c:dLbl>
            <c:dLbl>
              <c:idx val="18"/>
              <c:layout>
                <c:manualLayout>
                  <c:x val="-4.9957067267275439E-2"/>
                  <c:y val="-4.234108843795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2-48DC-A6E5-992FED00F1B3}"/>
                </c:ext>
              </c:extLst>
            </c:dLbl>
            <c:dLbl>
              <c:idx val="19"/>
              <c:layout>
                <c:manualLayout>
                  <c:x val="-2.7527363596253775E-2"/>
                  <c:y val="-4.4569566776792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F-4674-A149-11AAA7B13152}"/>
                </c:ext>
              </c:extLst>
            </c:dLbl>
            <c:dLbl>
              <c:idx val="20"/>
              <c:layout>
                <c:manualLayout>
                  <c:x val="-2.4468767641114466E-2"/>
                  <c:y val="4.90265234544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6-4FF6-B2B1-3958BD2246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5-48F0-8795-936B1CB63DA4}"/>
                </c:ext>
              </c:extLst>
            </c:dLbl>
            <c:dLbl>
              <c:idx val="23"/>
              <c:layout>
                <c:manualLayout>
                  <c:x val="-3.0585959551393233E-2"/>
                  <c:y val="3.5655653421433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AF-4674-A149-11AAA7B13152}"/>
                </c:ext>
              </c:extLst>
            </c:dLbl>
            <c:dLbl>
              <c:idx val="24"/>
              <c:layout>
                <c:manualLayout>
                  <c:x val="-2.1410171685975157E-2"/>
                  <c:y val="-9.136761189242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6-4FF6-B2B1-3958BD2246D3}"/>
                </c:ext>
              </c:extLst>
            </c:dLbl>
            <c:dLbl>
              <c:idx val="25"/>
              <c:layout>
                <c:manualLayout>
                  <c:x val="-3.0585959551393083E-2"/>
                  <c:y val="5.348348013215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6-4FF6-B2B1-3958BD2246D3}"/>
                </c:ext>
              </c:extLst>
            </c:dLbl>
            <c:dLbl>
              <c:idx val="26"/>
              <c:layout>
                <c:manualLayout>
                  <c:x val="-2.5488299626161053E-2"/>
                  <c:y val="-5.348348013215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F-46D7-AB19-39BE8546AAA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5-48F0-8795-936B1CB63DA4}"/>
                </c:ext>
              </c:extLst>
            </c:dLbl>
            <c:dLbl>
              <c:idx val="28"/>
              <c:layout>
                <c:manualLayout>
                  <c:x val="-2.039063970092872E-2"/>
                  <c:y val="6.462587182634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C3-4AC5-923A-389E28226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År!$M$8:$M$36</c:f>
              <c:numCache>
                <c:formatCode>#,##0.00</c:formatCode>
                <c:ptCount val="29"/>
                <c:pt idx="0">
                  <c:v>3.774193548387097</c:v>
                </c:pt>
                <c:pt idx="1">
                  <c:v>3.6129585190263978</c:v>
                </c:pt>
                <c:pt idx="2">
                  <c:v>3.7167776720583552</c:v>
                </c:pt>
                <c:pt idx="3">
                  <c:v>3.6741966274260256</c:v>
                </c:pt>
                <c:pt idx="4">
                  <c:v>3.6355468750000002</c:v>
                </c:pt>
                <c:pt idx="5">
                  <c:v>3.5654885654885642</c:v>
                </c:pt>
                <c:pt idx="6">
                  <c:v>3.5400593471810087</c:v>
                </c:pt>
                <c:pt idx="7">
                  <c:v>3.8435672514619879</c:v>
                </c:pt>
                <c:pt idx="8">
                  <c:v>4.3205866946045051</c:v>
                </c:pt>
                <c:pt idx="9">
                  <c:v>4.4602220166512492</c:v>
                </c:pt>
                <c:pt idx="10">
                  <c:v>4.2360430950048977</c:v>
                </c:pt>
                <c:pt idx="11">
                  <c:v>4.1396786155747849</c:v>
                </c:pt>
                <c:pt idx="12">
                  <c:v>4.0640000000000001</c:v>
                </c:pt>
                <c:pt idx="13">
                  <c:v>4.2467612584824179</c:v>
                </c:pt>
                <c:pt idx="14">
                  <c:v>4.3499658236500336</c:v>
                </c:pt>
                <c:pt idx="15">
                  <c:v>4.158311345646438</c:v>
                </c:pt>
                <c:pt idx="16">
                  <c:v>4.1567749160134371</c:v>
                </c:pt>
                <c:pt idx="17">
                  <c:v>4.2804109031733129</c:v>
                </c:pt>
                <c:pt idx="18">
                  <c:v>4.5515277058518899</c:v>
                </c:pt>
                <c:pt idx="19">
                  <c:v>4.6861386138613854</c:v>
                </c:pt>
                <c:pt idx="20">
                  <c:v>4.5810936051899915</c:v>
                </c:pt>
                <c:pt idx="21">
                  <c:v>4.5703090988245538</c:v>
                </c:pt>
                <c:pt idx="22">
                  <c:v>4.3679468942626842</c:v>
                </c:pt>
                <c:pt idx="23">
                  <c:v>4.1606792945787054</c:v>
                </c:pt>
                <c:pt idx="24">
                  <c:v>4.3766519823788554</c:v>
                </c:pt>
                <c:pt idx="25">
                  <c:v>4.3378723404255322</c:v>
                </c:pt>
                <c:pt idx="26">
                  <c:v>4.3523738872403559</c:v>
                </c:pt>
                <c:pt idx="27">
                  <c:v>4.2985422740524788</c:v>
                </c:pt>
                <c:pt idx="28">
                  <c:v>4.3168927250308258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4-4029-B9B8-FAFC2D31ADEF}"/>
            </c:ext>
          </c:extLst>
        </c:ser>
        <c:ser>
          <c:idx val="1"/>
          <c:order val="1"/>
          <c:tx>
            <c:v>Middel klasse 2024</c:v>
          </c:tx>
          <c:spPr>
            <a:ln w="8572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4.3168927250308258</c:v>
                </c:pt>
                <c:pt idx="1">
                  <c:v>4.3168927250308258</c:v>
                </c:pt>
                <c:pt idx="2">
                  <c:v>4.3168927250308258</c:v>
                </c:pt>
                <c:pt idx="3">
                  <c:v>4.3168927250308258</c:v>
                </c:pt>
                <c:pt idx="4">
                  <c:v>4.3168927250308258</c:v>
                </c:pt>
                <c:pt idx="5">
                  <c:v>4.3168927250308258</c:v>
                </c:pt>
                <c:pt idx="6">
                  <c:v>4.3168927250308258</c:v>
                </c:pt>
                <c:pt idx="7">
                  <c:v>4.3168927250308258</c:v>
                </c:pt>
                <c:pt idx="8">
                  <c:v>4.3168927250308258</c:v>
                </c:pt>
                <c:pt idx="9">
                  <c:v>4.3168927250308258</c:v>
                </c:pt>
                <c:pt idx="10">
                  <c:v>4.3168927250308258</c:v>
                </c:pt>
                <c:pt idx="11">
                  <c:v>4.3168927250308258</c:v>
                </c:pt>
                <c:pt idx="12">
                  <c:v>4.3168927250308258</c:v>
                </c:pt>
                <c:pt idx="13">
                  <c:v>4.3168927250308258</c:v>
                </c:pt>
                <c:pt idx="14">
                  <c:v>4.3168927250308258</c:v>
                </c:pt>
                <c:pt idx="15">
                  <c:v>4.3168927250308258</c:v>
                </c:pt>
                <c:pt idx="16">
                  <c:v>4.3168927250308258</c:v>
                </c:pt>
                <c:pt idx="17">
                  <c:v>4.3168927250308258</c:v>
                </c:pt>
                <c:pt idx="18">
                  <c:v>4.3168927250308258</c:v>
                </c:pt>
                <c:pt idx="19">
                  <c:v>4.3168927250308258</c:v>
                </c:pt>
                <c:pt idx="20">
                  <c:v>4.3168927250308258</c:v>
                </c:pt>
                <c:pt idx="21">
                  <c:v>4.3168927250308258</c:v>
                </c:pt>
                <c:pt idx="22">
                  <c:v>4.3168927250308258</c:v>
                </c:pt>
                <c:pt idx="23">
                  <c:v>4.3168927250308258</c:v>
                </c:pt>
                <c:pt idx="24">
                  <c:v>4.3168927250308258</c:v>
                </c:pt>
                <c:pt idx="25">
                  <c:v>4.3168927250308258</c:v>
                </c:pt>
                <c:pt idx="26">
                  <c:v>4.3168927250308258</c:v>
                </c:pt>
                <c:pt idx="27">
                  <c:v>4.3168927250308258</c:v>
                </c:pt>
                <c:pt idx="28">
                  <c:v>4.3168927250308258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6-400F-B2AF-2A7CFAF2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5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Slakteri!$G$38:$G$64</c:f>
              <c:numCache>
                <c:formatCode>General</c:formatCode>
                <c:ptCount val="27"/>
                <c:pt idx="0">
                  <c:v>535</c:v>
                </c:pt>
                <c:pt idx="1">
                  <c:v>75</c:v>
                </c:pt>
                <c:pt idx="2">
                  <c:v>42</c:v>
                </c:pt>
                <c:pt idx="3">
                  <c:v>89</c:v>
                </c:pt>
                <c:pt idx="4">
                  <c:v>28</c:v>
                </c:pt>
                <c:pt idx="5">
                  <c:v>0</c:v>
                </c:pt>
                <c:pt idx="6">
                  <c:v>163</c:v>
                </c:pt>
                <c:pt idx="7">
                  <c:v>12</c:v>
                </c:pt>
                <c:pt idx="8">
                  <c:v>33</c:v>
                </c:pt>
                <c:pt idx="9">
                  <c:v>42</c:v>
                </c:pt>
                <c:pt idx="10">
                  <c:v>0</c:v>
                </c:pt>
                <c:pt idx="11">
                  <c:v>0</c:v>
                </c:pt>
                <c:pt idx="12">
                  <c:v>16</c:v>
                </c:pt>
                <c:pt idx="13">
                  <c:v>31</c:v>
                </c:pt>
                <c:pt idx="14">
                  <c:v>0</c:v>
                </c:pt>
                <c:pt idx="15">
                  <c:v>27</c:v>
                </c:pt>
                <c:pt idx="16">
                  <c:v>38</c:v>
                </c:pt>
                <c:pt idx="17">
                  <c:v>147</c:v>
                </c:pt>
                <c:pt idx="18">
                  <c:v>0</c:v>
                </c:pt>
                <c:pt idx="19">
                  <c:v>268</c:v>
                </c:pt>
                <c:pt idx="20">
                  <c:v>0</c:v>
                </c:pt>
                <c:pt idx="21">
                  <c:v>56</c:v>
                </c:pt>
                <c:pt idx="22">
                  <c:v>0</c:v>
                </c:pt>
                <c:pt idx="23">
                  <c:v>64</c:v>
                </c:pt>
                <c:pt idx="24">
                  <c:v>0</c:v>
                </c:pt>
                <c:pt idx="25">
                  <c:v>0</c:v>
                </c:pt>
                <c:pt idx="2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Slakteri!$G$10:$G$36</c:f>
              <c:numCache>
                <c:formatCode>0</c:formatCode>
                <c:ptCount val="27"/>
                <c:pt idx="0">
                  <c:v>407</c:v>
                </c:pt>
                <c:pt idx="1">
                  <c:v>109</c:v>
                </c:pt>
                <c:pt idx="2">
                  <c:v>32</c:v>
                </c:pt>
                <c:pt idx="3">
                  <c:v>93</c:v>
                </c:pt>
                <c:pt idx="4">
                  <c:v>33</c:v>
                </c:pt>
                <c:pt idx="5">
                  <c:v>3</c:v>
                </c:pt>
                <c:pt idx="6">
                  <c:v>164</c:v>
                </c:pt>
                <c:pt idx="7">
                  <c:v>2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</c:v>
                </c:pt>
                <c:pt idx="13">
                  <c:v>33</c:v>
                </c:pt>
                <c:pt idx="14">
                  <c:v>4</c:v>
                </c:pt>
                <c:pt idx="15">
                  <c:v>25</c:v>
                </c:pt>
                <c:pt idx="16">
                  <c:v>88</c:v>
                </c:pt>
                <c:pt idx="17">
                  <c:v>176</c:v>
                </c:pt>
                <c:pt idx="18">
                  <c:v>0</c:v>
                </c:pt>
                <c:pt idx="19">
                  <c:v>207</c:v>
                </c:pt>
                <c:pt idx="20">
                  <c:v>0</c:v>
                </c:pt>
                <c:pt idx="21">
                  <c:v>108</c:v>
                </c:pt>
                <c:pt idx="22">
                  <c:v>0</c:v>
                </c:pt>
                <c:pt idx="23">
                  <c:v>57</c:v>
                </c:pt>
                <c:pt idx="24">
                  <c:v>0</c:v>
                </c:pt>
                <c:pt idx="25">
                  <c:v>0</c:v>
                </c:pt>
                <c:pt idx="2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40024453632091E-2"/>
          <c:y val="0.16664991344167085"/>
          <c:w val="0.90279546584395831"/>
          <c:h val="0.6131677337093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31.195335276967928</c:v>
                </c:pt>
                <c:pt idx="1">
                  <c:v>4.3731778425655969</c:v>
                </c:pt>
                <c:pt idx="2">
                  <c:v>2.4489795918367343</c:v>
                </c:pt>
                <c:pt idx="3">
                  <c:v>5.1895043731778419</c:v>
                </c:pt>
                <c:pt idx="4">
                  <c:v>1.6326530612244901</c:v>
                </c:pt>
                <c:pt idx="5">
                  <c:v>0</c:v>
                </c:pt>
                <c:pt idx="6">
                  <c:v>9.5043731778425613</c:v>
                </c:pt>
                <c:pt idx="7">
                  <c:v>0.69970845481049548</c:v>
                </c:pt>
                <c:pt idx="8">
                  <c:v>1.9241982507288635</c:v>
                </c:pt>
                <c:pt idx="9">
                  <c:v>2.4489795918367343</c:v>
                </c:pt>
                <c:pt idx="10">
                  <c:v>0</c:v>
                </c:pt>
                <c:pt idx="11">
                  <c:v>0</c:v>
                </c:pt>
                <c:pt idx="12">
                  <c:v>0.93294460641399379</c:v>
                </c:pt>
                <c:pt idx="13">
                  <c:v>1.8075801749271128</c:v>
                </c:pt>
                <c:pt idx="14">
                  <c:v>0</c:v>
                </c:pt>
                <c:pt idx="15">
                  <c:v>1.5743440233236154</c:v>
                </c:pt>
                <c:pt idx="16">
                  <c:v>2.2157434402332363</c:v>
                </c:pt>
                <c:pt idx="17">
                  <c:v>8.5714285714285694</c:v>
                </c:pt>
                <c:pt idx="18">
                  <c:v>0</c:v>
                </c:pt>
                <c:pt idx="19">
                  <c:v>15.626822157434404</c:v>
                </c:pt>
                <c:pt idx="20">
                  <c:v>0</c:v>
                </c:pt>
                <c:pt idx="21">
                  <c:v>3.2653061224489801</c:v>
                </c:pt>
                <c:pt idx="22">
                  <c:v>0</c:v>
                </c:pt>
                <c:pt idx="23">
                  <c:v>3.7317784256559752</c:v>
                </c:pt>
                <c:pt idx="24">
                  <c:v>0</c:v>
                </c:pt>
                <c:pt idx="25">
                  <c:v>0</c:v>
                </c:pt>
                <c:pt idx="26">
                  <c:v>2.8571428571428577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1-4B38-BC59-CE365FB257C6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25.0924784217016</c:v>
                </c:pt>
                <c:pt idx="1">
                  <c:v>6.7200986436498162</c:v>
                </c:pt>
                <c:pt idx="2">
                  <c:v>1.9728729963008629</c:v>
                </c:pt>
                <c:pt idx="3">
                  <c:v>5.7336621454993821</c:v>
                </c:pt>
                <c:pt idx="4">
                  <c:v>2.0345252774352649</c:v>
                </c:pt>
                <c:pt idx="5">
                  <c:v>0.18495684340320592</c:v>
                </c:pt>
                <c:pt idx="6">
                  <c:v>10.110974106041924</c:v>
                </c:pt>
                <c:pt idx="7">
                  <c:v>0.12330456226880392</c:v>
                </c:pt>
                <c:pt idx="8">
                  <c:v>0.73982737361282369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0.98643649815043133</c:v>
                </c:pt>
                <c:pt idx="13">
                  <c:v>2.0345252774352649</c:v>
                </c:pt>
                <c:pt idx="14">
                  <c:v>0.24660912453760783</c:v>
                </c:pt>
                <c:pt idx="15">
                  <c:v>1.541307028360049</c:v>
                </c:pt>
                <c:pt idx="16">
                  <c:v>5.4254007398273743</c:v>
                </c:pt>
                <c:pt idx="17">
                  <c:v>10.850801479654749</c:v>
                </c:pt>
                <c:pt idx="18">
                  <c:v>0</c:v>
                </c:pt>
                <c:pt idx="19">
                  <c:v>12.762022194821204</c:v>
                </c:pt>
                <c:pt idx="20">
                  <c:v>0</c:v>
                </c:pt>
                <c:pt idx="21">
                  <c:v>6.6584463625154129</c:v>
                </c:pt>
                <c:pt idx="22">
                  <c:v>0</c:v>
                </c:pt>
                <c:pt idx="23">
                  <c:v>3.5141800246609138</c:v>
                </c:pt>
                <c:pt idx="24">
                  <c:v>0</c:v>
                </c:pt>
                <c:pt idx="25">
                  <c:v>0</c:v>
                </c:pt>
                <c:pt idx="26">
                  <c:v>3.2675709001233049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1-4B38-BC59-CE365FB25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antall SLAKT per PRODUSENT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Slakteri!$AH$38:$AH$64</c15:sqref>
                  </c15:fullRef>
                </c:ext>
              </c:extLst>
              <c:f>(Slakteri!$AH$38:$AH$39,Slakteri!$AH$41:$AH$64)</c:f>
              <c:numCache>
                <c:formatCode>0.0</c:formatCode>
                <c:ptCount val="26"/>
                <c:pt idx="0">
                  <c:v>5.6914893617021276</c:v>
                </c:pt>
                <c:pt idx="1">
                  <c:v>4.4117647058823533</c:v>
                </c:pt>
                <c:pt idx="2">
                  <c:v>2.6176470588235294</c:v>
                </c:pt>
                <c:pt idx="3">
                  <c:v>2</c:v>
                </c:pt>
                <c:pt idx="4">
                  <c:v>0</c:v>
                </c:pt>
                <c:pt idx="5">
                  <c:v>5.09375</c:v>
                </c:pt>
                <c:pt idx="6">
                  <c:v>6</c:v>
                </c:pt>
                <c:pt idx="7">
                  <c:v>6.6</c:v>
                </c:pt>
                <c:pt idx="8">
                  <c:v>8.4</c:v>
                </c:pt>
                <c:pt idx="9">
                  <c:v>0</c:v>
                </c:pt>
                <c:pt idx="10">
                  <c:v>0</c:v>
                </c:pt>
                <c:pt idx="11">
                  <c:v>3.2</c:v>
                </c:pt>
                <c:pt idx="12">
                  <c:v>2.5833333333333335</c:v>
                </c:pt>
                <c:pt idx="13">
                  <c:v>0</c:v>
                </c:pt>
                <c:pt idx="14">
                  <c:v>9</c:v>
                </c:pt>
                <c:pt idx="15">
                  <c:v>4.75</c:v>
                </c:pt>
                <c:pt idx="16">
                  <c:v>6.6818181818181817</c:v>
                </c:pt>
                <c:pt idx="17">
                  <c:v>0</c:v>
                </c:pt>
                <c:pt idx="18">
                  <c:v>5.4693877551020407</c:v>
                </c:pt>
                <c:pt idx="19">
                  <c:v>0</c:v>
                </c:pt>
                <c:pt idx="20">
                  <c:v>4.666666666666667</c:v>
                </c:pt>
                <c:pt idx="21">
                  <c:v>0</c:v>
                </c:pt>
                <c:pt idx="22">
                  <c:v>3.7647058823529411</c:v>
                </c:pt>
                <c:pt idx="23">
                  <c:v>0</c:v>
                </c:pt>
                <c:pt idx="24">
                  <c:v>0</c:v>
                </c:pt>
                <c:pt idx="25">
                  <c:v>6.125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64D-8086-D6B71E90E0D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Slakteri!$AH$10:$AH$36</c15:sqref>
                  </c15:fullRef>
                </c:ext>
              </c:extLst>
              <c:f>(Slakteri!$AH$10:$AH$11,Slakteri!$AH$13:$AH$36)</c:f>
              <c:numCache>
                <c:formatCode>0.0</c:formatCode>
                <c:ptCount val="26"/>
                <c:pt idx="0">
                  <c:v>6.2615384615384615</c:v>
                </c:pt>
                <c:pt idx="1">
                  <c:v>4.7391304347826084</c:v>
                </c:pt>
                <c:pt idx="2">
                  <c:v>3.1</c:v>
                </c:pt>
                <c:pt idx="3">
                  <c:v>5.5</c:v>
                </c:pt>
                <c:pt idx="4">
                  <c:v>3</c:v>
                </c:pt>
                <c:pt idx="5">
                  <c:v>5.290322580645161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2.6666666666666665</c:v>
                </c:pt>
                <c:pt idx="12">
                  <c:v>4.125</c:v>
                </c:pt>
                <c:pt idx="13">
                  <c:v>1.3333333333333333</c:v>
                </c:pt>
                <c:pt idx="14">
                  <c:v>6.25</c:v>
                </c:pt>
                <c:pt idx="15">
                  <c:v>6.7692307692307692</c:v>
                </c:pt>
                <c:pt idx="16">
                  <c:v>7.333333333333333</c:v>
                </c:pt>
                <c:pt idx="17">
                  <c:v>0</c:v>
                </c:pt>
                <c:pt idx="18">
                  <c:v>4.7045454545454541</c:v>
                </c:pt>
                <c:pt idx="19">
                  <c:v>0</c:v>
                </c:pt>
                <c:pt idx="20">
                  <c:v>4.32</c:v>
                </c:pt>
                <c:pt idx="21">
                  <c:v>0</c:v>
                </c:pt>
                <c:pt idx="22">
                  <c:v>4.384615384615385</c:v>
                </c:pt>
                <c:pt idx="23">
                  <c:v>0</c:v>
                </c:pt>
                <c:pt idx="24">
                  <c:v>0</c:v>
                </c:pt>
                <c:pt idx="25">
                  <c:v>8.8333333333333339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64D-8086-D6B71E90E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2879595491661"/>
          <c:y val="0.1747439476966946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</a:t>
            </a:r>
            <a:r>
              <a:rPr lang="nb-NO" sz="2400" baseline="0"/>
              <a:t> a</a:t>
            </a:r>
            <a:r>
              <a:rPr lang="nb-NO" sz="2400"/>
              <a:t>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Slakteri!$F$38:$F$64</c15:sqref>
                  </c15:fullRef>
                </c:ext>
              </c:extLst>
              <c:f>(Slakteri!$F$38:$F$39,Slakteri!$F$41:$F$64)</c:f>
              <c:numCache>
                <c:formatCode>General</c:formatCode>
                <c:ptCount val="26"/>
                <c:pt idx="0">
                  <c:v>94</c:v>
                </c:pt>
                <c:pt idx="1">
                  <c:v>17</c:v>
                </c:pt>
                <c:pt idx="2">
                  <c:v>34</c:v>
                </c:pt>
                <c:pt idx="3">
                  <c:v>14</c:v>
                </c:pt>
                <c:pt idx="4">
                  <c:v>0</c:v>
                </c:pt>
                <c:pt idx="5">
                  <c:v>32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12</c:v>
                </c:pt>
                <c:pt idx="13">
                  <c:v>0</c:v>
                </c:pt>
                <c:pt idx="14">
                  <c:v>3</c:v>
                </c:pt>
                <c:pt idx="15">
                  <c:v>8</c:v>
                </c:pt>
                <c:pt idx="16">
                  <c:v>22</c:v>
                </c:pt>
                <c:pt idx="17">
                  <c:v>0</c:v>
                </c:pt>
                <c:pt idx="18">
                  <c:v>49</c:v>
                </c:pt>
                <c:pt idx="19">
                  <c:v>0</c:v>
                </c:pt>
                <c:pt idx="20">
                  <c:v>12</c:v>
                </c:pt>
                <c:pt idx="21">
                  <c:v>0</c:v>
                </c:pt>
                <c:pt idx="22">
                  <c:v>17</c:v>
                </c:pt>
                <c:pt idx="23">
                  <c:v>0</c:v>
                </c:pt>
                <c:pt idx="24">
                  <c:v>0</c:v>
                </c:pt>
                <c:pt idx="2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3-42CE-8A64-BF63FA61DD7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Slakteri!$F$10:$F$36</c15:sqref>
                  </c15:fullRef>
                </c:ext>
              </c:extLst>
              <c:f>(Slakteri!$F$10:$F$11,Slakteri!$F$13:$F$36)</c:f>
              <c:numCache>
                <c:formatCode>General</c:formatCode>
                <c:ptCount val="26"/>
                <c:pt idx="0">
                  <c:v>65</c:v>
                </c:pt>
                <c:pt idx="1">
                  <c:v>23</c:v>
                </c:pt>
                <c:pt idx="2">
                  <c:v>30</c:v>
                </c:pt>
                <c:pt idx="3">
                  <c:v>6</c:v>
                </c:pt>
                <c:pt idx="4">
                  <c:v>1</c:v>
                </c:pt>
                <c:pt idx="5">
                  <c:v>31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13</c:v>
                </c:pt>
                <c:pt idx="16">
                  <c:v>24</c:v>
                </c:pt>
                <c:pt idx="17">
                  <c:v>0</c:v>
                </c:pt>
                <c:pt idx="18">
                  <c:v>44</c:v>
                </c:pt>
                <c:pt idx="19">
                  <c:v>0</c:v>
                </c:pt>
                <c:pt idx="20">
                  <c:v>25</c:v>
                </c:pt>
                <c:pt idx="21">
                  <c:v>0</c:v>
                </c:pt>
                <c:pt idx="22">
                  <c:v>13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3-42CE-8A64-BF63FA61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% KJØTTFE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Slakteri!$AB$38:$AB$64</c15:sqref>
                  </c15:fullRef>
                </c:ext>
              </c:extLst>
              <c:f>(Slakteri!$AB$38:$AB$39,Slakteri!$AB$41:$AB$64)</c:f>
              <c:numCache>
                <c:formatCode>0</c:formatCode>
                <c:ptCount val="26"/>
                <c:pt idx="0">
                  <c:v>25.420560747663551</c:v>
                </c:pt>
                <c:pt idx="1">
                  <c:v>56</c:v>
                </c:pt>
                <c:pt idx="2">
                  <c:v>46.067415730337089</c:v>
                </c:pt>
                <c:pt idx="3">
                  <c:v>32.142857142857153</c:v>
                </c:pt>
                <c:pt idx="4">
                  <c:v>0</c:v>
                </c:pt>
                <c:pt idx="5">
                  <c:v>16.564417177914105</c:v>
                </c:pt>
                <c:pt idx="6">
                  <c:v>0</c:v>
                </c:pt>
                <c:pt idx="7">
                  <c:v>30.303030303030305</c:v>
                </c:pt>
                <c:pt idx="8">
                  <c:v>42.857142857142847</c:v>
                </c:pt>
                <c:pt idx="9">
                  <c:v>0</c:v>
                </c:pt>
                <c:pt idx="10">
                  <c:v>0</c:v>
                </c:pt>
                <c:pt idx="11">
                  <c:v>18.75</c:v>
                </c:pt>
                <c:pt idx="12">
                  <c:v>51.612903225806441</c:v>
                </c:pt>
                <c:pt idx="13">
                  <c:v>0</c:v>
                </c:pt>
                <c:pt idx="14">
                  <c:v>3.7037037037037042</c:v>
                </c:pt>
                <c:pt idx="15">
                  <c:v>18.421052631578945</c:v>
                </c:pt>
                <c:pt idx="16">
                  <c:v>22.448979591836725</c:v>
                </c:pt>
                <c:pt idx="17">
                  <c:v>0</c:v>
                </c:pt>
                <c:pt idx="18">
                  <c:v>21.268656716417905</c:v>
                </c:pt>
                <c:pt idx="19">
                  <c:v>0</c:v>
                </c:pt>
                <c:pt idx="20">
                  <c:v>87.5</c:v>
                </c:pt>
                <c:pt idx="21">
                  <c:v>0</c:v>
                </c:pt>
                <c:pt idx="22">
                  <c:v>12.5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C4E-9617-5CD1DD5F24E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Slakteri!$AB$10:$AB$36</c15:sqref>
                  </c15:fullRef>
                </c:ext>
              </c:extLst>
              <c:f>(Slakteri!$AB$10:$AB$11,Slakteri!$AB$13:$AB$36)</c:f>
              <c:numCache>
                <c:formatCode>0</c:formatCode>
                <c:ptCount val="26"/>
                <c:pt idx="0">
                  <c:v>21.375921375921372</c:v>
                </c:pt>
                <c:pt idx="1">
                  <c:v>61.467889908256879</c:v>
                </c:pt>
                <c:pt idx="2">
                  <c:v>50.537634408602152</c:v>
                </c:pt>
                <c:pt idx="3">
                  <c:v>15.151515151515152</c:v>
                </c:pt>
                <c:pt idx="4">
                  <c:v>0</c:v>
                </c:pt>
                <c:pt idx="5">
                  <c:v>25</c:v>
                </c:pt>
                <c:pt idx="6">
                  <c:v>100</c:v>
                </c:pt>
                <c:pt idx="7">
                  <c:v>8.3333333333333357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69.696969696969703</c:v>
                </c:pt>
                <c:pt idx="13">
                  <c:v>75</c:v>
                </c:pt>
                <c:pt idx="14">
                  <c:v>4</c:v>
                </c:pt>
                <c:pt idx="15">
                  <c:v>26.13636363636364</c:v>
                </c:pt>
                <c:pt idx="16">
                  <c:v>37.5</c:v>
                </c:pt>
                <c:pt idx="17">
                  <c:v>0</c:v>
                </c:pt>
                <c:pt idx="18">
                  <c:v>23.188405797101446</c:v>
                </c:pt>
                <c:pt idx="19">
                  <c:v>0</c:v>
                </c:pt>
                <c:pt idx="20">
                  <c:v>74.074074074074076</c:v>
                </c:pt>
                <c:pt idx="21">
                  <c:v>0</c:v>
                </c:pt>
                <c:pt idx="22">
                  <c:v>21.052631578947377</c:v>
                </c:pt>
                <c:pt idx="23">
                  <c:v>0</c:v>
                </c:pt>
                <c:pt idx="24">
                  <c:v>0</c:v>
                </c:pt>
                <c:pt idx="25">
                  <c:v>13.207547169811324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0-4C4E-9617-5CD1DD5F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2922997387317"/>
          <c:y val="0.172980583038715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andels% OVERFETE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892451366749339"/>
          <c:y val="2.6105637109860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6491060056405E-2"/>
          <c:y val="0.15836028392990176"/>
          <c:w val="0.89945500448103588"/>
          <c:h val="0.658467461356553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Slakteri!$W$38:$W$64</c15:sqref>
                  </c15:fullRef>
                </c:ext>
              </c:extLst>
              <c:f>(Slakteri!$W$38:$W$39,Slakteri!$W$41:$W$64)</c:f>
              <c:numCache>
                <c:formatCode>0</c:formatCode>
                <c:ptCount val="26"/>
                <c:pt idx="0">
                  <c:v>74.579439252336442</c:v>
                </c:pt>
                <c:pt idx="1">
                  <c:v>57.33333333333335</c:v>
                </c:pt>
                <c:pt idx="2">
                  <c:v>66.292134831460658</c:v>
                </c:pt>
                <c:pt idx="3">
                  <c:v>50</c:v>
                </c:pt>
                <c:pt idx="4">
                  <c:v>0</c:v>
                </c:pt>
                <c:pt idx="5">
                  <c:v>66.257668711656422</c:v>
                </c:pt>
                <c:pt idx="6">
                  <c:v>0</c:v>
                </c:pt>
                <c:pt idx="7">
                  <c:v>66.666666666666686</c:v>
                </c:pt>
                <c:pt idx="8">
                  <c:v>54.761904761904759</c:v>
                </c:pt>
                <c:pt idx="9">
                  <c:v>0</c:v>
                </c:pt>
                <c:pt idx="10">
                  <c:v>0</c:v>
                </c:pt>
                <c:pt idx="11">
                  <c:v>31.25</c:v>
                </c:pt>
                <c:pt idx="12">
                  <c:v>35.483870967741943</c:v>
                </c:pt>
                <c:pt idx="13">
                  <c:v>0</c:v>
                </c:pt>
                <c:pt idx="14">
                  <c:v>74.074074074074076</c:v>
                </c:pt>
                <c:pt idx="15">
                  <c:v>68.421052631578959</c:v>
                </c:pt>
                <c:pt idx="16">
                  <c:v>54.42176870748299</c:v>
                </c:pt>
                <c:pt idx="17">
                  <c:v>0</c:v>
                </c:pt>
                <c:pt idx="18">
                  <c:v>55.597014925373159</c:v>
                </c:pt>
                <c:pt idx="19">
                  <c:v>0</c:v>
                </c:pt>
                <c:pt idx="20">
                  <c:v>62.5</c:v>
                </c:pt>
                <c:pt idx="21">
                  <c:v>0</c:v>
                </c:pt>
                <c:pt idx="22">
                  <c:v>40.625</c:v>
                </c:pt>
                <c:pt idx="23">
                  <c:v>0</c:v>
                </c:pt>
                <c:pt idx="24">
                  <c:v>0</c:v>
                </c:pt>
                <c:pt idx="25">
                  <c:v>32.653061224489797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7-4989-87AA-B341D976816F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Slakteri!$W$10:$W$36</c15:sqref>
                  </c15:fullRef>
                </c:ext>
              </c:extLst>
              <c:f>(Slakteri!$W$10:$W$11,Slakteri!$W$13:$W$36)</c:f>
              <c:numCache>
                <c:formatCode>0</c:formatCode>
                <c:ptCount val="26"/>
                <c:pt idx="0">
                  <c:v>57.985257985258002</c:v>
                </c:pt>
                <c:pt idx="1">
                  <c:v>56.880733944954123</c:v>
                </c:pt>
                <c:pt idx="2">
                  <c:v>67.741935483870975</c:v>
                </c:pt>
                <c:pt idx="3">
                  <c:v>72.727272727272734</c:v>
                </c:pt>
                <c:pt idx="4">
                  <c:v>100</c:v>
                </c:pt>
                <c:pt idx="5">
                  <c:v>67.682926829268311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81.818181818181813</c:v>
                </c:pt>
                <c:pt idx="13">
                  <c:v>75</c:v>
                </c:pt>
                <c:pt idx="14">
                  <c:v>72</c:v>
                </c:pt>
                <c:pt idx="15">
                  <c:v>88.636363636363654</c:v>
                </c:pt>
                <c:pt idx="16">
                  <c:v>45.454545454545446</c:v>
                </c:pt>
                <c:pt idx="17">
                  <c:v>0</c:v>
                </c:pt>
                <c:pt idx="18">
                  <c:v>65.700483091787419</c:v>
                </c:pt>
                <c:pt idx="19">
                  <c:v>0</c:v>
                </c:pt>
                <c:pt idx="20">
                  <c:v>35.185185185185176</c:v>
                </c:pt>
                <c:pt idx="21">
                  <c:v>0</c:v>
                </c:pt>
                <c:pt idx="22">
                  <c:v>50.87719298245613</c:v>
                </c:pt>
                <c:pt idx="23">
                  <c:v>0</c:v>
                </c:pt>
                <c:pt idx="24">
                  <c:v>0</c:v>
                </c:pt>
                <c:pt idx="25">
                  <c:v>45.283018867924511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7-4989-87AA-B341D976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</a:t>
            </a:r>
            <a:r>
              <a:rPr lang="nb-NO" sz="2400" baseline="0"/>
              <a:t> FETTGRUPPE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Slakteri!$S$38:$S$64</c15:sqref>
                  </c15:fullRef>
                </c:ext>
              </c:extLst>
              <c:f>(Slakteri!$S$38:$S$39,Slakteri!$S$41:$S$64)</c:f>
              <c:numCache>
                <c:formatCode>0.00</c:formatCode>
                <c:ptCount val="26"/>
                <c:pt idx="0">
                  <c:v>7.368224299065421</c:v>
                </c:pt>
                <c:pt idx="1">
                  <c:v>7.1333333333333355</c:v>
                </c:pt>
                <c:pt idx="2">
                  <c:v>7.2247191011235952</c:v>
                </c:pt>
                <c:pt idx="3">
                  <c:v>6.5714285714285694</c:v>
                </c:pt>
                <c:pt idx="4">
                  <c:v>0</c:v>
                </c:pt>
                <c:pt idx="5">
                  <c:v>7.0613496932515316</c:v>
                </c:pt>
                <c:pt idx="6">
                  <c:v>5</c:v>
                </c:pt>
                <c:pt idx="7">
                  <c:v>7</c:v>
                </c:pt>
                <c:pt idx="8">
                  <c:v>6.9761904761904781</c:v>
                </c:pt>
                <c:pt idx="9">
                  <c:v>0</c:v>
                </c:pt>
                <c:pt idx="10">
                  <c:v>0</c:v>
                </c:pt>
                <c:pt idx="11">
                  <c:v>6.3125</c:v>
                </c:pt>
                <c:pt idx="12">
                  <c:v>5.935483870967742</c:v>
                </c:pt>
                <c:pt idx="13">
                  <c:v>0</c:v>
                </c:pt>
                <c:pt idx="14">
                  <c:v>7.2222222222222223</c:v>
                </c:pt>
                <c:pt idx="15">
                  <c:v>7.2368421052631549</c:v>
                </c:pt>
                <c:pt idx="16">
                  <c:v>6.6190476190476204</c:v>
                </c:pt>
                <c:pt idx="17">
                  <c:v>0</c:v>
                </c:pt>
                <c:pt idx="18">
                  <c:v>6.6828358208955239</c:v>
                </c:pt>
                <c:pt idx="19">
                  <c:v>0</c:v>
                </c:pt>
                <c:pt idx="20">
                  <c:v>7.5892857142857117</c:v>
                </c:pt>
                <c:pt idx="21">
                  <c:v>0</c:v>
                </c:pt>
                <c:pt idx="22">
                  <c:v>6.53125</c:v>
                </c:pt>
                <c:pt idx="23">
                  <c:v>0</c:v>
                </c:pt>
                <c:pt idx="24">
                  <c:v>0</c:v>
                </c:pt>
                <c:pt idx="25">
                  <c:v>5.2857142857142847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7-4B13-A5BB-AB81DEB0800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Slakteri!$S$10:$S$36</c15:sqref>
                  </c15:fullRef>
                </c:ext>
              </c:extLst>
              <c:f>(Slakteri!$S$10:$S$11,Slakteri!$S$13:$S$36)</c:f>
              <c:numCache>
                <c:formatCode>0.00</c:formatCode>
                <c:ptCount val="26"/>
                <c:pt idx="0">
                  <c:v>6.7764127764127746</c:v>
                </c:pt>
                <c:pt idx="1">
                  <c:v>6.9724770642201843</c:v>
                </c:pt>
                <c:pt idx="2">
                  <c:v>7.150537634408602</c:v>
                </c:pt>
                <c:pt idx="3">
                  <c:v>7.2121212121212128</c:v>
                </c:pt>
                <c:pt idx="4">
                  <c:v>8.3333333333333357</c:v>
                </c:pt>
                <c:pt idx="5">
                  <c:v>6.9817073170731687</c:v>
                </c:pt>
                <c:pt idx="6">
                  <c:v>12.5</c:v>
                </c:pt>
                <c:pt idx="7">
                  <c:v>6.166666666666667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6.75</c:v>
                </c:pt>
                <c:pt idx="12">
                  <c:v>7.2727272727272716</c:v>
                </c:pt>
                <c:pt idx="13">
                  <c:v>8.75</c:v>
                </c:pt>
                <c:pt idx="14">
                  <c:v>7.2</c:v>
                </c:pt>
                <c:pt idx="15">
                  <c:v>8.5454545454545432</c:v>
                </c:pt>
                <c:pt idx="16">
                  <c:v>6.4602272727272716</c:v>
                </c:pt>
                <c:pt idx="17">
                  <c:v>0</c:v>
                </c:pt>
                <c:pt idx="18">
                  <c:v>7.2222222222222223</c:v>
                </c:pt>
                <c:pt idx="19">
                  <c:v>0</c:v>
                </c:pt>
                <c:pt idx="20">
                  <c:v>6.4537037037037033</c:v>
                </c:pt>
                <c:pt idx="21">
                  <c:v>0</c:v>
                </c:pt>
                <c:pt idx="22">
                  <c:v>6.6666666666666687</c:v>
                </c:pt>
                <c:pt idx="23">
                  <c:v>0</c:v>
                </c:pt>
                <c:pt idx="24">
                  <c:v>0</c:v>
                </c:pt>
                <c:pt idx="25">
                  <c:v>6.1509433962264151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7-4B13-A5BB-AB81DEB0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KLASSE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Slakteri!$M$38:$M$64</c15:sqref>
                  </c15:fullRef>
                </c:ext>
              </c:extLst>
              <c:f>(Slakteri!$M$38:$M$39,Slakteri!$M$41:$M$64)</c:f>
              <c:numCache>
                <c:formatCode>0.00</c:formatCode>
                <c:ptCount val="26"/>
                <c:pt idx="0">
                  <c:v>4.3271028037383186</c:v>
                </c:pt>
                <c:pt idx="1">
                  <c:v>5.0666666666666655</c:v>
                </c:pt>
                <c:pt idx="2">
                  <c:v>4.7303370786516865</c:v>
                </c:pt>
                <c:pt idx="3">
                  <c:v>4.1428571428571441</c:v>
                </c:pt>
                <c:pt idx="4">
                  <c:v>0</c:v>
                </c:pt>
                <c:pt idx="5">
                  <c:v>4.1840490797546002</c:v>
                </c:pt>
                <c:pt idx="6">
                  <c:v>3</c:v>
                </c:pt>
                <c:pt idx="7">
                  <c:v>4.2424242424242431</c:v>
                </c:pt>
                <c:pt idx="8">
                  <c:v>4.6190476190476195</c:v>
                </c:pt>
                <c:pt idx="9">
                  <c:v>0</c:v>
                </c:pt>
                <c:pt idx="10">
                  <c:v>0</c:v>
                </c:pt>
                <c:pt idx="11">
                  <c:v>4.3125</c:v>
                </c:pt>
                <c:pt idx="12">
                  <c:v>3.903225806451613</c:v>
                </c:pt>
                <c:pt idx="13">
                  <c:v>0</c:v>
                </c:pt>
                <c:pt idx="14">
                  <c:v>4.3333333333333321</c:v>
                </c:pt>
                <c:pt idx="15">
                  <c:v>4.1052631578947363</c:v>
                </c:pt>
                <c:pt idx="16">
                  <c:v>4.3129251700680253</c:v>
                </c:pt>
                <c:pt idx="17">
                  <c:v>0</c:v>
                </c:pt>
                <c:pt idx="18">
                  <c:v>4.1231343283582094</c:v>
                </c:pt>
                <c:pt idx="19">
                  <c:v>0</c:v>
                </c:pt>
                <c:pt idx="20">
                  <c:v>4.8035714285714306</c:v>
                </c:pt>
                <c:pt idx="21">
                  <c:v>0</c:v>
                </c:pt>
                <c:pt idx="22">
                  <c:v>3.796875</c:v>
                </c:pt>
                <c:pt idx="23">
                  <c:v>0</c:v>
                </c:pt>
                <c:pt idx="24">
                  <c:v>0</c:v>
                </c:pt>
                <c:pt idx="25">
                  <c:v>3.4489795918367347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A-4900-AE2F-CD70DE79CF5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Slakteri!$M$10:$M$36</c15:sqref>
                  </c15:fullRef>
                </c:ext>
              </c:extLst>
              <c:f>(Slakteri!$M$10:$M$11,Slakteri!$M$13:$M$36)</c:f>
              <c:numCache>
                <c:formatCode>0.00</c:formatCode>
                <c:ptCount val="26"/>
                <c:pt idx="0">
                  <c:v>4.1228501228501226</c:v>
                </c:pt>
                <c:pt idx="1">
                  <c:v>4.7064220183486238</c:v>
                </c:pt>
                <c:pt idx="2">
                  <c:v>4.2795698924731189</c:v>
                </c:pt>
                <c:pt idx="3">
                  <c:v>4.2727272727272716</c:v>
                </c:pt>
                <c:pt idx="4">
                  <c:v>4.3333333333333321</c:v>
                </c:pt>
                <c:pt idx="5">
                  <c:v>4.3719512195121943</c:v>
                </c:pt>
                <c:pt idx="6">
                  <c:v>5.5</c:v>
                </c:pt>
                <c:pt idx="7">
                  <c:v>3.5833333333333344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4.75</c:v>
                </c:pt>
                <c:pt idx="12">
                  <c:v>4.8484848484848486</c:v>
                </c:pt>
                <c:pt idx="13">
                  <c:v>5.5</c:v>
                </c:pt>
                <c:pt idx="14">
                  <c:v>4.16</c:v>
                </c:pt>
                <c:pt idx="15">
                  <c:v>4.6704545454545459</c:v>
                </c:pt>
                <c:pt idx="16">
                  <c:v>4.5340909090909092</c:v>
                </c:pt>
                <c:pt idx="17">
                  <c:v>0</c:v>
                </c:pt>
                <c:pt idx="18">
                  <c:v>4.2560386473429954</c:v>
                </c:pt>
                <c:pt idx="19">
                  <c:v>0</c:v>
                </c:pt>
                <c:pt idx="20">
                  <c:v>3.9722222222222223</c:v>
                </c:pt>
                <c:pt idx="21">
                  <c:v>0</c:v>
                </c:pt>
                <c:pt idx="22">
                  <c:v>4.2982456140350873</c:v>
                </c:pt>
                <c:pt idx="23">
                  <c:v>0</c:v>
                </c:pt>
                <c:pt idx="24">
                  <c:v>0</c:v>
                </c:pt>
                <c:pt idx="25">
                  <c:v>3.7169811320754702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A-4900-AE2F-CD70DE79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51167359567412"/>
          <c:y val="0.1333606320538617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</a:t>
            </a:r>
            <a:r>
              <a:rPr lang="nb-NO" sz="2400" baseline="0"/>
              <a:t> vekt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6406700113822E-2"/>
          <c:y val="0.16664991344167085"/>
          <c:w val="0.8800918597548123"/>
          <c:h val="0.656930768829911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Slakteri!$U$38:$U$64</c:f>
              <c:numCache>
                <c:formatCode>0</c:formatCode>
                <c:ptCount val="27"/>
                <c:pt idx="0">
                  <c:v>272.3676635514019</c:v>
                </c:pt>
                <c:pt idx="1">
                  <c:v>257.13066666666674</c:v>
                </c:pt>
                <c:pt idx="2">
                  <c:v>253.93571428571423</c:v>
                </c:pt>
                <c:pt idx="3">
                  <c:v>219.85280898876405</c:v>
                </c:pt>
                <c:pt idx="4">
                  <c:v>232.79642857142861</c:v>
                </c:pt>
                <c:pt idx="5">
                  <c:v>0</c:v>
                </c:pt>
                <c:pt idx="6">
                  <c:v>244.34907975460141</c:v>
                </c:pt>
                <c:pt idx="7">
                  <c:v>219.5</c:v>
                </c:pt>
                <c:pt idx="8">
                  <c:v>258.69696969696957</c:v>
                </c:pt>
                <c:pt idx="9">
                  <c:v>302.66190476190491</c:v>
                </c:pt>
                <c:pt idx="10">
                  <c:v>0</c:v>
                </c:pt>
                <c:pt idx="11">
                  <c:v>0</c:v>
                </c:pt>
                <c:pt idx="12">
                  <c:v>277.76249999999999</c:v>
                </c:pt>
                <c:pt idx="13">
                  <c:v>213.8064516129032</c:v>
                </c:pt>
                <c:pt idx="14">
                  <c:v>0</c:v>
                </c:pt>
                <c:pt idx="15">
                  <c:v>293.60000000000008</c:v>
                </c:pt>
                <c:pt idx="16">
                  <c:v>246.17105263157887</c:v>
                </c:pt>
                <c:pt idx="17">
                  <c:v>240.29795918367344</c:v>
                </c:pt>
                <c:pt idx="18">
                  <c:v>0</c:v>
                </c:pt>
                <c:pt idx="19">
                  <c:v>259.63320895522406</c:v>
                </c:pt>
                <c:pt idx="20">
                  <c:v>0</c:v>
                </c:pt>
                <c:pt idx="21">
                  <c:v>194.54999999999995</c:v>
                </c:pt>
                <c:pt idx="22">
                  <c:v>0</c:v>
                </c:pt>
                <c:pt idx="23">
                  <c:v>223.52031249999996</c:v>
                </c:pt>
                <c:pt idx="24">
                  <c:v>0</c:v>
                </c:pt>
                <c:pt idx="25">
                  <c:v>0</c:v>
                </c:pt>
                <c:pt idx="26">
                  <c:v>213.4979591836734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E-4E8B-91BD-930C7D0BEA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Slakteri!$U$10:$U$36</c:f>
              <c:numCache>
                <c:formatCode>0</c:formatCode>
                <c:ptCount val="27"/>
                <c:pt idx="0">
                  <c:v>265.86928746928743</c:v>
                </c:pt>
                <c:pt idx="1">
                  <c:v>261.34311926605511</c:v>
                </c:pt>
                <c:pt idx="2">
                  <c:v>265.11875000000003</c:v>
                </c:pt>
                <c:pt idx="3">
                  <c:v>209.04731182795689</c:v>
                </c:pt>
                <c:pt idx="4">
                  <c:v>233.46060606060604</c:v>
                </c:pt>
                <c:pt idx="5">
                  <c:v>279.09999999999997</c:v>
                </c:pt>
                <c:pt idx="6">
                  <c:v>256.30365853658554</c:v>
                </c:pt>
                <c:pt idx="7">
                  <c:v>319.3</c:v>
                </c:pt>
                <c:pt idx="8">
                  <c:v>211.77500000000001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267.41874999999999</c:v>
                </c:pt>
                <c:pt idx="13">
                  <c:v>298.62121212121224</c:v>
                </c:pt>
                <c:pt idx="14">
                  <c:v>298.35000000000002</c:v>
                </c:pt>
                <c:pt idx="15">
                  <c:v>267.83600000000001</c:v>
                </c:pt>
                <c:pt idx="16">
                  <c:v>261.03863636363633</c:v>
                </c:pt>
                <c:pt idx="17">
                  <c:v>235.02272727272728</c:v>
                </c:pt>
                <c:pt idx="18">
                  <c:v>0</c:v>
                </c:pt>
                <c:pt idx="19">
                  <c:v>252.51497584541059</c:v>
                </c:pt>
                <c:pt idx="20">
                  <c:v>0</c:v>
                </c:pt>
                <c:pt idx="21">
                  <c:v>161.84814814814817</c:v>
                </c:pt>
                <c:pt idx="22">
                  <c:v>0</c:v>
                </c:pt>
                <c:pt idx="23">
                  <c:v>253.38421052631591</c:v>
                </c:pt>
                <c:pt idx="24">
                  <c:v>0</c:v>
                </c:pt>
                <c:pt idx="25">
                  <c:v>0</c:v>
                </c:pt>
                <c:pt idx="26">
                  <c:v>241.09999999999997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E-4E8B-91BD-930C7D0BE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Kastrat, antall% slakt innen de ulike KLASSENE</a:t>
            </a:r>
          </a:p>
        </c:rich>
      </c:tx>
      <c:layout>
        <c:manualLayout>
          <c:xMode val="edge"/>
          <c:yMode val="edge"/>
          <c:x val="0.18906395205766977"/>
          <c:y val="5.23420008141664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31172082926714E-2"/>
          <c:y val="0.2126484522903371"/>
          <c:w val="0.8942573139992307"/>
          <c:h val="0.65729264252395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'Ark1'!$AE$405:$AE$419</c:f>
              <c:numCache>
                <c:formatCode>General</c:formatCode>
                <c:ptCount val="15"/>
                <c:pt idx="0">
                  <c:v>0.11661807580174922</c:v>
                </c:pt>
                <c:pt idx="1">
                  <c:v>3.848396501457727</c:v>
                </c:pt>
                <c:pt idx="2">
                  <c:v>21.457725947521872</c:v>
                </c:pt>
                <c:pt idx="3">
                  <c:v>37.551020408163261</c:v>
                </c:pt>
                <c:pt idx="4">
                  <c:v>21.690962099125365</c:v>
                </c:pt>
                <c:pt idx="5">
                  <c:v>10.087463556851311</c:v>
                </c:pt>
                <c:pt idx="6">
                  <c:v>3.848396501457727</c:v>
                </c:pt>
                <c:pt idx="7">
                  <c:v>1.1078717201166182</c:v>
                </c:pt>
                <c:pt idx="8">
                  <c:v>0.23323615160349845</c:v>
                </c:pt>
                <c:pt idx="9">
                  <c:v>5.8309037900874605E-2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'Ark1'!$AE$389:$AE$403</c:f>
              <c:numCache>
                <c:formatCode>General</c:formatCode>
                <c:ptCount val="15"/>
                <c:pt idx="0">
                  <c:v>0.12330456226880392</c:v>
                </c:pt>
                <c:pt idx="1">
                  <c:v>3.1442663378545004</c:v>
                </c:pt>
                <c:pt idx="2">
                  <c:v>19.482120838471022</c:v>
                </c:pt>
                <c:pt idx="3">
                  <c:v>39.704069050554871</c:v>
                </c:pt>
                <c:pt idx="4">
                  <c:v>23.674475955610355</c:v>
                </c:pt>
                <c:pt idx="5">
                  <c:v>9.0012330456226888</c:v>
                </c:pt>
                <c:pt idx="6">
                  <c:v>3.5758323057953154</c:v>
                </c:pt>
                <c:pt idx="7">
                  <c:v>1.0480887792848337</c:v>
                </c:pt>
                <c:pt idx="8">
                  <c:v>0.24660912453760783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</a:t>
            </a:r>
            <a:r>
              <a:rPr lang="nb-NO" sz="2800" baseline="0"/>
              <a:t> mi</a:t>
            </a:r>
            <a:r>
              <a:rPr lang="nb-NO" sz="2800"/>
              <a:t>ddel 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6193438194845E-2"/>
          <c:y val="0.13326010581160241"/>
          <c:w val="0.88710446999023462"/>
          <c:h val="0.7427341943142512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475543552617542E-2"/>
                  <c:y val="5.0022896478120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0-444A-A69C-9B0E510C6CB8}"/>
                </c:ext>
              </c:extLst>
            </c:dLbl>
            <c:dLbl>
              <c:idx val="1"/>
              <c:layout>
                <c:manualLayout>
                  <c:x val="-1.7570899270323442E-2"/>
                  <c:y val="5.4372713563174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0-444A-A69C-9B0E510C6CB8}"/>
                </c:ext>
              </c:extLst>
            </c:dLbl>
            <c:dLbl>
              <c:idx val="2"/>
              <c:layout>
                <c:manualLayout>
                  <c:x val="-4.0022603893514509E-2"/>
                  <c:y val="-6.3072347733282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0-444A-A69C-9B0E510C6CB8}"/>
                </c:ext>
              </c:extLst>
            </c:dLbl>
            <c:dLbl>
              <c:idx val="4"/>
              <c:layout>
                <c:manualLayout>
                  <c:x val="-2.4404026764338116E-2"/>
                  <c:y val="4.3498170850539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0-444A-A69C-9B0E510C6CB8}"/>
                </c:ext>
              </c:extLst>
            </c:dLbl>
            <c:dLbl>
              <c:idx val="7"/>
              <c:layout>
                <c:manualLayout>
                  <c:x val="-2.4404026764338151E-2"/>
                  <c:y val="-4.7847987935593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0-444A-A69C-9B0E510C6CB8}"/>
                </c:ext>
              </c:extLst>
            </c:dLbl>
            <c:dLbl>
              <c:idx val="10"/>
              <c:layout>
                <c:manualLayout>
                  <c:x val="-2.4404026764338116E-2"/>
                  <c:y val="7.394689044591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A3-4C4D-AFDD-EF9BCB321441}"/>
                </c:ext>
              </c:extLst>
            </c:dLbl>
            <c:dLbl>
              <c:idx val="11"/>
              <c:layout>
                <c:manualLayout>
                  <c:x val="-2.733250997605869E-2"/>
                  <c:y val="-9.1346158786133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3-4DD6-A810-80927DCD511C}"/>
                </c:ext>
              </c:extLst>
            </c:dLbl>
            <c:dLbl>
              <c:idx val="12"/>
              <c:layout>
                <c:manualLayout>
                  <c:x val="-2.5380187834911711E-2"/>
                  <c:y val="-6.089743919075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3-4C4D-AFDD-EF9BCB321441}"/>
                </c:ext>
              </c:extLst>
            </c:dLbl>
            <c:dLbl>
              <c:idx val="13"/>
              <c:layout>
                <c:manualLayout>
                  <c:x val="-2.4404026764338116E-2"/>
                  <c:y val="4.34981708505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B-477D-943B-05EF3EDEF9F2}"/>
                </c:ext>
              </c:extLst>
            </c:dLbl>
            <c:dLbl>
              <c:idx val="14"/>
              <c:layout>
                <c:manualLayout>
                  <c:x val="5.8569664234410764E-3"/>
                  <c:y val="-3.0448719595377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0-444A-A69C-9B0E510C6CB8}"/>
                </c:ext>
              </c:extLst>
            </c:dLbl>
            <c:dLbl>
              <c:idx val="15"/>
              <c:layout>
                <c:manualLayout>
                  <c:x val="-5.8569664234412195E-3"/>
                  <c:y val="-6.5247256275809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3-4DD6-A810-80927DCD511C}"/>
                </c:ext>
              </c:extLst>
            </c:dLbl>
            <c:dLbl>
              <c:idx val="17"/>
              <c:layout>
                <c:manualLayout>
                  <c:x val="-2.9284832117205738E-2"/>
                  <c:y val="-4.784798793559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B-477D-943B-05EF3EDEF9F2}"/>
                </c:ext>
              </c:extLst>
            </c:dLbl>
            <c:dLbl>
              <c:idx val="19"/>
              <c:layout>
                <c:manualLayout>
                  <c:x val="-5.1736536740396806E-2"/>
                  <c:y val="-1.9574176882742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0-444A-A69C-9B0E510C6CB8}"/>
                </c:ext>
              </c:extLst>
            </c:dLbl>
            <c:dLbl>
              <c:idx val="20"/>
              <c:layout>
                <c:manualLayout>
                  <c:x val="-2.342786569376459E-2"/>
                  <c:y val="-4.7847987935593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0-444A-A69C-9B0E510C6CB8}"/>
                </c:ext>
              </c:extLst>
            </c:dLbl>
            <c:dLbl>
              <c:idx val="22"/>
              <c:layout>
                <c:manualLayout>
                  <c:x val="-4.5879570316955796E-2"/>
                  <c:y val="3.262362813790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B-477D-943B-05EF3EDEF9F2}"/>
                </c:ext>
              </c:extLst>
            </c:dLbl>
            <c:dLbl>
              <c:idx val="23"/>
              <c:layout>
                <c:manualLayout>
                  <c:x val="-3.5141798540646883E-2"/>
                  <c:y val="-5.437271356317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3-4DD6-A810-80927DCD511C}"/>
                </c:ext>
              </c:extLst>
            </c:dLbl>
            <c:dLbl>
              <c:idx val="24"/>
              <c:layout>
                <c:manualLayout>
                  <c:x val="-2.7332509976058832E-2"/>
                  <c:y val="-0.16094323214699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D-4974-A191-0E89738339A9}"/>
                </c:ext>
              </c:extLst>
            </c:dLbl>
            <c:dLbl>
              <c:idx val="25"/>
              <c:layout>
                <c:manualLayout>
                  <c:x val="-2.4404026764338116E-2"/>
                  <c:y val="-7.1771981903390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D-4974-A191-0E8973833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247.23655913978519</c:v>
                </c:pt>
                <c:pt idx="1">
                  <c:v>246.94778882413473</c:v>
                </c:pt>
                <c:pt idx="2">
                  <c:v>249.90149064383181</c:v>
                </c:pt>
                <c:pt idx="3">
                  <c:v>246.98574610245041</c:v>
                </c:pt>
                <c:pt idx="4">
                  <c:v>242.79632812500043</c:v>
                </c:pt>
                <c:pt idx="5">
                  <c:v>243.48290020790023</c:v>
                </c:pt>
                <c:pt idx="6">
                  <c:v>249.47027695351127</c:v>
                </c:pt>
                <c:pt idx="7">
                  <c:v>253.01062378167609</c:v>
                </c:pt>
                <c:pt idx="8">
                  <c:v>252.8440020953378</c:v>
                </c:pt>
                <c:pt idx="9">
                  <c:v>256.3179000925067</c:v>
                </c:pt>
                <c:pt idx="10">
                  <c:v>253.47526934378081</c:v>
                </c:pt>
                <c:pt idx="11">
                  <c:v>253.47762669962935</c:v>
                </c:pt>
                <c:pt idx="12">
                  <c:v>252.47599999999969</c:v>
                </c:pt>
                <c:pt idx="13">
                  <c:v>256.28951264651482</c:v>
                </c:pt>
                <c:pt idx="14">
                  <c:v>256.68215994531778</c:v>
                </c:pt>
                <c:pt idx="15">
                  <c:v>247.41391820580515</c:v>
                </c:pt>
                <c:pt idx="16">
                  <c:v>242.6018477043676</c:v>
                </c:pt>
                <c:pt idx="17">
                  <c:v>251.91848047192815</c:v>
                </c:pt>
                <c:pt idx="18">
                  <c:v>259.50590367685123</c:v>
                </c:pt>
                <c:pt idx="19">
                  <c:v>268.40678217821829</c:v>
                </c:pt>
                <c:pt idx="20">
                  <c:v>270.5708526413344</c:v>
                </c:pt>
                <c:pt idx="21">
                  <c:v>267.85198084457966</c:v>
                </c:pt>
                <c:pt idx="22">
                  <c:v>263.75516832622043</c:v>
                </c:pt>
                <c:pt idx="23">
                  <c:v>268.04263226649277</c:v>
                </c:pt>
                <c:pt idx="24">
                  <c:v>264.44167951541806</c:v>
                </c:pt>
                <c:pt idx="25">
                  <c:v>265.33561276595702</c:v>
                </c:pt>
                <c:pt idx="26">
                  <c:v>260.21965133531097</c:v>
                </c:pt>
                <c:pt idx="27">
                  <c:v>253.28548104956255</c:v>
                </c:pt>
                <c:pt idx="28">
                  <c:v>247.66023427866855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9-473F-B656-250B8727A954}"/>
            </c:ext>
          </c:extLst>
        </c:ser>
        <c:ser>
          <c:idx val="1"/>
          <c:order val="1"/>
          <c:tx>
            <c:v>Middel vekt i år</c:v>
          </c:tx>
          <c:spPr>
            <a:ln w="508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</c:formatCode>
                <c:ptCount val="29"/>
                <c:pt idx="0">
                  <c:v>247.66023427866855</c:v>
                </c:pt>
                <c:pt idx="1">
                  <c:v>247.66023427866855</c:v>
                </c:pt>
                <c:pt idx="2">
                  <c:v>247.66023427866855</c:v>
                </c:pt>
                <c:pt idx="3">
                  <c:v>247.66023427866855</c:v>
                </c:pt>
                <c:pt idx="4">
                  <c:v>247.66023427866855</c:v>
                </c:pt>
                <c:pt idx="5">
                  <c:v>247.66023427866855</c:v>
                </c:pt>
                <c:pt idx="6">
                  <c:v>247.66023427866855</c:v>
                </c:pt>
                <c:pt idx="7">
                  <c:v>247.66023427866855</c:v>
                </c:pt>
                <c:pt idx="8">
                  <c:v>247.66023427866855</c:v>
                </c:pt>
                <c:pt idx="9">
                  <c:v>247.66023427866855</c:v>
                </c:pt>
                <c:pt idx="10">
                  <c:v>247.66023427866855</c:v>
                </c:pt>
                <c:pt idx="11">
                  <c:v>247.66023427866855</c:v>
                </c:pt>
                <c:pt idx="12">
                  <c:v>247.66023427866855</c:v>
                </c:pt>
                <c:pt idx="13">
                  <c:v>247.66023427866855</c:v>
                </c:pt>
                <c:pt idx="14">
                  <c:v>247.66023427866855</c:v>
                </c:pt>
                <c:pt idx="15">
                  <c:v>247.66023427866855</c:v>
                </c:pt>
                <c:pt idx="16">
                  <c:v>247.66023427866855</c:v>
                </c:pt>
                <c:pt idx="17">
                  <c:v>247.66023427866855</c:v>
                </c:pt>
                <c:pt idx="18">
                  <c:v>247.66023427866855</c:v>
                </c:pt>
                <c:pt idx="19">
                  <c:v>247.66023427866855</c:v>
                </c:pt>
                <c:pt idx="20">
                  <c:v>247.66023427866855</c:v>
                </c:pt>
                <c:pt idx="21">
                  <c:v>247.66023427866855</c:v>
                </c:pt>
                <c:pt idx="22">
                  <c:v>247.66023427866855</c:v>
                </c:pt>
                <c:pt idx="23">
                  <c:v>247.66023427866855</c:v>
                </c:pt>
                <c:pt idx="24">
                  <c:v>247.66023427866855</c:v>
                </c:pt>
                <c:pt idx="25">
                  <c:v>247.66023427866855</c:v>
                </c:pt>
                <c:pt idx="26">
                  <c:v>247.66023427866855</c:v>
                </c:pt>
                <c:pt idx="27">
                  <c:v>247.66023427866855</c:v>
                </c:pt>
                <c:pt idx="28">
                  <c:v>247.66023427866855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9-473F-B656-250B8727A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290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8379732498045"/>
          <c:y val="0.17359380033671723"/>
          <c:w val="0.11987311750796378"/>
          <c:h val="9.2757282660436965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142.70000000000002</c:v>
                </c:pt>
                <c:pt idx="1">
                  <c:v>189.98030303030305</c:v>
                </c:pt>
                <c:pt idx="2">
                  <c:v>215.59999999999997</c:v>
                </c:pt>
                <c:pt idx="3">
                  <c:v>253.08649068322961</c:v>
                </c:pt>
                <c:pt idx="4">
                  <c:v>264.6497311827959</c:v>
                </c:pt>
                <c:pt idx="5">
                  <c:v>295.66994219653174</c:v>
                </c:pt>
                <c:pt idx="6">
                  <c:v>318.2818181818181</c:v>
                </c:pt>
                <c:pt idx="7">
                  <c:v>348.74736842105256</c:v>
                </c:pt>
                <c:pt idx="8">
                  <c:v>361.85</c:v>
                </c:pt>
                <c:pt idx="9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124.5</c:v>
                </c:pt>
                <c:pt idx="1">
                  <c:v>171.76862745098043</c:v>
                </c:pt>
                <c:pt idx="2">
                  <c:v>201.4658227848102</c:v>
                </c:pt>
                <c:pt idx="3">
                  <c:v>246.98478260869553</c:v>
                </c:pt>
                <c:pt idx="4">
                  <c:v>262.55078125000006</c:v>
                </c:pt>
                <c:pt idx="5">
                  <c:v>287.69794520547953</c:v>
                </c:pt>
                <c:pt idx="6">
                  <c:v>321.2224137931035</c:v>
                </c:pt>
                <c:pt idx="7">
                  <c:v>402.49411764705906</c:v>
                </c:pt>
                <c:pt idx="8">
                  <c:v>419.4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142.70000000000002</c:v>
                </c:pt>
                <c:pt idx="1">
                  <c:v>189.98030303030305</c:v>
                </c:pt>
                <c:pt idx="2">
                  <c:v>215.59999999999997</c:v>
                </c:pt>
                <c:pt idx="3">
                  <c:v>253.08649068322961</c:v>
                </c:pt>
                <c:pt idx="4">
                  <c:v>264.6497311827959</c:v>
                </c:pt>
                <c:pt idx="5">
                  <c:v>295.66994219653174</c:v>
                </c:pt>
                <c:pt idx="6">
                  <c:v>318.2818181818181</c:v>
                </c:pt>
                <c:pt idx="7">
                  <c:v>348.74736842105256</c:v>
                </c:pt>
                <c:pt idx="8">
                  <c:v>361.85</c:v>
                </c:pt>
                <c:pt idx="9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124.5</c:v>
                </c:pt>
                <c:pt idx="1">
                  <c:v>171.76862745098043</c:v>
                </c:pt>
                <c:pt idx="2">
                  <c:v>201.4658227848102</c:v>
                </c:pt>
                <c:pt idx="3">
                  <c:v>246.98478260869553</c:v>
                </c:pt>
                <c:pt idx="4">
                  <c:v>262.55078125000006</c:v>
                </c:pt>
                <c:pt idx="5">
                  <c:v>287.69794520547953</c:v>
                </c:pt>
                <c:pt idx="6">
                  <c:v>321.2224137931035</c:v>
                </c:pt>
                <c:pt idx="7">
                  <c:v>402.49411764705906</c:v>
                </c:pt>
                <c:pt idx="8">
                  <c:v>419.4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Klasse!$AC$29:$AC$45</c:f>
              <c:numCache>
                <c:formatCode>0</c:formatCode>
                <c:ptCount val="17"/>
                <c:pt idx="0">
                  <c:v>132.80595625872502</c:v>
                </c:pt>
                <c:pt idx="1">
                  <c:v>228.7350602361623</c:v>
                </c:pt>
                <c:pt idx="2">
                  <c:v>315.61300569109267</c:v>
                </c:pt>
                <c:pt idx="3">
                  <c:v>387.08089126614027</c:v>
                </c:pt>
                <c:pt idx="4">
                  <c:v>398.29252406928481</c:v>
                </c:pt>
                <c:pt idx="5">
                  <c:v>441.00203333368455</c:v>
                </c:pt>
                <c:pt idx="6">
                  <c:v>492.31526400899941</c:v>
                </c:pt>
                <c:pt idx="7">
                  <c:v>577.69834350479493</c:v>
                </c:pt>
                <c:pt idx="8">
                  <c:v>678.25679475164009</c:v>
                </c:pt>
                <c:pt idx="9">
                  <c:v>812.97935103244833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8-4B52-8002-4F8D4BA20F4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Klasse!$AC$11:$AC$27</c:f>
              <c:numCache>
                <c:formatCode>0</c:formatCode>
                <c:ptCount val="17"/>
                <c:pt idx="0">
                  <c:v>269.77248104008669</c:v>
                </c:pt>
                <c:pt idx="1">
                  <c:v>252.04856715387282</c:v>
                </c:pt>
                <c:pt idx="2">
                  <c:v>315.33310895845125</c:v>
                </c:pt>
                <c:pt idx="3">
                  <c:v>371.10192949419013</c:v>
                </c:pt>
                <c:pt idx="4">
                  <c:v>396.27018379389648</c:v>
                </c:pt>
                <c:pt idx="5">
                  <c:v>434.68866762665192</c:v>
                </c:pt>
                <c:pt idx="6">
                  <c:v>515.59153175591553</c:v>
                </c:pt>
                <c:pt idx="7">
                  <c:v>546.73591689972068</c:v>
                </c:pt>
                <c:pt idx="8">
                  <c:v>663.8702018203403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8-4B52-8002-4F8D4BA2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'Ark1'!$AG$405:$AG$419</c:f>
              <c:numCache>
                <c:formatCode>General</c:formatCode>
                <c:ptCount val="15"/>
                <c:pt idx="0">
                  <c:v>1074.5</c:v>
                </c:pt>
                <c:pt idx="1">
                  <c:v>830.56923076923101</c:v>
                </c:pt>
                <c:pt idx="2">
                  <c:v>683.11506849315083</c:v>
                </c:pt>
                <c:pt idx="3">
                  <c:v>653.83359497645199</c:v>
                </c:pt>
                <c:pt idx="4">
                  <c:v>664.46070460704618</c:v>
                </c:pt>
                <c:pt idx="5">
                  <c:v>670.45029239766075</c:v>
                </c:pt>
                <c:pt idx="6">
                  <c:v>646.5</c:v>
                </c:pt>
                <c:pt idx="7">
                  <c:v>603.68421052631595</c:v>
                </c:pt>
                <c:pt idx="8">
                  <c:v>533.5</c:v>
                </c:pt>
                <c:pt idx="9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8-4193-8E6A-E0E92892B7FE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'Ark1'!$AG$389:$AG$403</c:f>
              <c:numCache>
                <c:formatCode>General</c:formatCode>
                <c:ptCount val="15"/>
                <c:pt idx="0">
                  <c:v>461.5</c:v>
                </c:pt>
                <c:pt idx="1">
                  <c:v>681.49019607843115</c:v>
                </c:pt>
                <c:pt idx="2">
                  <c:v>638.89841269841293</c:v>
                </c:pt>
                <c:pt idx="3">
                  <c:v>665.54432348367038</c:v>
                </c:pt>
                <c:pt idx="4">
                  <c:v>662.55497382198951</c:v>
                </c:pt>
                <c:pt idx="5">
                  <c:v>661.84827586206893</c:v>
                </c:pt>
                <c:pt idx="6">
                  <c:v>623.01724137931012</c:v>
                </c:pt>
                <c:pt idx="7">
                  <c:v>736.17647058823525</c:v>
                </c:pt>
                <c:pt idx="8">
                  <c:v>631.75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8-4193-8E6A-E0E92892B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35420422741374"/>
          <c:y val="0.22741717684712653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'Ark1'!$AI$405:$AI$419</c:f>
              <c:numCache>
                <c:formatCode>General</c:formatCode>
                <c:ptCount val="15"/>
                <c:pt idx="0">
                  <c:v>0</c:v>
                </c:pt>
                <c:pt idx="1">
                  <c:v>1.5151515151515151</c:v>
                </c:pt>
                <c:pt idx="2">
                  <c:v>2.7173913043478262</c:v>
                </c:pt>
                <c:pt idx="3">
                  <c:v>8.2298136645962714</c:v>
                </c:pt>
                <c:pt idx="4">
                  <c:v>47.311827956989248</c:v>
                </c:pt>
                <c:pt idx="5">
                  <c:v>84.393063583815007</c:v>
                </c:pt>
                <c:pt idx="6">
                  <c:v>95.454545454545439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2-4D18-9549-44611C18D8C0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'Ark1'!$AI$389:$AI$403</c:f>
              <c:numCache>
                <c:formatCode>General</c:formatCode>
                <c:ptCount val="15"/>
                <c:pt idx="0">
                  <c:v>0</c:v>
                </c:pt>
                <c:pt idx="1">
                  <c:v>9.8039215686274535</c:v>
                </c:pt>
                <c:pt idx="2">
                  <c:v>7.5949367088607556</c:v>
                </c:pt>
                <c:pt idx="3">
                  <c:v>16.149068322981361</c:v>
                </c:pt>
                <c:pt idx="4">
                  <c:v>50.520833333333343</c:v>
                </c:pt>
                <c:pt idx="5">
                  <c:v>91.095890410958873</c:v>
                </c:pt>
                <c:pt idx="6">
                  <c:v>100</c:v>
                </c:pt>
                <c:pt idx="7">
                  <c:v>94.117647058823522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2-4D18-9549-44611C18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'Ark1'!$Q$405:$Q$419</c:f>
              <c:numCache>
                <c:formatCode>General</c:formatCode>
                <c:ptCount val="15"/>
                <c:pt idx="0">
                  <c:v>2</c:v>
                </c:pt>
                <c:pt idx="1">
                  <c:v>23</c:v>
                </c:pt>
                <c:pt idx="2">
                  <c:v>124</c:v>
                </c:pt>
                <c:pt idx="3">
                  <c:v>185</c:v>
                </c:pt>
                <c:pt idx="4">
                  <c:v>157</c:v>
                </c:pt>
                <c:pt idx="5">
                  <c:v>77</c:v>
                </c:pt>
                <c:pt idx="6">
                  <c:v>33</c:v>
                </c:pt>
                <c:pt idx="7">
                  <c:v>11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B-44A3-BAC3-04B3190DA65A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'Ark1'!$Q$389:$Q$403</c:f>
              <c:numCache>
                <c:formatCode>General</c:formatCode>
                <c:ptCount val="15"/>
                <c:pt idx="0">
                  <c:v>1</c:v>
                </c:pt>
                <c:pt idx="1">
                  <c:v>21</c:v>
                </c:pt>
                <c:pt idx="2">
                  <c:v>119</c:v>
                </c:pt>
                <c:pt idx="3">
                  <c:v>190</c:v>
                </c:pt>
                <c:pt idx="4">
                  <c:v>146</c:v>
                </c:pt>
                <c:pt idx="5">
                  <c:v>72</c:v>
                </c:pt>
                <c:pt idx="6">
                  <c:v>29</c:v>
                </c:pt>
                <c:pt idx="7">
                  <c:v>10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B-44A3-BAC3-04B3190D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andel</a:t>
            </a:r>
            <a:r>
              <a:rPr lang="en-US" sz="2400" baseline="0"/>
              <a:t> OVERFETE i %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'Ark1'!$W$405:$W$419</c:f>
              <c:numCache>
                <c:formatCode>General</c:formatCode>
                <c:ptCount val="15"/>
                <c:pt idx="0">
                  <c:v>0</c:v>
                </c:pt>
                <c:pt idx="1">
                  <c:v>9.0909090909090917</c:v>
                </c:pt>
                <c:pt idx="2">
                  <c:v>26.086956521739129</c:v>
                </c:pt>
                <c:pt idx="3">
                  <c:v>67.85714285714289</c:v>
                </c:pt>
                <c:pt idx="4">
                  <c:v>83.870967741935488</c:v>
                </c:pt>
                <c:pt idx="5">
                  <c:v>82.080924855491347</c:v>
                </c:pt>
                <c:pt idx="6">
                  <c:v>87.878787878787875</c:v>
                </c:pt>
                <c:pt idx="7">
                  <c:v>57.894736842105239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C-496A-9962-416B610664CE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'Ark1'!$W$389:$W$403</c:f>
              <c:numCache>
                <c:formatCode>General</c:formatCode>
                <c:ptCount val="15"/>
                <c:pt idx="0">
                  <c:v>0</c:v>
                </c:pt>
                <c:pt idx="1">
                  <c:v>5.882352941176471</c:v>
                </c:pt>
                <c:pt idx="2">
                  <c:v>27.531645569620256</c:v>
                </c:pt>
                <c:pt idx="3">
                  <c:v>65.527950310559007</c:v>
                </c:pt>
                <c:pt idx="4">
                  <c:v>73.958333333333314</c:v>
                </c:pt>
                <c:pt idx="5">
                  <c:v>76.712328767123282</c:v>
                </c:pt>
                <c:pt idx="6">
                  <c:v>79.310344827586235</c:v>
                </c:pt>
                <c:pt idx="7">
                  <c:v>82.352941176470608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C-496A-9962-416B6106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545920359734211"/>
          <c:h val="0.751558918838094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'Ark1'!$T$405:$T$419</c:f>
              <c:numCache>
                <c:formatCode>General</c:formatCode>
                <c:ptCount val="15"/>
                <c:pt idx="0">
                  <c:v>3.5</c:v>
                </c:pt>
                <c:pt idx="1">
                  <c:v>4.3787878787878789</c:v>
                </c:pt>
                <c:pt idx="2">
                  <c:v>5.7173913043478253</c:v>
                </c:pt>
                <c:pt idx="3">
                  <c:v>7.0512422360248435</c:v>
                </c:pt>
                <c:pt idx="4">
                  <c:v>7.7016129032258061</c:v>
                </c:pt>
                <c:pt idx="5">
                  <c:v>8.0982658959537588</c:v>
                </c:pt>
                <c:pt idx="6">
                  <c:v>8.6212121212121211</c:v>
                </c:pt>
                <c:pt idx="7">
                  <c:v>7.5789473684210495</c:v>
                </c:pt>
                <c:pt idx="8">
                  <c:v>8.75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DE1-984A-0D2199848D6B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'Ark1'!$T$389:$T$403</c:f>
              <c:numCache>
                <c:formatCode>General</c:formatCode>
                <c:ptCount val="15"/>
                <c:pt idx="0">
                  <c:v>4</c:v>
                </c:pt>
                <c:pt idx="1">
                  <c:v>4.2156862745098049</c:v>
                </c:pt>
                <c:pt idx="2">
                  <c:v>5.7816455696202516</c:v>
                </c:pt>
                <c:pt idx="3">
                  <c:v>6.9409937888198758</c:v>
                </c:pt>
                <c:pt idx="4">
                  <c:v>7.53125</c:v>
                </c:pt>
                <c:pt idx="5">
                  <c:v>7.9794520547945185</c:v>
                </c:pt>
                <c:pt idx="6">
                  <c:v>8.5862068965517224</c:v>
                </c:pt>
                <c:pt idx="7">
                  <c:v>9.4705882352941178</c:v>
                </c:pt>
                <c:pt idx="8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DE1-984A-0D2199848D6B}"/>
            </c:ext>
          </c:extLst>
        </c:ser>
        <c:ser>
          <c:idx val="0"/>
          <c:order val="2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Klasse!$R$47:$R$60</c:f>
              <c:numCache>
                <c:formatCode>0.00</c:formatCode>
                <c:ptCount val="14"/>
                <c:pt idx="0">
                  <c:v>0</c:v>
                </c:pt>
                <c:pt idx="1">
                  <c:v>4.4216867469879508</c:v>
                </c:pt>
                <c:pt idx="2">
                  <c:v>5.6946428571428562</c:v>
                </c:pt>
                <c:pt idx="3">
                  <c:v>7.0019175455417049</c:v>
                </c:pt>
                <c:pt idx="4">
                  <c:v>7.606010016694488</c:v>
                </c:pt>
                <c:pt idx="5">
                  <c:v>7.88671875</c:v>
                </c:pt>
                <c:pt idx="6">
                  <c:v>8.7608695652173907</c:v>
                </c:pt>
                <c:pt idx="7">
                  <c:v>8.8108108108108087</c:v>
                </c:pt>
                <c:pt idx="8">
                  <c:v>8.705882352941174</c:v>
                </c:pt>
                <c:pt idx="9">
                  <c:v>6.7142857142857109</c:v>
                </c:pt>
                <c:pt idx="10">
                  <c:v>5.5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4-4352-A680-5AF0525A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3.8584263176020872E-2"/>
          <c:h val="0.108449552280899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6072242450003"/>
          <c:y val="0.1996497370168937"/>
          <c:w val="0.78331564477169158"/>
          <c:h val="0.671452276382682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Klasse!$L$35:$L$37</c:f>
              <c:numCache>
                <c:formatCode>0</c:formatCode>
                <c:ptCount val="3"/>
                <c:pt idx="0">
                  <c:v>318.2818181818181</c:v>
                </c:pt>
                <c:pt idx="1">
                  <c:v>348.74736842105256</c:v>
                </c:pt>
                <c:pt idx="2">
                  <c:v>361.85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5-4C41-AA1F-345B9E3D9FF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</c:formatCode>
                <c:ptCount val="3"/>
                <c:pt idx="0">
                  <c:v>321.2224137931035</c:v>
                </c:pt>
                <c:pt idx="1">
                  <c:v>402.49411764705906</c:v>
                </c:pt>
                <c:pt idx="2">
                  <c:v>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5-4C41-AA1F-345B9E3D9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36062346805439"/>
          <c:y val="0.601847432227004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</a:t>
            </a:r>
            <a:r>
              <a:rPr lang="en-US" sz="1800"/>
              <a:t>middel</a:t>
            </a:r>
            <a:r>
              <a:rPr lang="en-US" sz="1600"/>
              <a:t> VEKT i KLASSE U</a:t>
            </a:r>
          </a:p>
        </c:rich>
      </c:tx>
      <c:layout>
        <c:manualLayout>
          <c:xMode val="edge"/>
          <c:yMode val="edge"/>
          <c:x val="0.11562048269041972"/>
          <c:y val="5.162185165128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Klasse!$L$38:$L$40</c:f>
              <c:numCache>
                <c:formatCode>0</c:formatCode>
                <c:ptCount val="3"/>
                <c:pt idx="0">
                  <c:v>551.20000000000005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D-4B1E-A36A-90CAE3D1A83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D-4B1E-A36A-90CAE3D1A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23586287889265"/>
          <c:y val="0.4481246033962608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slaktevekt</a:t>
            </a:r>
            <a:r>
              <a:rPr lang="en-US" sz="2800" baseline="0"/>
              <a:t> TILVEKST per dag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99210021458768E-2"/>
          <c:y val="0.13666125847691554"/>
          <c:w val="0.87277983875376042"/>
          <c:h val="0.67656229928079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År!$Z$4:$Z$6</c:f>
              <c:strCache>
                <c:ptCount val="3"/>
                <c:pt idx="0">
                  <c:v>Tilvektst</c:v>
                </c:pt>
                <c:pt idx="1">
                  <c:v>i gram</c:v>
                </c:pt>
                <c:pt idx="2">
                  <c:v>per dag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År!$Z$23:$Z$36</c:f>
              <c:numCache>
                <c:formatCode>0</c:formatCode>
                <c:ptCount val="14"/>
                <c:pt idx="0">
                  <c:v>358.97763000923874</c:v>
                </c:pt>
                <c:pt idx="1">
                  <c:v>352.62940698354612</c:v>
                </c:pt>
                <c:pt idx="2">
                  <c:v>360.16312750405359</c:v>
                </c:pt>
                <c:pt idx="3">
                  <c:v>377.27806294367582</c:v>
                </c:pt>
                <c:pt idx="4">
                  <c:v>389.52410606709424</c:v>
                </c:pt>
                <c:pt idx="5">
                  <c:v>391.46082506962568</c:v>
                </c:pt>
                <c:pt idx="6">
                  <c:v>394.86549925150393</c:v>
                </c:pt>
                <c:pt idx="7">
                  <c:v>399.46112720679855</c:v>
                </c:pt>
                <c:pt idx="8">
                  <c:v>397.91880919112737</c:v>
                </c:pt>
                <c:pt idx="9">
                  <c:v>394.54015033630969</c:v>
                </c:pt>
                <c:pt idx="10">
                  <c:v>387.85644426863797</c:v>
                </c:pt>
                <c:pt idx="11">
                  <c:v>382.6008815106789</c:v>
                </c:pt>
                <c:pt idx="12">
                  <c:v>377.89893321812497</c:v>
                </c:pt>
                <c:pt idx="13">
                  <c:v>375.98331718045034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4-40DB-9598-78465C79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Klasse!$L$41:$L$45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4-4B2C-96AA-91D0144688A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Klasse!$L$23:$L$27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4-4B2C-96AA-91D01446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609569938256"/>
          <c:y val="0.2182970690479365"/>
          <c:w val="0.87042327705129696"/>
          <c:h val="0.66317763158607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Klasse!$L$29:$L$31</c:f>
              <c:numCache>
                <c:formatCode>0</c:formatCode>
                <c:ptCount val="3"/>
                <c:pt idx="0">
                  <c:v>142.70000000000002</c:v>
                </c:pt>
                <c:pt idx="1">
                  <c:v>189.98030303030305</c:v>
                </c:pt>
                <c:pt idx="2">
                  <c:v>215.59999999999997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B-4DF6-9D08-6272D6C1EEF2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Klasse!$L$11:$L$13</c:f>
              <c:numCache>
                <c:formatCode>0</c:formatCode>
                <c:ptCount val="3"/>
                <c:pt idx="0">
                  <c:v>124.5</c:v>
                </c:pt>
                <c:pt idx="1">
                  <c:v>171.76862745098043</c:v>
                </c:pt>
                <c:pt idx="2">
                  <c:v>201.4658227848102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B-4DF6-9D08-6272D6C1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49736267457718"/>
          <c:y val="0.54082273309170203"/>
          <c:w val="0.18095297473471222"/>
          <c:h val="0.15275185404725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VEKT i O</a:t>
            </a:r>
            <a:r>
              <a:rPr lang="en-US" sz="2400" baseline="0"/>
              <a:t> klassene</a:t>
            </a:r>
            <a:endParaRPr lang="en-US" sz="2400"/>
          </a:p>
        </c:rich>
      </c:tx>
      <c:layout>
        <c:manualLayout>
          <c:xMode val="edge"/>
          <c:yMode val="edge"/>
          <c:x val="0.11801684270799244"/>
          <c:y val="5.1498850946947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3890806081217"/>
          <c:y val="0.2128366241778146"/>
          <c:w val="0.83854507992635274"/>
          <c:h val="0.66863847464915938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Klasse!$L$32:$L$34</c:f>
              <c:numCache>
                <c:formatCode>0</c:formatCode>
                <c:ptCount val="3"/>
                <c:pt idx="0">
                  <c:v>253.08649068322961</c:v>
                </c:pt>
                <c:pt idx="1">
                  <c:v>264.6497311827959</c:v>
                </c:pt>
                <c:pt idx="2">
                  <c:v>295.66994219653174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7-4951-9F05-8EACAAE7D9A7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</c:formatCode>
                <c:ptCount val="3"/>
                <c:pt idx="0">
                  <c:v>246.98478260869553</c:v>
                </c:pt>
                <c:pt idx="1">
                  <c:v>262.55078125000006</c:v>
                </c:pt>
                <c:pt idx="2">
                  <c:v>287.69794520547953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7-4951-9F05-8EACAAE7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52304439365695"/>
          <c:y val="0.58321828783559915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17829521593798E-2"/>
          <c:y val="0.15674913595020018"/>
          <c:w val="0.89175524627493219"/>
          <c:h val="0.76285683824605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C-40B5-A328-2317F49343FA}"/>
            </c:ext>
          </c:extLst>
        </c:ser>
        <c:ser>
          <c:idx val="2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C-40B5-A328-2317F49343F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C-40B5-A328-2317F49343FA}"/>
            </c:ext>
          </c:extLst>
        </c:ser>
        <c:ser>
          <c:idx val="13"/>
          <c:order val="3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'Ark1'!$R$405:$R$419</c:f>
              <c:numCache>
                <c:formatCode>General</c:formatCode>
                <c:ptCount val="15"/>
                <c:pt idx="0">
                  <c:v>2</c:v>
                </c:pt>
                <c:pt idx="1">
                  <c:v>66</c:v>
                </c:pt>
                <c:pt idx="2">
                  <c:v>368</c:v>
                </c:pt>
                <c:pt idx="3">
                  <c:v>644</c:v>
                </c:pt>
                <c:pt idx="4">
                  <c:v>372</c:v>
                </c:pt>
                <c:pt idx="5">
                  <c:v>173</c:v>
                </c:pt>
                <c:pt idx="6">
                  <c:v>66</c:v>
                </c:pt>
                <c:pt idx="7">
                  <c:v>19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C-40B5-A328-2317F49343FA}"/>
            </c:ext>
          </c:extLst>
        </c:ser>
        <c:ser>
          <c:idx val="1"/>
          <c:order val="4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'Ark1'!$R$389:$R$403</c:f>
              <c:numCache>
                <c:formatCode>General</c:formatCode>
                <c:ptCount val="15"/>
                <c:pt idx="0">
                  <c:v>2</c:v>
                </c:pt>
                <c:pt idx="1">
                  <c:v>51</c:v>
                </c:pt>
                <c:pt idx="2">
                  <c:v>316</c:v>
                </c:pt>
                <c:pt idx="3">
                  <c:v>644</c:v>
                </c:pt>
                <c:pt idx="4">
                  <c:v>384</c:v>
                </c:pt>
                <c:pt idx="5">
                  <c:v>146</c:v>
                </c:pt>
                <c:pt idx="6">
                  <c:v>58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C-40B5-A328-2317F493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789228577113417E-2"/>
          <c:y val="0.18938267658550392"/>
          <c:w val="0.90409172286189254"/>
          <c:h val="0.68099560991202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Klasse!$F$47:$F$60</c:f>
              <c:numCache>
                <c:formatCode>0</c:formatCode>
                <c:ptCount val="14"/>
                <c:pt idx="0">
                  <c:v>0</c:v>
                </c:pt>
                <c:pt idx="1">
                  <c:v>83</c:v>
                </c:pt>
                <c:pt idx="2">
                  <c:v>560</c:v>
                </c:pt>
                <c:pt idx="3">
                  <c:v>1043</c:v>
                </c:pt>
                <c:pt idx="4">
                  <c:v>599</c:v>
                </c:pt>
                <c:pt idx="5">
                  <c:v>256</c:v>
                </c:pt>
                <c:pt idx="6">
                  <c:v>92</c:v>
                </c:pt>
                <c:pt idx="7">
                  <c:v>37</c:v>
                </c:pt>
                <c:pt idx="8">
                  <c:v>17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3-4BFD-BA15-8BB61B7D4624}"/>
            </c:ext>
          </c:extLst>
        </c:ser>
        <c:ser>
          <c:idx val="13"/>
          <c:order val="1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'Ark1'!$R$405:$R$419</c:f>
              <c:numCache>
                <c:formatCode>General</c:formatCode>
                <c:ptCount val="15"/>
                <c:pt idx="0">
                  <c:v>2</c:v>
                </c:pt>
                <c:pt idx="1">
                  <c:v>66</c:v>
                </c:pt>
                <c:pt idx="2">
                  <c:v>368</c:v>
                </c:pt>
                <c:pt idx="3">
                  <c:v>644</c:v>
                </c:pt>
                <c:pt idx="4">
                  <c:v>372</c:v>
                </c:pt>
                <c:pt idx="5">
                  <c:v>173</c:v>
                </c:pt>
                <c:pt idx="6">
                  <c:v>66</c:v>
                </c:pt>
                <c:pt idx="7">
                  <c:v>19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2-4AA9-B76B-485DD3307289}"/>
            </c:ext>
          </c:extLst>
        </c:ser>
        <c:ser>
          <c:idx val="1"/>
          <c:order val="2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'Ark1'!$R$389:$R$403</c:f>
              <c:numCache>
                <c:formatCode>General</c:formatCode>
                <c:ptCount val="15"/>
                <c:pt idx="0">
                  <c:v>2</c:v>
                </c:pt>
                <c:pt idx="1">
                  <c:v>51</c:v>
                </c:pt>
                <c:pt idx="2">
                  <c:v>316</c:v>
                </c:pt>
                <c:pt idx="3">
                  <c:v>644</c:v>
                </c:pt>
                <c:pt idx="4">
                  <c:v>384</c:v>
                </c:pt>
                <c:pt idx="5">
                  <c:v>146</c:v>
                </c:pt>
                <c:pt idx="6">
                  <c:v>58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2-4AA9-B76B-485DD330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91296429795354E-2"/>
          <c:h val="0.15913678848793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antall% slakt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19136115866665E-2"/>
          <c:y val="0.16395020150862868"/>
          <c:w val="0.90165400414154251"/>
          <c:h val="0.722436262067367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Klasse!$H$47:$H$60</c:f>
              <c:numCache>
                <c:formatCode>0.0</c:formatCode>
                <c:ptCount val="14"/>
                <c:pt idx="0">
                  <c:v>0</c:v>
                </c:pt>
                <c:pt idx="1">
                  <c:v>3.078635014836796</c:v>
                </c:pt>
                <c:pt idx="2">
                  <c:v>20.771513353115726</c:v>
                </c:pt>
                <c:pt idx="3">
                  <c:v>38.686943620178042</c:v>
                </c:pt>
                <c:pt idx="4">
                  <c:v>22.218100890207715</c:v>
                </c:pt>
                <c:pt idx="5">
                  <c:v>9.4955489614243351</c:v>
                </c:pt>
                <c:pt idx="6">
                  <c:v>3.4124629080118698</c:v>
                </c:pt>
                <c:pt idx="7">
                  <c:v>1.3724035608308602</c:v>
                </c:pt>
                <c:pt idx="8">
                  <c:v>0.63056379821958475</c:v>
                </c:pt>
                <c:pt idx="9">
                  <c:v>0.25964391691394656</c:v>
                </c:pt>
                <c:pt idx="10">
                  <c:v>7.4183976261127618E-2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6-493E-864D-E8ADF2A37B7A}"/>
            </c:ext>
          </c:extLst>
        </c:ser>
        <c:ser>
          <c:idx val="13"/>
          <c:order val="1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'Ark1'!$AE$405:$AE$419</c:f>
              <c:numCache>
                <c:formatCode>General</c:formatCode>
                <c:ptCount val="15"/>
                <c:pt idx="0">
                  <c:v>0.11661807580174922</c:v>
                </c:pt>
                <c:pt idx="1">
                  <c:v>3.848396501457727</c:v>
                </c:pt>
                <c:pt idx="2">
                  <c:v>21.457725947521872</c:v>
                </c:pt>
                <c:pt idx="3">
                  <c:v>37.551020408163261</c:v>
                </c:pt>
                <c:pt idx="4">
                  <c:v>21.690962099125365</c:v>
                </c:pt>
                <c:pt idx="5">
                  <c:v>10.087463556851311</c:v>
                </c:pt>
                <c:pt idx="6">
                  <c:v>3.848396501457727</c:v>
                </c:pt>
                <c:pt idx="7">
                  <c:v>1.1078717201166182</c:v>
                </c:pt>
                <c:pt idx="8">
                  <c:v>0.23323615160349845</c:v>
                </c:pt>
                <c:pt idx="9">
                  <c:v>5.8309037900874605E-2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6-493E-864D-E8ADF2A37B7A}"/>
            </c:ext>
          </c:extLst>
        </c:ser>
        <c:ser>
          <c:idx val="1"/>
          <c:order val="2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'Ark1'!$AE$389:$AE$403</c:f>
              <c:numCache>
                <c:formatCode>General</c:formatCode>
                <c:ptCount val="15"/>
                <c:pt idx="0">
                  <c:v>0.12330456226880392</c:v>
                </c:pt>
                <c:pt idx="1">
                  <c:v>3.1442663378545004</c:v>
                </c:pt>
                <c:pt idx="2">
                  <c:v>19.482120838471022</c:v>
                </c:pt>
                <c:pt idx="3">
                  <c:v>39.704069050554871</c:v>
                </c:pt>
                <c:pt idx="4">
                  <c:v>23.674475955610355</c:v>
                </c:pt>
                <c:pt idx="5">
                  <c:v>9.0012330456226888</c:v>
                </c:pt>
                <c:pt idx="6">
                  <c:v>3.5758323057953154</c:v>
                </c:pt>
                <c:pt idx="7">
                  <c:v>1.0480887792848337</c:v>
                </c:pt>
                <c:pt idx="8">
                  <c:v>0.24660912453760783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6-493E-864D-E8ADF2A37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5587297562086461E-2"/>
              <c:y val="0.41937767372799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Klasse_mnd!$L$270:$L$281</c:f>
              <c:numCache>
                <c:formatCode>0.00</c:formatCode>
                <c:ptCount val="12"/>
                <c:pt idx="0">
                  <c:v>5.8064516129032242</c:v>
                </c:pt>
                <c:pt idx="1">
                  <c:v>7.4285714285714306</c:v>
                </c:pt>
                <c:pt idx="2">
                  <c:v>5.9666666666666668</c:v>
                </c:pt>
                <c:pt idx="3">
                  <c:v>6</c:v>
                </c:pt>
                <c:pt idx="4">
                  <c:v>6.0869565217391308</c:v>
                </c:pt>
                <c:pt idx="5">
                  <c:v>6.1818181818181808</c:v>
                </c:pt>
                <c:pt idx="6">
                  <c:v>6</c:v>
                </c:pt>
                <c:pt idx="7">
                  <c:v>5.7368421052631557</c:v>
                </c:pt>
                <c:pt idx="8">
                  <c:v>5.137931034482758</c:v>
                </c:pt>
                <c:pt idx="9">
                  <c:v>5.2073170731707323</c:v>
                </c:pt>
                <c:pt idx="10">
                  <c:v>5.813559322033897</c:v>
                </c:pt>
                <c:pt idx="11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Klasse_mnd!$L$43:$L$54</c:f>
              <c:numCache>
                <c:formatCode>0.00</c:formatCode>
                <c:ptCount val="12"/>
                <c:pt idx="0">
                  <c:v>6.5555555555555562</c:v>
                </c:pt>
                <c:pt idx="1">
                  <c:v>6.875</c:v>
                </c:pt>
                <c:pt idx="2">
                  <c:v>5.0769230769230784</c:v>
                </c:pt>
                <c:pt idx="3">
                  <c:v>6.333333333333333</c:v>
                </c:pt>
                <c:pt idx="4">
                  <c:v>6.4074074074074092</c:v>
                </c:pt>
                <c:pt idx="5">
                  <c:v>6.0769230769230758</c:v>
                </c:pt>
                <c:pt idx="6">
                  <c:v>0</c:v>
                </c:pt>
                <c:pt idx="7">
                  <c:v>5.7948717948717965</c:v>
                </c:pt>
                <c:pt idx="8">
                  <c:v>5.8421052631578956</c:v>
                </c:pt>
                <c:pt idx="9">
                  <c:v>5.21875</c:v>
                </c:pt>
                <c:pt idx="10">
                  <c:v>5.6315789473684204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Klasse_mnd!$L$315:$L$326</c:f>
              <c:numCache>
                <c:formatCode>0.00</c:formatCode>
                <c:ptCount val="12"/>
                <c:pt idx="0">
                  <c:v>8.4166666666666643</c:v>
                </c:pt>
                <c:pt idx="1">
                  <c:v>8</c:v>
                </c:pt>
                <c:pt idx="2">
                  <c:v>10.090909090909092</c:v>
                </c:pt>
                <c:pt idx="3">
                  <c:v>8</c:v>
                </c:pt>
                <c:pt idx="4">
                  <c:v>7.8095238095238066</c:v>
                </c:pt>
                <c:pt idx="5">
                  <c:v>9</c:v>
                </c:pt>
                <c:pt idx="6">
                  <c:v>7.75</c:v>
                </c:pt>
                <c:pt idx="7">
                  <c:v>8.4074074074074083</c:v>
                </c:pt>
                <c:pt idx="8">
                  <c:v>6.7142857142857109</c:v>
                </c:pt>
                <c:pt idx="9">
                  <c:v>7.6666666666666687</c:v>
                </c:pt>
                <c:pt idx="10">
                  <c:v>7.1428571428571441</c:v>
                </c:pt>
                <c:pt idx="11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Klasse_mnd!$L$88:$L$99</c:f>
              <c:numCache>
                <c:formatCode>0.00</c:formatCode>
                <c:ptCount val="12"/>
                <c:pt idx="0">
                  <c:v>10.25</c:v>
                </c:pt>
                <c:pt idx="1">
                  <c:v>7.6666666666666687</c:v>
                </c:pt>
                <c:pt idx="2">
                  <c:v>9</c:v>
                </c:pt>
                <c:pt idx="3">
                  <c:v>8.1111111111111107</c:v>
                </c:pt>
                <c:pt idx="4">
                  <c:v>8.9523809523809543</c:v>
                </c:pt>
                <c:pt idx="5">
                  <c:v>7.7857142857142883</c:v>
                </c:pt>
                <c:pt idx="6">
                  <c:v>8.8888888888888893</c:v>
                </c:pt>
                <c:pt idx="7">
                  <c:v>7.8333333333333313</c:v>
                </c:pt>
                <c:pt idx="8">
                  <c:v>6.2352941176470589</c:v>
                </c:pt>
                <c:pt idx="9">
                  <c:v>7.8181818181818192</c:v>
                </c:pt>
                <c:pt idx="10">
                  <c:v>7.6923076923076898</c:v>
                </c:pt>
                <c:pt idx="11">
                  <c:v>8.2857142857142883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Klasse_mnd!$L$360:$L$371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Klasse_mnd!$L$133:$L$144</c:f>
              <c:numCache>
                <c:formatCode>0.00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Klasse_mnd!$L$375:$L$386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Klasse_mnd!$L$148:$L$159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5" Type="http://schemas.openxmlformats.org/officeDocument/2006/relationships/chart" Target="../charts/chart113.xml"/><Relationship Id="rId10" Type="http://schemas.openxmlformats.org/officeDocument/2006/relationships/chart" Target="../charts/chart118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5.xml"/><Relationship Id="rId18" Type="http://schemas.openxmlformats.org/officeDocument/2006/relationships/chart" Target="../charts/chart140.xml"/><Relationship Id="rId26" Type="http://schemas.openxmlformats.org/officeDocument/2006/relationships/chart" Target="../charts/chart148.xml"/><Relationship Id="rId3" Type="http://schemas.openxmlformats.org/officeDocument/2006/relationships/chart" Target="../charts/chart125.xml"/><Relationship Id="rId21" Type="http://schemas.openxmlformats.org/officeDocument/2006/relationships/chart" Target="../charts/chart143.xml"/><Relationship Id="rId34" Type="http://schemas.openxmlformats.org/officeDocument/2006/relationships/chart" Target="../charts/chart156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17" Type="http://schemas.openxmlformats.org/officeDocument/2006/relationships/chart" Target="../charts/chart139.xml"/><Relationship Id="rId25" Type="http://schemas.openxmlformats.org/officeDocument/2006/relationships/chart" Target="../charts/chart147.xml"/><Relationship Id="rId33" Type="http://schemas.openxmlformats.org/officeDocument/2006/relationships/chart" Target="../charts/chart155.xml"/><Relationship Id="rId2" Type="http://schemas.openxmlformats.org/officeDocument/2006/relationships/chart" Target="../charts/chart124.xml"/><Relationship Id="rId16" Type="http://schemas.openxmlformats.org/officeDocument/2006/relationships/chart" Target="../charts/chart138.xml"/><Relationship Id="rId20" Type="http://schemas.openxmlformats.org/officeDocument/2006/relationships/chart" Target="../charts/chart142.xml"/><Relationship Id="rId29" Type="http://schemas.openxmlformats.org/officeDocument/2006/relationships/chart" Target="../charts/chart151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24" Type="http://schemas.openxmlformats.org/officeDocument/2006/relationships/chart" Target="../charts/chart146.xml"/><Relationship Id="rId32" Type="http://schemas.openxmlformats.org/officeDocument/2006/relationships/chart" Target="../charts/chart154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23" Type="http://schemas.openxmlformats.org/officeDocument/2006/relationships/chart" Target="../charts/chart145.xml"/><Relationship Id="rId28" Type="http://schemas.openxmlformats.org/officeDocument/2006/relationships/chart" Target="../charts/chart150.xml"/><Relationship Id="rId10" Type="http://schemas.openxmlformats.org/officeDocument/2006/relationships/chart" Target="../charts/chart132.xml"/><Relationship Id="rId19" Type="http://schemas.openxmlformats.org/officeDocument/2006/relationships/chart" Target="../charts/chart141.xml"/><Relationship Id="rId31" Type="http://schemas.openxmlformats.org/officeDocument/2006/relationships/chart" Target="../charts/chart153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Relationship Id="rId22" Type="http://schemas.openxmlformats.org/officeDocument/2006/relationships/chart" Target="../charts/chart144.xml"/><Relationship Id="rId27" Type="http://schemas.openxmlformats.org/officeDocument/2006/relationships/chart" Target="../charts/chart149.xml"/><Relationship Id="rId30" Type="http://schemas.openxmlformats.org/officeDocument/2006/relationships/chart" Target="../charts/chart152.xml"/><Relationship Id="rId8" Type="http://schemas.openxmlformats.org/officeDocument/2006/relationships/chart" Target="../charts/chart130.xml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9.xml"/><Relationship Id="rId18" Type="http://schemas.openxmlformats.org/officeDocument/2006/relationships/chart" Target="../charts/chart174.xml"/><Relationship Id="rId26" Type="http://schemas.openxmlformats.org/officeDocument/2006/relationships/chart" Target="../charts/chart182.xml"/><Relationship Id="rId39" Type="http://schemas.openxmlformats.org/officeDocument/2006/relationships/chart" Target="../charts/chart195.xml"/><Relationship Id="rId21" Type="http://schemas.openxmlformats.org/officeDocument/2006/relationships/chart" Target="../charts/chart177.xml"/><Relationship Id="rId34" Type="http://schemas.openxmlformats.org/officeDocument/2006/relationships/chart" Target="../charts/chart190.xml"/><Relationship Id="rId42" Type="http://schemas.openxmlformats.org/officeDocument/2006/relationships/chart" Target="../charts/chart198.xml"/><Relationship Id="rId47" Type="http://schemas.openxmlformats.org/officeDocument/2006/relationships/chart" Target="../charts/chart203.xml"/><Relationship Id="rId50" Type="http://schemas.openxmlformats.org/officeDocument/2006/relationships/chart" Target="../charts/chart206.xml"/><Relationship Id="rId55" Type="http://schemas.openxmlformats.org/officeDocument/2006/relationships/chart" Target="../charts/chart211.xml"/><Relationship Id="rId7" Type="http://schemas.openxmlformats.org/officeDocument/2006/relationships/chart" Target="../charts/chart163.xml"/><Relationship Id="rId2" Type="http://schemas.openxmlformats.org/officeDocument/2006/relationships/chart" Target="../charts/chart158.xml"/><Relationship Id="rId16" Type="http://schemas.openxmlformats.org/officeDocument/2006/relationships/chart" Target="../charts/chart172.xml"/><Relationship Id="rId29" Type="http://schemas.openxmlformats.org/officeDocument/2006/relationships/chart" Target="../charts/chart185.xml"/><Relationship Id="rId11" Type="http://schemas.openxmlformats.org/officeDocument/2006/relationships/chart" Target="../charts/chart167.xml"/><Relationship Id="rId24" Type="http://schemas.openxmlformats.org/officeDocument/2006/relationships/chart" Target="../charts/chart180.xml"/><Relationship Id="rId32" Type="http://schemas.openxmlformats.org/officeDocument/2006/relationships/chart" Target="../charts/chart188.xml"/><Relationship Id="rId37" Type="http://schemas.openxmlformats.org/officeDocument/2006/relationships/chart" Target="../charts/chart193.xml"/><Relationship Id="rId40" Type="http://schemas.openxmlformats.org/officeDocument/2006/relationships/chart" Target="../charts/chart196.xml"/><Relationship Id="rId45" Type="http://schemas.openxmlformats.org/officeDocument/2006/relationships/chart" Target="../charts/chart201.xml"/><Relationship Id="rId53" Type="http://schemas.openxmlformats.org/officeDocument/2006/relationships/chart" Target="../charts/chart209.xml"/><Relationship Id="rId5" Type="http://schemas.openxmlformats.org/officeDocument/2006/relationships/chart" Target="../charts/chart161.xml"/><Relationship Id="rId19" Type="http://schemas.openxmlformats.org/officeDocument/2006/relationships/chart" Target="../charts/chart175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Relationship Id="rId22" Type="http://schemas.openxmlformats.org/officeDocument/2006/relationships/chart" Target="../charts/chart178.xml"/><Relationship Id="rId27" Type="http://schemas.openxmlformats.org/officeDocument/2006/relationships/chart" Target="../charts/chart183.xml"/><Relationship Id="rId30" Type="http://schemas.openxmlformats.org/officeDocument/2006/relationships/chart" Target="../charts/chart186.xml"/><Relationship Id="rId35" Type="http://schemas.openxmlformats.org/officeDocument/2006/relationships/chart" Target="../charts/chart191.xml"/><Relationship Id="rId43" Type="http://schemas.openxmlformats.org/officeDocument/2006/relationships/chart" Target="../charts/chart199.xml"/><Relationship Id="rId48" Type="http://schemas.openxmlformats.org/officeDocument/2006/relationships/chart" Target="../charts/chart204.xml"/><Relationship Id="rId56" Type="http://schemas.openxmlformats.org/officeDocument/2006/relationships/chart" Target="../charts/chart212.xml"/><Relationship Id="rId8" Type="http://schemas.openxmlformats.org/officeDocument/2006/relationships/chart" Target="../charts/chart164.xml"/><Relationship Id="rId51" Type="http://schemas.openxmlformats.org/officeDocument/2006/relationships/chart" Target="../charts/chart207.xml"/><Relationship Id="rId3" Type="http://schemas.openxmlformats.org/officeDocument/2006/relationships/chart" Target="../charts/chart159.xml"/><Relationship Id="rId12" Type="http://schemas.openxmlformats.org/officeDocument/2006/relationships/chart" Target="../charts/chart168.xml"/><Relationship Id="rId17" Type="http://schemas.openxmlformats.org/officeDocument/2006/relationships/chart" Target="../charts/chart173.xml"/><Relationship Id="rId25" Type="http://schemas.openxmlformats.org/officeDocument/2006/relationships/chart" Target="../charts/chart181.xml"/><Relationship Id="rId33" Type="http://schemas.openxmlformats.org/officeDocument/2006/relationships/chart" Target="../charts/chart189.xml"/><Relationship Id="rId38" Type="http://schemas.openxmlformats.org/officeDocument/2006/relationships/chart" Target="../charts/chart194.xml"/><Relationship Id="rId46" Type="http://schemas.openxmlformats.org/officeDocument/2006/relationships/chart" Target="../charts/chart202.xml"/><Relationship Id="rId20" Type="http://schemas.openxmlformats.org/officeDocument/2006/relationships/chart" Target="../charts/chart176.xml"/><Relationship Id="rId41" Type="http://schemas.openxmlformats.org/officeDocument/2006/relationships/chart" Target="../charts/chart197.xml"/><Relationship Id="rId54" Type="http://schemas.openxmlformats.org/officeDocument/2006/relationships/chart" Target="../charts/chart210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5" Type="http://schemas.openxmlformats.org/officeDocument/2006/relationships/chart" Target="../charts/chart171.xml"/><Relationship Id="rId23" Type="http://schemas.openxmlformats.org/officeDocument/2006/relationships/chart" Target="../charts/chart179.xml"/><Relationship Id="rId28" Type="http://schemas.openxmlformats.org/officeDocument/2006/relationships/chart" Target="../charts/chart184.xml"/><Relationship Id="rId36" Type="http://schemas.openxmlformats.org/officeDocument/2006/relationships/chart" Target="../charts/chart192.xml"/><Relationship Id="rId49" Type="http://schemas.openxmlformats.org/officeDocument/2006/relationships/chart" Target="../charts/chart205.xml"/><Relationship Id="rId57" Type="http://schemas.openxmlformats.org/officeDocument/2006/relationships/chart" Target="../charts/chart213.xml"/><Relationship Id="rId10" Type="http://schemas.openxmlformats.org/officeDocument/2006/relationships/chart" Target="../charts/chart166.xml"/><Relationship Id="rId31" Type="http://schemas.openxmlformats.org/officeDocument/2006/relationships/chart" Target="../charts/chart187.xml"/><Relationship Id="rId44" Type="http://schemas.openxmlformats.org/officeDocument/2006/relationships/chart" Target="../charts/chart200.xml"/><Relationship Id="rId52" Type="http://schemas.openxmlformats.org/officeDocument/2006/relationships/chart" Target="../charts/chart20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13" Type="http://schemas.openxmlformats.org/officeDocument/2006/relationships/chart" Target="../charts/chart229.xml"/><Relationship Id="rId18" Type="http://schemas.openxmlformats.org/officeDocument/2006/relationships/chart" Target="../charts/chart234.xml"/><Relationship Id="rId26" Type="http://schemas.openxmlformats.org/officeDocument/2006/relationships/chart" Target="../charts/chart242.xml"/><Relationship Id="rId3" Type="http://schemas.openxmlformats.org/officeDocument/2006/relationships/chart" Target="../charts/chart219.xml"/><Relationship Id="rId21" Type="http://schemas.openxmlformats.org/officeDocument/2006/relationships/chart" Target="../charts/chart237.xml"/><Relationship Id="rId7" Type="http://schemas.openxmlformats.org/officeDocument/2006/relationships/chart" Target="../charts/chart223.xml"/><Relationship Id="rId12" Type="http://schemas.openxmlformats.org/officeDocument/2006/relationships/chart" Target="../charts/chart228.xml"/><Relationship Id="rId17" Type="http://schemas.openxmlformats.org/officeDocument/2006/relationships/chart" Target="../charts/chart233.xml"/><Relationship Id="rId25" Type="http://schemas.openxmlformats.org/officeDocument/2006/relationships/chart" Target="../charts/chart241.xml"/><Relationship Id="rId2" Type="http://schemas.openxmlformats.org/officeDocument/2006/relationships/chart" Target="../charts/chart218.xml"/><Relationship Id="rId16" Type="http://schemas.openxmlformats.org/officeDocument/2006/relationships/chart" Target="../charts/chart232.xml"/><Relationship Id="rId20" Type="http://schemas.openxmlformats.org/officeDocument/2006/relationships/chart" Target="../charts/chart236.xml"/><Relationship Id="rId29" Type="http://schemas.openxmlformats.org/officeDocument/2006/relationships/chart" Target="../charts/chart245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1" Type="http://schemas.openxmlformats.org/officeDocument/2006/relationships/chart" Target="../charts/chart227.xml"/><Relationship Id="rId24" Type="http://schemas.openxmlformats.org/officeDocument/2006/relationships/chart" Target="../charts/chart240.xml"/><Relationship Id="rId5" Type="http://schemas.openxmlformats.org/officeDocument/2006/relationships/chart" Target="../charts/chart221.xml"/><Relationship Id="rId15" Type="http://schemas.openxmlformats.org/officeDocument/2006/relationships/chart" Target="../charts/chart231.xml"/><Relationship Id="rId23" Type="http://schemas.openxmlformats.org/officeDocument/2006/relationships/chart" Target="../charts/chart239.xml"/><Relationship Id="rId28" Type="http://schemas.openxmlformats.org/officeDocument/2006/relationships/chart" Target="../charts/chart244.xml"/><Relationship Id="rId10" Type="http://schemas.openxmlformats.org/officeDocument/2006/relationships/chart" Target="../charts/chart226.xml"/><Relationship Id="rId19" Type="http://schemas.openxmlformats.org/officeDocument/2006/relationships/chart" Target="../charts/chart235.xml"/><Relationship Id="rId4" Type="http://schemas.openxmlformats.org/officeDocument/2006/relationships/chart" Target="../charts/chart220.xml"/><Relationship Id="rId9" Type="http://schemas.openxmlformats.org/officeDocument/2006/relationships/chart" Target="../charts/chart225.xml"/><Relationship Id="rId14" Type="http://schemas.openxmlformats.org/officeDocument/2006/relationships/chart" Target="../charts/chart230.xml"/><Relationship Id="rId22" Type="http://schemas.openxmlformats.org/officeDocument/2006/relationships/chart" Target="../charts/chart238.xml"/><Relationship Id="rId27" Type="http://schemas.openxmlformats.org/officeDocument/2006/relationships/chart" Target="../charts/chart243.xml"/><Relationship Id="rId30" Type="http://schemas.openxmlformats.org/officeDocument/2006/relationships/chart" Target="../charts/chart24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5" Type="http://schemas.openxmlformats.org/officeDocument/2006/relationships/chart" Target="../charts/chart251.xml"/><Relationship Id="rId4" Type="http://schemas.openxmlformats.org/officeDocument/2006/relationships/chart" Target="../charts/chart250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5" Type="http://schemas.openxmlformats.org/officeDocument/2006/relationships/chart" Target="../charts/chart257.xml"/><Relationship Id="rId10" Type="http://schemas.openxmlformats.org/officeDocument/2006/relationships/chart" Target="../charts/chart262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78.xml"/><Relationship Id="rId18" Type="http://schemas.openxmlformats.org/officeDocument/2006/relationships/chart" Target="../charts/chart283.xml"/><Relationship Id="rId26" Type="http://schemas.openxmlformats.org/officeDocument/2006/relationships/chart" Target="../charts/chart291.xml"/><Relationship Id="rId39" Type="http://schemas.openxmlformats.org/officeDocument/2006/relationships/chart" Target="../charts/chart304.xml"/><Relationship Id="rId21" Type="http://schemas.openxmlformats.org/officeDocument/2006/relationships/chart" Target="../charts/chart286.xml"/><Relationship Id="rId34" Type="http://schemas.openxmlformats.org/officeDocument/2006/relationships/chart" Target="../charts/chart299.xml"/><Relationship Id="rId42" Type="http://schemas.openxmlformats.org/officeDocument/2006/relationships/chart" Target="../charts/chart307.xml"/><Relationship Id="rId47" Type="http://schemas.openxmlformats.org/officeDocument/2006/relationships/chart" Target="../charts/chart312.xml"/><Relationship Id="rId50" Type="http://schemas.openxmlformats.org/officeDocument/2006/relationships/chart" Target="../charts/chart315.xml"/><Relationship Id="rId7" Type="http://schemas.openxmlformats.org/officeDocument/2006/relationships/chart" Target="../charts/chart272.xml"/><Relationship Id="rId2" Type="http://schemas.openxmlformats.org/officeDocument/2006/relationships/chart" Target="../charts/chart267.xml"/><Relationship Id="rId16" Type="http://schemas.openxmlformats.org/officeDocument/2006/relationships/chart" Target="../charts/chart281.xml"/><Relationship Id="rId29" Type="http://schemas.openxmlformats.org/officeDocument/2006/relationships/chart" Target="../charts/chart294.xml"/><Relationship Id="rId11" Type="http://schemas.openxmlformats.org/officeDocument/2006/relationships/chart" Target="../charts/chart276.xml"/><Relationship Id="rId24" Type="http://schemas.openxmlformats.org/officeDocument/2006/relationships/chart" Target="../charts/chart289.xml"/><Relationship Id="rId32" Type="http://schemas.openxmlformats.org/officeDocument/2006/relationships/chart" Target="../charts/chart297.xml"/><Relationship Id="rId37" Type="http://schemas.openxmlformats.org/officeDocument/2006/relationships/chart" Target="../charts/chart302.xml"/><Relationship Id="rId40" Type="http://schemas.openxmlformats.org/officeDocument/2006/relationships/chart" Target="../charts/chart305.xml"/><Relationship Id="rId45" Type="http://schemas.openxmlformats.org/officeDocument/2006/relationships/chart" Target="../charts/chart310.xml"/><Relationship Id="rId5" Type="http://schemas.openxmlformats.org/officeDocument/2006/relationships/chart" Target="../charts/chart270.xml"/><Relationship Id="rId15" Type="http://schemas.openxmlformats.org/officeDocument/2006/relationships/chart" Target="../charts/chart280.xml"/><Relationship Id="rId23" Type="http://schemas.openxmlformats.org/officeDocument/2006/relationships/chart" Target="../charts/chart288.xml"/><Relationship Id="rId28" Type="http://schemas.openxmlformats.org/officeDocument/2006/relationships/chart" Target="../charts/chart293.xml"/><Relationship Id="rId36" Type="http://schemas.openxmlformats.org/officeDocument/2006/relationships/chart" Target="../charts/chart301.xml"/><Relationship Id="rId49" Type="http://schemas.openxmlformats.org/officeDocument/2006/relationships/chart" Target="../charts/chart314.xml"/><Relationship Id="rId10" Type="http://schemas.openxmlformats.org/officeDocument/2006/relationships/chart" Target="../charts/chart275.xml"/><Relationship Id="rId19" Type="http://schemas.openxmlformats.org/officeDocument/2006/relationships/chart" Target="../charts/chart284.xml"/><Relationship Id="rId31" Type="http://schemas.openxmlformats.org/officeDocument/2006/relationships/chart" Target="../charts/chart296.xml"/><Relationship Id="rId44" Type="http://schemas.openxmlformats.org/officeDocument/2006/relationships/chart" Target="../charts/chart309.xml"/><Relationship Id="rId4" Type="http://schemas.openxmlformats.org/officeDocument/2006/relationships/chart" Target="../charts/chart269.xml"/><Relationship Id="rId9" Type="http://schemas.openxmlformats.org/officeDocument/2006/relationships/chart" Target="../charts/chart274.xml"/><Relationship Id="rId14" Type="http://schemas.openxmlformats.org/officeDocument/2006/relationships/chart" Target="../charts/chart279.xml"/><Relationship Id="rId22" Type="http://schemas.openxmlformats.org/officeDocument/2006/relationships/chart" Target="../charts/chart287.xml"/><Relationship Id="rId27" Type="http://schemas.openxmlformats.org/officeDocument/2006/relationships/chart" Target="../charts/chart292.xml"/><Relationship Id="rId30" Type="http://schemas.openxmlformats.org/officeDocument/2006/relationships/chart" Target="../charts/chart295.xml"/><Relationship Id="rId35" Type="http://schemas.openxmlformats.org/officeDocument/2006/relationships/chart" Target="../charts/chart300.xml"/><Relationship Id="rId43" Type="http://schemas.openxmlformats.org/officeDocument/2006/relationships/chart" Target="../charts/chart308.xml"/><Relationship Id="rId48" Type="http://schemas.openxmlformats.org/officeDocument/2006/relationships/chart" Target="../charts/chart313.xml"/><Relationship Id="rId8" Type="http://schemas.openxmlformats.org/officeDocument/2006/relationships/chart" Target="../charts/chart273.xml"/><Relationship Id="rId51" Type="http://schemas.openxmlformats.org/officeDocument/2006/relationships/chart" Target="../charts/chart316.xml"/><Relationship Id="rId3" Type="http://schemas.openxmlformats.org/officeDocument/2006/relationships/chart" Target="../charts/chart268.xml"/><Relationship Id="rId12" Type="http://schemas.openxmlformats.org/officeDocument/2006/relationships/chart" Target="../charts/chart277.xml"/><Relationship Id="rId17" Type="http://schemas.openxmlformats.org/officeDocument/2006/relationships/chart" Target="../charts/chart282.xml"/><Relationship Id="rId25" Type="http://schemas.openxmlformats.org/officeDocument/2006/relationships/chart" Target="../charts/chart290.xml"/><Relationship Id="rId33" Type="http://schemas.openxmlformats.org/officeDocument/2006/relationships/chart" Target="../charts/chart298.xml"/><Relationship Id="rId38" Type="http://schemas.openxmlformats.org/officeDocument/2006/relationships/chart" Target="../charts/chart303.xml"/><Relationship Id="rId46" Type="http://schemas.openxmlformats.org/officeDocument/2006/relationships/chart" Target="../charts/chart311.xml"/><Relationship Id="rId20" Type="http://schemas.openxmlformats.org/officeDocument/2006/relationships/chart" Target="../charts/chart285.xml"/><Relationship Id="rId41" Type="http://schemas.openxmlformats.org/officeDocument/2006/relationships/chart" Target="../charts/chart306.xml"/><Relationship Id="rId1" Type="http://schemas.openxmlformats.org/officeDocument/2006/relationships/chart" Target="../charts/chart266.xml"/><Relationship Id="rId6" Type="http://schemas.openxmlformats.org/officeDocument/2006/relationships/chart" Target="../charts/chart271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4.xml"/><Relationship Id="rId3" Type="http://schemas.openxmlformats.org/officeDocument/2006/relationships/chart" Target="../charts/chart319.xml"/><Relationship Id="rId7" Type="http://schemas.openxmlformats.org/officeDocument/2006/relationships/chart" Target="../charts/chart323.xml"/><Relationship Id="rId2" Type="http://schemas.openxmlformats.org/officeDocument/2006/relationships/chart" Target="../charts/chart318.xml"/><Relationship Id="rId1" Type="http://schemas.openxmlformats.org/officeDocument/2006/relationships/chart" Target="../charts/chart317.xml"/><Relationship Id="rId6" Type="http://schemas.openxmlformats.org/officeDocument/2006/relationships/chart" Target="../charts/chart322.xml"/><Relationship Id="rId5" Type="http://schemas.openxmlformats.org/officeDocument/2006/relationships/chart" Target="../charts/chart321.xml"/><Relationship Id="rId4" Type="http://schemas.openxmlformats.org/officeDocument/2006/relationships/chart" Target="../charts/chart320.xml"/><Relationship Id="rId9" Type="http://schemas.openxmlformats.org/officeDocument/2006/relationships/chart" Target="../charts/chart325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3.xml"/><Relationship Id="rId3" Type="http://schemas.openxmlformats.org/officeDocument/2006/relationships/chart" Target="../charts/chart328.xml"/><Relationship Id="rId7" Type="http://schemas.openxmlformats.org/officeDocument/2006/relationships/chart" Target="../charts/chart332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5" Type="http://schemas.openxmlformats.org/officeDocument/2006/relationships/chart" Target="../charts/chart330.xml"/><Relationship Id="rId4" Type="http://schemas.openxmlformats.org/officeDocument/2006/relationships/chart" Target="../charts/chart32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Relationship Id="rId5" Type="http://schemas.openxmlformats.org/officeDocument/2006/relationships/chart" Target="../charts/chart338.xml"/><Relationship Id="rId4" Type="http://schemas.openxmlformats.org/officeDocument/2006/relationships/chart" Target="../charts/chart33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5" Type="http://schemas.openxmlformats.org/officeDocument/2006/relationships/chart" Target="../charts/chart34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1.xml"/><Relationship Id="rId2" Type="http://schemas.openxmlformats.org/officeDocument/2006/relationships/chart" Target="../charts/chart350.xml"/><Relationship Id="rId1" Type="http://schemas.openxmlformats.org/officeDocument/2006/relationships/chart" Target="../charts/chart349.xml"/><Relationship Id="rId5" Type="http://schemas.openxmlformats.org/officeDocument/2006/relationships/chart" Target="../charts/chart353.xml"/><Relationship Id="rId4" Type="http://schemas.openxmlformats.org/officeDocument/2006/relationships/chart" Target="../charts/chart35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6.xml"/><Relationship Id="rId2" Type="http://schemas.openxmlformats.org/officeDocument/2006/relationships/chart" Target="../charts/chart355.xml"/><Relationship Id="rId1" Type="http://schemas.openxmlformats.org/officeDocument/2006/relationships/chart" Target="../charts/chart354.xml"/><Relationship Id="rId5" Type="http://schemas.openxmlformats.org/officeDocument/2006/relationships/chart" Target="../charts/chart358.xml"/><Relationship Id="rId4" Type="http://schemas.openxmlformats.org/officeDocument/2006/relationships/chart" Target="../charts/chart35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1.xml"/><Relationship Id="rId7" Type="http://schemas.openxmlformats.org/officeDocument/2006/relationships/chart" Target="../charts/chart365.xml"/><Relationship Id="rId2" Type="http://schemas.openxmlformats.org/officeDocument/2006/relationships/chart" Target="../charts/chart360.xml"/><Relationship Id="rId1" Type="http://schemas.openxmlformats.org/officeDocument/2006/relationships/chart" Target="../charts/chart359.xml"/><Relationship Id="rId6" Type="http://schemas.openxmlformats.org/officeDocument/2006/relationships/chart" Target="../charts/chart364.xml"/><Relationship Id="rId5" Type="http://schemas.openxmlformats.org/officeDocument/2006/relationships/chart" Target="../charts/chart363.xml"/><Relationship Id="rId4" Type="http://schemas.openxmlformats.org/officeDocument/2006/relationships/chart" Target="../charts/chart362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3.xml"/><Relationship Id="rId13" Type="http://schemas.openxmlformats.org/officeDocument/2006/relationships/chart" Target="../charts/chart378.xml"/><Relationship Id="rId3" Type="http://schemas.openxmlformats.org/officeDocument/2006/relationships/chart" Target="../charts/chart368.xml"/><Relationship Id="rId7" Type="http://schemas.openxmlformats.org/officeDocument/2006/relationships/chart" Target="../charts/chart372.xml"/><Relationship Id="rId12" Type="http://schemas.openxmlformats.org/officeDocument/2006/relationships/chart" Target="../charts/chart377.xml"/><Relationship Id="rId2" Type="http://schemas.openxmlformats.org/officeDocument/2006/relationships/chart" Target="../charts/chart367.xml"/><Relationship Id="rId1" Type="http://schemas.openxmlformats.org/officeDocument/2006/relationships/chart" Target="../charts/chart366.xml"/><Relationship Id="rId6" Type="http://schemas.openxmlformats.org/officeDocument/2006/relationships/chart" Target="../charts/chart371.xml"/><Relationship Id="rId11" Type="http://schemas.openxmlformats.org/officeDocument/2006/relationships/chart" Target="../charts/chart376.xml"/><Relationship Id="rId5" Type="http://schemas.openxmlformats.org/officeDocument/2006/relationships/chart" Target="../charts/chart370.xml"/><Relationship Id="rId15" Type="http://schemas.openxmlformats.org/officeDocument/2006/relationships/chart" Target="../charts/chart380.xml"/><Relationship Id="rId10" Type="http://schemas.openxmlformats.org/officeDocument/2006/relationships/chart" Target="../charts/chart375.xml"/><Relationship Id="rId4" Type="http://schemas.openxmlformats.org/officeDocument/2006/relationships/chart" Target="../charts/chart369.xml"/><Relationship Id="rId9" Type="http://schemas.openxmlformats.org/officeDocument/2006/relationships/chart" Target="../charts/chart374.xml"/><Relationship Id="rId14" Type="http://schemas.openxmlformats.org/officeDocument/2006/relationships/chart" Target="../charts/chart37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368969</xdr:colOff>
      <xdr:row>297</xdr:row>
      <xdr:rowOff>184484</xdr:rowOff>
    </xdr:from>
    <xdr:to>
      <xdr:col>19</xdr:col>
      <xdr:colOff>457201</xdr:colOff>
      <xdr:row>328</xdr:row>
      <xdr:rowOff>148389</xdr:rowOff>
    </xdr:to>
    <xdr:graphicFrame macro="">
      <xdr:nvGraphicFramePr>
        <xdr:cNvPr id="22" name="Diagram 1031">
          <a:extLst>
            <a:ext uri="{FF2B5EF4-FFF2-40B4-BE49-F238E27FC236}">
              <a16:creationId xmlns:a16="http://schemas.microsoft.com/office/drawing/2014/main" id="{BC945FFA-4953-4F21-85BD-F7BC19376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433138</xdr:colOff>
      <xdr:row>0</xdr:row>
      <xdr:rowOff>116305</xdr:rowOff>
    </xdr:from>
    <xdr:to>
      <xdr:col>21</xdr:col>
      <xdr:colOff>160422</xdr:colOff>
      <xdr:row>31</xdr:row>
      <xdr:rowOff>104275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332874</xdr:colOff>
      <xdr:row>265</xdr:row>
      <xdr:rowOff>28073</xdr:rowOff>
    </xdr:from>
    <xdr:to>
      <xdr:col>19</xdr:col>
      <xdr:colOff>347712</xdr:colOff>
      <xdr:row>296</xdr:row>
      <xdr:rowOff>148389</xdr:rowOff>
    </xdr:to>
    <xdr:graphicFrame macro="">
      <xdr:nvGraphicFramePr>
        <xdr:cNvPr id="23" name="Diagram 1031">
          <a:extLst>
            <a:ext uri="{FF2B5EF4-FFF2-40B4-BE49-F238E27FC236}">
              <a16:creationId xmlns:a16="http://schemas.microsoft.com/office/drawing/2014/main" id="{2547BB78-17A0-4E09-B75F-8177D9C7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457200</xdr:colOff>
      <xdr:row>232</xdr:row>
      <xdr:rowOff>104275</xdr:rowOff>
    </xdr:from>
    <xdr:to>
      <xdr:col>19</xdr:col>
      <xdr:colOff>472038</xdr:colOff>
      <xdr:row>263</xdr:row>
      <xdr:rowOff>128338</xdr:rowOff>
    </xdr:to>
    <xdr:graphicFrame macro="">
      <xdr:nvGraphicFramePr>
        <xdr:cNvPr id="24" name="Diagram 1036">
          <a:extLst>
            <a:ext uri="{FF2B5EF4-FFF2-40B4-BE49-F238E27FC236}">
              <a16:creationId xmlns:a16="http://schemas.microsoft.com/office/drawing/2014/main" id="{F0D725F9-434D-4E37-975C-FA642AFD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120316</xdr:colOff>
      <xdr:row>199</xdr:row>
      <xdr:rowOff>80211</xdr:rowOff>
    </xdr:from>
    <xdr:to>
      <xdr:col>19</xdr:col>
      <xdr:colOff>441158</xdr:colOff>
      <xdr:row>230</xdr:row>
      <xdr:rowOff>24063</xdr:rowOff>
    </xdr:to>
    <xdr:graphicFrame macro="">
      <xdr:nvGraphicFramePr>
        <xdr:cNvPr id="25" name="Diagram 1028">
          <a:extLst>
            <a:ext uri="{FF2B5EF4-FFF2-40B4-BE49-F238E27FC236}">
              <a16:creationId xmlns:a16="http://schemas.microsoft.com/office/drawing/2014/main" id="{F64D47F5-5839-4BFC-82B2-0E1FAEAB2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108283</xdr:colOff>
      <xdr:row>166</xdr:row>
      <xdr:rowOff>48125</xdr:rowOff>
    </xdr:from>
    <xdr:to>
      <xdr:col>18</xdr:col>
      <xdr:colOff>1062788</xdr:colOff>
      <xdr:row>195</xdr:row>
      <xdr:rowOff>24064</xdr:rowOff>
    </xdr:to>
    <xdr:graphicFrame macro="">
      <xdr:nvGraphicFramePr>
        <xdr:cNvPr id="26" name="Diagram 1031">
          <a:extLst>
            <a:ext uri="{FF2B5EF4-FFF2-40B4-BE49-F238E27FC236}">
              <a16:creationId xmlns:a16="http://schemas.microsoft.com/office/drawing/2014/main" id="{E5AC4D19-69A2-4AFF-8B3D-BF97B6E5E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8021</xdr:colOff>
      <xdr:row>67</xdr:row>
      <xdr:rowOff>108284</xdr:rowOff>
    </xdr:from>
    <xdr:to>
      <xdr:col>19</xdr:col>
      <xdr:colOff>352927</xdr:colOff>
      <xdr:row>97</xdr:row>
      <xdr:rowOff>24061</xdr:rowOff>
    </xdr:to>
    <xdr:graphicFrame macro="">
      <xdr:nvGraphicFramePr>
        <xdr:cNvPr id="27" name="Diagram 1025">
          <a:extLst>
            <a:ext uri="{FF2B5EF4-FFF2-40B4-BE49-F238E27FC236}">
              <a16:creationId xmlns:a16="http://schemas.microsoft.com/office/drawing/2014/main" id="{E669BA79-9776-4917-8B1E-2F8A59783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409073</xdr:colOff>
      <xdr:row>34</xdr:row>
      <xdr:rowOff>48127</xdr:rowOff>
    </xdr:from>
    <xdr:to>
      <xdr:col>20</xdr:col>
      <xdr:colOff>312821</xdr:colOff>
      <xdr:row>64</xdr:row>
      <xdr:rowOff>96253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543B3153-9A23-4928-AD1C-8976E6B90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72189</xdr:colOff>
      <xdr:row>330</xdr:row>
      <xdr:rowOff>184484</xdr:rowOff>
    </xdr:from>
    <xdr:to>
      <xdr:col>20</xdr:col>
      <xdr:colOff>453189</xdr:colOff>
      <xdr:row>361</xdr:row>
      <xdr:rowOff>28072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1D991F1E-B4FC-4188-916D-6D12E1232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56147</xdr:colOff>
      <xdr:row>351</xdr:row>
      <xdr:rowOff>40104</xdr:rowOff>
    </xdr:from>
    <xdr:to>
      <xdr:col>21</xdr:col>
      <xdr:colOff>544790</xdr:colOff>
      <xdr:row>356</xdr:row>
      <xdr:rowOff>47963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E05BCEE8-72E1-45FF-8435-65D498A54739}"/>
            </a:ext>
          </a:extLst>
        </xdr:cNvPr>
        <xdr:cNvSpPr/>
      </xdr:nvSpPr>
      <xdr:spPr bwMode="auto">
        <a:xfrm>
          <a:off x="13563600" y="67745809"/>
          <a:ext cx="488643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176463</xdr:colOff>
      <xdr:row>99</xdr:row>
      <xdr:rowOff>184484</xdr:rowOff>
    </xdr:from>
    <xdr:to>
      <xdr:col>20</xdr:col>
      <xdr:colOff>565484</xdr:colOff>
      <xdr:row>131</xdr:row>
      <xdr:rowOff>72191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6AAC909E-D7EC-47D2-B37B-0FBCB3640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20</xdr:col>
      <xdr:colOff>381000</xdr:colOff>
      <xdr:row>163</xdr:row>
      <xdr:rowOff>44114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ECDE31A6-7BBC-4B39-B021-B959BC88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43205</xdr:colOff>
      <xdr:row>200</xdr:row>
      <xdr:rowOff>102123</xdr:rowOff>
    </xdr:from>
    <xdr:to>
      <xdr:col>14</xdr:col>
      <xdr:colOff>725086</xdr:colOff>
      <xdr:row>228</xdr:row>
      <xdr:rowOff>166437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99DA4BCF-DBC2-461A-8CAD-DCBB72409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844484</xdr:colOff>
      <xdr:row>166</xdr:row>
      <xdr:rowOff>176752</xdr:rowOff>
    </xdr:from>
    <xdr:to>
      <xdr:col>14</xdr:col>
      <xdr:colOff>681543</xdr:colOff>
      <xdr:row>196</xdr:row>
      <xdr:rowOff>114108</xdr:rowOff>
    </xdr:to>
    <xdr:graphicFrame macro="">
      <xdr:nvGraphicFramePr>
        <xdr:cNvPr id="14" name="Diagram 9">
          <a:extLst>
            <a:ext uri="{FF2B5EF4-FFF2-40B4-BE49-F238E27FC236}">
              <a16:creationId xmlns:a16="http://schemas.microsoft.com/office/drawing/2014/main" id="{F1FA50F2-99E2-4D6C-9D29-ED8E4E185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141401</xdr:colOff>
      <xdr:row>134</xdr:row>
      <xdr:rowOff>70700</xdr:rowOff>
    </xdr:from>
    <xdr:to>
      <xdr:col>14</xdr:col>
      <xdr:colOff>528358</xdr:colOff>
      <xdr:row>162</xdr:row>
      <xdr:rowOff>145529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943315CA-D819-4ABB-864A-FB064C45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49162</xdr:colOff>
      <xdr:row>131</xdr:row>
      <xdr:rowOff>188737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3A4EAD9A-BD1B-46CC-AC41-627E2D2BC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722722</xdr:colOff>
      <xdr:row>66</xdr:row>
      <xdr:rowOff>78556</xdr:rowOff>
    </xdr:from>
    <xdr:to>
      <xdr:col>14</xdr:col>
      <xdr:colOff>771884</xdr:colOff>
      <xdr:row>98</xdr:row>
      <xdr:rowOff>74829</xdr:rowOff>
    </xdr:to>
    <xdr:graphicFrame macro="">
      <xdr:nvGraphicFramePr>
        <xdr:cNvPr id="17" name="Diagram 9">
          <a:extLst>
            <a:ext uri="{FF2B5EF4-FFF2-40B4-BE49-F238E27FC236}">
              <a16:creationId xmlns:a16="http://schemas.microsoft.com/office/drawing/2014/main" id="{0CF9159A-B816-4711-9389-6527CE84B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746210</xdr:colOff>
      <xdr:row>33</xdr:row>
      <xdr:rowOff>64181</xdr:rowOff>
    </xdr:from>
    <xdr:to>
      <xdr:col>14</xdr:col>
      <xdr:colOff>796158</xdr:colOff>
      <xdr:row>65</xdr:row>
      <xdr:rowOff>62418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7E2C9E70-B5E2-4C21-A7C4-B56C6E5A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49162</xdr:colOff>
      <xdr:row>29</xdr:row>
      <xdr:rowOff>246091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3D53A8B0-9EEB-45F0-BAF4-2A7E6E79E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845342</xdr:colOff>
      <xdr:row>131</xdr:row>
      <xdr:rowOff>146844</xdr:rowOff>
    </xdr:from>
    <xdr:to>
      <xdr:col>13</xdr:col>
      <xdr:colOff>837404</xdr:colOff>
      <xdr:row>162</xdr:row>
      <xdr:rowOff>83344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1CC9BB1-5250-4769-8C69-DC7227D61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123032</xdr:colOff>
      <xdr:row>165</xdr:row>
      <xdr:rowOff>27780</xdr:rowOff>
    </xdr:from>
    <xdr:to>
      <xdr:col>14</xdr:col>
      <xdr:colOff>115095</xdr:colOff>
      <xdr:row>195</xdr:row>
      <xdr:rowOff>154780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A19F8E67-CCF7-4924-9187-D5A72795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869156</xdr:colOff>
      <xdr:row>99</xdr:row>
      <xdr:rowOff>51593</xdr:rowOff>
    </xdr:from>
    <xdr:to>
      <xdr:col>13</xdr:col>
      <xdr:colOff>861218</xdr:colOff>
      <xdr:row>129</xdr:row>
      <xdr:rowOff>178593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C51E6A9E-4F69-4D3D-8978-1F5EF2EBC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853282</xdr:colOff>
      <xdr:row>65</xdr:row>
      <xdr:rowOff>174625</xdr:rowOff>
    </xdr:from>
    <xdr:to>
      <xdr:col>13</xdr:col>
      <xdr:colOff>845344</xdr:colOff>
      <xdr:row>96</xdr:row>
      <xdr:rowOff>111125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5C9609C-26CF-4D02-B55C-32AE8521D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908844</xdr:colOff>
      <xdr:row>33</xdr:row>
      <xdr:rowOff>166687</xdr:rowOff>
    </xdr:from>
    <xdr:to>
      <xdr:col>13</xdr:col>
      <xdr:colOff>900906</xdr:colOff>
      <xdr:row>64</xdr:row>
      <xdr:rowOff>103187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AC96B98-4345-4401-BA19-B432D3D2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904875</xdr:colOff>
      <xdr:row>29</xdr:row>
      <xdr:rowOff>23812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552E07-C3B2-4486-A25E-034EA9C8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645695</xdr:colOff>
      <xdr:row>1</xdr:row>
      <xdr:rowOff>98259</xdr:rowOff>
    </xdr:from>
    <xdr:to>
      <xdr:col>15</xdr:col>
      <xdr:colOff>72190</xdr:colOff>
      <xdr:row>30</xdr:row>
      <xdr:rowOff>68179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80211</xdr:colOff>
      <xdr:row>33</xdr:row>
      <xdr:rowOff>140367</xdr:rowOff>
    </xdr:from>
    <xdr:to>
      <xdr:col>14</xdr:col>
      <xdr:colOff>858253</xdr:colOff>
      <xdr:row>62</xdr:row>
      <xdr:rowOff>156409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00F358D8-6492-41CA-8E69-C635D6F39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376989</xdr:colOff>
      <xdr:row>271</xdr:row>
      <xdr:rowOff>4210</xdr:rowOff>
    </xdr:from>
    <xdr:to>
      <xdr:col>15</xdr:col>
      <xdr:colOff>798094</xdr:colOff>
      <xdr:row>301</xdr:row>
      <xdr:rowOff>128336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A91F8824-B497-4D42-B5F4-53DEEA6F8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237</xdr:row>
      <xdr:rowOff>0</xdr:rowOff>
    </xdr:from>
    <xdr:to>
      <xdr:col>15</xdr:col>
      <xdr:colOff>453190</xdr:colOff>
      <xdr:row>268</xdr:row>
      <xdr:rowOff>84221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0A33F9AD-2A06-4822-9326-04DAA999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203</xdr:row>
      <xdr:rowOff>0</xdr:rowOff>
    </xdr:from>
    <xdr:to>
      <xdr:col>15</xdr:col>
      <xdr:colOff>84221</xdr:colOff>
      <xdr:row>233</xdr:row>
      <xdr:rowOff>188494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318269A-E436-4CE2-9DC4-E0D1F3D87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902368</xdr:colOff>
      <xdr:row>168</xdr:row>
      <xdr:rowOff>168443</xdr:rowOff>
    </xdr:from>
    <xdr:to>
      <xdr:col>15</xdr:col>
      <xdr:colOff>112294</xdr:colOff>
      <xdr:row>201</xdr:row>
      <xdr:rowOff>4011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80183BB2-1406-4A5B-BD60-1760A991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13</xdr:col>
      <xdr:colOff>786063</xdr:colOff>
      <xdr:row>164</xdr:row>
      <xdr:rowOff>168443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D164CC02-6DB3-4F28-B77F-90CD9DAA5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906379</xdr:colOff>
      <xdr:row>100</xdr:row>
      <xdr:rowOff>176463</xdr:rowOff>
    </xdr:from>
    <xdr:to>
      <xdr:col>14</xdr:col>
      <xdr:colOff>28074</xdr:colOff>
      <xdr:row>132</xdr:row>
      <xdr:rowOff>116305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DF36A7F9-A983-4376-AC66-514912154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914399</xdr:colOff>
      <xdr:row>67</xdr:row>
      <xdr:rowOff>0</xdr:rowOff>
    </xdr:from>
    <xdr:to>
      <xdr:col>15</xdr:col>
      <xdr:colOff>284747</xdr:colOff>
      <xdr:row>98</xdr:row>
      <xdr:rowOff>96253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3D8BD69E-6694-4C44-A073-15C523C9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635715</xdr:colOff>
      <xdr:row>1</xdr:row>
      <xdr:rowOff>154113</xdr:rowOff>
    </xdr:from>
    <xdr:to>
      <xdr:col>15</xdr:col>
      <xdr:colOff>710630</xdr:colOff>
      <xdr:row>33</xdr:row>
      <xdr:rowOff>179798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969623</xdr:colOff>
      <xdr:row>33</xdr:row>
      <xdr:rowOff>139130</xdr:rowOff>
    </xdr:from>
    <xdr:to>
      <xdr:col>45</xdr:col>
      <xdr:colOff>267556</xdr:colOff>
      <xdr:row>53</xdr:row>
      <xdr:rowOff>128427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119865</xdr:colOff>
      <xdr:row>33</xdr:row>
      <xdr:rowOff>171237</xdr:rowOff>
    </xdr:from>
    <xdr:to>
      <xdr:col>26</xdr:col>
      <xdr:colOff>909691</xdr:colOff>
      <xdr:row>53</xdr:row>
      <xdr:rowOff>42808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800528</xdr:colOff>
      <xdr:row>368</xdr:row>
      <xdr:rowOff>111303</xdr:rowOff>
    </xdr:from>
    <xdr:to>
      <xdr:col>14</xdr:col>
      <xdr:colOff>903270</xdr:colOff>
      <xdr:row>401</xdr:row>
      <xdr:rowOff>162204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6652CFD-DC25-470C-B97A-2B289D6AF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4281</xdr:colOff>
      <xdr:row>332</xdr:row>
      <xdr:rowOff>68495</xdr:rowOff>
    </xdr:from>
    <xdr:to>
      <xdr:col>15</xdr:col>
      <xdr:colOff>381000</xdr:colOff>
      <xdr:row>366</xdr:row>
      <xdr:rowOff>42338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11CFFF85-C1C3-4016-990A-8BFAB1393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911831</xdr:colOff>
      <xdr:row>295</xdr:row>
      <xdr:rowOff>132707</xdr:rowOff>
    </xdr:from>
    <xdr:to>
      <xdr:col>15</xdr:col>
      <xdr:colOff>333910</xdr:colOff>
      <xdr:row>329</xdr:row>
      <xdr:rowOff>34247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FE6BBF3B-D998-44C9-9E03-1E957372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851898</xdr:colOff>
      <xdr:row>258</xdr:row>
      <xdr:rowOff>47089</xdr:rowOff>
    </xdr:from>
    <xdr:to>
      <xdr:col>15</xdr:col>
      <xdr:colOff>547955</xdr:colOff>
      <xdr:row>291</xdr:row>
      <xdr:rowOff>85617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1DF178E2-948F-4016-98DF-E91157BB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830493</xdr:colOff>
      <xdr:row>221</xdr:row>
      <xdr:rowOff>12843</xdr:rowOff>
    </xdr:from>
    <xdr:to>
      <xdr:col>15</xdr:col>
      <xdr:colOff>590763</xdr:colOff>
      <xdr:row>254</xdr:row>
      <xdr:rowOff>162674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9DE53038-4AE9-4406-9694-DA3BED8DB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680662</xdr:colOff>
      <xdr:row>183</xdr:row>
      <xdr:rowOff>141740</xdr:rowOff>
    </xdr:from>
    <xdr:to>
      <xdr:col>15</xdr:col>
      <xdr:colOff>612168</xdr:colOff>
      <xdr:row>217</xdr:row>
      <xdr:rowOff>119865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03F1EC44-13D1-4FCB-9BE3-D2B09EB1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226888</xdr:colOff>
      <xdr:row>145</xdr:row>
      <xdr:rowOff>184079</xdr:rowOff>
    </xdr:from>
    <xdr:to>
      <xdr:col>6</xdr:col>
      <xdr:colOff>723472</xdr:colOff>
      <xdr:row>178</xdr:row>
      <xdr:rowOff>8562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0440A048-D927-4F56-AEBD-69F2FF8B9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787686</xdr:colOff>
      <xdr:row>146</xdr:row>
      <xdr:rowOff>8560</xdr:rowOff>
    </xdr:from>
    <xdr:to>
      <xdr:col>12</xdr:col>
      <xdr:colOff>791966</xdr:colOff>
      <xdr:row>178</xdr:row>
      <xdr:rowOff>4281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9F257266-B089-4800-980F-8E257543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25686</xdr:colOff>
      <xdr:row>145</xdr:row>
      <xdr:rowOff>175515</xdr:rowOff>
    </xdr:from>
    <xdr:to>
      <xdr:col>18</xdr:col>
      <xdr:colOff>196923</xdr:colOff>
      <xdr:row>177</xdr:row>
      <xdr:rowOff>149831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C01CF5B1-1C8C-49FD-8D1B-D0D185373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732033</xdr:colOff>
      <xdr:row>110</xdr:row>
      <xdr:rowOff>25685</xdr:rowOff>
    </xdr:from>
    <xdr:to>
      <xdr:col>8</xdr:col>
      <xdr:colOff>684943</xdr:colOff>
      <xdr:row>140</xdr:row>
      <xdr:rowOff>4281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F02841D-9D57-42BA-9ADE-92486E3D6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8562</xdr:colOff>
      <xdr:row>110</xdr:row>
      <xdr:rowOff>0</xdr:rowOff>
    </xdr:from>
    <xdr:to>
      <xdr:col>16</xdr:col>
      <xdr:colOff>483741</xdr:colOff>
      <xdr:row>139</xdr:row>
      <xdr:rowOff>119865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F00E59F5-35B6-4824-B785-A8481565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774842</xdr:colOff>
      <xdr:row>109</xdr:row>
      <xdr:rowOff>0</xdr:rowOff>
    </xdr:from>
    <xdr:to>
      <xdr:col>15</xdr:col>
      <xdr:colOff>791967</xdr:colOff>
      <xdr:row>109</xdr:row>
      <xdr:rowOff>0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945A829-2E63-455F-B785-5D20EB0F1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8562</xdr:colOff>
      <xdr:row>73</xdr:row>
      <xdr:rowOff>162675</xdr:rowOff>
    </xdr:from>
    <xdr:to>
      <xdr:col>16</xdr:col>
      <xdr:colOff>42809</xdr:colOff>
      <xdr:row>106</xdr:row>
      <xdr:rowOff>149832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EDA03574-6178-43AB-9DB9-207834D34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869022</xdr:colOff>
      <xdr:row>37</xdr:row>
      <xdr:rowOff>175516</xdr:rowOff>
    </xdr:from>
    <xdr:to>
      <xdr:col>15</xdr:col>
      <xdr:colOff>582203</xdr:colOff>
      <xdr:row>69</xdr:row>
      <xdr:rowOff>145550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CD6A4108-24EE-4AF5-AD40-2ACD8ABA0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212166</xdr:colOff>
      <xdr:row>39</xdr:row>
      <xdr:rowOff>76200</xdr:rowOff>
    </xdr:from>
    <xdr:to>
      <xdr:col>54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152401</xdr:colOff>
      <xdr:row>85</xdr:row>
      <xdr:rowOff>0</xdr:rowOff>
    </xdr:from>
    <xdr:to>
      <xdr:col>54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113127</xdr:colOff>
      <xdr:row>129</xdr:row>
      <xdr:rowOff>2679</xdr:rowOff>
    </xdr:from>
    <xdr:to>
      <xdr:col>54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240741</xdr:colOff>
      <xdr:row>143</xdr:row>
      <xdr:rowOff>146540</xdr:rowOff>
    </xdr:from>
    <xdr:to>
      <xdr:col>54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125604</xdr:colOff>
      <xdr:row>158</xdr:row>
      <xdr:rowOff>188407</xdr:rowOff>
    </xdr:from>
    <xdr:to>
      <xdr:col>54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157005</xdr:colOff>
      <xdr:row>173</xdr:row>
      <xdr:rowOff>188407</xdr:rowOff>
    </xdr:from>
    <xdr:to>
      <xdr:col>54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180975</xdr:colOff>
      <xdr:row>189</xdr:row>
      <xdr:rowOff>85725</xdr:rowOff>
    </xdr:from>
    <xdr:to>
      <xdr:col>54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133350</xdr:colOff>
      <xdr:row>204</xdr:row>
      <xdr:rowOff>76200</xdr:rowOff>
    </xdr:from>
    <xdr:to>
      <xdr:col>54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104775</xdr:colOff>
      <xdr:row>220</xdr:row>
      <xdr:rowOff>0</xdr:rowOff>
    </xdr:from>
    <xdr:to>
      <xdr:col>54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95250</xdr:colOff>
      <xdr:row>68</xdr:row>
      <xdr:rowOff>190500</xdr:rowOff>
    </xdr:from>
    <xdr:to>
      <xdr:col>54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180976</xdr:colOff>
      <xdr:row>54</xdr:row>
      <xdr:rowOff>180976</xdr:rowOff>
    </xdr:from>
    <xdr:to>
      <xdr:col>54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144780</xdr:colOff>
      <xdr:row>100</xdr:row>
      <xdr:rowOff>0</xdr:rowOff>
    </xdr:from>
    <xdr:to>
      <xdr:col>54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182880</xdr:colOff>
      <xdr:row>115</xdr:row>
      <xdr:rowOff>0</xdr:rowOff>
    </xdr:from>
    <xdr:to>
      <xdr:col>54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11430</xdr:rowOff>
    </xdr:from>
    <xdr:to>
      <xdr:col>12</xdr:col>
      <xdr:colOff>811530</xdr:colOff>
      <xdr:row>61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0AC8D2-E149-4834-A588-FA7C386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68580</xdr:rowOff>
    </xdr:from>
    <xdr:to>
      <xdr:col>12</xdr:col>
      <xdr:colOff>788670</xdr:colOff>
      <xdr:row>93</xdr:row>
      <xdr:rowOff>179070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C9C0C9-D4DD-47BB-A143-8221E4CDB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34290</xdr:rowOff>
    </xdr:from>
    <xdr:to>
      <xdr:col>12</xdr:col>
      <xdr:colOff>803910</xdr:colOff>
      <xdr:row>30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BC7EA1-9203-441E-89A7-81F0DA160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815340</xdr:colOff>
      <xdr:row>125</xdr:row>
      <xdr:rowOff>179070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7935B51-0CAF-4520-B069-6CE26A810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26670</xdr:rowOff>
    </xdr:from>
    <xdr:to>
      <xdr:col>12</xdr:col>
      <xdr:colOff>704850</xdr:colOff>
      <xdr:row>157</xdr:row>
      <xdr:rowOff>179070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B010634-2C8C-4567-A71B-259991B1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906780</xdr:colOff>
      <xdr:row>160</xdr:row>
      <xdr:rowOff>171450</xdr:rowOff>
    </xdr:from>
    <xdr:to>
      <xdr:col>12</xdr:col>
      <xdr:colOff>864870</xdr:colOff>
      <xdr:row>189</xdr:row>
      <xdr:rowOff>167640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1B30DCA-BB3E-495F-A387-050E90FC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45720</xdr:colOff>
      <xdr:row>9</xdr:row>
      <xdr:rowOff>72390</xdr:rowOff>
    </xdr:from>
    <xdr:to>
      <xdr:col>13</xdr:col>
      <xdr:colOff>837438</xdr:colOff>
      <xdr:row>12</xdr:row>
      <xdr:rowOff>16002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ABCC7C05-C59E-4514-BAC1-BCDA348614F6}"/>
            </a:ext>
          </a:extLst>
        </xdr:cNvPr>
        <xdr:cNvSpPr/>
      </xdr:nvSpPr>
      <xdr:spPr bwMode="auto">
        <a:xfrm>
          <a:off x="11932920" y="178689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38</xdr:row>
      <xdr:rowOff>0</xdr:rowOff>
    </xdr:from>
    <xdr:to>
      <xdr:col>13</xdr:col>
      <xdr:colOff>791718</xdr:colOff>
      <xdr:row>40</xdr:row>
      <xdr:rowOff>134112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3CE942D7-AD8B-4FE1-B96F-EF797FC1C3FE}"/>
            </a:ext>
          </a:extLst>
        </xdr:cNvPr>
        <xdr:cNvSpPr/>
      </xdr:nvSpPr>
      <xdr:spPr bwMode="auto">
        <a:xfrm>
          <a:off x="11887200" y="7239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74</xdr:row>
      <xdr:rowOff>45720</xdr:rowOff>
    </xdr:from>
    <xdr:to>
      <xdr:col>13</xdr:col>
      <xdr:colOff>867918</xdr:colOff>
      <xdr:row>76</xdr:row>
      <xdr:rowOff>179832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A3BE1573-9620-4368-90D3-7856FE8F4EC2}"/>
            </a:ext>
          </a:extLst>
        </xdr:cNvPr>
        <xdr:cNvSpPr/>
      </xdr:nvSpPr>
      <xdr:spPr bwMode="auto">
        <a:xfrm>
          <a:off x="11963400" y="1414272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104</xdr:row>
      <xdr:rowOff>0</xdr:rowOff>
    </xdr:from>
    <xdr:to>
      <xdr:col>13</xdr:col>
      <xdr:colOff>791718</xdr:colOff>
      <xdr:row>106</xdr:row>
      <xdr:rowOff>134112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0466B539-C7AD-4FE5-BB28-C4E5EB4A5117}"/>
            </a:ext>
          </a:extLst>
        </xdr:cNvPr>
        <xdr:cNvSpPr/>
      </xdr:nvSpPr>
      <xdr:spPr bwMode="auto">
        <a:xfrm>
          <a:off x="11887200" y="19812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139</xdr:row>
      <xdr:rowOff>0</xdr:rowOff>
    </xdr:from>
    <xdr:to>
      <xdr:col>13</xdr:col>
      <xdr:colOff>791718</xdr:colOff>
      <xdr:row>141</xdr:row>
      <xdr:rowOff>134112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ACE7BB25-8DFA-48C8-AD5E-DA1E36EFE74D}"/>
            </a:ext>
          </a:extLst>
        </xdr:cNvPr>
        <xdr:cNvSpPr/>
      </xdr:nvSpPr>
      <xdr:spPr bwMode="auto">
        <a:xfrm>
          <a:off x="11887200" y="264795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168</xdr:row>
      <xdr:rowOff>0</xdr:rowOff>
    </xdr:from>
    <xdr:to>
      <xdr:col>13</xdr:col>
      <xdr:colOff>791718</xdr:colOff>
      <xdr:row>170</xdr:row>
      <xdr:rowOff>134112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5FE9AE4A-4B83-4525-A217-5B1847D4DCE3}"/>
            </a:ext>
          </a:extLst>
        </xdr:cNvPr>
        <xdr:cNvSpPr/>
      </xdr:nvSpPr>
      <xdr:spPr bwMode="auto">
        <a:xfrm>
          <a:off x="11887200" y="32004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15240</xdr:colOff>
      <xdr:row>192</xdr:row>
      <xdr:rowOff>160020</xdr:rowOff>
    </xdr:from>
    <xdr:to>
      <xdr:col>12</xdr:col>
      <xdr:colOff>887730</xdr:colOff>
      <xdr:row>221</xdr:row>
      <xdr:rowOff>156210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47E0FCC-1818-4DB0-AB03-4F6B339C1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872490</xdr:colOff>
      <xdr:row>253</xdr:row>
      <xdr:rowOff>186690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B3320D7-0BA9-4F5E-B180-4B71171A3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872490</xdr:colOff>
      <xdr:row>285</xdr:row>
      <xdr:rowOff>186690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5BE9803-F3F2-4D68-9DD0-5937E13EE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872490</xdr:colOff>
      <xdr:row>317</xdr:row>
      <xdr:rowOff>186690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8C70D52-B129-4F06-97FE-FC5884FEF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872490</xdr:colOff>
      <xdr:row>349</xdr:row>
      <xdr:rowOff>186690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86A5D2F-3ADC-4027-A2B2-5E67431E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25</xdr:col>
      <xdr:colOff>803910</xdr:colOff>
      <xdr:row>29</xdr:row>
      <xdr:rowOff>167640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B1D21F2-1564-424B-BD2E-08BB5A197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33</xdr:row>
      <xdr:rowOff>0</xdr:rowOff>
    </xdr:from>
    <xdr:to>
      <xdr:col>25</xdr:col>
      <xdr:colOff>803910</xdr:colOff>
      <xdr:row>61</xdr:row>
      <xdr:rowOff>167640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9D7CE208-B525-4902-B058-4CBC13396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121920</xdr:colOff>
      <xdr:row>42</xdr:row>
      <xdr:rowOff>30480</xdr:rowOff>
    </xdr:from>
    <xdr:to>
      <xdr:col>26</xdr:col>
      <xdr:colOff>913638</xdr:colOff>
      <xdr:row>44</xdr:row>
      <xdr:rowOff>164592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72786E1-DCD7-4C21-B74C-0DBA98088320}"/>
            </a:ext>
          </a:extLst>
        </xdr:cNvPr>
        <xdr:cNvSpPr/>
      </xdr:nvSpPr>
      <xdr:spPr bwMode="auto">
        <a:xfrm>
          <a:off x="23896320" y="803148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65</xdr:row>
      <xdr:rowOff>0</xdr:rowOff>
    </xdr:from>
    <xdr:to>
      <xdr:col>25</xdr:col>
      <xdr:colOff>872490</xdr:colOff>
      <xdr:row>93</xdr:row>
      <xdr:rowOff>167640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10AC29D6-D962-4A11-8B4E-54EC2DCB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</xdr:colOff>
      <xdr:row>75</xdr:row>
      <xdr:rowOff>15240</xdr:rowOff>
    </xdr:from>
    <xdr:to>
      <xdr:col>26</xdr:col>
      <xdr:colOff>875538</xdr:colOff>
      <xdr:row>77</xdr:row>
      <xdr:rowOff>149352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D980DB78-0609-46F2-AB46-BD917CBBECCF}"/>
            </a:ext>
          </a:extLst>
        </xdr:cNvPr>
        <xdr:cNvSpPr/>
      </xdr:nvSpPr>
      <xdr:spPr bwMode="auto">
        <a:xfrm>
          <a:off x="23858220" y="1430274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828991</xdr:colOff>
      <xdr:row>0</xdr:row>
      <xdr:rowOff>0</xdr:rowOff>
    </xdr:from>
    <xdr:to>
      <xdr:col>16</xdr:col>
      <xdr:colOff>247023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908539</xdr:colOff>
      <xdr:row>422</xdr:row>
      <xdr:rowOff>54429</xdr:rowOff>
    </xdr:from>
    <xdr:to>
      <xdr:col>15</xdr:col>
      <xdr:colOff>372627</xdr:colOff>
      <xdr:row>454</xdr:row>
      <xdr:rowOff>146540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D2116BD3-1B06-4D6F-B077-76F8EBA99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71176</xdr:colOff>
      <xdr:row>387</xdr:row>
      <xdr:rowOff>79550</xdr:rowOff>
    </xdr:from>
    <xdr:to>
      <xdr:col>15</xdr:col>
      <xdr:colOff>481484</xdr:colOff>
      <xdr:row>419</xdr:row>
      <xdr:rowOff>180032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90AC040B-C22C-4E0A-91FE-E9B4B7D70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92110</xdr:colOff>
      <xdr:row>351</xdr:row>
      <xdr:rowOff>159099</xdr:rowOff>
    </xdr:from>
    <xdr:to>
      <xdr:col>15</xdr:col>
      <xdr:colOff>50242</xdr:colOff>
      <xdr:row>382</xdr:row>
      <xdr:rowOff>125605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C6AF5726-A89A-4EDB-B552-21547A0B3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96295</xdr:colOff>
      <xdr:row>317</xdr:row>
      <xdr:rowOff>8374</xdr:rowOff>
    </xdr:from>
    <xdr:to>
      <xdr:col>14</xdr:col>
      <xdr:colOff>674075</xdr:colOff>
      <xdr:row>348</xdr:row>
      <xdr:rowOff>175846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31EDC129-452E-49D2-9A6D-DF5765F02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16748</xdr:colOff>
      <xdr:row>281</xdr:row>
      <xdr:rowOff>154911</xdr:rowOff>
    </xdr:from>
    <xdr:to>
      <xdr:col>14</xdr:col>
      <xdr:colOff>527539</xdr:colOff>
      <xdr:row>313</xdr:row>
      <xdr:rowOff>129790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909F2C2-80DF-4723-A156-00DC44028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368439</xdr:colOff>
      <xdr:row>247</xdr:row>
      <xdr:rowOff>41867</xdr:rowOff>
    </xdr:from>
    <xdr:to>
      <xdr:col>16</xdr:col>
      <xdr:colOff>125604</xdr:colOff>
      <xdr:row>279</xdr:row>
      <xdr:rowOff>92110</xdr:rowOff>
    </xdr:to>
    <xdr:graphicFrame macro="">
      <xdr:nvGraphicFramePr>
        <xdr:cNvPr id="37" name="Diagram 7">
          <a:extLst>
            <a:ext uri="{FF2B5EF4-FFF2-40B4-BE49-F238E27FC236}">
              <a16:creationId xmlns:a16="http://schemas.microsoft.com/office/drawing/2014/main" id="{4128CB7C-2622-46AD-B8CC-CC87C8C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879229</xdr:colOff>
      <xdr:row>245</xdr:row>
      <xdr:rowOff>0</xdr:rowOff>
    </xdr:from>
    <xdr:to>
      <xdr:col>15</xdr:col>
      <xdr:colOff>217713</xdr:colOff>
      <xdr:row>245</xdr:row>
      <xdr:rowOff>0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FF2B1C8D-4AA9-4183-AA3A-DD3C8E69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46054</xdr:colOff>
      <xdr:row>211</xdr:row>
      <xdr:rowOff>92110</xdr:rowOff>
    </xdr:from>
    <xdr:to>
      <xdr:col>15</xdr:col>
      <xdr:colOff>297263</xdr:colOff>
      <xdr:row>243</xdr:row>
      <xdr:rowOff>75363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4034DBDB-1EFE-4093-8E56-2EC2B34D7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833175</xdr:colOff>
      <xdr:row>106</xdr:row>
      <xdr:rowOff>33869</xdr:rowOff>
    </xdr:from>
    <xdr:to>
      <xdr:col>14</xdr:col>
      <xdr:colOff>506604</xdr:colOff>
      <xdr:row>138</xdr:row>
      <xdr:rowOff>46054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F00E0D0F-D2D4-4C5A-91C4-A25EB17A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770373</xdr:colOff>
      <xdr:row>71</xdr:row>
      <xdr:rowOff>0</xdr:rowOff>
    </xdr:from>
    <xdr:to>
      <xdr:col>15</xdr:col>
      <xdr:colOff>41868</xdr:colOff>
      <xdr:row>103</xdr:row>
      <xdr:rowOff>133979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647AAE6D-A009-4FAC-BA92-0D95F8D9F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824802</xdr:colOff>
      <xdr:row>1</xdr:row>
      <xdr:rowOff>8373</xdr:rowOff>
    </xdr:from>
    <xdr:to>
      <xdr:col>15</xdr:col>
      <xdr:colOff>406121</xdr:colOff>
      <xdr:row>31</xdr:row>
      <xdr:rowOff>184219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5F9D7CC6-BBC4-46C6-8899-384ABB61C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33495</xdr:colOff>
      <xdr:row>35</xdr:row>
      <xdr:rowOff>180032</xdr:rowOff>
    </xdr:from>
    <xdr:to>
      <xdr:col>16</xdr:col>
      <xdr:colOff>364252</xdr:colOff>
      <xdr:row>68</xdr:row>
      <xdr:rowOff>92109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F89772EC-2B49-49C2-841A-4B645442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904351</xdr:colOff>
      <xdr:row>457</xdr:row>
      <xdr:rowOff>41869</xdr:rowOff>
    </xdr:from>
    <xdr:to>
      <xdr:col>14</xdr:col>
      <xdr:colOff>569406</xdr:colOff>
      <xdr:row>489</xdr:row>
      <xdr:rowOff>16748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87974B87-7E25-4FD9-B533-6577A9181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393561</xdr:colOff>
      <xdr:row>472</xdr:row>
      <xdr:rowOff>20934</xdr:rowOff>
    </xdr:from>
    <xdr:to>
      <xdr:col>15</xdr:col>
      <xdr:colOff>878193</xdr:colOff>
      <xdr:row>477</xdr:row>
      <xdr:rowOff>36375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5DEB5528-8386-4B09-AEF9-4A20CD526E0A}"/>
            </a:ext>
          </a:extLst>
        </xdr:cNvPr>
        <xdr:cNvSpPr/>
      </xdr:nvSpPr>
      <xdr:spPr bwMode="auto">
        <a:xfrm>
          <a:off x="14084440" y="137867571"/>
          <a:ext cx="484632" cy="978408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141</xdr:row>
      <xdr:rowOff>0</xdr:rowOff>
    </xdr:from>
    <xdr:to>
      <xdr:col>14</xdr:col>
      <xdr:colOff>820615</xdr:colOff>
      <xdr:row>173</xdr:row>
      <xdr:rowOff>12184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7A64FAAB-3154-4275-9475-360F2156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117231</xdr:colOff>
      <xdr:row>176</xdr:row>
      <xdr:rowOff>0</xdr:rowOff>
    </xdr:from>
    <xdr:to>
      <xdr:col>14</xdr:col>
      <xdr:colOff>695011</xdr:colOff>
      <xdr:row>207</xdr:row>
      <xdr:rowOff>167471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3D1DA8A-F6D7-4805-97F7-606568BA3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147</xdr:row>
      <xdr:rowOff>16731</xdr:rowOff>
    </xdr:from>
    <xdr:to>
      <xdr:col>6</xdr:col>
      <xdr:colOff>76200</xdr:colOff>
      <xdr:row>161</xdr:row>
      <xdr:rowOff>138652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F03E6F-F5F0-4F6A-8DE4-571DBAEC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162</xdr:row>
      <xdr:rowOff>46384</xdr:rowOff>
    </xdr:from>
    <xdr:to>
      <xdr:col>6</xdr:col>
      <xdr:colOff>53340</xdr:colOff>
      <xdr:row>177</xdr:row>
      <xdr:rowOff>8284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DC1A4EC-6D7D-4065-9EB7-EDEA10C3F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177</xdr:row>
      <xdr:rowOff>67752</xdr:rowOff>
    </xdr:from>
    <xdr:to>
      <xdr:col>5</xdr:col>
      <xdr:colOff>907609</xdr:colOff>
      <xdr:row>192</xdr:row>
      <xdr:rowOff>52512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2A4DD91-8337-472B-A40C-1C3E38580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192</xdr:row>
      <xdr:rowOff>74047</xdr:rowOff>
    </xdr:from>
    <xdr:to>
      <xdr:col>5</xdr:col>
      <xdr:colOff>861060</xdr:colOff>
      <xdr:row>207</xdr:row>
      <xdr:rowOff>28327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1419CF5-FB0A-46F1-80B7-9D89B059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215347</xdr:colOff>
      <xdr:row>24</xdr:row>
      <xdr:rowOff>136664</xdr:rowOff>
    </xdr:from>
    <xdr:to>
      <xdr:col>6</xdr:col>
      <xdr:colOff>248479</xdr:colOff>
      <xdr:row>36</xdr:row>
      <xdr:rowOff>28989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2F3FD51-4256-4AFF-920D-0FB161814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178077</xdr:colOff>
      <xdr:row>36</xdr:row>
      <xdr:rowOff>57977</xdr:rowOff>
    </xdr:from>
    <xdr:to>
      <xdr:col>6</xdr:col>
      <xdr:colOff>115957</xdr:colOff>
      <xdr:row>48</xdr:row>
      <xdr:rowOff>57978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903F1925-1D19-4FE8-98A8-9E52E72C6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161510</xdr:colOff>
      <xdr:row>48</xdr:row>
      <xdr:rowOff>74543</xdr:rowOff>
    </xdr:from>
    <xdr:to>
      <xdr:col>6</xdr:col>
      <xdr:colOff>41411</xdr:colOff>
      <xdr:row>59</xdr:row>
      <xdr:rowOff>140804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8742F0E-F3EA-4475-8DC8-D3F321E73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103532</xdr:colOff>
      <xdr:row>59</xdr:row>
      <xdr:rowOff>180228</xdr:rowOff>
    </xdr:from>
    <xdr:to>
      <xdr:col>5</xdr:col>
      <xdr:colOff>913406</xdr:colOff>
      <xdr:row>71</xdr:row>
      <xdr:rowOff>157369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85D02FC-7D4B-4989-94DD-02EEAE2F9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88957</xdr:colOff>
      <xdr:row>72</xdr:row>
      <xdr:rowOff>57647</xdr:rowOff>
    </xdr:from>
    <xdr:to>
      <xdr:col>5</xdr:col>
      <xdr:colOff>878123</xdr:colOff>
      <xdr:row>86</xdr:row>
      <xdr:rowOff>149087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BA68AE7-427A-4412-A6D8-9B55F5ABE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52347</xdr:colOff>
      <xdr:row>87</xdr:row>
      <xdr:rowOff>6379</xdr:rowOff>
    </xdr:from>
    <xdr:to>
      <xdr:col>5</xdr:col>
      <xdr:colOff>860895</xdr:colOff>
      <xdr:row>101</xdr:row>
      <xdr:rowOff>174019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5EDD15F-37E5-47B6-BE8A-BE099B69B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42159</xdr:colOff>
      <xdr:row>101</xdr:row>
      <xdr:rowOff>185282</xdr:rowOff>
    </xdr:from>
    <xdr:to>
      <xdr:col>5</xdr:col>
      <xdr:colOff>743199</xdr:colOff>
      <xdr:row>116</xdr:row>
      <xdr:rowOff>143042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3687D75-7AB5-4F18-8AFD-CE1B40AF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71066</xdr:colOff>
      <xdr:row>117</xdr:row>
      <xdr:rowOff>2155</xdr:rowOff>
    </xdr:from>
    <xdr:to>
      <xdr:col>5</xdr:col>
      <xdr:colOff>856754</xdr:colOff>
      <xdr:row>131</xdr:row>
      <xdr:rowOff>154555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4EAC8A7-AE72-49EF-94E6-F3BFCA31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108835</xdr:colOff>
      <xdr:row>132</xdr:row>
      <xdr:rowOff>22861</xdr:rowOff>
    </xdr:from>
    <xdr:to>
      <xdr:col>5</xdr:col>
      <xdr:colOff>902142</xdr:colOff>
      <xdr:row>147</xdr:row>
      <xdr:rowOff>22861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D383AF1-042F-48C0-8D2A-274D1213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53009</xdr:colOff>
      <xdr:row>147</xdr:row>
      <xdr:rowOff>144616</xdr:rowOff>
    </xdr:from>
    <xdr:to>
      <xdr:col>11</xdr:col>
      <xdr:colOff>769289</xdr:colOff>
      <xdr:row>162</xdr:row>
      <xdr:rowOff>76036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18058F0-E2C2-4A11-BD6E-2B64B00B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62617</xdr:colOff>
      <xdr:row>162</xdr:row>
      <xdr:rowOff>130036</xdr:rowOff>
    </xdr:from>
    <xdr:to>
      <xdr:col>11</xdr:col>
      <xdr:colOff>840685</xdr:colOff>
      <xdr:row>177</xdr:row>
      <xdr:rowOff>84317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8892DF0-FA50-4CFD-9D3E-C5F9C0A9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5137</xdr:colOff>
      <xdr:row>177</xdr:row>
      <xdr:rowOff>82993</xdr:rowOff>
    </xdr:from>
    <xdr:to>
      <xdr:col>11</xdr:col>
      <xdr:colOff>721416</xdr:colOff>
      <xdr:row>192</xdr:row>
      <xdr:rowOff>60133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8083B58-8817-4DBC-9968-6FB879E7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901812</xdr:colOff>
      <xdr:row>192</xdr:row>
      <xdr:rowOff>90778</xdr:rowOff>
    </xdr:from>
    <xdr:to>
      <xdr:col>11</xdr:col>
      <xdr:colOff>649523</xdr:colOff>
      <xdr:row>207</xdr:row>
      <xdr:rowOff>29818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63F3A3-09AC-46EB-A203-E104CE74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223630</xdr:colOff>
      <xdr:row>0</xdr:row>
      <xdr:rowOff>0</xdr:rowOff>
    </xdr:from>
    <xdr:to>
      <xdr:col>12</xdr:col>
      <xdr:colOff>95251</xdr:colOff>
      <xdr:row>12</xdr:row>
      <xdr:rowOff>8283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FA742DE3-0603-476D-A1E6-0CC56F08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227772</xdr:colOff>
      <xdr:row>12</xdr:row>
      <xdr:rowOff>70403</xdr:rowOff>
    </xdr:from>
    <xdr:to>
      <xdr:col>12</xdr:col>
      <xdr:colOff>107674</xdr:colOff>
      <xdr:row>24</xdr:row>
      <xdr:rowOff>70403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BE8430E-57FB-4982-996A-DC95242B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331304</xdr:colOff>
      <xdr:row>24</xdr:row>
      <xdr:rowOff>153230</xdr:rowOff>
    </xdr:from>
    <xdr:to>
      <xdr:col>12</xdr:col>
      <xdr:colOff>256762</xdr:colOff>
      <xdr:row>36</xdr:row>
      <xdr:rowOff>78685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550109B2-FD40-4D6E-9D0A-35AF26CC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207066</xdr:colOff>
      <xdr:row>36</xdr:row>
      <xdr:rowOff>99392</xdr:rowOff>
    </xdr:from>
    <xdr:to>
      <xdr:col>12</xdr:col>
      <xdr:colOff>169795</xdr:colOff>
      <xdr:row>48</xdr:row>
      <xdr:rowOff>33132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111815</xdr:colOff>
      <xdr:row>48</xdr:row>
      <xdr:rowOff>103534</xdr:rowOff>
    </xdr:from>
    <xdr:to>
      <xdr:col>12</xdr:col>
      <xdr:colOff>78685</xdr:colOff>
      <xdr:row>60</xdr:row>
      <xdr:rowOff>12425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49697</xdr:colOff>
      <xdr:row>60</xdr:row>
      <xdr:rowOff>24848</xdr:rowOff>
    </xdr:from>
    <xdr:to>
      <xdr:col>12</xdr:col>
      <xdr:colOff>57980</xdr:colOff>
      <xdr:row>71</xdr:row>
      <xdr:rowOff>132522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82824</xdr:colOff>
      <xdr:row>72</xdr:row>
      <xdr:rowOff>45555</xdr:rowOff>
    </xdr:from>
    <xdr:to>
      <xdr:col>12</xdr:col>
      <xdr:colOff>33130</xdr:colOff>
      <xdr:row>86</xdr:row>
      <xdr:rowOff>169794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91108</xdr:colOff>
      <xdr:row>87</xdr:row>
      <xdr:rowOff>18634</xdr:rowOff>
    </xdr:from>
    <xdr:to>
      <xdr:col>12</xdr:col>
      <xdr:colOff>41414</xdr:colOff>
      <xdr:row>101</xdr:row>
      <xdr:rowOff>147015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877461</xdr:colOff>
      <xdr:row>102</xdr:row>
      <xdr:rowOff>28989</xdr:rowOff>
    </xdr:from>
    <xdr:to>
      <xdr:col>11</xdr:col>
      <xdr:colOff>869674</xdr:colOff>
      <xdr:row>116</xdr:row>
      <xdr:rowOff>153229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116</xdr:row>
      <xdr:rowOff>169793</xdr:rowOff>
    </xdr:from>
    <xdr:to>
      <xdr:col>11</xdr:col>
      <xdr:colOff>865534</xdr:colOff>
      <xdr:row>131</xdr:row>
      <xdr:rowOff>103532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53836</xdr:colOff>
      <xdr:row>131</xdr:row>
      <xdr:rowOff>178075</xdr:rowOff>
    </xdr:from>
    <xdr:to>
      <xdr:col>11</xdr:col>
      <xdr:colOff>911087</xdr:colOff>
      <xdr:row>146</xdr:row>
      <xdr:rowOff>169793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811696</xdr:colOff>
      <xdr:row>147</xdr:row>
      <xdr:rowOff>53837</xdr:rowOff>
    </xdr:from>
    <xdr:to>
      <xdr:col>17</xdr:col>
      <xdr:colOff>762002</xdr:colOff>
      <xdr:row>161</xdr:row>
      <xdr:rowOff>178076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778564</xdr:colOff>
      <xdr:row>162</xdr:row>
      <xdr:rowOff>41412</xdr:rowOff>
    </xdr:from>
    <xdr:to>
      <xdr:col>17</xdr:col>
      <xdr:colOff>724728</xdr:colOff>
      <xdr:row>176</xdr:row>
      <xdr:rowOff>165651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728869</xdr:colOff>
      <xdr:row>176</xdr:row>
      <xdr:rowOff>136663</xdr:rowOff>
    </xdr:from>
    <xdr:to>
      <xdr:col>17</xdr:col>
      <xdr:colOff>675033</xdr:colOff>
      <xdr:row>191</xdr:row>
      <xdr:rowOff>70402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679173</xdr:colOff>
      <xdr:row>192</xdr:row>
      <xdr:rowOff>12425</xdr:rowOff>
    </xdr:from>
    <xdr:to>
      <xdr:col>17</xdr:col>
      <xdr:colOff>625337</xdr:colOff>
      <xdr:row>206</xdr:row>
      <xdr:rowOff>136664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327163</xdr:colOff>
      <xdr:row>0</xdr:row>
      <xdr:rowOff>0</xdr:rowOff>
    </xdr:from>
    <xdr:to>
      <xdr:col>18</xdr:col>
      <xdr:colOff>252621</xdr:colOff>
      <xdr:row>11</xdr:row>
      <xdr:rowOff>157370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364434</xdr:colOff>
      <xdr:row>12</xdr:row>
      <xdr:rowOff>24849</xdr:rowOff>
    </xdr:from>
    <xdr:to>
      <xdr:col>18</xdr:col>
      <xdr:colOff>265043</xdr:colOff>
      <xdr:row>24</xdr:row>
      <xdr:rowOff>37273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367717</xdr:colOff>
      <xdr:row>12</xdr:row>
      <xdr:rowOff>80358</xdr:rowOff>
    </xdr:from>
    <xdr:to>
      <xdr:col>46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612320</xdr:colOff>
      <xdr:row>12</xdr:row>
      <xdr:rowOff>63399</xdr:rowOff>
    </xdr:from>
    <xdr:to>
      <xdr:col>65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272143</xdr:colOff>
      <xdr:row>12</xdr:row>
      <xdr:rowOff>63400</xdr:rowOff>
    </xdr:from>
    <xdr:to>
      <xdr:col>55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419554</xdr:colOff>
      <xdr:row>51</xdr:row>
      <xdr:rowOff>22679</xdr:rowOff>
    </xdr:from>
    <xdr:to>
      <xdr:col>46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340178</xdr:colOff>
      <xdr:row>50</xdr:row>
      <xdr:rowOff>181428</xdr:rowOff>
    </xdr:from>
    <xdr:to>
      <xdr:col>56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907143</xdr:colOff>
      <xdr:row>50</xdr:row>
      <xdr:rowOff>158750</xdr:rowOff>
    </xdr:from>
    <xdr:to>
      <xdr:col>66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396876</xdr:colOff>
      <xdr:row>85</xdr:row>
      <xdr:rowOff>0</xdr:rowOff>
    </xdr:from>
    <xdr:to>
      <xdr:col>46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306161</xdr:colOff>
      <xdr:row>85</xdr:row>
      <xdr:rowOff>0</xdr:rowOff>
    </xdr:from>
    <xdr:to>
      <xdr:col>56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85</xdr:row>
      <xdr:rowOff>0</xdr:rowOff>
    </xdr:from>
    <xdr:to>
      <xdr:col>67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56696</xdr:colOff>
      <xdr:row>126</xdr:row>
      <xdr:rowOff>0</xdr:rowOff>
    </xdr:from>
    <xdr:to>
      <xdr:col>37</xdr:col>
      <xdr:colOff>102054</xdr:colOff>
      <xdr:row>147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147411</xdr:colOff>
      <xdr:row>123</xdr:row>
      <xdr:rowOff>0</xdr:rowOff>
    </xdr:from>
    <xdr:to>
      <xdr:col>46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839107</xdr:colOff>
      <xdr:row>123</xdr:row>
      <xdr:rowOff>0</xdr:rowOff>
    </xdr:from>
    <xdr:to>
      <xdr:col>57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498929</xdr:colOff>
      <xdr:row>123</xdr:row>
      <xdr:rowOff>0</xdr:rowOff>
    </xdr:from>
    <xdr:to>
      <xdr:col>67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317501</xdr:colOff>
      <xdr:row>164</xdr:row>
      <xdr:rowOff>0</xdr:rowOff>
    </xdr:from>
    <xdr:to>
      <xdr:col>36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510268</xdr:colOff>
      <xdr:row>161</xdr:row>
      <xdr:rowOff>0</xdr:rowOff>
    </xdr:from>
    <xdr:to>
      <xdr:col>46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430893</xdr:colOff>
      <xdr:row>161</xdr:row>
      <xdr:rowOff>0</xdr:rowOff>
    </xdr:from>
    <xdr:to>
      <xdr:col>57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90715</xdr:colOff>
      <xdr:row>161</xdr:row>
      <xdr:rowOff>0</xdr:rowOff>
    </xdr:from>
    <xdr:to>
      <xdr:col>67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317501</xdr:colOff>
      <xdr:row>208</xdr:row>
      <xdr:rowOff>147410</xdr:rowOff>
    </xdr:from>
    <xdr:to>
      <xdr:col>37</xdr:col>
      <xdr:colOff>158750</xdr:colOff>
      <xdr:row>230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226786</xdr:colOff>
      <xdr:row>204</xdr:row>
      <xdr:rowOff>102054</xdr:rowOff>
    </xdr:from>
    <xdr:to>
      <xdr:col>46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975179</xdr:colOff>
      <xdr:row>204</xdr:row>
      <xdr:rowOff>90715</xdr:rowOff>
    </xdr:from>
    <xdr:to>
      <xdr:col>57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635000</xdr:colOff>
      <xdr:row>204</xdr:row>
      <xdr:rowOff>56696</xdr:rowOff>
    </xdr:from>
    <xdr:to>
      <xdr:col>67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362857</xdr:colOff>
      <xdr:row>241</xdr:row>
      <xdr:rowOff>11339</xdr:rowOff>
    </xdr:from>
    <xdr:to>
      <xdr:col>37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328840</xdr:colOff>
      <xdr:row>241</xdr:row>
      <xdr:rowOff>22679</xdr:rowOff>
    </xdr:from>
    <xdr:to>
      <xdr:col>47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79375</xdr:colOff>
      <xdr:row>241</xdr:row>
      <xdr:rowOff>22679</xdr:rowOff>
    </xdr:from>
    <xdr:to>
      <xdr:col>57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816429</xdr:colOff>
      <xdr:row>241</xdr:row>
      <xdr:rowOff>22678</xdr:rowOff>
    </xdr:from>
    <xdr:to>
      <xdr:col>68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374197</xdr:colOff>
      <xdr:row>278</xdr:row>
      <xdr:rowOff>0</xdr:rowOff>
    </xdr:from>
    <xdr:to>
      <xdr:col>37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37</xdr:col>
      <xdr:colOff>283482</xdr:colOff>
      <xdr:row>278</xdr:row>
      <xdr:rowOff>0</xdr:rowOff>
    </xdr:from>
    <xdr:to>
      <xdr:col>46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47</xdr:col>
      <xdr:colOff>56697</xdr:colOff>
      <xdr:row>278</xdr:row>
      <xdr:rowOff>0</xdr:rowOff>
    </xdr:from>
    <xdr:to>
      <xdr:col>57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703036</xdr:colOff>
      <xdr:row>278</xdr:row>
      <xdr:rowOff>0</xdr:rowOff>
    </xdr:from>
    <xdr:to>
      <xdr:col>67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238124</xdr:colOff>
      <xdr:row>316</xdr:row>
      <xdr:rowOff>0</xdr:rowOff>
    </xdr:from>
    <xdr:to>
      <xdr:col>37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192768</xdr:colOff>
      <xdr:row>316</xdr:row>
      <xdr:rowOff>0</xdr:rowOff>
    </xdr:from>
    <xdr:to>
      <xdr:col>46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</xdr:col>
      <xdr:colOff>0</xdr:colOff>
      <xdr:row>316</xdr:row>
      <xdr:rowOff>0</xdr:rowOff>
    </xdr:from>
    <xdr:to>
      <xdr:col>57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669018</xdr:colOff>
      <xdr:row>316</xdr:row>
      <xdr:rowOff>0</xdr:rowOff>
    </xdr:from>
    <xdr:to>
      <xdr:col>67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340178</xdr:colOff>
      <xdr:row>354</xdr:row>
      <xdr:rowOff>0</xdr:rowOff>
    </xdr:from>
    <xdr:to>
      <xdr:col>37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37</xdr:col>
      <xdr:colOff>294821</xdr:colOff>
      <xdr:row>354</xdr:row>
      <xdr:rowOff>0</xdr:rowOff>
    </xdr:from>
    <xdr:to>
      <xdr:col>46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47</xdr:col>
      <xdr:colOff>68036</xdr:colOff>
      <xdr:row>354</xdr:row>
      <xdr:rowOff>0</xdr:rowOff>
    </xdr:from>
    <xdr:to>
      <xdr:col>57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748393</xdr:colOff>
      <xdr:row>354</xdr:row>
      <xdr:rowOff>0</xdr:rowOff>
    </xdr:from>
    <xdr:to>
      <xdr:col>67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272142</xdr:colOff>
      <xdr:row>396</xdr:row>
      <xdr:rowOff>56696</xdr:rowOff>
    </xdr:from>
    <xdr:to>
      <xdr:col>35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340178</xdr:colOff>
      <xdr:row>396</xdr:row>
      <xdr:rowOff>45356</xdr:rowOff>
    </xdr:from>
    <xdr:to>
      <xdr:col>45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861786</xdr:colOff>
      <xdr:row>392</xdr:row>
      <xdr:rowOff>0</xdr:rowOff>
    </xdr:from>
    <xdr:to>
      <xdr:col>57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521608</xdr:colOff>
      <xdr:row>392</xdr:row>
      <xdr:rowOff>0</xdr:rowOff>
    </xdr:from>
    <xdr:to>
      <xdr:col>67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170089</xdr:colOff>
      <xdr:row>430</xdr:row>
      <xdr:rowOff>170089</xdr:rowOff>
    </xdr:from>
    <xdr:to>
      <xdr:col>37</xdr:col>
      <xdr:colOff>56696</xdr:colOff>
      <xdr:row>456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136072</xdr:colOff>
      <xdr:row>430</xdr:row>
      <xdr:rowOff>170089</xdr:rowOff>
    </xdr:from>
    <xdr:to>
      <xdr:col>46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884464</xdr:colOff>
      <xdr:row>430</xdr:row>
      <xdr:rowOff>170090</xdr:rowOff>
    </xdr:from>
    <xdr:to>
      <xdr:col>57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57</xdr:col>
      <xdr:colOff>521608</xdr:colOff>
      <xdr:row>430</xdr:row>
      <xdr:rowOff>158749</xdr:rowOff>
    </xdr:from>
    <xdr:to>
      <xdr:col>67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25</xdr:col>
      <xdr:colOff>170089</xdr:colOff>
      <xdr:row>468</xdr:row>
      <xdr:rowOff>0</xdr:rowOff>
    </xdr:from>
    <xdr:to>
      <xdr:col>37</xdr:col>
      <xdr:colOff>56696</xdr:colOff>
      <xdr:row>491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37</xdr:col>
      <xdr:colOff>102054</xdr:colOff>
      <xdr:row>468</xdr:row>
      <xdr:rowOff>0</xdr:rowOff>
    </xdr:from>
    <xdr:to>
      <xdr:col>46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839107</xdr:colOff>
      <xdr:row>468</xdr:row>
      <xdr:rowOff>0</xdr:rowOff>
    </xdr:from>
    <xdr:to>
      <xdr:col>57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498928</xdr:colOff>
      <xdr:row>468</xdr:row>
      <xdr:rowOff>0</xdr:rowOff>
    </xdr:from>
    <xdr:to>
      <xdr:col>67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</xdr:col>
      <xdr:colOff>272142</xdr:colOff>
      <xdr:row>506</xdr:row>
      <xdr:rowOff>56697</xdr:rowOff>
    </xdr:from>
    <xdr:to>
      <xdr:col>37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226786</xdr:colOff>
      <xdr:row>506</xdr:row>
      <xdr:rowOff>45357</xdr:rowOff>
    </xdr:from>
    <xdr:to>
      <xdr:col>46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975179</xdr:colOff>
      <xdr:row>506</xdr:row>
      <xdr:rowOff>11339</xdr:rowOff>
    </xdr:from>
    <xdr:to>
      <xdr:col>57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612322</xdr:colOff>
      <xdr:row>506</xdr:row>
      <xdr:rowOff>45357</xdr:rowOff>
    </xdr:from>
    <xdr:to>
      <xdr:col>67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25</xdr:col>
      <xdr:colOff>204107</xdr:colOff>
      <xdr:row>542</xdr:row>
      <xdr:rowOff>204107</xdr:rowOff>
    </xdr:from>
    <xdr:to>
      <xdr:col>37</xdr:col>
      <xdr:colOff>90714</xdr:colOff>
      <xdr:row>566</xdr:row>
      <xdr:rowOff>4706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37</xdr:col>
      <xdr:colOff>136072</xdr:colOff>
      <xdr:row>542</xdr:row>
      <xdr:rowOff>226785</xdr:rowOff>
    </xdr:from>
    <xdr:to>
      <xdr:col>46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873125</xdr:colOff>
      <xdr:row>542</xdr:row>
      <xdr:rowOff>204107</xdr:rowOff>
    </xdr:from>
    <xdr:to>
      <xdr:col>57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498929</xdr:colOff>
      <xdr:row>542</xdr:row>
      <xdr:rowOff>170089</xdr:rowOff>
    </xdr:from>
    <xdr:to>
      <xdr:col>67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838200</xdr:colOff>
      <xdr:row>30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1AFDA4-E6E5-487F-BBDC-4E0EBDBCA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838200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32996D7-B88B-4140-84B9-24DDFFA2F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883920</xdr:colOff>
      <xdr:row>65</xdr:row>
      <xdr:rowOff>22860</xdr:rowOff>
    </xdr:from>
    <xdr:to>
      <xdr:col>12</xdr:col>
      <xdr:colOff>906780</xdr:colOff>
      <xdr:row>93</xdr:row>
      <xdr:rowOff>68580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12EAAEF-C9A3-4B3D-B599-EFFA763D4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907143</xdr:colOff>
      <xdr:row>53</xdr:row>
      <xdr:rowOff>158750</xdr:rowOff>
    </xdr:from>
    <xdr:to>
      <xdr:col>67</xdr:col>
      <xdr:colOff>623661</xdr:colOff>
      <xdr:row>79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0</xdr:colOff>
      <xdr:row>94</xdr:row>
      <xdr:rowOff>0</xdr:rowOff>
    </xdr:from>
    <xdr:to>
      <xdr:col>68</xdr:col>
      <xdr:colOff>181428</xdr:colOff>
      <xdr:row>120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498929</xdr:colOff>
      <xdr:row>138</xdr:row>
      <xdr:rowOff>0</xdr:rowOff>
    </xdr:from>
    <xdr:to>
      <xdr:col>68</xdr:col>
      <xdr:colOff>680357</xdr:colOff>
      <xdr:row>162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58</xdr:col>
      <xdr:colOff>90715</xdr:colOff>
      <xdr:row>179</xdr:row>
      <xdr:rowOff>0</xdr:rowOff>
    </xdr:from>
    <xdr:to>
      <xdr:col>68</xdr:col>
      <xdr:colOff>272143</xdr:colOff>
      <xdr:row>204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635000</xdr:colOff>
      <xdr:row>222</xdr:row>
      <xdr:rowOff>56696</xdr:rowOff>
    </xdr:from>
    <xdr:to>
      <xdr:col>68</xdr:col>
      <xdr:colOff>816428</xdr:colOff>
      <xdr:row>253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816429</xdr:colOff>
      <xdr:row>265</xdr:row>
      <xdr:rowOff>22678</xdr:rowOff>
    </xdr:from>
    <xdr:to>
      <xdr:col>69</xdr:col>
      <xdr:colOff>11339</xdr:colOff>
      <xdr:row>293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703036</xdr:colOff>
      <xdr:row>305</xdr:row>
      <xdr:rowOff>0</xdr:rowOff>
    </xdr:from>
    <xdr:to>
      <xdr:col>68</xdr:col>
      <xdr:colOff>884464</xdr:colOff>
      <xdr:row>331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58</xdr:col>
      <xdr:colOff>669018</xdr:colOff>
      <xdr:row>346</xdr:row>
      <xdr:rowOff>0</xdr:rowOff>
    </xdr:from>
    <xdr:to>
      <xdr:col>68</xdr:col>
      <xdr:colOff>850446</xdr:colOff>
      <xdr:row>374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58</xdr:col>
      <xdr:colOff>748393</xdr:colOff>
      <xdr:row>390</xdr:row>
      <xdr:rowOff>0</xdr:rowOff>
    </xdr:from>
    <xdr:to>
      <xdr:col>68</xdr:col>
      <xdr:colOff>929821</xdr:colOff>
      <xdr:row>417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521608</xdr:colOff>
      <xdr:row>431</xdr:row>
      <xdr:rowOff>0</xdr:rowOff>
    </xdr:from>
    <xdr:to>
      <xdr:col>68</xdr:col>
      <xdr:colOff>703036</xdr:colOff>
      <xdr:row>462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521608</xdr:colOff>
      <xdr:row>481</xdr:row>
      <xdr:rowOff>158749</xdr:rowOff>
    </xdr:from>
    <xdr:to>
      <xdr:col>68</xdr:col>
      <xdr:colOff>680357</xdr:colOff>
      <xdr:row>523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498928</xdr:colOff>
      <xdr:row>540</xdr:row>
      <xdr:rowOff>0</xdr:rowOff>
    </xdr:from>
    <xdr:to>
      <xdr:col>68</xdr:col>
      <xdr:colOff>657677</xdr:colOff>
      <xdr:row>571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612322</xdr:colOff>
      <xdr:row>591</xdr:row>
      <xdr:rowOff>45357</xdr:rowOff>
    </xdr:from>
    <xdr:to>
      <xdr:col>68</xdr:col>
      <xdr:colOff>771071</xdr:colOff>
      <xdr:row>633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498929</xdr:colOff>
      <xdr:row>642</xdr:row>
      <xdr:rowOff>0</xdr:rowOff>
    </xdr:from>
    <xdr:to>
      <xdr:col>68</xdr:col>
      <xdr:colOff>657678</xdr:colOff>
      <xdr:row>679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306161</xdr:colOff>
      <xdr:row>120</xdr:row>
      <xdr:rowOff>0</xdr:rowOff>
    </xdr:from>
    <xdr:to>
      <xdr:col>36</xdr:col>
      <xdr:colOff>453574</xdr:colOff>
      <xdr:row>135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192768</xdr:colOff>
      <xdr:row>137</xdr:row>
      <xdr:rowOff>34018</xdr:rowOff>
    </xdr:from>
    <xdr:to>
      <xdr:col>36</xdr:col>
      <xdr:colOff>306163</xdr:colOff>
      <xdr:row>149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283482</xdr:colOff>
      <xdr:row>154</xdr:row>
      <xdr:rowOff>0</xdr:rowOff>
    </xdr:from>
    <xdr:to>
      <xdr:col>36</xdr:col>
      <xdr:colOff>453572</xdr:colOff>
      <xdr:row>166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544286</xdr:colOff>
      <xdr:row>189</xdr:row>
      <xdr:rowOff>136070</xdr:rowOff>
    </xdr:from>
    <xdr:to>
      <xdr:col>36</xdr:col>
      <xdr:colOff>655413</xdr:colOff>
      <xdr:row>202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714376</xdr:colOff>
      <xdr:row>210</xdr:row>
      <xdr:rowOff>0</xdr:rowOff>
    </xdr:from>
    <xdr:to>
      <xdr:col>37</xdr:col>
      <xdr:colOff>45360</xdr:colOff>
      <xdr:row>225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532946</xdr:colOff>
      <xdr:row>226</xdr:row>
      <xdr:rowOff>0</xdr:rowOff>
    </xdr:from>
    <xdr:to>
      <xdr:col>35</xdr:col>
      <xdr:colOff>703035</xdr:colOff>
      <xdr:row>238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476251</xdr:colOff>
      <xdr:row>316</xdr:row>
      <xdr:rowOff>0</xdr:rowOff>
    </xdr:from>
    <xdr:to>
      <xdr:col>36</xdr:col>
      <xdr:colOff>630467</xdr:colOff>
      <xdr:row>328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510268</xdr:colOff>
      <xdr:row>334</xdr:row>
      <xdr:rowOff>226785</xdr:rowOff>
    </xdr:from>
    <xdr:to>
      <xdr:col>36</xdr:col>
      <xdr:colOff>630466</xdr:colOff>
      <xdr:row>349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272142</xdr:colOff>
      <xdr:row>352</xdr:row>
      <xdr:rowOff>0</xdr:rowOff>
    </xdr:from>
    <xdr:to>
      <xdr:col>36</xdr:col>
      <xdr:colOff>376466</xdr:colOff>
      <xdr:row>363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235857</xdr:colOff>
      <xdr:row>371</xdr:row>
      <xdr:rowOff>163286</xdr:rowOff>
    </xdr:from>
    <xdr:to>
      <xdr:col>35</xdr:col>
      <xdr:colOff>344715</xdr:colOff>
      <xdr:row>386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385534</xdr:colOff>
      <xdr:row>388</xdr:row>
      <xdr:rowOff>0</xdr:rowOff>
    </xdr:from>
    <xdr:to>
      <xdr:col>35</xdr:col>
      <xdr:colOff>45357</xdr:colOff>
      <xdr:row>401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476250</xdr:colOff>
      <xdr:row>408</xdr:row>
      <xdr:rowOff>0</xdr:rowOff>
    </xdr:from>
    <xdr:to>
      <xdr:col>36</xdr:col>
      <xdr:colOff>585110</xdr:colOff>
      <xdr:row>423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589643</xdr:colOff>
      <xdr:row>425</xdr:row>
      <xdr:rowOff>56697</xdr:rowOff>
    </xdr:from>
    <xdr:to>
      <xdr:col>36</xdr:col>
      <xdr:colOff>650878</xdr:colOff>
      <xdr:row>437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417286</xdr:colOff>
      <xdr:row>7</xdr:row>
      <xdr:rowOff>172358</xdr:rowOff>
    </xdr:from>
    <xdr:to>
      <xdr:col>41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334</xdr:row>
      <xdr:rowOff>0</xdr:rowOff>
    </xdr:from>
    <xdr:to>
      <xdr:col>45</xdr:col>
      <xdr:colOff>517074</xdr:colOff>
      <xdr:row>351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371928</xdr:colOff>
      <xdr:row>371</xdr:row>
      <xdr:rowOff>136071</xdr:rowOff>
    </xdr:from>
    <xdr:to>
      <xdr:col>44</xdr:col>
      <xdr:colOff>206377</xdr:colOff>
      <xdr:row>386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807720</xdr:colOff>
      <xdr:row>31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F14E35E-F3B4-4219-8F7A-250CB11C4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175260</xdr:rowOff>
    </xdr:from>
    <xdr:to>
      <xdr:col>11</xdr:col>
      <xdr:colOff>685800</xdr:colOff>
      <xdr:row>63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0C69D28-A80A-4CC1-BF4D-D799DC59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160020</xdr:rowOff>
    </xdr:from>
    <xdr:to>
      <xdr:col>11</xdr:col>
      <xdr:colOff>784860</xdr:colOff>
      <xdr:row>93</xdr:row>
      <xdr:rowOff>182880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CCBCB1E-3683-4F51-9FE3-B8B801FDC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815340</xdr:colOff>
      <xdr:row>126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93CC624-1543-42BC-ADFA-AC9D57CEC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129</xdr:row>
      <xdr:rowOff>0</xdr:rowOff>
    </xdr:from>
    <xdr:to>
      <xdr:col>14</xdr:col>
      <xdr:colOff>480060</xdr:colOff>
      <xdr:row>156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952B5A7-8869-421D-AD37-9732236A1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480060</xdr:colOff>
      <xdr:row>188</xdr:row>
      <xdr:rowOff>152400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F4894CD-4F42-4781-989F-F9E0F9C4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725614</xdr:colOff>
      <xdr:row>0</xdr:row>
      <xdr:rowOff>162674</xdr:rowOff>
    </xdr:from>
    <xdr:to>
      <xdr:col>15</xdr:col>
      <xdr:colOff>603607</xdr:colOff>
      <xdr:row>33</xdr:row>
      <xdr:rowOff>51371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898989</xdr:colOff>
      <xdr:row>331</xdr:row>
      <xdr:rowOff>188359</xdr:rowOff>
    </xdr:from>
    <xdr:to>
      <xdr:col>15</xdr:col>
      <xdr:colOff>809091</xdr:colOff>
      <xdr:row>365</xdr:row>
      <xdr:rowOff>158392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E139C8A-F475-4456-952B-55868AA73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294</xdr:row>
      <xdr:rowOff>171236</xdr:rowOff>
    </xdr:from>
    <xdr:to>
      <xdr:col>15</xdr:col>
      <xdr:colOff>483742</xdr:colOff>
      <xdr:row>327</xdr:row>
      <xdr:rowOff>140800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EEBE7DB0-6C57-4B25-AE48-DD9A1E5D1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17123</xdr:colOff>
      <xdr:row>258</xdr:row>
      <xdr:rowOff>68495</xdr:rowOff>
    </xdr:from>
    <xdr:to>
      <xdr:col>15</xdr:col>
      <xdr:colOff>513708</xdr:colOff>
      <xdr:row>291</xdr:row>
      <xdr:rowOff>29967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AE78B539-92E0-48BC-B5D0-23BAB846B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221</xdr:row>
      <xdr:rowOff>68494</xdr:rowOff>
    </xdr:from>
    <xdr:to>
      <xdr:col>15</xdr:col>
      <xdr:colOff>809090</xdr:colOff>
      <xdr:row>254</xdr:row>
      <xdr:rowOff>72774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6A95DD1-F9AC-43CC-9164-BB2CBA4B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85617</xdr:colOff>
      <xdr:row>183</xdr:row>
      <xdr:rowOff>145550</xdr:rowOff>
    </xdr:from>
    <xdr:to>
      <xdr:col>15</xdr:col>
      <xdr:colOff>646415</xdr:colOff>
      <xdr:row>217</xdr:row>
      <xdr:rowOff>85619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90F33240-D406-4B4E-A00E-D66AFB4BB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146</xdr:row>
      <xdr:rowOff>0</xdr:rowOff>
    </xdr:from>
    <xdr:to>
      <xdr:col>15</xdr:col>
      <xdr:colOff>351034</xdr:colOff>
      <xdr:row>179</xdr:row>
      <xdr:rowOff>34248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7FBFCB70-6769-4A76-B157-71CC9401B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393842</xdr:colOff>
      <xdr:row>110</xdr:row>
      <xdr:rowOff>4280</xdr:rowOff>
    </xdr:from>
    <xdr:to>
      <xdr:col>6</xdr:col>
      <xdr:colOff>744876</xdr:colOff>
      <xdr:row>143</xdr:row>
      <xdr:rowOff>42809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7D571398-3803-4333-8CB3-CFA2A65C5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890427</xdr:colOff>
      <xdr:row>110</xdr:row>
      <xdr:rowOff>34247</xdr:rowOff>
    </xdr:from>
    <xdr:to>
      <xdr:col>12</xdr:col>
      <xdr:colOff>410967</xdr:colOff>
      <xdr:row>143</xdr:row>
      <xdr:rowOff>42339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9EC67B7-BE86-48A7-B094-0D6E21652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560797</xdr:colOff>
      <xdr:row>109</xdr:row>
      <xdr:rowOff>184078</xdr:rowOff>
    </xdr:from>
    <xdr:to>
      <xdr:col>17</xdr:col>
      <xdr:colOff>269696</xdr:colOff>
      <xdr:row>142</xdr:row>
      <xdr:rowOff>38526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93111850-28F4-4341-A74D-CA343E7A5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12843</xdr:colOff>
      <xdr:row>74</xdr:row>
      <xdr:rowOff>119866</xdr:rowOff>
    </xdr:from>
    <xdr:to>
      <xdr:col>7</xdr:col>
      <xdr:colOff>774839</xdr:colOff>
      <xdr:row>108</xdr:row>
      <xdr:rowOff>6421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19EDB0B8-F2E3-4FE8-AF25-D58D6B5A3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886146</xdr:colOff>
      <xdr:row>74</xdr:row>
      <xdr:rowOff>72776</xdr:rowOff>
    </xdr:from>
    <xdr:to>
      <xdr:col>14</xdr:col>
      <xdr:colOff>273977</xdr:colOff>
      <xdr:row>107</xdr:row>
      <xdr:rowOff>170059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1C2123D5-D4A1-4C1A-A1B4-6D9FF9299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903269</xdr:colOff>
      <xdr:row>37</xdr:row>
      <xdr:rowOff>38529</xdr:rowOff>
    </xdr:from>
    <xdr:to>
      <xdr:col>15</xdr:col>
      <xdr:colOff>265416</xdr:colOff>
      <xdr:row>70</xdr:row>
      <xdr:rowOff>158394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3FCA0551-7525-4396-855E-62AC074F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177102</xdr:colOff>
      <xdr:row>131</xdr:row>
      <xdr:rowOff>87630</xdr:rowOff>
    </xdr:from>
    <xdr:to>
      <xdr:col>32</xdr:col>
      <xdr:colOff>780338</xdr:colOff>
      <xdr:row>146</xdr:row>
      <xdr:rowOff>64599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795494</xdr:colOff>
      <xdr:row>131</xdr:row>
      <xdr:rowOff>0</xdr:rowOff>
    </xdr:from>
    <xdr:to>
      <xdr:col>38</xdr:col>
      <xdr:colOff>230275</xdr:colOff>
      <xdr:row>146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343530</xdr:colOff>
      <xdr:row>131</xdr:row>
      <xdr:rowOff>21405</xdr:rowOff>
    </xdr:from>
    <xdr:to>
      <xdr:col>44</xdr:col>
      <xdr:colOff>385398</xdr:colOff>
      <xdr:row>146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577921</xdr:colOff>
      <xdr:row>131</xdr:row>
      <xdr:rowOff>85618</xdr:rowOff>
    </xdr:from>
    <xdr:to>
      <xdr:col>50</xdr:col>
      <xdr:colOff>614730</xdr:colOff>
      <xdr:row>146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648956</xdr:colOff>
      <xdr:row>146</xdr:row>
      <xdr:rowOff>0</xdr:rowOff>
    </xdr:from>
    <xdr:to>
      <xdr:col>50</xdr:col>
      <xdr:colOff>669891</xdr:colOff>
      <xdr:row>161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104669</xdr:colOff>
      <xdr:row>238</xdr:row>
      <xdr:rowOff>0</xdr:rowOff>
    </xdr:from>
    <xdr:to>
      <xdr:col>31</xdr:col>
      <xdr:colOff>617555</xdr:colOff>
      <xdr:row>257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722226</xdr:colOff>
      <xdr:row>238</xdr:row>
      <xdr:rowOff>0</xdr:rowOff>
    </xdr:from>
    <xdr:to>
      <xdr:col>38</xdr:col>
      <xdr:colOff>167473</xdr:colOff>
      <xdr:row>257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230276</xdr:colOff>
      <xdr:row>238</xdr:row>
      <xdr:rowOff>0</xdr:rowOff>
    </xdr:from>
    <xdr:to>
      <xdr:col>44</xdr:col>
      <xdr:colOff>376814</xdr:colOff>
      <xdr:row>257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439616</xdr:colOff>
      <xdr:row>238</xdr:row>
      <xdr:rowOff>0</xdr:rowOff>
    </xdr:from>
    <xdr:to>
      <xdr:col>50</xdr:col>
      <xdr:colOff>523353</xdr:colOff>
      <xdr:row>257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140969</xdr:colOff>
      <xdr:row>147</xdr:row>
      <xdr:rowOff>89534</xdr:rowOff>
    </xdr:from>
    <xdr:to>
      <xdr:col>32</xdr:col>
      <xdr:colOff>528662</xdr:colOff>
      <xdr:row>161</xdr:row>
      <xdr:rowOff>10745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733425</xdr:colOff>
      <xdr:row>147</xdr:row>
      <xdr:rowOff>66675</xdr:rowOff>
    </xdr:from>
    <xdr:to>
      <xdr:col>38</xdr:col>
      <xdr:colOff>187470</xdr:colOff>
      <xdr:row>161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363877</xdr:colOff>
      <xdr:row>146</xdr:row>
      <xdr:rowOff>74916</xdr:rowOff>
    </xdr:from>
    <xdr:to>
      <xdr:col>44</xdr:col>
      <xdr:colOff>405745</xdr:colOff>
      <xdr:row>161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233309</xdr:colOff>
      <xdr:row>114</xdr:row>
      <xdr:rowOff>179070</xdr:rowOff>
    </xdr:from>
    <xdr:to>
      <xdr:col>32</xdr:col>
      <xdr:colOff>836545</xdr:colOff>
      <xdr:row>129</xdr:row>
      <xdr:rowOff>145337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717051</xdr:colOff>
      <xdr:row>115</xdr:row>
      <xdr:rowOff>32107</xdr:rowOff>
    </xdr:from>
    <xdr:to>
      <xdr:col>38</xdr:col>
      <xdr:colOff>151832</xdr:colOff>
      <xdr:row>130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224747</xdr:colOff>
      <xdr:row>115</xdr:row>
      <xdr:rowOff>64212</xdr:rowOff>
    </xdr:from>
    <xdr:to>
      <xdr:col>44</xdr:col>
      <xdr:colOff>342472</xdr:colOff>
      <xdr:row>130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503005</xdr:colOff>
      <xdr:row>115</xdr:row>
      <xdr:rowOff>64213</xdr:rowOff>
    </xdr:from>
    <xdr:to>
      <xdr:col>50</xdr:col>
      <xdr:colOff>539814</xdr:colOff>
      <xdr:row>129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663539</xdr:colOff>
      <xdr:row>161</xdr:row>
      <xdr:rowOff>160535</xdr:rowOff>
    </xdr:from>
    <xdr:to>
      <xdr:col>50</xdr:col>
      <xdr:colOff>684474</xdr:colOff>
      <xdr:row>179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342471</xdr:colOff>
      <xdr:row>161</xdr:row>
      <xdr:rowOff>160534</xdr:rowOff>
    </xdr:from>
    <xdr:to>
      <xdr:col>44</xdr:col>
      <xdr:colOff>384339</xdr:colOff>
      <xdr:row>179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802669</xdr:colOff>
      <xdr:row>162</xdr:row>
      <xdr:rowOff>10702</xdr:rowOff>
    </xdr:from>
    <xdr:to>
      <xdr:col>38</xdr:col>
      <xdr:colOff>237450</xdr:colOff>
      <xdr:row>180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781264</xdr:colOff>
      <xdr:row>100</xdr:row>
      <xdr:rowOff>139129</xdr:rowOff>
    </xdr:from>
    <xdr:to>
      <xdr:col>38</xdr:col>
      <xdr:colOff>216045</xdr:colOff>
      <xdr:row>113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156382</xdr:colOff>
      <xdr:row>100</xdr:row>
      <xdr:rowOff>179583</xdr:rowOff>
    </xdr:from>
    <xdr:to>
      <xdr:col>32</xdr:col>
      <xdr:colOff>759618</xdr:colOff>
      <xdr:row>113</xdr:row>
      <xdr:rowOff>186518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492303</xdr:colOff>
      <xdr:row>161</xdr:row>
      <xdr:rowOff>149832</xdr:rowOff>
    </xdr:from>
    <xdr:to>
      <xdr:col>31</xdr:col>
      <xdr:colOff>638253</xdr:colOff>
      <xdr:row>179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117725</xdr:colOff>
      <xdr:row>180</xdr:row>
      <xdr:rowOff>181938</xdr:rowOff>
    </xdr:from>
    <xdr:to>
      <xdr:col>31</xdr:col>
      <xdr:colOff>766681</xdr:colOff>
      <xdr:row>197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845477</xdr:colOff>
      <xdr:row>180</xdr:row>
      <xdr:rowOff>139128</xdr:rowOff>
    </xdr:from>
    <xdr:to>
      <xdr:col>38</xdr:col>
      <xdr:colOff>280258</xdr:colOff>
      <xdr:row>197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331770</xdr:colOff>
      <xdr:row>180</xdr:row>
      <xdr:rowOff>128426</xdr:rowOff>
    </xdr:from>
    <xdr:to>
      <xdr:col>44</xdr:col>
      <xdr:colOff>373638</xdr:colOff>
      <xdr:row>197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470899</xdr:colOff>
      <xdr:row>180</xdr:row>
      <xdr:rowOff>117725</xdr:rowOff>
    </xdr:from>
    <xdr:to>
      <xdr:col>50</xdr:col>
      <xdr:colOff>491834</xdr:colOff>
      <xdr:row>197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82707</xdr:colOff>
      <xdr:row>86</xdr:row>
      <xdr:rowOff>0</xdr:rowOff>
    </xdr:from>
    <xdr:to>
      <xdr:col>32</xdr:col>
      <xdr:colOff>643134</xdr:colOff>
      <xdr:row>99</xdr:row>
      <xdr:rowOff>149103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824074</xdr:colOff>
      <xdr:row>85</xdr:row>
      <xdr:rowOff>117725</xdr:rowOff>
    </xdr:from>
    <xdr:to>
      <xdr:col>38</xdr:col>
      <xdr:colOff>214046</xdr:colOff>
      <xdr:row>98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38</xdr:col>
      <xdr:colOff>256854</xdr:colOff>
      <xdr:row>100</xdr:row>
      <xdr:rowOff>139130</xdr:rowOff>
    </xdr:from>
    <xdr:to>
      <xdr:col>44</xdr:col>
      <xdr:colOff>374579</xdr:colOff>
      <xdr:row>113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44</xdr:col>
      <xdr:colOff>524410</xdr:colOff>
      <xdr:row>100</xdr:row>
      <xdr:rowOff>139130</xdr:rowOff>
    </xdr:from>
    <xdr:to>
      <xdr:col>50</xdr:col>
      <xdr:colOff>561219</xdr:colOff>
      <xdr:row>113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331770</xdr:colOff>
      <xdr:row>85</xdr:row>
      <xdr:rowOff>139129</xdr:rowOff>
    </xdr:from>
    <xdr:to>
      <xdr:col>44</xdr:col>
      <xdr:colOff>449495</xdr:colOff>
      <xdr:row>98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684944</xdr:colOff>
      <xdr:row>85</xdr:row>
      <xdr:rowOff>160534</xdr:rowOff>
    </xdr:from>
    <xdr:to>
      <xdr:col>50</xdr:col>
      <xdr:colOff>721753</xdr:colOff>
      <xdr:row>98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119908</xdr:colOff>
      <xdr:row>70</xdr:row>
      <xdr:rowOff>23374</xdr:rowOff>
    </xdr:from>
    <xdr:to>
      <xdr:col>32</xdr:col>
      <xdr:colOff>723144</xdr:colOff>
      <xdr:row>85</xdr:row>
      <xdr:rowOff>41011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32</xdr:col>
      <xdr:colOff>0</xdr:colOff>
      <xdr:row>69</xdr:row>
      <xdr:rowOff>160533</xdr:rowOff>
    </xdr:from>
    <xdr:to>
      <xdr:col>38</xdr:col>
      <xdr:colOff>246152</xdr:colOff>
      <xdr:row>83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38</xdr:col>
      <xdr:colOff>353174</xdr:colOff>
      <xdr:row>69</xdr:row>
      <xdr:rowOff>192640</xdr:rowOff>
    </xdr:from>
    <xdr:to>
      <xdr:col>44</xdr:col>
      <xdr:colOff>470899</xdr:colOff>
      <xdr:row>83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588623</xdr:colOff>
      <xdr:row>70</xdr:row>
      <xdr:rowOff>0</xdr:rowOff>
    </xdr:from>
    <xdr:to>
      <xdr:col>50</xdr:col>
      <xdr:colOff>625432</xdr:colOff>
      <xdr:row>83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117725</xdr:colOff>
      <xdr:row>54</xdr:row>
      <xdr:rowOff>139129</xdr:rowOff>
    </xdr:from>
    <xdr:to>
      <xdr:col>31</xdr:col>
      <xdr:colOff>766681</xdr:colOff>
      <xdr:row>68</xdr:row>
      <xdr:rowOff>156766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32</xdr:col>
      <xdr:colOff>0</xdr:colOff>
      <xdr:row>55</xdr:row>
      <xdr:rowOff>0</xdr:rowOff>
    </xdr:from>
    <xdr:to>
      <xdr:col>38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38</xdr:col>
      <xdr:colOff>449495</xdr:colOff>
      <xdr:row>54</xdr:row>
      <xdr:rowOff>171236</xdr:rowOff>
    </xdr:from>
    <xdr:to>
      <xdr:col>44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96320</xdr:colOff>
      <xdr:row>201</xdr:row>
      <xdr:rowOff>192640</xdr:rowOff>
    </xdr:from>
    <xdr:to>
      <xdr:col>31</xdr:col>
      <xdr:colOff>745276</xdr:colOff>
      <xdr:row>218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0</xdr:colOff>
      <xdr:row>202</xdr:row>
      <xdr:rowOff>0</xdr:rowOff>
    </xdr:from>
    <xdr:to>
      <xdr:col>38</xdr:col>
      <xdr:colOff>290961</xdr:colOff>
      <xdr:row>218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385281</xdr:colOff>
      <xdr:row>202</xdr:row>
      <xdr:rowOff>10702</xdr:rowOff>
    </xdr:from>
    <xdr:to>
      <xdr:col>44</xdr:col>
      <xdr:colOff>427149</xdr:colOff>
      <xdr:row>218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513708</xdr:colOff>
      <xdr:row>202</xdr:row>
      <xdr:rowOff>53511</xdr:rowOff>
    </xdr:from>
    <xdr:to>
      <xdr:col>50</xdr:col>
      <xdr:colOff>534643</xdr:colOff>
      <xdr:row>218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32</xdr:col>
      <xdr:colOff>0</xdr:colOff>
      <xdr:row>40</xdr:row>
      <xdr:rowOff>0</xdr:rowOff>
    </xdr:from>
    <xdr:to>
      <xdr:col>38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374579</xdr:colOff>
      <xdr:row>40</xdr:row>
      <xdr:rowOff>21405</xdr:rowOff>
    </xdr:from>
    <xdr:to>
      <xdr:col>44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717050</xdr:colOff>
      <xdr:row>55</xdr:row>
      <xdr:rowOff>0</xdr:rowOff>
    </xdr:from>
    <xdr:to>
      <xdr:col>50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663539</xdr:colOff>
      <xdr:row>40</xdr:row>
      <xdr:rowOff>32107</xdr:rowOff>
    </xdr:from>
    <xdr:to>
      <xdr:col>50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74916</xdr:colOff>
      <xdr:row>219</xdr:row>
      <xdr:rowOff>42808</xdr:rowOff>
    </xdr:from>
    <xdr:to>
      <xdr:col>31</xdr:col>
      <xdr:colOff>723872</xdr:colOff>
      <xdr:row>236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770562</xdr:colOff>
      <xdr:row>219</xdr:row>
      <xdr:rowOff>42808</xdr:rowOff>
    </xdr:from>
    <xdr:to>
      <xdr:col>38</xdr:col>
      <xdr:colOff>205343</xdr:colOff>
      <xdr:row>236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310365</xdr:colOff>
      <xdr:row>219</xdr:row>
      <xdr:rowOff>107022</xdr:rowOff>
    </xdr:from>
    <xdr:to>
      <xdr:col>44</xdr:col>
      <xdr:colOff>352233</xdr:colOff>
      <xdr:row>237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470899</xdr:colOff>
      <xdr:row>219</xdr:row>
      <xdr:rowOff>128426</xdr:rowOff>
    </xdr:from>
    <xdr:to>
      <xdr:col>50</xdr:col>
      <xdr:colOff>491834</xdr:colOff>
      <xdr:row>236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4</xdr:col>
      <xdr:colOff>876300</xdr:colOff>
      <xdr:row>13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BD3A73-7767-4184-9371-45B8E375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0</xdr:row>
      <xdr:rowOff>0</xdr:rowOff>
    </xdr:from>
    <xdr:to>
      <xdr:col>9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68580</xdr:colOff>
      <xdr:row>0</xdr:row>
      <xdr:rowOff>53341</xdr:rowOff>
    </xdr:from>
    <xdr:to>
      <xdr:col>14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38100</xdr:colOff>
      <xdr:row>0</xdr:row>
      <xdr:rowOff>30481</xdr:rowOff>
    </xdr:from>
    <xdr:to>
      <xdr:col>19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</xdr:row>
      <xdr:rowOff>175260</xdr:rowOff>
    </xdr:from>
    <xdr:to>
      <xdr:col>5</xdr:col>
      <xdr:colOff>0</xdr:colOff>
      <xdr:row>27</xdr:row>
      <xdr:rowOff>167641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074487A-DD16-4A79-855A-742CBBAF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85725</xdr:colOff>
      <xdr:row>13</xdr:row>
      <xdr:rowOff>114301</xdr:rowOff>
    </xdr:from>
    <xdr:to>
      <xdr:col>9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28</xdr:row>
      <xdr:rowOff>19050</xdr:rowOff>
    </xdr:from>
    <xdr:to>
      <xdr:col>4</xdr:col>
      <xdr:colOff>952500</xdr:colOff>
      <xdr:row>41</xdr:row>
      <xdr:rowOff>142875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80F731C-D152-42A1-876C-E3AFBBD3C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13</xdr:row>
      <xdr:rowOff>180976</xdr:rowOff>
    </xdr:from>
    <xdr:to>
      <xdr:col>15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123825</xdr:colOff>
      <xdr:row>14</xdr:row>
      <xdr:rowOff>0</xdr:rowOff>
    </xdr:from>
    <xdr:to>
      <xdr:col>19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75406</xdr:colOff>
      <xdr:row>63</xdr:row>
      <xdr:rowOff>27783</xdr:rowOff>
    </xdr:from>
    <xdr:to>
      <xdr:col>14</xdr:col>
      <xdr:colOff>754063</xdr:colOff>
      <xdr:row>92</xdr:row>
      <xdr:rowOff>190500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2996FA6-9922-461D-9DD7-D1653435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51593</xdr:colOff>
      <xdr:row>95</xdr:row>
      <xdr:rowOff>91280</xdr:rowOff>
    </xdr:from>
    <xdr:to>
      <xdr:col>15</xdr:col>
      <xdr:colOff>158750</xdr:colOff>
      <xdr:row>125</xdr:row>
      <xdr:rowOff>39687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742CB3A-95CC-4006-AF8F-0D7702473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87312</xdr:colOff>
      <xdr:row>0</xdr:row>
      <xdr:rowOff>111125</xdr:rowOff>
    </xdr:from>
    <xdr:to>
      <xdr:col>15</xdr:col>
      <xdr:colOff>7937</xdr:colOff>
      <xdr:row>28</xdr:row>
      <xdr:rowOff>7937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3F449B35-C2CB-4162-9BF1-7ED686C52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829470</xdr:colOff>
      <xdr:row>225</xdr:row>
      <xdr:rowOff>150812</xdr:rowOff>
    </xdr:from>
    <xdr:to>
      <xdr:col>15</xdr:col>
      <xdr:colOff>234158</xdr:colOff>
      <xdr:row>257</xdr:row>
      <xdr:rowOff>97657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99BF839-1B57-4F02-9B23-F227B0C9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103188</xdr:colOff>
      <xdr:row>192</xdr:row>
      <xdr:rowOff>158750</xdr:rowOff>
    </xdr:from>
    <xdr:to>
      <xdr:col>15</xdr:col>
      <xdr:colOff>420689</xdr:colOff>
      <xdr:row>224</xdr:row>
      <xdr:rowOff>105595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688F727-1F13-492B-BCC5-694D6C846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119063</xdr:colOff>
      <xdr:row>159</xdr:row>
      <xdr:rowOff>166687</xdr:rowOff>
    </xdr:from>
    <xdr:to>
      <xdr:col>14</xdr:col>
      <xdr:colOff>519907</xdr:colOff>
      <xdr:row>191</xdr:row>
      <xdr:rowOff>71436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699E5929-32D1-4BA5-B864-8B9515BFA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912811</xdr:colOff>
      <xdr:row>128</xdr:row>
      <xdr:rowOff>7936</xdr:rowOff>
    </xdr:from>
    <xdr:to>
      <xdr:col>14</xdr:col>
      <xdr:colOff>353217</xdr:colOff>
      <xdr:row>158</xdr:row>
      <xdr:rowOff>134936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491DB1D-32F7-4C27-8C07-87E0B4CF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904875</xdr:colOff>
      <xdr:row>32</xdr:row>
      <xdr:rowOff>7937</xdr:rowOff>
    </xdr:from>
    <xdr:to>
      <xdr:col>14</xdr:col>
      <xdr:colOff>849312</xdr:colOff>
      <xdr:row>62</xdr:row>
      <xdr:rowOff>7937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F6B547B-BF27-4B64-9000-FF42E0019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72957</xdr:colOff>
      <xdr:row>1</xdr:row>
      <xdr:rowOff>56745</xdr:rowOff>
    </xdr:from>
    <xdr:to>
      <xdr:col>24</xdr:col>
      <xdr:colOff>194552</xdr:colOff>
      <xdr:row>30</xdr:row>
      <xdr:rowOff>162127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FB66F1-37FE-4F6D-9B2C-EFCDB10B8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24</xdr:col>
      <xdr:colOff>121595</xdr:colOff>
      <xdr:row>63</xdr:row>
      <xdr:rowOff>145914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09DF89E-2280-4566-9585-9D710EEB1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24</xdr:col>
      <xdr:colOff>121595</xdr:colOff>
      <xdr:row>97</xdr:row>
      <xdr:rowOff>24318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421AA09-FA27-4220-A9FA-434CCBD2B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24</xdr:col>
      <xdr:colOff>121595</xdr:colOff>
      <xdr:row>130</xdr:row>
      <xdr:rowOff>24318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C227A34-055E-4D05-B758-6729E313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24</xdr:col>
      <xdr:colOff>121595</xdr:colOff>
      <xdr:row>163</xdr:row>
      <xdr:rowOff>24318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20C3AB49-AA4C-42D4-B7C9-D1655279F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32425</xdr:colOff>
      <xdr:row>0</xdr:row>
      <xdr:rowOff>133758</xdr:rowOff>
    </xdr:from>
    <xdr:to>
      <xdr:col>27</xdr:col>
      <xdr:colOff>372893</xdr:colOff>
      <xdr:row>32</xdr:row>
      <xdr:rowOff>97278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283723</xdr:colOff>
      <xdr:row>265</xdr:row>
      <xdr:rowOff>24320</xdr:rowOff>
    </xdr:from>
    <xdr:to>
      <xdr:col>26</xdr:col>
      <xdr:colOff>551234</xdr:colOff>
      <xdr:row>296</xdr:row>
      <xdr:rowOff>72959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1FC4269-55A4-4D37-BBDA-C65DBF455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210766</xdr:colOff>
      <xdr:row>231</xdr:row>
      <xdr:rowOff>170235</xdr:rowOff>
    </xdr:from>
    <xdr:to>
      <xdr:col>27</xdr:col>
      <xdr:colOff>117542</xdr:colOff>
      <xdr:row>262</xdr:row>
      <xdr:rowOff>145916</xdr:rowOff>
    </xdr:to>
    <xdr:graphicFrame macro="">
      <xdr:nvGraphicFramePr>
        <xdr:cNvPr id="21" name="Diagram 28">
          <a:extLst>
            <a:ext uri="{FF2B5EF4-FFF2-40B4-BE49-F238E27FC236}">
              <a16:creationId xmlns:a16="http://schemas.microsoft.com/office/drawing/2014/main" id="{D23E4B08-917E-4643-ACD5-4DB5914F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283723</xdr:colOff>
      <xdr:row>198</xdr:row>
      <xdr:rowOff>72958</xdr:rowOff>
    </xdr:from>
    <xdr:to>
      <xdr:col>27</xdr:col>
      <xdr:colOff>48638</xdr:colOff>
      <xdr:row>229</xdr:row>
      <xdr:rowOff>8107</xdr:rowOff>
    </xdr:to>
    <xdr:graphicFrame macro="">
      <xdr:nvGraphicFramePr>
        <xdr:cNvPr id="22" name="Diagram 28">
          <a:extLst>
            <a:ext uri="{FF2B5EF4-FFF2-40B4-BE49-F238E27FC236}">
              <a16:creationId xmlns:a16="http://schemas.microsoft.com/office/drawing/2014/main" id="{634C71A5-5CEC-4216-A9D0-95474097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166</xdr:row>
      <xdr:rowOff>1</xdr:rowOff>
    </xdr:from>
    <xdr:to>
      <xdr:col>26</xdr:col>
      <xdr:colOff>226979</xdr:colOff>
      <xdr:row>196</xdr:row>
      <xdr:rowOff>113246</xdr:rowOff>
    </xdr:to>
    <xdr:graphicFrame macro="">
      <xdr:nvGraphicFramePr>
        <xdr:cNvPr id="24" name="Diagram 28">
          <a:extLst>
            <a:ext uri="{FF2B5EF4-FFF2-40B4-BE49-F238E27FC236}">
              <a16:creationId xmlns:a16="http://schemas.microsoft.com/office/drawing/2014/main" id="{AB3F758F-4DD4-4ABA-8533-B867346A5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202661</xdr:colOff>
      <xdr:row>133</xdr:row>
      <xdr:rowOff>121595</xdr:rowOff>
    </xdr:from>
    <xdr:to>
      <xdr:col>26</xdr:col>
      <xdr:colOff>632299</xdr:colOff>
      <xdr:row>164</xdr:row>
      <xdr:rowOff>101329</xdr:rowOff>
    </xdr:to>
    <xdr:graphicFrame macro="">
      <xdr:nvGraphicFramePr>
        <xdr:cNvPr id="30" name="Diagram 28">
          <a:extLst>
            <a:ext uri="{FF2B5EF4-FFF2-40B4-BE49-F238E27FC236}">
              <a16:creationId xmlns:a16="http://schemas.microsoft.com/office/drawing/2014/main" id="{A53DDB09-0C6D-4BE6-BAA5-91A73355C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81063</xdr:colOff>
      <xdr:row>100</xdr:row>
      <xdr:rowOff>0</xdr:rowOff>
    </xdr:from>
    <xdr:to>
      <xdr:col>27</xdr:col>
      <xdr:colOff>85116</xdr:colOff>
      <xdr:row>132</xdr:row>
      <xdr:rowOff>0</xdr:rowOff>
    </xdr:to>
    <xdr:graphicFrame macro="">
      <xdr:nvGraphicFramePr>
        <xdr:cNvPr id="32" name="Diagram 28">
          <a:extLst>
            <a:ext uri="{FF2B5EF4-FFF2-40B4-BE49-F238E27FC236}">
              <a16:creationId xmlns:a16="http://schemas.microsoft.com/office/drawing/2014/main" id="{8687F852-D0C2-49C0-A8AA-86E5B3AD6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218872</xdr:colOff>
      <xdr:row>99</xdr:row>
      <xdr:rowOff>0</xdr:rowOff>
    </xdr:from>
    <xdr:to>
      <xdr:col>27</xdr:col>
      <xdr:colOff>263457</xdr:colOff>
      <xdr:row>99</xdr:row>
      <xdr:rowOff>32426</xdr:rowOff>
    </xdr:to>
    <xdr:graphicFrame macro="">
      <xdr:nvGraphicFramePr>
        <xdr:cNvPr id="33" name="Diagram 28">
          <a:extLst>
            <a:ext uri="{FF2B5EF4-FFF2-40B4-BE49-F238E27FC236}">
              <a16:creationId xmlns:a16="http://schemas.microsoft.com/office/drawing/2014/main" id="{049DDEE9-61DB-46CE-8EB8-55FFF63F6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170234</xdr:colOff>
      <xdr:row>67</xdr:row>
      <xdr:rowOff>81064</xdr:rowOff>
    </xdr:from>
    <xdr:to>
      <xdr:col>27</xdr:col>
      <xdr:colOff>117543</xdr:colOff>
      <xdr:row>99</xdr:row>
      <xdr:rowOff>44584</xdr:rowOff>
    </xdr:to>
    <xdr:graphicFrame macro="">
      <xdr:nvGraphicFramePr>
        <xdr:cNvPr id="34" name="Diagram 28">
          <a:extLst>
            <a:ext uri="{FF2B5EF4-FFF2-40B4-BE49-F238E27FC236}">
              <a16:creationId xmlns:a16="http://schemas.microsoft.com/office/drawing/2014/main" id="{AF06AD1C-96A1-459F-A35B-A84E8F8D4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113490</xdr:colOff>
      <xdr:row>66</xdr:row>
      <xdr:rowOff>0</xdr:rowOff>
    </xdr:from>
    <xdr:to>
      <xdr:col>27</xdr:col>
      <xdr:colOff>308042</xdr:colOff>
      <xdr:row>66</xdr:row>
      <xdr:rowOff>8107</xdr:rowOff>
    </xdr:to>
    <xdr:graphicFrame macro="">
      <xdr:nvGraphicFramePr>
        <xdr:cNvPr id="41" name="Diagram 28">
          <a:extLst>
            <a:ext uri="{FF2B5EF4-FFF2-40B4-BE49-F238E27FC236}">
              <a16:creationId xmlns:a16="http://schemas.microsoft.com/office/drawing/2014/main" id="{A8B1C561-8D14-4224-82CB-BA38EDEDD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97276</xdr:colOff>
      <xdr:row>34</xdr:row>
      <xdr:rowOff>56743</xdr:rowOff>
    </xdr:from>
    <xdr:to>
      <xdr:col>26</xdr:col>
      <xdr:colOff>275617</xdr:colOff>
      <xdr:row>65</xdr:row>
      <xdr:rowOff>137808</xdr:rowOff>
    </xdr:to>
    <xdr:graphicFrame macro="">
      <xdr:nvGraphicFramePr>
        <xdr:cNvPr id="42" name="Diagram 28">
          <a:extLst>
            <a:ext uri="{FF2B5EF4-FFF2-40B4-BE49-F238E27FC236}">
              <a16:creationId xmlns:a16="http://schemas.microsoft.com/office/drawing/2014/main" id="{ACD3B7B0-BCF0-476F-ADA9-BA628943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137808</xdr:colOff>
      <xdr:row>276</xdr:row>
      <xdr:rowOff>4053</xdr:rowOff>
    </xdr:from>
    <xdr:to>
      <xdr:col>27</xdr:col>
      <xdr:colOff>622440</xdr:colOff>
      <xdr:row>281</xdr:row>
      <xdr:rowOff>29961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997A9397-523B-46FF-A490-E98433391E58}"/>
            </a:ext>
          </a:extLst>
        </xdr:cNvPr>
        <xdr:cNvSpPr/>
      </xdr:nvSpPr>
      <xdr:spPr bwMode="auto">
        <a:xfrm>
          <a:off x="14064574" y="85996564"/>
          <a:ext cx="484632" cy="998674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60799</xdr:colOff>
      <xdr:row>31</xdr:row>
      <xdr:rowOff>74984</xdr:rowOff>
    </xdr:from>
    <xdr:to>
      <xdr:col>35</xdr:col>
      <xdr:colOff>385054</xdr:colOff>
      <xdr:row>47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901834</xdr:colOff>
      <xdr:row>47</xdr:row>
      <xdr:rowOff>162126</xdr:rowOff>
    </xdr:from>
    <xdr:to>
      <xdr:col>37</xdr:col>
      <xdr:colOff>141861</xdr:colOff>
      <xdr:row>70</xdr:row>
      <xdr:rowOff>117172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218872</xdr:colOff>
      <xdr:row>75</xdr:row>
      <xdr:rowOff>188473</xdr:rowOff>
    </xdr:from>
    <xdr:to>
      <xdr:col>37</xdr:col>
      <xdr:colOff>395186</xdr:colOff>
      <xdr:row>99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340468</xdr:colOff>
      <xdr:row>100</xdr:row>
      <xdr:rowOff>64851</xdr:rowOff>
    </xdr:from>
    <xdr:to>
      <xdr:col>40</xdr:col>
      <xdr:colOff>0</xdr:colOff>
      <xdr:row>124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124</xdr:row>
      <xdr:rowOff>105382</xdr:rowOff>
    </xdr:from>
    <xdr:to>
      <xdr:col>40</xdr:col>
      <xdr:colOff>0</xdr:colOff>
      <xdr:row>148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210766</xdr:colOff>
      <xdr:row>31</xdr:row>
      <xdr:rowOff>24319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2FC310A-EE2F-4B1D-B2E7-7A87DF14C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33</xdr:row>
      <xdr:rowOff>137809</xdr:rowOff>
    </xdr:from>
    <xdr:to>
      <xdr:col>15</xdr:col>
      <xdr:colOff>178341</xdr:colOff>
      <xdr:row>63</xdr:row>
      <xdr:rowOff>64852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5B6FC6-4275-4D80-97D6-198B531C1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210766</xdr:colOff>
      <xdr:row>97</xdr:row>
      <xdr:rowOff>24319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66F85F9-49FF-4932-9319-5D247A69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210766</xdr:colOff>
      <xdr:row>130</xdr:row>
      <xdr:rowOff>24319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FDF64CB-A647-4550-9052-E9128D0F1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210766</xdr:colOff>
      <xdr:row>163</xdr:row>
      <xdr:rowOff>24320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EE12440F-466E-41D9-A1A9-7900C8F9A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65679</xdr:colOff>
      <xdr:row>1</xdr:row>
      <xdr:rowOff>64851</xdr:rowOff>
    </xdr:from>
    <xdr:to>
      <xdr:col>15</xdr:col>
      <xdr:colOff>145915</xdr:colOff>
      <xdr:row>30</xdr:row>
      <xdr:rowOff>158074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11</xdr:col>
      <xdr:colOff>822501</xdr:colOff>
      <xdr:row>154</xdr:row>
      <xdr:rowOff>125892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925369E-57BD-41CB-A08A-2C9DDC1A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102</xdr:row>
      <xdr:rowOff>0</xdr:rowOff>
    </xdr:from>
    <xdr:to>
      <xdr:col>11</xdr:col>
      <xdr:colOff>766581</xdr:colOff>
      <xdr:row>121</xdr:row>
      <xdr:rowOff>117543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EE32D13-306E-4BC6-96D5-B06CD70F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11</xdr:col>
      <xdr:colOff>624402</xdr:colOff>
      <xdr:row>87</xdr:row>
      <xdr:rowOff>120243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9E903D8-6EDA-42AA-8B67-EE08A12E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9</xdr:col>
      <xdr:colOff>664935</xdr:colOff>
      <xdr:row>52</xdr:row>
      <xdr:rowOff>85117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61C9E-7E86-4EBC-8391-A11521D59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844626</xdr:colOff>
      <xdr:row>1</xdr:row>
      <xdr:rowOff>145101</xdr:rowOff>
    </xdr:from>
    <xdr:to>
      <xdr:col>16</xdr:col>
      <xdr:colOff>734457</xdr:colOff>
      <xdr:row>35</xdr:row>
      <xdr:rowOff>82626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25247</xdr:colOff>
      <xdr:row>38</xdr:row>
      <xdr:rowOff>73447</xdr:rowOff>
    </xdr:from>
    <xdr:to>
      <xdr:col>17</xdr:col>
      <xdr:colOff>844625</xdr:colOff>
      <xdr:row>73</xdr:row>
      <xdr:rowOff>36723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7EA7CE0-9950-4F37-BA94-C30EDC4C7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908893</xdr:colOff>
      <xdr:row>114</xdr:row>
      <xdr:rowOff>36723</xdr:rowOff>
    </xdr:from>
    <xdr:to>
      <xdr:col>16</xdr:col>
      <xdr:colOff>762000</xdr:colOff>
      <xdr:row>149</xdr:row>
      <xdr:rowOff>100988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D781F42-560B-4245-9562-DEC2F4738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853807</xdr:colOff>
      <xdr:row>152</xdr:row>
      <xdr:rowOff>45902</xdr:rowOff>
    </xdr:from>
    <xdr:to>
      <xdr:col>16</xdr:col>
      <xdr:colOff>229517</xdr:colOff>
      <xdr:row>185</xdr:row>
      <xdr:rowOff>119348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B5B4390-5A0C-49EF-881E-78DBFF123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17</xdr:col>
      <xdr:colOff>330506</xdr:colOff>
      <xdr:row>111</xdr:row>
      <xdr:rowOff>55085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AD37886-D3EF-4F38-9C27-203907E4C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707282</xdr:colOff>
      <xdr:row>1</xdr:row>
      <xdr:rowOff>44585</xdr:rowOff>
    </xdr:from>
    <xdr:to>
      <xdr:col>15</xdr:col>
      <xdr:colOff>60798</xdr:colOff>
      <xdr:row>30</xdr:row>
      <xdr:rowOff>170234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891702</xdr:colOff>
      <xdr:row>99</xdr:row>
      <xdr:rowOff>0</xdr:rowOff>
    </xdr:from>
    <xdr:to>
      <xdr:col>14</xdr:col>
      <xdr:colOff>903862</xdr:colOff>
      <xdr:row>131</xdr:row>
      <xdr:rowOff>12159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CEE5EF17-DDB8-4390-96AD-1E084C025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66</xdr:row>
      <xdr:rowOff>40532</xdr:rowOff>
    </xdr:from>
    <xdr:to>
      <xdr:col>14</xdr:col>
      <xdr:colOff>697149</xdr:colOff>
      <xdr:row>97</xdr:row>
      <xdr:rowOff>121596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91CD49E-A78F-458A-A0AF-A4B04AB46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859276</xdr:colOff>
      <xdr:row>65</xdr:row>
      <xdr:rowOff>0</xdr:rowOff>
    </xdr:from>
    <xdr:to>
      <xdr:col>15</xdr:col>
      <xdr:colOff>154021</xdr:colOff>
      <xdr:row>65</xdr:row>
      <xdr:rowOff>0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A0B6E65D-73CD-4F7A-86F8-F7C435687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32425</xdr:colOff>
      <xdr:row>32</xdr:row>
      <xdr:rowOff>145916</xdr:rowOff>
    </xdr:from>
    <xdr:to>
      <xdr:col>15</xdr:col>
      <xdr:colOff>36478</xdr:colOff>
      <xdr:row>64</xdr:row>
      <xdr:rowOff>85117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ED935137-2847-4813-9AEB-20D23E79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891702</xdr:colOff>
      <xdr:row>32</xdr:row>
      <xdr:rowOff>0</xdr:rowOff>
    </xdr:from>
    <xdr:to>
      <xdr:col>15</xdr:col>
      <xdr:colOff>52692</xdr:colOff>
      <xdr:row>32</xdr:row>
      <xdr:rowOff>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7EA929DB-4B10-433F-A6EC-D6CBAD70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12160</xdr:colOff>
      <xdr:row>164</xdr:row>
      <xdr:rowOff>12159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A369EBB-F0E6-42AA-96E2-4E35F45A0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769937</xdr:colOff>
      <xdr:row>64</xdr:row>
      <xdr:rowOff>0</xdr:rowOff>
    </xdr:from>
    <xdr:to>
      <xdr:col>15</xdr:col>
      <xdr:colOff>111125</xdr:colOff>
      <xdr:row>64</xdr:row>
      <xdr:rowOff>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3FA675A-151F-4DFC-9AC0-1020000BD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819546</xdr:colOff>
      <xdr:row>33</xdr:row>
      <xdr:rowOff>184546</xdr:rowOff>
    </xdr:from>
    <xdr:to>
      <xdr:col>15</xdr:col>
      <xdr:colOff>95249</xdr:colOff>
      <xdr:row>60</xdr:row>
      <xdr:rowOff>190500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242838E-7056-464F-A328-4EBDE07D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182561</xdr:rowOff>
    </xdr:from>
    <xdr:to>
      <xdr:col>14</xdr:col>
      <xdr:colOff>730250</xdr:colOff>
      <xdr:row>30</xdr:row>
      <xdr:rowOff>166686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6FCB950-683F-49A7-9FF1-BF2C64CC7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730250</xdr:colOff>
      <xdr:row>33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EA054D-BAFF-472E-96FF-F3B3D64BA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15</xdr:col>
      <xdr:colOff>254001</xdr:colOff>
      <xdr:row>95</xdr:row>
      <xdr:rowOff>65484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B177F0CE-1B3A-441F-ABE0-55697325F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14</xdr:col>
      <xdr:colOff>388938</xdr:colOff>
      <xdr:row>96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403896F-C90B-49AE-8638-120316BF2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388938</xdr:colOff>
      <xdr:row>128</xdr:row>
      <xdr:rowOff>79375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BB023E53-0897-424A-AF23-14ABF22E8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130</xdr:row>
      <xdr:rowOff>23812</xdr:rowOff>
    </xdr:from>
    <xdr:to>
      <xdr:col>14</xdr:col>
      <xdr:colOff>635001</xdr:colOff>
      <xdr:row>161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6757EE37-7EC0-4F20-8594-0E509F80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23812</xdr:colOff>
      <xdr:row>163</xdr:row>
      <xdr:rowOff>15875</xdr:rowOff>
    </xdr:from>
    <xdr:to>
      <xdr:col>14</xdr:col>
      <xdr:colOff>658812</xdr:colOff>
      <xdr:row>193</xdr:row>
      <xdr:rowOff>182563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CF9D179-7A41-4662-805F-9217130D7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785811</xdr:colOff>
      <xdr:row>262</xdr:row>
      <xdr:rowOff>79375</xdr:rowOff>
    </xdr:from>
    <xdr:to>
      <xdr:col>15</xdr:col>
      <xdr:colOff>47624</xdr:colOff>
      <xdr:row>293</xdr:row>
      <xdr:rowOff>55562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56EA96B8-5F63-4162-89DC-054E654CF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-1</xdr:colOff>
      <xdr:row>196</xdr:row>
      <xdr:rowOff>-1</xdr:rowOff>
    </xdr:from>
    <xdr:to>
      <xdr:col>15</xdr:col>
      <xdr:colOff>-1</xdr:colOff>
      <xdr:row>227</xdr:row>
      <xdr:rowOff>7936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5D1FF4EE-578F-4714-84C8-05524FE4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229</xdr:row>
      <xdr:rowOff>0</xdr:rowOff>
    </xdr:from>
    <xdr:to>
      <xdr:col>15</xdr:col>
      <xdr:colOff>0</xdr:colOff>
      <xdr:row>260</xdr:row>
      <xdr:rowOff>7937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F4B1C59C-18FC-4AA4-9679-9A9B2E62D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14</xdr:col>
      <xdr:colOff>889000</xdr:colOff>
      <xdr:row>326</xdr:row>
      <xdr:rowOff>31750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31E05801-A1BF-4E4E-8FCB-ABAF7BC3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809624</xdr:colOff>
      <xdr:row>327</xdr:row>
      <xdr:rowOff>182562</xdr:rowOff>
    </xdr:from>
    <xdr:to>
      <xdr:col>14</xdr:col>
      <xdr:colOff>777874</xdr:colOff>
      <xdr:row>358</xdr:row>
      <xdr:rowOff>182562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94E99CAE-6EB5-4DB7-9366-841E4B6DA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889000</xdr:colOff>
      <xdr:row>361</xdr:row>
      <xdr:rowOff>119062</xdr:rowOff>
    </xdr:from>
    <xdr:to>
      <xdr:col>14</xdr:col>
      <xdr:colOff>777875</xdr:colOff>
      <xdr:row>392</xdr:row>
      <xdr:rowOff>7937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19BA7FFC-E051-4D9B-8566-00D57A7FC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12993</xdr:colOff>
      <xdr:row>0</xdr:row>
      <xdr:rowOff>0</xdr:rowOff>
    </xdr:from>
    <xdr:to>
      <xdr:col>14</xdr:col>
      <xdr:colOff>714374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100</xdr:row>
      <xdr:rowOff>15875</xdr:rowOff>
    </xdr:from>
    <xdr:to>
      <xdr:col>14</xdr:col>
      <xdr:colOff>718344</xdr:colOff>
      <xdr:row>131</xdr:row>
      <xdr:rowOff>27781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CD6391BA-E3DF-4DFF-A4EC-DB472EDC9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103188</xdr:colOff>
      <xdr:row>99</xdr:row>
      <xdr:rowOff>0</xdr:rowOff>
    </xdr:from>
    <xdr:to>
      <xdr:col>14</xdr:col>
      <xdr:colOff>865188</xdr:colOff>
      <xdr:row>99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2E07A59-C577-48FB-8F16-67C97DA1A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111125</xdr:colOff>
      <xdr:row>67</xdr:row>
      <xdr:rowOff>7937</xdr:rowOff>
    </xdr:from>
    <xdr:to>
      <xdr:col>15</xdr:col>
      <xdr:colOff>59531</xdr:colOff>
      <xdr:row>96</xdr:row>
      <xdr:rowOff>19843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7215F4A2-B0F5-4FF0-B53A-57C356F9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182562</xdr:colOff>
      <xdr:row>66</xdr:row>
      <xdr:rowOff>0</xdr:rowOff>
    </xdr:from>
    <xdr:to>
      <xdr:col>14</xdr:col>
      <xdr:colOff>142875</xdr:colOff>
      <xdr:row>66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B0CE1B88-75A2-4014-B18C-623FCCD6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79375</xdr:colOff>
      <xdr:row>34</xdr:row>
      <xdr:rowOff>39687</xdr:rowOff>
    </xdr:from>
    <xdr:to>
      <xdr:col>14</xdr:col>
      <xdr:colOff>714375</xdr:colOff>
      <xdr:row>65</xdr:row>
      <xdr:rowOff>71437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DB96B68A-778B-4B6A-A303-5DCEC3A03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182563</xdr:colOff>
      <xdr:row>33</xdr:row>
      <xdr:rowOff>0</xdr:rowOff>
    </xdr:from>
    <xdr:to>
      <xdr:col>14</xdr:col>
      <xdr:colOff>325438</xdr:colOff>
      <xdr:row>33</xdr:row>
      <xdr:rowOff>0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5D8A37DC-503B-47E2-9E1D-80F9839D9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127000</xdr:colOff>
      <xdr:row>33</xdr:row>
      <xdr:rowOff>0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B8EB9F3E-95A9-4A8E-9288-C29E14205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896938</xdr:colOff>
      <xdr:row>33</xdr:row>
      <xdr:rowOff>0</xdr:rowOff>
    </xdr:from>
    <xdr:to>
      <xdr:col>14</xdr:col>
      <xdr:colOff>408781</xdr:colOff>
      <xdr:row>33</xdr:row>
      <xdr:rowOff>0</xdr:rowOff>
    </xdr:to>
    <xdr:graphicFrame macro="">
      <xdr:nvGraphicFramePr>
        <xdr:cNvPr id="34" name="Diagram 7">
          <a:extLst>
            <a:ext uri="{FF2B5EF4-FFF2-40B4-BE49-F238E27FC236}">
              <a16:creationId xmlns:a16="http://schemas.microsoft.com/office/drawing/2014/main" id="{9D18BA9A-701C-4646-B6A1-13E7EAF9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896938</xdr:colOff>
      <xdr:row>1</xdr:row>
      <xdr:rowOff>47625</xdr:rowOff>
    </xdr:from>
    <xdr:to>
      <xdr:col>14</xdr:col>
      <xdr:colOff>150813</xdr:colOff>
      <xdr:row>32</xdr:row>
      <xdr:rowOff>75406</xdr:rowOff>
    </xdr:to>
    <xdr:graphicFrame macro="">
      <xdr:nvGraphicFramePr>
        <xdr:cNvPr id="35" name="Diagram 7">
          <a:extLst>
            <a:ext uri="{FF2B5EF4-FFF2-40B4-BE49-F238E27FC236}">
              <a16:creationId xmlns:a16="http://schemas.microsoft.com/office/drawing/2014/main" id="{73D92F40-CC5A-4F5C-AF7A-1D7BD5652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482249</xdr:colOff>
      <xdr:row>1</xdr:row>
      <xdr:rowOff>43902</xdr:rowOff>
    </xdr:from>
    <xdr:to>
      <xdr:col>16</xdr:col>
      <xdr:colOff>102741</xdr:colOff>
      <xdr:row>31</xdr:row>
      <xdr:rowOff>136989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449494</xdr:colOff>
      <xdr:row>34</xdr:row>
      <xdr:rowOff>141270</xdr:rowOff>
    </xdr:from>
    <xdr:to>
      <xdr:col>16</xdr:col>
      <xdr:colOff>458056</xdr:colOff>
      <xdr:row>68</xdr:row>
      <xdr:rowOff>42809</xdr:rowOff>
    </xdr:to>
    <xdr:graphicFrame macro="">
      <xdr:nvGraphicFramePr>
        <xdr:cNvPr id="39" name="Diagram 8">
          <a:extLst>
            <a:ext uri="{FF2B5EF4-FFF2-40B4-BE49-F238E27FC236}">
              <a16:creationId xmlns:a16="http://schemas.microsoft.com/office/drawing/2014/main" id="{9CC6FD66-0AC1-445C-9171-29E24251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321067</xdr:colOff>
      <xdr:row>71</xdr:row>
      <xdr:rowOff>81337</xdr:rowOff>
    </xdr:from>
    <xdr:to>
      <xdr:col>15</xdr:col>
      <xdr:colOff>834776</xdr:colOff>
      <xdr:row>104</xdr:row>
      <xdr:rowOff>2140</xdr:rowOff>
    </xdr:to>
    <xdr:graphicFrame macro="">
      <xdr:nvGraphicFramePr>
        <xdr:cNvPr id="40" name="Diagram 8">
          <a:extLst>
            <a:ext uri="{FF2B5EF4-FFF2-40B4-BE49-F238E27FC236}">
              <a16:creationId xmlns:a16="http://schemas.microsoft.com/office/drawing/2014/main" id="{6778376E-BCC9-43EF-A54A-07527DE8B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428090</xdr:colOff>
      <xdr:row>107</xdr:row>
      <xdr:rowOff>102741</xdr:rowOff>
    </xdr:from>
    <xdr:to>
      <xdr:col>15</xdr:col>
      <xdr:colOff>826214</xdr:colOff>
      <xdr:row>140</xdr:row>
      <xdr:rowOff>89898</xdr:rowOff>
    </xdr:to>
    <xdr:graphicFrame macro="">
      <xdr:nvGraphicFramePr>
        <xdr:cNvPr id="41" name="Diagram 8">
          <a:extLst>
            <a:ext uri="{FF2B5EF4-FFF2-40B4-BE49-F238E27FC236}">
              <a16:creationId xmlns:a16="http://schemas.microsoft.com/office/drawing/2014/main" id="{9984F131-1D5F-4668-BAC0-3A3856759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16</xdr:col>
      <xdr:colOff>346753</xdr:colOff>
      <xdr:row>175</xdr:row>
      <xdr:rowOff>170764</xdr:rowOff>
    </xdr:to>
    <xdr:graphicFrame macro="">
      <xdr:nvGraphicFramePr>
        <xdr:cNvPr id="42" name="Diagram 8">
          <a:extLst>
            <a:ext uri="{FF2B5EF4-FFF2-40B4-BE49-F238E27FC236}">
              <a16:creationId xmlns:a16="http://schemas.microsoft.com/office/drawing/2014/main" id="{E949C3BE-C5F9-49E7-BE4C-165A6EE60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15</xdr:col>
      <xdr:colOff>770562</xdr:colOff>
      <xdr:row>211</xdr:row>
      <xdr:rowOff>179797</xdr:rowOff>
    </xdr:to>
    <xdr:graphicFrame macro="">
      <xdr:nvGraphicFramePr>
        <xdr:cNvPr id="43" name="Diagram 8">
          <a:extLst>
            <a:ext uri="{FF2B5EF4-FFF2-40B4-BE49-F238E27FC236}">
              <a16:creationId xmlns:a16="http://schemas.microsoft.com/office/drawing/2014/main" id="{E5129EAB-AFDA-4222-A931-DA7E5A2E9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251</xdr:row>
      <xdr:rowOff>0</xdr:rowOff>
    </xdr:from>
    <xdr:to>
      <xdr:col>16</xdr:col>
      <xdr:colOff>547314</xdr:colOff>
      <xdr:row>284</xdr:row>
      <xdr:rowOff>64213</xdr:rowOff>
    </xdr:to>
    <xdr:graphicFrame macro="">
      <xdr:nvGraphicFramePr>
        <xdr:cNvPr id="45" name="Diagram 8">
          <a:extLst>
            <a:ext uri="{FF2B5EF4-FFF2-40B4-BE49-F238E27FC236}">
              <a16:creationId xmlns:a16="http://schemas.microsoft.com/office/drawing/2014/main" id="{F5074651-16C7-4FBA-8BC0-C422DDD1E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287</xdr:row>
      <xdr:rowOff>0</xdr:rowOff>
    </xdr:from>
    <xdr:to>
      <xdr:col>17</xdr:col>
      <xdr:colOff>899</xdr:colOff>
      <xdr:row>320</xdr:row>
      <xdr:rowOff>8562</xdr:rowOff>
    </xdr:to>
    <xdr:graphicFrame macro="">
      <xdr:nvGraphicFramePr>
        <xdr:cNvPr id="46" name="Diagram 8">
          <a:extLst>
            <a:ext uri="{FF2B5EF4-FFF2-40B4-BE49-F238E27FC236}">
              <a16:creationId xmlns:a16="http://schemas.microsoft.com/office/drawing/2014/main" id="{2E9A5D5C-C267-4184-8E21-55B3CA19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649"/>
  <sheetViews>
    <sheetView zoomScale="78" zoomScaleNormal="78" workbookViewId="0">
      <pane xSplit="3" ySplit="1" topLeftCell="D283" activePane="bottomRight" state="frozen"/>
      <selection pane="topRight" activeCell="D1" sqref="D1"/>
      <selection pane="bottomLeft" activeCell="A2" sqref="A2"/>
      <selection pane="bottomRight" sqref="A1:AU2124"/>
    </sheetView>
  </sheetViews>
  <sheetFormatPr baseColWidth="10" defaultColWidth="8.90625" defaultRowHeight="15"/>
  <cols>
    <col min="1" max="43" width="13" customWidth="1"/>
  </cols>
  <sheetData>
    <row r="1" spans="1:47">
      <c r="A1" s="496" t="s">
        <v>411</v>
      </c>
      <c r="B1" s="496" t="s">
        <v>412</v>
      </c>
      <c r="C1" s="496" t="s">
        <v>11</v>
      </c>
      <c r="D1" s="496" t="s">
        <v>68</v>
      </c>
      <c r="E1" s="496" t="s">
        <v>25</v>
      </c>
      <c r="F1" s="496" t="s">
        <v>440</v>
      </c>
      <c r="G1" s="496" t="s">
        <v>83</v>
      </c>
      <c r="H1" s="496" t="s">
        <v>26</v>
      </c>
      <c r="I1" s="496" t="s">
        <v>27</v>
      </c>
      <c r="J1" s="496" t="s">
        <v>42</v>
      </c>
      <c r="K1" s="496" t="s">
        <v>43</v>
      </c>
      <c r="L1" s="496" t="s">
        <v>28</v>
      </c>
      <c r="M1" s="496" t="s">
        <v>108</v>
      </c>
      <c r="N1" s="496" t="s">
        <v>579</v>
      </c>
      <c r="O1" s="496" t="s">
        <v>835</v>
      </c>
      <c r="P1" s="496" t="s">
        <v>643</v>
      </c>
      <c r="Q1" s="496" t="s">
        <v>69</v>
      </c>
      <c r="R1" s="496" t="s">
        <v>75</v>
      </c>
      <c r="S1" s="496" t="s">
        <v>12</v>
      </c>
      <c r="T1" s="496" t="s">
        <v>13</v>
      </c>
      <c r="U1" s="496" t="s">
        <v>14</v>
      </c>
      <c r="V1" s="496" t="s">
        <v>15</v>
      </c>
      <c r="W1" s="496" t="s">
        <v>16</v>
      </c>
      <c r="X1" s="496" t="s">
        <v>17</v>
      </c>
      <c r="Y1" s="496" t="s">
        <v>18</v>
      </c>
      <c r="Z1" s="496" t="s">
        <v>19</v>
      </c>
      <c r="AA1" s="496" t="s">
        <v>20</v>
      </c>
      <c r="AB1" s="496" t="s">
        <v>21</v>
      </c>
      <c r="AC1" s="496" t="s">
        <v>22</v>
      </c>
      <c r="AD1" s="496" t="s">
        <v>23</v>
      </c>
      <c r="AE1" s="496" t="s">
        <v>540</v>
      </c>
      <c r="AF1" s="496" t="s">
        <v>541</v>
      </c>
      <c r="AG1" s="496" t="s">
        <v>463</v>
      </c>
      <c r="AH1" s="496" t="s">
        <v>464</v>
      </c>
      <c r="AI1" s="496" t="s">
        <v>465</v>
      </c>
      <c r="AJ1" s="496" t="s">
        <v>466</v>
      </c>
      <c r="AK1" s="496" t="s">
        <v>467</v>
      </c>
      <c r="AL1" s="496" t="s">
        <v>468</v>
      </c>
      <c r="AM1" s="496" t="s">
        <v>469</v>
      </c>
      <c r="AN1" s="496" t="s">
        <v>542</v>
      </c>
      <c r="AO1" s="496" t="s">
        <v>492</v>
      </c>
      <c r="AP1" s="496" t="s">
        <v>493</v>
      </c>
      <c r="AQ1" s="496" t="s">
        <v>543</v>
      </c>
      <c r="AR1" s="496" t="s">
        <v>724</v>
      </c>
      <c r="AS1" s="496" t="s">
        <v>723</v>
      </c>
      <c r="AT1" s="496" t="s">
        <v>647</v>
      </c>
      <c r="AU1" s="496" t="s">
        <v>648</v>
      </c>
    </row>
    <row r="2" spans="1:47">
      <c r="A2" s="496">
        <v>1</v>
      </c>
      <c r="B2" s="496">
        <v>1</v>
      </c>
      <c r="C2" s="496">
        <v>1996</v>
      </c>
      <c r="D2" s="496">
        <v>99</v>
      </c>
      <c r="E2" s="496">
        <v>99</v>
      </c>
      <c r="F2" s="496">
        <v>99</v>
      </c>
      <c r="G2" s="496">
        <v>99</v>
      </c>
      <c r="H2" s="496">
        <v>99</v>
      </c>
      <c r="I2" s="496">
        <v>99</v>
      </c>
      <c r="J2" s="496">
        <v>999</v>
      </c>
      <c r="K2" s="496">
        <v>99</v>
      </c>
      <c r="L2" s="496">
        <v>99</v>
      </c>
      <c r="M2" s="496">
        <v>99</v>
      </c>
      <c r="N2" s="496">
        <v>99</v>
      </c>
      <c r="O2" s="496">
        <v>99</v>
      </c>
      <c r="P2" s="496">
        <v>9999</v>
      </c>
      <c r="Q2" s="496">
        <v>782</v>
      </c>
      <c r="R2" s="496">
        <v>2883</v>
      </c>
      <c r="S2" s="496">
        <v>3.774193548387097</v>
      </c>
      <c r="T2" s="496">
        <v>6.3905653832813041</v>
      </c>
      <c r="U2" s="496">
        <v>247.23655913978519</v>
      </c>
      <c r="V2" s="496">
        <v>1.1793270898369752</v>
      </c>
      <c r="W2" s="496">
        <v>43.322927506070066</v>
      </c>
      <c r="X2" s="496">
        <v>1.0752688172043012</v>
      </c>
      <c r="Y2" s="496">
        <v>43.072737432259373</v>
      </c>
      <c r="Z2" s="496">
        <v>1.0190689676729883</v>
      </c>
      <c r="AA2" s="496">
        <v>2.1195801404299175</v>
      </c>
      <c r="AB2" s="496">
        <v>57.879440699946578</v>
      </c>
      <c r="AC2" s="496">
        <v>63.108016506137282</v>
      </c>
      <c r="AD2" s="496">
        <v>50.877116351876175</v>
      </c>
      <c r="AE2" s="496">
        <v>100</v>
      </c>
      <c r="AF2" s="496">
        <v>100</v>
      </c>
      <c r="AG2" s="496">
        <v>0</v>
      </c>
      <c r="AH2" s="496">
        <v>0</v>
      </c>
      <c r="AI2" s="496">
        <v>0</v>
      </c>
      <c r="AJ2" s="496"/>
      <c r="AK2" s="496"/>
      <c r="AL2" s="496"/>
      <c r="AM2" s="496"/>
      <c r="AN2" s="496">
        <v>99</v>
      </c>
      <c r="AO2" s="496">
        <v>99</v>
      </c>
      <c r="AP2" s="496">
        <v>99</v>
      </c>
      <c r="AQ2" s="496">
        <v>99</v>
      </c>
      <c r="AR2" s="496"/>
      <c r="AS2" s="496"/>
      <c r="AT2" s="496"/>
      <c r="AU2" s="496"/>
    </row>
    <row r="3" spans="1:47">
      <c r="A3" s="496">
        <v>1</v>
      </c>
      <c r="B3" s="496">
        <v>2</v>
      </c>
      <c r="C3" s="496">
        <v>1997</v>
      </c>
      <c r="D3" s="496">
        <v>99</v>
      </c>
      <c r="E3" s="496">
        <v>99</v>
      </c>
      <c r="F3" s="496">
        <v>99</v>
      </c>
      <c r="G3" s="496">
        <v>99</v>
      </c>
      <c r="H3" s="496">
        <v>99</v>
      </c>
      <c r="I3" s="496">
        <v>99</v>
      </c>
      <c r="J3" s="496">
        <v>999</v>
      </c>
      <c r="K3" s="496">
        <v>99</v>
      </c>
      <c r="L3" s="496">
        <v>99</v>
      </c>
      <c r="M3" s="496">
        <v>99</v>
      </c>
      <c r="N3" s="496">
        <v>99</v>
      </c>
      <c r="O3" s="496">
        <v>99</v>
      </c>
      <c r="P3" s="496">
        <v>9999</v>
      </c>
      <c r="Q3" s="496">
        <v>804</v>
      </c>
      <c r="R3" s="496">
        <v>2917</v>
      </c>
      <c r="S3" s="496">
        <v>3.6129585190263978</v>
      </c>
      <c r="T3" s="496">
        <v>6.4209804593760706</v>
      </c>
      <c r="U3" s="496">
        <v>246.94778882413473</v>
      </c>
      <c r="V3" s="496">
        <v>0.92560850188549892</v>
      </c>
      <c r="W3" s="496">
        <v>44.840589646897506</v>
      </c>
      <c r="X3" s="496">
        <v>0.71991772368872153</v>
      </c>
      <c r="Y3" s="496">
        <v>42.372993426258269</v>
      </c>
      <c r="Z3" s="496">
        <v>1.0473909613138226</v>
      </c>
      <c r="AA3" s="496">
        <v>1.9024041585343263</v>
      </c>
      <c r="AB3" s="496">
        <v>60.13569426458789</v>
      </c>
      <c r="AC3" s="496">
        <v>58.906194638235917</v>
      </c>
      <c r="AD3" s="496">
        <v>50.12278849954825</v>
      </c>
      <c r="AE3" s="496">
        <v>100</v>
      </c>
      <c r="AF3" s="496">
        <v>100</v>
      </c>
      <c r="AG3" s="496">
        <v>0</v>
      </c>
      <c r="AH3" s="496">
        <v>0</v>
      </c>
      <c r="AI3" s="496">
        <v>0</v>
      </c>
      <c r="AJ3" s="496"/>
      <c r="AK3" s="496"/>
      <c r="AL3" s="496"/>
      <c r="AM3" s="496"/>
      <c r="AN3" s="496">
        <v>99</v>
      </c>
      <c r="AO3" s="496">
        <v>99</v>
      </c>
      <c r="AP3" s="496">
        <v>99</v>
      </c>
      <c r="AQ3" s="496">
        <v>99</v>
      </c>
      <c r="AR3" s="496"/>
      <c r="AS3" s="496"/>
      <c r="AT3" s="496"/>
      <c r="AU3" s="496"/>
    </row>
    <row r="4" spans="1:47">
      <c r="A4" s="496">
        <v>1</v>
      </c>
      <c r="B4" s="496">
        <v>3</v>
      </c>
      <c r="C4" s="496">
        <v>1998</v>
      </c>
      <c r="D4" s="496">
        <v>99</v>
      </c>
      <c r="E4" s="496">
        <v>99</v>
      </c>
      <c r="F4" s="496">
        <v>99</v>
      </c>
      <c r="G4" s="496">
        <v>99</v>
      </c>
      <c r="H4" s="496">
        <v>99</v>
      </c>
      <c r="I4" s="496">
        <v>99</v>
      </c>
      <c r="J4" s="496">
        <v>999</v>
      </c>
      <c r="K4" s="496">
        <v>99</v>
      </c>
      <c r="L4" s="496">
        <v>99</v>
      </c>
      <c r="M4" s="496">
        <v>99</v>
      </c>
      <c r="N4" s="496">
        <v>99</v>
      </c>
      <c r="O4" s="496">
        <v>99</v>
      </c>
      <c r="P4" s="496">
        <v>9999</v>
      </c>
      <c r="Q4" s="496">
        <v>818</v>
      </c>
      <c r="R4" s="496">
        <v>3153</v>
      </c>
      <c r="S4" s="496">
        <v>3.7167776720583552</v>
      </c>
      <c r="T4" s="496">
        <v>6.7532508721852196</v>
      </c>
      <c r="U4" s="496">
        <v>249.90149064383181</v>
      </c>
      <c r="V4" s="496">
        <v>0.72946400253726629</v>
      </c>
      <c r="W4" s="496">
        <v>54.582936885505859</v>
      </c>
      <c r="X4" s="496">
        <v>1.3003488740881699</v>
      </c>
      <c r="Y4" s="496">
        <v>43.265736401890749</v>
      </c>
      <c r="Z4" s="496">
        <v>1.0187089802338904</v>
      </c>
      <c r="AA4" s="496">
        <v>1.8102177816283871</v>
      </c>
      <c r="AB4" s="496">
        <v>63.372461336509517</v>
      </c>
      <c r="AC4" s="496">
        <v>62.471981888793515</v>
      </c>
      <c r="AD4" s="496">
        <v>48.907073065013854</v>
      </c>
      <c r="AE4" s="496">
        <v>100</v>
      </c>
      <c r="AF4" s="496">
        <v>100</v>
      </c>
      <c r="AG4" s="496">
        <v>0</v>
      </c>
      <c r="AH4" s="496">
        <v>0</v>
      </c>
      <c r="AI4" s="496">
        <v>0</v>
      </c>
      <c r="AJ4" s="496"/>
      <c r="AK4" s="496"/>
      <c r="AL4" s="496"/>
      <c r="AM4" s="496"/>
      <c r="AN4" s="496">
        <v>99</v>
      </c>
      <c r="AO4" s="496">
        <v>99</v>
      </c>
      <c r="AP4" s="496">
        <v>99</v>
      </c>
      <c r="AQ4" s="496">
        <v>99</v>
      </c>
      <c r="AR4" s="496"/>
      <c r="AS4" s="496"/>
      <c r="AT4" s="496"/>
      <c r="AU4" s="496"/>
    </row>
    <row r="5" spans="1:47">
      <c r="A5" s="496">
        <v>1</v>
      </c>
      <c r="B5" s="496">
        <v>4</v>
      </c>
      <c r="C5" s="496">
        <v>1999</v>
      </c>
      <c r="D5" s="496">
        <v>99</v>
      </c>
      <c r="E5" s="496">
        <v>99</v>
      </c>
      <c r="F5" s="496">
        <v>99</v>
      </c>
      <c r="G5" s="496">
        <v>99</v>
      </c>
      <c r="H5" s="496">
        <v>99</v>
      </c>
      <c r="I5" s="496">
        <v>99</v>
      </c>
      <c r="J5" s="496">
        <v>999</v>
      </c>
      <c r="K5" s="496">
        <v>99</v>
      </c>
      <c r="L5" s="496">
        <v>99</v>
      </c>
      <c r="M5" s="496">
        <v>99</v>
      </c>
      <c r="N5" s="496">
        <v>99</v>
      </c>
      <c r="O5" s="496">
        <v>99</v>
      </c>
      <c r="P5" s="496">
        <v>9999</v>
      </c>
      <c r="Q5" s="496">
        <v>860</v>
      </c>
      <c r="R5" s="496">
        <v>3143</v>
      </c>
      <c r="S5" s="496">
        <v>3.6741966274260256</v>
      </c>
      <c r="T5" s="496">
        <v>6.5478841870824045</v>
      </c>
      <c r="U5" s="496">
        <v>246.98574610245041</v>
      </c>
      <c r="V5" s="496">
        <v>0.76360165447025119</v>
      </c>
      <c r="W5" s="496">
        <v>49.538657333757563</v>
      </c>
      <c r="X5" s="496">
        <v>0.98631880369074099</v>
      </c>
      <c r="Y5" s="496">
        <v>43.264313705581515</v>
      </c>
      <c r="Z5" s="496">
        <v>1.0188140039775098</v>
      </c>
      <c r="AA5" s="496">
        <v>1.8525458169147688</v>
      </c>
      <c r="AB5" s="496">
        <v>58.378977766418643</v>
      </c>
      <c r="AC5" s="496">
        <v>61.430291380185878</v>
      </c>
      <c r="AD5" s="496">
        <v>49.510879589021989</v>
      </c>
      <c r="AE5" s="496">
        <v>100</v>
      </c>
      <c r="AF5" s="496">
        <v>100</v>
      </c>
      <c r="AG5" s="496">
        <v>0</v>
      </c>
      <c r="AH5" s="496">
        <v>0</v>
      </c>
      <c r="AI5" s="496">
        <v>0</v>
      </c>
      <c r="AJ5" s="496"/>
      <c r="AK5" s="496"/>
      <c r="AL5" s="496"/>
      <c r="AM5" s="496"/>
      <c r="AN5" s="496">
        <v>99</v>
      </c>
      <c r="AO5" s="496">
        <v>99</v>
      </c>
      <c r="AP5" s="496">
        <v>99</v>
      </c>
      <c r="AQ5" s="496">
        <v>99</v>
      </c>
      <c r="AR5" s="496"/>
      <c r="AS5" s="496"/>
      <c r="AT5" s="496"/>
      <c r="AU5" s="496"/>
    </row>
    <row r="6" spans="1:47">
      <c r="A6" s="496">
        <v>1</v>
      </c>
      <c r="B6" s="496">
        <v>5</v>
      </c>
      <c r="C6" s="496">
        <v>2000</v>
      </c>
      <c r="D6" s="496">
        <v>99</v>
      </c>
      <c r="E6" s="496">
        <v>99</v>
      </c>
      <c r="F6" s="496">
        <v>99</v>
      </c>
      <c r="G6" s="496">
        <v>99</v>
      </c>
      <c r="H6" s="496">
        <v>99</v>
      </c>
      <c r="I6" s="496">
        <v>99</v>
      </c>
      <c r="J6" s="496">
        <v>999</v>
      </c>
      <c r="K6" s="496">
        <v>99</v>
      </c>
      <c r="L6" s="496">
        <v>99</v>
      </c>
      <c r="M6" s="496">
        <v>99</v>
      </c>
      <c r="N6" s="496">
        <v>99</v>
      </c>
      <c r="O6" s="496">
        <v>99</v>
      </c>
      <c r="P6" s="496">
        <v>9999</v>
      </c>
      <c r="Q6" s="496">
        <v>648</v>
      </c>
      <c r="R6" s="496">
        <v>2560</v>
      </c>
      <c r="S6" s="496">
        <v>3.6355468750000002</v>
      </c>
      <c r="T6" s="496">
        <v>6.5757812500000004</v>
      </c>
      <c r="U6" s="496">
        <v>242.79632812500043</v>
      </c>
      <c r="V6" s="496">
        <v>0.390625</v>
      </c>
      <c r="W6" s="496">
        <v>50.5859375</v>
      </c>
      <c r="X6" s="496">
        <v>0.546875</v>
      </c>
      <c r="Y6" s="496">
        <v>39.572730931692178</v>
      </c>
      <c r="Z6" s="496">
        <v>0.96196519930698843</v>
      </c>
      <c r="AA6" s="496">
        <v>1.7740863006484289</v>
      </c>
      <c r="AB6" s="496">
        <v>52.268435301043134</v>
      </c>
      <c r="AC6" s="496">
        <v>56.910271460124918</v>
      </c>
      <c r="AD6" s="496">
        <v>44.043013178157949</v>
      </c>
      <c r="AE6" s="496">
        <v>100</v>
      </c>
      <c r="AF6" s="496">
        <v>100</v>
      </c>
      <c r="AG6" s="496">
        <v>0</v>
      </c>
      <c r="AH6" s="496">
        <v>0</v>
      </c>
      <c r="AI6" s="496">
        <v>0</v>
      </c>
      <c r="AJ6" s="496"/>
      <c r="AK6" s="496"/>
      <c r="AL6" s="496"/>
      <c r="AM6" s="496"/>
      <c r="AN6" s="496">
        <v>99</v>
      </c>
      <c r="AO6" s="496">
        <v>99</v>
      </c>
      <c r="AP6" s="496">
        <v>99</v>
      </c>
      <c r="AQ6" s="496">
        <v>99</v>
      </c>
      <c r="AR6" s="496"/>
      <c r="AS6" s="496"/>
      <c r="AT6" s="496"/>
      <c r="AU6" s="496"/>
    </row>
    <row r="7" spans="1:47">
      <c r="A7" s="496">
        <v>1</v>
      </c>
      <c r="B7" s="496">
        <v>6</v>
      </c>
      <c r="C7" s="496">
        <v>2001</v>
      </c>
      <c r="D7" s="496">
        <v>99</v>
      </c>
      <c r="E7" s="496">
        <v>99</v>
      </c>
      <c r="F7" s="496">
        <v>99</v>
      </c>
      <c r="G7" s="496">
        <v>99</v>
      </c>
      <c r="H7" s="496">
        <v>99</v>
      </c>
      <c r="I7" s="496">
        <v>99</v>
      </c>
      <c r="J7" s="496">
        <v>999</v>
      </c>
      <c r="K7" s="496">
        <v>99</v>
      </c>
      <c r="L7" s="496">
        <v>99</v>
      </c>
      <c r="M7" s="496">
        <v>99</v>
      </c>
      <c r="N7" s="496">
        <v>99</v>
      </c>
      <c r="O7" s="496">
        <v>99</v>
      </c>
      <c r="P7" s="496">
        <v>9999</v>
      </c>
      <c r="Q7" s="496">
        <v>506</v>
      </c>
      <c r="R7" s="496">
        <v>1924</v>
      </c>
      <c r="S7" s="496">
        <v>3.5654885654885642</v>
      </c>
      <c r="T7" s="496">
        <v>6.4994802494802482</v>
      </c>
      <c r="U7" s="496">
        <v>243.48290020790023</v>
      </c>
      <c r="V7" s="496">
        <v>0.41580041580041577</v>
      </c>
      <c r="W7" s="496">
        <v>50.675675675675677</v>
      </c>
      <c r="X7" s="496">
        <v>0.67567567567567588</v>
      </c>
      <c r="Y7" s="496">
        <v>43.063365941172783</v>
      </c>
      <c r="Z7" s="496">
        <v>0.934093343627593</v>
      </c>
      <c r="AA7" s="496">
        <v>1.7587026675634363</v>
      </c>
      <c r="AB7" s="496">
        <v>53.586562572235607</v>
      </c>
      <c r="AC7" s="496">
        <v>58.937992145802689</v>
      </c>
      <c r="AD7" s="496">
        <v>47.158859596417123</v>
      </c>
      <c r="AE7" s="496">
        <v>100</v>
      </c>
      <c r="AF7" s="496">
        <v>100</v>
      </c>
      <c r="AG7" s="496">
        <v>0</v>
      </c>
      <c r="AH7" s="496">
        <v>0</v>
      </c>
      <c r="AI7" s="496">
        <v>0</v>
      </c>
      <c r="AJ7" s="496"/>
      <c r="AK7" s="496"/>
      <c r="AL7" s="496"/>
      <c r="AM7" s="496"/>
      <c r="AN7" s="496">
        <v>99</v>
      </c>
      <c r="AO7" s="496">
        <v>99</v>
      </c>
      <c r="AP7" s="496">
        <v>99</v>
      </c>
      <c r="AQ7" s="496">
        <v>99</v>
      </c>
      <c r="AR7" s="496"/>
      <c r="AS7" s="496"/>
      <c r="AT7" s="496"/>
      <c r="AU7" s="496"/>
    </row>
    <row r="8" spans="1:47">
      <c r="A8" s="496">
        <v>1</v>
      </c>
      <c r="B8" s="496">
        <v>7</v>
      </c>
      <c r="C8" s="496">
        <v>2002</v>
      </c>
      <c r="D8" s="496">
        <v>99</v>
      </c>
      <c r="E8" s="496">
        <v>99</v>
      </c>
      <c r="F8" s="496">
        <v>99</v>
      </c>
      <c r="G8" s="496">
        <v>99</v>
      </c>
      <c r="H8" s="496">
        <v>99</v>
      </c>
      <c r="I8" s="496">
        <v>99</v>
      </c>
      <c r="J8" s="496">
        <v>999</v>
      </c>
      <c r="K8" s="496">
        <v>99</v>
      </c>
      <c r="L8" s="496">
        <v>99</v>
      </c>
      <c r="M8" s="496">
        <v>99</v>
      </c>
      <c r="N8" s="496">
        <v>99</v>
      </c>
      <c r="O8" s="496">
        <v>99</v>
      </c>
      <c r="P8" s="496">
        <v>9999</v>
      </c>
      <c r="Q8" s="496">
        <v>486</v>
      </c>
      <c r="R8" s="496">
        <v>2022</v>
      </c>
      <c r="S8" s="496">
        <v>3.5400593471810087</v>
      </c>
      <c r="T8" s="496">
        <v>6.4826904055390724</v>
      </c>
      <c r="U8" s="496">
        <v>249.47027695351127</v>
      </c>
      <c r="V8" s="496">
        <v>0.59347181008902095</v>
      </c>
      <c r="W8" s="496">
        <v>48.615232443125613</v>
      </c>
      <c r="X8" s="496">
        <v>1.1374876360039563</v>
      </c>
      <c r="Y8" s="496">
        <v>45.27379037345856</v>
      </c>
      <c r="Z8" s="496">
        <v>0.99361343200676444</v>
      </c>
      <c r="AA8" s="496">
        <v>1.8188068724482576</v>
      </c>
      <c r="AB8" s="496">
        <v>60.977896854774485</v>
      </c>
      <c r="AC8" s="496">
        <v>60.545061352851476</v>
      </c>
      <c r="AD8" s="496">
        <v>47.696641068276115</v>
      </c>
      <c r="AE8" s="496">
        <v>100</v>
      </c>
      <c r="AF8" s="496">
        <v>100</v>
      </c>
      <c r="AG8" s="496">
        <v>0</v>
      </c>
      <c r="AH8" s="496">
        <v>0</v>
      </c>
      <c r="AI8" s="496">
        <v>0</v>
      </c>
      <c r="AJ8" s="496"/>
      <c r="AK8" s="496"/>
      <c r="AL8" s="496"/>
      <c r="AM8" s="496"/>
      <c r="AN8" s="496">
        <v>99</v>
      </c>
      <c r="AO8" s="496">
        <v>99</v>
      </c>
      <c r="AP8" s="496">
        <v>99</v>
      </c>
      <c r="AQ8" s="496">
        <v>99</v>
      </c>
      <c r="AR8" s="496"/>
      <c r="AS8" s="496"/>
      <c r="AT8" s="496"/>
      <c r="AU8" s="496"/>
    </row>
    <row r="9" spans="1:47">
      <c r="A9" s="496">
        <v>1</v>
      </c>
      <c r="B9" s="496">
        <v>8</v>
      </c>
      <c r="C9" s="496">
        <v>2003</v>
      </c>
      <c r="D9" s="496">
        <v>99</v>
      </c>
      <c r="E9" s="496">
        <v>99</v>
      </c>
      <c r="F9" s="496">
        <v>99</v>
      </c>
      <c r="G9" s="496">
        <v>99</v>
      </c>
      <c r="H9" s="496">
        <v>99</v>
      </c>
      <c r="I9" s="496">
        <v>99</v>
      </c>
      <c r="J9" s="496">
        <v>999</v>
      </c>
      <c r="K9" s="496">
        <v>99</v>
      </c>
      <c r="L9" s="496">
        <v>99</v>
      </c>
      <c r="M9" s="496">
        <v>99</v>
      </c>
      <c r="N9" s="496">
        <v>99</v>
      </c>
      <c r="O9" s="496">
        <v>99</v>
      </c>
      <c r="P9" s="496">
        <v>9999</v>
      </c>
      <c r="Q9" s="496">
        <v>485</v>
      </c>
      <c r="R9" s="496">
        <v>2052</v>
      </c>
      <c r="S9" s="496">
        <v>3.8435672514619879</v>
      </c>
      <c r="T9" s="496">
        <v>6.5589668615984396</v>
      </c>
      <c r="U9" s="496">
        <v>253.01062378167609</v>
      </c>
      <c r="V9" s="496">
        <v>1.3157894736842111</v>
      </c>
      <c r="W9" s="496">
        <v>50.097465886939581</v>
      </c>
      <c r="X9" s="496">
        <v>2.4853801169590644</v>
      </c>
      <c r="Y9" s="496">
        <v>47.256027227833009</v>
      </c>
      <c r="Z9" s="496">
        <v>1.0653100583074593</v>
      </c>
      <c r="AA9" s="496">
        <v>1.8843079569127497</v>
      </c>
      <c r="AB9" s="496">
        <v>57.679091159357505</v>
      </c>
      <c r="AC9" s="496">
        <v>59.491694624578479</v>
      </c>
      <c r="AD9" s="496">
        <v>44.582942173125502</v>
      </c>
      <c r="AE9" s="496">
        <v>100</v>
      </c>
      <c r="AF9" s="496">
        <v>100</v>
      </c>
      <c r="AG9" s="496">
        <v>0</v>
      </c>
      <c r="AH9" s="496">
        <v>0</v>
      </c>
      <c r="AI9" s="496">
        <v>0</v>
      </c>
      <c r="AJ9" s="496"/>
      <c r="AK9" s="496"/>
      <c r="AL9" s="496"/>
      <c r="AM9" s="496"/>
      <c r="AN9" s="496">
        <v>99</v>
      </c>
      <c r="AO9" s="496">
        <v>99</v>
      </c>
      <c r="AP9" s="496">
        <v>99</v>
      </c>
      <c r="AQ9" s="496">
        <v>99</v>
      </c>
      <c r="AR9" s="496"/>
      <c r="AS9" s="496"/>
      <c r="AT9" s="496"/>
      <c r="AU9" s="496"/>
    </row>
    <row r="10" spans="1:47">
      <c r="A10" s="496">
        <v>1</v>
      </c>
      <c r="B10" s="496">
        <v>9</v>
      </c>
      <c r="C10" s="496">
        <v>2004</v>
      </c>
      <c r="D10" s="496">
        <v>99</v>
      </c>
      <c r="E10" s="496">
        <v>99</v>
      </c>
      <c r="F10" s="496">
        <v>99</v>
      </c>
      <c r="G10" s="496">
        <v>99</v>
      </c>
      <c r="H10" s="496">
        <v>99</v>
      </c>
      <c r="I10" s="496">
        <v>99</v>
      </c>
      <c r="J10" s="496">
        <v>999</v>
      </c>
      <c r="K10" s="496">
        <v>99</v>
      </c>
      <c r="L10" s="496">
        <v>99</v>
      </c>
      <c r="M10" s="496">
        <v>99</v>
      </c>
      <c r="N10" s="496">
        <v>99</v>
      </c>
      <c r="O10" s="496">
        <v>99</v>
      </c>
      <c r="P10" s="496">
        <v>9999</v>
      </c>
      <c r="Q10" s="496">
        <v>454</v>
      </c>
      <c r="R10" s="496">
        <v>1909</v>
      </c>
      <c r="S10" s="496">
        <v>4.3205866946045051</v>
      </c>
      <c r="T10" s="496">
        <v>6.3347302252488218</v>
      </c>
      <c r="U10" s="496">
        <v>252.8440020953378</v>
      </c>
      <c r="V10" s="496">
        <v>3.9287585123101114</v>
      </c>
      <c r="W10" s="496">
        <v>45.46883184913569</v>
      </c>
      <c r="X10" s="496">
        <v>1.0476689366160297</v>
      </c>
      <c r="Y10" s="496">
        <v>42.73337284183151</v>
      </c>
      <c r="Z10" s="496">
        <v>1.1254010269231629</v>
      </c>
      <c r="AA10" s="496">
        <v>1.7414172359196065</v>
      </c>
      <c r="AB10" s="496">
        <v>56.643522325248277</v>
      </c>
      <c r="AC10" s="496">
        <v>53.628226384766862</v>
      </c>
      <c r="AD10" s="496">
        <v>46.592655770092414</v>
      </c>
      <c r="AE10" s="496">
        <v>100</v>
      </c>
      <c r="AF10" s="496">
        <v>100</v>
      </c>
      <c r="AG10" s="496">
        <v>0</v>
      </c>
      <c r="AH10" s="496">
        <v>0</v>
      </c>
      <c r="AI10" s="496">
        <v>0</v>
      </c>
      <c r="AJ10" s="496"/>
      <c r="AK10" s="496"/>
      <c r="AL10" s="496"/>
      <c r="AM10" s="496"/>
      <c r="AN10" s="496">
        <v>99</v>
      </c>
      <c r="AO10" s="496">
        <v>99</v>
      </c>
      <c r="AP10" s="496">
        <v>99</v>
      </c>
      <c r="AQ10" s="496">
        <v>99</v>
      </c>
      <c r="AR10" s="496"/>
      <c r="AS10" s="496"/>
      <c r="AT10" s="496"/>
      <c r="AU10" s="496"/>
    </row>
    <row r="11" spans="1:47">
      <c r="A11" s="496">
        <v>1</v>
      </c>
      <c r="B11" s="496">
        <v>10</v>
      </c>
      <c r="C11" s="496">
        <v>2005</v>
      </c>
      <c r="D11" s="496">
        <v>99</v>
      </c>
      <c r="E11" s="496">
        <v>99</v>
      </c>
      <c r="F11" s="496">
        <v>99</v>
      </c>
      <c r="G11" s="496">
        <v>99</v>
      </c>
      <c r="H11" s="496">
        <v>99</v>
      </c>
      <c r="I11" s="496">
        <v>99</v>
      </c>
      <c r="J11" s="496">
        <v>999</v>
      </c>
      <c r="K11" s="496">
        <v>99</v>
      </c>
      <c r="L11" s="496">
        <v>99</v>
      </c>
      <c r="M11" s="496">
        <v>99</v>
      </c>
      <c r="N11" s="496">
        <v>99</v>
      </c>
      <c r="O11" s="496">
        <v>99</v>
      </c>
      <c r="P11" s="496">
        <v>9999</v>
      </c>
      <c r="Q11" s="496">
        <v>479</v>
      </c>
      <c r="R11" s="496">
        <v>2162</v>
      </c>
      <c r="S11" s="496">
        <v>4.4602220166512492</v>
      </c>
      <c r="T11" s="496">
        <v>6.4754856614246092</v>
      </c>
      <c r="U11" s="496">
        <v>256.3179000925067</v>
      </c>
      <c r="V11" s="496">
        <v>3.7002775208140624</v>
      </c>
      <c r="W11" s="496">
        <v>48.011100832562441</v>
      </c>
      <c r="X11" s="496">
        <v>1.2950971322849218</v>
      </c>
      <c r="Y11" s="496">
        <v>44.530782300324439</v>
      </c>
      <c r="Z11" s="496">
        <v>1.0841297113374524</v>
      </c>
      <c r="AA11" s="496">
        <v>1.9114534695757448</v>
      </c>
      <c r="AB11" s="496">
        <v>61.711975879025893</v>
      </c>
      <c r="AC11" s="496">
        <v>55.276030508997565</v>
      </c>
      <c r="AD11" s="496">
        <v>49.436969665816015</v>
      </c>
      <c r="AE11" s="496">
        <v>100</v>
      </c>
      <c r="AF11" s="496">
        <v>100</v>
      </c>
      <c r="AG11" s="496">
        <v>0</v>
      </c>
      <c r="AH11" s="496">
        <v>0</v>
      </c>
      <c r="AI11" s="496">
        <v>0</v>
      </c>
      <c r="AJ11" s="496"/>
      <c r="AK11" s="496"/>
      <c r="AL11" s="496"/>
      <c r="AM11" s="496"/>
      <c r="AN11" s="496">
        <v>99</v>
      </c>
      <c r="AO11" s="496">
        <v>99</v>
      </c>
      <c r="AP11" s="496">
        <v>99</v>
      </c>
      <c r="AQ11" s="496">
        <v>99</v>
      </c>
      <c r="AR11" s="496"/>
      <c r="AS11" s="496"/>
      <c r="AT11" s="496"/>
      <c r="AU11" s="496"/>
    </row>
    <row r="12" spans="1:47">
      <c r="A12" s="496">
        <v>1</v>
      </c>
      <c r="B12" s="496">
        <v>11</v>
      </c>
      <c r="C12" s="496">
        <v>2006</v>
      </c>
      <c r="D12" s="496">
        <v>99</v>
      </c>
      <c r="E12" s="496">
        <v>99</v>
      </c>
      <c r="F12" s="496">
        <v>99</v>
      </c>
      <c r="G12" s="496">
        <v>99</v>
      </c>
      <c r="H12" s="496">
        <v>99</v>
      </c>
      <c r="I12" s="496">
        <v>99</v>
      </c>
      <c r="J12" s="496">
        <v>999</v>
      </c>
      <c r="K12" s="496">
        <v>99</v>
      </c>
      <c r="L12" s="496">
        <v>99</v>
      </c>
      <c r="M12" s="496">
        <v>99</v>
      </c>
      <c r="N12" s="496">
        <v>99</v>
      </c>
      <c r="O12" s="496">
        <v>99</v>
      </c>
      <c r="P12" s="496">
        <v>9999</v>
      </c>
      <c r="Q12" s="496">
        <v>413</v>
      </c>
      <c r="R12" s="496">
        <v>2042</v>
      </c>
      <c r="S12" s="496">
        <v>4.2360430950048977</v>
      </c>
      <c r="T12" s="496">
        <v>6.4666993143976486</v>
      </c>
      <c r="U12" s="496">
        <v>253.47526934378081</v>
      </c>
      <c r="V12" s="496">
        <v>2.4485798237022536</v>
      </c>
      <c r="W12" s="496">
        <v>47.012732615083237</v>
      </c>
      <c r="X12" s="496">
        <v>2.1057786483839376</v>
      </c>
      <c r="Y12" s="496">
        <v>47.288733850857838</v>
      </c>
      <c r="Z12" s="496">
        <v>1.0877798711567757</v>
      </c>
      <c r="AA12" s="496">
        <v>1.8425054740301496</v>
      </c>
      <c r="AB12" s="496">
        <v>63.772907469047105</v>
      </c>
      <c r="AC12" s="496">
        <v>55.037626677200784</v>
      </c>
      <c r="AD12" s="496">
        <v>44.104603035947427</v>
      </c>
      <c r="AE12" s="496">
        <v>100</v>
      </c>
      <c r="AF12" s="496">
        <v>100</v>
      </c>
      <c r="AG12" s="496">
        <v>0</v>
      </c>
      <c r="AH12" s="496">
        <v>0</v>
      </c>
      <c r="AI12" s="496">
        <v>0</v>
      </c>
      <c r="AJ12" s="496"/>
      <c r="AK12" s="496"/>
      <c r="AL12" s="496"/>
      <c r="AM12" s="496"/>
      <c r="AN12" s="496">
        <v>99</v>
      </c>
      <c r="AO12" s="496">
        <v>99</v>
      </c>
      <c r="AP12" s="496">
        <v>99</v>
      </c>
      <c r="AQ12" s="496">
        <v>99</v>
      </c>
      <c r="AR12" s="496"/>
      <c r="AS12" s="496"/>
      <c r="AT12" s="496"/>
      <c r="AU12" s="496"/>
    </row>
    <row r="13" spans="1:47">
      <c r="A13" s="496">
        <v>1</v>
      </c>
      <c r="B13" s="496">
        <v>12</v>
      </c>
      <c r="C13" s="496">
        <v>2007</v>
      </c>
      <c r="D13" s="496">
        <v>99</v>
      </c>
      <c r="E13" s="496">
        <v>99</v>
      </c>
      <c r="F13" s="496">
        <v>99</v>
      </c>
      <c r="G13" s="496">
        <v>99</v>
      </c>
      <c r="H13" s="496">
        <v>99</v>
      </c>
      <c r="I13" s="496">
        <v>99</v>
      </c>
      <c r="J13" s="496">
        <v>999</v>
      </c>
      <c r="K13" s="496">
        <v>99</v>
      </c>
      <c r="L13" s="496">
        <v>99</v>
      </c>
      <c r="M13" s="496">
        <v>99</v>
      </c>
      <c r="N13" s="496">
        <v>99</v>
      </c>
      <c r="O13" s="496">
        <v>99</v>
      </c>
      <c r="P13" s="496">
        <v>9999</v>
      </c>
      <c r="Q13" s="496">
        <v>354</v>
      </c>
      <c r="R13" s="496">
        <v>1618</v>
      </c>
      <c r="S13" s="496">
        <v>4.1396786155747849</v>
      </c>
      <c r="T13" s="496">
        <v>6.2861557478368386</v>
      </c>
      <c r="U13" s="496">
        <v>253.47762669962935</v>
      </c>
      <c r="V13" s="496">
        <v>3.3374536464771318</v>
      </c>
      <c r="W13" s="496">
        <v>45.302843016069218</v>
      </c>
      <c r="X13" s="496">
        <v>2.0395550061804699</v>
      </c>
      <c r="Y13" s="496">
        <v>49.579046087345311</v>
      </c>
      <c r="Z13" s="496">
        <v>1.11967256186127</v>
      </c>
      <c r="AA13" s="496">
        <v>1.8960159075938456</v>
      </c>
      <c r="AB13" s="496">
        <v>60.787716090085915</v>
      </c>
      <c r="AC13" s="496">
        <v>55.109267379896735</v>
      </c>
      <c r="AD13" s="496">
        <v>47.900623913017277</v>
      </c>
      <c r="AE13" s="496">
        <v>100</v>
      </c>
      <c r="AF13" s="496">
        <v>100</v>
      </c>
      <c r="AG13" s="496">
        <v>0</v>
      </c>
      <c r="AH13" s="496">
        <v>0</v>
      </c>
      <c r="AI13" s="496">
        <v>0</v>
      </c>
      <c r="AJ13" s="496"/>
      <c r="AK13" s="496"/>
      <c r="AL13" s="496"/>
      <c r="AM13" s="496"/>
      <c r="AN13" s="496">
        <v>99</v>
      </c>
      <c r="AO13" s="496">
        <v>99</v>
      </c>
      <c r="AP13" s="496">
        <v>99</v>
      </c>
      <c r="AQ13" s="496">
        <v>99</v>
      </c>
      <c r="AR13" s="496"/>
      <c r="AS13" s="496"/>
      <c r="AT13" s="496"/>
      <c r="AU13" s="496"/>
    </row>
    <row r="14" spans="1:47">
      <c r="A14" s="496">
        <v>1</v>
      </c>
      <c r="B14" s="496">
        <v>13</v>
      </c>
      <c r="C14" s="496">
        <v>2008</v>
      </c>
      <c r="D14" s="496">
        <v>99</v>
      </c>
      <c r="E14" s="496">
        <v>99</v>
      </c>
      <c r="F14" s="496">
        <v>99</v>
      </c>
      <c r="G14" s="496">
        <v>99</v>
      </c>
      <c r="H14" s="496">
        <v>99</v>
      </c>
      <c r="I14" s="496">
        <v>99</v>
      </c>
      <c r="J14" s="496">
        <v>999</v>
      </c>
      <c r="K14" s="496">
        <v>99</v>
      </c>
      <c r="L14" s="496">
        <v>99</v>
      </c>
      <c r="M14" s="496">
        <v>99</v>
      </c>
      <c r="N14" s="496">
        <v>99</v>
      </c>
      <c r="O14" s="496">
        <v>99</v>
      </c>
      <c r="P14" s="496">
        <v>9999</v>
      </c>
      <c r="Q14" s="496">
        <v>326</v>
      </c>
      <c r="R14" s="496">
        <v>1500</v>
      </c>
      <c r="S14" s="496">
        <v>4.0640000000000001</v>
      </c>
      <c r="T14" s="496">
        <v>6.242</v>
      </c>
      <c r="U14" s="496">
        <v>252.47599999999969</v>
      </c>
      <c r="V14" s="496">
        <v>3.7333333333333343</v>
      </c>
      <c r="W14" s="496">
        <v>43.533333333333317</v>
      </c>
      <c r="X14" s="496">
        <v>3.6666666666666656</v>
      </c>
      <c r="Y14" s="496">
        <v>55.693532814263115</v>
      </c>
      <c r="Z14" s="496">
        <v>1.2132205075747773</v>
      </c>
      <c r="AA14" s="496">
        <v>1.9337621363549351</v>
      </c>
      <c r="AB14" s="496">
        <v>61.946982602510609</v>
      </c>
      <c r="AC14" s="496">
        <v>62.852711333626864</v>
      </c>
      <c r="AD14" s="496">
        <v>52.39287361151824</v>
      </c>
      <c r="AE14" s="496">
        <v>100</v>
      </c>
      <c r="AF14" s="496">
        <v>100</v>
      </c>
      <c r="AG14" s="496">
        <v>0</v>
      </c>
      <c r="AH14" s="496">
        <v>0</v>
      </c>
      <c r="AI14" s="496">
        <v>0</v>
      </c>
      <c r="AJ14" s="496"/>
      <c r="AK14" s="496"/>
      <c r="AL14" s="496"/>
      <c r="AM14" s="496"/>
      <c r="AN14" s="496">
        <v>99</v>
      </c>
      <c r="AO14" s="496">
        <v>99</v>
      </c>
      <c r="AP14" s="496">
        <v>99</v>
      </c>
      <c r="AQ14" s="496">
        <v>99</v>
      </c>
      <c r="AR14" s="496"/>
      <c r="AS14" s="496"/>
      <c r="AT14" s="496"/>
      <c r="AU14" s="496"/>
    </row>
    <row r="15" spans="1:47">
      <c r="A15" s="496">
        <v>1</v>
      </c>
      <c r="B15" s="496">
        <v>14</v>
      </c>
      <c r="C15" s="496">
        <v>2009</v>
      </c>
      <c r="D15" s="496">
        <v>99</v>
      </c>
      <c r="E15" s="496">
        <v>99</v>
      </c>
      <c r="F15" s="496">
        <v>99</v>
      </c>
      <c r="G15" s="496">
        <v>99</v>
      </c>
      <c r="H15" s="496">
        <v>99</v>
      </c>
      <c r="I15" s="496">
        <v>99</v>
      </c>
      <c r="J15" s="496">
        <v>999</v>
      </c>
      <c r="K15" s="496">
        <v>99</v>
      </c>
      <c r="L15" s="496">
        <v>99</v>
      </c>
      <c r="M15" s="496">
        <v>99</v>
      </c>
      <c r="N15" s="496">
        <v>99</v>
      </c>
      <c r="O15" s="496">
        <v>99</v>
      </c>
      <c r="P15" s="496">
        <v>9999</v>
      </c>
      <c r="Q15" s="496">
        <v>309</v>
      </c>
      <c r="R15" s="496">
        <v>1621</v>
      </c>
      <c r="S15" s="496">
        <v>4.2467612584824179</v>
      </c>
      <c r="T15" s="496">
        <v>6.1289327575570622</v>
      </c>
      <c r="U15" s="496">
        <v>256.28951264651482</v>
      </c>
      <c r="V15" s="496">
        <v>4.5650832819247373</v>
      </c>
      <c r="W15" s="496">
        <v>40.592227020357811</v>
      </c>
      <c r="X15" s="496">
        <v>3.4546576187538567</v>
      </c>
      <c r="Y15" s="496">
        <v>50.426898377964761</v>
      </c>
      <c r="Z15" s="496">
        <v>1.2048881258479551</v>
      </c>
      <c r="AA15" s="496">
        <v>1.8476944390457424</v>
      </c>
      <c r="AB15" s="496">
        <v>52.129771210432622</v>
      </c>
      <c r="AC15" s="496">
        <v>58.193155467565056</v>
      </c>
      <c r="AD15" s="496">
        <v>42.602450811083798</v>
      </c>
      <c r="AE15" s="496">
        <v>100</v>
      </c>
      <c r="AF15" s="496">
        <v>100</v>
      </c>
      <c r="AG15" s="496">
        <v>0</v>
      </c>
      <c r="AH15" s="496">
        <v>0</v>
      </c>
      <c r="AI15" s="496">
        <v>0</v>
      </c>
      <c r="AJ15" s="496"/>
      <c r="AK15" s="496"/>
      <c r="AL15" s="496"/>
      <c r="AM15" s="496"/>
      <c r="AN15" s="496">
        <v>99</v>
      </c>
      <c r="AO15" s="496">
        <v>99</v>
      </c>
      <c r="AP15" s="496">
        <v>99</v>
      </c>
      <c r="AQ15" s="496">
        <v>99</v>
      </c>
      <c r="AR15" s="496"/>
      <c r="AS15" s="496"/>
      <c r="AT15" s="496"/>
      <c r="AU15" s="496"/>
    </row>
    <row r="16" spans="1:47">
      <c r="A16" s="496">
        <v>1</v>
      </c>
      <c r="B16" s="496">
        <v>15</v>
      </c>
      <c r="C16" s="496">
        <v>2010</v>
      </c>
      <c r="D16" s="496">
        <v>99</v>
      </c>
      <c r="E16" s="496">
        <v>99</v>
      </c>
      <c r="F16" s="496">
        <v>99</v>
      </c>
      <c r="G16" s="496">
        <v>99</v>
      </c>
      <c r="H16" s="496">
        <v>99</v>
      </c>
      <c r="I16" s="496">
        <v>99</v>
      </c>
      <c r="J16" s="496">
        <v>999</v>
      </c>
      <c r="K16" s="496">
        <v>99</v>
      </c>
      <c r="L16" s="496">
        <v>99</v>
      </c>
      <c r="M16" s="496">
        <v>99</v>
      </c>
      <c r="N16" s="496">
        <v>99</v>
      </c>
      <c r="O16" s="496">
        <v>99</v>
      </c>
      <c r="P16" s="496">
        <v>9999</v>
      </c>
      <c r="Q16" s="496">
        <v>320</v>
      </c>
      <c r="R16" s="496">
        <v>1463</v>
      </c>
      <c r="S16" s="496">
        <v>4.3499658236500336</v>
      </c>
      <c r="T16" s="496">
        <v>6.2597402597402603</v>
      </c>
      <c r="U16" s="496">
        <v>256.68215994531778</v>
      </c>
      <c r="V16" s="496">
        <v>5.126452494873547</v>
      </c>
      <c r="W16" s="496">
        <v>42.78879015721121</v>
      </c>
      <c r="X16" s="496">
        <v>3.5543403964456597</v>
      </c>
      <c r="Y16" s="496">
        <v>56.40541738436135</v>
      </c>
      <c r="Z16" s="496">
        <v>1.1793441816380936</v>
      </c>
      <c r="AA16" s="496">
        <v>1.8226753378153928</v>
      </c>
      <c r="AB16" s="496">
        <v>61.26473309165528</v>
      </c>
      <c r="AC16" s="496">
        <v>62.281274302249216</v>
      </c>
      <c r="AD16" s="496">
        <v>55.393292050541447</v>
      </c>
      <c r="AE16" s="496">
        <v>100</v>
      </c>
      <c r="AF16" s="496">
        <v>100</v>
      </c>
      <c r="AG16" s="496">
        <v>0</v>
      </c>
      <c r="AH16" s="496">
        <v>0</v>
      </c>
      <c r="AI16" s="496">
        <v>0</v>
      </c>
      <c r="AJ16" s="496"/>
      <c r="AK16" s="496"/>
      <c r="AL16" s="496"/>
      <c r="AM16" s="496"/>
      <c r="AN16" s="496">
        <v>99</v>
      </c>
      <c r="AO16" s="496">
        <v>99</v>
      </c>
      <c r="AP16" s="496">
        <v>99</v>
      </c>
      <c r="AQ16" s="496">
        <v>99</v>
      </c>
      <c r="AR16" s="496"/>
      <c r="AS16" s="496"/>
      <c r="AT16" s="496"/>
      <c r="AU16" s="496"/>
    </row>
    <row r="17" spans="1:47">
      <c r="A17" s="496">
        <v>1</v>
      </c>
      <c r="B17" s="496">
        <v>16</v>
      </c>
      <c r="C17" s="496">
        <v>2011</v>
      </c>
      <c r="D17" s="496">
        <v>99</v>
      </c>
      <c r="E17" s="496">
        <v>99</v>
      </c>
      <c r="F17" s="496">
        <v>99</v>
      </c>
      <c r="G17" s="496">
        <v>99</v>
      </c>
      <c r="H17" s="496">
        <v>99</v>
      </c>
      <c r="I17" s="496">
        <v>99</v>
      </c>
      <c r="J17" s="496">
        <v>999</v>
      </c>
      <c r="K17" s="496">
        <v>99</v>
      </c>
      <c r="L17" s="496">
        <v>99</v>
      </c>
      <c r="M17" s="496">
        <v>99</v>
      </c>
      <c r="N17" s="496">
        <v>99</v>
      </c>
      <c r="O17" s="496">
        <v>99</v>
      </c>
      <c r="P17" s="496">
        <v>9999</v>
      </c>
      <c r="Q17" s="496">
        <v>318</v>
      </c>
      <c r="R17" s="496">
        <v>1516</v>
      </c>
      <c r="S17" s="496">
        <v>4.158311345646438</v>
      </c>
      <c r="T17" s="496">
        <v>5.9709762532981552</v>
      </c>
      <c r="U17" s="496">
        <v>247.41391820580515</v>
      </c>
      <c r="V17" s="496">
        <v>2.704485488126648</v>
      </c>
      <c r="W17" s="496">
        <v>36.675461741424805</v>
      </c>
      <c r="X17" s="496">
        <v>3.3641160949868074</v>
      </c>
      <c r="Y17" s="496">
        <v>57.967442961428915</v>
      </c>
      <c r="Z17" s="496">
        <v>1.1679552970414171</v>
      </c>
      <c r="AA17" s="496">
        <v>1.9343995671659784</v>
      </c>
      <c r="AB17" s="496">
        <v>62.143413056500009</v>
      </c>
      <c r="AC17" s="496">
        <v>61.228682149384809</v>
      </c>
      <c r="AD17" s="496">
        <v>51.501339835548031</v>
      </c>
      <c r="AE17" s="496">
        <v>100</v>
      </c>
      <c r="AF17" s="496">
        <v>100</v>
      </c>
      <c r="AG17" s="496">
        <v>689.21820615796491</v>
      </c>
      <c r="AH17" s="496">
        <v>1.7150395778364107</v>
      </c>
      <c r="AI17" s="496">
        <v>12.532981530343008</v>
      </c>
      <c r="AJ17" s="496">
        <v>159.57802216206659</v>
      </c>
      <c r="AK17" s="496">
        <v>66.539174971639454</v>
      </c>
      <c r="AL17" s="496">
        <v>25.669301397739581</v>
      </c>
      <c r="AM17" s="496">
        <v>30.541767017298156</v>
      </c>
      <c r="AN17" s="496">
        <v>99</v>
      </c>
      <c r="AO17" s="496">
        <v>99</v>
      </c>
      <c r="AP17" s="496">
        <v>99</v>
      </c>
      <c r="AQ17" s="496">
        <v>99</v>
      </c>
      <c r="AR17" s="496"/>
      <c r="AS17" s="496"/>
      <c r="AT17" s="496"/>
      <c r="AU17" s="496"/>
    </row>
    <row r="18" spans="1:47">
      <c r="A18" s="496">
        <v>1</v>
      </c>
      <c r="B18" s="496">
        <v>17</v>
      </c>
      <c r="C18" s="496">
        <v>2012</v>
      </c>
      <c r="D18" s="496">
        <v>99</v>
      </c>
      <c r="E18" s="496">
        <v>99</v>
      </c>
      <c r="F18" s="496">
        <v>99</v>
      </c>
      <c r="G18" s="496">
        <v>99</v>
      </c>
      <c r="H18" s="496">
        <v>99</v>
      </c>
      <c r="I18" s="496">
        <v>99</v>
      </c>
      <c r="J18" s="496">
        <v>999</v>
      </c>
      <c r="K18" s="496">
        <v>99</v>
      </c>
      <c r="L18" s="496">
        <v>99</v>
      </c>
      <c r="M18" s="496">
        <v>99</v>
      </c>
      <c r="N18" s="496">
        <v>99</v>
      </c>
      <c r="O18" s="496">
        <v>99</v>
      </c>
      <c r="P18" s="496">
        <v>9999</v>
      </c>
      <c r="Q18" s="496">
        <v>366</v>
      </c>
      <c r="R18" s="496">
        <v>1786</v>
      </c>
      <c r="S18" s="496">
        <v>4.1567749160134371</v>
      </c>
      <c r="T18" s="496">
        <v>5.8896976483762602</v>
      </c>
      <c r="U18" s="496">
        <v>242.6018477043676</v>
      </c>
      <c r="V18" s="496">
        <v>3.1914893617021289</v>
      </c>
      <c r="W18" s="496">
        <v>35.274356103023528</v>
      </c>
      <c r="X18" s="496">
        <v>2.2396416573348263</v>
      </c>
      <c r="Y18" s="496">
        <v>54.73331856556301</v>
      </c>
      <c r="Z18" s="496">
        <v>1.2185811843092977</v>
      </c>
      <c r="AA18" s="496">
        <v>1.69170137672143</v>
      </c>
      <c r="AB18" s="496">
        <v>65.670113244724362</v>
      </c>
      <c r="AC18" s="496">
        <v>59.145441314925542</v>
      </c>
      <c r="AD18" s="496">
        <v>46.27863781539078</v>
      </c>
      <c r="AE18" s="496">
        <v>100</v>
      </c>
      <c r="AF18" s="496">
        <v>100</v>
      </c>
      <c r="AG18" s="496">
        <v>687.97962648556859</v>
      </c>
      <c r="AH18" s="496">
        <v>0</v>
      </c>
      <c r="AI18" s="496">
        <v>15.453527435610299</v>
      </c>
      <c r="AJ18" s="496">
        <v>146.24114185596861</v>
      </c>
      <c r="AK18" s="496">
        <v>58.915627229066203</v>
      </c>
      <c r="AL18" s="496">
        <v>22.916689756430817</v>
      </c>
      <c r="AM18" s="496">
        <v>26.32305811482248</v>
      </c>
      <c r="AN18" s="496">
        <v>99</v>
      </c>
      <c r="AO18" s="496">
        <v>99</v>
      </c>
      <c r="AP18" s="496">
        <v>99</v>
      </c>
      <c r="AQ18" s="496">
        <v>99</v>
      </c>
      <c r="AR18" s="496"/>
      <c r="AS18" s="496"/>
      <c r="AT18" s="496"/>
      <c r="AU18" s="496"/>
    </row>
    <row r="19" spans="1:47">
      <c r="A19" s="496">
        <v>1</v>
      </c>
      <c r="B19" s="496">
        <v>18</v>
      </c>
      <c r="C19" s="496">
        <v>2013</v>
      </c>
      <c r="D19" s="496">
        <v>99</v>
      </c>
      <c r="E19" s="496">
        <v>99</v>
      </c>
      <c r="F19" s="496">
        <v>99</v>
      </c>
      <c r="G19" s="496">
        <v>99</v>
      </c>
      <c r="H19" s="496">
        <v>99</v>
      </c>
      <c r="I19" s="496">
        <v>99</v>
      </c>
      <c r="J19" s="496">
        <v>999</v>
      </c>
      <c r="K19" s="496">
        <v>99</v>
      </c>
      <c r="L19" s="496">
        <v>99</v>
      </c>
      <c r="M19" s="496">
        <v>99</v>
      </c>
      <c r="N19" s="496">
        <v>99</v>
      </c>
      <c r="O19" s="496">
        <v>99</v>
      </c>
      <c r="P19" s="496">
        <v>9999</v>
      </c>
      <c r="Q19" s="496">
        <v>365</v>
      </c>
      <c r="R19" s="496">
        <v>1966.4</v>
      </c>
      <c r="S19" s="496">
        <v>4.2804109031733129</v>
      </c>
      <c r="T19" s="496">
        <v>6.3664564686737197</v>
      </c>
      <c r="U19" s="496">
        <v>251.91848047192815</v>
      </c>
      <c r="V19" s="496">
        <v>2.898698128559805</v>
      </c>
      <c r="W19" s="496">
        <v>47.803091944670449</v>
      </c>
      <c r="X19" s="496">
        <v>2.5427176566314071</v>
      </c>
      <c r="Y19" s="496">
        <v>55.038534458464163</v>
      </c>
      <c r="Z19" s="496">
        <v>1.1085054307797817</v>
      </c>
      <c r="AA19" s="496">
        <v>1.8701396822645888</v>
      </c>
      <c r="AB19" s="496">
        <v>61.975688397884561</v>
      </c>
      <c r="AC19" s="496">
        <v>60.092395696691995</v>
      </c>
      <c r="AD19" s="496">
        <v>52.436015340920527</v>
      </c>
      <c r="AE19" s="496">
        <v>100</v>
      </c>
      <c r="AF19" s="496">
        <v>100</v>
      </c>
      <c r="AG19" s="496">
        <v>699.45661072451901</v>
      </c>
      <c r="AH19" s="496">
        <v>2.5935720097640353</v>
      </c>
      <c r="AI19" s="496">
        <v>15.256305939788442</v>
      </c>
      <c r="AJ19" s="496">
        <v>151.54735551052565</v>
      </c>
      <c r="AK19" s="496">
        <v>48.79780416244305</v>
      </c>
      <c r="AL19" s="496">
        <v>16.995565333050465</v>
      </c>
      <c r="AM19" s="496">
        <v>15.100507167056127</v>
      </c>
      <c r="AN19" s="496">
        <v>99</v>
      </c>
      <c r="AO19" s="496">
        <v>99</v>
      </c>
      <c r="AP19" s="496">
        <v>99</v>
      </c>
      <c r="AQ19" s="496">
        <v>99</v>
      </c>
      <c r="AR19" s="496"/>
      <c r="AS19" s="496"/>
      <c r="AT19" s="496"/>
      <c r="AU19" s="496"/>
    </row>
    <row r="20" spans="1:47">
      <c r="A20" s="496">
        <v>1</v>
      </c>
      <c r="B20" s="496">
        <v>19</v>
      </c>
      <c r="C20" s="496">
        <v>2014</v>
      </c>
      <c r="D20" s="496">
        <v>99</v>
      </c>
      <c r="E20" s="496">
        <v>99</v>
      </c>
      <c r="F20" s="496">
        <v>99</v>
      </c>
      <c r="G20" s="496">
        <v>99</v>
      </c>
      <c r="H20" s="496">
        <v>99</v>
      </c>
      <c r="I20" s="496">
        <v>99</v>
      </c>
      <c r="J20" s="496">
        <v>999</v>
      </c>
      <c r="K20" s="496">
        <v>99</v>
      </c>
      <c r="L20" s="496">
        <v>99</v>
      </c>
      <c r="M20" s="496">
        <v>99</v>
      </c>
      <c r="N20" s="496">
        <v>99</v>
      </c>
      <c r="O20" s="496">
        <v>99</v>
      </c>
      <c r="P20" s="496">
        <v>9999</v>
      </c>
      <c r="Q20" s="496">
        <v>359</v>
      </c>
      <c r="R20" s="496">
        <v>1931</v>
      </c>
      <c r="S20" s="496">
        <v>4.5515277058518899</v>
      </c>
      <c r="T20" s="496">
        <v>6.5950284826514771</v>
      </c>
      <c r="U20" s="496">
        <v>259.50590367685123</v>
      </c>
      <c r="V20" s="496">
        <v>4.8161574313827042</v>
      </c>
      <c r="W20" s="496">
        <v>53.392024857586733</v>
      </c>
      <c r="X20" s="496">
        <v>3.1071983428275511</v>
      </c>
      <c r="Y20" s="496">
        <v>55.307188523566225</v>
      </c>
      <c r="Z20" s="496">
        <v>1.1368373988836931</v>
      </c>
      <c r="AA20" s="496">
        <v>1.9410408822573064</v>
      </c>
      <c r="AB20" s="496">
        <v>55.234837337072896</v>
      </c>
      <c r="AC20" s="496">
        <v>52.794842782180304</v>
      </c>
      <c r="AD20" s="496">
        <v>46.00510746563301</v>
      </c>
      <c r="AE20" s="496">
        <v>100</v>
      </c>
      <c r="AF20" s="496">
        <v>100</v>
      </c>
      <c r="AG20" s="496">
        <v>687.8372456964006</v>
      </c>
      <c r="AH20" s="496">
        <v>1.5535991714137756</v>
      </c>
      <c r="AI20" s="496">
        <v>19.109269808389431</v>
      </c>
      <c r="AJ20" s="496">
        <v>150.98102984242169</v>
      </c>
      <c r="AK20" s="496">
        <v>54.365479612006993</v>
      </c>
      <c r="AL20" s="496">
        <v>10.875635960521125</v>
      </c>
      <c r="AM20" s="496">
        <v>12.480532602627383</v>
      </c>
      <c r="AN20" s="496">
        <v>99</v>
      </c>
      <c r="AO20" s="496">
        <v>99</v>
      </c>
      <c r="AP20" s="496">
        <v>99</v>
      </c>
      <c r="AQ20" s="496">
        <v>99</v>
      </c>
      <c r="AR20" s="496"/>
      <c r="AS20" s="496"/>
      <c r="AT20" s="496"/>
      <c r="AU20" s="496"/>
    </row>
    <row r="21" spans="1:47">
      <c r="A21" s="496">
        <v>1</v>
      </c>
      <c r="B21" s="496">
        <v>20</v>
      </c>
      <c r="C21" s="496">
        <v>2015</v>
      </c>
      <c r="D21" s="496">
        <v>99</v>
      </c>
      <c r="E21" s="496">
        <v>99</v>
      </c>
      <c r="F21" s="496">
        <v>99</v>
      </c>
      <c r="G21" s="496">
        <v>99</v>
      </c>
      <c r="H21" s="496">
        <v>99</v>
      </c>
      <c r="I21" s="496">
        <v>99</v>
      </c>
      <c r="J21" s="496">
        <v>999</v>
      </c>
      <c r="K21" s="496">
        <v>99</v>
      </c>
      <c r="L21" s="496">
        <v>99</v>
      </c>
      <c r="M21" s="496">
        <v>99</v>
      </c>
      <c r="N21" s="496">
        <v>99</v>
      </c>
      <c r="O21" s="496">
        <v>99</v>
      </c>
      <c r="P21" s="496">
        <v>9999</v>
      </c>
      <c r="Q21" s="496">
        <v>370</v>
      </c>
      <c r="R21" s="496">
        <v>2020</v>
      </c>
      <c r="S21" s="496">
        <v>4.6861386138613854</v>
      </c>
      <c r="T21" s="496">
        <v>6.8871287128712879</v>
      </c>
      <c r="U21" s="496">
        <v>268.40678217821829</v>
      </c>
      <c r="V21" s="496">
        <v>5.9900990099009901</v>
      </c>
      <c r="W21" s="496">
        <v>59.059405940594061</v>
      </c>
      <c r="X21" s="496">
        <v>7.3267326732673261</v>
      </c>
      <c r="Y21" s="496">
        <v>58.911058893406079</v>
      </c>
      <c r="Z21" s="496">
        <v>1.1754527000662871</v>
      </c>
      <c r="AA21" s="496">
        <v>1.8882473075114103</v>
      </c>
      <c r="AB21" s="496">
        <v>54.402342848805581</v>
      </c>
      <c r="AC21" s="496">
        <v>57.733222725865637</v>
      </c>
      <c r="AD21" s="496">
        <v>39.108882812792579</v>
      </c>
      <c r="AE21" s="496">
        <v>100</v>
      </c>
      <c r="AF21" s="496">
        <v>100</v>
      </c>
      <c r="AG21" s="496">
        <v>689.06334164588554</v>
      </c>
      <c r="AH21" s="496">
        <v>1.2376237623762376</v>
      </c>
      <c r="AI21" s="496">
        <v>18.019801980198025</v>
      </c>
      <c r="AJ21" s="496">
        <v>163.63561940470237</v>
      </c>
      <c r="AK21" s="496">
        <v>54.514935141647584</v>
      </c>
      <c r="AL21" s="496">
        <v>24.721930458445019</v>
      </c>
      <c r="AM21" s="496">
        <v>15.497613498325062</v>
      </c>
      <c r="AN21" s="496">
        <v>99</v>
      </c>
      <c r="AO21" s="496">
        <v>99</v>
      </c>
      <c r="AP21" s="496">
        <v>99</v>
      </c>
      <c r="AQ21" s="496">
        <v>99</v>
      </c>
      <c r="AR21" s="496"/>
      <c r="AS21" s="496"/>
      <c r="AT21" s="496">
        <v>40.841584158415849</v>
      </c>
      <c r="AU21" s="496">
        <v>16.188118811881189</v>
      </c>
    </row>
    <row r="22" spans="1:47">
      <c r="A22" s="496">
        <v>1</v>
      </c>
      <c r="B22" s="496">
        <v>21</v>
      </c>
      <c r="C22" s="496">
        <v>2016</v>
      </c>
      <c r="D22" s="496">
        <v>99</v>
      </c>
      <c r="E22" s="496">
        <v>99</v>
      </c>
      <c r="F22" s="496">
        <v>99</v>
      </c>
      <c r="G22" s="496">
        <v>99</v>
      </c>
      <c r="H22" s="496">
        <v>99</v>
      </c>
      <c r="I22" s="496">
        <v>99</v>
      </c>
      <c r="J22" s="496">
        <v>999</v>
      </c>
      <c r="K22" s="496">
        <v>99</v>
      </c>
      <c r="L22" s="496">
        <v>99</v>
      </c>
      <c r="M22" s="496">
        <v>99</v>
      </c>
      <c r="N22" s="496">
        <v>99</v>
      </c>
      <c r="O22" s="496">
        <v>99</v>
      </c>
      <c r="P22" s="496">
        <v>9999</v>
      </c>
      <c r="Q22" s="496">
        <v>370</v>
      </c>
      <c r="R22" s="496">
        <v>2158</v>
      </c>
      <c r="S22" s="496">
        <v>4.5810936051899915</v>
      </c>
      <c r="T22" s="496">
        <v>6.9026876737720109</v>
      </c>
      <c r="U22" s="496">
        <v>270.5708526413344</v>
      </c>
      <c r="V22" s="496">
        <v>3.7998146431881374</v>
      </c>
      <c r="W22" s="496">
        <v>59.360518999073214</v>
      </c>
      <c r="X22" s="496">
        <v>6.070435588507876</v>
      </c>
      <c r="Y22" s="496">
        <v>58.429953694211918</v>
      </c>
      <c r="Z22" s="496">
        <v>1.1299504649906564</v>
      </c>
      <c r="AA22" s="496">
        <v>1.9320673752938224</v>
      </c>
      <c r="AB22" s="496">
        <v>56.586571165658761</v>
      </c>
      <c r="AC22" s="496">
        <v>55.082349145045455</v>
      </c>
      <c r="AD22" s="496">
        <v>48.544349257394259</v>
      </c>
      <c r="AE22" s="496">
        <v>100</v>
      </c>
      <c r="AF22" s="496">
        <v>100</v>
      </c>
      <c r="AG22" s="496">
        <v>691.18245125348199</v>
      </c>
      <c r="AH22" s="496"/>
      <c r="AI22" s="496">
        <v>16.311399443929563</v>
      </c>
      <c r="AJ22" s="496">
        <v>148.96830484378339</v>
      </c>
      <c r="AK22" s="496">
        <v>57.118327238212707</v>
      </c>
      <c r="AL22" s="496">
        <v>25.388562951563717</v>
      </c>
      <c r="AM22" s="496">
        <v>13.80752763708308</v>
      </c>
      <c r="AN22" s="496">
        <v>99</v>
      </c>
      <c r="AO22" s="496">
        <v>99</v>
      </c>
      <c r="AP22" s="496">
        <v>99</v>
      </c>
      <c r="AQ22" s="496">
        <v>99</v>
      </c>
      <c r="AR22" s="496"/>
      <c r="AS22" s="496"/>
      <c r="AT22" s="496">
        <v>41.612604263206656</v>
      </c>
      <c r="AU22" s="496">
        <v>12.789620018535681</v>
      </c>
    </row>
    <row r="23" spans="1:47">
      <c r="A23" s="496">
        <v>1</v>
      </c>
      <c r="B23" s="496">
        <v>22</v>
      </c>
      <c r="C23" s="496">
        <v>2017</v>
      </c>
      <c r="D23" s="496">
        <v>99</v>
      </c>
      <c r="E23" s="496">
        <v>99</v>
      </c>
      <c r="F23" s="496">
        <v>99</v>
      </c>
      <c r="G23" s="496">
        <v>99</v>
      </c>
      <c r="H23" s="496">
        <v>99</v>
      </c>
      <c r="I23" s="496">
        <v>99</v>
      </c>
      <c r="J23" s="496">
        <v>999</v>
      </c>
      <c r="K23" s="496">
        <v>99</v>
      </c>
      <c r="L23" s="496">
        <v>99</v>
      </c>
      <c r="M23" s="496">
        <v>99</v>
      </c>
      <c r="N23" s="496">
        <v>99</v>
      </c>
      <c r="O23" s="496">
        <v>99</v>
      </c>
      <c r="P23" s="496">
        <v>9999</v>
      </c>
      <c r="Q23" s="496">
        <v>375</v>
      </c>
      <c r="R23" s="496">
        <v>2297</v>
      </c>
      <c r="S23" s="496">
        <v>4.5703090988245538</v>
      </c>
      <c r="T23" s="496">
        <v>6.8955158902916862</v>
      </c>
      <c r="U23" s="496">
        <v>267.85198084457966</v>
      </c>
      <c r="V23" s="496">
        <v>4.1793643883326075</v>
      </c>
      <c r="W23" s="496">
        <v>59.338267305180658</v>
      </c>
      <c r="X23" s="496">
        <v>7.8798432738354371</v>
      </c>
      <c r="Y23" s="496">
        <v>64.189228354776603</v>
      </c>
      <c r="Z23" s="496">
        <v>1.164878404856833</v>
      </c>
      <c r="AA23" s="496">
        <v>1.9035200778660999</v>
      </c>
      <c r="AB23" s="496">
        <v>57.069942102877349</v>
      </c>
      <c r="AC23" s="496">
        <v>60.351720882550595</v>
      </c>
      <c r="AD23" s="496">
        <v>49.23871306964655</v>
      </c>
      <c r="AE23" s="496">
        <v>100</v>
      </c>
      <c r="AF23" s="496">
        <v>100</v>
      </c>
      <c r="AG23" s="496">
        <v>678.33726003490403</v>
      </c>
      <c r="AH23" s="496">
        <v>0.4788855028297781</v>
      </c>
      <c r="AI23" s="496">
        <v>18.85067479320853</v>
      </c>
      <c r="AJ23" s="496">
        <v>148.05308982760644</v>
      </c>
      <c r="AK23" s="496">
        <v>56.246406457652149</v>
      </c>
      <c r="AL23" s="496">
        <v>29.668657296066137</v>
      </c>
      <c r="AM23" s="496">
        <v>18.644547698281745</v>
      </c>
      <c r="AN23" s="496">
        <v>99</v>
      </c>
      <c r="AO23" s="496">
        <v>99</v>
      </c>
      <c r="AP23" s="496">
        <v>99</v>
      </c>
      <c r="AQ23" s="496">
        <v>99</v>
      </c>
      <c r="AR23" s="496"/>
      <c r="AS23" s="496"/>
      <c r="AT23" s="496">
        <v>40.444057466260347</v>
      </c>
      <c r="AU23" s="496">
        <v>14.410100130605137</v>
      </c>
    </row>
    <row r="24" spans="1:47">
      <c r="A24" s="496">
        <v>1</v>
      </c>
      <c r="B24" s="496">
        <v>23</v>
      </c>
      <c r="C24" s="496">
        <v>2018</v>
      </c>
      <c r="D24" s="496">
        <v>99</v>
      </c>
      <c r="E24" s="496">
        <v>99</v>
      </c>
      <c r="F24" s="496">
        <v>99</v>
      </c>
      <c r="G24" s="496">
        <v>99</v>
      </c>
      <c r="H24" s="496">
        <v>99</v>
      </c>
      <c r="I24" s="496">
        <v>99</v>
      </c>
      <c r="J24" s="496">
        <v>999</v>
      </c>
      <c r="K24" s="496">
        <v>99</v>
      </c>
      <c r="L24" s="496">
        <v>99</v>
      </c>
      <c r="M24" s="496">
        <v>99</v>
      </c>
      <c r="N24" s="496">
        <v>99</v>
      </c>
      <c r="O24" s="496">
        <v>99</v>
      </c>
      <c r="P24" s="496">
        <v>9999</v>
      </c>
      <c r="Q24" s="496">
        <v>353</v>
      </c>
      <c r="R24" s="496">
        <v>2109</v>
      </c>
      <c r="S24" s="496">
        <v>4.3679468942626842</v>
      </c>
      <c r="T24" s="496">
        <v>6.7880512091038403</v>
      </c>
      <c r="U24" s="496">
        <v>263.75516832622043</v>
      </c>
      <c r="V24" s="496">
        <v>2.655286865813181</v>
      </c>
      <c r="W24" s="496">
        <v>57.942152678994795</v>
      </c>
      <c r="X24" s="496">
        <v>6.1166429587482227</v>
      </c>
      <c r="Y24" s="496">
        <v>60.327802069561884</v>
      </c>
      <c r="Z24" s="496">
        <v>1.1560288318433865</v>
      </c>
      <c r="AA24" s="496">
        <v>1.8014612490424351</v>
      </c>
      <c r="AB24" s="496">
        <v>51.802290000982623</v>
      </c>
      <c r="AC24" s="496">
        <v>55.085830220889243</v>
      </c>
      <c r="AD24" s="496">
        <v>53.402320788194089</v>
      </c>
      <c r="AE24" s="496">
        <v>100</v>
      </c>
      <c r="AF24" s="496">
        <v>100</v>
      </c>
      <c r="AG24" s="496">
        <v>660.27743467933487</v>
      </c>
      <c r="AH24" s="496">
        <v>0.42674253200569001</v>
      </c>
      <c r="AI24" s="496">
        <v>20.578473210052152</v>
      </c>
      <c r="AJ24" s="496">
        <v>144.39228037173189</v>
      </c>
      <c r="AK24" s="496">
        <v>49.861795656114801</v>
      </c>
      <c r="AL24" s="496">
        <v>17.164795112580411</v>
      </c>
      <c r="AM24" s="496">
        <v>9.7203784908119832</v>
      </c>
      <c r="AN24" s="496">
        <v>99</v>
      </c>
      <c r="AO24" s="496">
        <v>99</v>
      </c>
      <c r="AP24" s="496">
        <v>99</v>
      </c>
      <c r="AQ24" s="496">
        <v>99</v>
      </c>
      <c r="AR24" s="496">
        <v>203.75351351351355</v>
      </c>
      <c r="AS24" s="496">
        <v>33.273496195034767</v>
      </c>
      <c r="AT24" s="496">
        <v>32.432432432432442</v>
      </c>
      <c r="AU24" s="496">
        <v>12.849691797060224</v>
      </c>
    </row>
    <row r="25" spans="1:47">
      <c r="A25" s="496">
        <v>1</v>
      </c>
      <c r="B25" s="496">
        <v>24</v>
      </c>
      <c r="C25" s="496">
        <v>2019</v>
      </c>
      <c r="D25" s="496">
        <v>99</v>
      </c>
      <c r="E25" s="496">
        <v>99</v>
      </c>
      <c r="F25" s="496">
        <v>99</v>
      </c>
      <c r="G25" s="496">
        <v>99</v>
      </c>
      <c r="H25" s="496">
        <v>99</v>
      </c>
      <c r="I25" s="496">
        <v>99</v>
      </c>
      <c r="J25" s="496">
        <v>999</v>
      </c>
      <c r="K25" s="496">
        <v>99</v>
      </c>
      <c r="L25" s="496">
        <v>99</v>
      </c>
      <c r="M25" s="496">
        <v>99</v>
      </c>
      <c r="N25" s="496">
        <v>99</v>
      </c>
      <c r="O25" s="496">
        <v>99</v>
      </c>
      <c r="P25" s="496">
        <v>9999</v>
      </c>
      <c r="Q25" s="496">
        <v>288</v>
      </c>
      <c r="R25" s="496">
        <v>1531</v>
      </c>
      <c r="S25" s="496">
        <v>4.1606792945787054</v>
      </c>
      <c r="T25" s="496">
        <v>7.2096668843892884</v>
      </c>
      <c r="U25" s="496">
        <v>268.04263226649277</v>
      </c>
      <c r="V25" s="496">
        <v>1.6982364467668187</v>
      </c>
      <c r="W25" s="496">
        <v>69.431743958197259</v>
      </c>
      <c r="X25" s="496">
        <v>6.2704114957544084</v>
      </c>
      <c r="Y25" s="496">
        <v>61.859712634466163</v>
      </c>
      <c r="Z25" s="496">
        <v>0.94956860277392996</v>
      </c>
      <c r="AA25" s="496">
        <v>1.6439618810373124</v>
      </c>
      <c r="AB25" s="496">
        <v>51.520933958441447</v>
      </c>
      <c r="AC25" s="496">
        <v>53.630491071103435</v>
      </c>
      <c r="AD25" s="496">
        <v>51.357113207049849</v>
      </c>
      <c r="AE25" s="496">
        <v>100</v>
      </c>
      <c r="AF25" s="496">
        <v>100</v>
      </c>
      <c r="AG25" s="496">
        <v>673.61136512083601</v>
      </c>
      <c r="AH25" s="496">
        <v>0</v>
      </c>
      <c r="AI25" s="496">
        <v>23.2527759634226</v>
      </c>
      <c r="AJ25" s="496">
        <v>142.62317092447003</v>
      </c>
      <c r="AK25" s="496">
        <v>47.345825613159086</v>
      </c>
      <c r="AL25" s="496">
        <v>25.531100357199435</v>
      </c>
      <c r="AM25" s="496">
        <v>16.322436292502079</v>
      </c>
      <c r="AN25" s="496">
        <v>99</v>
      </c>
      <c r="AO25" s="496">
        <v>99</v>
      </c>
      <c r="AP25" s="496">
        <v>99</v>
      </c>
      <c r="AQ25" s="496">
        <v>99</v>
      </c>
      <c r="AR25" s="496">
        <v>206.30246113989637</v>
      </c>
      <c r="AS25" s="496">
        <v>29.805879278406728</v>
      </c>
      <c r="AT25" s="496">
        <v>24.49379490529066</v>
      </c>
      <c r="AU25" s="496">
        <v>6.2050947093403011</v>
      </c>
    </row>
    <row r="26" spans="1:47">
      <c r="A26" s="496">
        <v>1</v>
      </c>
      <c r="B26" s="496">
        <v>25</v>
      </c>
      <c r="C26" s="496">
        <v>2020</v>
      </c>
      <c r="D26" s="496">
        <v>99</v>
      </c>
      <c r="E26" s="496">
        <v>99</v>
      </c>
      <c r="F26" s="496">
        <v>99</v>
      </c>
      <c r="G26" s="496">
        <v>99</v>
      </c>
      <c r="H26" s="496">
        <v>99</v>
      </c>
      <c r="I26" s="496">
        <v>99</v>
      </c>
      <c r="J26" s="496">
        <v>999</v>
      </c>
      <c r="K26" s="496">
        <v>99</v>
      </c>
      <c r="L26" s="496">
        <v>99</v>
      </c>
      <c r="M26" s="496">
        <v>99</v>
      </c>
      <c r="N26" s="496">
        <v>99</v>
      </c>
      <c r="O26" s="496">
        <v>99</v>
      </c>
      <c r="P26" s="496">
        <v>9999</v>
      </c>
      <c r="Q26" s="496">
        <v>332</v>
      </c>
      <c r="R26" s="496">
        <v>1816</v>
      </c>
      <c r="S26" s="496">
        <v>4.3766519823788554</v>
      </c>
      <c r="T26" s="496">
        <v>6.9234581497797363</v>
      </c>
      <c r="U26" s="496">
        <v>264.44167951541806</v>
      </c>
      <c r="V26" s="496">
        <v>3.0286343612334803</v>
      </c>
      <c r="W26" s="496">
        <v>62.940528634361243</v>
      </c>
      <c r="X26" s="496">
        <v>6.2224669603524241</v>
      </c>
      <c r="Y26" s="496">
        <v>60.633137114927344</v>
      </c>
      <c r="Z26" s="496">
        <v>0.98007968638221732</v>
      </c>
      <c r="AA26" s="496">
        <v>1.6115566739791685</v>
      </c>
      <c r="AB26" s="496">
        <v>43.087251144955928</v>
      </c>
      <c r="AC26" s="496">
        <v>55.409727106953433</v>
      </c>
      <c r="AD26" s="496">
        <v>43.48776885921135</v>
      </c>
      <c r="AE26" s="496">
        <v>100</v>
      </c>
      <c r="AF26" s="496">
        <v>100</v>
      </c>
      <c r="AG26" s="496">
        <v>670.25289895085587</v>
      </c>
      <c r="AH26" s="496">
        <v>0</v>
      </c>
      <c r="AI26" s="496">
        <v>25.385462555066077</v>
      </c>
      <c r="AJ26" s="496">
        <v>155.60474671969689</v>
      </c>
      <c r="AK26" s="496">
        <v>45.001708568334465</v>
      </c>
      <c r="AL26" s="496">
        <v>20.554071485583979</v>
      </c>
      <c r="AM26" s="496">
        <v>4.8529780961768196</v>
      </c>
      <c r="AN26" s="496">
        <v>99</v>
      </c>
      <c r="AO26" s="496">
        <v>99</v>
      </c>
      <c r="AP26" s="496">
        <v>99</v>
      </c>
      <c r="AQ26" s="496">
        <v>99</v>
      </c>
      <c r="AR26" s="496">
        <v>205.99730021598276</v>
      </c>
      <c r="AS26" s="496">
        <v>29.622715936753739</v>
      </c>
      <c r="AT26" s="496">
        <v>26.321585903083704</v>
      </c>
      <c r="AU26" s="496">
        <v>11.123348017621147</v>
      </c>
    </row>
    <row r="27" spans="1:47">
      <c r="A27" s="496">
        <v>1</v>
      </c>
      <c r="B27" s="496">
        <v>26</v>
      </c>
      <c r="C27" s="496">
        <v>2021</v>
      </c>
      <c r="D27" s="496">
        <v>99</v>
      </c>
      <c r="E27" s="496">
        <v>99</v>
      </c>
      <c r="F27" s="496">
        <v>99</v>
      </c>
      <c r="G27" s="496">
        <v>99</v>
      </c>
      <c r="H27" s="496">
        <v>99</v>
      </c>
      <c r="I27" s="496">
        <v>99</v>
      </c>
      <c r="J27" s="496">
        <v>999</v>
      </c>
      <c r="K27" s="496">
        <v>99</v>
      </c>
      <c r="L27" s="496">
        <v>99</v>
      </c>
      <c r="M27" s="496">
        <v>99</v>
      </c>
      <c r="N27" s="496">
        <v>99</v>
      </c>
      <c r="O27" s="496">
        <v>99</v>
      </c>
      <c r="P27" s="496">
        <v>9999</v>
      </c>
      <c r="Q27" s="496">
        <v>451</v>
      </c>
      <c r="R27" s="496">
        <v>2350</v>
      </c>
      <c r="S27" s="496">
        <v>4.3378723404255322</v>
      </c>
      <c r="T27" s="496">
        <v>7.0510638297872319</v>
      </c>
      <c r="U27" s="496">
        <v>265.33561276595702</v>
      </c>
      <c r="V27" s="496">
        <v>3.4468085106382969</v>
      </c>
      <c r="W27" s="496">
        <v>64.382978723404236</v>
      </c>
      <c r="X27" s="496">
        <v>7.2340425531914896</v>
      </c>
      <c r="Y27" s="496">
        <v>62.776692750654185</v>
      </c>
      <c r="Z27" s="496">
        <v>1.0868125093646759</v>
      </c>
      <c r="AA27" s="496">
        <v>1.7454953988524646</v>
      </c>
      <c r="AB27" s="496">
        <v>45.59935848560913</v>
      </c>
      <c r="AC27" s="496">
        <v>51.320012561982722</v>
      </c>
      <c r="AD27" s="496">
        <v>54.092620384987661</v>
      </c>
      <c r="AE27" s="496">
        <v>100</v>
      </c>
      <c r="AF27" s="496">
        <v>100</v>
      </c>
      <c r="AG27" s="496">
        <v>684.10778443113782</v>
      </c>
      <c r="AH27" s="496">
        <v>0.12765957446808507</v>
      </c>
      <c r="AI27" s="496">
        <v>24.723404255319146</v>
      </c>
      <c r="AJ27" s="496">
        <v>165.18884757404649</v>
      </c>
      <c r="AK27" s="496">
        <v>48.472624464215549</v>
      </c>
      <c r="AL27" s="496">
        <v>23.683882840330579</v>
      </c>
      <c r="AM27" s="496">
        <v>4.3003128359118659</v>
      </c>
      <c r="AN27" s="496">
        <v>99</v>
      </c>
      <c r="AO27" s="496">
        <v>99</v>
      </c>
      <c r="AP27" s="496">
        <v>99</v>
      </c>
      <c r="AQ27" s="496">
        <v>99</v>
      </c>
      <c r="AR27" s="496">
        <v>205.59669211195924</v>
      </c>
      <c r="AS27" s="496">
        <v>29.571203759141497</v>
      </c>
      <c r="AT27" s="496">
        <v>24.765957446808518</v>
      </c>
      <c r="AU27" s="496">
        <v>12.595744680851062</v>
      </c>
    </row>
    <row r="28" spans="1:47">
      <c r="A28" s="496">
        <v>1</v>
      </c>
      <c r="B28" s="496">
        <v>27</v>
      </c>
      <c r="C28" s="496">
        <v>2022</v>
      </c>
      <c r="D28" s="496">
        <v>99</v>
      </c>
      <c r="E28" s="496">
        <v>99</v>
      </c>
      <c r="F28" s="496">
        <v>99</v>
      </c>
      <c r="G28" s="496">
        <v>99</v>
      </c>
      <c r="H28" s="496">
        <v>99</v>
      </c>
      <c r="I28" s="496">
        <v>99</v>
      </c>
      <c r="J28" s="496">
        <v>999</v>
      </c>
      <c r="K28" s="496">
        <v>99</v>
      </c>
      <c r="L28" s="496">
        <v>99</v>
      </c>
      <c r="M28" s="496">
        <v>99</v>
      </c>
      <c r="N28" s="496">
        <v>99</v>
      </c>
      <c r="O28" s="496">
        <v>99</v>
      </c>
      <c r="P28" s="496">
        <v>9999</v>
      </c>
      <c r="Q28" s="496">
        <v>537</v>
      </c>
      <c r="R28" s="496">
        <v>2696</v>
      </c>
      <c r="S28" s="496">
        <v>4.3523738872403559</v>
      </c>
      <c r="T28" s="496">
        <v>6.9629080118694349</v>
      </c>
      <c r="U28" s="496">
        <v>260.21965133531097</v>
      </c>
      <c r="V28" s="496">
        <v>15.244807121661722</v>
      </c>
      <c r="W28" s="496">
        <v>61.313056379821965</v>
      </c>
      <c r="X28" s="496">
        <v>7.3442136498516319</v>
      </c>
      <c r="Y28" s="496">
        <v>68.463690114703397</v>
      </c>
      <c r="Z28" s="496">
        <v>1.2739172989408205</v>
      </c>
      <c r="AA28" s="496">
        <v>1.8447023757342711</v>
      </c>
      <c r="AB28" s="496">
        <v>53.471788772233353</v>
      </c>
      <c r="AC28" s="496">
        <v>53.388554932229553</v>
      </c>
      <c r="AD28" s="496">
        <v>45.413844142629081</v>
      </c>
      <c r="AE28" s="496">
        <v>100</v>
      </c>
      <c r="AF28" s="496">
        <v>100</v>
      </c>
      <c r="AG28" s="496">
        <v>680.13343384847349</v>
      </c>
      <c r="AH28" s="496">
        <v>3.7091988130563809E-2</v>
      </c>
      <c r="AI28" s="496">
        <v>23.627596439169139</v>
      </c>
      <c r="AJ28" s="496">
        <v>176.24271886639173</v>
      </c>
      <c r="AK28" s="496">
        <v>41.696783877315667</v>
      </c>
      <c r="AL28" s="496">
        <v>22.845619236544042</v>
      </c>
      <c r="AM28" s="496">
        <v>-3.0451422116047659</v>
      </c>
      <c r="AN28" s="496">
        <v>99</v>
      </c>
      <c r="AO28" s="496">
        <v>99</v>
      </c>
      <c r="AP28" s="496">
        <v>99</v>
      </c>
      <c r="AQ28" s="496">
        <v>99</v>
      </c>
      <c r="AR28" s="496">
        <v>204.97097625329812</v>
      </c>
      <c r="AS28" s="496">
        <v>29.499526209685762</v>
      </c>
      <c r="AT28" s="496">
        <v>22.218100890207715</v>
      </c>
      <c r="AU28" s="496">
        <v>15.244807121661722</v>
      </c>
    </row>
    <row r="29" spans="1:47" s="478" customFormat="1">
      <c r="A29" s="496">
        <v>1</v>
      </c>
      <c r="B29" s="496">
        <v>28</v>
      </c>
      <c r="C29" s="496">
        <v>2023</v>
      </c>
      <c r="D29" s="496">
        <v>99</v>
      </c>
      <c r="E29" s="496">
        <v>99</v>
      </c>
      <c r="F29" s="496">
        <v>99</v>
      </c>
      <c r="G29" s="496">
        <v>99</v>
      </c>
      <c r="H29" s="496">
        <v>99</v>
      </c>
      <c r="I29" s="496">
        <v>99</v>
      </c>
      <c r="J29" s="496">
        <v>999</v>
      </c>
      <c r="K29" s="496">
        <v>99</v>
      </c>
      <c r="L29" s="496">
        <v>99</v>
      </c>
      <c r="M29" s="496">
        <v>99</v>
      </c>
      <c r="N29" s="496">
        <v>99</v>
      </c>
      <c r="O29" s="496">
        <v>99</v>
      </c>
      <c r="P29" s="496">
        <v>9999</v>
      </c>
      <c r="Q29" s="496">
        <v>341</v>
      </c>
      <c r="R29" s="496">
        <v>1715</v>
      </c>
      <c r="S29" s="496">
        <v>4.2985422740524788</v>
      </c>
      <c r="T29" s="496">
        <v>6.9766763848396494</v>
      </c>
      <c r="U29" s="496">
        <v>253.28548104956255</v>
      </c>
      <c r="V29" s="496">
        <v>15.335276967930028</v>
      </c>
      <c r="W29" s="496">
        <v>62.21574344023324</v>
      </c>
      <c r="X29" s="496">
        <v>5.6559766763848396</v>
      </c>
      <c r="Y29" s="496">
        <v>65.96594981925071</v>
      </c>
      <c r="Z29" s="496">
        <v>1.2301239255130405</v>
      </c>
      <c r="AA29" s="496">
        <v>1.7696941896866918</v>
      </c>
      <c r="AB29" s="496">
        <v>47.327496994175952</v>
      </c>
      <c r="AC29" s="496">
        <v>47.396136553055314</v>
      </c>
      <c r="AD29" s="496">
        <v>51.157450644637642</v>
      </c>
      <c r="AE29" s="496">
        <v>100</v>
      </c>
      <c r="AF29" s="496">
        <v>100</v>
      </c>
      <c r="AG29" s="496">
        <v>670.24661565626866</v>
      </c>
      <c r="AH29" s="496">
        <v>0.11661807580174922</v>
      </c>
      <c r="AI29" s="496">
        <v>27.580174927113703</v>
      </c>
      <c r="AJ29" s="496">
        <v>159.8778515276199</v>
      </c>
      <c r="AK29" s="496">
        <v>39.913737687864376</v>
      </c>
      <c r="AL29" s="496">
        <v>12.569989292421642</v>
      </c>
      <c r="AM29" s="496">
        <v>-12.155839332010968</v>
      </c>
      <c r="AN29" s="496">
        <v>99</v>
      </c>
      <c r="AO29" s="496">
        <v>99</v>
      </c>
      <c r="AP29" s="496">
        <v>99</v>
      </c>
      <c r="AQ29" s="496">
        <v>99</v>
      </c>
      <c r="AR29" s="496">
        <v>204.10359034726304</v>
      </c>
      <c r="AS29" s="496">
        <v>29.20720524708188</v>
      </c>
      <c r="AT29" s="496">
        <v>21.690962099125365</v>
      </c>
      <c r="AU29" s="496">
        <v>15.335276967930028</v>
      </c>
    </row>
    <row r="30" spans="1:47">
      <c r="A30" s="496">
        <v>1</v>
      </c>
      <c r="B30" s="496">
        <v>29</v>
      </c>
      <c r="C30" s="496">
        <v>2024</v>
      </c>
      <c r="D30" s="496">
        <v>99</v>
      </c>
      <c r="E30" s="496">
        <v>99</v>
      </c>
      <c r="F30" s="496">
        <v>99</v>
      </c>
      <c r="G30" s="496">
        <v>99</v>
      </c>
      <c r="H30" s="496">
        <v>99</v>
      </c>
      <c r="I30" s="496">
        <v>99</v>
      </c>
      <c r="J30" s="496">
        <v>999</v>
      </c>
      <c r="K30" s="496">
        <v>99</v>
      </c>
      <c r="L30" s="496">
        <v>99</v>
      </c>
      <c r="M30" s="496">
        <v>99</v>
      </c>
      <c r="N30" s="496">
        <v>99</v>
      </c>
      <c r="O30" s="496">
        <v>99</v>
      </c>
      <c r="P30" s="496">
        <v>9999</v>
      </c>
      <c r="Q30" s="496">
        <v>314</v>
      </c>
      <c r="R30" s="496">
        <v>1622</v>
      </c>
      <c r="S30" s="496">
        <v>4.3168927250308258</v>
      </c>
      <c r="T30" s="496">
        <v>6.9488286066584468</v>
      </c>
      <c r="U30" s="496">
        <v>247.66023427866855</v>
      </c>
      <c r="V30" s="496">
        <v>13.87176325524044</v>
      </c>
      <c r="W30" s="496">
        <v>59.926017262638723</v>
      </c>
      <c r="X30" s="496">
        <v>5.6720098643649823</v>
      </c>
      <c r="Y30" s="496">
        <v>69.598712399291699</v>
      </c>
      <c r="Z30" s="496">
        <v>1.1744078286728965</v>
      </c>
      <c r="AA30" s="496">
        <v>1.8223764606850861</v>
      </c>
      <c r="AB30" s="496">
        <v>50.724639424516681</v>
      </c>
      <c r="AC30" s="496">
        <v>49.501021744758035</v>
      </c>
      <c r="AD30" s="496">
        <v>48.46141620296747</v>
      </c>
      <c r="AE30" s="496">
        <v>100</v>
      </c>
      <c r="AF30" s="496">
        <v>100</v>
      </c>
      <c r="AG30" s="496">
        <v>658.70006184291924</v>
      </c>
      <c r="AH30" s="496">
        <v>0</v>
      </c>
      <c r="AI30" s="496">
        <v>33.168927250308265</v>
      </c>
      <c r="AJ30" s="496">
        <v>143.91692943794305</v>
      </c>
      <c r="AK30" s="496">
        <v>45.83024929975597</v>
      </c>
      <c r="AL30" s="496">
        <v>19.507698120053977</v>
      </c>
      <c r="AM30" s="496">
        <v>1.8550458733212565</v>
      </c>
      <c r="AN30" s="496">
        <v>99</v>
      </c>
      <c r="AO30" s="496">
        <v>99</v>
      </c>
      <c r="AP30" s="496">
        <v>99</v>
      </c>
      <c r="AQ30" s="496">
        <v>99</v>
      </c>
      <c r="AR30" s="496">
        <v>202.38280766852196</v>
      </c>
      <c r="AS30" s="496">
        <v>29.108385673409568</v>
      </c>
      <c r="AT30" s="496">
        <v>23.674475955610355</v>
      </c>
      <c r="AU30" s="496">
        <v>13.87176325524044</v>
      </c>
    </row>
    <row r="31" spans="1:47">
      <c r="A31" s="496">
        <v>2</v>
      </c>
      <c r="B31" s="496">
        <v>1</v>
      </c>
      <c r="C31" s="496">
        <v>2024</v>
      </c>
      <c r="D31" s="496">
        <v>1</v>
      </c>
      <c r="E31" s="496">
        <v>99</v>
      </c>
      <c r="F31" s="496">
        <v>99</v>
      </c>
      <c r="G31" s="496">
        <v>99</v>
      </c>
      <c r="H31" s="496">
        <v>99</v>
      </c>
      <c r="I31" s="496">
        <v>99</v>
      </c>
      <c r="J31" s="496">
        <v>999</v>
      </c>
      <c r="K31" s="496">
        <v>99</v>
      </c>
      <c r="L31" s="496">
        <v>99</v>
      </c>
      <c r="M31" s="496">
        <v>99</v>
      </c>
      <c r="N31" s="496">
        <v>99</v>
      </c>
      <c r="O31" s="496">
        <v>99</v>
      </c>
      <c r="P31" s="496">
        <v>9999</v>
      </c>
      <c r="Q31" s="496">
        <v>31</v>
      </c>
      <c r="R31" s="496">
        <v>74</v>
      </c>
      <c r="S31" s="496">
        <v>4.3378378378378395</v>
      </c>
      <c r="T31" s="496">
        <v>7.9054054054054044</v>
      </c>
      <c r="U31" s="496">
        <v>268.7040540540541</v>
      </c>
      <c r="V31" s="496">
        <v>8.1081081081081106</v>
      </c>
      <c r="W31" s="496">
        <v>87.837837837837824</v>
      </c>
      <c r="X31" s="496">
        <v>10.810810810810812</v>
      </c>
      <c r="Y31" s="496">
        <v>66.795997289020903</v>
      </c>
      <c r="Z31" s="496">
        <v>0.94835600321744673</v>
      </c>
      <c r="AA31" s="496">
        <v>1.4719808213251857</v>
      </c>
      <c r="AB31" s="496">
        <v>56.841031234723317</v>
      </c>
      <c r="AC31" s="496">
        <v>32.039216097399411</v>
      </c>
      <c r="AD31" s="496">
        <v>57.467752748908303</v>
      </c>
      <c r="AE31" s="496">
        <v>4.562268803945746</v>
      </c>
      <c r="AF31" s="496">
        <v>4.9499271729072749</v>
      </c>
      <c r="AG31" s="496">
        <v>681.75675675675689</v>
      </c>
      <c r="AH31" s="496">
        <v>0</v>
      </c>
      <c r="AI31" s="496">
        <v>21.621621621621625</v>
      </c>
      <c r="AJ31" s="496">
        <v>177.97265283477952</v>
      </c>
      <c r="AK31" s="496">
        <v>49.459910335638909</v>
      </c>
      <c r="AL31" s="496">
        <v>-9.5053503220818119</v>
      </c>
      <c r="AM31" s="496">
        <v>-5.2516257143862157</v>
      </c>
      <c r="AN31" s="496">
        <v>99</v>
      </c>
      <c r="AO31" s="496">
        <v>99</v>
      </c>
      <c r="AP31" s="496">
        <v>99</v>
      </c>
      <c r="AQ31" s="496">
        <v>99</v>
      </c>
      <c r="AR31" s="496">
        <v>207.27027027027023</v>
      </c>
      <c r="AS31" s="496">
        <v>29.55663296030972</v>
      </c>
      <c r="AT31" s="496"/>
      <c r="AU31" s="496"/>
    </row>
    <row r="32" spans="1:47">
      <c r="A32" s="496">
        <v>2</v>
      </c>
      <c r="B32" s="496">
        <v>2</v>
      </c>
      <c r="C32" s="496">
        <v>2024</v>
      </c>
      <c r="D32" s="496">
        <v>2</v>
      </c>
      <c r="E32" s="496">
        <v>99</v>
      </c>
      <c r="F32" s="496">
        <v>99</v>
      </c>
      <c r="G32" s="496">
        <v>99</v>
      </c>
      <c r="H32" s="496">
        <v>99</v>
      </c>
      <c r="I32" s="496">
        <v>99</v>
      </c>
      <c r="J32" s="496">
        <v>999</v>
      </c>
      <c r="K32" s="496">
        <v>99</v>
      </c>
      <c r="L32" s="496">
        <v>99</v>
      </c>
      <c r="M32" s="496">
        <v>99</v>
      </c>
      <c r="N32" s="496">
        <v>99</v>
      </c>
      <c r="O32" s="496">
        <v>99</v>
      </c>
      <c r="P32" s="496">
        <v>9999</v>
      </c>
      <c r="Q32" s="496">
        <v>18</v>
      </c>
      <c r="R32" s="496">
        <v>52</v>
      </c>
      <c r="S32" s="496">
        <v>4.3653846153846141</v>
      </c>
      <c r="T32" s="496">
        <v>7.173076923076926</v>
      </c>
      <c r="U32" s="496">
        <v>240.5788461538462</v>
      </c>
      <c r="V32" s="496">
        <v>9.6153846153846114</v>
      </c>
      <c r="W32" s="496">
        <v>69.230769230769269</v>
      </c>
      <c r="X32" s="496">
        <v>5.7692307692307692</v>
      </c>
      <c r="Y32" s="496">
        <v>68.03702424341742</v>
      </c>
      <c r="Z32" s="496">
        <v>1.225197725861269</v>
      </c>
      <c r="AA32" s="496">
        <v>1.437427641605681</v>
      </c>
      <c r="AB32" s="496">
        <v>49.577196890624094</v>
      </c>
      <c r="AC32" s="496">
        <v>58.509165644418943</v>
      </c>
      <c r="AD32" s="496">
        <v>22.616054495673595</v>
      </c>
      <c r="AE32" s="496">
        <v>3.2059186189889024</v>
      </c>
      <c r="AF32" s="496">
        <v>3.1142512824712871</v>
      </c>
      <c r="AG32" s="496">
        <v>684.90384615384619</v>
      </c>
      <c r="AH32" s="496">
        <v>0</v>
      </c>
      <c r="AI32" s="496">
        <v>30.769230769230759</v>
      </c>
      <c r="AJ32" s="496">
        <v>181.83977093281703</v>
      </c>
      <c r="AK32" s="496">
        <v>62.421191180352878</v>
      </c>
      <c r="AL32" s="496">
        <v>44.856810973386047</v>
      </c>
      <c r="AM32" s="496">
        <v>10.322144291309241</v>
      </c>
      <c r="AN32" s="496">
        <v>99</v>
      </c>
      <c r="AO32" s="496">
        <v>99</v>
      </c>
      <c r="AP32" s="496">
        <v>99</v>
      </c>
      <c r="AQ32" s="496">
        <v>99</v>
      </c>
      <c r="AR32" s="496">
        <v>199.15384615384619</v>
      </c>
      <c r="AS32" s="496">
        <v>29.693511243275477</v>
      </c>
      <c r="AT32" s="496"/>
      <c r="AU32" s="496"/>
    </row>
    <row r="33" spans="1:47">
      <c r="A33" s="496">
        <v>2</v>
      </c>
      <c r="B33" s="496">
        <v>3</v>
      </c>
      <c r="C33" s="496">
        <v>2024</v>
      </c>
      <c r="D33" s="496">
        <v>3</v>
      </c>
      <c r="E33" s="496">
        <v>99</v>
      </c>
      <c r="F33" s="496">
        <v>99</v>
      </c>
      <c r="G33" s="496">
        <v>99</v>
      </c>
      <c r="H33" s="496">
        <v>99</v>
      </c>
      <c r="I33" s="496">
        <v>99</v>
      </c>
      <c r="J33" s="496">
        <v>999</v>
      </c>
      <c r="K33" s="496">
        <v>99</v>
      </c>
      <c r="L33" s="496">
        <v>99</v>
      </c>
      <c r="M33" s="496">
        <v>99</v>
      </c>
      <c r="N33" s="496">
        <v>99</v>
      </c>
      <c r="O33" s="496">
        <v>99</v>
      </c>
      <c r="P33" s="496">
        <v>9999</v>
      </c>
      <c r="Q33" s="496">
        <v>28</v>
      </c>
      <c r="R33" s="496">
        <v>69</v>
      </c>
      <c r="S33" s="496">
        <v>4.5797101449275361</v>
      </c>
      <c r="T33" s="496">
        <v>7.1449275362318847</v>
      </c>
      <c r="U33" s="496">
        <v>219.64202898550721</v>
      </c>
      <c r="V33" s="496">
        <v>21.739130434782609</v>
      </c>
      <c r="W33" s="496">
        <v>65.217391304347828</v>
      </c>
      <c r="X33" s="496">
        <v>4.3478260869565215</v>
      </c>
      <c r="Y33" s="496">
        <v>70.659929414546738</v>
      </c>
      <c r="Z33" s="496">
        <v>1.3873736746405019</v>
      </c>
      <c r="AA33" s="496">
        <v>2.0590933865318366</v>
      </c>
      <c r="AB33" s="496">
        <v>59.970512170010544</v>
      </c>
      <c r="AC33" s="496">
        <v>49.471955387451281</v>
      </c>
      <c r="AD33" s="496">
        <v>52.356826045696479</v>
      </c>
      <c r="AE33" s="496">
        <v>4.2540073982737363</v>
      </c>
      <c r="AF33" s="496">
        <v>3.7727446192466152</v>
      </c>
      <c r="AG33" s="496">
        <v>615.19117647058818</v>
      </c>
      <c r="AH33" s="496">
        <v>0</v>
      </c>
      <c r="AI33" s="496">
        <v>47.826086956521742</v>
      </c>
      <c r="AJ33" s="496">
        <v>133.99102882095579</v>
      </c>
      <c r="AK33" s="496">
        <v>33.796126731908224</v>
      </c>
      <c r="AL33" s="496">
        <v>27.49955015946453</v>
      </c>
      <c r="AM33" s="496">
        <v>8.8521013517929212</v>
      </c>
      <c r="AN33" s="496">
        <v>99</v>
      </c>
      <c r="AO33" s="496">
        <v>99</v>
      </c>
      <c r="AP33" s="496">
        <v>99</v>
      </c>
      <c r="AQ33" s="496">
        <v>99</v>
      </c>
      <c r="AR33" s="496">
        <v>192.77941176470588</v>
      </c>
      <c r="AS33" s="496">
        <v>29.538950675534135</v>
      </c>
      <c r="AT33" s="496"/>
      <c r="AU33" s="496"/>
    </row>
    <row r="34" spans="1:47">
      <c r="A34" s="496">
        <v>2</v>
      </c>
      <c r="B34" s="496">
        <v>4</v>
      </c>
      <c r="C34" s="496">
        <v>2024</v>
      </c>
      <c r="D34" s="496">
        <v>4</v>
      </c>
      <c r="E34" s="496">
        <v>99</v>
      </c>
      <c r="F34" s="496">
        <v>99</v>
      </c>
      <c r="G34" s="496">
        <v>99</v>
      </c>
      <c r="H34" s="496">
        <v>99</v>
      </c>
      <c r="I34" s="496">
        <v>99</v>
      </c>
      <c r="J34" s="496">
        <v>999</v>
      </c>
      <c r="K34" s="496">
        <v>99</v>
      </c>
      <c r="L34" s="496">
        <v>99</v>
      </c>
      <c r="M34" s="496">
        <v>99</v>
      </c>
      <c r="N34" s="496">
        <v>99</v>
      </c>
      <c r="O34" s="496">
        <v>99</v>
      </c>
      <c r="P34" s="496">
        <v>9999</v>
      </c>
      <c r="Q34" s="496">
        <v>38</v>
      </c>
      <c r="R34" s="496">
        <v>148</v>
      </c>
      <c r="S34" s="496">
        <v>4.4797297297297307</v>
      </c>
      <c r="T34" s="496">
        <v>7.5945945945945956</v>
      </c>
      <c r="U34" s="496">
        <v>265.19527027027038</v>
      </c>
      <c r="V34" s="496">
        <v>11.486486486486484</v>
      </c>
      <c r="W34" s="496">
        <v>82.432432432432421</v>
      </c>
      <c r="X34" s="496">
        <v>14.86486486486486</v>
      </c>
      <c r="Y34" s="496">
        <v>70.885300704786246</v>
      </c>
      <c r="Z34" s="496">
        <v>1.087208144089991</v>
      </c>
      <c r="AA34" s="496">
        <v>1.4277076591413163</v>
      </c>
      <c r="AB34" s="496">
        <v>63.010535082279524</v>
      </c>
      <c r="AC34" s="496">
        <v>45.820290076831</v>
      </c>
      <c r="AD34" s="496">
        <v>32.553203518050367</v>
      </c>
      <c r="AE34" s="496">
        <v>9.1245376078914919</v>
      </c>
      <c r="AF34" s="496">
        <v>9.7705803439290904</v>
      </c>
      <c r="AG34" s="496">
        <v>662.10204081632651</v>
      </c>
      <c r="AH34" s="496">
        <v>0</v>
      </c>
      <c r="AI34" s="496">
        <v>18.918918918918923</v>
      </c>
      <c r="AJ34" s="496">
        <v>169.80491946968789</v>
      </c>
      <c r="AK34" s="496">
        <v>50.640604103374258</v>
      </c>
      <c r="AL34" s="496">
        <v>18.824855628414237</v>
      </c>
      <c r="AM34" s="496">
        <v>13.738536374371575</v>
      </c>
      <c r="AN34" s="496">
        <v>99</v>
      </c>
      <c r="AO34" s="496">
        <v>99</v>
      </c>
      <c r="AP34" s="496">
        <v>99</v>
      </c>
      <c r="AQ34" s="496">
        <v>99</v>
      </c>
      <c r="AR34" s="496">
        <v>204.90476190476184</v>
      </c>
      <c r="AS34" s="496">
        <v>30.09950871281038</v>
      </c>
      <c r="AT34" s="496"/>
      <c r="AU34" s="496"/>
    </row>
    <row r="35" spans="1:47">
      <c r="A35" s="496">
        <v>2</v>
      </c>
      <c r="B35" s="496">
        <v>5</v>
      </c>
      <c r="C35" s="496">
        <v>2024</v>
      </c>
      <c r="D35" s="496">
        <v>5</v>
      </c>
      <c r="E35" s="496">
        <v>99</v>
      </c>
      <c r="F35" s="496">
        <v>99</v>
      </c>
      <c r="G35" s="496">
        <v>99</v>
      </c>
      <c r="H35" s="496">
        <v>99</v>
      </c>
      <c r="I35" s="496">
        <v>99</v>
      </c>
      <c r="J35" s="496">
        <v>999</v>
      </c>
      <c r="K35" s="496">
        <v>99</v>
      </c>
      <c r="L35" s="496">
        <v>99</v>
      </c>
      <c r="M35" s="496">
        <v>99</v>
      </c>
      <c r="N35" s="496">
        <v>99</v>
      </c>
      <c r="O35" s="496">
        <v>99</v>
      </c>
      <c r="P35" s="496">
        <v>9999</v>
      </c>
      <c r="Q35" s="496">
        <v>49</v>
      </c>
      <c r="R35" s="496">
        <v>192</v>
      </c>
      <c r="S35" s="496">
        <v>4.3385416666666679</v>
      </c>
      <c r="T35" s="496">
        <v>7.5052083333333313</v>
      </c>
      <c r="U35" s="496">
        <v>243.50781250000023</v>
      </c>
      <c r="V35" s="496">
        <v>15.104166666666663</v>
      </c>
      <c r="W35" s="496">
        <v>73.4375</v>
      </c>
      <c r="X35" s="496">
        <v>2.6041666666666661</v>
      </c>
      <c r="Y35" s="496">
        <v>66.99913005814399</v>
      </c>
      <c r="Z35" s="496">
        <v>1.2054450934256131</v>
      </c>
      <c r="AA35" s="496">
        <v>1.7108641695345741</v>
      </c>
      <c r="AB35" s="496">
        <v>59.333225081521945</v>
      </c>
      <c r="AC35" s="496">
        <v>58.303726985564595</v>
      </c>
      <c r="AD35" s="496">
        <v>62.924050485603374</v>
      </c>
      <c r="AE35" s="496">
        <v>11.837237977805177</v>
      </c>
      <c r="AF35" s="496">
        <v>11.638767662530393</v>
      </c>
      <c r="AG35" s="496">
        <v>610.08333333333348</v>
      </c>
      <c r="AH35" s="496">
        <v>0</v>
      </c>
      <c r="AI35" s="496">
        <v>26.5625</v>
      </c>
      <c r="AJ35" s="496">
        <v>107.20377467960492</v>
      </c>
      <c r="AK35" s="496">
        <v>48.761333330849531</v>
      </c>
      <c r="AL35" s="496">
        <v>43.103639288264745</v>
      </c>
      <c r="AM35" s="496">
        <v>43.143068233865243</v>
      </c>
      <c r="AN35" s="496">
        <v>99</v>
      </c>
      <c r="AO35" s="496">
        <v>99</v>
      </c>
      <c r="AP35" s="496">
        <v>99</v>
      </c>
      <c r="AQ35" s="496">
        <v>99</v>
      </c>
      <c r="AR35" s="496">
        <v>200.99479166666663</v>
      </c>
      <c r="AS35" s="496">
        <v>29.309263884207208</v>
      </c>
      <c r="AT35" s="496"/>
      <c r="AU35" s="496"/>
    </row>
    <row r="36" spans="1:47">
      <c r="A36" s="496">
        <v>2</v>
      </c>
      <c r="B36" s="496">
        <v>6</v>
      </c>
      <c r="C36" s="496">
        <v>2024</v>
      </c>
      <c r="D36" s="496">
        <v>6</v>
      </c>
      <c r="E36" s="496">
        <v>99</v>
      </c>
      <c r="F36" s="496">
        <v>99</v>
      </c>
      <c r="G36" s="496">
        <v>99</v>
      </c>
      <c r="H36" s="496">
        <v>99</v>
      </c>
      <c r="I36" s="496">
        <v>99</v>
      </c>
      <c r="J36" s="496">
        <v>999</v>
      </c>
      <c r="K36" s="496">
        <v>99</v>
      </c>
      <c r="L36" s="496">
        <v>99</v>
      </c>
      <c r="M36" s="496">
        <v>99</v>
      </c>
      <c r="N36" s="496">
        <v>99</v>
      </c>
      <c r="O36" s="496">
        <v>99</v>
      </c>
      <c r="P36" s="496">
        <v>9999</v>
      </c>
      <c r="Q36" s="496">
        <v>29</v>
      </c>
      <c r="R36" s="496">
        <v>89</v>
      </c>
      <c r="S36" s="496">
        <v>4.4943820224719104</v>
      </c>
      <c r="T36" s="496">
        <v>7.3707865168539346</v>
      </c>
      <c r="U36" s="496">
        <v>262.59325842696637</v>
      </c>
      <c r="V36" s="496">
        <v>19.101123595505619</v>
      </c>
      <c r="W36" s="496">
        <v>66.292134831460658</v>
      </c>
      <c r="X36" s="496">
        <v>6.741573033707863</v>
      </c>
      <c r="Y36" s="496">
        <v>67.940709111335764</v>
      </c>
      <c r="Z36" s="496">
        <v>1.0290564621892406</v>
      </c>
      <c r="AA36" s="496">
        <v>1.8012606226833012</v>
      </c>
      <c r="AB36" s="496">
        <v>51.325640020572735</v>
      </c>
      <c r="AC36" s="496">
        <v>41.488586875851823</v>
      </c>
      <c r="AD36" s="496">
        <v>42.847344627575659</v>
      </c>
      <c r="AE36" s="496">
        <v>5.4870530209617758</v>
      </c>
      <c r="AF36" s="496">
        <v>5.8179026444536808</v>
      </c>
      <c r="AG36" s="496">
        <v>668.92134831460658</v>
      </c>
      <c r="AH36" s="496">
        <v>0</v>
      </c>
      <c r="AI36" s="496">
        <v>35.955056179775283</v>
      </c>
      <c r="AJ36" s="496">
        <v>125.96398849743559</v>
      </c>
      <c r="AK36" s="496">
        <v>20.969538899039076</v>
      </c>
      <c r="AL36" s="496">
        <v>-9.2722836694856579</v>
      </c>
      <c r="AM36" s="496">
        <v>-15.26921564536806</v>
      </c>
      <c r="AN36" s="496">
        <v>99</v>
      </c>
      <c r="AO36" s="496">
        <v>99</v>
      </c>
      <c r="AP36" s="496">
        <v>99</v>
      </c>
      <c r="AQ36" s="496">
        <v>99</v>
      </c>
      <c r="AR36" s="496">
        <v>204.75280898876403</v>
      </c>
      <c r="AS36" s="496">
        <v>29.877136242169076</v>
      </c>
      <c r="AT36" s="496"/>
      <c r="AU36" s="496"/>
    </row>
    <row r="37" spans="1:47">
      <c r="A37" s="496">
        <v>2</v>
      </c>
      <c r="B37" s="496">
        <v>7</v>
      </c>
      <c r="C37" s="496">
        <v>2024</v>
      </c>
      <c r="D37" s="496">
        <v>7</v>
      </c>
      <c r="E37" s="496">
        <v>99</v>
      </c>
      <c r="F37" s="496">
        <v>99</v>
      </c>
      <c r="G37" s="496">
        <v>99</v>
      </c>
      <c r="H37" s="496">
        <v>99</v>
      </c>
      <c r="I37" s="496">
        <v>99</v>
      </c>
      <c r="J37" s="496">
        <v>999</v>
      </c>
      <c r="K37" s="496">
        <v>99</v>
      </c>
      <c r="L37" s="496">
        <v>99</v>
      </c>
      <c r="M37" s="496">
        <v>99</v>
      </c>
      <c r="N37" s="496">
        <v>99</v>
      </c>
      <c r="O37" s="496">
        <v>99</v>
      </c>
      <c r="P37" s="496">
        <v>9999</v>
      </c>
      <c r="Q37" s="496">
        <v>16</v>
      </c>
      <c r="R37" s="496">
        <v>45</v>
      </c>
      <c r="S37" s="496">
        <v>4.9111111111111114</v>
      </c>
      <c r="T37" s="496">
        <v>8.5333333333333314</v>
      </c>
      <c r="U37" s="496">
        <v>287.77555555555557</v>
      </c>
      <c r="V37" s="496">
        <v>24.444444444444443</v>
      </c>
      <c r="W37" s="496">
        <v>91.111111111111114</v>
      </c>
      <c r="X37" s="496">
        <v>4.4444444444444446</v>
      </c>
      <c r="Y37" s="496">
        <v>64.175094357565911</v>
      </c>
      <c r="Z37" s="496">
        <v>0.93860942586412721</v>
      </c>
      <c r="AA37" s="496">
        <v>1.9390719429665304</v>
      </c>
      <c r="AB37" s="496">
        <v>46.373738055298915</v>
      </c>
      <c r="AC37" s="496">
        <v>20.432613989724345</v>
      </c>
      <c r="AD37" s="496">
        <v>24.582403128368057</v>
      </c>
      <c r="AE37" s="496">
        <v>2.7743526510480878</v>
      </c>
      <c r="AF37" s="496">
        <v>3.223734637043262</v>
      </c>
      <c r="AG37" s="496">
        <v>634.15555555555557</v>
      </c>
      <c r="AH37" s="496">
        <v>0</v>
      </c>
      <c r="AI37" s="496">
        <v>26.666666666666675</v>
      </c>
      <c r="AJ37" s="496">
        <v>100.43924765317507</v>
      </c>
      <c r="AK37" s="496">
        <v>51.949400650885998</v>
      </c>
      <c r="AL37" s="496">
        <v>39.57332982956445</v>
      </c>
      <c r="AM37" s="496">
        <v>-2.0832538890649026</v>
      </c>
      <c r="AN37" s="496">
        <v>99</v>
      </c>
      <c r="AO37" s="496">
        <v>99</v>
      </c>
      <c r="AP37" s="496">
        <v>99</v>
      </c>
      <c r="AQ37" s="496">
        <v>99</v>
      </c>
      <c r="AR37" s="496">
        <v>207.62222222222223</v>
      </c>
      <c r="AS37" s="496">
        <v>31.588634661235123</v>
      </c>
      <c r="AT37" s="496"/>
      <c r="AU37" s="496"/>
    </row>
    <row r="38" spans="1:47">
      <c r="A38" s="496">
        <v>2</v>
      </c>
      <c r="B38" s="496">
        <v>8</v>
      </c>
      <c r="C38" s="496">
        <v>2024</v>
      </c>
      <c r="D38" s="496">
        <v>8</v>
      </c>
      <c r="E38" s="496">
        <v>99</v>
      </c>
      <c r="F38" s="496">
        <v>99</v>
      </c>
      <c r="G38" s="496">
        <v>99</v>
      </c>
      <c r="H38" s="496">
        <v>99</v>
      </c>
      <c r="I38" s="496">
        <v>99</v>
      </c>
      <c r="J38" s="496">
        <v>999</v>
      </c>
      <c r="K38" s="496">
        <v>99</v>
      </c>
      <c r="L38" s="496">
        <v>99</v>
      </c>
      <c r="M38" s="496">
        <v>99</v>
      </c>
      <c r="N38" s="496">
        <v>99</v>
      </c>
      <c r="O38" s="496">
        <v>99</v>
      </c>
      <c r="P38" s="496">
        <v>9999</v>
      </c>
      <c r="Q38" s="496">
        <v>29</v>
      </c>
      <c r="R38" s="496">
        <v>164</v>
      </c>
      <c r="S38" s="496">
        <v>4.2743902439024382</v>
      </c>
      <c r="T38" s="496">
        <v>6.5426829268292712</v>
      </c>
      <c r="U38" s="496">
        <v>253.14451219512193</v>
      </c>
      <c r="V38" s="496">
        <v>13.414634146341459</v>
      </c>
      <c r="W38" s="496">
        <v>40.243902439024389</v>
      </c>
      <c r="X38" s="496">
        <v>6.0975609756097562</v>
      </c>
      <c r="Y38" s="496">
        <v>69.89213662900103</v>
      </c>
      <c r="Z38" s="496">
        <v>1.2655193646656873</v>
      </c>
      <c r="AA38" s="496">
        <v>1.9074648280364976</v>
      </c>
      <c r="AB38" s="496">
        <v>54.57203440243137</v>
      </c>
      <c r="AC38" s="496">
        <v>47.286224799161083</v>
      </c>
      <c r="AD38" s="496">
        <v>49.655634130621031</v>
      </c>
      <c r="AE38" s="496">
        <v>10.110974106041924</v>
      </c>
      <c r="AF38" s="496">
        <v>10.33487517827141</v>
      </c>
      <c r="AG38" s="496">
        <v>702.51234567901236</v>
      </c>
      <c r="AH38" s="496">
        <v>0</v>
      </c>
      <c r="AI38" s="496">
        <v>39.634146341463406</v>
      </c>
      <c r="AJ38" s="496">
        <v>122.62888093828796</v>
      </c>
      <c r="AK38" s="496">
        <v>33.608694061278861</v>
      </c>
      <c r="AL38" s="496">
        <v>14.767412159274816</v>
      </c>
      <c r="AM38" s="496">
        <v>1.5770055502308153</v>
      </c>
      <c r="AN38" s="496">
        <v>99</v>
      </c>
      <c r="AO38" s="496">
        <v>99</v>
      </c>
      <c r="AP38" s="496">
        <v>99</v>
      </c>
      <c r="AQ38" s="496">
        <v>99</v>
      </c>
      <c r="AR38" s="496">
        <v>205.66049382716048</v>
      </c>
      <c r="AS38" s="496">
        <v>28.414504325078397</v>
      </c>
      <c r="AT38" s="496"/>
      <c r="AU38" s="496"/>
    </row>
    <row r="39" spans="1:47">
      <c r="A39" s="496">
        <v>2</v>
      </c>
      <c r="B39" s="496">
        <v>9</v>
      </c>
      <c r="C39" s="496">
        <v>2024</v>
      </c>
      <c r="D39" s="496">
        <v>9</v>
      </c>
      <c r="E39" s="496">
        <v>99</v>
      </c>
      <c r="F39" s="496">
        <v>99</v>
      </c>
      <c r="G39" s="496">
        <v>99</v>
      </c>
      <c r="H39" s="496">
        <v>99</v>
      </c>
      <c r="I39" s="496">
        <v>99</v>
      </c>
      <c r="J39" s="496">
        <v>999</v>
      </c>
      <c r="K39" s="496">
        <v>99</v>
      </c>
      <c r="L39" s="496">
        <v>99</v>
      </c>
      <c r="M39" s="496">
        <v>99</v>
      </c>
      <c r="N39" s="496">
        <v>99</v>
      </c>
      <c r="O39" s="496">
        <v>99</v>
      </c>
      <c r="P39" s="496">
        <v>9999</v>
      </c>
      <c r="Q39" s="496">
        <v>43</v>
      </c>
      <c r="R39" s="496">
        <v>218</v>
      </c>
      <c r="S39" s="496">
        <v>4.137614678899082</v>
      </c>
      <c r="T39" s="496">
        <v>6.4357798165137616</v>
      </c>
      <c r="U39" s="496">
        <v>247.34311926605488</v>
      </c>
      <c r="V39" s="496">
        <v>11.009174311926605</v>
      </c>
      <c r="W39" s="496">
        <v>49.082568807339442</v>
      </c>
      <c r="X39" s="496">
        <v>2.7522935779816518</v>
      </c>
      <c r="Y39" s="496">
        <v>56.453195466188198</v>
      </c>
      <c r="Z39" s="496">
        <v>1.0876107127721861</v>
      </c>
      <c r="AA39" s="496">
        <v>1.5077793949423779</v>
      </c>
      <c r="AB39" s="496">
        <v>41.302240106049368</v>
      </c>
      <c r="AC39" s="496">
        <v>52.341765643148989</v>
      </c>
      <c r="AD39" s="496">
        <v>22.637243887877499</v>
      </c>
      <c r="AE39" s="496">
        <v>13.440197287299632</v>
      </c>
      <c r="AF39" s="496">
        <v>13.422987869951291</v>
      </c>
      <c r="AG39" s="496">
        <v>661.4357798165139</v>
      </c>
      <c r="AH39" s="496">
        <v>0</v>
      </c>
      <c r="AI39" s="496">
        <v>35.321100917431195</v>
      </c>
      <c r="AJ39" s="496">
        <v>128.88778991638227</v>
      </c>
      <c r="AK39" s="496">
        <v>64.416126509686805</v>
      </c>
      <c r="AL39" s="496">
        <v>44.691727743543758</v>
      </c>
      <c r="AM39" s="496">
        <v>5.3074932542282705</v>
      </c>
      <c r="AN39" s="496">
        <v>99</v>
      </c>
      <c r="AO39" s="496">
        <v>99</v>
      </c>
      <c r="AP39" s="496">
        <v>99</v>
      </c>
      <c r="AQ39" s="496">
        <v>99</v>
      </c>
      <c r="AR39" s="496">
        <v>205.12385321100919</v>
      </c>
      <c r="AS39" s="496">
        <v>28.210187537983359</v>
      </c>
      <c r="AT39" s="496"/>
      <c r="AU39" s="496"/>
    </row>
    <row r="40" spans="1:47">
      <c r="A40" s="496">
        <v>2</v>
      </c>
      <c r="B40" s="496">
        <v>10</v>
      </c>
      <c r="C40" s="496">
        <v>2024</v>
      </c>
      <c r="D40" s="496">
        <v>10</v>
      </c>
      <c r="E40" s="496">
        <v>99</v>
      </c>
      <c r="F40" s="496">
        <v>99</v>
      </c>
      <c r="G40" s="496">
        <v>99</v>
      </c>
      <c r="H40" s="496">
        <v>99</v>
      </c>
      <c r="I40" s="496">
        <v>99</v>
      </c>
      <c r="J40" s="496">
        <v>999</v>
      </c>
      <c r="K40" s="496">
        <v>99</v>
      </c>
      <c r="L40" s="496">
        <v>99</v>
      </c>
      <c r="M40" s="496">
        <v>99</v>
      </c>
      <c r="N40" s="496">
        <v>99</v>
      </c>
      <c r="O40" s="496">
        <v>99</v>
      </c>
      <c r="P40" s="496">
        <v>9999</v>
      </c>
      <c r="Q40" s="496">
        <v>69</v>
      </c>
      <c r="R40" s="496">
        <v>263</v>
      </c>
      <c r="S40" s="496">
        <v>3.9277566539923954</v>
      </c>
      <c r="T40" s="496">
        <v>6.1825095057034201</v>
      </c>
      <c r="U40" s="496">
        <v>232.1608365019012</v>
      </c>
      <c r="V40" s="496">
        <v>6.0836501901140689</v>
      </c>
      <c r="W40" s="496">
        <v>45.247148288973392</v>
      </c>
      <c r="X40" s="496">
        <v>3.8022813688212929</v>
      </c>
      <c r="Y40" s="496">
        <v>67.539212849307404</v>
      </c>
      <c r="Z40" s="496">
        <v>1.1058561303745176</v>
      </c>
      <c r="AA40" s="496">
        <v>1.90580416619117</v>
      </c>
      <c r="AB40" s="496">
        <v>34.55946613975452</v>
      </c>
      <c r="AC40" s="496">
        <v>44.303390030242227</v>
      </c>
      <c r="AD40" s="496">
        <v>62.687617585091047</v>
      </c>
      <c r="AE40" s="496">
        <v>16.214549938347716</v>
      </c>
      <c r="AF40" s="496">
        <v>15.199789696366661</v>
      </c>
      <c r="AG40" s="496">
        <v>674.66793893129773</v>
      </c>
      <c r="AH40" s="496">
        <v>0</v>
      </c>
      <c r="AI40" s="496">
        <v>25.475285171102655</v>
      </c>
      <c r="AJ40" s="496">
        <v>168.69958518262621</v>
      </c>
      <c r="AK40" s="496">
        <v>55.218368958889549</v>
      </c>
      <c r="AL40" s="496">
        <v>27.177562349273259</v>
      </c>
      <c r="AM40" s="496">
        <v>-10.458781948411659</v>
      </c>
      <c r="AN40" s="496">
        <v>99</v>
      </c>
      <c r="AO40" s="496">
        <v>99</v>
      </c>
      <c r="AP40" s="496">
        <v>99</v>
      </c>
      <c r="AQ40" s="496">
        <v>99</v>
      </c>
      <c r="AR40" s="496">
        <v>200.40076335877859</v>
      </c>
      <c r="AS40" s="496">
        <v>28.129392853229543</v>
      </c>
      <c r="AT40" s="496"/>
      <c r="AU40" s="496"/>
    </row>
    <row r="41" spans="1:47">
      <c r="A41" s="496">
        <v>2</v>
      </c>
      <c r="B41" s="496">
        <v>11</v>
      </c>
      <c r="C41" s="496">
        <v>2024</v>
      </c>
      <c r="D41" s="496">
        <v>11</v>
      </c>
      <c r="E41" s="496">
        <v>99</v>
      </c>
      <c r="F41" s="496">
        <v>99</v>
      </c>
      <c r="G41" s="496">
        <v>99</v>
      </c>
      <c r="H41" s="496">
        <v>99</v>
      </c>
      <c r="I41" s="496">
        <v>99</v>
      </c>
      <c r="J41" s="496">
        <v>999</v>
      </c>
      <c r="K41" s="496">
        <v>99</v>
      </c>
      <c r="L41" s="496">
        <v>99</v>
      </c>
      <c r="M41" s="496">
        <v>99</v>
      </c>
      <c r="N41" s="496">
        <v>99</v>
      </c>
      <c r="O41" s="496">
        <v>99</v>
      </c>
      <c r="P41" s="496">
        <v>9999</v>
      </c>
      <c r="Q41" s="496">
        <v>59</v>
      </c>
      <c r="R41" s="496">
        <v>265</v>
      </c>
      <c r="S41" s="496">
        <v>4.48301886792453</v>
      </c>
      <c r="T41" s="496">
        <v>6.8150943396226404</v>
      </c>
      <c r="U41" s="496">
        <v>244.79698113207556</v>
      </c>
      <c r="V41" s="496">
        <v>19.622641509433965</v>
      </c>
      <c r="W41" s="496">
        <v>54.339622641509408</v>
      </c>
      <c r="X41" s="496">
        <v>4.5283018867924509</v>
      </c>
      <c r="Y41" s="496">
        <v>72.189523558762005</v>
      </c>
      <c r="Z41" s="496">
        <v>1.1787002514052798</v>
      </c>
      <c r="AA41" s="496">
        <v>1.6182212720884803</v>
      </c>
      <c r="AB41" s="496">
        <v>49.58661501044292</v>
      </c>
      <c r="AC41" s="496">
        <v>52.608735570960754</v>
      </c>
      <c r="AD41" s="496">
        <v>44.843852159258155</v>
      </c>
      <c r="AE41" s="496">
        <v>16.337854500616523</v>
      </c>
      <c r="AF41" s="496">
        <v>16.148969056638347</v>
      </c>
      <c r="AG41" s="496">
        <v>645.66037735849068</v>
      </c>
      <c r="AH41" s="496">
        <v>0</v>
      </c>
      <c r="AI41" s="496">
        <v>46.037735849056624</v>
      </c>
      <c r="AJ41" s="496">
        <v>117.75358719788863</v>
      </c>
      <c r="AK41" s="496">
        <v>39.342101821926811</v>
      </c>
      <c r="AL41" s="496">
        <v>16.362366208995621</v>
      </c>
      <c r="AM41" s="496">
        <v>-7.8234121024749506</v>
      </c>
      <c r="AN41" s="496">
        <v>99</v>
      </c>
      <c r="AO41" s="496">
        <v>99</v>
      </c>
      <c r="AP41" s="496">
        <v>99</v>
      </c>
      <c r="AQ41" s="496">
        <v>99</v>
      </c>
      <c r="AR41" s="496">
        <v>200.38490566037737</v>
      </c>
      <c r="AS41" s="496">
        <v>29.407093271480523</v>
      </c>
      <c r="AT41" s="496"/>
      <c r="AU41" s="496"/>
    </row>
    <row r="42" spans="1:47">
      <c r="A42" s="496">
        <v>2</v>
      </c>
      <c r="B42" s="496">
        <v>12</v>
      </c>
      <c r="C42" s="496">
        <v>2024</v>
      </c>
      <c r="D42" s="496">
        <v>12</v>
      </c>
      <c r="E42" s="496">
        <v>99</v>
      </c>
      <c r="F42" s="496">
        <v>99</v>
      </c>
      <c r="G42" s="496">
        <v>99</v>
      </c>
      <c r="H42" s="496">
        <v>99</v>
      </c>
      <c r="I42" s="496">
        <v>99</v>
      </c>
      <c r="J42" s="496">
        <v>999</v>
      </c>
      <c r="K42" s="496">
        <v>99</v>
      </c>
      <c r="L42" s="496">
        <v>99</v>
      </c>
      <c r="M42" s="496">
        <v>99</v>
      </c>
      <c r="N42" s="496">
        <v>99</v>
      </c>
      <c r="O42" s="496">
        <v>99</v>
      </c>
      <c r="P42" s="496">
        <v>9999</v>
      </c>
      <c r="Q42" s="496">
        <v>26</v>
      </c>
      <c r="R42" s="496">
        <v>43</v>
      </c>
      <c r="S42" s="496">
        <v>4.5813953488372077</v>
      </c>
      <c r="T42" s="496">
        <v>7.1395348837209296</v>
      </c>
      <c r="U42" s="496">
        <v>243.40232558139539</v>
      </c>
      <c r="V42" s="496">
        <v>25.581395348837205</v>
      </c>
      <c r="W42" s="496">
        <v>62.790697674418638</v>
      </c>
      <c r="X42" s="496">
        <v>11.627906976744184</v>
      </c>
      <c r="Y42" s="496">
        <v>91.702145465434725</v>
      </c>
      <c r="Z42" s="496">
        <v>1.3335135987750191</v>
      </c>
      <c r="AA42" s="496">
        <v>2.1304153470881473</v>
      </c>
      <c r="AB42" s="496">
        <v>66.955889342013378</v>
      </c>
      <c r="AC42" s="496">
        <v>75.33935608757848</v>
      </c>
      <c r="AD42" s="496">
        <v>51.171791579439265</v>
      </c>
      <c r="AE42" s="496">
        <v>2.6510480887792842</v>
      </c>
      <c r="AF42" s="496">
        <v>2.6054698361906961</v>
      </c>
      <c r="AG42" s="496">
        <v>670.2558139534882</v>
      </c>
      <c r="AH42" s="496">
        <v>0</v>
      </c>
      <c r="AI42" s="496">
        <v>44.186046511627929</v>
      </c>
      <c r="AJ42" s="496">
        <v>191.79120102804305</v>
      </c>
      <c r="AK42" s="496">
        <v>46.180910135712189</v>
      </c>
      <c r="AL42" s="496">
        <v>24.932097111239912</v>
      </c>
      <c r="AM42" s="496">
        <v>4.888419121383202</v>
      </c>
      <c r="AN42" s="496">
        <v>99</v>
      </c>
      <c r="AO42" s="496">
        <v>99</v>
      </c>
      <c r="AP42" s="496">
        <v>99</v>
      </c>
      <c r="AQ42" s="496">
        <v>99</v>
      </c>
      <c r="AR42" s="496">
        <v>198.39534883720935</v>
      </c>
      <c r="AS42" s="496">
        <v>29.768516371222113</v>
      </c>
      <c r="AT42" s="496"/>
      <c r="AU42" s="496"/>
    </row>
    <row r="43" spans="1:47">
      <c r="A43" s="496">
        <v>2</v>
      </c>
      <c r="B43" s="496">
        <v>13</v>
      </c>
      <c r="C43" s="496">
        <v>2023</v>
      </c>
      <c r="D43" s="496">
        <v>1</v>
      </c>
      <c r="E43" s="496">
        <v>99</v>
      </c>
      <c r="F43" s="496">
        <v>99</v>
      </c>
      <c r="G43" s="496">
        <v>99</v>
      </c>
      <c r="H43" s="496">
        <v>99</v>
      </c>
      <c r="I43" s="496">
        <v>99</v>
      </c>
      <c r="J43" s="496">
        <v>999</v>
      </c>
      <c r="K43" s="496">
        <v>99</v>
      </c>
      <c r="L43" s="496">
        <v>99</v>
      </c>
      <c r="M43" s="496">
        <v>99</v>
      </c>
      <c r="N43" s="496">
        <v>99</v>
      </c>
      <c r="O43" s="496">
        <v>99</v>
      </c>
      <c r="P43" s="496">
        <v>9999</v>
      </c>
      <c r="Q43" s="496">
        <v>36</v>
      </c>
      <c r="R43" s="496">
        <v>120</v>
      </c>
      <c r="S43" s="496">
        <v>4.05</v>
      </c>
      <c r="T43" s="496">
        <v>6.8416666666666686</v>
      </c>
      <c r="U43" s="496">
        <v>265.11916666666662</v>
      </c>
      <c r="V43" s="496">
        <v>14.166666666666663</v>
      </c>
      <c r="W43" s="496">
        <v>59.16666666666665</v>
      </c>
      <c r="X43" s="496">
        <v>7.5</v>
      </c>
      <c r="Y43" s="496">
        <v>57.781912244567643</v>
      </c>
      <c r="Z43" s="496">
        <v>1.2704985897932619</v>
      </c>
      <c r="AA43" s="496">
        <v>1.7029182468796196</v>
      </c>
      <c r="AB43" s="496">
        <v>55.584643339060143</v>
      </c>
      <c r="AC43" s="496">
        <v>49.844947567775925</v>
      </c>
      <c r="AD43" s="496">
        <v>48.897141677448609</v>
      </c>
      <c r="AE43" s="496">
        <v>6.9970845481049553</v>
      </c>
      <c r="AF43" s="496">
        <v>7.3239935301573746</v>
      </c>
      <c r="AG43" s="496">
        <v>770.12931034482733</v>
      </c>
      <c r="AH43" s="496">
        <v>0</v>
      </c>
      <c r="AI43" s="496">
        <v>18.333333333333329</v>
      </c>
      <c r="AJ43" s="496">
        <v>208.43478803942887</v>
      </c>
      <c r="AK43" s="496">
        <v>32.145772374793076</v>
      </c>
      <c r="AL43" s="496">
        <v>1.5269584639022289</v>
      </c>
      <c r="AM43" s="496">
        <v>-40.710586674172824</v>
      </c>
      <c r="AN43" s="496">
        <v>99</v>
      </c>
      <c r="AO43" s="496">
        <v>99</v>
      </c>
      <c r="AP43" s="496">
        <v>99</v>
      </c>
      <c r="AQ43" s="496">
        <v>99</v>
      </c>
      <c r="AR43" s="496">
        <v>208.83620689655177</v>
      </c>
      <c r="AS43" s="496">
        <v>28.873467126111692</v>
      </c>
      <c r="AT43" s="496"/>
      <c r="AU43" s="496"/>
    </row>
    <row r="44" spans="1:47">
      <c r="A44" s="496">
        <v>2</v>
      </c>
      <c r="B44" s="496">
        <v>14</v>
      </c>
      <c r="C44" s="496">
        <v>2023</v>
      </c>
      <c r="D44" s="496">
        <v>2</v>
      </c>
      <c r="E44" s="496">
        <v>99</v>
      </c>
      <c r="F44" s="496">
        <v>99</v>
      </c>
      <c r="G44" s="496">
        <v>99</v>
      </c>
      <c r="H44" s="496">
        <v>99</v>
      </c>
      <c r="I44" s="496">
        <v>99</v>
      </c>
      <c r="J44" s="496">
        <v>999</v>
      </c>
      <c r="K44" s="496">
        <v>99</v>
      </c>
      <c r="L44" s="496">
        <v>99</v>
      </c>
      <c r="M44" s="496">
        <v>99</v>
      </c>
      <c r="N44" s="496">
        <v>99</v>
      </c>
      <c r="O44" s="496">
        <v>99</v>
      </c>
      <c r="P44" s="496">
        <v>9999</v>
      </c>
      <c r="Q44" s="496">
        <v>17</v>
      </c>
      <c r="R44" s="496">
        <v>47</v>
      </c>
      <c r="S44" s="496">
        <v>4.2127659574468073</v>
      </c>
      <c r="T44" s="496">
        <v>7.6170212765957421</v>
      </c>
      <c r="U44" s="496">
        <v>240.56808510638288</v>
      </c>
      <c r="V44" s="496">
        <v>12.765957446808516</v>
      </c>
      <c r="W44" s="496">
        <v>76.59574468085107</v>
      </c>
      <c r="X44" s="496">
        <v>2.1276595744680855</v>
      </c>
      <c r="Y44" s="496">
        <v>61.674816773077914</v>
      </c>
      <c r="Z44" s="496">
        <v>0.96615425870150939</v>
      </c>
      <c r="AA44" s="496">
        <v>1.3136467268453702</v>
      </c>
      <c r="AB44" s="496">
        <v>33.532697999093962</v>
      </c>
      <c r="AC44" s="496">
        <v>25.629041606998442</v>
      </c>
      <c r="AD44" s="496">
        <v>31.566213839660819</v>
      </c>
      <c r="AE44" s="496">
        <v>2.7405247813411089</v>
      </c>
      <c r="AF44" s="496">
        <v>2.6029237684761393</v>
      </c>
      <c r="AG44" s="496">
        <v>661.23404255319156</v>
      </c>
      <c r="AH44" s="496">
        <v>0</v>
      </c>
      <c r="AI44" s="496">
        <v>23.404255319148941</v>
      </c>
      <c r="AJ44" s="496">
        <v>172.47167054034421</v>
      </c>
      <c r="AK44" s="496">
        <v>0.43713702321810849</v>
      </c>
      <c r="AL44" s="496">
        <v>10.482207904749774</v>
      </c>
      <c r="AM44" s="496">
        <v>-27.609717770546673</v>
      </c>
      <c r="AN44" s="496">
        <v>99</v>
      </c>
      <c r="AO44" s="496">
        <v>99</v>
      </c>
      <c r="AP44" s="496">
        <v>99</v>
      </c>
      <c r="AQ44" s="496">
        <v>99</v>
      </c>
      <c r="AR44" s="496">
        <v>199.76595744680847</v>
      </c>
      <c r="AS44" s="496">
        <v>29.559908297121481</v>
      </c>
      <c r="AT44" s="496"/>
      <c r="AU44" s="496"/>
    </row>
    <row r="45" spans="1:47">
      <c r="A45" s="496">
        <v>2</v>
      </c>
      <c r="B45" s="496">
        <v>15</v>
      </c>
      <c r="C45" s="496">
        <v>2023</v>
      </c>
      <c r="D45" s="496">
        <v>3</v>
      </c>
      <c r="E45" s="496">
        <v>99</v>
      </c>
      <c r="F45" s="496">
        <v>99</v>
      </c>
      <c r="G45" s="496">
        <v>99</v>
      </c>
      <c r="H45" s="496">
        <v>99</v>
      </c>
      <c r="I45" s="496">
        <v>99</v>
      </c>
      <c r="J45" s="496">
        <v>999</v>
      </c>
      <c r="K45" s="496">
        <v>99</v>
      </c>
      <c r="L45" s="496">
        <v>99</v>
      </c>
      <c r="M45" s="496">
        <v>99</v>
      </c>
      <c r="N45" s="496">
        <v>99</v>
      </c>
      <c r="O45" s="496">
        <v>99</v>
      </c>
      <c r="P45" s="496">
        <v>9999</v>
      </c>
      <c r="Q45" s="496">
        <v>44</v>
      </c>
      <c r="R45" s="496">
        <v>142</v>
      </c>
      <c r="S45" s="496">
        <v>4.330985915492958</v>
      </c>
      <c r="T45" s="496">
        <v>7.5633802816901428</v>
      </c>
      <c r="U45" s="496">
        <v>237.55915492957757</v>
      </c>
      <c r="V45" s="496">
        <v>12.676056338028172</v>
      </c>
      <c r="W45" s="496">
        <v>70.422535211267586</v>
      </c>
      <c r="X45" s="496">
        <v>7.746478873239437</v>
      </c>
      <c r="Y45" s="496">
        <v>78.537035450251281</v>
      </c>
      <c r="Z45" s="496">
        <v>1.1427778793325349</v>
      </c>
      <c r="AA45" s="496">
        <v>1.904275355623162</v>
      </c>
      <c r="AB45" s="496">
        <v>50.81087377790012</v>
      </c>
      <c r="AC45" s="496">
        <v>70.263630705165554</v>
      </c>
      <c r="AD45" s="496">
        <v>54.53488952361328</v>
      </c>
      <c r="AE45" s="496">
        <v>8.2798833819242006</v>
      </c>
      <c r="AF45" s="496">
        <v>7.7657909603609374</v>
      </c>
      <c r="AG45" s="496">
        <v>646.95774647887322</v>
      </c>
      <c r="AH45" s="496">
        <v>0</v>
      </c>
      <c r="AI45" s="496">
        <v>27.464788732394368</v>
      </c>
      <c r="AJ45" s="496">
        <v>173.57893334723516</v>
      </c>
      <c r="AK45" s="496">
        <v>29.397436200373441</v>
      </c>
      <c r="AL45" s="496">
        <v>20.739257395562714</v>
      </c>
      <c r="AM45" s="496">
        <v>2.4211863720731159</v>
      </c>
      <c r="AN45" s="496">
        <v>99</v>
      </c>
      <c r="AO45" s="496">
        <v>99</v>
      </c>
      <c r="AP45" s="496">
        <v>99</v>
      </c>
      <c r="AQ45" s="496">
        <v>99</v>
      </c>
      <c r="AR45" s="496">
        <v>198.77464788732397</v>
      </c>
      <c r="AS45" s="496">
        <v>29.137537508527391</v>
      </c>
      <c r="AT45" s="496"/>
      <c r="AU45" s="496"/>
    </row>
    <row r="46" spans="1:47">
      <c r="A46" s="496">
        <v>2</v>
      </c>
      <c r="B46" s="496">
        <v>16</v>
      </c>
      <c r="C46" s="496">
        <v>2023</v>
      </c>
      <c r="D46" s="496">
        <v>4</v>
      </c>
      <c r="E46" s="496">
        <v>99</v>
      </c>
      <c r="F46" s="496">
        <v>99</v>
      </c>
      <c r="G46" s="496">
        <v>99</v>
      </c>
      <c r="H46" s="496">
        <v>99</v>
      </c>
      <c r="I46" s="496">
        <v>99</v>
      </c>
      <c r="J46" s="496">
        <v>999</v>
      </c>
      <c r="K46" s="496">
        <v>99</v>
      </c>
      <c r="L46" s="496">
        <v>99</v>
      </c>
      <c r="M46" s="496">
        <v>99</v>
      </c>
      <c r="N46" s="496">
        <v>99</v>
      </c>
      <c r="O46" s="496">
        <v>99</v>
      </c>
      <c r="P46" s="496">
        <v>9999</v>
      </c>
      <c r="Q46" s="496">
        <v>32</v>
      </c>
      <c r="R46" s="496">
        <v>90</v>
      </c>
      <c r="S46" s="496">
        <v>4.3555555555555552</v>
      </c>
      <c r="T46" s="496">
        <v>7.2444444444444445</v>
      </c>
      <c r="U46" s="496">
        <v>251.84444444444443</v>
      </c>
      <c r="V46" s="496">
        <v>17.777777777777779</v>
      </c>
      <c r="W46" s="496">
        <v>70</v>
      </c>
      <c r="X46" s="496">
        <v>15.555555555555555</v>
      </c>
      <c r="Y46" s="496">
        <v>79.393985374083854</v>
      </c>
      <c r="Z46" s="496">
        <v>1.0573668669662517</v>
      </c>
      <c r="AA46" s="496">
        <v>1.4930290695325183</v>
      </c>
      <c r="AB46" s="496">
        <v>59.337623826511106</v>
      </c>
      <c r="AC46" s="496">
        <v>53.248230167358813</v>
      </c>
      <c r="AD46" s="496">
        <v>47.281273208891662</v>
      </c>
      <c r="AE46" s="496">
        <v>5.2478134110787193</v>
      </c>
      <c r="AF46" s="496">
        <v>5.2179566218507754</v>
      </c>
      <c r="AG46" s="496">
        <v>666.35632183908012</v>
      </c>
      <c r="AH46" s="496">
        <v>0</v>
      </c>
      <c r="AI46" s="496">
        <v>24.444444444444443</v>
      </c>
      <c r="AJ46" s="496">
        <v>158.40309246164881</v>
      </c>
      <c r="AK46" s="496">
        <v>79.584541463166502</v>
      </c>
      <c r="AL46" s="496">
        <v>58.004913314186254</v>
      </c>
      <c r="AM46" s="496">
        <v>75.745581043310523</v>
      </c>
      <c r="AN46" s="496">
        <v>99</v>
      </c>
      <c r="AO46" s="496">
        <v>99</v>
      </c>
      <c r="AP46" s="496">
        <v>99</v>
      </c>
      <c r="AQ46" s="496">
        <v>99</v>
      </c>
      <c r="AR46" s="496">
        <v>202.72413793103439</v>
      </c>
      <c r="AS46" s="496">
        <v>29.540939356986662</v>
      </c>
      <c r="AT46" s="496"/>
      <c r="AU46" s="496"/>
    </row>
    <row r="47" spans="1:47">
      <c r="A47" s="496">
        <v>2</v>
      </c>
      <c r="B47" s="496">
        <v>17</v>
      </c>
      <c r="C47" s="496">
        <v>2023</v>
      </c>
      <c r="D47" s="496">
        <v>5</v>
      </c>
      <c r="E47" s="496">
        <v>99</v>
      </c>
      <c r="F47" s="496">
        <v>99</v>
      </c>
      <c r="G47" s="496">
        <v>99</v>
      </c>
      <c r="H47" s="496">
        <v>99</v>
      </c>
      <c r="I47" s="496">
        <v>99</v>
      </c>
      <c r="J47" s="496">
        <v>999</v>
      </c>
      <c r="K47" s="496">
        <v>99</v>
      </c>
      <c r="L47" s="496">
        <v>99</v>
      </c>
      <c r="M47" s="496">
        <v>99</v>
      </c>
      <c r="N47" s="496">
        <v>99</v>
      </c>
      <c r="O47" s="496">
        <v>99</v>
      </c>
      <c r="P47" s="496">
        <v>9999</v>
      </c>
      <c r="Q47" s="496">
        <v>53</v>
      </c>
      <c r="R47" s="496">
        <v>208</v>
      </c>
      <c r="S47" s="496">
        <v>4.7067307692307683</v>
      </c>
      <c r="T47" s="496">
        <v>7.7932692307692291</v>
      </c>
      <c r="U47" s="496">
        <v>274.38942307692298</v>
      </c>
      <c r="V47" s="496">
        <v>18.75</v>
      </c>
      <c r="W47" s="496">
        <v>81.25</v>
      </c>
      <c r="X47" s="496">
        <v>8.6538461538461586</v>
      </c>
      <c r="Y47" s="496">
        <v>61.816338421335445</v>
      </c>
      <c r="Z47" s="496">
        <v>1.2151103481923049</v>
      </c>
      <c r="AA47" s="496">
        <v>1.4937539457995459</v>
      </c>
      <c r="AB47" s="496">
        <v>60.946440410651547</v>
      </c>
      <c r="AC47" s="496">
        <v>38.659249970768073</v>
      </c>
      <c r="AD47" s="496">
        <v>41.688610825944451</v>
      </c>
      <c r="AE47" s="496">
        <v>12.128279883381921</v>
      </c>
      <c r="AF47" s="496">
        <v>13.138817536349123</v>
      </c>
      <c r="AG47" s="496">
        <v>649.67475728155307</v>
      </c>
      <c r="AH47" s="496">
        <v>0.48076923076923056</v>
      </c>
      <c r="AI47" s="496">
        <v>24.519230769230777</v>
      </c>
      <c r="AJ47" s="496">
        <v>117.39116440052015</v>
      </c>
      <c r="AK47" s="496">
        <v>24.361861607822757</v>
      </c>
      <c r="AL47" s="496">
        <v>22.006582368835986</v>
      </c>
      <c r="AM47" s="496">
        <v>-3.3075224620257448</v>
      </c>
      <c r="AN47" s="496">
        <v>99</v>
      </c>
      <c r="AO47" s="496">
        <v>99</v>
      </c>
      <c r="AP47" s="496">
        <v>99</v>
      </c>
      <c r="AQ47" s="496">
        <v>99</v>
      </c>
      <c r="AR47" s="496">
        <v>206.77184466019412</v>
      </c>
      <c r="AS47" s="496">
        <v>30.74920609713789</v>
      </c>
      <c r="AT47" s="496"/>
      <c r="AU47" s="496"/>
    </row>
    <row r="48" spans="1:47">
      <c r="A48" s="496">
        <v>2</v>
      </c>
      <c r="B48" s="496">
        <v>18</v>
      </c>
      <c r="C48" s="496">
        <v>2023</v>
      </c>
      <c r="D48" s="496">
        <v>6</v>
      </c>
      <c r="E48" s="496">
        <v>99</v>
      </c>
      <c r="F48" s="496">
        <v>99</v>
      </c>
      <c r="G48" s="496">
        <v>99</v>
      </c>
      <c r="H48" s="496">
        <v>99</v>
      </c>
      <c r="I48" s="496">
        <v>99</v>
      </c>
      <c r="J48" s="496">
        <v>999</v>
      </c>
      <c r="K48" s="496">
        <v>99</v>
      </c>
      <c r="L48" s="496">
        <v>99</v>
      </c>
      <c r="M48" s="496">
        <v>99</v>
      </c>
      <c r="N48" s="496">
        <v>99</v>
      </c>
      <c r="O48" s="496">
        <v>99</v>
      </c>
      <c r="P48" s="496">
        <v>9999</v>
      </c>
      <c r="Q48" s="496">
        <v>37</v>
      </c>
      <c r="R48" s="496">
        <v>134</v>
      </c>
      <c r="S48" s="496">
        <v>4.544776119402985</v>
      </c>
      <c r="T48" s="496">
        <v>7.5597014925373136</v>
      </c>
      <c r="U48" s="496">
        <v>268.70447761194032</v>
      </c>
      <c r="V48" s="496">
        <v>17.164179104477611</v>
      </c>
      <c r="W48" s="496">
        <v>77.611940298507491</v>
      </c>
      <c r="X48" s="496">
        <v>3.7313432835820906</v>
      </c>
      <c r="Y48" s="496">
        <v>47.497310003440191</v>
      </c>
      <c r="Z48" s="496">
        <v>1.0763098347247597</v>
      </c>
      <c r="AA48" s="496">
        <v>1.4938240721900555</v>
      </c>
      <c r="AB48" s="496">
        <v>48.429432979540159</v>
      </c>
      <c r="AC48" s="496">
        <v>40.795185588413567</v>
      </c>
      <c r="AD48" s="496">
        <v>64.582674897405397</v>
      </c>
      <c r="AE48" s="496">
        <v>7.813411078717202</v>
      </c>
      <c r="AF48" s="496">
        <v>8.2890599712789097</v>
      </c>
      <c r="AG48" s="496">
        <v>682.04511278195503</v>
      </c>
      <c r="AH48" s="496">
        <v>0</v>
      </c>
      <c r="AI48" s="496">
        <v>32.835820895522382</v>
      </c>
      <c r="AJ48" s="496">
        <v>101.06112679114324</v>
      </c>
      <c r="AK48" s="496">
        <v>29.536208413449096</v>
      </c>
      <c r="AL48" s="496">
        <v>41.115037605998403</v>
      </c>
      <c r="AM48" s="496">
        <v>24.948596799098063</v>
      </c>
      <c r="AN48" s="496">
        <v>99</v>
      </c>
      <c r="AO48" s="496">
        <v>99</v>
      </c>
      <c r="AP48" s="496">
        <v>99</v>
      </c>
      <c r="AQ48" s="496">
        <v>99</v>
      </c>
      <c r="AR48" s="496">
        <v>207.00751879699249</v>
      </c>
      <c r="AS48" s="496">
        <v>30.083258119342901</v>
      </c>
      <c r="AT48" s="496"/>
      <c r="AU48" s="496"/>
    </row>
    <row r="49" spans="1:47">
      <c r="A49" s="496">
        <v>2</v>
      </c>
      <c r="B49" s="496">
        <v>19</v>
      </c>
      <c r="C49" s="496">
        <v>2023</v>
      </c>
      <c r="D49" s="496">
        <v>7</v>
      </c>
      <c r="E49" s="496">
        <v>99</v>
      </c>
      <c r="F49" s="496">
        <v>99</v>
      </c>
      <c r="G49" s="496">
        <v>99</v>
      </c>
      <c r="H49" s="496">
        <v>99</v>
      </c>
      <c r="I49" s="496">
        <v>99</v>
      </c>
      <c r="J49" s="496">
        <v>999</v>
      </c>
      <c r="K49" s="496">
        <v>99</v>
      </c>
      <c r="L49" s="496">
        <v>99</v>
      </c>
      <c r="M49" s="496">
        <v>99</v>
      </c>
      <c r="N49" s="496">
        <v>99</v>
      </c>
      <c r="O49" s="496">
        <v>99</v>
      </c>
      <c r="P49" s="496">
        <v>9999</v>
      </c>
      <c r="Q49" s="496">
        <v>19</v>
      </c>
      <c r="R49" s="496">
        <v>72</v>
      </c>
      <c r="S49" s="496">
        <v>4.8194444444444438</v>
      </c>
      <c r="T49" s="496">
        <v>7.25</v>
      </c>
      <c r="U49" s="496">
        <v>267.86666666666662</v>
      </c>
      <c r="V49" s="496">
        <v>19.444444444444443</v>
      </c>
      <c r="W49" s="496">
        <v>79.166666666666686</v>
      </c>
      <c r="X49" s="496">
        <v>5.5555555555555562</v>
      </c>
      <c r="Y49" s="496">
        <v>59.206191023874993</v>
      </c>
      <c r="Z49" s="496">
        <v>1.4560829197321836</v>
      </c>
      <c r="AA49" s="496">
        <v>1.4883809249576461</v>
      </c>
      <c r="AB49" s="496">
        <v>52.684657541560952</v>
      </c>
      <c r="AC49" s="496">
        <v>46.912888388875238</v>
      </c>
      <c r="AD49" s="496">
        <v>0.80108262747328507</v>
      </c>
      <c r="AE49" s="496">
        <v>4.1982507288629725</v>
      </c>
      <c r="AF49" s="496">
        <v>4.4399364065853195</v>
      </c>
      <c r="AG49" s="496">
        <v>589.3888888888888</v>
      </c>
      <c r="AH49" s="496">
        <v>0</v>
      </c>
      <c r="AI49" s="496">
        <v>23.611111111111111</v>
      </c>
      <c r="AJ49" s="496">
        <v>113.7800699638896</v>
      </c>
      <c r="AK49" s="496">
        <v>42.801551506783071</v>
      </c>
      <c r="AL49" s="496">
        <v>54.604822841222806</v>
      </c>
      <c r="AM49" s="496">
        <v>-24.394948031036567</v>
      </c>
      <c r="AN49" s="496">
        <v>99</v>
      </c>
      <c r="AO49" s="496">
        <v>99</v>
      </c>
      <c r="AP49" s="496">
        <v>99</v>
      </c>
      <c r="AQ49" s="496">
        <v>99</v>
      </c>
      <c r="AR49" s="496">
        <v>204.79166666666663</v>
      </c>
      <c r="AS49" s="496">
        <v>30.794554429984423</v>
      </c>
      <c r="AT49" s="496"/>
      <c r="AU49" s="496"/>
    </row>
    <row r="50" spans="1:47">
      <c r="A50" s="496">
        <v>2</v>
      </c>
      <c r="B50" s="496">
        <v>20</v>
      </c>
      <c r="C50" s="496">
        <v>2023</v>
      </c>
      <c r="D50" s="496">
        <v>8</v>
      </c>
      <c r="E50" s="496">
        <v>99</v>
      </c>
      <c r="F50" s="496">
        <v>99</v>
      </c>
      <c r="G50" s="496">
        <v>99</v>
      </c>
      <c r="H50" s="496">
        <v>99</v>
      </c>
      <c r="I50" s="496">
        <v>99</v>
      </c>
      <c r="J50" s="496">
        <v>999</v>
      </c>
      <c r="K50" s="496">
        <v>99</v>
      </c>
      <c r="L50" s="496">
        <v>99</v>
      </c>
      <c r="M50" s="496">
        <v>99</v>
      </c>
      <c r="N50" s="496">
        <v>99</v>
      </c>
      <c r="O50" s="496">
        <v>99</v>
      </c>
      <c r="P50" s="496">
        <v>9999</v>
      </c>
      <c r="Q50" s="496">
        <v>32</v>
      </c>
      <c r="R50" s="496">
        <v>157</v>
      </c>
      <c r="S50" s="496">
        <v>4.3885350318471348</v>
      </c>
      <c r="T50" s="496">
        <v>6.8662420382165612</v>
      </c>
      <c r="U50" s="496">
        <v>262.6242038216559</v>
      </c>
      <c r="V50" s="496">
        <v>22.29299363057325</v>
      </c>
      <c r="W50" s="496">
        <v>57.961783439490482</v>
      </c>
      <c r="X50" s="496">
        <v>5.0955414012738842</v>
      </c>
      <c r="Y50" s="496">
        <v>61.390100035168558</v>
      </c>
      <c r="Z50" s="496">
        <v>1.2499665296342499</v>
      </c>
      <c r="AA50" s="496">
        <v>1.6858177301014816</v>
      </c>
      <c r="AB50" s="496">
        <v>48.845246899066197</v>
      </c>
      <c r="AC50" s="496">
        <v>73.17251419000867</v>
      </c>
      <c r="AD50" s="496">
        <v>55.060803123549618</v>
      </c>
      <c r="AE50" s="496">
        <v>9.1545189504373177</v>
      </c>
      <c r="AF50" s="496">
        <v>9.4920492116893609</v>
      </c>
      <c r="AG50" s="496">
        <v>673.10526315789457</v>
      </c>
      <c r="AH50" s="496">
        <v>0</v>
      </c>
      <c r="AI50" s="496">
        <v>29.299363057324843</v>
      </c>
      <c r="AJ50" s="496">
        <v>154.79061230097196</v>
      </c>
      <c r="AK50" s="496">
        <v>57.401463511804749</v>
      </c>
      <c r="AL50" s="496">
        <v>45.711345274664929</v>
      </c>
      <c r="AM50" s="496">
        <v>-3.4131780789883304</v>
      </c>
      <c r="AN50" s="496">
        <v>99</v>
      </c>
      <c r="AO50" s="496">
        <v>99</v>
      </c>
      <c r="AP50" s="496">
        <v>99</v>
      </c>
      <c r="AQ50" s="496">
        <v>99</v>
      </c>
      <c r="AR50" s="496">
        <v>206.35526315789477</v>
      </c>
      <c r="AS50" s="496">
        <v>29.386855233109792</v>
      </c>
      <c r="AT50" s="496"/>
      <c r="AU50" s="496"/>
    </row>
    <row r="51" spans="1:47">
      <c r="A51" s="496">
        <v>2</v>
      </c>
      <c r="B51" s="496">
        <v>21</v>
      </c>
      <c r="C51" s="496">
        <v>2023</v>
      </c>
      <c r="D51" s="496">
        <v>9</v>
      </c>
      <c r="E51" s="496">
        <v>99</v>
      </c>
      <c r="F51" s="496">
        <v>99</v>
      </c>
      <c r="G51" s="496">
        <v>99</v>
      </c>
      <c r="H51" s="496">
        <v>99</v>
      </c>
      <c r="I51" s="496">
        <v>99</v>
      </c>
      <c r="J51" s="496">
        <v>999</v>
      </c>
      <c r="K51" s="496">
        <v>99</v>
      </c>
      <c r="L51" s="496">
        <v>99</v>
      </c>
      <c r="M51" s="496">
        <v>99</v>
      </c>
      <c r="N51" s="496">
        <v>99</v>
      </c>
      <c r="O51" s="496">
        <v>99</v>
      </c>
      <c r="P51" s="496">
        <v>9999</v>
      </c>
      <c r="Q51" s="496">
        <v>29</v>
      </c>
      <c r="R51" s="496">
        <v>111</v>
      </c>
      <c r="S51" s="496">
        <v>4.0180180180180178</v>
      </c>
      <c r="T51" s="496">
        <v>6.3513513513513518</v>
      </c>
      <c r="U51" s="496">
        <v>248.36846846846831</v>
      </c>
      <c r="V51" s="496">
        <v>11.711711711711716</v>
      </c>
      <c r="W51" s="496">
        <v>51.351351351351347</v>
      </c>
      <c r="X51" s="496">
        <v>5.4054054054054061</v>
      </c>
      <c r="Y51" s="496">
        <v>70.1819886315932</v>
      </c>
      <c r="Z51" s="496">
        <v>1.2374194448764071</v>
      </c>
      <c r="AA51" s="496">
        <v>1.8041426235976881</v>
      </c>
      <c r="AB51" s="496">
        <v>57.452376194650242</v>
      </c>
      <c r="AC51" s="496">
        <v>66.833688203730588</v>
      </c>
      <c r="AD51" s="496">
        <v>61.861965727666771</v>
      </c>
      <c r="AE51" s="496">
        <v>6.4723032069970836</v>
      </c>
      <c r="AF51" s="496">
        <v>6.3466568566196866</v>
      </c>
      <c r="AG51" s="496">
        <v>676.46363636363651</v>
      </c>
      <c r="AH51" s="496">
        <v>0</v>
      </c>
      <c r="AI51" s="496">
        <v>23.423423423423433</v>
      </c>
      <c r="AJ51" s="496">
        <v>130.90105057379137</v>
      </c>
      <c r="AK51" s="496">
        <v>55.015742004741362</v>
      </c>
      <c r="AL51" s="496">
        <v>42.869234255565857</v>
      </c>
      <c r="AM51" s="496">
        <v>13.443121912306175</v>
      </c>
      <c r="AN51" s="496">
        <v>99</v>
      </c>
      <c r="AO51" s="496">
        <v>99</v>
      </c>
      <c r="AP51" s="496">
        <v>99</v>
      </c>
      <c r="AQ51" s="496">
        <v>99</v>
      </c>
      <c r="AR51" s="496">
        <v>204.90909090909088</v>
      </c>
      <c r="AS51" s="496">
        <v>28.144196546756032</v>
      </c>
      <c r="AT51" s="496"/>
      <c r="AU51" s="496"/>
    </row>
    <row r="52" spans="1:47">
      <c r="A52" s="496">
        <v>2</v>
      </c>
      <c r="B52" s="496">
        <v>22</v>
      </c>
      <c r="C52" s="496">
        <v>2023</v>
      </c>
      <c r="D52" s="496">
        <v>10</v>
      </c>
      <c r="E52" s="496">
        <v>99</v>
      </c>
      <c r="F52" s="496">
        <v>99</v>
      </c>
      <c r="G52" s="496">
        <v>99</v>
      </c>
      <c r="H52" s="496">
        <v>99</v>
      </c>
      <c r="I52" s="496">
        <v>99</v>
      </c>
      <c r="J52" s="496">
        <v>999</v>
      </c>
      <c r="K52" s="496">
        <v>99</v>
      </c>
      <c r="L52" s="496">
        <v>99</v>
      </c>
      <c r="M52" s="496">
        <v>99</v>
      </c>
      <c r="N52" s="496">
        <v>99</v>
      </c>
      <c r="O52" s="496">
        <v>99</v>
      </c>
      <c r="P52" s="496">
        <v>9999</v>
      </c>
      <c r="Q52" s="496">
        <v>68</v>
      </c>
      <c r="R52" s="496">
        <v>308</v>
      </c>
      <c r="S52" s="496">
        <v>3.9870129870129873</v>
      </c>
      <c r="T52" s="496">
        <v>6.2987012987012978</v>
      </c>
      <c r="U52" s="496">
        <v>241.94512987012976</v>
      </c>
      <c r="V52" s="496">
        <v>12.012987012987011</v>
      </c>
      <c r="W52" s="496">
        <v>45.454545454545446</v>
      </c>
      <c r="X52" s="496">
        <v>2.9220779220779223</v>
      </c>
      <c r="Y52" s="496">
        <v>62.357449452779022</v>
      </c>
      <c r="Z52" s="496">
        <v>1.2220220255789871</v>
      </c>
      <c r="AA52" s="496">
        <v>1.8885501555421595</v>
      </c>
      <c r="AB52" s="496">
        <v>19.420656165435485</v>
      </c>
      <c r="AC52" s="496">
        <v>22.081551448038088</v>
      </c>
      <c r="AD52" s="496">
        <v>57.566766803249081</v>
      </c>
      <c r="AE52" s="496">
        <v>17.959183673469379</v>
      </c>
      <c r="AF52" s="496">
        <v>17.155097119004683</v>
      </c>
      <c r="AG52" s="496">
        <v>700.09415584415592</v>
      </c>
      <c r="AH52" s="496">
        <v>0</v>
      </c>
      <c r="AI52" s="496">
        <v>28.246753246753247</v>
      </c>
      <c r="AJ52" s="496">
        <v>188.0938584224258</v>
      </c>
      <c r="AK52" s="496">
        <v>46.530531966077184</v>
      </c>
      <c r="AL52" s="496">
        <v>-20.282263006224728</v>
      </c>
      <c r="AM52" s="496">
        <v>-36.997692011924393</v>
      </c>
      <c r="AN52" s="496">
        <v>99</v>
      </c>
      <c r="AO52" s="496">
        <v>99</v>
      </c>
      <c r="AP52" s="496">
        <v>99</v>
      </c>
      <c r="AQ52" s="496">
        <v>99</v>
      </c>
      <c r="AR52" s="496">
        <v>203.57142857142861</v>
      </c>
      <c r="AS52" s="496">
        <v>28.177889286848139</v>
      </c>
      <c r="AT52" s="496"/>
      <c r="AU52" s="496"/>
    </row>
    <row r="53" spans="1:47">
      <c r="A53" s="496">
        <v>2</v>
      </c>
      <c r="B53" s="496">
        <v>23</v>
      </c>
      <c r="C53" s="496">
        <v>2023</v>
      </c>
      <c r="D53" s="496">
        <v>11</v>
      </c>
      <c r="E53" s="496">
        <v>99</v>
      </c>
      <c r="F53" s="496">
        <v>99</v>
      </c>
      <c r="G53" s="496">
        <v>99</v>
      </c>
      <c r="H53" s="496">
        <v>99</v>
      </c>
      <c r="I53" s="496">
        <v>99</v>
      </c>
      <c r="J53" s="496">
        <v>999</v>
      </c>
      <c r="K53" s="496">
        <v>99</v>
      </c>
      <c r="L53" s="496">
        <v>99</v>
      </c>
      <c r="M53" s="496">
        <v>99</v>
      </c>
      <c r="N53" s="496">
        <v>99</v>
      </c>
      <c r="O53" s="496">
        <v>99</v>
      </c>
      <c r="P53" s="496">
        <v>9999</v>
      </c>
      <c r="Q53" s="496">
        <v>58</v>
      </c>
      <c r="R53" s="496">
        <v>242</v>
      </c>
      <c r="S53" s="496">
        <v>4.1983471074380159</v>
      </c>
      <c r="T53" s="496">
        <v>6.6404958677685935</v>
      </c>
      <c r="U53" s="496">
        <v>245.70743801652901</v>
      </c>
      <c r="V53" s="496">
        <v>12.809917355371905</v>
      </c>
      <c r="W53" s="496">
        <v>52.066115702479344</v>
      </c>
      <c r="X53" s="496">
        <v>2.8925619834710745</v>
      </c>
      <c r="Y53" s="496">
        <v>63.791787685256359</v>
      </c>
      <c r="Z53" s="496">
        <v>1.1721269408501964</v>
      </c>
      <c r="AA53" s="496">
        <v>1.7293326717703401</v>
      </c>
      <c r="AB53" s="496">
        <v>47.429776614018863</v>
      </c>
      <c r="AC53" s="496">
        <v>42.657025598177242</v>
      </c>
      <c r="AD53" s="496">
        <v>48.366983940230561</v>
      </c>
      <c r="AE53" s="496">
        <v>14.11078717201166</v>
      </c>
      <c r="AF53" s="496">
        <v>13.688606824459248</v>
      </c>
      <c r="AG53" s="496">
        <v>647.80578512396687</v>
      </c>
      <c r="AH53" s="496">
        <v>0.41322314049586795</v>
      </c>
      <c r="AI53" s="496">
        <v>33.884297520661157</v>
      </c>
      <c r="AJ53" s="496">
        <v>140.74990820866338</v>
      </c>
      <c r="AK53" s="496">
        <v>45.820482729881441</v>
      </c>
      <c r="AL53" s="496">
        <v>23.813649798248633</v>
      </c>
      <c r="AM53" s="496">
        <v>-8.259810261980169</v>
      </c>
      <c r="AN53" s="496">
        <v>99</v>
      </c>
      <c r="AO53" s="496">
        <v>99</v>
      </c>
      <c r="AP53" s="496">
        <v>99</v>
      </c>
      <c r="AQ53" s="496">
        <v>99</v>
      </c>
      <c r="AR53" s="496">
        <v>203.19421487603304</v>
      </c>
      <c r="AS53" s="496">
        <v>28.680650481007351</v>
      </c>
      <c r="AT53" s="496"/>
      <c r="AU53" s="496"/>
    </row>
    <row r="54" spans="1:47">
      <c r="A54" s="496">
        <v>2</v>
      </c>
      <c r="B54" s="496">
        <v>24</v>
      </c>
      <c r="C54" s="496">
        <v>2023</v>
      </c>
      <c r="D54" s="496">
        <v>12</v>
      </c>
      <c r="E54" s="496">
        <v>99</v>
      </c>
      <c r="F54" s="496">
        <v>99</v>
      </c>
      <c r="G54" s="496">
        <v>99</v>
      </c>
      <c r="H54" s="496">
        <v>99</v>
      </c>
      <c r="I54" s="496">
        <v>99</v>
      </c>
      <c r="J54" s="496">
        <v>999</v>
      </c>
      <c r="K54" s="496">
        <v>99</v>
      </c>
      <c r="L54" s="496">
        <v>99</v>
      </c>
      <c r="M54" s="496">
        <v>99</v>
      </c>
      <c r="N54" s="496">
        <v>99</v>
      </c>
      <c r="O54" s="496">
        <v>99</v>
      </c>
      <c r="P54" s="496">
        <v>9999</v>
      </c>
      <c r="Q54" s="496">
        <v>28</v>
      </c>
      <c r="R54" s="496">
        <v>84</v>
      </c>
      <c r="S54" s="496">
        <v>4.3690476190476195</v>
      </c>
      <c r="T54" s="496">
        <v>6.8333333333333313</v>
      </c>
      <c r="U54" s="496">
        <v>234.7285714285714</v>
      </c>
      <c r="V54" s="496">
        <v>16.666666666666671</v>
      </c>
      <c r="W54" s="496">
        <v>63.095238095238123</v>
      </c>
      <c r="X54" s="496">
        <v>5.9523809523809552</v>
      </c>
      <c r="Y54" s="496">
        <v>74.92348092018463</v>
      </c>
      <c r="Z54" s="496">
        <v>1.2703557985364913</v>
      </c>
      <c r="AA54" s="496">
        <v>1.5105449452916111</v>
      </c>
      <c r="AB54" s="496">
        <v>56.073440453403791</v>
      </c>
      <c r="AC54" s="496">
        <v>62.300115340407189</v>
      </c>
      <c r="AD54" s="496">
        <v>33.604218377611126</v>
      </c>
      <c r="AE54" s="496">
        <v>4.8979591836734686</v>
      </c>
      <c r="AF54" s="496">
        <v>4.5391111931684494</v>
      </c>
      <c r="AG54" s="496">
        <v>623.72619047619025</v>
      </c>
      <c r="AH54" s="496">
        <v>0</v>
      </c>
      <c r="AI54" s="496">
        <v>30.952380952380938</v>
      </c>
      <c r="AJ54" s="496">
        <v>145.66982816585067</v>
      </c>
      <c r="AK54" s="496">
        <v>52.284394276950593</v>
      </c>
      <c r="AL54" s="496">
        <v>33.77169156730104</v>
      </c>
      <c r="AM54" s="496">
        <v>6.886643058735439</v>
      </c>
      <c r="AN54" s="496">
        <v>99</v>
      </c>
      <c r="AO54" s="496">
        <v>99</v>
      </c>
      <c r="AP54" s="496">
        <v>99</v>
      </c>
      <c r="AQ54" s="496">
        <v>99</v>
      </c>
      <c r="AR54" s="496">
        <v>198.14285714285711</v>
      </c>
      <c r="AS54" s="496">
        <v>29.071704175703115</v>
      </c>
      <c r="AT54" s="496"/>
      <c r="AU54" s="496"/>
    </row>
    <row r="55" spans="1:47">
      <c r="A55" s="496">
        <v>2</v>
      </c>
      <c r="B55" s="496">
        <v>25</v>
      </c>
      <c r="C55" s="496">
        <v>2022</v>
      </c>
      <c r="D55" s="496">
        <v>1</v>
      </c>
      <c r="E55" s="496">
        <v>99</v>
      </c>
      <c r="F55" s="496">
        <v>99</v>
      </c>
      <c r="G55" s="496">
        <v>99</v>
      </c>
      <c r="H55" s="496">
        <v>99</v>
      </c>
      <c r="I55" s="496">
        <v>99</v>
      </c>
      <c r="J55" s="496">
        <v>999</v>
      </c>
      <c r="K55" s="496">
        <v>99</v>
      </c>
      <c r="L55" s="496">
        <v>99</v>
      </c>
      <c r="M55" s="496">
        <v>99</v>
      </c>
      <c r="N55" s="496">
        <v>99</v>
      </c>
      <c r="O55" s="496">
        <v>99</v>
      </c>
      <c r="P55" s="496">
        <v>9999</v>
      </c>
      <c r="Q55" s="496">
        <v>43</v>
      </c>
      <c r="R55" s="496">
        <v>126</v>
      </c>
      <c r="S55" s="496">
        <v>4.4841269841269842</v>
      </c>
      <c r="T55" s="496">
        <v>7.2777777777777777</v>
      </c>
      <c r="U55" s="496">
        <v>268.28158730158736</v>
      </c>
      <c r="V55" s="496">
        <v>15.873015873015879</v>
      </c>
      <c r="W55" s="496">
        <v>74.603174603174608</v>
      </c>
      <c r="X55" s="496">
        <v>7.9365079365079394</v>
      </c>
      <c r="Y55" s="496">
        <v>71.408638382031256</v>
      </c>
      <c r="Z55" s="496">
        <v>1.3553780412374561</v>
      </c>
      <c r="AA55" s="496">
        <v>1.8586515375182264</v>
      </c>
      <c r="AB55" s="496">
        <v>67.170843364727673</v>
      </c>
      <c r="AC55" s="496">
        <v>55.981910417375005</v>
      </c>
      <c r="AD55" s="496">
        <v>58.615662341356952</v>
      </c>
      <c r="AE55" s="496">
        <v>4.6735905044510382</v>
      </c>
      <c r="AF55" s="496">
        <v>4.8183842861125479</v>
      </c>
      <c r="AG55" s="496">
        <v>687.84552845528447</v>
      </c>
      <c r="AH55" s="496">
        <v>0</v>
      </c>
      <c r="AI55" s="496">
        <v>26.190476190476193</v>
      </c>
      <c r="AJ55" s="496">
        <v>137.47059005624357</v>
      </c>
      <c r="AK55" s="496">
        <v>43.478721427900787</v>
      </c>
      <c r="AL55" s="496">
        <v>25.972647571812285</v>
      </c>
      <c r="AM55" s="496">
        <v>7.5680336234602494</v>
      </c>
      <c r="AN55" s="496">
        <v>99</v>
      </c>
      <c r="AO55" s="496">
        <v>99</v>
      </c>
      <c r="AP55" s="496">
        <v>99</v>
      </c>
      <c r="AQ55" s="496">
        <v>99</v>
      </c>
      <c r="AR55" s="496">
        <v>204.52032520325201</v>
      </c>
      <c r="AS55" s="496">
        <v>30.294899296095743</v>
      </c>
      <c r="AT55" s="496"/>
      <c r="AU55" s="496"/>
    </row>
    <row r="56" spans="1:47">
      <c r="A56" s="496">
        <v>2</v>
      </c>
      <c r="B56" s="496">
        <v>26</v>
      </c>
      <c r="C56" s="496">
        <v>2022</v>
      </c>
      <c r="D56" s="496">
        <v>2</v>
      </c>
      <c r="E56" s="496">
        <v>99</v>
      </c>
      <c r="F56" s="496">
        <v>99</v>
      </c>
      <c r="G56" s="496">
        <v>99</v>
      </c>
      <c r="H56" s="496">
        <v>99</v>
      </c>
      <c r="I56" s="496">
        <v>99</v>
      </c>
      <c r="J56" s="496">
        <v>999</v>
      </c>
      <c r="K56" s="496">
        <v>99</v>
      </c>
      <c r="L56" s="496">
        <v>99</v>
      </c>
      <c r="M56" s="496">
        <v>99</v>
      </c>
      <c r="N56" s="496">
        <v>99</v>
      </c>
      <c r="O56" s="496">
        <v>99</v>
      </c>
      <c r="P56" s="496">
        <v>9999</v>
      </c>
      <c r="Q56" s="496">
        <v>48</v>
      </c>
      <c r="R56" s="496">
        <v>130</v>
      </c>
      <c r="S56" s="496">
        <v>4.5615384615384604</v>
      </c>
      <c r="T56" s="496">
        <v>7.4461538461538481</v>
      </c>
      <c r="U56" s="496">
        <v>273.16923076923081</v>
      </c>
      <c r="V56" s="496">
        <v>16.923076923076923</v>
      </c>
      <c r="W56" s="496">
        <v>79.230769230769255</v>
      </c>
      <c r="X56" s="496">
        <v>6.1538461538461524</v>
      </c>
      <c r="Y56" s="496">
        <v>49.801901178034605</v>
      </c>
      <c r="Z56" s="496">
        <v>1.2216246820956622</v>
      </c>
      <c r="AA56" s="496">
        <v>1.41454824787355</v>
      </c>
      <c r="AB56" s="496">
        <v>46.277656094731761</v>
      </c>
      <c r="AC56" s="496">
        <v>33.144134983756437</v>
      </c>
      <c r="AD56" s="496">
        <v>3.3077666024169718</v>
      </c>
      <c r="AE56" s="496">
        <v>4.8219584569732925</v>
      </c>
      <c r="AF56" s="496">
        <v>5.0619185589302864</v>
      </c>
      <c r="AG56" s="496">
        <v>654.62992125984238</v>
      </c>
      <c r="AH56" s="496">
        <v>0</v>
      </c>
      <c r="AI56" s="496">
        <v>23.84615384615384</v>
      </c>
      <c r="AJ56" s="496">
        <v>146.18550415278298</v>
      </c>
      <c r="AK56" s="496">
        <v>44.626879906570593</v>
      </c>
      <c r="AL56" s="496">
        <v>26.310613723799456</v>
      </c>
      <c r="AM56" s="496">
        <v>-8.0298631413464072</v>
      </c>
      <c r="AN56" s="496">
        <v>99</v>
      </c>
      <c r="AO56" s="496">
        <v>99</v>
      </c>
      <c r="AP56" s="496">
        <v>99</v>
      </c>
      <c r="AQ56" s="496">
        <v>99</v>
      </c>
      <c r="AR56" s="496">
        <v>206.64566929133861</v>
      </c>
      <c r="AS56" s="496">
        <v>30.358956501481352</v>
      </c>
      <c r="AT56" s="496"/>
      <c r="AU56" s="496"/>
    </row>
    <row r="57" spans="1:47">
      <c r="A57" s="496">
        <v>2</v>
      </c>
      <c r="B57" s="496">
        <v>27</v>
      </c>
      <c r="C57" s="496">
        <v>2022</v>
      </c>
      <c r="D57" s="496">
        <v>3</v>
      </c>
      <c r="E57" s="496">
        <v>99</v>
      </c>
      <c r="F57" s="496">
        <v>99</v>
      </c>
      <c r="G57" s="496">
        <v>99</v>
      </c>
      <c r="H57" s="496">
        <v>99</v>
      </c>
      <c r="I57" s="496">
        <v>99</v>
      </c>
      <c r="J57" s="496">
        <v>999</v>
      </c>
      <c r="K57" s="496">
        <v>99</v>
      </c>
      <c r="L57" s="496">
        <v>99</v>
      </c>
      <c r="M57" s="496">
        <v>99</v>
      </c>
      <c r="N57" s="496">
        <v>99</v>
      </c>
      <c r="O57" s="496">
        <v>99</v>
      </c>
      <c r="P57" s="496">
        <v>9999</v>
      </c>
      <c r="Q57" s="496">
        <v>59</v>
      </c>
      <c r="R57" s="496">
        <v>182</v>
      </c>
      <c r="S57" s="496">
        <v>4.5659340659340657</v>
      </c>
      <c r="T57" s="496">
        <v>7.4615384615384626</v>
      </c>
      <c r="U57" s="496">
        <v>253.44780219780233</v>
      </c>
      <c r="V57" s="496">
        <v>19.230769230769223</v>
      </c>
      <c r="W57" s="496">
        <v>73.626373626373621</v>
      </c>
      <c r="X57" s="496">
        <v>7.1428571428571441</v>
      </c>
      <c r="Y57" s="496">
        <v>63.300637729235113</v>
      </c>
      <c r="Z57" s="496">
        <v>1.2419162595170021</v>
      </c>
      <c r="AA57" s="496">
        <v>1.6395368704666613</v>
      </c>
      <c r="AB57" s="496">
        <v>48.026205095981695</v>
      </c>
      <c r="AC57" s="496">
        <v>42.112005603522555</v>
      </c>
      <c r="AD57" s="496">
        <v>46.537962708201007</v>
      </c>
      <c r="AE57" s="496">
        <v>6.7507418397626111</v>
      </c>
      <c r="AF57" s="496">
        <v>6.575063311755371</v>
      </c>
      <c r="AG57" s="496">
        <v>633.39779005524883</v>
      </c>
      <c r="AH57" s="496">
        <v>0</v>
      </c>
      <c r="AI57" s="496">
        <v>23.07692307692308</v>
      </c>
      <c r="AJ57" s="496">
        <v>183.95815881338655</v>
      </c>
      <c r="AK57" s="496">
        <v>24.529642972505119</v>
      </c>
      <c r="AL57" s="496">
        <v>31.77082716289458</v>
      </c>
      <c r="AM57" s="496">
        <v>5.3311143273076596</v>
      </c>
      <c r="AN57" s="496">
        <v>99</v>
      </c>
      <c r="AO57" s="496">
        <v>99</v>
      </c>
      <c r="AP57" s="496">
        <v>99</v>
      </c>
      <c r="AQ57" s="496">
        <v>99</v>
      </c>
      <c r="AR57" s="496">
        <v>201.32044198895025</v>
      </c>
      <c r="AS57" s="496">
        <v>30.062746043079606</v>
      </c>
      <c r="AT57" s="496"/>
      <c r="AU57" s="496"/>
    </row>
    <row r="58" spans="1:47">
      <c r="A58" s="496">
        <v>2</v>
      </c>
      <c r="B58" s="496">
        <v>28</v>
      </c>
      <c r="C58" s="496">
        <v>2022</v>
      </c>
      <c r="D58" s="496">
        <v>4</v>
      </c>
      <c r="E58" s="496">
        <v>99</v>
      </c>
      <c r="F58" s="496">
        <v>99</v>
      </c>
      <c r="G58" s="496">
        <v>99</v>
      </c>
      <c r="H58" s="496">
        <v>99</v>
      </c>
      <c r="I58" s="496">
        <v>99</v>
      </c>
      <c r="J58" s="496">
        <v>999</v>
      </c>
      <c r="K58" s="496">
        <v>99</v>
      </c>
      <c r="L58" s="496">
        <v>99</v>
      </c>
      <c r="M58" s="496">
        <v>99</v>
      </c>
      <c r="N58" s="496">
        <v>99</v>
      </c>
      <c r="O58" s="496">
        <v>99</v>
      </c>
      <c r="P58" s="496">
        <v>9999</v>
      </c>
      <c r="Q58" s="496">
        <v>46</v>
      </c>
      <c r="R58" s="496">
        <v>161</v>
      </c>
      <c r="S58" s="496">
        <v>4.3850931677018625</v>
      </c>
      <c r="T58" s="496">
        <v>7.3167701863354067</v>
      </c>
      <c r="U58" s="496">
        <v>268.55714285714265</v>
      </c>
      <c r="V58" s="496">
        <v>9.9378881987577632</v>
      </c>
      <c r="W58" s="496">
        <v>78.881987577639748</v>
      </c>
      <c r="X58" s="496">
        <v>5.5900621118012417</v>
      </c>
      <c r="Y58" s="496">
        <v>66.395650828798054</v>
      </c>
      <c r="Z58" s="496">
        <v>1.0157890902110684</v>
      </c>
      <c r="AA58" s="496">
        <v>1.6244343888971455</v>
      </c>
      <c r="AB58" s="496">
        <v>50.421946094405357</v>
      </c>
      <c r="AC58" s="496">
        <v>48.304191934878759</v>
      </c>
      <c r="AD58" s="496">
        <v>45.305557673428886</v>
      </c>
      <c r="AE58" s="496">
        <v>5.9718100890207717</v>
      </c>
      <c r="AF58" s="496">
        <v>6.1631481210706243</v>
      </c>
      <c r="AG58" s="496">
        <v>675.92546583850958</v>
      </c>
      <c r="AH58" s="496">
        <v>0.6211180124223602</v>
      </c>
      <c r="AI58" s="496">
        <v>16.770186335403722</v>
      </c>
      <c r="AJ58" s="496">
        <v>156.15009313963253</v>
      </c>
      <c r="AK58" s="496">
        <v>10.084521090746916</v>
      </c>
      <c r="AL58" s="496">
        <v>-24.269223826379459</v>
      </c>
      <c r="AM58" s="496">
        <v>-8.9609955887690536</v>
      </c>
      <c r="AN58" s="496">
        <v>99</v>
      </c>
      <c r="AO58" s="496">
        <v>99</v>
      </c>
      <c r="AP58" s="496">
        <v>99</v>
      </c>
      <c r="AQ58" s="496">
        <v>99</v>
      </c>
      <c r="AR58" s="496">
        <v>205.63975155279505</v>
      </c>
      <c r="AS58" s="496">
        <v>29.719244342247752</v>
      </c>
      <c r="AT58" s="496"/>
      <c r="AU58" s="496"/>
    </row>
    <row r="59" spans="1:47">
      <c r="A59" s="496">
        <v>2</v>
      </c>
      <c r="B59" s="496">
        <v>29</v>
      </c>
      <c r="C59" s="496">
        <v>2022</v>
      </c>
      <c r="D59" s="496">
        <v>5</v>
      </c>
      <c r="E59" s="496">
        <v>99</v>
      </c>
      <c r="F59" s="496">
        <v>99</v>
      </c>
      <c r="G59" s="496">
        <v>99</v>
      </c>
      <c r="H59" s="496">
        <v>99</v>
      </c>
      <c r="I59" s="496">
        <v>99</v>
      </c>
      <c r="J59" s="496">
        <v>999</v>
      </c>
      <c r="K59" s="496">
        <v>99</v>
      </c>
      <c r="L59" s="496">
        <v>99</v>
      </c>
      <c r="M59" s="496">
        <v>99</v>
      </c>
      <c r="N59" s="496">
        <v>99</v>
      </c>
      <c r="O59" s="496">
        <v>99</v>
      </c>
      <c r="P59" s="496">
        <v>9999</v>
      </c>
      <c r="Q59" s="496">
        <v>51</v>
      </c>
      <c r="R59" s="496">
        <v>164</v>
      </c>
      <c r="S59" s="496">
        <v>4.5853658536585362</v>
      </c>
      <c r="T59" s="496">
        <v>7.3109756097560989</v>
      </c>
      <c r="U59" s="496">
        <v>271.12621951219535</v>
      </c>
      <c r="V59" s="496">
        <v>14.634146341463419</v>
      </c>
      <c r="W59" s="496">
        <v>64.634146341463421</v>
      </c>
      <c r="X59" s="496">
        <v>4.8780487804878048</v>
      </c>
      <c r="Y59" s="496">
        <v>64.792432054689044</v>
      </c>
      <c r="Z59" s="496">
        <v>1.2682926829268311</v>
      </c>
      <c r="AA59" s="496">
        <v>1.7791821975525837</v>
      </c>
      <c r="AB59" s="496">
        <v>60.090432320814799</v>
      </c>
      <c r="AC59" s="496">
        <v>59.758550407908785</v>
      </c>
      <c r="AD59" s="496">
        <v>34.357385581181568</v>
      </c>
      <c r="AE59" s="496">
        <v>6.0830860534124609</v>
      </c>
      <c r="AF59" s="496">
        <v>6.3380460167624335</v>
      </c>
      <c r="AG59" s="496">
        <v>642.57516339869289</v>
      </c>
      <c r="AH59" s="496">
        <v>0</v>
      </c>
      <c r="AI59" s="496">
        <v>26.219512195121958</v>
      </c>
      <c r="AJ59" s="496">
        <v>114.31390635904648</v>
      </c>
      <c r="AK59" s="496">
        <v>18.169834199540464</v>
      </c>
      <c r="AL59" s="496">
        <v>31.145191725724857</v>
      </c>
      <c r="AM59" s="496">
        <v>11.280713998258816</v>
      </c>
      <c r="AN59" s="496">
        <v>99</v>
      </c>
      <c r="AO59" s="496">
        <v>99</v>
      </c>
      <c r="AP59" s="496">
        <v>99</v>
      </c>
      <c r="AQ59" s="496">
        <v>99</v>
      </c>
      <c r="AR59" s="496">
        <v>205.44444444444443</v>
      </c>
      <c r="AS59" s="496">
        <v>30.345567097573898</v>
      </c>
      <c r="AT59" s="496"/>
      <c r="AU59" s="496"/>
    </row>
    <row r="60" spans="1:47">
      <c r="A60" s="496">
        <v>2</v>
      </c>
      <c r="B60" s="496">
        <v>30</v>
      </c>
      <c r="C60" s="496">
        <v>2022</v>
      </c>
      <c r="D60" s="496">
        <v>6</v>
      </c>
      <c r="E60" s="496">
        <v>99</v>
      </c>
      <c r="F60" s="496">
        <v>99</v>
      </c>
      <c r="G60" s="496">
        <v>99</v>
      </c>
      <c r="H60" s="496">
        <v>99</v>
      </c>
      <c r="I60" s="496">
        <v>99</v>
      </c>
      <c r="J60" s="496">
        <v>999</v>
      </c>
      <c r="K60" s="496">
        <v>99</v>
      </c>
      <c r="L60" s="496">
        <v>99</v>
      </c>
      <c r="M60" s="496">
        <v>99</v>
      </c>
      <c r="N60" s="496">
        <v>99</v>
      </c>
      <c r="O60" s="496">
        <v>99</v>
      </c>
      <c r="P60" s="496">
        <v>9999</v>
      </c>
      <c r="Q60" s="496">
        <v>70</v>
      </c>
      <c r="R60" s="496">
        <v>321</v>
      </c>
      <c r="S60" s="496">
        <v>4.9470404984423677</v>
      </c>
      <c r="T60" s="496">
        <v>7.5109034267912786</v>
      </c>
      <c r="U60" s="496">
        <v>283.03738317757006</v>
      </c>
      <c r="V60" s="496">
        <v>22.429906542056077</v>
      </c>
      <c r="W60" s="496">
        <v>71.962616822429936</v>
      </c>
      <c r="X60" s="496">
        <v>14.018691588785048</v>
      </c>
      <c r="Y60" s="496">
        <v>68.411143710702746</v>
      </c>
      <c r="Z60" s="496">
        <v>1.4598464568192091</v>
      </c>
      <c r="AA60" s="496">
        <v>1.9239528349008033</v>
      </c>
      <c r="AB60" s="496">
        <v>60.710952788706734</v>
      </c>
      <c r="AC60" s="496">
        <v>53.367551170134682</v>
      </c>
      <c r="AD60" s="496">
        <v>32.130679578673998</v>
      </c>
      <c r="AE60" s="496">
        <v>11.906528189910979</v>
      </c>
      <c r="AF60" s="496">
        <v>12.950569122313903</v>
      </c>
      <c r="AG60" s="496">
        <v>676.64263322883994</v>
      </c>
      <c r="AH60" s="496">
        <v>0</v>
      </c>
      <c r="AI60" s="496">
        <v>24.922118380062301</v>
      </c>
      <c r="AJ60" s="496">
        <v>165.7594970038958</v>
      </c>
      <c r="AK60" s="496">
        <v>18.838919899300063</v>
      </c>
      <c r="AL60" s="496">
        <v>14.290299341967071</v>
      </c>
      <c r="AM60" s="496">
        <v>-12.156257562256815</v>
      </c>
      <c r="AN60" s="496">
        <v>99</v>
      </c>
      <c r="AO60" s="496">
        <v>99</v>
      </c>
      <c r="AP60" s="496">
        <v>99</v>
      </c>
      <c r="AQ60" s="496">
        <v>99</v>
      </c>
      <c r="AR60" s="496">
        <v>206.08777429467088</v>
      </c>
      <c r="AS60" s="496">
        <v>31.850401153276056</v>
      </c>
      <c r="AT60" s="496"/>
      <c r="AU60" s="496"/>
    </row>
    <row r="61" spans="1:47">
      <c r="A61" s="496">
        <v>2</v>
      </c>
      <c r="B61" s="496">
        <v>31</v>
      </c>
      <c r="C61" s="496">
        <v>2022</v>
      </c>
      <c r="D61" s="496">
        <v>7</v>
      </c>
      <c r="E61" s="496">
        <v>99</v>
      </c>
      <c r="F61" s="496">
        <v>99</v>
      </c>
      <c r="G61" s="496">
        <v>99</v>
      </c>
      <c r="H61" s="496">
        <v>99</v>
      </c>
      <c r="I61" s="496">
        <v>99</v>
      </c>
      <c r="J61" s="496">
        <v>999</v>
      </c>
      <c r="K61" s="496">
        <v>99</v>
      </c>
      <c r="L61" s="496">
        <v>99</v>
      </c>
      <c r="M61" s="496">
        <v>99</v>
      </c>
      <c r="N61" s="496">
        <v>99</v>
      </c>
      <c r="O61" s="496">
        <v>99</v>
      </c>
      <c r="P61" s="496">
        <v>9999</v>
      </c>
      <c r="Q61" s="496">
        <v>23</v>
      </c>
      <c r="R61" s="496">
        <v>76</v>
      </c>
      <c r="S61" s="496">
        <v>4.3157894736842097</v>
      </c>
      <c r="T61" s="496">
        <v>7.4605263157894752</v>
      </c>
      <c r="U61" s="496">
        <v>266.05131578947362</v>
      </c>
      <c r="V61" s="496">
        <v>17.10526315789474</v>
      </c>
      <c r="W61" s="496">
        <v>75</v>
      </c>
      <c r="X61" s="496">
        <v>7.8947368421052637</v>
      </c>
      <c r="Y61" s="496">
        <v>57.045345521235078</v>
      </c>
      <c r="Z61" s="496">
        <v>1.2376816859268247</v>
      </c>
      <c r="AA61" s="496">
        <v>1.8739262853676204</v>
      </c>
      <c r="AB61" s="496">
        <v>53.885967097308971</v>
      </c>
      <c r="AC61" s="496">
        <v>54.606554240596083</v>
      </c>
      <c r="AD61" s="496">
        <v>34.009094046055203</v>
      </c>
      <c r="AE61" s="496">
        <v>2.8189910979228494</v>
      </c>
      <c r="AF61" s="496">
        <v>2.8821662274643631</v>
      </c>
      <c r="AG61" s="496">
        <v>715.13513513513499</v>
      </c>
      <c r="AH61" s="496">
        <v>0</v>
      </c>
      <c r="AI61" s="496">
        <v>18.421052631578945</v>
      </c>
      <c r="AJ61" s="496">
        <v>218.82649700744497</v>
      </c>
      <c r="AK61" s="496">
        <v>40.803002143083376</v>
      </c>
      <c r="AL61" s="496">
        <v>24.88383495637666</v>
      </c>
      <c r="AM61" s="496">
        <v>-35.712935904135605</v>
      </c>
      <c r="AN61" s="496">
        <v>99</v>
      </c>
      <c r="AO61" s="496">
        <v>99</v>
      </c>
      <c r="AP61" s="496">
        <v>99</v>
      </c>
      <c r="AQ61" s="496">
        <v>99</v>
      </c>
      <c r="AR61" s="496">
        <v>206.40540540540536</v>
      </c>
      <c r="AS61" s="496">
        <v>29.800849589166098</v>
      </c>
      <c r="AT61" s="496"/>
      <c r="AU61" s="496"/>
    </row>
    <row r="62" spans="1:47">
      <c r="A62" s="496">
        <v>2</v>
      </c>
      <c r="B62" s="496">
        <v>32</v>
      </c>
      <c r="C62" s="496">
        <v>2022</v>
      </c>
      <c r="D62" s="496">
        <v>8</v>
      </c>
      <c r="E62" s="496">
        <v>99</v>
      </c>
      <c r="F62" s="496">
        <v>99</v>
      </c>
      <c r="G62" s="496">
        <v>99</v>
      </c>
      <c r="H62" s="496">
        <v>99</v>
      </c>
      <c r="I62" s="496">
        <v>99</v>
      </c>
      <c r="J62" s="496">
        <v>999</v>
      </c>
      <c r="K62" s="496">
        <v>99</v>
      </c>
      <c r="L62" s="496">
        <v>99</v>
      </c>
      <c r="M62" s="496">
        <v>99</v>
      </c>
      <c r="N62" s="496">
        <v>99</v>
      </c>
      <c r="O62" s="496">
        <v>99</v>
      </c>
      <c r="P62" s="496">
        <v>9999</v>
      </c>
      <c r="Q62" s="496">
        <v>40</v>
      </c>
      <c r="R62" s="496">
        <v>187</v>
      </c>
      <c r="S62" s="496">
        <v>4.2727272727272716</v>
      </c>
      <c r="T62" s="496">
        <v>6.9197860962566846</v>
      </c>
      <c r="U62" s="496">
        <v>279.06096256684469</v>
      </c>
      <c r="V62" s="496">
        <v>13.368983957219251</v>
      </c>
      <c r="W62" s="496">
        <v>61.497326203208551</v>
      </c>
      <c r="X62" s="496">
        <v>12.834224598930479</v>
      </c>
      <c r="Y62" s="496">
        <v>65.297971282567218</v>
      </c>
      <c r="Z62" s="496">
        <v>1.1816124872414235</v>
      </c>
      <c r="AA62" s="496">
        <v>1.7052871407244163</v>
      </c>
      <c r="AB62" s="496">
        <v>20.253826249373127</v>
      </c>
      <c r="AC62" s="496">
        <v>43.850111769039238</v>
      </c>
      <c r="AD62" s="496">
        <v>17.805307609142211</v>
      </c>
      <c r="AE62" s="496">
        <v>6.9362017804154306</v>
      </c>
      <c r="AF62" s="496">
        <v>7.4384203324690636</v>
      </c>
      <c r="AG62" s="496">
        <v>790.36021505376357</v>
      </c>
      <c r="AH62" s="496">
        <v>0</v>
      </c>
      <c r="AI62" s="496">
        <v>20.320855614973265</v>
      </c>
      <c r="AJ62" s="496">
        <v>251.22333877257444</v>
      </c>
      <c r="AK62" s="496">
        <v>55.537841030559882</v>
      </c>
      <c r="AL62" s="496">
        <v>13.745573209646299</v>
      </c>
      <c r="AM62" s="496">
        <v>-31.754386744424512</v>
      </c>
      <c r="AN62" s="496">
        <v>99</v>
      </c>
      <c r="AO62" s="496">
        <v>99</v>
      </c>
      <c r="AP62" s="496">
        <v>99</v>
      </c>
      <c r="AQ62" s="496">
        <v>99</v>
      </c>
      <c r="AR62" s="496">
        <v>211.6935483870968</v>
      </c>
      <c r="AS62" s="496">
        <v>29.102186820808122</v>
      </c>
      <c r="AT62" s="496"/>
      <c r="AU62" s="496"/>
    </row>
    <row r="63" spans="1:47">
      <c r="A63" s="496">
        <v>2</v>
      </c>
      <c r="B63" s="496">
        <v>33</v>
      </c>
      <c r="C63" s="496">
        <v>2022</v>
      </c>
      <c r="D63" s="496">
        <v>9</v>
      </c>
      <c r="E63" s="496">
        <v>99</v>
      </c>
      <c r="F63" s="496">
        <v>99</v>
      </c>
      <c r="G63" s="496">
        <v>99</v>
      </c>
      <c r="H63" s="496">
        <v>99</v>
      </c>
      <c r="I63" s="496">
        <v>99</v>
      </c>
      <c r="J63" s="496">
        <v>999</v>
      </c>
      <c r="K63" s="496">
        <v>99</v>
      </c>
      <c r="L63" s="496">
        <v>99</v>
      </c>
      <c r="M63" s="496">
        <v>99</v>
      </c>
      <c r="N63" s="496">
        <v>99</v>
      </c>
      <c r="O63" s="496">
        <v>99</v>
      </c>
      <c r="P63" s="496">
        <v>9999</v>
      </c>
      <c r="Q63" s="496">
        <v>71</v>
      </c>
      <c r="R63" s="496">
        <v>343</v>
      </c>
      <c r="S63" s="496">
        <v>4.1457725947521871</v>
      </c>
      <c r="T63" s="496">
        <v>6.9475218658892146</v>
      </c>
      <c r="U63" s="496">
        <v>267.87288629737594</v>
      </c>
      <c r="V63" s="496">
        <v>8.1632653061224492</v>
      </c>
      <c r="W63" s="496">
        <v>61.224489795918359</v>
      </c>
      <c r="X63" s="496">
        <v>4.0816326530612246</v>
      </c>
      <c r="Y63" s="496">
        <v>55.370329643130482</v>
      </c>
      <c r="Z63" s="496">
        <v>0.97297501497918115</v>
      </c>
      <c r="AA63" s="496">
        <v>1.5032088065183069</v>
      </c>
      <c r="AB63" s="496">
        <v>44.22133275078027</v>
      </c>
      <c r="AC63" s="496">
        <v>46.103271100730574</v>
      </c>
      <c r="AD63" s="496">
        <v>54.144315998326761</v>
      </c>
      <c r="AE63" s="496">
        <v>12.722551928783378</v>
      </c>
      <c r="AF63" s="496">
        <v>13.096730737833353</v>
      </c>
      <c r="AG63" s="496">
        <v>690.52186588921279</v>
      </c>
      <c r="AH63" s="496">
        <v>0</v>
      </c>
      <c r="AI63" s="496">
        <v>17.201166180758012</v>
      </c>
      <c r="AJ63" s="496">
        <v>122.3909473062624</v>
      </c>
      <c r="AK63" s="496">
        <v>60.379691119009152</v>
      </c>
      <c r="AL63" s="496">
        <v>23.967086478396151</v>
      </c>
      <c r="AM63" s="496">
        <v>8.5368022871701861</v>
      </c>
      <c r="AN63" s="496">
        <v>99</v>
      </c>
      <c r="AO63" s="496">
        <v>99</v>
      </c>
      <c r="AP63" s="496">
        <v>99</v>
      </c>
      <c r="AQ63" s="496">
        <v>99</v>
      </c>
      <c r="AR63" s="496">
        <v>208.88338192419823</v>
      </c>
      <c r="AS63" s="496">
        <v>29.077374363856745</v>
      </c>
      <c r="AT63" s="496"/>
      <c r="AU63" s="496"/>
    </row>
    <row r="64" spans="1:47">
      <c r="A64" s="496">
        <v>2</v>
      </c>
      <c r="B64" s="496">
        <v>34</v>
      </c>
      <c r="C64" s="496">
        <v>2022</v>
      </c>
      <c r="D64" s="496">
        <v>10</v>
      </c>
      <c r="E64" s="496">
        <v>99</v>
      </c>
      <c r="F64" s="496">
        <v>99</v>
      </c>
      <c r="G64" s="496">
        <v>99</v>
      </c>
      <c r="H64" s="496">
        <v>99</v>
      </c>
      <c r="I64" s="496">
        <v>99</v>
      </c>
      <c r="J64" s="496">
        <v>999</v>
      </c>
      <c r="K64" s="496">
        <v>99</v>
      </c>
      <c r="L64" s="496">
        <v>99</v>
      </c>
      <c r="M64" s="496">
        <v>99</v>
      </c>
      <c r="N64" s="496">
        <v>99</v>
      </c>
      <c r="O64" s="496">
        <v>99</v>
      </c>
      <c r="P64" s="496">
        <v>9999</v>
      </c>
      <c r="Q64" s="496">
        <v>111</v>
      </c>
      <c r="R64" s="496">
        <v>435</v>
      </c>
      <c r="S64" s="496">
        <v>3.8505747126436782</v>
      </c>
      <c r="T64" s="496">
        <v>6.1747126436781619</v>
      </c>
      <c r="U64" s="496">
        <v>238.04390804597699</v>
      </c>
      <c r="V64" s="496">
        <v>9.4252873563218387</v>
      </c>
      <c r="W64" s="496">
        <v>41.379310344827594</v>
      </c>
      <c r="X64" s="496">
        <v>3.9080459770114944</v>
      </c>
      <c r="Y64" s="496">
        <v>69.200011815763958</v>
      </c>
      <c r="Z64" s="496">
        <v>1.1698190805417861</v>
      </c>
      <c r="AA64" s="496">
        <v>1.9134862202606764</v>
      </c>
      <c r="AB64" s="496">
        <v>54.427240483166258</v>
      </c>
      <c r="AC64" s="496">
        <v>44.367646059331406</v>
      </c>
      <c r="AD64" s="496">
        <v>62.785753513206807</v>
      </c>
      <c r="AE64" s="496">
        <v>16.135014836795254</v>
      </c>
      <c r="AF64" s="496">
        <v>14.759999747987379</v>
      </c>
      <c r="AG64" s="496">
        <v>697.42691415313243</v>
      </c>
      <c r="AH64" s="496">
        <v>0</v>
      </c>
      <c r="AI64" s="496">
        <v>19.770114942528743</v>
      </c>
      <c r="AJ64" s="496">
        <v>187.80266490697633</v>
      </c>
      <c r="AK64" s="496">
        <v>46.332928321170336</v>
      </c>
      <c r="AL64" s="496">
        <v>35.196164488760054</v>
      </c>
      <c r="AM64" s="496">
        <v>17.884830419058844</v>
      </c>
      <c r="AN64" s="496">
        <v>99</v>
      </c>
      <c r="AO64" s="496">
        <v>99</v>
      </c>
      <c r="AP64" s="496">
        <v>99</v>
      </c>
      <c r="AQ64" s="496">
        <v>99</v>
      </c>
      <c r="AR64" s="496">
        <v>202.87238979118328</v>
      </c>
      <c r="AS64" s="496">
        <v>27.802643901605006</v>
      </c>
      <c r="AT64" s="496"/>
      <c r="AU64" s="496"/>
    </row>
    <row r="65" spans="1:47">
      <c r="A65" s="496">
        <v>2</v>
      </c>
      <c r="B65" s="496">
        <v>35</v>
      </c>
      <c r="C65" s="496">
        <v>2022</v>
      </c>
      <c r="D65" s="496">
        <v>11</v>
      </c>
      <c r="E65" s="496">
        <v>99</v>
      </c>
      <c r="F65" s="496">
        <v>99</v>
      </c>
      <c r="G65" s="496">
        <v>99</v>
      </c>
      <c r="H65" s="496">
        <v>99</v>
      </c>
      <c r="I65" s="496">
        <v>99</v>
      </c>
      <c r="J65" s="496">
        <v>999</v>
      </c>
      <c r="K65" s="496">
        <v>99</v>
      </c>
      <c r="L65" s="496">
        <v>99</v>
      </c>
      <c r="M65" s="496">
        <v>99</v>
      </c>
      <c r="N65" s="496">
        <v>99</v>
      </c>
      <c r="O65" s="496">
        <v>99</v>
      </c>
      <c r="P65" s="496">
        <v>9999</v>
      </c>
      <c r="Q65" s="496">
        <v>119</v>
      </c>
      <c r="R65" s="496">
        <v>385</v>
      </c>
      <c r="S65" s="496">
        <v>4.3922077922077927</v>
      </c>
      <c r="T65" s="496">
        <v>6.6025974025974019</v>
      </c>
      <c r="U65" s="496">
        <v>241.15090909090904</v>
      </c>
      <c r="V65" s="496">
        <v>20.519480519480524</v>
      </c>
      <c r="W65" s="496">
        <v>50.909090909090914</v>
      </c>
      <c r="X65" s="496">
        <v>5.4545454545454541</v>
      </c>
      <c r="Y65" s="496">
        <v>71.960187805783505</v>
      </c>
      <c r="Z65" s="496">
        <v>1.3011250110903028</v>
      </c>
      <c r="AA65" s="496">
        <v>1.7523249139783104</v>
      </c>
      <c r="AB65" s="496">
        <v>52.900892377078712</v>
      </c>
      <c r="AC65" s="496">
        <v>50.696832430209589</v>
      </c>
      <c r="AD65" s="496">
        <v>33.949488048943657</v>
      </c>
      <c r="AE65" s="496">
        <v>14.280415430267063</v>
      </c>
      <c r="AF65" s="496">
        <v>13.233955028120649</v>
      </c>
      <c r="AG65" s="496">
        <v>642.18701298701285</v>
      </c>
      <c r="AH65" s="496">
        <v>0</v>
      </c>
      <c r="AI65" s="496">
        <v>40</v>
      </c>
      <c r="AJ65" s="496">
        <v>178.13821086167877</v>
      </c>
      <c r="AK65" s="496">
        <v>56.683917472830203</v>
      </c>
      <c r="AL65" s="496">
        <v>37.827913667639038</v>
      </c>
      <c r="AM65" s="496">
        <v>3.0131126275798592</v>
      </c>
      <c r="AN65" s="496">
        <v>99</v>
      </c>
      <c r="AO65" s="496">
        <v>99</v>
      </c>
      <c r="AP65" s="496">
        <v>99</v>
      </c>
      <c r="AQ65" s="496">
        <v>99</v>
      </c>
      <c r="AR65" s="496">
        <v>200.67012987012984</v>
      </c>
      <c r="AS65" s="496">
        <v>29.006170240681879</v>
      </c>
      <c r="AT65" s="496"/>
      <c r="AU65" s="496"/>
    </row>
    <row r="66" spans="1:47">
      <c r="A66" s="496">
        <v>2</v>
      </c>
      <c r="B66" s="496">
        <v>36</v>
      </c>
      <c r="C66" s="496">
        <v>2022</v>
      </c>
      <c r="D66" s="496">
        <v>12</v>
      </c>
      <c r="E66" s="496">
        <v>99</v>
      </c>
      <c r="F66" s="496">
        <v>99</v>
      </c>
      <c r="G66" s="496">
        <v>99</v>
      </c>
      <c r="H66" s="496">
        <v>99</v>
      </c>
      <c r="I66" s="496">
        <v>99</v>
      </c>
      <c r="J66" s="496">
        <v>999</v>
      </c>
      <c r="K66" s="496">
        <v>99</v>
      </c>
      <c r="L66" s="496">
        <v>99</v>
      </c>
      <c r="M66" s="496">
        <v>99</v>
      </c>
      <c r="N66" s="496">
        <v>99</v>
      </c>
      <c r="O66" s="496">
        <v>99</v>
      </c>
      <c r="P66" s="496">
        <v>9999</v>
      </c>
      <c r="Q66" s="496">
        <v>53</v>
      </c>
      <c r="R66" s="496">
        <v>186</v>
      </c>
      <c r="S66" s="496">
        <v>4.21505376344086</v>
      </c>
      <c r="T66" s="496">
        <v>6.8225806451612891</v>
      </c>
      <c r="U66" s="496">
        <v>252.01559139784945</v>
      </c>
      <c r="V66" s="496">
        <v>19.354838709677423</v>
      </c>
      <c r="W66" s="496">
        <v>53.763440860215056</v>
      </c>
      <c r="X66" s="496">
        <v>12.365591397849462</v>
      </c>
      <c r="Y66" s="496">
        <v>79.567795019217101</v>
      </c>
      <c r="Z66" s="496">
        <v>1.3468358966828016</v>
      </c>
      <c r="AA66" s="496">
        <v>2.2350400651797564</v>
      </c>
      <c r="AB66" s="496">
        <v>64.189553410198059</v>
      </c>
      <c r="AC66" s="496">
        <v>79.148483364662852</v>
      </c>
      <c r="AD66" s="496">
        <v>60.384863277016208</v>
      </c>
      <c r="AE66" s="496">
        <v>6.8991097922848681</v>
      </c>
      <c r="AF66" s="496">
        <v>6.6815985091800307</v>
      </c>
      <c r="AG66" s="496">
        <v>673</v>
      </c>
      <c r="AH66" s="496">
        <v>0</v>
      </c>
      <c r="AI66" s="496">
        <v>16.129032258064512</v>
      </c>
      <c r="AJ66" s="496">
        <v>170.22780584367803</v>
      </c>
      <c r="AK66" s="496">
        <v>65.60831196758545</v>
      </c>
      <c r="AL66" s="496">
        <v>42.411690832312111</v>
      </c>
      <c r="AM66" s="496">
        <v>4.9382002603261119</v>
      </c>
      <c r="AN66" s="496">
        <v>99</v>
      </c>
      <c r="AO66" s="496">
        <v>99</v>
      </c>
      <c r="AP66" s="496">
        <v>99</v>
      </c>
      <c r="AQ66" s="496">
        <v>99</v>
      </c>
      <c r="AR66" s="496">
        <v>203.96470588235297</v>
      </c>
      <c r="AS66" s="496">
        <v>28.876198524348599</v>
      </c>
      <c r="AT66" s="496"/>
      <c r="AU66" s="496"/>
    </row>
    <row r="67" spans="1:47">
      <c r="A67" s="496">
        <v>3</v>
      </c>
      <c r="B67" s="496">
        <v>1</v>
      </c>
      <c r="C67" s="496">
        <v>2024</v>
      </c>
      <c r="D67" s="496">
        <v>99</v>
      </c>
      <c r="E67" s="496">
        <v>1</v>
      </c>
      <c r="F67" s="496">
        <v>99</v>
      </c>
      <c r="G67" s="496">
        <v>99</v>
      </c>
      <c r="H67" s="496">
        <v>99</v>
      </c>
      <c r="I67" s="496">
        <v>99</v>
      </c>
      <c r="J67" s="496">
        <v>999</v>
      </c>
      <c r="K67" s="496">
        <v>99</v>
      </c>
      <c r="L67" s="496">
        <v>99</v>
      </c>
      <c r="M67" s="496">
        <v>99</v>
      </c>
      <c r="N67" s="496">
        <v>99</v>
      </c>
      <c r="O67" s="496">
        <v>99</v>
      </c>
      <c r="P67" s="496">
        <v>9999</v>
      </c>
      <c r="Q67" s="496">
        <v>7</v>
      </c>
      <c r="R67" s="496">
        <v>16</v>
      </c>
      <c r="S67" s="496">
        <v>4.4375</v>
      </c>
      <c r="T67" s="496">
        <v>7.75</v>
      </c>
      <c r="U67" s="496">
        <v>288.95625000000001</v>
      </c>
      <c r="V67" s="496">
        <v>6.25</v>
      </c>
      <c r="W67" s="496">
        <v>87.5</v>
      </c>
      <c r="X67" s="496">
        <v>31.25</v>
      </c>
      <c r="Y67" s="496">
        <v>74.350058580592176</v>
      </c>
      <c r="Z67" s="496">
        <v>0.86376718506782868</v>
      </c>
      <c r="AA67" s="496">
        <v>1.299038105676658</v>
      </c>
      <c r="AB67" s="496">
        <v>57.234487213280623</v>
      </c>
      <c r="AC67" s="496">
        <v>34.89368455645041</v>
      </c>
      <c r="AD67" s="496">
        <v>71.018518834540643</v>
      </c>
      <c r="AE67" s="496">
        <v>0.98643649815043133</v>
      </c>
      <c r="AF67" s="496">
        <v>1.1509194933893012</v>
      </c>
      <c r="AG67" s="496">
        <v>729.25</v>
      </c>
      <c r="AH67" s="496">
        <v>0</v>
      </c>
      <c r="AI67" s="496">
        <v>6.25</v>
      </c>
      <c r="AJ67" s="496">
        <v>253.72980215181661</v>
      </c>
      <c r="AK67" s="496">
        <v>85.373428481175779</v>
      </c>
      <c r="AL67" s="496">
        <v>7.9451238002946196</v>
      </c>
      <c r="AM67" s="496">
        <v>22.307834168070123</v>
      </c>
      <c r="AN67" s="496">
        <v>99</v>
      </c>
      <c r="AO67" s="496">
        <v>99</v>
      </c>
      <c r="AP67" s="496">
        <v>99</v>
      </c>
      <c r="AQ67" s="496">
        <v>99</v>
      </c>
      <c r="AR67" s="496">
        <v>211.9375</v>
      </c>
      <c r="AS67" s="496">
        <v>29.704240257804344</v>
      </c>
      <c r="AT67" s="496"/>
      <c r="AU67" s="496"/>
    </row>
    <row r="68" spans="1:47">
      <c r="A68" s="496">
        <v>3</v>
      </c>
      <c r="B68" s="496">
        <v>2</v>
      </c>
      <c r="C68" s="496">
        <v>2024</v>
      </c>
      <c r="D68" s="496">
        <v>99</v>
      </c>
      <c r="E68" s="496">
        <v>2</v>
      </c>
      <c r="F68" s="496">
        <v>99</v>
      </c>
      <c r="G68" s="496">
        <v>99</v>
      </c>
      <c r="H68" s="496">
        <v>99</v>
      </c>
      <c r="I68" s="496">
        <v>99</v>
      </c>
      <c r="J68" s="496">
        <v>999</v>
      </c>
      <c r="K68" s="496">
        <v>99</v>
      </c>
      <c r="L68" s="496">
        <v>99</v>
      </c>
      <c r="M68" s="496">
        <v>99</v>
      </c>
      <c r="N68" s="496">
        <v>99</v>
      </c>
      <c r="O68" s="496">
        <v>99</v>
      </c>
      <c r="P68" s="496">
        <v>9999</v>
      </c>
      <c r="Q68" s="496">
        <v>11</v>
      </c>
      <c r="R68" s="496">
        <v>20</v>
      </c>
      <c r="S68" s="496">
        <v>4.1500000000000004</v>
      </c>
      <c r="T68" s="496">
        <v>7.5</v>
      </c>
      <c r="U68" s="496">
        <v>276.84000000000003</v>
      </c>
      <c r="V68" s="496">
        <v>5</v>
      </c>
      <c r="W68" s="496">
        <v>85</v>
      </c>
      <c r="X68" s="496">
        <v>10</v>
      </c>
      <c r="Y68" s="496">
        <v>60.266594395236687</v>
      </c>
      <c r="Z68" s="496">
        <v>1.0136567466356639</v>
      </c>
      <c r="AA68" s="496">
        <v>1.6278820596099706</v>
      </c>
      <c r="AB68" s="496">
        <v>61.571814789908203</v>
      </c>
      <c r="AC68" s="496">
        <v>66.697647964668363</v>
      </c>
      <c r="AD68" s="496">
        <v>62.11693424274236</v>
      </c>
      <c r="AE68" s="496">
        <v>1.2330456226880393</v>
      </c>
      <c r="AF68" s="496">
        <v>1.3783252332744762</v>
      </c>
      <c r="AG68" s="496">
        <v>733.35</v>
      </c>
      <c r="AH68" s="496">
        <v>0</v>
      </c>
      <c r="AI68" s="496">
        <v>40</v>
      </c>
      <c r="AJ68" s="496">
        <v>174.88375424835755</v>
      </c>
      <c r="AK68" s="496">
        <v>20.114912214844821</v>
      </c>
      <c r="AL68" s="496">
        <v>11.231510007997242</v>
      </c>
      <c r="AM68" s="496">
        <v>-30.519467418963007</v>
      </c>
      <c r="AN68" s="496">
        <v>99</v>
      </c>
      <c r="AO68" s="496">
        <v>99</v>
      </c>
      <c r="AP68" s="496">
        <v>99</v>
      </c>
      <c r="AQ68" s="496">
        <v>99</v>
      </c>
      <c r="AR68" s="496">
        <v>211.05</v>
      </c>
      <c r="AS68" s="496">
        <v>28.963753459771929</v>
      </c>
      <c r="AT68" s="496"/>
      <c r="AU68" s="496"/>
    </row>
    <row r="69" spans="1:47">
      <c r="A69" s="496">
        <v>3</v>
      </c>
      <c r="B69" s="496">
        <v>3</v>
      </c>
      <c r="C69" s="496">
        <v>2024</v>
      </c>
      <c r="D69" s="496">
        <v>99</v>
      </c>
      <c r="E69" s="496">
        <v>3</v>
      </c>
      <c r="F69" s="496">
        <v>99</v>
      </c>
      <c r="G69" s="496">
        <v>99</v>
      </c>
      <c r="H69" s="496">
        <v>99</v>
      </c>
      <c r="I69" s="496">
        <v>99</v>
      </c>
      <c r="J69" s="496">
        <v>999</v>
      </c>
      <c r="K69" s="496">
        <v>99</v>
      </c>
      <c r="L69" s="496">
        <v>99</v>
      </c>
      <c r="M69" s="496">
        <v>99</v>
      </c>
      <c r="N69" s="496">
        <v>99</v>
      </c>
      <c r="O69" s="496">
        <v>99</v>
      </c>
      <c r="P69" s="496">
        <v>9999</v>
      </c>
      <c r="Q69" s="496">
        <v>4</v>
      </c>
      <c r="R69" s="496">
        <v>9</v>
      </c>
      <c r="S69" s="496">
        <v>3.6666666666666656</v>
      </c>
      <c r="T69" s="496">
        <v>7.5555555555555554</v>
      </c>
      <c r="U69" s="496">
        <v>188.08888888888887</v>
      </c>
      <c r="V69" s="496">
        <v>0</v>
      </c>
      <c r="W69" s="496">
        <v>100</v>
      </c>
      <c r="X69" s="496">
        <v>0</v>
      </c>
      <c r="Y69" s="496">
        <v>39.877101322394992</v>
      </c>
      <c r="Z69" s="496">
        <v>0.47140452079103318</v>
      </c>
      <c r="AA69" s="496">
        <v>0.68493488921878043</v>
      </c>
      <c r="AB69" s="496">
        <v>-36.725254913024003</v>
      </c>
      <c r="AC69" s="496">
        <v>-9.5372807182016235</v>
      </c>
      <c r="AD69" s="496">
        <v>-45.883146774111189</v>
      </c>
      <c r="AE69" s="496">
        <v>0.55487053020961763</v>
      </c>
      <c r="AF69" s="496">
        <v>0.42140387134934099</v>
      </c>
      <c r="AG69" s="496">
        <v>632.1111111111112</v>
      </c>
      <c r="AH69" s="496">
        <v>0</v>
      </c>
      <c r="AI69" s="496">
        <v>11.111111111111112</v>
      </c>
      <c r="AJ69" s="496">
        <v>116.82697980294002</v>
      </c>
      <c r="AK69" s="496">
        <v>59.771315487269909</v>
      </c>
      <c r="AL69" s="496">
        <v>-25.071245413243101</v>
      </c>
      <c r="AM69" s="496">
        <v>-22.730869230167755</v>
      </c>
      <c r="AN69" s="496">
        <v>99</v>
      </c>
      <c r="AO69" s="496">
        <v>99</v>
      </c>
      <c r="AP69" s="496">
        <v>99</v>
      </c>
      <c r="AQ69" s="496">
        <v>99</v>
      </c>
      <c r="AR69" s="496">
        <v>187.11111111111111</v>
      </c>
      <c r="AS69" s="496">
        <v>28.326440225093176</v>
      </c>
      <c r="AT69" s="496"/>
      <c r="AU69" s="496"/>
    </row>
    <row r="70" spans="1:47">
      <c r="A70" s="496">
        <v>3</v>
      </c>
      <c r="B70" s="496">
        <v>4</v>
      </c>
      <c r="C70" s="496">
        <v>2024</v>
      </c>
      <c r="D70" s="496">
        <v>99</v>
      </c>
      <c r="E70" s="496">
        <v>4</v>
      </c>
      <c r="F70" s="496">
        <v>99</v>
      </c>
      <c r="G70" s="496">
        <v>99</v>
      </c>
      <c r="H70" s="496">
        <v>99</v>
      </c>
      <c r="I70" s="496">
        <v>99</v>
      </c>
      <c r="J70" s="496">
        <v>999</v>
      </c>
      <c r="K70" s="496">
        <v>99</v>
      </c>
      <c r="L70" s="496">
        <v>99</v>
      </c>
      <c r="M70" s="496">
        <v>99</v>
      </c>
      <c r="N70" s="496">
        <v>99</v>
      </c>
      <c r="O70" s="496">
        <v>99</v>
      </c>
      <c r="P70" s="496">
        <v>9999</v>
      </c>
      <c r="Q70" s="496">
        <v>6</v>
      </c>
      <c r="R70" s="496">
        <v>12</v>
      </c>
      <c r="S70" s="496">
        <v>4.75</v>
      </c>
      <c r="T70" s="496">
        <v>8.6666666666666643</v>
      </c>
      <c r="U70" s="496">
        <v>261.19166666666661</v>
      </c>
      <c r="V70" s="496">
        <v>16.666666666666671</v>
      </c>
      <c r="W70" s="496">
        <v>75</v>
      </c>
      <c r="X70" s="496">
        <v>0</v>
      </c>
      <c r="Y70" s="496">
        <v>56.656986305505377</v>
      </c>
      <c r="Z70" s="496">
        <v>1.0897247358851685</v>
      </c>
      <c r="AA70" s="496">
        <v>1.8856180831641287</v>
      </c>
      <c r="AB70" s="496">
        <v>53.621592920584227</v>
      </c>
      <c r="AC70" s="496">
        <v>6.651059531747685</v>
      </c>
      <c r="AD70" s="496">
        <v>48.666426339228714</v>
      </c>
      <c r="AE70" s="496">
        <v>0.73982737361282369</v>
      </c>
      <c r="AF70" s="496">
        <v>0.78024938207126693</v>
      </c>
      <c r="AG70" s="496">
        <v>624.83333333333348</v>
      </c>
      <c r="AH70" s="496">
        <v>0</v>
      </c>
      <c r="AI70" s="496">
        <v>33.333333333333343</v>
      </c>
      <c r="AJ70" s="496">
        <v>157.37843633173563</v>
      </c>
      <c r="AK70" s="496">
        <v>15.034509736278004</v>
      </c>
      <c r="AL70" s="496">
        <v>-66.740286812451558</v>
      </c>
      <c r="AM70" s="496">
        <v>-30.150776727467495</v>
      </c>
      <c r="AN70" s="496">
        <v>99</v>
      </c>
      <c r="AO70" s="496">
        <v>99</v>
      </c>
      <c r="AP70" s="496">
        <v>99</v>
      </c>
      <c r="AQ70" s="496">
        <v>99</v>
      </c>
      <c r="AR70" s="496">
        <v>203.16666666666663</v>
      </c>
      <c r="AS70" s="496">
        <v>30.684823199040522</v>
      </c>
      <c r="AT70" s="496"/>
      <c r="AU70" s="496"/>
    </row>
    <row r="71" spans="1:47">
      <c r="A71" s="496">
        <v>3</v>
      </c>
      <c r="B71" s="496">
        <v>5</v>
      </c>
      <c r="C71" s="496">
        <v>2024</v>
      </c>
      <c r="D71" s="496">
        <v>99</v>
      </c>
      <c r="E71" s="496">
        <v>5</v>
      </c>
      <c r="F71" s="496">
        <v>99</v>
      </c>
      <c r="G71" s="496">
        <v>99</v>
      </c>
      <c r="H71" s="496">
        <v>99</v>
      </c>
      <c r="I71" s="496">
        <v>99</v>
      </c>
      <c r="J71" s="496">
        <v>999</v>
      </c>
      <c r="K71" s="496">
        <v>99</v>
      </c>
      <c r="L71" s="496">
        <v>99</v>
      </c>
      <c r="M71" s="496">
        <v>99</v>
      </c>
      <c r="N71" s="496">
        <v>99</v>
      </c>
      <c r="O71" s="496">
        <v>99</v>
      </c>
      <c r="P71" s="496">
        <v>9999</v>
      </c>
      <c r="Q71" s="496">
        <v>6</v>
      </c>
      <c r="R71" s="496">
        <v>24</v>
      </c>
      <c r="S71" s="496">
        <v>4.4583333333333321</v>
      </c>
      <c r="T71" s="496">
        <v>7.625</v>
      </c>
      <c r="U71" s="496">
        <v>271.20833333333343</v>
      </c>
      <c r="V71" s="496">
        <v>8.3333333333333357</v>
      </c>
      <c r="W71" s="496">
        <v>75</v>
      </c>
      <c r="X71" s="496">
        <v>4.1666666666666679</v>
      </c>
      <c r="Y71" s="496">
        <v>54.023929240250062</v>
      </c>
      <c r="Z71" s="496">
        <v>0.762625217405133</v>
      </c>
      <c r="AA71" s="496">
        <v>1.2849286620924396</v>
      </c>
      <c r="AB71" s="496">
        <v>66.687718524277329</v>
      </c>
      <c r="AC71" s="496">
        <v>52.177199231160515</v>
      </c>
      <c r="AD71" s="496">
        <v>43.052027757413825</v>
      </c>
      <c r="AE71" s="496">
        <v>1.4796547472256474</v>
      </c>
      <c r="AF71" s="496">
        <v>1.620343690106842</v>
      </c>
      <c r="AG71" s="496">
        <v>647</v>
      </c>
      <c r="AH71" s="496">
        <v>0</v>
      </c>
      <c r="AI71" s="496">
        <v>12.5</v>
      </c>
      <c r="AJ71" s="496">
        <v>171.41932018688362</v>
      </c>
      <c r="AK71" s="496">
        <v>51.064105017329446</v>
      </c>
      <c r="AL71" s="496">
        <v>22.45436056025434</v>
      </c>
      <c r="AM71" s="496">
        <v>38.02404118661871</v>
      </c>
      <c r="AN71" s="496">
        <v>99</v>
      </c>
      <c r="AO71" s="496">
        <v>99</v>
      </c>
      <c r="AP71" s="496">
        <v>99</v>
      </c>
      <c r="AQ71" s="496">
        <v>99</v>
      </c>
      <c r="AR71" s="496">
        <v>207.75</v>
      </c>
      <c r="AS71" s="496">
        <v>29.901802357882687</v>
      </c>
      <c r="AT71" s="496"/>
      <c r="AU71" s="496"/>
    </row>
    <row r="72" spans="1:47">
      <c r="A72" s="496">
        <v>3</v>
      </c>
      <c r="B72" s="496">
        <v>6</v>
      </c>
      <c r="C72" s="496">
        <v>2024</v>
      </c>
      <c r="D72" s="496">
        <v>99</v>
      </c>
      <c r="E72" s="496">
        <v>6</v>
      </c>
      <c r="F72" s="496">
        <v>99</v>
      </c>
      <c r="G72" s="496">
        <v>99</v>
      </c>
      <c r="H72" s="496">
        <v>99</v>
      </c>
      <c r="I72" s="496">
        <v>99</v>
      </c>
      <c r="J72" s="496">
        <v>999</v>
      </c>
      <c r="K72" s="496">
        <v>99</v>
      </c>
      <c r="L72" s="496">
        <v>99</v>
      </c>
      <c r="M72" s="496">
        <v>99</v>
      </c>
      <c r="N72" s="496">
        <v>99</v>
      </c>
      <c r="O72" s="496">
        <v>99</v>
      </c>
      <c r="P72" s="496">
        <v>9999</v>
      </c>
      <c r="Q72" s="496">
        <v>3</v>
      </c>
      <c r="R72" s="496">
        <v>7</v>
      </c>
      <c r="S72" s="496">
        <v>3.4285714285714279</v>
      </c>
      <c r="T72" s="496">
        <v>6.5714285714285694</v>
      </c>
      <c r="U72" s="496">
        <v>197.92857142857139</v>
      </c>
      <c r="V72" s="496">
        <v>14.285714285714288</v>
      </c>
      <c r="W72" s="496">
        <v>57.142857142857153</v>
      </c>
      <c r="X72" s="496">
        <v>0</v>
      </c>
      <c r="Y72" s="496">
        <v>47.539118156546031</v>
      </c>
      <c r="Z72" s="496">
        <v>1.1780301787479035</v>
      </c>
      <c r="AA72" s="496">
        <v>1.1780301787479073</v>
      </c>
      <c r="AB72" s="496">
        <v>81.35203030483575</v>
      </c>
      <c r="AC72" s="496">
        <v>82.237559034636718</v>
      </c>
      <c r="AD72" s="496">
        <v>74.999999999999929</v>
      </c>
      <c r="AE72" s="496">
        <v>0.43156596794081392</v>
      </c>
      <c r="AF72" s="496">
        <v>0.34490492896651243</v>
      </c>
      <c r="AG72" s="496">
        <v>600.28571428571445</v>
      </c>
      <c r="AH72" s="496">
        <v>0</v>
      </c>
      <c r="AI72" s="496">
        <v>28.571428571428577</v>
      </c>
      <c r="AJ72" s="496">
        <v>53.858848021509182</v>
      </c>
      <c r="AK72" s="496">
        <v>-31.950657023118644</v>
      </c>
      <c r="AL72" s="496">
        <v>3.5703716245576378</v>
      </c>
      <c r="AM72" s="496">
        <v>12.641045481543127</v>
      </c>
      <c r="AN72" s="496">
        <v>99</v>
      </c>
      <c r="AO72" s="496">
        <v>99</v>
      </c>
      <c r="AP72" s="496">
        <v>99</v>
      </c>
      <c r="AQ72" s="496">
        <v>99</v>
      </c>
      <c r="AR72" s="496">
        <v>194.14285714285711</v>
      </c>
      <c r="AS72" s="496">
        <v>26.609334927890565</v>
      </c>
      <c r="AT72" s="496"/>
      <c r="AU72" s="496"/>
    </row>
    <row r="73" spans="1:47">
      <c r="A73" s="496">
        <v>3</v>
      </c>
      <c r="B73" s="496">
        <v>7</v>
      </c>
      <c r="C73" s="496">
        <v>2024</v>
      </c>
      <c r="D73" s="496">
        <v>99</v>
      </c>
      <c r="E73" s="496">
        <v>7</v>
      </c>
      <c r="F73" s="496">
        <v>99</v>
      </c>
      <c r="G73" s="496">
        <v>99</v>
      </c>
      <c r="H73" s="496">
        <v>99</v>
      </c>
      <c r="I73" s="496">
        <v>99</v>
      </c>
      <c r="J73" s="496">
        <v>999</v>
      </c>
      <c r="K73" s="496">
        <v>99</v>
      </c>
      <c r="L73" s="496">
        <v>99</v>
      </c>
      <c r="M73" s="496">
        <v>99</v>
      </c>
      <c r="N73" s="496">
        <v>99</v>
      </c>
      <c r="O73" s="496">
        <v>99</v>
      </c>
      <c r="P73" s="496">
        <v>9999</v>
      </c>
      <c r="Q73" s="496">
        <v>4</v>
      </c>
      <c r="R73" s="496">
        <v>18</v>
      </c>
      <c r="S73" s="496">
        <v>4.6666666666666679</v>
      </c>
      <c r="T73" s="496">
        <v>8.1111111111111107</v>
      </c>
      <c r="U73" s="496">
        <v>279.43888888888887</v>
      </c>
      <c r="V73" s="496">
        <v>5.5555555555555562</v>
      </c>
      <c r="W73" s="496">
        <v>94.444444444444443</v>
      </c>
      <c r="X73" s="496">
        <v>5.5555555555555562</v>
      </c>
      <c r="Y73" s="496">
        <v>56.315205553591397</v>
      </c>
      <c r="Z73" s="496">
        <v>0.57735026918962307</v>
      </c>
      <c r="AA73" s="496">
        <v>1.1493422703098517</v>
      </c>
      <c r="AB73" s="496">
        <v>-21.506670406226814</v>
      </c>
      <c r="AC73" s="496">
        <v>44.583377660368797</v>
      </c>
      <c r="AD73" s="496">
        <v>-2.7907278609300517</v>
      </c>
      <c r="AE73" s="496">
        <v>1.1097410604192353</v>
      </c>
      <c r="AF73" s="496">
        <v>1.2521380744919961</v>
      </c>
      <c r="AG73" s="496">
        <v>756.72222222222229</v>
      </c>
      <c r="AH73" s="496">
        <v>0</v>
      </c>
      <c r="AI73" s="496">
        <v>44.44444444444445</v>
      </c>
      <c r="AJ73" s="496">
        <v>74.17981572994394</v>
      </c>
      <c r="AK73" s="496">
        <v>49.520082617255511</v>
      </c>
      <c r="AL73" s="496">
        <v>68.912111380173485</v>
      </c>
      <c r="AM73" s="496">
        <v>-31.348670273082739</v>
      </c>
      <c r="AN73" s="496">
        <v>99</v>
      </c>
      <c r="AO73" s="496">
        <v>99</v>
      </c>
      <c r="AP73" s="496">
        <v>99</v>
      </c>
      <c r="AQ73" s="496">
        <v>99</v>
      </c>
      <c r="AR73" s="496">
        <v>208.16666666666663</v>
      </c>
      <c r="AS73" s="496">
        <v>30.497259297176459</v>
      </c>
      <c r="AT73" s="496"/>
      <c r="AU73" s="496"/>
    </row>
    <row r="74" spans="1:47">
      <c r="A74" s="496">
        <v>3</v>
      </c>
      <c r="B74" s="496">
        <v>8</v>
      </c>
      <c r="C74" s="496">
        <v>2024</v>
      </c>
      <c r="D74" s="496">
        <v>99</v>
      </c>
      <c r="E74" s="496">
        <v>8</v>
      </c>
      <c r="F74" s="496">
        <v>99</v>
      </c>
      <c r="G74" s="496">
        <v>99</v>
      </c>
      <c r="H74" s="496">
        <v>99</v>
      </c>
      <c r="I74" s="496">
        <v>99</v>
      </c>
      <c r="J74" s="496">
        <v>999</v>
      </c>
      <c r="K74" s="496">
        <v>99</v>
      </c>
      <c r="L74" s="496">
        <v>99</v>
      </c>
      <c r="M74" s="496">
        <v>99</v>
      </c>
      <c r="N74" s="496">
        <v>99</v>
      </c>
      <c r="O74" s="496">
        <v>99</v>
      </c>
      <c r="P74" s="496">
        <v>9999</v>
      </c>
      <c r="Q74" s="496">
        <v>6</v>
      </c>
      <c r="R74" s="496">
        <v>14</v>
      </c>
      <c r="S74" s="496">
        <v>4.8571428571428559</v>
      </c>
      <c r="T74" s="496">
        <v>6.7857142857142891</v>
      </c>
      <c r="U74" s="496">
        <v>233.28571428571425</v>
      </c>
      <c r="V74" s="496">
        <v>21.428571428571423</v>
      </c>
      <c r="W74" s="496">
        <v>64.285714285714306</v>
      </c>
      <c r="X74" s="496">
        <v>14.285714285714288</v>
      </c>
      <c r="Y74" s="496">
        <v>78.180211755942949</v>
      </c>
      <c r="Z74" s="496">
        <v>1.5518257844571748</v>
      </c>
      <c r="AA74" s="496">
        <v>1.3720980508784688</v>
      </c>
      <c r="AB74" s="496">
        <v>46.285974814126085</v>
      </c>
      <c r="AC74" s="496">
        <v>40.775074438658123</v>
      </c>
      <c r="AD74" s="496">
        <v>-14.856192121555541</v>
      </c>
      <c r="AE74" s="496">
        <v>0.86313193588162784</v>
      </c>
      <c r="AF74" s="496">
        <v>0.81303464309247875</v>
      </c>
      <c r="AG74" s="496">
        <v>663</v>
      </c>
      <c r="AH74" s="496">
        <v>0</v>
      </c>
      <c r="AI74" s="496">
        <v>35.714285714285722</v>
      </c>
      <c r="AJ74" s="496">
        <v>243.9414449646238</v>
      </c>
      <c r="AK74" s="496">
        <v>77.106357715847025</v>
      </c>
      <c r="AL74" s="496">
        <v>57.490861463211488</v>
      </c>
      <c r="AM74" s="496">
        <v>-2.9623956484925369</v>
      </c>
      <c r="AN74" s="496">
        <v>99</v>
      </c>
      <c r="AO74" s="496">
        <v>99</v>
      </c>
      <c r="AP74" s="496">
        <v>99</v>
      </c>
      <c r="AQ74" s="496">
        <v>99</v>
      </c>
      <c r="AR74" s="496">
        <v>193.64285714285711</v>
      </c>
      <c r="AS74" s="496">
        <v>31.142833757005207</v>
      </c>
      <c r="AT74" s="496"/>
      <c r="AU74" s="496"/>
    </row>
    <row r="75" spans="1:47">
      <c r="A75" s="496">
        <v>3</v>
      </c>
      <c r="B75" s="496">
        <v>9</v>
      </c>
      <c r="C75" s="496">
        <v>2024</v>
      </c>
      <c r="D75" s="496">
        <v>99</v>
      </c>
      <c r="E75" s="496">
        <v>9</v>
      </c>
      <c r="F75" s="496">
        <v>99</v>
      </c>
      <c r="G75" s="496">
        <v>99</v>
      </c>
      <c r="H75" s="496">
        <v>99</v>
      </c>
      <c r="I75" s="496">
        <v>99</v>
      </c>
      <c r="J75" s="496">
        <v>999</v>
      </c>
      <c r="K75" s="496">
        <v>99</v>
      </c>
      <c r="L75" s="496">
        <v>99</v>
      </c>
      <c r="M75" s="496">
        <v>99</v>
      </c>
      <c r="N75" s="496">
        <v>99</v>
      </c>
      <c r="O75" s="496">
        <v>99</v>
      </c>
      <c r="P75" s="496">
        <v>9999</v>
      </c>
      <c r="Q75" s="496">
        <v>5</v>
      </c>
      <c r="R75" s="496">
        <v>13</v>
      </c>
      <c r="S75" s="496">
        <v>3.692307692307693</v>
      </c>
      <c r="T75" s="496">
        <v>7.3846153846153859</v>
      </c>
      <c r="U75" s="496">
        <v>206.07692307692304</v>
      </c>
      <c r="V75" s="496">
        <v>15.38461538461538</v>
      </c>
      <c r="W75" s="496">
        <v>69.230769230769269</v>
      </c>
      <c r="X75" s="496">
        <v>0</v>
      </c>
      <c r="Y75" s="496">
        <v>45.276316679595489</v>
      </c>
      <c r="Z75" s="496">
        <v>1.3803352649943348</v>
      </c>
      <c r="AA75" s="496">
        <v>1.9429739908177035</v>
      </c>
      <c r="AB75" s="496">
        <v>79.820805691437158</v>
      </c>
      <c r="AC75" s="496">
        <v>68.030984628485911</v>
      </c>
      <c r="AD75" s="496">
        <v>81.853194695164788</v>
      </c>
      <c r="AE75" s="496">
        <v>0.8014796547472256</v>
      </c>
      <c r="AF75" s="496">
        <v>0.66690747362056046</v>
      </c>
      <c r="AG75" s="496">
        <v>653</v>
      </c>
      <c r="AH75" s="496">
        <v>0</v>
      </c>
      <c r="AI75" s="496">
        <v>15.38461538461538</v>
      </c>
      <c r="AJ75" s="496">
        <v>38.707979698089289</v>
      </c>
      <c r="AK75" s="496">
        <v>-20.160019836916646</v>
      </c>
      <c r="AL75" s="496">
        <v>-58.810788301074176</v>
      </c>
      <c r="AM75" s="496">
        <v>-58.307790242062381</v>
      </c>
      <c r="AN75" s="496">
        <v>99</v>
      </c>
      <c r="AO75" s="496">
        <v>99</v>
      </c>
      <c r="AP75" s="496">
        <v>99</v>
      </c>
      <c r="AQ75" s="496">
        <v>99</v>
      </c>
      <c r="AR75" s="496">
        <v>193.76923076923072</v>
      </c>
      <c r="AS75" s="496">
        <v>27.998150644515604</v>
      </c>
      <c r="AT75" s="496"/>
      <c r="AU75" s="496"/>
    </row>
    <row r="76" spans="1:47">
      <c r="A76" s="496">
        <v>3</v>
      </c>
      <c r="B76" s="496">
        <v>10</v>
      </c>
      <c r="C76" s="496">
        <v>2024</v>
      </c>
      <c r="D76" s="496">
        <v>99</v>
      </c>
      <c r="E76" s="496">
        <v>10</v>
      </c>
      <c r="F76" s="496">
        <v>99</v>
      </c>
      <c r="G76" s="496">
        <v>99</v>
      </c>
      <c r="H76" s="496">
        <v>99</v>
      </c>
      <c r="I76" s="496">
        <v>99</v>
      </c>
      <c r="J76" s="496">
        <v>999</v>
      </c>
      <c r="K76" s="496">
        <v>99</v>
      </c>
      <c r="L76" s="496">
        <v>99</v>
      </c>
      <c r="M76" s="496">
        <v>99</v>
      </c>
      <c r="N76" s="496">
        <v>99</v>
      </c>
      <c r="O76" s="496">
        <v>99</v>
      </c>
      <c r="P76" s="496">
        <v>9999</v>
      </c>
      <c r="Q76" s="496">
        <v>7</v>
      </c>
      <c r="R76" s="496">
        <v>13</v>
      </c>
      <c r="S76" s="496">
        <v>4.5384615384615392</v>
      </c>
      <c r="T76" s="496">
        <v>7.8461538461538449</v>
      </c>
      <c r="U76" s="496">
        <v>214.30769230769235</v>
      </c>
      <c r="V76" s="496">
        <v>23.07692307692308</v>
      </c>
      <c r="W76" s="496">
        <v>84.615384615384627</v>
      </c>
      <c r="X76" s="496">
        <v>0</v>
      </c>
      <c r="Y76" s="496">
        <v>48.830530511752279</v>
      </c>
      <c r="Z76" s="496">
        <v>1.0088366960464639</v>
      </c>
      <c r="AA76" s="496">
        <v>1.8332885058173829</v>
      </c>
      <c r="AB76" s="496">
        <v>-24.570935768374326</v>
      </c>
      <c r="AC76" s="496">
        <v>-30.924142867530232</v>
      </c>
      <c r="AD76" s="496">
        <v>29.434010199704215</v>
      </c>
      <c r="AE76" s="496">
        <v>0.8014796547472256</v>
      </c>
      <c r="AF76" s="496">
        <v>0.69354394233179606</v>
      </c>
      <c r="AG76" s="496">
        <v>667.08333333333348</v>
      </c>
      <c r="AH76" s="496">
        <v>0</v>
      </c>
      <c r="AI76" s="496">
        <v>46.15384615384616</v>
      </c>
      <c r="AJ76" s="496">
        <v>127.73570261372571</v>
      </c>
      <c r="AK76" s="496">
        <v>-32.914313301207372</v>
      </c>
      <c r="AL76" s="496">
        <v>-25.958406883288479</v>
      </c>
      <c r="AM76" s="496">
        <v>-45.938745270002123</v>
      </c>
      <c r="AN76" s="496">
        <v>99</v>
      </c>
      <c r="AO76" s="496">
        <v>99</v>
      </c>
      <c r="AP76" s="496">
        <v>99</v>
      </c>
      <c r="AQ76" s="496">
        <v>99</v>
      </c>
      <c r="AR76" s="496">
        <v>190.25</v>
      </c>
      <c r="AS76" s="496">
        <v>30.062339699079097</v>
      </c>
      <c r="AT76" s="496"/>
      <c r="AU76" s="496"/>
    </row>
    <row r="77" spans="1:47">
      <c r="A77" s="496">
        <v>3</v>
      </c>
      <c r="B77" s="496">
        <v>11</v>
      </c>
      <c r="C77" s="496">
        <v>2024</v>
      </c>
      <c r="D77" s="496">
        <v>99</v>
      </c>
      <c r="E77" s="496">
        <v>11</v>
      </c>
      <c r="F77" s="496">
        <v>99</v>
      </c>
      <c r="G77" s="496">
        <v>99</v>
      </c>
      <c r="H77" s="496">
        <v>99</v>
      </c>
      <c r="I77" s="496">
        <v>99</v>
      </c>
      <c r="J77" s="496">
        <v>999</v>
      </c>
      <c r="K77" s="496">
        <v>99</v>
      </c>
      <c r="L77" s="496">
        <v>99</v>
      </c>
      <c r="M77" s="496">
        <v>99</v>
      </c>
      <c r="N77" s="496">
        <v>99</v>
      </c>
      <c r="O77" s="496">
        <v>99</v>
      </c>
      <c r="P77" s="496">
        <v>9999</v>
      </c>
      <c r="Q77" s="496">
        <v>6</v>
      </c>
      <c r="R77" s="496">
        <v>15</v>
      </c>
      <c r="S77" s="496">
        <v>4.9333333333333345</v>
      </c>
      <c r="T77" s="496">
        <v>7.3333333333333313</v>
      </c>
      <c r="U77" s="496">
        <v>224.22</v>
      </c>
      <c r="V77" s="496">
        <v>20</v>
      </c>
      <c r="W77" s="496">
        <v>60</v>
      </c>
      <c r="X77" s="496">
        <v>6.6666666666666687</v>
      </c>
      <c r="Y77" s="496">
        <v>71.643080149679193</v>
      </c>
      <c r="Z77" s="496">
        <v>1.5260697523012785</v>
      </c>
      <c r="AA77" s="496">
        <v>1.9888578520235087</v>
      </c>
      <c r="AB77" s="496">
        <v>64.916444886173906</v>
      </c>
      <c r="AC77" s="496">
        <v>18.293950721100202</v>
      </c>
      <c r="AD77" s="496">
        <v>51.251596407495846</v>
      </c>
      <c r="AE77" s="496">
        <v>0.92478421701602964</v>
      </c>
      <c r="AF77" s="496">
        <v>0.83725640389250877</v>
      </c>
      <c r="AG77" s="496">
        <v>625.26666666666642</v>
      </c>
      <c r="AH77" s="496">
        <v>0</v>
      </c>
      <c r="AI77" s="496">
        <v>66.666666666666686</v>
      </c>
      <c r="AJ77" s="496">
        <v>76.235133341232995</v>
      </c>
      <c r="AK77" s="496">
        <v>-9.4664688403002692</v>
      </c>
      <c r="AL77" s="496">
        <v>52.176936403357921</v>
      </c>
      <c r="AM77" s="496">
        <v>29.1826309660464</v>
      </c>
      <c r="AN77" s="496">
        <v>99</v>
      </c>
      <c r="AO77" s="496">
        <v>99</v>
      </c>
      <c r="AP77" s="496">
        <v>99</v>
      </c>
      <c r="AQ77" s="496">
        <v>99</v>
      </c>
      <c r="AR77" s="496">
        <v>192.2</v>
      </c>
      <c r="AS77" s="496">
        <v>30.769101534570996</v>
      </c>
      <c r="AT77" s="496"/>
      <c r="AU77" s="496"/>
    </row>
    <row r="78" spans="1:47">
      <c r="A78" s="496">
        <v>3</v>
      </c>
      <c r="B78" s="496">
        <v>12</v>
      </c>
      <c r="C78" s="496">
        <v>2024</v>
      </c>
      <c r="D78" s="496">
        <v>99</v>
      </c>
      <c r="E78" s="496">
        <v>12</v>
      </c>
      <c r="F78" s="496">
        <v>99</v>
      </c>
      <c r="G78" s="496">
        <v>99</v>
      </c>
      <c r="H78" s="496">
        <v>99</v>
      </c>
      <c r="I78" s="496">
        <v>99</v>
      </c>
      <c r="J78" s="496">
        <v>999</v>
      </c>
      <c r="K78" s="496">
        <v>99</v>
      </c>
      <c r="L78" s="496">
        <v>99</v>
      </c>
      <c r="M78" s="496">
        <v>99</v>
      </c>
      <c r="N78" s="496">
        <v>99</v>
      </c>
      <c r="O78" s="496">
        <v>99</v>
      </c>
      <c r="P78" s="496">
        <v>9999</v>
      </c>
      <c r="Q78" s="496">
        <v>12</v>
      </c>
      <c r="R78" s="496">
        <v>32</v>
      </c>
      <c r="S78" s="496">
        <v>4.5625</v>
      </c>
      <c r="T78" s="496">
        <v>6.5625</v>
      </c>
      <c r="U78" s="496">
        <v>213.1</v>
      </c>
      <c r="V78" s="496">
        <v>21.875</v>
      </c>
      <c r="W78" s="496">
        <v>56.25</v>
      </c>
      <c r="X78" s="496">
        <v>3.125</v>
      </c>
      <c r="Y78" s="496">
        <v>76.550179620951809</v>
      </c>
      <c r="Z78" s="496">
        <v>1.4128318194321643</v>
      </c>
      <c r="AA78" s="496">
        <v>2.0757152381769517</v>
      </c>
      <c r="AB78" s="496">
        <v>78.456902812814704</v>
      </c>
      <c r="AC78" s="496">
        <v>83.322779114964007</v>
      </c>
      <c r="AD78" s="496">
        <v>59.540066701831655</v>
      </c>
      <c r="AE78" s="496">
        <v>1.9728729963008629</v>
      </c>
      <c r="AF78" s="496">
        <v>1.697564555473434</v>
      </c>
      <c r="AG78" s="496">
        <v>556.5625</v>
      </c>
      <c r="AH78" s="496">
        <v>0</v>
      </c>
      <c r="AI78" s="496">
        <v>46.875</v>
      </c>
      <c r="AJ78" s="496">
        <v>115.48780712157456</v>
      </c>
      <c r="AK78" s="496">
        <v>45.012789604584363</v>
      </c>
      <c r="AL78" s="496">
        <v>35.560722715003422</v>
      </c>
      <c r="AM78" s="496">
        <v>27.596228060391191</v>
      </c>
      <c r="AN78" s="496">
        <v>99</v>
      </c>
      <c r="AO78" s="496">
        <v>99</v>
      </c>
      <c r="AP78" s="496">
        <v>99</v>
      </c>
      <c r="AQ78" s="496">
        <v>99</v>
      </c>
      <c r="AR78" s="496">
        <v>191.5</v>
      </c>
      <c r="AS78" s="496">
        <v>28.896168804257396</v>
      </c>
      <c r="AT78" s="496"/>
      <c r="AU78" s="496"/>
    </row>
    <row r="79" spans="1:47">
      <c r="A79" s="496">
        <v>3</v>
      </c>
      <c r="B79" s="496">
        <v>13</v>
      </c>
      <c r="C79" s="496">
        <v>2024</v>
      </c>
      <c r="D79" s="496">
        <v>99</v>
      </c>
      <c r="E79" s="496">
        <v>13</v>
      </c>
      <c r="F79" s="496">
        <v>99</v>
      </c>
      <c r="G79" s="496">
        <v>99</v>
      </c>
      <c r="H79" s="496">
        <v>99</v>
      </c>
      <c r="I79" s="496">
        <v>99</v>
      </c>
      <c r="J79" s="496">
        <v>999</v>
      </c>
      <c r="K79" s="496">
        <v>99</v>
      </c>
      <c r="L79" s="496">
        <v>99</v>
      </c>
      <c r="M79" s="496">
        <v>99</v>
      </c>
      <c r="N79" s="496">
        <v>99</v>
      </c>
      <c r="O79" s="496">
        <v>99</v>
      </c>
      <c r="P79" s="496">
        <v>9999</v>
      </c>
      <c r="Q79" s="496">
        <v>1</v>
      </c>
      <c r="R79" s="496">
        <v>2</v>
      </c>
      <c r="S79" s="496">
        <v>5</v>
      </c>
      <c r="T79" s="496">
        <v>8.5</v>
      </c>
      <c r="U79" s="496">
        <v>362.2</v>
      </c>
      <c r="V79" s="496">
        <v>0</v>
      </c>
      <c r="W79" s="496">
        <v>100</v>
      </c>
      <c r="X79" s="496">
        <v>50</v>
      </c>
      <c r="Y79" s="496">
        <v>16.5</v>
      </c>
      <c r="Z79" s="496">
        <v>0</v>
      </c>
      <c r="AA79" s="496">
        <v>0.5</v>
      </c>
      <c r="AB79" s="496"/>
      <c r="AC79" s="496">
        <v>-100</v>
      </c>
      <c r="AD79" s="496"/>
      <c r="AE79" s="496">
        <v>0.12330456226880392</v>
      </c>
      <c r="AF79" s="496">
        <v>0.18033138256466369</v>
      </c>
      <c r="AG79" s="496">
        <v>1030</v>
      </c>
      <c r="AH79" s="496">
        <v>0</v>
      </c>
      <c r="AI79" s="496">
        <v>0</v>
      </c>
      <c r="AJ79" s="496">
        <v>2</v>
      </c>
      <c r="AK79" s="496">
        <v>100</v>
      </c>
      <c r="AL79" s="496">
        <v>-100</v>
      </c>
      <c r="AM79" s="496"/>
      <c r="AN79" s="496">
        <v>99</v>
      </c>
      <c r="AO79" s="496">
        <v>99</v>
      </c>
      <c r="AP79" s="496">
        <v>99</v>
      </c>
      <c r="AQ79" s="496">
        <v>99</v>
      </c>
      <c r="AR79" s="496">
        <v>226.5</v>
      </c>
      <c r="AS79" s="496">
        <v>31.203207680405811</v>
      </c>
      <c r="AT79" s="496"/>
      <c r="AU79" s="496"/>
    </row>
    <row r="80" spans="1:47">
      <c r="A80" s="496">
        <v>3</v>
      </c>
      <c r="B80" s="496">
        <v>14</v>
      </c>
      <c r="C80" s="496">
        <v>2024</v>
      </c>
      <c r="D80" s="496">
        <v>99</v>
      </c>
      <c r="E80" s="496">
        <v>14</v>
      </c>
      <c r="F80" s="496">
        <v>99</v>
      </c>
      <c r="G80" s="496">
        <v>99</v>
      </c>
      <c r="H80" s="496">
        <v>99</v>
      </c>
      <c r="I80" s="496">
        <v>99</v>
      </c>
      <c r="J80" s="496">
        <v>999</v>
      </c>
      <c r="K80" s="496">
        <v>99</v>
      </c>
      <c r="L80" s="496">
        <v>99</v>
      </c>
      <c r="M80" s="496">
        <v>99</v>
      </c>
      <c r="N80" s="496">
        <v>99</v>
      </c>
      <c r="O80" s="496">
        <v>99</v>
      </c>
      <c r="P80" s="496">
        <v>9999</v>
      </c>
      <c r="Q80" s="496">
        <v>8</v>
      </c>
      <c r="R80" s="496">
        <v>18</v>
      </c>
      <c r="S80" s="496">
        <v>4.6666666666666679</v>
      </c>
      <c r="T80" s="496">
        <v>8</v>
      </c>
      <c r="U80" s="496">
        <v>312.60555555555561</v>
      </c>
      <c r="V80" s="496">
        <v>16.666666666666671</v>
      </c>
      <c r="W80" s="496">
        <v>88.8888888888889</v>
      </c>
      <c r="X80" s="496">
        <v>33.333333333333343</v>
      </c>
      <c r="Y80" s="496">
        <v>67.595508333864842</v>
      </c>
      <c r="Z80" s="496">
        <v>1.1547005383792499</v>
      </c>
      <c r="AA80" s="496">
        <v>1.5275252316519472</v>
      </c>
      <c r="AB80" s="496">
        <v>85.158654780193942</v>
      </c>
      <c r="AC80" s="496">
        <v>23.324393821669673</v>
      </c>
      <c r="AD80" s="496">
        <v>25.197631533948517</v>
      </c>
      <c r="AE80" s="496">
        <v>1.1097410604192353</v>
      </c>
      <c r="AF80" s="496">
        <v>1.4007546335630956</v>
      </c>
      <c r="AG80" s="496">
        <v>720.05555555555566</v>
      </c>
      <c r="AH80" s="496">
        <v>0</v>
      </c>
      <c r="AI80" s="496">
        <v>11.111111111111112</v>
      </c>
      <c r="AJ80" s="496">
        <v>198.08905747506128</v>
      </c>
      <c r="AK80" s="496">
        <v>52.74207696943288</v>
      </c>
      <c r="AL80" s="496">
        <v>-14.724921389738988</v>
      </c>
      <c r="AM80" s="496">
        <v>67.991129602357645</v>
      </c>
      <c r="AN80" s="496">
        <v>99</v>
      </c>
      <c r="AO80" s="496">
        <v>99</v>
      </c>
      <c r="AP80" s="496">
        <v>99</v>
      </c>
      <c r="AQ80" s="496">
        <v>99</v>
      </c>
      <c r="AR80" s="496">
        <v>216.1666666666666</v>
      </c>
      <c r="AS80" s="496">
        <v>30.558730893032905</v>
      </c>
      <c r="AT80" s="496"/>
      <c r="AU80" s="496"/>
    </row>
    <row r="81" spans="1:47">
      <c r="A81" s="496">
        <v>3</v>
      </c>
      <c r="B81" s="496">
        <v>15</v>
      </c>
      <c r="C81" s="496">
        <v>2024</v>
      </c>
      <c r="D81" s="496">
        <v>99</v>
      </c>
      <c r="E81" s="496">
        <v>15</v>
      </c>
      <c r="F81" s="496">
        <v>99</v>
      </c>
      <c r="G81" s="496">
        <v>99</v>
      </c>
      <c r="H81" s="496">
        <v>99</v>
      </c>
      <c r="I81" s="496">
        <v>99</v>
      </c>
      <c r="J81" s="496">
        <v>999</v>
      </c>
      <c r="K81" s="496">
        <v>99</v>
      </c>
      <c r="L81" s="496">
        <v>99</v>
      </c>
      <c r="M81" s="496">
        <v>99</v>
      </c>
      <c r="N81" s="496">
        <v>99</v>
      </c>
      <c r="O81" s="496">
        <v>99</v>
      </c>
      <c r="P81" s="496">
        <v>9999</v>
      </c>
      <c r="Q81" s="496">
        <v>7</v>
      </c>
      <c r="R81" s="496">
        <v>29</v>
      </c>
      <c r="S81" s="496">
        <v>4.9655172413793087</v>
      </c>
      <c r="T81" s="496">
        <v>7.2758620689655187</v>
      </c>
      <c r="U81" s="496">
        <v>246.79310344827596</v>
      </c>
      <c r="V81" s="496">
        <v>27.586206896551719</v>
      </c>
      <c r="W81" s="496">
        <v>86.206896551724128</v>
      </c>
      <c r="X81" s="496">
        <v>0</v>
      </c>
      <c r="Y81" s="496">
        <v>36.4641905685138</v>
      </c>
      <c r="Z81" s="496">
        <v>0.96428492786962483</v>
      </c>
      <c r="AA81" s="496">
        <v>1.0470501000475183</v>
      </c>
      <c r="AB81" s="496">
        <v>47.964683705334437</v>
      </c>
      <c r="AC81" s="496">
        <v>54.375623996873557</v>
      </c>
      <c r="AD81" s="496">
        <v>24.849269044784378</v>
      </c>
      <c r="AE81" s="496">
        <v>1.7879161528976577</v>
      </c>
      <c r="AF81" s="496">
        <v>1.7816561361337628</v>
      </c>
      <c r="AG81" s="496">
        <v>543.72413793103442</v>
      </c>
      <c r="AH81" s="496">
        <v>0</v>
      </c>
      <c r="AI81" s="496">
        <v>41.379310344827594</v>
      </c>
      <c r="AJ81" s="496">
        <v>141.96111574257753</v>
      </c>
      <c r="AK81" s="496">
        <v>59.376221734227094</v>
      </c>
      <c r="AL81" s="496">
        <v>17.751866000342151</v>
      </c>
      <c r="AM81" s="496">
        <v>-2.5763233414739877</v>
      </c>
      <c r="AN81" s="496">
        <v>99</v>
      </c>
      <c r="AO81" s="496">
        <v>99</v>
      </c>
      <c r="AP81" s="496">
        <v>99</v>
      </c>
      <c r="AQ81" s="496">
        <v>99</v>
      </c>
      <c r="AR81" s="496">
        <v>198.79310344827593</v>
      </c>
      <c r="AS81" s="496">
        <v>31.271804627395724</v>
      </c>
      <c r="AT81" s="496"/>
      <c r="AU81" s="496"/>
    </row>
    <row r="82" spans="1:47">
      <c r="A82" s="496">
        <v>3</v>
      </c>
      <c r="B82" s="496">
        <v>16</v>
      </c>
      <c r="C82" s="496">
        <v>2024</v>
      </c>
      <c r="D82" s="496">
        <v>99</v>
      </c>
      <c r="E82" s="496">
        <v>16</v>
      </c>
      <c r="F82" s="496">
        <v>99</v>
      </c>
      <c r="G82" s="496">
        <v>99</v>
      </c>
      <c r="H82" s="496">
        <v>99</v>
      </c>
      <c r="I82" s="496">
        <v>99</v>
      </c>
      <c r="J82" s="496">
        <v>999</v>
      </c>
      <c r="K82" s="496">
        <v>99</v>
      </c>
      <c r="L82" s="496">
        <v>99</v>
      </c>
      <c r="M82" s="496">
        <v>99</v>
      </c>
      <c r="N82" s="496">
        <v>99</v>
      </c>
      <c r="O82" s="496">
        <v>99</v>
      </c>
      <c r="P82" s="496">
        <v>9999</v>
      </c>
      <c r="Q82" s="496">
        <v>11</v>
      </c>
      <c r="R82" s="496">
        <v>37</v>
      </c>
      <c r="S82" s="496">
        <v>4.2702702702702693</v>
      </c>
      <c r="T82" s="496">
        <v>7.486486486486486</v>
      </c>
      <c r="U82" s="496">
        <v>239.00270270270263</v>
      </c>
      <c r="V82" s="496">
        <v>2.7027027027027031</v>
      </c>
      <c r="W82" s="496">
        <v>70.27027027027026</v>
      </c>
      <c r="X82" s="496">
        <v>16.216216216216221</v>
      </c>
      <c r="Y82" s="496">
        <v>83.783287008117568</v>
      </c>
      <c r="Z82" s="496">
        <v>0.8589323557876074</v>
      </c>
      <c r="AA82" s="496">
        <v>1.7648462397096742</v>
      </c>
      <c r="AB82" s="496">
        <v>70.142744159549849</v>
      </c>
      <c r="AC82" s="496">
        <v>62.62761922802089</v>
      </c>
      <c r="AD82" s="496">
        <v>55.511529582546416</v>
      </c>
      <c r="AE82" s="496">
        <v>2.281134401972873</v>
      </c>
      <c r="AF82" s="496">
        <v>2.2013921164516543</v>
      </c>
      <c r="AG82" s="496">
        <v>638.58333333333348</v>
      </c>
      <c r="AH82" s="496">
        <v>0</v>
      </c>
      <c r="AI82" s="496">
        <v>18.918918918918923</v>
      </c>
      <c r="AJ82" s="496">
        <v>184.94329085785537</v>
      </c>
      <c r="AK82" s="496">
        <v>35.544236659496093</v>
      </c>
      <c r="AL82" s="496">
        <v>16.707374942922524</v>
      </c>
      <c r="AM82" s="496">
        <v>30.596914611744928</v>
      </c>
      <c r="AN82" s="496">
        <v>99</v>
      </c>
      <c r="AO82" s="496">
        <v>99</v>
      </c>
      <c r="AP82" s="496">
        <v>99</v>
      </c>
      <c r="AQ82" s="496">
        <v>99</v>
      </c>
      <c r="AR82" s="496">
        <v>197.58333333333337</v>
      </c>
      <c r="AS82" s="496">
        <v>29.36359393491005</v>
      </c>
      <c r="AT82" s="496"/>
      <c r="AU82" s="496"/>
    </row>
    <row r="83" spans="1:47">
      <c r="A83" s="496">
        <v>3</v>
      </c>
      <c r="B83" s="496">
        <v>17</v>
      </c>
      <c r="C83" s="496">
        <v>2024</v>
      </c>
      <c r="D83" s="496">
        <v>99</v>
      </c>
      <c r="E83" s="496">
        <v>17</v>
      </c>
      <c r="F83" s="496">
        <v>99</v>
      </c>
      <c r="G83" s="496">
        <v>99</v>
      </c>
      <c r="H83" s="496">
        <v>99</v>
      </c>
      <c r="I83" s="496">
        <v>99</v>
      </c>
      <c r="J83" s="496">
        <v>999</v>
      </c>
      <c r="K83" s="496">
        <v>99</v>
      </c>
      <c r="L83" s="496">
        <v>99</v>
      </c>
      <c r="M83" s="496">
        <v>99</v>
      </c>
      <c r="N83" s="496">
        <v>99</v>
      </c>
      <c r="O83" s="496">
        <v>99</v>
      </c>
      <c r="P83" s="496">
        <v>9999</v>
      </c>
      <c r="Q83" s="496">
        <v>8</v>
      </c>
      <c r="R83" s="496">
        <v>36</v>
      </c>
      <c r="S83" s="496">
        <v>4.4166666666666679</v>
      </c>
      <c r="T83" s="496">
        <v>7.3611111111111107</v>
      </c>
      <c r="U83" s="496">
        <v>286.27499999999998</v>
      </c>
      <c r="V83" s="496">
        <v>13.888888888888889</v>
      </c>
      <c r="W83" s="496">
        <v>80.555555555555557</v>
      </c>
      <c r="X83" s="496">
        <v>13.888888888888889</v>
      </c>
      <c r="Y83" s="496">
        <v>65.906652737034193</v>
      </c>
      <c r="Z83" s="496">
        <v>1.4601179556612678</v>
      </c>
      <c r="AA83" s="496">
        <v>1.3155644706905163</v>
      </c>
      <c r="AB83" s="496">
        <v>85.129649641242253</v>
      </c>
      <c r="AC83" s="496">
        <v>40.588874985842743</v>
      </c>
      <c r="AD83" s="496">
        <v>34.103787297927433</v>
      </c>
      <c r="AE83" s="496">
        <v>2.2194821208384705</v>
      </c>
      <c r="AF83" s="496">
        <v>2.5655400270198339</v>
      </c>
      <c r="AG83" s="496">
        <v>688.94444444444434</v>
      </c>
      <c r="AH83" s="496">
        <v>0</v>
      </c>
      <c r="AI83" s="496">
        <v>19.444444444444443</v>
      </c>
      <c r="AJ83" s="496">
        <v>78.455558702733143</v>
      </c>
      <c r="AK83" s="496">
        <v>21.894579608395141</v>
      </c>
      <c r="AL83" s="496">
        <v>-8.5658006093714665</v>
      </c>
      <c r="AM83" s="496">
        <v>-9.8732027305762475</v>
      </c>
      <c r="AN83" s="496">
        <v>99</v>
      </c>
      <c r="AO83" s="496">
        <v>99</v>
      </c>
      <c r="AP83" s="496">
        <v>99</v>
      </c>
      <c r="AQ83" s="496">
        <v>99</v>
      </c>
      <c r="AR83" s="496">
        <v>211.94444444444443</v>
      </c>
      <c r="AS83" s="496">
        <v>29.695352301533323</v>
      </c>
      <c r="AT83" s="496"/>
      <c r="AU83" s="496"/>
    </row>
    <row r="84" spans="1:47">
      <c r="A84" s="496">
        <v>3</v>
      </c>
      <c r="B84" s="496">
        <v>18</v>
      </c>
      <c r="C84" s="496">
        <v>2024</v>
      </c>
      <c r="D84" s="496">
        <v>99</v>
      </c>
      <c r="E84" s="496">
        <v>18</v>
      </c>
      <c r="F84" s="496">
        <v>99</v>
      </c>
      <c r="G84" s="496">
        <v>99</v>
      </c>
      <c r="H84" s="496">
        <v>99</v>
      </c>
      <c r="I84" s="496">
        <v>99</v>
      </c>
      <c r="J84" s="496">
        <v>999</v>
      </c>
      <c r="K84" s="496">
        <v>99</v>
      </c>
      <c r="L84" s="496">
        <v>99</v>
      </c>
      <c r="M84" s="496">
        <v>99</v>
      </c>
      <c r="N84" s="496">
        <v>99</v>
      </c>
      <c r="O84" s="496">
        <v>99</v>
      </c>
      <c r="P84" s="496">
        <v>9999</v>
      </c>
      <c r="Q84" s="496">
        <v>10</v>
      </c>
      <c r="R84" s="496">
        <v>41</v>
      </c>
      <c r="S84" s="496">
        <v>4.1951219512195124</v>
      </c>
      <c r="T84" s="496">
        <v>8.1219512195121943</v>
      </c>
      <c r="U84" s="496">
        <v>249.99024390243903</v>
      </c>
      <c r="V84" s="496">
        <v>2.4390243902439024</v>
      </c>
      <c r="W84" s="496">
        <v>90.243902439024382</v>
      </c>
      <c r="X84" s="496">
        <v>12.195121951219512</v>
      </c>
      <c r="Y84" s="496">
        <v>61.737085367683115</v>
      </c>
      <c r="Z84" s="496">
        <v>0.63320756028034864</v>
      </c>
      <c r="AA84" s="496">
        <v>1.2335774259904289</v>
      </c>
      <c r="AB84" s="496">
        <v>57.60450373531345</v>
      </c>
      <c r="AC84" s="496">
        <v>29.113257125751478</v>
      </c>
      <c r="AD84" s="496">
        <v>43.791278662434451</v>
      </c>
      <c r="AE84" s="496">
        <v>2.5277435265104806</v>
      </c>
      <c r="AF84" s="496">
        <v>2.5515247635764462</v>
      </c>
      <c r="AG84" s="496">
        <v>681.90243902439011</v>
      </c>
      <c r="AH84" s="496">
        <v>0</v>
      </c>
      <c r="AI84" s="496">
        <v>0</v>
      </c>
      <c r="AJ84" s="496">
        <v>178.12010265453171</v>
      </c>
      <c r="AK84" s="496">
        <v>81.396606306195551</v>
      </c>
      <c r="AL84" s="496">
        <v>40.865814506274759</v>
      </c>
      <c r="AM84" s="496">
        <v>38.206715921088069</v>
      </c>
      <c r="AN84" s="496">
        <v>99</v>
      </c>
      <c r="AO84" s="496">
        <v>99</v>
      </c>
      <c r="AP84" s="496">
        <v>99</v>
      </c>
      <c r="AQ84" s="496">
        <v>99</v>
      </c>
      <c r="AR84" s="496">
        <v>202</v>
      </c>
      <c r="AS84" s="496">
        <v>29.7717225921139</v>
      </c>
      <c r="AT84" s="496"/>
      <c r="AU84" s="496"/>
    </row>
    <row r="85" spans="1:47">
      <c r="A85" s="496">
        <v>3</v>
      </c>
      <c r="B85" s="496">
        <v>19</v>
      </c>
      <c r="C85" s="496">
        <v>2024</v>
      </c>
      <c r="D85" s="496">
        <v>99</v>
      </c>
      <c r="E85" s="496">
        <v>19</v>
      </c>
      <c r="F85" s="496">
        <v>99</v>
      </c>
      <c r="G85" s="496">
        <v>99</v>
      </c>
      <c r="H85" s="496">
        <v>99</v>
      </c>
      <c r="I85" s="496">
        <v>99</v>
      </c>
      <c r="J85" s="496">
        <v>999</v>
      </c>
      <c r="K85" s="496">
        <v>99</v>
      </c>
      <c r="L85" s="496">
        <v>99</v>
      </c>
      <c r="M85" s="496">
        <v>99</v>
      </c>
      <c r="N85" s="496">
        <v>99</v>
      </c>
      <c r="O85" s="496">
        <v>99</v>
      </c>
      <c r="P85" s="496">
        <v>9999</v>
      </c>
      <c r="Q85" s="496">
        <v>8</v>
      </c>
      <c r="R85" s="496">
        <v>39</v>
      </c>
      <c r="S85" s="496">
        <v>4.0512820512820493</v>
      </c>
      <c r="T85" s="496">
        <v>7.1794871794871806</v>
      </c>
      <c r="U85" s="496">
        <v>248.18717948717952</v>
      </c>
      <c r="V85" s="496">
        <v>20.512820512820511</v>
      </c>
      <c r="W85" s="496">
        <v>69.230769230769269</v>
      </c>
      <c r="X85" s="496">
        <v>2.5641025641025639</v>
      </c>
      <c r="Y85" s="496">
        <v>69.393885711178044</v>
      </c>
      <c r="Z85" s="496">
        <v>1.6633102297668576</v>
      </c>
      <c r="AA85" s="496">
        <v>1.8793315078778137</v>
      </c>
      <c r="AB85" s="496">
        <v>67.930975079039797</v>
      </c>
      <c r="AC85" s="496">
        <v>74.771474603509361</v>
      </c>
      <c r="AD85" s="496">
        <v>78.451809345895015</v>
      </c>
      <c r="AE85" s="496">
        <v>2.4044389642416775</v>
      </c>
      <c r="AF85" s="496">
        <v>2.4095548747351594</v>
      </c>
      <c r="AG85" s="496">
        <v>601.97435897435901</v>
      </c>
      <c r="AH85" s="496">
        <v>0</v>
      </c>
      <c r="AI85" s="496">
        <v>25.641025641025639</v>
      </c>
      <c r="AJ85" s="496">
        <v>88.299747997284513</v>
      </c>
      <c r="AK85" s="496">
        <v>50.914029604882735</v>
      </c>
      <c r="AL85" s="496">
        <v>68.885859755893932</v>
      </c>
      <c r="AM85" s="496">
        <v>48.51759123716932</v>
      </c>
      <c r="AN85" s="496">
        <v>99</v>
      </c>
      <c r="AO85" s="496">
        <v>99</v>
      </c>
      <c r="AP85" s="496">
        <v>99</v>
      </c>
      <c r="AQ85" s="496">
        <v>99</v>
      </c>
      <c r="AR85" s="496">
        <v>204.35897435897436</v>
      </c>
      <c r="AS85" s="496">
        <v>28.442885869096195</v>
      </c>
      <c r="AT85" s="496"/>
      <c r="AU85" s="496"/>
    </row>
    <row r="86" spans="1:47">
      <c r="A86" s="496">
        <v>3</v>
      </c>
      <c r="B86" s="496">
        <v>20</v>
      </c>
      <c r="C86" s="496">
        <v>2024</v>
      </c>
      <c r="D86" s="496">
        <v>99</v>
      </c>
      <c r="E86" s="496">
        <v>20</v>
      </c>
      <c r="F86" s="496">
        <v>99</v>
      </c>
      <c r="G86" s="496">
        <v>99</v>
      </c>
      <c r="H86" s="496">
        <v>99</v>
      </c>
      <c r="I86" s="496">
        <v>99</v>
      </c>
      <c r="J86" s="496">
        <v>999</v>
      </c>
      <c r="K86" s="496">
        <v>99</v>
      </c>
      <c r="L86" s="496">
        <v>99</v>
      </c>
      <c r="M86" s="496">
        <v>99</v>
      </c>
      <c r="N86" s="496">
        <v>99</v>
      </c>
      <c r="O86" s="496">
        <v>99</v>
      </c>
      <c r="P86" s="496">
        <v>9999</v>
      </c>
      <c r="Q86" s="496">
        <v>14</v>
      </c>
      <c r="R86" s="496">
        <v>56</v>
      </c>
      <c r="S86" s="496">
        <v>4.4642857142857153</v>
      </c>
      <c r="T86" s="496">
        <v>7.4107142857142883</v>
      </c>
      <c r="U86" s="496">
        <v>239.21249999999995</v>
      </c>
      <c r="V86" s="496">
        <v>10.714285714285712</v>
      </c>
      <c r="W86" s="496">
        <v>75</v>
      </c>
      <c r="X86" s="496">
        <v>5.3571428571428559</v>
      </c>
      <c r="Y86" s="496">
        <v>80.125691578250169</v>
      </c>
      <c r="Z86" s="496">
        <v>1.1489791387246715</v>
      </c>
      <c r="AA86" s="496">
        <v>1.6450877713697245</v>
      </c>
      <c r="AB86" s="496">
        <v>77.180957750302994</v>
      </c>
      <c r="AC86" s="496">
        <v>66.411492568700908</v>
      </c>
      <c r="AD86" s="496">
        <v>67.379966215064997</v>
      </c>
      <c r="AE86" s="496">
        <v>3.4525277435265114</v>
      </c>
      <c r="AF86" s="496">
        <v>3.3347614131667287</v>
      </c>
      <c r="AG86" s="496">
        <v>591.83928571428555</v>
      </c>
      <c r="AH86" s="496">
        <v>0</v>
      </c>
      <c r="AI86" s="496">
        <v>21.428571428571423</v>
      </c>
      <c r="AJ86" s="496">
        <v>120.33298692522764</v>
      </c>
      <c r="AK86" s="496">
        <v>46.233614837766062</v>
      </c>
      <c r="AL86" s="496">
        <v>38.037374989168221</v>
      </c>
      <c r="AM86" s="496">
        <v>52.607611314409311</v>
      </c>
      <c r="AN86" s="496">
        <v>99</v>
      </c>
      <c r="AO86" s="496">
        <v>99</v>
      </c>
      <c r="AP86" s="496">
        <v>99</v>
      </c>
      <c r="AQ86" s="496">
        <v>99</v>
      </c>
      <c r="AR86" s="496">
        <v>198.26785714285711</v>
      </c>
      <c r="AS86" s="496">
        <v>29.661442641823072</v>
      </c>
      <c r="AT86" s="496"/>
      <c r="AU86" s="496"/>
    </row>
    <row r="87" spans="1:47">
      <c r="A87" s="496">
        <v>3</v>
      </c>
      <c r="B87" s="496">
        <v>21</v>
      </c>
      <c r="C87" s="496">
        <v>2024</v>
      </c>
      <c r="D87" s="496">
        <v>99</v>
      </c>
      <c r="E87" s="496">
        <v>21</v>
      </c>
      <c r="F87" s="496">
        <v>99</v>
      </c>
      <c r="G87" s="496">
        <v>99</v>
      </c>
      <c r="H87" s="496">
        <v>99</v>
      </c>
      <c r="I87" s="496">
        <v>99</v>
      </c>
      <c r="J87" s="496">
        <v>999</v>
      </c>
      <c r="K87" s="496">
        <v>99</v>
      </c>
      <c r="L87" s="496">
        <v>99</v>
      </c>
      <c r="M87" s="496">
        <v>99</v>
      </c>
      <c r="N87" s="496">
        <v>99</v>
      </c>
      <c r="O87" s="496">
        <v>99</v>
      </c>
      <c r="P87" s="496">
        <v>9999</v>
      </c>
      <c r="Q87" s="496">
        <v>10</v>
      </c>
      <c r="R87" s="496">
        <v>42</v>
      </c>
      <c r="S87" s="496">
        <v>4.5</v>
      </c>
      <c r="T87" s="496">
        <v>7.3095238095238066</v>
      </c>
      <c r="U87" s="496">
        <v>243.90952380952393</v>
      </c>
      <c r="V87" s="496">
        <v>21.428571428571423</v>
      </c>
      <c r="W87" s="496">
        <v>64.285714285714306</v>
      </c>
      <c r="X87" s="496">
        <v>0</v>
      </c>
      <c r="Y87" s="496">
        <v>61.532615468870738</v>
      </c>
      <c r="Z87" s="496">
        <v>1.052208561618303</v>
      </c>
      <c r="AA87" s="496">
        <v>1.6688760865595311</v>
      </c>
      <c r="AB87" s="496">
        <v>43.64364762459725</v>
      </c>
      <c r="AC87" s="496">
        <v>53.187569946932648</v>
      </c>
      <c r="AD87" s="496">
        <v>61.693041730304017</v>
      </c>
      <c r="AE87" s="496">
        <v>2.5893958076448822</v>
      </c>
      <c r="AF87" s="496">
        <v>2.5501804931928871</v>
      </c>
      <c r="AG87" s="496">
        <v>652.16666666666652</v>
      </c>
      <c r="AH87" s="496">
        <v>0</v>
      </c>
      <c r="AI87" s="496">
        <v>50</v>
      </c>
      <c r="AJ87" s="496">
        <v>109.16652126489799</v>
      </c>
      <c r="AK87" s="496">
        <v>66.165682201844092</v>
      </c>
      <c r="AL87" s="496">
        <v>43.111935521031498</v>
      </c>
      <c r="AM87" s="496">
        <v>48.223914880310303</v>
      </c>
      <c r="AN87" s="496">
        <v>99</v>
      </c>
      <c r="AO87" s="496">
        <v>99</v>
      </c>
      <c r="AP87" s="496">
        <v>99</v>
      </c>
      <c r="AQ87" s="496">
        <v>99</v>
      </c>
      <c r="AR87" s="496">
        <v>200.64285714285711</v>
      </c>
      <c r="AS87" s="496">
        <v>29.493624539963673</v>
      </c>
      <c r="AT87" s="496"/>
      <c r="AU87" s="496"/>
    </row>
    <row r="88" spans="1:47">
      <c r="A88" s="496">
        <v>3</v>
      </c>
      <c r="B88" s="496">
        <v>22</v>
      </c>
      <c r="C88" s="496">
        <v>2024</v>
      </c>
      <c r="D88" s="496">
        <v>99</v>
      </c>
      <c r="E88" s="496">
        <v>22</v>
      </c>
      <c r="F88" s="496">
        <v>99</v>
      </c>
      <c r="G88" s="496">
        <v>99</v>
      </c>
      <c r="H88" s="496">
        <v>99</v>
      </c>
      <c r="I88" s="496">
        <v>99</v>
      </c>
      <c r="J88" s="496">
        <v>999</v>
      </c>
      <c r="K88" s="496">
        <v>99</v>
      </c>
      <c r="L88" s="496">
        <v>99</v>
      </c>
      <c r="M88" s="496">
        <v>99</v>
      </c>
      <c r="N88" s="496">
        <v>99</v>
      </c>
      <c r="O88" s="496">
        <v>99</v>
      </c>
      <c r="P88" s="496">
        <v>9999</v>
      </c>
      <c r="Q88" s="496">
        <v>12</v>
      </c>
      <c r="R88" s="496">
        <v>42</v>
      </c>
      <c r="S88" s="496">
        <v>4.3333333333333321</v>
      </c>
      <c r="T88" s="496">
        <v>7.9285714285714306</v>
      </c>
      <c r="U88" s="496">
        <v>250.01190476190473</v>
      </c>
      <c r="V88" s="496">
        <v>11.90476190476191</v>
      </c>
      <c r="W88" s="496">
        <v>80.952380952380949</v>
      </c>
      <c r="X88" s="496">
        <v>2.3809523809523818</v>
      </c>
      <c r="Y88" s="496">
        <v>52.861846905652691</v>
      </c>
      <c r="Z88" s="496">
        <v>0.94280904158206524</v>
      </c>
      <c r="AA88" s="496">
        <v>1.6093899634401123</v>
      </c>
      <c r="AB88" s="496">
        <v>33.977916185907318</v>
      </c>
      <c r="AC88" s="496">
        <v>48.420275875676843</v>
      </c>
      <c r="AD88" s="496">
        <v>51.78209558820754</v>
      </c>
      <c r="AE88" s="496">
        <v>2.5893958076448822</v>
      </c>
      <c r="AF88" s="496">
        <v>2.6139835486198941</v>
      </c>
      <c r="AG88" s="496">
        <v>618.47619047619025</v>
      </c>
      <c r="AH88" s="496">
        <v>0</v>
      </c>
      <c r="AI88" s="496">
        <v>19.047619047619055</v>
      </c>
      <c r="AJ88" s="496">
        <v>80.831169758547546</v>
      </c>
      <c r="AK88" s="496">
        <v>36.687358676163562</v>
      </c>
      <c r="AL88" s="496">
        <v>44.482933437671825</v>
      </c>
      <c r="AM88" s="496">
        <v>30.659471051875304</v>
      </c>
      <c r="AN88" s="496">
        <v>99</v>
      </c>
      <c r="AO88" s="496">
        <v>99</v>
      </c>
      <c r="AP88" s="496">
        <v>99</v>
      </c>
      <c r="AQ88" s="496">
        <v>99</v>
      </c>
      <c r="AR88" s="496">
        <v>203.11904761904765</v>
      </c>
      <c r="AS88" s="496">
        <v>29.506159475664031</v>
      </c>
      <c r="AT88" s="496"/>
      <c r="AU88" s="496"/>
    </row>
    <row r="89" spans="1:47">
      <c r="A89" s="496">
        <v>3</v>
      </c>
      <c r="B89" s="496">
        <v>23</v>
      </c>
      <c r="C89" s="496">
        <v>2024</v>
      </c>
      <c r="D89" s="496">
        <v>99</v>
      </c>
      <c r="E89" s="496">
        <v>23</v>
      </c>
      <c r="F89" s="496">
        <v>99</v>
      </c>
      <c r="G89" s="496">
        <v>99</v>
      </c>
      <c r="H89" s="496">
        <v>99</v>
      </c>
      <c r="I89" s="496">
        <v>99</v>
      </c>
      <c r="J89" s="496">
        <v>999</v>
      </c>
      <c r="K89" s="496">
        <v>99</v>
      </c>
      <c r="L89" s="496">
        <v>99</v>
      </c>
      <c r="M89" s="496">
        <v>99</v>
      </c>
      <c r="N89" s="496">
        <v>99</v>
      </c>
      <c r="O89" s="496">
        <v>99</v>
      </c>
      <c r="P89" s="496">
        <v>9999</v>
      </c>
      <c r="Q89" s="496">
        <v>11</v>
      </c>
      <c r="R89" s="496">
        <v>23</v>
      </c>
      <c r="S89" s="496">
        <v>4.7391304347826084</v>
      </c>
      <c r="T89" s="496">
        <v>7.6521739130434785</v>
      </c>
      <c r="U89" s="496">
        <v>231.48695652173913</v>
      </c>
      <c r="V89" s="496">
        <v>26.086956521739129</v>
      </c>
      <c r="W89" s="496">
        <v>73.913043478260875</v>
      </c>
      <c r="X89" s="496">
        <v>13.043478260869565</v>
      </c>
      <c r="Y89" s="496">
        <v>102.68032834904503</v>
      </c>
      <c r="Z89" s="496">
        <v>1.1118879871777774</v>
      </c>
      <c r="AA89" s="496">
        <v>1.9473213631790161</v>
      </c>
      <c r="AB89" s="496">
        <v>72.871427574902</v>
      </c>
      <c r="AC89" s="496">
        <v>50.431675928459562</v>
      </c>
      <c r="AD89" s="496">
        <v>50.026518894289133</v>
      </c>
      <c r="AE89" s="496">
        <v>1.4180024660912456</v>
      </c>
      <c r="AF89" s="496">
        <v>1.325400810395889</v>
      </c>
      <c r="AG89" s="496">
        <v>672.73913043478251</v>
      </c>
      <c r="AH89" s="496">
        <v>0</v>
      </c>
      <c r="AI89" s="496">
        <v>73.913043478260875</v>
      </c>
      <c r="AJ89" s="496">
        <v>40.621495050199329</v>
      </c>
      <c r="AK89" s="496">
        <v>-0.29684917437292491</v>
      </c>
      <c r="AL89" s="496">
        <v>17.913496953688309</v>
      </c>
      <c r="AM89" s="496">
        <v>25.35877900792666</v>
      </c>
      <c r="AN89" s="496">
        <v>99</v>
      </c>
      <c r="AO89" s="496">
        <v>99</v>
      </c>
      <c r="AP89" s="496">
        <v>99</v>
      </c>
      <c r="AQ89" s="496">
        <v>99</v>
      </c>
      <c r="AR89" s="496">
        <v>193.60869565217391</v>
      </c>
      <c r="AS89" s="496">
        <v>29.845239548732472</v>
      </c>
      <c r="AT89" s="496"/>
      <c r="AU89" s="496"/>
    </row>
    <row r="90" spans="1:47">
      <c r="A90" s="496">
        <v>3</v>
      </c>
      <c r="B90" s="496">
        <v>24</v>
      </c>
      <c r="C90" s="496">
        <v>2024</v>
      </c>
      <c r="D90" s="496">
        <v>99</v>
      </c>
      <c r="E90" s="496">
        <v>24</v>
      </c>
      <c r="F90" s="496">
        <v>99</v>
      </c>
      <c r="G90" s="496">
        <v>99</v>
      </c>
      <c r="H90" s="496">
        <v>99</v>
      </c>
      <c r="I90" s="496">
        <v>99</v>
      </c>
      <c r="J90" s="496">
        <v>999</v>
      </c>
      <c r="K90" s="496">
        <v>99</v>
      </c>
      <c r="L90" s="496">
        <v>99</v>
      </c>
      <c r="M90" s="496">
        <v>99</v>
      </c>
      <c r="N90" s="496">
        <v>99</v>
      </c>
      <c r="O90" s="496">
        <v>99</v>
      </c>
      <c r="P90" s="496">
        <v>9999</v>
      </c>
      <c r="Q90" s="496">
        <v>9</v>
      </c>
      <c r="R90" s="496">
        <v>37</v>
      </c>
      <c r="S90" s="496">
        <v>4.1891891891891904</v>
      </c>
      <c r="T90" s="496">
        <v>6.7837837837837851</v>
      </c>
      <c r="U90" s="496">
        <v>269.43783783783795</v>
      </c>
      <c r="V90" s="496">
        <v>10.810810810810812</v>
      </c>
      <c r="W90" s="496">
        <v>59.459459459459438</v>
      </c>
      <c r="X90" s="496">
        <v>5.4054054054054061</v>
      </c>
      <c r="Y90" s="496">
        <v>45.638748066251409</v>
      </c>
      <c r="Z90" s="496">
        <v>0.95401959971474481</v>
      </c>
      <c r="AA90" s="496">
        <v>1.0170209579582008</v>
      </c>
      <c r="AB90" s="496">
        <v>38.59336677953781</v>
      </c>
      <c r="AC90" s="496">
        <v>39.525576544109136</v>
      </c>
      <c r="AD90" s="496">
        <v>20.929273248093978</v>
      </c>
      <c r="AE90" s="496">
        <v>2.281134401972873</v>
      </c>
      <c r="AF90" s="496">
        <v>2.4817222792154139</v>
      </c>
      <c r="AG90" s="496">
        <v>695.83783783783792</v>
      </c>
      <c r="AH90" s="496">
        <v>0</v>
      </c>
      <c r="AI90" s="496">
        <v>18.918918918918923</v>
      </c>
      <c r="AJ90" s="496">
        <v>169.23492603455028</v>
      </c>
      <c r="AK90" s="496">
        <v>72.636146997263012</v>
      </c>
      <c r="AL90" s="496">
        <v>15.635366413672124</v>
      </c>
      <c r="AM90" s="496">
        <v>-7.5641399700665009</v>
      </c>
      <c r="AN90" s="496">
        <v>99</v>
      </c>
      <c r="AO90" s="496">
        <v>99</v>
      </c>
      <c r="AP90" s="496">
        <v>99</v>
      </c>
      <c r="AQ90" s="496">
        <v>99</v>
      </c>
      <c r="AR90" s="496">
        <v>208.972972972973</v>
      </c>
      <c r="AS90" s="496">
        <v>29.322762736901545</v>
      </c>
      <c r="AT90" s="496"/>
      <c r="AU90" s="496"/>
    </row>
    <row r="91" spans="1:47">
      <c r="A91" s="496">
        <v>3</v>
      </c>
      <c r="B91" s="496">
        <v>25</v>
      </c>
      <c r="C91" s="496">
        <v>2024</v>
      </c>
      <c r="D91" s="496">
        <v>99</v>
      </c>
      <c r="E91" s="496">
        <v>25</v>
      </c>
      <c r="F91" s="496">
        <v>99</v>
      </c>
      <c r="G91" s="496">
        <v>99</v>
      </c>
      <c r="H91" s="496">
        <v>99</v>
      </c>
      <c r="I91" s="496">
        <v>99</v>
      </c>
      <c r="J91" s="496">
        <v>999</v>
      </c>
      <c r="K91" s="496">
        <v>99</v>
      </c>
      <c r="L91" s="496">
        <v>99</v>
      </c>
      <c r="M91" s="496">
        <v>99</v>
      </c>
      <c r="N91" s="496">
        <v>99</v>
      </c>
      <c r="O91" s="496">
        <v>99</v>
      </c>
      <c r="P91" s="496">
        <v>9999</v>
      </c>
      <c r="Q91" s="496">
        <v>4</v>
      </c>
      <c r="R91" s="496">
        <v>4</v>
      </c>
      <c r="S91" s="496">
        <v>4.5</v>
      </c>
      <c r="T91" s="496">
        <v>9.5</v>
      </c>
      <c r="U91" s="496">
        <v>280.97500000000002</v>
      </c>
      <c r="V91" s="496">
        <v>25</v>
      </c>
      <c r="W91" s="496">
        <v>75</v>
      </c>
      <c r="X91" s="496">
        <v>25</v>
      </c>
      <c r="Y91" s="496">
        <v>45.66488667455539</v>
      </c>
      <c r="Z91" s="496">
        <v>1.1180339887498949</v>
      </c>
      <c r="AA91" s="496">
        <v>3.2015621187164238</v>
      </c>
      <c r="AB91" s="496">
        <v>90.368415493632511</v>
      </c>
      <c r="AC91" s="496">
        <v>83.541969472566592</v>
      </c>
      <c r="AD91" s="496">
        <v>97.780241407740959</v>
      </c>
      <c r="AE91" s="496">
        <v>0.24660912453760783</v>
      </c>
      <c r="AF91" s="496">
        <v>0.27978249705194042</v>
      </c>
      <c r="AG91" s="496">
        <v>755.25</v>
      </c>
      <c r="AH91" s="496">
        <v>0</v>
      </c>
      <c r="AI91" s="496">
        <v>25</v>
      </c>
      <c r="AJ91" s="496">
        <v>133.8009248846958</v>
      </c>
      <c r="AK91" s="496">
        <v>-43.208134053138799</v>
      </c>
      <c r="AL91" s="496">
        <v>-81.150267120068889</v>
      </c>
      <c r="AM91" s="496">
        <v>-77.459666924148323</v>
      </c>
      <c r="AN91" s="496">
        <v>99</v>
      </c>
      <c r="AO91" s="496">
        <v>99</v>
      </c>
      <c r="AP91" s="496">
        <v>99</v>
      </c>
      <c r="AQ91" s="496">
        <v>99</v>
      </c>
      <c r="AR91" s="496">
        <v>207.25</v>
      </c>
      <c r="AS91" s="496">
        <v>31.444660259399008</v>
      </c>
      <c r="AT91" s="496"/>
      <c r="AU91" s="496"/>
    </row>
    <row r="92" spans="1:47">
      <c r="A92" s="496">
        <v>3</v>
      </c>
      <c r="B92" s="496">
        <v>26</v>
      </c>
      <c r="C92" s="496">
        <v>2024</v>
      </c>
      <c r="D92" s="496">
        <v>99</v>
      </c>
      <c r="E92" s="496">
        <v>26</v>
      </c>
      <c r="F92" s="496">
        <v>99</v>
      </c>
      <c r="G92" s="496">
        <v>99</v>
      </c>
      <c r="H92" s="496">
        <v>99</v>
      </c>
      <c r="I92" s="496">
        <v>99</v>
      </c>
      <c r="J92" s="496">
        <v>999</v>
      </c>
      <c r="K92" s="496">
        <v>99</v>
      </c>
      <c r="L92" s="496">
        <v>99</v>
      </c>
      <c r="M92" s="496">
        <v>99</v>
      </c>
      <c r="N92" s="496">
        <v>99</v>
      </c>
      <c r="O92" s="496">
        <v>99</v>
      </c>
      <c r="P92" s="496">
        <v>9999</v>
      </c>
      <c r="Q92" s="496">
        <v>6</v>
      </c>
      <c r="R92" s="496">
        <v>25</v>
      </c>
      <c r="S92" s="496">
        <v>4.7199999999999989</v>
      </c>
      <c r="T92" s="496">
        <v>7.6399999999999988</v>
      </c>
      <c r="U92" s="496">
        <v>278.14</v>
      </c>
      <c r="V92" s="496">
        <v>24</v>
      </c>
      <c r="W92" s="496">
        <v>68</v>
      </c>
      <c r="X92" s="496">
        <v>0</v>
      </c>
      <c r="Y92" s="496">
        <v>45.401911854017911</v>
      </c>
      <c r="Z92" s="496">
        <v>0.91738759529437885</v>
      </c>
      <c r="AA92" s="496">
        <v>1.8736061485808593</v>
      </c>
      <c r="AB92" s="496">
        <v>61.288102604574</v>
      </c>
      <c r="AC92" s="496">
        <v>52.710563959424803</v>
      </c>
      <c r="AD92" s="496">
        <v>33.697477099090392</v>
      </c>
      <c r="AE92" s="496">
        <v>1.541307028360049</v>
      </c>
      <c r="AF92" s="496">
        <v>1.7309970577904319</v>
      </c>
      <c r="AG92" s="496">
        <v>611.76</v>
      </c>
      <c r="AH92" s="496">
        <v>0</v>
      </c>
      <c r="AI92" s="496">
        <v>28</v>
      </c>
      <c r="AJ92" s="496">
        <v>64.578188268176277</v>
      </c>
      <c r="AK92" s="496">
        <v>-34.419086643121716</v>
      </c>
      <c r="AL92" s="496">
        <v>-52.702077995677072</v>
      </c>
      <c r="AM92" s="496">
        <v>-34.210154300388645</v>
      </c>
      <c r="AN92" s="496">
        <v>99</v>
      </c>
      <c r="AO92" s="496">
        <v>99</v>
      </c>
      <c r="AP92" s="496">
        <v>99</v>
      </c>
      <c r="AQ92" s="496">
        <v>99</v>
      </c>
      <c r="AR92" s="496">
        <v>208.36000000000004</v>
      </c>
      <c r="AS92" s="496">
        <v>30.476150145169864</v>
      </c>
      <c r="AT92" s="496"/>
      <c r="AU92" s="496"/>
    </row>
    <row r="93" spans="1:47">
      <c r="A93" s="496">
        <v>3</v>
      </c>
      <c r="B93" s="496">
        <v>27</v>
      </c>
      <c r="C93" s="496">
        <v>2024</v>
      </c>
      <c r="D93" s="496">
        <v>99</v>
      </c>
      <c r="E93" s="496">
        <v>27</v>
      </c>
      <c r="F93" s="496">
        <v>99</v>
      </c>
      <c r="G93" s="496">
        <v>99</v>
      </c>
      <c r="H93" s="496">
        <v>99</v>
      </c>
      <c r="I93" s="496">
        <v>99</v>
      </c>
      <c r="J93" s="496">
        <v>999</v>
      </c>
      <c r="K93" s="496">
        <v>99</v>
      </c>
      <c r="L93" s="496">
        <v>99</v>
      </c>
      <c r="M93" s="496">
        <v>99</v>
      </c>
      <c r="N93" s="496">
        <v>99</v>
      </c>
      <c r="O93" s="496">
        <v>99</v>
      </c>
      <c r="P93" s="496">
        <v>9999</v>
      </c>
      <c r="Q93" s="496">
        <v>3</v>
      </c>
      <c r="R93" s="496">
        <v>12</v>
      </c>
      <c r="S93" s="496">
        <v>4.6666666666666679</v>
      </c>
      <c r="T93" s="496">
        <v>9.9166666666666643</v>
      </c>
      <c r="U93" s="496">
        <v>280.16666666666674</v>
      </c>
      <c r="V93" s="496">
        <v>8.3333333333333357</v>
      </c>
      <c r="W93" s="496">
        <v>100</v>
      </c>
      <c r="X93" s="496">
        <v>0</v>
      </c>
      <c r="Y93" s="496">
        <v>50.093052301580549</v>
      </c>
      <c r="Z93" s="496">
        <v>0.62360956446232085</v>
      </c>
      <c r="AA93" s="496">
        <v>1.9773017529507799</v>
      </c>
      <c r="AB93" s="496">
        <v>72.657834015221013</v>
      </c>
      <c r="AC93" s="496">
        <v>-22.710402172033593</v>
      </c>
      <c r="AD93" s="496">
        <v>4.5054873645119189</v>
      </c>
      <c r="AE93" s="496">
        <v>0.73982737361282369</v>
      </c>
      <c r="AF93" s="496">
        <v>0.83693278324461551</v>
      </c>
      <c r="AG93" s="496">
        <v>678.33333333333348</v>
      </c>
      <c r="AH93" s="496">
        <v>0</v>
      </c>
      <c r="AI93" s="496">
        <v>0</v>
      </c>
      <c r="AJ93" s="496">
        <v>6.459274125021361</v>
      </c>
      <c r="AK93" s="496">
        <v>15.901848619858164</v>
      </c>
      <c r="AL93" s="496">
        <v>10.004575444530493</v>
      </c>
      <c r="AM93" s="496">
        <v>2.7584239006687592</v>
      </c>
      <c r="AN93" s="496">
        <v>99</v>
      </c>
      <c r="AO93" s="496">
        <v>99</v>
      </c>
      <c r="AP93" s="496">
        <v>99</v>
      </c>
      <c r="AQ93" s="496">
        <v>99</v>
      </c>
      <c r="AR93" s="496">
        <v>207.16666666666663</v>
      </c>
      <c r="AS93" s="496">
        <v>31.221678141288589</v>
      </c>
      <c r="AT93" s="496"/>
      <c r="AU93" s="496"/>
    </row>
    <row r="94" spans="1:47">
      <c r="A94" s="496">
        <v>3</v>
      </c>
      <c r="B94" s="496">
        <v>28</v>
      </c>
      <c r="C94" s="496">
        <v>2024</v>
      </c>
      <c r="D94" s="496">
        <v>99</v>
      </c>
      <c r="E94" s="496">
        <v>28</v>
      </c>
      <c r="F94" s="496">
        <v>99</v>
      </c>
      <c r="G94" s="496">
        <v>99</v>
      </c>
      <c r="H94" s="496">
        <v>99</v>
      </c>
      <c r="I94" s="496">
        <v>99</v>
      </c>
      <c r="J94" s="496">
        <v>999</v>
      </c>
      <c r="K94" s="496">
        <v>99</v>
      </c>
      <c r="L94" s="496">
        <v>99</v>
      </c>
      <c r="M94" s="496">
        <v>99</v>
      </c>
      <c r="N94" s="496">
        <v>99</v>
      </c>
      <c r="O94" s="496">
        <v>99</v>
      </c>
      <c r="P94" s="496">
        <v>9999</v>
      </c>
      <c r="Q94" s="496">
        <v>5</v>
      </c>
      <c r="R94" s="496">
        <v>8</v>
      </c>
      <c r="S94" s="496">
        <v>5.5</v>
      </c>
      <c r="T94" s="496">
        <v>8.375</v>
      </c>
      <c r="U94" s="496">
        <v>306.37500000000006</v>
      </c>
      <c r="V94" s="496">
        <v>50</v>
      </c>
      <c r="W94" s="496">
        <v>87.5</v>
      </c>
      <c r="X94" s="496">
        <v>25</v>
      </c>
      <c r="Y94" s="496">
        <v>113.66478951284776</v>
      </c>
      <c r="Z94" s="496">
        <v>1.2247448713915889</v>
      </c>
      <c r="AA94" s="496">
        <v>2.1758618981911511</v>
      </c>
      <c r="AB94" s="496">
        <v>63.914061337202966</v>
      </c>
      <c r="AC94" s="496">
        <v>89.109400318056174</v>
      </c>
      <c r="AD94" s="496">
        <v>77.395729920332101</v>
      </c>
      <c r="AE94" s="496">
        <v>0.49321824907521566</v>
      </c>
      <c r="AF94" s="496">
        <v>0.61014939075923635</v>
      </c>
      <c r="AG94" s="496">
        <v>597</v>
      </c>
      <c r="AH94" s="496">
        <v>0</v>
      </c>
      <c r="AI94" s="496">
        <v>62.5</v>
      </c>
      <c r="AJ94" s="496">
        <v>116.97863052711804</v>
      </c>
      <c r="AK94" s="496">
        <v>81.749305953367141</v>
      </c>
      <c r="AL94" s="496">
        <v>71.553635574864941</v>
      </c>
      <c r="AM94" s="496">
        <v>48.335655815475917</v>
      </c>
      <c r="AN94" s="496">
        <v>99</v>
      </c>
      <c r="AO94" s="496">
        <v>99</v>
      </c>
      <c r="AP94" s="496">
        <v>99</v>
      </c>
      <c r="AQ94" s="496">
        <v>99</v>
      </c>
      <c r="AR94" s="496">
        <v>206.875</v>
      </c>
      <c r="AS94" s="496">
        <v>32.321056000202248</v>
      </c>
      <c r="AT94" s="496"/>
      <c r="AU94" s="496"/>
    </row>
    <row r="95" spans="1:47">
      <c r="A95" s="496">
        <v>3</v>
      </c>
      <c r="B95" s="496">
        <v>29</v>
      </c>
      <c r="C95" s="496">
        <v>2024</v>
      </c>
      <c r="D95" s="496">
        <v>99</v>
      </c>
      <c r="E95" s="496">
        <v>29</v>
      </c>
      <c r="F95" s="496">
        <v>99</v>
      </c>
      <c r="G95" s="496">
        <v>99</v>
      </c>
      <c r="H95" s="496">
        <v>99</v>
      </c>
      <c r="I95" s="496">
        <v>99</v>
      </c>
      <c r="J95" s="496">
        <v>999</v>
      </c>
      <c r="K95" s="496">
        <v>99</v>
      </c>
      <c r="L95" s="496">
        <v>99</v>
      </c>
      <c r="M95" s="496">
        <v>99</v>
      </c>
      <c r="N95" s="496">
        <v>99</v>
      </c>
      <c r="O95" s="496">
        <v>99</v>
      </c>
      <c r="P95" s="496">
        <v>9999</v>
      </c>
      <c r="Q95" s="496">
        <v>1</v>
      </c>
      <c r="R95" s="496">
        <v>2</v>
      </c>
      <c r="S95" s="496">
        <v>4</v>
      </c>
      <c r="T95" s="496">
        <v>9.5</v>
      </c>
      <c r="U95" s="496">
        <v>228.65</v>
      </c>
      <c r="V95" s="496">
        <v>0</v>
      </c>
      <c r="W95" s="496">
        <v>100</v>
      </c>
      <c r="X95" s="496">
        <v>0</v>
      </c>
      <c r="Y95" s="496">
        <v>18.15000000000002</v>
      </c>
      <c r="Z95" s="496">
        <v>0</v>
      </c>
      <c r="AA95" s="496">
        <v>0.5</v>
      </c>
      <c r="AB95" s="496"/>
      <c r="AC95" s="496">
        <v>-99.999999999997939</v>
      </c>
      <c r="AD95" s="496"/>
      <c r="AE95" s="496">
        <v>0.12330456226880392</v>
      </c>
      <c r="AF95" s="496">
        <v>0.11383978637054216</v>
      </c>
      <c r="AG95" s="496">
        <v>678</v>
      </c>
      <c r="AH95" s="496">
        <v>0</v>
      </c>
      <c r="AI95" s="496">
        <v>0</v>
      </c>
      <c r="AJ95" s="496">
        <v>0</v>
      </c>
      <c r="AK95" s="496"/>
      <c r="AL95" s="496"/>
      <c r="AM95" s="496"/>
      <c r="AN95" s="496">
        <v>99</v>
      </c>
      <c r="AO95" s="496">
        <v>99</v>
      </c>
      <c r="AP95" s="496">
        <v>99</v>
      </c>
      <c r="AQ95" s="496">
        <v>99</v>
      </c>
      <c r="AR95" s="496">
        <v>194</v>
      </c>
      <c r="AS95" s="496">
        <v>31.314882660874758</v>
      </c>
      <c r="AT95" s="496"/>
      <c r="AU95" s="496"/>
    </row>
    <row r="96" spans="1:47">
      <c r="A96" s="496">
        <v>3</v>
      </c>
      <c r="B96" s="496">
        <v>30</v>
      </c>
      <c r="C96" s="496">
        <v>2024</v>
      </c>
      <c r="D96" s="496">
        <v>99</v>
      </c>
      <c r="E96" s="496">
        <v>30</v>
      </c>
      <c r="F96" s="496">
        <v>99</v>
      </c>
      <c r="G96" s="496">
        <v>99</v>
      </c>
      <c r="H96" s="496">
        <v>99</v>
      </c>
      <c r="I96" s="496">
        <v>99</v>
      </c>
      <c r="J96" s="496">
        <v>999</v>
      </c>
      <c r="K96" s="496">
        <v>99</v>
      </c>
      <c r="L96" s="496">
        <v>99</v>
      </c>
      <c r="M96" s="496">
        <v>99</v>
      </c>
      <c r="N96" s="496">
        <v>99</v>
      </c>
      <c r="O96" s="496">
        <v>99</v>
      </c>
      <c r="P96" s="496">
        <v>9999</v>
      </c>
      <c r="Q96" s="496">
        <v>2</v>
      </c>
      <c r="R96" s="496">
        <v>8</v>
      </c>
      <c r="S96" s="496">
        <v>5.625</v>
      </c>
      <c r="T96" s="496">
        <v>8.5</v>
      </c>
      <c r="U96" s="496">
        <v>263.55</v>
      </c>
      <c r="V96" s="496">
        <v>62.5</v>
      </c>
      <c r="W96" s="496">
        <v>100</v>
      </c>
      <c r="X96" s="496">
        <v>0</v>
      </c>
      <c r="Y96" s="496">
        <v>40.281974877108446</v>
      </c>
      <c r="Z96" s="496">
        <v>0.48412291827592702</v>
      </c>
      <c r="AA96" s="496">
        <v>1.5</v>
      </c>
      <c r="AB96" s="496">
        <v>66.629738663756939</v>
      </c>
      <c r="AC96" s="496">
        <v>-9.1438747592948069</v>
      </c>
      <c r="AD96" s="496">
        <v>-25.819888974716111</v>
      </c>
      <c r="AE96" s="496">
        <v>0.49321824907521566</v>
      </c>
      <c r="AF96" s="496">
        <v>0.52486290309129879</v>
      </c>
      <c r="AG96" s="496">
        <v>566.375</v>
      </c>
      <c r="AH96" s="496">
        <v>0</v>
      </c>
      <c r="AI96" s="496">
        <v>75</v>
      </c>
      <c r="AJ96" s="496">
        <v>91.543620067157036</v>
      </c>
      <c r="AK96" s="496">
        <v>72.62953945587617</v>
      </c>
      <c r="AL96" s="496">
        <v>43.376407120674287</v>
      </c>
      <c r="AM96" s="496">
        <v>30.496669165400199</v>
      </c>
      <c r="AN96" s="496">
        <v>99</v>
      </c>
      <c r="AO96" s="496">
        <v>99</v>
      </c>
      <c r="AP96" s="496">
        <v>99</v>
      </c>
      <c r="AQ96" s="496">
        <v>99</v>
      </c>
      <c r="AR96" s="496">
        <v>199</v>
      </c>
      <c r="AS96" s="496">
        <v>33.160695388868952</v>
      </c>
      <c r="AT96" s="496"/>
      <c r="AU96" s="496"/>
    </row>
    <row r="97" spans="1:47">
      <c r="A97" s="496">
        <v>3</v>
      </c>
      <c r="B97" s="496">
        <v>31</v>
      </c>
      <c r="C97" s="496">
        <v>2024</v>
      </c>
      <c r="D97" s="496">
        <v>99</v>
      </c>
      <c r="E97" s="496">
        <v>31</v>
      </c>
      <c r="F97" s="496">
        <v>99</v>
      </c>
      <c r="G97" s="496">
        <v>99</v>
      </c>
      <c r="H97" s="496">
        <v>99</v>
      </c>
      <c r="I97" s="496">
        <v>99</v>
      </c>
      <c r="J97" s="496">
        <v>999</v>
      </c>
      <c r="K97" s="496">
        <v>99</v>
      </c>
      <c r="L97" s="496">
        <v>99</v>
      </c>
      <c r="M97" s="496">
        <v>99</v>
      </c>
      <c r="N97" s="496">
        <v>99</v>
      </c>
      <c r="O97" s="496">
        <v>99</v>
      </c>
      <c r="P97" s="496">
        <v>9999</v>
      </c>
      <c r="Q97" s="496">
        <v>6</v>
      </c>
      <c r="R97" s="496">
        <v>16</v>
      </c>
      <c r="S97" s="496">
        <v>4.5</v>
      </c>
      <c r="T97" s="496">
        <v>7.3125</v>
      </c>
      <c r="U97" s="496">
        <v>302.8250000000001</v>
      </c>
      <c r="V97" s="496">
        <v>6.25</v>
      </c>
      <c r="W97" s="496">
        <v>75</v>
      </c>
      <c r="X97" s="496">
        <v>0</v>
      </c>
      <c r="Y97" s="496">
        <v>35.033724823375366</v>
      </c>
      <c r="Z97" s="496">
        <v>0.79056941504209499</v>
      </c>
      <c r="AA97" s="496">
        <v>1.2103072956898175</v>
      </c>
      <c r="AB97" s="496">
        <v>45.380133047938529</v>
      </c>
      <c r="AC97" s="496">
        <v>44.216372847813041</v>
      </c>
      <c r="AD97" s="496">
        <v>35.925849560819941</v>
      </c>
      <c r="AE97" s="496">
        <v>0.98643649815043133</v>
      </c>
      <c r="AF97" s="496">
        <v>1.206159048595125</v>
      </c>
      <c r="AG97" s="496">
        <v>645.9375</v>
      </c>
      <c r="AH97" s="496">
        <v>0</v>
      </c>
      <c r="AI97" s="496">
        <v>6.25</v>
      </c>
      <c r="AJ97" s="496">
        <v>112.01644340787652</v>
      </c>
      <c r="AK97" s="496">
        <v>65.157591505416022</v>
      </c>
      <c r="AL97" s="496">
        <v>43.809573835406347</v>
      </c>
      <c r="AM97" s="496">
        <v>8.9984646317363293</v>
      </c>
      <c r="AN97" s="496">
        <v>99</v>
      </c>
      <c r="AO97" s="496">
        <v>99</v>
      </c>
      <c r="AP97" s="496">
        <v>99</v>
      </c>
      <c r="AQ97" s="496">
        <v>99</v>
      </c>
      <c r="AR97" s="496">
        <v>215</v>
      </c>
      <c r="AS97" s="496">
        <v>30.424495613618124</v>
      </c>
      <c r="AT97" s="496"/>
      <c r="AU97" s="496"/>
    </row>
    <row r="98" spans="1:47">
      <c r="A98" s="496">
        <v>3</v>
      </c>
      <c r="B98" s="496">
        <v>32</v>
      </c>
      <c r="C98" s="496">
        <v>2024</v>
      </c>
      <c r="D98" s="496">
        <v>99</v>
      </c>
      <c r="E98" s="496">
        <v>32</v>
      </c>
      <c r="F98" s="496">
        <v>99</v>
      </c>
      <c r="G98" s="496">
        <v>99</v>
      </c>
      <c r="H98" s="496">
        <v>99</v>
      </c>
      <c r="I98" s="496">
        <v>99</v>
      </c>
      <c r="J98" s="496">
        <v>999</v>
      </c>
      <c r="K98" s="496">
        <v>99</v>
      </c>
      <c r="L98" s="496">
        <v>99</v>
      </c>
      <c r="M98" s="496">
        <v>99</v>
      </c>
      <c r="N98" s="496">
        <v>99</v>
      </c>
      <c r="O98" s="496">
        <v>99</v>
      </c>
      <c r="P98" s="496">
        <v>9999</v>
      </c>
      <c r="Q98" s="496">
        <v>3</v>
      </c>
      <c r="R98" s="496">
        <v>7</v>
      </c>
      <c r="S98" s="496">
        <v>3.7142857142857153</v>
      </c>
      <c r="T98" s="496">
        <v>5.4285714285714306</v>
      </c>
      <c r="U98" s="496">
        <v>162.91428571428577</v>
      </c>
      <c r="V98" s="496">
        <v>0</v>
      </c>
      <c r="W98" s="496">
        <v>14.285714285714288</v>
      </c>
      <c r="X98" s="496">
        <v>0</v>
      </c>
      <c r="Y98" s="496">
        <v>29.228627286638325</v>
      </c>
      <c r="Z98" s="496">
        <v>0.88063057185271099</v>
      </c>
      <c r="AA98" s="496">
        <v>1.2936264483053443</v>
      </c>
      <c r="AB98" s="496">
        <v>67.06090702830619</v>
      </c>
      <c r="AC98" s="496">
        <v>41.015032401194993</v>
      </c>
      <c r="AD98" s="496">
        <v>85.988923668001988</v>
      </c>
      <c r="AE98" s="496">
        <v>0.43156596794081392</v>
      </c>
      <c r="AF98" s="496">
        <v>0.28388998989058889</v>
      </c>
      <c r="AG98" s="496">
        <v>598</v>
      </c>
      <c r="AH98" s="496">
        <v>0</v>
      </c>
      <c r="AI98" s="496">
        <v>28.571428571428577</v>
      </c>
      <c r="AJ98" s="496">
        <v>172.93929570806054</v>
      </c>
      <c r="AK98" s="496">
        <v>-119.78651874819337</v>
      </c>
      <c r="AL98" s="496">
        <v>66.771733568599075</v>
      </c>
      <c r="AM98" s="496">
        <v>-3.2674545209171404</v>
      </c>
      <c r="AN98" s="496">
        <v>99</v>
      </c>
      <c r="AO98" s="496">
        <v>99</v>
      </c>
      <c r="AP98" s="496">
        <v>99</v>
      </c>
      <c r="AQ98" s="496">
        <v>99</v>
      </c>
      <c r="AR98" s="496">
        <v>179.33333333333337</v>
      </c>
      <c r="AS98" s="496">
        <v>26.549923048079329</v>
      </c>
      <c r="AT98" s="496"/>
      <c r="AU98" s="496"/>
    </row>
    <row r="99" spans="1:47">
      <c r="A99" s="496">
        <v>3</v>
      </c>
      <c r="B99" s="496">
        <v>33</v>
      </c>
      <c r="C99" s="496">
        <v>2024</v>
      </c>
      <c r="D99" s="496">
        <v>99</v>
      </c>
      <c r="E99" s="496">
        <v>33</v>
      </c>
      <c r="F99" s="496">
        <v>99</v>
      </c>
      <c r="G99" s="496">
        <v>99</v>
      </c>
      <c r="H99" s="496">
        <v>99</v>
      </c>
      <c r="I99" s="496">
        <v>99</v>
      </c>
      <c r="J99" s="496">
        <v>999</v>
      </c>
      <c r="K99" s="496">
        <v>99</v>
      </c>
      <c r="L99" s="496">
        <v>99</v>
      </c>
      <c r="M99" s="496">
        <v>99</v>
      </c>
      <c r="N99" s="496">
        <v>99</v>
      </c>
      <c r="O99" s="496">
        <v>99</v>
      </c>
      <c r="P99" s="496">
        <v>9999</v>
      </c>
      <c r="Q99" s="496">
        <v>6</v>
      </c>
      <c r="R99" s="496">
        <v>68</v>
      </c>
      <c r="S99" s="496">
        <v>4.7794117647058814</v>
      </c>
      <c r="T99" s="496">
        <v>6.5147058823529411</v>
      </c>
      <c r="U99" s="496">
        <v>287.61029411764719</v>
      </c>
      <c r="V99" s="496">
        <v>23.52941176470588</v>
      </c>
      <c r="W99" s="496">
        <v>33.823529411764696</v>
      </c>
      <c r="X99" s="496">
        <v>10.294117647058826</v>
      </c>
      <c r="Y99" s="496">
        <v>50.541619831655424</v>
      </c>
      <c r="Z99" s="496">
        <v>1.3703325941847555</v>
      </c>
      <c r="AA99" s="496">
        <v>2.1178002395578477</v>
      </c>
      <c r="AB99" s="496">
        <v>48.601881908522515</v>
      </c>
      <c r="AC99" s="496">
        <v>73.887822232200989</v>
      </c>
      <c r="AD99" s="496">
        <v>58.639564869808112</v>
      </c>
      <c r="AE99" s="496">
        <v>4.1923551171393347</v>
      </c>
      <c r="AF99" s="496">
        <v>4.8686237085980277</v>
      </c>
      <c r="AG99" s="496">
        <v>720.14705882352939</v>
      </c>
      <c r="AH99" s="496">
        <v>0</v>
      </c>
      <c r="AI99" s="496">
        <v>45.588235294117645</v>
      </c>
      <c r="AJ99" s="496">
        <v>96.748501235675221</v>
      </c>
      <c r="AK99" s="496">
        <v>-6.251155632987218</v>
      </c>
      <c r="AL99" s="496">
        <v>-24.454158749322776</v>
      </c>
      <c r="AM99" s="496">
        <v>-29.658475043949434</v>
      </c>
      <c r="AN99" s="496">
        <v>99</v>
      </c>
      <c r="AO99" s="496">
        <v>99</v>
      </c>
      <c r="AP99" s="496">
        <v>99</v>
      </c>
      <c r="AQ99" s="496">
        <v>99</v>
      </c>
      <c r="AR99" s="496">
        <v>212.73529411764704</v>
      </c>
      <c r="AS99" s="496">
        <v>29.819754252668904</v>
      </c>
      <c r="AT99" s="496"/>
      <c r="AU99" s="496"/>
    </row>
    <row r="100" spans="1:47">
      <c r="A100" s="496">
        <v>3</v>
      </c>
      <c r="B100" s="496">
        <v>34</v>
      </c>
      <c r="C100" s="496">
        <v>2024</v>
      </c>
      <c r="D100" s="496">
        <v>99</v>
      </c>
      <c r="E100" s="496">
        <v>34</v>
      </c>
      <c r="F100" s="496">
        <v>99</v>
      </c>
      <c r="G100" s="496">
        <v>99</v>
      </c>
      <c r="H100" s="496">
        <v>99</v>
      </c>
      <c r="I100" s="496">
        <v>99</v>
      </c>
      <c r="J100" s="496">
        <v>999</v>
      </c>
      <c r="K100" s="496">
        <v>99</v>
      </c>
      <c r="L100" s="496">
        <v>99</v>
      </c>
      <c r="M100" s="496">
        <v>99</v>
      </c>
      <c r="N100" s="496">
        <v>99</v>
      </c>
      <c r="O100" s="496">
        <v>99</v>
      </c>
      <c r="P100" s="496">
        <v>9999</v>
      </c>
      <c r="Q100" s="496">
        <v>11</v>
      </c>
      <c r="R100" s="496">
        <v>70</v>
      </c>
      <c r="S100" s="496">
        <v>3.6714285714285722</v>
      </c>
      <c r="T100" s="496">
        <v>6.3714285714285692</v>
      </c>
      <c r="U100" s="496">
        <v>231.00714285714281</v>
      </c>
      <c r="V100" s="496">
        <v>1.4285714285714288</v>
      </c>
      <c r="W100" s="496">
        <v>40</v>
      </c>
      <c r="X100" s="496">
        <v>1.4285714285714288</v>
      </c>
      <c r="Y100" s="496">
        <v>73.306821591423059</v>
      </c>
      <c r="Z100" s="496">
        <v>0.84043234743329887</v>
      </c>
      <c r="AA100" s="496">
        <v>1.6403085822179819</v>
      </c>
      <c r="AB100" s="496">
        <v>66.82800156768181</v>
      </c>
      <c r="AC100" s="496">
        <v>38.686400844311279</v>
      </c>
      <c r="AD100" s="496">
        <v>46.158502848391059</v>
      </c>
      <c r="AE100" s="496">
        <v>4.3156596794081388</v>
      </c>
      <c r="AF100" s="496">
        <v>4.0254674513554596</v>
      </c>
      <c r="AG100" s="496">
        <v>692.59420289855075</v>
      </c>
      <c r="AH100" s="496">
        <v>0</v>
      </c>
      <c r="AI100" s="496">
        <v>30</v>
      </c>
      <c r="AJ100" s="496">
        <v>63.827738924770351</v>
      </c>
      <c r="AK100" s="496">
        <v>30.293686181950985</v>
      </c>
      <c r="AL100" s="496">
        <v>27.087088819998439</v>
      </c>
      <c r="AM100" s="496">
        <v>6.8650444680574116</v>
      </c>
      <c r="AN100" s="496">
        <v>99</v>
      </c>
      <c r="AO100" s="496">
        <v>99</v>
      </c>
      <c r="AP100" s="496">
        <v>99</v>
      </c>
      <c r="AQ100" s="496">
        <v>99</v>
      </c>
      <c r="AR100" s="496">
        <v>202.79710144927537</v>
      </c>
      <c r="AS100" s="496">
        <v>26.593828591579104</v>
      </c>
      <c r="AT100" s="496"/>
      <c r="AU100" s="496"/>
    </row>
    <row r="101" spans="1:47">
      <c r="A101" s="496">
        <v>3</v>
      </c>
      <c r="B101" s="496">
        <v>35</v>
      </c>
      <c r="C101" s="496">
        <v>2024</v>
      </c>
      <c r="D101" s="496">
        <v>99</v>
      </c>
      <c r="E101" s="496">
        <v>35</v>
      </c>
      <c r="F101" s="496">
        <v>99</v>
      </c>
      <c r="G101" s="496">
        <v>99</v>
      </c>
      <c r="H101" s="496">
        <v>99</v>
      </c>
      <c r="I101" s="496">
        <v>99</v>
      </c>
      <c r="J101" s="496">
        <v>999</v>
      </c>
      <c r="K101" s="496">
        <v>99</v>
      </c>
      <c r="L101" s="496">
        <v>99</v>
      </c>
      <c r="M101" s="496">
        <v>99</v>
      </c>
      <c r="N101" s="496">
        <v>99</v>
      </c>
      <c r="O101" s="496">
        <v>99</v>
      </c>
      <c r="P101" s="496">
        <v>9999</v>
      </c>
      <c r="Q101" s="496">
        <v>8</v>
      </c>
      <c r="R101" s="496">
        <v>18</v>
      </c>
      <c r="S101" s="496">
        <v>4.9444444444444438</v>
      </c>
      <c r="T101" s="496">
        <v>7.7777777777777777</v>
      </c>
      <c r="U101" s="496">
        <v>242.96111111111111</v>
      </c>
      <c r="V101" s="496">
        <v>27.777777777777779</v>
      </c>
      <c r="W101" s="496">
        <v>77.777777777777771</v>
      </c>
      <c r="X101" s="496">
        <v>11.111111111111112</v>
      </c>
      <c r="Y101" s="496">
        <v>62.759205954973389</v>
      </c>
      <c r="Z101" s="496">
        <v>1.2234841969747361</v>
      </c>
      <c r="AA101" s="496">
        <v>1.7177360926378149</v>
      </c>
      <c r="AB101" s="496">
        <v>20.335387353225336</v>
      </c>
      <c r="AC101" s="496">
        <v>47.928883978492316</v>
      </c>
      <c r="AD101" s="496">
        <v>9.9864032137741621</v>
      </c>
      <c r="AE101" s="496">
        <v>1.1097410604192353</v>
      </c>
      <c r="AF101" s="496">
        <v>1.0886847534097788</v>
      </c>
      <c r="AG101" s="496">
        <v>714.3888888888888</v>
      </c>
      <c r="AH101" s="496">
        <v>0</v>
      </c>
      <c r="AI101" s="496">
        <v>61.111111111111121</v>
      </c>
      <c r="AJ101" s="496">
        <v>261.70002736145744</v>
      </c>
      <c r="AK101" s="496">
        <v>80.590134326212947</v>
      </c>
      <c r="AL101" s="496">
        <v>51.233028105310318</v>
      </c>
      <c r="AM101" s="496">
        <v>8.4740522523801154</v>
      </c>
      <c r="AN101" s="496">
        <v>99</v>
      </c>
      <c r="AO101" s="496">
        <v>99</v>
      </c>
      <c r="AP101" s="496">
        <v>99</v>
      </c>
      <c r="AQ101" s="496">
        <v>99</v>
      </c>
      <c r="AR101" s="496">
        <v>198</v>
      </c>
      <c r="AS101" s="496">
        <v>30.815856454538444</v>
      </c>
      <c r="AT101" s="496"/>
      <c r="AU101" s="496"/>
    </row>
    <row r="102" spans="1:47">
      <c r="A102" s="496">
        <v>3</v>
      </c>
      <c r="B102" s="496">
        <v>36</v>
      </c>
      <c r="C102" s="496">
        <v>2024</v>
      </c>
      <c r="D102" s="496">
        <v>99</v>
      </c>
      <c r="E102" s="496">
        <v>36</v>
      </c>
      <c r="F102" s="496">
        <v>99</v>
      </c>
      <c r="G102" s="496">
        <v>99</v>
      </c>
      <c r="H102" s="496">
        <v>99</v>
      </c>
      <c r="I102" s="496">
        <v>99</v>
      </c>
      <c r="J102" s="496">
        <v>999</v>
      </c>
      <c r="K102" s="496">
        <v>99</v>
      </c>
      <c r="L102" s="496">
        <v>99</v>
      </c>
      <c r="M102" s="496">
        <v>99</v>
      </c>
      <c r="N102" s="496">
        <v>99</v>
      </c>
      <c r="O102" s="496">
        <v>99</v>
      </c>
      <c r="P102" s="496">
        <v>9999</v>
      </c>
      <c r="Q102" s="496">
        <v>15</v>
      </c>
      <c r="R102" s="496">
        <v>62</v>
      </c>
      <c r="S102" s="496">
        <v>4.274193548387097</v>
      </c>
      <c r="T102" s="496">
        <v>6.6935483870967758</v>
      </c>
      <c r="U102" s="496">
        <v>271.29032258064541</v>
      </c>
      <c r="V102" s="496">
        <v>14.516129032258061</v>
      </c>
      <c r="W102" s="496">
        <v>54.838709677419359</v>
      </c>
      <c r="X102" s="496">
        <v>8.0645161290322562</v>
      </c>
      <c r="Y102" s="496">
        <v>46.804971853622625</v>
      </c>
      <c r="Z102" s="496">
        <v>1.1096258427623777</v>
      </c>
      <c r="AA102" s="496">
        <v>1.8455588337815212</v>
      </c>
      <c r="AB102" s="496">
        <v>32.141431818579079</v>
      </c>
      <c r="AC102" s="496">
        <v>47.363433415008195</v>
      </c>
      <c r="AD102" s="496">
        <v>4.8907210554024951</v>
      </c>
      <c r="AE102" s="496">
        <v>3.8224414303329226</v>
      </c>
      <c r="AF102" s="496">
        <v>4.1871533058222603</v>
      </c>
      <c r="AG102" s="496">
        <v>716.8709677419356</v>
      </c>
      <c r="AH102" s="496">
        <v>0</v>
      </c>
      <c r="AI102" s="496">
        <v>22.58064516129032</v>
      </c>
      <c r="AJ102" s="496">
        <v>140.35444577016639</v>
      </c>
      <c r="AK102" s="496">
        <v>47.316313638511474</v>
      </c>
      <c r="AL102" s="496">
        <v>62.755562643998289</v>
      </c>
      <c r="AM102" s="496">
        <v>-2.9495475179303177</v>
      </c>
      <c r="AN102" s="496">
        <v>99</v>
      </c>
      <c r="AO102" s="496">
        <v>99</v>
      </c>
      <c r="AP102" s="496">
        <v>99</v>
      </c>
      <c r="AQ102" s="496">
        <v>99</v>
      </c>
      <c r="AR102" s="496">
        <v>210.40322580645156</v>
      </c>
      <c r="AS102" s="496">
        <v>29.035463537058163</v>
      </c>
      <c r="AT102" s="496"/>
      <c r="AU102" s="496"/>
    </row>
    <row r="103" spans="1:47">
      <c r="A103" s="496">
        <v>3</v>
      </c>
      <c r="B103" s="496">
        <v>37</v>
      </c>
      <c r="C103" s="496">
        <v>2024</v>
      </c>
      <c r="D103" s="496">
        <v>99</v>
      </c>
      <c r="E103" s="496">
        <v>37</v>
      </c>
      <c r="F103" s="496">
        <v>99</v>
      </c>
      <c r="G103" s="496">
        <v>99</v>
      </c>
      <c r="H103" s="496">
        <v>99</v>
      </c>
      <c r="I103" s="496">
        <v>99</v>
      </c>
      <c r="J103" s="496">
        <v>999</v>
      </c>
      <c r="K103" s="496">
        <v>99</v>
      </c>
      <c r="L103" s="496">
        <v>99</v>
      </c>
      <c r="M103" s="496">
        <v>99</v>
      </c>
      <c r="N103" s="496">
        <v>99</v>
      </c>
      <c r="O103" s="496">
        <v>99</v>
      </c>
      <c r="P103" s="496">
        <v>9999</v>
      </c>
      <c r="Q103" s="496">
        <v>6</v>
      </c>
      <c r="R103" s="496">
        <v>82</v>
      </c>
      <c r="S103" s="496">
        <v>3.8780487804878057</v>
      </c>
      <c r="T103" s="496">
        <v>6.5609756097560972</v>
      </c>
      <c r="U103" s="496">
        <v>249.74146341463407</v>
      </c>
      <c r="V103" s="496">
        <v>1.2195121951219512</v>
      </c>
      <c r="W103" s="496">
        <v>57.317073170731696</v>
      </c>
      <c r="X103" s="496">
        <v>0</v>
      </c>
      <c r="Y103" s="496">
        <v>46.003777552261312</v>
      </c>
      <c r="Z103" s="496">
        <v>0.802287034312125</v>
      </c>
      <c r="AA103" s="496">
        <v>1.1163699991556904</v>
      </c>
      <c r="AB103" s="496">
        <v>22.465560995203049</v>
      </c>
      <c r="AC103" s="496">
        <v>39.961420541915579</v>
      </c>
      <c r="AD103" s="496">
        <v>33.508541614583244</v>
      </c>
      <c r="AE103" s="496">
        <v>5.0554870530209612</v>
      </c>
      <c r="AF103" s="496">
        <v>5.0979711723705616</v>
      </c>
      <c r="AG103" s="496">
        <v>673.21951219512209</v>
      </c>
      <c r="AH103" s="496">
        <v>0</v>
      </c>
      <c r="AI103" s="496">
        <v>24.390243902439025</v>
      </c>
      <c r="AJ103" s="496">
        <v>101.13803950002377</v>
      </c>
      <c r="AK103" s="496">
        <v>83.766694205214733</v>
      </c>
      <c r="AL103" s="496">
        <v>23.869128420927044</v>
      </c>
      <c r="AM103" s="496">
        <v>-16.529415045223462</v>
      </c>
      <c r="AN103" s="496">
        <v>99</v>
      </c>
      <c r="AO103" s="496">
        <v>99</v>
      </c>
      <c r="AP103" s="496">
        <v>99</v>
      </c>
      <c r="AQ103" s="496">
        <v>99</v>
      </c>
      <c r="AR103" s="496">
        <v>207.31707317073167</v>
      </c>
      <c r="AS103" s="496">
        <v>27.76865914601203</v>
      </c>
      <c r="AT103" s="496"/>
      <c r="AU103" s="496"/>
    </row>
    <row r="104" spans="1:47">
      <c r="A104" s="496">
        <v>3</v>
      </c>
      <c r="B104" s="496">
        <v>38</v>
      </c>
      <c r="C104" s="496">
        <v>2024</v>
      </c>
      <c r="D104" s="496">
        <v>99</v>
      </c>
      <c r="E104" s="496">
        <v>38</v>
      </c>
      <c r="F104" s="496">
        <v>99</v>
      </c>
      <c r="G104" s="496">
        <v>99</v>
      </c>
      <c r="H104" s="496">
        <v>99</v>
      </c>
      <c r="I104" s="496">
        <v>99</v>
      </c>
      <c r="J104" s="496">
        <v>999</v>
      </c>
      <c r="K104" s="496">
        <v>99</v>
      </c>
      <c r="L104" s="496">
        <v>99</v>
      </c>
      <c r="M104" s="496">
        <v>99</v>
      </c>
      <c r="N104" s="496">
        <v>99</v>
      </c>
      <c r="O104" s="496">
        <v>99</v>
      </c>
      <c r="P104" s="496">
        <v>9999</v>
      </c>
      <c r="Q104" s="496">
        <v>13</v>
      </c>
      <c r="R104" s="496">
        <v>43</v>
      </c>
      <c r="S104" s="496">
        <v>4.4418604651162781</v>
      </c>
      <c r="T104" s="496">
        <v>5.7441860465116257</v>
      </c>
      <c r="U104" s="496">
        <v>221.87441860465125</v>
      </c>
      <c r="V104" s="496">
        <v>23.255813953488367</v>
      </c>
      <c r="W104" s="496">
        <v>20.930232558139537</v>
      </c>
      <c r="X104" s="496">
        <v>0</v>
      </c>
      <c r="Y104" s="496">
        <v>66.381837993231571</v>
      </c>
      <c r="Z104" s="496">
        <v>1.263114010604677</v>
      </c>
      <c r="AA104" s="496">
        <v>1.0363851141933549</v>
      </c>
      <c r="AB104" s="496">
        <v>69.58580489601259</v>
      </c>
      <c r="AC104" s="496">
        <v>54.660817363675086</v>
      </c>
      <c r="AD104" s="496">
        <v>54.823946221370988</v>
      </c>
      <c r="AE104" s="496">
        <v>2.6510480887792842</v>
      </c>
      <c r="AF104" s="496">
        <v>2.3750270409945204</v>
      </c>
      <c r="AG104" s="496">
        <v>632.62790697674404</v>
      </c>
      <c r="AH104" s="496">
        <v>0</v>
      </c>
      <c r="AI104" s="496">
        <v>67.441860465116264</v>
      </c>
      <c r="AJ104" s="496">
        <v>114.1463815918098</v>
      </c>
      <c r="AK104" s="496">
        <v>57.47767743388939</v>
      </c>
      <c r="AL104" s="496">
        <v>43.010756577038947</v>
      </c>
      <c r="AM104" s="496">
        <v>22.211750513747063</v>
      </c>
      <c r="AN104" s="496">
        <v>99</v>
      </c>
      <c r="AO104" s="496">
        <v>99</v>
      </c>
      <c r="AP104" s="496">
        <v>99</v>
      </c>
      <c r="AQ104" s="496">
        <v>99</v>
      </c>
      <c r="AR104" s="496">
        <v>196.51162790697677</v>
      </c>
      <c r="AS104" s="496">
        <v>28.28013403423649</v>
      </c>
      <c r="AT104" s="496"/>
      <c r="AU104" s="496"/>
    </row>
    <row r="105" spans="1:47">
      <c r="A105" s="496">
        <v>3</v>
      </c>
      <c r="B105" s="496">
        <v>39</v>
      </c>
      <c r="C105" s="496">
        <v>2024</v>
      </c>
      <c r="D105" s="496">
        <v>99</v>
      </c>
      <c r="E105" s="496">
        <v>39</v>
      </c>
      <c r="F105" s="496">
        <v>99</v>
      </c>
      <c r="G105" s="496">
        <v>99</v>
      </c>
      <c r="H105" s="496">
        <v>99</v>
      </c>
      <c r="I105" s="496">
        <v>99</v>
      </c>
      <c r="J105" s="496">
        <v>999</v>
      </c>
      <c r="K105" s="496">
        <v>99</v>
      </c>
      <c r="L105" s="496">
        <v>99</v>
      </c>
      <c r="M105" s="496">
        <v>99</v>
      </c>
      <c r="N105" s="496">
        <v>99</v>
      </c>
      <c r="O105" s="496">
        <v>99</v>
      </c>
      <c r="P105" s="496">
        <v>9999</v>
      </c>
      <c r="Q105" s="496">
        <v>11</v>
      </c>
      <c r="R105" s="496">
        <v>31</v>
      </c>
      <c r="S105" s="496">
        <v>4.1290322580645151</v>
      </c>
      <c r="T105" s="496">
        <v>6.5483870967741948</v>
      </c>
      <c r="U105" s="496">
        <v>228.43225806451605</v>
      </c>
      <c r="V105" s="496">
        <v>12.90322580645161</v>
      </c>
      <c r="W105" s="496">
        <v>54.838709677419359</v>
      </c>
      <c r="X105" s="496">
        <v>3.2258064516129026</v>
      </c>
      <c r="Y105" s="496">
        <v>62.451805351609615</v>
      </c>
      <c r="Z105" s="496">
        <v>1.2634294211332993</v>
      </c>
      <c r="AA105" s="496">
        <v>1.8809522241436436</v>
      </c>
      <c r="AB105" s="496">
        <v>60.546475550615448</v>
      </c>
      <c r="AC105" s="496">
        <v>76.265965333759425</v>
      </c>
      <c r="AD105" s="496">
        <v>39.102031438824888</v>
      </c>
      <c r="AE105" s="496">
        <v>1.9112207151664613</v>
      </c>
      <c r="AF105" s="496">
        <v>1.7628363507639555</v>
      </c>
      <c r="AG105" s="496">
        <v>559.35483870967755</v>
      </c>
      <c r="AH105" s="496">
        <v>0</v>
      </c>
      <c r="AI105" s="496">
        <v>45.161290322580641</v>
      </c>
      <c r="AJ105" s="496">
        <v>119.19042730210296</v>
      </c>
      <c r="AK105" s="496">
        <v>63.343664225392722</v>
      </c>
      <c r="AL105" s="496">
        <v>42.445966963074149</v>
      </c>
      <c r="AM105" s="496">
        <v>37.713936596342862</v>
      </c>
      <c r="AN105" s="496">
        <v>99</v>
      </c>
      <c r="AO105" s="496">
        <v>99</v>
      </c>
      <c r="AP105" s="496">
        <v>99</v>
      </c>
      <c r="AQ105" s="496">
        <v>99</v>
      </c>
      <c r="AR105" s="496">
        <v>200.70967741935485</v>
      </c>
      <c r="AS105" s="496">
        <v>27.630526791535956</v>
      </c>
      <c r="AT105" s="496"/>
      <c r="AU105" s="496"/>
    </row>
    <row r="106" spans="1:47">
      <c r="A106" s="496">
        <v>3</v>
      </c>
      <c r="B106" s="496">
        <v>40</v>
      </c>
      <c r="C106" s="496">
        <v>2024</v>
      </c>
      <c r="D106" s="496">
        <v>99</v>
      </c>
      <c r="E106" s="496">
        <v>40</v>
      </c>
      <c r="F106" s="496">
        <v>99</v>
      </c>
      <c r="G106" s="496">
        <v>99</v>
      </c>
      <c r="H106" s="496">
        <v>99</v>
      </c>
      <c r="I106" s="496">
        <v>99</v>
      </c>
      <c r="J106" s="496">
        <v>999</v>
      </c>
      <c r="K106" s="496">
        <v>99</v>
      </c>
      <c r="L106" s="496">
        <v>99</v>
      </c>
      <c r="M106" s="496">
        <v>99</v>
      </c>
      <c r="N106" s="496">
        <v>99</v>
      </c>
      <c r="O106" s="496">
        <v>99</v>
      </c>
      <c r="P106" s="496">
        <v>9999</v>
      </c>
      <c r="Q106" s="496">
        <v>12</v>
      </c>
      <c r="R106" s="496">
        <v>51</v>
      </c>
      <c r="S106" s="496">
        <v>3.7450980392156863</v>
      </c>
      <c r="T106" s="496">
        <v>5.7647058823529411</v>
      </c>
      <c r="U106" s="496">
        <v>235.24313725490205</v>
      </c>
      <c r="V106" s="496">
        <v>13.725490196078436</v>
      </c>
      <c r="W106" s="496">
        <v>43.137254901960794</v>
      </c>
      <c r="X106" s="496">
        <v>7.8431372549019596</v>
      </c>
      <c r="Y106" s="496">
        <v>66.341189567981587</v>
      </c>
      <c r="Z106" s="496">
        <v>1.4395415563119724</v>
      </c>
      <c r="AA106" s="496">
        <v>2.4541939717042962</v>
      </c>
      <c r="AB106" s="496">
        <v>49.118945833018408</v>
      </c>
      <c r="AC106" s="496">
        <v>65.985469318770896</v>
      </c>
      <c r="AD106" s="496">
        <v>76.558013866184226</v>
      </c>
      <c r="AE106" s="496">
        <v>3.1442663378545004</v>
      </c>
      <c r="AF106" s="496">
        <v>2.9866202777212818</v>
      </c>
      <c r="AG106" s="496">
        <v>661.26</v>
      </c>
      <c r="AH106" s="496">
        <v>0</v>
      </c>
      <c r="AI106" s="496">
        <v>35.294117647058826</v>
      </c>
      <c r="AJ106" s="496">
        <v>203.67678414586189</v>
      </c>
      <c r="AK106" s="496">
        <v>46.328070348746323</v>
      </c>
      <c r="AL106" s="496">
        <v>25.713197219125089</v>
      </c>
      <c r="AM106" s="496">
        <v>-17.968388376316462</v>
      </c>
      <c r="AN106" s="496">
        <v>99</v>
      </c>
      <c r="AO106" s="496">
        <v>99</v>
      </c>
      <c r="AP106" s="496">
        <v>99</v>
      </c>
      <c r="AQ106" s="496">
        <v>99</v>
      </c>
      <c r="AR106" s="496">
        <v>204.9</v>
      </c>
      <c r="AS106" s="496">
        <v>26.866867468381233</v>
      </c>
      <c r="AT106" s="496"/>
      <c r="AU106" s="496"/>
    </row>
    <row r="107" spans="1:47">
      <c r="A107" s="496">
        <v>3</v>
      </c>
      <c r="B107" s="496">
        <v>41</v>
      </c>
      <c r="C107" s="496">
        <v>2024</v>
      </c>
      <c r="D107" s="496">
        <v>99</v>
      </c>
      <c r="E107" s="496">
        <v>41</v>
      </c>
      <c r="F107" s="496">
        <v>99</v>
      </c>
      <c r="G107" s="496">
        <v>99</v>
      </c>
      <c r="H107" s="496">
        <v>99</v>
      </c>
      <c r="I107" s="496">
        <v>99</v>
      </c>
      <c r="J107" s="496">
        <v>999</v>
      </c>
      <c r="K107" s="496">
        <v>99</v>
      </c>
      <c r="L107" s="496">
        <v>99</v>
      </c>
      <c r="M107" s="496">
        <v>99</v>
      </c>
      <c r="N107" s="496">
        <v>99</v>
      </c>
      <c r="O107" s="496">
        <v>99</v>
      </c>
      <c r="P107" s="496">
        <v>9999</v>
      </c>
      <c r="Q107" s="496">
        <v>22</v>
      </c>
      <c r="R107" s="496">
        <v>55</v>
      </c>
      <c r="S107" s="496">
        <v>4.1272727272727261</v>
      </c>
      <c r="T107" s="496">
        <v>6.6363636363636376</v>
      </c>
      <c r="U107" s="496">
        <v>243.41636363636368</v>
      </c>
      <c r="V107" s="496">
        <v>5.4545454545454541</v>
      </c>
      <c r="W107" s="496">
        <v>56.36363636363636</v>
      </c>
      <c r="X107" s="496">
        <v>3.6363636363636358</v>
      </c>
      <c r="Y107" s="496">
        <v>68.732942382783406</v>
      </c>
      <c r="Z107" s="496">
        <v>0.99186775978079067</v>
      </c>
      <c r="AA107" s="496">
        <v>1.9103891689547183</v>
      </c>
      <c r="AB107" s="496">
        <v>15.404047471821462</v>
      </c>
      <c r="AC107" s="496">
        <v>30.77773851643364</v>
      </c>
      <c r="AD107" s="496">
        <v>49.459766656413422</v>
      </c>
      <c r="AE107" s="496">
        <v>3.3908754623921089</v>
      </c>
      <c r="AF107" s="496">
        <v>3.3327699014873846</v>
      </c>
      <c r="AG107" s="496">
        <v>711.2</v>
      </c>
      <c r="AH107" s="496">
        <v>0</v>
      </c>
      <c r="AI107" s="496">
        <v>27.272727272727277</v>
      </c>
      <c r="AJ107" s="496">
        <v>192.88719265650855</v>
      </c>
      <c r="AK107" s="496">
        <v>72.669309590596811</v>
      </c>
      <c r="AL107" s="496">
        <v>51.305258972291192</v>
      </c>
      <c r="AM107" s="496">
        <v>15.999966058504397</v>
      </c>
      <c r="AN107" s="496">
        <v>99</v>
      </c>
      <c r="AO107" s="496">
        <v>99</v>
      </c>
      <c r="AP107" s="496">
        <v>99</v>
      </c>
      <c r="AQ107" s="496">
        <v>99</v>
      </c>
      <c r="AR107" s="496">
        <v>202.2</v>
      </c>
      <c r="AS107" s="496">
        <v>28.806911734758181</v>
      </c>
      <c r="AT107" s="496"/>
      <c r="AU107" s="496"/>
    </row>
    <row r="108" spans="1:47">
      <c r="A108" s="496">
        <v>3</v>
      </c>
      <c r="B108" s="496">
        <v>42</v>
      </c>
      <c r="C108" s="496">
        <v>2024</v>
      </c>
      <c r="D108" s="496">
        <v>99</v>
      </c>
      <c r="E108" s="496">
        <v>42</v>
      </c>
      <c r="F108" s="496">
        <v>99</v>
      </c>
      <c r="G108" s="496">
        <v>99</v>
      </c>
      <c r="H108" s="496">
        <v>99</v>
      </c>
      <c r="I108" s="496">
        <v>99</v>
      </c>
      <c r="J108" s="496">
        <v>999</v>
      </c>
      <c r="K108" s="496">
        <v>99</v>
      </c>
      <c r="L108" s="496">
        <v>99</v>
      </c>
      <c r="M108" s="496">
        <v>99</v>
      </c>
      <c r="N108" s="496">
        <v>99</v>
      </c>
      <c r="O108" s="496">
        <v>99</v>
      </c>
      <c r="P108" s="496">
        <v>9999</v>
      </c>
      <c r="Q108" s="496">
        <v>9</v>
      </c>
      <c r="R108" s="496">
        <v>19</v>
      </c>
      <c r="S108" s="496">
        <v>3.6315789473684226</v>
      </c>
      <c r="T108" s="496">
        <v>6.0526315789473681</v>
      </c>
      <c r="U108" s="496">
        <v>190.38947368421057</v>
      </c>
      <c r="V108" s="496">
        <v>10.526315789473689</v>
      </c>
      <c r="W108" s="496">
        <v>31.578947368421055</v>
      </c>
      <c r="X108" s="496">
        <v>0</v>
      </c>
      <c r="Y108" s="496">
        <v>51.513553604717949</v>
      </c>
      <c r="Z108" s="496">
        <v>1.1792292896004248</v>
      </c>
      <c r="AA108" s="496">
        <v>1.5380672838107867</v>
      </c>
      <c r="AB108" s="496">
        <v>-23.962795756654888</v>
      </c>
      <c r="AC108" s="496">
        <v>12.156977822287695</v>
      </c>
      <c r="AD108" s="496">
        <v>21.381946657662922</v>
      </c>
      <c r="AE108" s="496">
        <v>1.1713933415536375</v>
      </c>
      <c r="AF108" s="496">
        <v>0.90051179360769507</v>
      </c>
      <c r="AG108" s="496">
        <v>661.94736842105237</v>
      </c>
      <c r="AH108" s="496">
        <v>0</v>
      </c>
      <c r="AI108" s="496">
        <v>42.105263157894754</v>
      </c>
      <c r="AJ108" s="496">
        <v>113.2065990657004</v>
      </c>
      <c r="AK108" s="496">
        <v>82.721382883294112</v>
      </c>
      <c r="AL108" s="496">
        <v>26.087748692718016</v>
      </c>
      <c r="AM108" s="496">
        <v>-38.887995476974311</v>
      </c>
      <c r="AN108" s="496">
        <v>99</v>
      </c>
      <c r="AO108" s="496">
        <v>99</v>
      </c>
      <c r="AP108" s="496">
        <v>99</v>
      </c>
      <c r="AQ108" s="496">
        <v>99</v>
      </c>
      <c r="AR108" s="496">
        <v>190.63157894736841</v>
      </c>
      <c r="AS108" s="496">
        <v>27.014011299865111</v>
      </c>
      <c r="AT108" s="496"/>
      <c r="AU108" s="496"/>
    </row>
    <row r="109" spans="1:47">
      <c r="A109" s="496">
        <v>3</v>
      </c>
      <c r="B109" s="496">
        <v>43</v>
      </c>
      <c r="C109" s="496">
        <v>2024</v>
      </c>
      <c r="D109" s="496">
        <v>99</v>
      </c>
      <c r="E109" s="496">
        <v>43</v>
      </c>
      <c r="F109" s="496">
        <v>99</v>
      </c>
      <c r="G109" s="496">
        <v>99</v>
      </c>
      <c r="H109" s="496">
        <v>99</v>
      </c>
      <c r="I109" s="496">
        <v>99</v>
      </c>
      <c r="J109" s="496">
        <v>999</v>
      </c>
      <c r="K109" s="496">
        <v>99</v>
      </c>
      <c r="L109" s="496">
        <v>99</v>
      </c>
      <c r="M109" s="496">
        <v>99</v>
      </c>
      <c r="N109" s="496">
        <v>99</v>
      </c>
      <c r="O109" s="496">
        <v>99</v>
      </c>
      <c r="P109" s="496">
        <v>9999</v>
      </c>
      <c r="Q109" s="496">
        <v>14</v>
      </c>
      <c r="R109" s="496">
        <v>86</v>
      </c>
      <c r="S109" s="496">
        <v>3.8488372093023262</v>
      </c>
      <c r="T109" s="496">
        <v>5.8953488372093004</v>
      </c>
      <c r="U109" s="496">
        <v>214.160465116279</v>
      </c>
      <c r="V109" s="496">
        <v>2.3255813953488378</v>
      </c>
      <c r="W109" s="496">
        <v>37.209302325581397</v>
      </c>
      <c r="X109" s="496">
        <v>3.4883720930232553</v>
      </c>
      <c r="Y109" s="496">
        <v>69.594086020911362</v>
      </c>
      <c r="Z109" s="496">
        <v>1.0512168127711219</v>
      </c>
      <c r="AA109" s="496">
        <v>1.7588914966299802</v>
      </c>
      <c r="AB109" s="496">
        <v>41.003469342416224</v>
      </c>
      <c r="AC109" s="496">
        <v>38.112434927647001</v>
      </c>
      <c r="AD109" s="496">
        <v>68.321611081557549</v>
      </c>
      <c r="AE109" s="496">
        <v>5.3020961775585684</v>
      </c>
      <c r="AF109" s="496">
        <v>4.5849079759793794</v>
      </c>
      <c r="AG109" s="496">
        <v>631.32558139534899</v>
      </c>
      <c r="AH109" s="496">
        <v>0</v>
      </c>
      <c r="AI109" s="496">
        <v>23.255813953488367</v>
      </c>
      <c r="AJ109" s="496">
        <v>112.40369954398108</v>
      </c>
      <c r="AK109" s="496">
        <v>43.629129837897949</v>
      </c>
      <c r="AL109" s="496">
        <v>0.48774719143125239</v>
      </c>
      <c r="AM109" s="496">
        <v>-27.847062567168159</v>
      </c>
      <c r="AN109" s="496">
        <v>99</v>
      </c>
      <c r="AO109" s="496">
        <v>99</v>
      </c>
      <c r="AP109" s="496">
        <v>99</v>
      </c>
      <c r="AQ109" s="496">
        <v>99</v>
      </c>
      <c r="AR109" s="496">
        <v>194.94186046511632</v>
      </c>
      <c r="AS109" s="496">
        <v>27.947020986379645</v>
      </c>
      <c r="AT109" s="496"/>
      <c r="AU109" s="496"/>
    </row>
    <row r="110" spans="1:47">
      <c r="A110" s="496">
        <v>3</v>
      </c>
      <c r="B110" s="496">
        <v>44</v>
      </c>
      <c r="C110" s="496">
        <v>2024</v>
      </c>
      <c r="D110" s="496">
        <v>99</v>
      </c>
      <c r="E110" s="496">
        <v>44</v>
      </c>
      <c r="F110" s="496">
        <v>99</v>
      </c>
      <c r="G110" s="496">
        <v>99</v>
      </c>
      <c r="H110" s="496">
        <v>99</v>
      </c>
      <c r="I110" s="496">
        <v>99</v>
      </c>
      <c r="J110" s="496">
        <v>999</v>
      </c>
      <c r="K110" s="496">
        <v>99</v>
      </c>
      <c r="L110" s="496">
        <v>99</v>
      </c>
      <c r="M110" s="496">
        <v>99</v>
      </c>
      <c r="N110" s="496">
        <v>99</v>
      </c>
      <c r="O110" s="496">
        <v>99</v>
      </c>
      <c r="P110" s="496">
        <v>9999</v>
      </c>
      <c r="Q110" s="496">
        <v>15</v>
      </c>
      <c r="R110" s="496">
        <v>56</v>
      </c>
      <c r="S110" s="496">
        <v>4.1964285714285694</v>
      </c>
      <c r="T110" s="496">
        <v>6.6071428571428559</v>
      </c>
      <c r="U110" s="496">
        <v>261.36964285714294</v>
      </c>
      <c r="V110" s="496">
        <v>3.5714285714285721</v>
      </c>
      <c r="W110" s="496">
        <v>51.785714285714306</v>
      </c>
      <c r="X110" s="496">
        <v>1.785714285714286</v>
      </c>
      <c r="Y110" s="496">
        <v>49.47498978431581</v>
      </c>
      <c r="Z110" s="496">
        <v>0.78875224376277986</v>
      </c>
      <c r="AA110" s="496">
        <v>1.3585519001150184</v>
      </c>
      <c r="AB110" s="496">
        <v>31.99691777656674</v>
      </c>
      <c r="AC110" s="496">
        <v>41.230894197203952</v>
      </c>
      <c r="AD110" s="496">
        <v>40.530710005493589</v>
      </c>
      <c r="AE110" s="496">
        <v>3.4525277435265114</v>
      </c>
      <c r="AF110" s="496">
        <v>3.6436448746330945</v>
      </c>
      <c r="AG110" s="496">
        <v>724.642857142857</v>
      </c>
      <c r="AH110" s="496">
        <v>0</v>
      </c>
      <c r="AI110" s="496">
        <v>17.857142857142861</v>
      </c>
      <c r="AJ110" s="496">
        <v>175.17424270172421</v>
      </c>
      <c r="AK110" s="496">
        <v>54.307818333098403</v>
      </c>
      <c r="AL110" s="496">
        <v>7.5121031601179693</v>
      </c>
      <c r="AM110" s="496">
        <v>-24.931558373594299</v>
      </c>
      <c r="AN110" s="496">
        <v>99</v>
      </c>
      <c r="AO110" s="496">
        <v>99</v>
      </c>
      <c r="AP110" s="496">
        <v>99</v>
      </c>
      <c r="AQ110" s="496">
        <v>99</v>
      </c>
      <c r="AR110" s="496">
        <v>206.32142857142861</v>
      </c>
      <c r="AS110" s="496">
        <v>29.448390339476799</v>
      </c>
      <c r="AT110" s="496"/>
      <c r="AU110" s="496"/>
    </row>
    <row r="111" spans="1:47">
      <c r="A111" s="496">
        <v>3</v>
      </c>
      <c r="B111" s="496">
        <v>45</v>
      </c>
      <c r="C111" s="496">
        <v>2024</v>
      </c>
      <c r="D111" s="496">
        <v>99</v>
      </c>
      <c r="E111" s="496">
        <v>45</v>
      </c>
      <c r="F111" s="496">
        <v>99</v>
      </c>
      <c r="G111" s="496">
        <v>99</v>
      </c>
      <c r="H111" s="496">
        <v>99</v>
      </c>
      <c r="I111" s="496">
        <v>99</v>
      </c>
      <c r="J111" s="496">
        <v>999</v>
      </c>
      <c r="K111" s="496">
        <v>99</v>
      </c>
      <c r="L111" s="496">
        <v>99</v>
      </c>
      <c r="M111" s="496">
        <v>99</v>
      </c>
      <c r="N111" s="496">
        <v>99</v>
      </c>
      <c r="O111" s="496">
        <v>99</v>
      </c>
      <c r="P111" s="496">
        <v>9999</v>
      </c>
      <c r="Q111" s="496">
        <v>16</v>
      </c>
      <c r="R111" s="496">
        <v>104</v>
      </c>
      <c r="S111" s="496">
        <v>4.6730769230769216</v>
      </c>
      <c r="T111" s="496">
        <v>6.5096153846153859</v>
      </c>
      <c r="U111" s="496">
        <v>236.00576923076937</v>
      </c>
      <c r="V111" s="496">
        <v>26.92307692307692</v>
      </c>
      <c r="W111" s="496">
        <v>38.461538461538446</v>
      </c>
      <c r="X111" s="496">
        <v>1.9230769230769225</v>
      </c>
      <c r="Y111" s="496">
        <v>61.347407359992403</v>
      </c>
      <c r="Z111" s="496">
        <v>1.2203586144773149</v>
      </c>
      <c r="AA111" s="496">
        <v>1.4477780874611057</v>
      </c>
      <c r="AB111" s="496">
        <v>44.114762349705806</v>
      </c>
      <c r="AC111" s="496">
        <v>50.750110042266478</v>
      </c>
      <c r="AD111" s="496">
        <v>45.348459209890862</v>
      </c>
      <c r="AE111" s="496">
        <v>6.4118372379778048</v>
      </c>
      <c r="AF111" s="496">
        <v>6.1101071956055311</v>
      </c>
      <c r="AG111" s="496">
        <v>650.00961538461524</v>
      </c>
      <c r="AH111" s="496">
        <v>0</v>
      </c>
      <c r="AI111" s="496">
        <v>54.807692307692307</v>
      </c>
      <c r="AJ111" s="496">
        <v>140.95522305875855</v>
      </c>
      <c r="AK111" s="496">
        <v>44.363111380629491</v>
      </c>
      <c r="AL111" s="496">
        <v>14.236548267200977</v>
      </c>
      <c r="AM111" s="496">
        <v>-11.65854226351358</v>
      </c>
      <c r="AN111" s="496">
        <v>99</v>
      </c>
      <c r="AO111" s="496">
        <v>99</v>
      </c>
      <c r="AP111" s="496">
        <v>99</v>
      </c>
      <c r="AQ111" s="496">
        <v>99</v>
      </c>
      <c r="AR111" s="496">
        <v>197.91346153846155</v>
      </c>
      <c r="AS111" s="496">
        <v>29.864076548680998</v>
      </c>
      <c r="AT111" s="496"/>
      <c r="AU111" s="496"/>
    </row>
    <row r="112" spans="1:47">
      <c r="A112" s="496">
        <v>3</v>
      </c>
      <c r="B112" s="496">
        <v>46</v>
      </c>
      <c r="C112" s="496">
        <v>2024</v>
      </c>
      <c r="D112" s="496">
        <v>99</v>
      </c>
      <c r="E112" s="496">
        <v>46</v>
      </c>
      <c r="F112" s="496">
        <v>99</v>
      </c>
      <c r="G112" s="496">
        <v>99</v>
      </c>
      <c r="H112" s="496">
        <v>99</v>
      </c>
      <c r="I112" s="496">
        <v>99</v>
      </c>
      <c r="J112" s="496">
        <v>999</v>
      </c>
      <c r="K112" s="496">
        <v>99</v>
      </c>
      <c r="L112" s="496">
        <v>99</v>
      </c>
      <c r="M112" s="496">
        <v>99</v>
      </c>
      <c r="N112" s="496">
        <v>99</v>
      </c>
      <c r="O112" s="496">
        <v>99</v>
      </c>
      <c r="P112" s="496">
        <v>9999</v>
      </c>
      <c r="Q112" s="496">
        <v>13</v>
      </c>
      <c r="R112" s="496">
        <v>54</v>
      </c>
      <c r="S112" s="496">
        <v>4.7777777777777777</v>
      </c>
      <c r="T112" s="496">
        <v>7.3703703703703711</v>
      </c>
      <c r="U112" s="496">
        <v>275.13888888888886</v>
      </c>
      <c r="V112" s="496">
        <v>31.481481481481485</v>
      </c>
      <c r="W112" s="496">
        <v>77.777777777777771</v>
      </c>
      <c r="X112" s="496">
        <v>1.8518518518518521</v>
      </c>
      <c r="Y112" s="496">
        <v>50.478519144897184</v>
      </c>
      <c r="Z112" s="496">
        <v>1.2422599874998843</v>
      </c>
      <c r="AA112" s="496">
        <v>1.6020391669542349</v>
      </c>
      <c r="AB112" s="496">
        <v>49.635747173884226</v>
      </c>
      <c r="AC112" s="496">
        <v>60.118636127154062</v>
      </c>
      <c r="AD112" s="496">
        <v>61.827158607052915</v>
      </c>
      <c r="AE112" s="496">
        <v>3.3292231812577064</v>
      </c>
      <c r="AF112" s="496">
        <v>3.6986105969830088</v>
      </c>
      <c r="AG112" s="496">
        <v>643.37037037037032</v>
      </c>
      <c r="AH112" s="496">
        <v>0</v>
      </c>
      <c r="AI112" s="496">
        <v>57.407407407407398</v>
      </c>
      <c r="AJ112" s="496">
        <v>80.253371060220942</v>
      </c>
      <c r="AK112" s="496">
        <v>15.29171271545658</v>
      </c>
      <c r="AL112" s="496">
        <v>-17.347753574906942</v>
      </c>
      <c r="AM112" s="496">
        <v>-37.810586928774491</v>
      </c>
      <c r="AN112" s="496">
        <v>99</v>
      </c>
      <c r="AO112" s="496">
        <v>99</v>
      </c>
      <c r="AP112" s="496">
        <v>99</v>
      </c>
      <c r="AQ112" s="496">
        <v>99</v>
      </c>
      <c r="AR112" s="496">
        <v>207.46296296296296</v>
      </c>
      <c r="AS112" s="496">
        <v>30.555349581342451</v>
      </c>
      <c r="AT112" s="496"/>
      <c r="AU112" s="496"/>
    </row>
    <row r="113" spans="1:47">
      <c r="A113" s="496">
        <v>3</v>
      </c>
      <c r="B113" s="496">
        <v>47</v>
      </c>
      <c r="C113" s="496">
        <v>2024</v>
      </c>
      <c r="D113" s="496">
        <v>99</v>
      </c>
      <c r="E113" s="496">
        <v>47</v>
      </c>
      <c r="F113" s="496">
        <v>99</v>
      </c>
      <c r="G113" s="496">
        <v>99</v>
      </c>
      <c r="H113" s="496">
        <v>99</v>
      </c>
      <c r="I113" s="496">
        <v>99</v>
      </c>
      <c r="J113" s="496">
        <v>999</v>
      </c>
      <c r="K113" s="496">
        <v>99</v>
      </c>
      <c r="L113" s="496">
        <v>99</v>
      </c>
      <c r="M113" s="496">
        <v>99</v>
      </c>
      <c r="N113" s="496">
        <v>99</v>
      </c>
      <c r="O113" s="496">
        <v>99</v>
      </c>
      <c r="P113" s="496">
        <v>9999</v>
      </c>
      <c r="Q113" s="496">
        <v>17</v>
      </c>
      <c r="R113" s="496">
        <v>68</v>
      </c>
      <c r="S113" s="496">
        <v>4.1323529411764692</v>
      </c>
      <c r="T113" s="496">
        <v>6.882352941176471</v>
      </c>
      <c r="U113" s="496">
        <v>252.16470588235296</v>
      </c>
      <c r="V113" s="496">
        <v>8.8235294117647047</v>
      </c>
      <c r="W113" s="496">
        <v>60.294117647058819</v>
      </c>
      <c r="X113" s="496">
        <v>5.882352941176471</v>
      </c>
      <c r="Y113" s="496">
        <v>61.572508104877848</v>
      </c>
      <c r="Z113" s="496">
        <v>1.0558577745787563</v>
      </c>
      <c r="AA113" s="496">
        <v>1.5860551485544401</v>
      </c>
      <c r="AB113" s="496">
        <v>52.640155090538499</v>
      </c>
      <c r="AC113" s="496">
        <v>30.418733090404647</v>
      </c>
      <c r="AD113" s="496">
        <v>26.396075378592496</v>
      </c>
      <c r="AE113" s="496">
        <v>4.1923551171393347</v>
      </c>
      <c r="AF113" s="496">
        <v>4.2686061335074568</v>
      </c>
      <c r="AG113" s="496">
        <v>655.20588235294122</v>
      </c>
      <c r="AH113" s="496">
        <v>0</v>
      </c>
      <c r="AI113" s="496">
        <v>19.117647058823529</v>
      </c>
      <c r="AJ113" s="496">
        <v>86.972537725071888</v>
      </c>
      <c r="AK113" s="496">
        <v>37.927464514901345</v>
      </c>
      <c r="AL113" s="496">
        <v>21.616382819437796</v>
      </c>
      <c r="AM113" s="496">
        <v>-21.472601872842183</v>
      </c>
      <c r="AN113" s="496">
        <v>99</v>
      </c>
      <c r="AO113" s="496">
        <v>99</v>
      </c>
      <c r="AP113" s="496">
        <v>99</v>
      </c>
      <c r="AQ113" s="496">
        <v>99</v>
      </c>
      <c r="AR113" s="496">
        <v>204.60294117647061</v>
      </c>
      <c r="AS113" s="496">
        <v>28.925787149324083</v>
      </c>
      <c r="AT113" s="496"/>
      <c r="AU113" s="496"/>
    </row>
    <row r="114" spans="1:47">
      <c r="A114" s="496">
        <v>3</v>
      </c>
      <c r="B114" s="496">
        <v>48</v>
      </c>
      <c r="C114" s="496">
        <v>2024</v>
      </c>
      <c r="D114" s="496">
        <v>99</v>
      </c>
      <c r="E114" s="496">
        <v>48</v>
      </c>
      <c r="F114" s="496">
        <v>99</v>
      </c>
      <c r="G114" s="496">
        <v>99</v>
      </c>
      <c r="H114" s="496">
        <v>99</v>
      </c>
      <c r="I114" s="496">
        <v>99</v>
      </c>
      <c r="J114" s="496">
        <v>999</v>
      </c>
      <c r="K114" s="496">
        <v>99</v>
      </c>
      <c r="L114" s="496">
        <v>99</v>
      </c>
      <c r="M114" s="496">
        <v>99</v>
      </c>
      <c r="N114" s="496">
        <v>99</v>
      </c>
      <c r="O114" s="496">
        <v>99</v>
      </c>
      <c r="P114" s="496">
        <v>9999</v>
      </c>
      <c r="Q114" s="496">
        <v>14</v>
      </c>
      <c r="R114" s="496">
        <v>35</v>
      </c>
      <c r="S114" s="496">
        <v>4.0857142857142845</v>
      </c>
      <c r="T114" s="496">
        <v>6.8</v>
      </c>
      <c r="U114" s="496">
        <v>209.22857142857151</v>
      </c>
      <c r="V114" s="496">
        <v>2.8571428571428577</v>
      </c>
      <c r="W114" s="496">
        <v>57.142857142857153</v>
      </c>
      <c r="X114" s="496">
        <v>14.285714285714288</v>
      </c>
      <c r="Y114" s="496">
        <v>117.6852717364134</v>
      </c>
      <c r="Z114" s="496">
        <v>0.93721254096324325</v>
      </c>
      <c r="AA114" s="496">
        <v>1.9537509711175736</v>
      </c>
      <c r="AB114" s="496">
        <v>80.308860363325792</v>
      </c>
      <c r="AC114" s="496">
        <v>72.303469397425403</v>
      </c>
      <c r="AD114" s="496">
        <v>72.712750692436842</v>
      </c>
      <c r="AE114" s="496">
        <v>2.1578298397040694</v>
      </c>
      <c r="AF114" s="496">
        <v>1.8229800034801664</v>
      </c>
      <c r="AG114" s="496">
        <v>609.6</v>
      </c>
      <c r="AH114" s="496">
        <v>0</v>
      </c>
      <c r="AI114" s="496">
        <v>48.571428571428562</v>
      </c>
      <c r="AJ114" s="496">
        <v>128.66594621066477</v>
      </c>
      <c r="AK114" s="496">
        <v>48.051916044151561</v>
      </c>
      <c r="AL114" s="496">
        <v>57.865443835132915</v>
      </c>
      <c r="AM114" s="496">
        <v>50.092916134851343</v>
      </c>
      <c r="AN114" s="496">
        <v>99</v>
      </c>
      <c r="AO114" s="496">
        <v>99</v>
      </c>
      <c r="AP114" s="496">
        <v>99</v>
      </c>
      <c r="AQ114" s="496">
        <v>99</v>
      </c>
      <c r="AR114" s="496">
        <v>188.6</v>
      </c>
      <c r="AS114" s="496">
        <v>27.040882357473599</v>
      </c>
      <c r="AT114" s="496"/>
      <c r="AU114" s="496"/>
    </row>
    <row r="115" spans="1:47">
      <c r="A115" s="496">
        <v>3</v>
      </c>
      <c r="B115" s="496">
        <v>49</v>
      </c>
      <c r="C115" s="496">
        <v>2024</v>
      </c>
      <c r="D115" s="496">
        <v>99</v>
      </c>
      <c r="E115" s="496">
        <v>49</v>
      </c>
      <c r="F115" s="496">
        <v>99</v>
      </c>
      <c r="G115" s="496">
        <v>99</v>
      </c>
      <c r="H115" s="496">
        <v>99</v>
      </c>
      <c r="I115" s="496">
        <v>99</v>
      </c>
      <c r="J115" s="496">
        <v>999</v>
      </c>
      <c r="K115" s="496">
        <v>99</v>
      </c>
      <c r="L115" s="496">
        <v>99</v>
      </c>
      <c r="M115" s="496">
        <v>99</v>
      </c>
      <c r="N115" s="496">
        <v>99</v>
      </c>
      <c r="O115" s="496">
        <v>99</v>
      </c>
      <c r="P115" s="496">
        <v>9999</v>
      </c>
      <c r="Q115" s="496">
        <v>10</v>
      </c>
      <c r="R115" s="496">
        <v>16</v>
      </c>
      <c r="S115" s="496">
        <v>4.1875</v>
      </c>
      <c r="T115" s="496">
        <v>6.8125</v>
      </c>
      <c r="U115" s="496">
        <v>235.02500000000001</v>
      </c>
      <c r="V115" s="496">
        <v>25</v>
      </c>
      <c r="W115" s="496">
        <v>56.25</v>
      </c>
      <c r="X115" s="496">
        <v>6.25</v>
      </c>
      <c r="Y115" s="496">
        <v>60.593744520371203</v>
      </c>
      <c r="Z115" s="496">
        <v>1.333170562981346</v>
      </c>
      <c r="AA115" s="496">
        <v>1.9435389756832764</v>
      </c>
      <c r="AB115" s="496">
        <v>71.962762679251853</v>
      </c>
      <c r="AC115" s="496">
        <v>47.014456211300526</v>
      </c>
      <c r="AD115" s="496">
        <v>32.714538525619403</v>
      </c>
      <c r="AE115" s="496">
        <v>0.98643649815043133</v>
      </c>
      <c r="AF115" s="496">
        <v>0.93611006487598203</v>
      </c>
      <c r="AG115" s="496">
        <v>741.75</v>
      </c>
      <c r="AH115" s="496">
        <v>0</v>
      </c>
      <c r="AI115" s="496">
        <v>37.5</v>
      </c>
      <c r="AJ115" s="496">
        <v>181.84729170378088</v>
      </c>
      <c r="AK115" s="496">
        <v>33.933059149859758</v>
      </c>
      <c r="AL115" s="496">
        <v>-15.698950010182337</v>
      </c>
      <c r="AM115" s="496">
        <v>-3.2225337709603896E-2</v>
      </c>
      <c r="AN115" s="496">
        <v>99</v>
      </c>
      <c r="AO115" s="496">
        <v>99</v>
      </c>
      <c r="AP115" s="496">
        <v>99</v>
      </c>
      <c r="AQ115" s="496">
        <v>99</v>
      </c>
      <c r="AR115" s="496">
        <v>198.1875</v>
      </c>
      <c r="AS115" s="496">
        <v>29.601062368938113</v>
      </c>
      <c r="AT115" s="496"/>
      <c r="AU115" s="496"/>
    </row>
    <row r="116" spans="1:47">
      <c r="A116" s="496">
        <v>3</v>
      </c>
      <c r="B116" s="496">
        <v>50</v>
      </c>
      <c r="C116" s="496">
        <v>2024</v>
      </c>
      <c r="D116" s="496">
        <v>99</v>
      </c>
      <c r="E116" s="496">
        <v>50</v>
      </c>
      <c r="F116" s="496">
        <v>99</v>
      </c>
      <c r="G116" s="496">
        <v>99</v>
      </c>
      <c r="H116" s="496">
        <v>99</v>
      </c>
      <c r="I116" s="496">
        <v>99</v>
      </c>
      <c r="J116" s="496">
        <v>999</v>
      </c>
      <c r="K116" s="496">
        <v>99</v>
      </c>
      <c r="L116" s="496">
        <v>99</v>
      </c>
      <c r="M116" s="496">
        <v>99</v>
      </c>
      <c r="N116" s="496">
        <v>99</v>
      </c>
      <c r="O116" s="496">
        <v>99</v>
      </c>
      <c r="P116" s="496">
        <v>9999</v>
      </c>
      <c r="Q116" s="496">
        <v>12</v>
      </c>
      <c r="R116" s="496">
        <v>16</v>
      </c>
      <c r="S116" s="496">
        <v>4.5625</v>
      </c>
      <c r="T116" s="496">
        <v>7.3125</v>
      </c>
      <c r="U116" s="496">
        <v>244.6</v>
      </c>
      <c r="V116" s="496">
        <v>12.5</v>
      </c>
      <c r="W116" s="496">
        <v>62.5</v>
      </c>
      <c r="X116" s="496">
        <v>12.5</v>
      </c>
      <c r="Y116" s="496">
        <v>117.39569838797328</v>
      </c>
      <c r="Z116" s="496">
        <v>1.223149111923808</v>
      </c>
      <c r="AA116" s="496">
        <v>2.5426057008509986</v>
      </c>
      <c r="AB116" s="496">
        <v>58.777465941466417</v>
      </c>
      <c r="AC116" s="496">
        <v>91.989800623344564</v>
      </c>
      <c r="AD116" s="496">
        <v>64.685783520311446</v>
      </c>
      <c r="AE116" s="496">
        <v>0.98643649815043133</v>
      </c>
      <c r="AF116" s="496">
        <v>0.97424751353543326</v>
      </c>
      <c r="AG116" s="496">
        <v>644.8125</v>
      </c>
      <c r="AH116" s="496">
        <v>0</v>
      </c>
      <c r="AI116" s="496">
        <v>37.5</v>
      </c>
      <c r="AJ116" s="496">
        <v>202.05358780222139</v>
      </c>
      <c r="AK116" s="496">
        <v>50.531040450658637</v>
      </c>
      <c r="AL116" s="496">
        <v>59.817619022387262</v>
      </c>
      <c r="AM116" s="496">
        <v>-8.6820775935906376</v>
      </c>
      <c r="AN116" s="496">
        <v>99</v>
      </c>
      <c r="AO116" s="496">
        <v>99</v>
      </c>
      <c r="AP116" s="496">
        <v>99</v>
      </c>
      <c r="AQ116" s="496">
        <v>99</v>
      </c>
      <c r="AR116" s="496">
        <v>197.6875</v>
      </c>
      <c r="AS116" s="496">
        <v>29.401008204647113</v>
      </c>
      <c r="AT116" s="496"/>
      <c r="AU116" s="496"/>
    </row>
    <row r="117" spans="1:47">
      <c r="A117" s="496">
        <v>3</v>
      </c>
      <c r="B117" s="496">
        <v>51</v>
      </c>
      <c r="C117" s="496">
        <v>2024</v>
      </c>
      <c r="D117" s="496">
        <v>99</v>
      </c>
      <c r="E117" s="496">
        <v>51</v>
      </c>
      <c r="F117" s="496">
        <v>99</v>
      </c>
      <c r="G117" s="496">
        <v>99</v>
      </c>
      <c r="H117" s="496">
        <v>99</v>
      </c>
      <c r="I117" s="496">
        <v>99</v>
      </c>
      <c r="J117" s="496">
        <v>999</v>
      </c>
      <c r="K117" s="496">
        <v>99</v>
      </c>
      <c r="L117" s="496">
        <v>99</v>
      </c>
      <c r="M117" s="496">
        <v>99</v>
      </c>
      <c r="N117" s="496">
        <v>99</v>
      </c>
      <c r="O117" s="496">
        <v>99</v>
      </c>
      <c r="P117" s="496">
        <v>9999</v>
      </c>
      <c r="Q117" s="496">
        <v>3</v>
      </c>
      <c r="R117" s="496">
        <v>9</v>
      </c>
      <c r="S117" s="496">
        <v>4.8888888888888884</v>
      </c>
      <c r="T117" s="496">
        <v>6.8888888888888884</v>
      </c>
      <c r="U117" s="496">
        <v>227.75555555555556</v>
      </c>
      <c r="V117" s="496">
        <v>33.333333333333343</v>
      </c>
      <c r="W117" s="496">
        <v>66.666666666666686</v>
      </c>
      <c r="X117" s="496">
        <v>0</v>
      </c>
      <c r="Y117" s="496">
        <v>71.61896259000919</v>
      </c>
      <c r="Z117" s="496">
        <v>1.1967032904743331</v>
      </c>
      <c r="AA117" s="496">
        <v>1.3698697784375469</v>
      </c>
      <c r="AB117" s="496">
        <v>94.904546950420141</v>
      </c>
      <c r="AC117" s="496">
        <v>40.24512583276033</v>
      </c>
      <c r="AD117" s="496">
        <v>39.913984194781072</v>
      </c>
      <c r="AE117" s="496">
        <v>0.55487053020961763</v>
      </c>
      <c r="AF117" s="496">
        <v>0.51027508004009914</v>
      </c>
      <c r="AG117" s="496">
        <v>586.66666666666652</v>
      </c>
      <c r="AH117" s="496">
        <v>0</v>
      </c>
      <c r="AI117" s="496">
        <v>55.555555555555557</v>
      </c>
      <c r="AJ117" s="496">
        <v>164.74087396743877</v>
      </c>
      <c r="AK117" s="496">
        <v>88.494587589183482</v>
      </c>
      <c r="AL117" s="496">
        <v>28.096960829806044</v>
      </c>
      <c r="AM117" s="496">
        <v>86.042666923793362</v>
      </c>
      <c r="AN117" s="496">
        <v>99</v>
      </c>
      <c r="AO117" s="496">
        <v>99</v>
      </c>
      <c r="AP117" s="496">
        <v>99</v>
      </c>
      <c r="AQ117" s="496">
        <v>99</v>
      </c>
      <c r="AR117" s="496">
        <v>194.22222222222223</v>
      </c>
      <c r="AS117" s="496">
        <v>30.033275785507058</v>
      </c>
      <c r="AT117" s="496"/>
      <c r="AU117" s="496"/>
    </row>
    <row r="118" spans="1:47">
      <c r="A118" s="496">
        <v>3</v>
      </c>
      <c r="B118" s="496">
        <v>52</v>
      </c>
      <c r="C118" s="496">
        <v>2024</v>
      </c>
      <c r="D118" s="496">
        <v>99</v>
      </c>
      <c r="E118" s="496">
        <v>52</v>
      </c>
      <c r="F118" s="496">
        <v>99</v>
      </c>
      <c r="G118" s="496">
        <v>99</v>
      </c>
      <c r="H118" s="496">
        <v>99</v>
      </c>
      <c r="I118" s="496">
        <v>99</v>
      </c>
      <c r="J118" s="496">
        <v>999</v>
      </c>
      <c r="K118" s="496">
        <v>99</v>
      </c>
      <c r="L118" s="496">
        <v>99</v>
      </c>
      <c r="M118" s="496">
        <v>99</v>
      </c>
      <c r="N118" s="496">
        <v>99</v>
      </c>
      <c r="O118" s="496">
        <v>99</v>
      </c>
      <c r="P118" s="496">
        <v>9999</v>
      </c>
      <c r="Q118" s="496">
        <v>1</v>
      </c>
      <c r="R118" s="496">
        <v>2</v>
      </c>
      <c r="S118" s="496">
        <v>6.5</v>
      </c>
      <c r="T118" s="496">
        <v>9.5</v>
      </c>
      <c r="U118" s="496">
        <v>371.25</v>
      </c>
      <c r="V118" s="496">
        <v>100</v>
      </c>
      <c r="W118" s="496">
        <v>100</v>
      </c>
      <c r="X118" s="496">
        <v>100</v>
      </c>
      <c r="Y118" s="496">
        <v>8.4499999999997932</v>
      </c>
      <c r="Z118" s="496">
        <v>0.5</v>
      </c>
      <c r="AA118" s="496">
        <v>0.5</v>
      </c>
      <c r="AB118" s="496">
        <v>100.00000000001106</v>
      </c>
      <c r="AC118" s="496">
        <v>100.00000000001106</v>
      </c>
      <c r="AD118" s="496">
        <v>100</v>
      </c>
      <c r="AE118" s="496">
        <v>0.12330456226880392</v>
      </c>
      <c r="AF118" s="496">
        <v>0.18483717773918121</v>
      </c>
      <c r="AG118" s="496">
        <v>678</v>
      </c>
      <c r="AH118" s="496">
        <v>0</v>
      </c>
      <c r="AI118" s="496">
        <v>100</v>
      </c>
      <c r="AJ118" s="496">
        <v>0</v>
      </c>
      <c r="AK118" s="496"/>
      <c r="AL118" s="496"/>
      <c r="AM118" s="496"/>
      <c r="AN118" s="496">
        <v>99</v>
      </c>
      <c r="AO118" s="496">
        <v>99</v>
      </c>
      <c r="AP118" s="496">
        <v>99</v>
      </c>
      <c r="AQ118" s="496">
        <v>99</v>
      </c>
      <c r="AR118" s="496">
        <v>224.5</v>
      </c>
      <c r="AS118" s="496">
        <v>32.856796357811994</v>
      </c>
      <c r="AT118" s="496"/>
      <c r="AU118" s="496"/>
    </row>
    <row r="119" spans="1:47">
      <c r="A119" s="496">
        <v>3</v>
      </c>
      <c r="B119" s="496">
        <v>53</v>
      </c>
      <c r="C119" s="496">
        <v>2023</v>
      </c>
      <c r="D119" s="496">
        <v>99</v>
      </c>
      <c r="E119" s="496">
        <v>1</v>
      </c>
      <c r="F119" s="496">
        <v>99</v>
      </c>
      <c r="G119" s="496">
        <v>99</v>
      </c>
      <c r="H119" s="496">
        <v>99</v>
      </c>
      <c r="I119" s="496">
        <v>99</v>
      </c>
      <c r="J119" s="496">
        <v>999</v>
      </c>
      <c r="K119" s="496">
        <v>99</v>
      </c>
      <c r="L119" s="496">
        <v>99</v>
      </c>
      <c r="M119" s="496">
        <v>99</v>
      </c>
      <c r="N119" s="496">
        <v>99</v>
      </c>
      <c r="O119" s="496">
        <v>99</v>
      </c>
      <c r="P119" s="496">
        <v>9999</v>
      </c>
      <c r="Q119" s="496">
        <v>9</v>
      </c>
      <c r="R119" s="496">
        <v>45</v>
      </c>
      <c r="S119" s="496">
        <v>3.3777777777777782</v>
      </c>
      <c r="T119" s="496">
        <v>6.2</v>
      </c>
      <c r="U119" s="496">
        <v>245.00888888888889</v>
      </c>
      <c r="V119" s="496">
        <v>6.6666666666666687</v>
      </c>
      <c r="W119" s="496">
        <v>40</v>
      </c>
      <c r="X119" s="496">
        <v>0</v>
      </c>
      <c r="Y119" s="496">
        <v>56.883056732298257</v>
      </c>
      <c r="Z119" s="496">
        <v>1.0389928646720856</v>
      </c>
      <c r="AA119" s="496">
        <v>1.4236104336041737</v>
      </c>
      <c r="AB119" s="496">
        <v>24.355590966444396</v>
      </c>
      <c r="AC119" s="496">
        <v>45.013416610262361</v>
      </c>
      <c r="AD119" s="496">
        <v>57.992397503877058</v>
      </c>
      <c r="AE119" s="496">
        <v>2.6239067055393597</v>
      </c>
      <c r="AF119" s="496">
        <v>2.5381654874505233</v>
      </c>
      <c r="AG119" s="496">
        <v>853.62222222222226</v>
      </c>
      <c r="AH119" s="496">
        <v>0</v>
      </c>
      <c r="AI119" s="496">
        <v>6.6666666666666687</v>
      </c>
      <c r="AJ119" s="496">
        <v>219.41267955753423</v>
      </c>
      <c r="AK119" s="496">
        <v>47.711236315827449</v>
      </c>
      <c r="AL119" s="496">
        <v>-4.0025275556733497</v>
      </c>
      <c r="AM119" s="496">
        <v>-52.059674006625663</v>
      </c>
      <c r="AN119" s="496">
        <v>99</v>
      </c>
      <c r="AO119" s="496">
        <v>99</v>
      </c>
      <c r="AP119" s="496">
        <v>99</v>
      </c>
      <c r="AQ119" s="496">
        <v>99</v>
      </c>
      <c r="AR119" s="496">
        <v>207.28888888888889</v>
      </c>
      <c r="AS119" s="496">
        <v>27.119163348997713</v>
      </c>
      <c r="AT119" s="496"/>
      <c r="AU119" s="496"/>
    </row>
    <row r="120" spans="1:47">
      <c r="A120" s="496">
        <v>3</v>
      </c>
      <c r="B120" s="496">
        <v>54</v>
      </c>
      <c r="C120" s="496">
        <v>2023</v>
      </c>
      <c r="D120" s="496">
        <v>99</v>
      </c>
      <c r="E120" s="496">
        <v>2</v>
      </c>
      <c r="F120" s="496">
        <v>99</v>
      </c>
      <c r="G120" s="496">
        <v>99</v>
      </c>
      <c r="H120" s="496">
        <v>99</v>
      </c>
      <c r="I120" s="496">
        <v>99</v>
      </c>
      <c r="J120" s="496">
        <v>999</v>
      </c>
      <c r="K120" s="496">
        <v>99</v>
      </c>
      <c r="L120" s="496">
        <v>99</v>
      </c>
      <c r="M120" s="496">
        <v>99</v>
      </c>
      <c r="N120" s="496">
        <v>99</v>
      </c>
      <c r="O120" s="496">
        <v>99</v>
      </c>
      <c r="P120" s="496">
        <v>9999</v>
      </c>
      <c r="Q120" s="496">
        <v>11</v>
      </c>
      <c r="R120" s="496">
        <v>35</v>
      </c>
      <c r="S120" s="496">
        <v>4.2571428571428562</v>
      </c>
      <c r="T120" s="496">
        <v>6.5428571428571436</v>
      </c>
      <c r="U120" s="496">
        <v>276.10000000000002</v>
      </c>
      <c r="V120" s="496">
        <v>8.5714285714285694</v>
      </c>
      <c r="W120" s="496">
        <v>60</v>
      </c>
      <c r="X120" s="496">
        <v>17.142857142857139</v>
      </c>
      <c r="Y120" s="496">
        <v>64.19757004747143</v>
      </c>
      <c r="Z120" s="496">
        <v>0.76877851697564115</v>
      </c>
      <c r="AA120" s="496">
        <v>1.6960939519606661</v>
      </c>
      <c r="AB120" s="496">
        <v>72.161310203172221</v>
      </c>
      <c r="AC120" s="496">
        <v>64.161993277147047</v>
      </c>
      <c r="AD120" s="496">
        <v>35.30952465379908</v>
      </c>
      <c r="AE120" s="496">
        <v>2.0408163265306123</v>
      </c>
      <c r="AF120" s="496">
        <v>2.224641481304817</v>
      </c>
      <c r="AG120" s="496">
        <v>707.65714285714307</v>
      </c>
      <c r="AH120" s="496">
        <v>0</v>
      </c>
      <c r="AI120" s="496">
        <v>14.285714285714288</v>
      </c>
      <c r="AJ120" s="496">
        <v>186.26815429944688</v>
      </c>
      <c r="AK120" s="496">
        <v>67.810809481005847</v>
      </c>
      <c r="AL120" s="496">
        <v>58.652679756059115</v>
      </c>
      <c r="AM120" s="496">
        <v>24.123993098006544</v>
      </c>
      <c r="AN120" s="496">
        <v>99</v>
      </c>
      <c r="AO120" s="496">
        <v>99</v>
      </c>
      <c r="AP120" s="496">
        <v>99</v>
      </c>
      <c r="AQ120" s="496">
        <v>99</v>
      </c>
      <c r="AR120" s="496">
        <v>209.82857142857139</v>
      </c>
      <c r="AS120" s="496">
        <v>29.370046011483339</v>
      </c>
      <c r="AT120" s="496"/>
      <c r="AU120" s="496"/>
    </row>
    <row r="121" spans="1:47">
      <c r="A121" s="496">
        <v>3</v>
      </c>
      <c r="B121" s="496">
        <v>55</v>
      </c>
      <c r="C121" s="496">
        <v>2023</v>
      </c>
      <c r="D121" s="496">
        <v>99</v>
      </c>
      <c r="E121" s="496">
        <v>3</v>
      </c>
      <c r="F121" s="496">
        <v>99</v>
      </c>
      <c r="G121" s="496">
        <v>99</v>
      </c>
      <c r="H121" s="496">
        <v>99</v>
      </c>
      <c r="I121" s="496">
        <v>99</v>
      </c>
      <c r="J121" s="496">
        <v>999</v>
      </c>
      <c r="K121" s="496">
        <v>99</v>
      </c>
      <c r="L121" s="496">
        <v>99</v>
      </c>
      <c r="M121" s="496">
        <v>99</v>
      </c>
      <c r="N121" s="496">
        <v>99</v>
      </c>
      <c r="O121" s="496">
        <v>99</v>
      </c>
      <c r="P121" s="496">
        <v>9999</v>
      </c>
      <c r="Q121" s="496">
        <v>5</v>
      </c>
      <c r="R121" s="496">
        <v>14</v>
      </c>
      <c r="S121" s="496">
        <v>4.8571428571428559</v>
      </c>
      <c r="T121" s="496">
        <v>8.1428571428571388</v>
      </c>
      <c r="U121" s="496">
        <v>282.47142857142859</v>
      </c>
      <c r="V121" s="496">
        <v>35.714285714285722</v>
      </c>
      <c r="W121" s="496">
        <v>92.857142857142875</v>
      </c>
      <c r="X121" s="496">
        <v>7.1428571428571441</v>
      </c>
      <c r="Y121" s="496">
        <v>39.701321111005555</v>
      </c>
      <c r="Z121" s="496">
        <v>1.1866605518454409</v>
      </c>
      <c r="AA121" s="496">
        <v>1.1866605518454445</v>
      </c>
      <c r="AB121" s="496">
        <v>90.474820383329188</v>
      </c>
      <c r="AC121" s="496">
        <v>65.885127866525437</v>
      </c>
      <c r="AD121" s="496">
        <v>67.391304347825923</v>
      </c>
      <c r="AE121" s="496">
        <v>0.81632653061224492</v>
      </c>
      <c r="AF121" s="496">
        <v>0.91039139048667983</v>
      </c>
      <c r="AG121" s="496">
        <v>649.5</v>
      </c>
      <c r="AH121" s="496">
        <v>0</v>
      </c>
      <c r="AI121" s="496">
        <v>50</v>
      </c>
      <c r="AJ121" s="496">
        <v>67.303948090520109</v>
      </c>
      <c r="AK121" s="496">
        <v>79.610991480510549</v>
      </c>
      <c r="AL121" s="496">
        <v>80.312150429587646</v>
      </c>
      <c r="AM121" s="496">
        <v>82.816315476390869</v>
      </c>
      <c r="AN121" s="496">
        <v>99</v>
      </c>
      <c r="AO121" s="496">
        <v>99</v>
      </c>
      <c r="AP121" s="496">
        <v>99</v>
      </c>
      <c r="AQ121" s="496">
        <v>99</v>
      </c>
      <c r="AR121" s="496">
        <v>210.21428571428575</v>
      </c>
      <c r="AS121" s="496">
        <v>30.341970299057657</v>
      </c>
      <c r="AT121" s="496"/>
      <c r="AU121" s="496"/>
    </row>
    <row r="122" spans="1:47">
      <c r="A122" s="496">
        <v>3</v>
      </c>
      <c r="B122" s="496">
        <v>56</v>
      </c>
      <c r="C122" s="496">
        <v>2023</v>
      </c>
      <c r="D122" s="496">
        <v>99</v>
      </c>
      <c r="E122" s="496">
        <v>4</v>
      </c>
      <c r="F122" s="496">
        <v>99</v>
      </c>
      <c r="G122" s="496">
        <v>99</v>
      </c>
      <c r="H122" s="496">
        <v>99</v>
      </c>
      <c r="I122" s="496">
        <v>99</v>
      </c>
      <c r="J122" s="496">
        <v>999</v>
      </c>
      <c r="K122" s="496">
        <v>99</v>
      </c>
      <c r="L122" s="496">
        <v>99</v>
      </c>
      <c r="M122" s="496">
        <v>99</v>
      </c>
      <c r="N122" s="496">
        <v>99</v>
      </c>
      <c r="O122" s="496">
        <v>99</v>
      </c>
      <c r="P122" s="496">
        <v>9999</v>
      </c>
      <c r="Q122" s="496">
        <v>11</v>
      </c>
      <c r="R122" s="496">
        <v>23</v>
      </c>
      <c r="S122" s="496">
        <v>4.3478260869565215</v>
      </c>
      <c r="T122" s="496">
        <v>7.695652173913043</v>
      </c>
      <c r="U122" s="496">
        <v>272.73478260869558</v>
      </c>
      <c r="V122" s="496">
        <v>21.739130434782609</v>
      </c>
      <c r="W122" s="496">
        <v>73.913043478260875</v>
      </c>
      <c r="X122" s="496">
        <v>8.695652173913043</v>
      </c>
      <c r="Y122" s="496">
        <v>48.701643653145595</v>
      </c>
      <c r="Z122" s="496">
        <v>1.5494373635830845</v>
      </c>
      <c r="AA122" s="496">
        <v>1.6794093839850397</v>
      </c>
      <c r="AB122" s="496">
        <v>66.468817447027149</v>
      </c>
      <c r="AC122" s="496">
        <v>26.698463957628128</v>
      </c>
      <c r="AD122" s="496">
        <v>44.168973599962882</v>
      </c>
      <c r="AE122" s="496">
        <v>1.341107871720117</v>
      </c>
      <c r="AF122" s="496">
        <v>1.4440889479046912</v>
      </c>
      <c r="AG122" s="496">
        <v>799.42105263157907</v>
      </c>
      <c r="AH122" s="496">
        <v>0</v>
      </c>
      <c r="AI122" s="496">
        <v>26.086956521739129</v>
      </c>
      <c r="AJ122" s="496">
        <v>211.99858882089237</v>
      </c>
      <c r="AK122" s="496">
        <v>15.92723647582625</v>
      </c>
      <c r="AL122" s="496">
        <v>-0.72821383779854432</v>
      </c>
      <c r="AM122" s="496">
        <v>-54.72007701881121</v>
      </c>
      <c r="AN122" s="496">
        <v>99</v>
      </c>
      <c r="AO122" s="496">
        <v>99</v>
      </c>
      <c r="AP122" s="496">
        <v>99</v>
      </c>
      <c r="AQ122" s="496">
        <v>99</v>
      </c>
      <c r="AR122" s="496">
        <v>209.42105263157899</v>
      </c>
      <c r="AS122" s="496">
        <v>30.514280638229771</v>
      </c>
      <c r="AT122" s="496"/>
      <c r="AU122" s="496"/>
    </row>
    <row r="123" spans="1:47">
      <c r="A123" s="496">
        <v>3</v>
      </c>
      <c r="B123" s="496">
        <v>57</v>
      </c>
      <c r="C123" s="496">
        <v>2023</v>
      </c>
      <c r="D123" s="496">
        <v>99</v>
      </c>
      <c r="E123" s="496">
        <v>5</v>
      </c>
      <c r="F123" s="496">
        <v>99</v>
      </c>
      <c r="G123" s="496">
        <v>99</v>
      </c>
      <c r="H123" s="496">
        <v>99</v>
      </c>
      <c r="I123" s="496">
        <v>99</v>
      </c>
      <c r="J123" s="496">
        <v>999</v>
      </c>
      <c r="K123" s="496">
        <v>99</v>
      </c>
      <c r="L123" s="496">
        <v>99</v>
      </c>
      <c r="M123" s="496">
        <v>99</v>
      </c>
      <c r="N123" s="496">
        <v>99</v>
      </c>
      <c r="O123" s="496">
        <v>99</v>
      </c>
      <c r="P123" s="496">
        <v>9999</v>
      </c>
      <c r="Q123" s="496">
        <v>4</v>
      </c>
      <c r="R123" s="496">
        <v>8</v>
      </c>
      <c r="S123" s="496">
        <v>5.25</v>
      </c>
      <c r="T123" s="496">
        <v>7.125</v>
      </c>
      <c r="U123" s="496">
        <v>211.95</v>
      </c>
      <c r="V123" s="496">
        <v>25</v>
      </c>
      <c r="W123" s="496">
        <v>62.5</v>
      </c>
      <c r="X123" s="496">
        <v>0</v>
      </c>
      <c r="Y123" s="496">
        <v>87.874527025754205</v>
      </c>
      <c r="Z123" s="496">
        <v>1.19895788082818</v>
      </c>
      <c r="AA123" s="496">
        <v>1.2686114456365278</v>
      </c>
      <c r="AB123" s="496">
        <v>58.64536536179876</v>
      </c>
      <c r="AC123" s="496">
        <v>14.604816984481252</v>
      </c>
      <c r="AD123" s="496">
        <v>-43.145624988838669</v>
      </c>
      <c r="AE123" s="496">
        <v>0.4664723032069969</v>
      </c>
      <c r="AF123" s="496">
        <v>0.39034532992191728</v>
      </c>
      <c r="AG123" s="496">
        <v>646.375</v>
      </c>
      <c r="AH123" s="496">
        <v>0</v>
      </c>
      <c r="AI123" s="496">
        <v>62.5</v>
      </c>
      <c r="AJ123" s="496">
        <v>39.934125444286352</v>
      </c>
      <c r="AK123" s="496">
        <v>-7.0976088692598287</v>
      </c>
      <c r="AL123" s="496">
        <v>60.358445812772111</v>
      </c>
      <c r="AM123" s="496">
        <v>-16.643401787631237</v>
      </c>
      <c r="AN123" s="496">
        <v>99</v>
      </c>
      <c r="AO123" s="496">
        <v>99</v>
      </c>
      <c r="AP123" s="496">
        <v>99</v>
      </c>
      <c r="AQ123" s="496">
        <v>99</v>
      </c>
      <c r="AR123" s="496">
        <v>184.125</v>
      </c>
      <c r="AS123" s="496">
        <v>31.935457515903476</v>
      </c>
      <c r="AT123" s="496"/>
      <c r="AU123" s="496"/>
    </row>
    <row r="124" spans="1:47">
      <c r="A124" s="496">
        <v>3</v>
      </c>
      <c r="B124" s="496">
        <v>58</v>
      </c>
      <c r="C124" s="496">
        <v>2023</v>
      </c>
      <c r="D124" s="496">
        <v>99</v>
      </c>
      <c r="E124" s="496">
        <v>6</v>
      </c>
      <c r="F124" s="496">
        <v>99</v>
      </c>
      <c r="G124" s="496">
        <v>99</v>
      </c>
      <c r="H124" s="496">
        <v>99</v>
      </c>
      <c r="I124" s="496">
        <v>99</v>
      </c>
      <c r="J124" s="496">
        <v>999</v>
      </c>
      <c r="K124" s="496">
        <v>99</v>
      </c>
      <c r="L124" s="496">
        <v>99</v>
      </c>
      <c r="M124" s="496">
        <v>99</v>
      </c>
      <c r="N124" s="496">
        <v>99</v>
      </c>
      <c r="O124" s="496">
        <v>99</v>
      </c>
      <c r="P124" s="496">
        <v>9999</v>
      </c>
      <c r="Q124" s="496">
        <v>5</v>
      </c>
      <c r="R124" s="496">
        <v>10</v>
      </c>
      <c r="S124" s="496">
        <v>4.2</v>
      </c>
      <c r="T124" s="496">
        <v>7.3</v>
      </c>
      <c r="U124" s="496">
        <v>235.77000000000004</v>
      </c>
      <c r="V124" s="496">
        <v>20</v>
      </c>
      <c r="W124" s="496">
        <v>60</v>
      </c>
      <c r="X124" s="496">
        <v>10</v>
      </c>
      <c r="Y124" s="496">
        <v>51.319665821203237</v>
      </c>
      <c r="Z124" s="496">
        <v>0.97979589711327109</v>
      </c>
      <c r="AA124" s="496">
        <v>1.1000000000000012</v>
      </c>
      <c r="AB124" s="496">
        <v>69.598354473162175</v>
      </c>
      <c r="AC124" s="496">
        <v>30.023932485966359</v>
      </c>
      <c r="AD124" s="496">
        <v>31.546458808571</v>
      </c>
      <c r="AE124" s="496">
        <v>0.58309037900874605</v>
      </c>
      <c r="AF124" s="496">
        <v>0.54276786055490955</v>
      </c>
      <c r="AG124" s="496">
        <v>694.3</v>
      </c>
      <c r="AH124" s="496">
        <v>0</v>
      </c>
      <c r="AI124" s="496">
        <v>20</v>
      </c>
      <c r="AJ124" s="496">
        <v>164.29062663463205</v>
      </c>
      <c r="AK124" s="496">
        <v>26.688746805791855</v>
      </c>
      <c r="AL124" s="496">
        <v>56.003859011209158</v>
      </c>
      <c r="AM124" s="496">
        <v>-31.968435232143992</v>
      </c>
      <c r="AN124" s="496">
        <v>99</v>
      </c>
      <c r="AO124" s="496">
        <v>99</v>
      </c>
      <c r="AP124" s="496">
        <v>99</v>
      </c>
      <c r="AQ124" s="496">
        <v>99</v>
      </c>
      <c r="AR124" s="496">
        <v>198.5</v>
      </c>
      <c r="AS124" s="496">
        <v>29.686525988606174</v>
      </c>
      <c r="AT124" s="496"/>
      <c r="AU124" s="496"/>
    </row>
    <row r="125" spans="1:47">
      <c r="A125" s="496">
        <v>3</v>
      </c>
      <c r="B125" s="496">
        <v>59</v>
      </c>
      <c r="C125" s="496">
        <v>2023</v>
      </c>
      <c r="D125" s="496">
        <v>99</v>
      </c>
      <c r="E125" s="496">
        <v>7</v>
      </c>
      <c r="F125" s="496">
        <v>99</v>
      </c>
      <c r="G125" s="496">
        <v>99</v>
      </c>
      <c r="H125" s="496">
        <v>99</v>
      </c>
      <c r="I125" s="496">
        <v>99</v>
      </c>
      <c r="J125" s="496">
        <v>999</v>
      </c>
      <c r="K125" s="496">
        <v>99</v>
      </c>
      <c r="L125" s="496">
        <v>99</v>
      </c>
      <c r="M125" s="496">
        <v>99</v>
      </c>
      <c r="N125" s="496">
        <v>99</v>
      </c>
      <c r="O125" s="496">
        <v>99</v>
      </c>
      <c r="P125" s="496">
        <v>9999</v>
      </c>
      <c r="Q125" s="496">
        <v>4</v>
      </c>
      <c r="R125" s="496">
        <v>11</v>
      </c>
      <c r="S125" s="496">
        <v>4.3636363636363633</v>
      </c>
      <c r="T125" s="496">
        <v>7.5454545454545459</v>
      </c>
      <c r="U125" s="496">
        <v>288.57272727272726</v>
      </c>
      <c r="V125" s="496">
        <v>18.181818181818183</v>
      </c>
      <c r="W125" s="496">
        <v>72.727272727272734</v>
      </c>
      <c r="X125" s="496">
        <v>0</v>
      </c>
      <c r="Y125" s="496">
        <v>56.585576236497992</v>
      </c>
      <c r="Z125" s="496">
        <v>1.1499191491521401</v>
      </c>
      <c r="AA125" s="496">
        <v>1.6713433009863827</v>
      </c>
      <c r="AB125" s="496">
        <v>8.3001735374905277</v>
      </c>
      <c r="AC125" s="496">
        <v>38.052352983978444</v>
      </c>
      <c r="AD125" s="496">
        <v>74.822274631723701</v>
      </c>
      <c r="AE125" s="496">
        <v>0.6413994169096211</v>
      </c>
      <c r="AF125" s="496">
        <v>0.73075795044299452</v>
      </c>
      <c r="AG125" s="496">
        <v>728.36363636363649</v>
      </c>
      <c r="AH125" s="496">
        <v>0</v>
      </c>
      <c r="AI125" s="496">
        <v>36.363636363636367</v>
      </c>
      <c r="AJ125" s="496">
        <v>94.514330541383984</v>
      </c>
      <c r="AK125" s="496">
        <v>48.568571364551552</v>
      </c>
      <c r="AL125" s="496">
        <v>-3.9814013462274023</v>
      </c>
      <c r="AM125" s="496">
        <v>-43.366366177290558</v>
      </c>
      <c r="AN125" s="496">
        <v>99</v>
      </c>
      <c r="AO125" s="496">
        <v>99</v>
      </c>
      <c r="AP125" s="496">
        <v>99</v>
      </c>
      <c r="AQ125" s="496">
        <v>99</v>
      </c>
      <c r="AR125" s="496">
        <v>212.27272727272728</v>
      </c>
      <c r="AS125" s="496">
        <v>29.893978860047127</v>
      </c>
      <c r="AT125" s="496"/>
      <c r="AU125" s="496"/>
    </row>
    <row r="126" spans="1:47">
      <c r="A126" s="496">
        <v>3</v>
      </c>
      <c r="B126" s="496">
        <v>60</v>
      </c>
      <c r="C126" s="496">
        <v>2023</v>
      </c>
      <c r="D126" s="496">
        <v>99</v>
      </c>
      <c r="E126" s="496">
        <v>8</v>
      </c>
      <c r="F126" s="496">
        <v>99</v>
      </c>
      <c r="G126" s="496">
        <v>99</v>
      </c>
      <c r="H126" s="496">
        <v>99</v>
      </c>
      <c r="I126" s="496">
        <v>99</v>
      </c>
      <c r="J126" s="496">
        <v>999</v>
      </c>
      <c r="K126" s="496">
        <v>99</v>
      </c>
      <c r="L126" s="496">
        <v>99</v>
      </c>
      <c r="M126" s="496">
        <v>99</v>
      </c>
      <c r="N126" s="496">
        <v>99</v>
      </c>
      <c r="O126" s="496">
        <v>99</v>
      </c>
      <c r="P126" s="496">
        <v>9999</v>
      </c>
      <c r="Q126" s="496">
        <v>6</v>
      </c>
      <c r="R126" s="496">
        <v>21</v>
      </c>
      <c r="S126" s="496">
        <v>3.952380952380953</v>
      </c>
      <c r="T126" s="496">
        <v>7.9523809523809508</v>
      </c>
      <c r="U126" s="496">
        <v>236.99999999999997</v>
      </c>
      <c r="V126" s="496">
        <v>4.7619047619047636</v>
      </c>
      <c r="W126" s="496">
        <v>90.476190476190439</v>
      </c>
      <c r="X126" s="496">
        <v>0</v>
      </c>
      <c r="Y126" s="496">
        <v>41.460687059293008</v>
      </c>
      <c r="Z126" s="496">
        <v>0.78535345249860256</v>
      </c>
      <c r="AA126" s="496">
        <v>1.1741740958036149</v>
      </c>
      <c r="AB126" s="496">
        <v>84.733967954442733</v>
      </c>
      <c r="AC126" s="496">
        <v>4.5680263064468836</v>
      </c>
      <c r="AD126" s="496">
        <v>10.082021403109419</v>
      </c>
      <c r="AE126" s="496">
        <v>1.2244897959183672</v>
      </c>
      <c r="AF126" s="496">
        <v>1.145758850566986</v>
      </c>
      <c r="AG126" s="496">
        <v>610.66666666666652</v>
      </c>
      <c r="AH126" s="496">
        <v>0</v>
      </c>
      <c r="AI126" s="496">
        <v>4.7619047619047636</v>
      </c>
      <c r="AJ126" s="496">
        <v>208.45310842656775</v>
      </c>
      <c r="AK126" s="496">
        <v>-52.413845862110897</v>
      </c>
      <c r="AL126" s="496">
        <v>11.647290628493485</v>
      </c>
      <c r="AM126" s="496">
        <v>-45.706240004892685</v>
      </c>
      <c r="AN126" s="496">
        <v>99</v>
      </c>
      <c r="AO126" s="496">
        <v>99</v>
      </c>
      <c r="AP126" s="496">
        <v>99</v>
      </c>
      <c r="AQ126" s="496">
        <v>99</v>
      </c>
      <c r="AR126" s="496">
        <v>201.28571428571425</v>
      </c>
      <c r="AS126" s="496">
        <v>28.789633890470043</v>
      </c>
      <c r="AT126" s="496"/>
      <c r="AU126" s="496"/>
    </row>
    <row r="127" spans="1:47">
      <c r="A127" s="496">
        <v>3</v>
      </c>
      <c r="B127" s="496">
        <v>61</v>
      </c>
      <c r="C127" s="496">
        <v>2023</v>
      </c>
      <c r="D127" s="496">
        <v>99</v>
      </c>
      <c r="E127" s="496">
        <v>9</v>
      </c>
      <c r="F127" s="496">
        <v>99</v>
      </c>
      <c r="G127" s="496">
        <v>99</v>
      </c>
      <c r="H127" s="496">
        <v>99</v>
      </c>
      <c r="I127" s="496">
        <v>99</v>
      </c>
      <c r="J127" s="496">
        <v>999</v>
      </c>
      <c r="K127" s="496">
        <v>99</v>
      </c>
      <c r="L127" s="496">
        <v>99</v>
      </c>
      <c r="M127" s="496">
        <v>99</v>
      </c>
      <c r="N127" s="496">
        <v>99</v>
      </c>
      <c r="O127" s="496">
        <v>99</v>
      </c>
      <c r="P127" s="496">
        <v>9999</v>
      </c>
      <c r="Q127" s="496">
        <v>7</v>
      </c>
      <c r="R127" s="496">
        <v>22</v>
      </c>
      <c r="S127" s="496">
        <v>4.4090909090909092</v>
      </c>
      <c r="T127" s="496">
        <v>7.7727272727272716</v>
      </c>
      <c r="U127" s="496">
        <v>266.77272727272725</v>
      </c>
      <c r="V127" s="496">
        <v>9.0909090909090917</v>
      </c>
      <c r="W127" s="496">
        <v>81.818181818181813</v>
      </c>
      <c r="X127" s="496">
        <v>9.0909090909090917</v>
      </c>
      <c r="Y127" s="496">
        <v>55.532481746502512</v>
      </c>
      <c r="Z127" s="496">
        <v>0.77805648948289474</v>
      </c>
      <c r="AA127" s="496">
        <v>1.2034729358976137</v>
      </c>
      <c r="AB127" s="496">
        <v>73.056228287249311</v>
      </c>
      <c r="AC127" s="496">
        <v>57.346349430119609</v>
      </c>
      <c r="AD127" s="496">
        <v>39.055342180859753</v>
      </c>
      <c r="AE127" s="496">
        <v>1.2827988338192422</v>
      </c>
      <c r="AF127" s="496">
        <v>1.3511068302145155</v>
      </c>
      <c r="AG127" s="496">
        <v>639</v>
      </c>
      <c r="AH127" s="496">
        <v>0</v>
      </c>
      <c r="AI127" s="496">
        <v>18.181818181818183</v>
      </c>
      <c r="AJ127" s="496">
        <v>139.77611969275597</v>
      </c>
      <c r="AK127" s="496">
        <v>63.821582948035392</v>
      </c>
      <c r="AL127" s="496">
        <v>18.671794480927879</v>
      </c>
      <c r="AM127" s="496">
        <v>56.382607885697219</v>
      </c>
      <c r="AN127" s="496">
        <v>99</v>
      </c>
      <c r="AO127" s="496">
        <v>99</v>
      </c>
      <c r="AP127" s="496">
        <v>99</v>
      </c>
      <c r="AQ127" s="496">
        <v>99</v>
      </c>
      <c r="AR127" s="496">
        <v>207.5</v>
      </c>
      <c r="AS127" s="496">
        <v>29.448625442078775</v>
      </c>
      <c r="AT127" s="496"/>
      <c r="AU127" s="496"/>
    </row>
    <row r="128" spans="1:47">
      <c r="A128" s="496">
        <v>3</v>
      </c>
      <c r="B128" s="496">
        <v>62</v>
      </c>
      <c r="C128" s="496">
        <v>2023</v>
      </c>
      <c r="D128" s="496">
        <v>99</v>
      </c>
      <c r="E128" s="496">
        <v>10</v>
      </c>
      <c r="F128" s="496">
        <v>99</v>
      </c>
      <c r="G128" s="496">
        <v>99</v>
      </c>
      <c r="H128" s="496">
        <v>99</v>
      </c>
      <c r="I128" s="496">
        <v>99</v>
      </c>
      <c r="J128" s="496">
        <v>999</v>
      </c>
      <c r="K128" s="496">
        <v>99</v>
      </c>
      <c r="L128" s="496">
        <v>99</v>
      </c>
      <c r="M128" s="496">
        <v>99</v>
      </c>
      <c r="N128" s="496">
        <v>99</v>
      </c>
      <c r="O128" s="496">
        <v>99</v>
      </c>
      <c r="P128" s="496">
        <v>9999</v>
      </c>
      <c r="Q128" s="496">
        <v>10</v>
      </c>
      <c r="R128" s="496">
        <v>27</v>
      </c>
      <c r="S128" s="496">
        <v>5.0370370370370381</v>
      </c>
      <c r="T128" s="496">
        <v>8.9629629629629655</v>
      </c>
      <c r="U128" s="496">
        <v>273.5888888888889</v>
      </c>
      <c r="V128" s="496">
        <v>33.333333333333343</v>
      </c>
      <c r="W128" s="496">
        <v>81.481481481481467</v>
      </c>
      <c r="X128" s="496">
        <v>22.222222222222225</v>
      </c>
      <c r="Y128" s="496">
        <v>96.702140362131018</v>
      </c>
      <c r="Z128" s="496">
        <v>0.99931389357274325</v>
      </c>
      <c r="AA128" s="496">
        <v>2.1684860990080632</v>
      </c>
      <c r="AB128" s="496">
        <v>64.630263306903345</v>
      </c>
      <c r="AC128" s="496">
        <v>73.167015883371377</v>
      </c>
      <c r="AD128" s="496">
        <v>59.883205553896381</v>
      </c>
      <c r="AE128" s="496">
        <v>1.5743440233236154</v>
      </c>
      <c r="AF128" s="496">
        <v>1.7005437117245878</v>
      </c>
      <c r="AG128" s="496">
        <v>768.48148148148141</v>
      </c>
      <c r="AH128" s="496">
        <v>0</v>
      </c>
      <c r="AI128" s="496">
        <v>40.740740740740733</v>
      </c>
      <c r="AJ128" s="496">
        <v>212.40045518022811</v>
      </c>
      <c r="AK128" s="496">
        <v>28.991713157735244</v>
      </c>
      <c r="AL128" s="496">
        <v>6.2278076140811756</v>
      </c>
      <c r="AM128" s="496">
        <v>18.226152986224523</v>
      </c>
      <c r="AN128" s="496">
        <v>99</v>
      </c>
      <c r="AO128" s="496">
        <v>99</v>
      </c>
      <c r="AP128" s="496">
        <v>99</v>
      </c>
      <c r="AQ128" s="496">
        <v>99</v>
      </c>
      <c r="AR128" s="496">
        <v>202.18518518518519</v>
      </c>
      <c r="AS128" s="496">
        <v>31.606234251650157</v>
      </c>
      <c r="AT128" s="496"/>
      <c r="AU128" s="496"/>
    </row>
    <row r="129" spans="1:47">
      <c r="A129" s="496">
        <v>3</v>
      </c>
      <c r="B129" s="496">
        <v>63</v>
      </c>
      <c r="C129" s="496">
        <v>2023</v>
      </c>
      <c r="D129" s="496">
        <v>99</v>
      </c>
      <c r="E129" s="496">
        <v>11</v>
      </c>
      <c r="F129" s="496">
        <v>99</v>
      </c>
      <c r="G129" s="496">
        <v>99</v>
      </c>
      <c r="H129" s="496">
        <v>99</v>
      </c>
      <c r="I129" s="496">
        <v>99</v>
      </c>
      <c r="J129" s="496">
        <v>999</v>
      </c>
      <c r="K129" s="496">
        <v>99</v>
      </c>
      <c r="L129" s="496">
        <v>99</v>
      </c>
      <c r="M129" s="496">
        <v>99</v>
      </c>
      <c r="N129" s="496">
        <v>99</v>
      </c>
      <c r="O129" s="496">
        <v>99</v>
      </c>
      <c r="P129" s="496">
        <v>9999</v>
      </c>
      <c r="Q129" s="496">
        <v>7</v>
      </c>
      <c r="R129" s="496">
        <v>19</v>
      </c>
      <c r="S129" s="496">
        <v>3.7368421052631593</v>
      </c>
      <c r="T129" s="496">
        <v>7.3157894736842097</v>
      </c>
      <c r="U129" s="496">
        <v>235.25263157894736</v>
      </c>
      <c r="V129" s="496">
        <v>5.2631578947368443</v>
      </c>
      <c r="W129" s="496">
        <v>73.68421052631578</v>
      </c>
      <c r="X129" s="496">
        <v>5.2631578947368443</v>
      </c>
      <c r="Y129" s="496">
        <v>58.354636025823851</v>
      </c>
      <c r="Z129" s="496">
        <v>1.0683043752728649</v>
      </c>
      <c r="AA129" s="496">
        <v>1.2162336850833009</v>
      </c>
      <c r="AB129" s="496">
        <v>70.433471198733201</v>
      </c>
      <c r="AC129" s="496">
        <v>53.703557841679078</v>
      </c>
      <c r="AD129" s="496">
        <v>50.954044780234995</v>
      </c>
      <c r="AE129" s="496">
        <v>1.1078717201166182</v>
      </c>
      <c r="AF129" s="496">
        <v>1.0289959634848937</v>
      </c>
      <c r="AG129" s="496">
        <v>676.31578947368405</v>
      </c>
      <c r="AH129" s="496">
        <v>0</v>
      </c>
      <c r="AI129" s="496">
        <v>5.2631578947368443</v>
      </c>
      <c r="AJ129" s="496">
        <v>107.05436525015556</v>
      </c>
      <c r="AK129" s="496">
        <v>9.9997969793632713</v>
      </c>
      <c r="AL129" s="496">
        <v>-1.9764557872188304</v>
      </c>
      <c r="AM129" s="496">
        <v>-38.031931595991928</v>
      </c>
      <c r="AN129" s="496">
        <v>99</v>
      </c>
      <c r="AO129" s="496">
        <v>99</v>
      </c>
      <c r="AP129" s="496">
        <v>99</v>
      </c>
      <c r="AQ129" s="496">
        <v>99</v>
      </c>
      <c r="AR129" s="496">
        <v>202.52631578947364</v>
      </c>
      <c r="AS129" s="496">
        <v>27.825669616980939</v>
      </c>
      <c r="AT129" s="496"/>
      <c r="AU129" s="496"/>
    </row>
    <row r="130" spans="1:47">
      <c r="A130" s="496">
        <v>3</v>
      </c>
      <c r="B130" s="496">
        <v>64</v>
      </c>
      <c r="C130" s="496">
        <v>2023</v>
      </c>
      <c r="D130" s="496">
        <v>99</v>
      </c>
      <c r="E130" s="496">
        <v>12</v>
      </c>
      <c r="F130" s="496">
        <v>99</v>
      </c>
      <c r="G130" s="496">
        <v>99</v>
      </c>
      <c r="H130" s="496">
        <v>99</v>
      </c>
      <c r="I130" s="496">
        <v>99</v>
      </c>
      <c r="J130" s="496">
        <v>999</v>
      </c>
      <c r="K130" s="496">
        <v>99</v>
      </c>
      <c r="L130" s="496">
        <v>99</v>
      </c>
      <c r="M130" s="496">
        <v>99</v>
      </c>
      <c r="N130" s="496">
        <v>99</v>
      </c>
      <c r="O130" s="496">
        <v>99</v>
      </c>
      <c r="P130" s="496">
        <v>9999</v>
      </c>
      <c r="Q130" s="496">
        <v>10</v>
      </c>
      <c r="R130" s="496">
        <v>33</v>
      </c>
      <c r="S130" s="496">
        <v>4.1515151515151514</v>
      </c>
      <c r="T130" s="496">
        <v>6.3636363636363633</v>
      </c>
      <c r="U130" s="496">
        <v>177.23333333333338</v>
      </c>
      <c r="V130" s="496">
        <v>6.0606060606060606</v>
      </c>
      <c r="W130" s="496">
        <v>45.454545454545446</v>
      </c>
      <c r="X130" s="496">
        <v>3.0303030303030303</v>
      </c>
      <c r="Y130" s="496">
        <v>68.282357926776356</v>
      </c>
      <c r="Z130" s="496">
        <v>1.2090871117127295</v>
      </c>
      <c r="AA130" s="496">
        <v>2.0123585110162425</v>
      </c>
      <c r="AB130" s="496">
        <v>45.514871204504608</v>
      </c>
      <c r="AC130" s="496">
        <v>51.591324910092546</v>
      </c>
      <c r="AD130" s="496">
        <v>55.02584209372236</v>
      </c>
      <c r="AE130" s="496">
        <v>1.9241982507288635</v>
      </c>
      <c r="AF130" s="496">
        <v>1.3464335522023578</v>
      </c>
      <c r="AG130" s="496">
        <v>629.24242424242414</v>
      </c>
      <c r="AH130" s="496">
        <v>0</v>
      </c>
      <c r="AI130" s="496">
        <v>54.545454545454554</v>
      </c>
      <c r="AJ130" s="496">
        <v>193.90485487897973</v>
      </c>
      <c r="AK130" s="496">
        <v>2.9022623110594634</v>
      </c>
      <c r="AL130" s="496">
        <v>4.101103348803437</v>
      </c>
      <c r="AM130" s="496">
        <v>-26.693434199956485</v>
      </c>
      <c r="AN130" s="496">
        <v>99</v>
      </c>
      <c r="AO130" s="496">
        <v>99</v>
      </c>
      <c r="AP130" s="496">
        <v>99</v>
      </c>
      <c r="AQ130" s="496">
        <v>99</v>
      </c>
      <c r="AR130" s="496">
        <v>182.96969696969697</v>
      </c>
      <c r="AS130" s="496">
        <v>27.679511566689065</v>
      </c>
      <c r="AT130" s="496"/>
      <c r="AU130" s="496"/>
    </row>
    <row r="131" spans="1:47">
      <c r="A131" s="496">
        <v>3</v>
      </c>
      <c r="B131" s="496">
        <v>65</v>
      </c>
      <c r="C131" s="496">
        <v>2023</v>
      </c>
      <c r="D131" s="496">
        <v>99</v>
      </c>
      <c r="E131" s="496">
        <v>13</v>
      </c>
      <c r="F131" s="496">
        <v>99</v>
      </c>
      <c r="G131" s="496">
        <v>99</v>
      </c>
      <c r="H131" s="496">
        <v>99</v>
      </c>
      <c r="I131" s="496">
        <v>99</v>
      </c>
      <c r="J131" s="496">
        <v>999</v>
      </c>
      <c r="K131" s="496">
        <v>99</v>
      </c>
      <c r="L131" s="496">
        <v>99</v>
      </c>
      <c r="M131" s="496">
        <v>99</v>
      </c>
      <c r="N131" s="496">
        <v>99</v>
      </c>
      <c r="O131" s="496">
        <v>99</v>
      </c>
      <c r="P131" s="496">
        <v>9999</v>
      </c>
      <c r="Q131" s="496">
        <v>11</v>
      </c>
      <c r="R131" s="496">
        <v>41</v>
      </c>
      <c r="S131" s="496">
        <v>4.2439024390243905</v>
      </c>
      <c r="T131" s="496">
        <v>7.6097560975609744</v>
      </c>
      <c r="U131" s="496">
        <v>247.78048780487808</v>
      </c>
      <c r="V131" s="496">
        <v>9.7560975609756095</v>
      </c>
      <c r="W131" s="496">
        <v>75.609756097560989</v>
      </c>
      <c r="X131" s="496">
        <v>2.4390243902439024</v>
      </c>
      <c r="Y131" s="496">
        <v>62.209277872521646</v>
      </c>
      <c r="Z131" s="496">
        <v>1.1429633672058512</v>
      </c>
      <c r="AA131" s="496">
        <v>1.4959791439215291</v>
      </c>
      <c r="AB131" s="496">
        <v>32.131198904863474</v>
      </c>
      <c r="AC131" s="496">
        <v>77.517981994771219</v>
      </c>
      <c r="AD131" s="496">
        <v>45.507416458414923</v>
      </c>
      <c r="AE131" s="496">
        <v>2.3906705539358595</v>
      </c>
      <c r="AF131" s="496">
        <v>2.3387109027345807</v>
      </c>
      <c r="AG131" s="496">
        <v>571.8536585365855</v>
      </c>
      <c r="AH131" s="496">
        <v>0</v>
      </c>
      <c r="AI131" s="496">
        <v>12.195121951219512</v>
      </c>
      <c r="AJ131" s="496">
        <v>111.95176683005585</v>
      </c>
      <c r="AK131" s="496">
        <v>55.735966438013158</v>
      </c>
      <c r="AL131" s="496">
        <v>40.976139817753115</v>
      </c>
      <c r="AM131" s="496">
        <v>-22.197599790794182</v>
      </c>
      <c r="AN131" s="496">
        <v>99</v>
      </c>
      <c r="AO131" s="496">
        <v>99</v>
      </c>
      <c r="AP131" s="496">
        <v>99</v>
      </c>
      <c r="AQ131" s="496">
        <v>99</v>
      </c>
      <c r="AR131" s="496">
        <v>202.82926829268297</v>
      </c>
      <c r="AS131" s="496">
        <v>29.126357006517686</v>
      </c>
      <c r="AT131" s="496"/>
      <c r="AU131" s="496"/>
    </row>
    <row r="132" spans="1:47">
      <c r="A132" s="496">
        <v>3</v>
      </c>
      <c r="B132" s="496">
        <v>66</v>
      </c>
      <c r="C132" s="496">
        <v>2023</v>
      </c>
      <c r="D132" s="496">
        <v>99</v>
      </c>
      <c r="E132" s="496">
        <v>14</v>
      </c>
      <c r="F132" s="496">
        <v>99</v>
      </c>
      <c r="G132" s="496">
        <v>99</v>
      </c>
      <c r="H132" s="496">
        <v>99</v>
      </c>
      <c r="I132" s="496">
        <v>99</v>
      </c>
      <c r="J132" s="496">
        <v>999</v>
      </c>
      <c r="K132" s="496">
        <v>99</v>
      </c>
      <c r="L132" s="496">
        <v>99</v>
      </c>
      <c r="M132" s="496">
        <v>99</v>
      </c>
      <c r="N132" s="496">
        <v>99</v>
      </c>
      <c r="O132" s="496">
        <v>99</v>
      </c>
      <c r="P132" s="496">
        <v>9999</v>
      </c>
      <c r="Q132" s="496">
        <v>3</v>
      </c>
      <c r="R132" s="496">
        <v>9</v>
      </c>
      <c r="S132" s="496">
        <v>4.3333333333333321</v>
      </c>
      <c r="T132" s="496">
        <v>7.5555555555555554</v>
      </c>
      <c r="U132" s="496">
        <v>295.24444444444441</v>
      </c>
      <c r="V132" s="496">
        <v>0</v>
      </c>
      <c r="W132" s="496">
        <v>77.777777777777771</v>
      </c>
      <c r="X132" s="496">
        <v>11.111111111111112</v>
      </c>
      <c r="Y132" s="496">
        <v>32.868495929862007</v>
      </c>
      <c r="Z132" s="496">
        <v>0.66666666666666941</v>
      </c>
      <c r="AA132" s="496">
        <v>1.342560663732733</v>
      </c>
      <c r="AB132" s="496">
        <v>60.679516601562703</v>
      </c>
      <c r="AC132" s="496">
        <v>42.925119867305753</v>
      </c>
      <c r="AD132" s="496">
        <v>41.380294430117928</v>
      </c>
      <c r="AE132" s="496">
        <v>0.52478134110787156</v>
      </c>
      <c r="AF132" s="496">
        <v>0.61171597703970204</v>
      </c>
      <c r="AG132" s="496">
        <v>641.8888888888888</v>
      </c>
      <c r="AH132" s="496">
        <v>0</v>
      </c>
      <c r="AI132" s="496">
        <v>0</v>
      </c>
      <c r="AJ132" s="496">
        <v>55.704467094847949</v>
      </c>
      <c r="AK132" s="496">
        <v>-3.2391424222620255</v>
      </c>
      <c r="AL132" s="496">
        <v>-20.865947617055831</v>
      </c>
      <c r="AM132" s="496">
        <v>-60.936664893762895</v>
      </c>
      <c r="AN132" s="496">
        <v>99</v>
      </c>
      <c r="AO132" s="496">
        <v>99</v>
      </c>
      <c r="AP132" s="496">
        <v>99</v>
      </c>
      <c r="AQ132" s="496">
        <v>99</v>
      </c>
      <c r="AR132" s="496">
        <v>216.22222222222223</v>
      </c>
      <c r="AS132" s="496">
        <v>29.149450782419443</v>
      </c>
      <c r="AT132" s="496"/>
      <c r="AU132" s="496"/>
    </row>
    <row r="133" spans="1:47">
      <c r="A133" s="496">
        <v>3</v>
      </c>
      <c r="B133" s="496">
        <v>67</v>
      </c>
      <c r="C133" s="496">
        <v>2023</v>
      </c>
      <c r="D133" s="496">
        <v>99</v>
      </c>
      <c r="E133" s="496">
        <v>15</v>
      </c>
      <c r="F133" s="496">
        <v>99</v>
      </c>
      <c r="G133" s="496">
        <v>99</v>
      </c>
      <c r="H133" s="496">
        <v>99</v>
      </c>
      <c r="I133" s="496">
        <v>99</v>
      </c>
      <c r="J133" s="496">
        <v>999</v>
      </c>
      <c r="K133" s="496">
        <v>99</v>
      </c>
      <c r="L133" s="496">
        <v>99</v>
      </c>
      <c r="M133" s="496">
        <v>99</v>
      </c>
      <c r="N133" s="496">
        <v>99</v>
      </c>
      <c r="O133" s="496">
        <v>99</v>
      </c>
      <c r="P133" s="496">
        <v>9999</v>
      </c>
      <c r="Q133" s="496">
        <v>9</v>
      </c>
      <c r="R133" s="496">
        <v>30</v>
      </c>
      <c r="S133" s="496">
        <v>3.7333333333333343</v>
      </c>
      <c r="T133" s="496">
        <v>6.9</v>
      </c>
      <c r="U133" s="496">
        <v>206.53</v>
      </c>
      <c r="V133" s="496">
        <v>0</v>
      </c>
      <c r="W133" s="496">
        <v>76.666666666666686</v>
      </c>
      <c r="X133" s="496">
        <v>0</v>
      </c>
      <c r="Y133" s="496">
        <v>46.145936260231323</v>
      </c>
      <c r="Z133" s="496">
        <v>0.67986926847903684</v>
      </c>
      <c r="AA133" s="496">
        <v>0.86986589004665604</v>
      </c>
      <c r="AB133" s="496">
        <v>-0.59073766822035212</v>
      </c>
      <c r="AC133" s="496">
        <v>28.814423909585191</v>
      </c>
      <c r="AD133" s="496">
        <v>29.309227847290568</v>
      </c>
      <c r="AE133" s="496">
        <v>1.7492711370262388</v>
      </c>
      <c r="AF133" s="496">
        <v>1.4263627209620238</v>
      </c>
      <c r="AG133" s="496">
        <v>611.55172413793116</v>
      </c>
      <c r="AH133" s="496">
        <v>0</v>
      </c>
      <c r="AI133" s="496">
        <v>6.6666666666666687</v>
      </c>
      <c r="AJ133" s="496">
        <v>97.251748040985476</v>
      </c>
      <c r="AK133" s="496">
        <v>20.421963994023045</v>
      </c>
      <c r="AL133" s="496">
        <v>40.048369908724226</v>
      </c>
      <c r="AM133" s="496">
        <v>55.351702017808869</v>
      </c>
      <c r="AN133" s="496">
        <v>99</v>
      </c>
      <c r="AO133" s="496">
        <v>99</v>
      </c>
      <c r="AP133" s="496">
        <v>99</v>
      </c>
      <c r="AQ133" s="496">
        <v>99</v>
      </c>
      <c r="AR133" s="496">
        <v>194.65517241379317</v>
      </c>
      <c r="AS133" s="496">
        <v>27.70705226194778</v>
      </c>
      <c r="AT133" s="496"/>
      <c r="AU133" s="496"/>
    </row>
    <row r="134" spans="1:47">
      <c r="A134" s="496">
        <v>3</v>
      </c>
      <c r="B134" s="496">
        <v>68</v>
      </c>
      <c r="C134" s="496">
        <v>2023</v>
      </c>
      <c r="D134" s="496">
        <v>99</v>
      </c>
      <c r="E134" s="496">
        <v>16</v>
      </c>
      <c r="F134" s="496">
        <v>99</v>
      </c>
      <c r="G134" s="496">
        <v>99</v>
      </c>
      <c r="H134" s="496">
        <v>99</v>
      </c>
      <c r="I134" s="496">
        <v>99</v>
      </c>
      <c r="J134" s="496">
        <v>999</v>
      </c>
      <c r="K134" s="496">
        <v>99</v>
      </c>
      <c r="L134" s="496">
        <v>99</v>
      </c>
      <c r="M134" s="496">
        <v>99</v>
      </c>
      <c r="N134" s="496">
        <v>99</v>
      </c>
      <c r="O134" s="496">
        <v>99</v>
      </c>
      <c r="P134" s="496">
        <v>9999</v>
      </c>
      <c r="Q134" s="496">
        <v>11</v>
      </c>
      <c r="R134" s="496">
        <v>21</v>
      </c>
      <c r="S134" s="496">
        <v>4.4761904761904772</v>
      </c>
      <c r="T134" s="496">
        <v>6.190476190476188</v>
      </c>
      <c r="U134" s="496">
        <v>216.24761904761911</v>
      </c>
      <c r="V134" s="496">
        <v>28.571428571428577</v>
      </c>
      <c r="W134" s="496">
        <v>38.095238095238109</v>
      </c>
      <c r="X134" s="496">
        <v>4.7619047619047636</v>
      </c>
      <c r="Y134" s="496">
        <v>72.476397596850404</v>
      </c>
      <c r="Z134" s="496">
        <v>1.1799534946060812</v>
      </c>
      <c r="AA134" s="496">
        <v>1.3669238185149823</v>
      </c>
      <c r="AB134" s="496">
        <v>65.946184909997598</v>
      </c>
      <c r="AC134" s="496">
        <v>61.380996041776946</v>
      </c>
      <c r="AD134" s="496">
        <v>47.519176836627118</v>
      </c>
      <c r="AE134" s="496">
        <v>1.2244897959183672</v>
      </c>
      <c r="AF134" s="496">
        <v>1.0454330102862768</v>
      </c>
      <c r="AG134" s="496">
        <v>604.19047619047603</v>
      </c>
      <c r="AH134" s="496">
        <v>0</v>
      </c>
      <c r="AI134" s="496">
        <v>47.619047619047642</v>
      </c>
      <c r="AJ134" s="496">
        <v>165.8296943503928</v>
      </c>
      <c r="AK134" s="496">
        <v>73.842708963408938</v>
      </c>
      <c r="AL134" s="496">
        <v>62.481266742782466</v>
      </c>
      <c r="AM134" s="496">
        <v>78.754396631923811</v>
      </c>
      <c r="AN134" s="496">
        <v>99</v>
      </c>
      <c r="AO134" s="496">
        <v>99</v>
      </c>
      <c r="AP134" s="496">
        <v>99</v>
      </c>
      <c r="AQ134" s="496">
        <v>99</v>
      </c>
      <c r="AR134" s="496">
        <v>192.61904761904765</v>
      </c>
      <c r="AS134" s="496">
        <v>29.248841968795698</v>
      </c>
      <c r="AT134" s="496"/>
      <c r="AU134" s="496"/>
    </row>
    <row r="135" spans="1:47">
      <c r="A135" s="496">
        <v>3</v>
      </c>
      <c r="B135" s="496">
        <v>69</v>
      </c>
      <c r="C135" s="496">
        <v>2023</v>
      </c>
      <c r="D135" s="496">
        <v>99</v>
      </c>
      <c r="E135" s="496">
        <v>17</v>
      </c>
      <c r="F135" s="496">
        <v>99</v>
      </c>
      <c r="G135" s="496">
        <v>99</v>
      </c>
      <c r="H135" s="496">
        <v>99</v>
      </c>
      <c r="I135" s="496">
        <v>99</v>
      </c>
      <c r="J135" s="496">
        <v>999</v>
      </c>
      <c r="K135" s="496">
        <v>99</v>
      </c>
      <c r="L135" s="496">
        <v>99</v>
      </c>
      <c r="M135" s="496">
        <v>99</v>
      </c>
      <c r="N135" s="496">
        <v>99</v>
      </c>
      <c r="O135" s="496">
        <v>99</v>
      </c>
      <c r="P135" s="496">
        <v>9999</v>
      </c>
      <c r="Q135" s="496">
        <v>11</v>
      </c>
      <c r="R135" s="496">
        <v>30</v>
      </c>
      <c r="S135" s="496">
        <v>4.9000000000000004</v>
      </c>
      <c r="T135" s="496">
        <v>8.2333333333333307</v>
      </c>
      <c r="U135" s="496">
        <v>309.05666666666662</v>
      </c>
      <c r="V135" s="496">
        <v>33.333333333333343</v>
      </c>
      <c r="W135" s="496">
        <v>83.333333333333314</v>
      </c>
      <c r="X135" s="496">
        <v>40</v>
      </c>
      <c r="Y135" s="496">
        <v>77.466038508640935</v>
      </c>
      <c r="Z135" s="496">
        <v>1.0440306508910524</v>
      </c>
      <c r="AA135" s="496">
        <v>1.476105988365642</v>
      </c>
      <c r="AB135" s="496">
        <v>61.957108237558209</v>
      </c>
      <c r="AC135" s="496">
        <v>23.650107334646375</v>
      </c>
      <c r="AD135" s="496">
        <v>49.099131647481762</v>
      </c>
      <c r="AE135" s="496">
        <v>1.7492711370262388</v>
      </c>
      <c r="AF135" s="496">
        <v>2.1344449135627745</v>
      </c>
      <c r="AG135" s="496">
        <v>777.607142857143</v>
      </c>
      <c r="AH135" s="496">
        <v>0</v>
      </c>
      <c r="AI135" s="496">
        <v>33.333333333333343</v>
      </c>
      <c r="AJ135" s="496">
        <v>167.23301521395547</v>
      </c>
      <c r="AK135" s="496">
        <v>115.0265720457615</v>
      </c>
      <c r="AL135" s="496">
        <v>61.801123910318019</v>
      </c>
      <c r="AM135" s="496">
        <v>96.596251406479652</v>
      </c>
      <c r="AN135" s="496">
        <v>99</v>
      </c>
      <c r="AO135" s="496">
        <v>99</v>
      </c>
      <c r="AP135" s="496">
        <v>99</v>
      </c>
      <c r="AQ135" s="496">
        <v>99</v>
      </c>
      <c r="AR135" s="496">
        <v>214.32142857142861</v>
      </c>
      <c r="AS135" s="496">
        <v>31.785231074102455</v>
      </c>
      <c r="AT135" s="496"/>
      <c r="AU135" s="496"/>
    </row>
    <row r="136" spans="1:47">
      <c r="A136" s="496">
        <v>3</v>
      </c>
      <c r="B136" s="496">
        <v>70</v>
      </c>
      <c r="C136" s="496">
        <v>2023</v>
      </c>
      <c r="D136" s="496">
        <v>99</v>
      </c>
      <c r="E136" s="496">
        <v>18</v>
      </c>
      <c r="F136" s="496">
        <v>99</v>
      </c>
      <c r="G136" s="496">
        <v>99</v>
      </c>
      <c r="H136" s="496">
        <v>99</v>
      </c>
      <c r="I136" s="496">
        <v>99</v>
      </c>
      <c r="J136" s="496">
        <v>999</v>
      </c>
      <c r="K136" s="496">
        <v>99</v>
      </c>
      <c r="L136" s="496">
        <v>99</v>
      </c>
      <c r="M136" s="496">
        <v>99</v>
      </c>
      <c r="N136" s="496">
        <v>99</v>
      </c>
      <c r="O136" s="496">
        <v>99</v>
      </c>
      <c r="P136" s="496">
        <v>9999</v>
      </c>
      <c r="Q136" s="496">
        <v>9</v>
      </c>
      <c r="R136" s="496">
        <v>34</v>
      </c>
      <c r="S136" s="496">
        <v>5.0882352941176476</v>
      </c>
      <c r="T136" s="496">
        <v>7.7647058823529393</v>
      </c>
      <c r="U136" s="496">
        <v>311.99705882352941</v>
      </c>
      <c r="V136" s="496">
        <v>32.352941176470594</v>
      </c>
      <c r="W136" s="496">
        <v>82.352941176470608</v>
      </c>
      <c r="X136" s="496">
        <v>17.647058823529413</v>
      </c>
      <c r="Y136" s="496">
        <v>48.877220035598441</v>
      </c>
      <c r="Z136" s="496">
        <v>1.1724194957643983</v>
      </c>
      <c r="AA136" s="496">
        <v>1.6098743745181181</v>
      </c>
      <c r="AB136" s="496">
        <v>59.491616055038286</v>
      </c>
      <c r="AC136" s="496">
        <v>47.466157391513505</v>
      </c>
      <c r="AD136" s="496">
        <v>66.547809272935297</v>
      </c>
      <c r="AE136" s="496">
        <v>1.9825072886297377</v>
      </c>
      <c r="AF136" s="496">
        <v>2.4420525037029406</v>
      </c>
      <c r="AG136" s="496">
        <v>672.67647058823525</v>
      </c>
      <c r="AH136" s="496">
        <v>0</v>
      </c>
      <c r="AI136" s="496">
        <v>29.411764705882355</v>
      </c>
      <c r="AJ136" s="496">
        <v>68.907747617092724</v>
      </c>
      <c r="AK136" s="496">
        <v>31.089287851611711</v>
      </c>
      <c r="AL136" s="496">
        <v>53.169747696646489</v>
      </c>
      <c r="AM136" s="496">
        <v>54.862396332240444</v>
      </c>
      <c r="AN136" s="496">
        <v>99</v>
      </c>
      <c r="AO136" s="496">
        <v>99</v>
      </c>
      <c r="AP136" s="496">
        <v>99</v>
      </c>
      <c r="AQ136" s="496">
        <v>99</v>
      </c>
      <c r="AR136" s="496">
        <v>215.35294117647061</v>
      </c>
      <c r="AS136" s="496">
        <v>31.349112902940696</v>
      </c>
      <c r="AT136" s="496"/>
      <c r="AU136" s="496"/>
    </row>
    <row r="137" spans="1:47">
      <c r="A137" s="496">
        <v>3</v>
      </c>
      <c r="B137" s="496">
        <v>71</v>
      </c>
      <c r="C137" s="496">
        <v>2023</v>
      </c>
      <c r="D137" s="496">
        <v>99</v>
      </c>
      <c r="E137" s="496">
        <v>19</v>
      </c>
      <c r="F137" s="496">
        <v>99</v>
      </c>
      <c r="G137" s="496">
        <v>99</v>
      </c>
      <c r="H137" s="496">
        <v>99</v>
      </c>
      <c r="I137" s="496">
        <v>99</v>
      </c>
      <c r="J137" s="496">
        <v>999</v>
      </c>
      <c r="K137" s="496">
        <v>99</v>
      </c>
      <c r="L137" s="496">
        <v>99</v>
      </c>
      <c r="M137" s="496">
        <v>99</v>
      </c>
      <c r="N137" s="496">
        <v>99</v>
      </c>
      <c r="O137" s="496">
        <v>99</v>
      </c>
      <c r="P137" s="496">
        <v>9999</v>
      </c>
      <c r="Q137" s="496">
        <v>20</v>
      </c>
      <c r="R137" s="496">
        <v>92</v>
      </c>
      <c r="S137" s="496">
        <v>4.8913043478260869</v>
      </c>
      <c r="T137" s="496">
        <v>8.1630434782608692</v>
      </c>
      <c r="U137" s="496">
        <v>279.41739130434792</v>
      </c>
      <c r="V137" s="496">
        <v>20.652173913043477</v>
      </c>
      <c r="W137" s="496">
        <v>93.478260869565219</v>
      </c>
      <c r="X137" s="496">
        <v>7.6086956521739122</v>
      </c>
      <c r="Y137" s="496">
        <v>58.014255385873021</v>
      </c>
      <c r="Z137" s="496">
        <v>1.2807650714482972</v>
      </c>
      <c r="AA137" s="496">
        <v>1.3615621935135038</v>
      </c>
      <c r="AB137" s="496">
        <v>70.065601512425118</v>
      </c>
      <c r="AC137" s="496">
        <v>37.648389007818871</v>
      </c>
      <c r="AD137" s="496">
        <v>36.545030477996072</v>
      </c>
      <c r="AE137" s="496">
        <v>5.3644314868804681</v>
      </c>
      <c r="AF137" s="496">
        <v>5.9178893542726891</v>
      </c>
      <c r="AG137" s="496">
        <v>626.29347826086962</v>
      </c>
      <c r="AH137" s="496">
        <v>0</v>
      </c>
      <c r="AI137" s="496">
        <v>28.260869565217391</v>
      </c>
      <c r="AJ137" s="496">
        <v>92.857129393525909</v>
      </c>
      <c r="AK137" s="496">
        <v>10.299266707355898</v>
      </c>
      <c r="AL137" s="496">
        <v>4.0114570458151055</v>
      </c>
      <c r="AM137" s="496">
        <v>-20.409334837177504</v>
      </c>
      <c r="AN137" s="496">
        <v>99</v>
      </c>
      <c r="AO137" s="496">
        <v>99</v>
      </c>
      <c r="AP137" s="496">
        <v>99</v>
      </c>
      <c r="AQ137" s="496">
        <v>99</v>
      </c>
      <c r="AR137" s="496">
        <v>206.58695652173913</v>
      </c>
      <c r="AS137" s="496">
        <v>31.3920511264174</v>
      </c>
      <c r="AT137" s="496"/>
      <c r="AU137" s="496"/>
    </row>
    <row r="138" spans="1:47">
      <c r="A138" s="496">
        <v>3</v>
      </c>
      <c r="B138" s="496">
        <v>72</v>
      </c>
      <c r="C138" s="496">
        <v>2023</v>
      </c>
      <c r="D138" s="496">
        <v>99</v>
      </c>
      <c r="E138" s="496">
        <v>20</v>
      </c>
      <c r="F138" s="496">
        <v>99</v>
      </c>
      <c r="G138" s="496">
        <v>99</v>
      </c>
      <c r="H138" s="496">
        <v>99</v>
      </c>
      <c r="I138" s="496">
        <v>99</v>
      </c>
      <c r="J138" s="496">
        <v>999</v>
      </c>
      <c r="K138" s="496">
        <v>99</v>
      </c>
      <c r="L138" s="496">
        <v>99</v>
      </c>
      <c r="M138" s="496">
        <v>99</v>
      </c>
      <c r="N138" s="496">
        <v>99</v>
      </c>
      <c r="O138" s="496">
        <v>99</v>
      </c>
      <c r="P138" s="496">
        <v>9999</v>
      </c>
      <c r="Q138" s="496">
        <v>4</v>
      </c>
      <c r="R138" s="496">
        <v>16</v>
      </c>
      <c r="S138" s="496">
        <v>4.5625</v>
      </c>
      <c r="T138" s="496">
        <v>6.5625</v>
      </c>
      <c r="U138" s="496">
        <v>257.3125</v>
      </c>
      <c r="V138" s="496">
        <v>12.5</v>
      </c>
      <c r="W138" s="496">
        <v>43.75</v>
      </c>
      <c r="X138" s="496">
        <v>0</v>
      </c>
      <c r="Y138" s="496">
        <v>31.701318485987425</v>
      </c>
      <c r="Z138" s="496">
        <v>1.3213984069916231</v>
      </c>
      <c r="AA138" s="496">
        <v>0.99804496391695696</v>
      </c>
      <c r="AB138" s="496">
        <v>33.180221876851924</v>
      </c>
      <c r="AC138" s="496">
        <v>33.322339621022898</v>
      </c>
      <c r="AD138" s="496">
        <v>-0.29619392596308713</v>
      </c>
      <c r="AE138" s="496">
        <v>0.93294460641399379</v>
      </c>
      <c r="AF138" s="496">
        <v>0.94777761458394238</v>
      </c>
      <c r="AG138" s="496">
        <v>646.4375</v>
      </c>
      <c r="AH138" s="496">
        <v>0</v>
      </c>
      <c r="AI138" s="496">
        <v>12.5</v>
      </c>
      <c r="AJ138" s="496">
        <v>105.25443503126128</v>
      </c>
      <c r="AK138" s="496">
        <v>21.841934468642471</v>
      </c>
      <c r="AL138" s="496">
        <v>55.75169346457384</v>
      </c>
      <c r="AM138" s="496">
        <v>-60.392763971521958</v>
      </c>
      <c r="AN138" s="496">
        <v>99</v>
      </c>
      <c r="AO138" s="496">
        <v>99</v>
      </c>
      <c r="AP138" s="496">
        <v>99</v>
      </c>
      <c r="AQ138" s="496">
        <v>99</v>
      </c>
      <c r="AR138" s="496">
        <v>204.75</v>
      </c>
      <c r="AS138" s="496">
        <v>30.037857841609846</v>
      </c>
      <c r="AT138" s="496"/>
      <c r="AU138" s="496"/>
    </row>
    <row r="139" spans="1:47">
      <c r="A139" s="496">
        <v>3</v>
      </c>
      <c r="B139" s="496">
        <v>73</v>
      </c>
      <c r="C139" s="496">
        <v>2023</v>
      </c>
      <c r="D139" s="496">
        <v>99</v>
      </c>
      <c r="E139" s="496">
        <v>21</v>
      </c>
      <c r="F139" s="496">
        <v>99</v>
      </c>
      <c r="G139" s="496">
        <v>99</v>
      </c>
      <c r="H139" s="496">
        <v>99</v>
      </c>
      <c r="I139" s="496">
        <v>99</v>
      </c>
      <c r="J139" s="496">
        <v>999</v>
      </c>
      <c r="K139" s="496">
        <v>99</v>
      </c>
      <c r="L139" s="496">
        <v>99</v>
      </c>
      <c r="M139" s="496">
        <v>99</v>
      </c>
      <c r="N139" s="496">
        <v>99</v>
      </c>
      <c r="O139" s="496">
        <v>99</v>
      </c>
      <c r="P139" s="496">
        <v>9999</v>
      </c>
      <c r="Q139" s="496">
        <v>15</v>
      </c>
      <c r="R139" s="496">
        <v>55</v>
      </c>
      <c r="S139" s="496">
        <v>4.1454545454545446</v>
      </c>
      <c r="T139" s="496">
        <v>7.6</v>
      </c>
      <c r="U139" s="496">
        <v>262.46181818181816</v>
      </c>
      <c r="V139" s="496">
        <v>7.2727272727272716</v>
      </c>
      <c r="W139" s="496">
        <v>74.545454545454547</v>
      </c>
      <c r="X139" s="496">
        <v>7.2727272727272716</v>
      </c>
      <c r="Y139" s="496">
        <v>63.097763945135512</v>
      </c>
      <c r="Z139" s="496">
        <v>0.81838381344922795</v>
      </c>
      <c r="AA139" s="496">
        <v>1.4090615832725524</v>
      </c>
      <c r="AB139" s="496">
        <v>70.061096096253522</v>
      </c>
      <c r="AC139" s="496">
        <v>43.447257473318331</v>
      </c>
      <c r="AD139" s="496">
        <v>44.46306668769347</v>
      </c>
      <c r="AE139" s="496">
        <v>3.2069970845481057</v>
      </c>
      <c r="AF139" s="496">
        <v>3.3231841091972405</v>
      </c>
      <c r="AG139" s="496">
        <v>648.59259259259261</v>
      </c>
      <c r="AH139" s="496">
        <v>1.8181818181818179</v>
      </c>
      <c r="AI139" s="496">
        <v>5.4545454545454541</v>
      </c>
      <c r="AJ139" s="496">
        <v>144.30132035515621</v>
      </c>
      <c r="AK139" s="496">
        <v>53.222156071842306</v>
      </c>
      <c r="AL139" s="496">
        <v>31.608983027993126</v>
      </c>
      <c r="AM139" s="496">
        <v>21.71217004025744</v>
      </c>
      <c r="AN139" s="496">
        <v>99</v>
      </c>
      <c r="AO139" s="496">
        <v>99</v>
      </c>
      <c r="AP139" s="496">
        <v>99</v>
      </c>
      <c r="AQ139" s="496">
        <v>99</v>
      </c>
      <c r="AR139" s="496">
        <v>206.14814814814821</v>
      </c>
      <c r="AS139" s="496">
        <v>29.405065047710348</v>
      </c>
      <c r="AT139" s="496"/>
      <c r="AU139" s="496"/>
    </row>
    <row r="140" spans="1:47">
      <c r="A140" s="496">
        <v>3</v>
      </c>
      <c r="B140" s="496">
        <v>74</v>
      </c>
      <c r="C140" s="496">
        <v>2023</v>
      </c>
      <c r="D140" s="496">
        <v>99</v>
      </c>
      <c r="E140" s="496">
        <v>22</v>
      </c>
      <c r="F140" s="496">
        <v>99</v>
      </c>
      <c r="G140" s="496">
        <v>99</v>
      </c>
      <c r="H140" s="496">
        <v>99</v>
      </c>
      <c r="I140" s="496">
        <v>99</v>
      </c>
      <c r="J140" s="496">
        <v>999</v>
      </c>
      <c r="K140" s="496">
        <v>99</v>
      </c>
      <c r="L140" s="496">
        <v>99</v>
      </c>
      <c r="M140" s="496">
        <v>99</v>
      </c>
      <c r="N140" s="496">
        <v>99</v>
      </c>
      <c r="O140" s="496">
        <v>99</v>
      </c>
      <c r="P140" s="496">
        <v>9999</v>
      </c>
      <c r="Q140" s="496">
        <v>7</v>
      </c>
      <c r="R140" s="496">
        <v>12</v>
      </c>
      <c r="S140" s="496">
        <v>5.1666666666666679</v>
      </c>
      <c r="T140" s="496">
        <v>7.8333333333333313</v>
      </c>
      <c r="U140" s="496">
        <v>219.59166666666661</v>
      </c>
      <c r="V140" s="496">
        <v>33.333333333333343</v>
      </c>
      <c r="W140" s="496">
        <v>66.666666666666686</v>
      </c>
      <c r="X140" s="496">
        <v>16.666666666666671</v>
      </c>
      <c r="Y140" s="496">
        <v>88.416207585990065</v>
      </c>
      <c r="Z140" s="496">
        <v>1.3437096247164235</v>
      </c>
      <c r="AA140" s="496">
        <v>2.0749832663314578</v>
      </c>
      <c r="AB140" s="496">
        <v>72.731961171283132</v>
      </c>
      <c r="AC140" s="496">
        <v>47.688461733996569</v>
      </c>
      <c r="AD140" s="496">
        <v>60.77252872917969</v>
      </c>
      <c r="AE140" s="496">
        <v>0.69970845481049548</v>
      </c>
      <c r="AF140" s="496">
        <v>0.60662831969641651</v>
      </c>
      <c r="AG140" s="496">
        <v>829.90909090909088</v>
      </c>
      <c r="AH140" s="496">
        <v>0</v>
      </c>
      <c r="AI140" s="496">
        <v>91.666666666666686</v>
      </c>
      <c r="AJ140" s="496">
        <v>193.04189585092425</v>
      </c>
      <c r="AK140" s="496">
        <v>67.657996005614848</v>
      </c>
      <c r="AL140" s="496">
        <v>73.703871637327623</v>
      </c>
      <c r="AM140" s="496">
        <v>-1.8049182733634099</v>
      </c>
      <c r="AN140" s="496">
        <v>99</v>
      </c>
      <c r="AO140" s="496">
        <v>99</v>
      </c>
      <c r="AP140" s="496">
        <v>99</v>
      </c>
      <c r="AQ140" s="496">
        <v>99</v>
      </c>
      <c r="AR140" s="496">
        <v>189.63636363636363</v>
      </c>
      <c r="AS140" s="496">
        <v>31.690407834520435</v>
      </c>
      <c r="AT140" s="496"/>
      <c r="AU140" s="496"/>
    </row>
    <row r="141" spans="1:47">
      <c r="A141" s="496">
        <v>3</v>
      </c>
      <c r="B141" s="496">
        <v>75</v>
      </c>
      <c r="C141" s="496">
        <v>2023</v>
      </c>
      <c r="D141" s="496">
        <v>99</v>
      </c>
      <c r="E141" s="496">
        <v>23</v>
      </c>
      <c r="F141" s="496">
        <v>99</v>
      </c>
      <c r="G141" s="496">
        <v>99</v>
      </c>
      <c r="H141" s="496">
        <v>99</v>
      </c>
      <c r="I141" s="496">
        <v>99</v>
      </c>
      <c r="J141" s="496">
        <v>999</v>
      </c>
      <c r="K141" s="496">
        <v>99</v>
      </c>
      <c r="L141" s="496">
        <v>99</v>
      </c>
      <c r="M141" s="496">
        <v>99</v>
      </c>
      <c r="N141" s="496">
        <v>99</v>
      </c>
      <c r="O141" s="496">
        <v>99</v>
      </c>
      <c r="P141" s="496">
        <v>9999</v>
      </c>
      <c r="Q141" s="496">
        <v>9</v>
      </c>
      <c r="R141" s="496">
        <v>26</v>
      </c>
      <c r="S141" s="496">
        <v>4.5769230769230784</v>
      </c>
      <c r="T141" s="496">
        <v>7.3846153846153859</v>
      </c>
      <c r="U141" s="496">
        <v>261.31538461538474</v>
      </c>
      <c r="V141" s="496">
        <v>11.53846153846154</v>
      </c>
      <c r="W141" s="496">
        <v>65.384615384615401</v>
      </c>
      <c r="X141" s="496">
        <v>0</v>
      </c>
      <c r="Y141" s="496">
        <v>43.844135581079286</v>
      </c>
      <c r="Z141" s="496">
        <v>1.0066347944848018</v>
      </c>
      <c r="AA141" s="496">
        <v>1.7990793174656132</v>
      </c>
      <c r="AB141" s="496">
        <v>35.038381845437812</v>
      </c>
      <c r="AC141" s="496">
        <v>59.289689022771348</v>
      </c>
      <c r="AD141" s="496">
        <v>45.088951170558843</v>
      </c>
      <c r="AE141" s="496">
        <v>1.5160349854227402</v>
      </c>
      <c r="AF141" s="496">
        <v>1.5640978064139477</v>
      </c>
      <c r="AG141" s="496">
        <v>646.2692307692306</v>
      </c>
      <c r="AH141" s="496">
        <v>0</v>
      </c>
      <c r="AI141" s="496">
        <v>23.07692307692308</v>
      </c>
      <c r="AJ141" s="496">
        <v>107.96173028949048</v>
      </c>
      <c r="AK141" s="496">
        <v>-8.4323946162398951</v>
      </c>
      <c r="AL141" s="496">
        <v>-11.677018478239102</v>
      </c>
      <c r="AM141" s="496">
        <v>-18.43973437613683</v>
      </c>
      <c r="AN141" s="496">
        <v>99</v>
      </c>
      <c r="AO141" s="496">
        <v>99</v>
      </c>
      <c r="AP141" s="496">
        <v>99</v>
      </c>
      <c r="AQ141" s="496">
        <v>99</v>
      </c>
      <c r="AR141" s="496">
        <v>204.57692307692312</v>
      </c>
      <c r="AS141" s="496">
        <v>30.293023932710295</v>
      </c>
      <c r="AT141" s="496"/>
      <c r="AU141" s="496"/>
    </row>
    <row r="142" spans="1:47">
      <c r="A142" s="496">
        <v>3</v>
      </c>
      <c r="B142" s="496">
        <v>76</v>
      </c>
      <c r="C142" s="496">
        <v>2023</v>
      </c>
      <c r="D142" s="496">
        <v>99</v>
      </c>
      <c r="E142" s="496">
        <v>24</v>
      </c>
      <c r="F142" s="496">
        <v>99</v>
      </c>
      <c r="G142" s="496">
        <v>99</v>
      </c>
      <c r="H142" s="496">
        <v>99</v>
      </c>
      <c r="I142" s="496">
        <v>99</v>
      </c>
      <c r="J142" s="496">
        <v>999</v>
      </c>
      <c r="K142" s="496">
        <v>99</v>
      </c>
      <c r="L142" s="496">
        <v>99</v>
      </c>
      <c r="M142" s="496">
        <v>99</v>
      </c>
      <c r="N142" s="496">
        <v>99</v>
      </c>
      <c r="O142" s="496">
        <v>99</v>
      </c>
      <c r="P142" s="496">
        <v>9999</v>
      </c>
      <c r="Q142" s="496">
        <v>7</v>
      </c>
      <c r="R142" s="496">
        <v>49</v>
      </c>
      <c r="S142" s="496">
        <v>4.6938775510204076</v>
      </c>
      <c r="T142" s="496">
        <v>7.7346938775510239</v>
      </c>
      <c r="U142" s="496">
        <v>272.87959183673473</v>
      </c>
      <c r="V142" s="496">
        <v>26.530612244897959</v>
      </c>
      <c r="W142" s="496">
        <v>79.591836734693885</v>
      </c>
      <c r="X142" s="496">
        <v>4.0816326530612246</v>
      </c>
      <c r="Y142" s="496">
        <v>42.724590155027741</v>
      </c>
      <c r="Z142" s="496">
        <v>1.1815603939698029</v>
      </c>
      <c r="AA142" s="496">
        <v>1.5488706906947172</v>
      </c>
      <c r="AB142" s="496">
        <v>81.532658600324993</v>
      </c>
      <c r="AC142" s="496">
        <v>67.910200094934609</v>
      </c>
      <c r="AD142" s="496">
        <v>82.543771611199958</v>
      </c>
      <c r="AE142" s="496">
        <v>2.8571428571428577</v>
      </c>
      <c r="AF142" s="496">
        <v>3.07817081913125</v>
      </c>
      <c r="AG142" s="496">
        <v>689.5918367346942</v>
      </c>
      <c r="AH142" s="496">
        <v>0</v>
      </c>
      <c r="AI142" s="496">
        <v>42.857142857142847</v>
      </c>
      <c r="AJ142" s="496">
        <v>79.418272294085412</v>
      </c>
      <c r="AK142" s="496">
        <v>78.493080290466253</v>
      </c>
      <c r="AL142" s="496">
        <v>68.581445561153515</v>
      </c>
      <c r="AM142" s="496">
        <v>80.727443836713888</v>
      </c>
      <c r="AN142" s="496">
        <v>99</v>
      </c>
      <c r="AO142" s="496">
        <v>99</v>
      </c>
      <c r="AP142" s="496">
        <v>99</v>
      </c>
      <c r="AQ142" s="496">
        <v>99</v>
      </c>
      <c r="AR142" s="496">
        <v>206.87755102040816</v>
      </c>
      <c r="AS142" s="496">
        <v>30.74550571308361</v>
      </c>
      <c r="AT142" s="496"/>
      <c r="AU142" s="496"/>
    </row>
    <row r="143" spans="1:47">
      <c r="A143" s="496">
        <v>3</v>
      </c>
      <c r="B143" s="496">
        <v>77</v>
      </c>
      <c r="C143" s="496">
        <v>2023</v>
      </c>
      <c r="D143" s="496">
        <v>99</v>
      </c>
      <c r="E143" s="496">
        <v>25</v>
      </c>
      <c r="F143" s="496">
        <v>99</v>
      </c>
      <c r="G143" s="496">
        <v>99</v>
      </c>
      <c r="H143" s="496">
        <v>99</v>
      </c>
      <c r="I143" s="496">
        <v>99</v>
      </c>
      <c r="J143" s="496">
        <v>999</v>
      </c>
      <c r="K143" s="496">
        <v>99</v>
      </c>
      <c r="L143" s="496">
        <v>99</v>
      </c>
      <c r="M143" s="496">
        <v>99</v>
      </c>
      <c r="N143" s="496">
        <v>99</v>
      </c>
      <c r="O143" s="496">
        <v>99</v>
      </c>
      <c r="P143" s="496">
        <v>9999</v>
      </c>
      <c r="Q143" s="496">
        <v>13</v>
      </c>
      <c r="R143" s="496">
        <v>23</v>
      </c>
      <c r="S143" s="496">
        <v>4.5652173913043477</v>
      </c>
      <c r="T143" s="496">
        <v>7.7391304347826084</v>
      </c>
      <c r="U143" s="496">
        <v>250.40434782608696</v>
      </c>
      <c r="V143" s="496">
        <v>4.3478260869565215</v>
      </c>
      <c r="W143" s="496">
        <v>82.608695652173907</v>
      </c>
      <c r="X143" s="496">
        <v>4.3478260869565215</v>
      </c>
      <c r="Y143" s="496">
        <v>63.548321075628749</v>
      </c>
      <c r="Z143" s="496">
        <v>0.87606268172217105</v>
      </c>
      <c r="AA143" s="496">
        <v>1.4808162057327321</v>
      </c>
      <c r="AB143" s="496">
        <v>11.12437119985689</v>
      </c>
      <c r="AC143" s="496">
        <v>-10.08021383895405</v>
      </c>
      <c r="AD143" s="496">
        <v>61.637974094855515</v>
      </c>
      <c r="AE143" s="496">
        <v>1.341107871720117</v>
      </c>
      <c r="AF143" s="496">
        <v>1.325852712089701</v>
      </c>
      <c r="AG143" s="496">
        <v>654.73913043478251</v>
      </c>
      <c r="AH143" s="496">
        <v>0</v>
      </c>
      <c r="AI143" s="496">
        <v>39.130434782608695</v>
      </c>
      <c r="AJ143" s="496">
        <v>98.321220404613044</v>
      </c>
      <c r="AK143" s="496">
        <v>-22.702150678333421</v>
      </c>
      <c r="AL143" s="496">
        <v>51.047711987231082</v>
      </c>
      <c r="AM143" s="496">
        <v>15.314148417202871</v>
      </c>
      <c r="AN143" s="496">
        <v>99</v>
      </c>
      <c r="AO143" s="496">
        <v>99</v>
      </c>
      <c r="AP143" s="496">
        <v>99</v>
      </c>
      <c r="AQ143" s="496">
        <v>99</v>
      </c>
      <c r="AR143" s="496">
        <v>201.13043478260872</v>
      </c>
      <c r="AS143" s="496">
        <v>30.20389365979106</v>
      </c>
      <c r="AT143" s="496"/>
      <c r="AU143" s="496"/>
    </row>
    <row r="144" spans="1:47">
      <c r="A144" s="496">
        <v>3</v>
      </c>
      <c r="B144" s="496">
        <v>78</v>
      </c>
      <c r="C144" s="496">
        <v>2023</v>
      </c>
      <c r="D144" s="496">
        <v>99</v>
      </c>
      <c r="E144" s="496">
        <v>26</v>
      </c>
      <c r="F144" s="496">
        <v>99</v>
      </c>
      <c r="G144" s="496">
        <v>99</v>
      </c>
      <c r="H144" s="496">
        <v>99</v>
      </c>
      <c r="I144" s="496">
        <v>99</v>
      </c>
      <c r="J144" s="496">
        <v>999</v>
      </c>
      <c r="K144" s="496">
        <v>99</v>
      </c>
      <c r="L144" s="496">
        <v>99</v>
      </c>
      <c r="M144" s="496">
        <v>99</v>
      </c>
      <c r="N144" s="496">
        <v>99</v>
      </c>
      <c r="O144" s="496">
        <v>99</v>
      </c>
      <c r="P144" s="496">
        <v>9999</v>
      </c>
      <c r="Q144" s="496">
        <v>7</v>
      </c>
      <c r="R144" s="496">
        <v>35</v>
      </c>
      <c r="S144" s="496">
        <v>4.2285714285714278</v>
      </c>
      <c r="T144" s="496">
        <v>7.2285714285714304</v>
      </c>
      <c r="U144" s="496">
        <v>275.79999999999995</v>
      </c>
      <c r="V144" s="496">
        <v>14.285714285714288</v>
      </c>
      <c r="W144" s="496">
        <v>80</v>
      </c>
      <c r="X144" s="496">
        <v>2.8571428571428577</v>
      </c>
      <c r="Y144" s="496">
        <v>30.532025341084761</v>
      </c>
      <c r="Z144" s="496">
        <v>0.9587406706035726</v>
      </c>
      <c r="AA144" s="496">
        <v>0.89716105532042989</v>
      </c>
      <c r="AB144" s="496">
        <v>41.580029170771653</v>
      </c>
      <c r="AC144" s="496">
        <v>22.571643627772382</v>
      </c>
      <c r="AD144" s="496">
        <v>40.429832901281422</v>
      </c>
      <c r="AE144" s="496">
        <v>2.0408163265306123</v>
      </c>
      <c r="AF144" s="496">
        <v>2.2222242685399074</v>
      </c>
      <c r="AG144" s="496">
        <v>703.14705882352916</v>
      </c>
      <c r="AH144" s="496">
        <v>0</v>
      </c>
      <c r="AI144" s="496">
        <v>20</v>
      </c>
      <c r="AJ144" s="496">
        <v>82.919568524508307</v>
      </c>
      <c r="AK144" s="496">
        <v>6.3929315736374255</v>
      </c>
      <c r="AL144" s="496">
        <v>50.548576109963903</v>
      </c>
      <c r="AM144" s="496">
        <v>-38.567466231377111</v>
      </c>
      <c r="AN144" s="496">
        <v>99</v>
      </c>
      <c r="AO144" s="496">
        <v>99</v>
      </c>
      <c r="AP144" s="496">
        <v>99</v>
      </c>
      <c r="AQ144" s="496">
        <v>99</v>
      </c>
      <c r="AR144" s="496">
        <v>212.44117647058823</v>
      </c>
      <c r="AS144" s="496">
        <v>28.692928322471243</v>
      </c>
      <c r="AT144" s="496"/>
      <c r="AU144" s="496"/>
    </row>
    <row r="145" spans="1:47">
      <c r="A145" s="496">
        <v>3</v>
      </c>
      <c r="B145" s="496">
        <v>79</v>
      </c>
      <c r="C145" s="496">
        <v>2023</v>
      </c>
      <c r="D145" s="496">
        <v>99</v>
      </c>
      <c r="E145" s="496">
        <v>27</v>
      </c>
      <c r="F145" s="496">
        <v>99</v>
      </c>
      <c r="G145" s="496">
        <v>99</v>
      </c>
      <c r="H145" s="496">
        <v>99</v>
      </c>
      <c r="I145" s="496">
        <v>99</v>
      </c>
      <c r="J145" s="496">
        <v>999</v>
      </c>
      <c r="K145" s="496">
        <v>99</v>
      </c>
      <c r="L145" s="496">
        <v>99</v>
      </c>
      <c r="M145" s="496">
        <v>99</v>
      </c>
      <c r="N145" s="496">
        <v>99</v>
      </c>
      <c r="O145" s="496">
        <v>99</v>
      </c>
      <c r="P145" s="496">
        <v>9999</v>
      </c>
      <c r="Q145" s="496">
        <v>8</v>
      </c>
      <c r="R145" s="496">
        <v>37</v>
      </c>
      <c r="S145" s="496">
        <v>5.1351351351351342</v>
      </c>
      <c r="T145" s="496">
        <v>7.1621621621621614</v>
      </c>
      <c r="U145" s="496">
        <v>280.8594594594594</v>
      </c>
      <c r="V145" s="496">
        <v>24.324324324324326</v>
      </c>
      <c r="W145" s="496">
        <v>78.378378378378386</v>
      </c>
      <c r="X145" s="496">
        <v>10.810810810810812</v>
      </c>
      <c r="Y145" s="496">
        <v>46.17423207608261</v>
      </c>
      <c r="Z145" s="496">
        <v>1.579636669859726</v>
      </c>
      <c r="AA145" s="496">
        <v>1.6359725351807097</v>
      </c>
      <c r="AB145" s="496">
        <v>60.636144003821137</v>
      </c>
      <c r="AC145" s="496">
        <v>32.130673996391842</v>
      </c>
      <c r="AD145" s="496">
        <v>-12.352213042339878</v>
      </c>
      <c r="AE145" s="496">
        <v>2.1574344023323606</v>
      </c>
      <c r="AF145" s="496">
        <v>2.3923039628937119</v>
      </c>
      <c r="AG145" s="496">
        <v>573.81081081081084</v>
      </c>
      <c r="AH145" s="496">
        <v>0</v>
      </c>
      <c r="AI145" s="496">
        <v>24.324324324324326</v>
      </c>
      <c r="AJ145" s="496">
        <v>80.741776533099355</v>
      </c>
      <c r="AK145" s="496">
        <v>37.435470828560149</v>
      </c>
      <c r="AL145" s="496">
        <v>73.846022816812123</v>
      </c>
      <c r="AM145" s="496">
        <v>-20.873863102435276</v>
      </c>
      <c r="AN145" s="496">
        <v>99</v>
      </c>
      <c r="AO145" s="496">
        <v>99</v>
      </c>
      <c r="AP145" s="496">
        <v>99</v>
      </c>
      <c r="AQ145" s="496">
        <v>99</v>
      </c>
      <c r="AR145" s="496">
        <v>206.62162162162164</v>
      </c>
      <c r="AS145" s="496">
        <v>31.764596548605976</v>
      </c>
      <c r="AT145" s="496"/>
      <c r="AU145" s="496"/>
    </row>
    <row r="146" spans="1:47">
      <c r="A146" s="496">
        <v>3</v>
      </c>
      <c r="B146" s="496">
        <v>80</v>
      </c>
      <c r="C146" s="496">
        <v>2023</v>
      </c>
      <c r="D146" s="496">
        <v>99</v>
      </c>
      <c r="E146" s="496">
        <v>28</v>
      </c>
      <c r="F146" s="496">
        <v>99</v>
      </c>
      <c r="G146" s="496">
        <v>99</v>
      </c>
      <c r="H146" s="496">
        <v>99</v>
      </c>
      <c r="I146" s="496">
        <v>99</v>
      </c>
      <c r="J146" s="496">
        <v>999</v>
      </c>
      <c r="K146" s="496">
        <v>99</v>
      </c>
      <c r="L146" s="496">
        <v>99</v>
      </c>
      <c r="M146" s="496">
        <v>99</v>
      </c>
      <c r="N146" s="496">
        <v>99</v>
      </c>
      <c r="O146" s="496">
        <v>99</v>
      </c>
      <c r="P146" s="496">
        <v>9999</v>
      </c>
      <c r="Q146" s="496">
        <v>1</v>
      </c>
      <c r="R146" s="496">
        <v>1</v>
      </c>
      <c r="S146" s="496">
        <v>9</v>
      </c>
      <c r="T146" s="496">
        <v>7</v>
      </c>
      <c r="U146" s="496">
        <v>336.1</v>
      </c>
      <c r="V146" s="496">
        <v>100</v>
      </c>
      <c r="W146" s="496">
        <v>100</v>
      </c>
      <c r="X146" s="496">
        <v>0</v>
      </c>
      <c r="Y146" s="496">
        <v>0</v>
      </c>
      <c r="Z146" s="496">
        <v>0</v>
      </c>
      <c r="AA146" s="496">
        <v>0</v>
      </c>
      <c r="AB146" s="496"/>
      <c r="AC146" s="496"/>
      <c r="AD146" s="496"/>
      <c r="AE146" s="496">
        <v>5.8309037900874605E-2</v>
      </c>
      <c r="AF146" s="496">
        <v>7.7373829551047643E-2</v>
      </c>
      <c r="AG146" s="496">
        <v>384</v>
      </c>
      <c r="AH146" s="496">
        <v>0</v>
      </c>
      <c r="AI146" s="496">
        <v>100</v>
      </c>
      <c r="AJ146" s="496">
        <v>0</v>
      </c>
      <c r="AK146" s="496"/>
      <c r="AL146" s="496"/>
      <c r="AM146" s="496"/>
      <c r="AN146" s="496">
        <v>99</v>
      </c>
      <c r="AO146" s="496">
        <v>99</v>
      </c>
      <c r="AP146" s="496">
        <v>99</v>
      </c>
      <c r="AQ146" s="496">
        <v>99</v>
      </c>
      <c r="AR146" s="496">
        <v>203</v>
      </c>
      <c r="AS146" s="496">
        <v>40.165313737123043</v>
      </c>
      <c r="AT146" s="496"/>
      <c r="AU146" s="496"/>
    </row>
    <row r="147" spans="1:47">
      <c r="A147" s="496">
        <v>3</v>
      </c>
      <c r="B147" s="496">
        <v>81</v>
      </c>
      <c r="C147" s="496">
        <v>2023</v>
      </c>
      <c r="D147" s="496">
        <v>99</v>
      </c>
      <c r="E147" s="496">
        <v>29</v>
      </c>
      <c r="F147" s="496">
        <v>99</v>
      </c>
      <c r="G147" s="496">
        <v>99</v>
      </c>
      <c r="H147" s="496">
        <v>99</v>
      </c>
      <c r="I147" s="496">
        <v>99</v>
      </c>
      <c r="J147" s="496">
        <v>999</v>
      </c>
      <c r="K147" s="496">
        <v>99</v>
      </c>
      <c r="L147" s="496">
        <v>99</v>
      </c>
      <c r="M147" s="496">
        <v>99</v>
      </c>
      <c r="N147" s="496">
        <v>99</v>
      </c>
      <c r="O147" s="496">
        <v>99</v>
      </c>
      <c r="P147" s="496">
        <v>9999</v>
      </c>
      <c r="Q147" s="496">
        <v>4</v>
      </c>
      <c r="R147" s="496">
        <v>10</v>
      </c>
      <c r="S147" s="496">
        <v>4.5999999999999996</v>
      </c>
      <c r="T147" s="496">
        <v>7.4</v>
      </c>
      <c r="U147" s="496">
        <v>270.91000000000003</v>
      </c>
      <c r="V147" s="496">
        <v>10</v>
      </c>
      <c r="W147" s="496">
        <v>80</v>
      </c>
      <c r="X147" s="496">
        <v>0</v>
      </c>
      <c r="Y147" s="496">
        <v>72.314513757612986</v>
      </c>
      <c r="Z147" s="496">
        <v>0.66332495807108227</v>
      </c>
      <c r="AA147" s="496">
        <v>1.7999999999999996</v>
      </c>
      <c r="AB147" s="496">
        <v>7.7009638106919454</v>
      </c>
      <c r="AC147" s="496">
        <v>89.497939814587099</v>
      </c>
      <c r="AD147" s="496">
        <v>13.400504203456304</v>
      </c>
      <c r="AE147" s="496">
        <v>0.58309037900874605</v>
      </c>
      <c r="AF147" s="496">
        <v>0.62366391442053903</v>
      </c>
      <c r="AG147" s="496">
        <v>532</v>
      </c>
      <c r="AH147" s="496">
        <v>0</v>
      </c>
      <c r="AI147" s="496">
        <v>30</v>
      </c>
      <c r="AJ147" s="496">
        <v>112.94689017409904</v>
      </c>
      <c r="AK147" s="496">
        <v>90.505901340388789</v>
      </c>
      <c r="AL147" s="496">
        <v>86.569694506029109</v>
      </c>
      <c r="AM147" s="496">
        <v>-28.029714790611393</v>
      </c>
      <c r="AN147" s="496">
        <v>99</v>
      </c>
      <c r="AO147" s="496">
        <v>99</v>
      </c>
      <c r="AP147" s="496">
        <v>99</v>
      </c>
      <c r="AQ147" s="496">
        <v>99</v>
      </c>
      <c r="AR147" s="496">
        <v>207.6</v>
      </c>
      <c r="AS147" s="496">
        <v>29.309147681558713</v>
      </c>
      <c r="AT147" s="496"/>
      <c r="AU147" s="496"/>
    </row>
    <row r="148" spans="1:47">
      <c r="A148" s="496">
        <v>3</v>
      </c>
      <c r="B148" s="496">
        <v>82</v>
      </c>
      <c r="C148" s="496">
        <v>2023</v>
      </c>
      <c r="D148" s="496">
        <v>99</v>
      </c>
      <c r="E148" s="496">
        <v>30</v>
      </c>
      <c r="F148" s="496">
        <v>99</v>
      </c>
      <c r="G148" s="496">
        <v>99</v>
      </c>
      <c r="H148" s="496">
        <v>99</v>
      </c>
      <c r="I148" s="496">
        <v>99</v>
      </c>
      <c r="J148" s="496">
        <v>999</v>
      </c>
      <c r="K148" s="496">
        <v>99</v>
      </c>
      <c r="L148" s="496">
        <v>99</v>
      </c>
      <c r="M148" s="496">
        <v>99</v>
      </c>
      <c r="N148" s="496">
        <v>99</v>
      </c>
      <c r="O148" s="496">
        <v>99</v>
      </c>
      <c r="P148" s="496">
        <v>9999</v>
      </c>
      <c r="Q148" s="496">
        <v>6</v>
      </c>
      <c r="R148" s="496">
        <v>24</v>
      </c>
      <c r="S148" s="496">
        <v>4.25</v>
      </c>
      <c r="T148" s="496">
        <v>7.3333333333333313</v>
      </c>
      <c r="U148" s="496">
        <v>243.72499999999999</v>
      </c>
      <c r="V148" s="496">
        <v>12.5</v>
      </c>
      <c r="W148" s="496">
        <v>79.166666666666686</v>
      </c>
      <c r="X148" s="496">
        <v>0</v>
      </c>
      <c r="Y148" s="496">
        <v>63.319495747097243</v>
      </c>
      <c r="Z148" s="496">
        <v>1.0507933510765413</v>
      </c>
      <c r="AA148" s="496">
        <v>1.0671873729054779</v>
      </c>
      <c r="AB148" s="496">
        <v>52.387285796012002</v>
      </c>
      <c r="AC148" s="496">
        <v>62.678416452426177</v>
      </c>
      <c r="AD148" s="496">
        <v>55.734232280996949</v>
      </c>
      <c r="AE148" s="496">
        <v>1.399416909620991</v>
      </c>
      <c r="AF148" s="496">
        <v>1.346594699720018</v>
      </c>
      <c r="AG148" s="496">
        <v>645.875</v>
      </c>
      <c r="AH148" s="496">
        <v>0</v>
      </c>
      <c r="AI148" s="496">
        <v>16.666666666666671</v>
      </c>
      <c r="AJ148" s="496">
        <v>129.52615968084083</v>
      </c>
      <c r="AK148" s="496">
        <v>70.116366601913796</v>
      </c>
      <c r="AL148" s="496">
        <v>34.966211504528573</v>
      </c>
      <c r="AM148" s="496">
        <v>-0.86483330285331805</v>
      </c>
      <c r="AN148" s="496">
        <v>99</v>
      </c>
      <c r="AO148" s="496">
        <v>99</v>
      </c>
      <c r="AP148" s="496">
        <v>99</v>
      </c>
      <c r="AQ148" s="496">
        <v>99</v>
      </c>
      <c r="AR148" s="496">
        <v>200.875</v>
      </c>
      <c r="AS148" s="496">
        <v>29.527544004489432</v>
      </c>
      <c r="AT148" s="496"/>
      <c r="AU148" s="496"/>
    </row>
    <row r="149" spans="1:47">
      <c r="A149" s="496">
        <v>3</v>
      </c>
      <c r="B149" s="496">
        <v>83</v>
      </c>
      <c r="C149" s="496">
        <v>2023</v>
      </c>
      <c r="D149" s="496">
        <v>99</v>
      </c>
      <c r="E149" s="496">
        <v>31</v>
      </c>
      <c r="F149" s="496">
        <v>99</v>
      </c>
      <c r="G149" s="496">
        <v>99</v>
      </c>
      <c r="H149" s="496">
        <v>99</v>
      </c>
      <c r="I149" s="496">
        <v>99</v>
      </c>
      <c r="J149" s="496">
        <v>999</v>
      </c>
      <c r="K149" s="496">
        <v>99</v>
      </c>
      <c r="L149" s="496">
        <v>99</v>
      </c>
      <c r="M149" s="496">
        <v>99</v>
      </c>
      <c r="N149" s="496">
        <v>99</v>
      </c>
      <c r="O149" s="496">
        <v>99</v>
      </c>
      <c r="P149" s="496">
        <v>9999</v>
      </c>
      <c r="Q149" s="496">
        <v>3</v>
      </c>
      <c r="R149" s="496">
        <v>5</v>
      </c>
      <c r="S149" s="496">
        <v>5</v>
      </c>
      <c r="T149" s="496">
        <v>8.8000000000000007</v>
      </c>
      <c r="U149" s="496">
        <v>308.42000000000007</v>
      </c>
      <c r="V149" s="496">
        <v>40</v>
      </c>
      <c r="W149" s="496">
        <v>100</v>
      </c>
      <c r="X149" s="496">
        <v>40</v>
      </c>
      <c r="Y149" s="496">
        <v>64.746193710518511</v>
      </c>
      <c r="Z149" s="496">
        <v>1.0954451150103319</v>
      </c>
      <c r="AA149" s="496">
        <v>1.5999999999999972</v>
      </c>
      <c r="AB149" s="496">
        <v>90.939978950823843</v>
      </c>
      <c r="AC149" s="496">
        <v>91.457113702700767</v>
      </c>
      <c r="AD149" s="496">
        <v>79.876206302836891</v>
      </c>
      <c r="AE149" s="496">
        <v>0.29154518950437303</v>
      </c>
      <c r="AF149" s="496">
        <v>0.3550079814063391</v>
      </c>
      <c r="AG149" s="496">
        <v>948.2</v>
      </c>
      <c r="AH149" s="496">
        <v>0</v>
      </c>
      <c r="AI149" s="496">
        <v>80</v>
      </c>
      <c r="AJ149" s="496">
        <v>229.9638232418308</v>
      </c>
      <c r="AK149" s="496">
        <v>99.391466663537727</v>
      </c>
      <c r="AL149" s="496">
        <v>91.329582644456238</v>
      </c>
      <c r="AM149" s="496">
        <v>86.617292206252003</v>
      </c>
      <c r="AN149" s="496">
        <v>99</v>
      </c>
      <c r="AO149" s="496">
        <v>99</v>
      </c>
      <c r="AP149" s="496">
        <v>99</v>
      </c>
      <c r="AQ149" s="496">
        <v>99</v>
      </c>
      <c r="AR149" s="496">
        <v>212</v>
      </c>
      <c r="AS149" s="496">
        <v>31.922757408306666</v>
      </c>
      <c r="AT149" s="496"/>
      <c r="AU149" s="496"/>
    </row>
    <row r="150" spans="1:47">
      <c r="A150" s="496">
        <v>3</v>
      </c>
      <c r="B150" s="496">
        <v>84</v>
      </c>
      <c r="C150" s="496">
        <v>2023</v>
      </c>
      <c r="D150" s="496">
        <v>99</v>
      </c>
      <c r="E150" s="496">
        <v>32</v>
      </c>
      <c r="F150" s="496">
        <v>99</v>
      </c>
      <c r="G150" s="496">
        <v>99</v>
      </c>
      <c r="H150" s="496">
        <v>99</v>
      </c>
      <c r="I150" s="496">
        <v>99</v>
      </c>
      <c r="J150" s="496">
        <v>999</v>
      </c>
      <c r="K150" s="496">
        <v>99</v>
      </c>
      <c r="L150" s="496">
        <v>99</v>
      </c>
      <c r="M150" s="496">
        <v>99</v>
      </c>
      <c r="N150" s="496">
        <v>99</v>
      </c>
      <c r="O150" s="496">
        <v>99</v>
      </c>
      <c r="P150" s="496">
        <v>9999</v>
      </c>
      <c r="Q150" s="496">
        <v>8</v>
      </c>
      <c r="R150" s="496">
        <v>24</v>
      </c>
      <c r="S150" s="496">
        <v>4.375</v>
      </c>
      <c r="T150" s="496">
        <v>6.9166666666666687</v>
      </c>
      <c r="U150" s="496">
        <v>248.93333333333339</v>
      </c>
      <c r="V150" s="496">
        <v>29.166666666666675</v>
      </c>
      <c r="W150" s="496">
        <v>54.16666666666665</v>
      </c>
      <c r="X150" s="496">
        <v>4.1666666666666679</v>
      </c>
      <c r="Y150" s="496">
        <v>49.705194787757087</v>
      </c>
      <c r="Z150" s="496">
        <v>1.7514874630819748</v>
      </c>
      <c r="AA150" s="496">
        <v>1.497683396300951</v>
      </c>
      <c r="AB150" s="496">
        <v>65.487931364094379</v>
      </c>
      <c r="AC150" s="496">
        <v>75.733173936183348</v>
      </c>
      <c r="AD150" s="496">
        <v>69.492793101217131</v>
      </c>
      <c r="AE150" s="496">
        <v>1.399416909620991</v>
      </c>
      <c r="AF150" s="496">
        <v>1.3753710421594141</v>
      </c>
      <c r="AG150" s="496">
        <v>597.304347826087</v>
      </c>
      <c r="AH150" s="496">
        <v>0</v>
      </c>
      <c r="AI150" s="496">
        <v>20.833333333333329</v>
      </c>
      <c r="AJ150" s="496">
        <v>126.42558725009415</v>
      </c>
      <c r="AK150" s="496">
        <v>54.520009981958282</v>
      </c>
      <c r="AL150" s="496">
        <v>31.776126576908439</v>
      </c>
      <c r="AM150" s="496">
        <v>-35.141680215761873</v>
      </c>
      <c r="AN150" s="496">
        <v>99</v>
      </c>
      <c r="AO150" s="496">
        <v>99</v>
      </c>
      <c r="AP150" s="496">
        <v>99</v>
      </c>
      <c r="AQ150" s="496">
        <v>99</v>
      </c>
      <c r="AR150" s="496">
        <v>203.69565217391303</v>
      </c>
      <c r="AS150" s="496">
        <v>29.728105198541481</v>
      </c>
      <c r="AT150" s="496"/>
      <c r="AU150" s="496"/>
    </row>
    <row r="151" spans="1:47">
      <c r="A151" s="496">
        <v>3</v>
      </c>
      <c r="B151" s="496">
        <v>85</v>
      </c>
      <c r="C151" s="496">
        <v>2023</v>
      </c>
      <c r="D151" s="496">
        <v>99</v>
      </c>
      <c r="E151" s="496">
        <v>33</v>
      </c>
      <c r="F151" s="496">
        <v>99</v>
      </c>
      <c r="G151" s="496">
        <v>99</v>
      </c>
      <c r="H151" s="496">
        <v>99</v>
      </c>
      <c r="I151" s="496">
        <v>99</v>
      </c>
      <c r="J151" s="496">
        <v>999</v>
      </c>
      <c r="K151" s="496">
        <v>99</v>
      </c>
      <c r="L151" s="496">
        <v>99</v>
      </c>
      <c r="M151" s="496">
        <v>99</v>
      </c>
      <c r="N151" s="496">
        <v>99</v>
      </c>
      <c r="O151" s="496">
        <v>99</v>
      </c>
      <c r="P151" s="496">
        <v>9999</v>
      </c>
      <c r="Q151" s="496">
        <v>4</v>
      </c>
      <c r="R151" s="496">
        <v>19</v>
      </c>
      <c r="S151" s="496">
        <v>4.5263157894736841</v>
      </c>
      <c r="T151" s="496">
        <v>6.5263157894736814</v>
      </c>
      <c r="U151" s="496">
        <v>266.54736842105262</v>
      </c>
      <c r="V151" s="496">
        <v>0</v>
      </c>
      <c r="W151" s="496">
        <v>57.894736842105239</v>
      </c>
      <c r="X151" s="496">
        <v>0</v>
      </c>
      <c r="Y151" s="496">
        <v>45.20128512869212</v>
      </c>
      <c r="Z151" s="496">
        <v>0.59545834205183024</v>
      </c>
      <c r="AA151" s="496">
        <v>1.8171238422770619</v>
      </c>
      <c r="AB151" s="496">
        <v>37.647343173984346</v>
      </c>
      <c r="AC151" s="496">
        <v>74.928461163419584</v>
      </c>
      <c r="AD151" s="496">
        <v>18.176708236516546</v>
      </c>
      <c r="AE151" s="496">
        <v>1.1078717201166182</v>
      </c>
      <c r="AF151" s="496">
        <v>1.1658792692006117</v>
      </c>
      <c r="AG151" s="496">
        <v>686.8421052631578</v>
      </c>
      <c r="AH151" s="496">
        <v>0</v>
      </c>
      <c r="AI151" s="496">
        <v>36.84210526315789</v>
      </c>
      <c r="AJ151" s="496">
        <v>131.26560585232639</v>
      </c>
      <c r="AK151" s="496">
        <v>-26.527692961880032</v>
      </c>
      <c r="AL151" s="496">
        <v>-45.155007619966945</v>
      </c>
      <c r="AM151" s="496">
        <v>18.690916284236476</v>
      </c>
      <c r="AN151" s="496">
        <v>99</v>
      </c>
      <c r="AO151" s="496">
        <v>99</v>
      </c>
      <c r="AP151" s="496">
        <v>99</v>
      </c>
      <c r="AQ151" s="496">
        <v>99</v>
      </c>
      <c r="AR151" s="496">
        <v>207.15789473684217</v>
      </c>
      <c r="AS151" s="496">
        <v>29.728123500086998</v>
      </c>
      <c r="AT151" s="496"/>
      <c r="AU151" s="496"/>
    </row>
    <row r="152" spans="1:47">
      <c r="A152" s="496">
        <v>3</v>
      </c>
      <c r="B152" s="496">
        <v>86</v>
      </c>
      <c r="C152" s="496">
        <v>2023</v>
      </c>
      <c r="D152" s="496">
        <v>99</v>
      </c>
      <c r="E152" s="496">
        <v>34</v>
      </c>
      <c r="F152" s="496">
        <v>99</v>
      </c>
      <c r="G152" s="496">
        <v>99</v>
      </c>
      <c r="H152" s="496">
        <v>99</v>
      </c>
      <c r="I152" s="496">
        <v>99</v>
      </c>
      <c r="J152" s="496">
        <v>999</v>
      </c>
      <c r="K152" s="496">
        <v>99</v>
      </c>
      <c r="L152" s="496">
        <v>99</v>
      </c>
      <c r="M152" s="496">
        <v>99</v>
      </c>
      <c r="N152" s="496">
        <v>99</v>
      </c>
      <c r="O152" s="496">
        <v>99</v>
      </c>
      <c r="P152" s="496">
        <v>9999</v>
      </c>
      <c r="Q152" s="496">
        <v>7</v>
      </c>
      <c r="R152" s="496">
        <v>40</v>
      </c>
      <c r="S152" s="496">
        <v>5.0999999999999996</v>
      </c>
      <c r="T152" s="496">
        <v>7.3250000000000002</v>
      </c>
      <c r="U152" s="496">
        <v>274.52000000000004</v>
      </c>
      <c r="V152" s="496">
        <v>57.5</v>
      </c>
      <c r="W152" s="496">
        <v>65</v>
      </c>
      <c r="X152" s="496">
        <v>2.5</v>
      </c>
      <c r="Y152" s="496">
        <v>51.025612196229282</v>
      </c>
      <c r="Z152" s="496">
        <v>1.3000000000000016</v>
      </c>
      <c r="AA152" s="496">
        <v>1.7231874535290701</v>
      </c>
      <c r="AB152" s="496">
        <v>53.239477316406365</v>
      </c>
      <c r="AC152" s="496">
        <v>50.50059043921047</v>
      </c>
      <c r="AD152" s="496">
        <v>58.813191587831888</v>
      </c>
      <c r="AE152" s="496">
        <v>2.3323615160349842</v>
      </c>
      <c r="AF152" s="496">
        <v>2.5278980884681457</v>
      </c>
      <c r="AG152" s="496">
        <v>668.97222222222229</v>
      </c>
      <c r="AH152" s="496">
        <v>0</v>
      </c>
      <c r="AI152" s="496">
        <v>60</v>
      </c>
      <c r="AJ152" s="496">
        <v>125.12338046706624</v>
      </c>
      <c r="AK152" s="496">
        <v>27.676390307161803</v>
      </c>
      <c r="AL152" s="496">
        <v>77.390195811755504</v>
      </c>
      <c r="AM152" s="496">
        <v>10.821797045487322</v>
      </c>
      <c r="AN152" s="496">
        <v>99</v>
      </c>
      <c r="AO152" s="496">
        <v>99</v>
      </c>
      <c r="AP152" s="496">
        <v>99</v>
      </c>
      <c r="AQ152" s="496">
        <v>99</v>
      </c>
      <c r="AR152" s="496">
        <v>204.88888888888889</v>
      </c>
      <c r="AS152" s="496">
        <v>31.490075737378003</v>
      </c>
      <c r="AT152" s="496"/>
      <c r="AU152" s="496"/>
    </row>
    <row r="153" spans="1:47">
      <c r="A153" s="496">
        <v>3</v>
      </c>
      <c r="B153" s="496">
        <v>87</v>
      </c>
      <c r="C153" s="496">
        <v>2023</v>
      </c>
      <c r="D153" s="496">
        <v>99</v>
      </c>
      <c r="E153" s="496">
        <v>35</v>
      </c>
      <c r="F153" s="496">
        <v>99</v>
      </c>
      <c r="G153" s="496">
        <v>99</v>
      </c>
      <c r="H153" s="496">
        <v>99</v>
      </c>
      <c r="I153" s="496">
        <v>99</v>
      </c>
      <c r="J153" s="496">
        <v>999</v>
      </c>
      <c r="K153" s="496">
        <v>99</v>
      </c>
      <c r="L153" s="496">
        <v>99</v>
      </c>
      <c r="M153" s="496">
        <v>99</v>
      </c>
      <c r="N153" s="496">
        <v>99</v>
      </c>
      <c r="O153" s="496">
        <v>99</v>
      </c>
      <c r="P153" s="496">
        <v>9999</v>
      </c>
      <c r="Q153" s="496">
        <v>10</v>
      </c>
      <c r="R153" s="496">
        <v>77</v>
      </c>
      <c r="S153" s="496">
        <v>4.0389610389610402</v>
      </c>
      <c r="T153" s="496">
        <v>6.7662337662337677</v>
      </c>
      <c r="U153" s="496">
        <v>266.9103896103897</v>
      </c>
      <c r="V153" s="496">
        <v>7.7922077922077904</v>
      </c>
      <c r="W153" s="496">
        <v>57.142857142857153</v>
      </c>
      <c r="X153" s="496">
        <v>11.688311688311691</v>
      </c>
      <c r="Y153" s="496">
        <v>74.898933781906109</v>
      </c>
      <c r="Z153" s="496">
        <v>1.0374989712598035</v>
      </c>
      <c r="AA153" s="496">
        <v>1.6188508341646044</v>
      </c>
      <c r="AB153" s="496">
        <v>54.758558327236393</v>
      </c>
      <c r="AC153" s="496">
        <v>87.149267596527153</v>
      </c>
      <c r="AD153" s="496">
        <v>56.988851852073481</v>
      </c>
      <c r="AE153" s="496">
        <v>4.4897959183673448</v>
      </c>
      <c r="AF153" s="496">
        <v>4.7313141395896681</v>
      </c>
      <c r="AG153" s="496">
        <v>695.20779220779241</v>
      </c>
      <c r="AH153" s="496">
        <v>0</v>
      </c>
      <c r="AI153" s="496">
        <v>11.688311688311691</v>
      </c>
      <c r="AJ153" s="496">
        <v>155.70037306650161</v>
      </c>
      <c r="AK153" s="496">
        <v>81.195005891246822</v>
      </c>
      <c r="AL153" s="496">
        <v>67.815052803495604</v>
      </c>
      <c r="AM153" s="496">
        <v>20.182307972675751</v>
      </c>
      <c r="AN153" s="496">
        <v>99</v>
      </c>
      <c r="AO153" s="496">
        <v>99</v>
      </c>
      <c r="AP153" s="496">
        <v>99</v>
      </c>
      <c r="AQ153" s="496">
        <v>99</v>
      </c>
      <c r="AR153" s="496">
        <v>209.41558441558445</v>
      </c>
      <c r="AS153" s="496">
        <v>28.209884724183993</v>
      </c>
      <c r="AT153" s="496"/>
      <c r="AU153" s="496"/>
    </row>
    <row r="154" spans="1:47">
      <c r="A154" s="496">
        <v>3</v>
      </c>
      <c r="B154" s="496">
        <v>88</v>
      </c>
      <c r="C154" s="496">
        <v>2023</v>
      </c>
      <c r="D154" s="496">
        <v>99</v>
      </c>
      <c r="E154" s="496">
        <v>36</v>
      </c>
      <c r="F154" s="496">
        <v>99</v>
      </c>
      <c r="G154" s="496">
        <v>99</v>
      </c>
      <c r="H154" s="496">
        <v>99</v>
      </c>
      <c r="I154" s="496">
        <v>99</v>
      </c>
      <c r="J154" s="496">
        <v>999</v>
      </c>
      <c r="K154" s="496">
        <v>99</v>
      </c>
      <c r="L154" s="496">
        <v>99</v>
      </c>
      <c r="M154" s="496">
        <v>99</v>
      </c>
      <c r="N154" s="496">
        <v>99</v>
      </c>
      <c r="O154" s="496">
        <v>99</v>
      </c>
      <c r="P154" s="496">
        <v>9999</v>
      </c>
      <c r="Q154" s="496">
        <v>9</v>
      </c>
      <c r="R154" s="496">
        <v>30</v>
      </c>
      <c r="S154" s="496">
        <v>4.5999999999999996</v>
      </c>
      <c r="T154" s="496">
        <v>7.4</v>
      </c>
      <c r="U154" s="496">
        <v>281.87999999999994</v>
      </c>
      <c r="V154" s="496">
        <v>16.666666666666671</v>
      </c>
      <c r="W154" s="496">
        <v>76.666666666666686</v>
      </c>
      <c r="X154" s="496">
        <v>0</v>
      </c>
      <c r="Y154" s="496">
        <v>35.507261229219623</v>
      </c>
      <c r="Z154" s="496">
        <v>1.0198039027185577</v>
      </c>
      <c r="AA154" s="496">
        <v>1.1718930554164602</v>
      </c>
      <c r="AB154" s="496">
        <v>-5.241581744214149</v>
      </c>
      <c r="AC154" s="496">
        <v>-39.353647681596605</v>
      </c>
      <c r="AD154" s="496">
        <v>16.177152834667876</v>
      </c>
      <c r="AE154" s="496">
        <v>1.7492711370262388</v>
      </c>
      <c r="AF154" s="496">
        <v>1.946754097636058</v>
      </c>
      <c r="AG154" s="496">
        <v>672.26666666666642</v>
      </c>
      <c r="AH154" s="496">
        <v>0</v>
      </c>
      <c r="AI154" s="496">
        <v>23.333333333333329</v>
      </c>
      <c r="AJ154" s="496">
        <v>112.20277279204041</v>
      </c>
      <c r="AK154" s="496">
        <v>15.407462476627401</v>
      </c>
      <c r="AL154" s="496">
        <v>16.117871859651057</v>
      </c>
      <c r="AM154" s="496">
        <v>-12.578855383193773</v>
      </c>
      <c r="AN154" s="496">
        <v>99</v>
      </c>
      <c r="AO154" s="496">
        <v>99</v>
      </c>
      <c r="AP154" s="496">
        <v>99</v>
      </c>
      <c r="AQ154" s="496">
        <v>99</v>
      </c>
      <c r="AR154" s="496">
        <v>211.06666666666661</v>
      </c>
      <c r="AS154" s="496">
        <v>30.07755229451713</v>
      </c>
      <c r="AT154" s="496"/>
      <c r="AU154" s="496"/>
    </row>
    <row r="155" spans="1:47">
      <c r="A155" s="496">
        <v>3</v>
      </c>
      <c r="B155" s="496">
        <v>89</v>
      </c>
      <c r="C155" s="496">
        <v>2023</v>
      </c>
      <c r="D155" s="496">
        <v>99</v>
      </c>
      <c r="E155" s="496">
        <v>37</v>
      </c>
      <c r="F155" s="496">
        <v>99</v>
      </c>
      <c r="G155" s="496">
        <v>99</v>
      </c>
      <c r="H155" s="496">
        <v>99</v>
      </c>
      <c r="I155" s="496">
        <v>99</v>
      </c>
      <c r="J155" s="496">
        <v>999</v>
      </c>
      <c r="K155" s="496">
        <v>99</v>
      </c>
      <c r="L155" s="496">
        <v>99</v>
      </c>
      <c r="M155" s="496">
        <v>99</v>
      </c>
      <c r="N155" s="496">
        <v>99</v>
      </c>
      <c r="O155" s="496">
        <v>99</v>
      </c>
      <c r="P155" s="496">
        <v>9999</v>
      </c>
      <c r="Q155" s="496">
        <v>7</v>
      </c>
      <c r="R155" s="496">
        <v>33</v>
      </c>
      <c r="S155" s="496">
        <v>3.0606060606060601</v>
      </c>
      <c r="T155" s="496">
        <v>5.0606060606060606</v>
      </c>
      <c r="U155" s="496">
        <v>201.24545454545452</v>
      </c>
      <c r="V155" s="496">
        <v>3.0303030303030303</v>
      </c>
      <c r="W155" s="496">
        <v>24.242424242424246</v>
      </c>
      <c r="X155" s="496">
        <v>0</v>
      </c>
      <c r="Y155" s="496">
        <v>62.858470613145741</v>
      </c>
      <c r="Z155" s="496">
        <v>0.919136417460795</v>
      </c>
      <c r="AA155" s="496">
        <v>1.6503331883866788</v>
      </c>
      <c r="AB155" s="496">
        <v>69.097595085131147</v>
      </c>
      <c r="AC155" s="496">
        <v>78.975887420739014</v>
      </c>
      <c r="AD155" s="496">
        <v>45.705394790564867</v>
      </c>
      <c r="AE155" s="496">
        <v>1.9241982507288635</v>
      </c>
      <c r="AF155" s="496">
        <v>1.5288525421941757</v>
      </c>
      <c r="AG155" s="496">
        <v>651</v>
      </c>
      <c r="AH155" s="496">
        <v>0</v>
      </c>
      <c r="AI155" s="496">
        <v>9.0909090909090917</v>
      </c>
      <c r="AJ155" s="496">
        <v>104.38797097773522</v>
      </c>
      <c r="AK155" s="496">
        <v>6.0358357465435546</v>
      </c>
      <c r="AL155" s="496">
        <v>-4.7844594104243514</v>
      </c>
      <c r="AM155" s="496">
        <v>-36.194305504450448</v>
      </c>
      <c r="AN155" s="496">
        <v>99</v>
      </c>
      <c r="AO155" s="496">
        <v>99</v>
      </c>
      <c r="AP155" s="496">
        <v>99</v>
      </c>
      <c r="AQ155" s="496">
        <v>99</v>
      </c>
      <c r="AR155" s="496">
        <v>197.24242424242425</v>
      </c>
      <c r="AS155" s="496">
        <v>25.39542493934162</v>
      </c>
      <c r="AT155" s="496"/>
      <c r="AU155" s="496"/>
    </row>
    <row r="156" spans="1:47">
      <c r="A156" s="496">
        <v>3</v>
      </c>
      <c r="B156" s="496">
        <v>90</v>
      </c>
      <c r="C156" s="496">
        <v>2023</v>
      </c>
      <c r="D156" s="496">
        <v>99</v>
      </c>
      <c r="E156" s="496">
        <v>38</v>
      </c>
      <c r="F156" s="496">
        <v>99</v>
      </c>
      <c r="G156" s="496">
        <v>99</v>
      </c>
      <c r="H156" s="496">
        <v>99</v>
      </c>
      <c r="I156" s="496">
        <v>99</v>
      </c>
      <c r="J156" s="496">
        <v>999</v>
      </c>
      <c r="K156" s="496">
        <v>99</v>
      </c>
      <c r="L156" s="496">
        <v>99</v>
      </c>
      <c r="M156" s="496">
        <v>99</v>
      </c>
      <c r="N156" s="496">
        <v>99</v>
      </c>
      <c r="O156" s="496">
        <v>99</v>
      </c>
      <c r="P156" s="496">
        <v>9999</v>
      </c>
      <c r="Q156" s="496">
        <v>6</v>
      </c>
      <c r="R156" s="496">
        <v>19</v>
      </c>
      <c r="S156" s="496">
        <v>4.1052631578947363</v>
      </c>
      <c r="T156" s="496">
        <v>5.8947368421052628</v>
      </c>
      <c r="U156" s="496">
        <v>228.47368421052639</v>
      </c>
      <c r="V156" s="496">
        <v>15.789473684210527</v>
      </c>
      <c r="W156" s="496">
        <v>31.578947368421055</v>
      </c>
      <c r="X156" s="496">
        <v>5.2631578947368443</v>
      </c>
      <c r="Y156" s="496">
        <v>72.533853019090316</v>
      </c>
      <c r="Z156" s="496">
        <v>1.0205641805087009</v>
      </c>
      <c r="AA156" s="496">
        <v>1.5859493866651975</v>
      </c>
      <c r="AB156" s="496">
        <v>39.883339866353666</v>
      </c>
      <c r="AC156" s="496">
        <v>69.861900466017104</v>
      </c>
      <c r="AD156" s="496">
        <v>62.467772176457878</v>
      </c>
      <c r="AE156" s="496">
        <v>1.1078717201166182</v>
      </c>
      <c r="AF156" s="496">
        <v>0.99934482023533999</v>
      </c>
      <c r="AG156" s="496">
        <v>649.26315789473676</v>
      </c>
      <c r="AH156" s="496">
        <v>0</v>
      </c>
      <c r="AI156" s="496">
        <v>26.315789473684205</v>
      </c>
      <c r="AJ156" s="496">
        <v>178.37920639535935</v>
      </c>
      <c r="AK156" s="496">
        <v>91.453857830198885</v>
      </c>
      <c r="AL156" s="496">
        <v>83.4685881855589</v>
      </c>
      <c r="AM156" s="496">
        <v>55.811762297705002</v>
      </c>
      <c r="AN156" s="496">
        <v>99</v>
      </c>
      <c r="AO156" s="496">
        <v>99</v>
      </c>
      <c r="AP156" s="496">
        <v>99</v>
      </c>
      <c r="AQ156" s="496">
        <v>99</v>
      </c>
      <c r="AR156" s="496">
        <v>197.36842105263159</v>
      </c>
      <c r="AS156" s="496">
        <v>28.875722317856798</v>
      </c>
      <c r="AT156" s="496"/>
      <c r="AU156" s="496"/>
    </row>
    <row r="157" spans="1:47">
      <c r="A157" s="496">
        <v>3</v>
      </c>
      <c r="B157" s="496">
        <v>91</v>
      </c>
      <c r="C157" s="496">
        <v>2023</v>
      </c>
      <c r="D157" s="496">
        <v>99</v>
      </c>
      <c r="E157" s="496">
        <v>39</v>
      </c>
      <c r="F157" s="496">
        <v>99</v>
      </c>
      <c r="G157" s="496">
        <v>99</v>
      </c>
      <c r="H157" s="496">
        <v>99</v>
      </c>
      <c r="I157" s="496">
        <v>99</v>
      </c>
      <c r="J157" s="496">
        <v>999</v>
      </c>
      <c r="K157" s="496">
        <v>99</v>
      </c>
      <c r="L157" s="496">
        <v>99</v>
      </c>
      <c r="M157" s="496">
        <v>99</v>
      </c>
      <c r="N157" s="496">
        <v>99</v>
      </c>
      <c r="O157" s="496">
        <v>99</v>
      </c>
      <c r="P157" s="496">
        <v>9999</v>
      </c>
      <c r="Q157" s="496">
        <v>7</v>
      </c>
      <c r="R157" s="496">
        <v>21</v>
      </c>
      <c r="S157" s="496">
        <v>4.1428571428571441</v>
      </c>
      <c r="T157" s="496">
        <v>6.3809523809523823</v>
      </c>
      <c r="U157" s="496">
        <v>249.93333333333339</v>
      </c>
      <c r="V157" s="496">
        <v>4.7619047619047636</v>
      </c>
      <c r="W157" s="496">
        <v>57.142857142857153</v>
      </c>
      <c r="X157" s="496">
        <v>0</v>
      </c>
      <c r="Y157" s="496">
        <v>50.845773653399057</v>
      </c>
      <c r="Z157" s="496">
        <v>0.9897433186107869</v>
      </c>
      <c r="AA157" s="496">
        <v>1.3619380615309571</v>
      </c>
      <c r="AB157" s="496">
        <v>16.682286639328197</v>
      </c>
      <c r="AC157" s="496">
        <v>9.4712553697677464</v>
      </c>
      <c r="AD157" s="496">
        <v>59.550407376817283</v>
      </c>
      <c r="AE157" s="496">
        <v>1.2244897959183672</v>
      </c>
      <c r="AF157" s="496">
        <v>1.2082840874193057</v>
      </c>
      <c r="AG157" s="496">
        <v>679.65</v>
      </c>
      <c r="AH157" s="496">
        <v>0</v>
      </c>
      <c r="AI157" s="496">
        <v>38.095238095238109</v>
      </c>
      <c r="AJ157" s="496">
        <v>104.00205526815343</v>
      </c>
      <c r="AK157" s="496">
        <v>75.88862899947631</v>
      </c>
      <c r="AL157" s="496">
        <v>49.58595986595337</v>
      </c>
      <c r="AM157" s="496">
        <v>-52.938920200796659</v>
      </c>
      <c r="AN157" s="496">
        <v>99</v>
      </c>
      <c r="AO157" s="496">
        <v>99</v>
      </c>
      <c r="AP157" s="496">
        <v>99</v>
      </c>
      <c r="AQ157" s="496">
        <v>99</v>
      </c>
      <c r="AR157" s="496">
        <v>206.65</v>
      </c>
      <c r="AS157" s="496">
        <v>27.982544814268184</v>
      </c>
      <c r="AT157" s="496"/>
      <c r="AU157" s="496"/>
    </row>
    <row r="158" spans="1:47">
      <c r="A158" s="496">
        <v>3</v>
      </c>
      <c r="B158" s="496">
        <v>92</v>
      </c>
      <c r="C158" s="496">
        <v>2023</v>
      </c>
      <c r="D158" s="496">
        <v>99</v>
      </c>
      <c r="E158" s="496">
        <v>40</v>
      </c>
      <c r="F158" s="496">
        <v>99</v>
      </c>
      <c r="G158" s="496">
        <v>99</v>
      </c>
      <c r="H158" s="496">
        <v>99</v>
      </c>
      <c r="I158" s="496">
        <v>99</v>
      </c>
      <c r="J158" s="496">
        <v>999</v>
      </c>
      <c r="K158" s="496">
        <v>99</v>
      </c>
      <c r="L158" s="496">
        <v>99</v>
      </c>
      <c r="M158" s="496">
        <v>99</v>
      </c>
      <c r="N158" s="496">
        <v>99</v>
      </c>
      <c r="O158" s="496">
        <v>99</v>
      </c>
      <c r="P158" s="496">
        <v>9999</v>
      </c>
      <c r="Q158" s="496">
        <v>21</v>
      </c>
      <c r="R158" s="496">
        <v>90</v>
      </c>
      <c r="S158" s="496">
        <v>4.1666666666666679</v>
      </c>
      <c r="T158" s="496">
        <v>6.8333333333333313</v>
      </c>
      <c r="U158" s="496">
        <v>238.34444444444455</v>
      </c>
      <c r="V158" s="496">
        <v>10</v>
      </c>
      <c r="W158" s="496">
        <v>61.111111111111121</v>
      </c>
      <c r="X158" s="496">
        <v>2.2222222222222223</v>
      </c>
      <c r="Y158" s="496">
        <v>64.302749398815621</v>
      </c>
      <c r="Z158" s="496">
        <v>0.99163165204289982</v>
      </c>
      <c r="AA158" s="496">
        <v>1.7527755766846538</v>
      </c>
      <c r="AB158" s="496">
        <v>10.767606861400012</v>
      </c>
      <c r="AC158" s="496">
        <v>-2.3929358427003997</v>
      </c>
      <c r="AD158" s="496">
        <v>53.378611464424914</v>
      </c>
      <c r="AE158" s="496">
        <v>5.2478134110787193</v>
      </c>
      <c r="AF158" s="496">
        <v>4.9382505733398494</v>
      </c>
      <c r="AG158" s="496">
        <v>659.16666666666652</v>
      </c>
      <c r="AH158" s="496">
        <v>0</v>
      </c>
      <c r="AI158" s="496">
        <v>36.666666666666657</v>
      </c>
      <c r="AJ158" s="496">
        <v>142.6994705277107</v>
      </c>
      <c r="AK158" s="496">
        <v>37.207957367195149</v>
      </c>
      <c r="AL158" s="496">
        <v>-6.4791084470135951</v>
      </c>
      <c r="AM158" s="496">
        <v>-23.159711693744697</v>
      </c>
      <c r="AN158" s="496">
        <v>99</v>
      </c>
      <c r="AO158" s="496">
        <v>99</v>
      </c>
      <c r="AP158" s="496">
        <v>99</v>
      </c>
      <c r="AQ158" s="496">
        <v>99</v>
      </c>
      <c r="AR158" s="496">
        <v>201.3</v>
      </c>
      <c r="AS158" s="496">
        <v>28.565541178785232</v>
      </c>
      <c r="AT158" s="496"/>
      <c r="AU158" s="496"/>
    </row>
    <row r="159" spans="1:47">
      <c r="A159" s="496">
        <v>3</v>
      </c>
      <c r="B159" s="496">
        <v>93</v>
      </c>
      <c r="C159" s="496">
        <v>2023</v>
      </c>
      <c r="D159" s="496">
        <v>99</v>
      </c>
      <c r="E159" s="496">
        <v>41</v>
      </c>
      <c r="F159" s="496">
        <v>99</v>
      </c>
      <c r="G159" s="496">
        <v>99</v>
      </c>
      <c r="H159" s="496">
        <v>99</v>
      </c>
      <c r="I159" s="496">
        <v>99</v>
      </c>
      <c r="J159" s="496">
        <v>999</v>
      </c>
      <c r="K159" s="496">
        <v>99</v>
      </c>
      <c r="L159" s="496">
        <v>99</v>
      </c>
      <c r="M159" s="496">
        <v>99</v>
      </c>
      <c r="N159" s="496">
        <v>99</v>
      </c>
      <c r="O159" s="496">
        <v>99</v>
      </c>
      <c r="P159" s="496">
        <v>9999</v>
      </c>
      <c r="Q159" s="496">
        <v>11</v>
      </c>
      <c r="R159" s="496">
        <v>82</v>
      </c>
      <c r="S159" s="496">
        <v>3.4390243902439028</v>
      </c>
      <c r="T159" s="496">
        <v>5.3414634146341484</v>
      </c>
      <c r="U159" s="496">
        <v>259.6402439024389</v>
      </c>
      <c r="V159" s="496">
        <v>2.4390243902439024</v>
      </c>
      <c r="W159" s="496">
        <v>26.829268292682919</v>
      </c>
      <c r="X159" s="496">
        <v>1.2195121951219512</v>
      </c>
      <c r="Y159" s="496">
        <v>38.616102605368333</v>
      </c>
      <c r="Z159" s="496">
        <v>1.0603446399650811</v>
      </c>
      <c r="AA159" s="496">
        <v>1.7265467593077659</v>
      </c>
      <c r="AB159" s="496">
        <v>31.398924645273357</v>
      </c>
      <c r="AC159" s="496">
        <v>14.983562481984771</v>
      </c>
      <c r="AD159" s="496">
        <v>68.416703093005481</v>
      </c>
      <c r="AE159" s="496">
        <v>4.781341107871719</v>
      </c>
      <c r="AF159" s="496">
        <v>4.9013017496476605</v>
      </c>
      <c r="AG159" s="496">
        <v>849.45121951219505</v>
      </c>
      <c r="AH159" s="496">
        <v>0</v>
      </c>
      <c r="AI159" s="496">
        <v>19.512195121951219</v>
      </c>
      <c r="AJ159" s="496">
        <v>192.35575225436315</v>
      </c>
      <c r="AK159" s="496">
        <v>15.385561427184372</v>
      </c>
      <c r="AL159" s="496">
        <v>-65.213369429989527</v>
      </c>
      <c r="AM159" s="496">
        <v>-64.013423915553545</v>
      </c>
      <c r="AN159" s="496">
        <v>99</v>
      </c>
      <c r="AO159" s="496">
        <v>99</v>
      </c>
      <c r="AP159" s="496">
        <v>99</v>
      </c>
      <c r="AQ159" s="496">
        <v>99</v>
      </c>
      <c r="AR159" s="496">
        <v>212.75609756097563</v>
      </c>
      <c r="AS159" s="496">
        <v>26.933338867232724</v>
      </c>
      <c r="AT159" s="496"/>
      <c r="AU159" s="496"/>
    </row>
    <row r="160" spans="1:47">
      <c r="A160" s="496">
        <v>3</v>
      </c>
      <c r="B160" s="496">
        <v>94</v>
      </c>
      <c r="C160" s="496">
        <v>2023</v>
      </c>
      <c r="D160" s="496">
        <v>99</v>
      </c>
      <c r="E160" s="496">
        <v>42</v>
      </c>
      <c r="F160" s="496">
        <v>99</v>
      </c>
      <c r="G160" s="496">
        <v>99</v>
      </c>
      <c r="H160" s="496">
        <v>99</v>
      </c>
      <c r="I160" s="496">
        <v>99</v>
      </c>
      <c r="J160" s="496">
        <v>999</v>
      </c>
      <c r="K160" s="496">
        <v>99</v>
      </c>
      <c r="L160" s="496">
        <v>99</v>
      </c>
      <c r="M160" s="496">
        <v>99</v>
      </c>
      <c r="N160" s="496">
        <v>99</v>
      </c>
      <c r="O160" s="496">
        <v>99</v>
      </c>
      <c r="P160" s="496">
        <v>9999</v>
      </c>
      <c r="Q160" s="496">
        <v>14</v>
      </c>
      <c r="R160" s="496">
        <v>62</v>
      </c>
      <c r="S160" s="496">
        <v>4.0161290322580641</v>
      </c>
      <c r="T160" s="496">
        <v>6.2258064516129021</v>
      </c>
      <c r="U160" s="496">
        <v>245.51290322580641</v>
      </c>
      <c r="V160" s="496">
        <v>17.741935483870972</v>
      </c>
      <c r="W160" s="496">
        <v>41.935483870967744</v>
      </c>
      <c r="X160" s="496">
        <v>8.0645161290322562</v>
      </c>
      <c r="Y160" s="496">
        <v>71.809421800438116</v>
      </c>
      <c r="Z160" s="496">
        <v>1.4084071932720128</v>
      </c>
      <c r="AA160" s="496">
        <v>1.8528039330031465</v>
      </c>
      <c r="AB160" s="496">
        <v>40.763765458006993</v>
      </c>
      <c r="AC160" s="496">
        <v>58.154991142490204</v>
      </c>
      <c r="AD160" s="496">
        <v>71.558689186164642</v>
      </c>
      <c r="AE160" s="496">
        <v>3.6151603498542255</v>
      </c>
      <c r="AF160" s="496">
        <v>3.5042218347519678</v>
      </c>
      <c r="AG160" s="496">
        <v>681.62903225806451</v>
      </c>
      <c r="AH160" s="496">
        <v>0</v>
      </c>
      <c r="AI160" s="496">
        <v>22.58064516129032</v>
      </c>
      <c r="AJ160" s="496">
        <v>149.47394139825178</v>
      </c>
      <c r="AK160" s="496">
        <v>54.570924489544801</v>
      </c>
      <c r="AL160" s="496">
        <v>22.859905806237819</v>
      </c>
      <c r="AM160" s="496">
        <v>-2.8549024825603033</v>
      </c>
      <c r="AN160" s="496">
        <v>99</v>
      </c>
      <c r="AO160" s="496">
        <v>99</v>
      </c>
      <c r="AP160" s="496">
        <v>99</v>
      </c>
      <c r="AQ160" s="496">
        <v>99</v>
      </c>
      <c r="AR160" s="496">
        <v>203.758064516129</v>
      </c>
      <c r="AS160" s="496">
        <v>28.415098435409551</v>
      </c>
      <c r="AT160" s="496"/>
      <c r="AU160" s="496"/>
    </row>
    <row r="161" spans="1:47">
      <c r="A161" s="496">
        <v>3</v>
      </c>
      <c r="B161" s="496">
        <v>95</v>
      </c>
      <c r="C161" s="496">
        <v>2023</v>
      </c>
      <c r="D161" s="496">
        <v>99</v>
      </c>
      <c r="E161" s="496">
        <v>43</v>
      </c>
      <c r="F161" s="496">
        <v>99</v>
      </c>
      <c r="G161" s="496">
        <v>99</v>
      </c>
      <c r="H161" s="496">
        <v>99</v>
      </c>
      <c r="I161" s="496">
        <v>99</v>
      </c>
      <c r="J161" s="496">
        <v>999</v>
      </c>
      <c r="K161" s="496">
        <v>99</v>
      </c>
      <c r="L161" s="496">
        <v>99</v>
      </c>
      <c r="M161" s="496">
        <v>99</v>
      </c>
      <c r="N161" s="496">
        <v>99</v>
      </c>
      <c r="O161" s="496">
        <v>99</v>
      </c>
      <c r="P161" s="496">
        <v>9999</v>
      </c>
      <c r="Q161" s="496">
        <v>9</v>
      </c>
      <c r="R161" s="496">
        <v>29</v>
      </c>
      <c r="S161" s="496">
        <v>4.4137931034482749</v>
      </c>
      <c r="T161" s="496">
        <v>6.6206896551724146</v>
      </c>
      <c r="U161" s="496">
        <v>230.65862068965512</v>
      </c>
      <c r="V161" s="496">
        <v>20.689655172413797</v>
      </c>
      <c r="W161" s="496">
        <v>41.379310344827594</v>
      </c>
      <c r="X161" s="496">
        <v>0</v>
      </c>
      <c r="Y161" s="496">
        <v>73.260835457225099</v>
      </c>
      <c r="Z161" s="496">
        <v>1.4023930625974317</v>
      </c>
      <c r="AA161" s="496">
        <v>1.4482758620689653</v>
      </c>
      <c r="AB161" s="496">
        <v>44.61178354327145</v>
      </c>
      <c r="AC161" s="496">
        <v>26.911176912905582</v>
      </c>
      <c r="AD161" s="496">
        <v>60.35894250388759</v>
      </c>
      <c r="AE161" s="496">
        <v>1.6909620991253644</v>
      </c>
      <c r="AF161" s="496">
        <v>1.5399026576909036</v>
      </c>
      <c r="AG161" s="496">
        <v>629.68965517241361</v>
      </c>
      <c r="AH161" s="496">
        <v>0</v>
      </c>
      <c r="AI161" s="496">
        <v>34.482758620689651</v>
      </c>
      <c r="AJ161" s="496">
        <v>105.979537207791</v>
      </c>
      <c r="AK161" s="496">
        <v>57.846968628051215</v>
      </c>
      <c r="AL161" s="496">
        <v>5.921767762262065</v>
      </c>
      <c r="AM161" s="496">
        <v>-23.207588621385774</v>
      </c>
      <c r="AN161" s="496">
        <v>99</v>
      </c>
      <c r="AO161" s="496">
        <v>99</v>
      </c>
      <c r="AP161" s="496">
        <v>99</v>
      </c>
      <c r="AQ161" s="496">
        <v>99</v>
      </c>
      <c r="AR161" s="496">
        <v>196.51724137931035</v>
      </c>
      <c r="AS161" s="496">
        <v>29.433328064885178</v>
      </c>
      <c r="AT161" s="496"/>
      <c r="AU161" s="496"/>
    </row>
    <row r="162" spans="1:47">
      <c r="A162" s="496">
        <v>3</v>
      </c>
      <c r="B162" s="496">
        <v>96</v>
      </c>
      <c r="C162" s="496">
        <v>2023</v>
      </c>
      <c r="D162" s="496">
        <v>99</v>
      </c>
      <c r="E162" s="496">
        <v>44</v>
      </c>
      <c r="F162" s="496">
        <v>99</v>
      </c>
      <c r="G162" s="496">
        <v>99</v>
      </c>
      <c r="H162" s="496">
        <v>99</v>
      </c>
      <c r="I162" s="496">
        <v>99</v>
      </c>
      <c r="J162" s="496">
        <v>999</v>
      </c>
      <c r="K162" s="496">
        <v>99</v>
      </c>
      <c r="L162" s="496">
        <v>99</v>
      </c>
      <c r="M162" s="496">
        <v>99</v>
      </c>
      <c r="N162" s="496">
        <v>99</v>
      </c>
      <c r="O162" s="496">
        <v>99</v>
      </c>
      <c r="P162" s="496">
        <v>9999</v>
      </c>
      <c r="Q162" s="496">
        <v>22</v>
      </c>
      <c r="R162" s="496">
        <v>85</v>
      </c>
      <c r="S162" s="496">
        <v>4.2235294117647051</v>
      </c>
      <c r="T162" s="496">
        <v>6.7058823529411757</v>
      </c>
      <c r="U162" s="496">
        <v>231.75411764705888</v>
      </c>
      <c r="V162" s="496">
        <v>12.941176470588236</v>
      </c>
      <c r="W162" s="496">
        <v>55.294117647058819</v>
      </c>
      <c r="X162" s="496">
        <v>1.1764705882352939</v>
      </c>
      <c r="Y162" s="496">
        <v>61.071733237988482</v>
      </c>
      <c r="Z162" s="496">
        <v>0.9985456552434312</v>
      </c>
      <c r="AA162" s="496">
        <v>1.7876934163510949</v>
      </c>
      <c r="AB162" s="496">
        <v>10.494198149254789</v>
      </c>
      <c r="AC162" s="496">
        <v>47.701613852540554</v>
      </c>
      <c r="AD162" s="496">
        <v>16.863994145321563</v>
      </c>
      <c r="AE162" s="496">
        <v>4.9562682215743443</v>
      </c>
      <c r="AF162" s="496">
        <v>4.5349443787832255</v>
      </c>
      <c r="AG162" s="496">
        <v>575.03529411764703</v>
      </c>
      <c r="AH162" s="496">
        <v>0</v>
      </c>
      <c r="AI162" s="496">
        <v>28.235294117647062</v>
      </c>
      <c r="AJ162" s="496">
        <v>155.6390580843514</v>
      </c>
      <c r="AK162" s="496">
        <v>66.208913299593831</v>
      </c>
      <c r="AL162" s="496">
        <v>64.769145788633921</v>
      </c>
      <c r="AM162" s="496">
        <v>-5.1829405354201423</v>
      </c>
      <c r="AN162" s="496">
        <v>99</v>
      </c>
      <c r="AO162" s="496">
        <v>99</v>
      </c>
      <c r="AP162" s="496">
        <v>99</v>
      </c>
      <c r="AQ162" s="496">
        <v>99</v>
      </c>
      <c r="AR162" s="496">
        <v>199.64705882352939</v>
      </c>
      <c r="AS162" s="496">
        <v>28.519308765825425</v>
      </c>
      <c r="AT162" s="496"/>
      <c r="AU162" s="496"/>
    </row>
    <row r="163" spans="1:47">
      <c r="A163" s="496">
        <v>3</v>
      </c>
      <c r="B163" s="496">
        <v>97</v>
      </c>
      <c r="C163" s="496">
        <v>2023</v>
      </c>
      <c r="D163" s="496">
        <v>99</v>
      </c>
      <c r="E163" s="496">
        <v>45</v>
      </c>
      <c r="F163" s="496">
        <v>99</v>
      </c>
      <c r="G163" s="496">
        <v>99</v>
      </c>
      <c r="H163" s="496">
        <v>99</v>
      </c>
      <c r="I163" s="496">
        <v>99</v>
      </c>
      <c r="J163" s="496">
        <v>999</v>
      </c>
      <c r="K163" s="496">
        <v>99</v>
      </c>
      <c r="L163" s="496">
        <v>99</v>
      </c>
      <c r="M163" s="496">
        <v>99</v>
      </c>
      <c r="N163" s="496">
        <v>99</v>
      </c>
      <c r="O163" s="496">
        <v>99</v>
      </c>
      <c r="P163" s="496">
        <v>9999</v>
      </c>
      <c r="Q163" s="496">
        <v>18</v>
      </c>
      <c r="R163" s="496">
        <v>76</v>
      </c>
      <c r="S163" s="496">
        <v>4.276315789473685</v>
      </c>
      <c r="T163" s="496">
        <v>6.8684210526315779</v>
      </c>
      <c r="U163" s="496">
        <v>253.59868421052619</v>
      </c>
      <c r="V163" s="496">
        <v>11.842105263157897</v>
      </c>
      <c r="W163" s="496">
        <v>50</v>
      </c>
      <c r="X163" s="496">
        <v>3.9473684210526319</v>
      </c>
      <c r="Y163" s="496">
        <v>72.856415195306113</v>
      </c>
      <c r="Z163" s="496">
        <v>1.1986690449095518</v>
      </c>
      <c r="AA163" s="496">
        <v>2.1047696790057704</v>
      </c>
      <c r="AB163" s="496">
        <v>62.363163478755354</v>
      </c>
      <c r="AC163" s="496">
        <v>46.615323452743162</v>
      </c>
      <c r="AD163" s="496">
        <v>58.288275062354238</v>
      </c>
      <c r="AE163" s="496">
        <v>4.4314868804664727</v>
      </c>
      <c r="AF163" s="496">
        <v>4.4369666880455698</v>
      </c>
      <c r="AG163" s="496">
        <v>691.60526315789457</v>
      </c>
      <c r="AH163" s="496">
        <v>0</v>
      </c>
      <c r="AI163" s="496">
        <v>40.789473684210527</v>
      </c>
      <c r="AJ163" s="496">
        <v>134.18497434780221</v>
      </c>
      <c r="AK163" s="496">
        <v>49.976377300594443</v>
      </c>
      <c r="AL163" s="496">
        <v>5.8750444156860819</v>
      </c>
      <c r="AM163" s="496">
        <v>13.598464911030597</v>
      </c>
      <c r="AN163" s="496">
        <v>99</v>
      </c>
      <c r="AO163" s="496">
        <v>99</v>
      </c>
      <c r="AP163" s="496">
        <v>99</v>
      </c>
      <c r="AQ163" s="496">
        <v>99</v>
      </c>
      <c r="AR163" s="496">
        <v>203.64473684210523</v>
      </c>
      <c r="AS163" s="496">
        <v>29.133661042644981</v>
      </c>
      <c r="AT163" s="496"/>
      <c r="AU163" s="496"/>
    </row>
    <row r="164" spans="1:47">
      <c r="A164" s="496">
        <v>3</v>
      </c>
      <c r="B164" s="496">
        <v>98</v>
      </c>
      <c r="C164" s="496">
        <v>2023</v>
      </c>
      <c r="D164" s="496">
        <v>99</v>
      </c>
      <c r="E164" s="496">
        <v>46</v>
      </c>
      <c r="F164" s="496">
        <v>99</v>
      </c>
      <c r="G164" s="496">
        <v>99</v>
      </c>
      <c r="H164" s="496">
        <v>99</v>
      </c>
      <c r="I164" s="496">
        <v>99</v>
      </c>
      <c r="J164" s="496">
        <v>999</v>
      </c>
      <c r="K164" s="496">
        <v>99</v>
      </c>
      <c r="L164" s="496">
        <v>99</v>
      </c>
      <c r="M164" s="496">
        <v>99</v>
      </c>
      <c r="N164" s="496">
        <v>99</v>
      </c>
      <c r="O164" s="496">
        <v>99</v>
      </c>
      <c r="P164" s="496">
        <v>9999</v>
      </c>
      <c r="Q164" s="496">
        <v>20</v>
      </c>
      <c r="R164" s="496">
        <v>81</v>
      </c>
      <c r="S164" s="496">
        <v>4.0740740740740735</v>
      </c>
      <c r="T164" s="496">
        <v>6.3580246913580227</v>
      </c>
      <c r="U164" s="496">
        <v>229.32962962962961</v>
      </c>
      <c r="V164" s="496">
        <v>14.814814814814817</v>
      </c>
      <c r="W164" s="496">
        <v>45.679012345679006</v>
      </c>
      <c r="X164" s="496">
        <v>2.4691358024691361</v>
      </c>
      <c r="Y164" s="496">
        <v>57.720536697547857</v>
      </c>
      <c r="Z164" s="496">
        <v>1.2840693202488662</v>
      </c>
      <c r="AA164" s="496">
        <v>1.5737714548125887</v>
      </c>
      <c r="AB164" s="496">
        <v>42.50064352393909</v>
      </c>
      <c r="AC164" s="496">
        <v>43.965223594470153</v>
      </c>
      <c r="AD164" s="496">
        <v>53.05959498036475</v>
      </c>
      <c r="AE164" s="496">
        <v>4.7230320699708441</v>
      </c>
      <c r="AF164" s="496">
        <v>4.2763256340118874</v>
      </c>
      <c r="AG164" s="496">
        <v>621.60493827160496</v>
      </c>
      <c r="AH164" s="496">
        <v>1.2345679012345681</v>
      </c>
      <c r="AI164" s="496">
        <v>33.333333333333343</v>
      </c>
      <c r="AJ164" s="496">
        <v>139.69744017135113</v>
      </c>
      <c r="AK164" s="496">
        <v>41.582108422768279</v>
      </c>
      <c r="AL164" s="496">
        <v>31.40979895969209</v>
      </c>
      <c r="AM164" s="496">
        <v>-24.877221187033779</v>
      </c>
      <c r="AN164" s="496">
        <v>99</v>
      </c>
      <c r="AO164" s="496">
        <v>99</v>
      </c>
      <c r="AP164" s="496">
        <v>99</v>
      </c>
      <c r="AQ164" s="496">
        <v>99</v>
      </c>
      <c r="AR164" s="496">
        <v>200.62962962962965</v>
      </c>
      <c r="AS164" s="496">
        <v>27.951369136130928</v>
      </c>
      <c r="AT164" s="496"/>
      <c r="AU164" s="496"/>
    </row>
    <row r="165" spans="1:47">
      <c r="A165" s="496">
        <v>3</v>
      </c>
      <c r="B165" s="496">
        <v>99</v>
      </c>
      <c r="C165" s="496">
        <v>2023</v>
      </c>
      <c r="D165" s="496">
        <v>99</v>
      </c>
      <c r="E165" s="496">
        <v>47</v>
      </c>
      <c r="F165" s="496">
        <v>99</v>
      </c>
      <c r="G165" s="496">
        <v>99</v>
      </c>
      <c r="H165" s="496">
        <v>99</v>
      </c>
      <c r="I165" s="496">
        <v>99</v>
      </c>
      <c r="J165" s="496">
        <v>999</v>
      </c>
      <c r="K165" s="496">
        <v>99</v>
      </c>
      <c r="L165" s="496">
        <v>99</v>
      </c>
      <c r="M165" s="496">
        <v>99</v>
      </c>
      <c r="N165" s="496">
        <v>99</v>
      </c>
      <c r="O165" s="496">
        <v>99</v>
      </c>
      <c r="P165" s="496">
        <v>9999</v>
      </c>
      <c r="Q165" s="496">
        <v>9</v>
      </c>
      <c r="R165" s="496">
        <v>29</v>
      </c>
      <c r="S165" s="496">
        <v>3.8275862068965529</v>
      </c>
      <c r="T165" s="496">
        <v>6.3793103448275854</v>
      </c>
      <c r="U165" s="496">
        <v>253.0862068965516</v>
      </c>
      <c r="V165" s="496">
        <v>3.4482758620689653</v>
      </c>
      <c r="W165" s="496">
        <v>55.172413793103438</v>
      </c>
      <c r="X165" s="496">
        <v>0</v>
      </c>
      <c r="Y165" s="496">
        <v>49.463526960837406</v>
      </c>
      <c r="Z165" s="496">
        <v>0.83331351542031595</v>
      </c>
      <c r="AA165" s="496">
        <v>1.0639481807270001</v>
      </c>
      <c r="AB165" s="496">
        <v>8.5357323007905563</v>
      </c>
      <c r="AC165" s="496">
        <v>30.000003098844999</v>
      </c>
      <c r="AD165" s="496">
        <v>-15.959602254115788</v>
      </c>
      <c r="AE165" s="496">
        <v>1.6909620991253644</v>
      </c>
      <c r="AF165" s="496">
        <v>1.689631722671568</v>
      </c>
      <c r="AG165" s="496">
        <v>744.82758620689629</v>
      </c>
      <c r="AH165" s="496">
        <v>0</v>
      </c>
      <c r="AI165" s="496">
        <v>20.689655172413797</v>
      </c>
      <c r="AJ165" s="496">
        <v>114.09012437709328</v>
      </c>
      <c r="AK165" s="496">
        <v>70.901185968222066</v>
      </c>
      <c r="AL165" s="496">
        <v>41.330017271859674</v>
      </c>
      <c r="AM165" s="496">
        <v>-49.503315539931883</v>
      </c>
      <c r="AN165" s="496">
        <v>99</v>
      </c>
      <c r="AO165" s="496">
        <v>99</v>
      </c>
      <c r="AP165" s="496">
        <v>99</v>
      </c>
      <c r="AQ165" s="496">
        <v>99</v>
      </c>
      <c r="AR165" s="496">
        <v>207.03448275862075</v>
      </c>
      <c r="AS165" s="496">
        <v>28.192886743335841</v>
      </c>
      <c r="AT165" s="496"/>
      <c r="AU165" s="496"/>
    </row>
    <row r="166" spans="1:47">
      <c r="A166" s="496">
        <v>3</v>
      </c>
      <c r="B166" s="496">
        <v>100</v>
      </c>
      <c r="C166" s="496">
        <v>2023</v>
      </c>
      <c r="D166" s="496">
        <v>99</v>
      </c>
      <c r="E166" s="496">
        <v>48</v>
      </c>
      <c r="F166" s="496">
        <v>99</v>
      </c>
      <c r="G166" s="496">
        <v>99</v>
      </c>
      <c r="H166" s="496">
        <v>99</v>
      </c>
      <c r="I166" s="496">
        <v>99</v>
      </c>
      <c r="J166" s="496">
        <v>999</v>
      </c>
      <c r="K166" s="496">
        <v>99</v>
      </c>
      <c r="L166" s="496">
        <v>99</v>
      </c>
      <c r="M166" s="496">
        <v>99</v>
      </c>
      <c r="N166" s="496">
        <v>99</v>
      </c>
      <c r="O166" s="496">
        <v>99</v>
      </c>
      <c r="P166" s="496">
        <v>9999</v>
      </c>
      <c r="Q166" s="496">
        <v>7</v>
      </c>
      <c r="R166" s="496">
        <v>19</v>
      </c>
      <c r="S166" s="496">
        <v>5.2105263157894717</v>
      </c>
      <c r="T166" s="496">
        <v>7.5789473684210495</v>
      </c>
      <c r="U166" s="496">
        <v>266.55263157894728</v>
      </c>
      <c r="V166" s="496">
        <v>36.84210526315789</v>
      </c>
      <c r="W166" s="496">
        <v>78.947368421052644</v>
      </c>
      <c r="X166" s="496">
        <v>10.526315789473689</v>
      </c>
      <c r="Y166" s="496">
        <v>65.334784548678059</v>
      </c>
      <c r="Z166" s="496">
        <v>1.1040093138633165</v>
      </c>
      <c r="AA166" s="496">
        <v>1.4623625252052452</v>
      </c>
      <c r="AB166" s="496">
        <v>63.15986089980747</v>
      </c>
      <c r="AC166" s="496">
        <v>50.339401254157593</v>
      </c>
      <c r="AD166" s="496">
        <v>2.2305315158381371</v>
      </c>
      <c r="AE166" s="496">
        <v>1.1078717201166182</v>
      </c>
      <c r="AF166" s="496">
        <v>1.1659022902745628</v>
      </c>
      <c r="AG166" s="496">
        <v>578.21052631578959</v>
      </c>
      <c r="AH166" s="496">
        <v>0</v>
      </c>
      <c r="AI166" s="496">
        <v>42.105263157894754</v>
      </c>
      <c r="AJ166" s="496">
        <v>115.36786880390304</v>
      </c>
      <c r="AK166" s="496">
        <v>57.499176901088283</v>
      </c>
      <c r="AL166" s="496">
        <v>33.557629416065083</v>
      </c>
      <c r="AM166" s="496">
        <v>37.940772102676632</v>
      </c>
      <c r="AN166" s="496">
        <v>99</v>
      </c>
      <c r="AO166" s="496">
        <v>99</v>
      </c>
      <c r="AP166" s="496">
        <v>99</v>
      </c>
      <c r="AQ166" s="496">
        <v>99</v>
      </c>
      <c r="AR166" s="496">
        <v>202.21052631578945</v>
      </c>
      <c r="AS166" s="496">
        <v>31.449884525236619</v>
      </c>
      <c r="AT166" s="496"/>
      <c r="AU166" s="496"/>
    </row>
    <row r="167" spans="1:47">
      <c r="A167" s="496">
        <v>3</v>
      </c>
      <c r="B167" s="496">
        <v>101</v>
      </c>
      <c r="C167" s="496">
        <v>2023</v>
      </c>
      <c r="D167" s="496">
        <v>99</v>
      </c>
      <c r="E167" s="496">
        <v>49</v>
      </c>
      <c r="F167" s="496">
        <v>99</v>
      </c>
      <c r="G167" s="496">
        <v>99</v>
      </c>
      <c r="H167" s="496">
        <v>99</v>
      </c>
      <c r="I167" s="496">
        <v>99</v>
      </c>
      <c r="J167" s="496">
        <v>999</v>
      </c>
      <c r="K167" s="496">
        <v>99</v>
      </c>
      <c r="L167" s="496">
        <v>99</v>
      </c>
      <c r="M167" s="496">
        <v>99</v>
      </c>
      <c r="N167" s="496">
        <v>99</v>
      </c>
      <c r="O167" s="496">
        <v>99</v>
      </c>
      <c r="P167" s="496">
        <v>9999</v>
      </c>
      <c r="Q167" s="496">
        <v>13</v>
      </c>
      <c r="R167" s="496">
        <v>31</v>
      </c>
      <c r="S167" s="496">
        <v>4.096774193548387</v>
      </c>
      <c r="T167" s="496">
        <v>6.354838709677419</v>
      </c>
      <c r="U167" s="496">
        <v>198.82903225806447</v>
      </c>
      <c r="V167" s="496">
        <v>9.6774193548387117</v>
      </c>
      <c r="W167" s="496">
        <v>45.161290322580641</v>
      </c>
      <c r="X167" s="496">
        <v>0</v>
      </c>
      <c r="Y167" s="496">
        <v>66.777218413643638</v>
      </c>
      <c r="Z167" s="496">
        <v>1.1459561076342983</v>
      </c>
      <c r="AA167" s="496">
        <v>1.6174130498995725</v>
      </c>
      <c r="AB167" s="496">
        <v>47.297681150439566</v>
      </c>
      <c r="AC167" s="496">
        <v>40.2001666576068</v>
      </c>
      <c r="AD167" s="496">
        <v>27.734135611789096</v>
      </c>
      <c r="AE167" s="496">
        <v>1.8075801749271128</v>
      </c>
      <c r="AF167" s="496">
        <v>1.4189499351496351</v>
      </c>
      <c r="AG167" s="496">
        <v>557.0645161290322</v>
      </c>
      <c r="AH167" s="496">
        <v>0</v>
      </c>
      <c r="AI167" s="496">
        <v>25.806451612903221</v>
      </c>
      <c r="AJ167" s="496">
        <v>159.22776048364423</v>
      </c>
      <c r="AK167" s="496">
        <v>71.227052237654192</v>
      </c>
      <c r="AL167" s="496">
        <v>28.311494935371776</v>
      </c>
      <c r="AM167" s="496">
        <v>19.708383708223607</v>
      </c>
      <c r="AN167" s="496">
        <v>99</v>
      </c>
      <c r="AO167" s="496">
        <v>99</v>
      </c>
      <c r="AP167" s="496">
        <v>99</v>
      </c>
      <c r="AQ167" s="496">
        <v>99</v>
      </c>
      <c r="AR167" s="496">
        <v>189.38709677419348</v>
      </c>
      <c r="AS167" s="496">
        <v>28.168866842842181</v>
      </c>
      <c r="AT167" s="496"/>
      <c r="AU167" s="496"/>
    </row>
    <row r="168" spans="1:47">
      <c r="A168" s="496">
        <v>3</v>
      </c>
      <c r="B168" s="496">
        <v>102</v>
      </c>
      <c r="C168" s="496">
        <v>2023</v>
      </c>
      <c r="D168" s="496">
        <v>99</v>
      </c>
      <c r="E168" s="496">
        <v>50</v>
      </c>
      <c r="F168" s="496">
        <v>99</v>
      </c>
      <c r="G168" s="496">
        <v>99</v>
      </c>
      <c r="H168" s="496">
        <v>99</v>
      </c>
      <c r="I168" s="496">
        <v>99</v>
      </c>
      <c r="J168" s="496">
        <v>999</v>
      </c>
      <c r="K168" s="496">
        <v>99</v>
      </c>
      <c r="L168" s="496">
        <v>99</v>
      </c>
      <c r="M168" s="496">
        <v>99</v>
      </c>
      <c r="N168" s="496">
        <v>99</v>
      </c>
      <c r="O168" s="496">
        <v>99</v>
      </c>
      <c r="P168" s="496">
        <v>9999</v>
      </c>
      <c r="Q168" s="496">
        <v>7</v>
      </c>
      <c r="R168" s="496">
        <v>32</v>
      </c>
      <c r="S168" s="496">
        <v>4.59375</v>
      </c>
      <c r="T168" s="496">
        <v>6.84375</v>
      </c>
      <c r="U168" s="496">
        <v>248.96562499999999</v>
      </c>
      <c r="V168" s="496">
        <v>18.75</v>
      </c>
      <c r="W168" s="496">
        <v>59.375</v>
      </c>
      <c r="X168" s="496">
        <v>9.375</v>
      </c>
      <c r="Y168" s="496">
        <v>80.078916581453413</v>
      </c>
      <c r="Z168" s="496">
        <v>1.4330774359747629</v>
      </c>
      <c r="AA168" s="496">
        <v>1.5229366163764004</v>
      </c>
      <c r="AB168" s="496">
        <v>65.494511312585587</v>
      </c>
      <c r="AC168" s="496">
        <v>74.982201000657611</v>
      </c>
      <c r="AD168" s="496">
        <v>40.047147927304323</v>
      </c>
      <c r="AE168" s="496">
        <v>1.8658892128279876</v>
      </c>
      <c r="AF168" s="496">
        <v>1.8340659406433837</v>
      </c>
      <c r="AG168" s="496">
        <v>655.34375</v>
      </c>
      <c r="AH168" s="496">
        <v>0</v>
      </c>
      <c r="AI168" s="496">
        <v>40.625</v>
      </c>
      <c r="AJ168" s="496">
        <v>53.646184262606205</v>
      </c>
      <c r="AK168" s="496">
        <v>9.6534563905221891</v>
      </c>
      <c r="AL168" s="496">
        <v>22.021136545260372</v>
      </c>
      <c r="AM168" s="496">
        <v>-22.906541923567698</v>
      </c>
      <c r="AN168" s="496">
        <v>99</v>
      </c>
      <c r="AO168" s="496">
        <v>99</v>
      </c>
      <c r="AP168" s="496">
        <v>99</v>
      </c>
      <c r="AQ168" s="496">
        <v>99</v>
      </c>
      <c r="AR168" s="496">
        <v>201.125</v>
      </c>
      <c r="AS168" s="496">
        <v>29.337791762352776</v>
      </c>
      <c r="AT168" s="496"/>
      <c r="AU168" s="496"/>
    </row>
    <row r="169" spans="1:47">
      <c r="A169" s="496">
        <v>3</v>
      </c>
      <c r="B169" s="496">
        <v>103</v>
      </c>
      <c r="C169" s="496">
        <v>2023</v>
      </c>
      <c r="D169" s="496">
        <v>99</v>
      </c>
      <c r="E169" s="496">
        <v>51</v>
      </c>
      <c r="F169" s="496">
        <v>99</v>
      </c>
      <c r="G169" s="496">
        <v>99</v>
      </c>
      <c r="H169" s="496">
        <v>99</v>
      </c>
      <c r="I169" s="496">
        <v>99</v>
      </c>
      <c r="J169" s="496">
        <v>999</v>
      </c>
      <c r="K169" s="496">
        <v>99</v>
      </c>
      <c r="L169" s="496">
        <v>99</v>
      </c>
      <c r="M169" s="496">
        <v>99</v>
      </c>
      <c r="N169" s="496">
        <v>99</v>
      </c>
      <c r="O169" s="496">
        <v>99</v>
      </c>
      <c r="P169" s="496">
        <v>9999</v>
      </c>
      <c r="Q169" s="496">
        <v>2</v>
      </c>
      <c r="R169" s="496">
        <v>8</v>
      </c>
      <c r="S169" s="496">
        <v>5.25</v>
      </c>
      <c r="T169" s="496">
        <v>8.125</v>
      </c>
      <c r="U169" s="496">
        <v>310.16250000000002</v>
      </c>
      <c r="V169" s="496">
        <v>50</v>
      </c>
      <c r="W169" s="496">
        <v>100</v>
      </c>
      <c r="X169" s="496">
        <v>25</v>
      </c>
      <c r="Y169" s="496">
        <v>29.52236175765746</v>
      </c>
      <c r="Z169" s="496">
        <v>0.82915619758885006</v>
      </c>
      <c r="AA169" s="496">
        <v>1.0532687216470451</v>
      </c>
      <c r="AB169" s="496">
        <v>-11.859825164567578</v>
      </c>
      <c r="AC169" s="496">
        <v>42.747052425593026</v>
      </c>
      <c r="AD169" s="496">
        <v>-60.8307826919836</v>
      </c>
      <c r="AE169" s="496">
        <v>0.4664723032069969</v>
      </c>
      <c r="AF169" s="496">
        <v>0.57122190795898387</v>
      </c>
      <c r="AG169" s="496">
        <v>648.75</v>
      </c>
      <c r="AH169" s="496">
        <v>0</v>
      </c>
      <c r="AI169" s="496">
        <v>37.5</v>
      </c>
      <c r="AJ169" s="496">
        <v>94.81923591761327</v>
      </c>
      <c r="AK169" s="496">
        <v>70.180462901567921</v>
      </c>
      <c r="AL169" s="496">
        <v>70.873289311904102</v>
      </c>
      <c r="AM169" s="496">
        <v>-42.848535203505712</v>
      </c>
      <c r="AN169" s="496">
        <v>99</v>
      </c>
      <c r="AO169" s="496">
        <v>99</v>
      </c>
      <c r="AP169" s="496">
        <v>99</v>
      </c>
      <c r="AQ169" s="496">
        <v>99</v>
      </c>
      <c r="AR169" s="496">
        <v>212.75</v>
      </c>
      <c r="AS169" s="496">
        <v>32.289659787833841</v>
      </c>
      <c r="AT169" s="496"/>
      <c r="AU169" s="496"/>
    </row>
    <row r="170" spans="1:47">
      <c r="A170" s="496">
        <v>3</v>
      </c>
      <c r="B170" s="496">
        <v>104</v>
      </c>
      <c r="C170" s="496">
        <v>2023</v>
      </c>
      <c r="D170" s="496">
        <v>99</v>
      </c>
      <c r="E170" s="496">
        <v>52</v>
      </c>
      <c r="F170" s="496">
        <v>99</v>
      </c>
      <c r="G170" s="496">
        <v>99</v>
      </c>
      <c r="H170" s="496">
        <v>99</v>
      </c>
      <c r="I170" s="496">
        <v>99</v>
      </c>
      <c r="J170" s="496">
        <v>999</v>
      </c>
      <c r="K170" s="496">
        <v>99</v>
      </c>
      <c r="L170" s="496">
        <v>99</v>
      </c>
      <c r="M170" s="496">
        <v>99</v>
      </c>
      <c r="N170" s="496">
        <v>99</v>
      </c>
      <c r="O170" s="496">
        <v>99</v>
      </c>
      <c r="P170" s="496">
        <v>9999</v>
      </c>
      <c r="Q170" s="496">
        <v>4</v>
      </c>
      <c r="R170" s="496">
        <v>10</v>
      </c>
      <c r="S170" s="496">
        <v>3.7</v>
      </c>
      <c r="T170" s="496">
        <v>7.3</v>
      </c>
      <c r="U170" s="496">
        <v>248.09</v>
      </c>
      <c r="V170" s="496">
        <v>10</v>
      </c>
      <c r="W170" s="496">
        <v>100</v>
      </c>
      <c r="X170" s="496">
        <v>0</v>
      </c>
      <c r="Y170" s="496">
        <v>48.932329803515437</v>
      </c>
      <c r="Z170" s="496">
        <v>0.8999999999999998</v>
      </c>
      <c r="AA170" s="496">
        <v>0.64031242374328656</v>
      </c>
      <c r="AB170" s="496">
        <v>37.051168568510093</v>
      </c>
      <c r="AC170" s="496">
        <v>39.29850750732745</v>
      </c>
      <c r="AD170" s="496">
        <v>85.027937028240501</v>
      </c>
      <c r="AE170" s="496">
        <v>0.58309037900874605</v>
      </c>
      <c r="AF170" s="496">
        <v>0.57112982366317755</v>
      </c>
      <c r="AG170" s="496">
        <v>748.3</v>
      </c>
      <c r="AH170" s="496">
        <v>0</v>
      </c>
      <c r="AI170" s="496">
        <v>20</v>
      </c>
      <c r="AJ170" s="496">
        <v>199.28976391174768</v>
      </c>
      <c r="AK170" s="496">
        <v>78.654113685447911</v>
      </c>
      <c r="AL170" s="496">
        <v>58.389888019904205</v>
      </c>
      <c r="AM170" s="496">
        <v>48.555763611380691</v>
      </c>
      <c r="AN170" s="496">
        <v>99</v>
      </c>
      <c r="AO170" s="496">
        <v>99</v>
      </c>
      <c r="AP170" s="496">
        <v>99</v>
      </c>
      <c r="AQ170" s="496">
        <v>99</v>
      </c>
      <c r="AR170" s="496">
        <v>206.9</v>
      </c>
      <c r="AS170" s="496">
        <v>27.893196470616495</v>
      </c>
      <c r="AT170" s="496"/>
      <c r="AU170" s="496"/>
    </row>
    <row r="171" spans="1:47">
      <c r="A171" s="496">
        <v>5</v>
      </c>
      <c r="B171" s="496">
        <v>1</v>
      </c>
      <c r="C171" s="496">
        <v>2024</v>
      </c>
      <c r="D171" s="496">
        <v>99</v>
      </c>
      <c r="E171" s="496">
        <v>99</v>
      </c>
      <c r="F171" s="496">
        <v>99</v>
      </c>
      <c r="G171" s="496">
        <v>1</v>
      </c>
      <c r="H171" s="496">
        <v>99</v>
      </c>
      <c r="I171" s="496">
        <v>99</v>
      </c>
      <c r="J171" s="496">
        <v>999</v>
      </c>
      <c r="K171" s="496">
        <v>99</v>
      </c>
      <c r="L171" s="496">
        <v>99</v>
      </c>
      <c r="M171" s="496">
        <v>99</v>
      </c>
      <c r="N171" s="496">
        <v>99</v>
      </c>
      <c r="O171" s="496">
        <v>99</v>
      </c>
      <c r="P171" s="496">
        <v>9999</v>
      </c>
      <c r="Q171" s="496">
        <v>156</v>
      </c>
      <c r="R171" s="496">
        <v>870</v>
      </c>
      <c r="S171" s="496">
        <v>4.3379310344827591</v>
      </c>
      <c r="T171" s="496">
        <v>6.7413793103448292</v>
      </c>
      <c r="U171" s="496">
        <v>246.82206896551719</v>
      </c>
      <c r="V171" s="496">
        <v>14.942528735632186</v>
      </c>
      <c r="W171" s="496">
        <v>54.137931034482783</v>
      </c>
      <c r="X171" s="496">
        <v>4.597701149425288</v>
      </c>
      <c r="Y171" s="496">
        <v>72.113400609342619</v>
      </c>
      <c r="Z171" s="496">
        <v>1.183530795826222</v>
      </c>
      <c r="AA171" s="496">
        <v>1.6577267168076637</v>
      </c>
      <c r="AB171" s="496">
        <v>50.052313609121661</v>
      </c>
      <c r="AC171" s="496">
        <v>46.522801693677799</v>
      </c>
      <c r="AD171" s="496">
        <v>45.815681474449377</v>
      </c>
      <c r="AE171" s="496">
        <v>53.637484586929695</v>
      </c>
      <c r="AF171" s="496">
        <v>53.455957345802879</v>
      </c>
      <c r="AG171" s="496">
        <v>657.52710495963117</v>
      </c>
      <c r="AH171" s="496">
        <v>0</v>
      </c>
      <c r="AI171" s="496">
        <v>39.655172413793117</v>
      </c>
      <c r="AJ171" s="496">
        <v>134.77055606919063</v>
      </c>
      <c r="AK171" s="496">
        <v>46.06918818944559</v>
      </c>
      <c r="AL171" s="496">
        <v>16.453606911908778</v>
      </c>
      <c r="AM171" s="496">
        <v>-0.75013773747227619</v>
      </c>
      <c r="AN171" s="496">
        <v>99</v>
      </c>
      <c r="AO171" s="496">
        <v>99</v>
      </c>
      <c r="AP171" s="496">
        <v>99</v>
      </c>
      <c r="AQ171" s="496">
        <v>99</v>
      </c>
      <c r="AR171" s="496">
        <v>202.26989619377159</v>
      </c>
      <c r="AS171" s="496">
        <v>28.955657966923976</v>
      </c>
      <c r="AT171" s="496"/>
      <c r="AU171" s="496"/>
    </row>
    <row r="172" spans="1:47">
      <c r="A172" s="496">
        <v>5</v>
      </c>
      <c r="B172" s="496">
        <v>2</v>
      </c>
      <c r="C172" s="496">
        <v>2024</v>
      </c>
      <c r="D172" s="496">
        <v>99</v>
      </c>
      <c r="E172" s="496">
        <v>99</v>
      </c>
      <c r="F172" s="496">
        <v>99</v>
      </c>
      <c r="G172" s="496">
        <v>2</v>
      </c>
      <c r="H172" s="496">
        <v>99</v>
      </c>
      <c r="I172" s="496">
        <v>99</v>
      </c>
      <c r="J172" s="496">
        <v>999</v>
      </c>
      <c r="K172" s="496">
        <v>99</v>
      </c>
      <c r="L172" s="496">
        <v>99</v>
      </c>
      <c r="M172" s="496">
        <v>99</v>
      </c>
      <c r="N172" s="496">
        <v>99</v>
      </c>
      <c r="O172" s="496">
        <v>99</v>
      </c>
      <c r="P172" s="496">
        <v>9999</v>
      </c>
      <c r="Q172" s="496">
        <v>51</v>
      </c>
      <c r="R172" s="496">
        <v>187</v>
      </c>
      <c r="S172" s="496">
        <v>4.3689839572192515</v>
      </c>
      <c r="T172" s="496">
        <v>7.1016042780748645</v>
      </c>
      <c r="U172" s="496">
        <v>229.37112299465244</v>
      </c>
      <c r="V172" s="496">
        <v>13.90374331550802</v>
      </c>
      <c r="W172" s="496">
        <v>70.053475935828871</v>
      </c>
      <c r="X172" s="496">
        <v>3.2085561497326198</v>
      </c>
      <c r="Y172" s="496">
        <v>61.30008872219085</v>
      </c>
      <c r="Z172" s="496">
        <v>1.1871416868972988</v>
      </c>
      <c r="AA172" s="496">
        <v>1.653176360434143</v>
      </c>
      <c r="AB172" s="496">
        <v>37.943578422657907</v>
      </c>
      <c r="AC172" s="496">
        <v>32.145492248687859</v>
      </c>
      <c r="AD172" s="496">
        <v>53.67589552235269</v>
      </c>
      <c r="AE172" s="496">
        <v>11.528976572133169</v>
      </c>
      <c r="AF172" s="496">
        <v>10.677589444390652</v>
      </c>
      <c r="AG172" s="496">
        <v>637.68983957219268</v>
      </c>
      <c r="AH172" s="496">
        <v>0</v>
      </c>
      <c r="AI172" s="496">
        <v>34.759358288770045</v>
      </c>
      <c r="AJ172" s="496">
        <v>142.12075927752869</v>
      </c>
      <c r="AK172" s="496">
        <v>12.115306064629698</v>
      </c>
      <c r="AL172" s="496">
        <v>35.986373974568906</v>
      </c>
      <c r="AM172" s="496">
        <v>0.17242719240511897</v>
      </c>
      <c r="AN172" s="496">
        <v>99</v>
      </c>
      <c r="AO172" s="496">
        <v>99</v>
      </c>
      <c r="AP172" s="496">
        <v>99</v>
      </c>
      <c r="AQ172" s="496">
        <v>99</v>
      </c>
      <c r="AR172" s="496">
        <v>196.5828877005348</v>
      </c>
      <c r="AS172" s="496">
        <v>29.607318105322356</v>
      </c>
      <c r="AT172" s="496"/>
      <c r="AU172" s="496"/>
    </row>
    <row r="173" spans="1:47">
      <c r="A173" s="496">
        <v>5</v>
      </c>
      <c r="B173" s="496">
        <v>3</v>
      </c>
      <c r="C173" s="496">
        <v>2024</v>
      </c>
      <c r="D173" s="496">
        <v>99</v>
      </c>
      <c r="E173" s="496">
        <v>99</v>
      </c>
      <c r="F173" s="496">
        <v>99</v>
      </c>
      <c r="G173" s="496">
        <v>3</v>
      </c>
      <c r="H173" s="496">
        <v>99</v>
      </c>
      <c r="I173" s="496">
        <v>99</v>
      </c>
      <c r="J173" s="496">
        <v>999</v>
      </c>
      <c r="K173" s="496">
        <v>99</v>
      </c>
      <c r="L173" s="496">
        <v>99</v>
      </c>
      <c r="M173" s="496">
        <v>99</v>
      </c>
      <c r="N173" s="496">
        <v>99</v>
      </c>
      <c r="O173" s="496">
        <v>99</v>
      </c>
      <c r="P173" s="496">
        <v>9999</v>
      </c>
      <c r="Q173" s="496">
        <v>82</v>
      </c>
      <c r="R173" s="496">
        <v>439</v>
      </c>
      <c r="S173" s="496">
        <v>4.3120728929384953</v>
      </c>
      <c r="T173" s="496">
        <v>7.4350797266514785</v>
      </c>
      <c r="U173" s="496">
        <v>256.4405466970386</v>
      </c>
      <c r="V173" s="496">
        <v>12.07289293849658</v>
      </c>
      <c r="W173" s="496">
        <v>70.387243735763093</v>
      </c>
      <c r="X173" s="496">
        <v>8.2004555808656008</v>
      </c>
      <c r="Y173" s="496">
        <v>65.696987138401937</v>
      </c>
      <c r="Z173" s="496">
        <v>1.1276661787213245</v>
      </c>
      <c r="AA173" s="496">
        <v>2.0270942500109035</v>
      </c>
      <c r="AB173" s="496">
        <v>56.842997577263745</v>
      </c>
      <c r="AC173" s="496">
        <v>61.175655552772398</v>
      </c>
      <c r="AD173" s="496">
        <v>56.740600586131187</v>
      </c>
      <c r="AE173" s="496">
        <v>27.065351418002464</v>
      </c>
      <c r="AF173" s="496">
        <v>28.024900866282689</v>
      </c>
      <c r="AG173" s="496">
        <v>655.08466819221962</v>
      </c>
      <c r="AH173" s="496">
        <v>0</v>
      </c>
      <c r="AI173" s="496">
        <v>23.006833712984054</v>
      </c>
      <c r="AJ173" s="496">
        <v>148.85334317404198</v>
      </c>
      <c r="AK173" s="496">
        <v>57.026445654366761</v>
      </c>
      <c r="AL173" s="496">
        <v>21.946607380573425</v>
      </c>
      <c r="AM173" s="496">
        <v>10.910554369596341</v>
      </c>
      <c r="AN173" s="496">
        <v>99</v>
      </c>
      <c r="AO173" s="496">
        <v>99</v>
      </c>
      <c r="AP173" s="496">
        <v>99</v>
      </c>
      <c r="AQ173" s="496">
        <v>99</v>
      </c>
      <c r="AR173" s="496">
        <v>204.66590389016019</v>
      </c>
      <c r="AS173" s="496">
        <v>29.312075809353608</v>
      </c>
      <c r="AT173" s="496"/>
      <c r="AU173" s="496"/>
    </row>
    <row r="174" spans="1:47">
      <c r="A174" s="496">
        <v>5</v>
      </c>
      <c r="B174" s="496">
        <v>4</v>
      </c>
      <c r="C174" s="496">
        <v>2024</v>
      </c>
      <c r="D174" s="496">
        <v>99</v>
      </c>
      <c r="E174" s="496">
        <v>99</v>
      </c>
      <c r="F174" s="496">
        <v>99</v>
      </c>
      <c r="G174" s="496">
        <v>4</v>
      </c>
      <c r="H174" s="496">
        <v>99</v>
      </c>
      <c r="I174" s="496">
        <v>99</v>
      </c>
      <c r="J174" s="496">
        <v>999</v>
      </c>
      <c r="K174" s="496">
        <v>99</v>
      </c>
      <c r="L174" s="496">
        <v>99</v>
      </c>
      <c r="M174" s="496">
        <v>99</v>
      </c>
      <c r="N174" s="496">
        <v>99</v>
      </c>
      <c r="O174" s="496">
        <v>99</v>
      </c>
      <c r="P174" s="496">
        <v>9999</v>
      </c>
      <c r="Q174" s="496">
        <v>25</v>
      </c>
      <c r="R174" s="496">
        <v>126</v>
      </c>
      <c r="S174" s="496">
        <v>4.1111111111111116</v>
      </c>
      <c r="T174" s="496">
        <v>6.4603174603174605</v>
      </c>
      <c r="U174" s="496">
        <v>249.99920634920625</v>
      </c>
      <c r="V174" s="496">
        <v>12.698412698412696</v>
      </c>
      <c r="W174" s="496">
        <v>48.412698412698397</v>
      </c>
      <c r="X174" s="496">
        <v>7.9365079365079394</v>
      </c>
      <c r="Y174" s="496">
        <v>71.129702116483827</v>
      </c>
      <c r="Z174" s="496">
        <v>1.2294160584591289</v>
      </c>
      <c r="AA174" s="496">
        <v>2.00258084929151</v>
      </c>
      <c r="AB174" s="496">
        <v>60.865298482228482</v>
      </c>
      <c r="AC174" s="496">
        <v>57.027252677617582</v>
      </c>
      <c r="AD174" s="496">
        <v>40.151670420145699</v>
      </c>
      <c r="AE174" s="496">
        <v>7.7681874229346493</v>
      </c>
      <c r="AF174" s="496">
        <v>7.8415523435238148</v>
      </c>
      <c r="AG174" s="496">
        <v>710.49206349206349</v>
      </c>
      <c r="AH174" s="496">
        <v>0</v>
      </c>
      <c r="AI174" s="496">
        <v>21.428571428571423</v>
      </c>
      <c r="AJ174" s="496">
        <v>174.95485794331131</v>
      </c>
      <c r="AK174" s="496">
        <v>53.728257211782179</v>
      </c>
      <c r="AL174" s="496">
        <v>24.207351014121016</v>
      </c>
      <c r="AM174" s="496">
        <v>-1.305784456454367</v>
      </c>
      <c r="AN174" s="496">
        <v>99</v>
      </c>
      <c r="AO174" s="496">
        <v>99</v>
      </c>
      <c r="AP174" s="496">
        <v>99</v>
      </c>
      <c r="AQ174" s="496">
        <v>99</v>
      </c>
      <c r="AR174" s="496">
        <v>203.84920634920641</v>
      </c>
      <c r="AS174" s="496">
        <v>28.712369541248723</v>
      </c>
      <c r="AT174" s="496"/>
      <c r="AU174" s="496"/>
    </row>
    <row r="175" spans="1:47">
      <c r="A175" s="496">
        <v>5</v>
      </c>
      <c r="B175" s="496">
        <v>5</v>
      </c>
      <c r="C175" s="496">
        <v>2023</v>
      </c>
      <c r="D175" s="496">
        <v>99</v>
      </c>
      <c r="E175" s="496">
        <v>99</v>
      </c>
      <c r="F175" s="496">
        <v>99</v>
      </c>
      <c r="G175" s="496">
        <v>1</v>
      </c>
      <c r="H175" s="496">
        <v>99</v>
      </c>
      <c r="I175" s="496">
        <v>99</v>
      </c>
      <c r="J175" s="496">
        <v>999</v>
      </c>
      <c r="K175" s="496">
        <v>99</v>
      </c>
      <c r="L175" s="496">
        <v>99</v>
      </c>
      <c r="M175" s="496">
        <v>99</v>
      </c>
      <c r="N175" s="496">
        <v>99</v>
      </c>
      <c r="O175" s="496">
        <v>99</v>
      </c>
      <c r="P175" s="496">
        <v>9999</v>
      </c>
      <c r="Q175" s="496">
        <v>173</v>
      </c>
      <c r="R175" s="496">
        <v>915</v>
      </c>
      <c r="S175" s="496">
        <v>4.5016393442622951</v>
      </c>
      <c r="T175" s="496">
        <v>7.2021857923497281</v>
      </c>
      <c r="U175" s="496">
        <v>259.87245901639329</v>
      </c>
      <c r="V175" s="496">
        <v>19.016393442622952</v>
      </c>
      <c r="W175" s="496">
        <v>67.868852459016395</v>
      </c>
      <c r="X175" s="496">
        <v>7.8688524590163933</v>
      </c>
      <c r="Y175" s="496">
        <v>67.807295140576485</v>
      </c>
      <c r="Z175" s="496">
        <v>1.2319727575688992</v>
      </c>
      <c r="AA175" s="496">
        <v>1.6580967522428089</v>
      </c>
      <c r="AB175" s="496">
        <v>44.248115212783595</v>
      </c>
      <c r="AC175" s="496">
        <v>49.42598656477216</v>
      </c>
      <c r="AD175" s="496">
        <v>45.005491002135329</v>
      </c>
      <c r="AE175" s="496">
        <v>53.352769679300309</v>
      </c>
      <c r="AF175" s="496">
        <v>54.740269337356786</v>
      </c>
      <c r="AG175" s="496">
        <v>661.31387665198235</v>
      </c>
      <c r="AH175" s="496">
        <v>0.10928961748633882</v>
      </c>
      <c r="AI175" s="496">
        <v>35.081967213114744</v>
      </c>
      <c r="AJ175" s="496">
        <v>141.91269554009671</v>
      </c>
      <c r="AK175" s="496">
        <v>50.816933246087665</v>
      </c>
      <c r="AL175" s="496">
        <v>29.161653311205377</v>
      </c>
      <c r="AM175" s="496">
        <v>-0.70229679864810357</v>
      </c>
      <c r="AN175" s="496">
        <v>99</v>
      </c>
      <c r="AO175" s="496">
        <v>99</v>
      </c>
      <c r="AP175" s="496">
        <v>99</v>
      </c>
      <c r="AQ175" s="496">
        <v>99</v>
      </c>
      <c r="AR175" s="496">
        <v>204.89647577092515</v>
      </c>
      <c r="AS175" s="496">
        <v>29.636154909935275</v>
      </c>
      <c r="AT175" s="496"/>
      <c r="AU175" s="496"/>
    </row>
    <row r="176" spans="1:47">
      <c r="A176" s="496">
        <v>5</v>
      </c>
      <c r="B176" s="496">
        <v>6</v>
      </c>
      <c r="C176" s="496">
        <v>2023</v>
      </c>
      <c r="D176" s="496">
        <v>99</v>
      </c>
      <c r="E176" s="496">
        <v>99</v>
      </c>
      <c r="F176" s="496">
        <v>99</v>
      </c>
      <c r="G176" s="496">
        <v>2</v>
      </c>
      <c r="H176" s="496">
        <v>99</v>
      </c>
      <c r="I176" s="496">
        <v>99</v>
      </c>
      <c r="J176" s="496">
        <v>999</v>
      </c>
      <c r="K176" s="496">
        <v>99</v>
      </c>
      <c r="L176" s="496">
        <v>99</v>
      </c>
      <c r="M176" s="496">
        <v>99</v>
      </c>
      <c r="N176" s="496">
        <v>99</v>
      </c>
      <c r="O176" s="496">
        <v>99</v>
      </c>
      <c r="P176" s="496">
        <v>9999</v>
      </c>
      <c r="Q176" s="496">
        <v>64</v>
      </c>
      <c r="R176" s="496">
        <v>227</v>
      </c>
      <c r="S176" s="496">
        <v>4.3612334801762094</v>
      </c>
      <c r="T176" s="496">
        <v>7.0660792951541866</v>
      </c>
      <c r="U176" s="496">
        <v>227.80264317180604</v>
      </c>
      <c r="V176" s="496">
        <v>14.096916299559473</v>
      </c>
      <c r="W176" s="496">
        <v>65.198237885462575</v>
      </c>
      <c r="X176" s="496">
        <v>3.0837004405286348</v>
      </c>
      <c r="Y176" s="496">
        <v>68.299117918405045</v>
      </c>
      <c r="Z176" s="496">
        <v>1.1153294186054796</v>
      </c>
      <c r="AA176" s="496">
        <v>1.5901802332845869</v>
      </c>
      <c r="AB176" s="496">
        <v>46.360189011151029</v>
      </c>
      <c r="AC176" s="496">
        <v>37.843198928599797</v>
      </c>
      <c r="AD176" s="496">
        <v>53.050351082560432</v>
      </c>
      <c r="AE176" s="496">
        <v>13.236151603498543</v>
      </c>
      <c r="AF176" s="496">
        <v>11.904473593216698</v>
      </c>
      <c r="AG176" s="496">
        <v>630.5</v>
      </c>
      <c r="AH176" s="496">
        <v>0</v>
      </c>
      <c r="AI176" s="496">
        <v>31.277533039647576</v>
      </c>
      <c r="AJ176" s="496">
        <v>150.22100385764963</v>
      </c>
      <c r="AK176" s="496">
        <v>12.253844964672629</v>
      </c>
      <c r="AL176" s="496">
        <v>30.260995942917727</v>
      </c>
      <c r="AM176" s="496">
        <v>-4.1011719260152288</v>
      </c>
      <c r="AN176" s="496">
        <v>99</v>
      </c>
      <c r="AO176" s="496">
        <v>99</v>
      </c>
      <c r="AP176" s="496">
        <v>99</v>
      </c>
      <c r="AQ176" s="496">
        <v>99</v>
      </c>
      <c r="AR176" s="496">
        <v>195.46818181818185</v>
      </c>
      <c r="AS176" s="496">
        <v>29.477239895527113</v>
      </c>
      <c r="AT176" s="496"/>
      <c r="AU176" s="496"/>
    </row>
    <row r="177" spans="1:47">
      <c r="A177" s="496">
        <v>5</v>
      </c>
      <c r="B177" s="496">
        <v>7</v>
      </c>
      <c r="C177" s="496">
        <v>2023</v>
      </c>
      <c r="D177" s="496">
        <v>99</v>
      </c>
      <c r="E177" s="496">
        <v>99</v>
      </c>
      <c r="F177" s="496">
        <v>99</v>
      </c>
      <c r="G177" s="496">
        <v>3</v>
      </c>
      <c r="H177" s="496">
        <v>99</v>
      </c>
      <c r="I177" s="496">
        <v>99</v>
      </c>
      <c r="J177" s="496">
        <v>999</v>
      </c>
      <c r="K177" s="496">
        <v>99</v>
      </c>
      <c r="L177" s="496">
        <v>99</v>
      </c>
      <c r="M177" s="496">
        <v>99</v>
      </c>
      <c r="N177" s="496">
        <v>99</v>
      </c>
      <c r="O177" s="496">
        <v>99</v>
      </c>
      <c r="P177" s="496">
        <v>9999</v>
      </c>
      <c r="Q177" s="496">
        <v>76</v>
      </c>
      <c r="R177" s="496">
        <v>454</v>
      </c>
      <c r="S177" s="496">
        <v>4.0242290748898677</v>
      </c>
      <c r="T177" s="496">
        <v>6.7004405286343598</v>
      </c>
      <c r="U177" s="496">
        <v>259.78678414096942</v>
      </c>
      <c r="V177" s="496">
        <v>11.674008810572683</v>
      </c>
      <c r="W177" s="496">
        <v>55.286343612334811</v>
      </c>
      <c r="X177" s="496">
        <v>3.5242290748898681</v>
      </c>
      <c r="Y177" s="496">
        <v>54.973338365682515</v>
      </c>
      <c r="Z177" s="496">
        <v>1.2008930966006179</v>
      </c>
      <c r="AA177" s="496">
        <v>1.9482624767164236</v>
      </c>
      <c r="AB177" s="496">
        <v>51.210349484508974</v>
      </c>
      <c r="AC177" s="496">
        <v>46.981846249546209</v>
      </c>
      <c r="AD177" s="496">
        <v>56.137570409182075</v>
      </c>
      <c r="AE177" s="496">
        <v>26.472303206997086</v>
      </c>
      <c r="AF177" s="496">
        <v>27.151791292785266</v>
      </c>
      <c r="AG177" s="496">
        <v>707.08167770419414</v>
      </c>
      <c r="AH177" s="496">
        <v>0.22026431718061676</v>
      </c>
      <c r="AI177" s="496">
        <v>16.079295154185026</v>
      </c>
      <c r="AJ177" s="496">
        <v>186.64783083336704</v>
      </c>
      <c r="AK177" s="496">
        <v>32.268134347720817</v>
      </c>
      <c r="AL177" s="496">
        <v>-12.764464601985271</v>
      </c>
      <c r="AM177" s="496">
        <v>-30.149289491350441</v>
      </c>
      <c r="AN177" s="496">
        <v>99</v>
      </c>
      <c r="AO177" s="496">
        <v>99</v>
      </c>
      <c r="AP177" s="496">
        <v>99</v>
      </c>
      <c r="AQ177" s="496">
        <v>99</v>
      </c>
      <c r="AR177" s="496">
        <v>207.80573951434877</v>
      </c>
      <c r="AS177" s="496">
        <v>28.652771722989527</v>
      </c>
      <c r="AT177" s="496"/>
      <c r="AU177" s="496"/>
    </row>
    <row r="178" spans="1:47">
      <c r="A178" s="496">
        <v>5</v>
      </c>
      <c r="B178" s="496">
        <v>8</v>
      </c>
      <c r="C178" s="496">
        <v>2023</v>
      </c>
      <c r="D178" s="496">
        <v>99</v>
      </c>
      <c r="E178" s="496">
        <v>99</v>
      </c>
      <c r="F178" s="496">
        <v>99</v>
      </c>
      <c r="G178" s="496">
        <v>4</v>
      </c>
      <c r="H178" s="496">
        <v>99</v>
      </c>
      <c r="I178" s="496">
        <v>99</v>
      </c>
      <c r="J178" s="496">
        <v>999</v>
      </c>
      <c r="K178" s="496">
        <v>99</v>
      </c>
      <c r="L178" s="496">
        <v>99</v>
      </c>
      <c r="M178" s="496">
        <v>99</v>
      </c>
      <c r="N178" s="496">
        <v>99</v>
      </c>
      <c r="O178" s="496">
        <v>99</v>
      </c>
      <c r="P178" s="496">
        <v>9999</v>
      </c>
      <c r="Q178" s="496">
        <v>28</v>
      </c>
      <c r="R178" s="496">
        <v>119</v>
      </c>
      <c r="S178" s="496">
        <v>3.6638655462184873</v>
      </c>
      <c r="T178" s="496">
        <v>6.1260504201680659</v>
      </c>
      <c r="U178" s="496">
        <v>226.44453781512601</v>
      </c>
      <c r="V178" s="496">
        <v>3.3613445378151243</v>
      </c>
      <c r="W178" s="496">
        <v>39.495798319327747</v>
      </c>
      <c r="X178" s="496">
        <v>1.6806722689075622</v>
      </c>
      <c r="Y178" s="496">
        <v>66.917037181292272</v>
      </c>
      <c r="Z178" s="496">
        <v>1.1172994973578616</v>
      </c>
      <c r="AA178" s="496">
        <v>1.8082659033697821</v>
      </c>
      <c r="AB178" s="496">
        <v>74.15796875841545</v>
      </c>
      <c r="AC178" s="496">
        <v>63.378328950977256</v>
      </c>
      <c r="AD178" s="496">
        <v>48.681386464636809</v>
      </c>
      <c r="AE178" s="496">
        <v>6.9387755102040813</v>
      </c>
      <c r="AF178" s="496">
        <v>6.2034657766412566</v>
      </c>
      <c r="AG178" s="496">
        <v>671.67796610169489</v>
      </c>
      <c r="AH178" s="496">
        <v>0</v>
      </c>
      <c r="AI178" s="496">
        <v>6.7226890756302486</v>
      </c>
      <c r="AJ178" s="496">
        <v>168.76359361976293</v>
      </c>
      <c r="AK178" s="496">
        <v>42.006110542209058</v>
      </c>
      <c r="AL178" s="496">
        <v>31.459309255429176</v>
      </c>
      <c r="AM178" s="496">
        <v>0.6262670665966632</v>
      </c>
      <c r="AN178" s="496">
        <v>99</v>
      </c>
      <c r="AO178" s="496">
        <v>99</v>
      </c>
      <c r="AP178" s="496">
        <v>99</v>
      </c>
      <c r="AQ178" s="496">
        <v>99</v>
      </c>
      <c r="AR178" s="496">
        <v>199.88983050847455</v>
      </c>
      <c r="AS178" s="496">
        <v>27.531480415599329</v>
      </c>
      <c r="AT178" s="496"/>
      <c r="AU178" s="496"/>
    </row>
    <row r="179" spans="1:47">
      <c r="A179" s="496">
        <v>5</v>
      </c>
      <c r="B179" s="496">
        <v>9</v>
      </c>
      <c r="C179" s="496">
        <v>2022</v>
      </c>
      <c r="D179" s="496">
        <v>99</v>
      </c>
      <c r="E179" s="496">
        <v>99</v>
      </c>
      <c r="F179" s="496">
        <v>99</v>
      </c>
      <c r="G179" s="496">
        <v>1</v>
      </c>
      <c r="H179" s="496">
        <v>99</v>
      </c>
      <c r="I179" s="496">
        <v>99</v>
      </c>
      <c r="J179" s="496">
        <v>999</v>
      </c>
      <c r="K179" s="496">
        <v>99</v>
      </c>
      <c r="L179" s="496">
        <v>99</v>
      </c>
      <c r="M179" s="496">
        <v>99</v>
      </c>
      <c r="N179" s="496">
        <v>99</v>
      </c>
      <c r="O179" s="496">
        <v>99</v>
      </c>
      <c r="P179" s="496">
        <v>9999</v>
      </c>
      <c r="Q179" s="496">
        <v>249</v>
      </c>
      <c r="R179" s="496">
        <v>1346</v>
      </c>
      <c r="S179" s="496">
        <v>4.4546805349182748</v>
      </c>
      <c r="T179" s="496">
        <v>7.0586924219910863</v>
      </c>
      <c r="U179" s="496">
        <v>264.53676077265953</v>
      </c>
      <c r="V179" s="496">
        <v>18.499257057949485</v>
      </c>
      <c r="W179" s="496">
        <v>64.264487369985133</v>
      </c>
      <c r="X179" s="496">
        <v>7.8751857355126269</v>
      </c>
      <c r="Y179" s="496">
        <v>67.250304052501022</v>
      </c>
      <c r="Z179" s="496">
        <v>1.2400377195019228</v>
      </c>
      <c r="AA179" s="496">
        <v>1.8010982489647831</v>
      </c>
      <c r="AB179" s="496">
        <v>50.313978938466448</v>
      </c>
      <c r="AC179" s="496">
        <v>52.554439869378626</v>
      </c>
      <c r="AD179" s="496">
        <v>47.704142257679592</v>
      </c>
      <c r="AE179" s="496">
        <v>49.925816023738875</v>
      </c>
      <c r="AF179" s="496">
        <v>50.754097863397682</v>
      </c>
      <c r="AG179" s="496">
        <v>680.20194465220629</v>
      </c>
      <c r="AH179" s="496">
        <v>7.4294205052005957E-2</v>
      </c>
      <c r="AI179" s="496">
        <v>28.826151560178296</v>
      </c>
      <c r="AJ179" s="496">
        <v>161.36427864476693</v>
      </c>
      <c r="AK179" s="496">
        <v>41.260908214391563</v>
      </c>
      <c r="AL179" s="496">
        <v>15.188616439848698</v>
      </c>
      <c r="AM179" s="496">
        <v>5.69799219009575</v>
      </c>
      <c r="AN179" s="496">
        <v>99</v>
      </c>
      <c r="AO179" s="496">
        <v>99</v>
      </c>
      <c r="AP179" s="496">
        <v>99</v>
      </c>
      <c r="AQ179" s="496">
        <v>99</v>
      </c>
      <c r="AR179" s="496">
        <v>206.06581899775608</v>
      </c>
      <c r="AS179" s="496">
        <v>29.568802622870056</v>
      </c>
      <c r="AT179" s="496"/>
      <c r="AU179" s="496"/>
    </row>
    <row r="180" spans="1:47">
      <c r="A180" s="496">
        <v>5</v>
      </c>
      <c r="B180" s="496">
        <v>10</v>
      </c>
      <c r="C180" s="496">
        <v>2022</v>
      </c>
      <c r="D180" s="496">
        <v>99</v>
      </c>
      <c r="E180" s="496">
        <v>99</v>
      </c>
      <c r="F180" s="496">
        <v>99</v>
      </c>
      <c r="G180" s="496">
        <v>2</v>
      </c>
      <c r="H180" s="496">
        <v>99</v>
      </c>
      <c r="I180" s="496">
        <v>99</v>
      </c>
      <c r="J180" s="496">
        <v>999</v>
      </c>
      <c r="K180" s="496">
        <v>99</v>
      </c>
      <c r="L180" s="496">
        <v>99</v>
      </c>
      <c r="M180" s="496">
        <v>99</v>
      </c>
      <c r="N180" s="496">
        <v>99</v>
      </c>
      <c r="O180" s="496">
        <v>99</v>
      </c>
      <c r="P180" s="496">
        <v>9999</v>
      </c>
      <c r="Q180" s="496">
        <v>97</v>
      </c>
      <c r="R180" s="496">
        <v>352</v>
      </c>
      <c r="S180" s="496">
        <v>4.3267045454545459</v>
      </c>
      <c r="T180" s="496">
        <v>7.1136363636363624</v>
      </c>
      <c r="U180" s="496">
        <v>238.38153409090913</v>
      </c>
      <c r="V180" s="496">
        <v>10.511363636363638</v>
      </c>
      <c r="W180" s="496">
        <v>66.477272727272734</v>
      </c>
      <c r="X180" s="496">
        <v>1.4204545454545452</v>
      </c>
      <c r="Y180" s="496">
        <v>63.090981607092722</v>
      </c>
      <c r="Z180" s="496">
        <v>1.0272273157199197</v>
      </c>
      <c r="AA180" s="496">
        <v>1.7118027325136875</v>
      </c>
      <c r="AB180" s="496">
        <v>43.136181599841059</v>
      </c>
      <c r="AC180" s="496">
        <v>43.926358891340911</v>
      </c>
      <c r="AD180" s="496">
        <v>47.649537528368526</v>
      </c>
      <c r="AE180" s="496">
        <v>13.056379821958457</v>
      </c>
      <c r="AF180" s="496">
        <v>11.960664137626944</v>
      </c>
      <c r="AG180" s="496">
        <v>654.36103151862483</v>
      </c>
      <c r="AH180" s="496">
        <v>0</v>
      </c>
      <c r="AI180" s="496">
        <v>23.295454545454543</v>
      </c>
      <c r="AJ180" s="496">
        <v>161.4141704209689</v>
      </c>
      <c r="AK180" s="496">
        <v>32.463336407820222</v>
      </c>
      <c r="AL180" s="496">
        <v>36.937600581189599</v>
      </c>
      <c r="AM180" s="496">
        <v>-16.289270827695777</v>
      </c>
      <c r="AN180" s="496">
        <v>99</v>
      </c>
      <c r="AO180" s="496">
        <v>99</v>
      </c>
      <c r="AP180" s="496">
        <v>99</v>
      </c>
      <c r="AQ180" s="496">
        <v>99</v>
      </c>
      <c r="AR180" s="496">
        <v>198.06590257879651</v>
      </c>
      <c r="AS180" s="496">
        <v>29.873582559096906</v>
      </c>
      <c r="AT180" s="496"/>
      <c r="AU180" s="496"/>
    </row>
    <row r="181" spans="1:47">
      <c r="A181" s="496">
        <v>5</v>
      </c>
      <c r="B181" s="496">
        <v>11</v>
      </c>
      <c r="C181" s="496">
        <v>2022</v>
      </c>
      <c r="D181" s="496">
        <v>99</v>
      </c>
      <c r="E181" s="496">
        <v>99</v>
      </c>
      <c r="F181" s="496">
        <v>99</v>
      </c>
      <c r="G181" s="496">
        <v>3</v>
      </c>
      <c r="H181" s="496">
        <v>99</v>
      </c>
      <c r="I181" s="496">
        <v>99</v>
      </c>
      <c r="J181" s="496">
        <v>999</v>
      </c>
      <c r="K181" s="496">
        <v>99</v>
      </c>
      <c r="L181" s="496">
        <v>99</v>
      </c>
      <c r="M181" s="496">
        <v>99</v>
      </c>
      <c r="N181" s="496">
        <v>99</v>
      </c>
      <c r="O181" s="496">
        <v>99</v>
      </c>
      <c r="P181" s="496">
        <v>9999</v>
      </c>
      <c r="Q181" s="496">
        <v>136</v>
      </c>
      <c r="R181" s="496">
        <v>802</v>
      </c>
      <c r="S181" s="496">
        <v>4.2069825436408976</v>
      </c>
      <c r="T181" s="496">
        <v>6.7418952618453885</v>
      </c>
      <c r="U181" s="496">
        <v>261.58079800498751</v>
      </c>
      <c r="V181" s="496">
        <v>11.097256857855362</v>
      </c>
      <c r="W181" s="496">
        <v>55.112219451371566</v>
      </c>
      <c r="X181" s="496">
        <v>7.7306733167082307</v>
      </c>
      <c r="Y181" s="496">
        <v>67.677607330833766</v>
      </c>
      <c r="Z181" s="496">
        <v>1.3819466995847851</v>
      </c>
      <c r="AA181" s="496">
        <v>1.8656804362689767</v>
      </c>
      <c r="AB181" s="496">
        <v>59.275774633027261</v>
      </c>
      <c r="AC181" s="496">
        <v>57.335596861817187</v>
      </c>
      <c r="AD181" s="496">
        <v>41.051182698590473</v>
      </c>
      <c r="AE181" s="496">
        <v>29.747774480712167</v>
      </c>
      <c r="AF181" s="496">
        <v>29.903377963988376</v>
      </c>
      <c r="AG181" s="496">
        <v>697.49100257069392</v>
      </c>
      <c r="AH181" s="496">
        <v>0</v>
      </c>
      <c r="AI181" s="496">
        <v>16.957605985037404</v>
      </c>
      <c r="AJ181" s="496">
        <v>198.06772373061645</v>
      </c>
      <c r="AK181" s="496">
        <v>41.890235109448625</v>
      </c>
      <c r="AL181" s="496">
        <v>22.696039768888525</v>
      </c>
      <c r="AM181" s="496">
        <v>-15.754461600353446</v>
      </c>
      <c r="AN181" s="496">
        <v>99</v>
      </c>
      <c r="AO181" s="496">
        <v>99</v>
      </c>
      <c r="AP181" s="496">
        <v>99</v>
      </c>
      <c r="AQ181" s="496">
        <v>99</v>
      </c>
      <c r="AR181" s="496">
        <v>206.11053984575841</v>
      </c>
      <c r="AS181" s="496">
        <v>29.263082433590665</v>
      </c>
      <c r="AT181" s="496"/>
      <c r="AU181" s="496"/>
    </row>
    <row r="182" spans="1:47">
      <c r="A182" s="496">
        <v>5</v>
      </c>
      <c r="B182" s="496">
        <v>12</v>
      </c>
      <c r="C182" s="496">
        <v>2022</v>
      </c>
      <c r="D182" s="496">
        <v>99</v>
      </c>
      <c r="E182" s="496">
        <v>99</v>
      </c>
      <c r="F182" s="496">
        <v>99</v>
      </c>
      <c r="G182" s="496">
        <v>4</v>
      </c>
      <c r="H182" s="496">
        <v>99</v>
      </c>
      <c r="I182" s="496">
        <v>99</v>
      </c>
      <c r="J182" s="496">
        <v>999</v>
      </c>
      <c r="K182" s="496">
        <v>99</v>
      </c>
      <c r="L182" s="496">
        <v>99</v>
      </c>
      <c r="M182" s="496">
        <v>99</v>
      </c>
      <c r="N182" s="496">
        <v>99</v>
      </c>
      <c r="O182" s="496">
        <v>99</v>
      </c>
      <c r="P182" s="496">
        <v>9999</v>
      </c>
      <c r="Q182" s="496">
        <v>55</v>
      </c>
      <c r="R182" s="496">
        <v>196</v>
      </c>
      <c r="S182" s="496">
        <v>4.290816326530611</v>
      </c>
      <c r="T182" s="496">
        <v>6.9387755102040813</v>
      </c>
      <c r="U182" s="496">
        <v>264.22244897959177</v>
      </c>
      <c r="V182" s="496">
        <v>18.367346938775512</v>
      </c>
      <c r="W182" s="496">
        <v>57.142857142857153</v>
      </c>
      <c r="X182" s="496">
        <v>12.755102040816327</v>
      </c>
      <c r="Y182" s="496">
        <v>80.730040852481849</v>
      </c>
      <c r="Z182" s="496">
        <v>1.3747420340346084</v>
      </c>
      <c r="AA182" s="496">
        <v>2.17272671032682</v>
      </c>
      <c r="AB182" s="496">
        <v>66.056370298455633</v>
      </c>
      <c r="AC182" s="496">
        <v>64.588587597906582</v>
      </c>
      <c r="AD182" s="496">
        <v>44.665516410915373</v>
      </c>
      <c r="AE182" s="496">
        <v>7.2700296735905052</v>
      </c>
      <c r="AF182" s="496">
        <v>7.3818600349869934</v>
      </c>
      <c r="AG182" s="496">
        <v>655.78835978835991</v>
      </c>
      <c r="AH182" s="496">
        <v>0</v>
      </c>
      <c r="AI182" s="496">
        <v>15.816326530612244</v>
      </c>
      <c r="AJ182" s="496">
        <v>197.87120409367037</v>
      </c>
      <c r="AK182" s="496">
        <v>55.156696632450178</v>
      </c>
      <c r="AL182" s="496">
        <v>47.447493183290312</v>
      </c>
      <c r="AM182" s="496">
        <v>17.390955994863003</v>
      </c>
      <c r="AN182" s="496">
        <v>99</v>
      </c>
      <c r="AO182" s="496">
        <v>99</v>
      </c>
      <c r="AP182" s="496">
        <v>99</v>
      </c>
      <c r="AQ182" s="496">
        <v>99</v>
      </c>
      <c r="AR182" s="496">
        <v>205.28571428571425</v>
      </c>
      <c r="AS182" s="496">
        <v>29.292039582330776</v>
      </c>
      <c r="AT182" s="496"/>
      <c r="AU182" s="496"/>
    </row>
    <row r="183" spans="1:47">
      <c r="A183" s="496">
        <v>5</v>
      </c>
      <c r="B183" s="496">
        <v>13</v>
      </c>
      <c r="C183" s="496">
        <v>2021</v>
      </c>
      <c r="D183" s="496">
        <v>99</v>
      </c>
      <c r="E183" s="496">
        <v>99</v>
      </c>
      <c r="F183" s="496">
        <v>99</v>
      </c>
      <c r="G183" s="496">
        <v>1</v>
      </c>
      <c r="H183" s="496">
        <v>99</v>
      </c>
      <c r="I183" s="496">
        <v>99</v>
      </c>
      <c r="J183" s="496">
        <v>999</v>
      </c>
      <c r="K183" s="496">
        <v>99</v>
      </c>
      <c r="L183" s="496">
        <v>99</v>
      </c>
      <c r="M183" s="496">
        <v>99</v>
      </c>
      <c r="N183" s="496">
        <v>99</v>
      </c>
      <c r="O183" s="496">
        <v>99</v>
      </c>
      <c r="P183" s="496">
        <v>9999</v>
      </c>
      <c r="Q183" s="496">
        <v>214</v>
      </c>
      <c r="R183" s="496">
        <v>1187</v>
      </c>
      <c r="S183" s="496">
        <v>4.3732097725358043</v>
      </c>
      <c r="T183" s="496">
        <v>6.9578770008424602</v>
      </c>
      <c r="U183" s="496">
        <v>269.67293176074162</v>
      </c>
      <c r="V183" s="496">
        <v>4.4650379106992428</v>
      </c>
      <c r="W183" s="496">
        <v>63.521482729570323</v>
      </c>
      <c r="X183" s="496">
        <v>7.582139848357202</v>
      </c>
      <c r="Y183" s="496">
        <v>61.316350513280398</v>
      </c>
      <c r="Z183" s="496">
        <v>1.1329736877904435</v>
      </c>
      <c r="AA183" s="496">
        <v>1.6526239252422701</v>
      </c>
      <c r="AB183" s="496">
        <v>49.412808468008336</v>
      </c>
      <c r="AC183" s="496">
        <v>54.458576029065441</v>
      </c>
      <c r="AD183" s="496">
        <v>54.157601950259881</v>
      </c>
      <c r="AE183" s="496">
        <v>50.510638297872319</v>
      </c>
      <c r="AF183" s="496">
        <v>51.336312426739745</v>
      </c>
      <c r="AG183" s="496">
        <v>689.0467687074829</v>
      </c>
      <c r="AH183" s="496">
        <v>0.16849199663016012</v>
      </c>
      <c r="AI183" s="496">
        <v>25.189553496208941</v>
      </c>
      <c r="AJ183" s="496">
        <v>153.51506282240911</v>
      </c>
      <c r="AK183" s="496">
        <v>51.999535660303529</v>
      </c>
      <c r="AL183" s="496">
        <v>26.335821997926985</v>
      </c>
      <c r="AM183" s="496">
        <v>8.61642458439926</v>
      </c>
      <c r="AN183" s="496">
        <v>99</v>
      </c>
      <c r="AO183" s="496">
        <v>99</v>
      </c>
      <c r="AP183" s="496">
        <v>99</v>
      </c>
      <c r="AQ183" s="496">
        <v>99</v>
      </c>
      <c r="AR183" s="496">
        <v>206.86023294509152</v>
      </c>
      <c r="AS183" s="496">
        <v>29.648807166835574</v>
      </c>
      <c r="AT183" s="496"/>
      <c r="AU183" s="496"/>
    </row>
    <row r="184" spans="1:47">
      <c r="A184" s="496">
        <v>5</v>
      </c>
      <c r="B184" s="496">
        <v>14</v>
      </c>
      <c r="C184" s="496">
        <v>2021</v>
      </c>
      <c r="D184" s="496">
        <v>99</v>
      </c>
      <c r="E184" s="496">
        <v>99</v>
      </c>
      <c r="F184" s="496">
        <v>99</v>
      </c>
      <c r="G184" s="496">
        <v>2</v>
      </c>
      <c r="H184" s="496">
        <v>99</v>
      </c>
      <c r="I184" s="496">
        <v>99</v>
      </c>
      <c r="J184" s="496">
        <v>999</v>
      </c>
      <c r="K184" s="496">
        <v>99</v>
      </c>
      <c r="L184" s="496">
        <v>99</v>
      </c>
      <c r="M184" s="496">
        <v>99</v>
      </c>
      <c r="N184" s="496">
        <v>99</v>
      </c>
      <c r="O184" s="496">
        <v>99</v>
      </c>
      <c r="P184" s="496">
        <v>9999</v>
      </c>
      <c r="Q184" s="496">
        <v>91</v>
      </c>
      <c r="R184" s="496">
        <v>314</v>
      </c>
      <c r="S184" s="496">
        <v>4.6019108280254759</v>
      </c>
      <c r="T184" s="496">
        <v>7.3503184713375775</v>
      </c>
      <c r="U184" s="496">
        <v>241.96171974522304</v>
      </c>
      <c r="V184" s="496">
        <v>3.8216560509554154</v>
      </c>
      <c r="W184" s="496">
        <v>66.560509554140125</v>
      </c>
      <c r="X184" s="496">
        <v>4.1401273885350323</v>
      </c>
      <c r="Y184" s="496">
        <v>67.400657622888573</v>
      </c>
      <c r="Z184" s="496">
        <v>1.0301797096072975</v>
      </c>
      <c r="AA184" s="496">
        <v>1.9199463966715156</v>
      </c>
      <c r="AB184" s="496">
        <v>29.696034091799348</v>
      </c>
      <c r="AC184" s="496">
        <v>34.939556882504228</v>
      </c>
      <c r="AD184" s="496">
        <v>51.169152306057278</v>
      </c>
      <c r="AE184" s="496">
        <v>13.361702127659573</v>
      </c>
      <c r="AF184" s="496">
        <v>12.184645671305498</v>
      </c>
      <c r="AG184" s="496">
        <v>675.86305732484084</v>
      </c>
      <c r="AH184" s="496">
        <v>0</v>
      </c>
      <c r="AI184" s="496">
        <v>44.585987261146499</v>
      </c>
      <c r="AJ184" s="496">
        <v>166.06334751181925</v>
      </c>
      <c r="AK184" s="496">
        <v>34.22985264773115</v>
      </c>
      <c r="AL184" s="496">
        <v>25.980582004936633</v>
      </c>
      <c r="AM184" s="496">
        <v>-6.0541035514231858</v>
      </c>
      <c r="AN184" s="496">
        <v>99</v>
      </c>
      <c r="AO184" s="496">
        <v>99</v>
      </c>
      <c r="AP184" s="496">
        <v>99</v>
      </c>
      <c r="AQ184" s="496">
        <v>99</v>
      </c>
      <c r="AR184" s="496">
        <v>196.69108280254775</v>
      </c>
      <c r="AS184" s="496">
        <v>30.436589326282775</v>
      </c>
      <c r="AT184" s="496"/>
      <c r="AU184" s="496"/>
    </row>
    <row r="185" spans="1:47">
      <c r="A185" s="496">
        <v>5</v>
      </c>
      <c r="B185" s="496">
        <v>15</v>
      </c>
      <c r="C185" s="496">
        <v>2021</v>
      </c>
      <c r="D185" s="496">
        <v>99</v>
      </c>
      <c r="E185" s="496">
        <v>99</v>
      </c>
      <c r="F185" s="496">
        <v>99</v>
      </c>
      <c r="G185" s="496">
        <v>3</v>
      </c>
      <c r="H185" s="496">
        <v>99</v>
      </c>
      <c r="I185" s="496">
        <v>99</v>
      </c>
      <c r="J185" s="496">
        <v>999</v>
      </c>
      <c r="K185" s="496">
        <v>99</v>
      </c>
      <c r="L185" s="496">
        <v>99</v>
      </c>
      <c r="M185" s="496">
        <v>99</v>
      </c>
      <c r="N185" s="496">
        <v>99</v>
      </c>
      <c r="O185" s="496">
        <v>99</v>
      </c>
      <c r="P185" s="496">
        <v>9999</v>
      </c>
      <c r="Q185" s="496">
        <v>108</v>
      </c>
      <c r="R185" s="496">
        <v>697</v>
      </c>
      <c r="S185" s="496">
        <v>4.1779053084648492</v>
      </c>
      <c r="T185" s="496">
        <v>7.0961262553801996</v>
      </c>
      <c r="U185" s="496">
        <v>271.24335724533694</v>
      </c>
      <c r="V185" s="496">
        <v>1.4347202295552373</v>
      </c>
      <c r="W185" s="496">
        <v>65.423242467718794</v>
      </c>
      <c r="X185" s="496">
        <v>7.7474892395982753</v>
      </c>
      <c r="Y185" s="496">
        <v>57.068101960077549</v>
      </c>
      <c r="Z185" s="496">
        <v>0.92930894995286528</v>
      </c>
      <c r="AA185" s="496">
        <v>1.7252282575737716</v>
      </c>
      <c r="AB185" s="496">
        <v>47.599516631773717</v>
      </c>
      <c r="AC185" s="496">
        <v>56.747358549547279</v>
      </c>
      <c r="AD185" s="496">
        <v>57.27894764547775</v>
      </c>
      <c r="AE185" s="496">
        <v>29.659574468085101</v>
      </c>
      <c r="AF185" s="496">
        <v>30.31995015417564</v>
      </c>
      <c r="AG185" s="496">
        <v>689.419540229885</v>
      </c>
      <c r="AH185" s="496">
        <v>0.14347202295552372</v>
      </c>
      <c r="AI185" s="496">
        <v>14.203730272596838</v>
      </c>
      <c r="AJ185" s="496">
        <v>185.35961279351304</v>
      </c>
      <c r="AK185" s="496">
        <v>57.491586892546259</v>
      </c>
      <c r="AL185" s="496">
        <v>20.658537945357129</v>
      </c>
      <c r="AM185" s="496">
        <v>2.6254211724570031</v>
      </c>
      <c r="AN185" s="496">
        <v>99</v>
      </c>
      <c r="AO185" s="496">
        <v>99</v>
      </c>
      <c r="AP185" s="496">
        <v>99</v>
      </c>
      <c r="AQ185" s="496">
        <v>99</v>
      </c>
      <c r="AR185" s="496">
        <v>208.11884057971017</v>
      </c>
      <c r="AS185" s="496">
        <v>29.168568454266406</v>
      </c>
      <c r="AT185" s="496"/>
      <c r="AU185" s="496"/>
    </row>
    <row r="186" spans="1:47">
      <c r="A186" s="496">
        <v>5</v>
      </c>
      <c r="B186" s="496">
        <v>16</v>
      </c>
      <c r="C186" s="496">
        <v>2021</v>
      </c>
      <c r="D186" s="496">
        <v>99</v>
      </c>
      <c r="E186" s="496">
        <v>99</v>
      </c>
      <c r="F186" s="496">
        <v>99</v>
      </c>
      <c r="G186" s="496">
        <v>4</v>
      </c>
      <c r="H186" s="496">
        <v>99</v>
      </c>
      <c r="I186" s="496">
        <v>99</v>
      </c>
      <c r="J186" s="496">
        <v>999</v>
      </c>
      <c r="K186" s="496">
        <v>99</v>
      </c>
      <c r="L186" s="496">
        <v>99</v>
      </c>
      <c r="M186" s="496">
        <v>99</v>
      </c>
      <c r="N186" s="496">
        <v>99</v>
      </c>
      <c r="O186" s="496">
        <v>99</v>
      </c>
      <c r="P186" s="496">
        <v>9999</v>
      </c>
      <c r="Q186" s="496">
        <v>38</v>
      </c>
      <c r="R186" s="496">
        <v>152</v>
      </c>
      <c r="S186" s="496">
        <v>4.25</v>
      </c>
      <c r="T186" s="496">
        <v>6.9539473684210513</v>
      </c>
      <c r="U186" s="496">
        <v>252.66000000000005</v>
      </c>
      <c r="V186" s="496">
        <v>3.9473684210526319</v>
      </c>
      <c r="W186" s="496">
        <v>61.84210526315789</v>
      </c>
      <c r="X186" s="496">
        <v>8.5526315789473699</v>
      </c>
      <c r="Y186" s="496">
        <v>75.18998774157977</v>
      </c>
      <c r="Z186" s="496">
        <v>1.343845620832832</v>
      </c>
      <c r="AA186" s="496">
        <v>2.0594417223500749</v>
      </c>
      <c r="AB186" s="496">
        <v>68.627330434238004</v>
      </c>
      <c r="AC186" s="496">
        <v>67.178090363932142</v>
      </c>
      <c r="AD186" s="496">
        <v>55.328285727938557</v>
      </c>
      <c r="AE186" s="496">
        <v>6.4680851063829756</v>
      </c>
      <c r="AF186" s="496">
        <v>6.1590917477791152</v>
      </c>
      <c r="AG186" s="496">
        <v>638.60526315789457</v>
      </c>
      <c r="AH186" s="496">
        <v>0</v>
      </c>
      <c r="AI186" s="496">
        <v>28.289473684210524</v>
      </c>
      <c r="AJ186" s="496">
        <v>143.41521233883796</v>
      </c>
      <c r="AK186" s="496">
        <v>24.511037855646016</v>
      </c>
      <c r="AL186" s="496">
        <v>19.831684809265003</v>
      </c>
      <c r="AM186" s="496">
        <v>3.922219008124419</v>
      </c>
      <c r="AN186" s="496">
        <v>99</v>
      </c>
      <c r="AO186" s="496">
        <v>99</v>
      </c>
      <c r="AP186" s="496">
        <v>99</v>
      </c>
      <c r="AQ186" s="496">
        <v>99</v>
      </c>
      <c r="AR186" s="496">
        <v>202.55263157894737</v>
      </c>
      <c r="AS186" s="496">
        <v>28.997572155411401</v>
      </c>
      <c r="AT186" s="496"/>
      <c r="AU186" s="496"/>
    </row>
    <row r="187" spans="1:47">
      <c r="A187" s="496">
        <v>6</v>
      </c>
      <c r="B187" s="496">
        <v>1</v>
      </c>
      <c r="C187" s="496">
        <v>1996</v>
      </c>
      <c r="D187" s="496">
        <v>99</v>
      </c>
      <c r="E187" s="496">
        <v>99</v>
      </c>
      <c r="F187" s="496">
        <v>99</v>
      </c>
      <c r="G187" s="496">
        <v>99</v>
      </c>
      <c r="H187" s="496">
        <v>1</v>
      </c>
      <c r="I187" s="496">
        <v>99</v>
      </c>
      <c r="J187" s="496">
        <v>999</v>
      </c>
      <c r="K187" s="496">
        <v>99</v>
      </c>
      <c r="L187" s="496">
        <v>99</v>
      </c>
      <c r="M187" s="496">
        <v>99</v>
      </c>
      <c r="N187" s="496">
        <v>99</v>
      </c>
      <c r="O187" s="496">
        <v>99</v>
      </c>
      <c r="P187" s="496">
        <v>9999</v>
      </c>
      <c r="Q187" s="496">
        <v>619</v>
      </c>
      <c r="R187" s="496">
        <v>2287</v>
      </c>
      <c r="S187" s="496">
        <v>3.7682553563620464</v>
      </c>
      <c r="T187" s="496">
        <v>6.5426322693484913</v>
      </c>
      <c r="U187" s="496">
        <v>249.76178399650175</v>
      </c>
      <c r="V187" s="496">
        <v>0.78705728027984256</v>
      </c>
      <c r="W187" s="496">
        <v>47.092260603410558</v>
      </c>
      <c r="X187" s="496">
        <v>1.2243113248797557</v>
      </c>
      <c r="Y187" s="496">
        <v>42.898475443986086</v>
      </c>
      <c r="Z187" s="496">
        <v>0.9823931718323955</v>
      </c>
      <c r="AA187" s="496">
        <v>2.1740603520607484</v>
      </c>
      <c r="AB187" s="496">
        <v>58.435993840922151</v>
      </c>
      <c r="AC187" s="496">
        <v>61.705078010467822</v>
      </c>
      <c r="AD187" s="496">
        <v>51.910690827954312</v>
      </c>
      <c r="AE187" s="496">
        <v>79.327089836975375</v>
      </c>
      <c r="AF187" s="496">
        <v>80.137320895700356</v>
      </c>
      <c r="AG187" s="496">
        <v>0</v>
      </c>
      <c r="AH187" s="496">
        <v>0</v>
      </c>
      <c r="AI187" s="496">
        <v>0</v>
      </c>
      <c r="AJ187" s="496"/>
      <c r="AK187" s="496"/>
      <c r="AL187" s="496"/>
      <c r="AM187" s="496"/>
      <c r="AN187" s="496">
        <v>99</v>
      </c>
      <c r="AO187" s="496">
        <v>99</v>
      </c>
      <c r="AP187" s="496">
        <v>99</v>
      </c>
      <c r="AQ187" s="496">
        <v>99</v>
      </c>
      <c r="AR187" s="496"/>
      <c r="AS187" s="496"/>
      <c r="AT187" s="496"/>
      <c r="AU187" s="496"/>
    </row>
    <row r="188" spans="1:47">
      <c r="A188" s="496">
        <v>6</v>
      </c>
      <c r="B188" s="496">
        <v>2</v>
      </c>
      <c r="C188" s="496">
        <v>1997</v>
      </c>
      <c r="D188" s="496">
        <v>99</v>
      </c>
      <c r="E188" s="496">
        <v>99</v>
      </c>
      <c r="F188" s="496">
        <v>99</v>
      </c>
      <c r="G188" s="496">
        <v>99</v>
      </c>
      <c r="H188" s="496">
        <v>1</v>
      </c>
      <c r="I188" s="496">
        <v>99</v>
      </c>
      <c r="J188" s="496">
        <v>999</v>
      </c>
      <c r="K188" s="496">
        <v>99</v>
      </c>
      <c r="L188" s="496">
        <v>99</v>
      </c>
      <c r="M188" s="496">
        <v>99</v>
      </c>
      <c r="N188" s="496">
        <v>99</v>
      </c>
      <c r="O188" s="496">
        <v>99</v>
      </c>
      <c r="P188" s="496">
        <v>9999</v>
      </c>
      <c r="Q188" s="496">
        <v>621</v>
      </c>
      <c r="R188" s="496">
        <v>2243</v>
      </c>
      <c r="S188" s="496">
        <v>3.652251448952295</v>
      </c>
      <c r="T188" s="496">
        <v>6.5225144895229592</v>
      </c>
      <c r="U188" s="496">
        <v>249.0421756576014</v>
      </c>
      <c r="V188" s="496">
        <v>0.89166295140436891</v>
      </c>
      <c r="W188" s="496">
        <v>47.079803834150688</v>
      </c>
      <c r="X188" s="496">
        <v>0.80249665626393218</v>
      </c>
      <c r="Y188" s="496">
        <v>42.325374113934238</v>
      </c>
      <c r="Z188" s="496">
        <v>1.0035061428664758</v>
      </c>
      <c r="AA188" s="496">
        <v>1.9240613414335936</v>
      </c>
      <c r="AB188" s="496">
        <v>59.356234773765912</v>
      </c>
      <c r="AC188" s="496">
        <v>58.751944195763855</v>
      </c>
      <c r="AD188" s="496">
        <v>48.248841942636417</v>
      </c>
      <c r="AE188" s="496">
        <v>76.89406924922865</v>
      </c>
      <c r="AF188" s="496">
        <v>77.546214899020143</v>
      </c>
      <c r="AG188" s="496">
        <v>0</v>
      </c>
      <c r="AH188" s="496">
        <v>0</v>
      </c>
      <c r="AI188" s="496">
        <v>0</v>
      </c>
      <c r="AJ188" s="496"/>
      <c r="AK188" s="496"/>
      <c r="AL188" s="496"/>
      <c r="AM188" s="496"/>
      <c r="AN188" s="496">
        <v>99</v>
      </c>
      <c r="AO188" s="496">
        <v>99</v>
      </c>
      <c r="AP188" s="496">
        <v>99</v>
      </c>
      <c r="AQ188" s="496">
        <v>99</v>
      </c>
      <c r="AR188" s="496"/>
      <c r="AS188" s="496"/>
      <c r="AT188" s="496"/>
      <c r="AU188" s="496"/>
    </row>
    <row r="189" spans="1:47">
      <c r="A189" s="496">
        <v>6</v>
      </c>
      <c r="B189" s="496">
        <v>3</v>
      </c>
      <c r="C189" s="496">
        <v>1998</v>
      </c>
      <c r="D189" s="496">
        <v>99</v>
      </c>
      <c r="E189" s="496">
        <v>99</v>
      </c>
      <c r="F189" s="496">
        <v>99</v>
      </c>
      <c r="G189" s="496">
        <v>99</v>
      </c>
      <c r="H189" s="496">
        <v>1</v>
      </c>
      <c r="I189" s="496">
        <v>99</v>
      </c>
      <c r="J189" s="496">
        <v>999</v>
      </c>
      <c r="K189" s="496">
        <v>99</v>
      </c>
      <c r="L189" s="496">
        <v>99</v>
      </c>
      <c r="M189" s="496">
        <v>99</v>
      </c>
      <c r="N189" s="496">
        <v>99</v>
      </c>
      <c r="O189" s="496">
        <v>99</v>
      </c>
      <c r="P189" s="496">
        <v>9999</v>
      </c>
      <c r="Q189" s="496">
        <v>632</v>
      </c>
      <c r="R189" s="496">
        <v>2432</v>
      </c>
      <c r="S189" s="496">
        <v>3.7680921052631593</v>
      </c>
      <c r="T189" s="496">
        <v>6.8581414473684221</v>
      </c>
      <c r="U189" s="496">
        <v>252.51521381578965</v>
      </c>
      <c r="V189" s="496">
        <v>0.65789473684210542</v>
      </c>
      <c r="W189" s="496">
        <v>56.784539473684198</v>
      </c>
      <c r="X189" s="496">
        <v>1.603618421052631</v>
      </c>
      <c r="Y189" s="496">
        <v>42.825779428646847</v>
      </c>
      <c r="Z189" s="496">
        <v>1.0059861838230861</v>
      </c>
      <c r="AA189" s="496">
        <v>1.8444951437333199</v>
      </c>
      <c r="AB189" s="496">
        <v>63.153036590831761</v>
      </c>
      <c r="AC189" s="496">
        <v>64.602352930661937</v>
      </c>
      <c r="AD189" s="496">
        <v>48.352619455914848</v>
      </c>
      <c r="AE189" s="496">
        <v>77.132889311766576</v>
      </c>
      <c r="AF189" s="496">
        <v>77.9396232755971</v>
      </c>
      <c r="AG189" s="496">
        <v>0</v>
      </c>
      <c r="AH189" s="496">
        <v>0</v>
      </c>
      <c r="AI189" s="496">
        <v>0</v>
      </c>
      <c r="AJ189" s="496"/>
      <c r="AK189" s="496"/>
      <c r="AL189" s="496"/>
      <c r="AM189" s="496"/>
      <c r="AN189" s="496">
        <v>99</v>
      </c>
      <c r="AO189" s="496">
        <v>99</v>
      </c>
      <c r="AP189" s="496">
        <v>99</v>
      </c>
      <c r="AQ189" s="496">
        <v>99</v>
      </c>
      <c r="AR189" s="496"/>
      <c r="AS189" s="496"/>
      <c r="AT189" s="496"/>
      <c r="AU189" s="496"/>
    </row>
    <row r="190" spans="1:47">
      <c r="A190" s="496">
        <v>6</v>
      </c>
      <c r="B190" s="496">
        <v>4</v>
      </c>
      <c r="C190" s="496">
        <v>1999</v>
      </c>
      <c r="D190" s="496">
        <v>99</v>
      </c>
      <c r="E190" s="496">
        <v>99</v>
      </c>
      <c r="F190" s="496">
        <v>99</v>
      </c>
      <c r="G190" s="496">
        <v>99</v>
      </c>
      <c r="H190" s="496">
        <v>1</v>
      </c>
      <c r="I190" s="496">
        <v>99</v>
      </c>
      <c r="J190" s="496">
        <v>999</v>
      </c>
      <c r="K190" s="496">
        <v>99</v>
      </c>
      <c r="L190" s="496">
        <v>99</v>
      </c>
      <c r="M190" s="496">
        <v>99</v>
      </c>
      <c r="N190" s="496">
        <v>99</v>
      </c>
      <c r="O190" s="496">
        <v>99</v>
      </c>
      <c r="P190" s="496">
        <v>9999</v>
      </c>
      <c r="Q190" s="496">
        <v>674</v>
      </c>
      <c r="R190" s="496">
        <v>2403</v>
      </c>
      <c r="S190" s="496">
        <v>3.7328339575530576</v>
      </c>
      <c r="T190" s="496">
        <v>6.687890137328341</v>
      </c>
      <c r="U190" s="496">
        <v>249.62093216812403</v>
      </c>
      <c r="V190" s="496">
        <v>0.66583437369954201</v>
      </c>
      <c r="W190" s="496">
        <v>51.851851851851855</v>
      </c>
      <c r="X190" s="496">
        <v>1.0819808572617564</v>
      </c>
      <c r="Y190" s="496">
        <v>42.064097974082038</v>
      </c>
      <c r="Z190" s="496">
        <v>0.98732698000138108</v>
      </c>
      <c r="AA190" s="496">
        <v>1.8528826730705048</v>
      </c>
      <c r="AB190" s="496">
        <v>57.162914060027695</v>
      </c>
      <c r="AC190" s="496">
        <v>60.099546606354608</v>
      </c>
      <c r="AD190" s="496">
        <v>48.967257184733981</v>
      </c>
      <c r="AE190" s="496">
        <v>76.455615653833902</v>
      </c>
      <c r="AF190" s="496">
        <v>77.271350068442203</v>
      </c>
      <c r="AG190" s="496">
        <v>0</v>
      </c>
      <c r="AH190" s="496">
        <v>0</v>
      </c>
      <c r="AI190" s="496">
        <v>0</v>
      </c>
      <c r="AJ190" s="496"/>
      <c r="AK190" s="496"/>
      <c r="AL190" s="496"/>
      <c r="AM190" s="496"/>
      <c r="AN190" s="496">
        <v>99</v>
      </c>
      <c r="AO190" s="496">
        <v>99</v>
      </c>
      <c r="AP190" s="496">
        <v>99</v>
      </c>
      <c r="AQ190" s="496">
        <v>99</v>
      </c>
      <c r="AR190" s="496"/>
      <c r="AS190" s="496"/>
      <c r="AT190" s="496"/>
      <c r="AU190" s="496"/>
    </row>
    <row r="191" spans="1:47">
      <c r="A191" s="496">
        <v>6</v>
      </c>
      <c r="B191" s="496">
        <v>5</v>
      </c>
      <c r="C191" s="496">
        <v>2000</v>
      </c>
      <c r="D191" s="496">
        <v>99</v>
      </c>
      <c r="E191" s="496">
        <v>99</v>
      </c>
      <c r="F191" s="496">
        <v>99</v>
      </c>
      <c r="G191" s="496">
        <v>99</v>
      </c>
      <c r="H191" s="496">
        <v>1</v>
      </c>
      <c r="I191" s="496">
        <v>99</v>
      </c>
      <c r="J191" s="496">
        <v>999</v>
      </c>
      <c r="K191" s="496">
        <v>99</v>
      </c>
      <c r="L191" s="496">
        <v>99</v>
      </c>
      <c r="M191" s="496">
        <v>99</v>
      </c>
      <c r="N191" s="496">
        <v>99</v>
      </c>
      <c r="O191" s="496">
        <v>99</v>
      </c>
      <c r="P191" s="496">
        <v>9999</v>
      </c>
      <c r="Q191" s="496">
        <v>517</v>
      </c>
      <c r="R191" s="496">
        <v>1987</v>
      </c>
      <c r="S191" s="496">
        <v>3.6552591847005536</v>
      </c>
      <c r="T191" s="496">
        <v>6.639657775541016</v>
      </c>
      <c r="U191" s="496">
        <v>244.47473578258649</v>
      </c>
      <c r="V191" s="496">
        <v>0.40261701056869659</v>
      </c>
      <c r="W191" s="496">
        <v>51.635631605435343</v>
      </c>
      <c r="X191" s="496">
        <v>0.70457976849521908</v>
      </c>
      <c r="Y191" s="496">
        <v>39.874975545499446</v>
      </c>
      <c r="Z191" s="496">
        <v>0.98679059718740347</v>
      </c>
      <c r="AA191" s="496">
        <v>1.775524897018695</v>
      </c>
      <c r="AB191" s="496">
        <v>51.776181060165875</v>
      </c>
      <c r="AC191" s="496">
        <v>56.846569778197399</v>
      </c>
      <c r="AD191" s="496">
        <v>44.757309233465421</v>
      </c>
      <c r="AE191" s="496">
        <v>77.6171875</v>
      </c>
      <c r="AF191" s="496">
        <v>78.15374125625479</v>
      </c>
      <c r="AG191" s="496">
        <v>0</v>
      </c>
      <c r="AH191" s="496">
        <v>0</v>
      </c>
      <c r="AI191" s="496">
        <v>0</v>
      </c>
      <c r="AJ191" s="496"/>
      <c r="AK191" s="496"/>
      <c r="AL191" s="496"/>
      <c r="AM191" s="496"/>
      <c r="AN191" s="496">
        <v>99</v>
      </c>
      <c r="AO191" s="496">
        <v>99</v>
      </c>
      <c r="AP191" s="496">
        <v>99</v>
      </c>
      <c r="AQ191" s="496">
        <v>99</v>
      </c>
      <c r="AR191" s="496"/>
      <c r="AS191" s="496"/>
      <c r="AT191" s="496"/>
      <c r="AU191" s="496"/>
    </row>
    <row r="192" spans="1:47">
      <c r="A192" s="496">
        <v>6</v>
      </c>
      <c r="B192" s="496">
        <v>6</v>
      </c>
      <c r="C192" s="496">
        <v>2001</v>
      </c>
      <c r="D192" s="496">
        <v>99</v>
      </c>
      <c r="E192" s="496">
        <v>99</v>
      </c>
      <c r="F192" s="496">
        <v>99</v>
      </c>
      <c r="G192" s="496">
        <v>99</v>
      </c>
      <c r="H192" s="496">
        <v>1</v>
      </c>
      <c r="I192" s="496">
        <v>99</v>
      </c>
      <c r="J192" s="496">
        <v>999</v>
      </c>
      <c r="K192" s="496">
        <v>99</v>
      </c>
      <c r="L192" s="496">
        <v>99</v>
      </c>
      <c r="M192" s="496">
        <v>99</v>
      </c>
      <c r="N192" s="496">
        <v>99</v>
      </c>
      <c r="O192" s="496">
        <v>99</v>
      </c>
      <c r="P192" s="496">
        <v>9999</v>
      </c>
      <c r="Q192" s="496">
        <v>371</v>
      </c>
      <c r="R192" s="496">
        <v>1402</v>
      </c>
      <c r="S192" s="496">
        <v>3.5941512125534936</v>
      </c>
      <c r="T192" s="496">
        <v>6.5777460770328116</v>
      </c>
      <c r="U192" s="496">
        <v>245.29136947218265</v>
      </c>
      <c r="V192" s="496">
        <v>0.49928673323823086</v>
      </c>
      <c r="W192" s="496">
        <v>52.567760342368047</v>
      </c>
      <c r="X192" s="496">
        <v>0.92724679029957202</v>
      </c>
      <c r="Y192" s="496">
        <v>42.565876824977643</v>
      </c>
      <c r="Z192" s="496">
        <v>0.94047975432236564</v>
      </c>
      <c r="AA192" s="496">
        <v>1.79633993030928</v>
      </c>
      <c r="AB192" s="496">
        <v>50.334991452245426</v>
      </c>
      <c r="AC192" s="496">
        <v>58.334897725854162</v>
      </c>
      <c r="AD192" s="496">
        <v>47.781494003534839</v>
      </c>
      <c r="AE192" s="496">
        <v>72.869022869022842</v>
      </c>
      <c r="AF192" s="496">
        <v>73.410257543262418</v>
      </c>
      <c r="AG192" s="496">
        <v>0</v>
      </c>
      <c r="AH192" s="496">
        <v>0</v>
      </c>
      <c r="AI192" s="496">
        <v>0</v>
      </c>
      <c r="AJ192" s="496"/>
      <c r="AK192" s="496"/>
      <c r="AL192" s="496"/>
      <c r="AM192" s="496"/>
      <c r="AN192" s="496">
        <v>99</v>
      </c>
      <c r="AO192" s="496">
        <v>99</v>
      </c>
      <c r="AP192" s="496">
        <v>99</v>
      </c>
      <c r="AQ192" s="496">
        <v>99</v>
      </c>
      <c r="AR192" s="496"/>
      <c r="AS192" s="496"/>
      <c r="AT192" s="496"/>
      <c r="AU192" s="496"/>
    </row>
    <row r="193" spans="1:47">
      <c r="A193" s="496">
        <v>6</v>
      </c>
      <c r="B193" s="496">
        <v>7</v>
      </c>
      <c r="C193" s="496">
        <v>2002</v>
      </c>
      <c r="D193" s="496">
        <v>99</v>
      </c>
      <c r="E193" s="496">
        <v>99</v>
      </c>
      <c r="F193" s="496">
        <v>99</v>
      </c>
      <c r="G193" s="496">
        <v>99</v>
      </c>
      <c r="H193" s="496">
        <v>1</v>
      </c>
      <c r="I193" s="496">
        <v>99</v>
      </c>
      <c r="J193" s="496">
        <v>999</v>
      </c>
      <c r="K193" s="496">
        <v>99</v>
      </c>
      <c r="L193" s="496">
        <v>99</v>
      </c>
      <c r="M193" s="496">
        <v>99</v>
      </c>
      <c r="N193" s="496">
        <v>99</v>
      </c>
      <c r="O193" s="496">
        <v>99</v>
      </c>
      <c r="P193" s="496">
        <v>9999</v>
      </c>
      <c r="Q193" s="496">
        <v>383</v>
      </c>
      <c r="R193" s="496">
        <v>1543</v>
      </c>
      <c r="S193" s="496">
        <v>3.5158781594296822</v>
      </c>
      <c r="T193" s="496">
        <v>6.4406999351911853</v>
      </c>
      <c r="U193" s="496">
        <v>247.93240440699941</v>
      </c>
      <c r="V193" s="496">
        <v>0.51847051198963079</v>
      </c>
      <c r="W193" s="496">
        <v>47.05119896305898</v>
      </c>
      <c r="X193" s="496">
        <v>1.1017498379779651</v>
      </c>
      <c r="Y193" s="496">
        <v>45.064785364638659</v>
      </c>
      <c r="Z193" s="496">
        <v>0.98509994199507989</v>
      </c>
      <c r="AA193" s="496">
        <v>1.8315878962505463</v>
      </c>
      <c r="AB193" s="496">
        <v>60.596612302796011</v>
      </c>
      <c r="AC193" s="496">
        <v>61.053888575605583</v>
      </c>
      <c r="AD193" s="496">
        <v>46.738096605258875</v>
      </c>
      <c r="AE193" s="496">
        <v>76.310583580613269</v>
      </c>
      <c r="AF193" s="496">
        <v>75.8401630041419</v>
      </c>
      <c r="AG193" s="496">
        <v>0</v>
      </c>
      <c r="AH193" s="496">
        <v>0</v>
      </c>
      <c r="AI193" s="496">
        <v>0</v>
      </c>
      <c r="AJ193" s="496"/>
      <c r="AK193" s="496"/>
      <c r="AL193" s="496"/>
      <c r="AM193" s="496"/>
      <c r="AN193" s="496">
        <v>99</v>
      </c>
      <c r="AO193" s="496">
        <v>99</v>
      </c>
      <c r="AP193" s="496">
        <v>99</v>
      </c>
      <c r="AQ193" s="496">
        <v>99</v>
      </c>
      <c r="AR193" s="496"/>
      <c r="AS193" s="496"/>
      <c r="AT193" s="496"/>
      <c r="AU193" s="496"/>
    </row>
    <row r="194" spans="1:47">
      <c r="A194" s="496">
        <v>6</v>
      </c>
      <c r="B194" s="496">
        <v>8</v>
      </c>
      <c r="C194" s="496">
        <v>2003</v>
      </c>
      <c r="D194" s="496">
        <v>99</v>
      </c>
      <c r="E194" s="496">
        <v>99</v>
      </c>
      <c r="F194" s="496">
        <v>99</v>
      </c>
      <c r="G194" s="496">
        <v>99</v>
      </c>
      <c r="H194" s="496">
        <v>1</v>
      </c>
      <c r="I194" s="496">
        <v>99</v>
      </c>
      <c r="J194" s="496">
        <v>999</v>
      </c>
      <c r="K194" s="496">
        <v>99</v>
      </c>
      <c r="L194" s="496">
        <v>99</v>
      </c>
      <c r="M194" s="496">
        <v>99</v>
      </c>
      <c r="N194" s="496">
        <v>99</v>
      </c>
      <c r="O194" s="496">
        <v>99</v>
      </c>
      <c r="P194" s="496">
        <v>9999</v>
      </c>
      <c r="Q194" s="496">
        <v>371</v>
      </c>
      <c r="R194" s="496">
        <v>1432</v>
      </c>
      <c r="S194" s="496">
        <v>3.829608938547485</v>
      </c>
      <c r="T194" s="496">
        <v>6.5342178770949699</v>
      </c>
      <c r="U194" s="496">
        <v>253.16340782122913</v>
      </c>
      <c r="V194" s="496">
        <v>0.9078212290502794</v>
      </c>
      <c r="W194" s="496">
        <v>50.139664804469291</v>
      </c>
      <c r="X194" s="496">
        <v>2.2346368715083802</v>
      </c>
      <c r="Y194" s="496">
        <v>45.690883919037965</v>
      </c>
      <c r="Z194" s="496">
        <v>1.0438783310213748</v>
      </c>
      <c r="AA194" s="496">
        <v>1.7900101674171984</v>
      </c>
      <c r="AB194" s="496">
        <v>59.494886010563349</v>
      </c>
      <c r="AC194" s="496">
        <v>55.241835866483882</v>
      </c>
      <c r="AD194" s="496">
        <v>44.000425947223199</v>
      </c>
      <c r="AE194" s="496">
        <v>69.785575048732909</v>
      </c>
      <c r="AF194" s="496">
        <v>69.827716054114816</v>
      </c>
      <c r="AG194" s="496">
        <v>0</v>
      </c>
      <c r="AH194" s="496">
        <v>0</v>
      </c>
      <c r="AI194" s="496">
        <v>0</v>
      </c>
      <c r="AJ194" s="496"/>
      <c r="AK194" s="496"/>
      <c r="AL194" s="496"/>
      <c r="AM194" s="496"/>
      <c r="AN194" s="496">
        <v>99</v>
      </c>
      <c r="AO194" s="496">
        <v>99</v>
      </c>
      <c r="AP194" s="496">
        <v>99</v>
      </c>
      <c r="AQ194" s="496">
        <v>99</v>
      </c>
      <c r="AR194" s="496"/>
      <c r="AS194" s="496"/>
      <c r="AT194" s="496"/>
      <c r="AU194" s="496"/>
    </row>
    <row r="195" spans="1:47">
      <c r="A195" s="496">
        <v>6</v>
      </c>
      <c r="B195" s="496">
        <v>9</v>
      </c>
      <c r="C195" s="496">
        <v>2004</v>
      </c>
      <c r="D195" s="496">
        <v>99</v>
      </c>
      <c r="E195" s="496">
        <v>99</v>
      </c>
      <c r="F195" s="496">
        <v>99</v>
      </c>
      <c r="G195" s="496">
        <v>99</v>
      </c>
      <c r="H195" s="496">
        <v>1</v>
      </c>
      <c r="I195" s="496">
        <v>99</v>
      </c>
      <c r="J195" s="496">
        <v>999</v>
      </c>
      <c r="K195" s="496">
        <v>99</v>
      </c>
      <c r="L195" s="496">
        <v>99</v>
      </c>
      <c r="M195" s="496">
        <v>99</v>
      </c>
      <c r="N195" s="496">
        <v>99</v>
      </c>
      <c r="O195" s="496">
        <v>99</v>
      </c>
      <c r="P195" s="496">
        <v>9999</v>
      </c>
      <c r="Q195" s="496">
        <v>345</v>
      </c>
      <c r="R195" s="496">
        <v>1341</v>
      </c>
      <c r="S195" s="496">
        <v>4.3482475764354955</v>
      </c>
      <c r="T195" s="496">
        <v>6.4220730797911996</v>
      </c>
      <c r="U195" s="496">
        <v>254.0861297539148</v>
      </c>
      <c r="V195" s="496">
        <v>3.5048471290082035</v>
      </c>
      <c r="W195" s="496">
        <v>46.979865771812086</v>
      </c>
      <c r="X195" s="496">
        <v>0.89485458612975344</v>
      </c>
      <c r="Y195" s="496">
        <v>41.143632317149262</v>
      </c>
      <c r="Z195" s="496">
        <v>1.027717431214701</v>
      </c>
      <c r="AA195" s="496">
        <v>1.7025459369108693</v>
      </c>
      <c r="AB195" s="496">
        <v>53.616988222915921</v>
      </c>
      <c r="AC195" s="496">
        <v>53.627641424315563</v>
      </c>
      <c r="AD195" s="496">
        <v>44.361301374522803</v>
      </c>
      <c r="AE195" s="496">
        <v>70.246202200104747</v>
      </c>
      <c r="AF195" s="496">
        <v>70.591295419400694</v>
      </c>
      <c r="AG195" s="496">
        <v>0</v>
      </c>
      <c r="AH195" s="496">
        <v>0</v>
      </c>
      <c r="AI195" s="496">
        <v>0</v>
      </c>
      <c r="AJ195" s="496"/>
      <c r="AK195" s="496"/>
      <c r="AL195" s="496"/>
      <c r="AM195" s="496"/>
      <c r="AN195" s="496">
        <v>99</v>
      </c>
      <c r="AO195" s="496">
        <v>99</v>
      </c>
      <c r="AP195" s="496">
        <v>99</v>
      </c>
      <c r="AQ195" s="496">
        <v>99</v>
      </c>
      <c r="AR195" s="496"/>
      <c r="AS195" s="496"/>
      <c r="AT195" s="496"/>
      <c r="AU195" s="496"/>
    </row>
    <row r="196" spans="1:47">
      <c r="A196" s="496">
        <v>6</v>
      </c>
      <c r="B196" s="496">
        <v>10</v>
      </c>
      <c r="C196" s="496">
        <v>2005</v>
      </c>
      <c r="D196" s="496">
        <v>99</v>
      </c>
      <c r="E196" s="496">
        <v>99</v>
      </c>
      <c r="F196" s="496">
        <v>99</v>
      </c>
      <c r="G196" s="496">
        <v>99</v>
      </c>
      <c r="H196" s="496">
        <v>1</v>
      </c>
      <c r="I196" s="496">
        <v>99</v>
      </c>
      <c r="J196" s="496">
        <v>999</v>
      </c>
      <c r="K196" s="496">
        <v>99</v>
      </c>
      <c r="L196" s="496">
        <v>99</v>
      </c>
      <c r="M196" s="496">
        <v>99</v>
      </c>
      <c r="N196" s="496">
        <v>99</v>
      </c>
      <c r="O196" s="496">
        <v>99</v>
      </c>
      <c r="P196" s="496">
        <v>9999</v>
      </c>
      <c r="Q196" s="496">
        <v>364</v>
      </c>
      <c r="R196" s="496">
        <v>1608</v>
      </c>
      <c r="S196" s="496">
        <v>4.4490049751243772</v>
      </c>
      <c r="T196" s="496">
        <v>6.4757462686567182</v>
      </c>
      <c r="U196" s="496">
        <v>256.58065920398025</v>
      </c>
      <c r="V196" s="496">
        <v>3.1094527363184077</v>
      </c>
      <c r="W196" s="496">
        <v>48.320895522388064</v>
      </c>
      <c r="X196" s="496">
        <v>1.3059701492537317</v>
      </c>
      <c r="Y196" s="496">
        <v>43.567412656540526</v>
      </c>
      <c r="Z196" s="496">
        <v>1.0742978755207424</v>
      </c>
      <c r="AA196" s="496">
        <v>1.8529682562056944</v>
      </c>
      <c r="AB196" s="496">
        <v>62.508056318719859</v>
      </c>
      <c r="AC196" s="496">
        <v>54.984392252639822</v>
      </c>
      <c r="AD196" s="496">
        <v>50.938370049535841</v>
      </c>
      <c r="AE196" s="496">
        <v>74.375578168362608</v>
      </c>
      <c r="AF196" s="496">
        <v>74.451822788140518</v>
      </c>
      <c r="AG196" s="496">
        <v>0</v>
      </c>
      <c r="AH196" s="496">
        <v>0</v>
      </c>
      <c r="AI196" s="496">
        <v>0</v>
      </c>
      <c r="AJ196" s="496"/>
      <c r="AK196" s="496"/>
      <c r="AL196" s="496"/>
      <c r="AM196" s="496"/>
      <c r="AN196" s="496">
        <v>99</v>
      </c>
      <c r="AO196" s="496">
        <v>99</v>
      </c>
      <c r="AP196" s="496">
        <v>99</v>
      </c>
      <c r="AQ196" s="496">
        <v>99</v>
      </c>
      <c r="AR196" s="496"/>
      <c r="AS196" s="496"/>
      <c r="AT196" s="496"/>
      <c r="AU196" s="496"/>
    </row>
    <row r="197" spans="1:47">
      <c r="A197" s="496">
        <v>6</v>
      </c>
      <c r="B197" s="496">
        <v>11</v>
      </c>
      <c r="C197" s="496">
        <v>2006</v>
      </c>
      <c r="D197" s="496">
        <v>99</v>
      </c>
      <c r="E197" s="496">
        <v>99</v>
      </c>
      <c r="F197" s="496">
        <v>99</v>
      </c>
      <c r="G197" s="496">
        <v>99</v>
      </c>
      <c r="H197" s="496">
        <v>1</v>
      </c>
      <c r="I197" s="496">
        <v>99</v>
      </c>
      <c r="J197" s="496">
        <v>999</v>
      </c>
      <c r="K197" s="496">
        <v>99</v>
      </c>
      <c r="L197" s="496">
        <v>99</v>
      </c>
      <c r="M197" s="496">
        <v>99</v>
      </c>
      <c r="N197" s="496">
        <v>99</v>
      </c>
      <c r="O197" s="496">
        <v>99</v>
      </c>
      <c r="P197" s="496">
        <v>9999</v>
      </c>
      <c r="Q197" s="496">
        <v>318</v>
      </c>
      <c r="R197" s="496">
        <v>1461</v>
      </c>
      <c r="S197" s="496">
        <v>4.1868583162217652</v>
      </c>
      <c r="T197" s="496">
        <v>6.5126625598904857</v>
      </c>
      <c r="U197" s="496">
        <v>253.79541409993203</v>
      </c>
      <c r="V197" s="496">
        <v>1.505817932922656</v>
      </c>
      <c r="W197" s="496">
        <v>49.691991786447637</v>
      </c>
      <c r="X197" s="496">
        <v>2.4640657084188913</v>
      </c>
      <c r="Y197" s="496">
        <v>48.701066241183248</v>
      </c>
      <c r="Z197" s="496">
        <v>1.0824932813127472</v>
      </c>
      <c r="AA197" s="496">
        <v>1.8842289625904736</v>
      </c>
      <c r="AB197" s="496">
        <v>64.999292802883602</v>
      </c>
      <c r="AC197" s="496">
        <v>55.528843339695122</v>
      </c>
      <c r="AD197" s="496">
        <v>46.310935729618386</v>
      </c>
      <c r="AE197" s="496">
        <v>71.54750244857982</v>
      </c>
      <c r="AF197" s="496">
        <v>71.637868494087598</v>
      </c>
      <c r="AG197" s="496">
        <v>0</v>
      </c>
      <c r="AH197" s="496">
        <v>0</v>
      </c>
      <c r="AI197" s="496">
        <v>0</v>
      </c>
      <c r="AJ197" s="496"/>
      <c r="AK197" s="496"/>
      <c r="AL197" s="496"/>
      <c r="AM197" s="496"/>
      <c r="AN197" s="496">
        <v>99</v>
      </c>
      <c r="AO197" s="496">
        <v>99</v>
      </c>
      <c r="AP197" s="496">
        <v>99</v>
      </c>
      <c r="AQ197" s="496">
        <v>99</v>
      </c>
      <c r="AR197" s="496"/>
      <c r="AS197" s="496"/>
      <c r="AT197" s="496"/>
      <c r="AU197" s="496"/>
    </row>
    <row r="198" spans="1:47">
      <c r="A198" s="496">
        <v>6</v>
      </c>
      <c r="B198" s="496">
        <v>12</v>
      </c>
      <c r="C198" s="496">
        <v>2007</v>
      </c>
      <c r="D198" s="496">
        <v>99</v>
      </c>
      <c r="E198" s="496">
        <v>99</v>
      </c>
      <c r="F198" s="496">
        <v>99</v>
      </c>
      <c r="G198" s="496">
        <v>99</v>
      </c>
      <c r="H198" s="496">
        <v>1</v>
      </c>
      <c r="I198" s="496">
        <v>99</v>
      </c>
      <c r="J198" s="496">
        <v>999</v>
      </c>
      <c r="K198" s="496">
        <v>99</v>
      </c>
      <c r="L198" s="496">
        <v>99</v>
      </c>
      <c r="M198" s="496">
        <v>99</v>
      </c>
      <c r="N198" s="496">
        <v>99</v>
      </c>
      <c r="O198" s="496">
        <v>99</v>
      </c>
      <c r="P198" s="496">
        <v>9999</v>
      </c>
      <c r="Q198" s="496">
        <v>271</v>
      </c>
      <c r="R198" s="496">
        <v>1184</v>
      </c>
      <c r="S198" s="496">
        <v>4.0447635135135132</v>
      </c>
      <c r="T198" s="496">
        <v>6.3420608108108114</v>
      </c>
      <c r="U198" s="496">
        <v>253.80396959459455</v>
      </c>
      <c r="V198" s="496">
        <v>1.2668918918918921</v>
      </c>
      <c r="W198" s="496">
        <v>48.226351351351347</v>
      </c>
      <c r="X198" s="496">
        <v>1.942567567567568</v>
      </c>
      <c r="Y198" s="496">
        <v>48.267009949292472</v>
      </c>
      <c r="Z198" s="496">
        <v>1.0798474670907241</v>
      </c>
      <c r="AA198" s="496">
        <v>1.9234649398105563</v>
      </c>
      <c r="AB198" s="496">
        <v>64.799001909677841</v>
      </c>
      <c r="AC198" s="496">
        <v>56.988900961918354</v>
      </c>
      <c r="AD198" s="496">
        <v>52.124974569914158</v>
      </c>
      <c r="AE198" s="496">
        <v>73.17676143386899</v>
      </c>
      <c r="AF198" s="496">
        <v>73.270973757384326</v>
      </c>
      <c r="AG198" s="496">
        <v>0</v>
      </c>
      <c r="AH198" s="496">
        <v>0</v>
      </c>
      <c r="AI198" s="496">
        <v>0</v>
      </c>
      <c r="AJ198" s="496"/>
      <c r="AK198" s="496"/>
      <c r="AL198" s="496"/>
      <c r="AM198" s="496"/>
      <c r="AN198" s="496">
        <v>99</v>
      </c>
      <c r="AO198" s="496">
        <v>99</v>
      </c>
      <c r="AP198" s="496">
        <v>99</v>
      </c>
      <c r="AQ198" s="496">
        <v>99</v>
      </c>
      <c r="AR198" s="496"/>
      <c r="AS198" s="496"/>
      <c r="AT198" s="496"/>
      <c r="AU198" s="496"/>
    </row>
    <row r="199" spans="1:47">
      <c r="A199" s="496">
        <v>6</v>
      </c>
      <c r="B199" s="496">
        <v>13</v>
      </c>
      <c r="C199" s="496">
        <v>2008</v>
      </c>
      <c r="D199" s="496">
        <v>99</v>
      </c>
      <c r="E199" s="496">
        <v>99</v>
      </c>
      <c r="F199" s="496">
        <v>99</v>
      </c>
      <c r="G199" s="496">
        <v>99</v>
      </c>
      <c r="H199" s="496">
        <v>1</v>
      </c>
      <c r="I199" s="496">
        <v>99</v>
      </c>
      <c r="J199" s="496">
        <v>999</v>
      </c>
      <c r="K199" s="496">
        <v>99</v>
      </c>
      <c r="L199" s="496">
        <v>99</v>
      </c>
      <c r="M199" s="496">
        <v>99</v>
      </c>
      <c r="N199" s="496">
        <v>99</v>
      </c>
      <c r="O199" s="496">
        <v>99</v>
      </c>
      <c r="P199" s="496">
        <v>9999</v>
      </c>
      <c r="Q199" s="496">
        <v>260</v>
      </c>
      <c r="R199" s="496">
        <v>1101</v>
      </c>
      <c r="S199" s="496">
        <v>3.980018165304267</v>
      </c>
      <c r="T199" s="496">
        <v>6.3324250681198899</v>
      </c>
      <c r="U199" s="496">
        <v>254.66376021798345</v>
      </c>
      <c r="V199" s="496">
        <v>1.725703905540418</v>
      </c>
      <c r="W199" s="496">
        <v>47.502270663033599</v>
      </c>
      <c r="X199" s="496">
        <v>3.26975476839237</v>
      </c>
      <c r="Y199" s="496">
        <v>52.653219900391882</v>
      </c>
      <c r="Z199" s="496">
        <v>1.1701558307136797</v>
      </c>
      <c r="AA199" s="496">
        <v>1.9661837855439619</v>
      </c>
      <c r="AB199" s="496">
        <v>61.404583001253201</v>
      </c>
      <c r="AC199" s="496">
        <v>64.094724141283507</v>
      </c>
      <c r="AD199" s="496">
        <v>58.04365748752501</v>
      </c>
      <c r="AE199" s="496">
        <v>73.400000000000006</v>
      </c>
      <c r="AF199" s="496">
        <v>74.03602718674243</v>
      </c>
      <c r="AG199" s="496">
        <v>0</v>
      </c>
      <c r="AH199" s="496">
        <v>0</v>
      </c>
      <c r="AI199" s="496">
        <v>0</v>
      </c>
      <c r="AJ199" s="496"/>
      <c r="AK199" s="496"/>
      <c r="AL199" s="496"/>
      <c r="AM199" s="496"/>
      <c r="AN199" s="496">
        <v>99</v>
      </c>
      <c r="AO199" s="496">
        <v>99</v>
      </c>
      <c r="AP199" s="496">
        <v>99</v>
      </c>
      <c r="AQ199" s="496">
        <v>99</v>
      </c>
      <c r="AR199" s="496"/>
      <c r="AS199" s="496"/>
      <c r="AT199" s="496"/>
      <c r="AU199" s="496"/>
    </row>
    <row r="200" spans="1:47">
      <c r="A200" s="496">
        <v>6</v>
      </c>
      <c r="B200" s="496">
        <v>14</v>
      </c>
      <c r="C200" s="496">
        <v>2009</v>
      </c>
      <c r="D200" s="496">
        <v>99</v>
      </c>
      <c r="E200" s="496">
        <v>99</v>
      </c>
      <c r="F200" s="496">
        <v>99</v>
      </c>
      <c r="G200" s="496">
        <v>99</v>
      </c>
      <c r="H200" s="496">
        <v>1</v>
      </c>
      <c r="I200" s="496">
        <v>99</v>
      </c>
      <c r="J200" s="496">
        <v>999</v>
      </c>
      <c r="K200" s="496">
        <v>99</v>
      </c>
      <c r="L200" s="496">
        <v>99</v>
      </c>
      <c r="M200" s="496">
        <v>99</v>
      </c>
      <c r="N200" s="496">
        <v>99</v>
      </c>
      <c r="O200" s="496">
        <v>99</v>
      </c>
      <c r="P200" s="496">
        <v>9999</v>
      </c>
      <c r="Q200" s="496">
        <v>236</v>
      </c>
      <c r="R200" s="496">
        <v>1175</v>
      </c>
      <c r="S200" s="496">
        <v>4.0672340425531912</v>
      </c>
      <c r="T200" s="496">
        <v>6.1634042553191488</v>
      </c>
      <c r="U200" s="496">
        <v>256.39982978723395</v>
      </c>
      <c r="V200" s="496">
        <v>1.0212765957446805</v>
      </c>
      <c r="W200" s="496">
        <v>43.234042553191472</v>
      </c>
      <c r="X200" s="496">
        <v>3.6595744680851072</v>
      </c>
      <c r="Y200" s="496">
        <v>50.75142526007199</v>
      </c>
      <c r="Z200" s="496">
        <v>1.0171669084728283</v>
      </c>
      <c r="AA200" s="496">
        <v>1.8055767942632339</v>
      </c>
      <c r="AB200" s="496">
        <v>50.741542301111139</v>
      </c>
      <c r="AC200" s="496">
        <v>59.547456072524696</v>
      </c>
      <c r="AD200" s="496">
        <v>46.065958918078309</v>
      </c>
      <c r="AE200" s="496">
        <v>72.486119679210347</v>
      </c>
      <c r="AF200" s="496">
        <v>72.517320571444657</v>
      </c>
      <c r="AG200" s="496">
        <v>0</v>
      </c>
      <c r="AH200" s="496">
        <v>0</v>
      </c>
      <c r="AI200" s="496">
        <v>0</v>
      </c>
      <c r="AJ200" s="496"/>
      <c r="AK200" s="496"/>
      <c r="AL200" s="496"/>
      <c r="AM200" s="496"/>
      <c r="AN200" s="496">
        <v>99</v>
      </c>
      <c r="AO200" s="496">
        <v>99</v>
      </c>
      <c r="AP200" s="496">
        <v>99</v>
      </c>
      <c r="AQ200" s="496">
        <v>99</v>
      </c>
      <c r="AR200" s="496"/>
      <c r="AS200" s="496"/>
      <c r="AT200" s="496"/>
      <c r="AU200" s="496"/>
    </row>
    <row r="201" spans="1:47">
      <c r="A201" s="496">
        <v>6</v>
      </c>
      <c r="B201" s="496">
        <v>15</v>
      </c>
      <c r="C201" s="496">
        <v>2010</v>
      </c>
      <c r="D201" s="496">
        <v>99</v>
      </c>
      <c r="E201" s="496">
        <v>99</v>
      </c>
      <c r="F201" s="496">
        <v>99</v>
      </c>
      <c r="G201" s="496">
        <v>99</v>
      </c>
      <c r="H201" s="496">
        <v>1</v>
      </c>
      <c r="I201" s="496">
        <v>99</v>
      </c>
      <c r="J201" s="496">
        <v>999</v>
      </c>
      <c r="K201" s="496">
        <v>99</v>
      </c>
      <c r="L201" s="496">
        <v>99</v>
      </c>
      <c r="M201" s="496">
        <v>99</v>
      </c>
      <c r="N201" s="496">
        <v>99</v>
      </c>
      <c r="O201" s="496">
        <v>99</v>
      </c>
      <c r="P201" s="496">
        <v>9999</v>
      </c>
      <c r="Q201" s="496">
        <v>238</v>
      </c>
      <c r="R201" s="496">
        <v>1034</v>
      </c>
      <c r="S201" s="496">
        <v>4.2630560928433274</v>
      </c>
      <c r="T201" s="496">
        <v>6.3259187620889756</v>
      </c>
      <c r="U201" s="496">
        <v>257.12059961315282</v>
      </c>
      <c r="V201" s="496">
        <v>2.1276595744680855</v>
      </c>
      <c r="W201" s="496">
        <v>44.777562862669221</v>
      </c>
      <c r="X201" s="496">
        <v>4.061895551257253</v>
      </c>
      <c r="Y201" s="496">
        <v>56.997577243535297</v>
      </c>
      <c r="Z201" s="496">
        <v>1.0648456552857164</v>
      </c>
      <c r="AA201" s="496">
        <v>1.79946407699261</v>
      </c>
      <c r="AB201" s="496">
        <v>63.534213305961266</v>
      </c>
      <c r="AC201" s="496">
        <v>68.489465956462254</v>
      </c>
      <c r="AD201" s="496">
        <v>64.116977565590389</v>
      </c>
      <c r="AE201" s="496">
        <v>70.676691729323295</v>
      </c>
      <c r="AF201" s="496">
        <v>70.797414826137185</v>
      </c>
      <c r="AG201" s="496">
        <v>0</v>
      </c>
      <c r="AH201" s="496">
        <v>0</v>
      </c>
      <c r="AI201" s="496">
        <v>0</v>
      </c>
      <c r="AJ201" s="496"/>
      <c r="AK201" s="496"/>
      <c r="AL201" s="496"/>
      <c r="AM201" s="496"/>
      <c r="AN201" s="496">
        <v>99</v>
      </c>
      <c r="AO201" s="496">
        <v>99</v>
      </c>
      <c r="AP201" s="496">
        <v>99</v>
      </c>
      <c r="AQ201" s="496">
        <v>99</v>
      </c>
      <c r="AR201" s="496"/>
      <c r="AS201" s="496"/>
      <c r="AT201" s="496"/>
      <c r="AU201" s="496"/>
    </row>
    <row r="202" spans="1:47">
      <c r="A202" s="496">
        <v>6</v>
      </c>
      <c r="B202" s="496">
        <v>16</v>
      </c>
      <c r="C202" s="496">
        <v>2011</v>
      </c>
      <c r="D202" s="496">
        <v>99</v>
      </c>
      <c r="E202" s="496">
        <v>99</v>
      </c>
      <c r="F202" s="496">
        <v>99</v>
      </c>
      <c r="G202" s="496">
        <v>99</v>
      </c>
      <c r="H202" s="496">
        <v>1</v>
      </c>
      <c r="I202" s="496">
        <v>99</v>
      </c>
      <c r="J202" s="496">
        <v>999</v>
      </c>
      <c r="K202" s="496">
        <v>99</v>
      </c>
      <c r="L202" s="496">
        <v>99</v>
      </c>
      <c r="M202" s="496">
        <v>99</v>
      </c>
      <c r="N202" s="496">
        <v>99</v>
      </c>
      <c r="O202" s="496">
        <v>99</v>
      </c>
      <c r="P202" s="496">
        <v>9999</v>
      </c>
      <c r="Q202" s="496">
        <v>237</v>
      </c>
      <c r="R202" s="496">
        <v>1065</v>
      </c>
      <c r="S202" s="496">
        <v>4.1023474178403756</v>
      </c>
      <c r="T202" s="496">
        <v>5.9126760563380252</v>
      </c>
      <c r="U202" s="496">
        <v>246.7304225352114</v>
      </c>
      <c r="V202" s="496">
        <v>1.502347417840376</v>
      </c>
      <c r="W202" s="496">
        <v>35.023474178403752</v>
      </c>
      <c r="X202" s="496">
        <v>2.8169014084507031</v>
      </c>
      <c r="Y202" s="496">
        <v>56.066446112033802</v>
      </c>
      <c r="Z202" s="496">
        <v>1.1207995684903136</v>
      </c>
      <c r="AA202" s="496">
        <v>1.9435408549050159</v>
      </c>
      <c r="AB202" s="496">
        <v>63.163006418834307</v>
      </c>
      <c r="AC202" s="496">
        <v>63.627687303875241</v>
      </c>
      <c r="AD202" s="496">
        <v>51.101897757890761</v>
      </c>
      <c r="AE202" s="496">
        <v>70.250659630606862</v>
      </c>
      <c r="AF202" s="496">
        <v>70.05658800334335</v>
      </c>
      <c r="AG202" s="496">
        <v>679.76026743075477</v>
      </c>
      <c r="AH202" s="496">
        <v>1.9718309859154923</v>
      </c>
      <c r="AI202" s="496">
        <v>10.798122065727696</v>
      </c>
      <c r="AJ202" s="496">
        <v>144.10395943305588</v>
      </c>
      <c r="AK202" s="496">
        <v>66.911783977614391</v>
      </c>
      <c r="AL202" s="496">
        <v>28.797089838178714</v>
      </c>
      <c r="AM202" s="496">
        <v>31.974900768296557</v>
      </c>
      <c r="AN202" s="496">
        <v>99</v>
      </c>
      <c r="AO202" s="496">
        <v>99</v>
      </c>
      <c r="AP202" s="496">
        <v>99</v>
      </c>
      <c r="AQ202" s="496">
        <v>99</v>
      </c>
      <c r="AR202" s="496"/>
      <c r="AS202" s="496"/>
      <c r="AT202" s="496"/>
      <c r="AU202" s="496"/>
    </row>
    <row r="203" spans="1:47">
      <c r="A203" s="496">
        <v>6</v>
      </c>
      <c r="B203" s="496">
        <v>17</v>
      </c>
      <c r="C203" s="496">
        <v>2012</v>
      </c>
      <c r="D203" s="496">
        <v>99</v>
      </c>
      <c r="E203" s="496">
        <v>99</v>
      </c>
      <c r="F203" s="496">
        <v>99</v>
      </c>
      <c r="G203" s="496">
        <v>99</v>
      </c>
      <c r="H203" s="496">
        <v>1</v>
      </c>
      <c r="I203" s="496">
        <v>99</v>
      </c>
      <c r="J203" s="496">
        <v>999</v>
      </c>
      <c r="K203" s="496">
        <v>99</v>
      </c>
      <c r="L203" s="496">
        <v>99</v>
      </c>
      <c r="M203" s="496">
        <v>99</v>
      </c>
      <c r="N203" s="496">
        <v>99</v>
      </c>
      <c r="O203" s="496">
        <v>99</v>
      </c>
      <c r="P203" s="496">
        <v>9999</v>
      </c>
      <c r="Q203" s="496">
        <v>282</v>
      </c>
      <c r="R203" s="496">
        <v>1336</v>
      </c>
      <c r="S203" s="496">
        <v>4.1916167664670647</v>
      </c>
      <c r="T203" s="496">
        <v>6.0359281437125745</v>
      </c>
      <c r="U203" s="496">
        <v>247.47260479041961</v>
      </c>
      <c r="V203" s="496">
        <v>2.6946107784431126</v>
      </c>
      <c r="W203" s="496">
        <v>38.098802395209574</v>
      </c>
      <c r="X203" s="496">
        <v>2.3203592814371254</v>
      </c>
      <c r="Y203" s="496">
        <v>49.775138815606837</v>
      </c>
      <c r="Z203" s="496">
        <v>1.0871273564123964</v>
      </c>
      <c r="AA203" s="496">
        <v>1.6338200179714124</v>
      </c>
      <c r="AB203" s="496">
        <v>62.532595018119885</v>
      </c>
      <c r="AC203" s="496">
        <v>56.806396738044917</v>
      </c>
      <c r="AD203" s="496">
        <v>42.301632915569598</v>
      </c>
      <c r="AE203" s="496">
        <v>74.804031354983195</v>
      </c>
      <c r="AF203" s="496">
        <v>76.305884161279778</v>
      </c>
      <c r="AG203" s="496">
        <v>685.69614512471685</v>
      </c>
      <c r="AH203" s="496">
        <v>0</v>
      </c>
      <c r="AI203" s="496">
        <v>13.547904191616762</v>
      </c>
      <c r="AJ203" s="496">
        <v>134.32361800516938</v>
      </c>
      <c r="AK203" s="496">
        <v>52.568891020251989</v>
      </c>
      <c r="AL203" s="496">
        <v>19.062007058755125</v>
      </c>
      <c r="AM203" s="496">
        <v>15.853979791915302</v>
      </c>
      <c r="AN203" s="496">
        <v>99</v>
      </c>
      <c r="AO203" s="496">
        <v>99</v>
      </c>
      <c r="AP203" s="496">
        <v>99</v>
      </c>
      <c r="AQ203" s="496">
        <v>99</v>
      </c>
      <c r="AR203" s="496"/>
      <c r="AS203" s="496"/>
      <c r="AT203" s="496"/>
      <c r="AU203" s="496"/>
    </row>
    <row r="204" spans="1:47">
      <c r="A204" s="496">
        <v>6</v>
      </c>
      <c r="B204" s="496">
        <v>18</v>
      </c>
      <c r="C204" s="496">
        <v>2013</v>
      </c>
      <c r="D204" s="496">
        <v>99</v>
      </c>
      <c r="E204" s="496">
        <v>99</v>
      </c>
      <c r="F204" s="496">
        <v>99</v>
      </c>
      <c r="G204" s="496">
        <v>99</v>
      </c>
      <c r="H204" s="496">
        <v>1</v>
      </c>
      <c r="I204" s="496">
        <v>99</v>
      </c>
      <c r="J204" s="496">
        <v>999</v>
      </c>
      <c r="K204" s="496">
        <v>99</v>
      </c>
      <c r="L204" s="496">
        <v>99</v>
      </c>
      <c r="M204" s="496">
        <v>99</v>
      </c>
      <c r="N204" s="496">
        <v>99</v>
      </c>
      <c r="O204" s="496">
        <v>99</v>
      </c>
      <c r="P204" s="496">
        <v>9999</v>
      </c>
      <c r="Q204" s="496">
        <v>289</v>
      </c>
      <c r="R204" s="496">
        <v>1552</v>
      </c>
      <c r="S204" s="496">
        <v>4.34020618556701</v>
      </c>
      <c r="T204" s="496">
        <v>6.4323453608247423</v>
      </c>
      <c r="U204" s="496">
        <v>254.37757731958763</v>
      </c>
      <c r="V204" s="496">
        <v>3.4149484536082477</v>
      </c>
      <c r="W204" s="496">
        <v>49.420103092783513</v>
      </c>
      <c r="X204" s="496">
        <v>2.5128865979381443</v>
      </c>
      <c r="Y204" s="496">
        <v>54.858591643609678</v>
      </c>
      <c r="Z204" s="496">
        <v>1.0859847347386853</v>
      </c>
      <c r="AA204" s="496">
        <v>1.8554211916035861</v>
      </c>
      <c r="AB204" s="496">
        <v>62.219897872117777</v>
      </c>
      <c r="AC204" s="496">
        <v>60.695704209035149</v>
      </c>
      <c r="AD204" s="496">
        <v>50.419331221518277</v>
      </c>
      <c r="AE204" s="496">
        <v>78.925956061838875</v>
      </c>
      <c r="AF204" s="496">
        <v>79.696390090285604</v>
      </c>
      <c r="AG204" s="496">
        <v>694.82546864899803</v>
      </c>
      <c r="AH204" s="496">
        <v>2.8350515463917523</v>
      </c>
      <c r="AI204" s="496">
        <v>14.497422680412363</v>
      </c>
      <c r="AJ204" s="496">
        <v>148.56531491814005</v>
      </c>
      <c r="AK204" s="496">
        <v>44.467532102595811</v>
      </c>
      <c r="AL204" s="496">
        <v>15.261768209451796</v>
      </c>
      <c r="AM204" s="496">
        <v>12.520439165938232</v>
      </c>
      <c r="AN204" s="496">
        <v>99</v>
      </c>
      <c r="AO204" s="496">
        <v>99</v>
      </c>
      <c r="AP204" s="496">
        <v>99</v>
      </c>
      <c r="AQ204" s="496">
        <v>99</v>
      </c>
      <c r="AR204" s="496"/>
      <c r="AS204" s="496"/>
      <c r="AT204" s="496"/>
      <c r="AU204" s="496"/>
    </row>
    <row r="205" spans="1:47">
      <c r="A205" s="496">
        <v>6</v>
      </c>
      <c r="B205" s="496">
        <v>19</v>
      </c>
      <c r="C205" s="496">
        <v>2014</v>
      </c>
      <c r="D205" s="496">
        <v>99</v>
      </c>
      <c r="E205" s="496">
        <v>99</v>
      </c>
      <c r="F205" s="496">
        <v>99</v>
      </c>
      <c r="G205" s="496">
        <v>99</v>
      </c>
      <c r="H205" s="496">
        <v>1</v>
      </c>
      <c r="I205" s="496">
        <v>99</v>
      </c>
      <c r="J205" s="496">
        <v>999</v>
      </c>
      <c r="K205" s="496">
        <v>99</v>
      </c>
      <c r="L205" s="496">
        <v>99</v>
      </c>
      <c r="M205" s="496">
        <v>99</v>
      </c>
      <c r="N205" s="496">
        <v>99</v>
      </c>
      <c r="O205" s="496">
        <v>99</v>
      </c>
      <c r="P205" s="496">
        <v>9999</v>
      </c>
      <c r="Q205" s="496">
        <v>295</v>
      </c>
      <c r="R205" s="496">
        <v>1576</v>
      </c>
      <c r="S205" s="496">
        <v>4.5812182741116763</v>
      </c>
      <c r="T205" s="496">
        <v>6.5869289340101522</v>
      </c>
      <c r="U205" s="496">
        <v>258.9504441624365</v>
      </c>
      <c r="V205" s="496">
        <v>4.8223350253807107</v>
      </c>
      <c r="W205" s="496">
        <v>53.426395939086305</v>
      </c>
      <c r="X205" s="496">
        <v>2.8553299492385791</v>
      </c>
      <c r="Y205" s="496">
        <v>53.84958169792413</v>
      </c>
      <c r="Z205" s="496">
        <v>1.1213219799920378</v>
      </c>
      <c r="AA205" s="496">
        <v>1.9150901451329017</v>
      </c>
      <c r="AB205" s="496">
        <v>54.425567475440175</v>
      </c>
      <c r="AC205" s="496">
        <v>52.51859506502656</v>
      </c>
      <c r="AD205" s="496">
        <v>45.100871379780877</v>
      </c>
      <c r="AE205" s="496">
        <v>81.615743138270318</v>
      </c>
      <c r="AF205" s="496">
        <v>81.441048688510747</v>
      </c>
      <c r="AG205" s="496">
        <v>681.45101781170479</v>
      </c>
      <c r="AH205" s="496">
        <v>1.6497461928934003</v>
      </c>
      <c r="AI205" s="496">
        <v>18.337563451776649</v>
      </c>
      <c r="AJ205" s="496">
        <v>141.78442320776475</v>
      </c>
      <c r="AK205" s="496">
        <v>48.868119845910819</v>
      </c>
      <c r="AL205" s="496">
        <v>6.6660394771560387</v>
      </c>
      <c r="AM205" s="496">
        <v>3.4234755990142873</v>
      </c>
      <c r="AN205" s="496">
        <v>99</v>
      </c>
      <c r="AO205" s="496">
        <v>99</v>
      </c>
      <c r="AP205" s="496">
        <v>99</v>
      </c>
      <c r="AQ205" s="496">
        <v>99</v>
      </c>
      <c r="AR205" s="496"/>
      <c r="AS205" s="496"/>
      <c r="AT205" s="496"/>
      <c r="AU205" s="496"/>
    </row>
    <row r="206" spans="1:47">
      <c r="A206" s="496">
        <v>6</v>
      </c>
      <c r="B206" s="496">
        <v>20</v>
      </c>
      <c r="C206" s="496">
        <v>2015</v>
      </c>
      <c r="D206" s="496">
        <v>99</v>
      </c>
      <c r="E206" s="496">
        <v>99</v>
      </c>
      <c r="F206" s="496">
        <v>99</v>
      </c>
      <c r="G206" s="496">
        <v>99</v>
      </c>
      <c r="H206" s="496">
        <v>1</v>
      </c>
      <c r="I206" s="496">
        <v>99</v>
      </c>
      <c r="J206" s="496">
        <v>999</v>
      </c>
      <c r="K206" s="496">
        <v>99</v>
      </c>
      <c r="L206" s="496">
        <v>99</v>
      </c>
      <c r="M206" s="496">
        <v>99</v>
      </c>
      <c r="N206" s="496">
        <v>99</v>
      </c>
      <c r="O206" s="496">
        <v>99</v>
      </c>
      <c r="P206" s="496">
        <v>9999</v>
      </c>
      <c r="Q206" s="496">
        <v>296</v>
      </c>
      <c r="R206" s="496">
        <v>1688</v>
      </c>
      <c r="S206" s="496">
        <v>4.713270142180094</v>
      </c>
      <c r="T206" s="496">
        <v>6.8874407582938382</v>
      </c>
      <c r="U206" s="496">
        <v>268.26883886255973</v>
      </c>
      <c r="V206" s="496">
        <v>5.7464454976303321</v>
      </c>
      <c r="W206" s="496">
        <v>59.537914691943122</v>
      </c>
      <c r="X206" s="496">
        <v>6.2796208530805684</v>
      </c>
      <c r="Y206" s="496">
        <v>57.692109948504154</v>
      </c>
      <c r="Z206" s="496">
        <v>1.1119830789096987</v>
      </c>
      <c r="AA206" s="496">
        <v>1.8351191162050025</v>
      </c>
      <c r="AB206" s="496">
        <v>52.480367043691587</v>
      </c>
      <c r="AC206" s="496">
        <v>58.360838295875688</v>
      </c>
      <c r="AD206" s="496">
        <v>36.071896126067351</v>
      </c>
      <c r="AE206" s="496">
        <v>83.564356435643546</v>
      </c>
      <c r="AF206" s="496">
        <v>83.521409888972656</v>
      </c>
      <c r="AG206" s="496">
        <v>686.61200237670812</v>
      </c>
      <c r="AH206" s="496">
        <v>1.1848341232227491</v>
      </c>
      <c r="AI206" s="496">
        <v>14.869668246445498</v>
      </c>
      <c r="AJ206" s="496">
        <v>164.31575771617153</v>
      </c>
      <c r="AK206" s="496">
        <v>52.465336621883587</v>
      </c>
      <c r="AL206" s="496">
        <v>24.107042430393339</v>
      </c>
      <c r="AM206" s="496">
        <v>14.19908965690094</v>
      </c>
      <c r="AN206" s="496">
        <v>99</v>
      </c>
      <c r="AO206" s="496">
        <v>99</v>
      </c>
      <c r="AP206" s="496">
        <v>99</v>
      </c>
      <c r="AQ206" s="496">
        <v>99</v>
      </c>
      <c r="AR206" s="496"/>
      <c r="AS206" s="496"/>
      <c r="AT206" s="496"/>
      <c r="AU206" s="496"/>
    </row>
    <row r="207" spans="1:47">
      <c r="A207" s="496">
        <v>6</v>
      </c>
      <c r="B207" s="496">
        <v>21</v>
      </c>
      <c r="C207" s="496">
        <v>2016</v>
      </c>
      <c r="D207" s="496">
        <v>99</v>
      </c>
      <c r="E207" s="496">
        <v>99</v>
      </c>
      <c r="F207" s="496">
        <v>99</v>
      </c>
      <c r="G207" s="496">
        <v>99</v>
      </c>
      <c r="H207" s="496">
        <v>1</v>
      </c>
      <c r="I207" s="496">
        <v>99</v>
      </c>
      <c r="J207" s="496">
        <v>999</v>
      </c>
      <c r="K207" s="496">
        <v>99</v>
      </c>
      <c r="L207" s="496">
        <v>99</v>
      </c>
      <c r="M207" s="496">
        <v>99</v>
      </c>
      <c r="N207" s="496">
        <v>99</v>
      </c>
      <c r="O207" s="496">
        <v>99</v>
      </c>
      <c r="P207" s="496">
        <v>9999</v>
      </c>
      <c r="Q207" s="496">
        <v>303</v>
      </c>
      <c r="R207" s="496">
        <v>1829</v>
      </c>
      <c r="S207" s="496">
        <v>4.5948605795516677</v>
      </c>
      <c r="T207" s="496">
        <v>6.9201749589939858</v>
      </c>
      <c r="U207" s="496">
        <v>270.92586112629863</v>
      </c>
      <c r="V207" s="496">
        <v>3.936577364680153</v>
      </c>
      <c r="W207" s="496">
        <v>59.595407326407859</v>
      </c>
      <c r="X207" s="496">
        <v>5.4674685620557684</v>
      </c>
      <c r="Y207" s="496">
        <v>57.426121634835589</v>
      </c>
      <c r="Z207" s="496">
        <v>1.1019123715128378</v>
      </c>
      <c r="AA207" s="496">
        <v>1.9353048571506912</v>
      </c>
      <c r="AB207" s="496">
        <v>57.481414627974786</v>
      </c>
      <c r="AC207" s="496">
        <v>53.832958265587749</v>
      </c>
      <c r="AD207" s="496">
        <v>48.888453471941297</v>
      </c>
      <c r="AE207" s="496">
        <v>84.754402224281748</v>
      </c>
      <c r="AF207" s="496">
        <v>84.865606116474623</v>
      </c>
      <c r="AG207" s="496">
        <v>688.77802077638069</v>
      </c>
      <c r="AH207" s="496"/>
      <c r="AI207" s="496">
        <v>16.129032258064512</v>
      </c>
      <c r="AJ207" s="496">
        <v>143.86970115739513</v>
      </c>
      <c r="AK207" s="496">
        <v>53.512558492089568</v>
      </c>
      <c r="AL207" s="496">
        <v>22.028518501133437</v>
      </c>
      <c r="AM207" s="496">
        <v>12.476610067695676</v>
      </c>
      <c r="AN207" s="496">
        <v>99</v>
      </c>
      <c r="AO207" s="496">
        <v>99</v>
      </c>
      <c r="AP207" s="496">
        <v>99</v>
      </c>
      <c r="AQ207" s="496">
        <v>99</v>
      </c>
      <c r="AR207" s="496"/>
      <c r="AS207" s="496"/>
      <c r="AT207" s="496"/>
      <c r="AU207" s="496"/>
    </row>
    <row r="208" spans="1:47">
      <c r="A208" s="496">
        <v>6</v>
      </c>
      <c r="B208" s="496">
        <v>22</v>
      </c>
      <c r="C208" s="496">
        <v>2017</v>
      </c>
      <c r="D208" s="496">
        <v>99</v>
      </c>
      <c r="E208" s="496">
        <v>99</v>
      </c>
      <c r="F208" s="496">
        <v>99</v>
      </c>
      <c r="G208" s="496">
        <v>99</v>
      </c>
      <c r="H208" s="496">
        <v>1</v>
      </c>
      <c r="I208" s="496">
        <v>99</v>
      </c>
      <c r="J208" s="496">
        <v>999</v>
      </c>
      <c r="K208" s="496">
        <v>99</v>
      </c>
      <c r="L208" s="496">
        <v>99</v>
      </c>
      <c r="M208" s="496">
        <v>99</v>
      </c>
      <c r="N208" s="496">
        <v>99</v>
      </c>
      <c r="O208" s="496">
        <v>99</v>
      </c>
      <c r="P208" s="496">
        <v>9999</v>
      </c>
      <c r="Q208" s="496">
        <v>321</v>
      </c>
      <c r="R208" s="496">
        <v>2004</v>
      </c>
      <c r="S208" s="496">
        <v>4.5948103792415163</v>
      </c>
      <c r="T208" s="496">
        <v>6.9431137724550895</v>
      </c>
      <c r="U208" s="496">
        <v>271.55648702594806</v>
      </c>
      <c r="V208" s="496">
        <v>3.9421157684630743</v>
      </c>
      <c r="W208" s="496">
        <v>60.978043912175664</v>
      </c>
      <c r="X208" s="496">
        <v>8.3333333333333357</v>
      </c>
      <c r="Y208" s="496">
        <v>63.266854143128818</v>
      </c>
      <c r="Z208" s="496">
        <v>1.1162441542727812</v>
      </c>
      <c r="AA208" s="496">
        <v>1.8707640067875368</v>
      </c>
      <c r="AB208" s="496">
        <v>55.687807111568922</v>
      </c>
      <c r="AC208" s="496">
        <v>58.525793725092626</v>
      </c>
      <c r="AD208" s="496">
        <v>46.85535522587211</v>
      </c>
      <c r="AE208" s="496">
        <v>87.244231606443179</v>
      </c>
      <c r="AF208" s="496">
        <v>88.450856228951878</v>
      </c>
      <c r="AG208" s="496">
        <v>684.28706939590631</v>
      </c>
      <c r="AH208" s="496">
        <v>0.44910179640718562</v>
      </c>
      <c r="AI208" s="496">
        <v>18.61277445109781</v>
      </c>
      <c r="AJ208" s="496">
        <v>146.6619152727167</v>
      </c>
      <c r="AK208" s="496">
        <v>54.793373856741034</v>
      </c>
      <c r="AL208" s="496">
        <v>27.990214525924081</v>
      </c>
      <c r="AM208" s="496">
        <v>17.084098769522502</v>
      </c>
      <c r="AN208" s="496">
        <v>99</v>
      </c>
      <c r="AO208" s="496">
        <v>99</v>
      </c>
      <c r="AP208" s="496">
        <v>99</v>
      </c>
      <c r="AQ208" s="496">
        <v>99</v>
      </c>
      <c r="AR208" s="496"/>
      <c r="AS208" s="496"/>
      <c r="AT208" s="496"/>
      <c r="AU208" s="496"/>
    </row>
    <row r="209" spans="1:47">
      <c r="A209" s="496">
        <v>6</v>
      </c>
      <c r="B209" s="496">
        <v>23</v>
      </c>
      <c r="C209" s="496">
        <v>2018</v>
      </c>
      <c r="D209" s="496">
        <v>99</v>
      </c>
      <c r="E209" s="496">
        <v>99</v>
      </c>
      <c r="F209" s="496">
        <v>99</v>
      </c>
      <c r="G209" s="496">
        <v>99</v>
      </c>
      <c r="H209" s="496">
        <v>1</v>
      </c>
      <c r="I209" s="496">
        <v>99</v>
      </c>
      <c r="J209" s="496">
        <v>999</v>
      </c>
      <c r="K209" s="496">
        <v>99</v>
      </c>
      <c r="L209" s="496">
        <v>99</v>
      </c>
      <c r="M209" s="496">
        <v>99</v>
      </c>
      <c r="N209" s="496">
        <v>99</v>
      </c>
      <c r="O209" s="496">
        <v>99</v>
      </c>
      <c r="P209" s="496">
        <v>9999</v>
      </c>
      <c r="Q209" s="496">
        <v>300</v>
      </c>
      <c r="R209" s="496">
        <v>1864</v>
      </c>
      <c r="S209" s="496">
        <v>4.3283261802575108</v>
      </c>
      <c r="T209" s="496">
        <v>6.7628755364806867</v>
      </c>
      <c r="U209" s="496">
        <v>264.04278433476361</v>
      </c>
      <c r="V209" s="496">
        <v>2.5214592274678118</v>
      </c>
      <c r="W209" s="496">
        <v>57.832618025751081</v>
      </c>
      <c r="X209" s="496">
        <v>5.5793991416309021</v>
      </c>
      <c r="Y209" s="496">
        <v>58.993462963718351</v>
      </c>
      <c r="Z209" s="496">
        <v>1.1187689571325028</v>
      </c>
      <c r="AA209" s="496">
        <v>1.7907114578517027</v>
      </c>
      <c r="AB209" s="496">
        <v>50.882091126276599</v>
      </c>
      <c r="AC209" s="496">
        <v>55.355255446067638</v>
      </c>
      <c r="AD209" s="496">
        <v>53.747893484713842</v>
      </c>
      <c r="AE209" s="496">
        <v>88.383119962067326</v>
      </c>
      <c r="AF209" s="496">
        <v>88.479498737684821</v>
      </c>
      <c r="AG209" s="496">
        <v>657.40386680988172</v>
      </c>
      <c r="AH209" s="496">
        <v>0.48283261802575111</v>
      </c>
      <c r="AI209" s="496">
        <v>18.079399141630905</v>
      </c>
      <c r="AJ209" s="496">
        <v>139.2503835895557</v>
      </c>
      <c r="AK209" s="496">
        <v>47.585743716204007</v>
      </c>
      <c r="AL209" s="496">
        <v>16.299205753036144</v>
      </c>
      <c r="AM209" s="496">
        <v>6.1105806940034597</v>
      </c>
      <c r="AN209" s="496">
        <v>99</v>
      </c>
      <c r="AO209" s="496">
        <v>99</v>
      </c>
      <c r="AP209" s="496">
        <v>99</v>
      </c>
      <c r="AQ209" s="496">
        <v>99</v>
      </c>
      <c r="AR209" s="496">
        <v>204.11386138613864</v>
      </c>
      <c r="AS209" s="496">
        <v>33.538170754745657</v>
      </c>
      <c r="AT209" s="496"/>
      <c r="AU209" s="496"/>
    </row>
    <row r="210" spans="1:47">
      <c r="A210" s="496">
        <v>6</v>
      </c>
      <c r="B210" s="496">
        <v>24</v>
      </c>
      <c r="C210" s="496">
        <v>2019</v>
      </c>
      <c r="D210" s="496">
        <v>99</v>
      </c>
      <c r="E210" s="496">
        <v>99</v>
      </c>
      <c r="F210" s="496">
        <v>99</v>
      </c>
      <c r="G210" s="496">
        <v>99</v>
      </c>
      <c r="H210" s="496">
        <v>1</v>
      </c>
      <c r="I210" s="496">
        <v>99</v>
      </c>
      <c r="J210" s="496">
        <v>999</v>
      </c>
      <c r="K210" s="496">
        <v>99</v>
      </c>
      <c r="L210" s="496">
        <v>99</v>
      </c>
      <c r="M210" s="496">
        <v>99</v>
      </c>
      <c r="N210" s="496">
        <v>99</v>
      </c>
      <c r="O210" s="496">
        <v>99</v>
      </c>
      <c r="P210" s="496">
        <v>9999</v>
      </c>
      <c r="Q210" s="496">
        <v>252</v>
      </c>
      <c r="R210" s="496">
        <v>1365</v>
      </c>
      <c r="S210" s="496">
        <v>4.1545787545787549</v>
      </c>
      <c r="T210" s="496">
        <v>7.1780219780219774</v>
      </c>
      <c r="U210" s="496">
        <v>268.4060586080588</v>
      </c>
      <c r="V210" s="496">
        <v>1.7582417582417578</v>
      </c>
      <c r="W210" s="496">
        <v>69.157509157509139</v>
      </c>
      <c r="X210" s="496">
        <v>6.3736263736263759</v>
      </c>
      <c r="Y210" s="496">
        <v>62.459292253923437</v>
      </c>
      <c r="Z210" s="496">
        <v>0.94863846245153027</v>
      </c>
      <c r="AA210" s="496">
        <v>1.6306902422543728</v>
      </c>
      <c r="AB210" s="496">
        <v>51.698234579188657</v>
      </c>
      <c r="AC210" s="496">
        <v>54.186010933028122</v>
      </c>
      <c r="AD210" s="496">
        <v>51.783220511158035</v>
      </c>
      <c r="AE210" s="496">
        <v>89.157413455257995</v>
      </c>
      <c r="AF210" s="496">
        <v>89.278297779969932</v>
      </c>
      <c r="AG210" s="496">
        <v>671.29084249084235</v>
      </c>
      <c r="AH210" s="496">
        <v>0</v>
      </c>
      <c r="AI210" s="496">
        <v>22.564102564102559</v>
      </c>
      <c r="AJ210" s="496">
        <v>134.10440286776944</v>
      </c>
      <c r="AK210" s="496">
        <v>49.901451525161505</v>
      </c>
      <c r="AL210" s="496">
        <v>28.01567212189024</v>
      </c>
      <c r="AM210" s="496">
        <v>18.736256929313328</v>
      </c>
      <c r="AN210" s="496">
        <v>99</v>
      </c>
      <c r="AO210" s="496">
        <v>99</v>
      </c>
      <c r="AP210" s="496">
        <v>99</v>
      </c>
      <c r="AQ210" s="496">
        <v>99</v>
      </c>
      <c r="AR210" s="496">
        <v>206.45217391304351</v>
      </c>
      <c r="AS210" s="496">
        <v>29.7564620844602</v>
      </c>
      <c r="AT210" s="496"/>
      <c r="AU210" s="496"/>
    </row>
    <row r="211" spans="1:47">
      <c r="A211" s="496">
        <v>6</v>
      </c>
      <c r="B211" s="496">
        <v>25</v>
      </c>
      <c r="C211" s="496">
        <v>2020</v>
      </c>
      <c r="D211" s="496">
        <v>99</v>
      </c>
      <c r="E211" s="496">
        <v>99</v>
      </c>
      <c r="F211" s="496">
        <v>99</v>
      </c>
      <c r="G211" s="496">
        <v>99</v>
      </c>
      <c r="H211" s="496">
        <v>1</v>
      </c>
      <c r="I211" s="496">
        <v>99</v>
      </c>
      <c r="J211" s="496">
        <v>999</v>
      </c>
      <c r="K211" s="496">
        <v>99</v>
      </c>
      <c r="L211" s="496">
        <v>99</v>
      </c>
      <c r="M211" s="496">
        <v>99</v>
      </c>
      <c r="N211" s="496">
        <v>99</v>
      </c>
      <c r="O211" s="496">
        <v>99</v>
      </c>
      <c r="P211" s="496">
        <v>9999</v>
      </c>
      <c r="Q211" s="496">
        <v>288</v>
      </c>
      <c r="R211" s="496">
        <v>1571</v>
      </c>
      <c r="S211" s="496">
        <v>4.3405474220241871</v>
      </c>
      <c r="T211" s="496">
        <v>6.9000636537237421</v>
      </c>
      <c r="U211" s="496">
        <v>264.42749204328442</v>
      </c>
      <c r="V211" s="496">
        <v>2.800763844684913</v>
      </c>
      <c r="W211" s="496">
        <v>63.399108847867602</v>
      </c>
      <c r="X211" s="496">
        <v>5.7924888605983469</v>
      </c>
      <c r="Y211" s="496">
        <v>59.306296736004455</v>
      </c>
      <c r="Z211" s="496">
        <v>0.95833212623485364</v>
      </c>
      <c r="AA211" s="496">
        <v>1.5477360714717596</v>
      </c>
      <c r="AB211" s="496">
        <v>40.726521475341471</v>
      </c>
      <c r="AC211" s="496">
        <v>54.306518147264704</v>
      </c>
      <c r="AD211" s="496">
        <v>41.003985932972597</v>
      </c>
      <c r="AE211" s="496">
        <v>86.508810572687253</v>
      </c>
      <c r="AF211" s="496">
        <v>86.504169317414622</v>
      </c>
      <c r="AG211" s="496">
        <v>663.95796178343949</v>
      </c>
      <c r="AH211" s="496">
        <v>0</v>
      </c>
      <c r="AI211" s="496">
        <v>23.233609166136223</v>
      </c>
      <c r="AJ211" s="496">
        <v>151.27962725140284</v>
      </c>
      <c r="AK211" s="496">
        <v>43.901365289302248</v>
      </c>
      <c r="AL211" s="496">
        <v>21.190907903279506</v>
      </c>
      <c r="AM211" s="496">
        <v>-0.74969531042488224</v>
      </c>
      <c r="AN211" s="496">
        <v>99</v>
      </c>
      <c r="AO211" s="496">
        <v>99</v>
      </c>
      <c r="AP211" s="496">
        <v>99</v>
      </c>
      <c r="AQ211" s="496">
        <v>99</v>
      </c>
      <c r="AR211" s="496">
        <v>205.94574132492113</v>
      </c>
      <c r="AS211" s="496">
        <v>29.491068696995391</v>
      </c>
      <c r="AT211" s="496"/>
      <c r="AU211" s="496"/>
    </row>
    <row r="212" spans="1:47">
      <c r="A212" s="496">
        <v>6</v>
      </c>
      <c r="B212" s="496">
        <v>26</v>
      </c>
      <c r="C212" s="496">
        <v>2021</v>
      </c>
      <c r="D212" s="496">
        <v>99</v>
      </c>
      <c r="E212" s="496">
        <v>99</v>
      </c>
      <c r="F212" s="496">
        <v>99</v>
      </c>
      <c r="G212" s="496">
        <v>99</v>
      </c>
      <c r="H212" s="496">
        <v>1</v>
      </c>
      <c r="I212" s="496">
        <v>99</v>
      </c>
      <c r="J212" s="496">
        <v>999</v>
      </c>
      <c r="K212" s="496">
        <v>99</v>
      </c>
      <c r="L212" s="496">
        <v>99</v>
      </c>
      <c r="M212" s="496">
        <v>99</v>
      </c>
      <c r="N212" s="496">
        <v>99</v>
      </c>
      <c r="O212" s="496">
        <v>99</v>
      </c>
      <c r="P212" s="496">
        <v>9999</v>
      </c>
      <c r="Q212" s="496">
        <v>382</v>
      </c>
      <c r="R212" s="496">
        <v>1994</v>
      </c>
      <c r="S212" s="496">
        <v>4.293881644934805</v>
      </c>
      <c r="T212" s="496">
        <v>7.0255767301905747</v>
      </c>
      <c r="U212" s="496">
        <v>265.58755767301938</v>
      </c>
      <c r="V212" s="496">
        <v>3.159478435305918</v>
      </c>
      <c r="W212" s="496">
        <v>64.242728184553641</v>
      </c>
      <c r="X212" s="496">
        <v>6.9207622868605823</v>
      </c>
      <c r="Y212" s="496">
        <v>62.193479682745263</v>
      </c>
      <c r="Z212" s="496">
        <v>1.0673849398711313</v>
      </c>
      <c r="AA212" s="496">
        <v>1.7412477205305661</v>
      </c>
      <c r="AB212" s="496">
        <v>43.290512731655802</v>
      </c>
      <c r="AC212" s="496">
        <v>52.124830639418654</v>
      </c>
      <c r="AD212" s="496">
        <v>52.833401402463011</v>
      </c>
      <c r="AE212" s="496">
        <v>84.85106382978725</v>
      </c>
      <c r="AF212" s="496">
        <v>84.931632710714396</v>
      </c>
      <c r="AG212" s="496">
        <v>680.50277078085651</v>
      </c>
      <c r="AH212" s="496">
        <v>0</v>
      </c>
      <c r="AI212" s="496">
        <v>23.570712136409224</v>
      </c>
      <c r="AJ212" s="496">
        <v>162.14465077731708</v>
      </c>
      <c r="AK212" s="496">
        <v>46.962824553254322</v>
      </c>
      <c r="AL212" s="496">
        <v>20.715768810686622</v>
      </c>
      <c r="AM212" s="496">
        <v>-1.4105086067552997</v>
      </c>
      <c r="AN212" s="496">
        <v>99</v>
      </c>
      <c r="AO212" s="496">
        <v>99</v>
      </c>
      <c r="AP212" s="496">
        <v>99</v>
      </c>
      <c r="AQ212" s="496">
        <v>99</v>
      </c>
      <c r="AR212" s="496">
        <v>205.80573729240061</v>
      </c>
      <c r="AS212" s="496">
        <v>29.43055439179011</v>
      </c>
      <c r="AT212" s="496"/>
      <c r="AU212" s="496"/>
    </row>
    <row r="213" spans="1:47">
      <c r="A213" s="496">
        <v>6</v>
      </c>
      <c r="B213" s="496">
        <v>27</v>
      </c>
      <c r="C213" s="496">
        <v>2022</v>
      </c>
      <c r="D213" s="496">
        <v>99</v>
      </c>
      <c r="E213" s="496">
        <v>99</v>
      </c>
      <c r="F213" s="496">
        <v>99</v>
      </c>
      <c r="G213" s="496">
        <v>99</v>
      </c>
      <c r="H213" s="496">
        <v>1</v>
      </c>
      <c r="I213" s="496">
        <v>99</v>
      </c>
      <c r="J213" s="496">
        <v>999</v>
      </c>
      <c r="K213" s="496">
        <v>99</v>
      </c>
      <c r="L213" s="496">
        <v>99</v>
      </c>
      <c r="M213" s="496">
        <v>99</v>
      </c>
      <c r="N213" s="496">
        <v>99</v>
      </c>
      <c r="O213" s="496">
        <v>99</v>
      </c>
      <c r="P213" s="496">
        <v>9999</v>
      </c>
      <c r="Q213" s="496">
        <v>463</v>
      </c>
      <c r="R213" s="496">
        <v>2341</v>
      </c>
      <c r="S213" s="496">
        <v>4.2870568133276379</v>
      </c>
      <c r="T213" s="496">
        <v>6.967962409226824</v>
      </c>
      <c r="U213" s="496">
        <v>261.42728748398071</v>
      </c>
      <c r="V213" s="496">
        <v>13.712088850918409</v>
      </c>
      <c r="W213" s="496">
        <v>61.76847501067919</v>
      </c>
      <c r="X213" s="496">
        <v>7.2191371208885089</v>
      </c>
      <c r="Y213" s="496">
        <v>67.995869040780434</v>
      </c>
      <c r="Z213" s="496">
        <v>1.254993923725414</v>
      </c>
      <c r="AA213" s="496">
        <v>1.823548697125156</v>
      </c>
      <c r="AB213" s="496">
        <v>54.40046048905225</v>
      </c>
      <c r="AC213" s="496">
        <v>52.972358745977779</v>
      </c>
      <c r="AD213" s="496">
        <v>47.606900599686526</v>
      </c>
      <c r="AE213" s="496">
        <v>86.83234421364989</v>
      </c>
      <c r="AF213" s="496">
        <v>87.235318690050917</v>
      </c>
      <c r="AG213" s="496">
        <v>681.35546875</v>
      </c>
      <c r="AH213" s="496">
        <v>0</v>
      </c>
      <c r="AI213" s="496">
        <v>20.247757368645875</v>
      </c>
      <c r="AJ213" s="496">
        <v>175.65861168960029</v>
      </c>
      <c r="AK213" s="496">
        <v>46.599643648885746</v>
      </c>
      <c r="AL213" s="496">
        <v>27.500534920312841</v>
      </c>
      <c r="AM213" s="496">
        <v>-4.8452963689057373</v>
      </c>
      <c r="AN213" s="496">
        <v>99</v>
      </c>
      <c r="AO213" s="496">
        <v>99</v>
      </c>
      <c r="AP213" s="496">
        <v>99</v>
      </c>
      <c r="AQ213" s="496">
        <v>99</v>
      </c>
      <c r="AR213" s="496">
        <v>205.59635416666663</v>
      </c>
      <c r="AS213" s="496">
        <v>29.343138721680052</v>
      </c>
      <c r="AT213" s="496"/>
      <c r="AU213" s="496"/>
    </row>
    <row r="214" spans="1:47">
      <c r="A214" s="496">
        <v>6</v>
      </c>
      <c r="B214" s="496">
        <v>28</v>
      </c>
      <c r="C214" s="496">
        <v>2023</v>
      </c>
      <c r="D214" s="496">
        <v>99</v>
      </c>
      <c r="E214" s="496">
        <v>99</v>
      </c>
      <c r="F214" s="496">
        <v>99</v>
      </c>
      <c r="G214" s="496">
        <v>99</v>
      </c>
      <c r="H214" s="496">
        <v>1</v>
      </c>
      <c r="I214" s="496">
        <v>99</v>
      </c>
      <c r="J214" s="496">
        <v>999</v>
      </c>
      <c r="K214" s="496">
        <v>99</v>
      </c>
      <c r="L214" s="496">
        <v>99</v>
      </c>
      <c r="M214" s="496">
        <v>99</v>
      </c>
      <c r="N214" s="496">
        <v>99</v>
      </c>
      <c r="O214" s="496">
        <v>99</v>
      </c>
      <c r="P214" s="496">
        <v>9999</v>
      </c>
      <c r="Q214" s="496">
        <v>257</v>
      </c>
      <c r="R214" s="496">
        <v>1254</v>
      </c>
      <c r="S214" s="496">
        <v>4.2464114832535875</v>
      </c>
      <c r="T214" s="496">
        <v>7.0127591706539087</v>
      </c>
      <c r="U214" s="496">
        <v>256.05159489633149</v>
      </c>
      <c r="V214" s="496">
        <v>14.992025518341306</v>
      </c>
      <c r="W214" s="496">
        <v>64.354066985645929</v>
      </c>
      <c r="X214" s="496">
        <v>5.98086124401914</v>
      </c>
      <c r="Y214" s="496">
        <v>64.829424767140225</v>
      </c>
      <c r="Z214" s="496">
        <v>1.2376531695760329</v>
      </c>
      <c r="AA214" s="496">
        <v>1.7761030791434511</v>
      </c>
      <c r="AB214" s="496">
        <v>45.815760658775162</v>
      </c>
      <c r="AC214" s="496">
        <v>47.587544127784255</v>
      </c>
      <c r="AD214" s="496">
        <v>53.32976074819716</v>
      </c>
      <c r="AE214" s="496">
        <v>73.119533527696788</v>
      </c>
      <c r="AF214" s="496">
        <v>73.918067076963553</v>
      </c>
      <c r="AG214" s="496">
        <v>686.47657512116314</v>
      </c>
      <c r="AH214" s="496">
        <v>7.9744816586921827E-2</v>
      </c>
      <c r="AI214" s="496">
        <v>23.684210526315795</v>
      </c>
      <c r="AJ214" s="496">
        <v>172.94792426571044</v>
      </c>
      <c r="AK214" s="496">
        <v>39.458018954227057</v>
      </c>
      <c r="AL214" s="496">
        <v>8.4893936455114254</v>
      </c>
      <c r="AM214" s="496">
        <v>-15.36369575501087</v>
      </c>
      <c r="AN214" s="496">
        <v>99</v>
      </c>
      <c r="AO214" s="496">
        <v>99</v>
      </c>
      <c r="AP214" s="496">
        <v>99</v>
      </c>
      <c r="AQ214" s="496">
        <v>99</v>
      </c>
      <c r="AR214" s="496">
        <v>205.15347334410339</v>
      </c>
      <c r="AS214" s="496">
        <v>29.146288099279303</v>
      </c>
      <c r="AT214" s="496"/>
      <c r="AU214" s="496"/>
    </row>
    <row r="215" spans="1:47">
      <c r="A215" s="496">
        <v>6</v>
      </c>
      <c r="B215" s="496">
        <v>29</v>
      </c>
      <c r="C215" s="496">
        <v>2024</v>
      </c>
      <c r="D215" s="496">
        <v>99</v>
      </c>
      <c r="E215" s="496">
        <v>99</v>
      </c>
      <c r="F215" s="496">
        <v>99</v>
      </c>
      <c r="G215" s="496">
        <v>99</v>
      </c>
      <c r="H215" s="496">
        <v>1</v>
      </c>
      <c r="I215" s="496">
        <v>99</v>
      </c>
      <c r="J215" s="496">
        <v>999</v>
      </c>
      <c r="K215" s="496">
        <v>99</v>
      </c>
      <c r="L215" s="496">
        <v>99</v>
      </c>
      <c r="M215" s="496">
        <v>99</v>
      </c>
      <c r="N215" s="496">
        <v>99</v>
      </c>
      <c r="O215" s="496">
        <v>99</v>
      </c>
      <c r="P215" s="496">
        <v>9999</v>
      </c>
      <c r="Q215" s="496">
        <v>212</v>
      </c>
      <c r="R215" s="496">
        <v>1066</v>
      </c>
      <c r="S215" s="496">
        <v>4.2401500938086301</v>
      </c>
      <c r="T215" s="496">
        <v>6.9240150093808639</v>
      </c>
      <c r="U215" s="496">
        <v>254.0674484052532</v>
      </c>
      <c r="V215" s="496">
        <v>11.444652908067541</v>
      </c>
      <c r="W215" s="496">
        <v>61.726078799249514</v>
      </c>
      <c r="X215" s="496">
        <v>5.5347091932457779</v>
      </c>
      <c r="Y215" s="496">
        <v>64.066460863393317</v>
      </c>
      <c r="Z215" s="496">
        <v>1.0900030018655815</v>
      </c>
      <c r="AA215" s="496">
        <v>1.72522538858717</v>
      </c>
      <c r="AB215" s="496">
        <v>39.682432608730089</v>
      </c>
      <c r="AC215" s="496">
        <v>44.867141948768321</v>
      </c>
      <c r="AD215" s="496">
        <v>47.313457892031487</v>
      </c>
      <c r="AE215" s="496">
        <v>65.721331689272489</v>
      </c>
      <c r="AF215" s="496">
        <v>67.421607254479596</v>
      </c>
      <c r="AG215" s="496">
        <v>675.75423728813553</v>
      </c>
      <c r="AH215" s="496">
        <v>0</v>
      </c>
      <c r="AI215" s="496">
        <v>25.797373358348963</v>
      </c>
      <c r="AJ215" s="496">
        <v>153.59925619208229</v>
      </c>
      <c r="AK215" s="496">
        <v>51.534194932825677</v>
      </c>
      <c r="AL215" s="496">
        <v>17.712382458551144</v>
      </c>
      <c r="AM215" s="496">
        <v>-2.0719200348203577</v>
      </c>
      <c r="AN215" s="496">
        <v>99</v>
      </c>
      <c r="AO215" s="496">
        <v>99</v>
      </c>
      <c r="AP215" s="496">
        <v>99</v>
      </c>
      <c r="AQ215" s="496">
        <v>99</v>
      </c>
      <c r="AR215" s="496">
        <v>204.69303201506591</v>
      </c>
      <c r="AS215" s="496">
        <v>29.046700157563304</v>
      </c>
      <c r="AT215" s="496"/>
      <c r="AU215" s="496"/>
    </row>
    <row r="216" spans="1:47">
      <c r="A216" s="496">
        <v>6</v>
      </c>
      <c r="B216" s="496">
        <v>30</v>
      </c>
      <c r="C216" s="496">
        <v>1996</v>
      </c>
      <c r="D216" s="496">
        <v>99</v>
      </c>
      <c r="E216" s="496">
        <v>99</v>
      </c>
      <c r="F216" s="496">
        <v>99</v>
      </c>
      <c r="G216" s="496">
        <v>99</v>
      </c>
      <c r="H216" s="496">
        <v>2</v>
      </c>
      <c r="I216" s="496">
        <v>99</v>
      </c>
      <c r="J216" s="496">
        <v>999</v>
      </c>
      <c r="K216" s="496">
        <v>99</v>
      </c>
      <c r="L216" s="496">
        <v>99</v>
      </c>
      <c r="M216" s="496">
        <v>99</v>
      </c>
      <c r="N216" s="496">
        <v>99</v>
      </c>
      <c r="O216" s="496">
        <v>99</v>
      </c>
      <c r="P216" s="496">
        <v>9999</v>
      </c>
      <c r="Q216" s="496">
        <v>168</v>
      </c>
      <c r="R216" s="496">
        <v>596</v>
      </c>
      <c r="S216" s="496">
        <v>3.7969798657718119</v>
      </c>
      <c r="T216" s="496">
        <v>5.8070469798657713</v>
      </c>
      <c r="U216" s="496">
        <v>237.546644295302</v>
      </c>
      <c r="V216" s="496">
        <v>2.6845637583892623</v>
      </c>
      <c r="W216" s="496">
        <v>28.85906040268457</v>
      </c>
      <c r="X216" s="496">
        <v>0.50335570469798652</v>
      </c>
      <c r="Y216" s="496">
        <v>42.360179859539755</v>
      </c>
      <c r="Z216" s="496">
        <v>1.1487040872790204</v>
      </c>
      <c r="AA216" s="496">
        <v>1.7792664966916181</v>
      </c>
      <c r="AB216" s="496">
        <v>58.925463057033923</v>
      </c>
      <c r="AC216" s="496">
        <v>67.325232444691736</v>
      </c>
      <c r="AD216" s="496">
        <v>52.757098055534549</v>
      </c>
      <c r="AE216" s="496">
        <v>20.672910163024628</v>
      </c>
      <c r="AF216" s="496">
        <v>19.862679104299637</v>
      </c>
      <c r="AG216" s="496">
        <v>0</v>
      </c>
      <c r="AH216" s="496">
        <v>0</v>
      </c>
      <c r="AI216" s="496">
        <v>0</v>
      </c>
      <c r="AJ216" s="496"/>
      <c r="AK216" s="496"/>
      <c r="AL216" s="496"/>
      <c r="AM216" s="496"/>
      <c r="AN216" s="496">
        <v>99</v>
      </c>
      <c r="AO216" s="496">
        <v>99</v>
      </c>
      <c r="AP216" s="496">
        <v>99</v>
      </c>
      <c r="AQ216" s="496">
        <v>99</v>
      </c>
      <c r="AR216" s="496"/>
      <c r="AS216" s="496"/>
      <c r="AT216" s="496"/>
      <c r="AU216" s="496"/>
    </row>
    <row r="217" spans="1:47">
      <c r="A217" s="496">
        <v>6</v>
      </c>
      <c r="B217" s="496">
        <v>31</v>
      </c>
      <c r="C217" s="496">
        <v>1997</v>
      </c>
      <c r="D217" s="496">
        <v>99</v>
      </c>
      <c r="E217" s="496">
        <v>99</v>
      </c>
      <c r="F217" s="496">
        <v>99</v>
      </c>
      <c r="G217" s="496">
        <v>99</v>
      </c>
      <c r="H217" s="496">
        <v>2</v>
      </c>
      <c r="I217" s="496">
        <v>99</v>
      </c>
      <c r="J217" s="496">
        <v>999</v>
      </c>
      <c r="K217" s="496">
        <v>99</v>
      </c>
      <c r="L217" s="496">
        <v>99</v>
      </c>
      <c r="M217" s="496">
        <v>99</v>
      </c>
      <c r="N217" s="496">
        <v>99</v>
      </c>
      <c r="O217" s="496">
        <v>99</v>
      </c>
      <c r="P217" s="496">
        <v>9999</v>
      </c>
      <c r="Q217" s="496">
        <v>191</v>
      </c>
      <c r="R217" s="496">
        <v>674</v>
      </c>
      <c r="S217" s="496">
        <v>3.482195845697329</v>
      </c>
      <c r="T217" s="496">
        <v>6.0830860534124609</v>
      </c>
      <c r="U217" s="496">
        <v>239.97789317507431</v>
      </c>
      <c r="V217" s="496">
        <v>1.0385756676557862</v>
      </c>
      <c r="W217" s="496">
        <v>37.388724035608305</v>
      </c>
      <c r="X217" s="496">
        <v>0.44510385756676563</v>
      </c>
      <c r="Y217" s="496">
        <v>41.781763812129746</v>
      </c>
      <c r="Z217" s="496">
        <v>1.1723105783913492</v>
      </c>
      <c r="AA217" s="496">
        <v>1.7874219208565776</v>
      </c>
      <c r="AB217" s="496">
        <v>62.110316996736152</v>
      </c>
      <c r="AC217" s="496">
        <v>57.873033886524595</v>
      </c>
      <c r="AD217" s="496">
        <v>55.582535605921969</v>
      </c>
      <c r="AE217" s="496">
        <v>23.105930750771329</v>
      </c>
      <c r="AF217" s="496">
        <v>22.453785100979864</v>
      </c>
      <c r="AG217" s="496">
        <v>0</v>
      </c>
      <c r="AH217" s="496">
        <v>0</v>
      </c>
      <c r="AI217" s="496">
        <v>0</v>
      </c>
      <c r="AJ217" s="496"/>
      <c r="AK217" s="496"/>
      <c r="AL217" s="496"/>
      <c r="AM217" s="496"/>
      <c r="AN217" s="496">
        <v>99</v>
      </c>
      <c r="AO217" s="496">
        <v>99</v>
      </c>
      <c r="AP217" s="496">
        <v>99</v>
      </c>
      <c r="AQ217" s="496">
        <v>99</v>
      </c>
      <c r="AR217" s="496"/>
      <c r="AS217" s="496"/>
      <c r="AT217" s="496"/>
      <c r="AU217" s="496"/>
    </row>
    <row r="218" spans="1:47">
      <c r="A218" s="496">
        <v>6</v>
      </c>
      <c r="B218" s="496">
        <v>32</v>
      </c>
      <c r="C218" s="496">
        <v>1998</v>
      </c>
      <c r="D218" s="496">
        <v>99</v>
      </c>
      <c r="E218" s="496">
        <v>99</v>
      </c>
      <c r="F218" s="496">
        <v>99</v>
      </c>
      <c r="G218" s="496">
        <v>99</v>
      </c>
      <c r="H218" s="496">
        <v>2</v>
      </c>
      <c r="I218" s="496">
        <v>99</v>
      </c>
      <c r="J218" s="496">
        <v>999</v>
      </c>
      <c r="K218" s="496">
        <v>99</v>
      </c>
      <c r="L218" s="496">
        <v>99</v>
      </c>
      <c r="M218" s="496">
        <v>99</v>
      </c>
      <c r="N218" s="496">
        <v>99</v>
      </c>
      <c r="O218" s="496">
        <v>99</v>
      </c>
      <c r="P218" s="496">
        <v>9999</v>
      </c>
      <c r="Q218" s="496">
        <v>195</v>
      </c>
      <c r="R218" s="496">
        <v>721</v>
      </c>
      <c r="S218" s="496">
        <v>3.5436893203883502</v>
      </c>
      <c r="T218" s="496">
        <v>6.399445214979198</v>
      </c>
      <c r="U218" s="496">
        <v>241.08515950069361</v>
      </c>
      <c r="V218" s="496">
        <v>0.97087378640776723</v>
      </c>
      <c r="W218" s="496">
        <v>47.156726768377261</v>
      </c>
      <c r="X218" s="496">
        <v>0.27739251040221918</v>
      </c>
      <c r="Y218" s="496">
        <v>43.576530017732864</v>
      </c>
      <c r="Z218" s="496">
        <v>1.0420252514688428</v>
      </c>
      <c r="AA218" s="496">
        <v>1.6407432849672243</v>
      </c>
      <c r="AB218" s="496">
        <v>62.532705525729682</v>
      </c>
      <c r="AC218" s="496">
        <v>52.858742763630381</v>
      </c>
      <c r="AD218" s="496">
        <v>49.032368147413266</v>
      </c>
      <c r="AE218" s="496">
        <v>22.867110688233431</v>
      </c>
      <c r="AF218" s="496">
        <v>22.060376724402911</v>
      </c>
      <c r="AG218" s="496">
        <v>0</v>
      </c>
      <c r="AH218" s="496">
        <v>0</v>
      </c>
      <c r="AI218" s="496">
        <v>0</v>
      </c>
      <c r="AJ218" s="496"/>
      <c r="AK218" s="496"/>
      <c r="AL218" s="496"/>
      <c r="AM218" s="496"/>
      <c r="AN218" s="496">
        <v>99</v>
      </c>
      <c r="AO218" s="496">
        <v>99</v>
      </c>
      <c r="AP218" s="496">
        <v>99</v>
      </c>
      <c r="AQ218" s="496">
        <v>99</v>
      </c>
      <c r="AR218" s="496"/>
      <c r="AS218" s="496"/>
      <c r="AT218" s="496"/>
      <c r="AU218" s="496"/>
    </row>
    <row r="219" spans="1:47">
      <c r="A219" s="496">
        <v>6</v>
      </c>
      <c r="B219" s="496">
        <v>33</v>
      </c>
      <c r="C219" s="496">
        <v>1999</v>
      </c>
      <c r="D219" s="496">
        <v>99</v>
      </c>
      <c r="E219" s="496">
        <v>99</v>
      </c>
      <c r="F219" s="496">
        <v>99</v>
      </c>
      <c r="G219" s="496">
        <v>99</v>
      </c>
      <c r="H219" s="496">
        <v>2</v>
      </c>
      <c r="I219" s="496">
        <v>99</v>
      </c>
      <c r="J219" s="496">
        <v>999</v>
      </c>
      <c r="K219" s="496">
        <v>99</v>
      </c>
      <c r="L219" s="496">
        <v>99</v>
      </c>
      <c r="M219" s="496">
        <v>99</v>
      </c>
      <c r="N219" s="496">
        <v>99</v>
      </c>
      <c r="O219" s="496">
        <v>99</v>
      </c>
      <c r="P219" s="496">
        <v>9999</v>
      </c>
      <c r="Q219" s="496">
        <v>200</v>
      </c>
      <c r="R219" s="496">
        <v>740</v>
      </c>
      <c r="S219" s="496">
        <v>3.4837837837837844</v>
      </c>
      <c r="T219" s="496">
        <v>6.0932432432432435</v>
      </c>
      <c r="U219" s="496">
        <v>238.42851351351339</v>
      </c>
      <c r="V219" s="496">
        <v>1.0810810810810811</v>
      </c>
      <c r="W219" s="496">
        <v>42.027027027027025</v>
      </c>
      <c r="X219" s="496">
        <v>0.67567567567567588</v>
      </c>
      <c r="Y219" s="496">
        <v>45.919370115937618</v>
      </c>
      <c r="Z219" s="496">
        <v>1.0934728987394124</v>
      </c>
      <c r="AA219" s="496">
        <v>1.7769417305600359</v>
      </c>
      <c r="AB219" s="496">
        <v>59.887093050726122</v>
      </c>
      <c r="AC219" s="496">
        <v>63.633570037167821</v>
      </c>
      <c r="AD219" s="496">
        <v>48.726916590728841</v>
      </c>
      <c r="AE219" s="496">
        <v>23.544384346166087</v>
      </c>
      <c r="AF219" s="496">
        <v>22.728649931557804</v>
      </c>
      <c r="AG219" s="496">
        <v>0</v>
      </c>
      <c r="AH219" s="496">
        <v>0</v>
      </c>
      <c r="AI219" s="496">
        <v>0</v>
      </c>
      <c r="AJ219" s="496"/>
      <c r="AK219" s="496"/>
      <c r="AL219" s="496"/>
      <c r="AM219" s="496"/>
      <c r="AN219" s="496">
        <v>99</v>
      </c>
      <c r="AO219" s="496">
        <v>99</v>
      </c>
      <c r="AP219" s="496">
        <v>99</v>
      </c>
      <c r="AQ219" s="496">
        <v>99</v>
      </c>
      <c r="AR219" s="496"/>
      <c r="AS219" s="496"/>
      <c r="AT219" s="496"/>
      <c r="AU219" s="496"/>
    </row>
    <row r="220" spans="1:47">
      <c r="A220" s="496">
        <v>6</v>
      </c>
      <c r="B220" s="496">
        <v>34</v>
      </c>
      <c r="C220" s="496">
        <v>2000</v>
      </c>
      <c r="D220" s="496">
        <v>99</v>
      </c>
      <c r="E220" s="496">
        <v>99</v>
      </c>
      <c r="F220" s="496">
        <v>99</v>
      </c>
      <c r="G220" s="496">
        <v>99</v>
      </c>
      <c r="H220" s="496">
        <v>2</v>
      </c>
      <c r="I220" s="496">
        <v>99</v>
      </c>
      <c r="J220" s="496">
        <v>999</v>
      </c>
      <c r="K220" s="496">
        <v>99</v>
      </c>
      <c r="L220" s="496">
        <v>99</v>
      </c>
      <c r="M220" s="496">
        <v>99</v>
      </c>
      <c r="N220" s="496">
        <v>99</v>
      </c>
      <c r="O220" s="496">
        <v>99</v>
      </c>
      <c r="P220" s="496">
        <v>9999</v>
      </c>
      <c r="Q220" s="496">
        <v>138</v>
      </c>
      <c r="R220" s="496">
        <v>573</v>
      </c>
      <c r="S220" s="496">
        <v>3.5671902268760909</v>
      </c>
      <c r="T220" s="496">
        <v>6.354275741710298</v>
      </c>
      <c r="U220" s="496">
        <v>236.97609075043641</v>
      </c>
      <c r="V220" s="496">
        <v>0.3490401396160559</v>
      </c>
      <c r="W220" s="496">
        <v>46.945898778359521</v>
      </c>
      <c r="X220" s="496">
        <v>0</v>
      </c>
      <c r="Y220" s="496">
        <v>37.935315628095694</v>
      </c>
      <c r="Z220" s="496">
        <v>0.86694502470203882</v>
      </c>
      <c r="AA220" s="496">
        <v>1.7511312845199372</v>
      </c>
      <c r="AB220" s="496">
        <v>53.926330456420509</v>
      </c>
      <c r="AC220" s="496">
        <v>56.116607304692145</v>
      </c>
      <c r="AD220" s="496">
        <v>40.793656126006347</v>
      </c>
      <c r="AE220" s="496">
        <v>22.3828125</v>
      </c>
      <c r="AF220" s="496">
        <v>21.846258743745192</v>
      </c>
      <c r="AG220" s="496">
        <v>0</v>
      </c>
      <c r="AH220" s="496">
        <v>0</v>
      </c>
      <c r="AI220" s="496">
        <v>0</v>
      </c>
      <c r="AJ220" s="496"/>
      <c r="AK220" s="496"/>
      <c r="AL220" s="496"/>
      <c r="AM220" s="496"/>
      <c r="AN220" s="496">
        <v>99</v>
      </c>
      <c r="AO220" s="496">
        <v>99</v>
      </c>
      <c r="AP220" s="496">
        <v>99</v>
      </c>
      <c r="AQ220" s="496">
        <v>99</v>
      </c>
      <c r="AR220" s="496"/>
      <c r="AS220" s="496"/>
      <c r="AT220" s="496"/>
      <c r="AU220" s="496"/>
    </row>
    <row r="221" spans="1:47">
      <c r="A221" s="496">
        <v>6</v>
      </c>
      <c r="B221" s="496">
        <v>35</v>
      </c>
      <c r="C221" s="496">
        <v>2001</v>
      </c>
      <c r="D221" s="496">
        <v>99</v>
      </c>
      <c r="E221" s="496">
        <v>99</v>
      </c>
      <c r="F221" s="496">
        <v>99</v>
      </c>
      <c r="G221" s="496">
        <v>99</v>
      </c>
      <c r="H221" s="496">
        <v>2</v>
      </c>
      <c r="I221" s="496">
        <v>99</v>
      </c>
      <c r="J221" s="496">
        <v>999</v>
      </c>
      <c r="K221" s="496">
        <v>99</v>
      </c>
      <c r="L221" s="496">
        <v>99</v>
      </c>
      <c r="M221" s="496">
        <v>99</v>
      </c>
      <c r="N221" s="496">
        <v>99</v>
      </c>
      <c r="O221" s="496">
        <v>99</v>
      </c>
      <c r="P221" s="496">
        <v>9999</v>
      </c>
      <c r="Q221" s="496">
        <v>141</v>
      </c>
      <c r="R221" s="496">
        <v>522</v>
      </c>
      <c r="S221" s="496">
        <v>3.4885057471264358</v>
      </c>
      <c r="T221" s="496">
        <v>6.2892720306513423</v>
      </c>
      <c r="U221" s="496">
        <v>238.62567049808405</v>
      </c>
      <c r="V221" s="496">
        <v>0.19157088122605367</v>
      </c>
      <c r="W221" s="496">
        <v>45.593869731800787</v>
      </c>
      <c r="X221" s="496">
        <v>0</v>
      </c>
      <c r="Y221" s="496">
        <v>44.005587332798399</v>
      </c>
      <c r="Z221" s="496">
        <v>0.91227373144143675</v>
      </c>
      <c r="AA221" s="496">
        <v>1.6349393484547849</v>
      </c>
      <c r="AB221" s="496">
        <v>61.815232089524521</v>
      </c>
      <c r="AC221" s="496">
        <v>60.216184885032241</v>
      </c>
      <c r="AD221" s="496">
        <v>44.59918943628071</v>
      </c>
      <c r="AE221" s="496">
        <v>27.13097713097714</v>
      </c>
      <c r="AF221" s="496">
        <v>26.589742456737579</v>
      </c>
      <c r="AG221" s="496">
        <v>0</v>
      </c>
      <c r="AH221" s="496">
        <v>0</v>
      </c>
      <c r="AI221" s="496">
        <v>0</v>
      </c>
      <c r="AJ221" s="496"/>
      <c r="AK221" s="496"/>
      <c r="AL221" s="496"/>
      <c r="AM221" s="496"/>
      <c r="AN221" s="496">
        <v>99</v>
      </c>
      <c r="AO221" s="496">
        <v>99</v>
      </c>
      <c r="AP221" s="496">
        <v>99</v>
      </c>
      <c r="AQ221" s="496">
        <v>99</v>
      </c>
      <c r="AR221" s="496"/>
      <c r="AS221" s="496"/>
      <c r="AT221" s="496"/>
      <c r="AU221" s="496"/>
    </row>
    <row r="222" spans="1:47">
      <c r="A222" s="496">
        <v>6</v>
      </c>
      <c r="B222" s="496">
        <v>36</v>
      </c>
      <c r="C222" s="496">
        <v>2002</v>
      </c>
      <c r="D222" s="496">
        <v>99</v>
      </c>
      <c r="E222" s="496">
        <v>99</v>
      </c>
      <c r="F222" s="496">
        <v>99</v>
      </c>
      <c r="G222" s="496">
        <v>99</v>
      </c>
      <c r="H222" s="496">
        <v>2</v>
      </c>
      <c r="I222" s="496">
        <v>99</v>
      </c>
      <c r="J222" s="496">
        <v>999</v>
      </c>
      <c r="K222" s="496">
        <v>99</v>
      </c>
      <c r="L222" s="496">
        <v>99</v>
      </c>
      <c r="M222" s="496">
        <v>99</v>
      </c>
      <c r="N222" s="496">
        <v>99</v>
      </c>
      <c r="O222" s="496">
        <v>99</v>
      </c>
      <c r="P222" s="496">
        <v>9999</v>
      </c>
      <c r="Q222" s="496">
        <v>106</v>
      </c>
      <c r="R222" s="496">
        <v>479</v>
      </c>
      <c r="S222" s="496">
        <v>3.6179540709812095</v>
      </c>
      <c r="T222" s="496">
        <v>6.6179540709812112</v>
      </c>
      <c r="U222" s="496">
        <v>254.424217118998</v>
      </c>
      <c r="V222" s="496">
        <v>0.8350730688935285</v>
      </c>
      <c r="W222" s="496">
        <v>53.653444676409194</v>
      </c>
      <c r="X222" s="496">
        <v>1.2526096033402923</v>
      </c>
      <c r="Y222" s="496">
        <v>45.589231117742813</v>
      </c>
      <c r="Z222" s="496">
        <v>1.0166521617211461</v>
      </c>
      <c r="AA222" s="496">
        <v>1.7702515036568951</v>
      </c>
      <c r="AB222" s="496">
        <v>61.77517449437768</v>
      </c>
      <c r="AC222" s="496">
        <v>58.537630310564211</v>
      </c>
      <c r="AD222" s="496">
        <v>50.46982872554851</v>
      </c>
      <c r="AE222" s="496">
        <v>23.689416419386752</v>
      </c>
      <c r="AF222" s="496">
        <v>24.15983699585809</v>
      </c>
      <c r="AG222" s="496">
        <v>0</v>
      </c>
      <c r="AH222" s="496">
        <v>0</v>
      </c>
      <c r="AI222" s="496">
        <v>0</v>
      </c>
      <c r="AJ222" s="496"/>
      <c r="AK222" s="496"/>
      <c r="AL222" s="496"/>
      <c r="AM222" s="496"/>
      <c r="AN222" s="496">
        <v>99</v>
      </c>
      <c r="AO222" s="496">
        <v>99</v>
      </c>
      <c r="AP222" s="496">
        <v>99</v>
      </c>
      <c r="AQ222" s="496">
        <v>99</v>
      </c>
      <c r="AR222" s="496"/>
      <c r="AS222" s="496"/>
      <c r="AT222" s="496"/>
      <c r="AU222" s="496"/>
    </row>
    <row r="223" spans="1:47">
      <c r="A223" s="496">
        <v>6</v>
      </c>
      <c r="B223" s="496">
        <v>37</v>
      </c>
      <c r="C223" s="496">
        <v>2003</v>
      </c>
      <c r="D223" s="496">
        <v>99</v>
      </c>
      <c r="E223" s="496">
        <v>99</v>
      </c>
      <c r="F223" s="496">
        <v>99</v>
      </c>
      <c r="G223" s="496">
        <v>99</v>
      </c>
      <c r="H223" s="496">
        <v>2</v>
      </c>
      <c r="I223" s="496">
        <v>99</v>
      </c>
      <c r="J223" s="496">
        <v>999</v>
      </c>
      <c r="K223" s="496">
        <v>99</v>
      </c>
      <c r="L223" s="496">
        <v>99</v>
      </c>
      <c r="M223" s="496">
        <v>99</v>
      </c>
      <c r="N223" s="496">
        <v>99</v>
      </c>
      <c r="O223" s="496">
        <v>99</v>
      </c>
      <c r="P223" s="496">
        <v>9999</v>
      </c>
      <c r="Q223" s="496">
        <v>119</v>
      </c>
      <c r="R223" s="496">
        <v>620</v>
      </c>
      <c r="S223" s="496">
        <v>3.8758064516129034</v>
      </c>
      <c r="T223" s="496">
        <v>6.6161290322580628</v>
      </c>
      <c r="U223" s="496">
        <v>252.65774193548367</v>
      </c>
      <c r="V223" s="496">
        <v>2.258064516129032</v>
      </c>
      <c r="W223" s="496">
        <v>50</v>
      </c>
      <c r="X223" s="496">
        <v>3.0645161290322571</v>
      </c>
      <c r="Y223" s="496">
        <v>50.684855103242072</v>
      </c>
      <c r="Z223" s="496">
        <v>1.1125653998712313</v>
      </c>
      <c r="AA223" s="496">
        <v>2.084752135679838</v>
      </c>
      <c r="AB223" s="496">
        <v>54.227109243206257</v>
      </c>
      <c r="AC223" s="496">
        <v>67.196988396075625</v>
      </c>
      <c r="AD223" s="496">
        <v>45.71784343744843</v>
      </c>
      <c r="AE223" s="496">
        <v>30.214424951267048</v>
      </c>
      <c r="AF223" s="496">
        <v>30.172283945885191</v>
      </c>
      <c r="AG223" s="496">
        <v>0</v>
      </c>
      <c r="AH223" s="496">
        <v>0</v>
      </c>
      <c r="AI223" s="496">
        <v>0</v>
      </c>
      <c r="AJ223" s="496"/>
      <c r="AK223" s="496"/>
      <c r="AL223" s="496"/>
      <c r="AM223" s="496"/>
      <c r="AN223" s="496">
        <v>99</v>
      </c>
      <c r="AO223" s="496">
        <v>99</v>
      </c>
      <c r="AP223" s="496">
        <v>99</v>
      </c>
      <c r="AQ223" s="496">
        <v>99</v>
      </c>
      <c r="AR223" s="496"/>
      <c r="AS223" s="496"/>
      <c r="AT223" s="496"/>
      <c r="AU223" s="496"/>
    </row>
    <row r="224" spans="1:47">
      <c r="A224" s="496">
        <v>6</v>
      </c>
      <c r="B224" s="496">
        <v>38</v>
      </c>
      <c r="C224" s="496">
        <v>2004</v>
      </c>
      <c r="D224" s="496">
        <v>99</v>
      </c>
      <c r="E224" s="496">
        <v>99</v>
      </c>
      <c r="F224" s="496">
        <v>99</v>
      </c>
      <c r="G224" s="496">
        <v>99</v>
      </c>
      <c r="H224" s="496">
        <v>2</v>
      </c>
      <c r="I224" s="496">
        <v>99</v>
      </c>
      <c r="J224" s="496">
        <v>999</v>
      </c>
      <c r="K224" s="496">
        <v>99</v>
      </c>
      <c r="L224" s="496">
        <v>99</v>
      </c>
      <c r="M224" s="496">
        <v>99</v>
      </c>
      <c r="N224" s="496">
        <v>99</v>
      </c>
      <c r="O224" s="496">
        <v>99</v>
      </c>
      <c r="P224" s="496">
        <v>9999</v>
      </c>
      <c r="Q224" s="496">
        <v>112</v>
      </c>
      <c r="R224" s="496">
        <v>568</v>
      </c>
      <c r="S224" s="496">
        <v>4.255281690140845</v>
      </c>
      <c r="T224" s="496">
        <v>6.1285211267605648</v>
      </c>
      <c r="U224" s="496">
        <v>249.91144366197167</v>
      </c>
      <c r="V224" s="496">
        <v>4.9295774647887312</v>
      </c>
      <c r="W224" s="496">
        <v>41.901408450704224</v>
      </c>
      <c r="X224" s="496">
        <v>1.4084507042253516</v>
      </c>
      <c r="Y224" s="496">
        <v>46.137939148838122</v>
      </c>
      <c r="Z224" s="496">
        <v>1.3255241820768049</v>
      </c>
      <c r="AA224" s="496">
        <v>1.8133007982033564</v>
      </c>
      <c r="AB224" s="496">
        <v>61.738054876300311</v>
      </c>
      <c r="AC224" s="496">
        <v>53.284022774715638</v>
      </c>
      <c r="AD224" s="496">
        <v>50.640873984951185</v>
      </c>
      <c r="AE224" s="496">
        <v>29.753797799895239</v>
      </c>
      <c r="AF224" s="496">
        <v>29.408704580599306</v>
      </c>
      <c r="AG224" s="496">
        <v>0</v>
      </c>
      <c r="AH224" s="496">
        <v>0</v>
      </c>
      <c r="AI224" s="496">
        <v>0</v>
      </c>
      <c r="AJ224" s="496"/>
      <c r="AK224" s="496"/>
      <c r="AL224" s="496"/>
      <c r="AM224" s="496"/>
      <c r="AN224" s="496">
        <v>99</v>
      </c>
      <c r="AO224" s="496">
        <v>99</v>
      </c>
      <c r="AP224" s="496">
        <v>99</v>
      </c>
      <c r="AQ224" s="496">
        <v>99</v>
      </c>
      <c r="AR224" s="496"/>
      <c r="AS224" s="496"/>
      <c r="AT224" s="496"/>
      <c r="AU224" s="496"/>
    </row>
    <row r="225" spans="1:47">
      <c r="A225" s="496">
        <v>6</v>
      </c>
      <c r="B225" s="496">
        <v>39</v>
      </c>
      <c r="C225" s="496">
        <v>2005</v>
      </c>
      <c r="D225" s="496">
        <v>99</v>
      </c>
      <c r="E225" s="496">
        <v>99</v>
      </c>
      <c r="F225" s="496">
        <v>99</v>
      </c>
      <c r="G225" s="496">
        <v>99</v>
      </c>
      <c r="H225" s="496">
        <v>2</v>
      </c>
      <c r="I225" s="496">
        <v>99</v>
      </c>
      <c r="J225" s="496">
        <v>999</v>
      </c>
      <c r="K225" s="496">
        <v>99</v>
      </c>
      <c r="L225" s="496">
        <v>99</v>
      </c>
      <c r="M225" s="496">
        <v>99</v>
      </c>
      <c r="N225" s="496">
        <v>99</v>
      </c>
      <c r="O225" s="496">
        <v>99</v>
      </c>
      <c r="P225" s="496">
        <v>9999</v>
      </c>
      <c r="Q225" s="496">
        <v>118</v>
      </c>
      <c r="R225" s="496">
        <v>554</v>
      </c>
      <c r="S225" s="496">
        <v>4.4927797833935008</v>
      </c>
      <c r="T225" s="496">
        <v>6.4747292418772586</v>
      </c>
      <c r="U225" s="496">
        <v>255.55523465703965</v>
      </c>
      <c r="V225" s="496">
        <v>5.4151624548736441</v>
      </c>
      <c r="W225" s="496">
        <v>47.111913357400717</v>
      </c>
      <c r="X225" s="496">
        <v>1.2635379061371841</v>
      </c>
      <c r="Y225" s="496">
        <v>47.20751274534539</v>
      </c>
      <c r="Z225" s="496">
        <v>1.1115338210145285</v>
      </c>
      <c r="AA225" s="496">
        <v>2.0718790235973965</v>
      </c>
      <c r="AB225" s="496">
        <v>59.807635499034411</v>
      </c>
      <c r="AC225" s="496">
        <v>56.002657756247821</v>
      </c>
      <c r="AD225" s="496">
        <v>45.804965728242315</v>
      </c>
      <c r="AE225" s="496">
        <v>25.624421831637381</v>
      </c>
      <c r="AF225" s="496">
        <v>25.548177211859471</v>
      </c>
      <c r="AG225" s="496">
        <v>0</v>
      </c>
      <c r="AH225" s="496">
        <v>0</v>
      </c>
      <c r="AI225" s="496">
        <v>0</v>
      </c>
      <c r="AJ225" s="496"/>
      <c r="AK225" s="496"/>
      <c r="AL225" s="496"/>
      <c r="AM225" s="496"/>
      <c r="AN225" s="496">
        <v>99</v>
      </c>
      <c r="AO225" s="496">
        <v>99</v>
      </c>
      <c r="AP225" s="496">
        <v>99</v>
      </c>
      <c r="AQ225" s="496">
        <v>99</v>
      </c>
      <c r="AR225" s="496"/>
      <c r="AS225" s="496"/>
      <c r="AT225" s="496"/>
      <c r="AU225" s="496"/>
    </row>
    <row r="226" spans="1:47">
      <c r="A226" s="496">
        <v>6</v>
      </c>
      <c r="B226" s="496">
        <v>40</v>
      </c>
      <c r="C226" s="496">
        <v>2006</v>
      </c>
      <c r="D226" s="496">
        <v>99</v>
      </c>
      <c r="E226" s="496">
        <v>99</v>
      </c>
      <c r="F226" s="496">
        <v>99</v>
      </c>
      <c r="G226" s="496">
        <v>99</v>
      </c>
      <c r="H226" s="496">
        <v>2</v>
      </c>
      <c r="I226" s="496">
        <v>99</v>
      </c>
      <c r="J226" s="496">
        <v>999</v>
      </c>
      <c r="K226" s="496">
        <v>99</v>
      </c>
      <c r="L226" s="496">
        <v>99</v>
      </c>
      <c r="M226" s="496">
        <v>99</v>
      </c>
      <c r="N226" s="496">
        <v>99</v>
      </c>
      <c r="O226" s="496">
        <v>99</v>
      </c>
      <c r="P226" s="496">
        <v>9999</v>
      </c>
      <c r="Q226" s="496">
        <v>95</v>
      </c>
      <c r="R226" s="496">
        <v>581</v>
      </c>
      <c r="S226" s="496">
        <v>4.3597246127366605</v>
      </c>
      <c r="T226" s="496">
        <v>6.3511187607573163</v>
      </c>
      <c r="U226" s="496">
        <v>252.67022375215157</v>
      </c>
      <c r="V226" s="496">
        <v>4.8192771084337345</v>
      </c>
      <c r="W226" s="496">
        <v>40.27538726333907</v>
      </c>
      <c r="X226" s="496">
        <v>1.2048192771084336</v>
      </c>
      <c r="Y226" s="496">
        <v>43.52483641922101</v>
      </c>
      <c r="Z226" s="496">
        <v>1.0912084569976197</v>
      </c>
      <c r="AA226" s="496">
        <v>1.7277584758246725</v>
      </c>
      <c r="AB226" s="496">
        <v>61.622000723035661</v>
      </c>
      <c r="AC226" s="496">
        <v>53.559408568722382</v>
      </c>
      <c r="AD226" s="496">
        <v>39.85960007271359</v>
      </c>
      <c r="AE226" s="496">
        <v>28.452497551420176</v>
      </c>
      <c r="AF226" s="496">
        <v>28.362131505912402</v>
      </c>
      <c r="AG226" s="496">
        <v>0</v>
      </c>
      <c r="AH226" s="496">
        <v>0</v>
      </c>
      <c r="AI226" s="496">
        <v>0</v>
      </c>
      <c r="AJ226" s="496"/>
      <c r="AK226" s="496"/>
      <c r="AL226" s="496"/>
      <c r="AM226" s="496"/>
      <c r="AN226" s="496">
        <v>99</v>
      </c>
      <c r="AO226" s="496">
        <v>99</v>
      </c>
      <c r="AP226" s="496">
        <v>99</v>
      </c>
      <c r="AQ226" s="496">
        <v>99</v>
      </c>
      <c r="AR226" s="496"/>
      <c r="AS226" s="496"/>
      <c r="AT226" s="496"/>
      <c r="AU226" s="496"/>
    </row>
    <row r="227" spans="1:47">
      <c r="A227" s="496">
        <v>6</v>
      </c>
      <c r="B227" s="496">
        <v>41</v>
      </c>
      <c r="C227" s="496">
        <v>2007</v>
      </c>
      <c r="D227" s="496">
        <v>99</v>
      </c>
      <c r="E227" s="496">
        <v>99</v>
      </c>
      <c r="F227" s="496">
        <v>99</v>
      </c>
      <c r="G227" s="496">
        <v>99</v>
      </c>
      <c r="H227" s="496">
        <v>2</v>
      </c>
      <c r="I227" s="496">
        <v>99</v>
      </c>
      <c r="J227" s="496">
        <v>999</v>
      </c>
      <c r="K227" s="496">
        <v>99</v>
      </c>
      <c r="L227" s="496">
        <v>99</v>
      </c>
      <c r="M227" s="496">
        <v>99</v>
      </c>
      <c r="N227" s="496">
        <v>99</v>
      </c>
      <c r="O227" s="496">
        <v>99</v>
      </c>
      <c r="P227" s="496">
        <v>9999</v>
      </c>
      <c r="Q227" s="496">
        <v>88</v>
      </c>
      <c r="R227" s="496">
        <v>434</v>
      </c>
      <c r="S227" s="496">
        <v>4.3986175115207375</v>
      </c>
      <c r="T227" s="496">
        <v>6.1336405529953906</v>
      </c>
      <c r="U227" s="496">
        <v>252.58732718894001</v>
      </c>
      <c r="V227" s="496">
        <v>8.9861751152073737</v>
      </c>
      <c r="W227" s="496">
        <v>37.327188940092178</v>
      </c>
      <c r="X227" s="496">
        <v>2.3041474654377878</v>
      </c>
      <c r="Y227" s="496">
        <v>52.983269255178278</v>
      </c>
      <c r="Z227" s="496">
        <v>1.1836434909255391</v>
      </c>
      <c r="AA227" s="496">
        <v>1.8102682337629199</v>
      </c>
      <c r="AB227" s="496">
        <v>54.182981012923989</v>
      </c>
      <c r="AC227" s="496">
        <v>50.67675973650131</v>
      </c>
      <c r="AD227" s="496">
        <v>41.602833608695505</v>
      </c>
      <c r="AE227" s="496">
        <v>26.823238566131025</v>
      </c>
      <c r="AF227" s="496">
        <v>26.729026242615696</v>
      </c>
      <c r="AG227" s="496">
        <v>0</v>
      </c>
      <c r="AH227" s="496">
        <v>0</v>
      </c>
      <c r="AI227" s="496">
        <v>0</v>
      </c>
      <c r="AJ227" s="496"/>
      <c r="AK227" s="496"/>
      <c r="AL227" s="496"/>
      <c r="AM227" s="496"/>
      <c r="AN227" s="496">
        <v>99</v>
      </c>
      <c r="AO227" s="496">
        <v>99</v>
      </c>
      <c r="AP227" s="496">
        <v>99</v>
      </c>
      <c r="AQ227" s="496">
        <v>99</v>
      </c>
      <c r="AR227" s="496"/>
      <c r="AS227" s="496"/>
      <c r="AT227" s="496"/>
      <c r="AU227" s="496"/>
    </row>
    <row r="228" spans="1:47">
      <c r="A228" s="496">
        <v>6</v>
      </c>
      <c r="B228" s="496">
        <v>42</v>
      </c>
      <c r="C228" s="496">
        <v>2008</v>
      </c>
      <c r="D228" s="496">
        <v>99</v>
      </c>
      <c r="E228" s="496">
        <v>99</v>
      </c>
      <c r="F228" s="496">
        <v>99</v>
      </c>
      <c r="G228" s="496">
        <v>99</v>
      </c>
      <c r="H228" s="496">
        <v>2</v>
      </c>
      <c r="I228" s="496">
        <v>99</v>
      </c>
      <c r="J228" s="496">
        <v>999</v>
      </c>
      <c r="K228" s="496">
        <v>99</v>
      </c>
      <c r="L228" s="496">
        <v>99</v>
      </c>
      <c r="M228" s="496">
        <v>99</v>
      </c>
      <c r="N228" s="496">
        <v>99</v>
      </c>
      <c r="O228" s="496">
        <v>99</v>
      </c>
      <c r="P228" s="496">
        <v>9999</v>
      </c>
      <c r="Q228" s="496">
        <v>67</v>
      </c>
      <c r="R228" s="496">
        <v>399</v>
      </c>
      <c r="S228" s="496">
        <v>4.2957393483709252</v>
      </c>
      <c r="T228" s="496">
        <v>5.9924812030075181</v>
      </c>
      <c r="U228" s="496">
        <v>246.43909774436111</v>
      </c>
      <c r="V228" s="496">
        <v>9.2731829573934856</v>
      </c>
      <c r="W228" s="496">
        <v>32.581453634085207</v>
      </c>
      <c r="X228" s="496">
        <v>4.7619047619047636</v>
      </c>
      <c r="Y228" s="496">
        <v>62.937160251629351</v>
      </c>
      <c r="Z228" s="496">
        <v>1.2969046983962953</v>
      </c>
      <c r="AA228" s="496">
        <v>1.8181605756146388</v>
      </c>
      <c r="AB228" s="496">
        <v>67.218241868220389</v>
      </c>
      <c r="AC228" s="496">
        <v>60.584587149829183</v>
      </c>
      <c r="AD228" s="496">
        <v>43.034907214109616</v>
      </c>
      <c r="AE228" s="496">
        <v>26.6</v>
      </c>
      <c r="AF228" s="496">
        <v>25.963972813257524</v>
      </c>
      <c r="AG228" s="496">
        <v>0</v>
      </c>
      <c r="AH228" s="496">
        <v>0</v>
      </c>
      <c r="AI228" s="496">
        <v>0</v>
      </c>
      <c r="AJ228" s="496"/>
      <c r="AK228" s="496"/>
      <c r="AL228" s="496"/>
      <c r="AM228" s="496"/>
      <c r="AN228" s="496">
        <v>99</v>
      </c>
      <c r="AO228" s="496">
        <v>99</v>
      </c>
      <c r="AP228" s="496">
        <v>99</v>
      </c>
      <c r="AQ228" s="496">
        <v>99</v>
      </c>
      <c r="AR228" s="496"/>
      <c r="AS228" s="496"/>
      <c r="AT228" s="496"/>
      <c r="AU228" s="496"/>
    </row>
    <row r="229" spans="1:47">
      <c r="A229" s="496">
        <v>6</v>
      </c>
      <c r="B229" s="496">
        <v>43</v>
      </c>
      <c r="C229" s="496">
        <v>2009</v>
      </c>
      <c r="D229" s="496">
        <v>99</v>
      </c>
      <c r="E229" s="496">
        <v>99</v>
      </c>
      <c r="F229" s="496">
        <v>99</v>
      </c>
      <c r="G229" s="496">
        <v>99</v>
      </c>
      <c r="H229" s="496">
        <v>2</v>
      </c>
      <c r="I229" s="496">
        <v>99</v>
      </c>
      <c r="J229" s="496">
        <v>999</v>
      </c>
      <c r="K229" s="496">
        <v>99</v>
      </c>
      <c r="L229" s="496">
        <v>99</v>
      </c>
      <c r="M229" s="496">
        <v>99</v>
      </c>
      <c r="N229" s="496">
        <v>99</v>
      </c>
      <c r="O229" s="496">
        <v>99</v>
      </c>
      <c r="P229" s="496">
        <v>9999</v>
      </c>
      <c r="Q229" s="496">
        <v>75</v>
      </c>
      <c r="R229" s="496">
        <v>446</v>
      </c>
      <c r="S229" s="496">
        <v>4.719730941704035</v>
      </c>
      <c r="T229" s="496">
        <v>6.0381165919282509</v>
      </c>
      <c r="U229" s="496">
        <v>255.99887892376671</v>
      </c>
      <c r="V229" s="496">
        <v>13.901345291479824</v>
      </c>
      <c r="W229" s="496">
        <v>33.632286995515699</v>
      </c>
      <c r="X229" s="496">
        <v>2.9147982062780264</v>
      </c>
      <c r="Y229" s="496">
        <v>49.56057464639953</v>
      </c>
      <c r="Z229" s="496">
        <v>1.4973566901885724</v>
      </c>
      <c r="AA229" s="496">
        <v>1.9514005651783848</v>
      </c>
      <c r="AB229" s="496">
        <v>62.388396559556888</v>
      </c>
      <c r="AC229" s="496">
        <v>55.083309677563967</v>
      </c>
      <c r="AD229" s="496">
        <v>43.720879555094797</v>
      </c>
      <c r="AE229" s="496">
        <v>27.513880320789625</v>
      </c>
      <c r="AF229" s="496">
        <v>27.482679428555343</v>
      </c>
      <c r="AG229" s="496">
        <v>0</v>
      </c>
      <c r="AH229" s="496">
        <v>0</v>
      </c>
      <c r="AI229" s="496">
        <v>0</v>
      </c>
      <c r="AJ229" s="496"/>
      <c r="AK229" s="496"/>
      <c r="AL229" s="496"/>
      <c r="AM229" s="496"/>
      <c r="AN229" s="496">
        <v>99</v>
      </c>
      <c r="AO229" s="496">
        <v>99</v>
      </c>
      <c r="AP229" s="496">
        <v>99</v>
      </c>
      <c r="AQ229" s="496">
        <v>99</v>
      </c>
      <c r="AR229" s="496"/>
      <c r="AS229" s="496"/>
      <c r="AT229" s="496"/>
      <c r="AU229" s="496"/>
    </row>
    <row r="230" spans="1:47">
      <c r="A230" s="496">
        <v>6</v>
      </c>
      <c r="B230" s="496">
        <v>44</v>
      </c>
      <c r="C230" s="496">
        <v>2010</v>
      </c>
      <c r="D230" s="496">
        <v>99</v>
      </c>
      <c r="E230" s="496">
        <v>99</v>
      </c>
      <c r="F230" s="496">
        <v>99</v>
      </c>
      <c r="G230" s="496">
        <v>99</v>
      </c>
      <c r="H230" s="496">
        <v>2</v>
      </c>
      <c r="I230" s="496">
        <v>99</v>
      </c>
      <c r="J230" s="496">
        <v>999</v>
      </c>
      <c r="K230" s="496">
        <v>99</v>
      </c>
      <c r="L230" s="496">
        <v>99</v>
      </c>
      <c r="M230" s="496">
        <v>99</v>
      </c>
      <c r="N230" s="496">
        <v>99</v>
      </c>
      <c r="O230" s="496">
        <v>99</v>
      </c>
      <c r="P230" s="496">
        <v>9999</v>
      </c>
      <c r="Q230" s="496">
        <v>85</v>
      </c>
      <c r="R230" s="496">
        <v>429</v>
      </c>
      <c r="S230" s="496">
        <v>4.5594405594405609</v>
      </c>
      <c r="T230" s="496">
        <v>6.1002331002331012</v>
      </c>
      <c r="U230" s="496">
        <v>255.62540792540801</v>
      </c>
      <c r="V230" s="496">
        <v>12.354312354312352</v>
      </c>
      <c r="W230" s="496">
        <v>37.995337995337991</v>
      </c>
      <c r="X230" s="496">
        <v>2.3310023310023311</v>
      </c>
      <c r="Y230" s="496">
        <v>54.93756305683516</v>
      </c>
      <c r="Z230" s="496">
        <v>1.3957429998123221</v>
      </c>
      <c r="AA230" s="496">
        <v>1.8678297097037928</v>
      </c>
      <c r="AB230" s="496">
        <v>60.450825482423191</v>
      </c>
      <c r="AC230" s="496">
        <v>47.567324217974125</v>
      </c>
      <c r="AD230" s="496">
        <v>43.986123360144411</v>
      </c>
      <c r="AE230" s="496">
        <v>29.323308270676694</v>
      </c>
      <c r="AF230" s="496">
        <v>29.202585173862797</v>
      </c>
      <c r="AG230" s="496">
        <v>0</v>
      </c>
      <c r="AH230" s="496">
        <v>0</v>
      </c>
      <c r="AI230" s="496">
        <v>0</v>
      </c>
      <c r="AJ230" s="496"/>
      <c r="AK230" s="496"/>
      <c r="AL230" s="496"/>
      <c r="AM230" s="496"/>
      <c r="AN230" s="496">
        <v>99</v>
      </c>
      <c r="AO230" s="496">
        <v>99</v>
      </c>
      <c r="AP230" s="496">
        <v>99</v>
      </c>
      <c r="AQ230" s="496">
        <v>99</v>
      </c>
      <c r="AR230" s="496"/>
      <c r="AS230" s="496"/>
      <c r="AT230" s="496"/>
      <c r="AU230" s="496"/>
    </row>
    <row r="231" spans="1:47">
      <c r="A231" s="496">
        <v>6</v>
      </c>
      <c r="B231" s="496">
        <v>45</v>
      </c>
      <c r="C231" s="496">
        <v>2011</v>
      </c>
      <c r="D231" s="496">
        <v>99</v>
      </c>
      <c r="E231" s="496">
        <v>99</v>
      </c>
      <c r="F231" s="496">
        <v>99</v>
      </c>
      <c r="G231" s="496">
        <v>99</v>
      </c>
      <c r="H231" s="496">
        <v>2</v>
      </c>
      <c r="I231" s="496">
        <v>99</v>
      </c>
      <c r="J231" s="496">
        <v>999</v>
      </c>
      <c r="K231" s="496">
        <v>99</v>
      </c>
      <c r="L231" s="496">
        <v>99</v>
      </c>
      <c r="M231" s="496">
        <v>99</v>
      </c>
      <c r="N231" s="496">
        <v>99</v>
      </c>
      <c r="O231" s="496">
        <v>99</v>
      </c>
      <c r="P231" s="496">
        <v>9999</v>
      </c>
      <c r="Q231" s="496">
        <v>82</v>
      </c>
      <c r="R231" s="496">
        <v>451</v>
      </c>
      <c r="S231" s="496">
        <v>4.2904656319290462</v>
      </c>
      <c r="T231" s="496">
        <v>6.1086474501108636</v>
      </c>
      <c r="U231" s="496">
        <v>249.0279379157428</v>
      </c>
      <c r="V231" s="496">
        <v>5.5432372505543217</v>
      </c>
      <c r="W231" s="496">
        <v>40.576496674057651</v>
      </c>
      <c r="X231" s="496">
        <v>4.656319290465631</v>
      </c>
      <c r="Y231" s="496">
        <v>62.196624201357288</v>
      </c>
      <c r="Z231" s="496">
        <v>1.262585425282549</v>
      </c>
      <c r="AA231" s="496">
        <v>1.9055737331965703</v>
      </c>
      <c r="AB231" s="496">
        <v>60.353266441542146</v>
      </c>
      <c r="AC231" s="496">
        <v>56.314027274589797</v>
      </c>
      <c r="AD231" s="496">
        <v>52.232597686527441</v>
      </c>
      <c r="AE231" s="496">
        <v>29.749340369393138</v>
      </c>
      <c r="AF231" s="496">
        <v>29.943411996656693</v>
      </c>
      <c r="AG231" s="496">
        <v>711.37136465324397</v>
      </c>
      <c r="AH231" s="496">
        <v>1.1086474501108643</v>
      </c>
      <c r="AI231" s="496">
        <v>16.629711751662963</v>
      </c>
      <c r="AJ231" s="496">
        <v>189.13407027872023</v>
      </c>
      <c r="AK231" s="496">
        <v>66.728500732374755</v>
      </c>
      <c r="AL231" s="496">
        <v>19.648299531005005</v>
      </c>
      <c r="AM231" s="496">
        <v>26.962850779645631</v>
      </c>
      <c r="AN231" s="496">
        <v>99</v>
      </c>
      <c r="AO231" s="496">
        <v>99</v>
      </c>
      <c r="AP231" s="496">
        <v>99</v>
      </c>
      <c r="AQ231" s="496">
        <v>99</v>
      </c>
      <c r="AR231" s="496"/>
      <c r="AS231" s="496"/>
      <c r="AT231" s="496"/>
      <c r="AU231" s="496"/>
    </row>
    <row r="232" spans="1:47">
      <c r="A232" s="496">
        <v>6</v>
      </c>
      <c r="B232" s="496">
        <v>46</v>
      </c>
      <c r="C232" s="496">
        <v>2012</v>
      </c>
      <c r="D232" s="496">
        <v>99</v>
      </c>
      <c r="E232" s="496">
        <v>99</v>
      </c>
      <c r="F232" s="496">
        <v>99</v>
      </c>
      <c r="G232" s="496">
        <v>99</v>
      </c>
      <c r="H232" s="496">
        <v>2</v>
      </c>
      <c r="I232" s="496">
        <v>99</v>
      </c>
      <c r="J232" s="496">
        <v>999</v>
      </c>
      <c r="K232" s="496">
        <v>99</v>
      </c>
      <c r="L232" s="496">
        <v>99</v>
      </c>
      <c r="M232" s="496">
        <v>99</v>
      </c>
      <c r="N232" s="496">
        <v>99</v>
      </c>
      <c r="O232" s="496">
        <v>99</v>
      </c>
      <c r="P232" s="496">
        <v>9999</v>
      </c>
      <c r="Q232" s="496">
        <v>84</v>
      </c>
      <c r="R232" s="496">
        <v>450</v>
      </c>
      <c r="S232" s="496">
        <v>4.0533333333333346</v>
      </c>
      <c r="T232" s="496">
        <v>5.4555555555555557</v>
      </c>
      <c r="U232" s="496">
        <v>228.141111111111</v>
      </c>
      <c r="V232" s="496">
        <v>4.6666666666666679</v>
      </c>
      <c r="W232" s="496">
        <v>26.888888888888889</v>
      </c>
      <c r="X232" s="496">
        <v>2</v>
      </c>
      <c r="Y232" s="496">
        <v>65.227162873631613</v>
      </c>
      <c r="Z232" s="496">
        <v>1.539639207375834</v>
      </c>
      <c r="AA232" s="496">
        <v>1.7836361805848631</v>
      </c>
      <c r="AB232" s="496">
        <v>71.074596068371889</v>
      </c>
      <c r="AC232" s="496">
        <v>61.720527814595506</v>
      </c>
      <c r="AD232" s="496">
        <v>54.465354383384955</v>
      </c>
      <c r="AE232" s="496">
        <v>25.195968645016794</v>
      </c>
      <c r="AF232" s="496">
        <v>23.694115838720215</v>
      </c>
      <c r="AG232" s="496">
        <v>694.78378378378352</v>
      </c>
      <c r="AH232" s="496">
        <v>0</v>
      </c>
      <c r="AI232" s="496">
        <v>21.111111111111111</v>
      </c>
      <c r="AJ232" s="496">
        <v>176.883501408039</v>
      </c>
      <c r="AK232" s="496">
        <v>72.715912713391958</v>
      </c>
      <c r="AL232" s="496">
        <v>32.912159925428959</v>
      </c>
      <c r="AM232" s="496">
        <v>43.469727703769507</v>
      </c>
      <c r="AN232" s="496">
        <v>99</v>
      </c>
      <c r="AO232" s="496">
        <v>99</v>
      </c>
      <c r="AP232" s="496">
        <v>99</v>
      </c>
      <c r="AQ232" s="496">
        <v>99</v>
      </c>
      <c r="AR232" s="496"/>
      <c r="AS232" s="496"/>
      <c r="AT232" s="496"/>
      <c r="AU232" s="496"/>
    </row>
    <row r="233" spans="1:47">
      <c r="A233" s="496">
        <v>6</v>
      </c>
      <c r="B233" s="496">
        <v>47</v>
      </c>
      <c r="C233" s="496">
        <v>2013</v>
      </c>
      <c r="D233" s="496">
        <v>99</v>
      </c>
      <c r="E233" s="496">
        <v>99</v>
      </c>
      <c r="F233" s="496">
        <v>99</v>
      </c>
      <c r="G233" s="496">
        <v>99</v>
      </c>
      <c r="H233" s="496">
        <v>2</v>
      </c>
      <c r="I233" s="496">
        <v>99</v>
      </c>
      <c r="J233" s="496">
        <v>999</v>
      </c>
      <c r="K233" s="496">
        <v>99</v>
      </c>
      <c r="L233" s="496">
        <v>99</v>
      </c>
      <c r="M233" s="496">
        <v>99</v>
      </c>
      <c r="N233" s="496">
        <v>99</v>
      </c>
      <c r="O233" s="496">
        <v>99</v>
      </c>
      <c r="P233" s="496">
        <v>9999</v>
      </c>
      <c r="Q233" s="496">
        <v>80</v>
      </c>
      <c r="R233" s="496">
        <v>414.4</v>
      </c>
      <c r="S233" s="496">
        <v>4.0564671814671804</v>
      </c>
      <c r="T233" s="496">
        <v>6.1196911196911188</v>
      </c>
      <c r="U233" s="496">
        <v>242.70873552123561</v>
      </c>
      <c r="V233" s="496">
        <v>0.9652509652509651</v>
      </c>
      <c r="W233" s="496">
        <v>41.747104247104247</v>
      </c>
      <c r="X233" s="496">
        <v>2.6544401544401546</v>
      </c>
      <c r="Y233" s="496">
        <v>54.734219384801278</v>
      </c>
      <c r="Z233" s="496">
        <v>1.1620389939413911</v>
      </c>
      <c r="AA233" s="496">
        <v>1.904110140151688</v>
      </c>
      <c r="AB233" s="496">
        <v>59.720538539064854</v>
      </c>
      <c r="AC233" s="496">
        <v>56.849157921664627</v>
      </c>
      <c r="AD233" s="496">
        <v>57.998289858282995</v>
      </c>
      <c r="AE233" s="496">
        <v>21.0740439381611</v>
      </c>
      <c r="AF233" s="496">
        <v>20.303609909714407</v>
      </c>
      <c r="AG233" s="496">
        <v>717.04221894943555</v>
      </c>
      <c r="AH233" s="496">
        <v>1.6891891891891897</v>
      </c>
      <c r="AI233" s="496">
        <v>18.098455598455597</v>
      </c>
      <c r="AJ233" s="496">
        <v>161.16528343830419</v>
      </c>
      <c r="AK233" s="496">
        <v>66.652815759468908</v>
      </c>
      <c r="AL233" s="496">
        <v>24.252212068080745</v>
      </c>
      <c r="AM233" s="496">
        <v>25.523125726140098</v>
      </c>
      <c r="AN233" s="496">
        <v>99</v>
      </c>
      <c r="AO233" s="496">
        <v>99</v>
      </c>
      <c r="AP233" s="496">
        <v>99</v>
      </c>
      <c r="AQ233" s="496">
        <v>99</v>
      </c>
      <c r="AR233" s="496"/>
      <c r="AS233" s="496"/>
      <c r="AT233" s="496"/>
      <c r="AU233" s="496"/>
    </row>
    <row r="234" spans="1:47">
      <c r="A234" s="496">
        <v>6</v>
      </c>
      <c r="B234" s="496">
        <v>48</v>
      </c>
      <c r="C234" s="496">
        <v>2014</v>
      </c>
      <c r="D234" s="496">
        <v>99</v>
      </c>
      <c r="E234" s="496">
        <v>99</v>
      </c>
      <c r="F234" s="496">
        <v>99</v>
      </c>
      <c r="G234" s="496">
        <v>99</v>
      </c>
      <c r="H234" s="496">
        <v>2</v>
      </c>
      <c r="I234" s="496">
        <v>99</v>
      </c>
      <c r="J234" s="496">
        <v>999</v>
      </c>
      <c r="K234" s="496">
        <v>99</v>
      </c>
      <c r="L234" s="496">
        <v>99</v>
      </c>
      <c r="M234" s="496">
        <v>99</v>
      </c>
      <c r="N234" s="496">
        <v>99</v>
      </c>
      <c r="O234" s="496">
        <v>99</v>
      </c>
      <c r="P234" s="496">
        <v>9999</v>
      </c>
      <c r="Q234" s="496">
        <v>64</v>
      </c>
      <c r="R234" s="496">
        <v>355</v>
      </c>
      <c r="S234" s="496">
        <v>4.4197183098591548</v>
      </c>
      <c r="T234" s="496">
        <v>6.6309859154929596</v>
      </c>
      <c r="U234" s="496">
        <v>261.97183098591523</v>
      </c>
      <c r="V234" s="496">
        <v>4.788732394366197</v>
      </c>
      <c r="W234" s="496">
        <v>53.239436619718319</v>
      </c>
      <c r="X234" s="496">
        <v>4.2253521126760551</v>
      </c>
      <c r="Y234" s="496">
        <v>61.300757946510949</v>
      </c>
      <c r="Z234" s="496">
        <v>1.1944259884050696</v>
      </c>
      <c r="AA234" s="496">
        <v>2.0519033794686496</v>
      </c>
      <c r="AB234" s="496">
        <v>59.285970825510937</v>
      </c>
      <c r="AC234" s="496">
        <v>53.85435307442895</v>
      </c>
      <c r="AD234" s="496">
        <v>50.11008617520212</v>
      </c>
      <c r="AE234" s="496">
        <v>18.384256861729678</v>
      </c>
      <c r="AF234" s="496">
        <v>18.558951311489235</v>
      </c>
      <c r="AG234" s="496">
        <v>716.93623188405763</v>
      </c>
      <c r="AH234" s="496">
        <v>1.1267605633802815</v>
      </c>
      <c r="AI234" s="496">
        <v>22.535211267605625</v>
      </c>
      <c r="AJ234" s="496">
        <v>184.47462884432255</v>
      </c>
      <c r="AK234" s="496">
        <v>72.343667071656853</v>
      </c>
      <c r="AL234" s="496">
        <v>24.831799693463839</v>
      </c>
      <c r="AM234" s="496">
        <v>43.812946474028806</v>
      </c>
      <c r="AN234" s="496">
        <v>99</v>
      </c>
      <c r="AO234" s="496">
        <v>99</v>
      </c>
      <c r="AP234" s="496">
        <v>99</v>
      </c>
      <c r="AQ234" s="496">
        <v>99</v>
      </c>
      <c r="AR234" s="496"/>
      <c r="AS234" s="496"/>
      <c r="AT234" s="496"/>
      <c r="AU234" s="496"/>
    </row>
    <row r="235" spans="1:47">
      <c r="A235" s="496">
        <v>6</v>
      </c>
      <c r="B235" s="496">
        <v>49</v>
      </c>
      <c r="C235" s="496">
        <v>2015</v>
      </c>
      <c r="D235" s="496">
        <v>99</v>
      </c>
      <c r="E235" s="496">
        <v>99</v>
      </c>
      <c r="F235" s="496">
        <v>99</v>
      </c>
      <c r="G235" s="496">
        <v>99</v>
      </c>
      <c r="H235" s="496">
        <v>2</v>
      </c>
      <c r="I235" s="496">
        <v>99</v>
      </c>
      <c r="J235" s="496">
        <v>999</v>
      </c>
      <c r="K235" s="496">
        <v>99</v>
      </c>
      <c r="L235" s="496">
        <v>99</v>
      </c>
      <c r="M235" s="496">
        <v>99</v>
      </c>
      <c r="N235" s="496">
        <v>99</v>
      </c>
      <c r="O235" s="496">
        <v>99</v>
      </c>
      <c r="P235" s="496">
        <v>9999</v>
      </c>
      <c r="Q235" s="496">
        <v>76</v>
      </c>
      <c r="R235" s="496">
        <v>332</v>
      </c>
      <c r="S235" s="496">
        <v>4.5481927710843379</v>
      </c>
      <c r="T235" s="496">
        <v>6.8855421686746991</v>
      </c>
      <c r="U235" s="496">
        <v>269.10813253012054</v>
      </c>
      <c r="V235" s="496">
        <v>7.2289156626506017</v>
      </c>
      <c r="W235" s="496">
        <v>56.626506024096393</v>
      </c>
      <c r="X235" s="496">
        <v>12.650602409638552</v>
      </c>
      <c r="Y235" s="496">
        <v>64.750119040736948</v>
      </c>
      <c r="Z235" s="496">
        <v>1.4481281183571653</v>
      </c>
      <c r="AA235" s="496">
        <v>2.1380450776926798</v>
      </c>
      <c r="AB235" s="496">
        <v>62.0139095121162</v>
      </c>
      <c r="AC235" s="496">
        <v>55.32985614526195</v>
      </c>
      <c r="AD235" s="496">
        <v>49.695331709554154</v>
      </c>
      <c r="AE235" s="496">
        <v>16.435643564356436</v>
      </c>
      <c r="AF235" s="496">
        <v>16.478590111027341</v>
      </c>
      <c r="AG235" s="496">
        <v>701.87577639751566</v>
      </c>
      <c r="AH235" s="496">
        <v>1.506024096385542</v>
      </c>
      <c r="AI235" s="496">
        <v>34.036144578313255</v>
      </c>
      <c r="AJ235" s="496">
        <v>159.42151860191677</v>
      </c>
      <c r="AK235" s="496">
        <v>65.197520797512709</v>
      </c>
      <c r="AL235" s="496">
        <v>28.074581697265995</v>
      </c>
      <c r="AM235" s="496">
        <v>21.425489396299962</v>
      </c>
      <c r="AN235" s="496">
        <v>99</v>
      </c>
      <c r="AO235" s="496">
        <v>99</v>
      </c>
      <c r="AP235" s="496">
        <v>99</v>
      </c>
      <c r="AQ235" s="496">
        <v>99</v>
      </c>
      <c r="AR235" s="496"/>
      <c r="AS235" s="496"/>
      <c r="AT235" s="496"/>
      <c r="AU235" s="496"/>
    </row>
    <row r="236" spans="1:47">
      <c r="A236" s="496">
        <v>6</v>
      </c>
      <c r="B236" s="496">
        <v>50</v>
      </c>
      <c r="C236" s="496">
        <v>2016</v>
      </c>
      <c r="D236" s="496">
        <v>99</v>
      </c>
      <c r="E236" s="496">
        <v>99</v>
      </c>
      <c r="F236" s="496">
        <v>99</v>
      </c>
      <c r="G236" s="496">
        <v>99</v>
      </c>
      <c r="H236" s="496">
        <v>2</v>
      </c>
      <c r="I236" s="496">
        <v>99</v>
      </c>
      <c r="J236" s="496">
        <v>999</v>
      </c>
      <c r="K236" s="496">
        <v>99</v>
      </c>
      <c r="L236" s="496">
        <v>99</v>
      </c>
      <c r="M236" s="496">
        <v>99</v>
      </c>
      <c r="N236" s="496">
        <v>99</v>
      </c>
      <c r="O236" s="496">
        <v>99</v>
      </c>
      <c r="P236" s="496">
        <v>9999</v>
      </c>
      <c r="Q236" s="496">
        <v>69</v>
      </c>
      <c r="R236" s="496">
        <v>329</v>
      </c>
      <c r="S236" s="496">
        <v>4.5045592705167188</v>
      </c>
      <c r="T236" s="496">
        <v>6.8054711246200625</v>
      </c>
      <c r="U236" s="496">
        <v>268.59726443768994</v>
      </c>
      <c r="V236" s="496">
        <v>3.0395136778115508</v>
      </c>
      <c r="W236" s="496">
        <v>58.054711246200597</v>
      </c>
      <c r="X236" s="496">
        <v>9.4224924012158056</v>
      </c>
      <c r="Y236" s="496">
        <v>63.686789808908848</v>
      </c>
      <c r="Z236" s="496">
        <v>1.2719120913284672</v>
      </c>
      <c r="AA236" s="496">
        <v>1.9110541911486021</v>
      </c>
      <c r="AB236" s="496">
        <v>52.67312570397528</v>
      </c>
      <c r="AC236" s="496">
        <v>61.659714655471639</v>
      </c>
      <c r="AD236" s="496">
        <v>47.179285823247341</v>
      </c>
      <c r="AE236" s="496">
        <v>15.245597775718259</v>
      </c>
      <c r="AF236" s="496">
        <v>15.134393883525348</v>
      </c>
      <c r="AG236" s="496">
        <v>704.71384615384602</v>
      </c>
      <c r="AH236" s="496"/>
      <c r="AI236" s="496">
        <v>17.32522796352583</v>
      </c>
      <c r="AJ236" s="496">
        <v>174.2940961769223</v>
      </c>
      <c r="AK236" s="496">
        <v>72.83438503326451</v>
      </c>
      <c r="AL236" s="496">
        <v>41.988149668914069</v>
      </c>
      <c r="AM236" s="496">
        <v>19.531065605194673</v>
      </c>
      <c r="AN236" s="496">
        <v>99</v>
      </c>
      <c r="AO236" s="496">
        <v>99</v>
      </c>
      <c r="AP236" s="496">
        <v>99</v>
      </c>
      <c r="AQ236" s="496">
        <v>99</v>
      </c>
      <c r="AR236" s="496"/>
      <c r="AS236" s="496"/>
      <c r="AT236" s="496"/>
      <c r="AU236" s="496"/>
    </row>
    <row r="237" spans="1:47">
      <c r="A237" s="496">
        <v>6</v>
      </c>
      <c r="B237" s="496">
        <v>51</v>
      </c>
      <c r="C237" s="496">
        <v>2017</v>
      </c>
      <c r="D237" s="496">
        <v>99</v>
      </c>
      <c r="E237" s="496">
        <v>99</v>
      </c>
      <c r="F237" s="496">
        <v>99</v>
      </c>
      <c r="G237" s="496">
        <v>99</v>
      </c>
      <c r="H237" s="496">
        <v>2</v>
      </c>
      <c r="I237" s="496">
        <v>99</v>
      </c>
      <c r="J237" s="496">
        <v>999</v>
      </c>
      <c r="K237" s="496">
        <v>99</v>
      </c>
      <c r="L237" s="496">
        <v>99</v>
      </c>
      <c r="M237" s="496">
        <v>99</v>
      </c>
      <c r="N237" s="496">
        <v>99</v>
      </c>
      <c r="O237" s="496">
        <v>99</v>
      </c>
      <c r="P237" s="496">
        <v>9999</v>
      </c>
      <c r="Q237" s="496">
        <v>55</v>
      </c>
      <c r="R237" s="496">
        <v>293</v>
      </c>
      <c r="S237" s="496">
        <v>4.4027303754266196</v>
      </c>
      <c r="T237" s="496">
        <v>6.5699658703071684</v>
      </c>
      <c r="U237" s="496">
        <v>242.51467576791796</v>
      </c>
      <c r="V237" s="496">
        <v>5.8020477815699687</v>
      </c>
      <c r="W237" s="496">
        <v>48.122866894197955</v>
      </c>
      <c r="X237" s="496">
        <v>4.7781569965870307</v>
      </c>
      <c r="Y237" s="496">
        <v>64.718568659480155</v>
      </c>
      <c r="Z237" s="496">
        <v>1.4434479668850673</v>
      </c>
      <c r="AA237" s="496">
        <v>2.0850644727418981</v>
      </c>
      <c r="AB237" s="496">
        <v>64.96212038554782</v>
      </c>
      <c r="AC237" s="496">
        <v>70.303669774310677</v>
      </c>
      <c r="AD237" s="496">
        <v>59.959393701111914</v>
      </c>
      <c r="AE237" s="496">
        <v>12.755768393556812</v>
      </c>
      <c r="AF237" s="496">
        <v>11.549143771048142</v>
      </c>
      <c r="AG237" s="496">
        <v>637.10034602076109</v>
      </c>
      <c r="AH237" s="496">
        <v>0.68259385665529004</v>
      </c>
      <c r="AI237" s="496">
        <v>20.477815699658706</v>
      </c>
      <c r="AJ237" s="496">
        <v>151.04803527956943</v>
      </c>
      <c r="AK237" s="496">
        <v>58.599428875546522</v>
      </c>
      <c r="AL237" s="496">
        <v>35.727395006270697</v>
      </c>
      <c r="AM237" s="496">
        <v>23.728487931566814</v>
      </c>
      <c r="AN237" s="496">
        <v>99</v>
      </c>
      <c r="AO237" s="496">
        <v>99</v>
      </c>
      <c r="AP237" s="496">
        <v>99</v>
      </c>
      <c r="AQ237" s="496">
        <v>99</v>
      </c>
      <c r="AR237" s="496"/>
      <c r="AS237" s="496"/>
      <c r="AT237" s="496"/>
      <c r="AU237" s="496"/>
    </row>
    <row r="238" spans="1:47">
      <c r="A238" s="496">
        <v>6</v>
      </c>
      <c r="B238" s="496">
        <v>52</v>
      </c>
      <c r="C238" s="496">
        <v>2018</v>
      </c>
      <c r="D238" s="496">
        <v>99</v>
      </c>
      <c r="E238" s="496">
        <v>99</v>
      </c>
      <c r="F238" s="496">
        <v>99</v>
      </c>
      <c r="G238" s="496">
        <v>99</v>
      </c>
      <c r="H238" s="496">
        <v>2</v>
      </c>
      <c r="I238" s="496">
        <v>99</v>
      </c>
      <c r="J238" s="496">
        <v>999</v>
      </c>
      <c r="K238" s="496">
        <v>99</v>
      </c>
      <c r="L238" s="496">
        <v>99</v>
      </c>
      <c r="M238" s="496">
        <v>99</v>
      </c>
      <c r="N238" s="496">
        <v>99</v>
      </c>
      <c r="O238" s="496">
        <v>99</v>
      </c>
      <c r="P238" s="496">
        <v>9999</v>
      </c>
      <c r="Q238" s="496">
        <v>55</v>
      </c>
      <c r="R238" s="496">
        <v>245</v>
      </c>
      <c r="S238" s="496">
        <v>4.6693877551020417</v>
      </c>
      <c r="T238" s="496">
        <v>6.9795918367346941</v>
      </c>
      <c r="U238" s="496">
        <v>261.5669387755101</v>
      </c>
      <c r="V238" s="496">
        <v>3.6734693877551026</v>
      </c>
      <c r="W238" s="496">
        <v>58.775510204081641</v>
      </c>
      <c r="X238" s="496">
        <v>10.204081632653063</v>
      </c>
      <c r="Y238" s="496">
        <v>69.608619634091369</v>
      </c>
      <c r="Z238" s="496">
        <v>1.3705658121974105</v>
      </c>
      <c r="AA238" s="496">
        <v>1.8701718344969265</v>
      </c>
      <c r="AB238" s="496">
        <v>58.946479796851058</v>
      </c>
      <c r="AC238" s="496">
        <v>54.468456656108089</v>
      </c>
      <c r="AD238" s="496">
        <v>51.330566740956513</v>
      </c>
      <c r="AE238" s="496">
        <v>11.616880037932672</v>
      </c>
      <c r="AF238" s="496">
        <v>11.520501262315197</v>
      </c>
      <c r="AG238" s="496">
        <v>682.29629629629619</v>
      </c>
      <c r="AH238" s="496">
        <v>0</v>
      </c>
      <c r="AI238" s="496">
        <v>39.591836734693871</v>
      </c>
      <c r="AJ238" s="496">
        <v>177.41635328871499</v>
      </c>
      <c r="AK238" s="496">
        <v>62.47410729829803</v>
      </c>
      <c r="AL238" s="496">
        <v>21.540669170902589</v>
      </c>
      <c r="AM238" s="496">
        <v>25.300959369773775</v>
      </c>
      <c r="AN238" s="496">
        <v>99</v>
      </c>
      <c r="AO238" s="496">
        <v>99</v>
      </c>
      <c r="AP238" s="496">
        <v>99</v>
      </c>
      <c r="AQ238" s="496">
        <v>99</v>
      </c>
      <c r="AR238" s="496">
        <v>201.26495726495725</v>
      </c>
      <c r="AS238" s="496">
        <v>31.445658210023026</v>
      </c>
      <c r="AT238" s="496"/>
      <c r="AU238" s="496"/>
    </row>
    <row r="239" spans="1:47">
      <c r="A239" s="496">
        <v>6</v>
      </c>
      <c r="B239" s="496">
        <v>53</v>
      </c>
      <c r="C239" s="496">
        <v>2019</v>
      </c>
      <c r="D239" s="496">
        <v>99</v>
      </c>
      <c r="E239" s="496">
        <v>99</v>
      </c>
      <c r="F239" s="496">
        <v>99</v>
      </c>
      <c r="G239" s="496">
        <v>99</v>
      </c>
      <c r="H239" s="496">
        <v>2</v>
      </c>
      <c r="I239" s="496">
        <v>99</v>
      </c>
      <c r="J239" s="496">
        <v>999</v>
      </c>
      <c r="K239" s="496">
        <v>99</v>
      </c>
      <c r="L239" s="496">
        <v>99</v>
      </c>
      <c r="M239" s="496">
        <v>99</v>
      </c>
      <c r="N239" s="496">
        <v>99</v>
      </c>
      <c r="O239" s="496">
        <v>99</v>
      </c>
      <c r="P239" s="496">
        <v>9999</v>
      </c>
      <c r="Q239" s="496">
        <v>37</v>
      </c>
      <c r="R239" s="496">
        <v>166</v>
      </c>
      <c r="S239" s="496">
        <v>4.210843373493975</v>
      </c>
      <c r="T239" s="496">
        <v>7.4698795180722897</v>
      </c>
      <c r="U239" s="496">
        <v>265.05421686746985</v>
      </c>
      <c r="V239" s="496">
        <v>1.2048192771084336</v>
      </c>
      <c r="W239" s="496">
        <v>71.686746987951807</v>
      </c>
      <c r="X239" s="496">
        <v>5.4216867469879517</v>
      </c>
      <c r="Y239" s="496">
        <v>56.601060701893687</v>
      </c>
      <c r="Z239" s="496">
        <v>0.95570727587210746</v>
      </c>
      <c r="AA239" s="496">
        <v>1.7274352420871213</v>
      </c>
      <c r="AB239" s="496">
        <v>50.655892850799411</v>
      </c>
      <c r="AC239" s="496">
        <v>51.207434028371487</v>
      </c>
      <c r="AD239" s="496">
        <v>48.003181021237154</v>
      </c>
      <c r="AE239" s="496">
        <v>10.842586544741998</v>
      </c>
      <c r="AF239" s="496">
        <v>10.721702220030062</v>
      </c>
      <c r="AG239" s="496">
        <v>692.6927710843371</v>
      </c>
      <c r="AH239" s="496">
        <v>0</v>
      </c>
      <c r="AI239" s="496">
        <v>28.915662650602407</v>
      </c>
      <c r="AJ239" s="496">
        <v>198.28629252463344</v>
      </c>
      <c r="AK239" s="496">
        <v>37.595813867373693</v>
      </c>
      <c r="AL239" s="496">
        <v>12.481593580591181</v>
      </c>
      <c r="AM239" s="496">
        <v>3.5913508513820886</v>
      </c>
      <c r="AN239" s="496">
        <v>99</v>
      </c>
      <c r="AO239" s="496">
        <v>99</v>
      </c>
      <c r="AP239" s="496">
        <v>99</v>
      </c>
      <c r="AQ239" s="496">
        <v>99</v>
      </c>
      <c r="AR239" s="496">
        <v>205.04268292682929</v>
      </c>
      <c r="AS239" s="496">
        <v>30.221706886005631</v>
      </c>
      <c r="AT239" s="496"/>
      <c r="AU239" s="496"/>
    </row>
    <row r="240" spans="1:47">
      <c r="A240" s="496">
        <v>6</v>
      </c>
      <c r="B240" s="496">
        <v>54</v>
      </c>
      <c r="C240" s="496">
        <v>2020</v>
      </c>
      <c r="D240" s="496">
        <v>99</v>
      </c>
      <c r="E240" s="496">
        <v>99</v>
      </c>
      <c r="F240" s="496">
        <v>99</v>
      </c>
      <c r="G240" s="496">
        <v>99</v>
      </c>
      <c r="H240" s="496">
        <v>2</v>
      </c>
      <c r="I240" s="496">
        <v>99</v>
      </c>
      <c r="J240" s="496">
        <v>999</v>
      </c>
      <c r="K240" s="496">
        <v>99</v>
      </c>
      <c r="L240" s="496">
        <v>99</v>
      </c>
      <c r="M240" s="496">
        <v>99</v>
      </c>
      <c r="N240" s="496">
        <v>99</v>
      </c>
      <c r="O240" s="496">
        <v>99</v>
      </c>
      <c r="P240" s="496">
        <v>9999</v>
      </c>
      <c r="Q240" s="496">
        <v>44</v>
      </c>
      <c r="R240" s="496">
        <v>245</v>
      </c>
      <c r="S240" s="496">
        <v>4.6081632653061213</v>
      </c>
      <c r="T240" s="496">
        <v>7.073469387755102</v>
      </c>
      <c r="U240" s="496">
        <v>264.53265306122438</v>
      </c>
      <c r="V240" s="496">
        <v>4.4897959183673448</v>
      </c>
      <c r="W240" s="496">
        <v>60</v>
      </c>
      <c r="X240" s="496">
        <v>8.9795918367346896</v>
      </c>
      <c r="Y240" s="496">
        <v>68.533316753285604</v>
      </c>
      <c r="Z240" s="496">
        <v>1.0811627781866517</v>
      </c>
      <c r="AA240" s="496">
        <v>1.9657034374912536</v>
      </c>
      <c r="AB240" s="496">
        <v>55.792924164123242</v>
      </c>
      <c r="AC240" s="496">
        <v>60.620607333827728</v>
      </c>
      <c r="AD240" s="496">
        <v>54.169602731060223</v>
      </c>
      <c r="AE240" s="496">
        <v>13.491189427312776</v>
      </c>
      <c r="AF240" s="496">
        <v>13.495830682585373</v>
      </c>
      <c r="AG240" s="496">
        <v>711.26141078838157</v>
      </c>
      <c r="AH240" s="496">
        <v>0</v>
      </c>
      <c r="AI240" s="496">
        <v>39.183673469387749</v>
      </c>
      <c r="AJ240" s="496">
        <v>175.84025345448944</v>
      </c>
      <c r="AK240" s="496">
        <v>51.804079613649762</v>
      </c>
      <c r="AL240" s="496">
        <v>16.948436096758243</v>
      </c>
      <c r="AM240" s="496">
        <v>28.507559756674304</v>
      </c>
      <c r="AN240" s="496">
        <v>99</v>
      </c>
      <c r="AO240" s="496">
        <v>99</v>
      </c>
      <c r="AP240" s="496">
        <v>99</v>
      </c>
      <c r="AQ240" s="496">
        <v>99</v>
      </c>
      <c r="AR240" s="496">
        <v>206.30337078651689</v>
      </c>
      <c r="AS240" s="496">
        <v>30.404217341311561</v>
      </c>
      <c r="AT240" s="496"/>
      <c r="AU240" s="496"/>
    </row>
    <row r="241" spans="1:47">
      <c r="A241" s="496">
        <v>6</v>
      </c>
      <c r="B241" s="496">
        <v>55</v>
      </c>
      <c r="C241" s="496">
        <v>2021</v>
      </c>
      <c r="D241" s="496">
        <v>99</v>
      </c>
      <c r="E241" s="496">
        <v>99</v>
      </c>
      <c r="F241" s="496">
        <v>99</v>
      </c>
      <c r="G241" s="496">
        <v>99</v>
      </c>
      <c r="H241" s="496">
        <v>2</v>
      </c>
      <c r="I241" s="496">
        <v>99</v>
      </c>
      <c r="J241" s="496">
        <v>999</v>
      </c>
      <c r="K241" s="496">
        <v>99</v>
      </c>
      <c r="L241" s="496">
        <v>99</v>
      </c>
      <c r="M241" s="496">
        <v>99</v>
      </c>
      <c r="N241" s="496">
        <v>99</v>
      </c>
      <c r="O241" s="496">
        <v>99</v>
      </c>
      <c r="P241" s="496">
        <v>9999</v>
      </c>
      <c r="Q241" s="496">
        <v>71</v>
      </c>
      <c r="R241" s="496">
        <v>356</v>
      </c>
      <c r="S241" s="496">
        <v>4.5842696629213471</v>
      </c>
      <c r="T241" s="496">
        <v>7.1938202247191017</v>
      </c>
      <c r="U241" s="496">
        <v>263.9244382022473</v>
      </c>
      <c r="V241" s="496">
        <v>5.0561797752808992</v>
      </c>
      <c r="W241" s="496">
        <v>65.168539325842715</v>
      </c>
      <c r="X241" s="496">
        <v>8.9887640449438209</v>
      </c>
      <c r="Y241" s="496">
        <v>65.930264857063491</v>
      </c>
      <c r="Z241" s="496">
        <v>1.1593197226894496</v>
      </c>
      <c r="AA241" s="496">
        <v>1.762297406074278</v>
      </c>
      <c r="AB241" s="496">
        <v>58.626122276208065</v>
      </c>
      <c r="AC241" s="496">
        <v>47.574217486451239</v>
      </c>
      <c r="AD241" s="496">
        <v>60.314363613769714</v>
      </c>
      <c r="AE241" s="496">
        <v>15.148936170212764</v>
      </c>
      <c r="AF241" s="496">
        <v>15.0683672892856</v>
      </c>
      <c r="AG241" s="496">
        <v>704.37960339943356</v>
      </c>
      <c r="AH241" s="496">
        <v>0.84269662921348287</v>
      </c>
      <c r="AI241" s="496">
        <v>31.179775280898873</v>
      </c>
      <c r="AJ241" s="496">
        <v>180.01859467335953</v>
      </c>
      <c r="AK241" s="496">
        <v>56.378100018288954</v>
      </c>
      <c r="AL241" s="496">
        <v>37.945491807471527</v>
      </c>
      <c r="AM241" s="496">
        <v>28.576708437284697</v>
      </c>
      <c r="AN241" s="496">
        <v>99</v>
      </c>
      <c r="AO241" s="496">
        <v>99</v>
      </c>
      <c r="AP241" s="496">
        <v>99</v>
      </c>
      <c r="AQ241" s="496">
        <v>99</v>
      </c>
      <c r="AR241" s="496">
        <v>204.47708894878704</v>
      </c>
      <c r="AS241" s="496">
        <v>30.324492958406022</v>
      </c>
      <c r="AT241" s="496"/>
      <c r="AU241" s="496"/>
    </row>
    <row r="242" spans="1:47">
      <c r="A242" s="496">
        <v>6</v>
      </c>
      <c r="B242" s="496">
        <v>56</v>
      </c>
      <c r="C242" s="496">
        <v>2022</v>
      </c>
      <c r="D242" s="496">
        <v>99</v>
      </c>
      <c r="E242" s="496">
        <v>99</v>
      </c>
      <c r="F242" s="496">
        <v>99</v>
      </c>
      <c r="G242" s="496">
        <v>99</v>
      </c>
      <c r="H242" s="496">
        <v>2</v>
      </c>
      <c r="I242" s="496">
        <v>99</v>
      </c>
      <c r="J242" s="496">
        <v>999</v>
      </c>
      <c r="K242" s="496">
        <v>99</v>
      </c>
      <c r="L242" s="496">
        <v>99</v>
      </c>
      <c r="M242" s="496">
        <v>99</v>
      </c>
      <c r="N242" s="496">
        <v>99</v>
      </c>
      <c r="O242" s="496">
        <v>99</v>
      </c>
      <c r="P242" s="496">
        <v>9999</v>
      </c>
      <c r="Q242" s="496">
        <v>78</v>
      </c>
      <c r="R242" s="496">
        <v>355</v>
      </c>
      <c r="S242" s="496">
        <v>4.7830985915492956</v>
      </c>
      <c r="T242" s="496">
        <v>6.929577464788732</v>
      </c>
      <c r="U242" s="496">
        <v>252.25605633802809</v>
      </c>
      <c r="V242" s="496">
        <v>25.352112676056343</v>
      </c>
      <c r="W242" s="496">
        <v>58.309859154929583</v>
      </c>
      <c r="X242" s="496">
        <v>8.169014084507042</v>
      </c>
      <c r="Y242" s="496">
        <v>70.959258584160239</v>
      </c>
      <c r="Z242" s="496">
        <v>1.3133106125085543</v>
      </c>
      <c r="AA242" s="496">
        <v>1.978219028745136</v>
      </c>
      <c r="AB242" s="496">
        <v>55.79849687936931</v>
      </c>
      <c r="AC242" s="496">
        <v>56.012758438079679</v>
      </c>
      <c r="AD242" s="496">
        <v>36.05974378147112</v>
      </c>
      <c r="AE242" s="496">
        <v>13.167655786350148</v>
      </c>
      <c r="AF242" s="496">
        <v>12.764681309949053</v>
      </c>
      <c r="AG242" s="496">
        <v>672.06590257879645</v>
      </c>
      <c r="AH242" s="496">
        <v>0.28169014084507038</v>
      </c>
      <c r="AI242" s="496">
        <v>45.91549295774648</v>
      </c>
      <c r="AJ242" s="496">
        <v>179.8430506788641</v>
      </c>
      <c r="AK242" s="496">
        <v>11.139098013810157</v>
      </c>
      <c r="AL242" s="496">
        <v>-4.8535444396552876</v>
      </c>
      <c r="AM242" s="496">
        <v>9.683876538604876</v>
      </c>
      <c r="AN242" s="496">
        <v>99</v>
      </c>
      <c r="AO242" s="496">
        <v>99</v>
      </c>
      <c r="AP242" s="496">
        <v>99</v>
      </c>
      <c r="AQ242" s="496">
        <v>99</v>
      </c>
      <c r="AR242" s="496">
        <v>200.84240687679076</v>
      </c>
      <c r="AS242" s="496">
        <v>30.531952491534028</v>
      </c>
      <c r="AT242" s="496"/>
      <c r="AU242" s="496"/>
    </row>
    <row r="243" spans="1:47" s="478" customFormat="1">
      <c r="A243" s="496">
        <v>6</v>
      </c>
      <c r="B243" s="496">
        <v>57</v>
      </c>
      <c r="C243" s="496">
        <v>2023</v>
      </c>
      <c r="D243" s="496">
        <v>99</v>
      </c>
      <c r="E243" s="496">
        <v>99</v>
      </c>
      <c r="F243" s="496">
        <v>99</v>
      </c>
      <c r="G243" s="496">
        <v>99</v>
      </c>
      <c r="H243" s="496">
        <v>2</v>
      </c>
      <c r="I243" s="496">
        <v>99</v>
      </c>
      <c r="J243" s="496">
        <v>999</v>
      </c>
      <c r="K243" s="496">
        <v>99</v>
      </c>
      <c r="L243" s="496">
        <v>99</v>
      </c>
      <c r="M243" s="496">
        <v>99</v>
      </c>
      <c r="N243" s="496">
        <v>99</v>
      </c>
      <c r="O243" s="496">
        <v>99</v>
      </c>
      <c r="P243" s="496">
        <v>9999</v>
      </c>
      <c r="Q243" s="496">
        <v>86</v>
      </c>
      <c r="R243" s="496">
        <v>461</v>
      </c>
      <c r="S243" s="496">
        <v>4.4403470715835152</v>
      </c>
      <c r="T243" s="496">
        <v>6.878524945770069</v>
      </c>
      <c r="U243" s="496">
        <v>245.7611713665944</v>
      </c>
      <c r="V243" s="496">
        <v>16.268980477223437</v>
      </c>
      <c r="W243" s="496">
        <v>56.399132321041208</v>
      </c>
      <c r="X243" s="496">
        <v>4.7722342733188716</v>
      </c>
      <c r="Y243" s="496">
        <v>68.399108450371955</v>
      </c>
      <c r="Z243" s="496">
        <v>1.1979823461416812</v>
      </c>
      <c r="AA243" s="496">
        <v>1.7483784845678048</v>
      </c>
      <c r="AB243" s="496">
        <v>54.105648539169422</v>
      </c>
      <c r="AC243" s="496">
        <v>46.641928223775501</v>
      </c>
      <c r="AD243" s="496">
        <v>46.465435187917024</v>
      </c>
      <c r="AE243" s="496">
        <v>26.880466472303205</v>
      </c>
      <c r="AF243" s="496">
        <v>26.081932923036433</v>
      </c>
      <c r="AG243" s="496">
        <v>626.66160520607377</v>
      </c>
      <c r="AH243" s="496">
        <v>0.21691973969631231</v>
      </c>
      <c r="AI243" s="496">
        <v>38.177874186550966</v>
      </c>
      <c r="AJ243" s="496">
        <v>106.16948357072732</v>
      </c>
      <c r="AK243" s="496">
        <v>44.741687985187006</v>
      </c>
      <c r="AL243" s="496">
        <v>30.186028276372287</v>
      </c>
      <c r="AM243" s="496">
        <v>5.8544224909894309</v>
      </c>
      <c r="AN243" s="496">
        <v>99</v>
      </c>
      <c r="AO243" s="496">
        <v>99</v>
      </c>
      <c r="AP243" s="496">
        <v>99</v>
      </c>
      <c r="AQ243" s="496">
        <v>99</v>
      </c>
      <c r="AR243" s="496">
        <v>201.28416485900223</v>
      </c>
      <c r="AS243" s="496">
        <v>29.370796199315393</v>
      </c>
      <c r="AT243" s="496"/>
      <c r="AU243" s="496"/>
    </row>
    <row r="244" spans="1:47" s="478" customFormat="1">
      <c r="A244" s="496">
        <v>6</v>
      </c>
      <c r="B244" s="496">
        <v>58</v>
      </c>
      <c r="C244" s="496">
        <v>2024</v>
      </c>
      <c r="D244" s="496">
        <v>99</v>
      </c>
      <c r="E244" s="496">
        <v>99</v>
      </c>
      <c r="F244" s="496">
        <v>99</v>
      </c>
      <c r="G244" s="496">
        <v>99</v>
      </c>
      <c r="H244" s="496">
        <v>2</v>
      </c>
      <c r="I244" s="496">
        <v>99</v>
      </c>
      <c r="J244" s="496">
        <v>999</v>
      </c>
      <c r="K244" s="496">
        <v>99</v>
      </c>
      <c r="L244" s="496">
        <v>99</v>
      </c>
      <c r="M244" s="496">
        <v>99</v>
      </c>
      <c r="N244" s="496">
        <v>99</v>
      </c>
      <c r="O244" s="496">
        <v>99</v>
      </c>
      <c r="P244" s="496">
        <v>9999</v>
      </c>
      <c r="Q244" s="496">
        <v>102</v>
      </c>
      <c r="R244" s="496">
        <v>556</v>
      </c>
      <c r="S244" s="496">
        <v>4.4640287769784175</v>
      </c>
      <c r="T244" s="496">
        <v>6.9964028776978404</v>
      </c>
      <c r="U244" s="496">
        <v>235.3758992805754</v>
      </c>
      <c r="V244" s="496">
        <v>18.525179856115113</v>
      </c>
      <c r="W244" s="496">
        <v>56.474820143884891</v>
      </c>
      <c r="X244" s="496">
        <v>5.9352517985611506</v>
      </c>
      <c r="Y244" s="496">
        <v>77.666769708783107</v>
      </c>
      <c r="Z244" s="496">
        <v>1.3087149605978936</v>
      </c>
      <c r="AA244" s="496">
        <v>1.9945937749071121</v>
      </c>
      <c r="AB244" s="496">
        <v>69.431651391798226</v>
      </c>
      <c r="AC244" s="496">
        <v>57.431449599345761</v>
      </c>
      <c r="AD244" s="496">
        <v>50.154989216901477</v>
      </c>
      <c r="AE244" s="496">
        <v>34.278668310727497</v>
      </c>
      <c r="AF244" s="496">
        <v>32.578392745520397</v>
      </c>
      <c r="AG244" s="496">
        <v>626.06666666666672</v>
      </c>
      <c r="AH244" s="496">
        <v>0</v>
      </c>
      <c r="AI244" s="496">
        <v>47.302158273381288</v>
      </c>
      <c r="AJ244" s="496">
        <v>116.52659699745701</v>
      </c>
      <c r="AK244" s="496">
        <v>33.994708048166089</v>
      </c>
      <c r="AL244" s="496">
        <v>26.482352386732156</v>
      </c>
      <c r="AM244" s="496">
        <v>15.009073464031461</v>
      </c>
      <c r="AN244" s="496">
        <v>99</v>
      </c>
      <c r="AO244" s="496">
        <v>99</v>
      </c>
      <c r="AP244" s="496">
        <v>99</v>
      </c>
      <c r="AQ244" s="496">
        <v>99</v>
      </c>
      <c r="AR244" s="496">
        <v>197.96216216216212</v>
      </c>
      <c r="AS244" s="496">
        <v>29.2264217415694</v>
      </c>
      <c r="AT244" s="496"/>
      <c r="AU244" s="496"/>
    </row>
    <row r="245" spans="1:47">
      <c r="A245" s="496">
        <v>7</v>
      </c>
      <c r="B245" s="496">
        <v>1</v>
      </c>
      <c r="C245" s="496">
        <v>2024</v>
      </c>
      <c r="D245" s="496">
        <v>99</v>
      </c>
      <c r="E245" s="496">
        <v>99</v>
      </c>
      <c r="F245" s="496">
        <v>99</v>
      </c>
      <c r="G245" s="496">
        <v>1</v>
      </c>
      <c r="H245" s="496">
        <v>1</v>
      </c>
      <c r="I245" s="496">
        <v>99</v>
      </c>
      <c r="J245" s="496">
        <v>999</v>
      </c>
      <c r="K245" s="496">
        <v>99</v>
      </c>
      <c r="L245" s="496">
        <v>99</v>
      </c>
      <c r="M245" s="496">
        <v>99</v>
      </c>
      <c r="N245" s="496">
        <v>99</v>
      </c>
      <c r="O245" s="496">
        <v>99</v>
      </c>
      <c r="P245" s="496">
        <v>9999</v>
      </c>
      <c r="Q245" s="496">
        <v>83</v>
      </c>
      <c r="R245" s="496">
        <v>457</v>
      </c>
      <c r="S245" s="496">
        <v>4.2231947483588623</v>
      </c>
      <c r="T245" s="496">
        <v>6.8249452954048149</v>
      </c>
      <c r="U245" s="496">
        <v>262.20437636761471</v>
      </c>
      <c r="V245" s="496">
        <v>11.597374179431077</v>
      </c>
      <c r="W245" s="496">
        <v>59.299781181619267</v>
      </c>
      <c r="X245" s="496">
        <v>3.7199124726477022</v>
      </c>
      <c r="Y245" s="496">
        <v>60.00707783285101</v>
      </c>
      <c r="Z245" s="496">
        <v>1.0472785777449525</v>
      </c>
      <c r="AA245" s="496">
        <v>1.4851530902915675</v>
      </c>
      <c r="AB245" s="496">
        <v>31.370567503933792</v>
      </c>
      <c r="AC245" s="496">
        <v>34.471010072505429</v>
      </c>
      <c r="AD245" s="496">
        <v>44.014346874252809</v>
      </c>
      <c r="AE245" s="496">
        <v>52.52873563218391</v>
      </c>
      <c r="AF245" s="496">
        <v>55.802402214448307</v>
      </c>
      <c r="AG245" s="496">
        <v>683.97356828193836</v>
      </c>
      <c r="AH245" s="496">
        <v>0</v>
      </c>
      <c r="AI245" s="496">
        <v>25.601750547045956</v>
      </c>
      <c r="AJ245" s="496">
        <v>140.02960419233827</v>
      </c>
      <c r="AK245" s="496">
        <v>55.447168173868349</v>
      </c>
      <c r="AL245" s="496">
        <v>6.0886601336723523</v>
      </c>
      <c r="AM245" s="496">
        <v>-11.209712656282518</v>
      </c>
      <c r="AN245" s="496">
        <v>99</v>
      </c>
      <c r="AO245" s="496">
        <v>99</v>
      </c>
      <c r="AP245" s="496">
        <v>99</v>
      </c>
      <c r="AQ245" s="496">
        <v>99</v>
      </c>
      <c r="AR245" s="496">
        <v>207.35682819383263</v>
      </c>
      <c r="AS245" s="496">
        <v>28.937835128796682</v>
      </c>
      <c r="AT245" s="496"/>
      <c r="AU245" s="496"/>
    </row>
    <row r="246" spans="1:47">
      <c r="A246" s="496">
        <v>7</v>
      </c>
      <c r="B246" s="496">
        <v>2</v>
      </c>
      <c r="C246" s="496">
        <v>2024</v>
      </c>
      <c r="D246" s="496">
        <v>99</v>
      </c>
      <c r="E246" s="496">
        <v>99</v>
      </c>
      <c r="F246" s="496">
        <v>99</v>
      </c>
      <c r="G246" s="496">
        <v>1</v>
      </c>
      <c r="H246" s="496">
        <v>2</v>
      </c>
      <c r="I246" s="496">
        <v>99</v>
      </c>
      <c r="J246" s="496">
        <v>999</v>
      </c>
      <c r="K246" s="496">
        <v>99</v>
      </c>
      <c r="L246" s="496">
        <v>99</v>
      </c>
      <c r="M246" s="496">
        <v>99</v>
      </c>
      <c r="N246" s="496">
        <v>99</v>
      </c>
      <c r="O246" s="496">
        <v>99</v>
      </c>
      <c r="P246" s="496">
        <v>9999</v>
      </c>
      <c r="Q246" s="496">
        <v>73</v>
      </c>
      <c r="R246" s="496">
        <v>413</v>
      </c>
      <c r="S246" s="496">
        <v>4.464891041162228</v>
      </c>
      <c r="T246" s="496">
        <v>6.6489104116222748</v>
      </c>
      <c r="U246" s="496">
        <v>229.80096852300235</v>
      </c>
      <c r="V246" s="496">
        <v>18.644067796610177</v>
      </c>
      <c r="W246" s="496">
        <v>48.426150121065376</v>
      </c>
      <c r="X246" s="496">
        <v>5.5690072639225194</v>
      </c>
      <c r="Y246" s="496">
        <v>80.116790349553597</v>
      </c>
      <c r="Z246" s="496">
        <v>1.3062903504402803</v>
      </c>
      <c r="AA246" s="496">
        <v>1.8253607621702552</v>
      </c>
      <c r="AB246" s="496">
        <v>69.072076536149609</v>
      </c>
      <c r="AC246" s="496">
        <v>54.817476965059754</v>
      </c>
      <c r="AD246" s="496">
        <v>48.580395090838607</v>
      </c>
      <c r="AE246" s="496">
        <v>47.47126436781609</v>
      </c>
      <c r="AF246" s="496">
        <v>44.197597785551693</v>
      </c>
      <c r="AG246" s="496">
        <v>628.45520581113806</v>
      </c>
      <c r="AH246" s="496">
        <v>0</v>
      </c>
      <c r="AI246" s="496">
        <v>55.205811138014525</v>
      </c>
      <c r="AJ246" s="496">
        <v>122.31280524794202</v>
      </c>
      <c r="AK246" s="496">
        <v>34.788294804122799</v>
      </c>
      <c r="AL246" s="496">
        <v>26.215608927701741</v>
      </c>
      <c r="AM246" s="496">
        <v>13.792915353022609</v>
      </c>
      <c r="AN246" s="496">
        <v>99</v>
      </c>
      <c r="AO246" s="496">
        <v>99</v>
      </c>
      <c r="AP246" s="496">
        <v>99</v>
      </c>
      <c r="AQ246" s="496">
        <v>99</v>
      </c>
      <c r="AR246" s="496">
        <v>196.67796610169489</v>
      </c>
      <c r="AS246" s="496">
        <v>28.975250142492403</v>
      </c>
      <c r="AT246" s="496"/>
      <c r="AU246" s="496"/>
    </row>
    <row r="247" spans="1:47">
      <c r="A247" s="496">
        <v>7</v>
      </c>
      <c r="B247" s="496">
        <v>3</v>
      </c>
      <c r="C247" s="496">
        <v>2024</v>
      </c>
      <c r="D247" s="496">
        <v>99</v>
      </c>
      <c r="E247" s="496">
        <v>99</v>
      </c>
      <c r="F247" s="496">
        <v>99</v>
      </c>
      <c r="G247" s="496">
        <v>2</v>
      </c>
      <c r="H247" s="496">
        <v>1</v>
      </c>
      <c r="I247" s="496">
        <v>99</v>
      </c>
      <c r="J247" s="496">
        <v>999</v>
      </c>
      <c r="K247" s="496">
        <v>99</v>
      </c>
      <c r="L247" s="496">
        <v>99</v>
      </c>
      <c r="M247" s="496">
        <v>99</v>
      </c>
      <c r="N247" s="496">
        <v>99</v>
      </c>
      <c r="O247" s="496">
        <v>99</v>
      </c>
      <c r="P247" s="496">
        <v>9999</v>
      </c>
      <c r="Q247" s="496">
        <v>46</v>
      </c>
      <c r="R247" s="496">
        <v>172</v>
      </c>
      <c r="S247" s="496">
        <v>4.424418604651164</v>
      </c>
      <c r="T247" s="496">
        <v>7.1453488372093004</v>
      </c>
      <c r="U247" s="496">
        <v>229.73139534883728</v>
      </c>
      <c r="V247" s="496">
        <v>15.11627906976744</v>
      </c>
      <c r="W247" s="496">
        <v>70.930232558139551</v>
      </c>
      <c r="X247" s="496">
        <v>3.4883720930232553</v>
      </c>
      <c r="Y247" s="496">
        <v>62.078898151685699</v>
      </c>
      <c r="Z247" s="496">
        <v>1.2056491107525904</v>
      </c>
      <c r="AA247" s="496">
        <v>1.6624552434433044</v>
      </c>
      <c r="AB247" s="496">
        <v>37.014362150346763</v>
      </c>
      <c r="AC247" s="496">
        <v>31.291873274108916</v>
      </c>
      <c r="AD247" s="496">
        <v>52.905469972802514</v>
      </c>
      <c r="AE247" s="496">
        <v>91.978609625668454</v>
      </c>
      <c r="AF247" s="496">
        <v>92.123080079454638</v>
      </c>
      <c r="AG247" s="496">
        <v>637.84883720930236</v>
      </c>
      <c r="AH247" s="496">
        <v>0</v>
      </c>
      <c r="AI247" s="496">
        <v>37.209302325581397</v>
      </c>
      <c r="AJ247" s="496">
        <v>146.39620638129216</v>
      </c>
      <c r="AK247" s="496">
        <v>11.41263173610816</v>
      </c>
      <c r="AL247" s="496">
        <v>37.435389492304239</v>
      </c>
      <c r="AM247" s="496">
        <v>0.4876237690478859</v>
      </c>
      <c r="AN247" s="496">
        <v>99</v>
      </c>
      <c r="AO247" s="496">
        <v>99</v>
      </c>
      <c r="AP247" s="496">
        <v>99</v>
      </c>
      <c r="AQ247" s="496">
        <v>99</v>
      </c>
      <c r="AR247" s="496">
        <v>196.33139534883725</v>
      </c>
      <c r="AS247" s="496">
        <v>29.760447230428493</v>
      </c>
      <c r="AT247" s="496"/>
      <c r="AU247" s="496"/>
    </row>
    <row r="248" spans="1:47">
      <c r="A248" s="496">
        <v>7</v>
      </c>
      <c r="B248" s="496">
        <v>4</v>
      </c>
      <c r="C248" s="496">
        <v>2024</v>
      </c>
      <c r="D248" s="496">
        <v>99</v>
      </c>
      <c r="E248" s="496">
        <v>99</v>
      </c>
      <c r="F248" s="496">
        <v>99</v>
      </c>
      <c r="G248" s="496">
        <v>2</v>
      </c>
      <c r="H248" s="496">
        <v>2</v>
      </c>
      <c r="I248" s="496">
        <v>99</v>
      </c>
      <c r="J248" s="496">
        <v>999</v>
      </c>
      <c r="K248" s="496">
        <v>99</v>
      </c>
      <c r="L248" s="496">
        <v>99</v>
      </c>
      <c r="M248" s="496">
        <v>99</v>
      </c>
      <c r="N248" s="496">
        <v>99</v>
      </c>
      <c r="O248" s="496">
        <v>99</v>
      </c>
      <c r="P248" s="496">
        <v>9999</v>
      </c>
      <c r="Q248" s="496">
        <v>5</v>
      </c>
      <c r="R248" s="496">
        <v>15</v>
      </c>
      <c r="S248" s="496">
        <v>3.7333333333333343</v>
      </c>
      <c r="T248" s="496">
        <v>6.6</v>
      </c>
      <c r="U248" s="496">
        <v>225.24000000000004</v>
      </c>
      <c r="V248" s="496">
        <v>0</v>
      </c>
      <c r="W248" s="496">
        <v>60</v>
      </c>
      <c r="X248" s="496">
        <v>0</v>
      </c>
      <c r="Y248" s="496">
        <v>51.354932252575949</v>
      </c>
      <c r="Z248" s="496">
        <v>0.67986926847903684</v>
      </c>
      <c r="AA248" s="496">
        <v>1.4514360704718163</v>
      </c>
      <c r="AB248" s="496">
        <v>67.910385199415401</v>
      </c>
      <c r="AC248" s="496">
        <v>45.018405974896289</v>
      </c>
      <c r="AD248" s="496">
        <v>63.505782576413011</v>
      </c>
      <c r="AE248" s="496">
        <v>8.0213903743315509</v>
      </c>
      <c r="AF248" s="496">
        <v>7.8769199205453617</v>
      </c>
      <c r="AG248" s="496">
        <v>635.86666666666667</v>
      </c>
      <c r="AH248" s="496">
        <v>0</v>
      </c>
      <c r="AI248" s="496">
        <v>6.6666666666666687</v>
      </c>
      <c r="AJ248" s="496">
        <v>77.782488746218192</v>
      </c>
      <c r="AK248" s="496">
        <v>31.469957585141579</v>
      </c>
      <c r="AL248" s="496">
        <v>7.3932147828141748</v>
      </c>
      <c r="AM248" s="496">
        <v>-14.186742262489451</v>
      </c>
      <c r="AN248" s="496">
        <v>99</v>
      </c>
      <c r="AO248" s="496">
        <v>99</v>
      </c>
      <c r="AP248" s="496">
        <v>99</v>
      </c>
      <c r="AQ248" s="496">
        <v>99</v>
      </c>
      <c r="AR248" s="496">
        <v>199.46666666666673</v>
      </c>
      <c r="AS248" s="496">
        <v>27.851437470771877</v>
      </c>
      <c r="AT248" s="496"/>
      <c r="AU248" s="496"/>
    </row>
    <row r="249" spans="1:47">
      <c r="A249" s="496">
        <v>7</v>
      </c>
      <c r="B249" s="496">
        <v>5</v>
      </c>
      <c r="C249" s="496">
        <v>2024</v>
      </c>
      <c r="D249" s="496">
        <v>99</v>
      </c>
      <c r="E249" s="496">
        <v>99</v>
      </c>
      <c r="F249" s="496">
        <v>99</v>
      </c>
      <c r="G249" s="496">
        <v>3</v>
      </c>
      <c r="H249" s="496">
        <v>1</v>
      </c>
      <c r="I249" s="496">
        <v>99</v>
      </c>
      <c r="J249" s="496">
        <v>999</v>
      </c>
      <c r="K249" s="496">
        <v>99</v>
      </c>
      <c r="L249" s="496">
        <v>99</v>
      </c>
      <c r="M249" s="496">
        <v>99</v>
      </c>
      <c r="N249" s="496">
        <v>99</v>
      </c>
      <c r="O249" s="496">
        <v>99</v>
      </c>
      <c r="P249" s="496">
        <v>9999</v>
      </c>
      <c r="Q249" s="496">
        <v>58</v>
      </c>
      <c r="R249" s="496">
        <v>311</v>
      </c>
      <c r="S249" s="496">
        <v>4.2154340836012851</v>
      </c>
      <c r="T249" s="496">
        <v>7.1350482315112549</v>
      </c>
      <c r="U249" s="496">
        <v>257.21800643086806</v>
      </c>
      <c r="V249" s="496">
        <v>8.6816720257234721</v>
      </c>
      <c r="W249" s="496">
        <v>65.594855305466254</v>
      </c>
      <c r="X249" s="496">
        <v>8.360128617363344</v>
      </c>
      <c r="Y249" s="496">
        <v>64.458775658321301</v>
      </c>
      <c r="Z249" s="496">
        <v>1.008908735860139</v>
      </c>
      <c r="AA249" s="496">
        <v>1.9064351796315404</v>
      </c>
      <c r="AB249" s="496">
        <v>48.7098252167495</v>
      </c>
      <c r="AC249" s="496">
        <v>62.498913215258575</v>
      </c>
      <c r="AD249" s="496">
        <v>52.651377297895593</v>
      </c>
      <c r="AE249" s="496">
        <v>70.842824601366758</v>
      </c>
      <c r="AF249" s="496">
        <v>71.057601259222508</v>
      </c>
      <c r="AG249" s="496">
        <v>670.62903225806451</v>
      </c>
      <c r="AH249" s="496">
        <v>0</v>
      </c>
      <c r="AI249" s="496">
        <v>21.543408360128613</v>
      </c>
      <c r="AJ249" s="496">
        <v>162.36444806618749</v>
      </c>
      <c r="AK249" s="496">
        <v>64.788248392512898</v>
      </c>
      <c r="AL249" s="496">
        <v>22.781295545771545</v>
      </c>
      <c r="AM249" s="496">
        <v>11.272499785044698</v>
      </c>
      <c r="AN249" s="496">
        <v>99</v>
      </c>
      <c r="AO249" s="496">
        <v>99</v>
      </c>
      <c r="AP249" s="496">
        <v>99</v>
      </c>
      <c r="AQ249" s="496">
        <v>99</v>
      </c>
      <c r="AR249" s="496">
        <v>205.77419354838716</v>
      </c>
      <c r="AS249" s="496">
        <v>28.946009461378932</v>
      </c>
      <c r="AT249" s="496"/>
      <c r="AU249" s="496"/>
    </row>
    <row r="250" spans="1:47">
      <c r="A250" s="496">
        <v>7</v>
      </c>
      <c r="B250" s="496">
        <v>6</v>
      </c>
      <c r="C250" s="496">
        <v>2024</v>
      </c>
      <c r="D250" s="496">
        <v>99</v>
      </c>
      <c r="E250" s="496">
        <v>99</v>
      </c>
      <c r="F250" s="496">
        <v>99</v>
      </c>
      <c r="G250" s="496">
        <v>3</v>
      </c>
      <c r="H250" s="496">
        <v>2</v>
      </c>
      <c r="I250" s="496">
        <v>99</v>
      </c>
      <c r="J250" s="496">
        <v>999</v>
      </c>
      <c r="K250" s="496">
        <v>99</v>
      </c>
      <c r="L250" s="496">
        <v>99</v>
      </c>
      <c r="M250" s="496">
        <v>99</v>
      </c>
      <c r="N250" s="496">
        <v>99</v>
      </c>
      <c r="O250" s="496">
        <v>99</v>
      </c>
      <c r="P250" s="496">
        <v>9999</v>
      </c>
      <c r="Q250" s="496">
        <v>24</v>
      </c>
      <c r="R250" s="496">
        <v>128</v>
      </c>
      <c r="S250" s="496">
        <v>4.546875</v>
      </c>
      <c r="T250" s="496">
        <v>8.1640625</v>
      </c>
      <c r="U250" s="496">
        <v>254.55156249999999</v>
      </c>
      <c r="V250" s="496">
        <v>20.3125</v>
      </c>
      <c r="W250" s="496">
        <v>82.03125</v>
      </c>
      <c r="X250" s="496">
        <v>7.8125</v>
      </c>
      <c r="Y250" s="496">
        <v>68.575699486469603</v>
      </c>
      <c r="Z250" s="496">
        <v>1.3454749103476438</v>
      </c>
      <c r="AA250" s="496">
        <v>2.1241812531170101</v>
      </c>
      <c r="AB250" s="496">
        <v>73.796543468691183</v>
      </c>
      <c r="AC250" s="496">
        <v>65.048295426434791</v>
      </c>
      <c r="AD250" s="496">
        <v>61.098527422684818</v>
      </c>
      <c r="AE250" s="496">
        <v>29.15717539863325</v>
      </c>
      <c r="AF250" s="496">
        <v>28.94239874077747</v>
      </c>
      <c r="AG250" s="496">
        <v>617.14173228346453</v>
      </c>
      <c r="AH250" s="496">
        <v>0</v>
      </c>
      <c r="AI250" s="496">
        <v>26.5625</v>
      </c>
      <c r="AJ250" s="496">
        <v>99.317333169318474</v>
      </c>
      <c r="AK250" s="496">
        <v>37.165241255469773</v>
      </c>
      <c r="AL250" s="496">
        <v>45.975821506006525</v>
      </c>
      <c r="AM250" s="496">
        <v>23.372848191772341</v>
      </c>
      <c r="AN250" s="496">
        <v>99</v>
      </c>
      <c r="AO250" s="496">
        <v>99</v>
      </c>
      <c r="AP250" s="496">
        <v>99</v>
      </c>
      <c r="AQ250" s="496">
        <v>99</v>
      </c>
      <c r="AR250" s="496">
        <v>201.96062992125979</v>
      </c>
      <c r="AS250" s="496">
        <v>30.205623587874488</v>
      </c>
      <c r="AT250" s="496"/>
      <c r="AU250" s="496"/>
    </row>
    <row r="251" spans="1:47">
      <c r="A251" s="496">
        <v>7</v>
      </c>
      <c r="B251" s="496">
        <v>7</v>
      </c>
      <c r="C251" s="496">
        <v>2024</v>
      </c>
      <c r="D251" s="496">
        <v>99</v>
      </c>
      <c r="E251" s="496">
        <v>99</v>
      </c>
      <c r="F251" s="496">
        <v>99</v>
      </c>
      <c r="G251" s="496">
        <v>4</v>
      </c>
      <c r="H251" s="496">
        <v>1</v>
      </c>
      <c r="I251" s="496">
        <v>99</v>
      </c>
      <c r="J251" s="496">
        <v>999</v>
      </c>
      <c r="K251" s="496">
        <v>99</v>
      </c>
      <c r="L251" s="496">
        <v>99</v>
      </c>
      <c r="M251" s="496">
        <v>99</v>
      </c>
      <c r="N251" s="496">
        <v>99</v>
      </c>
      <c r="O251" s="496">
        <v>99</v>
      </c>
      <c r="P251" s="496">
        <v>9999</v>
      </c>
      <c r="Q251" s="496">
        <v>25</v>
      </c>
      <c r="R251" s="496">
        <v>126</v>
      </c>
      <c r="S251" s="496">
        <v>4.1111111111111116</v>
      </c>
      <c r="T251" s="496">
        <v>6.4603174603174605</v>
      </c>
      <c r="U251" s="496">
        <v>249.99920634920625</v>
      </c>
      <c r="V251" s="496">
        <v>12.698412698412696</v>
      </c>
      <c r="W251" s="496">
        <v>48.412698412698397</v>
      </c>
      <c r="X251" s="496">
        <v>7.9365079365079394</v>
      </c>
      <c r="Y251" s="496">
        <v>71.129702116483827</v>
      </c>
      <c r="Z251" s="496">
        <v>1.2294160584591289</v>
      </c>
      <c r="AA251" s="496">
        <v>2.00258084929151</v>
      </c>
      <c r="AB251" s="496">
        <v>60.865298482228482</v>
      </c>
      <c r="AC251" s="496">
        <v>57.027252677617582</v>
      </c>
      <c r="AD251" s="496">
        <v>40.151670420145699</v>
      </c>
      <c r="AE251" s="496">
        <v>100</v>
      </c>
      <c r="AF251" s="496">
        <v>100</v>
      </c>
      <c r="AG251" s="496">
        <v>710.49206349206349</v>
      </c>
      <c r="AH251" s="496">
        <v>0</v>
      </c>
      <c r="AI251" s="496">
        <v>21.428571428571423</v>
      </c>
      <c r="AJ251" s="496">
        <v>174.95485794331131</v>
      </c>
      <c r="AK251" s="496">
        <v>53.728257211782179</v>
      </c>
      <c r="AL251" s="496">
        <v>24.207351014121016</v>
      </c>
      <c r="AM251" s="496">
        <v>-1.305784456454367</v>
      </c>
      <c r="AN251" s="496">
        <v>99</v>
      </c>
      <c r="AO251" s="496">
        <v>99</v>
      </c>
      <c r="AP251" s="496">
        <v>99</v>
      </c>
      <c r="AQ251" s="496">
        <v>99</v>
      </c>
      <c r="AR251" s="496">
        <v>203.84920634920641</v>
      </c>
      <c r="AS251" s="496">
        <v>28.712369541248723</v>
      </c>
      <c r="AT251" s="496"/>
      <c r="AU251" s="496"/>
    </row>
    <row r="252" spans="1:47">
      <c r="A252" s="496">
        <v>7</v>
      </c>
      <c r="B252" s="496">
        <v>8</v>
      </c>
      <c r="C252" s="496">
        <v>2024</v>
      </c>
      <c r="D252" s="496">
        <v>99</v>
      </c>
      <c r="E252" s="496">
        <v>99</v>
      </c>
      <c r="F252" s="496">
        <v>99</v>
      </c>
      <c r="G252" s="496">
        <v>4</v>
      </c>
      <c r="H252" s="496">
        <v>2</v>
      </c>
      <c r="I252" s="496">
        <v>99</v>
      </c>
      <c r="J252" s="496">
        <v>999</v>
      </c>
      <c r="K252" s="496">
        <v>99</v>
      </c>
      <c r="L252" s="496">
        <v>99</v>
      </c>
      <c r="M252" s="496">
        <v>99</v>
      </c>
      <c r="N252" s="496">
        <v>99</v>
      </c>
      <c r="O252" s="496">
        <v>99</v>
      </c>
      <c r="P252" s="496">
        <v>9999</v>
      </c>
      <c r="Q252" s="496"/>
      <c r="R252" s="496"/>
      <c r="S252" s="496"/>
      <c r="T252" s="496"/>
      <c r="U252" s="496"/>
      <c r="V252" s="496"/>
      <c r="W252" s="496"/>
      <c r="X252" s="496"/>
      <c r="Y252" s="496"/>
      <c r="Z252" s="496"/>
      <c r="AA252" s="496"/>
      <c r="AB252" s="496"/>
      <c r="AC252" s="496"/>
      <c r="AD252" s="496"/>
      <c r="AE252" s="496"/>
      <c r="AF252" s="496"/>
      <c r="AG252" s="496"/>
      <c r="AH252" s="496"/>
      <c r="AI252" s="496"/>
      <c r="AJ252" s="496"/>
      <c r="AK252" s="496"/>
      <c r="AL252" s="496"/>
      <c r="AM252" s="496"/>
      <c r="AN252" s="496">
        <v>99</v>
      </c>
      <c r="AO252" s="496">
        <v>99</v>
      </c>
      <c r="AP252" s="496">
        <v>99</v>
      </c>
      <c r="AQ252" s="496">
        <v>99</v>
      </c>
      <c r="AR252" s="496"/>
      <c r="AS252" s="496"/>
      <c r="AT252" s="496"/>
      <c r="AU252" s="496"/>
    </row>
    <row r="253" spans="1:47">
      <c r="A253" s="496">
        <v>7</v>
      </c>
      <c r="B253" s="496">
        <v>9</v>
      </c>
      <c r="C253" s="496">
        <v>2023</v>
      </c>
      <c r="D253" s="496">
        <v>99</v>
      </c>
      <c r="E253" s="496">
        <v>99</v>
      </c>
      <c r="F253" s="496">
        <v>99</v>
      </c>
      <c r="G253" s="496">
        <v>1</v>
      </c>
      <c r="H253" s="496">
        <v>1</v>
      </c>
      <c r="I253" s="496">
        <v>99</v>
      </c>
      <c r="J253" s="496">
        <v>999</v>
      </c>
      <c r="K253" s="496">
        <v>99</v>
      </c>
      <c r="L253" s="496">
        <v>99</v>
      </c>
      <c r="M253" s="496">
        <v>99</v>
      </c>
      <c r="N253" s="496">
        <v>99</v>
      </c>
      <c r="O253" s="496">
        <v>99</v>
      </c>
      <c r="P253" s="496">
        <v>9999</v>
      </c>
      <c r="Q253" s="496">
        <v>110</v>
      </c>
      <c r="R253" s="496">
        <v>584</v>
      </c>
      <c r="S253" s="496">
        <v>4.441780821917809</v>
      </c>
      <c r="T253" s="496">
        <v>7.3647260273972606</v>
      </c>
      <c r="U253" s="496">
        <v>268.00034246575314</v>
      </c>
      <c r="V253" s="496">
        <v>17.979452054794528</v>
      </c>
      <c r="W253" s="496">
        <v>74.486301369863014</v>
      </c>
      <c r="X253" s="496">
        <v>8.7328767123287676</v>
      </c>
      <c r="Y253" s="496">
        <v>62.995834010056655</v>
      </c>
      <c r="Z253" s="496">
        <v>1.2247592354571899</v>
      </c>
      <c r="AA253" s="496">
        <v>1.5423881568233302</v>
      </c>
      <c r="AB253" s="496">
        <v>38.868948749505989</v>
      </c>
      <c r="AC253" s="496">
        <v>45.944104001510929</v>
      </c>
      <c r="AD253" s="496">
        <v>49.02981780594709</v>
      </c>
      <c r="AE253" s="496">
        <v>63.825136612021865</v>
      </c>
      <c r="AF253" s="496">
        <v>65.821359195536402</v>
      </c>
      <c r="AG253" s="496">
        <v>683.91507798960151</v>
      </c>
      <c r="AH253" s="496">
        <v>0</v>
      </c>
      <c r="AI253" s="496">
        <v>28.595890410958912</v>
      </c>
      <c r="AJ253" s="496">
        <v>158.69506221341953</v>
      </c>
      <c r="AK253" s="496">
        <v>50.775433932700516</v>
      </c>
      <c r="AL253" s="496">
        <v>22.163669870962984</v>
      </c>
      <c r="AM253" s="496">
        <v>-6.3791884289737215</v>
      </c>
      <c r="AN253" s="496">
        <v>99</v>
      </c>
      <c r="AO253" s="496">
        <v>99</v>
      </c>
      <c r="AP253" s="496">
        <v>99</v>
      </c>
      <c r="AQ253" s="496">
        <v>99</v>
      </c>
      <c r="AR253" s="496">
        <v>207.57365684575387</v>
      </c>
      <c r="AS253" s="496">
        <v>29.619013105848396</v>
      </c>
      <c r="AT253" s="496"/>
      <c r="AU253" s="496"/>
    </row>
    <row r="254" spans="1:47">
      <c r="A254" s="496">
        <v>7</v>
      </c>
      <c r="B254" s="496">
        <v>10</v>
      </c>
      <c r="C254" s="496">
        <v>2023</v>
      </c>
      <c r="D254" s="496">
        <v>99</v>
      </c>
      <c r="E254" s="496">
        <v>99</v>
      </c>
      <c r="F254" s="496">
        <v>99</v>
      </c>
      <c r="G254" s="496">
        <v>1</v>
      </c>
      <c r="H254" s="496">
        <v>2</v>
      </c>
      <c r="I254" s="496">
        <v>99</v>
      </c>
      <c r="J254" s="496">
        <v>999</v>
      </c>
      <c r="K254" s="496">
        <v>99</v>
      </c>
      <c r="L254" s="496">
        <v>99</v>
      </c>
      <c r="M254" s="496">
        <v>99</v>
      </c>
      <c r="N254" s="496">
        <v>99</v>
      </c>
      <c r="O254" s="496">
        <v>99</v>
      </c>
      <c r="P254" s="496">
        <v>9999</v>
      </c>
      <c r="Q254" s="496">
        <v>63</v>
      </c>
      <c r="R254" s="496">
        <v>331</v>
      </c>
      <c r="S254" s="496">
        <v>4.6072507552870086</v>
      </c>
      <c r="T254" s="496">
        <v>6.9154078549848945</v>
      </c>
      <c r="U254" s="496">
        <v>245.53202416918433</v>
      </c>
      <c r="V254" s="496">
        <v>20.84592145015106</v>
      </c>
      <c r="W254" s="496">
        <v>56.19335347432024</v>
      </c>
      <c r="X254" s="496">
        <v>6.3444108761329296</v>
      </c>
      <c r="Y254" s="496">
        <v>73.38954378925223</v>
      </c>
      <c r="Z254" s="496">
        <v>1.2375575279585898</v>
      </c>
      <c r="AA254" s="496">
        <v>1.8093675514868015</v>
      </c>
      <c r="AB254" s="496">
        <v>56.858762116896358</v>
      </c>
      <c r="AC254" s="496">
        <v>51.517468401581162</v>
      </c>
      <c r="AD254" s="496">
        <v>42.635469234234009</v>
      </c>
      <c r="AE254" s="496">
        <v>36.174863387978142</v>
      </c>
      <c r="AF254" s="496">
        <v>34.178640804463576</v>
      </c>
      <c r="AG254" s="496">
        <v>621.91540785498512</v>
      </c>
      <c r="AH254" s="496">
        <v>0.30211480362537768</v>
      </c>
      <c r="AI254" s="496">
        <v>46.525679758308158</v>
      </c>
      <c r="AJ254" s="496">
        <v>94.35158955428237</v>
      </c>
      <c r="AK254" s="496">
        <v>54.791399639187993</v>
      </c>
      <c r="AL254" s="496">
        <v>45.828882039793584</v>
      </c>
      <c r="AM254" s="496">
        <v>20.491923976588705</v>
      </c>
      <c r="AN254" s="496">
        <v>99</v>
      </c>
      <c r="AO254" s="496">
        <v>99</v>
      </c>
      <c r="AP254" s="496">
        <v>99</v>
      </c>
      <c r="AQ254" s="496">
        <v>99</v>
      </c>
      <c r="AR254" s="496">
        <v>200.22960725075529</v>
      </c>
      <c r="AS254" s="496">
        <v>29.666036544249952</v>
      </c>
      <c r="AT254" s="496"/>
      <c r="AU254" s="496"/>
    </row>
    <row r="255" spans="1:47">
      <c r="A255" s="496">
        <v>7</v>
      </c>
      <c r="B255" s="496">
        <v>11</v>
      </c>
      <c r="C255" s="496">
        <v>2023</v>
      </c>
      <c r="D255" s="496">
        <v>99</v>
      </c>
      <c r="E255" s="496">
        <v>99</v>
      </c>
      <c r="F255" s="496">
        <v>99</v>
      </c>
      <c r="G255" s="496">
        <v>2</v>
      </c>
      <c r="H255" s="496">
        <v>1</v>
      </c>
      <c r="I255" s="496">
        <v>99</v>
      </c>
      <c r="J255" s="496">
        <v>999</v>
      </c>
      <c r="K255" s="496">
        <v>99</v>
      </c>
      <c r="L255" s="496">
        <v>99</v>
      </c>
      <c r="M255" s="496">
        <v>99</v>
      </c>
      <c r="N255" s="496">
        <v>99</v>
      </c>
      <c r="O255" s="496">
        <v>99</v>
      </c>
      <c r="P255" s="496">
        <v>9999</v>
      </c>
      <c r="Q255" s="496">
        <v>59</v>
      </c>
      <c r="R255" s="496">
        <v>194</v>
      </c>
      <c r="S255" s="496">
        <v>4.3814432989690717</v>
      </c>
      <c r="T255" s="496">
        <v>7.0773195876288657</v>
      </c>
      <c r="U255" s="496">
        <v>222.54742268041224</v>
      </c>
      <c r="V255" s="496">
        <v>14.948453608247425</v>
      </c>
      <c r="W255" s="496">
        <v>64.948453608247419</v>
      </c>
      <c r="X255" s="496">
        <v>3.6082474226804129</v>
      </c>
      <c r="Y255" s="496">
        <v>70.553737058678166</v>
      </c>
      <c r="Z255" s="496">
        <v>1.1437260411017438</v>
      </c>
      <c r="AA255" s="496">
        <v>1.65261462036095</v>
      </c>
      <c r="AB255" s="496">
        <v>48.041852136916908</v>
      </c>
      <c r="AC255" s="496">
        <v>39.228441631305806</v>
      </c>
      <c r="AD255" s="496">
        <v>50.254966312035002</v>
      </c>
      <c r="AE255" s="496">
        <v>85.462555066079275</v>
      </c>
      <c r="AF255" s="496">
        <v>83.491003883104625</v>
      </c>
      <c r="AG255" s="496">
        <v>625.38502673796802</v>
      </c>
      <c r="AH255" s="496">
        <v>0</v>
      </c>
      <c r="AI255" s="496">
        <v>31.443298969072153</v>
      </c>
      <c r="AJ255" s="496">
        <v>159.48510530213957</v>
      </c>
      <c r="AK255" s="496">
        <v>9.1834045868264766</v>
      </c>
      <c r="AL255" s="496">
        <v>35.41231626643949</v>
      </c>
      <c r="AM255" s="496">
        <v>-1.1804385987817239</v>
      </c>
      <c r="AN255" s="496">
        <v>99</v>
      </c>
      <c r="AO255" s="496">
        <v>99</v>
      </c>
      <c r="AP255" s="496">
        <v>99</v>
      </c>
      <c r="AQ255" s="496">
        <v>99</v>
      </c>
      <c r="AR255" s="496">
        <v>193.62566844919783</v>
      </c>
      <c r="AS255" s="496">
        <v>29.476043504529002</v>
      </c>
      <c r="AT255" s="496"/>
      <c r="AU255" s="496"/>
    </row>
    <row r="256" spans="1:47">
      <c r="A256" s="496">
        <v>7</v>
      </c>
      <c r="B256" s="496">
        <v>12</v>
      </c>
      <c r="C256" s="496">
        <v>2023</v>
      </c>
      <c r="D256" s="496">
        <v>99</v>
      </c>
      <c r="E256" s="496">
        <v>99</v>
      </c>
      <c r="F256" s="496">
        <v>99</v>
      </c>
      <c r="G256" s="496">
        <v>2</v>
      </c>
      <c r="H256" s="496">
        <v>2</v>
      </c>
      <c r="I256" s="496">
        <v>99</v>
      </c>
      <c r="J256" s="496">
        <v>999</v>
      </c>
      <c r="K256" s="496">
        <v>99</v>
      </c>
      <c r="L256" s="496">
        <v>99</v>
      </c>
      <c r="M256" s="496">
        <v>99</v>
      </c>
      <c r="N256" s="496">
        <v>99</v>
      </c>
      <c r="O256" s="496">
        <v>99</v>
      </c>
      <c r="P256" s="496">
        <v>9999</v>
      </c>
      <c r="Q256" s="496">
        <v>5</v>
      </c>
      <c r="R256" s="496">
        <v>33</v>
      </c>
      <c r="S256" s="496">
        <v>4.2424242424242431</v>
      </c>
      <c r="T256" s="496">
        <v>7</v>
      </c>
      <c r="U256" s="496">
        <v>258.69696969696957</v>
      </c>
      <c r="V256" s="496">
        <v>9.0909090909090917</v>
      </c>
      <c r="W256" s="496">
        <v>66.666666666666686</v>
      </c>
      <c r="X256" s="496">
        <v>0</v>
      </c>
      <c r="Y256" s="496">
        <v>41.322372580307778</v>
      </c>
      <c r="Z256" s="496">
        <v>0.92212873058805822</v>
      </c>
      <c r="AA256" s="496">
        <v>1.1547005383792519</v>
      </c>
      <c r="AB256" s="496">
        <v>50.699766752531517</v>
      </c>
      <c r="AC256" s="496">
        <v>33.989716903220106</v>
      </c>
      <c r="AD256" s="496">
        <v>82.532145710589248</v>
      </c>
      <c r="AE256" s="496">
        <v>14.537444933920703</v>
      </c>
      <c r="AF256" s="496">
        <v>16.508996116895371</v>
      </c>
      <c r="AG256" s="496">
        <v>659.4848484848485</v>
      </c>
      <c r="AH256" s="496">
        <v>0</v>
      </c>
      <c r="AI256" s="496">
        <v>30.303030303030305</v>
      </c>
      <c r="AJ256" s="496">
        <v>72.934641232021605</v>
      </c>
      <c r="AK256" s="496">
        <v>25.72678130377118</v>
      </c>
      <c r="AL256" s="496">
        <v>-51.346023347164149</v>
      </c>
      <c r="AM256" s="496">
        <v>-39.959948823810031</v>
      </c>
      <c r="AN256" s="496">
        <v>99</v>
      </c>
      <c r="AO256" s="496">
        <v>99</v>
      </c>
      <c r="AP256" s="496">
        <v>99</v>
      </c>
      <c r="AQ256" s="496">
        <v>99</v>
      </c>
      <c r="AR256" s="496">
        <v>205.90909090909088</v>
      </c>
      <c r="AS256" s="496">
        <v>29.484019444516377</v>
      </c>
      <c r="AT256" s="496"/>
      <c r="AU256" s="496"/>
    </row>
    <row r="257" spans="1:47">
      <c r="A257" s="496">
        <v>7</v>
      </c>
      <c r="B257" s="496">
        <v>13</v>
      </c>
      <c r="C257" s="496">
        <v>2023</v>
      </c>
      <c r="D257" s="496">
        <v>99</v>
      </c>
      <c r="E257" s="496">
        <v>99</v>
      </c>
      <c r="F257" s="496">
        <v>99</v>
      </c>
      <c r="G257" s="496">
        <v>3</v>
      </c>
      <c r="H257" s="496">
        <v>1</v>
      </c>
      <c r="I257" s="496">
        <v>99</v>
      </c>
      <c r="J257" s="496">
        <v>999</v>
      </c>
      <c r="K257" s="496">
        <v>99</v>
      </c>
      <c r="L257" s="496">
        <v>99</v>
      </c>
      <c r="M257" s="496">
        <v>99</v>
      </c>
      <c r="N257" s="496">
        <v>99</v>
      </c>
      <c r="O257" s="496">
        <v>99</v>
      </c>
      <c r="P257" s="496">
        <v>9999</v>
      </c>
      <c r="Q257" s="496">
        <v>60</v>
      </c>
      <c r="R257" s="496">
        <v>357</v>
      </c>
      <c r="S257" s="496">
        <v>4.0476190476190474</v>
      </c>
      <c r="T257" s="496">
        <v>6.6974789915966388</v>
      </c>
      <c r="U257" s="496">
        <v>264.58095238095257</v>
      </c>
      <c r="V257" s="496">
        <v>14.00560224089636</v>
      </c>
      <c r="W257" s="496">
        <v>55.742296918767501</v>
      </c>
      <c r="X257" s="496">
        <v>4.201680672268906</v>
      </c>
      <c r="Y257" s="496">
        <v>53.525238699181322</v>
      </c>
      <c r="Z257" s="496">
        <v>1.2548957082677381</v>
      </c>
      <c r="AA257" s="496">
        <v>2.0120976770235512</v>
      </c>
      <c r="AB257" s="496">
        <v>52.265840241376488</v>
      </c>
      <c r="AC257" s="496">
        <v>53.165684470930238</v>
      </c>
      <c r="AD257" s="496">
        <v>55.706051912531763</v>
      </c>
      <c r="AE257" s="496">
        <v>78.634361233480178</v>
      </c>
      <c r="AF257" s="496">
        <v>80.085498782464782</v>
      </c>
      <c r="AG257" s="496">
        <v>727.62359550561791</v>
      </c>
      <c r="AH257" s="496">
        <v>0.28011204481792717</v>
      </c>
      <c r="AI257" s="496">
        <v>17.086834733893557</v>
      </c>
      <c r="AJ257" s="496">
        <v>191.46878733073899</v>
      </c>
      <c r="AK257" s="496">
        <v>31.117855261462196</v>
      </c>
      <c r="AL257" s="496">
        <v>-16.257170862885069</v>
      </c>
      <c r="AM257" s="496">
        <v>-33.339779317263009</v>
      </c>
      <c r="AN257" s="496">
        <v>99</v>
      </c>
      <c r="AO257" s="496">
        <v>99</v>
      </c>
      <c r="AP257" s="496">
        <v>99</v>
      </c>
      <c r="AQ257" s="496">
        <v>99</v>
      </c>
      <c r="AR257" s="496">
        <v>209.03089887640448</v>
      </c>
      <c r="AS257" s="496">
        <v>28.742132810240555</v>
      </c>
      <c r="AT257" s="496"/>
      <c r="AU257" s="496"/>
    </row>
    <row r="258" spans="1:47">
      <c r="A258" s="496">
        <v>7</v>
      </c>
      <c r="B258" s="496">
        <v>14</v>
      </c>
      <c r="C258" s="496">
        <v>2023</v>
      </c>
      <c r="D258" s="496">
        <v>99</v>
      </c>
      <c r="E258" s="496">
        <v>99</v>
      </c>
      <c r="F258" s="496">
        <v>99</v>
      </c>
      <c r="G258" s="496">
        <v>3</v>
      </c>
      <c r="H258" s="496">
        <v>2</v>
      </c>
      <c r="I258" s="496">
        <v>99</v>
      </c>
      <c r="J258" s="496">
        <v>999</v>
      </c>
      <c r="K258" s="496">
        <v>99</v>
      </c>
      <c r="L258" s="496">
        <v>99</v>
      </c>
      <c r="M258" s="496">
        <v>99</v>
      </c>
      <c r="N258" s="496">
        <v>99</v>
      </c>
      <c r="O258" s="496">
        <v>99</v>
      </c>
      <c r="P258" s="496">
        <v>9999</v>
      </c>
      <c r="Q258" s="496">
        <v>18</v>
      </c>
      <c r="R258" s="496">
        <v>97</v>
      </c>
      <c r="S258" s="496">
        <v>3.9381443298969088</v>
      </c>
      <c r="T258" s="496">
        <v>6.7113402061855663</v>
      </c>
      <c r="U258" s="496">
        <v>242.1422680412372</v>
      </c>
      <c r="V258" s="496">
        <v>3.0927835051546393</v>
      </c>
      <c r="W258" s="496">
        <v>53.608247422680435</v>
      </c>
      <c r="X258" s="496">
        <v>1.0309278350515465</v>
      </c>
      <c r="Y258" s="496">
        <v>56.607443383378445</v>
      </c>
      <c r="Z258" s="496">
        <v>0.9719194844859923</v>
      </c>
      <c r="AA258" s="496">
        <v>1.6926692328043398</v>
      </c>
      <c r="AB258" s="496">
        <v>49.250226170697687</v>
      </c>
      <c r="AC258" s="496">
        <v>26.11471175952915</v>
      </c>
      <c r="AD258" s="496">
        <v>59.07318132028864</v>
      </c>
      <c r="AE258" s="496">
        <v>21.365638766519819</v>
      </c>
      <c r="AF258" s="496">
        <v>19.914501217535214</v>
      </c>
      <c r="AG258" s="496">
        <v>631.69072164948454</v>
      </c>
      <c r="AH258" s="496">
        <v>0</v>
      </c>
      <c r="AI258" s="496">
        <v>12.371134020618555</v>
      </c>
      <c r="AJ258" s="496">
        <v>144.61939816733897</v>
      </c>
      <c r="AK258" s="496">
        <v>25.668297466531044</v>
      </c>
      <c r="AL258" s="496">
        <v>5.766880811379659</v>
      </c>
      <c r="AM258" s="496">
        <v>-21.115011361591488</v>
      </c>
      <c r="AN258" s="496">
        <v>99</v>
      </c>
      <c r="AO258" s="496">
        <v>99</v>
      </c>
      <c r="AP258" s="496">
        <v>99</v>
      </c>
      <c r="AQ258" s="496">
        <v>99</v>
      </c>
      <c r="AR258" s="496">
        <v>203.30927835051548</v>
      </c>
      <c r="AS258" s="496">
        <v>28.32480732029504</v>
      </c>
      <c r="AT258" s="496"/>
      <c r="AU258" s="496"/>
    </row>
    <row r="259" spans="1:47">
      <c r="A259" s="496">
        <v>7</v>
      </c>
      <c r="B259" s="496">
        <v>15</v>
      </c>
      <c r="C259" s="496">
        <v>2023</v>
      </c>
      <c r="D259" s="496">
        <v>99</v>
      </c>
      <c r="E259" s="496">
        <v>99</v>
      </c>
      <c r="F259" s="496">
        <v>99</v>
      </c>
      <c r="G259" s="496">
        <v>4</v>
      </c>
      <c r="H259" s="496">
        <v>1</v>
      </c>
      <c r="I259" s="496">
        <v>99</v>
      </c>
      <c r="J259" s="496">
        <v>999</v>
      </c>
      <c r="K259" s="496">
        <v>99</v>
      </c>
      <c r="L259" s="496">
        <v>99</v>
      </c>
      <c r="M259" s="496">
        <v>99</v>
      </c>
      <c r="N259" s="496">
        <v>99</v>
      </c>
      <c r="O259" s="496">
        <v>99</v>
      </c>
      <c r="P259" s="496">
        <v>9999</v>
      </c>
      <c r="Q259" s="496">
        <v>28</v>
      </c>
      <c r="R259" s="496">
        <v>119</v>
      </c>
      <c r="S259" s="496">
        <v>3.6638655462184873</v>
      </c>
      <c r="T259" s="496">
        <v>6.1260504201680659</v>
      </c>
      <c r="U259" s="496">
        <v>226.44453781512601</v>
      </c>
      <c r="V259" s="496">
        <v>3.3613445378151243</v>
      </c>
      <c r="W259" s="496">
        <v>39.495798319327747</v>
      </c>
      <c r="X259" s="496">
        <v>1.6806722689075622</v>
      </c>
      <c r="Y259" s="496">
        <v>66.917037181292272</v>
      </c>
      <c r="Z259" s="496">
        <v>1.1172994973578616</v>
      </c>
      <c r="AA259" s="496">
        <v>1.8082659033697821</v>
      </c>
      <c r="AB259" s="496">
        <v>74.15796875841545</v>
      </c>
      <c r="AC259" s="496">
        <v>63.378328950977256</v>
      </c>
      <c r="AD259" s="496">
        <v>48.681386464636809</v>
      </c>
      <c r="AE259" s="496">
        <v>100</v>
      </c>
      <c r="AF259" s="496">
        <v>100</v>
      </c>
      <c r="AG259" s="496">
        <v>671.67796610169489</v>
      </c>
      <c r="AH259" s="496">
        <v>0</v>
      </c>
      <c r="AI259" s="496">
        <v>6.7226890756302486</v>
      </c>
      <c r="AJ259" s="496">
        <v>168.76359361976293</v>
      </c>
      <c r="AK259" s="496">
        <v>42.006110542209058</v>
      </c>
      <c r="AL259" s="496">
        <v>31.459309255429176</v>
      </c>
      <c r="AM259" s="496">
        <v>0.6262670665966632</v>
      </c>
      <c r="AN259" s="496">
        <v>99</v>
      </c>
      <c r="AO259" s="496">
        <v>99</v>
      </c>
      <c r="AP259" s="496">
        <v>99</v>
      </c>
      <c r="AQ259" s="496">
        <v>99</v>
      </c>
      <c r="AR259" s="496">
        <v>199.88983050847455</v>
      </c>
      <c r="AS259" s="496">
        <v>27.531480415599329</v>
      </c>
      <c r="AT259" s="496"/>
      <c r="AU259" s="496"/>
    </row>
    <row r="260" spans="1:47">
      <c r="A260" s="496">
        <v>7</v>
      </c>
      <c r="B260" s="496">
        <v>16</v>
      </c>
      <c r="C260" s="496">
        <v>2023</v>
      </c>
      <c r="D260" s="496">
        <v>99</v>
      </c>
      <c r="E260" s="496">
        <v>99</v>
      </c>
      <c r="F260" s="496">
        <v>99</v>
      </c>
      <c r="G260" s="496">
        <v>4</v>
      </c>
      <c r="H260" s="496">
        <v>2</v>
      </c>
      <c r="I260" s="496">
        <v>99</v>
      </c>
      <c r="J260" s="496">
        <v>999</v>
      </c>
      <c r="K260" s="496">
        <v>99</v>
      </c>
      <c r="L260" s="496">
        <v>99</v>
      </c>
      <c r="M260" s="496">
        <v>99</v>
      </c>
      <c r="N260" s="496">
        <v>99</v>
      </c>
      <c r="O260" s="496">
        <v>99</v>
      </c>
      <c r="P260" s="496">
        <v>9999</v>
      </c>
      <c r="Q260" s="496"/>
      <c r="R260" s="496"/>
      <c r="S260" s="496"/>
      <c r="T260" s="496"/>
      <c r="U260" s="496"/>
      <c r="V260" s="496"/>
      <c r="W260" s="496"/>
      <c r="X260" s="496"/>
      <c r="Y260" s="496"/>
      <c r="Z260" s="496"/>
      <c r="AA260" s="496"/>
      <c r="AB260" s="496"/>
      <c r="AC260" s="496"/>
      <c r="AD260" s="496"/>
      <c r="AE260" s="496"/>
      <c r="AF260" s="496"/>
      <c r="AG260" s="496"/>
      <c r="AH260" s="496"/>
      <c r="AI260" s="496"/>
      <c r="AJ260" s="496"/>
      <c r="AK260" s="496"/>
      <c r="AL260" s="496"/>
      <c r="AM260" s="496"/>
      <c r="AN260" s="496">
        <v>99</v>
      </c>
      <c r="AO260" s="496">
        <v>99</v>
      </c>
      <c r="AP260" s="496">
        <v>99</v>
      </c>
      <c r="AQ260" s="496">
        <v>99</v>
      </c>
      <c r="AR260" s="496"/>
      <c r="AS260" s="496"/>
      <c r="AT260" s="496"/>
      <c r="AU260" s="496"/>
    </row>
    <row r="261" spans="1:47">
      <c r="A261" s="496">
        <v>7</v>
      </c>
      <c r="B261" s="496">
        <v>17</v>
      </c>
      <c r="C261" s="496">
        <v>2022</v>
      </c>
      <c r="D261" s="496">
        <v>99</v>
      </c>
      <c r="E261" s="496">
        <v>99</v>
      </c>
      <c r="F261" s="496">
        <v>99</v>
      </c>
      <c r="G261" s="496">
        <v>1</v>
      </c>
      <c r="H261" s="496">
        <v>1</v>
      </c>
      <c r="I261" s="496">
        <v>99</v>
      </c>
      <c r="J261" s="496">
        <v>999</v>
      </c>
      <c r="K261" s="496">
        <v>99</v>
      </c>
      <c r="L261" s="496">
        <v>99</v>
      </c>
      <c r="M261" s="496">
        <v>99</v>
      </c>
      <c r="N261" s="496">
        <v>99</v>
      </c>
      <c r="O261" s="496">
        <v>99</v>
      </c>
      <c r="P261" s="496">
        <v>9999</v>
      </c>
      <c r="Q261" s="496">
        <v>194</v>
      </c>
      <c r="R261" s="496">
        <v>1079</v>
      </c>
      <c r="S261" s="496">
        <v>4.3623725671918434</v>
      </c>
      <c r="T261" s="496">
        <v>7.1065801668211313</v>
      </c>
      <c r="U261" s="496">
        <v>269.10174235403167</v>
      </c>
      <c r="V261" s="496">
        <v>15.848007414272477</v>
      </c>
      <c r="W261" s="496">
        <v>66.172381835032425</v>
      </c>
      <c r="X261" s="496">
        <v>7.4142724745134387</v>
      </c>
      <c r="Y261" s="496">
        <v>64.315632496563239</v>
      </c>
      <c r="Z261" s="496">
        <v>1.1764259685698353</v>
      </c>
      <c r="AA261" s="496">
        <v>1.7239369347434748</v>
      </c>
      <c r="AB261" s="496">
        <v>50.826821803249537</v>
      </c>
      <c r="AC261" s="496">
        <v>49.737507865049281</v>
      </c>
      <c r="AD261" s="496">
        <v>52.15581408657934</v>
      </c>
      <c r="AE261" s="496">
        <v>80.163447251114405</v>
      </c>
      <c r="AF261" s="496">
        <v>81.54678867833897</v>
      </c>
      <c r="AG261" s="496">
        <v>680.686567164179</v>
      </c>
      <c r="AH261" s="496">
        <v>0</v>
      </c>
      <c r="AI261" s="496">
        <v>22.613531047265983</v>
      </c>
      <c r="AJ261" s="496">
        <v>151.77462882144451</v>
      </c>
      <c r="AK261" s="496">
        <v>53.827095449606063</v>
      </c>
      <c r="AL261" s="496">
        <v>22.221530834844504</v>
      </c>
      <c r="AM261" s="496">
        <v>3.0480479408275722</v>
      </c>
      <c r="AN261" s="496">
        <v>99</v>
      </c>
      <c r="AO261" s="496">
        <v>99</v>
      </c>
      <c r="AP261" s="496">
        <v>99</v>
      </c>
      <c r="AQ261" s="496">
        <v>99</v>
      </c>
      <c r="AR261" s="496">
        <v>207.79664179104475</v>
      </c>
      <c r="AS261" s="496">
        <v>29.355857712944822</v>
      </c>
      <c r="AT261" s="496"/>
      <c r="AU261" s="496"/>
    </row>
    <row r="262" spans="1:47">
      <c r="A262" s="496">
        <v>7</v>
      </c>
      <c r="B262" s="496">
        <v>18</v>
      </c>
      <c r="C262" s="496">
        <v>2022</v>
      </c>
      <c r="D262" s="496">
        <v>99</v>
      </c>
      <c r="E262" s="496">
        <v>99</v>
      </c>
      <c r="F262" s="496">
        <v>99</v>
      </c>
      <c r="G262" s="496">
        <v>1</v>
      </c>
      <c r="H262" s="496">
        <v>2</v>
      </c>
      <c r="I262" s="496">
        <v>99</v>
      </c>
      <c r="J262" s="496">
        <v>999</v>
      </c>
      <c r="K262" s="496">
        <v>99</v>
      </c>
      <c r="L262" s="496">
        <v>99</v>
      </c>
      <c r="M262" s="496">
        <v>99</v>
      </c>
      <c r="N262" s="496">
        <v>99</v>
      </c>
      <c r="O262" s="496">
        <v>99</v>
      </c>
      <c r="P262" s="496">
        <v>9999</v>
      </c>
      <c r="Q262" s="496">
        <v>57</v>
      </c>
      <c r="R262" s="496">
        <v>267</v>
      </c>
      <c r="S262" s="496">
        <v>4.8277153558052435</v>
      </c>
      <c r="T262" s="496">
        <v>6.8651685393258388</v>
      </c>
      <c r="U262" s="496">
        <v>246.08876404494379</v>
      </c>
      <c r="V262" s="496">
        <v>29.213483146067404</v>
      </c>
      <c r="W262" s="496">
        <v>56.554307116104845</v>
      </c>
      <c r="X262" s="496">
        <v>9.7378277153558095</v>
      </c>
      <c r="Y262" s="496">
        <v>75.222191877842306</v>
      </c>
      <c r="Z262" s="496">
        <v>1.4090064850038588</v>
      </c>
      <c r="AA262" s="496">
        <v>2.0727824822652074</v>
      </c>
      <c r="AB262" s="496">
        <v>61.037552645543919</v>
      </c>
      <c r="AC262" s="496">
        <v>60.024820784019695</v>
      </c>
      <c r="AD262" s="496">
        <v>40.626004221604603</v>
      </c>
      <c r="AE262" s="496">
        <v>19.836552748885588</v>
      </c>
      <c r="AF262" s="496">
        <v>18.453211321661033</v>
      </c>
      <c r="AG262" s="496">
        <v>678.24150943396239</v>
      </c>
      <c r="AH262" s="496">
        <v>0.37453183520599254</v>
      </c>
      <c r="AI262" s="496">
        <v>53.932584269662897</v>
      </c>
      <c r="AJ262" s="496">
        <v>195.40006897698925</v>
      </c>
      <c r="AK262" s="496">
        <v>8.6913371750009336</v>
      </c>
      <c r="AL262" s="496">
        <v>-3.2331843683541495</v>
      </c>
      <c r="AM262" s="496">
        <v>13.32159558813879</v>
      </c>
      <c r="AN262" s="496">
        <v>99</v>
      </c>
      <c r="AO262" s="496">
        <v>99</v>
      </c>
      <c r="AP262" s="496">
        <v>99</v>
      </c>
      <c r="AQ262" s="496">
        <v>99</v>
      </c>
      <c r="AR262" s="496">
        <v>199.06415094339624</v>
      </c>
      <c r="AS262" s="496">
        <v>30.430225050945001</v>
      </c>
      <c r="AT262" s="496"/>
      <c r="AU262" s="496"/>
    </row>
    <row r="263" spans="1:47">
      <c r="A263" s="496">
        <v>7</v>
      </c>
      <c r="B263" s="496">
        <v>19</v>
      </c>
      <c r="C263" s="496">
        <v>2022</v>
      </c>
      <c r="D263" s="496">
        <v>99</v>
      </c>
      <c r="E263" s="496">
        <v>99</v>
      </c>
      <c r="F263" s="496">
        <v>99</v>
      </c>
      <c r="G263" s="496">
        <v>2</v>
      </c>
      <c r="H263" s="496">
        <v>1</v>
      </c>
      <c r="I263" s="496">
        <v>99</v>
      </c>
      <c r="J263" s="496">
        <v>999</v>
      </c>
      <c r="K263" s="496">
        <v>99</v>
      </c>
      <c r="L263" s="496">
        <v>99</v>
      </c>
      <c r="M263" s="496">
        <v>99</v>
      </c>
      <c r="N263" s="496">
        <v>99</v>
      </c>
      <c r="O263" s="496">
        <v>99</v>
      </c>
      <c r="P263" s="496">
        <v>9999</v>
      </c>
      <c r="Q263" s="496">
        <v>92</v>
      </c>
      <c r="R263" s="496">
        <v>330</v>
      </c>
      <c r="S263" s="496">
        <v>4.3030303030303036</v>
      </c>
      <c r="T263" s="496">
        <v>7.0969696969696976</v>
      </c>
      <c r="U263" s="496">
        <v>234.63939393939401</v>
      </c>
      <c r="V263" s="496">
        <v>11.212121212121213</v>
      </c>
      <c r="W263" s="496">
        <v>65.454545454545453</v>
      </c>
      <c r="X263" s="496">
        <v>1.2121212121212122</v>
      </c>
      <c r="Y263" s="496">
        <v>62.393693054393957</v>
      </c>
      <c r="Z263" s="496">
        <v>1.0411196911032576</v>
      </c>
      <c r="AA263" s="496">
        <v>1.7380736198943485</v>
      </c>
      <c r="AB263" s="496">
        <v>42.034059963888637</v>
      </c>
      <c r="AC263" s="496">
        <v>43.454407115630445</v>
      </c>
      <c r="AD263" s="496">
        <v>46.605284856257512</v>
      </c>
      <c r="AE263" s="496">
        <v>93.75</v>
      </c>
      <c r="AF263" s="496">
        <v>92.27830194862851</v>
      </c>
      <c r="AG263" s="496">
        <v>654.48929663608578</v>
      </c>
      <c r="AH263" s="496">
        <v>0</v>
      </c>
      <c r="AI263" s="496">
        <v>24.545454545454543</v>
      </c>
      <c r="AJ263" s="496">
        <v>159.33243489316715</v>
      </c>
      <c r="AK263" s="496">
        <v>33.256510601781891</v>
      </c>
      <c r="AL263" s="496">
        <v>39.902932474211134</v>
      </c>
      <c r="AM263" s="496">
        <v>-15.315836217879788</v>
      </c>
      <c r="AN263" s="496">
        <v>99</v>
      </c>
      <c r="AO263" s="496">
        <v>99</v>
      </c>
      <c r="AP263" s="496">
        <v>99</v>
      </c>
      <c r="AQ263" s="496">
        <v>99</v>
      </c>
      <c r="AR263" s="496">
        <v>197.24770642201835</v>
      </c>
      <c r="AS263" s="496">
        <v>29.761446284196424</v>
      </c>
      <c r="AT263" s="496"/>
      <c r="AU263" s="496"/>
    </row>
    <row r="264" spans="1:47">
      <c r="A264" s="496">
        <v>7</v>
      </c>
      <c r="B264" s="496">
        <v>20</v>
      </c>
      <c r="C264" s="496">
        <v>2022</v>
      </c>
      <c r="D264" s="496">
        <v>99</v>
      </c>
      <c r="E264" s="496">
        <v>99</v>
      </c>
      <c r="F264" s="496">
        <v>99</v>
      </c>
      <c r="G264" s="496">
        <v>2</v>
      </c>
      <c r="H264" s="496">
        <v>2</v>
      </c>
      <c r="I264" s="496">
        <v>99</v>
      </c>
      <c r="J264" s="496">
        <v>999</v>
      </c>
      <c r="K264" s="496">
        <v>99</v>
      </c>
      <c r="L264" s="496">
        <v>99</v>
      </c>
      <c r="M264" s="496">
        <v>99</v>
      </c>
      <c r="N264" s="496">
        <v>99</v>
      </c>
      <c r="O264" s="496">
        <v>99</v>
      </c>
      <c r="P264" s="496">
        <v>9999</v>
      </c>
      <c r="Q264" s="496">
        <v>5</v>
      </c>
      <c r="R264" s="496">
        <v>22</v>
      </c>
      <c r="S264" s="496">
        <v>4.6818181818181808</v>
      </c>
      <c r="T264" s="496">
        <v>7.3636363636363615</v>
      </c>
      <c r="U264" s="496">
        <v>294.51363636363641</v>
      </c>
      <c r="V264" s="496">
        <v>0</v>
      </c>
      <c r="W264" s="496">
        <v>81.818181818181813</v>
      </c>
      <c r="X264" s="496">
        <v>4.5454545454545459</v>
      </c>
      <c r="Y264" s="496">
        <v>43.95554878050141</v>
      </c>
      <c r="Z264" s="496">
        <v>0.69976383265184916</v>
      </c>
      <c r="AA264" s="496">
        <v>1.2264306875665485</v>
      </c>
      <c r="AB264" s="496">
        <v>53.510029884026842</v>
      </c>
      <c r="AC264" s="496">
        <v>69.030428894279595</v>
      </c>
      <c r="AD264" s="496">
        <v>77.038907551739598</v>
      </c>
      <c r="AE264" s="496">
        <v>6.25</v>
      </c>
      <c r="AF264" s="496">
        <v>7.721698051371523</v>
      </c>
      <c r="AG264" s="496">
        <v>652.4545454545455</v>
      </c>
      <c r="AH264" s="496">
        <v>0</v>
      </c>
      <c r="AI264" s="496">
        <v>4.5454545454545459</v>
      </c>
      <c r="AJ264" s="496">
        <v>189.67142097291369</v>
      </c>
      <c r="AK264" s="496">
        <v>36.99153667303672</v>
      </c>
      <c r="AL264" s="496">
        <v>-10.486064157703602</v>
      </c>
      <c r="AM264" s="496">
        <v>-39.343702683312472</v>
      </c>
      <c r="AN264" s="496">
        <v>99</v>
      </c>
      <c r="AO264" s="496">
        <v>99</v>
      </c>
      <c r="AP264" s="496">
        <v>99</v>
      </c>
      <c r="AQ264" s="496">
        <v>99</v>
      </c>
      <c r="AR264" s="496">
        <v>210.22727272727272</v>
      </c>
      <c r="AS264" s="496">
        <v>31.5403353723907</v>
      </c>
      <c r="AT264" s="496"/>
      <c r="AU264" s="496"/>
    </row>
    <row r="265" spans="1:47">
      <c r="A265" s="496">
        <v>7</v>
      </c>
      <c r="B265" s="496">
        <v>21</v>
      </c>
      <c r="C265" s="496">
        <v>2022</v>
      </c>
      <c r="D265" s="496">
        <v>99</v>
      </c>
      <c r="E265" s="496">
        <v>99</v>
      </c>
      <c r="F265" s="496">
        <v>99</v>
      </c>
      <c r="G265" s="496">
        <v>3</v>
      </c>
      <c r="H265" s="496">
        <v>1</v>
      </c>
      <c r="I265" s="496">
        <v>99</v>
      </c>
      <c r="J265" s="496">
        <v>999</v>
      </c>
      <c r="K265" s="496">
        <v>99</v>
      </c>
      <c r="L265" s="496">
        <v>99</v>
      </c>
      <c r="M265" s="496">
        <v>99</v>
      </c>
      <c r="N265" s="496">
        <v>99</v>
      </c>
      <c r="O265" s="496">
        <v>99</v>
      </c>
      <c r="P265" s="496">
        <v>9999</v>
      </c>
      <c r="Q265" s="496">
        <v>122</v>
      </c>
      <c r="R265" s="496">
        <v>736</v>
      </c>
      <c r="S265" s="496">
        <v>4.1684782608695663</v>
      </c>
      <c r="T265" s="496">
        <v>6.7146739130434794</v>
      </c>
      <c r="U265" s="496">
        <v>261.44279891304353</v>
      </c>
      <c r="V265" s="496">
        <v>10.461956521739127</v>
      </c>
      <c r="W265" s="496">
        <v>54.891304347826086</v>
      </c>
      <c r="X265" s="496">
        <v>8.1521739130434785</v>
      </c>
      <c r="Y265" s="496">
        <v>68.922395925423515</v>
      </c>
      <c r="Z265" s="496">
        <v>1.4031741461094618</v>
      </c>
      <c r="AA265" s="496">
        <v>1.8730357543692413</v>
      </c>
      <c r="AB265" s="496">
        <v>60.856439596633166</v>
      </c>
      <c r="AC265" s="496">
        <v>59.480523048844802</v>
      </c>
      <c r="AD265" s="496">
        <v>43.186583017628486</v>
      </c>
      <c r="AE265" s="496">
        <v>91.770573566084778</v>
      </c>
      <c r="AF265" s="496">
        <v>91.722159248535903</v>
      </c>
      <c r="AG265" s="496">
        <v>701.37569832402221</v>
      </c>
      <c r="AH265" s="496">
        <v>0</v>
      </c>
      <c r="AI265" s="496">
        <v>16.032608695652176</v>
      </c>
      <c r="AJ265" s="496">
        <v>204.8625576087228</v>
      </c>
      <c r="AK265" s="496">
        <v>41.778542319856498</v>
      </c>
      <c r="AL265" s="496">
        <v>24.750496619520938</v>
      </c>
      <c r="AM265" s="496">
        <v>-14.756234819365252</v>
      </c>
      <c r="AN265" s="496">
        <v>99</v>
      </c>
      <c r="AO265" s="496">
        <v>99</v>
      </c>
      <c r="AP265" s="496">
        <v>99</v>
      </c>
      <c r="AQ265" s="496">
        <v>99</v>
      </c>
      <c r="AR265" s="496">
        <v>206.19692737430171</v>
      </c>
      <c r="AS265" s="496">
        <v>29.146541523018382</v>
      </c>
      <c r="AT265" s="496"/>
      <c r="AU265" s="496"/>
    </row>
    <row r="266" spans="1:47">
      <c r="A266" s="496">
        <v>7</v>
      </c>
      <c r="B266" s="496">
        <v>22</v>
      </c>
      <c r="C266" s="496">
        <v>2022</v>
      </c>
      <c r="D266" s="496">
        <v>99</v>
      </c>
      <c r="E266" s="496">
        <v>99</v>
      </c>
      <c r="F266" s="496">
        <v>99</v>
      </c>
      <c r="G266" s="496">
        <v>3</v>
      </c>
      <c r="H266" s="496">
        <v>2</v>
      </c>
      <c r="I266" s="496">
        <v>99</v>
      </c>
      <c r="J266" s="496">
        <v>999</v>
      </c>
      <c r="K266" s="496">
        <v>99</v>
      </c>
      <c r="L266" s="496">
        <v>99</v>
      </c>
      <c r="M266" s="496">
        <v>99</v>
      </c>
      <c r="N266" s="496">
        <v>99</v>
      </c>
      <c r="O266" s="496">
        <v>99</v>
      </c>
      <c r="P266" s="496">
        <v>9999</v>
      </c>
      <c r="Q266" s="496">
        <v>16</v>
      </c>
      <c r="R266" s="496">
        <v>66</v>
      </c>
      <c r="S266" s="496">
        <v>4.6363636363636367</v>
      </c>
      <c r="T266" s="496">
        <v>7.045454545454545</v>
      </c>
      <c r="U266" s="496">
        <v>263.11969696969703</v>
      </c>
      <c r="V266" s="496">
        <v>18.181818181818183</v>
      </c>
      <c r="W266" s="496">
        <v>57.575757575757585</v>
      </c>
      <c r="X266" s="496">
        <v>3.0303030303030303</v>
      </c>
      <c r="Y266" s="496">
        <v>51.783155737073209</v>
      </c>
      <c r="Z266" s="496">
        <v>1.0244934245076931</v>
      </c>
      <c r="AA266" s="496">
        <v>1.7531946440869286</v>
      </c>
      <c r="AB266" s="496">
        <v>31.346689550561177</v>
      </c>
      <c r="AC266" s="496">
        <v>25.243207980085248</v>
      </c>
      <c r="AD266" s="496">
        <v>3.4509334369413782</v>
      </c>
      <c r="AE266" s="496">
        <v>8.2294264339152097</v>
      </c>
      <c r="AF266" s="496">
        <v>8.2778407514640993</v>
      </c>
      <c r="AG266" s="496">
        <v>652.62903225806451</v>
      </c>
      <c r="AH266" s="496">
        <v>0</v>
      </c>
      <c r="AI266" s="496">
        <v>27.272727272727277</v>
      </c>
      <c r="AJ266" s="496">
        <v>73.663190324210845</v>
      </c>
      <c r="AK266" s="496">
        <v>64.295326810895006</v>
      </c>
      <c r="AL266" s="496">
        <v>-17.01285584519762</v>
      </c>
      <c r="AM266" s="496">
        <v>-25.992444037038275</v>
      </c>
      <c r="AN266" s="496">
        <v>99</v>
      </c>
      <c r="AO266" s="496">
        <v>99</v>
      </c>
      <c r="AP266" s="496">
        <v>99</v>
      </c>
      <c r="AQ266" s="496">
        <v>99</v>
      </c>
      <c r="AR266" s="496">
        <v>205.11290322580641</v>
      </c>
      <c r="AS266" s="496">
        <v>30.608941981489675</v>
      </c>
      <c r="AT266" s="496"/>
      <c r="AU266" s="496"/>
    </row>
    <row r="267" spans="1:47">
      <c r="A267" s="496">
        <v>7</v>
      </c>
      <c r="B267" s="496">
        <v>23</v>
      </c>
      <c r="C267" s="496">
        <v>2022</v>
      </c>
      <c r="D267" s="496">
        <v>99</v>
      </c>
      <c r="E267" s="496">
        <v>99</v>
      </c>
      <c r="F267" s="496">
        <v>99</v>
      </c>
      <c r="G267" s="496">
        <v>4</v>
      </c>
      <c r="H267" s="496">
        <v>1</v>
      </c>
      <c r="I267" s="496">
        <v>99</v>
      </c>
      <c r="J267" s="496">
        <v>999</v>
      </c>
      <c r="K267" s="496">
        <v>99</v>
      </c>
      <c r="L267" s="496">
        <v>99</v>
      </c>
      <c r="M267" s="496">
        <v>99</v>
      </c>
      <c r="N267" s="496">
        <v>99</v>
      </c>
      <c r="O267" s="496">
        <v>99</v>
      </c>
      <c r="P267" s="496">
        <v>9999</v>
      </c>
      <c r="Q267" s="496">
        <v>55</v>
      </c>
      <c r="R267" s="496">
        <v>196</v>
      </c>
      <c r="S267" s="496">
        <v>4.290816326530611</v>
      </c>
      <c r="T267" s="496">
        <v>6.9387755102040813</v>
      </c>
      <c r="U267" s="496">
        <v>264.22244897959177</v>
      </c>
      <c r="V267" s="496">
        <v>18.367346938775512</v>
      </c>
      <c r="W267" s="496">
        <v>57.142857142857153</v>
      </c>
      <c r="X267" s="496">
        <v>12.755102040816327</v>
      </c>
      <c r="Y267" s="496">
        <v>80.730040852481849</v>
      </c>
      <c r="Z267" s="496">
        <v>1.3747420340346084</v>
      </c>
      <c r="AA267" s="496">
        <v>2.17272671032682</v>
      </c>
      <c r="AB267" s="496">
        <v>66.056370298455633</v>
      </c>
      <c r="AC267" s="496">
        <v>64.588587597906582</v>
      </c>
      <c r="AD267" s="496">
        <v>44.665516410915373</v>
      </c>
      <c r="AE267" s="496">
        <v>100</v>
      </c>
      <c r="AF267" s="496">
        <v>100.00000000000001</v>
      </c>
      <c r="AG267" s="496">
        <v>655.78835978835991</v>
      </c>
      <c r="AH267" s="496">
        <v>0</v>
      </c>
      <c r="AI267" s="496">
        <v>15.816326530612244</v>
      </c>
      <c r="AJ267" s="496">
        <v>197.87120409367037</v>
      </c>
      <c r="AK267" s="496">
        <v>55.156696632450178</v>
      </c>
      <c r="AL267" s="496">
        <v>47.447493183290312</v>
      </c>
      <c r="AM267" s="496">
        <v>17.390955994863003</v>
      </c>
      <c r="AN267" s="496">
        <v>99</v>
      </c>
      <c r="AO267" s="496">
        <v>99</v>
      </c>
      <c r="AP267" s="496">
        <v>99</v>
      </c>
      <c r="AQ267" s="496">
        <v>99</v>
      </c>
      <c r="AR267" s="496">
        <v>205.28571428571425</v>
      </c>
      <c r="AS267" s="496">
        <v>29.292039582330776</v>
      </c>
      <c r="AT267" s="496"/>
      <c r="AU267" s="496"/>
    </row>
    <row r="268" spans="1:47">
      <c r="A268" s="496">
        <v>7</v>
      </c>
      <c r="B268" s="496">
        <v>24</v>
      </c>
      <c r="C268" s="496">
        <v>2022</v>
      </c>
      <c r="D268" s="496">
        <v>99</v>
      </c>
      <c r="E268" s="496">
        <v>99</v>
      </c>
      <c r="F268" s="496">
        <v>99</v>
      </c>
      <c r="G268" s="496">
        <v>4</v>
      </c>
      <c r="H268" s="496">
        <v>2</v>
      </c>
      <c r="I268" s="496">
        <v>99</v>
      </c>
      <c r="J268" s="496">
        <v>999</v>
      </c>
      <c r="K268" s="496">
        <v>99</v>
      </c>
      <c r="L268" s="496">
        <v>99</v>
      </c>
      <c r="M268" s="496">
        <v>99</v>
      </c>
      <c r="N268" s="496">
        <v>99</v>
      </c>
      <c r="O268" s="496">
        <v>99</v>
      </c>
      <c r="P268" s="496">
        <v>9999</v>
      </c>
      <c r="Q268" s="496"/>
      <c r="R268" s="496"/>
      <c r="S268" s="496"/>
      <c r="T268" s="496"/>
      <c r="U268" s="496"/>
      <c r="V268" s="496"/>
      <c r="W268" s="496"/>
      <c r="X268" s="496"/>
      <c r="Y268" s="496"/>
      <c r="Z268" s="496"/>
      <c r="AA268" s="496"/>
      <c r="AB268" s="496"/>
      <c r="AC268" s="496"/>
      <c r="AD268" s="496"/>
      <c r="AE268" s="496"/>
      <c r="AF268" s="496"/>
      <c r="AG268" s="496"/>
      <c r="AH268" s="496"/>
      <c r="AI268" s="496"/>
      <c r="AJ268" s="496"/>
      <c r="AK268" s="496"/>
      <c r="AL268" s="496"/>
      <c r="AM268" s="496"/>
      <c r="AN268" s="496">
        <v>99</v>
      </c>
      <c r="AO268" s="496">
        <v>99</v>
      </c>
      <c r="AP268" s="496">
        <v>99</v>
      </c>
      <c r="AQ268" s="496">
        <v>99</v>
      </c>
      <c r="AR268" s="496"/>
      <c r="AS268" s="496"/>
      <c r="AT268" s="496"/>
      <c r="AU268" s="496"/>
    </row>
    <row r="269" spans="1:47">
      <c r="A269" s="496">
        <v>8</v>
      </c>
      <c r="B269" s="496">
        <v>1</v>
      </c>
      <c r="C269" s="496">
        <v>2024</v>
      </c>
      <c r="D269" s="496">
        <v>99</v>
      </c>
      <c r="E269" s="496">
        <v>99</v>
      </c>
      <c r="F269" s="496">
        <v>99</v>
      </c>
      <c r="G269" s="496">
        <v>99</v>
      </c>
      <c r="H269" s="496">
        <v>99</v>
      </c>
      <c r="I269" s="496">
        <v>6</v>
      </c>
      <c r="J269" s="496">
        <v>999</v>
      </c>
      <c r="K269" s="496">
        <v>99</v>
      </c>
      <c r="L269" s="496">
        <v>99</v>
      </c>
      <c r="M269" s="496">
        <v>99</v>
      </c>
      <c r="N269" s="496">
        <v>99</v>
      </c>
      <c r="O269" s="496">
        <v>99</v>
      </c>
      <c r="P269" s="496">
        <v>9999</v>
      </c>
      <c r="Q269" s="496">
        <v>74</v>
      </c>
      <c r="R269" s="496">
        <v>439</v>
      </c>
      <c r="S269" s="496">
        <v>4.1981776765375844</v>
      </c>
      <c r="T269" s="496">
        <v>6.808656036446469</v>
      </c>
      <c r="U269" s="496">
        <v>265.8145785876992</v>
      </c>
      <c r="V269" s="496">
        <v>11.617312072892936</v>
      </c>
      <c r="W269" s="496">
        <v>59.225512528473807</v>
      </c>
      <c r="X269" s="496">
        <v>3.6446469248291562</v>
      </c>
      <c r="Y269" s="496">
        <v>53.510135005295133</v>
      </c>
      <c r="Z269" s="496">
        <v>1.0410247077928305</v>
      </c>
      <c r="AA269" s="496">
        <v>1.4507300079438463</v>
      </c>
      <c r="AB269" s="496">
        <v>33.453878043275466</v>
      </c>
      <c r="AC269" s="496">
        <v>33.588474422584817</v>
      </c>
      <c r="AD269" s="496">
        <v>42.329987083970487</v>
      </c>
      <c r="AE269" s="496">
        <v>27.065351418002464</v>
      </c>
      <c r="AF269" s="496">
        <v>29.049334474137599</v>
      </c>
      <c r="AG269" s="496">
        <v>685.97247706422013</v>
      </c>
      <c r="AH269" s="496">
        <v>0</v>
      </c>
      <c r="AI269" s="496">
        <v>23.690205011389523</v>
      </c>
      <c r="AJ269" s="496">
        <v>135.17087104884251</v>
      </c>
      <c r="AK269" s="496">
        <v>55.959588175871957</v>
      </c>
      <c r="AL269" s="496">
        <v>7.6363357986859119</v>
      </c>
      <c r="AM269" s="496">
        <v>-11.660158885416728</v>
      </c>
      <c r="AN269" s="496">
        <v>99</v>
      </c>
      <c r="AO269" s="496">
        <v>99</v>
      </c>
      <c r="AP269" s="496">
        <v>99</v>
      </c>
      <c r="AQ269" s="496">
        <v>99</v>
      </c>
      <c r="AR269" s="496">
        <v>208.7935779816514</v>
      </c>
      <c r="AS269" s="496">
        <v>28.87569226027567</v>
      </c>
      <c r="AT269" s="496"/>
      <c r="AU269" s="496"/>
    </row>
    <row r="270" spans="1:47">
      <c r="A270" s="496">
        <v>8</v>
      </c>
      <c r="B270" s="496">
        <v>2</v>
      </c>
      <c r="C270" s="496">
        <v>2024</v>
      </c>
      <c r="D270" s="496">
        <v>99</v>
      </c>
      <c r="E270" s="496">
        <v>99</v>
      </c>
      <c r="F270" s="496">
        <v>99</v>
      </c>
      <c r="G270" s="496">
        <v>99</v>
      </c>
      <c r="H270" s="496">
        <v>99</v>
      </c>
      <c r="I270" s="496">
        <v>24</v>
      </c>
      <c r="J270" s="496">
        <v>999</v>
      </c>
      <c r="K270" s="496">
        <v>99</v>
      </c>
      <c r="L270" s="496">
        <v>99</v>
      </c>
      <c r="M270" s="496">
        <v>99</v>
      </c>
      <c r="N270" s="496">
        <v>99</v>
      </c>
      <c r="O270" s="496">
        <v>99</v>
      </c>
      <c r="P270" s="496">
        <v>9999</v>
      </c>
      <c r="Q270" s="496">
        <v>70</v>
      </c>
      <c r="R270" s="496">
        <v>294</v>
      </c>
      <c r="S270" s="496">
        <v>4.3469387755102051</v>
      </c>
      <c r="T270" s="496">
        <v>7.0850340136054442</v>
      </c>
      <c r="U270" s="496">
        <v>239.3632653061226</v>
      </c>
      <c r="V270" s="496">
        <v>11.224489795918362</v>
      </c>
      <c r="W270" s="496">
        <v>68.367346938775526</v>
      </c>
      <c r="X270" s="496">
        <v>6.8027210884353746</v>
      </c>
      <c r="Y270" s="496">
        <v>71.554065075252581</v>
      </c>
      <c r="Z270" s="496">
        <v>1.1136326610397862</v>
      </c>
      <c r="AA270" s="496">
        <v>1.7052082579335317</v>
      </c>
      <c r="AB270" s="496">
        <v>28.4908034486457</v>
      </c>
      <c r="AC270" s="496">
        <v>45.620225524571403</v>
      </c>
      <c r="AD270" s="496">
        <v>51.106417501025277</v>
      </c>
      <c r="AE270" s="496">
        <v>18.125770653514181</v>
      </c>
      <c r="AF270" s="496">
        <v>17.518531638523712</v>
      </c>
      <c r="AG270" s="496">
        <v>665.21768707482988</v>
      </c>
      <c r="AH270" s="496">
        <v>0</v>
      </c>
      <c r="AI270" s="496">
        <v>32.653061224489797</v>
      </c>
      <c r="AJ270" s="496">
        <v>162.95540131096956</v>
      </c>
      <c r="AK270" s="496">
        <v>40.657359335984353</v>
      </c>
      <c r="AL270" s="496">
        <v>31.141039968680204</v>
      </c>
      <c r="AM270" s="496">
        <v>-7.533243553264918</v>
      </c>
      <c r="AN270" s="496">
        <v>99</v>
      </c>
      <c r="AO270" s="496">
        <v>99</v>
      </c>
      <c r="AP270" s="496">
        <v>99</v>
      </c>
      <c r="AQ270" s="496">
        <v>99</v>
      </c>
      <c r="AR270" s="496">
        <v>199.08843537414964</v>
      </c>
      <c r="AS270" s="496">
        <v>29.541104083183622</v>
      </c>
      <c r="AT270" s="496"/>
      <c r="AU270" s="496"/>
    </row>
    <row r="271" spans="1:47">
      <c r="A271" s="496">
        <v>8</v>
      </c>
      <c r="B271" s="496">
        <v>3</v>
      </c>
      <c r="C271" s="496">
        <v>2024</v>
      </c>
      <c r="D271" s="496">
        <v>99</v>
      </c>
      <c r="E271" s="496">
        <v>99</v>
      </c>
      <c r="F271" s="496">
        <v>99</v>
      </c>
      <c r="G271" s="496">
        <v>99</v>
      </c>
      <c r="H271" s="496">
        <v>99</v>
      </c>
      <c r="I271" s="496">
        <v>49</v>
      </c>
      <c r="J271" s="496">
        <v>999</v>
      </c>
      <c r="K271" s="496">
        <v>99</v>
      </c>
      <c r="L271" s="496">
        <v>99</v>
      </c>
      <c r="M271" s="496">
        <v>99</v>
      </c>
      <c r="N271" s="496">
        <v>99</v>
      </c>
      <c r="O271" s="496">
        <v>99</v>
      </c>
      <c r="P271" s="496">
        <v>9999</v>
      </c>
      <c r="Q271" s="496">
        <v>69</v>
      </c>
      <c r="R271" s="496">
        <v>333</v>
      </c>
      <c r="S271" s="496">
        <v>4.2012012012012008</v>
      </c>
      <c r="T271" s="496">
        <v>6.933933933933937</v>
      </c>
      <c r="U271" s="496">
        <v>251.56306306306311</v>
      </c>
      <c r="V271" s="496">
        <v>11.411411411411404</v>
      </c>
      <c r="W271" s="496">
        <v>59.159159159159181</v>
      </c>
      <c r="X271" s="496">
        <v>6.9069069069069036</v>
      </c>
      <c r="Y271" s="496">
        <v>66.821777115876841</v>
      </c>
      <c r="Z271" s="496">
        <v>1.1250886111509191</v>
      </c>
      <c r="AA271" s="496">
        <v>2.0361201892483405</v>
      </c>
      <c r="AB271" s="496">
        <v>61.234774472110736</v>
      </c>
      <c r="AC271" s="496">
        <v>58.162901131248852</v>
      </c>
      <c r="AD271" s="496">
        <v>49.214204247523689</v>
      </c>
      <c r="AE271" s="496">
        <v>20.530209617755862</v>
      </c>
      <c r="AF271" s="496">
        <v>20.853741141818283</v>
      </c>
      <c r="AG271" s="496">
        <v>671.66566265060237</v>
      </c>
      <c r="AH271" s="496">
        <v>0</v>
      </c>
      <c r="AI271" s="496">
        <v>22.522522522522515</v>
      </c>
      <c r="AJ271" s="496">
        <v>166.45242354160581</v>
      </c>
      <c r="AK271" s="496">
        <v>58.168697411978052</v>
      </c>
      <c r="AL271" s="496">
        <v>16.598105983946198</v>
      </c>
      <c r="AM271" s="496">
        <v>12.6136808207147</v>
      </c>
      <c r="AN271" s="496">
        <v>99</v>
      </c>
      <c r="AO271" s="496">
        <v>99</v>
      </c>
      <c r="AP271" s="496">
        <v>99</v>
      </c>
      <c r="AQ271" s="496">
        <v>99</v>
      </c>
      <c r="AR271" s="496">
        <v>204.27108433734935</v>
      </c>
      <c r="AS271" s="496">
        <v>28.833461269265129</v>
      </c>
      <c r="AT271" s="496"/>
      <c r="AU271" s="496"/>
    </row>
    <row r="272" spans="1:47">
      <c r="A272" s="496">
        <v>8</v>
      </c>
      <c r="B272" s="496">
        <v>4</v>
      </c>
      <c r="C272" s="496">
        <v>2024</v>
      </c>
      <c r="D272" s="496">
        <v>99</v>
      </c>
      <c r="E272" s="496">
        <v>99</v>
      </c>
      <c r="F272" s="496">
        <v>99</v>
      </c>
      <c r="G272" s="496">
        <v>99</v>
      </c>
      <c r="H272" s="496">
        <v>99</v>
      </c>
      <c r="I272" s="496">
        <v>80</v>
      </c>
      <c r="J272" s="496">
        <v>999</v>
      </c>
      <c r="K272" s="496">
        <v>99</v>
      </c>
      <c r="L272" s="496">
        <v>99</v>
      </c>
      <c r="M272" s="496">
        <v>99</v>
      </c>
      <c r="N272" s="496">
        <v>99</v>
      </c>
      <c r="O272" s="496">
        <v>99</v>
      </c>
      <c r="P272" s="496">
        <v>9999</v>
      </c>
      <c r="Q272" s="496">
        <v>13</v>
      </c>
      <c r="R272" s="496">
        <v>48</v>
      </c>
      <c r="S272" s="496">
        <v>4.5</v>
      </c>
      <c r="T272" s="496">
        <v>7.0625</v>
      </c>
      <c r="U272" s="496">
        <v>275.68958333333342</v>
      </c>
      <c r="V272" s="496">
        <v>18.75</v>
      </c>
      <c r="W272" s="496">
        <v>75</v>
      </c>
      <c r="X272" s="496">
        <v>6.25</v>
      </c>
      <c r="Y272" s="496">
        <v>60.415789325526362</v>
      </c>
      <c r="Z272" s="496">
        <v>1.258305739211792</v>
      </c>
      <c r="AA272" s="496">
        <v>1.179799594563981</v>
      </c>
      <c r="AB272" s="496">
        <v>74.722522698745024</v>
      </c>
      <c r="AC272" s="496">
        <v>45.187502040982807</v>
      </c>
      <c r="AD272" s="496">
        <v>51.222079639234366</v>
      </c>
      <c r="AE272" s="496">
        <v>2.9593094944512948</v>
      </c>
      <c r="AF272" s="496">
        <v>3.2942341504920649</v>
      </c>
      <c r="AG272" s="496">
        <v>649.54166666666652</v>
      </c>
      <c r="AH272" s="496">
        <v>0</v>
      </c>
      <c r="AI272" s="496">
        <v>50</v>
      </c>
      <c r="AJ272" s="496">
        <v>74.672886180698683</v>
      </c>
      <c r="AK272" s="496">
        <v>32.527752534121205</v>
      </c>
      <c r="AL272" s="496">
        <v>-0.53502758051343502</v>
      </c>
      <c r="AM272" s="496">
        <v>-0.997750976232744</v>
      </c>
      <c r="AN272" s="496">
        <v>99</v>
      </c>
      <c r="AO272" s="496">
        <v>99</v>
      </c>
      <c r="AP272" s="496">
        <v>99</v>
      </c>
      <c r="AQ272" s="496">
        <v>99</v>
      </c>
      <c r="AR272" s="496">
        <v>210.2708333333334</v>
      </c>
      <c r="AS272" s="496">
        <v>29.246093249625343</v>
      </c>
      <c r="AT272" s="496"/>
      <c r="AU272" s="496"/>
    </row>
    <row r="273" spans="1:47">
      <c r="A273" s="496">
        <v>8</v>
      </c>
      <c r="B273" s="496">
        <v>5</v>
      </c>
      <c r="C273" s="496">
        <v>2024</v>
      </c>
      <c r="D273" s="496">
        <v>99</v>
      </c>
      <c r="E273" s="496">
        <v>99</v>
      </c>
      <c r="F273" s="496">
        <v>99</v>
      </c>
      <c r="G273" s="496">
        <v>99</v>
      </c>
      <c r="H273" s="496">
        <v>99</v>
      </c>
      <c r="I273" s="496">
        <v>81</v>
      </c>
      <c r="J273" s="496">
        <v>999</v>
      </c>
      <c r="K273" s="496">
        <v>99</v>
      </c>
      <c r="L273" s="496">
        <v>99</v>
      </c>
      <c r="M273" s="496">
        <v>99</v>
      </c>
      <c r="N273" s="496">
        <v>99</v>
      </c>
      <c r="O273" s="496">
        <v>99</v>
      </c>
      <c r="P273" s="496">
        <v>9999</v>
      </c>
      <c r="Q273" s="496"/>
      <c r="R273" s="496"/>
      <c r="S273" s="496"/>
      <c r="T273" s="496"/>
      <c r="U273" s="496"/>
      <c r="V273" s="496"/>
      <c r="W273" s="496"/>
      <c r="X273" s="496"/>
      <c r="Y273" s="496"/>
      <c r="Z273" s="496"/>
      <c r="AA273" s="496"/>
      <c r="AB273" s="496"/>
      <c r="AC273" s="496"/>
      <c r="AD273" s="496"/>
      <c r="AE273" s="496"/>
      <c r="AF273" s="496"/>
      <c r="AG273" s="496"/>
      <c r="AH273" s="496"/>
      <c r="AI273" s="496"/>
      <c r="AJ273" s="496"/>
      <c r="AK273" s="496"/>
      <c r="AL273" s="496"/>
      <c r="AM273" s="496"/>
      <c r="AN273" s="496">
        <v>99</v>
      </c>
      <c r="AO273" s="496">
        <v>99</v>
      </c>
      <c r="AP273" s="496">
        <v>99</v>
      </c>
      <c r="AQ273" s="496">
        <v>99</v>
      </c>
      <c r="AR273" s="496"/>
      <c r="AS273" s="496"/>
      <c r="AT273" s="496"/>
      <c r="AU273" s="496"/>
    </row>
    <row r="274" spans="1:47">
      <c r="A274" s="496">
        <v>8</v>
      </c>
      <c r="B274" s="496">
        <v>6</v>
      </c>
      <c r="C274" s="496">
        <v>2024</v>
      </c>
      <c r="D274" s="496">
        <v>99</v>
      </c>
      <c r="E274" s="496">
        <v>99</v>
      </c>
      <c r="F274" s="496">
        <v>99</v>
      </c>
      <c r="G274" s="496">
        <v>99</v>
      </c>
      <c r="H274" s="496">
        <v>99</v>
      </c>
      <c r="I274" s="496">
        <v>83</v>
      </c>
      <c r="J274" s="496">
        <v>999</v>
      </c>
      <c r="K274" s="496">
        <v>99</v>
      </c>
      <c r="L274" s="496">
        <v>99</v>
      </c>
      <c r="M274" s="496">
        <v>99</v>
      </c>
      <c r="N274" s="496">
        <v>99</v>
      </c>
      <c r="O274" s="496">
        <v>99</v>
      </c>
      <c r="P274" s="496">
        <v>9999</v>
      </c>
      <c r="Q274" s="496">
        <v>89</v>
      </c>
      <c r="R274" s="496">
        <v>508</v>
      </c>
      <c r="S274" s="496">
        <v>4.4606299212598435</v>
      </c>
      <c r="T274" s="496">
        <v>6.9901574803149593</v>
      </c>
      <c r="U274" s="496">
        <v>231.5667322834644</v>
      </c>
      <c r="V274" s="496">
        <v>18.503937007874018</v>
      </c>
      <c r="W274" s="496">
        <v>54.724409448818896</v>
      </c>
      <c r="X274" s="496">
        <v>5.9055118110236222</v>
      </c>
      <c r="Y274" s="496">
        <v>78.032892415768742</v>
      </c>
      <c r="Z274" s="496">
        <v>1.3133270535764872</v>
      </c>
      <c r="AA274" s="496">
        <v>2.0548343168460446</v>
      </c>
      <c r="AB274" s="496">
        <v>69.986234358438892</v>
      </c>
      <c r="AC274" s="496">
        <v>58.659113523489253</v>
      </c>
      <c r="AD274" s="496">
        <v>50.426070039508815</v>
      </c>
      <c r="AE274" s="496">
        <v>31.3193588162762</v>
      </c>
      <c r="AF274" s="496">
        <v>29.284158595028327</v>
      </c>
      <c r="AG274" s="496">
        <v>623.84418145956624</v>
      </c>
      <c r="AH274" s="496">
        <v>0</v>
      </c>
      <c r="AI274" s="496">
        <v>47.047244094488192</v>
      </c>
      <c r="AJ274" s="496">
        <v>119.49460214373576</v>
      </c>
      <c r="AK274" s="496">
        <v>33.526510864529193</v>
      </c>
      <c r="AL274" s="496">
        <v>27.390305572978924</v>
      </c>
      <c r="AM274" s="496">
        <v>15.963823352118739</v>
      </c>
      <c r="AN274" s="496">
        <v>99</v>
      </c>
      <c r="AO274" s="496">
        <v>99</v>
      </c>
      <c r="AP274" s="496">
        <v>99</v>
      </c>
      <c r="AQ274" s="496">
        <v>99</v>
      </c>
      <c r="AR274" s="496">
        <v>196.79684418145965</v>
      </c>
      <c r="AS274" s="496">
        <v>29.224559350274177</v>
      </c>
      <c r="AT274" s="496"/>
      <c r="AU274" s="496"/>
    </row>
    <row r="275" spans="1:47">
      <c r="A275" s="496">
        <v>8</v>
      </c>
      <c r="B275" s="496">
        <v>7</v>
      </c>
      <c r="C275" s="496">
        <v>2023</v>
      </c>
      <c r="D275" s="496">
        <v>99</v>
      </c>
      <c r="E275" s="496">
        <v>99</v>
      </c>
      <c r="F275" s="496">
        <v>99</v>
      </c>
      <c r="G275" s="496">
        <v>99</v>
      </c>
      <c r="H275" s="496">
        <v>99</v>
      </c>
      <c r="I275" s="496">
        <v>6</v>
      </c>
      <c r="J275" s="496">
        <v>999</v>
      </c>
      <c r="K275" s="496">
        <v>99</v>
      </c>
      <c r="L275" s="496">
        <v>99</v>
      </c>
      <c r="M275" s="496">
        <v>99</v>
      </c>
      <c r="N275" s="496">
        <v>99</v>
      </c>
      <c r="O275" s="496">
        <v>99</v>
      </c>
      <c r="P275" s="496">
        <v>9999</v>
      </c>
      <c r="Q275" s="496">
        <v>103</v>
      </c>
      <c r="R275" s="496">
        <v>577</v>
      </c>
      <c r="S275" s="496">
        <v>4.3674176776429805</v>
      </c>
      <c r="T275" s="496">
        <v>7.3604852686308497</v>
      </c>
      <c r="U275" s="496">
        <v>271.02599653379536</v>
      </c>
      <c r="V275" s="496">
        <v>16.811091854419406</v>
      </c>
      <c r="W275" s="496">
        <v>74.52339688041593</v>
      </c>
      <c r="X275" s="496">
        <v>8.4922010398613512</v>
      </c>
      <c r="Y275" s="496">
        <v>60.006666152679912</v>
      </c>
      <c r="Z275" s="496">
        <v>1.2350369259908749</v>
      </c>
      <c r="AA275" s="496">
        <v>1.5347048582543066</v>
      </c>
      <c r="AB275" s="496">
        <v>42.326840491020889</v>
      </c>
      <c r="AC275" s="496">
        <v>45.561317354269995</v>
      </c>
      <c r="AD275" s="496">
        <v>51.714366710832785</v>
      </c>
      <c r="AE275" s="496">
        <v>33.644314868804663</v>
      </c>
      <c r="AF275" s="496">
        <v>36.000815866860805</v>
      </c>
      <c r="AG275" s="496">
        <v>702.23333333333358</v>
      </c>
      <c r="AH275" s="496">
        <v>0</v>
      </c>
      <c r="AI275" s="496">
        <v>26.343154246100525</v>
      </c>
      <c r="AJ275" s="496">
        <v>170.29081403595788</v>
      </c>
      <c r="AK275" s="496">
        <v>44.877342270008192</v>
      </c>
      <c r="AL275" s="496">
        <v>12.881001483682422</v>
      </c>
      <c r="AM275" s="496">
        <v>-14.228732185229743</v>
      </c>
      <c r="AN275" s="496">
        <v>99</v>
      </c>
      <c r="AO275" s="496">
        <v>99</v>
      </c>
      <c r="AP275" s="496">
        <v>99</v>
      </c>
      <c r="AQ275" s="496">
        <v>99</v>
      </c>
      <c r="AR275" s="496">
        <v>209.01052631578943</v>
      </c>
      <c r="AS275" s="496">
        <v>29.428300290665479</v>
      </c>
      <c r="AT275" s="496"/>
      <c r="AU275" s="496"/>
    </row>
    <row r="276" spans="1:47">
      <c r="A276" s="496">
        <v>8</v>
      </c>
      <c r="B276" s="496">
        <v>8</v>
      </c>
      <c r="C276" s="496">
        <v>2023</v>
      </c>
      <c r="D276" s="496">
        <v>99</v>
      </c>
      <c r="E276" s="496">
        <v>99</v>
      </c>
      <c r="F276" s="496">
        <v>99</v>
      </c>
      <c r="G276" s="496">
        <v>99</v>
      </c>
      <c r="H276" s="496">
        <v>99</v>
      </c>
      <c r="I276" s="496">
        <v>24</v>
      </c>
      <c r="J276" s="496">
        <v>999</v>
      </c>
      <c r="K276" s="496">
        <v>99</v>
      </c>
      <c r="L276" s="496">
        <v>99</v>
      </c>
      <c r="M276" s="496">
        <v>99</v>
      </c>
      <c r="N276" s="496">
        <v>99</v>
      </c>
      <c r="O276" s="496">
        <v>99</v>
      </c>
      <c r="P276" s="496">
        <v>9999</v>
      </c>
      <c r="Q276" s="496">
        <v>80</v>
      </c>
      <c r="R276" s="496">
        <v>280</v>
      </c>
      <c r="S276" s="496">
        <v>4.3535714285714278</v>
      </c>
      <c r="T276" s="496">
        <v>7.0642857142857114</v>
      </c>
      <c r="U276" s="496">
        <v>235.40749999999997</v>
      </c>
      <c r="V276" s="496">
        <v>14.642857142857141</v>
      </c>
      <c r="W276" s="496">
        <v>64.64285714285711</v>
      </c>
      <c r="X276" s="496">
        <v>5.3571428571428559</v>
      </c>
      <c r="Y276" s="496">
        <v>73.91466880923312</v>
      </c>
      <c r="Z276" s="496">
        <v>1.0986947265008675</v>
      </c>
      <c r="AA276" s="496">
        <v>1.5910944763442143</v>
      </c>
      <c r="AB276" s="496">
        <v>34.259461444426123</v>
      </c>
      <c r="AC276" s="496">
        <v>37.114074372631407</v>
      </c>
      <c r="AD276" s="496">
        <v>51.613547020204088</v>
      </c>
      <c r="AE276" s="496">
        <v>16.326530612244898</v>
      </c>
      <c r="AF276" s="496">
        <v>15.174133705476661</v>
      </c>
      <c r="AG276" s="496">
        <v>646.57509157509139</v>
      </c>
      <c r="AH276" s="496">
        <v>0</v>
      </c>
      <c r="AI276" s="496">
        <v>27.5</v>
      </c>
      <c r="AJ276" s="496">
        <v>160.26352737728303</v>
      </c>
      <c r="AK276" s="496">
        <v>35.21772113463355</v>
      </c>
      <c r="AL276" s="496">
        <v>29.332837073446761</v>
      </c>
      <c r="AM276" s="496">
        <v>-6.7727454729674959</v>
      </c>
      <c r="AN276" s="496">
        <v>99</v>
      </c>
      <c r="AO276" s="496">
        <v>99</v>
      </c>
      <c r="AP276" s="496">
        <v>99</v>
      </c>
      <c r="AQ276" s="496">
        <v>99</v>
      </c>
      <c r="AR276" s="496">
        <v>197.36263736263737</v>
      </c>
      <c r="AS276" s="496">
        <v>29.546595607893504</v>
      </c>
      <c r="AT276" s="496"/>
      <c r="AU276" s="496"/>
    </row>
    <row r="277" spans="1:47">
      <c r="A277" s="496">
        <v>8</v>
      </c>
      <c r="B277" s="496">
        <v>9</v>
      </c>
      <c r="C277" s="496">
        <v>2023</v>
      </c>
      <c r="D277" s="496">
        <v>99</v>
      </c>
      <c r="E277" s="496">
        <v>99</v>
      </c>
      <c r="F277" s="496">
        <v>99</v>
      </c>
      <c r="G277" s="496">
        <v>99</v>
      </c>
      <c r="H277" s="496">
        <v>99</v>
      </c>
      <c r="I277" s="496">
        <v>49</v>
      </c>
      <c r="J277" s="496">
        <v>999</v>
      </c>
      <c r="K277" s="496">
        <v>99</v>
      </c>
      <c r="L277" s="496">
        <v>99</v>
      </c>
      <c r="M277" s="496">
        <v>99</v>
      </c>
      <c r="N277" s="496">
        <v>99</v>
      </c>
      <c r="O277" s="496">
        <v>99</v>
      </c>
      <c r="P277" s="496">
        <v>9999</v>
      </c>
      <c r="Q277" s="496">
        <v>79</v>
      </c>
      <c r="R277" s="496">
        <v>397</v>
      </c>
      <c r="S277" s="496">
        <v>3.9949622166246863</v>
      </c>
      <c r="T277" s="496">
        <v>6.4710327455919412</v>
      </c>
      <c r="U277" s="496">
        <v>248.84785894206561</v>
      </c>
      <c r="V277" s="496">
        <v>12.594458438287152</v>
      </c>
      <c r="W277" s="496">
        <v>49.370277078085643</v>
      </c>
      <c r="X277" s="496">
        <v>2.770780856423174</v>
      </c>
      <c r="Y277" s="496">
        <v>59.249242375882574</v>
      </c>
      <c r="Z277" s="496">
        <v>1.2952051901990336</v>
      </c>
      <c r="AA277" s="496">
        <v>2.0698853547477598</v>
      </c>
      <c r="AB277" s="496">
        <v>62.572217223983984</v>
      </c>
      <c r="AC277" s="496">
        <v>57.559359721435442</v>
      </c>
      <c r="AD277" s="496">
        <v>53.737401844710462</v>
      </c>
      <c r="AE277" s="496">
        <v>23.148688046647234</v>
      </c>
      <c r="AF277" s="496">
        <v>22.743117504626095</v>
      </c>
      <c r="AG277" s="496">
        <v>691.31645569620241</v>
      </c>
      <c r="AH277" s="496">
        <v>0.25188916876574302</v>
      </c>
      <c r="AI277" s="496">
        <v>17.128463476070529</v>
      </c>
      <c r="AJ277" s="496">
        <v>180.73779485404751</v>
      </c>
      <c r="AK277" s="496">
        <v>31.713481156282924</v>
      </c>
      <c r="AL277" s="496">
        <v>-5.194426571085824</v>
      </c>
      <c r="AM277" s="496">
        <v>-20.642418940830744</v>
      </c>
      <c r="AN277" s="496">
        <v>99</v>
      </c>
      <c r="AO277" s="496">
        <v>99</v>
      </c>
      <c r="AP277" s="496">
        <v>99</v>
      </c>
      <c r="AQ277" s="496">
        <v>99</v>
      </c>
      <c r="AR277" s="496">
        <v>204.97215189873421</v>
      </c>
      <c r="AS277" s="496">
        <v>28.462665570312808</v>
      </c>
      <c r="AT277" s="496"/>
      <c r="AU277" s="496"/>
    </row>
    <row r="278" spans="1:47">
      <c r="A278" s="496">
        <v>8</v>
      </c>
      <c r="B278" s="496">
        <v>10</v>
      </c>
      <c r="C278" s="496">
        <v>2023</v>
      </c>
      <c r="D278" s="496">
        <v>99</v>
      </c>
      <c r="E278" s="496">
        <v>99</v>
      </c>
      <c r="F278" s="496">
        <v>99</v>
      </c>
      <c r="G278" s="496">
        <v>99</v>
      </c>
      <c r="H278" s="496">
        <v>99</v>
      </c>
      <c r="I278" s="496">
        <v>80</v>
      </c>
      <c r="J278" s="496">
        <v>999</v>
      </c>
      <c r="K278" s="496">
        <v>99</v>
      </c>
      <c r="L278" s="496">
        <v>99</v>
      </c>
      <c r="M278" s="496">
        <v>99</v>
      </c>
      <c r="N278" s="496">
        <v>99</v>
      </c>
      <c r="O278" s="496">
        <v>99</v>
      </c>
      <c r="P278" s="496">
        <v>9999</v>
      </c>
      <c r="Q278" s="496">
        <v>17</v>
      </c>
      <c r="R278" s="496">
        <v>64</v>
      </c>
      <c r="S278" s="496">
        <v>4.078125</v>
      </c>
      <c r="T278" s="496">
        <v>6.484375</v>
      </c>
      <c r="U278" s="496">
        <v>236.953125</v>
      </c>
      <c r="V278" s="496">
        <v>4.6875</v>
      </c>
      <c r="W278" s="496">
        <v>51.5625</v>
      </c>
      <c r="X278" s="496">
        <v>1.5625</v>
      </c>
      <c r="Y278" s="496">
        <v>64.51924124038031</v>
      </c>
      <c r="Z278" s="496">
        <v>0.88925332969576254</v>
      </c>
      <c r="AA278" s="496">
        <v>1.4251336286029461</v>
      </c>
      <c r="AB278" s="496">
        <v>31.409462965675637</v>
      </c>
      <c r="AC278" s="496">
        <v>57.344458496181261</v>
      </c>
      <c r="AD278" s="496">
        <v>56.194704648733513</v>
      </c>
      <c r="AE278" s="496">
        <v>3.7317784256559752</v>
      </c>
      <c r="AF278" s="496">
        <v>3.4911458647475095</v>
      </c>
      <c r="AG278" s="496">
        <v>628.328125</v>
      </c>
      <c r="AH278" s="496">
        <v>0</v>
      </c>
      <c r="AI278" s="496">
        <v>40.625</v>
      </c>
      <c r="AJ278" s="496">
        <v>92.029386388176988</v>
      </c>
      <c r="AK278" s="496">
        <v>62.965259902210384</v>
      </c>
      <c r="AL278" s="496">
        <v>20.572497818089602</v>
      </c>
      <c r="AM278" s="496">
        <v>-15.91647422023166</v>
      </c>
      <c r="AN278" s="496">
        <v>99</v>
      </c>
      <c r="AO278" s="496">
        <v>99</v>
      </c>
      <c r="AP278" s="496">
        <v>99</v>
      </c>
      <c r="AQ278" s="496">
        <v>99</v>
      </c>
      <c r="AR278" s="496">
        <v>201.15625</v>
      </c>
      <c r="AS278" s="496">
        <v>28.290538354873121</v>
      </c>
      <c r="AT278" s="496"/>
      <c r="AU278" s="496"/>
    </row>
    <row r="279" spans="1:47">
      <c r="A279" s="496">
        <v>8</v>
      </c>
      <c r="B279" s="496">
        <v>11</v>
      </c>
      <c r="C279" s="496">
        <v>2023</v>
      </c>
      <c r="D279" s="496">
        <v>99</v>
      </c>
      <c r="E279" s="496">
        <v>99</v>
      </c>
      <c r="F279" s="496">
        <v>99</v>
      </c>
      <c r="G279" s="496">
        <v>99</v>
      </c>
      <c r="H279" s="496">
        <v>99</v>
      </c>
      <c r="I279" s="496">
        <v>81</v>
      </c>
      <c r="J279" s="496">
        <v>999</v>
      </c>
      <c r="K279" s="496">
        <v>99</v>
      </c>
      <c r="L279" s="496">
        <v>99</v>
      </c>
      <c r="M279" s="496">
        <v>99</v>
      </c>
      <c r="N279" s="496">
        <v>99</v>
      </c>
      <c r="O279" s="496">
        <v>99</v>
      </c>
      <c r="P279" s="496">
        <v>9999</v>
      </c>
      <c r="Q279" s="496"/>
      <c r="R279" s="496"/>
      <c r="S279" s="496"/>
      <c r="T279" s="496"/>
      <c r="U279" s="496"/>
      <c r="V279" s="496"/>
      <c r="W279" s="496"/>
      <c r="X279" s="496"/>
      <c r="Y279" s="496"/>
      <c r="Z279" s="496"/>
      <c r="AA279" s="496"/>
      <c r="AB279" s="496"/>
      <c r="AC279" s="496"/>
      <c r="AD279" s="496"/>
      <c r="AE279" s="496"/>
      <c r="AF279" s="496"/>
      <c r="AG279" s="496"/>
      <c r="AH279" s="496"/>
      <c r="AI279" s="496"/>
      <c r="AJ279" s="496"/>
      <c r="AK279" s="496"/>
      <c r="AL279" s="496"/>
      <c r="AM279" s="496"/>
      <c r="AN279" s="496">
        <v>99</v>
      </c>
      <c r="AO279" s="496">
        <v>99</v>
      </c>
      <c r="AP279" s="496">
        <v>99</v>
      </c>
      <c r="AQ279" s="496">
        <v>99</v>
      </c>
      <c r="AR279" s="496"/>
      <c r="AS279" s="496"/>
      <c r="AT279" s="496"/>
      <c r="AU279" s="496"/>
    </row>
    <row r="280" spans="1:47">
      <c r="A280" s="496">
        <v>8</v>
      </c>
      <c r="B280" s="496">
        <v>12</v>
      </c>
      <c r="C280" s="496">
        <v>2023</v>
      </c>
      <c r="D280" s="496">
        <v>99</v>
      </c>
      <c r="E280" s="496">
        <v>99</v>
      </c>
      <c r="F280" s="496">
        <v>99</v>
      </c>
      <c r="G280" s="496">
        <v>99</v>
      </c>
      <c r="H280" s="496">
        <v>99</v>
      </c>
      <c r="I280" s="496">
        <v>83</v>
      </c>
      <c r="J280" s="496">
        <v>999</v>
      </c>
      <c r="K280" s="496">
        <v>99</v>
      </c>
      <c r="L280" s="496">
        <v>99</v>
      </c>
      <c r="M280" s="496">
        <v>99</v>
      </c>
      <c r="N280" s="496">
        <v>99</v>
      </c>
      <c r="O280" s="496">
        <v>99</v>
      </c>
      <c r="P280" s="496">
        <v>9999</v>
      </c>
      <c r="Q280" s="496">
        <v>69</v>
      </c>
      <c r="R280" s="496">
        <v>397</v>
      </c>
      <c r="S280" s="496">
        <v>4.4987405541561714</v>
      </c>
      <c r="T280" s="496">
        <v>6.9420654911838806</v>
      </c>
      <c r="U280" s="496">
        <v>247.18110831234264</v>
      </c>
      <c r="V280" s="496">
        <v>18.136020151133497</v>
      </c>
      <c r="W280" s="496">
        <v>57.178841309823682</v>
      </c>
      <c r="X280" s="496">
        <v>5.2896725440806049</v>
      </c>
      <c r="Y280" s="496">
        <v>68.898848727322274</v>
      </c>
      <c r="Z280" s="496">
        <v>1.2306429380613195</v>
      </c>
      <c r="AA280" s="496">
        <v>1.7869295297592236</v>
      </c>
      <c r="AB280" s="496">
        <v>56.586288740028301</v>
      </c>
      <c r="AC280" s="496">
        <v>45.176244813384201</v>
      </c>
      <c r="AD280" s="496">
        <v>44.95495959873611</v>
      </c>
      <c r="AE280" s="496">
        <v>23.148688046647234</v>
      </c>
      <c r="AF280" s="496">
        <v>22.59078705828891</v>
      </c>
      <c r="AG280" s="496">
        <v>626.39294710327442</v>
      </c>
      <c r="AH280" s="496">
        <v>0.25188916876574302</v>
      </c>
      <c r="AI280" s="496">
        <v>37.783375314861473</v>
      </c>
      <c r="AJ280" s="496">
        <v>108.2738935329546</v>
      </c>
      <c r="AK280" s="496">
        <v>42.532747685197045</v>
      </c>
      <c r="AL280" s="496">
        <v>31.44488956991303</v>
      </c>
      <c r="AM280" s="496">
        <v>8.1498851836201158</v>
      </c>
      <c r="AN280" s="496">
        <v>99</v>
      </c>
      <c r="AO280" s="496">
        <v>99</v>
      </c>
      <c r="AP280" s="496">
        <v>99</v>
      </c>
      <c r="AQ280" s="496">
        <v>99</v>
      </c>
      <c r="AR280" s="496">
        <v>201.30478589420656</v>
      </c>
      <c r="AS280" s="496">
        <v>29.544943559628511</v>
      </c>
      <c r="AT280" s="496"/>
      <c r="AU280" s="496"/>
    </row>
    <row r="281" spans="1:47">
      <c r="A281" s="496">
        <v>8</v>
      </c>
      <c r="B281" s="496">
        <v>13</v>
      </c>
      <c r="C281" s="496">
        <v>2022</v>
      </c>
      <c r="D281" s="496">
        <v>99</v>
      </c>
      <c r="E281" s="496">
        <v>99</v>
      </c>
      <c r="F281" s="496">
        <v>99</v>
      </c>
      <c r="G281" s="496">
        <v>99</v>
      </c>
      <c r="H281" s="496">
        <v>99</v>
      </c>
      <c r="I281" s="496">
        <v>6</v>
      </c>
      <c r="J281" s="496">
        <v>999</v>
      </c>
      <c r="K281" s="496">
        <v>99</v>
      </c>
      <c r="L281" s="496">
        <v>99</v>
      </c>
      <c r="M281" s="496">
        <v>99</v>
      </c>
      <c r="N281" s="496">
        <v>99</v>
      </c>
      <c r="O281" s="496">
        <v>99</v>
      </c>
      <c r="P281" s="496">
        <v>9999</v>
      </c>
      <c r="Q281" s="496">
        <v>178</v>
      </c>
      <c r="R281" s="496">
        <v>1004</v>
      </c>
      <c r="S281" s="496">
        <v>4.3725099601593627</v>
      </c>
      <c r="T281" s="496">
        <v>7.117529880478088</v>
      </c>
      <c r="U281" s="496">
        <v>272.68942231075704</v>
      </c>
      <c r="V281" s="496">
        <v>15.836653386454181</v>
      </c>
      <c r="W281" s="496">
        <v>65.737051792828694</v>
      </c>
      <c r="X281" s="496">
        <v>8.067729083665343</v>
      </c>
      <c r="Y281" s="496">
        <v>62.425860205329897</v>
      </c>
      <c r="Z281" s="496">
        <v>1.1726809253542243</v>
      </c>
      <c r="AA281" s="496">
        <v>1.7159120192690811</v>
      </c>
      <c r="AB281" s="496">
        <v>54.438185570843885</v>
      </c>
      <c r="AC281" s="496">
        <v>48.928541306150251</v>
      </c>
      <c r="AD281" s="496">
        <v>52.816992327120978</v>
      </c>
      <c r="AE281" s="496">
        <v>37.240356083086056</v>
      </c>
      <c r="AF281" s="496">
        <v>39.02492042715911</v>
      </c>
      <c r="AG281" s="496">
        <v>690.02306920762305</v>
      </c>
      <c r="AH281" s="496">
        <v>0</v>
      </c>
      <c r="AI281" s="496">
        <v>23.207171314741036</v>
      </c>
      <c r="AJ281" s="496">
        <v>152.07090830552349</v>
      </c>
      <c r="AK281" s="496">
        <v>52.018516124527821</v>
      </c>
      <c r="AL281" s="496">
        <v>20.652478051636106</v>
      </c>
      <c r="AM281" s="496">
        <v>4.2209440403199263</v>
      </c>
      <c r="AN281" s="496">
        <v>99</v>
      </c>
      <c r="AO281" s="496">
        <v>99</v>
      </c>
      <c r="AP281" s="496">
        <v>99</v>
      </c>
      <c r="AQ281" s="496">
        <v>99</v>
      </c>
      <c r="AR281" s="496">
        <v>208.69709127382151</v>
      </c>
      <c r="AS281" s="496">
        <v>29.421260818115123</v>
      </c>
      <c r="AT281" s="496"/>
      <c r="AU281" s="496"/>
    </row>
    <row r="282" spans="1:47">
      <c r="A282" s="496">
        <v>8</v>
      </c>
      <c r="B282" s="496">
        <v>14</v>
      </c>
      <c r="C282" s="496">
        <v>2022</v>
      </c>
      <c r="D282" s="496">
        <v>99</v>
      </c>
      <c r="E282" s="496">
        <v>99</v>
      </c>
      <c r="F282" s="496">
        <v>99</v>
      </c>
      <c r="G282" s="496">
        <v>99</v>
      </c>
      <c r="H282" s="496">
        <v>99</v>
      </c>
      <c r="I282" s="496">
        <v>24</v>
      </c>
      <c r="J282" s="496">
        <v>999</v>
      </c>
      <c r="K282" s="496">
        <v>99</v>
      </c>
      <c r="L282" s="496">
        <v>99</v>
      </c>
      <c r="M282" s="496">
        <v>99</v>
      </c>
      <c r="N282" s="496">
        <v>99</v>
      </c>
      <c r="O282" s="496">
        <v>99</v>
      </c>
      <c r="P282" s="496">
        <v>9999</v>
      </c>
      <c r="Q282" s="496">
        <v>133</v>
      </c>
      <c r="R282" s="496">
        <v>541</v>
      </c>
      <c r="S282" s="496">
        <v>4.2365988909426999</v>
      </c>
      <c r="T282" s="496">
        <v>6.8872458410351189</v>
      </c>
      <c r="U282" s="496">
        <v>240.20924214417741</v>
      </c>
      <c r="V282" s="496">
        <v>10.351201478743064</v>
      </c>
      <c r="W282" s="496">
        <v>60.073937153419585</v>
      </c>
      <c r="X282" s="496">
        <v>2.4029574861367844</v>
      </c>
      <c r="Y282" s="496">
        <v>66.345088336483357</v>
      </c>
      <c r="Z282" s="496">
        <v>1.0546222019444964</v>
      </c>
      <c r="AA282" s="496">
        <v>1.7305144365124741</v>
      </c>
      <c r="AB282" s="496">
        <v>36.079660181083057</v>
      </c>
      <c r="AC282" s="496">
        <v>44.075220593082072</v>
      </c>
      <c r="AD282" s="496">
        <v>53.824342725049107</v>
      </c>
      <c r="AE282" s="496">
        <v>20.06676557863501</v>
      </c>
      <c r="AF282" s="496">
        <v>18.523668474667122</v>
      </c>
      <c r="AG282" s="496">
        <v>653.73512476007681</v>
      </c>
      <c r="AH282" s="496">
        <v>0</v>
      </c>
      <c r="AI282" s="496">
        <v>22.365988909426989</v>
      </c>
      <c r="AJ282" s="496">
        <v>155.20569873494355</v>
      </c>
      <c r="AK282" s="496">
        <v>37.612113190393366</v>
      </c>
      <c r="AL282" s="496">
        <v>36.191292201750606</v>
      </c>
      <c r="AM282" s="496">
        <v>-12.537237771423408</v>
      </c>
      <c r="AN282" s="496">
        <v>99</v>
      </c>
      <c r="AO282" s="496">
        <v>99</v>
      </c>
      <c r="AP282" s="496">
        <v>99</v>
      </c>
      <c r="AQ282" s="496">
        <v>99</v>
      </c>
      <c r="AR282" s="496">
        <v>199.28598848368529</v>
      </c>
      <c r="AS282" s="496">
        <v>29.411936370471039</v>
      </c>
      <c r="AT282" s="496"/>
      <c r="AU282" s="496"/>
    </row>
    <row r="283" spans="1:47">
      <c r="A283" s="496">
        <v>8</v>
      </c>
      <c r="B283" s="496">
        <v>15</v>
      </c>
      <c r="C283" s="496">
        <v>2022</v>
      </c>
      <c r="D283" s="496">
        <v>99</v>
      </c>
      <c r="E283" s="496">
        <v>99</v>
      </c>
      <c r="F283" s="496">
        <v>99</v>
      </c>
      <c r="G283" s="496">
        <v>99</v>
      </c>
      <c r="H283" s="496">
        <v>99</v>
      </c>
      <c r="I283" s="496">
        <v>49</v>
      </c>
      <c r="J283" s="496">
        <v>999</v>
      </c>
      <c r="K283" s="496">
        <v>99</v>
      </c>
      <c r="L283" s="496">
        <v>99</v>
      </c>
      <c r="M283" s="496">
        <v>99</v>
      </c>
      <c r="N283" s="496">
        <v>99</v>
      </c>
      <c r="O283" s="496">
        <v>99</v>
      </c>
      <c r="P283" s="496">
        <v>9999</v>
      </c>
      <c r="Q283" s="496">
        <v>156</v>
      </c>
      <c r="R283" s="496">
        <v>796</v>
      </c>
      <c r="S283" s="496">
        <v>4.2135678391959805</v>
      </c>
      <c r="T283" s="496">
        <v>6.8341708542713597</v>
      </c>
      <c r="U283" s="496">
        <v>261.64309045226128</v>
      </c>
      <c r="V283" s="496">
        <v>13.316582914572862</v>
      </c>
      <c r="W283" s="496">
        <v>57.914572864321599</v>
      </c>
      <c r="X283" s="496">
        <v>9.4221105527638205</v>
      </c>
      <c r="Y283" s="496">
        <v>72.280231386203596</v>
      </c>
      <c r="Z283" s="496">
        <v>1.457821336590305</v>
      </c>
      <c r="AA283" s="496">
        <v>1.9950033540997167</v>
      </c>
      <c r="AB283" s="496">
        <v>63.752889944781849</v>
      </c>
      <c r="AC283" s="496">
        <v>62.004920085790161</v>
      </c>
      <c r="AD283" s="496">
        <v>40.136913577104032</v>
      </c>
      <c r="AE283" s="496">
        <v>29.525222551928792</v>
      </c>
      <c r="AF283" s="496">
        <v>29.686729788224746</v>
      </c>
      <c r="AG283" s="496">
        <v>688.66921119592882</v>
      </c>
      <c r="AH283" s="496">
        <v>0</v>
      </c>
      <c r="AI283" s="496">
        <v>15.075376884422113</v>
      </c>
      <c r="AJ283" s="496">
        <v>210.9328667936316</v>
      </c>
      <c r="AK283" s="496">
        <v>43.766208798295906</v>
      </c>
      <c r="AL283" s="496">
        <v>28.904608587280919</v>
      </c>
      <c r="AM283" s="496">
        <v>-9.617826584714301</v>
      </c>
      <c r="AN283" s="496">
        <v>99</v>
      </c>
      <c r="AO283" s="496">
        <v>99</v>
      </c>
      <c r="AP283" s="496">
        <v>99</v>
      </c>
      <c r="AQ283" s="496">
        <v>99</v>
      </c>
      <c r="AR283" s="496">
        <v>205.84605597964375</v>
      </c>
      <c r="AS283" s="496">
        <v>29.198442404674999</v>
      </c>
      <c r="AT283" s="496"/>
      <c r="AU283" s="496"/>
    </row>
    <row r="284" spans="1:47">
      <c r="A284" s="496">
        <v>8</v>
      </c>
      <c r="B284" s="496">
        <v>16</v>
      </c>
      <c r="C284" s="496">
        <v>2022</v>
      </c>
      <c r="D284" s="496">
        <v>99</v>
      </c>
      <c r="E284" s="496">
        <v>99</v>
      </c>
      <c r="F284" s="496">
        <v>99</v>
      </c>
      <c r="G284" s="496">
        <v>99</v>
      </c>
      <c r="H284" s="496">
        <v>99</v>
      </c>
      <c r="I284" s="496">
        <v>80</v>
      </c>
      <c r="J284" s="496">
        <v>999</v>
      </c>
      <c r="K284" s="496">
        <v>99</v>
      </c>
      <c r="L284" s="496">
        <v>99</v>
      </c>
      <c r="M284" s="496">
        <v>99</v>
      </c>
      <c r="N284" s="496">
        <v>99</v>
      </c>
      <c r="O284" s="496">
        <v>99</v>
      </c>
      <c r="P284" s="496">
        <v>9999</v>
      </c>
      <c r="Q284" s="496">
        <v>6</v>
      </c>
      <c r="R284" s="496">
        <v>39</v>
      </c>
      <c r="S284" s="496">
        <v>4.5641025641025612</v>
      </c>
      <c r="T284" s="496">
        <v>7.1025641025641004</v>
      </c>
      <c r="U284" s="496">
        <v>264.5179487179488</v>
      </c>
      <c r="V284" s="496">
        <v>7.6923076923076898</v>
      </c>
      <c r="W284" s="496">
        <v>66.666666666666686</v>
      </c>
      <c r="X284" s="496">
        <v>7.6923076923076898</v>
      </c>
      <c r="Y284" s="496">
        <v>66.176228871000902</v>
      </c>
      <c r="Z284" s="496">
        <v>1.1276222270408225</v>
      </c>
      <c r="AA284" s="496">
        <v>1.5156427390904281</v>
      </c>
      <c r="AB284" s="496">
        <v>80.821420485183523</v>
      </c>
      <c r="AC284" s="496">
        <v>81.349372618239158</v>
      </c>
      <c r="AD284" s="496">
        <v>82.13120490070682</v>
      </c>
      <c r="AE284" s="496">
        <v>1.4465875370919878</v>
      </c>
      <c r="AF284" s="496">
        <v>1.4704822098906458</v>
      </c>
      <c r="AG284" s="496">
        <v>597.84615384615404</v>
      </c>
      <c r="AH284" s="496">
        <v>0</v>
      </c>
      <c r="AI284" s="496">
        <v>33.333333333333343</v>
      </c>
      <c r="AJ284" s="496">
        <v>63.012631400191182</v>
      </c>
      <c r="AK284" s="496">
        <v>76.437832195810614</v>
      </c>
      <c r="AL284" s="496">
        <v>52.853263471061481</v>
      </c>
      <c r="AM284" s="496">
        <v>42.12676544317663</v>
      </c>
      <c r="AN284" s="496">
        <v>99</v>
      </c>
      <c r="AO284" s="496">
        <v>99</v>
      </c>
      <c r="AP284" s="496">
        <v>99</v>
      </c>
      <c r="AQ284" s="496">
        <v>99</v>
      </c>
      <c r="AR284" s="496">
        <v>204.56410256410251</v>
      </c>
      <c r="AS284" s="496">
        <v>30.313013497101643</v>
      </c>
      <c r="AT284" s="496"/>
      <c r="AU284" s="496"/>
    </row>
    <row r="285" spans="1:47">
      <c r="A285" s="496">
        <v>8</v>
      </c>
      <c r="B285" s="496">
        <v>17</v>
      </c>
      <c r="C285" s="496">
        <v>2022</v>
      </c>
      <c r="D285" s="496">
        <v>99</v>
      </c>
      <c r="E285" s="496">
        <v>99</v>
      </c>
      <c r="F285" s="496">
        <v>99</v>
      </c>
      <c r="G285" s="496">
        <v>99</v>
      </c>
      <c r="H285" s="496">
        <v>99</v>
      </c>
      <c r="I285" s="496">
        <v>81</v>
      </c>
      <c r="J285" s="496">
        <v>999</v>
      </c>
      <c r="K285" s="496">
        <v>99</v>
      </c>
      <c r="L285" s="496">
        <v>99</v>
      </c>
      <c r="M285" s="496">
        <v>99</v>
      </c>
      <c r="N285" s="496">
        <v>99</v>
      </c>
      <c r="O285" s="496">
        <v>99</v>
      </c>
      <c r="P285" s="496">
        <v>9999</v>
      </c>
      <c r="Q285" s="496"/>
      <c r="R285" s="496"/>
      <c r="S285" s="496"/>
      <c r="T285" s="496"/>
      <c r="U285" s="496"/>
      <c r="V285" s="496"/>
      <c r="W285" s="496"/>
      <c r="X285" s="496"/>
      <c r="Y285" s="496"/>
      <c r="Z285" s="496"/>
      <c r="AA285" s="496"/>
      <c r="AB285" s="496"/>
      <c r="AC285" s="496"/>
      <c r="AD285" s="496"/>
      <c r="AE285" s="496"/>
      <c r="AF285" s="496"/>
      <c r="AG285" s="496"/>
      <c r="AH285" s="496"/>
      <c r="AI285" s="496"/>
      <c r="AJ285" s="496"/>
      <c r="AK285" s="496"/>
      <c r="AL285" s="496"/>
      <c r="AM285" s="496"/>
      <c r="AN285" s="496">
        <v>99</v>
      </c>
      <c r="AO285" s="496">
        <v>99</v>
      </c>
      <c r="AP285" s="496">
        <v>99</v>
      </c>
      <c r="AQ285" s="496">
        <v>99</v>
      </c>
      <c r="AR285" s="496"/>
      <c r="AS285" s="496"/>
      <c r="AT285" s="496"/>
      <c r="AU285" s="496"/>
    </row>
    <row r="286" spans="1:47">
      <c r="A286" s="496">
        <v>8</v>
      </c>
      <c r="B286" s="496">
        <v>18</v>
      </c>
      <c r="C286" s="496">
        <v>2022</v>
      </c>
      <c r="D286" s="496">
        <v>99</v>
      </c>
      <c r="E286" s="496">
        <v>99</v>
      </c>
      <c r="F286" s="496">
        <v>99</v>
      </c>
      <c r="G286" s="496">
        <v>99</v>
      </c>
      <c r="H286" s="496">
        <v>99</v>
      </c>
      <c r="I286" s="496">
        <v>83</v>
      </c>
      <c r="J286" s="496">
        <v>999</v>
      </c>
      <c r="K286" s="496">
        <v>99</v>
      </c>
      <c r="L286" s="496">
        <v>99</v>
      </c>
      <c r="M286" s="496">
        <v>99</v>
      </c>
      <c r="N286" s="496">
        <v>99</v>
      </c>
      <c r="O286" s="496">
        <v>99</v>
      </c>
      <c r="P286" s="496">
        <v>9999</v>
      </c>
      <c r="Q286" s="496">
        <v>72</v>
      </c>
      <c r="R286" s="496">
        <v>316</v>
      </c>
      <c r="S286" s="496">
        <v>4.8101265822784809</v>
      </c>
      <c r="T286" s="496">
        <v>6.9082278481012649</v>
      </c>
      <c r="U286" s="496">
        <v>250.74272151898737</v>
      </c>
      <c r="V286" s="496">
        <v>27.531645569620256</v>
      </c>
      <c r="W286" s="496">
        <v>57.278481012658226</v>
      </c>
      <c r="X286" s="496">
        <v>8.2278481012658222</v>
      </c>
      <c r="Y286" s="496">
        <v>71.381526908104973</v>
      </c>
      <c r="Z286" s="496">
        <v>1.3319439430851561</v>
      </c>
      <c r="AA286" s="496">
        <v>2.0269845780693099</v>
      </c>
      <c r="AB286" s="496">
        <v>54.005198421383966</v>
      </c>
      <c r="AC286" s="496">
        <v>53.885535110197409</v>
      </c>
      <c r="AD286" s="496">
        <v>32.760347771903277</v>
      </c>
      <c r="AE286" s="496">
        <v>11.72106824925816</v>
      </c>
      <c r="AF286" s="496">
        <v>11.294199100058396</v>
      </c>
      <c r="AG286" s="496">
        <v>681.40322580645147</v>
      </c>
      <c r="AH286" s="496">
        <v>0.31645569620253161</v>
      </c>
      <c r="AI286" s="496">
        <v>47.468354430379762</v>
      </c>
      <c r="AJ286" s="496">
        <v>187.43751300077781</v>
      </c>
      <c r="AK286" s="496">
        <v>9.7783180544045916</v>
      </c>
      <c r="AL286" s="496">
        <v>-6.3835622958813483</v>
      </c>
      <c r="AM286" s="496">
        <v>8.0264055203593152</v>
      </c>
      <c r="AN286" s="496">
        <v>99</v>
      </c>
      <c r="AO286" s="496">
        <v>99</v>
      </c>
      <c r="AP286" s="496">
        <v>99</v>
      </c>
      <c r="AQ286" s="496">
        <v>99</v>
      </c>
      <c r="AR286" s="496">
        <v>200.37419354838713</v>
      </c>
      <c r="AS286" s="496">
        <v>30.559496429543245</v>
      </c>
      <c r="AT286" s="496"/>
      <c r="AU286" s="496"/>
    </row>
    <row r="287" spans="1:47">
      <c r="A287" s="496">
        <v>9</v>
      </c>
      <c r="B287" s="496">
        <v>1</v>
      </c>
      <c r="C287" s="496">
        <v>2024</v>
      </c>
      <c r="D287" s="496">
        <v>99</v>
      </c>
      <c r="E287" s="496">
        <v>99</v>
      </c>
      <c r="F287" s="496">
        <v>99</v>
      </c>
      <c r="G287" s="496">
        <v>99</v>
      </c>
      <c r="H287" s="496">
        <v>1</v>
      </c>
      <c r="I287" s="496">
        <v>99</v>
      </c>
      <c r="J287" s="496">
        <v>103</v>
      </c>
      <c r="K287" s="496">
        <v>99</v>
      </c>
      <c r="L287" s="496">
        <v>99</v>
      </c>
      <c r="M287" s="496">
        <v>99</v>
      </c>
      <c r="N287" s="496">
        <v>99</v>
      </c>
      <c r="O287" s="496">
        <v>99</v>
      </c>
      <c r="P287" s="496">
        <v>9999</v>
      </c>
      <c r="Q287" s="496">
        <v>65</v>
      </c>
      <c r="R287" s="496">
        <v>407</v>
      </c>
      <c r="S287" s="496">
        <v>4.1228501228501226</v>
      </c>
      <c r="T287" s="496">
        <v>6.7764127764127746</v>
      </c>
      <c r="U287" s="496">
        <v>265.86928746928743</v>
      </c>
      <c r="V287" s="496">
        <v>8.8452088452088447</v>
      </c>
      <c r="W287" s="496">
        <v>57.985257985258002</v>
      </c>
      <c r="X287" s="496">
        <v>3.4398034398034394</v>
      </c>
      <c r="Y287" s="496">
        <v>53.201611023190381</v>
      </c>
      <c r="Z287" s="496">
        <v>0.99118658428103679</v>
      </c>
      <c r="AA287" s="496">
        <v>1.4642786440946789</v>
      </c>
      <c r="AB287" s="496">
        <v>33.454303392457525</v>
      </c>
      <c r="AC287" s="496">
        <v>33.897271439131508</v>
      </c>
      <c r="AD287" s="496">
        <v>44.722423802699531</v>
      </c>
      <c r="AE287" s="496">
        <v>25.0924784217016</v>
      </c>
      <c r="AF287" s="496">
        <v>26.937386125984524</v>
      </c>
      <c r="AG287" s="496">
        <v>693.85643564356451</v>
      </c>
      <c r="AH287" s="496">
        <v>0</v>
      </c>
      <c r="AI287" s="496">
        <v>21.375921375921372</v>
      </c>
      <c r="AJ287" s="496">
        <v>132.24611088694084</v>
      </c>
      <c r="AK287" s="496">
        <v>55.68346452565811</v>
      </c>
      <c r="AL287" s="496">
        <v>7.7787520762368141</v>
      </c>
      <c r="AM287" s="496">
        <v>-9.1454233271745853</v>
      </c>
      <c r="AN287" s="496">
        <v>99</v>
      </c>
      <c r="AO287" s="496">
        <v>99</v>
      </c>
      <c r="AP287" s="496">
        <v>99</v>
      </c>
      <c r="AQ287" s="496">
        <v>99</v>
      </c>
      <c r="AR287" s="496">
        <v>209.28465346534657</v>
      </c>
      <c r="AS287" s="496">
        <v>28.679949305334887</v>
      </c>
      <c r="AT287" s="496"/>
      <c r="AU287" s="496"/>
    </row>
    <row r="288" spans="1:47">
      <c r="A288" s="496">
        <v>9</v>
      </c>
      <c r="B288" s="496">
        <v>2</v>
      </c>
      <c r="C288" s="496">
        <v>2024</v>
      </c>
      <c r="D288" s="496">
        <v>99</v>
      </c>
      <c r="E288" s="496">
        <v>99</v>
      </c>
      <c r="F288" s="496">
        <v>99</v>
      </c>
      <c r="G288" s="496">
        <v>99</v>
      </c>
      <c r="H288" s="496">
        <v>2</v>
      </c>
      <c r="I288" s="496">
        <v>99</v>
      </c>
      <c r="J288" s="496">
        <v>106</v>
      </c>
      <c r="K288" s="496">
        <v>99</v>
      </c>
      <c r="L288" s="496">
        <v>99</v>
      </c>
      <c r="M288" s="496">
        <v>99</v>
      </c>
      <c r="N288" s="496">
        <v>99</v>
      </c>
      <c r="O288" s="496">
        <v>99</v>
      </c>
      <c r="P288" s="496">
        <v>9999</v>
      </c>
      <c r="Q288" s="496">
        <v>23</v>
      </c>
      <c r="R288" s="496">
        <v>109</v>
      </c>
      <c r="S288" s="496">
        <v>4.7064220183486238</v>
      </c>
      <c r="T288" s="496">
        <v>6.9724770642201843</v>
      </c>
      <c r="U288" s="496">
        <v>261.34311926605511</v>
      </c>
      <c r="V288" s="496">
        <v>27.522935779816518</v>
      </c>
      <c r="W288" s="496">
        <v>56.880733944954123</v>
      </c>
      <c r="X288" s="496">
        <v>13.761467889908259</v>
      </c>
      <c r="Y288" s="496">
        <v>87.768185461823052</v>
      </c>
      <c r="Z288" s="496">
        <v>1.5756329864975045</v>
      </c>
      <c r="AA288" s="496">
        <v>2.1565293030225798</v>
      </c>
      <c r="AB288" s="496">
        <v>79.45370088657026</v>
      </c>
      <c r="AC288" s="496">
        <v>73.646332004940717</v>
      </c>
      <c r="AD288" s="496">
        <v>66.182096656158677</v>
      </c>
      <c r="AE288" s="496">
        <v>6.7200986436498162</v>
      </c>
      <c r="AF288" s="496">
        <v>7.0913747878106541</v>
      </c>
      <c r="AG288" s="496">
        <v>632.69724770642199</v>
      </c>
      <c r="AH288" s="496">
        <v>0</v>
      </c>
      <c r="AI288" s="496">
        <v>61.467889908256879</v>
      </c>
      <c r="AJ288" s="496">
        <v>124.61077048499978</v>
      </c>
      <c r="AK288" s="496">
        <v>45.300220343058839</v>
      </c>
      <c r="AL288" s="496">
        <v>31.303210031343095</v>
      </c>
      <c r="AM288" s="496">
        <v>24.387995664794328</v>
      </c>
      <c r="AN288" s="496">
        <v>99</v>
      </c>
      <c r="AO288" s="496">
        <v>99</v>
      </c>
      <c r="AP288" s="496">
        <v>99</v>
      </c>
      <c r="AQ288" s="496">
        <v>99</v>
      </c>
      <c r="AR288" s="496">
        <v>204.54128440366969</v>
      </c>
      <c r="AS288" s="496">
        <v>29.600103131847913</v>
      </c>
      <c r="AT288" s="496"/>
      <c r="AU288" s="496"/>
    </row>
    <row r="289" spans="1:47">
      <c r="A289" s="496">
        <v>9</v>
      </c>
      <c r="B289" s="496">
        <v>3</v>
      </c>
      <c r="C289" s="496">
        <v>2024</v>
      </c>
      <c r="D289" s="496">
        <v>99</v>
      </c>
      <c r="E289" s="496">
        <v>99</v>
      </c>
      <c r="F289" s="496">
        <v>99</v>
      </c>
      <c r="G289" s="496">
        <v>99</v>
      </c>
      <c r="H289" s="496">
        <v>1</v>
      </c>
      <c r="I289" s="496">
        <v>99</v>
      </c>
      <c r="J289" s="496">
        <v>110</v>
      </c>
      <c r="K289" s="496">
        <v>99</v>
      </c>
      <c r="L289" s="496">
        <v>99</v>
      </c>
      <c r="M289" s="496">
        <v>99</v>
      </c>
      <c r="N289" s="496">
        <v>99</v>
      </c>
      <c r="O289" s="496">
        <v>99</v>
      </c>
      <c r="P289" s="496">
        <v>9999</v>
      </c>
      <c r="Q289" s="496">
        <v>9</v>
      </c>
      <c r="R289" s="496">
        <v>32</v>
      </c>
      <c r="S289" s="496">
        <v>5.15625</v>
      </c>
      <c r="T289" s="496">
        <v>7.21875</v>
      </c>
      <c r="U289" s="496">
        <v>265.11875000000003</v>
      </c>
      <c r="V289" s="496">
        <v>46.875</v>
      </c>
      <c r="W289" s="496">
        <v>75</v>
      </c>
      <c r="X289" s="496">
        <v>6.25</v>
      </c>
      <c r="Y289" s="496">
        <v>57.284844404410251</v>
      </c>
      <c r="Z289" s="496">
        <v>1.1755151796127521</v>
      </c>
      <c r="AA289" s="496">
        <v>1.192014445172541</v>
      </c>
      <c r="AB289" s="496">
        <v>47.520899173200078</v>
      </c>
      <c r="AC289" s="496">
        <v>32.445603623222297</v>
      </c>
      <c r="AD289" s="496">
        <v>6.4814657728568852</v>
      </c>
      <c r="AE289" s="496">
        <v>1.9728729963008629</v>
      </c>
      <c r="AF289" s="496">
        <v>2.111948348153085</v>
      </c>
      <c r="AG289" s="496">
        <v>586.4375</v>
      </c>
      <c r="AH289" s="496">
        <v>0</v>
      </c>
      <c r="AI289" s="496">
        <v>53.125</v>
      </c>
      <c r="AJ289" s="496">
        <v>132.11215346723401</v>
      </c>
      <c r="AK289" s="496">
        <v>74.201516229844046</v>
      </c>
      <c r="AL289" s="496">
        <v>35.439859216734007</v>
      </c>
      <c r="AM289" s="496">
        <v>16.617300007446275</v>
      </c>
      <c r="AN289" s="496">
        <v>99</v>
      </c>
      <c r="AO289" s="496">
        <v>99</v>
      </c>
      <c r="AP289" s="496">
        <v>99</v>
      </c>
      <c r="AQ289" s="496">
        <v>99</v>
      </c>
      <c r="AR289" s="496">
        <v>202.59375</v>
      </c>
      <c r="AS289" s="496">
        <v>31.346947066402805</v>
      </c>
      <c r="AT289" s="496"/>
      <c r="AU289" s="496"/>
    </row>
    <row r="290" spans="1:47">
      <c r="A290" s="496">
        <v>9</v>
      </c>
      <c r="B290" s="496">
        <v>4</v>
      </c>
      <c r="C290" s="496">
        <v>2024</v>
      </c>
      <c r="D290" s="496">
        <v>99</v>
      </c>
      <c r="E290" s="496">
        <v>99</v>
      </c>
      <c r="F290" s="496">
        <v>99</v>
      </c>
      <c r="G290" s="496">
        <v>99</v>
      </c>
      <c r="H290" s="496">
        <v>1</v>
      </c>
      <c r="I290" s="496">
        <v>99</v>
      </c>
      <c r="J290" s="496">
        <v>113</v>
      </c>
      <c r="K290" s="496">
        <v>99</v>
      </c>
      <c r="L290" s="496">
        <v>99</v>
      </c>
      <c r="M290" s="496">
        <v>99</v>
      </c>
      <c r="N290" s="496">
        <v>99</v>
      </c>
      <c r="O290" s="496">
        <v>99</v>
      </c>
      <c r="P290" s="496">
        <v>9999</v>
      </c>
      <c r="Q290" s="496">
        <v>30</v>
      </c>
      <c r="R290" s="496">
        <v>93</v>
      </c>
      <c r="S290" s="496">
        <v>4.2795698924731189</v>
      </c>
      <c r="T290" s="496">
        <v>7.150537634408602</v>
      </c>
      <c r="U290" s="496">
        <v>209.04731182795689</v>
      </c>
      <c r="V290" s="496">
        <v>13.978494623655916</v>
      </c>
      <c r="W290" s="496">
        <v>67.741935483870975</v>
      </c>
      <c r="X290" s="496">
        <v>6.4516129032258052</v>
      </c>
      <c r="Y290" s="496">
        <v>84.225265781709524</v>
      </c>
      <c r="Z290" s="496">
        <v>1.3389579594438563</v>
      </c>
      <c r="AA290" s="496">
        <v>1.6908751730196379</v>
      </c>
      <c r="AB290" s="496">
        <v>36.052377614032686</v>
      </c>
      <c r="AC290" s="496">
        <v>44.739474083870363</v>
      </c>
      <c r="AD290" s="496">
        <v>64.157727694426129</v>
      </c>
      <c r="AE290" s="496">
        <v>5.7336621454993821</v>
      </c>
      <c r="AF290" s="496">
        <v>4.8397218953515351</v>
      </c>
      <c r="AG290" s="496">
        <v>662.33333333333348</v>
      </c>
      <c r="AH290" s="496">
        <v>0</v>
      </c>
      <c r="AI290" s="496">
        <v>50.537634408602152</v>
      </c>
      <c r="AJ290" s="496">
        <v>176.40924641929124</v>
      </c>
      <c r="AK290" s="496">
        <v>25.022611305751209</v>
      </c>
      <c r="AL290" s="496">
        <v>33.19442813876239</v>
      </c>
      <c r="AM290" s="496">
        <v>15.278962027663235</v>
      </c>
      <c r="AN290" s="496">
        <v>99</v>
      </c>
      <c r="AO290" s="496">
        <v>99</v>
      </c>
      <c r="AP290" s="496">
        <v>99</v>
      </c>
      <c r="AQ290" s="496">
        <v>99</v>
      </c>
      <c r="AR290" s="496">
        <v>190.48387096774195</v>
      </c>
      <c r="AS290" s="496">
        <v>28.990777853254055</v>
      </c>
      <c r="AT290" s="496"/>
      <c r="AU290" s="496"/>
    </row>
    <row r="291" spans="1:47">
      <c r="A291" s="499">
        <v>9</v>
      </c>
      <c r="B291" s="496">
        <v>5</v>
      </c>
      <c r="C291" s="496">
        <v>2024</v>
      </c>
      <c r="D291" s="496">
        <v>99</v>
      </c>
      <c r="E291" s="496">
        <v>99</v>
      </c>
      <c r="F291" s="496">
        <v>99</v>
      </c>
      <c r="G291" s="496">
        <v>99</v>
      </c>
      <c r="H291" s="496">
        <v>1</v>
      </c>
      <c r="I291" s="496">
        <v>99</v>
      </c>
      <c r="J291" s="496">
        <v>116</v>
      </c>
      <c r="K291" s="496">
        <v>99</v>
      </c>
      <c r="L291" s="496">
        <v>99</v>
      </c>
      <c r="M291" s="496">
        <v>99</v>
      </c>
      <c r="N291" s="496">
        <v>99</v>
      </c>
      <c r="O291" s="496">
        <v>99</v>
      </c>
      <c r="P291" s="496">
        <v>9999</v>
      </c>
      <c r="Q291" s="496">
        <v>6</v>
      </c>
      <c r="R291" s="496">
        <v>33</v>
      </c>
      <c r="S291" s="496">
        <v>4.2727272727272716</v>
      </c>
      <c r="T291" s="496">
        <v>7.2121212121212128</v>
      </c>
      <c r="U291" s="496">
        <v>233.46060606060604</v>
      </c>
      <c r="V291" s="496">
        <v>6.0606060606060606</v>
      </c>
      <c r="W291" s="496">
        <v>72.727272727272734</v>
      </c>
      <c r="X291" s="496">
        <v>0</v>
      </c>
      <c r="Y291" s="496">
        <v>42.809648724033323</v>
      </c>
      <c r="Z291" s="496">
        <v>0.89688779314840972</v>
      </c>
      <c r="AA291" s="496">
        <v>1.0662189142884353</v>
      </c>
      <c r="AB291" s="496">
        <v>20.271857203772264</v>
      </c>
      <c r="AC291" s="496">
        <v>34.799655524520198</v>
      </c>
      <c r="AD291" s="496">
        <v>3.4569263370043362</v>
      </c>
      <c r="AE291" s="496">
        <v>2.0345252774352649</v>
      </c>
      <c r="AF291" s="496">
        <v>1.9178755350009424</v>
      </c>
      <c r="AG291" s="496">
        <v>632.030303030303</v>
      </c>
      <c r="AH291" s="496">
        <v>0</v>
      </c>
      <c r="AI291" s="496">
        <v>15.151515151515152</v>
      </c>
      <c r="AJ291" s="496">
        <v>117.95080763233597</v>
      </c>
      <c r="AK291" s="496">
        <v>19.767921097260903</v>
      </c>
      <c r="AL291" s="496">
        <v>50.716245186764098</v>
      </c>
      <c r="AM291" s="496">
        <v>-28.137085744659736</v>
      </c>
      <c r="AN291" s="496">
        <v>99</v>
      </c>
      <c r="AO291" s="496">
        <v>99</v>
      </c>
      <c r="AP291" s="496">
        <v>99</v>
      </c>
      <c r="AQ291" s="496">
        <v>99</v>
      </c>
      <c r="AR291" s="496">
        <v>197.90909090909088</v>
      </c>
      <c r="AS291" s="496">
        <v>29.821516926314558</v>
      </c>
      <c r="AT291" s="496"/>
      <c r="AU291" s="496"/>
    </row>
    <row r="292" spans="1:47">
      <c r="A292" s="499">
        <v>9</v>
      </c>
      <c r="B292" s="496">
        <v>6</v>
      </c>
      <c r="C292" s="496">
        <v>2024</v>
      </c>
      <c r="D292" s="496">
        <v>99</v>
      </c>
      <c r="E292" s="496">
        <v>99</v>
      </c>
      <c r="F292" s="496">
        <v>99</v>
      </c>
      <c r="G292" s="496">
        <v>99</v>
      </c>
      <c r="H292" s="496">
        <v>2</v>
      </c>
      <c r="I292" s="496">
        <v>99</v>
      </c>
      <c r="J292" s="496">
        <v>117</v>
      </c>
      <c r="K292" s="496">
        <v>99</v>
      </c>
      <c r="L292" s="496">
        <v>99</v>
      </c>
      <c r="M292" s="496">
        <v>99</v>
      </c>
      <c r="N292" s="496">
        <v>99</v>
      </c>
      <c r="O292" s="496">
        <v>99</v>
      </c>
      <c r="P292" s="496">
        <v>9999</v>
      </c>
      <c r="Q292" s="496">
        <v>1</v>
      </c>
      <c r="R292" s="496">
        <v>3</v>
      </c>
      <c r="S292" s="496">
        <v>4.3333333333333321</v>
      </c>
      <c r="T292" s="496">
        <v>8.3333333333333357</v>
      </c>
      <c r="U292" s="496">
        <v>279.09999999999997</v>
      </c>
      <c r="V292" s="496">
        <v>0</v>
      </c>
      <c r="W292" s="496">
        <v>100</v>
      </c>
      <c r="X292" s="496">
        <v>0</v>
      </c>
      <c r="Y292" s="496">
        <v>17.359147444503879</v>
      </c>
      <c r="Z292" s="496">
        <v>0.47140452079103318</v>
      </c>
      <c r="AA292" s="496">
        <v>0.47140452079101841</v>
      </c>
      <c r="AB292" s="496">
        <v>32.587166320106526</v>
      </c>
      <c r="AC292" s="496">
        <v>65.581672219214212</v>
      </c>
      <c r="AD292" s="496">
        <v>-50.000000000002679</v>
      </c>
      <c r="AE292" s="496">
        <v>0.18495684340320592</v>
      </c>
      <c r="AF292" s="496">
        <v>0.20843659113941604</v>
      </c>
      <c r="AG292" s="496">
        <v>596.66666666666652</v>
      </c>
      <c r="AH292" s="496">
        <v>0</v>
      </c>
      <c r="AI292" s="496">
        <v>0</v>
      </c>
      <c r="AJ292" s="496">
        <v>109.93735589972248</v>
      </c>
      <c r="AK292" s="496">
        <v>86.256400250686738</v>
      </c>
      <c r="AL292" s="496">
        <v>94.763420715563285</v>
      </c>
      <c r="AM292" s="496">
        <v>-19.724512909120904</v>
      </c>
      <c r="AN292" s="496">
        <v>99</v>
      </c>
      <c r="AO292" s="496">
        <v>99</v>
      </c>
      <c r="AP292" s="496">
        <v>99</v>
      </c>
      <c r="AQ292" s="496">
        <v>99</v>
      </c>
      <c r="AR292" s="496">
        <v>209</v>
      </c>
      <c r="AS292" s="496">
        <v>30.516375226032597</v>
      </c>
      <c r="AT292" s="496"/>
      <c r="AU292" s="496"/>
    </row>
    <row r="293" spans="1:47">
      <c r="A293" s="499">
        <v>9</v>
      </c>
      <c r="B293" s="496">
        <v>7</v>
      </c>
      <c r="C293" s="496">
        <v>2024</v>
      </c>
      <c r="D293" s="496">
        <v>99</v>
      </c>
      <c r="E293" s="496">
        <v>99</v>
      </c>
      <c r="F293" s="496">
        <v>99</v>
      </c>
      <c r="G293" s="496">
        <v>99</v>
      </c>
      <c r="H293" s="496">
        <v>1</v>
      </c>
      <c r="I293" s="496">
        <v>99</v>
      </c>
      <c r="J293" s="496">
        <v>134</v>
      </c>
      <c r="K293" s="496">
        <v>99</v>
      </c>
      <c r="L293" s="496">
        <v>99</v>
      </c>
      <c r="M293" s="496">
        <v>99</v>
      </c>
      <c r="N293" s="496">
        <v>99</v>
      </c>
      <c r="O293" s="496">
        <v>99</v>
      </c>
      <c r="P293" s="496">
        <v>9999</v>
      </c>
      <c r="Q293" s="496">
        <v>31</v>
      </c>
      <c r="R293" s="496">
        <v>164</v>
      </c>
      <c r="S293" s="496">
        <v>4.3719512195121943</v>
      </c>
      <c r="T293" s="496">
        <v>6.9817073170731687</v>
      </c>
      <c r="U293" s="496">
        <v>256.30365853658554</v>
      </c>
      <c r="V293" s="496">
        <v>9.7560975609756095</v>
      </c>
      <c r="W293" s="496">
        <v>67.682926829268311</v>
      </c>
      <c r="X293" s="496">
        <v>7.926829268292682</v>
      </c>
      <c r="Y293" s="496">
        <v>61.462346087787907</v>
      </c>
      <c r="Z293" s="496">
        <v>0.98868900511736879</v>
      </c>
      <c r="AA293" s="496">
        <v>1.7856902777344243</v>
      </c>
      <c r="AB293" s="496">
        <v>18.108678401508715</v>
      </c>
      <c r="AC293" s="496">
        <v>54.150619290976891</v>
      </c>
      <c r="AD293" s="496">
        <v>48.392447815922509</v>
      </c>
      <c r="AE293" s="496">
        <v>10.110974106041924</v>
      </c>
      <c r="AF293" s="496">
        <v>10.463850453404982</v>
      </c>
      <c r="AG293" s="496">
        <v>675.17073170731692</v>
      </c>
      <c r="AH293" s="496">
        <v>0</v>
      </c>
      <c r="AI293" s="496">
        <v>25</v>
      </c>
      <c r="AJ293" s="496">
        <v>161.94189750573312</v>
      </c>
      <c r="AK293" s="496">
        <v>58.437796153939239</v>
      </c>
      <c r="AL293" s="496">
        <v>29.495945352083179</v>
      </c>
      <c r="AM293" s="496">
        <v>-25.567054349696122</v>
      </c>
      <c r="AN293" s="496">
        <v>99</v>
      </c>
      <c r="AO293" s="496">
        <v>99</v>
      </c>
      <c r="AP293" s="496">
        <v>99</v>
      </c>
      <c r="AQ293" s="496">
        <v>99</v>
      </c>
      <c r="AR293" s="496">
        <v>204.00609756097563</v>
      </c>
      <c r="AS293" s="496">
        <v>29.71659937014655</v>
      </c>
      <c r="AT293" s="496"/>
      <c r="AU293" s="496"/>
    </row>
    <row r="294" spans="1:47">
      <c r="A294" s="499">
        <v>9</v>
      </c>
      <c r="B294" s="496">
        <v>8</v>
      </c>
      <c r="C294" s="496">
        <v>2024</v>
      </c>
      <c r="D294" s="496">
        <v>99</v>
      </c>
      <c r="E294" s="496">
        <v>99</v>
      </c>
      <c r="F294" s="496">
        <v>99</v>
      </c>
      <c r="G294" s="496">
        <v>99</v>
      </c>
      <c r="H294" s="496">
        <v>2</v>
      </c>
      <c r="I294" s="496">
        <v>99</v>
      </c>
      <c r="J294" s="496">
        <v>138</v>
      </c>
      <c r="K294" s="496">
        <v>99</v>
      </c>
      <c r="L294" s="496">
        <v>99</v>
      </c>
      <c r="M294" s="496">
        <v>99</v>
      </c>
      <c r="N294" s="496">
        <v>99</v>
      </c>
      <c r="O294" s="496">
        <v>99</v>
      </c>
      <c r="P294" s="496">
        <v>9999</v>
      </c>
      <c r="Q294" s="496">
        <v>1</v>
      </c>
      <c r="R294" s="496">
        <v>2</v>
      </c>
      <c r="S294" s="496">
        <v>5.5</v>
      </c>
      <c r="T294" s="496">
        <v>12.5</v>
      </c>
      <c r="U294" s="496">
        <v>319.3</v>
      </c>
      <c r="V294" s="496">
        <v>50</v>
      </c>
      <c r="W294" s="496">
        <v>100</v>
      </c>
      <c r="X294" s="496">
        <v>50</v>
      </c>
      <c r="Y294" s="496">
        <v>33.5</v>
      </c>
      <c r="Z294" s="496">
        <v>0.5</v>
      </c>
      <c r="AA294" s="496">
        <v>0.5</v>
      </c>
      <c r="AB294" s="496">
        <v>100</v>
      </c>
      <c r="AC294" s="496">
        <v>100.00000000000269</v>
      </c>
      <c r="AD294" s="496">
        <v>100</v>
      </c>
      <c r="AE294" s="496">
        <v>0.12330456226880392</v>
      </c>
      <c r="AF294" s="496">
        <v>0.15897241980369173</v>
      </c>
      <c r="AG294" s="496">
        <v>678</v>
      </c>
      <c r="AH294" s="496">
        <v>0</v>
      </c>
      <c r="AI294" s="496">
        <v>100</v>
      </c>
      <c r="AJ294" s="496">
        <v>0</v>
      </c>
      <c r="AK294" s="496"/>
      <c r="AL294" s="496"/>
      <c r="AM294" s="496"/>
      <c r="AN294" s="496">
        <v>99</v>
      </c>
      <c r="AO294" s="496">
        <v>99</v>
      </c>
      <c r="AP294" s="496">
        <v>99</v>
      </c>
      <c r="AQ294" s="496">
        <v>99</v>
      </c>
      <c r="AR294" s="496">
        <v>214</v>
      </c>
      <c r="AS294" s="496">
        <v>32.47739510259737</v>
      </c>
      <c r="AT294" s="496"/>
      <c r="AU294" s="496"/>
    </row>
    <row r="295" spans="1:47">
      <c r="A295" s="499">
        <v>9</v>
      </c>
      <c r="B295" s="496">
        <v>9</v>
      </c>
      <c r="C295" s="496">
        <v>2024</v>
      </c>
      <c r="D295" s="496">
        <v>99</v>
      </c>
      <c r="E295" s="496">
        <v>99</v>
      </c>
      <c r="F295" s="496">
        <v>99</v>
      </c>
      <c r="G295" s="496">
        <v>99</v>
      </c>
      <c r="H295" s="496">
        <v>2</v>
      </c>
      <c r="I295" s="496">
        <v>99</v>
      </c>
      <c r="J295" s="496">
        <v>141</v>
      </c>
      <c r="K295" s="496">
        <v>99</v>
      </c>
      <c r="L295" s="496">
        <v>99</v>
      </c>
      <c r="M295" s="496">
        <v>99</v>
      </c>
      <c r="N295" s="496">
        <v>99</v>
      </c>
      <c r="O295" s="496">
        <v>99</v>
      </c>
      <c r="P295" s="496">
        <v>9999</v>
      </c>
      <c r="Q295" s="496">
        <v>4</v>
      </c>
      <c r="R295" s="496">
        <v>12</v>
      </c>
      <c r="S295" s="496">
        <v>3.5833333333333344</v>
      </c>
      <c r="T295" s="496">
        <v>6.166666666666667</v>
      </c>
      <c r="U295" s="496">
        <v>211.77500000000001</v>
      </c>
      <c r="V295" s="496">
        <v>0</v>
      </c>
      <c r="W295" s="496">
        <v>50</v>
      </c>
      <c r="X295" s="496">
        <v>0</v>
      </c>
      <c r="Y295" s="496">
        <v>48.11231867550493</v>
      </c>
      <c r="Z295" s="496">
        <v>0.64009547898904984</v>
      </c>
      <c r="AA295" s="496">
        <v>1.2801909579780999</v>
      </c>
      <c r="AB295" s="496">
        <v>61.282711841932397</v>
      </c>
      <c r="AC295" s="496">
        <v>18.555964077980043</v>
      </c>
      <c r="AD295" s="496">
        <v>59.322033898305008</v>
      </c>
      <c r="AE295" s="496">
        <v>0.73982737361282369</v>
      </c>
      <c r="AF295" s="496">
        <v>0.63262857883983981</v>
      </c>
      <c r="AG295" s="496">
        <v>645.66666666666652</v>
      </c>
      <c r="AH295" s="496">
        <v>0</v>
      </c>
      <c r="AI295" s="496">
        <v>8.3333333333333357</v>
      </c>
      <c r="AJ295" s="496">
        <v>63.725104071229211</v>
      </c>
      <c r="AK295" s="496">
        <v>59.348138078653264</v>
      </c>
      <c r="AL295" s="496">
        <v>23.766630432658676</v>
      </c>
      <c r="AM295" s="496">
        <v>1.2938853244145516</v>
      </c>
      <c r="AN295" s="496">
        <v>99</v>
      </c>
      <c r="AO295" s="496">
        <v>99</v>
      </c>
      <c r="AP295" s="496">
        <v>99</v>
      </c>
      <c r="AQ295" s="496">
        <v>99</v>
      </c>
      <c r="AR295" s="496">
        <v>197.08333333333337</v>
      </c>
      <c r="AS295" s="496">
        <v>27.185203031956679</v>
      </c>
      <c r="AT295" s="496"/>
      <c r="AU295" s="496"/>
    </row>
    <row r="296" spans="1:47">
      <c r="A296" s="499">
        <v>9</v>
      </c>
      <c r="B296" s="496">
        <v>10</v>
      </c>
      <c r="C296" s="496">
        <v>2024</v>
      </c>
      <c r="D296" s="496">
        <v>99</v>
      </c>
      <c r="E296" s="496">
        <v>99</v>
      </c>
      <c r="F296" s="496">
        <v>99</v>
      </c>
      <c r="G296" s="496">
        <v>99</v>
      </c>
      <c r="H296" s="496">
        <v>2</v>
      </c>
      <c r="I296" s="496">
        <v>99</v>
      </c>
      <c r="J296" s="496">
        <v>143</v>
      </c>
      <c r="K296" s="496">
        <v>99</v>
      </c>
      <c r="L296" s="496">
        <v>99</v>
      </c>
      <c r="M296" s="496">
        <v>99</v>
      </c>
      <c r="N296" s="496">
        <v>99</v>
      </c>
      <c r="O296" s="496">
        <v>99</v>
      </c>
      <c r="P296" s="496">
        <v>9999</v>
      </c>
      <c r="Q296" s="496"/>
      <c r="R296" s="496"/>
      <c r="S296" s="496"/>
      <c r="T296" s="496"/>
      <c r="U296" s="496"/>
      <c r="V296" s="496"/>
      <c r="W296" s="496"/>
      <c r="X296" s="496"/>
      <c r="Y296" s="496"/>
      <c r="Z296" s="496"/>
      <c r="AA296" s="496"/>
      <c r="AB296" s="496"/>
      <c r="AC296" s="496"/>
      <c r="AD296" s="496"/>
      <c r="AE296" s="496"/>
      <c r="AF296" s="496"/>
      <c r="AG296" s="496"/>
      <c r="AH296" s="496"/>
      <c r="AI296" s="496"/>
      <c r="AJ296" s="496"/>
      <c r="AK296" s="496"/>
      <c r="AL296" s="496"/>
      <c r="AM296" s="496"/>
      <c r="AN296" s="496">
        <v>99</v>
      </c>
      <c r="AO296" s="496">
        <v>99</v>
      </c>
      <c r="AP296" s="496">
        <v>99</v>
      </c>
      <c r="AQ296" s="496">
        <v>99</v>
      </c>
      <c r="AR296" s="496"/>
      <c r="AS296" s="496"/>
      <c r="AT296" s="496"/>
      <c r="AU296" s="496"/>
    </row>
    <row r="297" spans="1:47">
      <c r="A297" s="499">
        <v>9</v>
      </c>
      <c r="B297" s="496">
        <v>11</v>
      </c>
      <c r="C297" s="496">
        <v>2024</v>
      </c>
      <c r="D297" s="496">
        <v>99</v>
      </c>
      <c r="E297" s="496">
        <v>99</v>
      </c>
      <c r="F297" s="496">
        <v>99</v>
      </c>
      <c r="G297" s="496">
        <v>99</v>
      </c>
      <c r="H297" s="496">
        <v>1</v>
      </c>
      <c r="I297" s="496">
        <v>99</v>
      </c>
      <c r="J297" s="496">
        <v>147</v>
      </c>
      <c r="K297" s="496">
        <v>99</v>
      </c>
      <c r="L297" s="496">
        <v>99</v>
      </c>
      <c r="M297" s="496">
        <v>99</v>
      </c>
      <c r="N297" s="496">
        <v>99</v>
      </c>
      <c r="O297" s="496">
        <v>99</v>
      </c>
      <c r="P297" s="496">
        <v>9999</v>
      </c>
      <c r="Q297" s="496"/>
      <c r="R297" s="496"/>
      <c r="S297" s="496"/>
      <c r="T297" s="496"/>
      <c r="U297" s="496"/>
      <c r="V297" s="496"/>
      <c r="W297" s="496"/>
      <c r="X297" s="496"/>
      <c r="Y297" s="496"/>
      <c r="Z297" s="496"/>
      <c r="AA297" s="496"/>
      <c r="AB297" s="496"/>
      <c r="AC297" s="496"/>
      <c r="AD297" s="496"/>
      <c r="AE297" s="496"/>
      <c r="AF297" s="496"/>
      <c r="AG297" s="496"/>
      <c r="AH297" s="496"/>
      <c r="AI297" s="496"/>
      <c r="AJ297" s="496"/>
      <c r="AK297" s="496"/>
      <c r="AL297" s="496"/>
      <c r="AM297" s="496"/>
      <c r="AN297" s="496">
        <v>99</v>
      </c>
      <c r="AO297" s="496">
        <v>99</v>
      </c>
      <c r="AP297" s="496">
        <v>99</v>
      </c>
      <c r="AQ297" s="496">
        <v>99</v>
      </c>
      <c r="AR297" s="496"/>
      <c r="AS297" s="496"/>
      <c r="AT297" s="496"/>
      <c r="AU297" s="496"/>
    </row>
    <row r="298" spans="1:47">
      <c r="A298" s="499">
        <v>9</v>
      </c>
      <c r="B298" s="496">
        <v>12</v>
      </c>
      <c r="C298" s="496">
        <v>2024</v>
      </c>
      <c r="D298" s="496">
        <v>99</v>
      </c>
      <c r="E298" s="496">
        <v>99</v>
      </c>
      <c r="F298" s="496">
        <v>99</v>
      </c>
      <c r="G298" s="496">
        <v>99</v>
      </c>
      <c r="H298" s="496">
        <v>2</v>
      </c>
      <c r="I298" s="496">
        <v>99</v>
      </c>
      <c r="J298" s="496">
        <v>147</v>
      </c>
      <c r="K298" s="496">
        <v>99</v>
      </c>
      <c r="L298" s="496">
        <v>99</v>
      </c>
      <c r="M298" s="496">
        <v>99</v>
      </c>
      <c r="N298" s="496">
        <v>99</v>
      </c>
      <c r="O298" s="496">
        <v>99</v>
      </c>
      <c r="P298" s="496">
        <v>9999</v>
      </c>
      <c r="Q298" s="496"/>
      <c r="R298" s="496"/>
      <c r="S298" s="496"/>
      <c r="T298" s="496"/>
      <c r="U298" s="496"/>
      <c r="V298" s="496"/>
      <c r="W298" s="496"/>
      <c r="X298" s="496"/>
      <c r="Y298" s="496"/>
      <c r="Z298" s="496"/>
      <c r="AA298" s="496"/>
      <c r="AB298" s="496"/>
      <c r="AC298" s="496"/>
      <c r="AD298" s="496"/>
      <c r="AE298" s="496"/>
      <c r="AF298" s="496"/>
      <c r="AG298" s="496"/>
      <c r="AH298" s="496"/>
      <c r="AI298" s="496"/>
      <c r="AJ298" s="496"/>
      <c r="AK298" s="496"/>
      <c r="AL298" s="496"/>
      <c r="AM298" s="496"/>
      <c r="AN298" s="496">
        <v>99</v>
      </c>
      <c r="AO298" s="496">
        <v>99</v>
      </c>
      <c r="AP298" s="496">
        <v>99</v>
      </c>
      <c r="AQ298" s="496">
        <v>99</v>
      </c>
      <c r="AR298" s="496"/>
      <c r="AS298" s="496"/>
      <c r="AT298" s="496"/>
      <c r="AU298" s="496"/>
    </row>
    <row r="299" spans="1:47">
      <c r="A299" s="499">
        <v>9</v>
      </c>
      <c r="B299" s="496">
        <v>13</v>
      </c>
      <c r="C299" s="496">
        <v>2024</v>
      </c>
      <c r="D299" s="496">
        <v>99</v>
      </c>
      <c r="E299" s="496">
        <v>99</v>
      </c>
      <c r="F299" s="496">
        <v>99</v>
      </c>
      <c r="G299" s="496">
        <v>99</v>
      </c>
      <c r="H299" s="496">
        <v>1</v>
      </c>
      <c r="I299" s="496">
        <v>99</v>
      </c>
      <c r="J299" s="496">
        <v>155</v>
      </c>
      <c r="K299" s="496">
        <v>99</v>
      </c>
      <c r="L299" s="496">
        <v>99</v>
      </c>
      <c r="M299" s="496">
        <v>99</v>
      </c>
      <c r="N299" s="496">
        <v>99</v>
      </c>
      <c r="O299" s="496">
        <v>99</v>
      </c>
      <c r="P299" s="496">
        <v>9999</v>
      </c>
      <c r="Q299" s="496">
        <v>6</v>
      </c>
      <c r="R299" s="496">
        <v>16</v>
      </c>
      <c r="S299" s="496">
        <v>4.75</v>
      </c>
      <c r="T299" s="496">
        <v>6.75</v>
      </c>
      <c r="U299" s="496">
        <v>267.41874999999999</v>
      </c>
      <c r="V299" s="496">
        <v>31.25</v>
      </c>
      <c r="W299" s="496">
        <v>50</v>
      </c>
      <c r="X299" s="496">
        <v>12.5</v>
      </c>
      <c r="Y299" s="496">
        <v>53.253054123097137</v>
      </c>
      <c r="Z299" s="496">
        <v>0.96824583655185403</v>
      </c>
      <c r="AA299" s="496">
        <v>1.1456439237389602</v>
      </c>
      <c r="AB299" s="496">
        <v>22.154739690821465</v>
      </c>
      <c r="AC299" s="496">
        <v>29.327109757360819</v>
      </c>
      <c r="AD299" s="496">
        <v>-39.440531887330778</v>
      </c>
      <c r="AE299" s="496">
        <v>0.98643649815043133</v>
      </c>
      <c r="AF299" s="496">
        <v>1.0651351278015282</v>
      </c>
      <c r="AG299" s="496">
        <v>740.375</v>
      </c>
      <c r="AH299" s="496">
        <v>0</v>
      </c>
      <c r="AI299" s="496">
        <v>50</v>
      </c>
      <c r="AJ299" s="496">
        <v>169.26897050257028</v>
      </c>
      <c r="AK299" s="496">
        <v>83.538515958844627</v>
      </c>
      <c r="AL299" s="496">
        <v>32.084425911752071</v>
      </c>
      <c r="AM299" s="496">
        <v>-13.976261096669459</v>
      </c>
      <c r="AN299" s="496">
        <v>99</v>
      </c>
      <c r="AO299" s="496">
        <v>99</v>
      </c>
      <c r="AP299" s="496">
        <v>99</v>
      </c>
      <c r="AQ299" s="496">
        <v>99</v>
      </c>
      <c r="AR299" s="496">
        <v>206</v>
      </c>
      <c r="AS299" s="496">
        <v>30.295933732182345</v>
      </c>
      <c r="AT299" s="496"/>
      <c r="AU299" s="496"/>
    </row>
    <row r="300" spans="1:47">
      <c r="A300" s="499">
        <v>9</v>
      </c>
      <c r="B300" s="496">
        <v>14</v>
      </c>
      <c r="C300" s="496">
        <v>2024</v>
      </c>
      <c r="D300" s="496">
        <v>99</v>
      </c>
      <c r="E300" s="496">
        <v>99</v>
      </c>
      <c r="F300" s="496">
        <v>99</v>
      </c>
      <c r="G300" s="496">
        <v>99</v>
      </c>
      <c r="H300" s="496">
        <v>2</v>
      </c>
      <c r="I300" s="496">
        <v>99</v>
      </c>
      <c r="J300" s="496">
        <v>160</v>
      </c>
      <c r="K300" s="496">
        <v>99</v>
      </c>
      <c r="L300" s="496">
        <v>99</v>
      </c>
      <c r="M300" s="496">
        <v>99</v>
      </c>
      <c r="N300" s="496">
        <v>99</v>
      </c>
      <c r="O300" s="496">
        <v>99</v>
      </c>
      <c r="P300" s="496">
        <v>9999</v>
      </c>
      <c r="Q300" s="496">
        <v>8</v>
      </c>
      <c r="R300" s="496">
        <v>33</v>
      </c>
      <c r="S300" s="496">
        <v>4.8484848484848486</v>
      </c>
      <c r="T300" s="496">
        <v>7.2727272727272716</v>
      </c>
      <c r="U300" s="496">
        <v>298.62121212121224</v>
      </c>
      <c r="V300" s="496">
        <v>27.272727272727277</v>
      </c>
      <c r="W300" s="496">
        <v>81.818181818181813</v>
      </c>
      <c r="X300" s="496">
        <v>9.0909090909090917</v>
      </c>
      <c r="Y300" s="496">
        <v>49.271214520741395</v>
      </c>
      <c r="Z300" s="496">
        <v>1.3054944986992723</v>
      </c>
      <c r="AA300" s="496">
        <v>0.9620913858416722</v>
      </c>
      <c r="AB300" s="496">
        <v>71.942735508653854</v>
      </c>
      <c r="AC300" s="496">
        <v>34.111411162373955</v>
      </c>
      <c r="AD300" s="496">
        <v>46.717716422245296</v>
      </c>
      <c r="AE300" s="496">
        <v>2.0345252774352649</v>
      </c>
      <c r="AF300" s="496">
        <v>2.4531689805128098</v>
      </c>
      <c r="AG300" s="496">
        <v>655.75757575757586</v>
      </c>
      <c r="AH300" s="496">
        <v>0</v>
      </c>
      <c r="AI300" s="496">
        <v>69.696969696969703</v>
      </c>
      <c r="AJ300" s="496">
        <v>72.366504181536797</v>
      </c>
      <c r="AK300" s="496">
        <v>31.045833352179379</v>
      </c>
      <c r="AL300" s="496">
        <v>-12.440046179878465</v>
      </c>
      <c r="AM300" s="496">
        <v>-5.1709592209311959</v>
      </c>
      <c r="AN300" s="496">
        <v>99</v>
      </c>
      <c r="AO300" s="496">
        <v>99</v>
      </c>
      <c r="AP300" s="496">
        <v>99</v>
      </c>
      <c r="AQ300" s="496">
        <v>99</v>
      </c>
      <c r="AR300" s="496">
        <v>215.18181818181819</v>
      </c>
      <c r="AS300" s="496">
        <v>29.880027694558713</v>
      </c>
      <c r="AT300" s="496"/>
      <c r="AU300" s="496"/>
    </row>
    <row r="301" spans="1:47">
      <c r="A301" s="499">
        <v>9</v>
      </c>
      <c r="B301" s="496">
        <v>15</v>
      </c>
      <c r="C301" s="496">
        <v>2024</v>
      </c>
      <c r="D301" s="496">
        <v>99</v>
      </c>
      <c r="E301" s="496">
        <v>99</v>
      </c>
      <c r="F301" s="496">
        <v>99</v>
      </c>
      <c r="G301" s="496">
        <v>99</v>
      </c>
      <c r="H301" s="496">
        <v>1</v>
      </c>
      <c r="I301" s="496">
        <v>99</v>
      </c>
      <c r="J301" s="496">
        <v>171</v>
      </c>
      <c r="K301" s="496">
        <v>99</v>
      </c>
      <c r="L301" s="496">
        <v>99</v>
      </c>
      <c r="M301" s="496">
        <v>99</v>
      </c>
      <c r="N301" s="496">
        <v>99</v>
      </c>
      <c r="O301" s="496">
        <v>99</v>
      </c>
      <c r="P301" s="496">
        <v>9999</v>
      </c>
      <c r="Q301" s="496">
        <v>3</v>
      </c>
      <c r="R301" s="496">
        <v>4</v>
      </c>
      <c r="S301" s="496">
        <v>5.5</v>
      </c>
      <c r="T301" s="496">
        <v>8.75</v>
      </c>
      <c r="U301" s="496">
        <v>298.35000000000002</v>
      </c>
      <c r="V301" s="496">
        <v>50</v>
      </c>
      <c r="W301" s="496">
        <v>75</v>
      </c>
      <c r="X301" s="496">
        <v>25</v>
      </c>
      <c r="Y301" s="496">
        <v>66.954107416946357</v>
      </c>
      <c r="Z301" s="496">
        <v>1.1180339887498949</v>
      </c>
      <c r="AA301" s="496">
        <v>1.9202864369671515</v>
      </c>
      <c r="AB301" s="496">
        <v>95.515490570646236</v>
      </c>
      <c r="AC301" s="496">
        <v>52.91820545495569</v>
      </c>
      <c r="AD301" s="496">
        <v>29.111125486979095</v>
      </c>
      <c r="AE301" s="496">
        <v>0.24660912453760783</v>
      </c>
      <c r="AF301" s="496">
        <v>0.2970837547662476</v>
      </c>
      <c r="AG301" s="496">
        <v>598</v>
      </c>
      <c r="AH301" s="496">
        <v>0</v>
      </c>
      <c r="AI301" s="496">
        <v>75</v>
      </c>
      <c r="AJ301" s="496">
        <v>142.61311300157499</v>
      </c>
      <c r="AK301" s="496">
        <v>91.025232616168452</v>
      </c>
      <c r="AL301" s="496">
        <v>83.254817397612044</v>
      </c>
      <c r="AM301" s="496">
        <v>76.828370541409924</v>
      </c>
      <c r="AN301" s="496">
        <v>99</v>
      </c>
      <c r="AO301" s="496">
        <v>99</v>
      </c>
      <c r="AP301" s="496">
        <v>99</v>
      </c>
      <c r="AQ301" s="496">
        <v>99</v>
      </c>
      <c r="AR301" s="496">
        <v>207.25</v>
      </c>
      <c r="AS301" s="496">
        <v>32.827476207736439</v>
      </c>
      <c r="AT301" s="496"/>
      <c r="AU301" s="496"/>
    </row>
    <row r="302" spans="1:47" s="499" customFormat="1">
      <c r="A302" s="499">
        <v>9</v>
      </c>
      <c r="B302" s="499">
        <v>16</v>
      </c>
      <c r="C302" s="499">
        <v>2024</v>
      </c>
      <c r="D302" s="499">
        <v>99</v>
      </c>
      <c r="E302" s="499">
        <v>99</v>
      </c>
      <c r="F302" s="499">
        <v>99</v>
      </c>
      <c r="G302" s="499">
        <v>99</v>
      </c>
      <c r="H302" s="499">
        <v>1</v>
      </c>
      <c r="I302" s="499">
        <v>99</v>
      </c>
      <c r="J302" s="499">
        <v>172</v>
      </c>
      <c r="K302" s="499">
        <v>99</v>
      </c>
      <c r="L302" s="499">
        <v>99</v>
      </c>
      <c r="M302" s="499">
        <v>99</v>
      </c>
      <c r="N302" s="499">
        <v>99</v>
      </c>
      <c r="O302" s="499">
        <v>99</v>
      </c>
      <c r="P302" s="499">
        <v>9999</v>
      </c>
      <c r="AN302" s="499">
        <v>99</v>
      </c>
      <c r="AO302" s="499">
        <v>99</v>
      </c>
      <c r="AP302" s="499">
        <v>99</v>
      </c>
      <c r="AQ302" s="499">
        <v>99</v>
      </c>
    </row>
    <row r="303" spans="1:47">
      <c r="A303" s="499">
        <v>9</v>
      </c>
      <c r="B303" s="496">
        <v>17</v>
      </c>
      <c r="C303" s="496">
        <v>2024</v>
      </c>
      <c r="D303" s="496">
        <v>99</v>
      </c>
      <c r="E303" s="496">
        <v>99</v>
      </c>
      <c r="F303" s="496">
        <v>99</v>
      </c>
      <c r="G303" s="496">
        <v>99</v>
      </c>
      <c r="H303" s="496">
        <v>2</v>
      </c>
      <c r="I303" s="496">
        <v>99</v>
      </c>
      <c r="J303" s="496">
        <v>175</v>
      </c>
      <c r="K303" s="496">
        <v>99</v>
      </c>
      <c r="L303" s="496">
        <v>99</v>
      </c>
      <c r="M303" s="496">
        <v>99</v>
      </c>
      <c r="N303" s="496">
        <v>99</v>
      </c>
      <c r="O303" s="496">
        <v>99</v>
      </c>
      <c r="P303" s="496">
        <v>9999</v>
      </c>
      <c r="Q303" s="496">
        <v>4</v>
      </c>
      <c r="R303" s="496">
        <v>25</v>
      </c>
      <c r="S303" s="496">
        <v>4.16</v>
      </c>
      <c r="T303" s="496">
        <v>7.2</v>
      </c>
      <c r="U303" s="496">
        <v>267.83600000000001</v>
      </c>
      <c r="V303" s="496">
        <v>4</v>
      </c>
      <c r="W303" s="496">
        <v>72</v>
      </c>
      <c r="X303" s="496">
        <v>0</v>
      </c>
      <c r="Y303" s="496">
        <v>64.605002159275628</v>
      </c>
      <c r="Z303" s="496">
        <v>0.92433760066330639</v>
      </c>
      <c r="AA303" s="496">
        <v>1.5491933384829664</v>
      </c>
      <c r="AB303" s="496">
        <v>72.499223505542901</v>
      </c>
      <c r="AC303" s="496">
        <v>75.971738579642533</v>
      </c>
      <c r="AD303" s="496">
        <v>73.185499610977246</v>
      </c>
      <c r="AE303" s="496">
        <v>1.541307028360049</v>
      </c>
      <c r="AF303" s="496">
        <v>1.6668703817155328</v>
      </c>
      <c r="AG303" s="496">
        <v>608.76</v>
      </c>
      <c r="AH303" s="496">
        <v>0</v>
      </c>
      <c r="AI303" s="496">
        <v>4</v>
      </c>
      <c r="AJ303" s="496">
        <v>115.76226673661851</v>
      </c>
      <c r="AK303" s="496">
        <v>44.876651266163755</v>
      </c>
      <c r="AL303" s="496">
        <v>9.639890725586703</v>
      </c>
      <c r="AM303" s="496">
        <v>4.6338707592632442</v>
      </c>
      <c r="AN303" s="496">
        <v>99</v>
      </c>
      <c r="AO303" s="496">
        <v>99</v>
      </c>
      <c r="AP303" s="496">
        <v>99</v>
      </c>
      <c r="AQ303" s="496">
        <v>99</v>
      </c>
      <c r="AR303" s="496">
        <v>208.36000000000004</v>
      </c>
      <c r="AS303" s="496">
        <v>28.907705202629511</v>
      </c>
      <c r="AT303" s="496"/>
      <c r="AU303" s="496"/>
    </row>
    <row r="304" spans="1:47">
      <c r="A304" s="499">
        <v>9</v>
      </c>
      <c r="B304" s="496">
        <v>18</v>
      </c>
      <c r="C304" s="496">
        <v>2024</v>
      </c>
      <c r="D304" s="496">
        <v>99</v>
      </c>
      <c r="E304" s="496">
        <v>99</v>
      </c>
      <c r="F304" s="496">
        <v>99</v>
      </c>
      <c r="G304" s="496">
        <v>99</v>
      </c>
      <c r="H304" s="496">
        <v>2</v>
      </c>
      <c r="I304" s="496">
        <v>99</v>
      </c>
      <c r="J304" s="496">
        <v>177</v>
      </c>
      <c r="K304" s="496">
        <v>99</v>
      </c>
      <c r="L304" s="496">
        <v>99</v>
      </c>
      <c r="M304" s="496">
        <v>99</v>
      </c>
      <c r="N304" s="496">
        <v>99</v>
      </c>
      <c r="O304" s="496">
        <v>99</v>
      </c>
      <c r="P304" s="496">
        <v>9999</v>
      </c>
      <c r="Q304" s="496">
        <v>13</v>
      </c>
      <c r="R304" s="496">
        <v>88</v>
      </c>
      <c r="S304" s="496">
        <v>4.6704545454545459</v>
      </c>
      <c r="T304" s="496">
        <v>8.5454545454545432</v>
      </c>
      <c r="U304" s="496">
        <v>261.03863636363633</v>
      </c>
      <c r="V304" s="496">
        <v>26.13636363636364</v>
      </c>
      <c r="W304" s="496">
        <v>88.636363636363654</v>
      </c>
      <c r="X304" s="496">
        <v>10.227272727272727</v>
      </c>
      <c r="Y304" s="496">
        <v>66.333370238752707</v>
      </c>
      <c r="Z304" s="496">
        <v>1.4826388552869529</v>
      </c>
      <c r="AA304" s="496">
        <v>2.0332972042131878</v>
      </c>
      <c r="AB304" s="496">
        <v>83.31140410285839</v>
      </c>
      <c r="AC304" s="496">
        <v>69.385100651068228</v>
      </c>
      <c r="AD304" s="496">
        <v>62.504780697881486</v>
      </c>
      <c r="AE304" s="496">
        <v>5.4254007398273743</v>
      </c>
      <c r="AF304" s="496">
        <v>5.7184764238623913</v>
      </c>
      <c r="AG304" s="496">
        <v>618.8275862068964</v>
      </c>
      <c r="AH304" s="496">
        <v>0</v>
      </c>
      <c r="AI304" s="496">
        <v>26.13636363636364</v>
      </c>
      <c r="AJ304" s="496">
        <v>93.643884851258164</v>
      </c>
      <c r="AK304" s="496">
        <v>43.508393631184781</v>
      </c>
      <c r="AL304" s="496">
        <v>59.255268040025882</v>
      </c>
      <c r="AM304" s="496">
        <v>25.201147911889461</v>
      </c>
      <c r="AN304" s="496">
        <v>99</v>
      </c>
      <c r="AO304" s="496">
        <v>99</v>
      </c>
      <c r="AP304" s="496">
        <v>99</v>
      </c>
      <c r="AQ304" s="496">
        <v>99</v>
      </c>
      <c r="AR304" s="496">
        <v>202.85057471264369</v>
      </c>
      <c r="AS304" s="496">
        <v>30.715154690296359</v>
      </c>
      <c r="AT304" s="496"/>
      <c r="AU304" s="496"/>
    </row>
    <row r="305" spans="1:47">
      <c r="A305" s="499">
        <v>9</v>
      </c>
      <c r="B305" s="496">
        <v>19</v>
      </c>
      <c r="C305" s="496">
        <v>2024</v>
      </c>
      <c r="D305" s="496">
        <v>99</v>
      </c>
      <c r="E305" s="496">
        <v>99</v>
      </c>
      <c r="F305" s="496">
        <v>99</v>
      </c>
      <c r="G305" s="496">
        <v>99</v>
      </c>
      <c r="H305" s="496">
        <v>2</v>
      </c>
      <c r="I305" s="496">
        <v>99</v>
      </c>
      <c r="J305" s="496">
        <v>178</v>
      </c>
      <c r="K305" s="496">
        <v>99</v>
      </c>
      <c r="L305" s="496">
        <v>99</v>
      </c>
      <c r="M305" s="496">
        <v>99</v>
      </c>
      <c r="N305" s="496">
        <v>99</v>
      </c>
      <c r="O305" s="496">
        <v>99</v>
      </c>
      <c r="P305" s="496">
        <v>9999</v>
      </c>
      <c r="Q305" s="496">
        <v>24</v>
      </c>
      <c r="R305" s="496">
        <v>176</v>
      </c>
      <c r="S305" s="496">
        <v>4.5340909090909092</v>
      </c>
      <c r="T305" s="496">
        <v>6.4602272727272716</v>
      </c>
      <c r="U305" s="496">
        <v>235.02272727272728</v>
      </c>
      <c r="V305" s="496">
        <v>17.045454545454547</v>
      </c>
      <c r="W305" s="496">
        <v>45.454545454545446</v>
      </c>
      <c r="X305" s="496">
        <v>2.2727272727272729</v>
      </c>
      <c r="Y305" s="496">
        <v>59.433367440262487</v>
      </c>
      <c r="Z305" s="496">
        <v>1.1476147559608889</v>
      </c>
      <c r="AA305" s="496">
        <v>1.5479487726964876</v>
      </c>
      <c r="AB305" s="496">
        <v>57.544606763311521</v>
      </c>
      <c r="AC305" s="496">
        <v>49.766402492882463</v>
      </c>
      <c r="AD305" s="496">
        <v>39.576733813070675</v>
      </c>
      <c r="AE305" s="496">
        <v>10.850801479654749</v>
      </c>
      <c r="AF305" s="496">
        <v>10.297111138051838</v>
      </c>
      <c r="AG305" s="496">
        <v>609.93181818181813</v>
      </c>
      <c r="AH305" s="496">
        <v>0</v>
      </c>
      <c r="AI305" s="496">
        <v>37.5</v>
      </c>
      <c r="AJ305" s="496">
        <v>78.21623515708761</v>
      </c>
      <c r="AK305" s="496">
        <v>47.938638424619135</v>
      </c>
      <c r="AL305" s="496">
        <v>33.424712763061279</v>
      </c>
      <c r="AM305" s="496">
        <v>34.994071352938953</v>
      </c>
      <c r="AN305" s="496">
        <v>99</v>
      </c>
      <c r="AO305" s="496">
        <v>99</v>
      </c>
      <c r="AP305" s="496">
        <v>99</v>
      </c>
      <c r="AQ305" s="496">
        <v>99</v>
      </c>
      <c r="AR305" s="496">
        <v>197.82386363636363</v>
      </c>
      <c r="AS305" s="496">
        <v>29.741473139343071</v>
      </c>
      <c r="AT305" s="496"/>
      <c r="AU305" s="496"/>
    </row>
    <row r="306" spans="1:47">
      <c r="A306" s="499">
        <v>9</v>
      </c>
      <c r="B306" s="496">
        <v>20</v>
      </c>
      <c r="C306" s="496">
        <v>2024</v>
      </c>
      <c r="D306" s="496">
        <v>99</v>
      </c>
      <c r="E306" s="496">
        <v>99</v>
      </c>
      <c r="F306" s="496">
        <v>99</v>
      </c>
      <c r="G306" s="496">
        <v>99</v>
      </c>
      <c r="H306" s="496">
        <v>2</v>
      </c>
      <c r="I306" s="496">
        <v>99</v>
      </c>
      <c r="J306" s="496">
        <v>181</v>
      </c>
      <c r="K306" s="496">
        <v>99</v>
      </c>
      <c r="L306" s="496">
        <v>99</v>
      </c>
      <c r="M306" s="496">
        <v>99</v>
      </c>
      <c r="N306" s="496">
        <v>99</v>
      </c>
      <c r="O306" s="496">
        <v>99</v>
      </c>
      <c r="P306" s="496">
        <v>9999</v>
      </c>
      <c r="Q306" s="496"/>
      <c r="R306" s="496"/>
      <c r="S306" s="496"/>
      <c r="T306" s="496"/>
      <c r="U306" s="496"/>
      <c r="V306" s="496"/>
      <c r="W306" s="496"/>
      <c r="X306" s="496"/>
      <c r="Y306" s="496"/>
      <c r="Z306" s="496"/>
      <c r="AA306" s="496"/>
      <c r="AB306" s="496"/>
      <c r="AC306" s="496"/>
      <c r="AD306" s="496"/>
      <c r="AE306" s="496"/>
      <c r="AF306" s="496"/>
      <c r="AG306" s="496"/>
      <c r="AH306" s="496"/>
      <c r="AI306" s="496"/>
      <c r="AJ306" s="496"/>
      <c r="AK306" s="496"/>
      <c r="AL306" s="496"/>
      <c r="AM306" s="496"/>
      <c r="AN306" s="496">
        <v>99</v>
      </c>
      <c r="AO306" s="496">
        <v>99</v>
      </c>
      <c r="AP306" s="496">
        <v>99</v>
      </c>
      <c r="AQ306" s="496">
        <v>99</v>
      </c>
      <c r="AR306" s="496"/>
      <c r="AS306" s="496"/>
      <c r="AT306" s="496"/>
      <c r="AU306" s="496"/>
    </row>
    <row r="307" spans="1:47">
      <c r="A307" s="499">
        <v>9</v>
      </c>
      <c r="B307" s="496">
        <v>21</v>
      </c>
      <c r="C307" s="496">
        <v>2024</v>
      </c>
      <c r="D307" s="496">
        <v>99</v>
      </c>
      <c r="E307" s="496">
        <v>99</v>
      </c>
      <c r="F307" s="496">
        <v>99</v>
      </c>
      <c r="G307" s="496">
        <v>99</v>
      </c>
      <c r="H307" s="496">
        <v>1</v>
      </c>
      <c r="I307" s="496">
        <v>99</v>
      </c>
      <c r="J307" s="496">
        <v>309</v>
      </c>
      <c r="K307" s="496">
        <v>99</v>
      </c>
      <c r="L307" s="496">
        <v>99</v>
      </c>
      <c r="M307" s="496">
        <v>99</v>
      </c>
      <c r="N307" s="496">
        <v>99</v>
      </c>
      <c r="O307" s="496">
        <v>99</v>
      </c>
      <c r="P307" s="496">
        <v>9999</v>
      </c>
      <c r="Q307" s="496">
        <v>44</v>
      </c>
      <c r="R307" s="496">
        <v>207</v>
      </c>
      <c r="S307" s="496">
        <v>4.2560386473429954</v>
      </c>
      <c r="T307" s="496">
        <v>7.2222222222222223</v>
      </c>
      <c r="U307" s="496">
        <v>252.51497584541059</v>
      </c>
      <c r="V307" s="496">
        <v>10.628019323671499</v>
      </c>
      <c r="W307" s="496">
        <v>65.700483091787419</v>
      </c>
      <c r="X307" s="496">
        <v>6.2801932367149762</v>
      </c>
      <c r="Y307" s="496">
        <v>64.039180472797199</v>
      </c>
      <c r="Z307" s="496">
        <v>1.0527854741328018</v>
      </c>
      <c r="AA307" s="496">
        <v>2.002145923364071</v>
      </c>
      <c r="AB307" s="496">
        <v>61.588596719582611</v>
      </c>
      <c r="AC307" s="496">
        <v>60.159041681246677</v>
      </c>
      <c r="AD307" s="496">
        <v>55.514703856351183</v>
      </c>
      <c r="AE307" s="496">
        <v>12.762022194821204</v>
      </c>
      <c r="AF307" s="496">
        <v>13.012188798294462</v>
      </c>
      <c r="AG307" s="496">
        <v>647.91747572815507</v>
      </c>
      <c r="AH307" s="496">
        <v>0</v>
      </c>
      <c r="AI307" s="496">
        <v>23.188405797101446</v>
      </c>
      <c r="AJ307" s="496">
        <v>156.34858982177977</v>
      </c>
      <c r="AK307" s="496">
        <v>63.924935806334489</v>
      </c>
      <c r="AL307" s="496">
        <v>18.47069367749512</v>
      </c>
      <c r="AM307" s="496">
        <v>26.372208272165775</v>
      </c>
      <c r="AN307" s="496">
        <v>99</v>
      </c>
      <c r="AO307" s="496">
        <v>99</v>
      </c>
      <c r="AP307" s="496">
        <v>99</v>
      </c>
      <c r="AQ307" s="496">
        <v>99</v>
      </c>
      <c r="AR307" s="496">
        <v>204.52912621359224</v>
      </c>
      <c r="AS307" s="496">
        <v>28.907527083488755</v>
      </c>
      <c r="AT307" s="496"/>
      <c r="AU307" s="496"/>
    </row>
    <row r="308" spans="1:47">
      <c r="A308" s="499">
        <v>9</v>
      </c>
      <c r="B308" s="496">
        <v>22</v>
      </c>
      <c r="C308" s="496">
        <v>2024</v>
      </c>
      <c r="D308" s="496">
        <v>99</v>
      </c>
      <c r="E308" s="496">
        <v>99</v>
      </c>
      <c r="F308" s="496">
        <v>99</v>
      </c>
      <c r="G308" s="496">
        <v>99</v>
      </c>
      <c r="H308" s="496">
        <v>1</v>
      </c>
      <c r="I308" s="496">
        <v>99</v>
      </c>
      <c r="J308" s="496">
        <v>420</v>
      </c>
      <c r="K308" s="496">
        <v>99</v>
      </c>
      <c r="L308" s="496">
        <v>99</v>
      </c>
      <c r="M308" s="496">
        <v>99</v>
      </c>
      <c r="N308" s="496">
        <v>99</v>
      </c>
      <c r="O308" s="496">
        <v>99</v>
      </c>
      <c r="P308" s="496">
        <v>9999</v>
      </c>
      <c r="Q308" s="496"/>
      <c r="R308" s="496"/>
      <c r="S308" s="496"/>
      <c r="T308" s="496"/>
      <c r="U308" s="496"/>
      <c r="V308" s="496"/>
      <c r="W308" s="496"/>
      <c r="X308" s="496"/>
      <c r="Y308" s="496"/>
      <c r="Z308" s="496"/>
      <c r="AA308" s="496"/>
      <c r="AB308" s="496"/>
      <c r="AC308" s="496"/>
      <c r="AD308" s="496"/>
      <c r="AE308" s="496"/>
      <c r="AF308" s="496"/>
      <c r="AG308" s="496"/>
      <c r="AH308" s="496"/>
      <c r="AI308" s="496"/>
      <c r="AJ308" s="496"/>
      <c r="AK308" s="496"/>
      <c r="AL308" s="496"/>
      <c r="AM308" s="496"/>
      <c r="AN308" s="496">
        <v>99</v>
      </c>
      <c r="AO308" s="496">
        <v>99</v>
      </c>
      <c r="AP308" s="496">
        <v>99</v>
      </c>
      <c r="AQ308" s="496">
        <v>99</v>
      </c>
      <c r="AR308" s="496"/>
      <c r="AS308" s="496"/>
      <c r="AT308" s="496"/>
      <c r="AU308" s="496"/>
    </row>
    <row r="309" spans="1:47">
      <c r="A309" s="499">
        <v>9</v>
      </c>
      <c r="B309" s="496">
        <v>23</v>
      </c>
      <c r="C309" s="496">
        <v>2024</v>
      </c>
      <c r="D309" s="496">
        <v>99</v>
      </c>
      <c r="E309" s="496">
        <v>99</v>
      </c>
      <c r="F309" s="496">
        <v>99</v>
      </c>
      <c r="G309" s="496">
        <v>99</v>
      </c>
      <c r="H309" s="496">
        <v>2</v>
      </c>
      <c r="I309" s="496">
        <v>99</v>
      </c>
      <c r="J309" s="496">
        <v>470</v>
      </c>
      <c r="K309" s="496">
        <v>99</v>
      </c>
      <c r="L309" s="496">
        <v>99</v>
      </c>
      <c r="M309" s="496">
        <v>99</v>
      </c>
      <c r="N309" s="496">
        <v>99</v>
      </c>
      <c r="O309" s="496">
        <v>99</v>
      </c>
      <c r="P309" s="496">
        <v>9999</v>
      </c>
      <c r="Q309" s="496">
        <v>25</v>
      </c>
      <c r="R309" s="496">
        <v>108</v>
      </c>
      <c r="S309" s="496">
        <v>3.9722222222222223</v>
      </c>
      <c r="T309" s="496">
        <v>6.4537037037037033</v>
      </c>
      <c r="U309" s="496">
        <v>161.84814814814817</v>
      </c>
      <c r="V309" s="496">
        <v>8.3333333333333357</v>
      </c>
      <c r="W309" s="496">
        <v>35.185185185185176</v>
      </c>
      <c r="X309" s="496">
        <v>0.92592592592592604</v>
      </c>
      <c r="Y309" s="496">
        <v>60.07092641431759</v>
      </c>
      <c r="Z309" s="496">
        <v>1.0404622666848908</v>
      </c>
      <c r="AA309" s="496">
        <v>2.0110079436057804</v>
      </c>
      <c r="AB309" s="496">
        <v>62.978373708693205</v>
      </c>
      <c r="AC309" s="496">
        <v>42.222367206138003</v>
      </c>
      <c r="AD309" s="496">
        <v>31.136429740497874</v>
      </c>
      <c r="AE309" s="496">
        <v>6.6584463625154129</v>
      </c>
      <c r="AF309" s="496">
        <v>4.3513534437842303</v>
      </c>
      <c r="AG309" s="496">
        <v>644.1111111111112</v>
      </c>
      <c r="AH309" s="496">
        <v>0</v>
      </c>
      <c r="AI309" s="496">
        <v>74.074074074074076</v>
      </c>
      <c r="AJ309" s="496">
        <v>174.04540347028944</v>
      </c>
      <c r="AK309" s="496">
        <v>44.409305386849326</v>
      </c>
      <c r="AL309" s="496">
        <v>22.707384964222843</v>
      </c>
      <c r="AM309" s="496">
        <v>-1.0516016551903493</v>
      </c>
      <c r="AN309" s="496">
        <v>99</v>
      </c>
      <c r="AO309" s="496">
        <v>99</v>
      </c>
      <c r="AP309" s="496">
        <v>99</v>
      </c>
      <c r="AQ309" s="496">
        <v>99</v>
      </c>
      <c r="AR309" s="496">
        <v>179.43518518518522</v>
      </c>
      <c r="AS309" s="496">
        <v>26.815511095985794</v>
      </c>
      <c r="AT309" s="496"/>
      <c r="AU309" s="496"/>
    </row>
    <row r="310" spans="1:47">
      <c r="A310" s="499">
        <v>9</v>
      </c>
      <c r="B310" s="496">
        <v>24</v>
      </c>
      <c r="C310" s="496">
        <v>2024</v>
      </c>
      <c r="D310" s="496">
        <v>99</v>
      </c>
      <c r="E310" s="496">
        <v>99</v>
      </c>
      <c r="F310" s="496">
        <v>99</v>
      </c>
      <c r="G310" s="496">
        <v>99</v>
      </c>
      <c r="H310" s="496">
        <v>2</v>
      </c>
      <c r="I310" s="496">
        <v>99</v>
      </c>
      <c r="J310" s="496">
        <v>629</v>
      </c>
      <c r="K310" s="496">
        <v>99</v>
      </c>
      <c r="L310" s="496">
        <v>99</v>
      </c>
      <c r="M310" s="496">
        <v>99</v>
      </c>
      <c r="N310" s="496">
        <v>99</v>
      </c>
      <c r="O310" s="496">
        <v>99</v>
      </c>
      <c r="P310" s="496">
        <v>9999</v>
      </c>
      <c r="Q310" s="496"/>
      <c r="R310" s="496"/>
      <c r="S310" s="496"/>
      <c r="T310" s="496"/>
      <c r="U310" s="496"/>
      <c r="V310" s="496"/>
      <c r="W310" s="496"/>
      <c r="X310" s="496"/>
      <c r="Y310" s="496"/>
      <c r="Z310" s="496"/>
      <c r="AA310" s="496"/>
      <c r="AB310" s="496"/>
      <c r="AC310" s="496"/>
      <c r="AD310" s="496"/>
      <c r="AE310" s="496"/>
      <c r="AF310" s="496"/>
      <c r="AG310" s="496"/>
      <c r="AH310" s="496"/>
      <c r="AI310" s="496"/>
      <c r="AJ310" s="496"/>
      <c r="AK310" s="496"/>
      <c r="AL310" s="496"/>
      <c r="AM310" s="496"/>
      <c r="AN310" s="496">
        <v>99</v>
      </c>
      <c r="AO310" s="496">
        <v>99</v>
      </c>
      <c r="AP310" s="496">
        <v>99</v>
      </c>
      <c r="AQ310" s="496">
        <v>99</v>
      </c>
      <c r="AR310" s="496"/>
      <c r="AS310" s="496"/>
      <c r="AT310" s="496"/>
      <c r="AU310" s="496"/>
    </row>
    <row r="311" spans="1:47">
      <c r="A311" s="499">
        <v>9</v>
      </c>
      <c r="B311" s="496">
        <v>25</v>
      </c>
      <c r="C311" s="496">
        <v>2024</v>
      </c>
      <c r="D311" s="496">
        <v>99</v>
      </c>
      <c r="E311" s="496">
        <v>99</v>
      </c>
      <c r="F311" s="496">
        <v>99</v>
      </c>
      <c r="G311" s="496">
        <v>99</v>
      </c>
      <c r="H311" s="496">
        <v>1</v>
      </c>
      <c r="I311" s="496">
        <v>99</v>
      </c>
      <c r="J311" s="496">
        <v>643</v>
      </c>
      <c r="K311" s="496">
        <v>99</v>
      </c>
      <c r="L311" s="496">
        <v>99</v>
      </c>
      <c r="M311" s="496">
        <v>99</v>
      </c>
      <c r="N311" s="496">
        <v>99</v>
      </c>
      <c r="O311" s="496">
        <v>99</v>
      </c>
      <c r="P311" s="496">
        <v>9999</v>
      </c>
      <c r="Q311" s="496">
        <v>13</v>
      </c>
      <c r="R311" s="496">
        <v>57</v>
      </c>
      <c r="S311" s="496">
        <v>4.2982456140350873</v>
      </c>
      <c r="T311" s="496">
        <v>6.6666666666666687</v>
      </c>
      <c r="U311" s="496">
        <v>253.38421052631591</v>
      </c>
      <c r="V311" s="496">
        <v>8.7719298245614024</v>
      </c>
      <c r="W311" s="496">
        <v>50.87719298245613</v>
      </c>
      <c r="X311" s="496">
        <v>8.7719298245614024</v>
      </c>
      <c r="Y311" s="496">
        <v>64.282042428369309</v>
      </c>
      <c r="Z311" s="496">
        <v>0.990568014981975</v>
      </c>
      <c r="AA311" s="496">
        <v>2.0116619064174257</v>
      </c>
      <c r="AB311" s="496">
        <v>41.373782256720979</v>
      </c>
      <c r="AC311" s="496">
        <v>38.304773226663592</v>
      </c>
      <c r="AD311" s="496">
        <v>-13.499647504105772</v>
      </c>
      <c r="AE311" s="496">
        <v>3.5141800246609138</v>
      </c>
      <c r="AF311" s="496">
        <v>3.5954005042009705</v>
      </c>
      <c r="AG311" s="496">
        <v>674.59649122807025</v>
      </c>
      <c r="AH311" s="496">
        <v>0</v>
      </c>
      <c r="AI311" s="496">
        <v>21.052631578947377</v>
      </c>
      <c r="AJ311" s="496">
        <v>186.25551772343655</v>
      </c>
      <c r="AK311" s="496">
        <v>76.443011928493135</v>
      </c>
      <c r="AL311" s="496">
        <v>48.463563168004391</v>
      </c>
      <c r="AM311" s="496">
        <v>13.529874234123589</v>
      </c>
      <c r="AN311" s="496">
        <v>99</v>
      </c>
      <c r="AO311" s="496">
        <v>99</v>
      </c>
      <c r="AP311" s="496">
        <v>99</v>
      </c>
      <c r="AQ311" s="496">
        <v>99</v>
      </c>
      <c r="AR311" s="496">
        <v>204.28070175438597</v>
      </c>
      <c r="AS311" s="496">
        <v>29.123672631629191</v>
      </c>
      <c r="AT311" s="496"/>
      <c r="AU311" s="496"/>
    </row>
    <row r="312" spans="1:47">
      <c r="A312" s="499">
        <v>9</v>
      </c>
      <c r="B312" s="496">
        <v>26</v>
      </c>
      <c r="C312" s="496">
        <v>2024</v>
      </c>
      <c r="D312" s="496">
        <v>99</v>
      </c>
      <c r="E312" s="496">
        <v>99</v>
      </c>
      <c r="F312" s="496">
        <v>99</v>
      </c>
      <c r="G312" s="496">
        <v>99</v>
      </c>
      <c r="H312" s="496">
        <v>1</v>
      </c>
      <c r="I312" s="496">
        <v>99</v>
      </c>
      <c r="J312" s="496">
        <v>704</v>
      </c>
      <c r="K312" s="496">
        <v>99</v>
      </c>
      <c r="L312" s="496">
        <v>99</v>
      </c>
      <c r="M312" s="496">
        <v>99</v>
      </c>
      <c r="N312" s="496">
        <v>99</v>
      </c>
      <c r="O312" s="496">
        <v>99</v>
      </c>
      <c r="P312" s="496">
        <v>9999</v>
      </c>
      <c r="Q312" s="496"/>
      <c r="R312" s="496"/>
      <c r="S312" s="496"/>
      <c r="T312" s="496"/>
      <c r="U312" s="496"/>
      <c r="V312" s="496"/>
      <c r="W312" s="496"/>
      <c r="X312" s="496"/>
      <c r="Y312" s="496"/>
      <c r="Z312" s="496"/>
      <c r="AA312" s="496"/>
      <c r="AB312" s="496"/>
      <c r="AC312" s="496"/>
      <c r="AD312" s="496"/>
      <c r="AE312" s="496"/>
      <c r="AF312" s="496"/>
      <c r="AG312" s="496"/>
      <c r="AH312" s="496"/>
      <c r="AI312" s="496"/>
      <c r="AJ312" s="496"/>
      <c r="AK312" s="496"/>
      <c r="AL312" s="496"/>
      <c r="AM312" s="496"/>
      <c r="AN312" s="496">
        <v>99</v>
      </c>
      <c r="AO312" s="496">
        <v>99</v>
      </c>
      <c r="AP312" s="496">
        <v>99</v>
      </c>
      <c r="AQ312" s="496">
        <v>99</v>
      </c>
      <c r="AR312" s="496"/>
      <c r="AS312" s="496"/>
      <c r="AT312" s="496"/>
      <c r="AU312" s="496"/>
    </row>
    <row r="313" spans="1:47">
      <c r="A313" s="499">
        <v>9</v>
      </c>
      <c r="B313" s="496">
        <v>27</v>
      </c>
      <c r="C313" s="496">
        <v>2024</v>
      </c>
      <c r="D313" s="496">
        <v>99</v>
      </c>
      <c r="E313" s="496">
        <v>99</v>
      </c>
      <c r="F313" s="496">
        <v>99</v>
      </c>
      <c r="G313" s="496">
        <v>99</v>
      </c>
      <c r="H313" s="496">
        <v>2</v>
      </c>
      <c r="I313" s="496">
        <v>99</v>
      </c>
      <c r="J313" s="496">
        <v>704</v>
      </c>
      <c r="K313" s="496">
        <v>99</v>
      </c>
      <c r="L313" s="496">
        <v>99</v>
      </c>
      <c r="M313" s="496">
        <v>99</v>
      </c>
      <c r="N313" s="496">
        <v>99</v>
      </c>
      <c r="O313" s="496">
        <v>99</v>
      </c>
      <c r="P313" s="496">
        <v>9999</v>
      </c>
      <c r="Q313" s="496"/>
      <c r="R313" s="496"/>
      <c r="S313" s="496"/>
      <c r="T313" s="496"/>
      <c r="U313" s="496"/>
      <c r="V313" s="496"/>
      <c r="W313" s="496"/>
      <c r="X313" s="496"/>
      <c r="Y313" s="496"/>
      <c r="Z313" s="496"/>
      <c r="AA313" s="496"/>
      <c r="AB313" s="496"/>
      <c r="AC313" s="496"/>
      <c r="AD313" s="496"/>
      <c r="AE313" s="496"/>
      <c r="AF313" s="496"/>
      <c r="AG313" s="496"/>
      <c r="AH313" s="496"/>
      <c r="AI313" s="496"/>
      <c r="AJ313" s="496"/>
      <c r="AK313" s="496"/>
      <c r="AL313" s="496"/>
      <c r="AM313" s="496"/>
      <c r="AN313" s="496">
        <v>99</v>
      </c>
      <c r="AO313" s="496">
        <v>99</v>
      </c>
      <c r="AP313" s="496">
        <v>99</v>
      </c>
      <c r="AQ313" s="496">
        <v>99</v>
      </c>
      <c r="AR313" s="496"/>
      <c r="AS313" s="496"/>
      <c r="AT313" s="496"/>
      <c r="AU313" s="496"/>
    </row>
    <row r="314" spans="1:47">
      <c r="A314" s="499">
        <v>9</v>
      </c>
      <c r="B314" s="496">
        <v>28</v>
      </c>
      <c r="C314" s="496">
        <v>2024</v>
      </c>
      <c r="D314" s="496">
        <v>99</v>
      </c>
      <c r="E314" s="496">
        <v>99</v>
      </c>
      <c r="F314" s="496">
        <v>99</v>
      </c>
      <c r="G314" s="496">
        <v>99</v>
      </c>
      <c r="H314" s="496">
        <v>1</v>
      </c>
      <c r="I314" s="496">
        <v>99</v>
      </c>
      <c r="J314" s="496">
        <v>802</v>
      </c>
      <c r="K314" s="496">
        <v>99</v>
      </c>
      <c r="L314" s="496">
        <v>99</v>
      </c>
      <c r="M314" s="496">
        <v>99</v>
      </c>
      <c r="N314" s="496">
        <v>99</v>
      </c>
      <c r="O314" s="496">
        <v>99</v>
      </c>
      <c r="P314" s="496">
        <v>9999</v>
      </c>
      <c r="Q314" s="496">
        <v>6</v>
      </c>
      <c r="R314" s="496">
        <v>53</v>
      </c>
      <c r="S314" s="496">
        <v>3.7169811320754702</v>
      </c>
      <c r="T314" s="496">
        <v>6.1509433962264151</v>
      </c>
      <c r="U314" s="496">
        <v>241.09999999999997</v>
      </c>
      <c r="V314" s="496">
        <v>11.320754716981128</v>
      </c>
      <c r="W314" s="496">
        <v>45.283018867924511</v>
      </c>
      <c r="X314" s="496">
        <v>5.6603773584905639</v>
      </c>
      <c r="Y314" s="496">
        <v>80.899970846835913</v>
      </c>
      <c r="Z314" s="496">
        <v>1.3923965832071772</v>
      </c>
      <c r="AA314" s="496">
        <v>2.1491220358783494</v>
      </c>
      <c r="AB314" s="496">
        <v>77.416469377218732</v>
      </c>
      <c r="AC314" s="496">
        <v>74.434708332086487</v>
      </c>
      <c r="AD314" s="496">
        <v>85.286995457364625</v>
      </c>
      <c r="AE314" s="496">
        <v>3.2675709001233049</v>
      </c>
      <c r="AF314" s="496">
        <v>3.1810167115213175</v>
      </c>
      <c r="AG314" s="496">
        <v>740.07547169811323</v>
      </c>
      <c r="AH314" s="496">
        <v>0</v>
      </c>
      <c r="AI314" s="496">
        <v>13.207547169811324</v>
      </c>
      <c r="AJ314" s="496">
        <v>155.81905919906939</v>
      </c>
      <c r="AK314" s="496">
        <v>31.857231363464692</v>
      </c>
      <c r="AL314" s="496">
        <v>0.61637471790155141</v>
      </c>
      <c r="AM314" s="496">
        <v>-6.2167931118344963</v>
      </c>
      <c r="AN314" s="496">
        <v>99</v>
      </c>
      <c r="AO314" s="496">
        <v>99</v>
      </c>
      <c r="AP314" s="496">
        <v>99</v>
      </c>
      <c r="AQ314" s="496">
        <v>99</v>
      </c>
      <c r="AR314" s="496">
        <v>202.73584905660377</v>
      </c>
      <c r="AS314" s="496">
        <v>27.791967593953945</v>
      </c>
      <c r="AT314" s="496"/>
      <c r="AU314" s="496"/>
    </row>
    <row r="315" spans="1:47">
      <c r="A315" s="499">
        <v>9</v>
      </c>
      <c r="B315" s="496">
        <v>29</v>
      </c>
      <c r="C315" s="496">
        <v>2023</v>
      </c>
      <c r="D315" s="496">
        <v>99</v>
      </c>
      <c r="E315" s="496">
        <v>99</v>
      </c>
      <c r="F315" s="496">
        <v>99</v>
      </c>
      <c r="G315" s="496">
        <v>99</v>
      </c>
      <c r="H315" s="496">
        <v>1</v>
      </c>
      <c r="I315" s="496">
        <v>99</v>
      </c>
      <c r="J315" s="496">
        <v>103</v>
      </c>
      <c r="K315" s="496">
        <v>99</v>
      </c>
      <c r="L315" s="496">
        <v>99</v>
      </c>
      <c r="M315" s="496">
        <v>99</v>
      </c>
      <c r="N315" s="496">
        <v>99</v>
      </c>
      <c r="O315" s="496">
        <v>99</v>
      </c>
      <c r="P315" s="496">
        <v>9999</v>
      </c>
      <c r="Q315" s="496">
        <v>94</v>
      </c>
      <c r="R315" s="496">
        <v>535</v>
      </c>
      <c r="S315" s="496">
        <v>4.3271028037383186</v>
      </c>
      <c r="T315" s="496">
        <v>7.368224299065421</v>
      </c>
      <c r="U315" s="496">
        <v>272.3676635514019</v>
      </c>
      <c r="V315" s="496">
        <v>16.261682242990652</v>
      </c>
      <c r="W315" s="496">
        <v>74.579439252336442</v>
      </c>
      <c r="X315" s="496">
        <v>8.2242990654205617</v>
      </c>
      <c r="Y315" s="496">
        <v>58.88898014392489</v>
      </c>
      <c r="Z315" s="496">
        <v>1.2333049659204742</v>
      </c>
      <c r="AA315" s="496">
        <v>1.5470561813310471</v>
      </c>
      <c r="AB315" s="496">
        <v>44.805051123707216</v>
      </c>
      <c r="AC315" s="496">
        <v>44.978144207454285</v>
      </c>
      <c r="AD315" s="496">
        <v>54.327382221549321</v>
      </c>
      <c r="AE315" s="496">
        <v>31.195335276967928</v>
      </c>
      <c r="AF315" s="496">
        <v>33.54554926670972</v>
      </c>
      <c r="AG315" s="496">
        <v>706.07196969696975</v>
      </c>
      <c r="AH315" s="496">
        <v>0</v>
      </c>
      <c r="AI315" s="496">
        <v>25.420560747663551</v>
      </c>
      <c r="AJ315" s="496">
        <v>167.31024566717701</v>
      </c>
      <c r="AK315" s="496">
        <v>44.941975721644006</v>
      </c>
      <c r="AL315" s="496">
        <v>12.76666409254447</v>
      </c>
      <c r="AM315" s="496">
        <v>-12.154104491694437</v>
      </c>
      <c r="AN315" s="496">
        <v>99</v>
      </c>
      <c r="AO315" s="496">
        <v>99</v>
      </c>
      <c r="AP315" s="496">
        <v>99</v>
      </c>
      <c r="AQ315" s="496">
        <v>99</v>
      </c>
      <c r="AR315" s="496">
        <v>209.69507575757575</v>
      </c>
      <c r="AS315" s="496">
        <v>29.322725966332023</v>
      </c>
      <c r="AT315" s="496"/>
      <c r="AU315" s="496"/>
    </row>
    <row r="316" spans="1:47">
      <c r="A316" s="499">
        <v>9</v>
      </c>
      <c r="B316" s="496">
        <v>30</v>
      </c>
      <c r="C316" s="496">
        <v>2023</v>
      </c>
      <c r="D316" s="496">
        <v>99</v>
      </c>
      <c r="E316" s="496">
        <v>99</v>
      </c>
      <c r="F316" s="496">
        <v>99</v>
      </c>
      <c r="G316" s="496">
        <v>99</v>
      </c>
      <c r="H316" s="496">
        <v>2</v>
      </c>
      <c r="I316" s="496">
        <v>99</v>
      </c>
      <c r="J316" s="496">
        <v>106</v>
      </c>
      <c r="K316" s="496">
        <v>99</v>
      </c>
      <c r="L316" s="496">
        <v>99</v>
      </c>
      <c r="M316" s="496">
        <v>99</v>
      </c>
      <c r="N316" s="496">
        <v>99</v>
      </c>
      <c r="O316" s="496">
        <v>99</v>
      </c>
      <c r="P316" s="496">
        <v>9999</v>
      </c>
      <c r="Q316" s="496">
        <v>17</v>
      </c>
      <c r="R316" s="496">
        <v>75</v>
      </c>
      <c r="S316" s="496">
        <v>5.0666666666666655</v>
      </c>
      <c r="T316" s="496">
        <v>7.1333333333333355</v>
      </c>
      <c r="U316" s="496">
        <v>257.13066666666674</v>
      </c>
      <c r="V316" s="496">
        <v>37.333333333333343</v>
      </c>
      <c r="W316" s="496">
        <v>57.33333333333335</v>
      </c>
      <c r="X316" s="496">
        <v>16</v>
      </c>
      <c r="Y316" s="496">
        <v>92.172163510585946</v>
      </c>
      <c r="Z316" s="496">
        <v>1.5173075568988059</v>
      </c>
      <c r="AA316" s="496">
        <v>2.2291004663067313</v>
      </c>
      <c r="AB316" s="496">
        <v>76.174430251575757</v>
      </c>
      <c r="AC316" s="496">
        <v>78.970332299201473</v>
      </c>
      <c r="AD316" s="496">
        <v>54.92758440590157</v>
      </c>
      <c r="AE316" s="496">
        <v>4.3731778425655969</v>
      </c>
      <c r="AF316" s="496">
        <v>4.4395680694020925</v>
      </c>
      <c r="AG316" s="496">
        <v>610.67999999999984</v>
      </c>
      <c r="AH316" s="496">
        <v>0</v>
      </c>
      <c r="AI316" s="496">
        <v>56</v>
      </c>
      <c r="AJ316" s="496">
        <v>127.3533834127178</v>
      </c>
      <c r="AK316" s="496">
        <v>64.710732425009482</v>
      </c>
      <c r="AL316" s="496">
        <v>63.355569678189553</v>
      </c>
      <c r="AM316" s="496">
        <v>28.03229743485554</v>
      </c>
      <c r="AN316" s="496">
        <v>99</v>
      </c>
      <c r="AO316" s="496">
        <v>99</v>
      </c>
      <c r="AP316" s="496">
        <v>99</v>
      </c>
      <c r="AQ316" s="496">
        <v>99</v>
      </c>
      <c r="AR316" s="496">
        <v>200.26666666666671</v>
      </c>
      <c r="AS316" s="496">
        <v>30.628704896900487</v>
      </c>
      <c r="AT316" s="496"/>
      <c r="AU316" s="496"/>
    </row>
    <row r="317" spans="1:47">
      <c r="A317" s="499">
        <v>9</v>
      </c>
      <c r="B317" s="496">
        <v>31</v>
      </c>
      <c r="C317" s="496">
        <v>2023</v>
      </c>
      <c r="D317" s="496">
        <v>99</v>
      </c>
      <c r="E317" s="496">
        <v>99</v>
      </c>
      <c r="F317" s="496">
        <v>99</v>
      </c>
      <c r="G317" s="496">
        <v>99</v>
      </c>
      <c r="H317" s="496">
        <v>1</v>
      </c>
      <c r="I317" s="496">
        <v>99</v>
      </c>
      <c r="J317" s="496">
        <v>110</v>
      </c>
      <c r="K317" s="496">
        <v>99</v>
      </c>
      <c r="L317" s="496">
        <v>99</v>
      </c>
      <c r="M317" s="496">
        <v>99</v>
      </c>
      <c r="N317" s="496">
        <v>99</v>
      </c>
      <c r="O317" s="496">
        <v>99</v>
      </c>
      <c r="P317" s="496">
        <v>9999</v>
      </c>
      <c r="Q317" s="496">
        <v>11</v>
      </c>
      <c r="R317" s="496">
        <v>42</v>
      </c>
      <c r="S317" s="496">
        <v>4.8809523809523805</v>
      </c>
      <c r="T317" s="496">
        <v>7.2619047619047645</v>
      </c>
      <c r="U317" s="496">
        <v>253.93571428571423</v>
      </c>
      <c r="V317" s="496">
        <v>23.809523809523821</v>
      </c>
      <c r="W317" s="496">
        <v>73.809523809523782</v>
      </c>
      <c r="X317" s="496">
        <v>11.90476190476191</v>
      </c>
      <c r="Y317" s="496">
        <v>70.558718611585107</v>
      </c>
      <c r="Z317" s="496">
        <v>1.1381350859730563</v>
      </c>
      <c r="AA317" s="496">
        <v>1.3638098563447327</v>
      </c>
      <c r="AB317" s="496">
        <v>32.251261890133001</v>
      </c>
      <c r="AC317" s="496">
        <v>54.70617435194464</v>
      </c>
      <c r="AD317" s="496">
        <v>20.415761824987015</v>
      </c>
      <c r="AE317" s="496">
        <v>2.4489795918367343</v>
      </c>
      <c r="AF317" s="496">
        <v>2.4552666001511096</v>
      </c>
      <c r="AG317" s="496">
        <v>653.97619047619025</v>
      </c>
      <c r="AH317" s="496">
        <v>0</v>
      </c>
      <c r="AI317" s="496">
        <v>38.095238095238109</v>
      </c>
      <c r="AJ317" s="496">
        <v>197.82537851723549</v>
      </c>
      <c r="AK317" s="496">
        <v>41.820081801498411</v>
      </c>
      <c r="AL317" s="496">
        <v>13.795791562719398</v>
      </c>
      <c r="AM317" s="496">
        <v>-30.573197893222197</v>
      </c>
      <c r="AN317" s="496">
        <v>99</v>
      </c>
      <c r="AO317" s="496">
        <v>99</v>
      </c>
      <c r="AP317" s="496">
        <v>99</v>
      </c>
      <c r="AQ317" s="496">
        <v>99</v>
      </c>
      <c r="AR317" s="496">
        <v>200.40476190476195</v>
      </c>
      <c r="AS317" s="496">
        <v>30.755520368000344</v>
      </c>
      <c r="AT317" s="496"/>
      <c r="AU317" s="496"/>
    </row>
    <row r="318" spans="1:47">
      <c r="A318" s="499">
        <v>9</v>
      </c>
      <c r="B318" s="496">
        <v>32</v>
      </c>
      <c r="C318" s="496">
        <v>2023</v>
      </c>
      <c r="D318" s="496">
        <v>99</v>
      </c>
      <c r="E318" s="496">
        <v>99</v>
      </c>
      <c r="F318" s="496">
        <v>99</v>
      </c>
      <c r="G318" s="496">
        <v>99</v>
      </c>
      <c r="H318" s="496">
        <v>1</v>
      </c>
      <c r="I318" s="496">
        <v>99</v>
      </c>
      <c r="J318" s="496">
        <v>113</v>
      </c>
      <c r="K318" s="496">
        <v>99</v>
      </c>
      <c r="L318" s="496">
        <v>99</v>
      </c>
      <c r="M318" s="496">
        <v>99</v>
      </c>
      <c r="N318" s="496">
        <v>99</v>
      </c>
      <c r="O318" s="496">
        <v>99</v>
      </c>
      <c r="P318" s="496">
        <v>9999</v>
      </c>
      <c r="Q318" s="496">
        <v>34</v>
      </c>
      <c r="R318" s="496">
        <v>89</v>
      </c>
      <c r="S318" s="496">
        <v>4.7303370786516865</v>
      </c>
      <c r="T318" s="496">
        <v>7.2247191011235952</v>
      </c>
      <c r="U318" s="496">
        <v>219.85280898876405</v>
      </c>
      <c r="V318" s="496">
        <v>20.224719101123597</v>
      </c>
      <c r="W318" s="496">
        <v>66.292134831460658</v>
      </c>
      <c r="X318" s="496">
        <v>6.741573033707863</v>
      </c>
      <c r="Y318" s="496">
        <v>79.31054606311011</v>
      </c>
      <c r="Z318" s="496">
        <v>1.1393280588591788</v>
      </c>
      <c r="AA318" s="496">
        <v>1.6472845138015573</v>
      </c>
      <c r="AB318" s="496">
        <v>33.668640375297635</v>
      </c>
      <c r="AC318" s="496">
        <v>27.159926451180997</v>
      </c>
      <c r="AD318" s="496">
        <v>51.721658071940688</v>
      </c>
      <c r="AE318" s="496">
        <v>5.1895043731778419</v>
      </c>
      <c r="AF318" s="496">
        <v>4.5045105190193189</v>
      </c>
      <c r="AG318" s="496">
        <v>658.69512195121956</v>
      </c>
      <c r="AH318" s="496">
        <v>0</v>
      </c>
      <c r="AI318" s="496">
        <v>46.067415730337089</v>
      </c>
      <c r="AJ318" s="496">
        <v>152.26386668594691</v>
      </c>
      <c r="AK318" s="496">
        <v>9.9897539871439622E-2</v>
      </c>
      <c r="AL318" s="496">
        <v>66.018307826488012</v>
      </c>
      <c r="AM318" s="496">
        <v>4.7472206449619021</v>
      </c>
      <c r="AN318" s="496">
        <v>99</v>
      </c>
      <c r="AO318" s="496">
        <v>99</v>
      </c>
      <c r="AP318" s="496">
        <v>99</v>
      </c>
      <c r="AQ318" s="496">
        <v>99</v>
      </c>
      <c r="AR318" s="496">
        <v>189</v>
      </c>
      <c r="AS318" s="496">
        <v>30.689988705956402</v>
      </c>
      <c r="AT318" s="496"/>
      <c r="AU318" s="496"/>
    </row>
    <row r="319" spans="1:47">
      <c r="A319" s="499">
        <v>9</v>
      </c>
      <c r="B319" s="496">
        <v>33</v>
      </c>
      <c r="C319" s="496">
        <v>2023</v>
      </c>
      <c r="D319" s="496">
        <v>99</v>
      </c>
      <c r="E319" s="496">
        <v>99</v>
      </c>
      <c r="F319" s="496">
        <v>99</v>
      </c>
      <c r="G319" s="496">
        <v>99</v>
      </c>
      <c r="H319" s="496">
        <v>1</v>
      </c>
      <c r="I319" s="496">
        <v>99</v>
      </c>
      <c r="J319" s="496">
        <v>116</v>
      </c>
      <c r="K319" s="496">
        <v>99</v>
      </c>
      <c r="L319" s="496">
        <v>99</v>
      </c>
      <c r="M319" s="496">
        <v>99</v>
      </c>
      <c r="N319" s="496">
        <v>99</v>
      </c>
      <c r="O319" s="496">
        <v>99</v>
      </c>
      <c r="P319" s="496">
        <v>9999</v>
      </c>
      <c r="Q319" s="496">
        <v>14</v>
      </c>
      <c r="R319" s="496">
        <v>28</v>
      </c>
      <c r="S319" s="496">
        <v>4.1428571428571441</v>
      </c>
      <c r="T319" s="496">
        <v>6.5714285714285694</v>
      </c>
      <c r="U319" s="496">
        <v>232.79642857142861</v>
      </c>
      <c r="V319" s="496">
        <v>17.857142857142861</v>
      </c>
      <c r="W319" s="496">
        <v>50</v>
      </c>
      <c r="X319" s="496">
        <v>7.1428571428571441</v>
      </c>
      <c r="Y319" s="496">
        <v>75.301690751948243</v>
      </c>
      <c r="Z319" s="496">
        <v>1.2163847404233139</v>
      </c>
      <c r="AA319" s="496">
        <v>1.8789923482808473</v>
      </c>
      <c r="AB319" s="496">
        <v>44.961276248977434</v>
      </c>
      <c r="AC319" s="496">
        <v>55.555084896582706</v>
      </c>
      <c r="AD319" s="496">
        <v>32.368006754690178</v>
      </c>
      <c r="AE319" s="496">
        <v>1.6326530612244901</v>
      </c>
      <c r="AF319" s="496">
        <v>1.5005826633817123</v>
      </c>
      <c r="AG319" s="496">
        <v>712.642857142857</v>
      </c>
      <c r="AH319" s="496">
        <v>0</v>
      </c>
      <c r="AI319" s="496">
        <v>32.142857142857153</v>
      </c>
      <c r="AJ319" s="496">
        <v>192.10640918246219</v>
      </c>
      <c r="AK319" s="496">
        <v>51.285542205587561</v>
      </c>
      <c r="AL319" s="496">
        <v>38.020095000001405</v>
      </c>
      <c r="AM319" s="496">
        <v>-19.342642842056225</v>
      </c>
      <c r="AN319" s="496">
        <v>99</v>
      </c>
      <c r="AO319" s="496">
        <v>99</v>
      </c>
      <c r="AP319" s="496">
        <v>99</v>
      </c>
      <c r="AQ319" s="496">
        <v>99</v>
      </c>
      <c r="AR319" s="496">
        <v>197.17857142857139</v>
      </c>
      <c r="AS319" s="496">
        <v>29.340504824860105</v>
      </c>
      <c r="AT319" s="496"/>
      <c r="AU319" s="496"/>
    </row>
    <row r="320" spans="1:47">
      <c r="A320" s="499">
        <v>9</v>
      </c>
      <c r="B320" s="496">
        <v>34</v>
      </c>
      <c r="C320" s="496">
        <v>2023</v>
      </c>
      <c r="D320" s="496">
        <v>99</v>
      </c>
      <c r="E320" s="496">
        <v>99</v>
      </c>
      <c r="F320" s="496">
        <v>99</v>
      </c>
      <c r="G320" s="496">
        <v>99</v>
      </c>
      <c r="H320" s="496">
        <v>2</v>
      </c>
      <c r="I320" s="496">
        <v>99</v>
      </c>
      <c r="J320" s="496">
        <v>117</v>
      </c>
      <c r="K320" s="496">
        <v>99</v>
      </c>
      <c r="L320" s="496">
        <v>99</v>
      </c>
      <c r="M320" s="496">
        <v>99</v>
      </c>
      <c r="N320" s="496">
        <v>99</v>
      </c>
      <c r="O320" s="496">
        <v>99</v>
      </c>
      <c r="P320" s="496">
        <v>9999</v>
      </c>
      <c r="Q320" s="496"/>
      <c r="R320" s="496"/>
      <c r="S320" s="496"/>
      <c r="T320" s="496"/>
      <c r="U320" s="496"/>
      <c r="V320" s="496"/>
      <c r="W320" s="496"/>
      <c r="X320" s="496"/>
      <c r="Y320" s="496"/>
      <c r="Z320" s="496"/>
      <c r="AA320" s="496"/>
      <c r="AB320" s="496"/>
      <c r="AC320" s="496"/>
      <c r="AD320" s="496"/>
      <c r="AE320" s="496"/>
      <c r="AF320" s="496"/>
      <c r="AG320" s="496"/>
      <c r="AH320" s="496"/>
      <c r="AI320" s="496"/>
      <c r="AJ320" s="496"/>
      <c r="AK320" s="496"/>
      <c r="AL320" s="496"/>
      <c r="AM320" s="496"/>
      <c r="AN320" s="496">
        <v>99</v>
      </c>
      <c r="AO320" s="496">
        <v>99</v>
      </c>
      <c r="AP320" s="496">
        <v>99</v>
      </c>
      <c r="AQ320" s="496">
        <v>99</v>
      </c>
      <c r="AR320" s="496"/>
      <c r="AS320" s="496"/>
      <c r="AT320" s="496"/>
      <c r="AU320" s="496"/>
    </row>
    <row r="321" spans="1:47">
      <c r="A321" s="499">
        <v>9</v>
      </c>
      <c r="B321" s="496">
        <v>35</v>
      </c>
      <c r="C321" s="496">
        <v>2023</v>
      </c>
      <c r="D321" s="496">
        <v>99</v>
      </c>
      <c r="E321" s="496">
        <v>99</v>
      </c>
      <c r="F321" s="496">
        <v>99</v>
      </c>
      <c r="G321" s="496">
        <v>99</v>
      </c>
      <c r="H321" s="496">
        <v>1</v>
      </c>
      <c r="I321" s="496">
        <v>99</v>
      </c>
      <c r="J321" s="496">
        <v>134</v>
      </c>
      <c r="K321" s="496">
        <v>99</v>
      </c>
      <c r="L321" s="496">
        <v>99</v>
      </c>
      <c r="M321" s="496">
        <v>99</v>
      </c>
      <c r="N321" s="496">
        <v>99</v>
      </c>
      <c r="O321" s="496">
        <v>99</v>
      </c>
      <c r="P321" s="496">
        <v>9999</v>
      </c>
      <c r="Q321" s="496">
        <v>32</v>
      </c>
      <c r="R321" s="496">
        <v>163</v>
      </c>
      <c r="S321" s="496">
        <v>4.1840490797546002</v>
      </c>
      <c r="T321" s="496">
        <v>7.0613496932515316</v>
      </c>
      <c r="U321" s="496">
        <v>244.34907975460141</v>
      </c>
      <c r="V321" s="496">
        <v>11.042944785276076</v>
      </c>
      <c r="W321" s="496">
        <v>66.257668711656422</v>
      </c>
      <c r="X321" s="496">
        <v>4.2944785276073603</v>
      </c>
      <c r="Y321" s="496">
        <v>69.015661393324265</v>
      </c>
      <c r="Z321" s="496">
        <v>0.99839911000924642</v>
      </c>
      <c r="AA321" s="496">
        <v>1.4848653717402012</v>
      </c>
      <c r="AB321" s="496">
        <v>41.69175503734845</v>
      </c>
      <c r="AC321" s="496">
        <v>42.222096810934389</v>
      </c>
      <c r="AD321" s="496">
        <v>56.760609923151449</v>
      </c>
      <c r="AE321" s="496">
        <v>9.5043731778425613</v>
      </c>
      <c r="AF321" s="496">
        <v>9.1690405230756404</v>
      </c>
      <c r="AG321" s="496">
        <v>629.12883435582808</v>
      </c>
      <c r="AH321" s="496">
        <v>0</v>
      </c>
      <c r="AI321" s="496">
        <v>16.564417177914105</v>
      </c>
      <c r="AJ321" s="496">
        <v>154.55291337794529</v>
      </c>
      <c r="AK321" s="496">
        <v>52.080940091791952</v>
      </c>
      <c r="AL321" s="496">
        <v>11.946218475234382</v>
      </c>
      <c r="AM321" s="496">
        <v>-5.6730146984293919</v>
      </c>
      <c r="AN321" s="496">
        <v>99</v>
      </c>
      <c r="AO321" s="496">
        <v>99</v>
      </c>
      <c r="AP321" s="496">
        <v>99</v>
      </c>
      <c r="AQ321" s="496">
        <v>99</v>
      </c>
      <c r="AR321" s="496">
        <v>201.601226993865</v>
      </c>
      <c r="AS321" s="496">
        <v>29.006793815769448</v>
      </c>
      <c r="AT321" s="496"/>
      <c r="AU321" s="496"/>
    </row>
    <row r="322" spans="1:47">
      <c r="A322" s="499">
        <v>9</v>
      </c>
      <c r="B322" s="496">
        <v>36</v>
      </c>
      <c r="C322" s="496">
        <v>2023</v>
      </c>
      <c r="D322" s="496">
        <v>99</v>
      </c>
      <c r="E322" s="496">
        <v>99</v>
      </c>
      <c r="F322" s="496">
        <v>99</v>
      </c>
      <c r="G322" s="496">
        <v>99</v>
      </c>
      <c r="H322" s="496">
        <v>2</v>
      </c>
      <c r="I322" s="496">
        <v>99</v>
      </c>
      <c r="J322" s="496">
        <v>138</v>
      </c>
      <c r="K322" s="496">
        <v>99</v>
      </c>
      <c r="L322" s="496">
        <v>99</v>
      </c>
      <c r="M322" s="496">
        <v>99</v>
      </c>
      <c r="N322" s="496">
        <v>99</v>
      </c>
      <c r="O322" s="496">
        <v>99</v>
      </c>
      <c r="P322" s="496">
        <v>9999</v>
      </c>
      <c r="Q322" s="496">
        <v>2</v>
      </c>
      <c r="R322" s="496">
        <v>12</v>
      </c>
      <c r="S322" s="496">
        <v>3</v>
      </c>
      <c r="T322" s="496">
        <v>5</v>
      </c>
      <c r="U322" s="496">
        <v>219.5</v>
      </c>
      <c r="V322" s="496">
        <v>0</v>
      </c>
      <c r="W322" s="496">
        <v>0</v>
      </c>
      <c r="X322" s="496">
        <v>0</v>
      </c>
      <c r="Y322" s="496">
        <v>37.657159567161528</v>
      </c>
      <c r="Z322" s="496">
        <v>0.57735026918962584</v>
      </c>
      <c r="AA322" s="496">
        <v>0.57735026918962584</v>
      </c>
      <c r="AB322" s="496">
        <v>79.840103750863292</v>
      </c>
      <c r="AC322" s="496">
        <v>79.84010375086261</v>
      </c>
      <c r="AD322" s="496">
        <v>99.999999999999986</v>
      </c>
      <c r="AE322" s="496">
        <v>0.69970845481049548</v>
      </c>
      <c r="AF322" s="496">
        <v>0.60637508788294991</v>
      </c>
      <c r="AG322" s="496">
        <v>656.91666666666652</v>
      </c>
      <c r="AH322" s="496">
        <v>0</v>
      </c>
      <c r="AI322" s="496">
        <v>0</v>
      </c>
      <c r="AJ322" s="496">
        <v>69.858736429709779</v>
      </c>
      <c r="AK322" s="496">
        <v>33.441586838878955</v>
      </c>
      <c r="AL322" s="496">
        <v>1.0330674062694762</v>
      </c>
      <c r="AM322" s="496">
        <v>1.0330674062694762</v>
      </c>
      <c r="AN322" s="496">
        <v>99</v>
      </c>
      <c r="AO322" s="496">
        <v>99</v>
      </c>
      <c r="AP322" s="496">
        <v>99</v>
      </c>
      <c r="AQ322" s="496">
        <v>99</v>
      </c>
      <c r="AR322" s="496">
        <v>204.25</v>
      </c>
      <c r="AS322" s="496">
        <v>25.512812271990111</v>
      </c>
      <c r="AT322" s="496"/>
      <c r="AU322" s="496"/>
    </row>
    <row r="323" spans="1:47">
      <c r="A323" s="499">
        <v>9</v>
      </c>
      <c r="B323" s="496">
        <v>37</v>
      </c>
      <c r="C323" s="496">
        <v>2023</v>
      </c>
      <c r="D323" s="496">
        <v>99</v>
      </c>
      <c r="E323" s="496">
        <v>99</v>
      </c>
      <c r="F323" s="496">
        <v>99</v>
      </c>
      <c r="G323" s="496">
        <v>99</v>
      </c>
      <c r="H323" s="496">
        <v>2</v>
      </c>
      <c r="I323" s="496">
        <v>99</v>
      </c>
      <c r="J323" s="496">
        <v>141</v>
      </c>
      <c r="K323" s="496">
        <v>99</v>
      </c>
      <c r="L323" s="496">
        <v>99</v>
      </c>
      <c r="M323" s="496">
        <v>99</v>
      </c>
      <c r="N323" s="496">
        <v>99</v>
      </c>
      <c r="O323" s="496">
        <v>99</v>
      </c>
      <c r="P323" s="496">
        <v>9999</v>
      </c>
      <c r="Q323" s="496">
        <v>5</v>
      </c>
      <c r="R323" s="496">
        <v>33</v>
      </c>
      <c r="S323" s="496">
        <v>4.2424242424242431</v>
      </c>
      <c r="T323" s="496">
        <v>7</v>
      </c>
      <c r="U323" s="496">
        <v>258.69696969696957</v>
      </c>
      <c r="V323" s="496">
        <v>9.0909090909090917</v>
      </c>
      <c r="W323" s="496">
        <v>66.666666666666686</v>
      </c>
      <c r="X323" s="496">
        <v>0</v>
      </c>
      <c r="Y323" s="496">
        <v>41.322372580307778</v>
      </c>
      <c r="Z323" s="496">
        <v>0.92212873058805822</v>
      </c>
      <c r="AA323" s="496">
        <v>1.1547005383792519</v>
      </c>
      <c r="AB323" s="496">
        <v>50.699766752531517</v>
      </c>
      <c r="AC323" s="496">
        <v>33.989716903220106</v>
      </c>
      <c r="AD323" s="496">
        <v>82.532145710589248</v>
      </c>
      <c r="AE323" s="496">
        <v>1.9241982507288635</v>
      </c>
      <c r="AF323" s="496">
        <v>1.9653090832409796</v>
      </c>
      <c r="AG323" s="496">
        <v>659.4848484848485</v>
      </c>
      <c r="AH323" s="496">
        <v>0</v>
      </c>
      <c r="AI323" s="496">
        <v>30.303030303030305</v>
      </c>
      <c r="AJ323" s="496">
        <v>72.934641232021605</v>
      </c>
      <c r="AK323" s="496">
        <v>25.72678130377118</v>
      </c>
      <c r="AL323" s="496">
        <v>-51.346023347164149</v>
      </c>
      <c r="AM323" s="496">
        <v>-39.959948823810031</v>
      </c>
      <c r="AN323" s="496">
        <v>99</v>
      </c>
      <c r="AO323" s="496">
        <v>99</v>
      </c>
      <c r="AP323" s="496">
        <v>99</v>
      </c>
      <c r="AQ323" s="496">
        <v>99</v>
      </c>
      <c r="AR323" s="496">
        <v>205.90909090909088</v>
      </c>
      <c r="AS323" s="496">
        <v>29.484019444516377</v>
      </c>
      <c r="AT323" s="496"/>
      <c r="AU323" s="496"/>
    </row>
    <row r="324" spans="1:47">
      <c r="A324" s="499">
        <v>9</v>
      </c>
      <c r="B324" s="496">
        <v>38</v>
      </c>
      <c r="C324" s="496">
        <v>2023</v>
      </c>
      <c r="D324" s="496">
        <v>99</v>
      </c>
      <c r="E324" s="496">
        <v>99</v>
      </c>
      <c r="F324" s="496">
        <v>99</v>
      </c>
      <c r="G324" s="496">
        <v>99</v>
      </c>
      <c r="H324" s="496">
        <v>2</v>
      </c>
      <c r="I324" s="496">
        <v>99</v>
      </c>
      <c r="J324" s="496">
        <v>143</v>
      </c>
      <c r="K324" s="496">
        <v>99</v>
      </c>
      <c r="L324" s="496">
        <v>99</v>
      </c>
      <c r="M324" s="496">
        <v>99</v>
      </c>
      <c r="N324" s="496">
        <v>99</v>
      </c>
      <c r="O324" s="496">
        <v>99</v>
      </c>
      <c r="P324" s="496">
        <v>9999</v>
      </c>
      <c r="Q324" s="496">
        <v>5</v>
      </c>
      <c r="R324" s="496">
        <v>42</v>
      </c>
      <c r="S324" s="496">
        <v>4.6190476190476195</v>
      </c>
      <c r="T324" s="496">
        <v>6.9761904761904781</v>
      </c>
      <c r="U324" s="496">
        <v>302.66190476190491</v>
      </c>
      <c r="V324" s="496">
        <v>23.809523809523821</v>
      </c>
      <c r="W324" s="496">
        <v>54.761904761904759</v>
      </c>
      <c r="X324" s="496">
        <v>11.90476190476191</v>
      </c>
      <c r="Y324" s="496">
        <v>40.805327338829343</v>
      </c>
      <c r="Z324" s="496">
        <v>1.0679838805717079</v>
      </c>
      <c r="AA324" s="496">
        <v>1.0348244672428908</v>
      </c>
      <c r="AB324" s="496">
        <v>75.74512943137951</v>
      </c>
      <c r="AC324" s="496">
        <v>51.33117797231084</v>
      </c>
      <c r="AD324" s="496">
        <v>63.810245161451263</v>
      </c>
      <c r="AE324" s="496">
        <v>2.4489795918367343</v>
      </c>
      <c r="AF324" s="496">
        <v>2.9263928785688993</v>
      </c>
      <c r="AG324" s="496">
        <v>694.80952380952363</v>
      </c>
      <c r="AH324" s="496">
        <v>2.3809523809523818</v>
      </c>
      <c r="AI324" s="496">
        <v>42.857142857142847</v>
      </c>
      <c r="AJ324" s="496">
        <v>45.569537702722592</v>
      </c>
      <c r="AK324" s="496">
        <v>-17.307457012609625</v>
      </c>
      <c r="AL324" s="496">
        <v>-13.591553188934268</v>
      </c>
      <c r="AM324" s="496">
        <v>-28.279713527095755</v>
      </c>
      <c r="AN324" s="496">
        <v>99</v>
      </c>
      <c r="AO324" s="496">
        <v>99</v>
      </c>
      <c r="AP324" s="496">
        <v>99</v>
      </c>
      <c r="AQ324" s="496">
        <v>99</v>
      </c>
      <c r="AR324" s="496">
        <v>218.04761904761904</v>
      </c>
      <c r="AS324" s="496">
        <v>29.12841866981644</v>
      </c>
      <c r="AT324" s="496"/>
      <c r="AU324" s="496"/>
    </row>
    <row r="325" spans="1:47">
      <c r="A325" s="499">
        <v>9</v>
      </c>
      <c r="B325" s="496">
        <v>39</v>
      </c>
      <c r="C325" s="496">
        <v>2023</v>
      </c>
      <c r="D325" s="496">
        <v>99</v>
      </c>
      <c r="E325" s="496">
        <v>99</v>
      </c>
      <c r="F325" s="496">
        <v>99</v>
      </c>
      <c r="G325" s="496">
        <v>99</v>
      </c>
      <c r="H325" s="496">
        <v>1</v>
      </c>
      <c r="I325" s="496">
        <v>99</v>
      </c>
      <c r="J325" s="496">
        <v>147</v>
      </c>
      <c r="K325" s="496">
        <v>99</v>
      </c>
      <c r="L325" s="496">
        <v>99</v>
      </c>
      <c r="M325" s="496">
        <v>99</v>
      </c>
      <c r="N325" s="496">
        <v>99</v>
      </c>
      <c r="O325" s="496">
        <v>99</v>
      </c>
      <c r="P325" s="496">
        <v>9999</v>
      </c>
      <c r="Q325" s="496"/>
      <c r="R325" s="496"/>
      <c r="S325" s="496"/>
      <c r="T325" s="496"/>
      <c r="U325" s="496"/>
      <c r="V325" s="496"/>
      <c r="W325" s="496"/>
      <c r="X325" s="496"/>
      <c r="Y325" s="496"/>
      <c r="Z325" s="496"/>
      <c r="AA325" s="496"/>
      <c r="AB325" s="496"/>
      <c r="AC325" s="496"/>
      <c r="AD325" s="496"/>
      <c r="AE325" s="496"/>
      <c r="AF325" s="496"/>
      <c r="AG325" s="496"/>
      <c r="AH325" s="496"/>
      <c r="AI325" s="496"/>
      <c r="AJ325" s="496"/>
      <c r="AK325" s="496"/>
      <c r="AL325" s="496"/>
      <c r="AM325" s="496"/>
      <c r="AN325" s="496">
        <v>99</v>
      </c>
      <c r="AO325" s="496">
        <v>99</v>
      </c>
      <c r="AP325" s="496">
        <v>99</v>
      </c>
      <c r="AQ325" s="496">
        <v>99</v>
      </c>
      <c r="AR325" s="496"/>
      <c r="AS325" s="496"/>
      <c r="AT325" s="496"/>
      <c r="AU325" s="496"/>
    </row>
    <row r="326" spans="1:47">
      <c r="A326" s="499">
        <v>9</v>
      </c>
      <c r="B326" s="496">
        <v>40</v>
      </c>
      <c r="C326" s="496">
        <v>2023</v>
      </c>
      <c r="D326" s="496">
        <v>99</v>
      </c>
      <c r="E326" s="496">
        <v>99</v>
      </c>
      <c r="F326" s="496">
        <v>99</v>
      </c>
      <c r="G326" s="496">
        <v>99</v>
      </c>
      <c r="H326" s="496">
        <v>2</v>
      </c>
      <c r="I326" s="496">
        <v>99</v>
      </c>
      <c r="J326" s="496">
        <v>147</v>
      </c>
      <c r="K326" s="496">
        <v>99</v>
      </c>
      <c r="L326" s="496">
        <v>99</v>
      </c>
      <c r="M326" s="496">
        <v>99</v>
      </c>
      <c r="N326" s="496">
        <v>99</v>
      </c>
      <c r="O326" s="496">
        <v>99</v>
      </c>
      <c r="P326" s="496">
        <v>9999</v>
      </c>
      <c r="Q326" s="496"/>
      <c r="R326" s="496"/>
      <c r="S326" s="496"/>
      <c r="T326" s="496"/>
      <c r="U326" s="496"/>
      <c r="V326" s="496"/>
      <c r="W326" s="496"/>
      <c r="X326" s="496"/>
      <c r="Y326" s="496"/>
      <c r="Z326" s="496"/>
      <c r="AA326" s="496"/>
      <c r="AB326" s="496"/>
      <c r="AC326" s="496"/>
      <c r="AD326" s="496"/>
      <c r="AE326" s="496"/>
      <c r="AF326" s="496"/>
      <c r="AG326" s="496"/>
      <c r="AH326" s="496"/>
      <c r="AI326" s="496"/>
      <c r="AJ326" s="496"/>
      <c r="AK326" s="496"/>
      <c r="AL326" s="496"/>
      <c r="AM326" s="496"/>
      <c r="AN326" s="496">
        <v>99</v>
      </c>
      <c r="AO326" s="496">
        <v>99</v>
      </c>
      <c r="AP326" s="496">
        <v>99</v>
      </c>
      <c r="AQ326" s="496">
        <v>99</v>
      </c>
      <c r="AR326" s="496"/>
      <c r="AS326" s="496"/>
      <c r="AT326" s="496"/>
      <c r="AU326" s="496"/>
    </row>
    <row r="327" spans="1:47">
      <c r="A327" s="499">
        <v>9</v>
      </c>
      <c r="B327" s="496">
        <v>41</v>
      </c>
      <c r="C327" s="496">
        <v>2023</v>
      </c>
      <c r="D327" s="496">
        <v>99</v>
      </c>
      <c r="E327" s="496">
        <v>99</v>
      </c>
      <c r="F327" s="496">
        <v>99</v>
      </c>
      <c r="G327" s="496">
        <v>99</v>
      </c>
      <c r="H327" s="496">
        <v>1</v>
      </c>
      <c r="I327" s="496">
        <v>99</v>
      </c>
      <c r="J327" s="496">
        <v>155</v>
      </c>
      <c r="K327" s="496">
        <v>99</v>
      </c>
      <c r="L327" s="496">
        <v>99</v>
      </c>
      <c r="M327" s="496">
        <v>99</v>
      </c>
      <c r="N327" s="496">
        <v>99</v>
      </c>
      <c r="O327" s="496">
        <v>99</v>
      </c>
      <c r="P327" s="496">
        <v>9999</v>
      </c>
      <c r="Q327" s="496">
        <v>5</v>
      </c>
      <c r="R327" s="496">
        <v>16</v>
      </c>
      <c r="S327" s="496">
        <v>4.3125</v>
      </c>
      <c r="T327" s="496">
        <v>6.3125</v>
      </c>
      <c r="U327" s="496">
        <v>277.76249999999999</v>
      </c>
      <c r="V327" s="496">
        <v>12.5</v>
      </c>
      <c r="W327" s="496">
        <v>31.25</v>
      </c>
      <c r="X327" s="496">
        <v>12.5</v>
      </c>
      <c r="Y327" s="496">
        <v>61.549399621361069</v>
      </c>
      <c r="Z327" s="496">
        <v>0.84548432865429246</v>
      </c>
      <c r="AA327" s="496">
        <v>1.685183595339095</v>
      </c>
      <c r="AB327" s="496">
        <v>27.405800024636608</v>
      </c>
      <c r="AC327" s="496">
        <v>57.954625259303661</v>
      </c>
      <c r="AD327" s="496">
        <v>15.078909656695451</v>
      </c>
      <c r="AE327" s="496">
        <v>0.93294460641399379</v>
      </c>
      <c r="AF327" s="496">
        <v>1.0231025685533051</v>
      </c>
      <c r="AG327" s="496">
        <v>663.0625</v>
      </c>
      <c r="AH327" s="496">
        <v>0</v>
      </c>
      <c r="AI327" s="496">
        <v>18.75</v>
      </c>
      <c r="AJ327" s="496">
        <v>251.89667245469911</v>
      </c>
      <c r="AK327" s="496">
        <v>80.43609417474768</v>
      </c>
      <c r="AL327" s="496">
        <v>84.287301204450188</v>
      </c>
      <c r="AM327" s="496">
        <v>3.0721813848880473</v>
      </c>
      <c r="AN327" s="496">
        <v>99</v>
      </c>
      <c r="AO327" s="496">
        <v>99</v>
      </c>
      <c r="AP327" s="496">
        <v>99</v>
      </c>
      <c r="AQ327" s="496">
        <v>99</v>
      </c>
      <c r="AR327" s="496">
        <v>212.8125</v>
      </c>
      <c r="AS327" s="496">
        <v>28.432970974614939</v>
      </c>
      <c r="AT327" s="496"/>
      <c r="AU327" s="496"/>
    </row>
    <row r="328" spans="1:47">
      <c r="A328" s="499">
        <v>9</v>
      </c>
      <c r="B328" s="496">
        <v>42</v>
      </c>
      <c r="C328" s="496">
        <v>2023</v>
      </c>
      <c r="D328" s="496">
        <v>99</v>
      </c>
      <c r="E328" s="496">
        <v>99</v>
      </c>
      <c r="F328" s="496">
        <v>99</v>
      </c>
      <c r="G328" s="496">
        <v>99</v>
      </c>
      <c r="H328" s="496">
        <v>2</v>
      </c>
      <c r="I328" s="496">
        <v>99</v>
      </c>
      <c r="J328" s="496">
        <v>160</v>
      </c>
      <c r="K328" s="496">
        <v>99</v>
      </c>
      <c r="L328" s="496">
        <v>99</v>
      </c>
      <c r="M328" s="496">
        <v>99</v>
      </c>
      <c r="N328" s="496">
        <v>99</v>
      </c>
      <c r="O328" s="496">
        <v>99</v>
      </c>
      <c r="P328" s="496">
        <v>9999</v>
      </c>
      <c r="Q328" s="496">
        <v>12</v>
      </c>
      <c r="R328" s="496">
        <v>31</v>
      </c>
      <c r="S328" s="496">
        <v>3.903225806451613</v>
      </c>
      <c r="T328" s="496">
        <v>5.935483870967742</v>
      </c>
      <c r="U328" s="496">
        <v>213.8064516129032</v>
      </c>
      <c r="V328" s="496">
        <v>0</v>
      </c>
      <c r="W328" s="496">
        <v>35.483870967741943</v>
      </c>
      <c r="X328" s="496">
        <v>3.2258064516129026</v>
      </c>
      <c r="Y328" s="496">
        <v>75.744702510318731</v>
      </c>
      <c r="Z328" s="496">
        <v>0.81734577156902688</v>
      </c>
      <c r="AA328" s="496">
        <v>1.4796574117651229</v>
      </c>
      <c r="AB328" s="496">
        <v>14.194437333958422</v>
      </c>
      <c r="AC328" s="496">
        <v>59.737948717885054</v>
      </c>
      <c r="AD328" s="496">
        <v>28.824011690832073</v>
      </c>
      <c r="AE328" s="496">
        <v>1.8075801749271128</v>
      </c>
      <c r="AF328" s="496">
        <v>1.525836781506527</v>
      </c>
      <c r="AG328" s="496">
        <v>595.1612903225805</v>
      </c>
      <c r="AH328" s="496">
        <v>0</v>
      </c>
      <c r="AI328" s="496">
        <v>51.612903225806441</v>
      </c>
      <c r="AJ328" s="496">
        <v>98.433569140913477</v>
      </c>
      <c r="AK328" s="496">
        <v>72.483983727918556</v>
      </c>
      <c r="AL328" s="496">
        <v>45.609811904988177</v>
      </c>
      <c r="AM328" s="496">
        <v>-11.848692879709548</v>
      </c>
      <c r="AN328" s="496">
        <v>99</v>
      </c>
      <c r="AO328" s="496">
        <v>99</v>
      </c>
      <c r="AP328" s="496">
        <v>99</v>
      </c>
      <c r="AQ328" s="496">
        <v>99</v>
      </c>
      <c r="AR328" s="496">
        <v>196.09677419354844</v>
      </c>
      <c r="AS328" s="496">
        <v>27.020058485252875</v>
      </c>
      <c r="AT328" s="496"/>
      <c r="AU328" s="496"/>
    </row>
    <row r="329" spans="1:47">
      <c r="A329" s="499">
        <v>9</v>
      </c>
      <c r="B329" s="496">
        <v>43</v>
      </c>
      <c r="C329" s="496">
        <v>2023</v>
      </c>
      <c r="D329" s="496">
        <v>99</v>
      </c>
      <c r="E329" s="496">
        <v>99</v>
      </c>
      <c r="F329" s="496">
        <v>99</v>
      </c>
      <c r="G329" s="496">
        <v>99</v>
      </c>
      <c r="H329" s="496">
        <v>1</v>
      </c>
      <c r="I329" s="496">
        <v>99</v>
      </c>
      <c r="J329" s="496">
        <v>171</v>
      </c>
      <c r="K329" s="496">
        <v>99</v>
      </c>
      <c r="L329" s="496">
        <v>99</v>
      </c>
      <c r="M329" s="496">
        <v>99</v>
      </c>
      <c r="N329" s="496">
        <v>99</v>
      </c>
      <c r="O329" s="496">
        <v>99</v>
      </c>
      <c r="P329" s="496">
        <v>9999</v>
      </c>
      <c r="Q329" s="496"/>
      <c r="R329" s="496"/>
      <c r="S329" s="496"/>
      <c r="T329" s="496"/>
      <c r="U329" s="496"/>
      <c r="V329" s="496"/>
      <c r="W329" s="496"/>
      <c r="X329" s="496"/>
      <c r="Y329" s="496"/>
      <c r="Z329" s="496"/>
      <c r="AA329" s="496"/>
      <c r="AB329" s="496"/>
      <c r="AC329" s="496"/>
      <c r="AD329" s="496"/>
      <c r="AE329" s="496"/>
      <c r="AF329" s="496"/>
      <c r="AG329" s="496"/>
      <c r="AH329" s="496"/>
      <c r="AI329" s="496"/>
      <c r="AJ329" s="496"/>
      <c r="AK329" s="496"/>
      <c r="AL329" s="496"/>
      <c r="AM329" s="496"/>
      <c r="AN329" s="496">
        <v>99</v>
      </c>
      <c r="AO329" s="496">
        <v>99</v>
      </c>
      <c r="AP329" s="496">
        <v>99</v>
      </c>
      <c r="AQ329" s="496">
        <v>99</v>
      </c>
      <c r="AR329" s="496"/>
      <c r="AS329" s="496"/>
      <c r="AT329" s="496"/>
      <c r="AU329" s="496"/>
    </row>
    <row r="330" spans="1:47" s="499" customFormat="1">
      <c r="A330" s="499">
        <v>9</v>
      </c>
      <c r="B330" s="499">
        <v>44</v>
      </c>
      <c r="C330" s="499">
        <v>2023</v>
      </c>
      <c r="D330" s="499">
        <v>99</v>
      </c>
      <c r="E330" s="499">
        <v>99</v>
      </c>
      <c r="F330" s="499">
        <v>99</v>
      </c>
      <c r="G330" s="499">
        <v>99</v>
      </c>
      <c r="H330" s="499">
        <v>1</v>
      </c>
      <c r="I330" s="499">
        <v>99</v>
      </c>
      <c r="J330" s="499">
        <v>172</v>
      </c>
      <c r="K330" s="499">
        <v>99</v>
      </c>
      <c r="L330" s="499">
        <v>99</v>
      </c>
      <c r="M330" s="499">
        <v>99</v>
      </c>
      <c r="N330" s="499">
        <v>99</v>
      </c>
      <c r="O330" s="499">
        <v>99</v>
      </c>
      <c r="P330" s="499">
        <v>9999</v>
      </c>
      <c r="AN330" s="499">
        <v>99</v>
      </c>
      <c r="AO330" s="499">
        <v>99</v>
      </c>
      <c r="AP330" s="499">
        <v>99</v>
      </c>
      <c r="AQ330" s="499">
        <v>99</v>
      </c>
    </row>
    <row r="331" spans="1:47">
      <c r="A331" s="499">
        <v>9</v>
      </c>
      <c r="B331" s="496">
        <v>45</v>
      </c>
      <c r="C331" s="496">
        <v>2023</v>
      </c>
      <c r="D331" s="496">
        <v>99</v>
      </c>
      <c r="E331" s="496">
        <v>99</v>
      </c>
      <c r="F331" s="496">
        <v>99</v>
      </c>
      <c r="G331" s="496">
        <v>99</v>
      </c>
      <c r="H331" s="496">
        <v>2</v>
      </c>
      <c r="I331" s="496">
        <v>99</v>
      </c>
      <c r="J331" s="496">
        <v>175</v>
      </c>
      <c r="K331" s="496">
        <v>99</v>
      </c>
      <c r="L331" s="496">
        <v>99</v>
      </c>
      <c r="M331" s="496">
        <v>99</v>
      </c>
      <c r="N331" s="496">
        <v>99</v>
      </c>
      <c r="O331" s="496">
        <v>99</v>
      </c>
      <c r="P331" s="496">
        <v>9999</v>
      </c>
      <c r="Q331" s="496">
        <v>3</v>
      </c>
      <c r="R331" s="496">
        <v>27</v>
      </c>
      <c r="S331" s="496">
        <v>4.3333333333333321</v>
      </c>
      <c r="T331" s="496">
        <v>7.2222222222222223</v>
      </c>
      <c r="U331" s="496">
        <v>293.60000000000008</v>
      </c>
      <c r="V331" s="496">
        <v>3.7037037037037042</v>
      </c>
      <c r="W331" s="496">
        <v>74.074074074074076</v>
      </c>
      <c r="X331" s="496">
        <v>0</v>
      </c>
      <c r="Y331" s="496">
        <v>26.934474673285859</v>
      </c>
      <c r="Z331" s="496">
        <v>0.72008229982309691</v>
      </c>
      <c r="AA331" s="496">
        <v>1.0999438818457421</v>
      </c>
      <c r="AB331" s="496">
        <v>52.724442610332318</v>
      </c>
      <c r="AC331" s="496">
        <v>50.580495131662659</v>
      </c>
      <c r="AD331" s="496">
        <v>65.465367070798038</v>
      </c>
      <c r="AE331" s="496">
        <v>1.5743440233236154</v>
      </c>
      <c r="AF331" s="496">
        <v>1.8249265742846317</v>
      </c>
      <c r="AG331" s="496">
        <v>634.92592592592598</v>
      </c>
      <c r="AH331" s="496">
        <v>0</v>
      </c>
      <c r="AI331" s="496">
        <v>3.7037037037037042</v>
      </c>
      <c r="AJ331" s="496">
        <v>36.929287710558647</v>
      </c>
      <c r="AK331" s="496">
        <v>-51.589366005119025</v>
      </c>
      <c r="AL331" s="496">
        <v>-32.966270322169883</v>
      </c>
      <c r="AM331" s="496">
        <v>-35.005256166354926</v>
      </c>
      <c r="AN331" s="496">
        <v>99</v>
      </c>
      <c r="AO331" s="496">
        <v>99</v>
      </c>
      <c r="AP331" s="496">
        <v>99</v>
      </c>
      <c r="AQ331" s="496">
        <v>99</v>
      </c>
      <c r="AR331" s="496">
        <v>215.11111111111111</v>
      </c>
      <c r="AS331" s="496">
        <v>29.511741840586954</v>
      </c>
      <c r="AT331" s="496"/>
      <c r="AU331" s="496"/>
    </row>
    <row r="332" spans="1:47">
      <c r="A332" s="499">
        <v>9</v>
      </c>
      <c r="B332" s="496">
        <v>46</v>
      </c>
      <c r="C332" s="496">
        <v>2023</v>
      </c>
      <c r="D332" s="496">
        <v>99</v>
      </c>
      <c r="E332" s="496">
        <v>99</v>
      </c>
      <c r="F332" s="496">
        <v>99</v>
      </c>
      <c r="G332" s="496">
        <v>99</v>
      </c>
      <c r="H332" s="496">
        <v>2</v>
      </c>
      <c r="I332" s="496">
        <v>99</v>
      </c>
      <c r="J332" s="496">
        <v>177</v>
      </c>
      <c r="K332" s="496">
        <v>99</v>
      </c>
      <c r="L332" s="496">
        <v>99</v>
      </c>
      <c r="M332" s="496">
        <v>99</v>
      </c>
      <c r="N332" s="496">
        <v>99</v>
      </c>
      <c r="O332" s="496">
        <v>99</v>
      </c>
      <c r="P332" s="496">
        <v>9999</v>
      </c>
      <c r="Q332" s="496">
        <v>8</v>
      </c>
      <c r="R332" s="496">
        <v>38</v>
      </c>
      <c r="S332" s="496">
        <v>4.1052631578947363</v>
      </c>
      <c r="T332" s="496">
        <v>7.2368421052631549</v>
      </c>
      <c r="U332" s="496">
        <v>246.17105263157887</v>
      </c>
      <c r="V332" s="496">
        <v>5.2631578947368443</v>
      </c>
      <c r="W332" s="496">
        <v>68.421052631578959</v>
      </c>
      <c r="X332" s="496">
        <v>2.6315789473684221</v>
      </c>
      <c r="Y332" s="496">
        <v>48.812939979254338</v>
      </c>
      <c r="Z332" s="496">
        <v>1.0951922129834113</v>
      </c>
      <c r="AA332" s="496">
        <v>2.0057051591885524</v>
      </c>
      <c r="AB332" s="496">
        <v>32.460143268562611</v>
      </c>
      <c r="AC332" s="496">
        <v>-11.833230563532172</v>
      </c>
      <c r="AD332" s="496">
        <v>41.993260181232642</v>
      </c>
      <c r="AE332" s="496">
        <v>2.2157434402332363</v>
      </c>
      <c r="AF332" s="496">
        <v>2.1535063627946283</v>
      </c>
      <c r="AG332" s="496">
        <v>684.05263157894763</v>
      </c>
      <c r="AH332" s="496">
        <v>0</v>
      </c>
      <c r="AI332" s="496">
        <v>18.421052631578945</v>
      </c>
      <c r="AJ332" s="496">
        <v>186.71776440849527</v>
      </c>
      <c r="AK332" s="496">
        <v>0.88558842681934724</v>
      </c>
      <c r="AL332" s="496">
        <v>-11.316634919527001</v>
      </c>
      <c r="AM332" s="496">
        <v>-59.31533155449992</v>
      </c>
      <c r="AN332" s="496">
        <v>99</v>
      </c>
      <c r="AO332" s="496">
        <v>99</v>
      </c>
      <c r="AP332" s="496">
        <v>99</v>
      </c>
      <c r="AQ332" s="496">
        <v>99</v>
      </c>
      <c r="AR332" s="496">
        <v>202.97368421052636</v>
      </c>
      <c r="AS332" s="496">
        <v>29.167026889633675</v>
      </c>
      <c r="AT332" s="496"/>
      <c r="AU332" s="496"/>
    </row>
    <row r="333" spans="1:47">
      <c r="A333" s="499">
        <v>9</v>
      </c>
      <c r="B333" s="496">
        <v>47</v>
      </c>
      <c r="C333" s="496">
        <v>2023</v>
      </c>
      <c r="D333" s="496">
        <v>99</v>
      </c>
      <c r="E333" s="496">
        <v>99</v>
      </c>
      <c r="F333" s="496">
        <v>99</v>
      </c>
      <c r="G333" s="496">
        <v>99</v>
      </c>
      <c r="H333" s="496">
        <v>2</v>
      </c>
      <c r="I333" s="496">
        <v>99</v>
      </c>
      <c r="J333" s="496">
        <v>178</v>
      </c>
      <c r="K333" s="496">
        <v>99</v>
      </c>
      <c r="L333" s="496">
        <v>99</v>
      </c>
      <c r="M333" s="496">
        <v>99</v>
      </c>
      <c r="N333" s="496">
        <v>99</v>
      </c>
      <c r="O333" s="496">
        <v>99</v>
      </c>
      <c r="P333" s="496">
        <v>9999</v>
      </c>
      <c r="Q333" s="496">
        <v>22</v>
      </c>
      <c r="R333" s="496">
        <v>147</v>
      </c>
      <c r="S333" s="496">
        <v>4.3129251700680253</v>
      </c>
      <c r="T333" s="496">
        <v>6.6190476190476204</v>
      </c>
      <c r="U333" s="496">
        <v>240.29795918367344</v>
      </c>
      <c r="V333" s="496">
        <v>10.204081632653063</v>
      </c>
      <c r="W333" s="496">
        <v>54.42176870748299</v>
      </c>
      <c r="X333" s="496">
        <v>2.0408163265306123</v>
      </c>
      <c r="Y333" s="496">
        <v>53.735357403583635</v>
      </c>
      <c r="Z333" s="496">
        <v>1.1236645654397812</v>
      </c>
      <c r="AA333" s="496">
        <v>1.3915846853526179</v>
      </c>
      <c r="AB333" s="496">
        <v>63.053562754442176</v>
      </c>
      <c r="AC333" s="496">
        <v>47.341349432628789</v>
      </c>
      <c r="AD333" s="496">
        <v>39.817173501539422</v>
      </c>
      <c r="AE333" s="496">
        <v>8.5714285714285694</v>
      </c>
      <c r="AF333" s="496">
        <v>8.1319181204858531</v>
      </c>
      <c r="AG333" s="496">
        <v>593.58503401360554</v>
      </c>
      <c r="AH333" s="496">
        <v>0</v>
      </c>
      <c r="AI333" s="496">
        <v>22.448979591836725</v>
      </c>
      <c r="AJ333" s="496">
        <v>86.265437820797189</v>
      </c>
      <c r="AK333" s="496">
        <v>75.199634093829204</v>
      </c>
      <c r="AL333" s="496">
        <v>47.752588383172451</v>
      </c>
      <c r="AM333" s="496">
        <v>44.024107352623552</v>
      </c>
      <c r="AN333" s="496">
        <v>99</v>
      </c>
      <c r="AO333" s="496">
        <v>99</v>
      </c>
      <c r="AP333" s="496">
        <v>99</v>
      </c>
      <c r="AQ333" s="496">
        <v>99</v>
      </c>
      <c r="AR333" s="496">
        <v>200.36734693877551</v>
      </c>
      <c r="AS333" s="496">
        <v>29.424078446041715</v>
      </c>
      <c r="AT333" s="496"/>
      <c r="AU333" s="496"/>
    </row>
    <row r="334" spans="1:47">
      <c r="A334" s="499">
        <v>9</v>
      </c>
      <c r="B334" s="496">
        <v>48</v>
      </c>
      <c r="C334" s="496">
        <v>2023</v>
      </c>
      <c r="D334" s="496">
        <v>99</v>
      </c>
      <c r="E334" s="496">
        <v>99</v>
      </c>
      <c r="F334" s="496">
        <v>99</v>
      </c>
      <c r="G334" s="496">
        <v>99</v>
      </c>
      <c r="H334" s="496">
        <v>2</v>
      </c>
      <c r="I334" s="496">
        <v>99</v>
      </c>
      <c r="J334" s="496">
        <v>181</v>
      </c>
      <c r="K334" s="496">
        <v>99</v>
      </c>
      <c r="L334" s="496">
        <v>99</v>
      </c>
      <c r="M334" s="496">
        <v>99</v>
      </c>
      <c r="N334" s="496">
        <v>99</v>
      </c>
      <c r="O334" s="496">
        <v>99</v>
      </c>
      <c r="P334" s="496">
        <v>9999</v>
      </c>
      <c r="Q334" s="496"/>
      <c r="R334" s="496"/>
      <c r="S334" s="496"/>
      <c r="T334" s="496"/>
      <c r="U334" s="496"/>
      <c r="V334" s="496"/>
      <c r="W334" s="496"/>
      <c r="X334" s="496"/>
      <c r="Y334" s="496"/>
      <c r="Z334" s="496"/>
      <c r="AA334" s="496"/>
      <c r="AB334" s="496"/>
      <c r="AC334" s="496"/>
      <c r="AD334" s="496"/>
      <c r="AE334" s="496"/>
      <c r="AF334" s="496"/>
      <c r="AG334" s="496"/>
      <c r="AH334" s="496"/>
      <c r="AI334" s="496"/>
      <c r="AJ334" s="496"/>
      <c r="AK334" s="496"/>
      <c r="AL334" s="496"/>
      <c r="AM334" s="496"/>
      <c r="AN334" s="496">
        <v>99</v>
      </c>
      <c r="AO334" s="496">
        <v>99</v>
      </c>
      <c r="AP334" s="496">
        <v>99</v>
      </c>
      <c r="AQ334" s="496">
        <v>99</v>
      </c>
      <c r="AR334" s="496"/>
      <c r="AS334" s="496"/>
      <c r="AT334" s="496"/>
      <c r="AU334" s="496"/>
    </row>
    <row r="335" spans="1:47">
      <c r="A335" s="499">
        <v>9</v>
      </c>
      <c r="B335" s="496">
        <v>49</v>
      </c>
      <c r="C335" s="496">
        <v>2023</v>
      </c>
      <c r="D335" s="496">
        <v>99</v>
      </c>
      <c r="E335" s="496">
        <v>99</v>
      </c>
      <c r="F335" s="496">
        <v>99</v>
      </c>
      <c r="G335" s="496">
        <v>99</v>
      </c>
      <c r="H335" s="496">
        <v>1</v>
      </c>
      <c r="I335" s="496">
        <v>99</v>
      </c>
      <c r="J335" s="496">
        <v>309</v>
      </c>
      <c r="K335" s="496">
        <v>99</v>
      </c>
      <c r="L335" s="496">
        <v>99</v>
      </c>
      <c r="M335" s="496">
        <v>99</v>
      </c>
      <c r="N335" s="496">
        <v>99</v>
      </c>
      <c r="O335" s="496">
        <v>99</v>
      </c>
      <c r="P335" s="496">
        <v>9999</v>
      </c>
      <c r="Q335" s="496">
        <v>49</v>
      </c>
      <c r="R335" s="496">
        <v>268</v>
      </c>
      <c r="S335" s="496">
        <v>4.1231343283582094</v>
      </c>
      <c r="T335" s="496">
        <v>6.6828358208955239</v>
      </c>
      <c r="U335" s="496">
        <v>259.63320895522406</v>
      </c>
      <c r="V335" s="496">
        <v>16.417910447761191</v>
      </c>
      <c r="W335" s="496">
        <v>55.597014925373159</v>
      </c>
      <c r="X335" s="496">
        <v>3.3582089552238825</v>
      </c>
      <c r="Y335" s="496">
        <v>53.166842940031081</v>
      </c>
      <c r="Z335" s="496">
        <v>1.3534595902918205</v>
      </c>
      <c r="AA335" s="496">
        <v>2.1648834417420275</v>
      </c>
      <c r="AB335" s="496">
        <v>58.587865375165478</v>
      </c>
      <c r="AC335" s="496">
        <v>54.728270456855157</v>
      </c>
      <c r="AD335" s="496">
        <v>56.473685560371955</v>
      </c>
      <c r="AE335" s="496">
        <v>15.626822157434404</v>
      </c>
      <c r="AF335" s="496">
        <v>16.018454613722501</v>
      </c>
      <c r="AG335" s="496">
        <v>708.82022471910125</v>
      </c>
      <c r="AH335" s="496">
        <v>0.37313432835820903</v>
      </c>
      <c r="AI335" s="496">
        <v>21.268656716417905</v>
      </c>
      <c r="AJ335" s="496">
        <v>180.48077045718313</v>
      </c>
      <c r="AK335" s="496">
        <v>25.259990665034341</v>
      </c>
      <c r="AL335" s="496">
        <v>-22.800606601728923</v>
      </c>
      <c r="AM335" s="496">
        <v>-30.261396765538208</v>
      </c>
      <c r="AN335" s="496">
        <v>99</v>
      </c>
      <c r="AO335" s="496">
        <v>99</v>
      </c>
      <c r="AP335" s="496">
        <v>99</v>
      </c>
      <c r="AQ335" s="496">
        <v>99</v>
      </c>
      <c r="AR335" s="496">
        <v>207.54307116104872</v>
      </c>
      <c r="AS335" s="496">
        <v>28.82269817426365</v>
      </c>
      <c r="AT335" s="496"/>
      <c r="AU335" s="496"/>
    </row>
    <row r="336" spans="1:47">
      <c r="A336" s="499">
        <v>9</v>
      </c>
      <c r="B336" s="496">
        <v>50</v>
      </c>
      <c r="C336" s="496">
        <v>2023</v>
      </c>
      <c r="D336" s="496">
        <v>99</v>
      </c>
      <c r="E336" s="496">
        <v>99</v>
      </c>
      <c r="F336" s="496">
        <v>99</v>
      </c>
      <c r="G336" s="496">
        <v>99</v>
      </c>
      <c r="H336" s="496">
        <v>1</v>
      </c>
      <c r="I336" s="496">
        <v>99</v>
      </c>
      <c r="J336" s="496">
        <v>420</v>
      </c>
      <c r="K336" s="496">
        <v>99</v>
      </c>
      <c r="L336" s="496">
        <v>99</v>
      </c>
      <c r="M336" s="496">
        <v>99</v>
      </c>
      <c r="N336" s="496">
        <v>99</v>
      </c>
      <c r="O336" s="496">
        <v>99</v>
      </c>
      <c r="P336" s="496">
        <v>9999</v>
      </c>
      <c r="Q336" s="496"/>
      <c r="R336" s="496"/>
      <c r="S336" s="496"/>
      <c r="T336" s="496"/>
      <c r="U336" s="496"/>
      <c r="V336" s="496"/>
      <c r="W336" s="496"/>
      <c r="X336" s="496"/>
      <c r="Y336" s="496"/>
      <c r="Z336" s="496"/>
      <c r="AA336" s="496"/>
      <c r="AB336" s="496"/>
      <c r="AC336" s="496"/>
      <c r="AD336" s="496"/>
      <c r="AE336" s="496"/>
      <c r="AF336" s="496"/>
      <c r="AG336" s="496"/>
      <c r="AH336" s="496"/>
      <c r="AI336" s="496"/>
      <c r="AJ336" s="496"/>
      <c r="AK336" s="496"/>
      <c r="AL336" s="496"/>
      <c r="AM336" s="496"/>
      <c r="AN336" s="496">
        <v>99</v>
      </c>
      <c r="AO336" s="496">
        <v>99</v>
      </c>
      <c r="AP336" s="496">
        <v>99</v>
      </c>
      <c r="AQ336" s="496">
        <v>99</v>
      </c>
      <c r="AR336" s="496"/>
      <c r="AS336" s="496"/>
      <c r="AT336" s="496"/>
      <c r="AU336" s="496"/>
    </row>
    <row r="337" spans="1:47">
      <c r="A337" s="499">
        <v>9</v>
      </c>
      <c r="B337" s="496">
        <v>51</v>
      </c>
      <c r="C337" s="496">
        <v>2023</v>
      </c>
      <c r="D337" s="496">
        <v>99</v>
      </c>
      <c r="E337" s="496">
        <v>99</v>
      </c>
      <c r="F337" s="496">
        <v>99</v>
      </c>
      <c r="G337" s="496">
        <v>99</v>
      </c>
      <c r="H337" s="496">
        <v>2</v>
      </c>
      <c r="I337" s="496">
        <v>99</v>
      </c>
      <c r="J337" s="496">
        <v>470</v>
      </c>
      <c r="K337" s="496">
        <v>99</v>
      </c>
      <c r="L337" s="496">
        <v>99</v>
      </c>
      <c r="M337" s="496">
        <v>99</v>
      </c>
      <c r="N337" s="496">
        <v>99</v>
      </c>
      <c r="O337" s="496">
        <v>99</v>
      </c>
      <c r="P337" s="496">
        <v>9999</v>
      </c>
      <c r="Q337" s="496">
        <v>12</v>
      </c>
      <c r="R337" s="496">
        <v>56</v>
      </c>
      <c r="S337" s="496">
        <v>4.8035714285714306</v>
      </c>
      <c r="T337" s="496">
        <v>7.5892857142857117</v>
      </c>
      <c r="U337" s="496">
        <v>194.54999999999995</v>
      </c>
      <c r="V337" s="496">
        <v>28.571428571428577</v>
      </c>
      <c r="W337" s="496">
        <v>62.5</v>
      </c>
      <c r="X337" s="496">
        <v>0</v>
      </c>
      <c r="Y337" s="496">
        <v>68.093609412757303</v>
      </c>
      <c r="Z337" s="496">
        <v>1.0593064249974211</v>
      </c>
      <c r="AA337" s="496">
        <v>2.2502125749922066</v>
      </c>
      <c r="AB337" s="496">
        <v>65.152133655619821</v>
      </c>
      <c r="AC337" s="496">
        <v>46.602189707503008</v>
      </c>
      <c r="AD337" s="496">
        <v>16.093274519995411</v>
      </c>
      <c r="AE337" s="496">
        <v>3.2653061224489801</v>
      </c>
      <c r="AF337" s="496">
        <v>2.5080999648698419</v>
      </c>
      <c r="AG337" s="496">
        <v>632.46428571428555</v>
      </c>
      <c r="AH337" s="496">
        <v>0</v>
      </c>
      <c r="AI337" s="496">
        <v>87.5</v>
      </c>
      <c r="AJ337" s="496">
        <v>75.767021728669405</v>
      </c>
      <c r="AK337" s="496">
        <v>10.35861389496225</v>
      </c>
      <c r="AL337" s="496">
        <v>29.574912435787201</v>
      </c>
      <c r="AM337" s="496">
        <v>4.0516985966480163</v>
      </c>
      <c r="AN337" s="496">
        <v>99</v>
      </c>
      <c r="AO337" s="496">
        <v>99</v>
      </c>
      <c r="AP337" s="496">
        <v>99</v>
      </c>
      <c r="AQ337" s="496">
        <v>99</v>
      </c>
      <c r="AR337" s="496">
        <v>184.17857142857139</v>
      </c>
      <c r="AS337" s="496">
        <v>29.859621632834809</v>
      </c>
      <c r="AT337" s="496"/>
      <c r="AU337" s="496"/>
    </row>
    <row r="338" spans="1:47">
      <c r="A338" s="499">
        <v>9</v>
      </c>
      <c r="B338" s="496">
        <v>52</v>
      </c>
      <c r="C338" s="496">
        <v>2023</v>
      </c>
      <c r="D338" s="496">
        <v>99</v>
      </c>
      <c r="E338" s="496">
        <v>99</v>
      </c>
      <c r="F338" s="496">
        <v>99</v>
      </c>
      <c r="G338" s="496">
        <v>99</v>
      </c>
      <c r="H338" s="496">
        <v>2</v>
      </c>
      <c r="I338" s="496">
        <v>99</v>
      </c>
      <c r="J338" s="496">
        <v>629</v>
      </c>
      <c r="K338" s="496">
        <v>99</v>
      </c>
      <c r="L338" s="496">
        <v>99</v>
      </c>
      <c r="M338" s="496">
        <v>99</v>
      </c>
      <c r="N338" s="496">
        <v>99</v>
      </c>
      <c r="O338" s="496">
        <v>99</v>
      </c>
      <c r="P338" s="496">
        <v>9999</v>
      </c>
      <c r="Q338" s="496"/>
      <c r="R338" s="496"/>
      <c r="S338" s="496"/>
      <c r="T338" s="496"/>
      <c r="U338" s="496"/>
      <c r="V338" s="496"/>
      <c r="W338" s="496"/>
      <c r="X338" s="496"/>
      <c r="Y338" s="496"/>
      <c r="Z338" s="496"/>
      <c r="AA338" s="496"/>
      <c r="AB338" s="496"/>
      <c r="AC338" s="496"/>
      <c r="AD338" s="496"/>
      <c r="AE338" s="496"/>
      <c r="AF338" s="496"/>
      <c r="AG338" s="496"/>
      <c r="AH338" s="496"/>
      <c r="AI338" s="496"/>
      <c r="AJ338" s="496"/>
      <c r="AK338" s="496"/>
      <c r="AL338" s="496"/>
      <c r="AM338" s="496"/>
      <c r="AN338" s="496">
        <v>99</v>
      </c>
      <c r="AO338" s="496">
        <v>99</v>
      </c>
      <c r="AP338" s="496">
        <v>99</v>
      </c>
      <c r="AQ338" s="496">
        <v>99</v>
      </c>
      <c r="AR338" s="496"/>
      <c r="AS338" s="496"/>
      <c r="AT338" s="496"/>
      <c r="AU338" s="496"/>
    </row>
    <row r="339" spans="1:47">
      <c r="A339" s="499">
        <v>9</v>
      </c>
      <c r="B339" s="496">
        <v>53</v>
      </c>
      <c r="C339" s="496">
        <v>2023</v>
      </c>
      <c r="D339" s="496">
        <v>99</v>
      </c>
      <c r="E339" s="496">
        <v>99</v>
      </c>
      <c r="F339" s="496">
        <v>99</v>
      </c>
      <c r="G339" s="496">
        <v>99</v>
      </c>
      <c r="H339" s="496">
        <v>1</v>
      </c>
      <c r="I339" s="496">
        <v>99</v>
      </c>
      <c r="J339" s="496">
        <v>643</v>
      </c>
      <c r="K339" s="496">
        <v>99</v>
      </c>
      <c r="L339" s="496">
        <v>99</v>
      </c>
      <c r="M339" s="496">
        <v>99</v>
      </c>
      <c r="N339" s="496">
        <v>99</v>
      </c>
      <c r="O339" s="496">
        <v>99</v>
      </c>
      <c r="P339" s="496">
        <v>9999</v>
      </c>
      <c r="Q339" s="496">
        <v>17</v>
      </c>
      <c r="R339" s="496">
        <v>64</v>
      </c>
      <c r="S339" s="496">
        <v>3.796875</v>
      </c>
      <c r="T339" s="496">
        <v>6.53125</v>
      </c>
      <c r="U339" s="496">
        <v>223.52031249999996</v>
      </c>
      <c r="V339" s="496">
        <v>6.25</v>
      </c>
      <c r="W339" s="496">
        <v>40.625</v>
      </c>
      <c r="X339" s="496">
        <v>0</v>
      </c>
      <c r="Y339" s="496">
        <v>53.431527969471198</v>
      </c>
      <c r="Z339" s="496">
        <v>1.1480919973482091</v>
      </c>
      <c r="AA339" s="496">
        <v>1.8368515012106996</v>
      </c>
      <c r="AB339" s="496">
        <v>63.849750186525519</v>
      </c>
      <c r="AC339" s="496">
        <v>56.314655254486389</v>
      </c>
      <c r="AD339" s="496">
        <v>14.74886983287462</v>
      </c>
      <c r="AE339" s="496">
        <v>3.7317784256559752</v>
      </c>
      <c r="AF339" s="496">
        <v>3.2932336919863161</v>
      </c>
      <c r="AG339" s="496">
        <v>613.5</v>
      </c>
      <c r="AH339" s="496">
        <v>0</v>
      </c>
      <c r="AI339" s="496">
        <v>12.5</v>
      </c>
      <c r="AJ339" s="496">
        <v>147.92766391043972</v>
      </c>
      <c r="AK339" s="496">
        <v>22.724576526105434</v>
      </c>
      <c r="AL339" s="496">
        <v>54.674617403354411</v>
      </c>
      <c r="AM339" s="496">
        <v>-18.616461911013403</v>
      </c>
      <c r="AN339" s="496">
        <v>99</v>
      </c>
      <c r="AO339" s="496">
        <v>99</v>
      </c>
      <c r="AP339" s="496">
        <v>99</v>
      </c>
      <c r="AQ339" s="496">
        <v>99</v>
      </c>
      <c r="AR339" s="496">
        <v>198.84375</v>
      </c>
      <c r="AS339" s="496">
        <v>27.921740406725956</v>
      </c>
      <c r="AT339" s="496"/>
      <c r="AU339" s="496"/>
    </row>
    <row r="340" spans="1:47">
      <c r="A340" s="499">
        <v>9</v>
      </c>
      <c r="B340" s="496">
        <v>54</v>
      </c>
      <c r="C340" s="496">
        <v>2023</v>
      </c>
      <c r="D340" s="496">
        <v>99</v>
      </c>
      <c r="E340" s="496">
        <v>99</v>
      </c>
      <c r="F340" s="496">
        <v>99</v>
      </c>
      <c r="G340" s="496">
        <v>99</v>
      </c>
      <c r="H340" s="496">
        <v>1</v>
      </c>
      <c r="I340" s="496">
        <v>99</v>
      </c>
      <c r="J340" s="496">
        <v>704</v>
      </c>
      <c r="K340" s="496">
        <v>99</v>
      </c>
      <c r="L340" s="496">
        <v>99</v>
      </c>
      <c r="M340" s="496">
        <v>99</v>
      </c>
      <c r="N340" s="496">
        <v>99</v>
      </c>
      <c r="O340" s="496">
        <v>99</v>
      </c>
      <c r="P340" s="496">
        <v>9999</v>
      </c>
      <c r="Q340" s="496"/>
      <c r="R340" s="496"/>
      <c r="S340" s="496"/>
      <c r="T340" s="496"/>
      <c r="U340" s="496"/>
      <c r="V340" s="496"/>
      <c r="W340" s="496"/>
      <c r="X340" s="496"/>
      <c r="Y340" s="496"/>
      <c r="Z340" s="496"/>
      <c r="AA340" s="496"/>
      <c r="AB340" s="496"/>
      <c r="AC340" s="496"/>
      <c r="AD340" s="496"/>
      <c r="AE340" s="496"/>
      <c r="AF340" s="496"/>
      <c r="AG340" s="496"/>
      <c r="AH340" s="496"/>
      <c r="AI340" s="496"/>
      <c r="AJ340" s="496"/>
      <c r="AK340" s="496"/>
      <c r="AL340" s="496"/>
      <c r="AM340" s="496"/>
      <c r="AN340" s="496">
        <v>99</v>
      </c>
      <c r="AO340" s="496">
        <v>99</v>
      </c>
      <c r="AP340" s="496">
        <v>99</v>
      </c>
      <c r="AQ340" s="496">
        <v>99</v>
      </c>
      <c r="AR340" s="496"/>
      <c r="AS340" s="496"/>
      <c r="AT340" s="496"/>
      <c r="AU340" s="496"/>
    </row>
    <row r="341" spans="1:47" ht="18" customHeight="1">
      <c r="A341" s="499">
        <v>9</v>
      </c>
      <c r="B341" s="496">
        <v>55</v>
      </c>
      <c r="C341" s="496">
        <v>2023</v>
      </c>
      <c r="D341" s="496">
        <v>99</v>
      </c>
      <c r="E341" s="496">
        <v>99</v>
      </c>
      <c r="F341" s="496">
        <v>99</v>
      </c>
      <c r="G341" s="496">
        <v>99</v>
      </c>
      <c r="H341" s="496">
        <v>2</v>
      </c>
      <c r="I341" s="496">
        <v>99</v>
      </c>
      <c r="J341" s="496">
        <v>704</v>
      </c>
      <c r="K341" s="496">
        <v>99</v>
      </c>
      <c r="L341" s="496">
        <v>99</v>
      </c>
      <c r="M341" s="496">
        <v>99</v>
      </c>
      <c r="N341" s="496">
        <v>99</v>
      </c>
      <c r="O341" s="496">
        <v>99</v>
      </c>
      <c r="P341" s="496">
        <v>9999</v>
      </c>
      <c r="Q341" s="496"/>
      <c r="R341" s="496"/>
      <c r="S341" s="496"/>
      <c r="T341" s="496"/>
      <c r="U341" s="496"/>
      <c r="V341" s="496"/>
      <c r="W341" s="496"/>
      <c r="X341" s="496"/>
      <c r="Y341" s="496"/>
      <c r="Z341" s="496"/>
      <c r="AA341" s="496"/>
      <c r="AB341" s="496"/>
      <c r="AC341" s="496"/>
      <c r="AD341" s="496"/>
      <c r="AE341" s="496"/>
      <c r="AF341" s="496"/>
      <c r="AG341" s="496"/>
      <c r="AH341" s="496"/>
      <c r="AI341" s="496"/>
      <c r="AJ341" s="496"/>
      <c r="AK341" s="496"/>
      <c r="AL341" s="496"/>
      <c r="AM341" s="496"/>
      <c r="AN341" s="496">
        <v>99</v>
      </c>
      <c r="AO341" s="496">
        <v>99</v>
      </c>
      <c r="AP341" s="496">
        <v>99</v>
      </c>
      <c r="AQ341" s="496">
        <v>99</v>
      </c>
      <c r="AR341" s="496"/>
      <c r="AS341" s="496"/>
      <c r="AT341" s="496"/>
      <c r="AU341" s="496"/>
    </row>
    <row r="342" spans="1:47">
      <c r="A342" s="499">
        <v>9</v>
      </c>
      <c r="B342" s="496">
        <v>56</v>
      </c>
      <c r="C342" s="496">
        <v>2023</v>
      </c>
      <c r="D342" s="496">
        <v>99</v>
      </c>
      <c r="E342" s="496">
        <v>99</v>
      </c>
      <c r="F342" s="496">
        <v>99</v>
      </c>
      <c r="G342" s="496">
        <v>99</v>
      </c>
      <c r="H342" s="496">
        <v>1</v>
      </c>
      <c r="I342" s="496">
        <v>99</v>
      </c>
      <c r="J342" s="496">
        <v>802</v>
      </c>
      <c r="K342" s="496">
        <v>99</v>
      </c>
      <c r="L342" s="496">
        <v>99</v>
      </c>
      <c r="M342" s="496">
        <v>99</v>
      </c>
      <c r="N342" s="496">
        <v>99</v>
      </c>
      <c r="O342" s="496">
        <v>99</v>
      </c>
      <c r="P342" s="496">
        <v>9999</v>
      </c>
      <c r="Q342" s="496">
        <v>8</v>
      </c>
      <c r="R342" s="496">
        <v>49</v>
      </c>
      <c r="S342" s="496">
        <v>3.4489795918367347</v>
      </c>
      <c r="T342" s="496">
        <v>5.2857142857142847</v>
      </c>
      <c r="U342" s="496">
        <v>213.4979591836734</v>
      </c>
      <c r="V342" s="496">
        <v>0</v>
      </c>
      <c r="W342" s="496">
        <v>32.653061224489797</v>
      </c>
      <c r="X342" s="496">
        <v>0</v>
      </c>
      <c r="Y342" s="496">
        <v>70.845049341808192</v>
      </c>
      <c r="Z342" s="496">
        <v>1.0702131103777051</v>
      </c>
      <c r="AA342" s="496">
        <v>1.4427864197660107</v>
      </c>
      <c r="AB342" s="496">
        <v>87.351752363540399</v>
      </c>
      <c r="AC342" s="496">
        <v>82.837755862002254</v>
      </c>
      <c r="AD342" s="496">
        <v>89.497707077849398</v>
      </c>
      <c r="AE342" s="496">
        <v>2.8571428571428577</v>
      </c>
      <c r="AF342" s="496">
        <v>2.408326630363967</v>
      </c>
      <c r="AG342" s="496">
        <v>707.125</v>
      </c>
      <c r="AH342" s="496">
        <v>0</v>
      </c>
      <c r="AI342" s="496">
        <v>0</v>
      </c>
      <c r="AJ342" s="496">
        <v>164.33079253444859</v>
      </c>
      <c r="AK342" s="496">
        <v>40.471267919288728</v>
      </c>
      <c r="AL342" s="496">
        <v>3.0076447689025856</v>
      </c>
      <c r="AM342" s="496">
        <v>14.827974672671152</v>
      </c>
      <c r="AN342" s="496">
        <v>99</v>
      </c>
      <c r="AO342" s="496">
        <v>99</v>
      </c>
      <c r="AP342" s="496">
        <v>99</v>
      </c>
      <c r="AQ342" s="496">
        <v>99</v>
      </c>
      <c r="AR342" s="496">
        <v>196.22916666666663</v>
      </c>
      <c r="AS342" s="496">
        <v>27.191115960851015</v>
      </c>
      <c r="AT342" s="496"/>
      <c r="AU342" s="496"/>
    </row>
    <row r="343" spans="1:47">
      <c r="A343" s="499">
        <v>9</v>
      </c>
      <c r="B343" s="496">
        <v>57</v>
      </c>
      <c r="C343" s="496">
        <v>2022</v>
      </c>
      <c r="D343" s="496">
        <v>99</v>
      </c>
      <c r="E343" s="496">
        <v>99</v>
      </c>
      <c r="F343" s="496">
        <v>99</v>
      </c>
      <c r="G343" s="496">
        <v>99</v>
      </c>
      <c r="H343" s="496">
        <v>1</v>
      </c>
      <c r="I343" s="496">
        <v>99</v>
      </c>
      <c r="J343" s="496">
        <v>103</v>
      </c>
      <c r="K343" s="496">
        <v>99</v>
      </c>
      <c r="L343" s="496">
        <v>99</v>
      </c>
      <c r="M343" s="496">
        <v>99</v>
      </c>
      <c r="N343" s="496">
        <v>99</v>
      </c>
      <c r="O343" s="496">
        <v>99</v>
      </c>
      <c r="P343" s="496">
        <v>9999</v>
      </c>
      <c r="Q343" s="496">
        <v>150</v>
      </c>
      <c r="R343" s="496">
        <v>845</v>
      </c>
      <c r="S343" s="496">
        <v>4.3940828402366874</v>
      </c>
      <c r="T343" s="496">
        <v>7.0982248520710067</v>
      </c>
      <c r="U343" s="496">
        <v>277.60911242603555</v>
      </c>
      <c r="V343" s="496">
        <v>16.68639053254438</v>
      </c>
      <c r="W343" s="496">
        <v>64.378698224852073</v>
      </c>
      <c r="X343" s="496">
        <v>9.3491124260355001</v>
      </c>
      <c r="Y343" s="496">
        <v>62.407792525062703</v>
      </c>
      <c r="Z343" s="496">
        <v>1.2073592947048839</v>
      </c>
      <c r="AA343" s="496">
        <v>1.7388179815927221</v>
      </c>
      <c r="AB343" s="496">
        <v>54.959934607535459</v>
      </c>
      <c r="AC343" s="496">
        <v>51.653206460575056</v>
      </c>
      <c r="AD343" s="496">
        <v>55.485078837093745</v>
      </c>
      <c r="AE343" s="496">
        <v>31.34272997032641</v>
      </c>
      <c r="AF343" s="496">
        <v>33.437241973932714</v>
      </c>
      <c r="AG343" s="496">
        <v>704.11575178997612</v>
      </c>
      <c r="AH343" s="496">
        <v>0</v>
      </c>
      <c r="AI343" s="496">
        <v>24.142011834319536</v>
      </c>
      <c r="AJ343" s="496">
        <v>154.53956469132345</v>
      </c>
      <c r="AK343" s="496">
        <v>49.512435425453518</v>
      </c>
      <c r="AL343" s="496">
        <v>20.977730212798807</v>
      </c>
      <c r="AM343" s="496">
        <v>3.3338957292562839</v>
      </c>
      <c r="AN343" s="496">
        <v>99</v>
      </c>
      <c r="AO343" s="496">
        <v>99</v>
      </c>
      <c r="AP343" s="496">
        <v>99</v>
      </c>
      <c r="AQ343" s="496">
        <v>99</v>
      </c>
      <c r="AR343" s="496">
        <v>209.90692124105004</v>
      </c>
      <c r="AS343" s="496">
        <v>29.447530203013031</v>
      </c>
      <c r="AT343" s="496"/>
      <c r="AU343" s="496"/>
    </row>
    <row r="344" spans="1:47">
      <c r="A344" s="499">
        <v>9</v>
      </c>
      <c r="B344" s="496">
        <v>58</v>
      </c>
      <c r="C344" s="496">
        <v>2022</v>
      </c>
      <c r="D344" s="496">
        <v>99</v>
      </c>
      <c r="E344" s="496">
        <v>99</v>
      </c>
      <c r="F344" s="496">
        <v>99</v>
      </c>
      <c r="G344" s="496">
        <v>99</v>
      </c>
      <c r="H344" s="496">
        <v>2</v>
      </c>
      <c r="I344" s="496">
        <v>99</v>
      </c>
      <c r="J344" s="496">
        <v>106</v>
      </c>
      <c r="K344" s="496">
        <v>99</v>
      </c>
      <c r="L344" s="496">
        <v>99</v>
      </c>
      <c r="M344" s="496">
        <v>99</v>
      </c>
      <c r="N344" s="496">
        <v>99</v>
      </c>
      <c r="O344" s="496">
        <v>99</v>
      </c>
      <c r="P344" s="496">
        <v>9999</v>
      </c>
      <c r="Q344" s="496">
        <v>19</v>
      </c>
      <c r="R344" s="496">
        <v>64</v>
      </c>
      <c r="S344" s="496">
        <v>5.125</v>
      </c>
      <c r="T344" s="496">
        <v>6.5</v>
      </c>
      <c r="U344" s="496">
        <v>249.30937500000005</v>
      </c>
      <c r="V344" s="496">
        <v>42.1875</v>
      </c>
      <c r="W344" s="496">
        <v>51.5625</v>
      </c>
      <c r="X344" s="496">
        <v>14.0625</v>
      </c>
      <c r="Y344" s="496">
        <v>93.805028381262005</v>
      </c>
      <c r="Z344" s="496">
        <v>1.7897276329095435</v>
      </c>
      <c r="AA344" s="496">
        <v>2.0310096011589902</v>
      </c>
      <c r="AB344" s="496">
        <v>76.758298322177893</v>
      </c>
      <c r="AC344" s="496">
        <v>70.045539155652506</v>
      </c>
      <c r="AD344" s="496">
        <v>41.695850828935654</v>
      </c>
      <c r="AE344" s="496">
        <v>2.3738872403560838</v>
      </c>
      <c r="AF344" s="496">
        <v>2.2743568411404542</v>
      </c>
      <c r="AG344" s="496">
        <v>590.671875</v>
      </c>
      <c r="AH344" s="496">
        <v>0</v>
      </c>
      <c r="AI344" s="496">
        <v>53.125</v>
      </c>
      <c r="AJ344" s="496">
        <v>108.67512576014978</v>
      </c>
      <c r="AK344" s="496">
        <v>55.981889858237949</v>
      </c>
      <c r="AL344" s="496">
        <v>60.572298352406833</v>
      </c>
      <c r="AM344" s="496">
        <v>14.609861131507815</v>
      </c>
      <c r="AN344" s="496">
        <v>99</v>
      </c>
      <c r="AO344" s="496">
        <v>99</v>
      </c>
      <c r="AP344" s="496">
        <v>99</v>
      </c>
      <c r="AQ344" s="496">
        <v>99</v>
      </c>
      <c r="AR344" s="496">
        <v>198.765625</v>
      </c>
      <c r="AS344" s="496">
        <v>30.495360364115477</v>
      </c>
      <c r="AT344" s="496"/>
      <c r="AU344" s="496"/>
    </row>
    <row r="345" spans="1:47">
      <c r="A345" s="499">
        <v>9</v>
      </c>
      <c r="B345" s="496">
        <v>59</v>
      </c>
      <c r="C345" s="496">
        <v>2022</v>
      </c>
      <c r="D345" s="496">
        <v>99</v>
      </c>
      <c r="E345" s="496">
        <v>99</v>
      </c>
      <c r="F345" s="496">
        <v>99</v>
      </c>
      <c r="G345" s="496">
        <v>99</v>
      </c>
      <c r="H345" s="496">
        <v>1</v>
      </c>
      <c r="I345" s="496">
        <v>99</v>
      </c>
      <c r="J345" s="496">
        <v>110</v>
      </c>
      <c r="K345" s="496">
        <v>99</v>
      </c>
      <c r="L345" s="496">
        <v>99</v>
      </c>
      <c r="M345" s="496">
        <v>99</v>
      </c>
      <c r="N345" s="496">
        <v>99</v>
      </c>
      <c r="O345" s="496">
        <v>99</v>
      </c>
      <c r="P345" s="496">
        <v>9999</v>
      </c>
      <c r="Q345" s="496">
        <v>35</v>
      </c>
      <c r="R345" s="496">
        <v>159</v>
      </c>
      <c r="S345" s="496">
        <v>4.2578616352201246</v>
      </c>
      <c r="T345" s="496">
        <v>7.2201257861635231</v>
      </c>
      <c r="U345" s="496">
        <v>246.54389937106913</v>
      </c>
      <c r="V345" s="496">
        <v>11.320754716981128</v>
      </c>
      <c r="W345" s="496">
        <v>72.955974842767318</v>
      </c>
      <c r="X345" s="496">
        <v>1.2578616352201253</v>
      </c>
      <c r="Y345" s="496">
        <v>55.648524840020627</v>
      </c>
      <c r="Z345" s="496">
        <v>0.95965033253232579</v>
      </c>
      <c r="AA345" s="496">
        <v>1.5847059872225036</v>
      </c>
      <c r="AB345" s="496">
        <v>52.433274059600798</v>
      </c>
      <c r="AC345" s="496">
        <v>41.104140976970989</v>
      </c>
      <c r="AD345" s="496">
        <v>35.142408963397912</v>
      </c>
      <c r="AE345" s="496">
        <v>5.8976261127596441</v>
      </c>
      <c r="AF345" s="496">
        <v>5.5876784532263875</v>
      </c>
      <c r="AG345" s="496">
        <v>615.74842767295604</v>
      </c>
      <c r="AH345" s="496">
        <v>0</v>
      </c>
      <c r="AI345" s="496">
        <v>18.23899371069183</v>
      </c>
      <c r="AJ345" s="496">
        <v>112.12863056831358</v>
      </c>
      <c r="AK345" s="496">
        <v>58.324088150047309</v>
      </c>
      <c r="AL345" s="496">
        <v>27.738099460664959</v>
      </c>
      <c r="AM345" s="496">
        <v>4.6017346283821476</v>
      </c>
      <c r="AN345" s="496">
        <v>99</v>
      </c>
      <c r="AO345" s="496">
        <v>99</v>
      </c>
      <c r="AP345" s="496">
        <v>99</v>
      </c>
      <c r="AQ345" s="496">
        <v>99</v>
      </c>
      <c r="AR345" s="496">
        <v>202.32075471698121</v>
      </c>
      <c r="AS345" s="496">
        <v>29.282809594564998</v>
      </c>
      <c r="AT345" s="496"/>
      <c r="AU345" s="496"/>
    </row>
    <row r="346" spans="1:47">
      <c r="A346" s="499">
        <v>9</v>
      </c>
      <c r="B346" s="496">
        <v>60</v>
      </c>
      <c r="C346" s="496">
        <v>2022</v>
      </c>
      <c r="D346" s="496">
        <v>99</v>
      </c>
      <c r="E346" s="496">
        <v>99</v>
      </c>
      <c r="F346" s="496">
        <v>99</v>
      </c>
      <c r="G346" s="496">
        <v>99</v>
      </c>
      <c r="H346" s="496">
        <v>1</v>
      </c>
      <c r="I346" s="496">
        <v>99</v>
      </c>
      <c r="J346" s="496">
        <v>113</v>
      </c>
      <c r="K346" s="496">
        <v>99</v>
      </c>
      <c r="L346" s="496">
        <v>99</v>
      </c>
      <c r="M346" s="496">
        <v>99</v>
      </c>
      <c r="N346" s="496">
        <v>99</v>
      </c>
      <c r="O346" s="496">
        <v>99</v>
      </c>
      <c r="P346" s="496">
        <v>9999</v>
      </c>
      <c r="Q346" s="496">
        <v>39</v>
      </c>
      <c r="R346" s="496">
        <v>116</v>
      </c>
      <c r="S346" s="496">
        <v>4.3706896551724128</v>
      </c>
      <c r="T346" s="496">
        <v>7.3017241379310365</v>
      </c>
      <c r="U346" s="496">
        <v>227.57672413793111</v>
      </c>
      <c r="V346" s="496">
        <v>19.827586206896559</v>
      </c>
      <c r="W346" s="496">
        <v>73.275862068965523</v>
      </c>
      <c r="X346" s="496">
        <v>1.7241379310344827</v>
      </c>
      <c r="Y346" s="496">
        <v>58.216205762713876</v>
      </c>
      <c r="Z346" s="496">
        <v>1.2424265218944648</v>
      </c>
      <c r="AA346" s="496">
        <v>1.9083294173908825</v>
      </c>
      <c r="AB346" s="496">
        <v>22.736044481286402</v>
      </c>
      <c r="AC346" s="496">
        <v>41.53234049470425</v>
      </c>
      <c r="AD346" s="496">
        <v>56.36663476452911</v>
      </c>
      <c r="AE346" s="496">
        <v>4.3026706231454011</v>
      </c>
      <c r="AF346" s="496">
        <v>3.7629275131038713</v>
      </c>
      <c r="AG346" s="496">
        <v>664.42105263157885</v>
      </c>
      <c r="AH346" s="496">
        <v>0</v>
      </c>
      <c r="AI346" s="496">
        <v>36.206896551724149</v>
      </c>
      <c r="AJ346" s="496">
        <v>153.66361613995599</v>
      </c>
      <c r="AK346" s="496">
        <v>33.407976996227383</v>
      </c>
      <c r="AL346" s="496">
        <v>35.828308586895361</v>
      </c>
      <c r="AM346" s="496">
        <v>-15.6104367945884</v>
      </c>
      <c r="AN346" s="496">
        <v>99</v>
      </c>
      <c r="AO346" s="496">
        <v>99</v>
      </c>
      <c r="AP346" s="496">
        <v>99</v>
      </c>
      <c r="AQ346" s="496">
        <v>99</v>
      </c>
      <c r="AR346" s="496">
        <v>195.68421052631575</v>
      </c>
      <c r="AS346" s="496">
        <v>29.942623801314294</v>
      </c>
      <c r="AT346" s="496"/>
      <c r="AU346" s="496"/>
    </row>
    <row r="347" spans="1:47">
      <c r="A347" s="499">
        <v>9</v>
      </c>
      <c r="B347" s="496">
        <v>61</v>
      </c>
      <c r="C347" s="496">
        <v>2022</v>
      </c>
      <c r="D347" s="496">
        <v>99</v>
      </c>
      <c r="E347" s="496">
        <v>99</v>
      </c>
      <c r="F347" s="496">
        <v>99</v>
      </c>
      <c r="G347" s="496">
        <v>99</v>
      </c>
      <c r="H347" s="496">
        <v>1</v>
      </c>
      <c r="I347" s="496">
        <v>99</v>
      </c>
      <c r="J347" s="496">
        <v>116</v>
      </c>
      <c r="K347" s="496">
        <v>99</v>
      </c>
      <c r="L347" s="496">
        <v>99</v>
      </c>
      <c r="M347" s="496">
        <v>99</v>
      </c>
      <c r="N347" s="496">
        <v>99</v>
      </c>
      <c r="O347" s="496">
        <v>99</v>
      </c>
      <c r="P347" s="496">
        <v>9999</v>
      </c>
      <c r="Q347" s="496">
        <v>23</v>
      </c>
      <c r="R347" s="496">
        <v>79</v>
      </c>
      <c r="S347" s="496">
        <v>4.3417721518987351</v>
      </c>
      <c r="T347" s="496">
        <v>6.7594936708860764</v>
      </c>
      <c r="U347" s="496">
        <v>235.92151898734184</v>
      </c>
      <c r="V347" s="496">
        <v>12.658227848101264</v>
      </c>
      <c r="W347" s="496">
        <v>53.164556962025308</v>
      </c>
      <c r="X347" s="496">
        <v>2.5316455696202529</v>
      </c>
      <c r="Y347" s="496">
        <v>72.214272706320259</v>
      </c>
      <c r="Z347" s="496">
        <v>1.0419805380889455</v>
      </c>
      <c r="AA347" s="496">
        <v>1.9950266637818288</v>
      </c>
      <c r="AB347" s="496">
        <v>40.473546320118949</v>
      </c>
      <c r="AC347" s="496">
        <v>65.987966136960694</v>
      </c>
      <c r="AD347" s="496">
        <v>50.841476270478559</v>
      </c>
      <c r="AE347" s="496">
        <v>2.9302670623145399</v>
      </c>
      <c r="AF347" s="496">
        <v>2.6566519970046967</v>
      </c>
      <c r="AG347" s="496">
        <v>648.97468354430384</v>
      </c>
      <c r="AH347" s="496">
        <v>0</v>
      </c>
      <c r="AI347" s="496">
        <v>30.379746835443019</v>
      </c>
      <c r="AJ347" s="496">
        <v>172.20542447854683</v>
      </c>
      <c r="AK347" s="496">
        <v>50.039678406271321</v>
      </c>
      <c r="AL347" s="496">
        <v>63.242497758177009</v>
      </c>
      <c r="AM347" s="496">
        <v>-3.4589393156003561</v>
      </c>
      <c r="AN347" s="496">
        <v>99</v>
      </c>
      <c r="AO347" s="496">
        <v>99</v>
      </c>
      <c r="AP347" s="496">
        <v>99</v>
      </c>
      <c r="AQ347" s="496">
        <v>99</v>
      </c>
      <c r="AR347" s="496">
        <v>197.3291139240506</v>
      </c>
      <c r="AS347" s="496">
        <v>29.636700090529761</v>
      </c>
      <c r="AT347" s="496"/>
      <c r="AU347" s="496"/>
    </row>
    <row r="348" spans="1:47">
      <c r="A348" s="499">
        <v>9</v>
      </c>
      <c r="B348" s="496">
        <v>62</v>
      </c>
      <c r="C348" s="496">
        <v>2022</v>
      </c>
      <c r="D348" s="496">
        <v>99</v>
      </c>
      <c r="E348" s="496">
        <v>99</v>
      </c>
      <c r="F348" s="496">
        <v>99</v>
      </c>
      <c r="G348" s="496">
        <v>99</v>
      </c>
      <c r="H348" s="496">
        <v>2</v>
      </c>
      <c r="I348" s="496">
        <v>99</v>
      </c>
      <c r="J348" s="496">
        <v>117</v>
      </c>
      <c r="K348" s="496">
        <v>99</v>
      </c>
      <c r="L348" s="496">
        <v>99</v>
      </c>
      <c r="M348" s="496">
        <v>99</v>
      </c>
      <c r="N348" s="496">
        <v>99</v>
      </c>
      <c r="O348" s="496">
        <v>99</v>
      </c>
      <c r="P348" s="496">
        <v>9999</v>
      </c>
      <c r="Q348" s="496"/>
      <c r="R348" s="496"/>
      <c r="S348" s="496"/>
      <c r="T348" s="496"/>
      <c r="U348" s="496"/>
      <c r="V348" s="496"/>
      <c r="W348" s="496"/>
      <c r="X348" s="496"/>
      <c r="Y348" s="496"/>
      <c r="Z348" s="496"/>
      <c r="AA348" s="496"/>
      <c r="AB348" s="496"/>
      <c r="AC348" s="496"/>
      <c r="AD348" s="496"/>
      <c r="AE348" s="496"/>
      <c r="AF348" s="496"/>
      <c r="AG348" s="496"/>
      <c r="AH348" s="496"/>
      <c r="AI348" s="496"/>
      <c r="AJ348" s="496"/>
      <c r="AK348" s="496"/>
      <c r="AL348" s="496"/>
      <c r="AM348" s="496"/>
      <c r="AN348" s="496">
        <v>99</v>
      </c>
      <c r="AO348" s="496">
        <v>99</v>
      </c>
      <c r="AP348" s="496">
        <v>99</v>
      </c>
      <c r="AQ348" s="496">
        <v>99</v>
      </c>
      <c r="AR348" s="496"/>
      <c r="AS348" s="496"/>
      <c r="AT348" s="496"/>
      <c r="AU348" s="496"/>
    </row>
    <row r="349" spans="1:47">
      <c r="A349" s="499">
        <v>9</v>
      </c>
      <c r="B349" s="496">
        <v>63</v>
      </c>
      <c r="C349" s="496">
        <v>2022</v>
      </c>
      <c r="D349" s="496">
        <v>99</v>
      </c>
      <c r="E349" s="496">
        <v>99</v>
      </c>
      <c r="F349" s="496">
        <v>99</v>
      </c>
      <c r="G349" s="496">
        <v>99</v>
      </c>
      <c r="H349" s="496">
        <v>1</v>
      </c>
      <c r="I349" s="496">
        <v>99</v>
      </c>
      <c r="J349" s="496">
        <v>134</v>
      </c>
      <c r="K349" s="496">
        <v>99</v>
      </c>
      <c r="L349" s="496">
        <v>99</v>
      </c>
      <c r="M349" s="496">
        <v>99</v>
      </c>
      <c r="N349" s="496">
        <v>99</v>
      </c>
      <c r="O349" s="496">
        <v>99</v>
      </c>
      <c r="P349" s="496">
        <v>9999</v>
      </c>
      <c r="Q349" s="496">
        <v>69</v>
      </c>
      <c r="R349" s="496">
        <v>332</v>
      </c>
      <c r="S349" s="496">
        <v>4.1506024096385552</v>
      </c>
      <c r="T349" s="496">
        <v>6.7349397590361448</v>
      </c>
      <c r="U349" s="496">
        <v>243.1409638554218</v>
      </c>
      <c r="V349" s="496">
        <v>6.0240963855421681</v>
      </c>
      <c r="W349" s="496">
        <v>55.722891566265055</v>
      </c>
      <c r="X349" s="496">
        <v>2.7108433734939759</v>
      </c>
      <c r="Y349" s="496">
        <v>67.083126433425662</v>
      </c>
      <c r="Z349" s="496">
        <v>0.97324119943791387</v>
      </c>
      <c r="AA349" s="496">
        <v>1.5606944496107245</v>
      </c>
      <c r="AB349" s="496">
        <v>43.346601188077152</v>
      </c>
      <c r="AC349" s="496">
        <v>41.407804706792</v>
      </c>
      <c r="AD349" s="496">
        <v>53.194674066109883</v>
      </c>
      <c r="AE349" s="496">
        <v>12.314540059347184</v>
      </c>
      <c r="AF349" s="496">
        <v>11.506314469723401</v>
      </c>
      <c r="AG349" s="496">
        <v>646.18730158730159</v>
      </c>
      <c r="AH349" s="496">
        <v>0</v>
      </c>
      <c r="AI349" s="496">
        <v>15.963855421686748</v>
      </c>
      <c r="AJ349" s="496">
        <v>151.70072824433436</v>
      </c>
      <c r="AK349" s="496">
        <v>35.191061672790838</v>
      </c>
      <c r="AL349" s="496">
        <v>24.827050770388738</v>
      </c>
      <c r="AM349" s="496">
        <v>-13.817197992820088</v>
      </c>
      <c r="AN349" s="496">
        <v>99</v>
      </c>
      <c r="AO349" s="496">
        <v>99</v>
      </c>
      <c r="AP349" s="496">
        <v>99</v>
      </c>
      <c r="AQ349" s="496">
        <v>99</v>
      </c>
      <c r="AR349" s="496">
        <v>200.43809523809523</v>
      </c>
      <c r="AS349" s="496">
        <v>29.114143771544672</v>
      </c>
      <c r="AT349" s="496"/>
      <c r="AU349" s="496"/>
    </row>
    <row r="350" spans="1:47">
      <c r="A350" s="499">
        <v>9</v>
      </c>
      <c r="B350" s="496">
        <v>64</v>
      </c>
      <c r="C350" s="496">
        <v>2022</v>
      </c>
      <c r="D350" s="496">
        <v>99</v>
      </c>
      <c r="E350" s="496">
        <v>99</v>
      </c>
      <c r="F350" s="496">
        <v>99</v>
      </c>
      <c r="G350" s="496">
        <v>99</v>
      </c>
      <c r="H350" s="496">
        <v>2</v>
      </c>
      <c r="I350" s="496">
        <v>99</v>
      </c>
      <c r="J350" s="496">
        <v>138</v>
      </c>
      <c r="K350" s="496">
        <v>99</v>
      </c>
      <c r="L350" s="496">
        <v>99</v>
      </c>
      <c r="M350" s="496">
        <v>99</v>
      </c>
      <c r="N350" s="496">
        <v>99</v>
      </c>
      <c r="O350" s="496">
        <v>99</v>
      </c>
      <c r="P350" s="496">
        <v>9999</v>
      </c>
      <c r="Q350" s="496"/>
      <c r="R350" s="496"/>
      <c r="S350" s="496"/>
      <c r="T350" s="496"/>
      <c r="U350" s="496"/>
      <c r="V350" s="496"/>
      <c r="W350" s="496"/>
      <c r="X350" s="496"/>
      <c r="Y350" s="496"/>
      <c r="Z350" s="496"/>
      <c r="AA350" s="496"/>
      <c r="AB350" s="496"/>
      <c r="AC350" s="496"/>
      <c r="AD350" s="496"/>
      <c r="AE350" s="496"/>
      <c r="AF350" s="496"/>
      <c r="AG350" s="496"/>
      <c r="AH350" s="496"/>
      <c r="AI350" s="496"/>
      <c r="AJ350" s="496"/>
      <c r="AK350" s="496"/>
      <c r="AL350" s="496"/>
      <c r="AM350" s="496"/>
      <c r="AN350" s="496">
        <v>99</v>
      </c>
      <c r="AO350" s="496">
        <v>99</v>
      </c>
      <c r="AP350" s="496">
        <v>99</v>
      </c>
      <c r="AQ350" s="496">
        <v>99</v>
      </c>
      <c r="AR350" s="496"/>
      <c r="AS350" s="496"/>
      <c r="AT350" s="496"/>
      <c r="AU350" s="496"/>
    </row>
    <row r="351" spans="1:47">
      <c r="A351" s="499">
        <v>9</v>
      </c>
      <c r="B351" s="496">
        <v>65</v>
      </c>
      <c r="C351" s="496">
        <v>2022</v>
      </c>
      <c r="D351" s="496">
        <v>99</v>
      </c>
      <c r="E351" s="496">
        <v>99</v>
      </c>
      <c r="F351" s="496">
        <v>99</v>
      </c>
      <c r="G351" s="496">
        <v>99</v>
      </c>
      <c r="H351" s="496">
        <v>2</v>
      </c>
      <c r="I351" s="496">
        <v>99</v>
      </c>
      <c r="J351" s="496">
        <v>141</v>
      </c>
      <c r="K351" s="496">
        <v>99</v>
      </c>
      <c r="L351" s="496">
        <v>99</v>
      </c>
      <c r="M351" s="496">
        <v>99</v>
      </c>
      <c r="N351" s="496">
        <v>99</v>
      </c>
      <c r="O351" s="496">
        <v>99</v>
      </c>
      <c r="P351" s="496">
        <v>9999</v>
      </c>
      <c r="Q351" s="496">
        <v>3</v>
      </c>
      <c r="R351" s="496">
        <v>20</v>
      </c>
      <c r="S351" s="496">
        <v>4.8499999999999996</v>
      </c>
      <c r="T351" s="496">
        <v>7.55</v>
      </c>
      <c r="U351" s="496">
        <v>294.0150000000001</v>
      </c>
      <c r="V351" s="496">
        <v>0</v>
      </c>
      <c r="W351" s="496">
        <v>90</v>
      </c>
      <c r="X351" s="496">
        <v>5</v>
      </c>
      <c r="Y351" s="496">
        <v>45.382411515916445</v>
      </c>
      <c r="Z351" s="496">
        <v>0.47696960070847649</v>
      </c>
      <c r="AA351" s="496">
        <v>1.1169153951844348</v>
      </c>
      <c r="AB351" s="496">
        <v>87.901797164399028</v>
      </c>
      <c r="AC351" s="496">
        <v>80.298093808260774</v>
      </c>
      <c r="AD351" s="496">
        <v>71.799341610815191</v>
      </c>
      <c r="AE351" s="496">
        <v>0.74183976261127615</v>
      </c>
      <c r="AF351" s="496">
        <v>0.83818426734843854</v>
      </c>
      <c r="AG351" s="496">
        <v>609.25</v>
      </c>
      <c r="AH351" s="496">
        <v>0</v>
      </c>
      <c r="AI351" s="496">
        <v>5</v>
      </c>
      <c r="AJ351" s="496">
        <v>50.155632784364315</v>
      </c>
      <c r="AK351" s="496">
        <v>93.80334174647939</v>
      </c>
      <c r="AL351" s="496">
        <v>73.925021195929446</v>
      </c>
      <c r="AM351" s="496">
        <v>94.000629469211546</v>
      </c>
      <c r="AN351" s="496">
        <v>99</v>
      </c>
      <c r="AO351" s="496">
        <v>99</v>
      </c>
      <c r="AP351" s="496">
        <v>99</v>
      </c>
      <c r="AQ351" s="496">
        <v>99</v>
      </c>
      <c r="AR351" s="496">
        <v>208.35</v>
      </c>
      <c r="AS351" s="496">
        <v>32.202900341006348</v>
      </c>
      <c r="AT351" s="496"/>
      <c r="AU351" s="496"/>
    </row>
    <row r="352" spans="1:47">
      <c r="A352" s="499">
        <v>9</v>
      </c>
      <c r="B352" s="496">
        <v>66</v>
      </c>
      <c r="C352" s="496">
        <v>2022</v>
      </c>
      <c r="D352" s="496">
        <v>99</v>
      </c>
      <c r="E352" s="496">
        <v>99</v>
      </c>
      <c r="F352" s="496">
        <v>99</v>
      </c>
      <c r="G352" s="496">
        <v>99</v>
      </c>
      <c r="H352" s="496">
        <v>2</v>
      </c>
      <c r="I352" s="496">
        <v>99</v>
      </c>
      <c r="J352" s="496">
        <v>143</v>
      </c>
      <c r="K352" s="496">
        <v>99</v>
      </c>
      <c r="L352" s="496">
        <v>99</v>
      </c>
      <c r="M352" s="496">
        <v>99</v>
      </c>
      <c r="N352" s="496">
        <v>99</v>
      </c>
      <c r="O352" s="496">
        <v>99</v>
      </c>
      <c r="P352" s="496">
        <v>9999</v>
      </c>
      <c r="Q352" s="496">
        <v>3</v>
      </c>
      <c r="R352" s="496">
        <v>20</v>
      </c>
      <c r="S352" s="496">
        <v>4.9000000000000004</v>
      </c>
      <c r="T352" s="496">
        <v>7.5</v>
      </c>
      <c r="U352" s="496">
        <v>341.78499999999991</v>
      </c>
      <c r="V352" s="496">
        <v>20</v>
      </c>
      <c r="W352" s="496">
        <v>95</v>
      </c>
      <c r="X352" s="496">
        <v>30</v>
      </c>
      <c r="Y352" s="496">
        <v>27.030469381792432</v>
      </c>
      <c r="Z352" s="496">
        <v>0.76811457478685763</v>
      </c>
      <c r="AA352" s="496">
        <v>0.92195444572928831</v>
      </c>
      <c r="AB352" s="496">
        <v>74.357624863566357</v>
      </c>
      <c r="AC352" s="496">
        <v>59.739106730990223</v>
      </c>
      <c r="AD352" s="496">
        <v>42.362910092973777</v>
      </c>
      <c r="AE352" s="496">
        <v>0.74183976261127615</v>
      </c>
      <c r="AF352" s="496">
        <v>0.97436800780805732</v>
      </c>
      <c r="AG352" s="496">
        <v>842.35</v>
      </c>
      <c r="AH352" s="496">
        <v>5</v>
      </c>
      <c r="AI352" s="496">
        <v>70</v>
      </c>
      <c r="AJ352" s="496">
        <v>126.35397698529297</v>
      </c>
      <c r="AK352" s="496">
        <v>10.199669286028248</v>
      </c>
      <c r="AL352" s="496">
        <v>-28.392358766781001</v>
      </c>
      <c r="AM352" s="496">
        <v>8.7425258470562692</v>
      </c>
      <c r="AN352" s="496">
        <v>99</v>
      </c>
      <c r="AO352" s="496">
        <v>99</v>
      </c>
      <c r="AP352" s="496">
        <v>99</v>
      </c>
      <c r="AQ352" s="496">
        <v>99</v>
      </c>
      <c r="AR352" s="496">
        <v>224.45</v>
      </c>
      <c r="AS352" s="496">
        <v>30.275969537746775</v>
      </c>
      <c r="AT352" s="496"/>
      <c r="AU352" s="496"/>
    </row>
    <row r="353" spans="1:47">
      <c r="A353" s="499">
        <v>9</v>
      </c>
      <c r="B353" s="496">
        <v>67</v>
      </c>
      <c r="C353" s="496">
        <v>2022</v>
      </c>
      <c r="D353" s="496">
        <v>99</v>
      </c>
      <c r="E353" s="496">
        <v>99</v>
      </c>
      <c r="F353" s="496">
        <v>99</v>
      </c>
      <c r="G353" s="496">
        <v>99</v>
      </c>
      <c r="H353" s="496">
        <v>1</v>
      </c>
      <c r="I353" s="496">
        <v>99</v>
      </c>
      <c r="J353" s="496">
        <v>147</v>
      </c>
      <c r="K353" s="496">
        <v>99</v>
      </c>
      <c r="L353" s="496">
        <v>99</v>
      </c>
      <c r="M353" s="496">
        <v>99</v>
      </c>
      <c r="N353" s="496">
        <v>99</v>
      </c>
      <c r="O353" s="496">
        <v>99</v>
      </c>
      <c r="P353" s="496">
        <v>9999</v>
      </c>
      <c r="Q353" s="496"/>
      <c r="R353" s="496"/>
      <c r="S353" s="496"/>
      <c r="T353" s="496"/>
      <c r="U353" s="496"/>
      <c r="V353" s="496"/>
      <c r="W353" s="496"/>
      <c r="X353" s="496"/>
      <c r="Y353" s="496"/>
      <c r="Z353" s="496"/>
      <c r="AA353" s="496"/>
      <c r="AB353" s="496"/>
      <c r="AC353" s="496"/>
      <c r="AD353" s="496"/>
      <c r="AE353" s="496"/>
      <c r="AF353" s="496"/>
      <c r="AG353" s="496"/>
      <c r="AH353" s="496"/>
      <c r="AI353" s="496"/>
      <c r="AJ353" s="496"/>
      <c r="AK353" s="496"/>
      <c r="AL353" s="496"/>
      <c r="AM353" s="496"/>
      <c r="AN353" s="496">
        <v>99</v>
      </c>
      <c r="AO353" s="496">
        <v>99</v>
      </c>
      <c r="AP353" s="496">
        <v>99</v>
      </c>
      <c r="AQ353" s="496">
        <v>99</v>
      </c>
      <c r="AR353" s="496"/>
      <c r="AS353" s="496"/>
      <c r="AT353" s="496"/>
      <c r="AU353" s="496"/>
    </row>
    <row r="354" spans="1:47">
      <c r="A354" s="499">
        <v>9</v>
      </c>
      <c r="B354" s="496">
        <v>68</v>
      </c>
      <c r="C354" s="496">
        <v>2022</v>
      </c>
      <c r="D354" s="496">
        <v>99</v>
      </c>
      <c r="E354" s="496">
        <v>99</v>
      </c>
      <c r="F354" s="496">
        <v>99</v>
      </c>
      <c r="G354" s="496">
        <v>99</v>
      </c>
      <c r="H354" s="496">
        <v>2</v>
      </c>
      <c r="I354" s="496">
        <v>99</v>
      </c>
      <c r="J354" s="496">
        <v>147</v>
      </c>
      <c r="K354" s="496">
        <v>99</v>
      </c>
      <c r="L354" s="496">
        <v>99</v>
      </c>
      <c r="M354" s="496">
        <v>99</v>
      </c>
      <c r="N354" s="496">
        <v>99</v>
      </c>
      <c r="O354" s="496">
        <v>99</v>
      </c>
      <c r="P354" s="496">
        <v>9999</v>
      </c>
      <c r="Q354" s="496"/>
      <c r="R354" s="496"/>
      <c r="S354" s="496"/>
      <c r="T354" s="496"/>
      <c r="U354" s="496"/>
      <c r="V354" s="496"/>
      <c r="W354" s="496"/>
      <c r="X354" s="496"/>
      <c r="Y354" s="496"/>
      <c r="Z354" s="496"/>
      <c r="AA354" s="496"/>
      <c r="AB354" s="496"/>
      <c r="AC354" s="496"/>
      <c r="AD354" s="496"/>
      <c r="AE354" s="496"/>
      <c r="AF354" s="496"/>
      <c r="AG354" s="496"/>
      <c r="AH354" s="496"/>
      <c r="AI354" s="496"/>
      <c r="AJ354" s="496"/>
      <c r="AK354" s="496"/>
      <c r="AL354" s="496"/>
      <c r="AM354" s="496"/>
      <c r="AN354" s="496">
        <v>99</v>
      </c>
      <c r="AO354" s="496">
        <v>99</v>
      </c>
      <c r="AP354" s="496">
        <v>99</v>
      </c>
      <c r="AQ354" s="496">
        <v>99</v>
      </c>
      <c r="AR354" s="496"/>
      <c r="AS354" s="496"/>
      <c r="AT354" s="496"/>
      <c r="AU354" s="496"/>
    </row>
    <row r="355" spans="1:47">
      <c r="A355" s="499">
        <v>9</v>
      </c>
      <c r="B355" s="496">
        <v>69</v>
      </c>
      <c r="C355" s="496">
        <v>2022</v>
      </c>
      <c r="D355" s="496">
        <v>99</v>
      </c>
      <c r="E355" s="496">
        <v>99</v>
      </c>
      <c r="F355" s="496">
        <v>99</v>
      </c>
      <c r="G355" s="496">
        <v>99</v>
      </c>
      <c r="H355" s="496">
        <v>1</v>
      </c>
      <c r="I355" s="496">
        <v>99</v>
      </c>
      <c r="J355" s="496">
        <v>155</v>
      </c>
      <c r="K355" s="496">
        <v>99</v>
      </c>
      <c r="L355" s="496">
        <v>99</v>
      </c>
      <c r="M355" s="496">
        <v>99</v>
      </c>
      <c r="N355" s="496">
        <v>99</v>
      </c>
      <c r="O355" s="496">
        <v>99</v>
      </c>
      <c r="P355" s="496">
        <v>9999</v>
      </c>
      <c r="Q355" s="496">
        <v>19</v>
      </c>
      <c r="R355" s="496">
        <v>63</v>
      </c>
      <c r="S355" s="496">
        <v>4.4761904761904772</v>
      </c>
      <c r="T355" s="496">
        <v>6.8888888888888884</v>
      </c>
      <c r="U355" s="496">
        <v>276.95714285714297</v>
      </c>
      <c r="V355" s="496">
        <v>22.222222222222225</v>
      </c>
      <c r="W355" s="496">
        <v>63.492063492063515</v>
      </c>
      <c r="X355" s="496">
        <v>12.698412698412696</v>
      </c>
      <c r="Y355" s="496">
        <v>73.661701436386437</v>
      </c>
      <c r="Z355" s="496">
        <v>1.1933299129658721</v>
      </c>
      <c r="AA355" s="496">
        <v>1.7007105061560452</v>
      </c>
      <c r="AB355" s="496">
        <v>69.98873439766551</v>
      </c>
      <c r="AC355" s="496">
        <v>73.954077203097285</v>
      </c>
      <c r="AD355" s="496">
        <v>53.444268251302717</v>
      </c>
      <c r="AE355" s="496">
        <v>2.3367952522255191</v>
      </c>
      <c r="AF355" s="496">
        <v>2.4870993915235218</v>
      </c>
      <c r="AG355" s="496">
        <v>658.142857142857</v>
      </c>
      <c r="AH355" s="496">
        <v>0</v>
      </c>
      <c r="AI355" s="496">
        <v>25.396825396825392</v>
      </c>
      <c r="AJ355" s="496">
        <v>172.22658176034469</v>
      </c>
      <c r="AK355" s="496">
        <v>79.826341158475699</v>
      </c>
      <c r="AL355" s="496">
        <v>60.157665779442709</v>
      </c>
      <c r="AM355" s="496">
        <v>50.507691149720301</v>
      </c>
      <c r="AN355" s="496">
        <v>99</v>
      </c>
      <c r="AO355" s="496">
        <v>99</v>
      </c>
      <c r="AP355" s="496">
        <v>99</v>
      </c>
      <c r="AQ355" s="496">
        <v>99</v>
      </c>
      <c r="AR355" s="496">
        <v>208.90476190476184</v>
      </c>
      <c r="AS355" s="496">
        <v>29.413813260243785</v>
      </c>
      <c r="AT355" s="496"/>
      <c r="AU355" s="496"/>
    </row>
    <row r="356" spans="1:47">
      <c r="A356" s="499">
        <v>9</v>
      </c>
      <c r="B356" s="496">
        <v>70</v>
      </c>
      <c r="C356" s="496">
        <v>2022</v>
      </c>
      <c r="D356" s="496">
        <v>99</v>
      </c>
      <c r="E356" s="496">
        <v>99</v>
      </c>
      <c r="F356" s="496">
        <v>99</v>
      </c>
      <c r="G356" s="496">
        <v>99</v>
      </c>
      <c r="H356" s="496">
        <v>2</v>
      </c>
      <c r="I356" s="496">
        <v>99</v>
      </c>
      <c r="J356" s="496">
        <v>160</v>
      </c>
      <c r="K356" s="496">
        <v>99</v>
      </c>
      <c r="L356" s="496">
        <v>99</v>
      </c>
      <c r="M356" s="496">
        <v>99</v>
      </c>
      <c r="N356" s="496">
        <v>99</v>
      </c>
      <c r="O356" s="496">
        <v>99</v>
      </c>
      <c r="P356" s="496">
        <v>9999</v>
      </c>
      <c r="Q356" s="496">
        <v>3</v>
      </c>
      <c r="R356" s="496">
        <v>19</v>
      </c>
      <c r="S356" s="496">
        <v>4.2631578947368434</v>
      </c>
      <c r="T356" s="496">
        <v>6.6315789473684221</v>
      </c>
      <c r="U356" s="496">
        <v>233.46842105263167</v>
      </c>
      <c r="V356" s="496">
        <v>15.789473684210527</v>
      </c>
      <c r="W356" s="496">
        <v>42.105263157894754</v>
      </c>
      <c r="X356" s="496">
        <v>10.526315789473689</v>
      </c>
      <c r="Y356" s="496">
        <v>70.293467935143283</v>
      </c>
      <c r="Z356" s="496">
        <v>1.481183924154766</v>
      </c>
      <c r="AA356" s="496">
        <v>1.7232321624994629</v>
      </c>
      <c r="AB356" s="496">
        <v>82.162083635771751</v>
      </c>
      <c r="AC356" s="496">
        <v>79.351428658163513</v>
      </c>
      <c r="AD356" s="496">
        <v>86.279405739821854</v>
      </c>
      <c r="AE356" s="496">
        <v>0.70474777448071246</v>
      </c>
      <c r="AF356" s="496">
        <v>0.63229794254220695</v>
      </c>
      <c r="AG356" s="496">
        <v>585.84210526315803</v>
      </c>
      <c r="AH356" s="496">
        <v>0</v>
      </c>
      <c r="AI356" s="496">
        <v>63.15789473684211</v>
      </c>
      <c r="AJ356" s="496">
        <v>72.257771869660019</v>
      </c>
      <c r="AK356" s="496">
        <v>70.251786730323133</v>
      </c>
      <c r="AL356" s="496">
        <v>39.347633414212595</v>
      </c>
      <c r="AM356" s="496">
        <v>28.708407591746408</v>
      </c>
      <c r="AN356" s="496">
        <v>99</v>
      </c>
      <c r="AO356" s="496">
        <v>99</v>
      </c>
      <c r="AP356" s="496">
        <v>99</v>
      </c>
      <c r="AQ356" s="496">
        <v>99</v>
      </c>
      <c r="AR356" s="496">
        <v>200.57894736842101</v>
      </c>
      <c r="AS356" s="496">
        <v>28.323658924570392</v>
      </c>
      <c r="AT356" s="496"/>
      <c r="AU356" s="496"/>
    </row>
    <row r="357" spans="1:47">
      <c r="A357" s="499">
        <v>9</v>
      </c>
      <c r="B357" s="496">
        <v>71</v>
      </c>
      <c r="C357" s="496">
        <v>2022</v>
      </c>
      <c r="D357" s="496">
        <v>99</v>
      </c>
      <c r="E357" s="496">
        <v>99</v>
      </c>
      <c r="F357" s="496">
        <v>99</v>
      </c>
      <c r="G357" s="496">
        <v>99</v>
      </c>
      <c r="H357" s="496">
        <v>1</v>
      </c>
      <c r="I357" s="496">
        <v>99</v>
      </c>
      <c r="J357" s="496">
        <v>171</v>
      </c>
      <c r="K357" s="496">
        <v>99</v>
      </c>
      <c r="L357" s="496">
        <v>99</v>
      </c>
      <c r="M357" s="496">
        <v>99</v>
      </c>
      <c r="N357" s="496">
        <v>99</v>
      </c>
      <c r="O357" s="496">
        <v>99</v>
      </c>
      <c r="P357" s="496">
        <v>9999</v>
      </c>
      <c r="Q357" s="496">
        <v>2</v>
      </c>
      <c r="R357" s="496">
        <v>14</v>
      </c>
      <c r="S357" s="496">
        <v>4.5714285714285694</v>
      </c>
      <c r="T357" s="496">
        <v>7.7857142857142883</v>
      </c>
      <c r="U357" s="496">
        <v>299.55000000000007</v>
      </c>
      <c r="V357" s="496">
        <v>21.428571428571423</v>
      </c>
      <c r="W357" s="496">
        <v>92.857142857142875</v>
      </c>
      <c r="X357" s="496">
        <v>0</v>
      </c>
      <c r="Y357" s="496">
        <v>26.75784931566734</v>
      </c>
      <c r="Z357" s="496">
        <v>1.0497813183356484</v>
      </c>
      <c r="AA357" s="496">
        <v>1.5665508713900949</v>
      </c>
      <c r="AB357" s="496">
        <v>-3.6108567970709351</v>
      </c>
      <c r="AC357" s="496">
        <v>14.748346427582277</v>
      </c>
      <c r="AD357" s="496">
        <v>46.536299440621214</v>
      </c>
      <c r="AE357" s="496">
        <v>0.51928783382789312</v>
      </c>
      <c r="AF357" s="496">
        <v>0.59777449483515244</v>
      </c>
      <c r="AG357" s="496">
        <v>771.84615384615381</v>
      </c>
      <c r="AH357" s="496">
        <v>0</v>
      </c>
      <c r="AI357" s="496">
        <v>14.285714285714288</v>
      </c>
      <c r="AJ357" s="496">
        <v>63.540230930848921</v>
      </c>
      <c r="AK357" s="496">
        <v>189.66050082722185</v>
      </c>
      <c r="AL357" s="496">
        <v>9.9027943297153254</v>
      </c>
      <c r="AM357" s="496">
        <v>-205.46936609571128</v>
      </c>
      <c r="AN357" s="496">
        <v>99</v>
      </c>
      <c r="AO357" s="496">
        <v>99</v>
      </c>
      <c r="AP357" s="496">
        <v>99</v>
      </c>
      <c r="AQ357" s="496">
        <v>99</v>
      </c>
      <c r="AR357" s="496">
        <v>214.84615384615395</v>
      </c>
      <c r="AS357" s="496">
        <v>30.608087729012375</v>
      </c>
      <c r="AT357" s="496"/>
      <c r="AU357" s="496"/>
    </row>
    <row r="358" spans="1:47" s="499" customFormat="1">
      <c r="A358" s="499">
        <v>9</v>
      </c>
      <c r="B358" s="499">
        <v>72</v>
      </c>
      <c r="C358" s="499">
        <v>2022</v>
      </c>
      <c r="D358" s="499">
        <v>99</v>
      </c>
      <c r="E358" s="499">
        <v>99</v>
      </c>
      <c r="F358" s="499">
        <v>99</v>
      </c>
      <c r="G358" s="499">
        <v>99</v>
      </c>
      <c r="H358" s="499">
        <v>1</v>
      </c>
      <c r="I358" s="499">
        <v>99</v>
      </c>
      <c r="J358" s="499">
        <v>172</v>
      </c>
      <c r="K358" s="499">
        <v>99</v>
      </c>
      <c r="L358" s="499">
        <v>99</v>
      </c>
      <c r="M358" s="499">
        <v>99</v>
      </c>
      <c r="N358" s="499">
        <v>99</v>
      </c>
      <c r="O358" s="499">
        <v>99</v>
      </c>
      <c r="P358" s="499">
        <v>9999</v>
      </c>
      <c r="AN358" s="499">
        <v>99</v>
      </c>
      <c r="AO358" s="499">
        <v>99</v>
      </c>
      <c r="AP358" s="499">
        <v>99</v>
      </c>
      <c r="AQ358" s="499">
        <v>99</v>
      </c>
    </row>
    <row r="359" spans="1:47">
      <c r="A359" s="496">
        <v>9</v>
      </c>
      <c r="B359" s="496">
        <v>73</v>
      </c>
      <c r="C359" s="496">
        <v>2022</v>
      </c>
      <c r="D359" s="496">
        <v>99</v>
      </c>
      <c r="E359" s="496">
        <v>99</v>
      </c>
      <c r="F359" s="496">
        <v>99</v>
      </c>
      <c r="G359" s="496">
        <v>99</v>
      </c>
      <c r="H359" s="496">
        <v>2</v>
      </c>
      <c r="I359" s="496">
        <v>99</v>
      </c>
      <c r="J359" s="496">
        <v>175</v>
      </c>
      <c r="K359" s="496">
        <v>99</v>
      </c>
      <c r="L359" s="496">
        <v>99</v>
      </c>
      <c r="M359" s="496">
        <v>99</v>
      </c>
      <c r="N359" s="496">
        <v>99</v>
      </c>
      <c r="O359" s="496">
        <v>99</v>
      </c>
      <c r="P359" s="496">
        <v>9999</v>
      </c>
      <c r="Q359" s="496">
        <v>5</v>
      </c>
      <c r="R359" s="496">
        <v>37</v>
      </c>
      <c r="S359" s="496">
        <v>4.2972972972972974</v>
      </c>
      <c r="T359" s="496">
        <v>7.3243243243243246</v>
      </c>
      <c r="U359" s="496">
        <v>292.26216216216204</v>
      </c>
      <c r="V359" s="496">
        <v>0</v>
      </c>
      <c r="W359" s="496">
        <v>56.756756756756758</v>
      </c>
      <c r="X359" s="496">
        <v>2.7027027027027031</v>
      </c>
      <c r="Y359" s="496">
        <v>40.077070018541328</v>
      </c>
      <c r="Z359" s="496">
        <v>0.8008395886502182</v>
      </c>
      <c r="AA359" s="496">
        <v>1.7250782051062628</v>
      </c>
      <c r="AB359" s="496">
        <v>73.313428685385574</v>
      </c>
      <c r="AC359" s="496">
        <v>63.746355277943373</v>
      </c>
      <c r="AD359" s="496">
        <v>73.230500625836058</v>
      </c>
      <c r="AE359" s="496">
        <v>1.3724035608308602</v>
      </c>
      <c r="AF359" s="496">
        <v>1.5413963933516661</v>
      </c>
      <c r="AG359" s="496">
        <v>680.56756756756761</v>
      </c>
      <c r="AH359" s="496">
        <v>0</v>
      </c>
      <c r="AI359" s="496">
        <v>0</v>
      </c>
      <c r="AJ359" s="496">
        <v>151.940340450604</v>
      </c>
      <c r="AK359" s="496">
        <v>-1.8218441007838011</v>
      </c>
      <c r="AL359" s="496">
        <v>-28.838952529733241</v>
      </c>
      <c r="AM359" s="496">
        <v>-46.671953253814877</v>
      </c>
      <c r="AN359" s="496">
        <v>99</v>
      </c>
      <c r="AO359" s="496">
        <v>99</v>
      </c>
      <c r="AP359" s="496">
        <v>99</v>
      </c>
      <c r="AQ359" s="496">
        <v>99</v>
      </c>
      <c r="AR359" s="496">
        <v>213.59459459459464</v>
      </c>
      <c r="AS359" s="496">
        <v>29.857777028183129</v>
      </c>
      <c r="AT359" s="496"/>
      <c r="AU359" s="496"/>
    </row>
    <row r="360" spans="1:47">
      <c r="A360" s="496">
        <v>9</v>
      </c>
      <c r="B360" s="496">
        <v>74</v>
      </c>
      <c r="C360" s="496">
        <v>2022</v>
      </c>
      <c r="D360" s="496">
        <v>99</v>
      </c>
      <c r="E360" s="496">
        <v>99</v>
      </c>
      <c r="F360" s="496">
        <v>99</v>
      </c>
      <c r="G360" s="496">
        <v>99</v>
      </c>
      <c r="H360" s="496">
        <v>2</v>
      </c>
      <c r="I360" s="496">
        <v>99</v>
      </c>
      <c r="J360" s="496">
        <v>177</v>
      </c>
      <c r="K360" s="496">
        <v>99</v>
      </c>
      <c r="L360" s="496">
        <v>99</v>
      </c>
      <c r="M360" s="496">
        <v>99</v>
      </c>
      <c r="N360" s="496">
        <v>99</v>
      </c>
      <c r="O360" s="496">
        <v>99</v>
      </c>
      <c r="P360" s="496">
        <v>9999</v>
      </c>
      <c r="Q360" s="496">
        <v>6</v>
      </c>
      <c r="R360" s="496">
        <v>11</v>
      </c>
      <c r="S360" s="496">
        <v>4.9090909090909092</v>
      </c>
      <c r="T360" s="496">
        <v>5.6363636363636358</v>
      </c>
      <c r="U360" s="496">
        <v>246.85454545454553</v>
      </c>
      <c r="V360" s="496">
        <v>45.454545454545446</v>
      </c>
      <c r="W360" s="496">
        <v>45.454545454545446</v>
      </c>
      <c r="X360" s="496">
        <v>9.0909090909090917</v>
      </c>
      <c r="Y360" s="496">
        <v>50.77098963413799</v>
      </c>
      <c r="Z360" s="496">
        <v>1.2398346997259859</v>
      </c>
      <c r="AA360" s="496">
        <v>1.8227216050694015</v>
      </c>
      <c r="AB360" s="496">
        <v>58.122560189821037</v>
      </c>
      <c r="AC360" s="496">
        <v>-39.371263812213392</v>
      </c>
      <c r="AD360" s="496">
        <v>-81.917845154348058</v>
      </c>
      <c r="AE360" s="496">
        <v>0.40801186943620177</v>
      </c>
      <c r="AF360" s="496">
        <v>0.38705602767851127</v>
      </c>
      <c r="AG360" s="496">
        <v>637.5454545454545</v>
      </c>
      <c r="AH360" s="496">
        <v>0</v>
      </c>
      <c r="AI360" s="496">
        <v>63.636363636363633</v>
      </c>
      <c r="AJ360" s="496">
        <v>110.86549068485382</v>
      </c>
      <c r="AK360" s="496">
        <v>82.045451081445563</v>
      </c>
      <c r="AL360" s="496">
        <v>-23.11532787431705</v>
      </c>
      <c r="AM360" s="496">
        <v>39.718517369224131</v>
      </c>
      <c r="AN360" s="496">
        <v>99</v>
      </c>
      <c r="AO360" s="496">
        <v>99</v>
      </c>
      <c r="AP360" s="496">
        <v>99</v>
      </c>
      <c r="AQ360" s="496">
        <v>99</v>
      </c>
      <c r="AR360" s="496">
        <v>199.63636363636363</v>
      </c>
      <c r="AS360" s="496">
        <v>30.831900528498345</v>
      </c>
      <c r="AT360" s="496"/>
      <c r="AU360" s="496"/>
    </row>
    <row r="361" spans="1:47">
      <c r="A361" s="496">
        <v>9</v>
      </c>
      <c r="B361" s="496">
        <v>75</v>
      </c>
      <c r="C361" s="496">
        <v>2022</v>
      </c>
      <c r="D361" s="496">
        <v>99</v>
      </c>
      <c r="E361" s="496">
        <v>99</v>
      </c>
      <c r="F361" s="496">
        <v>99</v>
      </c>
      <c r="G361" s="496">
        <v>99</v>
      </c>
      <c r="H361" s="496">
        <v>2</v>
      </c>
      <c r="I361" s="496">
        <v>99</v>
      </c>
      <c r="J361" s="496">
        <v>178</v>
      </c>
      <c r="K361" s="496">
        <v>99</v>
      </c>
      <c r="L361" s="496">
        <v>99</v>
      </c>
      <c r="M361" s="496">
        <v>99</v>
      </c>
      <c r="N361" s="496">
        <v>99</v>
      </c>
      <c r="O361" s="496">
        <v>99</v>
      </c>
      <c r="P361" s="496">
        <v>9999</v>
      </c>
      <c r="Q361" s="496">
        <v>20</v>
      </c>
      <c r="R361" s="496">
        <v>122</v>
      </c>
      <c r="S361" s="496">
        <v>4.5737704918032804</v>
      </c>
      <c r="T361" s="496">
        <v>6.9508196721311473</v>
      </c>
      <c r="U361" s="496">
        <v>240.52786885245897</v>
      </c>
      <c r="V361" s="496">
        <v>21.311475409836063</v>
      </c>
      <c r="W361" s="496">
        <v>57.37704918032788</v>
      </c>
      <c r="X361" s="496">
        <v>1.6393442622950822</v>
      </c>
      <c r="Y361" s="496">
        <v>49.703772100636087</v>
      </c>
      <c r="Z361" s="496">
        <v>1.323916400627539</v>
      </c>
      <c r="AA361" s="496">
        <v>1.5515854346198563</v>
      </c>
      <c r="AB361" s="496">
        <v>69.756085103261228</v>
      </c>
      <c r="AC361" s="496">
        <v>31.492125375557062</v>
      </c>
      <c r="AD361" s="496">
        <v>34.493069969137608</v>
      </c>
      <c r="AE361" s="496">
        <v>4.5252225519287821</v>
      </c>
      <c r="AF361" s="496">
        <v>4.1827822415148068</v>
      </c>
      <c r="AG361" s="496">
        <v>608.67213114754099</v>
      </c>
      <c r="AH361" s="496">
        <v>0</v>
      </c>
      <c r="AI361" s="496">
        <v>41.803278688524593</v>
      </c>
      <c r="AJ361" s="496">
        <v>78.067167656768731</v>
      </c>
      <c r="AK361" s="496">
        <v>42.60189281421561</v>
      </c>
      <c r="AL361" s="496">
        <v>22.574927408734705</v>
      </c>
      <c r="AM361" s="496">
        <v>33.847811237429127</v>
      </c>
      <c r="AN361" s="496">
        <v>99</v>
      </c>
      <c r="AO361" s="496">
        <v>99</v>
      </c>
      <c r="AP361" s="496">
        <v>99</v>
      </c>
      <c r="AQ361" s="496">
        <v>99</v>
      </c>
      <c r="AR361" s="496">
        <v>199.40983606557376</v>
      </c>
      <c r="AS361" s="496">
        <v>30.044716525099755</v>
      </c>
      <c r="AT361" s="496"/>
      <c r="AU361" s="496"/>
    </row>
    <row r="362" spans="1:47">
      <c r="A362" s="496">
        <v>9</v>
      </c>
      <c r="B362" s="496">
        <v>76</v>
      </c>
      <c r="C362" s="496">
        <v>2022</v>
      </c>
      <c r="D362" s="496">
        <v>99</v>
      </c>
      <c r="E362" s="496">
        <v>99</v>
      </c>
      <c r="F362" s="496">
        <v>99</v>
      </c>
      <c r="G362" s="496">
        <v>99</v>
      </c>
      <c r="H362" s="496">
        <v>2</v>
      </c>
      <c r="I362" s="496">
        <v>99</v>
      </c>
      <c r="J362" s="496">
        <v>181</v>
      </c>
      <c r="K362" s="496">
        <v>99</v>
      </c>
      <c r="L362" s="496">
        <v>99</v>
      </c>
      <c r="M362" s="496">
        <v>99</v>
      </c>
      <c r="N362" s="496">
        <v>99</v>
      </c>
      <c r="O362" s="496">
        <v>99</v>
      </c>
      <c r="P362" s="496">
        <v>9999</v>
      </c>
      <c r="Q362" s="496"/>
      <c r="R362" s="496"/>
      <c r="S362" s="496"/>
      <c r="T362" s="496"/>
      <c r="U362" s="496"/>
      <c r="V362" s="496"/>
      <c r="W362" s="496"/>
      <c r="X362" s="496"/>
      <c r="Y362" s="496"/>
      <c r="Z362" s="496"/>
      <c r="AA362" s="496"/>
      <c r="AB362" s="496"/>
      <c r="AC362" s="496"/>
      <c r="AD362" s="496"/>
      <c r="AE362" s="496"/>
      <c r="AF362" s="496"/>
      <c r="AG362" s="496"/>
      <c r="AH362" s="496"/>
      <c r="AI362" s="496"/>
      <c r="AJ362" s="496"/>
      <c r="AK362" s="496"/>
      <c r="AL362" s="496"/>
      <c r="AM362" s="496"/>
      <c r="AN362" s="496">
        <v>99</v>
      </c>
      <c r="AO362" s="496">
        <v>99</v>
      </c>
      <c r="AP362" s="496">
        <v>99</v>
      </c>
      <c r="AQ362" s="496">
        <v>99</v>
      </c>
      <c r="AR362" s="496"/>
      <c r="AS362" s="496"/>
      <c r="AT362" s="496"/>
      <c r="AU362" s="496"/>
    </row>
    <row r="363" spans="1:47">
      <c r="A363" s="496">
        <v>9</v>
      </c>
      <c r="B363" s="496">
        <v>77</v>
      </c>
      <c r="C363" s="496">
        <v>2022</v>
      </c>
      <c r="D363" s="496">
        <v>99</v>
      </c>
      <c r="E363" s="496">
        <v>99</v>
      </c>
      <c r="F363" s="496">
        <v>99</v>
      </c>
      <c r="G363" s="496">
        <v>99</v>
      </c>
      <c r="H363" s="496">
        <v>1</v>
      </c>
      <c r="I363" s="496">
        <v>99</v>
      </c>
      <c r="J363" s="496">
        <v>309</v>
      </c>
      <c r="K363" s="496">
        <v>99</v>
      </c>
      <c r="L363" s="496">
        <v>99</v>
      </c>
      <c r="M363" s="496">
        <v>99</v>
      </c>
      <c r="N363" s="496">
        <v>99</v>
      </c>
      <c r="O363" s="496">
        <v>99</v>
      </c>
      <c r="P363" s="496">
        <v>9999</v>
      </c>
      <c r="Q363" s="496">
        <v>99</v>
      </c>
      <c r="R363" s="496">
        <v>591</v>
      </c>
      <c r="S363" s="496">
        <v>4.1759729272419639</v>
      </c>
      <c r="T363" s="496">
        <v>6.8138747884940818</v>
      </c>
      <c r="U363" s="496">
        <v>260.52453468697126</v>
      </c>
      <c r="V363" s="496">
        <v>11.505922165820644</v>
      </c>
      <c r="W363" s="496">
        <v>58.714043993231826</v>
      </c>
      <c r="X363" s="496">
        <v>8.4602368866328259</v>
      </c>
      <c r="Y363" s="496">
        <v>69.648808593464253</v>
      </c>
      <c r="Z363" s="496">
        <v>1.4886478582819949</v>
      </c>
      <c r="AA363" s="496">
        <v>1.9353013322450376</v>
      </c>
      <c r="AB363" s="496">
        <v>63.352378227717992</v>
      </c>
      <c r="AC363" s="496">
        <v>61.216841424076264</v>
      </c>
      <c r="AD363" s="496">
        <v>39.253687603913527</v>
      </c>
      <c r="AE363" s="496">
        <v>21.921364985163205</v>
      </c>
      <c r="AF363" s="496">
        <v>21.947048899484564</v>
      </c>
      <c r="AG363" s="496">
        <v>701.31802721088411</v>
      </c>
      <c r="AH363" s="496">
        <v>0</v>
      </c>
      <c r="AI363" s="496">
        <v>14.720812182741115</v>
      </c>
      <c r="AJ363" s="496">
        <v>214.64965732398795</v>
      </c>
      <c r="AK363" s="496">
        <v>41.360693418875343</v>
      </c>
      <c r="AL363" s="496">
        <v>23.321415625659522</v>
      </c>
      <c r="AM363" s="496">
        <v>-16.089268034278778</v>
      </c>
      <c r="AN363" s="496">
        <v>99</v>
      </c>
      <c r="AO363" s="496">
        <v>99</v>
      </c>
      <c r="AP363" s="496">
        <v>99</v>
      </c>
      <c r="AQ363" s="496">
        <v>99</v>
      </c>
      <c r="AR363" s="496">
        <v>206.01020408163265</v>
      </c>
      <c r="AS363" s="496">
        <v>29.134802010396211</v>
      </c>
      <c r="AT363" s="496"/>
      <c r="AU363" s="496"/>
    </row>
    <row r="364" spans="1:47">
      <c r="A364" s="496">
        <v>9</v>
      </c>
      <c r="B364" s="496">
        <v>78</v>
      </c>
      <c r="C364" s="496">
        <v>2022</v>
      </c>
      <c r="D364" s="496">
        <v>99</v>
      </c>
      <c r="E364" s="496">
        <v>99</v>
      </c>
      <c r="F364" s="496">
        <v>99</v>
      </c>
      <c r="G364" s="496">
        <v>99</v>
      </c>
      <c r="H364" s="496">
        <v>1</v>
      </c>
      <c r="I364" s="496">
        <v>99</v>
      </c>
      <c r="J364" s="496">
        <v>420</v>
      </c>
      <c r="K364" s="496">
        <v>99</v>
      </c>
      <c r="L364" s="496">
        <v>99</v>
      </c>
      <c r="M364" s="496">
        <v>99</v>
      </c>
      <c r="N364" s="496">
        <v>99</v>
      </c>
      <c r="O364" s="496">
        <v>99</v>
      </c>
      <c r="P364" s="496">
        <v>9999</v>
      </c>
      <c r="Q364" s="496"/>
      <c r="R364" s="496"/>
      <c r="S364" s="496"/>
      <c r="T364" s="496"/>
      <c r="U364" s="496"/>
      <c r="V364" s="496"/>
      <c r="W364" s="496"/>
      <c r="X364" s="496"/>
      <c r="Y364" s="496"/>
      <c r="Z364" s="496"/>
      <c r="AA364" s="496"/>
      <c r="AB364" s="496"/>
      <c r="AC364" s="496"/>
      <c r="AD364" s="496"/>
      <c r="AE364" s="496"/>
      <c r="AF364" s="496"/>
      <c r="AG364" s="496"/>
      <c r="AH364" s="496"/>
      <c r="AI364" s="496"/>
      <c r="AJ364" s="496"/>
      <c r="AK364" s="496"/>
      <c r="AL364" s="496"/>
      <c r="AM364" s="496"/>
      <c r="AN364" s="496">
        <v>99</v>
      </c>
      <c r="AO364" s="496">
        <v>99</v>
      </c>
      <c r="AP364" s="496">
        <v>99</v>
      </c>
      <c r="AQ364" s="496">
        <v>99</v>
      </c>
      <c r="AR364" s="496"/>
      <c r="AS364" s="496"/>
      <c r="AT364" s="496"/>
      <c r="AU364" s="496"/>
    </row>
    <row r="365" spans="1:47">
      <c r="A365" s="496">
        <v>9</v>
      </c>
      <c r="B365" s="496">
        <v>79</v>
      </c>
      <c r="C365" s="496">
        <v>2022</v>
      </c>
      <c r="D365" s="496">
        <v>99</v>
      </c>
      <c r="E365" s="496">
        <v>99</v>
      </c>
      <c r="F365" s="496">
        <v>99</v>
      </c>
      <c r="G365" s="496">
        <v>99</v>
      </c>
      <c r="H365" s="496">
        <v>2</v>
      </c>
      <c r="I365" s="496">
        <v>99</v>
      </c>
      <c r="J365" s="496">
        <v>470</v>
      </c>
      <c r="K365" s="496">
        <v>99</v>
      </c>
      <c r="L365" s="496">
        <v>99</v>
      </c>
      <c r="M365" s="496">
        <v>99</v>
      </c>
      <c r="N365" s="496">
        <v>99</v>
      </c>
      <c r="O365" s="496">
        <v>99</v>
      </c>
      <c r="P365" s="496">
        <v>9999</v>
      </c>
      <c r="Q365" s="496">
        <v>16</v>
      </c>
      <c r="R365" s="496">
        <v>58</v>
      </c>
      <c r="S365" s="496">
        <v>5.2413793103448256</v>
      </c>
      <c r="T365" s="496">
        <v>7.0344827586206886</v>
      </c>
      <c r="U365" s="496">
        <v>219.29137931034489</v>
      </c>
      <c r="V365" s="496">
        <v>39.655172413793117</v>
      </c>
      <c r="W365" s="496">
        <v>51.724137931034491</v>
      </c>
      <c r="X365" s="496">
        <v>12.068965517241377</v>
      </c>
      <c r="Y365" s="496">
        <v>75.980181818234598</v>
      </c>
      <c r="Z365" s="496">
        <v>0.91558055498977775</v>
      </c>
      <c r="AA365" s="496">
        <v>3.0284030003388511</v>
      </c>
      <c r="AB365" s="496">
        <v>45.908308881497</v>
      </c>
      <c r="AC365" s="496">
        <v>75.475266105787355</v>
      </c>
      <c r="AD365" s="496">
        <v>52.554159090349529</v>
      </c>
      <c r="AE365" s="496">
        <v>2.1513353115727005</v>
      </c>
      <c r="AF365" s="496">
        <v>1.8129656442661188</v>
      </c>
      <c r="AG365" s="496">
        <v>895.232142857143</v>
      </c>
      <c r="AH365" s="496">
        <v>0</v>
      </c>
      <c r="AI365" s="496">
        <v>75.86206896551721</v>
      </c>
      <c r="AJ365" s="496">
        <v>260.87585930253607</v>
      </c>
      <c r="AK365" s="496">
        <v>-34.014455334460123</v>
      </c>
      <c r="AL365" s="496">
        <v>-47.52652154876828</v>
      </c>
      <c r="AM365" s="496">
        <v>-28.484877535474514</v>
      </c>
      <c r="AN365" s="496">
        <v>99</v>
      </c>
      <c r="AO365" s="496">
        <v>99</v>
      </c>
      <c r="AP365" s="496">
        <v>99</v>
      </c>
      <c r="AQ365" s="496">
        <v>99</v>
      </c>
      <c r="AR365" s="496">
        <v>187.125</v>
      </c>
      <c r="AS365" s="496">
        <v>32.265667271101101</v>
      </c>
      <c r="AT365" s="496"/>
      <c r="AU365" s="496"/>
    </row>
    <row r="366" spans="1:47">
      <c r="A366" s="496">
        <v>9</v>
      </c>
      <c r="B366" s="496">
        <v>80</v>
      </c>
      <c r="C366" s="496">
        <v>2022</v>
      </c>
      <c r="D366" s="496">
        <v>99</v>
      </c>
      <c r="E366" s="496">
        <v>99</v>
      </c>
      <c r="F366" s="496">
        <v>99</v>
      </c>
      <c r="G366" s="496">
        <v>99</v>
      </c>
      <c r="H366" s="496">
        <v>2</v>
      </c>
      <c r="I366" s="496">
        <v>99</v>
      </c>
      <c r="J366" s="496">
        <v>629</v>
      </c>
      <c r="K366" s="496">
        <v>99</v>
      </c>
      <c r="L366" s="496">
        <v>99</v>
      </c>
      <c r="M366" s="496">
        <v>99</v>
      </c>
      <c r="N366" s="496">
        <v>99</v>
      </c>
      <c r="O366" s="496">
        <v>99</v>
      </c>
      <c r="P366" s="496">
        <v>9999</v>
      </c>
      <c r="Q366" s="496"/>
      <c r="R366" s="496"/>
      <c r="S366" s="496"/>
      <c r="T366" s="496"/>
      <c r="U366" s="496"/>
      <c r="V366" s="496"/>
      <c r="W366" s="496"/>
      <c r="X366" s="496"/>
      <c r="Y366" s="496"/>
      <c r="Z366" s="496"/>
      <c r="AA366" s="496"/>
      <c r="AB366" s="496"/>
      <c r="AC366" s="496"/>
      <c r="AD366" s="496"/>
      <c r="AE366" s="496"/>
      <c r="AF366" s="496"/>
      <c r="AG366" s="496"/>
      <c r="AH366" s="496"/>
      <c r="AI366" s="496"/>
      <c r="AJ366" s="496"/>
      <c r="AK366" s="496"/>
      <c r="AL366" s="496"/>
      <c r="AM366" s="496"/>
      <c r="AN366" s="496">
        <v>99</v>
      </c>
      <c r="AO366" s="496">
        <v>99</v>
      </c>
      <c r="AP366" s="496">
        <v>99</v>
      </c>
      <c r="AQ366" s="496">
        <v>99</v>
      </c>
      <c r="AR366" s="496"/>
      <c r="AS366" s="496"/>
      <c r="AT366" s="496"/>
      <c r="AU366" s="496"/>
    </row>
    <row r="367" spans="1:47">
      <c r="A367" s="496">
        <v>9</v>
      </c>
      <c r="B367" s="496">
        <v>81</v>
      </c>
      <c r="C367" s="496">
        <v>2022</v>
      </c>
      <c r="D367" s="496">
        <v>99</v>
      </c>
      <c r="E367" s="496">
        <v>99</v>
      </c>
      <c r="F367" s="496">
        <v>99</v>
      </c>
      <c r="G367" s="496">
        <v>99</v>
      </c>
      <c r="H367" s="496">
        <v>1</v>
      </c>
      <c r="I367" s="496">
        <v>99</v>
      </c>
      <c r="J367" s="496">
        <v>643</v>
      </c>
      <c r="K367" s="496">
        <v>99</v>
      </c>
      <c r="L367" s="496">
        <v>99</v>
      </c>
      <c r="M367" s="496">
        <v>99</v>
      </c>
      <c r="N367" s="496">
        <v>99</v>
      </c>
      <c r="O367" s="496">
        <v>99</v>
      </c>
      <c r="P367" s="496">
        <v>9999</v>
      </c>
      <c r="Q367" s="496">
        <v>29</v>
      </c>
      <c r="R367" s="496">
        <v>98</v>
      </c>
      <c r="S367" s="496">
        <v>4.7448979591836737</v>
      </c>
      <c r="T367" s="496">
        <v>7.7244897959183678</v>
      </c>
      <c r="U367" s="496">
        <v>281.12959183673473</v>
      </c>
      <c r="V367" s="496">
        <v>24.489795918367346</v>
      </c>
      <c r="W367" s="496">
        <v>69.387755102040813</v>
      </c>
      <c r="X367" s="496">
        <v>17.346938775510203</v>
      </c>
      <c r="Y367" s="496">
        <v>78.437374225197317</v>
      </c>
      <c r="Z367" s="496">
        <v>1.3271976344976819</v>
      </c>
      <c r="AA367" s="496">
        <v>2.2028766547445033</v>
      </c>
      <c r="AB367" s="496">
        <v>50.560153849343742</v>
      </c>
      <c r="AC367" s="496">
        <v>48.999562495567318</v>
      </c>
      <c r="AD367" s="496">
        <v>9.1136501915330079</v>
      </c>
      <c r="AE367" s="496">
        <v>3.6350148367952526</v>
      </c>
      <c r="AF367" s="496">
        <v>3.927106320159961</v>
      </c>
      <c r="AG367" s="496">
        <v>658.60215053763443</v>
      </c>
      <c r="AH367" s="496">
        <v>0</v>
      </c>
      <c r="AI367" s="496">
        <v>17.346938775510203</v>
      </c>
      <c r="AJ367" s="496">
        <v>216.05650096277671</v>
      </c>
      <c r="AK367" s="496">
        <v>52.894399549431647</v>
      </c>
      <c r="AL367" s="496">
        <v>63.994814332505491</v>
      </c>
      <c r="AM367" s="496">
        <v>5.1485466400154758</v>
      </c>
      <c r="AN367" s="496">
        <v>99</v>
      </c>
      <c r="AO367" s="496">
        <v>99</v>
      </c>
      <c r="AP367" s="496">
        <v>99</v>
      </c>
      <c r="AQ367" s="496">
        <v>99</v>
      </c>
      <c r="AR367" s="496">
        <v>206.13978494623657</v>
      </c>
      <c r="AS367" s="496">
        <v>31.074399454414561</v>
      </c>
      <c r="AT367" s="496"/>
      <c r="AU367" s="496"/>
    </row>
    <row r="368" spans="1:47">
      <c r="A368" s="496">
        <v>9</v>
      </c>
      <c r="B368" s="496">
        <v>82</v>
      </c>
      <c r="C368" s="496">
        <v>2022</v>
      </c>
      <c r="D368" s="496">
        <v>99</v>
      </c>
      <c r="E368" s="496">
        <v>99</v>
      </c>
      <c r="F368" s="496">
        <v>99</v>
      </c>
      <c r="G368" s="496">
        <v>99</v>
      </c>
      <c r="H368" s="496">
        <v>1</v>
      </c>
      <c r="I368" s="496">
        <v>99</v>
      </c>
      <c r="J368" s="496">
        <v>704</v>
      </c>
      <c r="K368" s="496">
        <v>99</v>
      </c>
      <c r="L368" s="496">
        <v>99</v>
      </c>
      <c r="M368" s="496">
        <v>99</v>
      </c>
      <c r="N368" s="496">
        <v>99</v>
      </c>
      <c r="O368" s="496">
        <v>99</v>
      </c>
      <c r="P368" s="496">
        <v>9999</v>
      </c>
      <c r="Q368" s="496"/>
      <c r="R368" s="496"/>
      <c r="S368" s="496"/>
      <c r="T368" s="496"/>
      <c r="U368" s="496"/>
      <c r="V368" s="496"/>
      <c r="W368" s="496"/>
      <c r="X368" s="496"/>
      <c r="Y368" s="496"/>
      <c r="Z368" s="496"/>
      <c r="AA368" s="496"/>
      <c r="AB368" s="496"/>
      <c r="AC368" s="496"/>
      <c r="AD368" s="496"/>
      <c r="AE368" s="496"/>
      <c r="AF368" s="496"/>
      <c r="AG368" s="496"/>
      <c r="AH368" s="496"/>
      <c r="AI368" s="496"/>
      <c r="AJ368" s="496"/>
      <c r="AK368" s="496"/>
      <c r="AL368" s="496"/>
      <c r="AM368" s="496"/>
      <c r="AN368" s="496">
        <v>99</v>
      </c>
      <c r="AO368" s="496">
        <v>99</v>
      </c>
      <c r="AP368" s="496">
        <v>99</v>
      </c>
      <c r="AQ368" s="496">
        <v>99</v>
      </c>
      <c r="AR368" s="496"/>
      <c r="AS368" s="496"/>
      <c r="AT368" s="496"/>
      <c r="AU368" s="496"/>
    </row>
    <row r="369" spans="1:47">
      <c r="A369" s="496">
        <v>9</v>
      </c>
      <c r="B369" s="496">
        <v>83</v>
      </c>
      <c r="C369" s="496">
        <v>2022</v>
      </c>
      <c r="D369" s="496">
        <v>99</v>
      </c>
      <c r="E369" s="496">
        <v>99</v>
      </c>
      <c r="F369" s="496">
        <v>99</v>
      </c>
      <c r="G369" s="496">
        <v>99</v>
      </c>
      <c r="H369" s="496">
        <v>2</v>
      </c>
      <c r="I369" s="496">
        <v>99</v>
      </c>
      <c r="J369" s="496">
        <v>704</v>
      </c>
      <c r="K369" s="496">
        <v>99</v>
      </c>
      <c r="L369" s="496">
        <v>99</v>
      </c>
      <c r="M369" s="496">
        <v>99</v>
      </c>
      <c r="N369" s="496">
        <v>99</v>
      </c>
      <c r="O369" s="496">
        <v>99</v>
      </c>
      <c r="P369" s="496">
        <v>9999</v>
      </c>
      <c r="Q369" s="496">
        <v>3</v>
      </c>
      <c r="R369" s="496">
        <v>4</v>
      </c>
      <c r="S369" s="496">
        <v>4.75</v>
      </c>
      <c r="T369" s="496">
        <v>7</v>
      </c>
      <c r="U369" s="496">
        <v>212.7</v>
      </c>
      <c r="V369" s="496">
        <v>50</v>
      </c>
      <c r="W369" s="496">
        <v>75</v>
      </c>
      <c r="X369" s="496">
        <v>0</v>
      </c>
      <c r="Y369" s="496">
        <v>25.441206732385751</v>
      </c>
      <c r="Z369" s="496">
        <v>1.299038105676658</v>
      </c>
      <c r="AA369" s="496">
        <v>0.70710678118654757</v>
      </c>
      <c r="AB369" s="496">
        <v>63.541826876990093</v>
      </c>
      <c r="AC369" s="496">
        <v>30.712104242151113</v>
      </c>
      <c r="AD369" s="496">
        <v>81.649658092772611</v>
      </c>
      <c r="AE369" s="496">
        <v>0.14836795252225524</v>
      </c>
      <c r="AF369" s="496">
        <v>0.12127394429876902</v>
      </c>
      <c r="AG369" s="496">
        <v>0</v>
      </c>
      <c r="AH369" s="496">
        <v>0</v>
      </c>
      <c r="AI369" s="496">
        <v>0</v>
      </c>
      <c r="AJ369" s="496"/>
      <c r="AK369" s="496"/>
      <c r="AL369" s="496"/>
      <c r="AM369" s="496"/>
      <c r="AN369" s="496">
        <v>99</v>
      </c>
      <c r="AO369" s="496">
        <v>99</v>
      </c>
      <c r="AP369" s="496">
        <v>99</v>
      </c>
      <c r="AQ369" s="496">
        <v>99</v>
      </c>
      <c r="AR369" s="496"/>
      <c r="AS369" s="496"/>
      <c r="AT369" s="496"/>
      <c r="AU369" s="496"/>
    </row>
    <row r="370" spans="1:47">
      <c r="A370" s="496">
        <v>9</v>
      </c>
      <c r="B370" s="496">
        <v>84</v>
      </c>
      <c r="C370" s="496">
        <v>2022</v>
      </c>
      <c r="D370" s="496">
        <v>99</v>
      </c>
      <c r="E370" s="496">
        <v>99</v>
      </c>
      <c r="F370" s="496">
        <v>99</v>
      </c>
      <c r="G370" s="496">
        <v>99</v>
      </c>
      <c r="H370" s="496">
        <v>1</v>
      </c>
      <c r="I370" s="496">
        <v>99</v>
      </c>
      <c r="J370" s="496">
        <v>802</v>
      </c>
      <c r="K370" s="496">
        <v>99</v>
      </c>
      <c r="L370" s="496">
        <v>99</v>
      </c>
      <c r="M370" s="496">
        <v>99</v>
      </c>
      <c r="N370" s="496">
        <v>99</v>
      </c>
      <c r="O370" s="496">
        <v>99</v>
      </c>
      <c r="P370" s="496">
        <v>9999</v>
      </c>
      <c r="Q370" s="496">
        <v>10</v>
      </c>
      <c r="R370" s="496">
        <v>44</v>
      </c>
      <c r="S370" s="496">
        <v>3.1590909090909096</v>
      </c>
      <c r="T370" s="496">
        <v>5.0454545454545459</v>
      </c>
      <c r="U370" s="496">
        <v>211.3386363636364</v>
      </c>
      <c r="V370" s="496">
        <v>0</v>
      </c>
      <c r="W370" s="496">
        <v>13.636363636363638</v>
      </c>
      <c r="X370" s="496">
        <v>0</v>
      </c>
      <c r="Y370" s="496">
        <v>64.470462637442992</v>
      </c>
      <c r="Z370" s="496">
        <v>0.9279298028451638</v>
      </c>
      <c r="AA370" s="496">
        <v>1.3306619243913123</v>
      </c>
      <c r="AB370" s="496">
        <v>75.68896887538105</v>
      </c>
      <c r="AC370" s="496">
        <v>67.420723216484362</v>
      </c>
      <c r="AD370" s="496">
        <v>65.676718574664051</v>
      </c>
      <c r="AE370" s="496">
        <v>1.6320474777448071</v>
      </c>
      <c r="AF370" s="496">
        <v>1.3254751770566797</v>
      </c>
      <c r="AG370" s="496">
        <v>623.95238095238119</v>
      </c>
      <c r="AH370" s="496">
        <v>0</v>
      </c>
      <c r="AI370" s="496">
        <v>0</v>
      </c>
      <c r="AJ370" s="496">
        <v>172.9782469644737</v>
      </c>
      <c r="AK370" s="496">
        <v>18.840928279934037</v>
      </c>
      <c r="AL370" s="496">
        <v>-24.248382895406955</v>
      </c>
      <c r="AM370" s="496">
        <v>-18.17307944678841</v>
      </c>
      <c r="AN370" s="496">
        <v>99</v>
      </c>
      <c r="AO370" s="496">
        <v>99</v>
      </c>
      <c r="AP370" s="496">
        <v>99</v>
      </c>
      <c r="AQ370" s="496">
        <v>99</v>
      </c>
      <c r="AR370" s="496">
        <v>198.30952380952377</v>
      </c>
      <c r="AS370" s="496">
        <v>25.61244674537312</v>
      </c>
      <c r="AT370" s="496"/>
      <c r="AU370" s="496"/>
    </row>
    <row r="371" spans="1:47">
      <c r="A371" s="496">
        <v>10</v>
      </c>
      <c r="B371" s="496">
        <v>1</v>
      </c>
      <c r="C371" s="496">
        <v>2024</v>
      </c>
      <c r="D371" s="496">
        <v>99</v>
      </c>
      <c r="E371" s="496">
        <v>99</v>
      </c>
      <c r="F371" s="496">
        <v>99</v>
      </c>
      <c r="G371" s="496">
        <v>99</v>
      </c>
      <c r="H371" s="496">
        <v>99</v>
      </c>
      <c r="I371" s="496">
        <v>99</v>
      </c>
      <c r="J371" s="496">
        <v>999</v>
      </c>
      <c r="K371" s="496">
        <v>0</v>
      </c>
      <c r="L371" s="496">
        <v>99</v>
      </c>
      <c r="M371" s="496">
        <v>99</v>
      </c>
      <c r="N371" s="496">
        <v>99</v>
      </c>
      <c r="O371" s="496">
        <v>99</v>
      </c>
      <c r="P371" s="496">
        <v>9999</v>
      </c>
      <c r="Q371" s="496">
        <v>285</v>
      </c>
      <c r="R371" s="496">
        <v>1381</v>
      </c>
      <c r="S371" s="496">
        <v>4.2664735698768999</v>
      </c>
      <c r="T371" s="496">
        <v>6.931209268645909</v>
      </c>
      <c r="U371" s="496">
        <v>250.74228819695861</v>
      </c>
      <c r="V371" s="496">
        <v>12.744388124547431</v>
      </c>
      <c r="W371" s="496">
        <v>60.028964518464882</v>
      </c>
      <c r="X371" s="496">
        <v>5.7204923968139028</v>
      </c>
      <c r="Y371" s="496">
        <v>68.911897338298985</v>
      </c>
      <c r="Z371" s="496">
        <v>1.1636348847594691</v>
      </c>
      <c r="AA371" s="496">
        <v>1.8108340940670389</v>
      </c>
      <c r="AB371" s="496">
        <v>51.114615307881913</v>
      </c>
      <c r="AC371" s="496">
        <v>52.703495355914519</v>
      </c>
      <c r="AD371" s="496">
        <v>53.37900317081764</v>
      </c>
      <c r="AE371" s="496">
        <v>85.141800246609122</v>
      </c>
      <c r="AF371" s="496">
        <v>86.201363239532327</v>
      </c>
      <c r="AG371" s="496">
        <v>658.16594202898546</v>
      </c>
      <c r="AH371" s="496">
        <v>0</v>
      </c>
      <c r="AI371" s="496">
        <v>29.471397538015943</v>
      </c>
      <c r="AJ371" s="496">
        <v>137.8022396256743</v>
      </c>
      <c r="AK371" s="496">
        <v>48.54753345194348</v>
      </c>
      <c r="AL371" s="496">
        <v>20.824506281723849</v>
      </c>
      <c r="AM371" s="496">
        <v>1.2898824498417132</v>
      </c>
      <c r="AN371" s="496">
        <v>99</v>
      </c>
      <c r="AO371" s="496">
        <v>99</v>
      </c>
      <c r="AP371" s="496">
        <v>99</v>
      </c>
      <c r="AQ371" s="496">
        <v>99</v>
      </c>
      <c r="AR371" s="496">
        <v>203.53188405797101</v>
      </c>
      <c r="AS371" s="496">
        <v>29.011897861283391</v>
      </c>
      <c r="AT371" s="496"/>
      <c r="AU371" s="496"/>
    </row>
    <row r="372" spans="1:47">
      <c r="A372" s="496">
        <v>10</v>
      </c>
      <c r="B372" s="496">
        <v>2</v>
      </c>
      <c r="C372" s="496">
        <v>2024</v>
      </c>
      <c r="D372" s="496">
        <v>99</v>
      </c>
      <c r="E372" s="496">
        <v>99</v>
      </c>
      <c r="F372" s="496">
        <v>99</v>
      </c>
      <c r="G372" s="496">
        <v>99</v>
      </c>
      <c r="H372" s="496">
        <v>99</v>
      </c>
      <c r="I372" s="496">
        <v>99</v>
      </c>
      <c r="J372" s="496">
        <v>999</v>
      </c>
      <c r="K372" s="496">
        <v>4</v>
      </c>
      <c r="L372" s="496">
        <v>99</v>
      </c>
      <c r="M372" s="496">
        <v>99</v>
      </c>
      <c r="N372" s="496">
        <v>99</v>
      </c>
      <c r="O372" s="496">
        <v>99</v>
      </c>
      <c r="P372" s="496">
        <v>9999</v>
      </c>
      <c r="Q372" s="496">
        <v>33</v>
      </c>
      <c r="R372" s="496">
        <v>208</v>
      </c>
      <c r="S372" s="496">
        <v>4.4615384615384608</v>
      </c>
      <c r="T372" s="496">
        <v>7.0865384615384626</v>
      </c>
      <c r="U372" s="496">
        <v>224.87403846153836</v>
      </c>
      <c r="V372" s="496">
        <v>15.86538461538462</v>
      </c>
      <c r="W372" s="496">
        <v>60.576923076923087</v>
      </c>
      <c r="X372" s="496">
        <v>6.25</v>
      </c>
      <c r="Y372" s="496">
        <v>73.564073321770394</v>
      </c>
      <c r="Z372" s="496">
        <v>1.1842157167954348</v>
      </c>
      <c r="AA372" s="496">
        <v>1.8713969325853737</v>
      </c>
      <c r="AB372" s="496">
        <v>57.048295299878419</v>
      </c>
      <c r="AC372" s="496">
        <v>38.454766346897443</v>
      </c>
      <c r="AD372" s="496">
        <v>26.833827472238472</v>
      </c>
      <c r="AE372" s="496">
        <v>12.82367447595561</v>
      </c>
      <c r="AF372" s="496">
        <v>11.643821123416719</v>
      </c>
      <c r="AG372" s="496">
        <v>665.3557692307694</v>
      </c>
      <c r="AH372" s="496">
        <v>0</v>
      </c>
      <c r="AI372" s="496">
        <v>49.038461538461554</v>
      </c>
      <c r="AJ372" s="496">
        <v>184.19165490311073</v>
      </c>
      <c r="AK372" s="496">
        <v>38.825565325208011</v>
      </c>
      <c r="AL372" s="496">
        <v>12.617868744176722</v>
      </c>
      <c r="AM372" s="496">
        <v>6.9757112912383308</v>
      </c>
      <c r="AN372" s="496">
        <v>99</v>
      </c>
      <c r="AO372" s="496">
        <v>99</v>
      </c>
      <c r="AP372" s="496">
        <v>99</v>
      </c>
      <c r="AQ372" s="496">
        <v>99</v>
      </c>
      <c r="AR372" s="496">
        <v>194.89903846153845</v>
      </c>
      <c r="AS372" s="496">
        <v>29.354805224311946</v>
      </c>
      <c r="AT372" s="496"/>
      <c r="AU372" s="496"/>
    </row>
    <row r="373" spans="1:47">
      <c r="A373" s="496">
        <v>10</v>
      </c>
      <c r="B373" s="496">
        <v>3</v>
      </c>
      <c r="C373" s="496">
        <v>2024</v>
      </c>
      <c r="D373" s="496">
        <v>99</v>
      </c>
      <c r="E373" s="496">
        <v>99</v>
      </c>
      <c r="F373" s="496">
        <v>99</v>
      </c>
      <c r="G373" s="496">
        <v>99</v>
      </c>
      <c r="H373" s="496">
        <v>99</v>
      </c>
      <c r="I373" s="496">
        <v>99</v>
      </c>
      <c r="J373" s="496">
        <v>999</v>
      </c>
      <c r="K373" s="496">
        <v>7</v>
      </c>
      <c r="L373" s="496">
        <v>99</v>
      </c>
      <c r="M373" s="496">
        <v>99</v>
      </c>
      <c r="N373" s="496">
        <v>99</v>
      </c>
      <c r="O373" s="496">
        <v>99</v>
      </c>
      <c r="P373" s="496">
        <v>9999</v>
      </c>
      <c r="Q373" s="496">
        <v>4</v>
      </c>
      <c r="R373" s="496">
        <v>4</v>
      </c>
      <c r="S373" s="496">
        <v>4.75</v>
      </c>
      <c r="T373" s="496">
        <v>7.5</v>
      </c>
      <c r="U373" s="496">
        <v>265.54999999999995</v>
      </c>
      <c r="V373" s="496">
        <v>25</v>
      </c>
      <c r="W373" s="496">
        <v>50</v>
      </c>
      <c r="X373" s="496">
        <v>0</v>
      </c>
      <c r="Y373" s="496">
        <v>39.830233491658376</v>
      </c>
      <c r="Z373" s="496">
        <v>1.0897247358851685</v>
      </c>
      <c r="AA373" s="496">
        <v>2.0615528128088303</v>
      </c>
      <c r="AB373" s="496">
        <v>60.795101075943599</v>
      </c>
      <c r="AC373" s="496">
        <v>98.615149928409082</v>
      </c>
      <c r="AD373" s="496">
        <v>72.33393492970545</v>
      </c>
      <c r="AE373" s="496">
        <v>0.24660912453760783</v>
      </c>
      <c r="AF373" s="496">
        <v>0.2644229632249942</v>
      </c>
      <c r="AG373" s="496">
        <v>0</v>
      </c>
      <c r="AH373" s="496">
        <v>0</v>
      </c>
      <c r="AI373" s="496">
        <v>0</v>
      </c>
      <c r="AJ373" s="496"/>
      <c r="AK373" s="496"/>
      <c r="AL373" s="496"/>
      <c r="AM373" s="496"/>
      <c r="AN373" s="496">
        <v>99</v>
      </c>
      <c r="AO373" s="496">
        <v>99</v>
      </c>
      <c r="AP373" s="496">
        <v>99</v>
      </c>
      <c r="AQ373" s="496">
        <v>99</v>
      </c>
      <c r="AR373" s="496"/>
      <c r="AS373" s="496"/>
      <c r="AT373" s="496"/>
      <c r="AU373" s="496"/>
    </row>
    <row r="374" spans="1:47">
      <c r="A374" s="496">
        <v>10</v>
      </c>
      <c r="B374" s="496">
        <v>4</v>
      </c>
      <c r="C374" s="496">
        <v>2024</v>
      </c>
      <c r="D374" s="496">
        <v>99</v>
      </c>
      <c r="E374" s="496">
        <v>99</v>
      </c>
      <c r="F374" s="496">
        <v>99</v>
      </c>
      <c r="G374" s="496">
        <v>99</v>
      </c>
      <c r="H374" s="496">
        <v>99</v>
      </c>
      <c r="I374" s="496">
        <v>99</v>
      </c>
      <c r="J374" s="496">
        <v>999</v>
      </c>
      <c r="K374" s="496">
        <v>9</v>
      </c>
      <c r="L374" s="496">
        <v>99</v>
      </c>
      <c r="M374" s="496">
        <v>99</v>
      </c>
      <c r="N374" s="496">
        <v>99</v>
      </c>
      <c r="O374" s="496">
        <v>99</v>
      </c>
      <c r="P374" s="496">
        <v>9999</v>
      </c>
      <c r="Q374" s="496">
        <v>7</v>
      </c>
      <c r="R374" s="496">
        <v>29</v>
      </c>
      <c r="S374" s="496">
        <v>5.6206896551724146</v>
      </c>
      <c r="T374" s="496">
        <v>6.7241379310344804</v>
      </c>
      <c r="U374" s="496">
        <v>261.85517241379301</v>
      </c>
      <c r="V374" s="496">
        <v>51.724137931034491</v>
      </c>
      <c r="W374" s="496">
        <v>51.724137931034491</v>
      </c>
      <c r="X374" s="496">
        <v>0</v>
      </c>
      <c r="Y374" s="496">
        <v>36.46640954317153</v>
      </c>
      <c r="Z374" s="496">
        <v>0.66507936282710223</v>
      </c>
      <c r="AA374" s="496">
        <v>1.9099837826381003</v>
      </c>
      <c r="AB374" s="496">
        <v>76.066757739748724</v>
      </c>
      <c r="AC374" s="496">
        <v>22.622458780658015</v>
      </c>
      <c r="AD374" s="496">
        <v>2.620950891941197</v>
      </c>
      <c r="AE374" s="496">
        <v>1.7879161528976577</v>
      </c>
      <c r="AF374" s="496">
        <v>1.8903926738259849</v>
      </c>
      <c r="AG374" s="496">
        <v>636.37931034482767</v>
      </c>
      <c r="AH374" s="496">
        <v>0</v>
      </c>
      <c r="AI374" s="496">
        <v>100</v>
      </c>
      <c r="AJ374" s="496">
        <v>84.119133004658508</v>
      </c>
      <c r="AK374" s="496">
        <v>66.103877577064054</v>
      </c>
      <c r="AL374" s="496">
        <v>65.761420091073106</v>
      </c>
      <c r="AM374" s="496">
        <v>47.162090412878989</v>
      </c>
      <c r="AN374" s="496">
        <v>99</v>
      </c>
      <c r="AO374" s="496">
        <v>99</v>
      </c>
      <c r="AP374" s="496">
        <v>99</v>
      </c>
      <c r="AQ374" s="496">
        <v>99</v>
      </c>
      <c r="AR374" s="496">
        <v>201.37931034482764</v>
      </c>
      <c r="AS374" s="496">
        <v>31.932451678458552</v>
      </c>
      <c r="AT374" s="496"/>
      <c r="AU374" s="496"/>
    </row>
    <row r="375" spans="1:47">
      <c r="A375" s="496">
        <v>10</v>
      </c>
      <c r="B375" s="496">
        <v>5</v>
      </c>
      <c r="C375" s="496">
        <v>2024</v>
      </c>
      <c r="D375" s="496">
        <v>99</v>
      </c>
      <c r="E375" s="496">
        <v>99</v>
      </c>
      <c r="F375" s="496">
        <v>99</v>
      </c>
      <c r="G375" s="496">
        <v>99</v>
      </c>
      <c r="H375" s="496">
        <v>99</v>
      </c>
      <c r="I375" s="496">
        <v>99</v>
      </c>
      <c r="J375" s="496">
        <v>999</v>
      </c>
      <c r="K375" s="496">
        <v>11</v>
      </c>
      <c r="L375" s="496">
        <v>99</v>
      </c>
      <c r="M375" s="496">
        <v>99</v>
      </c>
      <c r="N375" s="496">
        <v>99</v>
      </c>
      <c r="O375" s="496">
        <v>99</v>
      </c>
      <c r="P375" s="496">
        <v>9999</v>
      </c>
      <c r="Q375" s="496"/>
      <c r="R375" s="496"/>
      <c r="S375" s="496"/>
      <c r="T375" s="496"/>
      <c r="U375" s="496"/>
      <c r="V375" s="496"/>
      <c r="W375" s="496"/>
      <c r="X375" s="496"/>
      <c r="Y375" s="496"/>
      <c r="Z375" s="496"/>
      <c r="AA375" s="496"/>
      <c r="AB375" s="496"/>
      <c r="AC375" s="496"/>
      <c r="AD375" s="496"/>
      <c r="AE375" s="496"/>
      <c r="AF375" s="496"/>
      <c r="AG375" s="496"/>
      <c r="AH375" s="496"/>
      <c r="AI375" s="496"/>
      <c r="AJ375" s="496"/>
      <c r="AK375" s="496"/>
      <c r="AL375" s="496"/>
      <c r="AM375" s="496"/>
      <c r="AN375" s="496">
        <v>99</v>
      </c>
      <c r="AO375" s="496">
        <v>99</v>
      </c>
      <c r="AP375" s="496">
        <v>99</v>
      </c>
      <c r="AQ375" s="496">
        <v>99</v>
      </c>
      <c r="AR375" s="496"/>
      <c r="AS375" s="496"/>
      <c r="AT375" s="496"/>
      <c r="AU375" s="496"/>
    </row>
    <row r="376" spans="1:47">
      <c r="A376" s="496">
        <v>10</v>
      </c>
      <c r="B376" s="496">
        <v>6</v>
      </c>
      <c r="C376" s="496">
        <v>2024</v>
      </c>
      <c r="D376" s="496">
        <v>99</v>
      </c>
      <c r="E376" s="496">
        <v>99</v>
      </c>
      <c r="F376" s="496">
        <v>99</v>
      </c>
      <c r="G376" s="496">
        <v>99</v>
      </c>
      <c r="H376" s="496">
        <v>99</v>
      </c>
      <c r="I376" s="496">
        <v>99</v>
      </c>
      <c r="J376" s="496">
        <v>999</v>
      </c>
      <c r="K376" s="496">
        <v>12</v>
      </c>
      <c r="L376" s="496">
        <v>99</v>
      </c>
      <c r="M376" s="496">
        <v>99</v>
      </c>
      <c r="N376" s="496">
        <v>99</v>
      </c>
      <c r="O376" s="496">
        <v>99</v>
      </c>
      <c r="P376" s="496">
        <v>9999</v>
      </c>
      <c r="Q376" s="496"/>
      <c r="R376" s="496"/>
      <c r="S376" s="496"/>
      <c r="T376" s="496"/>
      <c r="U376" s="496"/>
      <c r="V376" s="496"/>
      <c r="W376" s="496"/>
      <c r="X376" s="496"/>
      <c r="Y376" s="496"/>
      <c r="Z376" s="496"/>
      <c r="AA376" s="496"/>
      <c r="AB376" s="496"/>
      <c r="AC376" s="496"/>
      <c r="AD376" s="496"/>
      <c r="AE376" s="496"/>
      <c r="AF376" s="496"/>
      <c r="AG376" s="496"/>
      <c r="AH376" s="496"/>
      <c r="AI376" s="496"/>
      <c r="AJ376" s="496"/>
      <c r="AK376" s="496"/>
      <c r="AL376" s="496"/>
      <c r="AM376" s="496"/>
      <c r="AN376" s="496">
        <v>99</v>
      </c>
      <c r="AO376" s="496">
        <v>99</v>
      </c>
      <c r="AP376" s="496">
        <v>99</v>
      </c>
      <c r="AQ376" s="496">
        <v>99</v>
      </c>
      <c r="AR376" s="496"/>
      <c r="AS376" s="496"/>
      <c r="AT376" s="496"/>
      <c r="AU376" s="496"/>
    </row>
    <row r="377" spans="1:47">
      <c r="A377" s="496">
        <v>10</v>
      </c>
      <c r="B377" s="496">
        <v>7</v>
      </c>
      <c r="C377" s="496">
        <v>2023</v>
      </c>
      <c r="D377" s="496">
        <v>99</v>
      </c>
      <c r="E377" s="496">
        <v>99</v>
      </c>
      <c r="F377" s="496">
        <v>99</v>
      </c>
      <c r="G377" s="496">
        <v>99</v>
      </c>
      <c r="H377" s="496">
        <v>99</v>
      </c>
      <c r="I377" s="496">
        <v>99</v>
      </c>
      <c r="J377" s="496">
        <v>999</v>
      </c>
      <c r="K377" s="496">
        <v>0</v>
      </c>
      <c r="L377" s="496">
        <v>99</v>
      </c>
      <c r="M377" s="496">
        <v>99</v>
      </c>
      <c r="N377" s="496">
        <v>99</v>
      </c>
      <c r="O377" s="496">
        <v>99</v>
      </c>
      <c r="P377" s="496">
        <v>9999</v>
      </c>
      <c r="Q377" s="496">
        <v>302</v>
      </c>
      <c r="R377" s="496">
        <v>1463</v>
      </c>
      <c r="S377" s="496">
        <v>4.1893369788106627</v>
      </c>
      <c r="T377" s="496">
        <v>6.8591934381408066</v>
      </c>
      <c r="U377" s="496">
        <v>252.64326725905656</v>
      </c>
      <c r="V377" s="496">
        <v>12.235133287764862</v>
      </c>
      <c r="W377" s="496">
        <v>60.902255639097753</v>
      </c>
      <c r="X377" s="496">
        <v>4.9897470950102516</v>
      </c>
      <c r="Y377" s="496">
        <v>64.897951078008518</v>
      </c>
      <c r="Z377" s="496">
        <v>1.1999526240560998</v>
      </c>
      <c r="AA377" s="496">
        <v>1.7013913827285099</v>
      </c>
      <c r="AB377" s="496">
        <v>47.375890135394179</v>
      </c>
      <c r="AC377" s="496">
        <v>47.12826998995876</v>
      </c>
      <c r="AD377" s="496">
        <v>50.287293952774917</v>
      </c>
      <c r="AE377" s="496">
        <v>85.306122448979593</v>
      </c>
      <c r="AF377" s="496">
        <v>85.089825928451418</v>
      </c>
      <c r="AG377" s="496">
        <v>669.8743131868132</v>
      </c>
      <c r="AH377" s="496">
        <v>0.13670539986329461</v>
      </c>
      <c r="AI377" s="496">
        <v>23.308270676691741</v>
      </c>
      <c r="AJ377" s="496">
        <v>157.7932730901266</v>
      </c>
      <c r="AK377" s="496">
        <v>38.148540605518654</v>
      </c>
      <c r="AL377" s="496">
        <v>5.7662959139533108</v>
      </c>
      <c r="AM377" s="496">
        <v>-19.726230255431322</v>
      </c>
      <c r="AN377" s="496">
        <v>99</v>
      </c>
      <c r="AO377" s="496">
        <v>99</v>
      </c>
      <c r="AP377" s="496">
        <v>99</v>
      </c>
      <c r="AQ377" s="496">
        <v>99</v>
      </c>
      <c r="AR377" s="496">
        <v>204.643543956044</v>
      </c>
      <c r="AS377" s="496">
        <v>28.886220177949159</v>
      </c>
      <c r="AT377" s="496"/>
      <c r="AU377" s="496"/>
    </row>
    <row r="378" spans="1:47">
      <c r="A378" s="496">
        <v>10</v>
      </c>
      <c r="B378" s="496">
        <v>8</v>
      </c>
      <c r="C378" s="496">
        <v>2023</v>
      </c>
      <c r="D378" s="496">
        <v>99</v>
      </c>
      <c r="E378" s="496">
        <v>99</v>
      </c>
      <c r="F378" s="496">
        <v>99</v>
      </c>
      <c r="G378" s="496">
        <v>99</v>
      </c>
      <c r="H378" s="496">
        <v>99</v>
      </c>
      <c r="I378" s="496">
        <v>99</v>
      </c>
      <c r="J378" s="496">
        <v>999</v>
      </c>
      <c r="K378" s="496">
        <v>4</v>
      </c>
      <c r="L378" s="496">
        <v>99</v>
      </c>
      <c r="M378" s="496">
        <v>99</v>
      </c>
      <c r="N378" s="496">
        <v>99</v>
      </c>
      <c r="O378" s="496">
        <v>99</v>
      </c>
      <c r="P378" s="496">
        <v>9999</v>
      </c>
      <c r="Q378" s="496">
        <v>38</v>
      </c>
      <c r="R378" s="496">
        <v>209</v>
      </c>
      <c r="S378" s="496">
        <v>4.7224880382775121</v>
      </c>
      <c r="T378" s="496">
        <v>7.6267942583732067</v>
      </c>
      <c r="U378" s="496">
        <v>250.32583732057421</v>
      </c>
      <c r="V378" s="496">
        <v>23.444976076555022</v>
      </c>
      <c r="W378" s="496">
        <v>67.942583732057386</v>
      </c>
      <c r="X378" s="496">
        <v>8.6124401913875595</v>
      </c>
      <c r="Y378" s="496">
        <v>72.54295808580946</v>
      </c>
      <c r="Z378" s="496">
        <v>1.0891028444723561</v>
      </c>
      <c r="AA378" s="496">
        <v>2.0506621082158545</v>
      </c>
      <c r="AB378" s="496">
        <v>43.679262854583122</v>
      </c>
      <c r="AC378" s="496">
        <v>48.538425437904678</v>
      </c>
      <c r="AD378" s="496">
        <v>46.350644603270993</v>
      </c>
      <c r="AE378" s="496">
        <v>12.186588921282798</v>
      </c>
      <c r="AF378" s="496">
        <v>12.044188491028471</v>
      </c>
      <c r="AG378" s="496">
        <v>668.57487922705309</v>
      </c>
      <c r="AH378" s="496">
        <v>0</v>
      </c>
      <c r="AI378" s="496">
        <v>46.889952153110045</v>
      </c>
      <c r="AJ378" s="496">
        <v>174.12237616407637</v>
      </c>
      <c r="AK378" s="496">
        <v>41.567791220207859</v>
      </c>
      <c r="AL378" s="496">
        <v>37.530506289480279</v>
      </c>
      <c r="AM378" s="496">
        <v>30.794294221594601</v>
      </c>
      <c r="AN378" s="496">
        <v>99</v>
      </c>
      <c r="AO378" s="496">
        <v>99</v>
      </c>
      <c r="AP378" s="496">
        <v>99</v>
      </c>
      <c r="AQ378" s="496">
        <v>99</v>
      </c>
      <c r="AR378" s="496">
        <v>199.73429951690824</v>
      </c>
      <c r="AS378" s="496">
        <v>30.624763138588118</v>
      </c>
      <c r="AT378" s="496"/>
      <c r="AU378" s="496"/>
    </row>
    <row r="379" spans="1:47">
      <c r="A379" s="496">
        <v>10</v>
      </c>
      <c r="B379" s="496">
        <v>9</v>
      </c>
      <c r="C379" s="496">
        <v>2023</v>
      </c>
      <c r="D379" s="496">
        <v>99</v>
      </c>
      <c r="E379" s="496">
        <v>99</v>
      </c>
      <c r="F379" s="496">
        <v>99</v>
      </c>
      <c r="G379" s="496">
        <v>99</v>
      </c>
      <c r="H379" s="496">
        <v>99</v>
      </c>
      <c r="I379" s="496">
        <v>99</v>
      </c>
      <c r="J379" s="496">
        <v>999</v>
      </c>
      <c r="K379" s="496">
        <v>7</v>
      </c>
      <c r="L379" s="496">
        <v>99</v>
      </c>
      <c r="M379" s="496">
        <v>99</v>
      </c>
      <c r="N379" s="496">
        <v>99</v>
      </c>
      <c r="O379" s="496">
        <v>99</v>
      </c>
      <c r="P379" s="496">
        <v>9999</v>
      </c>
      <c r="Q379" s="496">
        <v>8</v>
      </c>
      <c r="R379" s="496">
        <v>9</v>
      </c>
      <c r="S379" s="496">
        <v>4</v>
      </c>
      <c r="T379" s="496">
        <v>5.6666666666666679</v>
      </c>
      <c r="U379" s="496">
        <v>215.75555555555556</v>
      </c>
      <c r="V379" s="496">
        <v>11.111111111111112</v>
      </c>
      <c r="W379" s="496">
        <v>22.222222222222225</v>
      </c>
      <c r="X379" s="496">
        <v>0</v>
      </c>
      <c r="Y379" s="496">
        <v>52.34516025831924</v>
      </c>
      <c r="Z379" s="496">
        <v>1.1547005383792519</v>
      </c>
      <c r="AA379" s="496">
        <v>1.0540925533894598</v>
      </c>
      <c r="AB379" s="496">
        <v>69.707565766760851</v>
      </c>
      <c r="AC379" s="496">
        <v>44.71833088946353</v>
      </c>
      <c r="AD379" s="496">
        <v>27.3861278752583</v>
      </c>
      <c r="AE379" s="496">
        <v>0.52478134110787156</v>
      </c>
      <c r="AF379" s="496">
        <v>0.44702321399055162</v>
      </c>
      <c r="AG379" s="496">
        <v>679</v>
      </c>
      <c r="AH379" s="496">
        <v>0</v>
      </c>
      <c r="AI379" s="496">
        <v>0</v>
      </c>
      <c r="AJ379" s="496">
        <v>159</v>
      </c>
      <c r="AK379" s="496">
        <v>8.6025238426285693</v>
      </c>
      <c r="AL379" s="496">
        <v>-114.95575393568096</v>
      </c>
      <c r="AM379" s="496">
        <v>-314.81929772792802</v>
      </c>
      <c r="AN379" s="496">
        <v>99</v>
      </c>
      <c r="AO379" s="496">
        <v>99</v>
      </c>
      <c r="AP379" s="496">
        <v>99</v>
      </c>
      <c r="AQ379" s="496">
        <v>99</v>
      </c>
      <c r="AR379" s="496">
        <v>207.5</v>
      </c>
      <c r="AS379" s="496">
        <v>25.408141991136041</v>
      </c>
      <c r="AT379" s="496"/>
      <c r="AU379" s="496"/>
    </row>
    <row r="380" spans="1:47">
      <c r="A380" s="496">
        <v>10</v>
      </c>
      <c r="B380" s="496">
        <v>10</v>
      </c>
      <c r="C380" s="496">
        <v>2023</v>
      </c>
      <c r="D380" s="496">
        <v>99</v>
      </c>
      <c r="E380" s="496">
        <v>99</v>
      </c>
      <c r="F380" s="496">
        <v>99</v>
      </c>
      <c r="G380" s="496">
        <v>99</v>
      </c>
      <c r="H380" s="496">
        <v>99</v>
      </c>
      <c r="I380" s="496">
        <v>99</v>
      </c>
      <c r="J380" s="496">
        <v>999</v>
      </c>
      <c r="K380" s="496">
        <v>9</v>
      </c>
      <c r="L380" s="496">
        <v>99</v>
      </c>
      <c r="M380" s="496">
        <v>99</v>
      </c>
      <c r="N380" s="496">
        <v>99</v>
      </c>
      <c r="O380" s="496">
        <v>99</v>
      </c>
      <c r="P380" s="496">
        <v>9999</v>
      </c>
      <c r="Q380" s="496">
        <v>11</v>
      </c>
      <c r="R380" s="496">
        <v>34</v>
      </c>
      <c r="S380" s="496">
        <v>6.4705882352941186</v>
      </c>
      <c r="T380" s="496">
        <v>8.382352941176471</v>
      </c>
      <c r="U380" s="496">
        <v>309.04705882352943</v>
      </c>
      <c r="V380" s="496">
        <v>100</v>
      </c>
      <c r="W380" s="496">
        <v>94.117647058823522</v>
      </c>
      <c r="X380" s="496">
        <v>17.647058823529413</v>
      </c>
      <c r="Y380" s="496">
        <v>40.476908706177674</v>
      </c>
      <c r="Z380" s="496">
        <v>0.60562530241099499</v>
      </c>
      <c r="AA380" s="496">
        <v>1.2837148731055947</v>
      </c>
      <c r="AB380" s="496">
        <v>28.476957613140019</v>
      </c>
      <c r="AC380" s="496">
        <v>35.727618488610915</v>
      </c>
      <c r="AD380" s="496">
        <v>18.470458223058071</v>
      </c>
      <c r="AE380" s="496">
        <v>1.9825072886297377</v>
      </c>
      <c r="AF380" s="496">
        <v>2.4189623665295699</v>
      </c>
      <c r="AG380" s="496">
        <v>695.85294117647084</v>
      </c>
      <c r="AH380" s="496">
        <v>0</v>
      </c>
      <c r="AI380" s="496">
        <v>100</v>
      </c>
      <c r="AJ380" s="496">
        <v>155.84157346729151</v>
      </c>
      <c r="AK380" s="496">
        <v>66.828337916038507</v>
      </c>
      <c r="AL380" s="496">
        <v>53.880635413522491</v>
      </c>
      <c r="AM380" s="496">
        <v>-9.6805714195869754</v>
      </c>
      <c r="AN380" s="496">
        <v>99</v>
      </c>
      <c r="AO380" s="496">
        <v>99</v>
      </c>
      <c r="AP380" s="496">
        <v>99</v>
      </c>
      <c r="AQ380" s="496">
        <v>99</v>
      </c>
      <c r="AR380" s="496">
        <v>207.38235294117652</v>
      </c>
      <c r="AS380" s="496">
        <v>34.545967118474849</v>
      </c>
      <c r="AT380" s="496"/>
      <c r="AU380" s="496"/>
    </row>
    <row r="381" spans="1:47">
      <c r="A381" s="496">
        <v>10</v>
      </c>
      <c r="B381" s="496">
        <v>11</v>
      </c>
      <c r="C381" s="496">
        <v>2023</v>
      </c>
      <c r="D381" s="496">
        <v>99</v>
      </c>
      <c r="E381" s="496">
        <v>99</v>
      </c>
      <c r="F381" s="496">
        <v>99</v>
      </c>
      <c r="G381" s="496">
        <v>99</v>
      </c>
      <c r="H381" s="496">
        <v>99</v>
      </c>
      <c r="I381" s="496">
        <v>99</v>
      </c>
      <c r="J381" s="496">
        <v>999</v>
      </c>
      <c r="K381" s="496">
        <v>11</v>
      </c>
      <c r="L381" s="496">
        <v>99</v>
      </c>
      <c r="M381" s="496">
        <v>99</v>
      </c>
      <c r="N381" s="496">
        <v>99</v>
      </c>
      <c r="O381" s="496">
        <v>99</v>
      </c>
      <c r="P381" s="496">
        <v>9999</v>
      </c>
      <c r="Q381" s="496"/>
      <c r="R381" s="496"/>
      <c r="S381" s="496"/>
      <c r="T381" s="496"/>
      <c r="U381" s="496"/>
      <c r="V381" s="496"/>
      <c r="W381" s="496"/>
      <c r="X381" s="496"/>
      <c r="Y381" s="496"/>
      <c r="Z381" s="496"/>
      <c r="AA381" s="496"/>
      <c r="AB381" s="496"/>
      <c r="AC381" s="496"/>
      <c r="AD381" s="496"/>
      <c r="AE381" s="496"/>
      <c r="AF381" s="496"/>
      <c r="AG381" s="496"/>
      <c r="AH381" s="496"/>
      <c r="AI381" s="496"/>
      <c r="AJ381" s="496"/>
      <c r="AK381" s="496"/>
      <c r="AL381" s="496"/>
      <c r="AM381" s="496"/>
      <c r="AN381" s="496">
        <v>99</v>
      </c>
      <c r="AO381" s="496">
        <v>99</v>
      </c>
      <c r="AP381" s="496">
        <v>99</v>
      </c>
      <c r="AQ381" s="496">
        <v>99</v>
      </c>
      <c r="AR381" s="496"/>
      <c r="AS381" s="496"/>
      <c r="AT381" s="496"/>
      <c r="AU381" s="496"/>
    </row>
    <row r="382" spans="1:47">
      <c r="A382" s="496">
        <v>10</v>
      </c>
      <c r="B382" s="496">
        <v>12</v>
      </c>
      <c r="C382" s="496">
        <v>2023</v>
      </c>
      <c r="D382" s="496">
        <v>99</v>
      </c>
      <c r="E382" s="496">
        <v>99</v>
      </c>
      <c r="F382" s="496">
        <v>99</v>
      </c>
      <c r="G382" s="496">
        <v>99</v>
      </c>
      <c r="H382" s="496">
        <v>99</v>
      </c>
      <c r="I382" s="496">
        <v>99</v>
      </c>
      <c r="J382" s="496">
        <v>999</v>
      </c>
      <c r="K382" s="496">
        <v>12</v>
      </c>
      <c r="L382" s="496">
        <v>99</v>
      </c>
      <c r="M382" s="496">
        <v>99</v>
      </c>
      <c r="N382" s="496">
        <v>99</v>
      </c>
      <c r="O382" s="496">
        <v>99</v>
      </c>
      <c r="P382" s="496">
        <v>9999</v>
      </c>
      <c r="Q382" s="496"/>
      <c r="R382" s="496"/>
      <c r="S382" s="496"/>
      <c r="T382" s="496"/>
      <c r="U382" s="496"/>
      <c r="V382" s="496"/>
      <c r="W382" s="496"/>
      <c r="X382" s="496"/>
      <c r="Y382" s="496"/>
      <c r="Z382" s="496"/>
      <c r="AA382" s="496"/>
      <c r="AB382" s="496"/>
      <c r="AC382" s="496"/>
      <c r="AD382" s="496"/>
      <c r="AE382" s="496"/>
      <c r="AF382" s="496"/>
      <c r="AG382" s="496"/>
      <c r="AH382" s="496"/>
      <c r="AI382" s="496"/>
      <c r="AJ382" s="496"/>
      <c r="AK382" s="496"/>
      <c r="AL382" s="496"/>
      <c r="AM382" s="496"/>
      <c r="AN382" s="496">
        <v>99</v>
      </c>
      <c r="AO382" s="496">
        <v>99</v>
      </c>
      <c r="AP382" s="496">
        <v>99</v>
      </c>
      <c r="AQ382" s="496">
        <v>99</v>
      </c>
      <c r="AR382" s="496"/>
      <c r="AS382" s="496"/>
      <c r="AT382" s="496"/>
      <c r="AU382" s="496"/>
    </row>
    <row r="383" spans="1:47">
      <c r="A383" s="496">
        <v>10</v>
      </c>
      <c r="B383" s="496">
        <v>13</v>
      </c>
      <c r="C383" s="496">
        <v>2022</v>
      </c>
      <c r="D383" s="496">
        <v>99</v>
      </c>
      <c r="E383" s="496">
        <v>99</v>
      </c>
      <c r="F383" s="496">
        <v>99</v>
      </c>
      <c r="G383" s="496">
        <v>99</v>
      </c>
      <c r="H383" s="496">
        <v>99</v>
      </c>
      <c r="I383" s="496">
        <v>99</v>
      </c>
      <c r="J383" s="496">
        <v>999</v>
      </c>
      <c r="K383" s="496">
        <v>0</v>
      </c>
      <c r="L383" s="496">
        <v>99</v>
      </c>
      <c r="M383" s="496">
        <v>99</v>
      </c>
      <c r="N383" s="496">
        <v>99</v>
      </c>
      <c r="O383" s="496">
        <v>99</v>
      </c>
      <c r="P383" s="496">
        <v>9999</v>
      </c>
      <c r="Q383" s="496">
        <v>478</v>
      </c>
      <c r="R383" s="496">
        <v>2291</v>
      </c>
      <c r="S383" s="496">
        <v>4.2597119161938011</v>
      </c>
      <c r="T383" s="496">
        <v>6.9476211261457879</v>
      </c>
      <c r="U383" s="496">
        <v>259.83731121780875</v>
      </c>
      <c r="V383" s="496">
        <v>12.047140986468795</v>
      </c>
      <c r="W383" s="496">
        <v>61.85072020951548</v>
      </c>
      <c r="X383" s="496">
        <v>6.3727629855958092</v>
      </c>
      <c r="Y383" s="496">
        <v>66.220259596837693</v>
      </c>
      <c r="Z383" s="496">
        <v>1.1512563895560077</v>
      </c>
      <c r="AA383" s="496">
        <v>1.7499410147990939</v>
      </c>
      <c r="AB383" s="496">
        <v>50.503700643558474</v>
      </c>
      <c r="AC383" s="496">
        <v>51.266319571494179</v>
      </c>
      <c r="AD383" s="496">
        <v>46.130573433913241</v>
      </c>
      <c r="AE383" s="496">
        <v>84.977744807121695</v>
      </c>
      <c r="AF383" s="496">
        <v>84.852887207905184</v>
      </c>
      <c r="AG383" s="496">
        <v>679.9397963700751</v>
      </c>
      <c r="AH383" s="496">
        <v>4.3649061545176761E-2</v>
      </c>
      <c r="AI383" s="496">
        <v>21.08249672632039</v>
      </c>
      <c r="AJ383" s="496">
        <v>171.33703290778251</v>
      </c>
      <c r="AK383" s="496">
        <v>45.132184483697507</v>
      </c>
      <c r="AL383" s="496">
        <v>23.543261658462807</v>
      </c>
      <c r="AM383" s="496">
        <v>-7.1635465857398977</v>
      </c>
      <c r="AN383" s="496">
        <v>99</v>
      </c>
      <c r="AO383" s="496">
        <v>99</v>
      </c>
      <c r="AP383" s="496">
        <v>99</v>
      </c>
      <c r="AQ383" s="496">
        <v>99</v>
      </c>
      <c r="AR383" s="496">
        <v>205.33997343957503</v>
      </c>
      <c r="AS383" s="496">
        <v>29.300783353012129</v>
      </c>
      <c r="AT383" s="496"/>
      <c r="AU383" s="496"/>
    </row>
    <row r="384" spans="1:47">
      <c r="A384" s="496">
        <v>10</v>
      </c>
      <c r="B384" s="496">
        <v>14</v>
      </c>
      <c r="C384" s="496">
        <v>2022</v>
      </c>
      <c r="D384" s="496">
        <v>99</v>
      </c>
      <c r="E384" s="496">
        <v>99</v>
      </c>
      <c r="F384" s="496">
        <v>99</v>
      </c>
      <c r="G384" s="496">
        <v>99</v>
      </c>
      <c r="H384" s="496">
        <v>99</v>
      </c>
      <c r="I384" s="496">
        <v>99</v>
      </c>
      <c r="J384" s="496">
        <v>999</v>
      </c>
      <c r="K384" s="496">
        <v>4</v>
      </c>
      <c r="L384" s="496">
        <v>99</v>
      </c>
      <c r="M384" s="496">
        <v>99</v>
      </c>
      <c r="N384" s="496">
        <v>99</v>
      </c>
      <c r="O384" s="496">
        <v>99</v>
      </c>
      <c r="P384" s="496">
        <v>9999</v>
      </c>
      <c r="Q384" s="496">
        <v>49</v>
      </c>
      <c r="R384" s="496">
        <v>334</v>
      </c>
      <c r="S384" s="496">
        <v>4.4221556886227535</v>
      </c>
      <c r="T384" s="496">
        <v>6.955089820359281</v>
      </c>
      <c r="U384" s="496">
        <v>252.5760479041916</v>
      </c>
      <c r="V384" s="496">
        <v>21.556886227544904</v>
      </c>
      <c r="W384" s="496">
        <v>55.988023952095809</v>
      </c>
      <c r="X384" s="496">
        <v>10.778443113772452</v>
      </c>
      <c r="Y384" s="496">
        <v>78.95358426451152</v>
      </c>
      <c r="Z384" s="496">
        <v>1.3552692110587059</v>
      </c>
      <c r="AA384" s="496">
        <v>2.3714408233727142</v>
      </c>
      <c r="AB384" s="496">
        <v>62.941604173104174</v>
      </c>
      <c r="AC384" s="496">
        <v>64.457741728651797</v>
      </c>
      <c r="AD384" s="496">
        <v>59.558306366418407</v>
      </c>
      <c r="AE384" s="496">
        <v>12.388724035608304</v>
      </c>
      <c r="AF384" s="496">
        <v>12.024821874261736</v>
      </c>
      <c r="AG384" s="496">
        <v>693.07294832826767</v>
      </c>
      <c r="AH384" s="496">
        <v>0</v>
      </c>
      <c r="AI384" s="496">
        <v>26.946107784431128</v>
      </c>
      <c r="AJ384" s="496">
        <v>211.37136717377845</v>
      </c>
      <c r="AK384" s="496">
        <v>27.994085612652544</v>
      </c>
      <c r="AL384" s="496">
        <v>18.066799783697849</v>
      </c>
      <c r="AM384" s="496">
        <v>24.00674074621076</v>
      </c>
      <c r="AN384" s="496">
        <v>99</v>
      </c>
      <c r="AO384" s="496">
        <v>99</v>
      </c>
      <c r="AP384" s="496">
        <v>99</v>
      </c>
      <c r="AQ384" s="496">
        <v>99</v>
      </c>
      <c r="AR384" s="496">
        <v>202.65349544072944</v>
      </c>
      <c r="AS384" s="496">
        <v>29.315238465640121</v>
      </c>
      <c r="AT384" s="496"/>
      <c r="AU384" s="496"/>
    </row>
    <row r="385" spans="1:47">
      <c r="A385" s="496">
        <v>10</v>
      </c>
      <c r="B385" s="496">
        <v>15</v>
      </c>
      <c r="C385" s="496">
        <v>2022</v>
      </c>
      <c r="D385" s="496">
        <v>99</v>
      </c>
      <c r="E385" s="496">
        <v>99</v>
      </c>
      <c r="F385" s="496">
        <v>99</v>
      </c>
      <c r="G385" s="496">
        <v>99</v>
      </c>
      <c r="H385" s="496">
        <v>99</v>
      </c>
      <c r="I385" s="496">
        <v>99</v>
      </c>
      <c r="J385" s="496">
        <v>999</v>
      </c>
      <c r="K385" s="496">
        <v>7</v>
      </c>
      <c r="L385" s="496">
        <v>99</v>
      </c>
      <c r="M385" s="496">
        <v>99</v>
      </c>
      <c r="N385" s="496">
        <v>99</v>
      </c>
      <c r="O385" s="496">
        <v>99</v>
      </c>
      <c r="P385" s="496">
        <v>9999</v>
      </c>
      <c r="Q385" s="496">
        <v>7</v>
      </c>
      <c r="R385" s="496">
        <v>7</v>
      </c>
      <c r="S385" s="496">
        <v>3.5714285714285721</v>
      </c>
      <c r="T385" s="496">
        <v>6.1428571428571441</v>
      </c>
      <c r="U385" s="496">
        <v>194.29999999999995</v>
      </c>
      <c r="V385" s="496">
        <v>0</v>
      </c>
      <c r="W385" s="496">
        <v>42.857142857142847</v>
      </c>
      <c r="X385" s="496">
        <v>0</v>
      </c>
      <c r="Y385" s="496">
        <v>52.490189559573935</v>
      </c>
      <c r="Z385" s="496">
        <v>0.72843135908468304</v>
      </c>
      <c r="AA385" s="496">
        <v>1.1248582677159717</v>
      </c>
      <c r="AB385" s="496">
        <v>12.964765314042801</v>
      </c>
      <c r="AC385" s="496">
        <v>33.243959673686099</v>
      </c>
      <c r="AD385" s="496">
        <v>-44.832193324804926</v>
      </c>
      <c r="AE385" s="496">
        <v>0.25964391691394656</v>
      </c>
      <c r="AF385" s="496">
        <v>0.19387011241273611</v>
      </c>
      <c r="AG385" s="496">
        <v>514</v>
      </c>
      <c r="AH385" s="496">
        <v>0</v>
      </c>
      <c r="AI385" s="496">
        <v>0</v>
      </c>
      <c r="AJ385" s="496">
        <v>0</v>
      </c>
      <c r="AK385" s="496"/>
      <c r="AL385" s="496"/>
      <c r="AM385" s="496"/>
      <c r="AN385" s="496">
        <v>99</v>
      </c>
      <c r="AO385" s="496">
        <v>99</v>
      </c>
      <c r="AP385" s="496">
        <v>99</v>
      </c>
      <c r="AQ385" s="496">
        <v>99</v>
      </c>
      <c r="AR385" s="496">
        <v>212</v>
      </c>
      <c r="AS385" s="496">
        <v>28.652008033477301</v>
      </c>
      <c r="AT385" s="496"/>
      <c r="AU385" s="496"/>
    </row>
    <row r="386" spans="1:47">
      <c r="A386" s="496">
        <v>10</v>
      </c>
      <c r="B386" s="496">
        <v>16</v>
      </c>
      <c r="C386" s="496">
        <v>2022</v>
      </c>
      <c r="D386" s="496">
        <v>99</v>
      </c>
      <c r="E386" s="496">
        <v>99</v>
      </c>
      <c r="F386" s="496">
        <v>99</v>
      </c>
      <c r="G386" s="496">
        <v>99</v>
      </c>
      <c r="H386" s="496">
        <v>99</v>
      </c>
      <c r="I386" s="496">
        <v>99</v>
      </c>
      <c r="J386" s="496">
        <v>999</v>
      </c>
      <c r="K386" s="496">
        <v>9</v>
      </c>
      <c r="L386" s="496">
        <v>99</v>
      </c>
      <c r="M386" s="496">
        <v>99</v>
      </c>
      <c r="N386" s="496">
        <v>99</v>
      </c>
      <c r="O386" s="496">
        <v>99</v>
      </c>
      <c r="P386" s="496">
        <v>9999</v>
      </c>
      <c r="Q386" s="496">
        <v>25</v>
      </c>
      <c r="R386" s="496">
        <v>64</v>
      </c>
      <c r="S386" s="496">
        <v>7.390625</v>
      </c>
      <c r="T386" s="496">
        <v>7.640625</v>
      </c>
      <c r="U386" s="496">
        <v>321.00624999999991</v>
      </c>
      <c r="V386" s="496">
        <v>98.4375</v>
      </c>
      <c r="W386" s="496">
        <v>71.875</v>
      </c>
      <c r="X386" s="496">
        <v>25</v>
      </c>
      <c r="Y386" s="496">
        <v>56.250430206689266</v>
      </c>
      <c r="Z386" s="496">
        <v>1.282297590021521</v>
      </c>
      <c r="AA386" s="496">
        <v>1.92327185009686</v>
      </c>
      <c r="AB386" s="496">
        <v>63.053518394257509</v>
      </c>
      <c r="AC386" s="496">
        <v>31.54819284614576</v>
      </c>
      <c r="AD386" s="496">
        <v>-17.749692778020048</v>
      </c>
      <c r="AE386" s="496">
        <v>2.3738872403560838</v>
      </c>
      <c r="AF386" s="496">
        <v>2.9284208054203469</v>
      </c>
      <c r="AG386" s="496">
        <v>623.046875</v>
      </c>
      <c r="AH386" s="496">
        <v>0</v>
      </c>
      <c r="AI386" s="496">
        <v>100</v>
      </c>
      <c r="AJ386" s="496">
        <v>131.08542416201112</v>
      </c>
      <c r="AK386" s="496">
        <v>30.264465128679156</v>
      </c>
      <c r="AL386" s="496">
        <v>43.644124507666874</v>
      </c>
      <c r="AM386" s="496">
        <v>-31.57870500062177</v>
      </c>
      <c r="AN386" s="496">
        <v>99</v>
      </c>
      <c r="AO386" s="496">
        <v>99</v>
      </c>
      <c r="AP386" s="496">
        <v>99</v>
      </c>
      <c r="AQ386" s="496">
        <v>99</v>
      </c>
      <c r="AR386" s="496">
        <v>203.75</v>
      </c>
      <c r="AS386" s="496">
        <v>37.475124634573888</v>
      </c>
      <c r="AT386" s="496"/>
      <c r="AU386" s="496"/>
    </row>
    <row r="387" spans="1:47">
      <c r="A387" s="496">
        <v>10</v>
      </c>
      <c r="B387" s="496">
        <v>17</v>
      </c>
      <c r="C387" s="496">
        <v>2022</v>
      </c>
      <c r="D387" s="496">
        <v>99</v>
      </c>
      <c r="E387" s="496">
        <v>99</v>
      </c>
      <c r="F387" s="496">
        <v>99</v>
      </c>
      <c r="G387" s="496">
        <v>99</v>
      </c>
      <c r="H387" s="496">
        <v>99</v>
      </c>
      <c r="I387" s="496">
        <v>99</v>
      </c>
      <c r="J387" s="496">
        <v>999</v>
      </c>
      <c r="K387" s="496">
        <v>11</v>
      </c>
      <c r="L387" s="496">
        <v>99</v>
      </c>
      <c r="M387" s="496">
        <v>99</v>
      </c>
      <c r="N387" s="496">
        <v>99</v>
      </c>
      <c r="O387" s="496">
        <v>99</v>
      </c>
      <c r="P387" s="496">
        <v>9999</v>
      </c>
      <c r="Q387" s="496"/>
      <c r="R387" s="496"/>
      <c r="S387" s="496"/>
      <c r="T387" s="496"/>
      <c r="U387" s="496"/>
      <c r="V387" s="496"/>
      <c r="W387" s="496"/>
      <c r="X387" s="496"/>
      <c r="Y387" s="496"/>
      <c r="Z387" s="496"/>
      <c r="AA387" s="496"/>
      <c r="AB387" s="496"/>
      <c r="AC387" s="496"/>
      <c r="AD387" s="496"/>
      <c r="AE387" s="496"/>
      <c r="AF387" s="496"/>
      <c r="AG387" s="496"/>
      <c r="AH387" s="496"/>
      <c r="AI387" s="496"/>
      <c r="AJ387" s="496"/>
      <c r="AK387" s="496"/>
      <c r="AL387" s="496"/>
      <c r="AM387" s="496"/>
      <c r="AN387" s="496">
        <v>99</v>
      </c>
      <c r="AO387" s="496">
        <v>99</v>
      </c>
      <c r="AP387" s="496">
        <v>99</v>
      </c>
      <c r="AQ387" s="496">
        <v>99</v>
      </c>
      <c r="AR387" s="496"/>
      <c r="AS387" s="496"/>
      <c r="AT387" s="496"/>
      <c r="AU387" s="496"/>
    </row>
    <row r="388" spans="1:47">
      <c r="A388" s="496">
        <v>10</v>
      </c>
      <c r="B388" s="496">
        <v>18</v>
      </c>
      <c r="C388" s="496">
        <v>2022</v>
      </c>
      <c r="D388" s="496">
        <v>99</v>
      </c>
      <c r="E388" s="496">
        <v>99</v>
      </c>
      <c r="F388" s="496">
        <v>99</v>
      </c>
      <c r="G388" s="496">
        <v>99</v>
      </c>
      <c r="H388" s="496">
        <v>99</v>
      </c>
      <c r="I388" s="496">
        <v>99</v>
      </c>
      <c r="J388" s="496">
        <v>999</v>
      </c>
      <c r="K388" s="496">
        <v>12</v>
      </c>
      <c r="L388" s="496">
        <v>99</v>
      </c>
      <c r="M388" s="496">
        <v>99</v>
      </c>
      <c r="N388" s="496">
        <v>99</v>
      </c>
      <c r="O388" s="496">
        <v>99</v>
      </c>
      <c r="P388" s="496">
        <v>9999</v>
      </c>
      <c r="Q388" s="496"/>
      <c r="R388" s="496"/>
      <c r="S388" s="496"/>
      <c r="T388" s="496"/>
      <c r="U388" s="496"/>
      <c r="V388" s="496"/>
      <c r="W388" s="496"/>
      <c r="X388" s="496"/>
      <c r="Y388" s="496"/>
      <c r="Z388" s="496"/>
      <c r="AA388" s="496"/>
      <c r="AB388" s="496"/>
      <c r="AC388" s="496"/>
      <c r="AD388" s="496"/>
      <c r="AE388" s="496"/>
      <c r="AF388" s="496"/>
      <c r="AG388" s="496"/>
      <c r="AH388" s="496"/>
      <c r="AI388" s="496"/>
      <c r="AJ388" s="496"/>
      <c r="AK388" s="496"/>
      <c r="AL388" s="496"/>
      <c r="AM388" s="496"/>
      <c r="AN388" s="496">
        <v>99</v>
      </c>
      <c r="AO388" s="496">
        <v>99</v>
      </c>
      <c r="AP388" s="496">
        <v>99</v>
      </c>
      <c r="AQ388" s="496">
        <v>99</v>
      </c>
      <c r="AR388" s="496"/>
      <c r="AS388" s="496"/>
      <c r="AT388" s="496"/>
      <c r="AU388" s="496"/>
    </row>
    <row r="389" spans="1:47">
      <c r="A389" s="496">
        <v>11</v>
      </c>
      <c r="B389" s="496">
        <v>1</v>
      </c>
      <c r="C389" s="496">
        <v>2024</v>
      </c>
      <c r="D389" s="496">
        <v>99</v>
      </c>
      <c r="E389" s="496">
        <v>99</v>
      </c>
      <c r="F389" s="496">
        <v>99</v>
      </c>
      <c r="G389" s="496">
        <v>99</v>
      </c>
      <c r="H389" s="496">
        <v>99</v>
      </c>
      <c r="I389" s="496">
        <v>99</v>
      </c>
      <c r="J389" s="496">
        <v>999</v>
      </c>
      <c r="K389" s="496">
        <v>99</v>
      </c>
      <c r="L389" s="496">
        <v>1</v>
      </c>
      <c r="M389" s="496">
        <v>99</v>
      </c>
      <c r="N389" s="496">
        <v>99</v>
      </c>
      <c r="O389" s="496">
        <v>99</v>
      </c>
      <c r="P389" s="496">
        <v>9999</v>
      </c>
      <c r="Q389" s="496">
        <v>1</v>
      </c>
      <c r="R389" s="496">
        <v>2</v>
      </c>
      <c r="S389" s="496">
        <v>1</v>
      </c>
      <c r="T389" s="496">
        <v>4</v>
      </c>
      <c r="U389" s="496">
        <v>124.5</v>
      </c>
      <c r="V389" s="496">
        <v>0</v>
      </c>
      <c r="W389" s="496">
        <v>0</v>
      </c>
      <c r="X389" s="496">
        <v>0</v>
      </c>
      <c r="Y389" s="496">
        <v>5.3000000000003586</v>
      </c>
      <c r="Z389" s="496">
        <v>0</v>
      </c>
      <c r="AA389" s="496">
        <v>0</v>
      </c>
      <c r="AB389" s="496"/>
      <c r="AC389" s="496"/>
      <c r="AD389" s="496"/>
      <c r="AE389" s="496">
        <v>0.12330456226880392</v>
      </c>
      <c r="AF389" s="496">
        <v>6.19858010196042E-2</v>
      </c>
      <c r="AG389" s="496">
        <v>461.5</v>
      </c>
      <c r="AH389" s="496">
        <v>0</v>
      </c>
      <c r="AI389" s="496">
        <v>0</v>
      </c>
      <c r="AJ389" s="496">
        <v>4.5</v>
      </c>
      <c r="AK389" s="496">
        <v>100.00000000001768</v>
      </c>
      <c r="AL389" s="496"/>
      <c r="AM389" s="496"/>
      <c r="AN389" s="496">
        <v>99</v>
      </c>
      <c r="AO389" s="496">
        <v>99</v>
      </c>
      <c r="AP389" s="496">
        <v>99</v>
      </c>
      <c r="AQ389" s="496">
        <v>99</v>
      </c>
      <c r="AR389" s="496">
        <v>186</v>
      </c>
      <c r="AS389" s="496">
        <v>19.336578058198736</v>
      </c>
      <c r="AT389" s="496"/>
      <c r="AU389" s="496"/>
    </row>
    <row r="390" spans="1:47">
      <c r="A390" s="496">
        <v>11</v>
      </c>
      <c r="B390" s="496">
        <v>2</v>
      </c>
      <c r="C390" s="496">
        <v>2024</v>
      </c>
      <c r="D390" s="496">
        <v>99</v>
      </c>
      <c r="E390" s="496">
        <v>99</v>
      </c>
      <c r="F390" s="496">
        <v>99</v>
      </c>
      <c r="G390" s="496">
        <v>99</v>
      </c>
      <c r="H390" s="496">
        <v>99</v>
      </c>
      <c r="I390" s="496">
        <v>99</v>
      </c>
      <c r="J390" s="496">
        <v>999</v>
      </c>
      <c r="K390" s="496">
        <v>99</v>
      </c>
      <c r="L390" s="496">
        <v>2</v>
      </c>
      <c r="M390" s="496">
        <v>99</v>
      </c>
      <c r="N390" s="496">
        <v>99</v>
      </c>
      <c r="O390" s="496">
        <v>99</v>
      </c>
      <c r="P390" s="496">
        <v>9999</v>
      </c>
      <c r="Q390" s="496">
        <v>21</v>
      </c>
      <c r="R390" s="496">
        <v>51</v>
      </c>
      <c r="S390" s="496">
        <v>2</v>
      </c>
      <c r="T390" s="496">
        <v>4.2156862745098049</v>
      </c>
      <c r="U390" s="496">
        <v>171.76862745098043</v>
      </c>
      <c r="V390" s="496">
        <v>0</v>
      </c>
      <c r="W390" s="496">
        <v>5.882352941176471</v>
      </c>
      <c r="X390" s="496">
        <v>0</v>
      </c>
      <c r="Y390" s="496">
        <v>46.117409796642001</v>
      </c>
      <c r="Z390" s="496">
        <v>0</v>
      </c>
      <c r="AA390" s="496">
        <v>1.2573505523044235</v>
      </c>
      <c r="AB390" s="496"/>
      <c r="AC390" s="496">
        <v>4.7592861563251052</v>
      </c>
      <c r="AD390" s="496"/>
      <c r="AE390" s="496">
        <v>3.1442663378545004</v>
      </c>
      <c r="AF390" s="496">
        <v>2.1807550766744446</v>
      </c>
      <c r="AG390" s="496">
        <v>681.49019607843115</v>
      </c>
      <c r="AH390" s="496">
        <v>0</v>
      </c>
      <c r="AI390" s="496">
        <v>9.8039215686274535</v>
      </c>
      <c r="AJ390" s="496">
        <v>168.51768657383371</v>
      </c>
      <c r="AK390" s="496">
        <v>44.645487064528389</v>
      </c>
      <c r="AL390" s="496">
        <v>26.620034793326074</v>
      </c>
      <c r="AM390" s="496"/>
      <c r="AN390" s="496">
        <v>99</v>
      </c>
      <c r="AO390" s="496">
        <v>99</v>
      </c>
      <c r="AP390" s="496">
        <v>99</v>
      </c>
      <c r="AQ390" s="496">
        <v>99</v>
      </c>
      <c r="AR390" s="496">
        <v>196.29411764705881</v>
      </c>
      <c r="AS390" s="496">
        <v>22.058039915012849</v>
      </c>
      <c r="AT390" s="496"/>
      <c r="AU390" s="496"/>
    </row>
    <row r="391" spans="1:47">
      <c r="A391" s="496">
        <v>11</v>
      </c>
      <c r="B391" s="496">
        <v>3</v>
      </c>
      <c r="C391" s="496">
        <v>2024</v>
      </c>
      <c r="D391" s="496">
        <v>99</v>
      </c>
      <c r="E391" s="496">
        <v>99</v>
      </c>
      <c r="F391" s="496">
        <v>99</v>
      </c>
      <c r="G391" s="496">
        <v>99</v>
      </c>
      <c r="H391" s="496">
        <v>99</v>
      </c>
      <c r="I391" s="496">
        <v>99</v>
      </c>
      <c r="J391" s="496">
        <v>999</v>
      </c>
      <c r="K391" s="496">
        <v>99</v>
      </c>
      <c r="L391" s="496">
        <v>3</v>
      </c>
      <c r="M391" s="496">
        <v>99</v>
      </c>
      <c r="N391" s="496">
        <v>99</v>
      </c>
      <c r="O391" s="496">
        <v>99</v>
      </c>
      <c r="P391" s="496">
        <v>9999</v>
      </c>
      <c r="Q391" s="496">
        <v>119</v>
      </c>
      <c r="R391" s="496">
        <v>316</v>
      </c>
      <c r="S391" s="496">
        <v>3</v>
      </c>
      <c r="T391" s="496">
        <v>5.7816455696202516</v>
      </c>
      <c r="U391" s="496">
        <v>201.4658227848102</v>
      </c>
      <c r="V391" s="496">
        <v>0</v>
      </c>
      <c r="W391" s="496">
        <v>27.531645569620256</v>
      </c>
      <c r="X391" s="496">
        <v>0</v>
      </c>
      <c r="Y391" s="496">
        <v>53.064557973571723</v>
      </c>
      <c r="Z391" s="496">
        <v>0</v>
      </c>
      <c r="AA391" s="496">
        <v>1.4029056017935275</v>
      </c>
      <c r="AB391" s="496"/>
      <c r="AC391" s="496">
        <v>35.515517445978325</v>
      </c>
      <c r="AD391" s="496"/>
      <c r="AE391" s="496">
        <v>19.482120838471022</v>
      </c>
      <c r="AF391" s="496">
        <v>15.848250793057305</v>
      </c>
      <c r="AG391" s="496">
        <v>638.89841269841293</v>
      </c>
      <c r="AH391" s="496">
        <v>0</v>
      </c>
      <c r="AI391" s="496">
        <v>7.5949367088607556</v>
      </c>
      <c r="AJ391" s="496">
        <v>123.96257434705971</v>
      </c>
      <c r="AK391" s="496">
        <v>66.732076059277546</v>
      </c>
      <c r="AL391" s="496">
        <v>31.245319728464672</v>
      </c>
      <c r="AM391" s="496"/>
      <c r="AN391" s="496">
        <v>99</v>
      </c>
      <c r="AO391" s="496">
        <v>99</v>
      </c>
      <c r="AP391" s="496">
        <v>99</v>
      </c>
      <c r="AQ391" s="496">
        <v>99</v>
      </c>
      <c r="AR391" s="496">
        <v>197.72063492063495</v>
      </c>
      <c r="AS391" s="496">
        <v>25.335253947697996</v>
      </c>
      <c r="AT391" s="496"/>
      <c r="AU391" s="496"/>
    </row>
    <row r="392" spans="1:47">
      <c r="A392" s="496">
        <v>11</v>
      </c>
      <c r="B392" s="496">
        <v>4</v>
      </c>
      <c r="C392" s="496">
        <v>2024</v>
      </c>
      <c r="D392" s="496">
        <v>99</v>
      </c>
      <c r="E392" s="496">
        <v>99</v>
      </c>
      <c r="F392" s="496">
        <v>99</v>
      </c>
      <c r="G392" s="496">
        <v>99</v>
      </c>
      <c r="H392" s="496">
        <v>99</v>
      </c>
      <c r="I392" s="496">
        <v>99</v>
      </c>
      <c r="J392" s="496">
        <v>999</v>
      </c>
      <c r="K392" s="496">
        <v>99</v>
      </c>
      <c r="L392" s="496">
        <v>4</v>
      </c>
      <c r="M392" s="496">
        <v>99</v>
      </c>
      <c r="N392" s="496">
        <v>99</v>
      </c>
      <c r="O392" s="496">
        <v>99</v>
      </c>
      <c r="P392" s="496">
        <v>9999</v>
      </c>
      <c r="Q392" s="496">
        <v>190</v>
      </c>
      <c r="R392" s="496">
        <v>644</v>
      </c>
      <c r="S392" s="496">
        <v>4</v>
      </c>
      <c r="T392" s="496">
        <v>6.9409937888198758</v>
      </c>
      <c r="U392" s="496">
        <v>246.98478260869553</v>
      </c>
      <c r="V392" s="496">
        <v>0</v>
      </c>
      <c r="W392" s="496">
        <v>65.527950310559007</v>
      </c>
      <c r="X392" s="496">
        <v>1.3975155279503104</v>
      </c>
      <c r="Y392" s="496">
        <v>57.167862106887114</v>
      </c>
      <c r="Z392" s="496">
        <v>0</v>
      </c>
      <c r="AA392" s="496">
        <v>1.4085793931453487</v>
      </c>
      <c r="AB392" s="496"/>
      <c r="AC392" s="496">
        <v>24.574843579177404</v>
      </c>
      <c r="AD392" s="496"/>
      <c r="AE392" s="496">
        <v>39.704069050554871</v>
      </c>
      <c r="AF392" s="496">
        <v>39.595782874443373</v>
      </c>
      <c r="AG392" s="496">
        <v>665.54432348367038</v>
      </c>
      <c r="AH392" s="496">
        <v>0</v>
      </c>
      <c r="AI392" s="496">
        <v>16.149068322981361</v>
      </c>
      <c r="AJ392" s="496">
        <v>138.22809764257809</v>
      </c>
      <c r="AK392" s="496">
        <v>54.32008601301856</v>
      </c>
      <c r="AL392" s="496">
        <v>13.686127993241477</v>
      </c>
      <c r="AM392" s="496"/>
      <c r="AN392" s="496">
        <v>99</v>
      </c>
      <c r="AO392" s="496">
        <v>99</v>
      </c>
      <c r="AP392" s="496">
        <v>99</v>
      </c>
      <c r="AQ392" s="496">
        <v>99</v>
      </c>
      <c r="AR392" s="496">
        <v>204.27527216174187</v>
      </c>
      <c r="AS392" s="496">
        <v>28.392823902754181</v>
      </c>
      <c r="AT392" s="496"/>
      <c r="AU392" s="496"/>
    </row>
    <row r="393" spans="1:47">
      <c r="A393" s="496">
        <v>11</v>
      </c>
      <c r="B393" s="496">
        <v>5</v>
      </c>
      <c r="C393" s="496">
        <v>2024</v>
      </c>
      <c r="D393" s="496">
        <v>99</v>
      </c>
      <c r="E393" s="496">
        <v>99</v>
      </c>
      <c r="F393" s="496">
        <v>99</v>
      </c>
      <c r="G393" s="496">
        <v>99</v>
      </c>
      <c r="H393" s="496">
        <v>99</v>
      </c>
      <c r="I393" s="496">
        <v>99</v>
      </c>
      <c r="J393" s="496">
        <v>999</v>
      </c>
      <c r="K393" s="496">
        <v>99</v>
      </c>
      <c r="L393" s="496">
        <v>5</v>
      </c>
      <c r="M393" s="496">
        <v>99</v>
      </c>
      <c r="N393" s="496">
        <v>99</v>
      </c>
      <c r="O393" s="496">
        <v>99</v>
      </c>
      <c r="P393" s="496">
        <v>9999</v>
      </c>
      <c r="Q393" s="496">
        <v>146</v>
      </c>
      <c r="R393" s="496">
        <v>384</v>
      </c>
      <c r="S393" s="496">
        <v>5</v>
      </c>
      <c r="T393" s="496">
        <v>7.53125</v>
      </c>
      <c r="U393" s="496">
        <v>262.55078125000006</v>
      </c>
      <c r="V393" s="496">
        <v>0</v>
      </c>
      <c r="W393" s="496">
        <v>73.958333333333314</v>
      </c>
      <c r="X393" s="496">
        <v>10.677083333333336</v>
      </c>
      <c r="Y393" s="496">
        <v>68.267128874783211</v>
      </c>
      <c r="Z393" s="496">
        <v>0</v>
      </c>
      <c r="AA393" s="496">
        <v>1.6627231993028784</v>
      </c>
      <c r="AB393" s="496"/>
      <c r="AC393" s="496">
        <v>36.335209228679901</v>
      </c>
      <c r="AD393" s="496"/>
      <c r="AE393" s="496">
        <v>23.674475955610355</v>
      </c>
      <c r="AF393" s="496">
        <v>25.097901469461796</v>
      </c>
      <c r="AG393" s="496">
        <v>662.55497382198951</v>
      </c>
      <c r="AH393" s="496">
        <v>0</v>
      </c>
      <c r="AI393" s="496">
        <v>50.520833333333343</v>
      </c>
      <c r="AJ393" s="496">
        <v>162.86975126892796</v>
      </c>
      <c r="AK393" s="496">
        <v>50.796808960383423</v>
      </c>
      <c r="AL393" s="496">
        <v>25.917995424292631</v>
      </c>
      <c r="AM393" s="496"/>
      <c r="AN393" s="496">
        <v>99</v>
      </c>
      <c r="AO393" s="496">
        <v>99</v>
      </c>
      <c r="AP393" s="496">
        <v>99</v>
      </c>
      <c r="AQ393" s="496">
        <v>99</v>
      </c>
      <c r="AR393" s="496">
        <v>202.0130890052356</v>
      </c>
      <c r="AS393" s="496">
        <v>31.05492991070356</v>
      </c>
      <c r="AT393" s="496"/>
      <c r="AU393" s="496"/>
    </row>
    <row r="394" spans="1:47">
      <c r="A394" s="496">
        <v>11</v>
      </c>
      <c r="B394" s="496">
        <v>6</v>
      </c>
      <c r="C394" s="496">
        <v>2024</v>
      </c>
      <c r="D394" s="496">
        <v>99</v>
      </c>
      <c r="E394" s="496">
        <v>99</v>
      </c>
      <c r="F394" s="496">
        <v>99</v>
      </c>
      <c r="G394" s="496">
        <v>99</v>
      </c>
      <c r="H394" s="496">
        <v>99</v>
      </c>
      <c r="I394" s="496">
        <v>99</v>
      </c>
      <c r="J394" s="496">
        <v>999</v>
      </c>
      <c r="K394" s="496">
        <v>99</v>
      </c>
      <c r="L394" s="496">
        <v>6</v>
      </c>
      <c r="M394" s="496">
        <v>99</v>
      </c>
      <c r="N394" s="496">
        <v>99</v>
      </c>
      <c r="O394" s="496">
        <v>99</v>
      </c>
      <c r="P394" s="496">
        <v>9999</v>
      </c>
      <c r="Q394" s="496">
        <v>72</v>
      </c>
      <c r="R394" s="496">
        <v>146</v>
      </c>
      <c r="S394" s="496">
        <v>6</v>
      </c>
      <c r="T394" s="496">
        <v>7.9794520547945185</v>
      </c>
      <c r="U394" s="496">
        <v>287.69794520547953</v>
      </c>
      <c r="V394" s="496">
        <v>100</v>
      </c>
      <c r="W394" s="496">
        <v>76.712328767123282</v>
      </c>
      <c r="X394" s="496">
        <v>8.9041095890410951</v>
      </c>
      <c r="Y394" s="496">
        <v>54.057216604360335</v>
      </c>
      <c r="Z394" s="496">
        <v>0</v>
      </c>
      <c r="AA394" s="496">
        <v>1.8299980465675341</v>
      </c>
      <c r="AB394" s="496"/>
      <c r="AC394" s="496">
        <v>26.218901944243672</v>
      </c>
      <c r="AD394" s="496"/>
      <c r="AE394" s="496">
        <v>9.0012330456226888</v>
      </c>
      <c r="AF394" s="496">
        <v>10.456407178503424</v>
      </c>
      <c r="AG394" s="496">
        <v>661.84827586206893</v>
      </c>
      <c r="AH394" s="496">
        <v>0</v>
      </c>
      <c r="AI394" s="496">
        <v>91.095890410958873</v>
      </c>
      <c r="AJ394" s="496">
        <v>147.65263667715888</v>
      </c>
      <c r="AK394" s="496">
        <v>31.394040082443944</v>
      </c>
      <c r="AL394" s="496">
        <v>17.238429529854017</v>
      </c>
      <c r="AM394" s="496"/>
      <c r="AN394" s="496">
        <v>99</v>
      </c>
      <c r="AO394" s="496">
        <v>99</v>
      </c>
      <c r="AP394" s="496">
        <v>99</v>
      </c>
      <c r="AQ394" s="496">
        <v>99</v>
      </c>
      <c r="AR394" s="496">
        <v>204.02068965517236</v>
      </c>
      <c r="AS394" s="496">
        <v>33.524768173483352</v>
      </c>
      <c r="AT394" s="496"/>
      <c r="AU394" s="496"/>
    </row>
    <row r="395" spans="1:47">
      <c r="A395" s="496">
        <v>11</v>
      </c>
      <c r="B395" s="496">
        <v>7</v>
      </c>
      <c r="C395" s="496">
        <v>2024</v>
      </c>
      <c r="D395" s="496">
        <v>99</v>
      </c>
      <c r="E395" s="496">
        <v>99</v>
      </c>
      <c r="F395" s="496">
        <v>99</v>
      </c>
      <c r="G395" s="496">
        <v>99</v>
      </c>
      <c r="H395" s="496">
        <v>99</v>
      </c>
      <c r="I395" s="496">
        <v>99</v>
      </c>
      <c r="J395" s="496">
        <v>999</v>
      </c>
      <c r="K395" s="496">
        <v>99</v>
      </c>
      <c r="L395" s="496">
        <v>7</v>
      </c>
      <c r="M395" s="496">
        <v>99</v>
      </c>
      <c r="N395" s="496">
        <v>99</v>
      </c>
      <c r="O395" s="496">
        <v>99</v>
      </c>
      <c r="P395" s="496">
        <v>9999</v>
      </c>
      <c r="Q395" s="496">
        <v>29</v>
      </c>
      <c r="R395" s="496">
        <v>58</v>
      </c>
      <c r="S395" s="496">
        <v>7</v>
      </c>
      <c r="T395" s="496">
        <v>8.5862068965517224</v>
      </c>
      <c r="U395" s="496">
        <v>321.2224137931035</v>
      </c>
      <c r="V395" s="496">
        <v>100</v>
      </c>
      <c r="W395" s="496">
        <v>79.310344827586235</v>
      </c>
      <c r="X395" s="496">
        <v>25.862068965517246</v>
      </c>
      <c r="Y395" s="496">
        <v>60.349990838222418</v>
      </c>
      <c r="Z395" s="496">
        <v>0</v>
      </c>
      <c r="AA395" s="496">
        <v>2.2440302625550288</v>
      </c>
      <c r="AB395" s="496"/>
      <c r="AC395" s="496">
        <v>64.099048659632118</v>
      </c>
      <c r="AD395" s="496"/>
      <c r="AE395" s="496">
        <v>3.5758323057953154</v>
      </c>
      <c r="AF395" s="496">
        <v>4.6379568683379278</v>
      </c>
      <c r="AG395" s="496">
        <v>623.01724137931012</v>
      </c>
      <c r="AH395" s="496">
        <v>0</v>
      </c>
      <c r="AI395" s="496">
        <v>100</v>
      </c>
      <c r="AJ395" s="496">
        <v>104.39984333772586</v>
      </c>
      <c r="AK395" s="496">
        <v>56.158081001889563</v>
      </c>
      <c r="AL395" s="496">
        <v>48.413294580256625</v>
      </c>
      <c r="AM395" s="496"/>
      <c r="AN395" s="496">
        <v>99</v>
      </c>
      <c r="AO395" s="496">
        <v>99</v>
      </c>
      <c r="AP395" s="496">
        <v>99</v>
      </c>
      <c r="AQ395" s="496">
        <v>99</v>
      </c>
      <c r="AR395" s="496">
        <v>206.05172413793113</v>
      </c>
      <c r="AS395" s="496">
        <v>36.357850982266712</v>
      </c>
      <c r="AT395" s="496"/>
      <c r="AU395" s="496"/>
    </row>
    <row r="396" spans="1:47">
      <c r="A396" s="496">
        <v>11</v>
      </c>
      <c r="B396" s="496">
        <v>8</v>
      </c>
      <c r="C396" s="496">
        <v>2024</v>
      </c>
      <c r="D396" s="496">
        <v>99</v>
      </c>
      <c r="E396" s="496">
        <v>99</v>
      </c>
      <c r="F396" s="496">
        <v>99</v>
      </c>
      <c r="G396" s="496">
        <v>99</v>
      </c>
      <c r="H396" s="496">
        <v>99</v>
      </c>
      <c r="I396" s="496">
        <v>99</v>
      </c>
      <c r="J396" s="496">
        <v>999</v>
      </c>
      <c r="K396" s="496">
        <v>99</v>
      </c>
      <c r="L396" s="496">
        <v>8</v>
      </c>
      <c r="M396" s="496">
        <v>99</v>
      </c>
      <c r="N396" s="496">
        <v>99</v>
      </c>
      <c r="O396" s="496">
        <v>99</v>
      </c>
      <c r="P396" s="496">
        <v>9999</v>
      </c>
      <c r="Q396" s="496">
        <v>10</v>
      </c>
      <c r="R396" s="496">
        <v>17</v>
      </c>
      <c r="S396" s="496">
        <v>8</v>
      </c>
      <c r="T396" s="496">
        <v>9.4705882352941178</v>
      </c>
      <c r="U396" s="496">
        <v>402.49411764705906</v>
      </c>
      <c r="V396" s="496">
        <v>100</v>
      </c>
      <c r="W396" s="496">
        <v>82.352941176470608</v>
      </c>
      <c r="X396" s="496">
        <v>70.588235294117652</v>
      </c>
      <c r="Y396" s="496">
        <v>79.942607873606377</v>
      </c>
      <c r="Z396" s="496">
        <v>0</v>
      </c>
      <c r="AA396" s="496">
        <v>2.9529177407085005</v>
      </c>
      <c r="AB396" s="496"/>
      <c r="AC396" s="496">
        <v>60.236596400181007</v>
      </c>
      <c r="AD396" s="496"/>
      <c r="AE396" s="496">
        <v>1.0480887792848337</v>
      </c>
      <c r="AF396" s="496">
        <v>1.7033399393435338</v>
      </c>
      <c r="AG396" s="496">
        <v>736.17647058823525</v>
      </c>
      <c r="AH396" s="496">
        <v>0</v>
      </c>
      <c r="AI396" s="496">
        <v>94.117647058823522</v>
      </c>
      <c r="AJ396" s="496">
        <v>174.08930611956123</v>
      </c>
      <c r="AK396" s="496">
        <v>19.854642766636665</v>
      </c>
      <c r="AL396" s="496">
        <v>-3.3459733462165824</v>
      </c>
      <c r="AM396" s="496"/>
      <c r="AN396" s="496">
        <v>99</v>
      </c>
      <c r="AO396" s="496">
        <v>99</v>
      </c>
      <c r="AP396" s="496">
        <v>99</v>
      </c>
      <c r="AQ396" s="496">
        <v>99</v>
      </c>
      <c r="AR396" s="496">
        <v>216.52941176470597</v>
      </c>
      <c r="AS396" s="496">
        <v>39.23366780373776</v>
      </c>
      <c r="AT396" s="496"/>
      <c r="AU396" s="496"/>
    </row>
    <row r="397" spans="1:47">
      <c r="A397" s="496">
        <v>11</v>
      </c>
      <c r="B397" s="496">
        <v>9</v>
      </c>
      <c r="C397" s="496">
        <v>2024</v>
      </c>
      <c r="D397" s="496">
        <v>99</v>
      </c>
      <c r="E397" s="496">
        <v>99</v>
      </c>
      <c r="F397" s="496">
        <v>99</v>
      </c>
      <c r="G397" s="496">
        <v>99</v>
      </c>
      <c r="H397" s="496">
        <v>99</v>
      </c>
      <c r="I397" s="496">
        <v>99</v>
      </c>
      <c r="J397" s="496">
        <v>999</v>
      </c>
      <c r="K397" s="496">
        <v>99</v>
      </c>
      <c r="L397" s="496">
        <v>9</v>
      </c>
      <c r="M397" s="496">
        <v>99</v>
      </c>
      <c r="N397" s="496">
        <v>99</v>
      </c>
      <c r="O397" s="496">
        <v>99</v>
      </c>
      <c r="P397" s="496">
        <v>9999</v>
      </c>
      <c r="Q397" s="496">
        <v>4</v>
      </c>
      <c r="R397" s="496">
        <v>4</v>
      </c>
      <c r="S397" s="496">
        <v>9</v>
      </c>
      <c r="T397" s="496">
        <v>8.75</v>
      </c>
      <c r="U397" s="496">
        <v>419.4</v>
      </c>
      <c r="V397" s="496">
        <v>100</v>
      </c>
      <c r="W397" s="496">
        <v>100</v>
      </c>
      <c r="X397" s="496">
        <v>50</v>
      </c>
      <c r="Y397" s="496">
        <v>123.01158482029248</v>
      </c>
      <c r="Z397" s="496">
        <v>0</v>
      </c>
      <c r="AA397" s="496">
        <v>2.4874685927665499</v>
      </c>
      <c r="AB397" s="496"/>
      <c r="AC397" s="496">
        <v>78.295693838099311</v>
      </c>
      <c r="AD397" s="496"/>
      <c r="AE397" s="496">
        <v>0.24660912453760783</v>
      </c>
      <c r="AF397" s="496">
        <v>0.41761999915858639</v>
      </c>
      <c r="AG397" s="496">
        <v>631.75</v>
      </c>
      <c r="AH397" s="496">
        <v>0</v>
      </c>
      <c r="AI397" s="496">
        <v>100</v>
      </c>
      <c r="AJ397" s="496">
        <v>88.375265204693989</v>
      </c>
      <c r="AK397" s="496">
        <v>60.464219471186411</v>
      </c>
      <c r="AL397" s="496">
        <v>14.187054167609704</v>
      </c>
      <c r="AM397" s="496"/>
      <c r="AN397" s="496">
        <v>99</v>
      </c>
      <c r="AO397" s="496">
        <v>99</v>
      </c>
      <c r="AP397" s="496">
        <v>99</v>
      </c>
      <c r="AQ397" s="496">
        <v>99</v>
      </c>
      <c r="AR397" s="496">
        <v>213.75</v>
      </c>
      <c r="AS397" s="496">
        <v>41.908339611623347</v>
      </c>
      <c r="AT397" s="496"/>
      <c r="AU397" s="496"/>
    </row>
    <row r="398" spans="1:47">
      <c r="A398" s="496">
        <v>11</v>
      </c>
      <c r="B398" s="496">
        <v>10</v>
      </c>
      <c r="C398" s="496">
        <v>2024</v>
      </c>
      <c r="D398" s="496">
        <v>99</v>
      </c>
      <c r="E398" s="496">
        <v>99</v>
      </c>
      <c r="F398" s="496">
        <v>99</v>
      </c>
      <c r="G398" s="496">
        <v>99</v>
      </c>
      <c r="H398" s="496">
        <v>99</v>
      </c>
      <c r="I398" s="496">
        <v>99</v>
      </c>
      <c r="J398" s="496">
        <v>999</v>
      </c>
      <c r="K398" s="496">
        <v>99</v>
      </c>
      <c r="L398" s="496">
        <v>10</v>
      </c>
      <c r="M398" s="496">
        <v>99</v>
      </c>
      <c r="N398" s="496">
        <v>99</v>
      </c>
      <c r="O398" s="496">
        <v>99</v>
      </c>
      <c r="P398" s="496">
        <v>9999</v>
      </c>
      <c r="Q398" s="496"/>
      <c r="R398" s="496"/>
      <c r="S398" s="496"/>
      <c r="T398" s="496"/>
      <c r="U398" s="496"/>
      <c r="V398" s="496"/>
      <c r="W398" s="496"/>
      <c r="X398" s="496"/>
      <c r="Y398" s="496"/>
      <c r="Z398" s="496"/>
      <c r="AA398" s="496"/>
      <c r="AB398" s="496"/>
      <c r="AC398" s="496"/>
      <c r="AD398" s="496"/>
      <c r="AE398" s="496"/>
      <c r="AF398" s="496"/>
      <c r="AG398" s="496"/>
      <c r="AH398" s="496"/>
      <c r="AI398" s="496"/>
      <c r="AJ398" s="496"/>
      <c r="AK398" s="496"/>
      <c r="AL398" s="496"/>
      <c r="AM398" s="496"/>
      <c r="AN398" s="496">
        <v>99</v>
      </c>
      <c r="AO398" s="496">
        <v>99</v>
      </c>
      <c r="AP398" s="496">
        <v>99</v>
      </c>
      <c r="AQ398" s="496">
        <v>99</v>
      </c>
      <c r="AR398" s="496"/>
      <c r="AS398" s="496"/>
      <c r="AT398" s="496"/>
      <c r="AU398" s="496"/>
    </row>
    <row r="399" spans="1:47">
      <c r="A399" s="496">
        <v>11</v>
      </c>
      <c r="B399" s="496">
        <v>11</v>
      </c>
      <c r="C399" s="496">
        <v>2024</v>
      </c>
      <c r="D399" s="496">
        <v>99</v>
      </c>
      <c r="E399" s="496">
        <v>99</v>
      </c>
      <c r="F399" s="496">
        <v>99</v>
      </c>
      <c r="G399" s="496">
        <v>99</v>
      </c>
      <c r="H399" s="496">
        <v>99</v>
      </c>
      <c r="I399" s="496">
        <v>99</v>
      </c>
      <c r="J399" s="496">
        <v>999</v>
      </c>
      <c r="K399" s="496">
        <v>99</v>
      </c>
      <c r="L399" s="496">
        <v>11</v>
      </c>
      <c r="M399" s="496">
        <v>99</v>
      </c>
      <c r="N399" s="496">
        <v>99</v>
      </c>
      <c r="O399" s="496">
        <v>99</v>
      </c>
      <c r="P399" s="496">
        <v>9999</v>
      </c>
      <c r="Q399" s="496"/>
      <c r="R399" s="496"/>
      <c r="S399" s="496"/>
      <c r="T399" s="496"/>
      <c r="U399" s="496"/>
      <c r="V399" s="496"/>
      <c r="W399" s="496"/>
      <c r="X399" s="496"/>
      <c r="Y399" s="496"/>
      <c r="Z399" s="496"/>
      <c r="AA399" s="496"/>
      <c r="AB399" s="496"/>
      <c r="AC399" s="496"/>
      <c r="AD399" s="496"/>
      <c r="AE399" s="496"/>
      <c r="AF399" s="496"/>
      <c r="AG399" s="496"/>
      <c r="AH399" s="496"/>
      <c r="AI399" s="496"/>
      <c r="AJ399" s="496"/>
      <c r="AK399" s="496"/>
      <c r="AL399" s="496"/>
      <c r="AM399" s="496"/>
      <c r="AN399" s="496">
        <v>99</v>
      </c>
      <c r="AO399" s="496">
        <v>99</v>
      </c>
      <c r="AP399" s="496">
        <v>99</v>
      </c>
      <c r="AQ399" s="496">
        <v>99</v>
      </c>
      <c r="AR399" s="496"/>
      <c r="AS399" s="496"/>
      <c r="AT399" s="496"/>
      <c r="AU399" s="496"/>
    </row>
    <row r="400" spans="1:47">
      <c r="A400" s="496">
        <v>11</v>
      </c>
      <c r="B400" s="496">
        <v>12</v>
      </c>
      <c r="C400" s="496">
        <v>2024</v>
      </c>
      <c r="D400" s="496">
        <v>99</v>
      </c>
      <c r="E400" s="496">
        <v>99</v>
      </c>
      <c r="F400" s="496">
        <v>99</v>
      </c>
      <c r="G400" s="496">
        <v>99</v>
      </c>
      <c r="H400" s="496">
        <v>99</v>
      </c>
      <c r="I400" s="496">
        <v>99</v>
      </c>
      <c r="J400" s="496">
        <v>999</v>
      </c>
      <c r="K400" s="496">
        <v>99</v>
      </c>
      <c r="L400" s="496">
        <v>12</v>
      </c>
      <c r="M400" s="496">
        <v>99</v>
      </c>
      <c r="N400" s="496">
        <v>99</v>
      </c>
      <c r="O400" s="496">
        <v>99</v>
      </c>
      <c r="P400" s="496">
        <v>9999</v>
      </c>
      <c r="Q400" s="496"/>
      <c r="R400" s="496"/>
      <c r="S400" s="496"/>
      <c r="T400" s="496"/>
      <c r="U400" s="496"/>
      <c r="V400" s="496"/>
      <c r="W400" s="496"/>
      <c r="X400" s="496"/>
      <c r="Y400" s="496"/>
      <c r="Z400" s="496"/>
      <c r="AA400" s="496"/>
      <c r="AB400" s="496"/>
      <c r="AC400" s="496"/>
      <c r="AD400" s="496"/>
      <c r="AE400" s="496"/>
      <c r="AF400" s="496"/>
      <c r="AG400" s="496"/>
      <c r="AH400" s="496"/>
      <c r="AI400" s="496"/>
      <c r="AJ400" s="496"/>
      <c r="AK400" s="496"/>
      <c r="AL400" s="496"/>
      <c r="AM400" s="496"/>
      <c r="AN400" s="496">
        <v>99</v>
      </c>
      <c r="AO400" s="496">
        <v>99</v>
      </c>
      <c r="AP400" s="496">
        <v>99</v>
      </c>
      <c r="AQ400" s="496">
        <v>99</v>
      </c>
      <c r="AR400" s="496"/>
      <c r="AS400" s="496"/>
      <c r="AT400" s="496"/>
      <c r="AU400" s="496"/>
    </row>
    <row r="401" spans="1:47">
      <c r="A401" s="496">
        <v>11</v>
      </c>
      <c r="B401" s="496">
        <v>13</v>
      </c>
      <c r="C401" s="496">
        <v>2024</v>
      </c>
      <c r="D401" s="496">
        <v>99</v>
      </c>
      <c r="E401" s="496">
        <v>99</v>
      </c>
      <c r="F401" s="496">
        <v>99</v>
      </c>
      <c r="G401" s="496">
        <v>99</v>
      </c>
      <c r="H401" s="496">
        <v>99</v>
      </c>
      <c r="I401" s="496">
        <v>99</v>
      </c>
      <c r="J401" s="496">
        <v>999</v>
      </c>
      <c r="K401" s="496">
        <v>99</v>
      </c>
      <c r="L401" s="496">
        <v>13</v>
      </c>
      <c r="M401" s="496">
        <v>99</v>
      </c>
      <c r="N401" s="496">
        <v>99</v>
      </c>
      <c r="O401" s="496">
        <v>99</v>
      </c>
      <c r="P401" s="496">
        <v>9999</v>
      </c>
      <c r="Q401" s="496"/>
      <c r="R401" s="496"/>
      <c r="S401" s="496"/>
      <c r="T401" s="496"/>
      <c r="U401" s="496"/>
      <c r="V401" s="496"/>
      <c r="W401" s="496"/>
      <c r="X401" s="496"/>
      <c r="Y401" s="496"/>
      <c r="Z401" s="496"/>
      <c r="AA401" s="496"/>
      <c r="AB401" s="496"/>
      <c r="AC401" s="496"/>
      <c r="AD401" s="496"/>
      <c r="AE401" s="496"/>
      <c r="AF401" s="496"/>
      <c r="AG401" s="496"/>
      <c r="AH401" s="496"/>
      <c r="AI401" s="496"/>
      <c r="AJ401" s="496"/>
      <c r="AK401" s="496"/>
      <c r="AL401" s="496"/>
      <c r="AM401" s="496"/>
      <c r="AN401" s="496">
        <v>99</v>
      </c>
      <c r="AO401" s="496">
        <v>99</v>
      </c>
      <c r="AP401" s="496">
        <v>99</v>
      </c>
      <c r="AQ401" s="496">
        <v>99</v>
      </c>
      <c r="AR401" s="496"/>
      <c r="AS401" s="496"/>
      <c r="AT401" s="496"/>
      <c r="AU401" s="496"/>
    </row>
    <row r="402" spans="1:47">
      <c r="A402" s="496">
        <v>11</v>
      </c>
      <c r="B402" s="496">
        <v>14</v>
      </c>
      <c r="C402" s="496">
        <v>2024</v>
      </c>
      <c r="D402" s="496">
        <v>99</v>
      </c>
      <c r="E402" s="496">
        <v>99</v>
      </c>
      <c r="F402" s="496">
        <v>99</v>
      </c>
      <c r="G402" s="496">
        <v>99</v>
      </c>
      <c r="H402" s="496">
        <v>99</v>
      </c>
      <c r="I402" s="496">
        <v>99</v>
      </c>
      <c r="J402" s="496">
        <v>999</v>
      </c>
      <c r="K402" s="496">
        <v>99</v>
      </c>
      <c r="L402" s="496">
        <v>14</v>
      </c>
      <c r="M402" s="496">
        <v>99</v>
      </c>
      <c r="N402" s="496">
        <v>99</v>
      </c>
      <c r="O402" s="496">
        <v>99</v>
      </c>
      <c r="P402" s="496">
        <v>9999</v>
      </c>
      <c r="Q402" s="496"/>
      <c r="R402" s="496"/>
      <c r="S402" s="496"/>
      <c r="T402" s="496"/>
      <c r="U402" s="496"/>
      <c r="V402" s="496"/>
      <c r="W402" s="496"/>
      <c r="X402" s="496"/>
      <c r="Y402" s="496"/>
      <c r="Z402" s="496"/>
      <c r="AA402" s="496"/>
      <c r="AB402" s="496"/>
      <c r="AC402" s="496"/>
      <c r="AD402" s="496"/>
      <c r="AE402" s="496"/>
      <c r="AF402" s="496"/>
      <c r="AG402" s="496"/>
      <c r="AH402" s="496"/>
      <c r="AI402" s="496"/>
      <c r="AJ402" s="496"/>
      <c r="AK402" s="496"/>
      <c r="AL402" s="496"/>
      <c r="AM402" s="496"/>
      <c r="AN402" s="496">
        <v>99</v>
      </c>
      <c r="AO402" s="496">
        <v>99</v>
      </c>
      <c r="AP402" s="496">
        <v>99</v>
      </c>
      <c r="AQ402" s="496">
        <v>99</v>
      </c>
      <c r="AR402" s="496"/>
      <c r="AS402" s="496"/>
      <c r="AT402" s="496"/>
      <c r="AU402" s="496"/>
    </row>
    <row r="403" spans="1:47">
      <c r="A403" s="496">
        <v>11</v>
      </c>
      <c r="B403" s="496">
        <v>15</v>
      </c>
      <c r="C403" s="496">
        <v>2024</v>
      </c>
      <c r="D403" s="496">
        <v>99</v>
      </c>
      <c r="E403" s="496">
        <v>99</v>
      </c>
      <c r="F403" s="496">
        <v>99</v>
      </c>
      <c r="G403" s="496">
        <v>99</v>
      </c>
      <c r="H403" s="496">
        <v>99</v>
      </c>
      <c r="I403" s="496">
        <v>99</v>
      </c>
      <c r="J403" s="496">
        <v>999</v>
      </c>
      <c r="K403" s="496">
        <v>99</v>
      </c>
      <c r="L403" s="496">
        <v>15</v>
      </c>
      <c r="M403" s="496">
        <v>99</v>
      </c>
      <c r="N403" s="496">
        <v>99</v>
      </c>
      <c r="O403" s="496">
        <v>99</v>
      </c>
      <c r="P403" s="496">
        <v>9999</v>
      </c>
      <c r="Q403" s="496"/>
      <c r="R403" s="496"/>
      <c r="S403" s="496"/>
      <c r="T403" s="496"/>
      <c r="U403" s="496"/>
      <c r="V403" s="496"/>
      <c r="W403" s="496"/>
      <c r="X403" s="496"/>
      <c r="Y403" s="496"/>
      <c r="Z403" s="496"/>
      <c r="AA403" s="496"/>
      <c r="AB403" s="496"/>
      <c r="AC403" s="496"/>
      <c r="AD403" s="496"/>
      <c r="AE403" s="496"/>
      <c r="AF403" s="496"/>
      <c r="AG403" s="496"/>
      <c r="AH403" s="496"/>
      <c r="AI403" s="496"/>
      <c r="AJ403" s="496"/>
      <c r="AK403" s="496"/>
      <c r="AL403" s="496"/>
      <c r="AM403" s="496"/>
      <c r="AN403" s="496">
        <v>99</v>
      </c>
      <c r="AO403" s="496">
        <v>99</v>
      </c>
      <c r="AP403" s="496">
        <v>99</v>
      </c>
      <c r="AQ403" s="496">
        <v>99</v>
      </c>
      <c r="AR403" s="496"/>
      <c r="AS403" s="496"/>
      <c r="AT403" s="496"/>
      <c r="AU403" s="496"/>
    </row>
    <row r="404" spans="1:47" s="480" customFormat="1">
      <c r="A404" s="496">
        <v>11</v>
      </c>
      <c r="B404" s="496">
        <v>16</v>
      </c>
      <c r="C404" s="496">
        <v>2024</v>
      </c>
      <c r="D404" s="496">
        <v>99</v>
      </c>
      <c r="E404" s="496">
        <v>99</v>
      </c>
      <c r="F404" s="496">
        <v>99</v>
      </c>
      <c r="G404" s="496">
        <v>99</v>
      </c>
      <c r="H404" s="496">
        <v>99</v>
      </c>
      <c r="I404" s="496">
        <v>99</v>
      </c>
      <c r="J404" s="496">
        <v>999</v>
      </c>
      <c r="K404" s="496">
        <v>99</v>
      </c>
      <c r="L404" s="496">
        <v>99</v>
      </c>
      <c r="M404" s="496">
        <v>99</v>
      </c>
      <c r="N404" s="496">
        <v>99</v>
      </c>
      <c r="O404" s="496">
        <v>99</v>
      </c>
      <c r="P404" s="496">
        <v>9999</v>
      </c>
      <c r="Q404" s="496"/>
      <c r="R404" s="496"/>
      <c r="S404" s="496"/>
      <c r="T404" s="496"/>
      <c r="U404" s="496"/>
      <c r="V404" s="496"/>
      <c r="W404" s="496"/>
      <c r="X404" s="496"/>
      <c r="Y404" s="496"/>
      <c r="Z404" s="496"/>
      <c r="AA404" s="496"/>
      <c r="AB404" s="496"/>
      <c r="AC404" s="496"/>
      <c r="AD404" s="496"/>
      <c r="AE404" s="496"/>
      <c r="AF404" s="496"/>
      <c r="AG404" s="496"/>
      <c r="AH404" s="496"/>
      <c r="AI404" s="496"/>
      <c r="AJ404" s="496"/>
      <c r="AK404" s="496"/>
      <c r="AL404" s="496"/>
      <c r="AM404" s="496"/>
      <c r="AN404" s="496">
        <v>99</v>
      </c>
      <c r="AO404" s="496">
        <v>99</v>
      </c>
      <c r="AP404" s="496">
        <v>99</v>
      </c>
      <c r="AQ404" s="496">
        <v>99</v>
      </c>
      <c r="AR404" s="496"/>
      <c r="AS404" s="496"/>
      <c r="AT404" s="496"/>
      <c r="AU404" s="496"/>
    </row>
    <row r="405" spans="1:47">
      <c r="A405" s="496">
        <v>11</v>
      </c>
      <c r="B405" s="496">
        <v>17</v>
      </c>
      <c r="C405" s="496">
        <v>2023</v>
      </c>
      <c r="D405" s="496">
        <v>99</v>
      </c>
      <c r="E405" s="496">
        <v>99</v>
      </c>
      <c r="F405" s="496">
        <v>99</v>
      </c>
      <c r="G405" s="496">
        <v>99</v>
      </c>
      <c r="H405" s="496">
        <v>99</v>
      </c>
      <c r="I405" s="496">
        <v>99</v>
      </c>
      <c r="J405" s="496">
        <v>999</v>
      </c>
      <c r="K405" s="496">
        <v>99</v>
      </c>
      <c r="L405" s="496">
        <v>1</v>
      </c>
      <c r="M405" s="496">
        <v>99</v>
      </c>
      <c r="N405" s="496">
        <v>99</v>
      </c>
      <c r="O405" s="496">
        <v>99</v>
      </c>
      <c r="P405" s="496">
        <v>9999</v>
      </c>
      <c r="Q405" s="496">
        <v>2</v>
      </c>
      <c r="R405" s="496">
        <v>2</v>
      </c>
      <c r="S405" s="496">
        <v>1</v>
      </c>
      <c r="T405" s="496">
        <v>3.5</v>
      </c>
      <c r="U405" s="496">
        <v>142.70000000000002</v>
      </c>
      <c r="V405" s="496">
        <v>0</v>
      </c>
      <c r="W405" s="496">
        <v>0</v>
      </c>
      <c r="X405" s="496">
        <v>0</v>
      </c>
      <c r="Y405" s="496">
        <v>34.099999999999959</v>
      </c>
      <c r="Z405" s="496">
        <v>0</v>
      </c>
      <c r="AA405" s="496">
        <v>0.5</v>
      </c>
      <c r="AB405" s="496"/>
      <c r="AC405" s="496">
        <v>99.999999999999815</v>
      </c>
      <c r="AD405" s="496"/>
      <c r="AE405" s="496">
        <v>0.11661807580174922</v>
      </c>
      <c r="AF405" s="496">
        <v>6.5702145057628683E-2</v>
      </c>
      <c r="AG405" s="496">
        <v>1074.5</v>
      </c>
      <c r="AH405" s="496">
        <v>0</v>
      </c>
      <c r="AI405" s="496">
        <v>0</v>
      </c>
      <c r="AJ405" s="496">
        <v>317.5</v>
      </c>
      <c r="AK405" s="496">
        <v>-100.00000000000011</v>
      </c>
      <c r="AL405" s="496">
        <v>-100</v>
      </c>
      <c r="AM405" s="496"/>
      <c r="AN405" s="496">
        <v>99</v>
      </c>
      <c r="AO405" s="496">
        <v>99</v>
      </c>
      <c r="AP405" s="496">
        <v>99</v>
      </c>
      <c r="AQ405" s="496">
        <v>99</v>
      </c>
      <c r="AR405" s="496">
        <v>190.5</v>
      </c>
      <c r="AS405" s="496">
        <v>20.292850816506871</v>
      </c>
      <c r="AT405" s="496"/>
      <c r="AU405" s="496"/>
    </row>
    <row r="406" spans="1:47">
      <c r="A406" s="496">
        <v>11</v>
      </c>
      <c r="B406" s="496">
        <v>18</v>
      </c>
      <c r="C406" s="496">
        <v>2023</v>
      </c>
      <c r="D406" s="496">
        <v>99</v>
      </c>
      <c r="E406" s="496">
        <v>99</v>
      </c>
      <c r="F406" s="496">
        <v>99</v>
      </c>
      <c r="G406" s="496">
        <v>99</v>
      </c>
      <c r="H406" s="496">
        <v>99</v>
      </c>
      <c r="I406" s="496">
        <v>99</v>
      </c>
      <c r="J406" s="496">
        <v>999</v>
      </c>
      <c r="K406" s="496">
        <v>99</v>
      </c>
      <c r="L406" s="496">
        <v>2</v>
      </c>
      <c r="M406" s="496">
        <v>99</v>
      </c>
      <c r="N406" s="496">
        <v>99</v>
      </c>
      <c r="O406" s="496">
        <v>99</v>
      </c>
      <c r="P406" s="496">
        <v>9999</v>
      </c>
      <c r="Q406" s="496">
        <v>23</v>
      </c>
      <c r="R406" s="496">
        <v>66</v>
      </c>
      <c r="S406" s="496">
        <v>2</v>
      </c>
      <c r="T406" s="496">
        <v>4.3787878787878789</v>
      </c>
      <c r="U406" s="496">
        <v>189.98030303030305</v>
      </c>
      <c r="V406" s="496">
        <v>0</v>
      </c>
      <c r="W406" s="496">
        <v>9.0909090909090917</v>
      </c>
      <c r="X406" s="496">
        <v>0</v>
      </c>
      <c r="Y406" s="496">
        <v>44.731191136769723</v>
      </c>
      <c r="Z406" s="496">
        <v>0</v>
      </c>
      <c r="AA406" s="496">
        <v>1.3230491815585597</v>
      </c>
      <c r="AB406" s="496"/>
      <c r="AC406" s="496">
        <v>20.314792826449043</v>
      </c>
      <c r="AD406" s="496"/>
      <c r="AE406" s="496">
        <v>3.848396501457727</v>
      </c>
      <c r="AF406" s="496">
        <v>2.8865433995588257</v>
      </c>
      <c r="AG406" s="496">
        <v>830.56923076923101</v>
      </c>
      <c r="AH406" s="496">
        <v>0</v>
      </c>
      <c r="AI406" s="496">
        <v>1.5151515151515151</v>
      </c>
      <c r="AJ406" s="496">
        <v>219.64215437008284</v>
      </c>
      <c r="AK406" s="496">
        <v>84.636609421140719</v>
      </c>
      <c r="AL406" s="496">
        <v>18.452063639135329</v>
      </c>
      <c r="AM406" s="496"/>
      <c r="AN406" s="496">
        <v>99</v>
      </c>
      <c r="AO406" s="496">
        <v>99</v>
      </c>
      <c r="AP406" s="496">
        <v>99</v>
      </c>
      <c r="AQ406" s="496">
        <v>99</v>
      </c>
      <c r="AR406" s="496">
        <v>200.86153846153843</v>
      </c>
      <c r="AS406" s="496">
        <v>22.971550547470592</v>
      </c>
      <c r="AT406" s="496"/>
      <c r="AU406" s="496"/>
    </row>
    <row r="407" spans="1:47">
      <c r="A407" s="496">
        <v>11</v>
      </c>
      <c r="B407" s="496">
        <v>19</v>
      </c>
      <c r="C407" s="496">
        <v>2023</v>
      </c>
      <c r="D407" s="496">
        <v>99</v>
      </c>
      <c r="E407" s="496">
        <v>99</v>
      </c>
      <c r="F407" s="496">
        <v>99</v>
      </c>
      <c r="G407" s="496">
        <v>99</v>
      </c>
      <c r="H407" s="496">
        <v>99</v>
      </c>
      <c r="I407" s="496">
        <v>99</v>
      </c>
      <c r="J407" s="496">
        <v>999</v>
      </c>
      <c r="K407" s="496">
        <v>99</v>
      </c>
      <c r="L407" s="496">
        <v>3</v>
      </c>
      <c r="M407" s="496">
        <v>99</v>
      </c>
      <c r="N407" s="496">
        <v>99</v>
      </c>
      <c r="O407" s="496">
        <v>99</v>
      </c>
      <c r="P407" s="496">
        <v>9999</v>
      </c>
      <c r="Q407" s="496">
        <v>124</v>
      </c>
      <c r="R407" s="496">
        <v>368</v>
      </c>
      <c r="S407" s="496">
        <v>3</v>
      </c>
      <c r="T407" s="496">
        <v>5.7173913043478253</v>
      </c>
      <c r="U407" s="496">
        <v>215.59999999999997</v>
      </c>
      <c r="V407" s="496">
        <v>0</v>
      </c>
      <c r="W407" s="496">
        <v>26.086956521739129</v>
      </c>
      <c r="X407" s="496">
        <v>0</v>
      </c>
      <c r="Y407" s="496">
        <v>49.649615787295723</v>
      </c>
      <c r="Z407" s="496">
        <v>0</v>
      </c>
      <c r="AA407" s="496">
        <v>1.317326731090706</v>
      </c>
      <c r="AB407" s="496"/>
      <c r="AC407" s="496">
        <v>26.694138945602568</v>
      </c>
      <c r="AD407" s="496"/>
      <c r="AE407" s="496">
        <v>21.457725947521872</v>
      </c>
      <c r="AF407" s="496">
        <v>18.265104241724963</v>
      </c>
      <c r="AG407" s="496">
        <v>683.11506849315083</v>
      </c>
      <c r="AH407" s="496">
        <v>0.27173913043478259</v>
      </c>
      <c r="AI407" s="496">
        <v>2.7173913043478262</v>
      </c>
      <c r="AJ407" s="496">
        <v>182.65455956286695</v>
      </c>
      <c r="AK407" s="496">
        <v>66.440428293557844</v>
      </c>
      <c r="AL407" s="496">
        <v>13.00180789120331</v>
      </c>
      <c r="AM407" s="496"/>
      <c r="AN407" s="496">
        <v>99</v>
      </c>
      <c r="AO407" s="496">
        <v>99</v>
      </c>
      <c r="AP407" s="496">
        <v>99</v>
      </c>
      <c r="AQ407" s="496">
        <v>99</v>
      </c>
      <c r="AR407" s="496">
        <v>202.56986301369861</v>
      </c>
      <c r="AS407" s="496">
        <v>25.474841223264608</v>
      </c>
      <c r="AT407" s="496"/>
      <c r="AU407" s="496"/>
    </row>
    <row r="408" spans="1:47">
      <c r="A408" s="496">
        <v>11</v>
      </c>
      <c r="B408" s="496">
        <v>20</v>
      </c>
      <c r="C408" s="496">
        <v>2023</v>
      </c>
      <c r="D408" s="496">
        <v>99</v>
      </c>
      <c r="E408" s="496">
        <v>99</v>
      </c>
      <c r="F408" s="496">
        <v>99</v>
      </c>
      <c r="G408" s="496">
        <v>99</v>
      </c>
      <c r="H408" s="496">
        <v>99</v>
      </c>
      <c r="I408" s="496">
        <v>99</v>
      </c>
      <c r="J408" s="496">
        <v>999</v>
      </c>
      <c r="K408" s="496">
        <v>99</v>
      </c>
      <c r="L408" s="496">
        <v>4</v>
      </c>
      <c r="M408" s="496">
        <v>99</v>
      </c>
      <c r="N408" s="496">
        <v>99</v>
      </c>
      <c r="O408" s="496">
        <v>99</v>
      </c>
      <c r="P408" s="496">
        <v>9999</v>
      </c>
      <c r="Q408" s="496">
        <v>185</v>
      </c>
      <c r="R408" s="496">
        <v>644</v>
      </c>
      <c r="S408" s="496">
        <v>4</v>
      </c>
      <c r="T408" s="496">
        <v>7.0512422360248435</v>
      </c>
      <c r="U408" s="496">
        <v>253.08649068322961</v>
      </c>
      <c r="V408" s="496">
        <v>0</v>
      </c>
      <c r="W408" s="496">
        <v>67.85714285714289</v>
      </c>
      <c r="X408" s="496">
        <v>0.93167701863354069</v>
      </c>
      <c r="Y408" s="496">
        <v>53.332408202738051</v>
      </c>
      <c r="Z408" s="496">
        <v>0</v>
      </c>
      <c r="AA408" s="496">
        <v>1.426952735385294</v>
      </c>
      <c r="AB408" s="496"/>
      <c r="AC408" s="496">
        <v>31.59656470024818</v>
      </c>
      <c r="AD408" s="496"/>
      <c r="AE408" s="496">
        <v>37.551020408163261</v>
      </c>
      <c r="AF408" s="496">
        <v>37.52151894887615</v>
      </c>
      <c r="AG408" s="496">
        <v>653.83359497645199</v>
      </c>
      <c r="AH408" s="496">
        <v>0</v>
      </c>
      <c r="AI408" s="496">
        <v>8.2298136645962714</v>
      </c>
      <c r="AJ408" s="496">
        <v>130.33561532957873</v>
      </c>
      <c r="AK408" s="496">
        <v>58.386929576461682</v>
      </c>
      <c r="AL408" s="496">
        <v>33.265535033735979</v>
      </c>
      <c r="AM408" s="496"/>
      <c r="AN408" s="496">
        <v>99</v>
      </c>
      <c r="AO408" s="496">
        <v>99</v>
      </c>
      <c r="AP408" s="496">
        <v>99</v>
      </c>
      <c r="AQ408" s="496">
        <v>99</v>
      </c>
      <c r="AR408" s="496">
        <v>205.99843014128723</v>
      </c>
      <c r="AS408" s="496">
        <v>28.504895482008223</v>
      </c>
      <c r="AT408" s="496"/>
      <c r="AU408" s="496"/>
    </row>
    <row r="409" spans="1:47">
      <c r="A409" s="496">
        <v>11</v>
      </c>
      <c r="B409" s="496">
        <v>21</v>
      </c>
      <c r="C409" s="496">
        <v>2023</v>
      </c>
      <c r="D409" s="496">
        <v>99</v>
      </c>
      <c r="E409" s="496">
        <v>99</v>
      </c>
      <c r="F409" s="496">
        <v>99</v>
      </c>
      <c r="G409" s="496">
        <v>99</v>
      </c>
      <c r="H409" s="496">
        <v>99</v>
      </c>
      <c r="I409" s="496">
        <v>99</v>
      </c>
      <c r="J409" s="496">
        <v>999</v>
      </c>
      <c r="K409" s="496">
        <v>99</v>
      </c>
      <c r="L409" s="496">
        <v>5</v>
      </c>
      <c r="M409" s="496">
        <v>99</v>
      </c>
      <c r="N409" s="496">
        <v>99</v>
      </c>
      <c r="O409" s="496">
        <v>99</v>
      </c>
      <c r="P409" s="496">
        <v>9999</v>
      </c>
      <c r="Q409" s="496">
        <v>157</v>
      </c>
      <c r="R409" s="496">
        <v>372</v>
      </c>
      <c r="S409" s="496">
        <v>5</v>
      </c>
      <c r="T409" s="496">
        <v>7.7016129032258061</v>
      </c>
      <c r="U409" s="496">
        <v>264.6497311827959</v>
      </c>
      <c r="V409" s="496">
        <v>0</v>
      </c>
      <c r="W409" s="496">
        <v>83.870967741935488</v>
      </c>
      <c r="X409" s="496">
        <v>6.9892473118279579</v>
      </c>
      <c r="Y409" s="496">
        <v>69.754257394505075</v>
      </c>
      <c r="Z409" s="496">
        <v>0</v>
      </c>
      <c r="AA409" s="496">
        <v>1.4571653069835679</v>
      </c>
      <c r="AB409" s="496"/>
      <c r="AC409" s="496">
        <v>25.024532721445254</v>
      </c>
      <c r="AD409" s="496"/>
      <c r="AE409" s="496">
        <v>21.690962099125365</v>
      </c>
      <c r="AF409" s="496">
        <v>22.664178242046351</v>
      </c>
      <c r="AG409" s="496">
        <v>664.46070460704618</v>
      </c>
      <c r="AH409" s="496">
        <v>0.26881720430107531</v>
      </c>
      <c r="AI409" s="496">
        <v>47.311827956989248</v>
      </c>
      <c r="AJ409" s="496">
        <v>135.84663439507199</v>
      </c>
      <c r="AK409" s="496">
        <v>36.45841572028796</v>
      </c>
      <c r="AL409" s="496">
        <v>15.545905408174876</v>
      </c>
      <c r="AM409" s="496"/>
      <c r="AN409" s="496">
        <v>99</v>
      </c>
      <c r="AO409" s="496">
        <v>99</v>
      </c>
      <c r="AP409" s="496">
        <v>99</v>
      </c>
      <c r="AQ409" s="496">
        <v>99</v>
      </c>
      <c r="AR409" s="496">
        <v>202.15718157181576</v>
      </c>
      <c r="AS409" s="496">
        <v>31.177315994995926</v>
      </c>
      <c r="AT409" s="496"/>
      <c r="AU409" s="496"/>
    </row>
    <row r="410" spans="1:47">
      <c r="A410" s="496">
        <v>11</v>
      </c>
      <c r="B410" s="496">
        <v>22</v>
      </c>
      <c r="C410" s="496">
        <v>2023</v>
      </c>
      <c r="D410" s="496">
        <v>99</v>
      </c>
      <c r="E410" s="496">
        <v>99</v>
      </c>
      <c r="F410" s="496">
        <v>99</v>
      </c>
      <c r="G410" s="496">
        <v>99</v>
      </c>
      <c r="H410" s="496">
        <v>99</v>
      </c>
      <c r="I410" s="496">
        <v>99</v>
      </c>
      <c r="J410" s="496">
        <v>999</v>
      </c>
      <c r="K410" s="496">
        <v>99</v>
      </c>
      <c r="L410" s="496">
        <v>6</v>
      </c>
      <c r="M410" s="496">
        <v>99</v>
      </c>
      <c r="N410" s="496">
        <v>99</v>
      </c>
      <c r="O410" s="496">
        <v>99</v>
      </c>
      <c r="P410" s="496">
        <v>9999</v>
      </c>
      <c r="Q410" s="496">
        <v>77</v>
      </c>
      <c r="R410" s="496">
        <v>173</v>
      </c>
      <c r="S410" s="496">
        <v>6</v>
      </c>
      <c r="T410" s="496">
        <v>8.0982658959537588</v>
      </c>
      <c r="U410" s="496">
        <v>295.66994219653174</v>
      </c>
      <c r="V410" s="496">
        <v>100</v>
      </c>
      <c r="W410" s="496">
        <v>82.080924855491347</v>
      </c>
      <c r="X410" s="496">
        <v>19.07514450867053</v>
      </c>
      <c r="Y410" s="496">
        <v>63.700748341781264</v>
      </c>
      <c r="Z410" s="496">
        <v>0</v>
      </c>
      <c r="AA410" s="496">
        <v>1.7057018960536685</v>
      </c>
      <c r="AB410" s="496"/>
      <c r="AC410" s="496">
        <v>40.430491527462351</v>
      </c>
      <c r="AD410" s="496"/>
      <c r="AE410" s="496">
        <v>10.087463556851311</v>
      </c>
      <c r="AF410" s="496">
        <v>11.77548651586636</v>
      </c>
      <c r="AG410" s="496">
        <v>670.45029239766075</v>
      </c>
      <c r="AH410" s="496">
        <v>0</v>
      </c>
      <c r="AI410" s="496">
        <v>84.393063583815007</v>
      </c>
      <c r="AJ410" s="496">
        <v>168.84395937336197</v>
      </c>
      <c r="AK410" s="496">
        <v>57.470569650471198</v>
      </c>
      <c r="AL410" s="496">
        <v>40.712895030819531</v>
      </c>
      <c r="AM410" s="496"/>
      <c r="AN410" s="496">
        <v>99</v>
      </c>
      <c r="AO410" s="496">
        <v>99</v>
      </c>
      <c r="AP410" s="496">
        <v>99</v>
      </c>
      <c r="AQ410" s="496">
        <v>99</v>
      </c>
      <c r="AR410" s="496">
        <v>204.97660818713453</v>
      </c>
      <c r="AS410" s="496">
        <v>33.764456067238278</v>
      </c>
      <c r="AT410" s="496"/>
      <c r="AU410" s="496"/>
    </row>
    <row r="411" spans="1:47">
      <c r="A411" s="496">
        <v>11</v>
      </c>
      <c r="B411" s="496">
        <v>23</v>
      </c>
      <c r="C411" s="496">
        <v>2023</v>
      </c>
      <c r="D411" s="496">
        <v>99</v>
      </c>
      <c r="E411" s="496">
        <v>99</v>
      </c>
      <c r="F411" s="496">
        <v>99</v>
      </c>
      <c r="G411" s="496">
        <v>99</v>
      </c>
      <c r="H411" s="496">
        <v>99</v>
      </c>
      <c r="I411" s="496">
        <v>99</v>
      </c>
      <c r="J411" s="496">
        <v>999</v>
      </c>
      <c r="K411" s="496">
        <v>99</v>
      </c>
      <c r="L411" s="496">
        <v>7</v>
      </c>
      <c r="M411" s="496">
        <v>99</v>
      </c>
      <c r="N411" s="496">
        <v>99</v>
      </c>
      <c r="O411" s="496">
        <v>99</v>
      </c>
      <c r="P411" s="496">
        <v>9999</v>
      </c>
      <c r="Q411" s="496">
        <v>33</v>
      </c>
      <c r="R411" s="496">
        <v>66</v>
      </c>
      <c r="S411" s="496">
        <v>7</v>
      </c>
      <c r="T411" s="496">
        <v>8.6212121212121211</v>
      </c>
      <c r="U411" s="496">
        <v>318.2818181818181</v>
      </c>
      <c r="V411" s="496">
        <v>100</v>
      </c>
      <c r="W411" s="496">
        <v>87.878787878787875</v>
      </c>
      <c r="X411" s="496">
        <v>31.818181818181817</v>
      </c>
      <c r="Y411" s="496">
        <v>61.318522361298477</v>
      </c>
      <c r="Z411" s="496">
        <v>0</v>
      </c>
      <c r="AA411" s="496">
        <v>1.7123893595327462</v>
      </c>
      <c r="AB411" s="496"/>
      <c r="AC411" s="496">
        <v>40.027621107757199</v>
      </c>
      <c r="AD411" s="496"/>
      <c r="AE411" s="496">
        <v>3.848396501457727</v>
      </c>
      <c r="AF411" s="496">
        <v>4.8359449206993057</v>
      </c>
      <c r="AG411" s="496">
        <v>646.5</v>
      </c>
      <c r="AH411" s="496">
        <v>0</v>
      </c>
      <c r="AI411" s="496">
        <v>95.454545454545439</v>
      </c>
      <c r="AJ411" s="496">
        <v>201.07862550844044</v>
      </c>
      <c r="AK411" s="496">
        <v>74.442472785642011</v>
      </c>
      <c r="AL411" s="496">
        <v>50.06502993600369</v>
      </c>
      <c r="AM411" s="496"/>
      <c r="AN411" s="496">
        <v>99</v>
      </c>
      <c r="AO411" s="496">
        <v>99</v>
      </c>
      <c r="AP411" s="496">
        <v>99</v>
      </c>
      <c r="AQ411" s="496">
        <v>99</v>
      </c>
      <c r="AR411" s="496">
        <v>204.93939393939397</v>
      </c>
      <c r="AS411" s="496">
        <v>36.535406430457755</v>
      </c>
      <c r="AT411" s="496"/>
      <c r="AU411" s="496"/>
    </row>
    <row r="412" spans="1:47">
      <c r="A412" s="496">
        <v>11</v>
      </c>
      <c r="B412" s="496">
        <v>24</v>
      </c>
      <c r="C412" s="496">
        <v>2023</v>
      </c>
      <c r="D412" s="496">
        <v>99</v>
      </c>
      <c r="E412" s="496">
        <v>99</v>
      </c>
      <c r="F412" s="496">
        <v>99</v>
      </c>
      <c r="G412" s="496">
        <v>99</v>
      </c>
      <c r="H412" s="496">
        <v>99</v>
      </c>
      <c r="I412" s="496">
        <v>99</v>
      </c>
      <c r="J412" s="496">
        <v>999</v>
      </c>
      <c r="K412" s="496">
        <v>99</v>
      </c>
      <c r="L412" s="496">
        <v>8</v>
      </c>
      <c r="M412" s="496">
        <v>99</v>
      </c>
      <c r="N412" s="496">
        <v>99</v>
      </c>
      <c r="O412" s="496">
        <v>99</v>
      </c>
      <c r="P412" s="496">
        <v>9999</v>
      </c>
      <c r="Q412" s="496">
        <v>11</v>
      </c>
      <c r="R412" s="496">
        <v>19</v>
      </c>
      <c r="S412" s="496">
        <v>8</v>
      </c>
      <c r="T412" s="496">
        <v>7.5789473684210495</v>
      </c>
      <c r="U412" s="496">
        <v>348.74736842105256</v>
      </c>
      <c r="V412" s="496">
        <v>100</v>
      </c>
      <c r="W412" s="496">
        <v>57.894736842105239</v>
      </c>
      <c r="X412" s="496">
        <v>42.105263157894754</v>
      </c>
      <c r="Y412" s="496">
        <v>57.100514961463951</v>
      </c>
      <c r="Z412" s="496">
        <v>0</v>
      </c>
      <c r="AA412" s="496">
        <v>2.3466838746955756</v>
      </c>
      <c r="AB412" s="496"/>
      <c r="AC412" s="496">
        <v>62.443685333699889</v>
      </c>
      <c r="AD412" s="496"/>
      <c r="AE412" s="496">
        <v>1.1078717201166182</v>
      </c>
      <c r="AF412" s="496">
        <v>1.5254224021753997</v>
      </c>
      <c r="AG412" s="496">
        <v>603.68421052631595</v>
      </c>
      <c r="AH412" s="496">
        <v>0</v>
      </c>
      <c r="AI412" s="496">
        <v>100</v>
      </c>
      <c r="AJ412" s="496">
        <v>101.24283087371715</v>
      </c>
      <c r="AK412" s="496">
        <v>63.145668572438041</v>
      </c>
      <c r="AL412" s="496">
        <v>69.259971331266698</v>
      </c>
      <c r="AM412" s="496"/>
      <c r="AN412" s="496">
        <v>99</v>
      </c>
      <c r="AO412" s="496">
        <v>99</v>
      </c>
      <c r="AP412" s="496">
        <v>99</v>
      </c>
      <c r="AQ412" s="496">
        <v>99</v>
      </c>
      <c r="AR412" s="496">
        <v>208</v>
      </c>
      <c r="AS412" s="496">
        <v>38.513464971852777</v>
      </c>
      <c r="AT412" s="496"/>
      <c r="AU412" s="496"/>
    </row>
    <row r="413" spans="1:47">
      <c r="A413" s="496">
        <v>11</v>
      </c>
      <c r="B413" s="496">
        <v>25</v>
      </c>
      <c r="C413" s="496">
        <v>2023</v>
      </c>
      <c r="D413" s="496">
        <v>99</v>
      </c>
      <c r="E413" s="496">
        <v>99</v>
      </c>
      <c r="F413" s="496">
        <v>99</v>
      </c>
      <c r="G413" s="496">
        <v>99</v>
      </c>
      <c r="H413" s="496">
        <v>99</v>
      </c>
      <c r="I413" s="496">
        <v>99</v>
      </c>
      <c r="J413" s="496">
        <v>999</v>
      </c>
      <c r="K413" s="496">
        <v>99</v>
      </c>
      <c r="L413" s="496">
        <v>9</v>
      </c>
      <c r="M413" s="496">
        <v>99</v>
      </c>
      <c r="N413" s="496">
        <v>99</v>
      </c>
      <c r="O413" s="496">
        <v>99</v>
      </c>
      <c r="P413" s="496">
        <v>9999</v>
      </c>
      <c r="Q413" s="496">
        <v>4</v>
      </c>
      <c r="R413" s="496">
        <v>4</v>
      </c>
      <c r="S413" s="496">
        <v>9</v>
      </c>
      <c r="T413" s="496">
        <v>8.75</v>
      </c>
      <c r="U413" s="496">
        <v>361.85</v>
      </c>
      <c r="V413" s="496">
        <v>100</v>
      </c>
      <c r="W413" s="496">
        <v>100</v>
      </c>
      <c r="X413" s="496">
        <v>50</v>
      </c>
      <c r="Y413" s="496">
        <v>47.720881173758734</v>
      </c>
      <c r="Z413" s="496">
        <v>0</v>
      </c>
      <c r="AA413" s="496">
        <v>3.0310889132455352</v>
      </c>
      <c r="AB413" s="496"/>
      <c r="AC413" s="496">
        <v>93.823735594128237</v>
      </c>
      <c r="AD413" s="496"/>
      <c r="AE413" s="496">
        <v>0.23323615160349845</v>
      </c>
      <c r="AF413" s="496">
        <v>0.3332070243742527</v>
      </c>
      <c r="AG413" s="496">
        <v>533.5</v>
      </c>
      <c r="AH413" s="496">
        <v>0</v>
      </c>
      <c r="AI413" s="496">
        <v>100</v>
      </c>
      <c r="AJ413" s="496">
        <v>162.95167995451899</v>
      </c>
      <c r="AK413" s="496">
        <v>92.080670071887013</v>
      </c>
      <c r="AL413" s="496">
        <v>97.611757796014558</v>
      </c>
      <c r="AM413" s="496"/>
      <c r="AN413" s="496">
        <v>99</v>
      </c>
      <c r="AO413" s="496">
        <v>99</v>
      </c>
      <c r="AP413" s="496">
        <v>99</v>
      </c>
      <c r="AQ413" s="496">
        <v>99</v>
      </c>
      <c r="AR413" s="496">
        <v>203.5</v>
      </c>
      <c r="AS413" s="496">
        <v>42.683612336928931</v>
      </c>
      <c r="AT413" s="496"/>
      <c r="AU413" s="496"/>
    </row>
    <row r="414" spans="1:47">
      <c r="A414" s="496">
        <v>11</v>
      </c>
      <c r="B414" s="496">
        <v>26</v>
      </c>
      <c r="C414" s="496">
        <v>2023</v>
      </c>
      <c r="D414" s="496">
        <v>99</v>
      </c>
      <c r="E414" s="496">
        <v>99</v>
      </c>
      <c r="F414" s="496">
        <v>99</v>
      </c>
      <c r="G414" s="496">
        <v>99</v>
      </c>
      <c r="H414" s="496">
        <v>99</v>
      </c>
      <c r="I414" s="496">
        <v>99</v>
      </c>
      <c r="J414" s="496">
        <v>999</v>
      </c>
      <c r="K414" s="496">
        <v>99</v>
      </c>
      <c r="L414" s="496">
        <v>10</v>
      </c>
      <c r="M414" s="496">
        <v>99</v>
      </c>
      <c r="N414" s="496">
        <v>99</v>
      </c>
      <c r="O414" s="496">
        <v>99</v>
      </c>
      <c r="P414" s="496">
        <v>9999</v>
      </c>
      <c r="Q414" s="496">
        <v>1</v>
      </c>
      <c r="R414" s="496">
        <v>1</v>
      </c>
      <c r="S414" s="496">
        <v>10</v>
      </c>
      <c r="T414" s="496">
        <v>10</v>
      </c>
      <c r="U414" s="496">
        <v>551.20000000000005</v>
      </c>
      <c r="V414" s="496">
        <v>100</v>
      </c>
      <c r="W414" s="496">
        <v>100</v>
      </c>
      <c r="X414" s="496">
        <v>100</v>
      </c>
      <c r="Y414" s="496">
        <v>0</v>
      </c>
      <c r="Z414" s="496">
        <v>0</v>
      </c>
      <c r="AA414" s="496">
        <v>0</v>
      </c>
      <c r="AB414" s="496"/>
      <c r="AC414" s="496"/>
      <c r="AD414" s="496"/>
      <c r="AE414" s="496">
        <v>5.8309037900874605E-2</v>
      </c>
      <c r="AF414" s="496">
        <v>0.12689215962076011</v>
      </c>
      <c r="AG414" s="496">
        <v>678</v>
      </c>
      <c r="AH414" s="496">
        <v>0</v>
      </c>
      <c r="AI414" s="496">
        <v>100</v>
      </c>
      <c r="AJ414" s="496">
        <v>0</v>
      </c>
      <c r="AK414" s="496"/>
      <c r="AL414" s="496"/>
      <c r="AM414" s="496"/>
      <c r="AN414" s="496">
        <v>99</v>
      </c>
      <c r="AO414" s="496">
        <v>99</v>
      </c>
      <c r="AP414" s="496">
        <v>99</v>
      </c>
      <c r="AQ414" s="496">
        <v>99</v>
      </c>
      <c r="AR414" s="496">
        <v>237</v>
      </c>
      <c r="AS414" s="496">
        <v>41.391061168401293</v>
      </c>
      <c r="AT414" s="496"/>
      <c r="AU414" s="496"/>
    </row>
    <row r="415" spans="1:47">
      <c r="A415" s="496">
        <v>11</v>
      </c>
      <c r="B415" s="496">
        <v>27</v>
      </c>
      <c r="C415" s="496">
        <v>2023</v>
      </c>
      <c r="D415" s="496">
        <v>99</v>
      </c>
      <c r="E415" s="496">
        <v>99</v>
      </c>
      <c r="F415" s="496">
        <v>99</v>
      </c>
      <c r="G415" s="496">
        <v>99</v>
      </c>
      <c r="H415" s="496">
        <v>99</v>
      </c>
      <c r="I415" s="496">
        <v>99</v>
      </c>
      <c r="J415" s="496">
        <v>999</v>
      </c>
      <c r="K415" s="496">
        <v>99</v>
      </c>
      <c r="L415" s="496">
        <v>11</v>
      </c>
      <c r="M415" s="496">
        <v>99</v>
      </c>
      <c r="N415" s="496">
        <v>99</v>
      </c>
      <c r="O415" s="496">
        <v>99</v>
      </c>
      <c r="P415" s="496">
        <v>9999</v>
      </c>
      <c r="Q415" s="496"/>
      <c r="R415" s="496"/>
      <c r="S415" s="496"/>
      <c r="T415" s="496"/>
      <c r="U415" s="496"/>
      <c r="V415" s="496"/>
      <c r="W415" s="496"/>
      <c r="X415" s="496"/>
      <c r="Y415" s="496"/>
      <c r="Z415" s="496"/>
      <c r="AA415" s="496"/>
      <c r="AB415" s="496"/>
      <c r="AC415" s="496"/>
      <c r="AD415" s="496"/>
      <c r="AE415" s="496"/>
      <c r="AF415" s="496"/>
      <c r="AG415" s="496"/>
      <c r="AH415" s="496"/>
      <c r="AI415" s="496"/>
      <c r="AJ415" s="496"/>
      <c r="AK415" s="496"/>
      <c r="AL415" s="496"/>
      <c r="AM415" s="496"/>
      <c r="AN415" s="496">
        <v>99</v>
      </c>
      <c r="AO415" s="496">
        <v>99</v>
      </c>
      <c r="AP415" s="496">
        <v>99</v>
      </c>
      <c r="AQ415" s="496">
        <v>99</v>
      </c>
      <c r="AR415" s="496"/>
      <c r="AS415" s="496"/>
      <c r="AT415" s="496"/>
      <c r="AU415" s="496"/>
    </row>
    <row r="416" spans="1:47">
      <c r="A416" s="496">
        <v>11</v>
      </c>
      <c r="B416" s="496">
        <v>28</v>
      </c>
      <c r="C416" s="496">
        <v>2023</v>
      </c>
      <c r="D416" s="496">
        <v>99</v>
      </c>
      <c r="E416" s="496">
        <v>99</v>
      </c>
      <c r="F416" s="496">
        <v>99</v>
      </c>
      <c r="G416" s="496">
        <v>99</v>
      </c>
      <c r="H416" s="496">
        <v>99</v>
      </c>
      <c r="I416" s="496">
        <v>99</v>
      </c>
      <c r="J416" s="496">
        <v>999</v>
      </c>
      <c r="K416" s="496">
        <v>99</v>
      </c>
      <c r="L416" s="496">
        <v>12</v>
      </c>
      <c r="M416" s="496">
        <v>99</v>
      </c>
      <c r="N416" s="496">
        <v>99</v>
      </c>
      <c r="O416" s="496">
        <v>99</v>
      </c>
      <c r="P416" s="496">
        <v>9999</v>
      </c>
      <c r="Q416" s="496"/>
      <c r="R416" s="496"/>
      <c r="S416" s="496"/>
      <c r="T416" s="496"/>
      <c r="U416" s="496"/>
      <c r="V416" s="496"/>
      <c r="W416" s="496"/>
      <c r="X416" s="496"/>
      <c r="Y416" s="496"/>
      <c r="Z416" s="496"/>
      <c r="AA416" s="496"/>
      <c r="AB416" s="496"/>
      <c r="AC416" s="496"/>
      <c r="AD416" s="496"/>
      <c r="AE416" s="496"/>
      <c r="AF416" s="496"/>
      <c r="AG416" s="496"/>
      <c r="AH416" s="496"/>
      <c r="AI416" s="496"/>
      <c r="AJ416" s="496"/>
      <c r="AK416" s="496"/>
      <c r="AL416" s="496"/>
      <c r="AM416" s="496"/>
      <c r="AN416" s="496">
        <v>99</v>
      </c>
      <c r="AO416" s="496">
        <v>99</v>
      </c>
      <c r="AP416" s="496">
        <v>99</v>
      </c>
      <c r="AQ416" s="496">
        <v>99</v>
      </c>
      <c r="AR416" s="496"/>
      <c r="AS416" s="496"/>
      <c r="AT416" s="496"/>
      <c r="AU416" s="496"/>
    </row>
    <row r="417" spans="1:47">
      <c r="A417" s="496">
        <v>11</v>
      </c>
      <c r="B417" s="496">
        <v>29</v>
      </c>
      <c r="C417" s="496">
        <v>2023</v>
      </c>
      <c r="D417" s="496">
        <v>99</v>
      </c>
      <c r="E417" s="496">
        <v>99</v>
      </c>
      <c r="F417" s="496">
        <v>99</v>
      </c>
      <c r="G417" s="496">
        <v>99</v>
      </c>
      <c r="H417" s="496">
        <v>99</v>
      </c>
      <c r="I417" s="496">
        <v>99</v>
      </c>
      <c r="J417" s="496">
        <v>999</v>
      </c>
      <c r="K417" s="496">
        <v>99</v>
      </c>
      <c r="L417" s="496">
        <v>13</v>
      </c>
      <c r="M417" s="496">
        <v>99</v>
      </c>
      <c r="N417" s="496">
        <v>99</v>
      </c>
      <c r="O417" s="496">
        <v>99</v>
      </c>
      <c r="P417" s="496">
        <v>9999</v>
      </c>
      <c r="Q417" s="496"/>
      <c r="R417" s="496"/>
      <c r="S417" s="496"/>
      <c r="T417" s="496"/>
      <c r="U417" s="496"/>
      <c r="V417" s="496"/>
      <c r="W417" s="496"/>
      <c r="X417" s="496"/>
      <c r="Y417" s="496"/>
      <c r="Z417" s="496"/>
      <c r="AA417" s="496"/>
      <c r="AB417" s="496"/>
      <c r="AC417" s="496"/>
      <c r="AD417" s="496"/>
      <c r="AE417" s="496"/>
      <c r="AF417" s="496"/>
      <c r="AG417" s="496"/>
      <c r="AH417" s="496"/>
      <c r="AI417" s="496"/>
      <c r="AJ417" s="496"/>
      <c r="AK417" s="496"/>
      <c r="AL417" s="496"/>
      <c r="AM417" s="496"/>
      <c r="AN417" s="496">
        <v>99</v>
      </c>
      <c r="AO417" s="496">
        <v>99</v>
      </c>
      <c r="AP417" s="496">
        <v>99</v>
      </c>
      <c r="AQ417" s="496">
        <v>99</v>
      </c>
      <c r="AR417" s="496"/>
      <c r="AS417" s="496"/>
      <c r="AT417" s="496"/>
      <c r="AU417" s="496"/>
    </row>
    <row r="418" spans="1:47">
      <c r="A418" s="496">
        <v>11</v>
      </c>
      <c r="B418" s="496">
        <v>30</v>
      </c>
      <c r="C418" s="496">
        <v>2023</v>
      </c>
      <c r="D418" s="496">
        <v>99</v>
      </c>
      <c r="E418" s="496">
        <v>99</v>
      </c>
      <c r="F418" s="496">
        <v>99</v>
      </c>
      <c r="G418" s="496">
        <v>99</v>
      </c>
      <c r="H418" s="496">
        <v>99</v>
      </c>
      <c r="I418" s="496">
        <v>99</v>
      </c>
      <c r="J418" s="496">
        <v>999</v>
      </c>
      <c r="K418" s="496">
        <v>99</v>
      </c>
      <c r="L418" s="496">
        <v>14</v>
      </c>
      <c r="M418" s="496">
        <v>99</v>
      </c>
      <c r="N418" s="496">
        <v>99</v>
      </c>
      <c r="O418" s="496">
        <v>99</v>
      </c>
      <c r="P418" s="496">
        <v>9999</v>
      </c>
      <c r="Q418" s="496"/>
      <c r="R418" s="496"/>
      <c r="S418" s="496"/>
      <c r="T418" s="496"/>
      <c r="U418" s="496"/>
      <c r="V418" s="496"/>
      <c r="W418" s="496"/>
      <c r="X418" s="496"/>
      <c r="Y418" s="496"/>
      <c r="Z418" s="496"/>
      <c r="AA418" s="496"/>
      <c r="AB418" s="496"/>
      <c r="AC418" s="496"/>
      <c r="AD418" s="496"/>
      <c r="AE418" s="496"/>
      <c r="AF418" s="496"/>
      <c r="AG418" s="496"/>
      <c r="AH418" s="496"/>
      <c r="AI418" s="496"/>
      <c r="AJ418" s="496"/>
      <c r="AK418" s="496"/>
      <c r="AL418" s="496"/>
      <c r="AM418" s="496"/>
      <c r="AN418" s="496">
        <v>99</v>
      </c>
      <c r="AO418" s="496">
        <v>99</v>
      </c>
      <c r="AP418" s="496">
        <v>99</v>
      </c>
      <c r="AQ418" s="496">
        <v>99</v>
      </c>
      <c r="AR418" s="496"/>
      <c r="AS418" s="496"/>
      <c r="AT418" s="496"/>
      <c r="AU418" s="496"/>
    </row>
    <row r="419" spans="1:47">
      <c r="A419" s="496">
        <v>11</v>
      </c>
      <c r="B419" s="496">
        <v>31</v>
      </c>
      <c r="C419" s="496">
        <v>2023</v>
      </c>
      <c r="D419" s="496">
        <v>99</v>
      </c>
      <c r="E419" s="496">
        <v>99</v>
      </c>
      <c r="F419" s="496">
        <v>99</v>
      </c>
      <c r="G419" s="496">
        <v>99</v>
      </c>
      <c r="H419" s="496">
        <v>99</v>
      </c>
      <c r="I419" s="496">
        <v>99</v>
      </c>
      <c r="J419" s="496">
        <v>999</v>
      </c>
      <c r="K419" s="496">
        <v>99</v>
      </c>
      <c r="L419" s="496">
        <v>15</v>
      </c>
      <c r="M419" s="496">
        <v>99</v>
      </c>
      <c r="N419" s="496">
        <v>99</v>
      </c>
      <c r="O419" s="496">
        <v>99</v>
      </c>
      <c r="P419" s="496">
        <v>9999</v>
      </c>
      <c r="Q419" s="496"/>
      <c r="R419" s="496"/>
      <c r="S419" s="496"/>
      <c r="T419" s="496"/>
      <c r="U419" s="496"/>
      <c r="V419" s="496"/>
      <c r="W419" s="496"/>
      <c r="X419" s="496"/>
      <c r="Y419" s="496"/>
      <c r="Z419" s="496"/>
      <c r="AA419" s="496"/>
      <c r="AB419" s="496"/>
      <c r="AC419" s="496"/>
      <c r="AD419" s="496"/>
      <c r="AE419" s="496"/>
      <c r="AF419" s="496"/>
      <c r="AG419" s="496"/>
      <c r="AH419" s="496"/>
      <c r="AI419" s="496"/>
      <c r="AJ419" s="496"/>
      <c r="AK419" s="496"/>
      <c r="AL419" s="496"/>
      <c r="AM419" s="496"/>
      <c r="AN419" s="496">
        <v>99</v>
      </c>
      <c r="AO419" s="496">
        <v>99</v>
      </c>
      <c r="AP419" s="496">
        <v>99</v>
      </c>
      <c r="AQ419" s="496">
        <v>99</v>
      </c>
      <c r="AR419" s="496"/>
      <c r="AS419" s="496"/>
      <c r="AT419" s="496"/>
      <c r="AU419" s="496"/>
    </row>
    <row r="420" spans="1:47" s="480" customFormat="1">
      <c r="A420" s="496">
        <v>11</v>
      </c>
      <c r="B420" s="496">
        <v>32</v>
      </c>
      <c r="C420" s="496">
        <v>2023</v>
      </c>
      <c r="D420" s="496">
        <v>99</v>
      </c>
      <c r="E420" s="496">
        <v>99</v>
      </c>
      <c r="F420" s="496">
        <v>99</v>
      </c>
      <c r="G420" s="496">
        <v>99</v>
      </c>
      <c r="H420" s="496">
        <v>99</v>
      </c>
      <c r="I420" s="496">
        <v>99</v>
      </c>
      <c r="J420" s="496">
        <v>999</v>
      </c>
      <c r="K420" s="496">
        <v>99</v>
      </c>
      <c r="L420" s="496">
        <v>99</v>
      </c>
      <c r="M420" s="496">
        <v>99</v>
      </c>
      <c r="N420" s="496">
        <v>99</v>
      </c>
      <c r="O420" s="496">
        <v>99</v>
      </c>
      <c r="P420" s="496">
        <v>9999</v>
      </c>
      <c r="Q420" s="496"/>
      <c r="R420" s="496"/>
      <c r="S420" s="496"/>
      <c r="T420" s="496"/>
      <c r="U420" s="496"/>
      <c r="V420" s="496"/>
      <c r="W420" s="496"/>
      <c r="X420" s="496"/>
      <c r="Y420" s="496"/>
      <c r="Z420" s="496"/>
      <c r="AA420" s="496"/>
      <c r="AB420" s="496"/>
      <c r="AC420" s="496"/>
      <c r="AD420" s="496"/>
      <c r="AE420" s="496"/>
      <c r="AF420" s="496"/>
      <c r="AG420" s="496"/>
      <c r="AH420" s="496"/>
      <c r="AI420" s="496"/>
      <c r="AJ420" s="496"/>
      <c r="AK420" s="496"/>
      <c r="AL420" s="496"/>
      <c r="AM420" s="496"/>
      <c r="AN420" s="496">
        <v>99</v>
      </c>
      <c r="AO420" s="496">
        <v>99</v>
      </c>
      <c r="AP420" s="496">
        <v>99</v>
      </c>
      <c r="AQ420" s="496">
        <v>99</v>
      </c>
      <c r="AR420" s="496"/>
      <c r="AS420" s="496"/>
      <c r="AT420" s="496"/>
      <c r="AU420" s="496"/>
    </row>
    <row r="421" spans="1:47">
      <c r="A421" s="496">
        <v>11</v>
      </c>
      <c r="B421" s="496">
        <v>33</v>
      </c>
      <c r="C421" s="496">
        <v>2022</v>
      </c>
      <c r="D421" s="496">
        <v>99</v>
      </c>
      <c r="E421" s="496">
        <v>99</v>
      </c>
      <c r="F421" s="496">
        <v>99</v>
      </c>
      <c r="G421" s="496">
        <v>99</v>
      </c>
      <c r="H421" s="496">
        <v>99</v>
      </c>
      <c r="I421" s="496">
        <v>99</v>
      </c>
      <c r="J421" s="496">
        <v>999</v>
      </c>
      <c r="K421" s="496">
        <v>99</v>
      </c>
      <c r="L421" s="496">
        <v>1</v>
      </c>
      <c r="M421" s="496">
        <v>99</v>
      </c>
      <c r="N421" s="496">
        <v>99</v>
      </c>
      <c r="O421" s="496">
        <v>99</v>
      </c>
      <c r="P421" s="496">
        <v>9999</v>
      </c>
      <c r="Q421" s="496"/>
      <c r="R421" s="496"/>
      <c r="S421" s="496"/>
      <c r="T421" s="496"/>
      <c r="U421" s="496"/>
      <c r="V421" s="496"/>
      <c r="W421" s="496"/>
      <c r="X421" s="496"/>
      <c r="Y421" s="496"/>
      <c r="Z421" s="496"/>
      <c r="AA421" s="496"/>
      <c r="AB421" s="496"/>
      <c r="AC421" s="496"/>
      <c r="AD421" s="496"/>
      <c r="AE421" s="496"/>
      <c r="AF421" s="496"/>
      <c r="AG421" s="496"/>
      <c r="AH421" s="496"/>
      <c r="AI421" s="496"/>
      <c r="AJ421" s="496"/>
      <c r="AK421" s="496"/>
      <c r="AL421" s="496"/>
      <c r="AM421" s="496"/>
      <c r="AN421" s="496">
        <v>99</v>
      </c>
      <c r="AO421" s="496">
        <v>99</v>
      </c>
      <c r="AP421" s="496">
        <v>99</v>
      </c>
      <c r="AQ421" s="496">
        <v>99</v>
      </c>
      <c r="AR421" s="496"/>
      <c r="AS421" s="496"/>
      <c r="AT421" s="496"/>
      <c r="AU421" s="496"/>
    </row>
    <row r="422" spans="1:47">
      <c r="A422" s="496">
        <v>11</v>
      </c>
      <c r="B422" s="496">
        <v>34</v>
      </c>
      <c r="C422" s="496">
        <v>2022</v>
      </c>
      <c r="D422" s="496">
        <v>99</v>
      </c>
      <c r="E422" s="496">
        <v>99</v>
      </c>
      <c r="F422" s="496">
        <v>99</v>
      </c>
      <c r="G422" s="496">
        <v>99</v>
      </c>
      <c r="H422" s="496">
        <v>99</v>
      </c>
      <c r="I422" s="496">
        <v>99</v>
      </c>
      <c r="J422" s="496">
        <v>999</v>
      </c>
      <c r="K422" s="496">
        <v>99</v>
      </c>
      <c r="L422" s="496">
        <v>2</v>
      </c>
      <c r="M422" s="496">
        <v>99</v>
      </c>
      <c r="N422" s="496">
        <v>99</v>
      </c>
      <c r="O422" s="496">
        <v>99</v>
      </c>
      <c r="P422" s="496">
        <v>9999</v>
      </c>
      <c r="Q422" s="496">
        <v>36</v>
      </c>
      <c r="R422" s="496">
        <v>83</v>
      </c>
      <c r="S422" s="496">
        <v>2</v>
      </c>
      <c r="T422" s="496">
        <v>4.4216867469879508</v>
      </c>
      <c r="U422" s="496">
        <v>158.31204819277104</v>
      </c>
      <c r="V422" s="496">
        <v>0</v>
      </c>
      <c r="W422" s="496">
        <v>13.253012048192771</v>
      </c>
      <c r="X422" s="496">
        <v>0</v>
      </c>
      <c r="Y422" s="496">
        <v>40.31230311644201</v>
      </c>
      <c r="Z422" s="496">
        <v>0</v>
      </c>
      <c r="AA422" s="496">
        <v>1.4736274555586182</v>
      </c>
      <c r="AB422" s="496"/>
      <c r="AC422" s="496">
        <v>55.256064202980241</v>
      </c>
      <c r="AD422" s="496"/>
      <c r="AE422" s="496">
        <v>3.078635014836796</v>
      </c>
      <c r="AF422" s="496">
        <v>1.8729754356974555</v>
      </c>
      <c r="AG422" s="496">
        <v>683.40243902439011</v>
      </c>
      <c r="AH422" s="496">
        <v>0</v>
      </c>
      <c r="AI422" s="496">
        <v>0</v>
      </c>
      <c r="AJ422" s="496">
        <v>173.78433928123988</v>
      </c>
      <c r="AK422" s="496">
        <v>51.909418868035985</v>
      </c>
      <c r="AL422" s="496">
        <v>43.791651174636073</v>
      </c>
      <c r="AM422" s="496"/>
      <c r="AN422" s="496">
        <v>99</v>
      </c>
      <c r="AO422" s="496">
        <v>99</v>
      </c>
      <c r="AP422" s="496">
        <v>99</v>
      </c>
      <c r="AQ422" s="496">
        <v>99</v>
      </c>
      <c r="AR422" s="496">
        <v>189.97560975609753</v>
      </c>
      <c r="AS422" s="496">
        <v>22.376513110488904</v>
      </c>
      <c r="AT422" s="496"/>
      <c r="AU422" s="496"/>
    </row>
    <row r="423" spans="1:47">
      <c r="A423" s="496">
        <v>11</v>
      </c>
      <c r="B423" s="496">
        <v>35</v>
      </c>
      <c r="C423" s="496">
        <v>2022</v>
      </c>
      <c r="D423" s="496">
        <v>99</v>
      </c>
      <c r="E423" s="496">
        <v>99</v>
      </c>
      <c r="F423" s="496">
        <v>99</v>
      </c>
      <c r="G423" s="496">
        <v>99</v>
      </c>
      <c r="H423" s="496">
        <v>99</v>
      </c>
      <c r="I423" s="496">
        <v>99</v>
      </c>
      <c r="J423" s="496">
        <v>999</v>
      </c>
      <c r="K423" s="496">
        <v>99</v>
      </c>
      <c r="L423" s="496">
        <v>3</v>
      </c>
      <c r="M423" s="496">
        <v>99</v>
      </c>
      <c r="N423" s="496">
        <v>99</v>
      </c>
      <c r="O423" s="496">
        <v>99</v>
      </c>
      <c r="P423" s="496">
        <v>9999</v>
      </c>
      <c r="Q423" s="496">
        <v>198</v>
      </c>
      <c r="R423" s="496">
        <v>560</v>
      </c>
      <c r="S423" s="496">
        <v>3</v>
      </c>
      <c r="T423" s="496">
        <v>5.6946428571428562</v>
      </c>
      <c r="U423" s="496">
        <v>215.68053571428564</v>
      </c>
      <c r="V423" s="496">
        <v>0</v>
      </c>
      <c r="W423" s="496">
        <v>27.678571428571423</v>
      </c>
      <c r="X423" s="496">
        <v>0.1785714285714286</v>
      </c>
      <c r="Y423" s="496">
        <v>50.313128750983552</v>
      </c>
      <c r="Z423" s="496">
        <v>0</v>
      </c>
      <c r="AA423" s="496">
        <v>1.4606651668304538</v>
      </c>
      <c r="AB423" s="496"/>
      <c r="AC423" s="496">
        <v>32.402018880110568</v>
      </c>
      <c r="AD423" s="496"/>
      <c r="AE423" s="496">
        <v>20.771513353115726</v>
      </c>
      <c r="AF423" s="496">
        <v>17.216267505575988</v>
      </c>
      <c r="AG423" s="496">
        <v>684.16211293260483</v>
      </c>
      <c r="AH423" s="496">
        <v>0</v>
      </c>
      <c r="AI423" s="496">
        <v>2.6785714285714279</v>
      </c>
      <c r="AJ423" s="496">
        <v>194.01516555725624</v>
      </c>
      <c r="AK423" s="496">
        <v>67.853518740097456</v>
      </c>
      <c r="AL423" s="496">
        <v>39.104627338094474</v>
      </c>
      <c r="AM423" s="496"/>
      <c r="AN423" s="496">
        <v>99</v>
      </c>
      <c r="AO423" s="496">
        <v>99</v>
      </c>
      <c r="AP423" s="496">
        <v>99</v>
      </c>
      <c r="AQ423" s="496">
        <v>99</v>
      </c>
      <c r="AR423" s="496">
        <v>201.96539162112936</v>
      </c>
      <c r="AS423" s="496">
        <v>25.591090387710661</v>
      </c>
      <c r="AT423" s="496"/>
      <c r="AU423" s="496"/>
    </row>
    <row r="424" spans="1:47">
      <c r="A424" s="496">
        <v>11</v>
      </c>
      <c r="B424" s="496">
        <v>36</v>
      </c>
      <c r="C424" s="496">
        <v>2022</v>
      </c>
      <c r="D424" s="496">
        <v>99</v>
      </c>
      <c r="E424" s="496">
        <v>99</v>
      </c>
      <c r="F424" s="496">
        <v>99</v>
      </c>
      <c r="G424" s="496">
        <v>99</v>
      </c>
      <c r="H424" s="496">
        <v>99</v>
      </c>
      <c r="I424" s="496">
        <v>99</v>
      </c>
      <c r="J424" s="496">
        <v>999</v>
      </c>
      <c r="K424" s="496">
        <v>99</v>
      </c>
      <c r="L424" s="496">
        <v>4</v>
      </c>
      <c r="M424" s="496">
        <v>99</v>
      </c>
      <c r="N424" s="496">
        <v>99</v>
      </c>
      <c r="O424" s="496">
        <v>99</v>
      </c>
      <c r="P424" s="496">
        <v>9999</v>
      </c>
      <c r="Q424" s="496">
        <v>291</v>
      </c>
      <c r="R424" s="496">
        <v>1043</v>
      </c>
      <c r="S424" s="496">
        <v>4</v>
      </c>
      <c r="T424" s="496">
        <v>7.0019175455417049</v>
      </c>
      <c r="U424" s="496">
        <v>258.98021093000943</v>
      </c>
      <c r="V424" s="496">
        <v>0</v>
      </c>
      <c r="W424" s="496">
        <v>66.826462128475555</v>
      </c>
      <c r="X424" s="496">
        <v>1.8216682646212845</v>
      </c>
      <c r="Y424" s="496">
        <v>49.986391975193392</v>
      </c>
      <c r="Z424" s="496">
        <v>0</v>
      </c>
      <c r="AA424" s="496">
        <v>1.3158799136624015</v>
      </c>
      <c r="AB424" s="496"/>
      <c r="AC424" s="496">
        <v>28.518771659607523</v>
      </c>
      <c r="AD424" s="496"/>
      <c r="AE424" s="496">
        <v>38.686943620178042</v>
      </c>
      <c r="AF424" s="496">
        <v>38.502675595705504</v>
      </c>
      <c r="AG424" s="496">
        <v>679.30291262135938</v>
      </c>
      <c r="AH424" s="496">
        <v>9.5877277085330795E-2</v>
      </c>
      <c r="AI424" s="496">
        <v>7.4784276126557998</v>
      </c>
      <c r="AJ424" s="496">
        <v>153.53411274998251</v>
      </c>
      <c r="AK424" s="496">
        <v>56.676119061498781</v>
      </c>
      <c r="AL424" s="496">
        <v>25.143671394162045</v>
      </c>
      <c r="AM424" s="496"/>
      <c r="AN424" s="496">
        <v>99</v>
      </c>
      <c r="AO424" s="496">
        <v>99</v>
      </c>
      <c r="AP424" s="496">
        <v>99</v>
      </c>
      <c r="AQ424" s="496">
        <v>99</v>
      </c>
      <c r="AR424" s="496">
        <v>207.13398058252423</v>
      </c>
      <c r="AS424" s="496">
        <v>28.659852794833977</v>
      </c>
      <c r="AT424" s="496"/>
      <c r="AU424" s="496"/>
    </row>
    <row r="425" spans="1:47">
      <c r="A425" s="496">
        <v>11</v>
      </c>
      <c r="B425" s="496">
        <v>37</v>
      </c>
      <c r="C425" s="496">
        <v>2022</v>
      </c>
      <c r="D425" s="496">
        <v>99</v>
      </c>
      <c r="E425" s="496">
        <v>99</v>
      </c>
      <c r="F425" s="496">
        <v>99</v>
      </c>
      <c r="G425" s="496">
        <v>99</v>
      </c>
      <c r="H425" s="496">
        <v>99</v>
      </c>
      <c r="I425" s="496">
        <v>99</v>
      </c>
      <c r="J425" s="496">
        <v>999</v>
      </c>
      <c r="K425" s="496">
        <v>99</v>
      </c>
      <c r="L425" s="496">
        <v>5</v>
      </c>
      <c r="M425" s="496">
        <v>99</v>
      </c>
      <c r="N425" s="496">
        <v>99</v>
      </c>
      <c r="O425" s="496">
        <v>99</v>
      </c>
      <c r="P425" s="496">
        <v>9999</v>
      </c>
      <c r="Q425" s="496">
        <v>232</v>
      </c>
      <c r="R425" s="496">
        <v>599</v>
      </c>
      <c r="S425" s="496">
        <v>5</v>
      </c>
      <c r="T425" s="496">
        <v>7.606010016694488</v>
      </c>
      <c r="U425" s="496">
        <v>280.14737896494194</v>
      </c>
      <c r="V425" s="496">
        <v>0</v>
      </c>
      <c r="W425" s="496">
        <v>77.629382303839748</v>
      </c>
      <c r="X425" s="496">
        <v>9.348914858096828</v>
      </c>
      <c r="Y425" s="496">
        <v>65.82047724948815</v>
      </c>
      <c r="Z425" s="496">
        <v>0</v>
      </c>
      <c r="AA425" s="496">
        <v>1.6112181664400027</v>
      </c>
      <c r="AB425" s="496"/>
      <c r="AC425" s="496">
        <v>37.303434009730438</v>
      </c>
      <c r="AD425" s="496"/>
      <c r="AE425" s="496">
        <v>22.218100890207715</v>
      </c>
      <c r="AF425" s="496">
        <v>23.919572169243377</v>
      </c>
      <c r="AG425" s="496">
        <v>676.46711635750398</v>
      </c>
      <c r="AH425" s="496">
        <v>0</v>
      </c>
      <c r="AI425" s="496">
        <v>35.058430717863089</v>
      </c>
      <c r="AJ425" s="496">
        <v>181.12527974446536</v>
      </c>
      <c r="AK425" s="496">
        <v>30.608424470920525</v>
      </c>
      <c r="AL425" s="496">
        <v>13.770705562826638</v>
      </c>
      <c r="AM425" s="496"/>
      <c r="AN425" s="496">
        <v>99</v>
      </c>
      <c r="AO425" s="496">
        <v>99</v>
      </c>
      <c r="AP425" s="496">
        <v>99</v>
      </c>
      <c r="AQ425" s="496">
        <v>99</v>
      </c>
      <c r="AR425" s="496">
        <v>205.63912310286685</v>
      </c>
      <c r="AS425" s="496">
        <v>31.430780745638156</v>
      </c>
      <c r="AT425" s="496"/>
      <c r="AU425" s="496"/>
    </row>
    <row r="426" spans="1:47">
      <c r="A426" s="496">
        <v>11</v>
      </c>
      <c r="B426" s="496">
        <v>38</v>
      </c>
      <c r="C426" s="496">
        <v>2022</v>
      </c>
      <c r="D426" s="496">
        <v>99</v>
      </c>
      <c r="E426" s="496">
        <v>99</v>
      </c>
      <c r="F426" s="496">
        <v>99</v>
      </c>
      <c r="G426" s="496">
        <v>99</v>
      </c>
      <c r="H426" s="496">
        <v>99</v>
      </c>
      <c r="I426" s="496">
        <v>99</v>
      </c>
      <c r="J426" s="496">
        <v>999</v>
      </c>
      <c r="K426" s="496">
        <v>99</v>
      </c>
      <c r="L426" s="496">
        <v>6</v>
      </c>
      <c r="M426" s="496">
        <v>99</v>
      </c>
      <c r="N426" s="496">
        <v>99</v>
      </c>
      <c r="O426" s="496">
        <v>99</v>
      </c>
      <c r="P426" s="496">
        <v>9999</v>
      </c>
      <c r="Q426" s="496">
        <v>118</v>
      </c>
      <c r="R426" s="496">
        <v>256</v>
      </c>
      <c r="S426" s="496">
        <v>6</v>
      </c>
      <c r="T426" s="496">
        <v>7.88671875</v>
      </c>
      <c r="U426" s="496">
        <v>294.40093749999966</v>
      </c>
      <c r="V426" s="496">
        <v>100</v>
      </c>
      <c r="W426" s="496">
        <v>76.953125</v>
      </c>
      <c r="X426" s="496">
        <v>21.09375</v>
      </c>
      <c r="Y426" s="496">
        <v>74.262149189517956</v>
      </c>
      <c r="Z426" s="496">
        <v>0</v>
      </c>
      <c r="AA426" s="496">
        <v>2.2704924814670564</v>
      </c>
      <c r="AB426" s="496"/>
      <c r="AC426" s="496">
        <v>47.007351610431321</v>
      </c>
      <c r="AD426" s="496"/>
      <c r="AE426" s="496">
        <v>9.4955489614243351</v>
      </c>
      <c r="AF426" s="496">
        <v>10.742841680001613</v>
      </c>
      <c r="AG426" s="496">
        <v>693.48790322580624</v>
      </c>
      <c r="AH426" s="496">
        <v>0</v>
      </c>
      <c r="AI426" s="496">
        <v>74.21875</v>
      </c>
      <c r="AJ426" s="496">
        <v>194.43053701678599</v>
      </c>
      <c r="AK426" s="496">
        <v>53.898288130392281</v>
      </c>
      <c r="AL426" s="496">
        <v>35.268129449036287</v>
      </c>
      <c r="AM426" s="496"/>
      <c r="AN426" s="496">
        <v>99</v>
      </c>
      <c r="AO426" s="496">
        <v>99</v>
      </c>
      <c r="AP426" s="496">
        <v>99</v>
      </c>
      <c r="AQ426" s="496">
        <v>99</v>
      </c>
      <c r="AR426" s="496">
        <v>204.41935483870969</v>
      </c>
      <c r="AS426" s="496">
        <v>33.71801755241615</v>
      </c>
      <c r="AT426" s="496"/>
      <c r="AU426" s="496"/>
    </row>
    <row r="427" spans="1:47">
      <c r="A427" s="496">
        <v>11</v>
      </c>
      <c r="B427" s="496">
        <v>39</v>
      </c>
      <c r="C427" s="496">
        <v>2022</v>
      </c>
      <c r="D427" s="496">
        <v>99</v>
      </c>
      <c r="E427" s="496">
        <v>99</v>
      </c>
      <c r="F427" s="496">
        <v>99</v>
      </c>
      <c r="G427" s="496">
        <v>99</v>
      </c>
      <c r="H427" s="496">
        <v>99</v>
      </c>
      <c r="I427" s="496">
        <v>99</v>
      </c>
      <c r="J427" s="496">
        <v>999</v>
      </c>
      <c r="K427" s="496">
        <v>99</v>
      </c>
      <c r="L427" s="496">
        <v>7</v>
      </c>
      <c r="M427" s="496">
        <v>99</v>
      </c>
      <c r="N427" s="496">
        <v>99</v>
      </c>
      <c r="O427" s="496">
        <v>99</v>
      </c>
      <c r="P427" s="496">
        <v>9999</v>
      </c>
      <c r="Q427" s="496">
        <v>64</v>
      </c>
      <c r="R427" s="496">
        <v>92</v>
      </c>
      <c r="S427" s="496">
        <v>7</v>
      </c>
      <c r="T427" s="496">
        <v>8.7608695652173907</v>
      </c>
      <c r="U427" s="496">
        <v>334.84891304347798</v>
      </c>
      <c r="V427" s="496">
        <v>100</v>
      </c>
      <c r="W427" s="496">
        <v>88.043478260869563</v>
      </c>
      <c r="X427" s="496">
        <v>35.869565217391305</v>
      </c>
      <c r="Y427" s="496">
        <v>65.359993904271562</v>
      </c>
      <c r="Z427" s="496">
        <v>0</v>
      </c>
      <c r="AA427" s="496">
        <v>2.1887536915142403</v>
      </c>
      <c r="AB427" s="496"/>
      <c r="AC427" s="496">
        <v>54.367046849558193</v>
      </c>
      <c r="AD427" s="496"/>
      <c r="AE427" s="496">
        <v>3.4124629080118698</v>
      </c>
      <c r="AF427" s="496">
        <v>4.3911345268715412</v>
      </c>
      <c r="AG427" s="496">
        <v>707.14772727272725</v>
      </c>
      <c r="AH427" s="496">
        <v>0</v>
      </c>
      <c r="AI427" s="496">
        <v>88.043478260869563</v>
      </c>
      <c r="AJ427" s="496">
        <v>231.06342791992756</v>
      </c>
      <c r="AK427" s="496">
        <v>78.579383829407206</v>
      </c>
      <c r="AL427" s="496">
        <v>25.713506138820168</v>
      </c>
      <c r="AM427" s="496"/>
      <c r="AN427" s="496">
        <v>99</v>
      </c>
      <c r="AO427" s="496">
        <v>99</v>
      </c>
      <c r="AP427" s="496">
        <v>99</v>
      </c>
      <c r="AQ427" s="496">
        <v>99</v>
      </c>
      <c r="AR427" s="496">
        <v>207.375</v>
      </c>
      <c r="AS427" s="496">
        <v>37.092432252104054</v>
      </c>
      <c r="AT427" s="496"/>
      <c r="AU427" s="496"/>
    </row>
    <row r="428" spans="1:47">
      <c r="A428" s="496">
        <v>11</v>
      </c>
      <c r="B428" s="496">
        <v>40</v>
      </c>
      <c r="C428" s="496">
        <v>2022</v>
      </c>
      <c r="D428" s="496">
        <v>99</v>
      </c>
      <c r="E428" s="496">
        <v>99</v>
      </c>
      <c r="F428" s="496">
        <v>99</v>
      </c>
      <c r="G428" s="496">
        <v>99</v>
      </c>
      <c r="H428" s="496">
        <v>99</v>
      </c>
      <c r="I428" s="496">
        <v>99</v>
      </c>
      <c r="J428" s="496">
        <v>999</v>
      </c>
      <c r="K428" s="496">
        <v>99</v>
      </c>
      <c r="L428" s="496">
        <v>8</v>
      </c>
      <c r="M428" s="496">
        <v>99</v>
      </c>
      <c r="N428" s="496">
        <v>99</v>
      </c>
      <c r="O428" s="496">
        <v>99</v>
      </c>
      <c r="P428" s="496">
        <v>9999</v>
      </c>
      <c r="Q428" s="496">
        <v>18</v>
      </c>
      <c r="R428" s="496">
        <v>37</v>
      </c>
      <c r="S428" s="496">
        <v>8</v>
      </c>
      <c r="T428" s="496">
        <v>8.8108108108108087</v>
      </c>
      <c r="U428" s="496">
        <v>351.31621621621611</v>
      </c>
      <c r="V428" s="496">
        <v>100</v>
      </c>
      <c r="W428" s="496">
        <v>81.081081081081095</v>
      </c>
      <c r="X428" s="496">
        <v>43.243243243243249</v>
      </c>
      <c r="Y428" s="496">
        <v>50.440730611301888</v>
      </c>
      <c r="Z428" s="496">
        <v>0</v>
      </c>
      <c r="AA428" s="496">
        <v>2.240147652443472</v>
      </c>
      <c r="AB428" s="496"/>
      <c r="AC428" s="496">
        <v>49.050705273647345</v>
      </c>
      <c r="AD428" s="496"/>
      <c r="AE428" s="496">
        <v>1.3724035608308602</v>
      </c>
      <c r="AF428" s="496">
        <v>1.8528486362910312</v>
      </c>
      <c r="AG428" s="496">
        <v>577.64864864864876</v>
      </c>
      <c r="AH428" s="496">
        <v>0</v>
      </c>
      <c r="AI428" s="496">
        <v>100</v>
      </c>
      <c r="AJ428" s="496">
        <v>125.89897627821922</v>
      </c>
      <c r="AK428" s="496">
        <v>71.597212838615476</v>
      </c>
      <c r="AL428" s="496">
        <v>36.305412173794466</v>
      </c>
      <c r="AM428" s="496"/>
      <c r="AN428" s="496">
        <v>99</v>
      </c>
      <c r="AO428" s="496">
        <v>99</v>
      </c>
      <c r="AP428" s="496">
        <v>99</v>
      </c>
      <c r="AQ428" s="496">
        <v>99</v>
      </c>
      <c r="AR428" s="496">
        <v>206.2162162162162</v>
      </c>
      <c r="AS428" s="496">
        <v>39.645503376463807</v>
      </c>
      <c r="AT428" s="496"/>
      <c r="AU428" s="496"/>
    </row>
    <row r="429" spans="1:47">
      <c r="A429" s="496">
        <v>11</v>
      </c>
      <c r="B429" s="496">
        <v>41</v>
      </c>
      <c r="C429" s="496">
        <v>2022</v>
      </c>
      <c r="D429" s="496">
        <v>99</v>
      </c>
      <c r="E429" s="496">
        <v>99</v>
      </c>
      <c r="F429" s="496">
        <v>99</v>
      </c>
      <c r="G429" s="496">
        <v>99</v>
      </c>
      <c r="H429" s="496">
        <v>99</v>
      </c>
      <c r="I429" s="496">
        <v>99</v>
      </c>
      <c r="J429" s="496">
        <v>999</v>
      </c>
      <c r="K429" s="496">
        <v>99</v>
      </c>
      <c r="L429" s="496">
        <v>9</v>
      </c>
      <c r="M429" s="496">
        <v>99</v>
      </c>
      <c r="N429" s="496">
        <v>99</v>
      </c>
      <c r="O429" s="496">
        <v>99</v>
      </c>
      <c r="P429" s="496">
        <v>9999</v>
      </c>
      <c r="Q429" s="496">
        <v>9</v>
      </c>
      <c r="R429" s="496">
        <v>17</v>
      </c>
      <c r="S429" s="496">
        <v>9</v>
      </c>
      <c r="T429" s="496">
        <v>8.705882352941174</v>
      </c>
      <c r="U429" s="496">
        <v>405.31764705882358</v>
      </c>
      <c r="V429" s="496">
        <v>100</v>
      </c>
      <c r="W429" s="496">
        <v>82.352941176470608</v>
      </c>
      <c r="X429" s="496">
        <v>64.705882352941188</v>
      </c>
      <c r="Y429" s="496">
        <v>70.923050557248303</v>
      </c>
      <c r="Z429" s="496">
        <v>0</v>
      </c>
      <c r="AA429" s="496">
        <v>2.2690942967042278</v>
      </c>
      <c r="AB429" s="496"/>
      <c r="AC429" s="496">
        <v>51.914373430860309</v>
      </c>
      <c r="AD429" s="496"/>
      <c r="AE429" s="496">
        <v>0.63056379821958475</v>
      </c>
      <c r="AF429" s="496">
        <v>0.9821650044619632</v>
      </c>
      <c r="AG429" s="496">
        <v>646.76470588235293</v>
      </c>
      <c r="AH429" s="496">
        <v>0</v>
      </c>
      <c r="AI429" s="496">
        <v>100</v>
      </c>
      <c r="AJ429" s="496">
        <v>117.8476231569268</v>
      </c>
      <c r="AK429" s="496">
        <v>59.423539065464496</v>
      </c>
      <c r="AL429" s="496">
        <v>71.972663996045199</v>
      </c>
      <c r="AM429" s="496"/>
      <c r="AN429" s="496">
        <v>99</v>
      </c>
      <c r="AO429" s="496">
        <v>99</v>
      </c>
      <c r="AP429" s="496">
        <v>99</v>
      </c>
      <c r="AQ429" s="496">
        <v>99</v>
      </c>
      <c r="AR429" s="496">
        <v>211.52941176470597</v>
      </c>
      <c r="AS429" s="496">
        <v>42.430813185620998</v>
      </c>
      <c r="AT429" s="496"/>
      <c r="AU429" s="496"/>
    </row>
    <row r="430" spans="1:47">
      <c r="A430" s="496">
        <v>11</v>
      </c>
      <c r="B430" s="496">
        <v>42</v>
      </c>
      <c r="C430" s="496">
        <v>2022</v>
      </c>
      <c r="D430" s="496">
        <v>99</v>
      </c>
      <c r="E430" s="496">
        <v>99</v>
      </c>
      <c r="F430" s="496">
        <v>99</v>
      </c>
      <c r="G430" s="496">
        <v>99</v>
      </c>
      <c r="H430" s="496">
        <v>99</v>
      </c>
      <c r="I430" s="496">
        <v>99</v>
      </c>
      <c r="J430" s="496">
        <v>999</v>
      </c>
      <c r="K430" s="496">
        <v>99</v>
      </c>
      <c r="L430" s="496">
        <v>10</v>
      </c>
      <c r="M430" s="496">
        <v>99</v>
      </c>
      <c r="N430" s="496">
        <v>99</v>
      </c>
      <c r="O430" s="496">
        <v>99</v>
      </c>
      <c r="P430" s="496">
        <v>9999</v>
      </c>
      <c r="Q430" s="496">
        <v>4</v>
      </c>
      <c r="R430" s="496">
        <v>7</v>
      </c>
      <c r="S430" s="496">
        <v>10</v>
      </c>
      <c r="T430" s="496">
        <v>6.7142857142857109</v>
      </c>
      <c r="U430" s="496">
        <v>416.84285714285721</v>
      </c>
      <c r="V430" s="496">
        <v>100</v>
      </c>
      <c r="W430" s="496">
        <v>42.857142857142847</v>
      </c>
      <c r="X430" s="496">
        <v>100</v>
      </c>
      <c r="Y430" s="496">
        <v>43.059920282019746</v>
      </c>
      <c r="Z430" s="496">
        <v>0</v>
      </c>
      <c r="AA430" s="496">
        <v>1.6659862556700837</v>
      </c>
      <c r="AB430" s="496"/>
      <c r="AC430" s="496">
        <v>72.702971865332358</v>
      </c>
      <c r="AD430" s="496"/>
      <c r="AE430" s="496">
        <v>0.25964391691394656</v>
      </c>
      <c r="AF430" s="496">
        <v>0.41592059481591215</v>
      </c>
      <c r="AG430" s="496">
        <v>612.857142857143</v>
      </c>
      <c r="AH430" s="496">
        <v>0</v>
      </c>
      <c r="AI430" s="496">
        <v>100</v>
      </c>
      <c r="AJ430" s="496">
        <v>48.542848734548521</v>
      </c>
      <c r="AK430" s="496">
        <v>42.36635609508464</v>
      </c>
      <c r="AL430" s="496">
        <v>67.781824526639994</v>
      </c>
      <c r="AM430" s="496"/>
      <c r="AN430" s="496">
        <v>99</v>
      </c>
      <c r="AO430" s="496">
        <v>99</v>
      </c>
      <c r="AP430" s="496">
        <v>99</v>
      </c>
      <c r="AQ430" s="496">
        <v>99</v>
      </c>
      <c r="AR430" s="496">
        <v>210.71428571428575</v>
      </c>
      <c r="AS430" s="496">
        <v>44.283168005229527</v>
      </c>
      <c r="AT430" s="496"/>
      <c r="AU430" s="496"/>
    </row>
    <row r="431" spans="1:47">
      <c r="A431" s="496">
        <v>11</v>
      </c>
      <c r="B431" s="496">
        <v>43</v>
      </c>
      <c r="C431" s="496">
        <v>2022</v>
      </c>
      <c r="D431" s="496">
        <v>99</v>
      </c>
      <c r="E431" s="496">
        <v>99</v>
      </c>
      <c r="F431" s="496">
        <v>99</v>
      </c>
      <c r="G431" s="496">
        <v>99</v>
      </c>
      <c r="H431" s="496">
        <v>99</v>
      </c>
      <c r="I431" s="496">
        <v>99</v>
      </c>
      <c r="J431" s="496">
        <v>999</v>
      </c>
      <c r="K431" s="496">
        <v>99</v>
      </c>
      <c r="L431" s="496">
        <v>11</v>
      </c>
      <c r="M431" s="496">
        <v>99</v>
      </c>
      <c r="N431" s="496">
        <v>99</v>
      </c>
      <c r="O431" s="496">
        <v>99</v>
      </c>
      <c r="P431" s="496">
        <v>9999</v>
      </c>
      <c r="Q431" s="496">
        <v>2</v>
      </c>
      <c r="R431" s="496">
        <v>2</v>
      </c>
      <c r="S431" s="496">
        <v>11</v>
      </c>
      <c r="T431" s="496">
        <v>5.5</v>
      </c>
      <c r="U431" s="496">
        <v>363.4</v>
      </c>
      <c r="V431" s="496">
        <v>100</v>
      </c>
      <c r="W431" s="496">
        <v>0</v>
      </c>
      <c r="X431" s="496">
        <v>50</v>
      </c>
      <c r="Y431" s="496">
        <v>44.900000000000112</v>
      </c>
      <c r="Z431" s="496">
        <v>0</v>
      </c>
      <c r="AA431" s="496">
        <v>0.5</v>
      </c>
      <c r="AB431" s="496"/>
      <c r="AC431" s="496">
        <v>100.00000000000098</v>
      </c>
      <c r="AD431" s="496"/>
      <c r="AE431" s="496">
        <v>7.4183976261127618E-2</v>
      </c>
      <c r="AF431" s="496">
        <v>0.10359885133561982</v>
      </c>
      <c r="AG431" s="496">
        <v>525.5</v>
      </c>
      <c r="AH431" s="496">
        <v>0</v>
      </c>
      <c r="AI431" s="496">
        <v>100</v>
      </c>
      <c r="AJ431" s="496">
        <v>42.5</v>
      </c>
      <c r="AK431" s="496">
        <v>100.00000000000128</v>
      </c>
      <c r="AL431" s="496">
        <v>100</v>
      </c>
      <c r="AM431" s="496"/>
      <c r="AN431" s="496">
        <v>99</v>
      </c>
      <c r="AO431" s="496">
        <v>99</v>
      </c>
      <c r="AP431" s="496">
        <v>99</v>
      </c>
      <c r="AQ431" s="496">
        <v>99</v>
      </c>
      <c r="AR431" s="496">
        <v>196.5</v>
      </c>
      <c r="AS431" s="496">
        <v>47.683479617406419</v>
      </c>
      <c r="AT431" s="496"/>
      <c r="AU431" s="496"/>
    </row>
    <row r="432" spans="1:47">
      <c r="A432" s="496">
        <v>11</v>
      </c>
      <c r="B432" s="496">
        <v>44</v>
      </c>
      <c r="C432" s="496">
        <v>2022</v>
      </c>
      <c r="D432" s="496">
        <v>99</v>
      </c>
      <c r="E432" s="496">
        <v>99</v>
      </c>
      <c r="F432" s="496">
        <v>99</v>
      </c>
      <c r="G432" s="496">
        <v>99</v>
      </c>
      <c r="H432" s="496">
        <v>99</v>
      </c>
      <c r="I432" s="496">
        <v>99</v>
      </c>
      <c r="J432" s="496">
        <v>999</v>
      </c>
      <c r="K432" s="496">
        <v>99</v>
      </c>
      <c r="L432" s="496">
        <v>12</v>
      </c>
      <c r="M432" s="496">
        <v>99</v>
      </c>
      <c r="N432" s="496">
        <v>99</v>
      </c>
      <c r="O432" s="496">
        <v>99</v>
      </c>
      <c r="P432" s="496">
        <v>9999</v>
      </c>
      <c r="Q432" s="496"/>
      <c r="R432" s="496"/>
      <c r="S432" s="496"/>
      <c r="T432" s="496"/>
      <c r="U432" s="496"/>
      <c r="V432" s="496"/>
      <c r="W432" s="496"/>
      <c r="X432" s="496"/>
      <c r="Y432" s="496"/>
      <c r="Z432" s="496"/>
      <c r="AA432" s="496"/>
      <c r="AB432" s="496"/>
      <c r="AC432" s="496"/>
      <c r="AD432" s="496"/>
      <c r="AE432" s="496"/>
      <c r="AF432" s="496"/>
      <c r="AG432" s="496"/>
      <c r="AH432" s="496"/>
      <c r="AI432" s="496"/>
      <c r="AJ432" s="496"/>
      <c r="AK432" s="496"/>
      <c r="AL432" s="496"/>
      <c r="AM432" s="496"/>
      <c r="AN432" s="496">
        <v>99</v>
      </c>
      <c r="AO432" s="496">
        <v>99</v>
      </c>
      <c r="AP432" s="496">
        <v>99</v>
      </c>
      <c r="AQ432" s="496">
        <v>99</v>
      </c>
      <c r="AR432" s="496"/>
      <c r="AS432" s="496"/>
      <c r="AT432" s="496"/>
      <c r="AU432" s="496"/>
    </row>
    <row r="433" spans="1:47">
      <c r="A433" s="496">
        <v>11</v>
      </c>
      <c r="B433" s="496">
        <v>45</v>
      </c>
      <c r="C433" s="496">
        <v>2022</v>
      </c>
      <c r="D433" s="496">
        <v>99</v>
      </c>
      <c r="E433" s="496">
        <v>99</v>
      </c>
      <c r="F433" s="496">
        <v>99</v>
      </c>
      <c r="G433" s="496">
        <v>99</v>
      </c>
      <c r="H433" s="496">
        <v>99</v>
      </c>
      <c r="I433" s="496">
        <v>99</v>
      </c>
      <c r="J433" s="496">
        <v>999</v>
      </c>
      <c r="K433" s="496">
        <v>99</v>
      </c>
      <c r="L433" s="496">
        <v>13</v>
      </c>
      <c r="M433" s="496">
        <v>99</v>
      </c>
      <c r="N433" s="496">
        <v>99</v>
      </c>
      <c r="O433" s="496">
        <v>99</v>
      </c>
      <c r="P433" s="496">
        <v>9999</v>
      </c>
      <c r="Q433" s="496"/>
      <c r="R433" s="496"/>
      <c r="S433" s="496"/>
      <c r="T433" s="496"/>
      <c r="U433" s="496"/>
      <c r="V433" s="496"/>
      <c r="W433" s="496"/>
      <c r="X433" s="496"/>
      <c r="Y433" s="496"/>
      <c r="Z433" s="496"/>
      <c r="AA433" s="496"/>
      <c r="AB433" s="496"/>
      <c r="AC433" s="496"/>
      <c r="AD433" s="496"/>
      <c r="AE433" s="496"/>
      <c r="AF433" s="496"/>
      <c r="AG433" s="496"/>
      <c r="AH433" s="496"/>
      <c r="AI433" s="496"/>
      <c r="AJ433" s="496"/>
      <c r="AK433" s="496"/>
      <c r="AL433" s="496"/>
      <c r="AM433" s="496"/>
      <c r="AN433" s="496">
        <v>99</v>
      </c>
      <c r="AO433" s="496">
        <v>99</v>
      </c>
      <c r="AP433" s="496">
        <v>99</v>
      </c>
      <c r="AQ433" s="496">
        <v>99</v>
      </c>
      <c r="AR433" s="496"/>
      <c r="AS433" s="496"/>
      <c r="AT433" s="496"/>
      <c r="AU433" s="496"/>
    </row>
    <row r="434" spans="1:47">
      <c r="A434" s="496">
        <v>11</v>
      </c>
      <c r="B434" s="496">
        <v>46</v>
      </c>
      <c r="C434" s="496">
        <v>2022</v>
      </c>
      <c r="D434" s="496">
        <v>99</v>
      </c>
      <c r="E434" s="496">
        <v>99</v>
      </c>
      <c r="F434" s="496">
        <v>99</v>
      </c>
      <c r="G434" s="496">
        <v>99</v>
      </c>
      <c r="H434" s="496">
        <v>99</v>
      </c>
      <c r="I434" s="496">
        <v>99</v>
      </c>
      <c r="J434" s="496">
        <v>999</v>
      </c>
      <c r="K434" s="496">
        <v>99</v>
      </c>
      <c r="L434" s="496">
        <v>14</v>
      </c>
      <c r="M434" s="496">
        <v>99</v>
      </c>
      <c r="N434" s="496">
        <v>99</v>
      </c>
      <c r="O434" s="496">
        <v>99</v>
      </c>
      <c r="P434" s="496">
        <v>9999</v>
      </c>
      <c r="Q434" s="496"/>
      <c r="R434" s="496"/>
      <c r="S434" s="496"/>
      <c r="T434" s="496"/>
      <c r="U434" s="496"/>
      <c r="V434" s="496"/>
      <c r="W434" s="496"/>
      <c r="X434" s="496"/>
      <c r="Y434" s="496"/>
      <c r="Z434" s="496"/>
      <c r="AA434" s="496"/>
      <c r="AB434" s="496"/>
      <c r="AC434" s="496"/>
      <c r="AD434" s="496"/>
      <c r="AE434" s="496"/>
      <c r="AF434" s="496"/>
      <c r="AG434" s="496"/>
      <c r="AH434" s="496"/>
      <c r="AI434" s="496"/>
      <c r="AJ434" s="496"/>
      <c r="AK434" s="496"/>
      <c r="AL434" s="496"/>
      <c r="AM434" s="496"/>
      <c r="AN434" s="496">
        <v>99</v>
      </c>
      <c r="AO434" s="496">
        <v>99</v>
      </c>
      <c r="AP434" s="496">
        <v>99</v>
      </c>
      <c r="AQ434" s="496">
        <v>99</v>
      </c>
      <c r="AR434" s="496"/>
      <c r="AS434" s="496"/>
      <c r="AT434" s="496"/>
      <c r="AU434" s="496"/>
    </row>
    <row r="435" spans="1:47">
      <c r="A435" s="496">
        <v>11</v>
      </c>
      <c r="B435" s="496">
        <v>47</v>
      </c>
      <c r="C435" s="496">
        <v>2022</v>
      </c>
      <c r="D435" s="496">
        <v>99</v>
      </c>
      <c r="E435" s="496">
        <v>99</v>
      </c>
      <c r="F435" s="496">
        <v>99</v>
      </c>
      <c r="G435" s="496">
        <v>99</v>
      </c>
      <c r="H435" s="496">
        <v>99</v>
      </c>
      <c r="I435" s="496">
        <v>99</v>
      </c>
      <c r="J435" s="496">
        <v>999</v>
      </c>
      <c r="K435" s="496">
        <v>99</v>
      </c>
      <c r="L435" s="496">
        <v>15</v>
      </c>
      <c r="M435" s="496">
        <v>99</v>
      </c>
      <c r="N435" s="496">
        <v>99</v>
      </c>
      <c r="O435" s="496">
        <v>99</v>
      </c>
      <c r="P435" s="496">
        <v>9999</v>
      </c>
      <c r="Q435" s="496"/>
      <c r="R435" s="496"/>
      <c r="S435" s="496"/>
      <c r="T435" s="496"/>
      <c r="U435" s="496"/>
      <c r="V435" s="496"/>
      <c r="W435" s="496"/>
      <c r="X435" s="496"/>
      <c r="Y435" s="496"/>
      <c r="Z435" s="496"/>
      <c r="AA435" s="496"/>
      <c r="AB435" s="496"/>
      <c r="AC435" s="496"/>
      <c r="AD435" s="496"/>
      <c r="AE435" s="496"/>
      <c r="AF435" s="496"/>
      <c r="AG435" s="496"/>
      <c r="AH435" s="496"/>
      <c r="AI435" s="496"/>
      <c r="AJ435" s="496"/>
      <c r="AK435" s="496"/>
      <c r="AL435" s="496"/>
      <c r="AM435" s="496"/>
      <c r="AN435" s="496">
        <v>99</v>
      </c>
      <c r="AO435" s="496">
        <v>99</v>
      </c>
      <c r="AP435" s="496">
        <v>99</v>
      </c>
      <c r="AQ435" s="496">
        <v>99</v>
      </c>
      <c r="AR435" s="496"/>
      <c r="AS435" s="496"/>
      <c r="AT435" s="496"/>
      <c r="AU435" s="496"/>
    </row>
    <row r="436" spans="1:47">
      <c r="A436" s="496">
        <v>11</v>
      </c>
      <c r="B436" s="496">
        <v>48</v>
      </c>
      <c r="C436" s="496">
        <v>2021</v>
      </c>
      <c r="D436" s="496">
        <v>99</v>
      </c>
      <c r="E436" s="496">
        <v>99</v>
      </c>
      <c r="F436" s="496">
        <v>99</v>
      </c>
      <c r="G436" s="496">
        <v>99</v>
      </c>
      <c r="H436" s="496">
        <v>99</v>
      </c>
      <c r="I436" s="496">
        <v>99</v>
      </c>
      <c r="J436" s="496">
        <v>999</v>
      </c>
      <c r="K436" s="496">
        <v>99</v>
      </c>
      <c r="L436" s="496">
        <v>1</v>
      </c>
      <c r="M436" s="496">
        <v>99</v>
      </c>
      <c r="N436" s="496">
        <v>99</v>
      </c>
      <c r="O436" s="496">
        <v>99</v>
      </c>
      <c r="P436" s="496">
        <v>9999</v>
      </c>
      <c r="Q436" s="496">
        <v>2</v>
      </c>
      <c r="R436" s="496">
        <v>3</v>
      </c>
      <c r="S436" s="496">
        <v>1</v>
      </c>
      <c r="T436" s="496">
        <v>4</v>
      </c>
      <c r="U436" s="496">
        <v>139.79999999999998</v>
      </c>
      <c r="V436" s="496">
        <v>0</v>
      </c>
      <c r="W436" s="496">
        <v>0</v>
      </c>
      <c r="X436" s="496">
        <v>0</v>
      </c>
      <c r="Y436" s="496">
        <v>37.13650495132795</v>
      </c>
      <c r="Z436" s="496">
        <v>0</v>
      </c>
      <c r="AA436" s="496">
        <v>1.4142135623730951</v>
      </c>
      <c r="AB436" s="496"/>
      <c r="AC436" s="496">
        <v>98.631067499402434</v>
      </c>
      <c r="AD436" s="496"/>
      <c r="AE436" s="496">
        <v>0.12765957446808507</v>
      </c>
      <c r="AF436" s="496">
        <v>6.7261263290654794E-2</v>
      </c>
      <c r="AG436" s="496">
        <v>667.66666666666652</v>
      </c>
      <c r="AH436" s="496">
        <v>0</v>
      </c>
      <c r="AI436" s="496">
        <v>0</v>
      </c>
      <c r="AJ436" s="496">
        <v>36.261396675926811</v>
      </c>
      <c r="AK436" s="496">
        <v>99.963746022858274</v>
      </c>
      <c r="AL436" s="496">
        <v>98.151325051831421</v>
      </c>
      <c r="AM436" s="496"/>
      <c r="AN436" s="496">
        <v>99</v>
      </c>
      <c r="AO436" s="496">
        <v>99</v>
      </c>
      <c r="AP436" s="496">
        <v>99</v>
      </c>
      <c r="AQ436" s="496">
        <v>99</v>
      </c>
      <c r="AR436" s="496">
        <v>194.66666666666663</v>
      </c>
      <c r="AS436" s="496">
        <v>18.341241584188555</v>
      </c>
      <c r="AT436" s="496"/>
      <c r="AU436" s="496"/>
    </row>
    <row r="437" spans="1:47">
      <c r="A437" s="496">
        <v>11</v>
      </c>
      <c r="B437" s="496">
        <v>49</v>
      </c>
      <c r="C437" s="496">
        <v>2021</v>
      </c>
      <c r="D437" s="496">
        <v>99</v>
      </c>
      <c r="E437" s="496">
        <v>99</v>
      </c>
      <c r="F437" s="496">
        <v>99</v>
      </c>
      <c r="G437" s="496">
        <v>99</v>
      </c>
      <c r="H437" s="496">
        <v>99</v>
      </c>
      <c r="I437" s="496">
        <v>99</v>
      </c>
      <c r="J437" s="496">
        <v>999</v>
      </c>
      <c r="K437" s="496">
        <v>99</v>
      </c>
      <c r="L437" s="496">
        <v>2</v>
      </c>
      <c r="M437" s="496">
        <v>99</v>
      </c>
      <c r="N437" s="496">
        <v>99</v>
      </c>
      <c r="O437" s="496">
        <v>99</v>
      </c>
      <c r="P437" s="496">
        <v>9999</v>
      </c>
      <c r="Q437" s="496">
        <v>19</v>
      </c>
      <c r="R437" s="496">
        <v>43</v>
      </c>
      <c r="S437" s="496">
        <v>2</v>
      </c>
      <c r="T437" s="496">
        <v>3.8372093023255824</v>
      </c>
      <c r="U437" s="496">
        <v>167.11534883720927</v>
      </c>
      <c r="V437" s="496">
        <v>0</v>
      </c>
      <c r="W437" s="496">
        <v>0</v>
      </c>
      <c r="X437" s="496">
        <v>0</v>
      </c>
      <c r="Y437" s="496">
        <v>42.298571494315446</v>
      </c>
      <c r="Z437" s="496">
        <v>0</v>
      </c>
      <c r="AA437" s="496">
        <v>1.055004299740814</v>
      </c>
      <c r="AB437" s="496"/>
      <c r="AC437" s="496">
        <v>46.101177863252317</v>
      </c>
      <c r="AD437" s="496"/>
      <c r="AE437" s="496">
        <v>1.8297872340425536</v>
      </c>
      <c r="AF437" s="496">
        <v>1.1524481343731852</v>
      </c>
      <c r="AG437" s="496">
        <v>687.8372093023255</v>
      </c>
      <c r="AH437" s="496">
        <v>0</v>
      </c>
      <c r="AI437" s="496">
        <v>13.95348837209302</v>
      </c>
      <c r="AJ437" s="496">
        <v>164.22006367415116</v>
      </c>
      <c r="AK437" s="496">
        <v>74.005010365058311</v>
      </c>
      <c r="AL437" s="496">
        <v>36.052430242151779</v>
      </c>
      <c r="AM437" s="496"/>
      <c r="AN437" s="496">
        <v>99</v>
      </c>
      <c r="AO437" s="496">
        <v>99</v>
      </c>
      <c r="AP437" s="496">
        <v>99</v>
      </c>
      <c r="AQ437" s="496">
        <v>99</v>
      </c>
      <c r="AR437" s="496">
        <v>194.48837209302323</v>
      </c>
      <c r="AS437" s="496">
        <v>21.890226383106288</v>
      </c>
      <c r="AT437" s="496"/>
      <c r="AU437" s="496"/>
    </row>
    <row r="438" spans="1:47">
      <c r="A438" s="496">
        <v>11</v>
      </c>
      <c r="B438" s="496">
        <v>50</v>
      </c>
      <c r="C438" s="496">
        <v>2021</v>
      </c>
      <c r="D438" s="496">
        <v>99</v>
      </c>
      <c r="E438" s="496">
        <v>99</v>
      </c>
      <c r="F438" s="496">
        <v>99</v>
      </c>
      <c r="G438" s="496">
        <v>99</v>
      </c>
      <c r="H438" s="496">
        <v>99</v>
      </c>
      <c r="I438" s="496">
        <v>99</v>
      </c>
      <c r="J438" s="496">
        <v>999</v>
      </c>
      <c r="K438" s="496">
        <v>99</v>
      </c>
      <c r="L438" s="496">
        <v>3</v>
      </c>
      <c r="M438" s="496">
        <v>99</v>
      </c>
      <c r="N438" s="496">
        <v>99</v>
      </c>
      <c r="O438" s="496">
        <v>99</v>
      </c>
      <c r="P438" s="496">
        <v>9999</v>
      </c>
      <c r="Q438" s="496">
        <v>148</v>
      </c>
      <c r="R438" s="496">
        <v>407</v>
      </c>
      <c r="S438" s="496">
        <v>3</v>
      </c>
      <c r="T438" s="496">
        <v>5.5724815724815713</v>
      </c>
      <c r="U438" s="496">
        <v>221.83410319410311</v>
      </c>
      <c r="V438" s="496">
        <v>0</v>
      </c>
      <c r="W438" s="496">
        <v>27.518427518427515</v>
      </c>
      <c r="X438" s="496">
        <v>0.49140049140049136</v>
      </c>
      <c r="Y438" s="496">
        <v>45.693295844461375</v>
      </c>
      <c r="Z438" s="496">
        <v>0</v>
      </c>
      <c r="AA438" s="496">
        <v>1.3786827327816429</v>
      </c>
      <c r="AB438" s="496"/>
      <c r="AC438" s="496">
        <v>35.622452286563963</v>
      </c>
      <c r="AD438" s="496"/>
      <c r="AE438" s="496">
        <v>17.319148936170215</v>
      </c>
      <c r="AF438" s="496">
        <v>14.47969170926666</v>
      </c>
      <c r="AG438" s="496">
        <v>675.12807881773392</v>
      </c>
      <c r="AH438" s="496">
        <v>0</v>
      </c>
      <c r="AI438" s="496">
        <v>6.142506142506142</v>
      </c>
      <c r="AJ438" s="496">
        <v>150.40612786801563</v>
      </c>
      <c r="AK438" s="496">
        <v>68.75010084118334</v>
      </c>
      <c r="AL438" s="496">
        <v>27.02802886617344</v>
      </c>
      <c r="AM438" s="496"/>
      <c r="AN438" s="496">
        <v>99</v>
      </c>
      <c r="AO438" s="496">
        <v>99</v>
      </c>
      <c r="AP438" s="496">
        <v>99</v>
      </c>
      <c r="AQ438" s="496">
        <v>99</v>
      </c>
      <c r="AR438" s="496">
        <v>203.37317073170735</v>
      </c>
      <c r="AS438" s="496">
        <v>25.592597123533245</v>
      </c>
      <c r="AT438" s="496"/>
      <c r="AU438" s="496"/>
    </row>
    <row r="439" spans="1:47">
      <c r="A439" s="496">
        <v>11</v>
      </c>
      <c r="B439" s="496">
        <v>51</v>
      </c>
      <c r="C439" s="496">
        <v>2021</v>
      </c>
      <c r="D439" s="496">
        <v>99</v>
      </c>
      <c r="E439" s="496">
        <v>99</v>
      </c>
      <c r="F439" s="496">
        <v>99</v>
      </c>
      <c r="G439" s="496">
        <v>99</v>
      </c>
      <c r="H439" s="496">
        <v>99</v>
      </c>
      <c r="I439" s="496">
        <v>99</v>
      </c>
      <c r="J439" s="496">
        <v>999</v>
      </c>
      <c r="K439" s="496">
        <v>99</v>
      </c>
      <c r="L439" s="496">
        <v>4</v>
      </c>
      <c r="M439" s="496">
        <v>99</v>
      </c>
      <c r="N439" s="496">
        <v>99</v>
      </c>
      <c r="O439" s="496">
        <v>99</v>
      </c>
      <c r="P439" s="496">
        <v>9999</v>
      </c>
      <c r="Q439" s="496">
        <v>267</v>
      </c>
      <c r="R439" s="496">
        <v>1019</v>
      </c>
      <c r="S439" s="496">
        <v>4</v>
      </c>
      <c r="T439" s="496">
        <v>6.9263984298331671</v>
      </c>
      <c r="U439" s="496">
        <v>265.30870461236526</v>
      </c>
      <c r="V439" s="496">
        <v>0</v>
      </c>
      <c r="W439" s="496">
        <v>64.573110893032378</v>
      </c>
      <c r="X439" s="496">
        <v>2.2571148184494598</v>
      </c>
      <c r="Y439" s="496">
        <v>50.121520665747681</v>
      </c>
      <c r="Z439" s="496">
        <v>0</v>
      </c>
      <c r="AA439" s="496">
        <v>1.2906700309492227</v>
      </c>
      <c r="AB439" s="496"/>
      <c r="AC439" s="496">
        <v>35.920655938625558</v>
      </c>
      <c r="AD439" s="496"/>
      <c r="AE439" s="496">
        <v>43.361702127659591</v>
      </c>
      <c r="AF439" s="496">
        <v>43.357304740785224</v>
      </c>
      <c r="AG439" s="496">
        <v>679.2995073891625</v>
      </c>
      <c r="AH439" s="496">
        <v>9.8135426889106966E-2</v>
      </c>
      <c r="AI439" s="496">
        <v>8.8321884200196248</v>
      </c>
      <c r="AJ439" s="496">
        <v>158.96705036958289</v>
      </c>
      <c r="AK439" s="496">
        <v>62.510821055179917</v>
      </c>
      <c r="AL439" s="496">
        <v>23.69079938073352</v>
      </c>
      <c r="AM439" s="496"/>
      <c r="AN439" s="496">
        <v>99</v>
      </c>
      <c r="AO439" s="496">
        <v>99</v>
      </c>
      <c r="AP439" s="496">
        <v>99</v>
      </c>
      <c r="AQ439" s="496">
        <v>99</v>
      </c>
      <c r="AR439" s="496">
        <v>207.84319526627223</v>
      </c>
      <c r="AS439" s="496">
        <v>28.681297582079321</v>
      </c>
      <c r="AT439" s="496"/>
      <c r="AU439" s="496"/>
    </row>
    <row r="440" spans="1:47">
      <c r="A440" s="496">
        <v>11</v>
      </c>
      <c r="B440" s="496">
        <v>52</v>
      </c>
      <c r="C440" s="496">
        <v>2021</v>
      </c>
      <c r="D440" s="496">
        <v>99</v>
      </c>
      <c r="E440" s="496">
        <v>99</v>
      </c>
      <c r="F440" s="496">
        <v>99</v>
      </c>
      <c r="G440" s="496">
        <v>99</v>
      </c>
      <c r="H440" s="496">
        <v>99</v>
      </c>
      <c r="I440" s="496">
        <v>99</v>
      </c>
      <c r="J440" s="496">
        <v>999</v>
      </c>
      <c r="K440" s="496">
        <v>99</v>
      </c>
      <c r="L440" s="496">
        <v>5</v>
      </c>
      <c r="M440" s="496">
        <v>99</v>
      </c>
      <c r="N440" s="496">
        <v>99</v>
      </c>
      <c r="O440" s="496">
        <v>99</v>
      </c>
      <c r="P440" s="496">
        <v>9999</v>
      </c>
      <c r="Q440" s="496">
        <v>218</v>
      </c>
      <c r="R440" s="496">
        <v>582</v>
      </c>
      <c r="S440" s="496">
        <v>5</v>
      </c>
      <c r="T440" s="496">
        <v>7.8608247422680382</v>
      </c>
      <c r="U440" s="496">
        <v>280.46804123711343</v>
      </c>
      <c r="V440" s="496">
        <v>0</v>
      </c>
      <c r="W440" s="496">
        <v>82.81786941580755</v>
      </c>
      <c r="X440" s="496">
        <v>11.855670103092782</v>
      </c>
      <c r="Y440" s="496">
        <v>68.246922407946897</v>
      </c>
      <c r="Z440" s="496">
        <v>0</v>
      </c>
      <c r="AA440" s="496">
        <v>1.5629553929495299</v>
      </c>
      <c r="AB440" s="496"/>
      <c r="AC440" s="496">
        <v>38.975723981785571</v>
      </c>
      <c r="AD440" s="496"/>
      <c r="AE440" s="496">
        <v>24.765957446808518</v>
      </c>
      <c r="AF440" s="496">
        <v>26.178391592669247</v>
      </c>
      <c r="AG440" s="496">
        <v>686.40517241379303</v>
      </c>
      <c r="AH440" s="496">
        <v>0</v>
      </c>
      <c r="AI440" s="496">
        <v>34.87972508591065</v>
      </c>
      <c r="AJ440" s="496">
        <v>167.33717657143984</v>
      </c>
      <c r="AK440" s="496">
        <v>36.007367820269927</v>
      </c>
      <c r="AL440" s="496">
        <v>30.072978285312161</v>
      </c>
      <c r="AM440" s="496"/>
      <c r="AN440" s="496">
        <v>99</v>
      </c>
      <c r="AO440" s="496">
        <v>99</v>
      </c>
      <c r="AP440" s="496">
        <v>99</v>
      </c>
      <c r="AQ440" s="496">
        <v>99</v>
      </c>
      <c r="AR440" s="496">
        <v>204.62010221465076</v>
      </c>
      <c r="AS440" s="496">
        <v>31.551400850226891</v>
      </c>
      <c r="AT440" s="496"/>
      <c r="AU440" s="496"/>
    </row>
    <row r="441" spans="1:47">
      <c r="A441" s="496">
        <v>11</v>
      </c>
      <c r="B441" s="496">
        <v>53</v>
      </c>
      <c r="C441" s="496">
        <v>2021</v>
      </c>
      <c r="D441" s="496">
        <v>99</v>
      </c>
      <c r="E441" s="496">
        <v>99</v>
      </c>
      <c r="F441" s="496">
        <v>99</v>
      </c>
      <c r="G441" s="496">
        <v>99</v>
      </c>
      <c r="H441" s="496">
        <v>99</v>
      </c>
      <c r="I441" s="496">
        <v>99</v>
      </c>
      <c r="J441" s="496">
        <v>999</v>
      </c>
      <c r="K441" s="496">
        <v>99</v>
      </c>
      <c r="L441" s="496">
        <v>6</v>
      </c>
      <c r="M441" s="496">
        <v>99</v>
      </c>
      <c r="N441" s="496">
        <v>99</v>
      </c>
      <c r="O441" s="496">
        <v>99</v>
      </c>
      <c r="P441" s="496">
        <v>9999</v>
      </c>
      <c r="Q441" s="496">
        <v>102</v>
      </c>
      <c r="R441" s="496">
        <v>198</v>
      </c>
      <c r="S441" s="496">
        <v>6</v>
      </c>
      <c r="T441" s="496">
        <v>8.1717171717171748</v>
      </c>
      <c r="U441" s="496">
        <v>298.00767676767674</v>
      </c>
      <c r="V441" s="496">
        <v>29.797979797979789</v>
      </c>
      <c r="W441" s="496">
        <v>87.878787878787875</v>
      </c>
      <c r="X441" s="496">
        <v>17.676767676767675</v>
      </c>
      <c r="Y441" s="496">
        <v>56.843944576415858</v>
      </c>
      <c r="Z441" s="496">
        <v>0</v>
      </c>
      <c r="AA441" s="496">
        <v>1.6516927591150916</v>
      </c>
      <c r="AB441" s="496"/>
      <c r="AC441" s="496">
        <v>25.488956025437442</v>
      </c>
      <c r="AD441" s="496"/>
      <c r="AE441" s="496">
        <v>8.4255319148936145</v>
      </c>
      <c r="AF441" s="496">
        <v>9.4630086226084824</v>
      </c>
      <c r="AG441" s="496">
        <v>706.35233160621749</v>
      </c>
      <c r="AH441" s="496">
        <v>0.50505050505050508</v>
      </c>
      <c r="AI441" s="496">
        <v>80.303030303030297</v>
      </c>
      <c r="AJ441" s="496">
        <v>190.58818204980781</v>
      </c>
      <c r="AK441" s="496">
        <v>52.112696736795719</v>
      </c>
      <c r="AL441" s="496">
        <v>29.892952452417177</v>
      </c>
      <c r="AM441" s="496"/>
      <c r="AN441" s="496">
        <v>99</v>
      </c>
      <c r="AO441" s="496">
        <v>99</v>
      </c>
      <c r="AP441" s="496">
        <v>99</v>
      </c>
      <c r="AQ441" s="496">
        <v>99</v>
      </c>
      <c r="AR441" s="496">
        <v>203.905</v>
      </c>
      <c r="AS441" s="496">
        <v>34.250086270874313</v>
      </c>
      <c r="AT441" s="496"/>
      <c r="AU441" s="496"/>
    </row>
    <row r="442" spans="1:47">
      <c r="A442" s="496">
        <v>11</v>
      </c>
      <c r="B442" s="496">
        <v>54</v>
      </c>
      <c r="C442" s="496">
        <v>2021</v>
      </c>
      <c r="D442" s="496">
        <v>99</v>
      </c>
      <c r="E442" s="496">
        <v>99</v>
      </c>
      <c r="F442" s="496">
        <v>99</v>
      </c>
      <c r="G442" s="496">
        <v>99</v>
      </c>
      <c r="H442" s="496">
        <v>99</v>
      </c>
      <c r="I442" s="496">
        <v>99</v>
      </c>
      <c r="J442" s="496">
        <v>999</v>
      </c>
      <c r="K442" s="496">
        <v>99</v>
      </c>
      <c r="L442" s="496">
        <v>7</v>
      </c>
      <c r="M442" s="496">
        <v>99</v>
      </c>
      <c r="N442" s="496">
        <v>99</v>
      </c>
      <c r="O442" s="496">
        <v>99</v>
      </c>
      <c r="P442" s="496">
        <v>9999</v>
      </c>
      <c r="Q442" s="496">
        <v>48</v>
      </c>
      <c r="R442" s="496">
        <v>78</v>
      </c>
      <c r="S442" s="496">
        <v>7</v>
      </c>
      <c r="T442" s="496">
        <v>8.9230769230769216</v>
      </c>
      <c r="U442" s="496">
        <v>329.88871794871801</v>
      </c>
      <c r="V442" s="496">
        <v>21.794871794871796</v>
      </c>
      <c r="W442" s="496">
        <v>88.461538461538439</v>
      </c>
      <c r="X442" s="496">
        <v>37.179487179487182</v>
      </c>
      <c r="Y442" s="496">
        <v>54.867188886483191</v>
      </c>
      <c r="Z442" s="496">
        <v>0</v>
      </c>
      <c r="AA442" s="496">
        <v>1.8381235608228503</v>
      </c>
      <c r="AB442" s="496"/>
      <c r="AC442" s="496">
        <v>4.5927911902817193</v>
      </c>
      <c r="AD442" s="496"/>
      <c r="AE442" s="496">
        <v>3.3191489361702118</v>
      </c>
      <c r="AF442" s="496">
        <v>4.126659726600125</v>
      </c>
      <c r="AG442" s="496">
        <v>712.03846153846143</v>
      </c>
      <c r="AH442" s="496">
        <v>0</v>
      </c>
      <c r="AI442" s="496">
        <v>100</v>
      </c>
      <c r="AJ442" s="496">
        <v>206.06399567993881</v>
      </c>
      <c r="AK442" s="496">
        <v>56.282245574028089</v>
      </c>
      <c r="AL442" s="496">
        <v>18.173586778136958</v>
      </c>
      <c r="AM442" s="496"/>
      <c r="AN442" s="496">
        <v>99</v>
      </c>
      <c r="AO442" s="496">
        <v>99</v>
      </c>
      <c r="AP442" s="496">
        <v>99</v>
      </c>
      <c r="AQ442" s="496">
        <v>99</v>
      </c>
      <c r="AR442" s="496">
        <v>205.43037974683548</v>
      </c>
      <c r="AS442" s="496">
        <v>36.872698679509469</v>
      </c>
      <c r="AT442" s="496"/>
      <c r="AU442" s="496"/>
    </row>
    <row r="443" spans="1:47">
      <c r="A443" s="496">
        <v>11</v>
      </c>
      <c r="B443" s="496">
        <v>55</v>
      </c>
      <c r="C443" s="496">
        <v>2021</v>
      </c>
      <c r="D443" s="496">
        <v>99</v>
      </c>
      <c r="E443" s="496">
        <v>99</v>
      </c>
      <c r="F443" s="496">
        <v>99</v>
      </c>
      <c r="G443" s="496">
        <v>99</v>
      </c>
      <c r="H443" s="496">
        <v>99</v>
      </c>
      <c r="I443" s="496">
        <v>99</v>
      </c>
      <c r="J443" s="496">
        <v>999</v>
      </c>
      <c r="K443" s="496">
        <v>99</v>
      </c>
      <c r="L443" s="496">
        <v>8</v>
      </c>
      <c r="M443" s="496">
        <v>99</v>
      </c>
      <c r="N443" s="496">
        <v>99</v>
      </c>
      <c r="O443" s="496">
        <v>99</v>
      </c>
      <c r="P443" s="496">
        <v>9999</v>
      </c>
      <c r="Q443" s="496">
        <v>11</v>
      </c>
      <c r="R443" s="496">
        <v>18</v>
      </c>
      <c r="S443" s="496">
        <v>8</v>
      </c>
      <c r="T443" s="496">
        <v>9.0555555555555554</v>
      </c>
      <c r="U443" s="496">
        <v>360.78</v>
      </c>
      <c r="V443" s="496">
        <v>22.222222222222225</v>
      </c>
      <c r="W443" s="496">
        <v>94.444444444444443</v>
      </c>
      <c r="X443" s="496">
        <v>61.111111111111121</v>
      </c>
      <c r="Y443" s="496">
        <v>42.307290151935391</v>
      </c>
      <c r="Z443" s="496">
        <v>0</v>
      </c>
      <c r="AA443" s="496">
        <v>1.6823337699696339</v>
      </c>
      <c r="AB443" s="496"/>
      <c r="AC443" s="496">
        <v>22.077045451363595</v>
      </c>
      <c r="AD443" s="496"/>
      <c r="AE443" s="496">
        <v>0.76595744680851052</v>
      </c>
      <c r="AF443" s="496">
        <v>1.0414814836910917</v>
      </c>
      <c r="AG443" s="496">
        <v>714.44444444444434</v>
      </c>
      <c r="AH443" s="496">
        <v>5.5555555555555562</v>
      </c>
      <c r="AI443" s="496">
        <v>100</v>
      </c>
      <c r="AJ443" s="496">
        <v>230.40814564647431</v>
      </c>
      <c r="AK443" s="496">
        <v>74.014215138003806</v>
      </c>
      <c r="AL443" s="496">
        <v>28.572342431328526</v>
      </c>
      <c r="AM443" s="496"/>
      <c r="AN443" s="496">
        <v>99</v>
      </c>
      <c r="AO443" s="496">
        <v>99</v>
      </c>
      <c r="AP443" s="496">
        <v>99</v>
      </c>
      <c r="AQ443" s="496">
        <v>99</v>
      </c>
      <c r="AR443" s="496">
        <v>209.2</v>
      </c>
      <c r="AS443" s="496">
        <v>39.007773081396813</v>
      </c>
      <c r="AT443" s="496"/>
      <c r="AU443" s="496"/>
    </row>
    <row r="444" spans="1:47">
      <c r="A444" s="496">
        <v>11</v>
      </c>
      <c r="B444" s="496">
        <v>56</v>
      </c>
      <c r="C444" s="496">
        <v>2021</v>
      </c>
      <c r="D444" s="496">
        <v>99</v>
      </c>
      <c r="E444" s="496">
        <v>99</v>
      </c>
      <c r="F444" s="496">
        <v>99</v>
      </c>
      <c r="G444" s="496">
        <v>99</v>
      </c>
      <c r="H444" s="496">
        <v>99</v>
      </c>
      <c r="I444" s="496">
        <v>99</v>
      </c>
      <c r="J444" s="496">
        <v>999</v>
      </c>
      <c r="K444" s="496">
        <v>99</v>
      </c>
      <c r="L444" s="496">
        <v>9</v>
      </c>
      <c r="M444" s="496">
        <v>99</v>
      </c>
      <c r="N444" s="496">
        <v>99</v>
      </c>
      <c r="O444" s="496">
        <v>99</v>
      </c>
      <c r="P444" s="496">
        <v>9999</v>
      </c>
      <c r="Q444" s="496">
        <v>1</v>
      </c>
      <c r="R444" s="496">
        <v>1</v>
      </c>
      <c r="S444" s="496">
        <v>9</v>
      </c>
      <c r="T444" s="496">
        <v>6</v>
      </c>
      <c r="U444" s="496">
        <v>274</v>
      </c>
      <c r="V444" s="496">
        <v>100</v>
      </c>
      <c r="W444" s="496">
        <v>0</v>
      </c>
      <c r="X444" s="496">
        <v>0</v>
      </c>
      <c r="Y444" s="496">
        <v>0</v>
      </c>
      <c r="Z444" s="496">
        <v>0</v>
      </c>
      <c r="AA444" s="496">
        <v>0</v>
      </c>
      <c r="AB444" s="496"/>
      <c r="AC444" s="496"/>
      <c r="AD444" s="496"/>
      <c r="AE444" s="496">
        <v>4.2553191489361715E-2</v>
      </c>
      <c r="AF444" s="496">
        <v>4.3942742350117824E-2</v>
      </c>
      <c r="AG444" s="496">
        <v>566</v>
      </c>
      <c r="AH444" s="496">
        <v>0</v>
      </c>
      <c r="AI444" s="496">
        <v>100</v>
      </c>
      <c r="AJ444" s="496">
        <v>0</v>
      </c>
      <c r="AK444" s="496"/>
      <c r="AL444" s="496"/>
      <c r="AM444" s="496"/>
      <c r="AN444" s="496">
        <v>99</v>
      </c>
      <c r="AO444" s="496">
        <v>99</v>
      </c>
      <c r="AP444" s="496">
        <v>99</v>
      </c>
      <c r="AQ444" s="496">
        <v>99</v>
      </c>
      <c r="AR444" s="496">
        <v>184</v>
      </c>
      <c r="AS444" s="496">
        <v>43.181608038135941</v>
      </c>
      <c r="AT444" s="496"/>
      <c r="AU444" s="496"/>
    </row>
    <row r="445" spans="1:47">
      <c r="A445" s="496">
        <v>11</v>
      </c>
      <c r="B445" s="496">
        <v>57</v>
      </c>
      <c r="C445" s="496">
        <v>2021</v>
      </c>
      <c r="D445" s="496">
        <v>99</v>
      </c>
      <c r="E445" s="496">
        <v>99</v>
      </c>
      <c r="F445" s="496">
        <v>99</v>
      </c>
      <c r="G445" s="496">
        <v>99</v>
      </c>
      <c r="H445" s="496">
        <v>99</v>
      </c>
      <c r="I445" s="496">
        <v>99</v>
      </c>
      <c r="J445" s="496">
        <v>999</v>
      </c>
      <c r="K445" s="496">
        <v>99</v>
      </c>
      <c r="L445" s="496">
        <v>10</v>
      </c>
      <c r="M445" s="496">
        <v>99</v>
      </c>
      <c r="N445" s="496">
        <v>99</v>
      </c>
      <c r="O445" s="496">
        <v>99</v>
      </c>
      <c r="P445" s="496">
        <v>9999</v>
      </c>
      <c r="Q445" s="496"/>
      <c r="R445" s="496"/>
      <c r="S445" s="496"/>
      <c r="T445" s="496"/>
      <c r="U445" s="496"/>
      <c r="V445" s="496"/>
      <c r="W445" s="496"/>
      <c r="X445" s="496"/>
      <c r="Y445" s="496"/>
      <c r="Z445" s="496"/>
      <c r="AA445" s="496"/>
      <c r="AB445" s="496"/>
      <c r="AC445" s="496"/>
      <c r="AD445" s="496"/>
      <c r="AE445" s="496"/>
      <c r="AF445" s="496"/>
      <c r="AG445" s="496"/>
      <c r="AH445" s="496"/>
      <c r="AI445" s="496"/>
      <c r="AJ445" s="496"/>
      <c r="AK445" s="496"/>
      <c r="AL445" s="496"/>
      <c r="AM445" s="496"/>
      <c r="AN445" s="496">
        <v>99</v>
      </c>
      <c r="AO445" s="496">
        <v>99</v>
      </c>
      <c r="AP445" s="496">
        <v>99</v>
      </c>
      <c r="AQ445" s="496">
        <v>99</v>
      </c>
      <c r="AR445" s="496"/>
      <c r="AS445" s="496"/>
      <c r="AT445" s="496"/>
      <c r="AU445" s="496"/>
    </row>
    <row r="446" spans="1:47">
      <c r="A446" s="496">
        <v>11</v>
      </c>
      <c r="B446" s="496">
        <v>58</v>
      </c>
      <c r="C446" s="496">
        <v>2021</v>
      </c>
      <c r="D446" s="496">
        <v>99</v>
      </c>
      <c r="E446" s="496">
        <v>99</v>
      </c>
      <c r="F446" s="496">
        <v>99</v>
      </c>
      <c r="G446" s="496">
        <v>99</v>
      </c>
      <c r="H446" s="496">
        <v>99</v>
      </c>
      <c r="I446" s="496">
        <v>99</v>
      </c>
      <c r="J446" s="496">
        <v>999</v>
      </c>
      <c r="K446" s="496">
        <v>99</v>
      </c>
      <c r="L446" s="496">
        <v>11</v>
      </c>
      <c r="M446" s="496">
        <v>99</v>
      </c>
      <c r="N446" s="496">
        <v>99</v>
      </c>
      <c r="O446" s="496">
        <v>99</v>
      </c>
      <c r="P446" s="496">
        <v>9999</v>
      </c>
      <c r="Q446" s="496">
        <v>1</v>
      </c>
      <c r="R446" s="496">
        <v>1</v>
      </c>
      <c r="S446" s="496">
        <v>11</v>
      </c>
      <c r="T446" s="496">
        <v>9</v>
      </c>
      <c r="U446" s="496">
        <v>560</v>
      </c>
      <c r="V446" s="496">
        <v>0</v>
      </c>
      <c r="W446" s="496">
        <v>100</v>
      </c>
      <c r="X446" s="496">
        <v>100</v>
      </c>
      <c r="Y446" s="496">
        <v>0</v>
      </c>
      <c r="Z446" s="496">
        <v>0</v>
      </c>
      <c r="AA446" s="496">
        <v>0</v>
      </c>
      <c r="AB446" s="496"/>
      <c r="AC446" s="496"/>
      <c r="AD446" s="496"/>
      <c r="AE446" s="496">
        <v>4.2553191489361715E-2</v>
      </c>
      <c r="AF446" s="496">
        <v>8.9809984365204307E-2</v>
      </c>
      <c r="AG446" s="496">
        <v>867</v>
      </c>
      <c r="AH446" s="496">
        <v>0</v>
      </c>
      <c r="AI446" s="496">
        <v>100</v>
      </c>
      <c r="AJ446" s="496">
        <v>0</v>
      </c>
      <c r="AK446" s="496"/>
      <c r="AL446" s="496"/>
      <c r="AM446" s="496"/>
      <c r="AN446" s="496">
        <v>99</v>
      </c>
      <c r="AO446" s="496">
        <v>99</v>
      </c>
      <c r="AP446" s="496">
        <v>99</v>
      </c>
      <c r="AQ446" s="496">
        <v>99</v>
      </c>
      <c r="AR446" s="496">
        <v>224</v>
      </c>
      <c r="AS446" s="496">
        <v>49.824617346938787</v>
      </c>
      <c r="AT446" s="496"/>
      <c r="AU446" s="496"/>
    </row>
    <row r="447" spans="1:47">
      <c r="A447" s="496">
        <v>11</v>
      </c>
      <c r="B447" s="496">
        <v>59</v>
      </c>
      <c r="C447" s="496">
        <v>2021</v>
      </c>
      <c r="D447" s="496">
        <v>99</v>
      </c>
      <c r="E447" s="496">
        <v>99</v>
      </c>
      <c r="F447" s="496">
        <v>99</v>
      </c>
      <c r="G447" s="496">
        <v>99</v>
      </c>
      <c r="H447" s="496">
        <v>99</v>
      </c>
      <c r="I447" s="496">
        <v>99</v>
      </c>
      <c r="J447" s="496">
        <v>999</v>
      </c>
      <c r="K447" s="496">
        <v>99</v>
      </c>
      <c r="L447" s="496">
        <v>12</v>
      </c>
      <c r="M447" s="496">
        <v>99</v>
      </c>
      <c r="N447" s="496">
        <v>99</v>
      </c>
      <c r="O447" s="496">
        <v>99</v>
      </c>
      <c r="P447" s="496">
        <v>9999</v>
      </c>
      <c r="Q447" s="496"/>
      <c r="R447" s="496"/>
      <c r="S447" s="496"/>
      <c r="T447" s="496"/>
      <c r="U447" s="496"/>
      <c r="V447" s="496"/>
      <c r="W447" s="496"/>
      <c r="X447" s="496"/>
      <c r="Y447" s="496"/>
      <c r="Z447" s="496"/>
      <c r="AA447" s="496"/>
      <c r="AB447" s="496"/>
      <c r="AC447" s="496"/>
      <c r="AD447" s="496"/>
      <c r="AE447" s="496"/>
      <c r="AF447" s="496"/>
      <c r="AG447" s="496"/>
      <c r="AH447" s="496"/>
      <c r="AI447" s="496"/>
      <c r="AJ447" s="496"/>
      <c r="AK447" s="496"/>
      <c r="AL447" s="496"/>
      <c r="AM447" s="496"/>
      <c r="AN447" s="496">
        <v>99</v>
      </c>
      <c r="AO447" s="496">
        <v>99</v>
      </c>
      <c r="AP447" s="496">
        <v>99</v>
      </c>
      <c r="AQ447" s="496">
        <v>99</v>
      </c>
      <c r="AR447" s="496"/>
      <c r="AS447" s="496"/>
      <c r="AT447" s="496"/>
      <c r="AU447" s="496"/>
    </row>
    <row r="448" spans="1:47">
      <c r="A448" s="496">
        <v>11</v>
      </c>
      <c r="B448" s="496">
        <v>60</v>
      </c>
      <c r="C448" s="496">
        <v>2021</v>
      </c>
      <c r="D448" s="496">
        <v>99</v>
      </c>
      <c r="E448" s="496">
        <v>99</v>
      </c>
      <c r="F448" s="496">
        <v>99</v>
      </c>
      <c r="G448" s="496">
        <v>99</v>
      </c>
      <c r="H448" s="496">
        <v>99</v>
      </c>
      <c r="I448" s="496">
        <v>99</v>
      </c>
      <c r="J448" s="496">
        <v>999</v>
      </c>
      <c r="K448" s="496">
        <v>99</v>
      </c>
      <c r="L448" s="496">
        <v>13</v>
      </c>
      <c r="M448" s="496">
        <v>99</v>
      </c>
      <c r="N448" s="496">
        <v>99</v>
      </c>
      <c r="O448" s="496">
        <v>99</v>
      </c>
      <c r="P448" s="496">
        <v>9999</v>
      </c>
      <c r="Q448" s="496"/>
      <c r="R448" s="496"/>
      <c r="S448" s="496"/>
      <c r="T448" s="496"/>
      <c r="U448" s="496"/>
      <c r="V448" s="496"/>
      <c r="W448" s="496"/>
      <c r="X448" s="496"/>
      <c r="Y448" s="496"/>
      <c r="Z448" s="496"/>
      <c r="AA448" s="496"/>
      <c r="AB448" s="496"/>
      <c r="AC448" s="496"/>
      <c r="AD448" s="496"/>
      <c r="AE448" s="496"/>
      <c r="AF448" s="496"/>
      <c r="AG448" s="496"/>
      <c r="AH448" s="496"/>
      <c r="AI448" s="496"/>
      <c r="AJ448" s="496"/>
      <c r="AK448" s="496"/>
      <c r="AL448" s="496"/>
      <c r="AM448" s="496"/>
      <c r="AN448" s="496">
        <v>99</v>
      </c>
      <c r="AO448" s="496">
        <v>99</v>
      </c>
      <c r="AP448" s="496">
        <v>99</v>
      </c>
      <c r="AQ448" s="496">
        <v>99</v>
      </c>
      <c r="AR448" s="496"/>
      <c r="AS448" s="496"/>
      <c r="AT448" s="496"/>
      <c r="AU448" s="496"/>
    </row>
    <row r="449" spans="1:47">
      <c r="A449" s="496">
        <v>11</v>
      </c>
      <c r="B449" s="496">
        <v>61</v>
      </c>
      <c r="C449" s="496">
        <v>2021</v>
      </c>
      <c r="D449" s="496">
        <v>99</v>
      </c>
      <c r="E449" s="496">
        <v>99</v>
      </c>
      <c r="F449" s="496">
        <v>99</v>
      </c>
      <c r="G449" s="496">
        <v>99</v>
      </c>
      <c r="H449" s="496">
        <v>99</v>
      </c>
      <c r="I449" s="496">
        <v>99</v>
      </c>
      <c r="J449" s="496">
        <v>999</v>
      </c>
      <c r="K449" s="496">
        <v>99</v>
      </c>
      <c r="L449" s="496">
        <v>14</v>
      </c>
      <c r="M449" s="496">
        <v>99</v>
      </c>
      <c r="N449" s="496">
        <v>99</v>
      </c>
      <c r="O449" s="496">
        <v>99</v>
      </c>
      <c r="P449" s="496">
        <v>9999</v>
      </c>
      <c r="Q449" s="496"/>
      <c r="R449" s="496"/>
      <c r="S449" s="496"/>
      <c r="T449" s="496"/>
      <c r="U449" s="496"/>
      <c r="V449" s="496"/>
      <c r="W449" s="496"/>
      <c r="X449" s="496"/>
      <c r="Y449" s="496"/>
      <c r="Z449" s="496"/>
      <c r="AA449" s="496"/>
      <c r="AB449" s="496"/>
      <c r="AC449" s="496"/>
      <c r="AD449" s="496"/>
      <c r="AE449" s="496"/>
      <c r="AF449" s="496"/>
      <c r="AG449" s="496"/>
      <c r="AH449" s="496"/>
      <c r="AI449" s="496"/>
      <c r="AJ449" s="496"/>
      <c r="AK449" s="496"/>
      <c r="AL449" s="496"/>
      <c r="AM449" s="496"/>
      <c r="AN449" s="496">
        <v>99</v>
      </c>
      <c r="AO449" s="496">
        <v>99</v>
      </c>
      <c r="AP449" s="496">
        <v>99</v>
      </c>
      <c r="AQ449" s="496">
        <v>99</v>
      </c>
      <c r="AR449" s="496"/>
      <c r="AS449" s="496"/>
      <c r="AT449" s="496"/>
      <c r="AU449" s="496"/>
    </row>
    <row r="450" spans="1:47">
      <c r="A450" s="496">
        <v>11</v>
      </c>
      <c r="B450" s="496">
        <v>62</v>
      </c>
      <c r="C450" s="496">
        <v>2021</v>
      </c>
      <c r="D450" s="496">
        <v>99</v>
      </c>
      <c r="E450" s="496">
        <v>99</v>
      </c>
      <c r="F450" s="496">
        <v>99</v>
      </c>
      <c r="G450" s="496">
        <v>99</v>
      </c>
      <c r="H450" s="496">
        <v>99</v>
      </c>
      <c r="I450" s="496">
        <v>99</v>
      </c>
      <c r="J450" s="496">
        <v>999</v>
      </c>
      <c r="K450" s="496">
        <v>99</v>
      </c>
      <c r="L450" s="496">
        <v>15</v>
      </c>
      <c r="M450" s="496">
        <v>99</v>
      </c>
      <c r="N450" s="496">
        <v>99</v>
      </c>
      <c r="O450" s="496">
        <v>99</v>
      </c>
      <c r="P450" s="496">
        <v>9999</v>
      </c>
      <c r="Q450" s="496"/>
      <c r="R450" s="496"/>
      <c r="S450" s="496"/>
      <c r="T450" s="496"/>
      <c r="U450" s="496"/>
      <c r="V450" s="496"/>
      <c r="W450" s="496"/>
      <c r="X450" s="496"/>
      <c r="Y450" s="496"/>
      <c r="Z450" s="496"/>
      <c r="AA450" s="496"/>
      <c r="AB450" s="496"/>
      <c r="AC450" s="496"/>
      <c r="AD450" s="496"/>
      <c r="AE450" s="496"/>
      <c r="AF450" s="496"/>
      <c r="AG450" s="496"/>
      <c r="AH450" s="496"/>
      <c r="AI450" s="496"/>
      <c r="AJ450" s="496"/>
      <c r="AK450" s="496"/>
      <c r="AL450" s="496"/>
      <c r="AM450" s="496"/>
      <c r="AN450" s="496">
        <v>99</v>
      </c>
      <c r="AO450" s="496">
        <v>99</v>
      </c>
      <c r="AP450" s="496">
        <v>99</v>
      </c>
      <c r="AQ450" s="496">
        <v>99</v>
      </c>
      <c r="AR450" s="496"/>
      <c r="AS450" s="496"/>
      <c r="AT450" s="496"/>
      <c r="AU450" s="496"/>
    </row>
    <row r="451" spans="1:47">
      <c r="A451" s="496">
        <v>12</v>
      </c>
      <c r="B451" s="496">
        <v>1</v>
      </c>
      <c r="C451" s="496">
        <v>2024</v>
      </c>
      <c r="D451" s="496">
        <v>99</v>
      </c>
      <c r="E451" s="496">
        <v>99</v>
      </c>
      <c r="F451" s="496">
        <v>99</v>
      </c>
      <c r="G451" s="496">
        <v>99</v>
      </c>
      <c r="H451" s="496">
        <v>99</v>
      </c>
      <c r="I451" s="496">
        <v>99</v>
      </c>
      <c r="J451" s="496">
        <v>999</v>
      </c>
      <c r="K451" s="496">
        <v>99</v>
      </c>
      <c r="L451" s="496">
        <v>99</v>
      </c>
      <c r="M451" s="496">
        <v>1</v>
      </c>
      <c r="N451" s="496">
        <v>99</v>
      </c>
      <c r="O451" s="496">
        <v>99</v>
      </c>
      <c r="P451" s="496">
        <v>9999</v>
      </c>
      <c r="Q451" s="496"/>
      <c r="R451" s="496"/>
      <c r="S451" s="496"/>
      <c r="T451" s="496"/>
      <c r="U451" s="496"/>
      <c r="V451" s="496"/>
      <c r="W451" s="496"/>
      <c r="X451" s="496"/>
      <c r="Y451" s="496"/>
      <c r="Z451" s="496"/>
      <c r="AA451" s="496"/>
      <c r="AB451" s="496"/>
      <c r="AC451" s="496"/>
      <c r="AD451" s="496"/>
      <c r="AE451" s="496"/>
      <c r="AF451" s="496"/>
      <c r="AG451" s="496"/>
      <c r="AH451" s="496"/>
      <c r="AI451" s="496"/>
      <c r="AJ451" s="496"/>
      <c r="AK451" s="496"/>
      <c r="AL451" s="496"/>
      <c r="AM451" s="496"/>
      <c r="AN451" s="496">
        <v>99</v>
      </c>
      <c r="AO451" s="496">
        <v>99</v>
      </c>
      <c r="AP451" s="496">
        <v>99</v>
      </c>
      <c r="AQ451" s="496">
        <v>99</v>
      </c>
      <c r="AR451" s="496"/>
      <c r="AS451" s="496"/>
      <c r="AT451" s="496"/>
      <c r="AU451" s="496"/>
    </row>
    <row r="452" spans="1:47">
      <c r="A452" s="496">
        <v>12</v>
      </c>
      <c r="B452" s="496">
        <v>2</v>
      </c>
      <c r="C452" s="496">
        <v>2024</v>
      </c>
      <c r="D452" s="496">
        <v>99</v>
      </c>
      <c r="E452" s="496">
        <v>99</v>
      </c>
      <c r="F452" s="496">
        <v>99</v>
      </c>
      <c r="G452" s="496">
        <v>99</v>
      </c>
      <c r="H452" s="496">
        <v>99</v>
      </c>
      <c r="I452" s="496">
        <v>99</v>
      </c>
      <c r="J452" s="496">
        <v>999</v>
      </c>
      <c r="K452" s="496">
        <v>99</v>
      </c>
      <c r="L452" s="496">
        <v>99</v>
      </c>
      <c r="M452" s="496">
        <v>2</v>
      </c>
      <c r="N452" s="496">
        <v>99</v>
      </c>
      <c r="O452" s="496">
        <v>99</v>
      </c>
      <c r="P452" s="496">
        <v>9999</v>
      </c>
      <c r="Q452" s="496">
        <v>5</v>
      </c>
      <c r="R452" s="496">
        <v>9</v>
      </c>
      <c r="S452" s="496">
        <v>2.5555555555555558</v>
      </c>
      <c r="T452" s="496">
        <v>2</v>
      </c>
      <c r="U452" s="496">
        <v>151.26666666666668</v>
      </c>
      <c r="V452" s="496">
        <v>0</v>
      </c>
      <c r="W452" s="496">
        <v>0</v>
      </c>
      <c r="X452" s="496">
        <v>0</v>
      </c>
      <c r="Y452" s="496">
        <v>48.624045263406195</v>
      </c>
      <c r="Z452" s="496">
        <v>0.6849348892187761</v>
      </c>
      <c r="AA452" s="496">
        <v>0</v>
      </c>
      <c r="AB452" s="496">
        <v>13.26710919536529</v>
      </c>
      <c r="AC452" s="496"/>
      <c r="AD452" s="496"/>
      <c r="AE452" s="496">
        <v>0.55487053020961763</v>
      </c>
      <c r="AF452" s="496">
        <v>0.33890550003248637</v>
      </c>
      <c r="AG452" s="496">
        <v>556.22222222222229</v>
      </c>
      <c r="AH452" s="496">
        <v>0</v>
      </c>
      <c r="AI452" s="496">
        <v>0</v>
      </c>
      <c r="AJ452" s="496">
        <v>85.069615646086802</v>
      </c>
      <c r="AK452" s="496">
        <v>35.531096381893626</v>
      </c>
      <c r="AL452" s="496"/>
      <c r="AM452" s="496">
        <v>-34.917925094261911</v>
      </c>
      <c r="AN452" s="496">
        <v>99</v>
      </c>
      <c r="AO452" s="496">
        <v>99</v>
      </c>
      <c r="AP452" s="496">
        <v>99</v>
      </c>
      <c r="AQ452" s="496">
        <v>99</v>
      </c>
      <c r="AR452" s="496">
        <v>186.77777777777777</v>
      </c>
      <c r="AS452" s="496">
        <v>22.345407200071481</v>
      </c>
      <c r="AT452" s="496"/>
      <c r="AU452" s="496"/>
    </row>
    <row r="453" spans="1:47">
      <c r="A453" s="496">
        <v>12</v>
      </c>
      <c r="B453" s="496">
        <v>3</v>
      </c>
      <c r="C453" s="496">
        <v>2024</v>
      </c>
      <c r="D453" s="496">
        <v>99</v>
      </c>
      <c r="E453" s="496">
        <v>99</v>
      </c>
      <c r="F453" s="496">
        <v>99</v>
      </c>
      <c r="G453" s="496">
        <v>99</v>
      </c>
      <c r="H453" s="496">
        <v>99</v>
      </c>
      <c r="I453" s="496">
        <v>99</v>
      </c>
      <c r="J453" s="496">
        <v>999</v>
      </c>
      <c r="K453" s="496">
        <v>99</v>
      </c>
      <c r="L453" s="496">
        <v>99</v>
      </c>
      <c r="M453" s="496">
        <v>3</v>
      </c>
      <c r="N453" s="496">
        <v>99</v>
      </c>
      <c r="O453" s="496">
        <v>99</v>
      </c>
      <c r="P453" s="496">
        <v>9999</v>
      </c>
      <c r="Q453" s="496">
        <v>16</v>
      </c>
      <c r="R453" s="496">
        <v>29</v>
      </c>
      <c r="S453" s="496">
        <v>3.2758620689655178</v>
      </c>
      <c r="T453" s="496">
        <v>3</v>
      </c>
      <c r="U453" s="496">
        <v>188.03793103448277</v>
      </c>
      <c r="V453" s="496">
        <v>6.8965517241379306</v>
      </c>
      <c r="W453" s="496">
        <v>0</v>
      </c>
      <c r="X453" s="496">
        <v>0</v>
      </c>
      <c r="Y453" s="496">
        <v>46.862030905061843</v>
      </c>
      <c r="Z453" s="496">
        <v>1.2837593426887093</v>
      </c>
      <c r="AA453" s="496">
        <v>0</v>
      </c>
      <c r="AB453" s="496">
        <v>41.320943263065423</v>
      </c>
      <c r="AC453" s="496"/>
      <c r="AD453" s="496"/>
      <c r="AE453" s="496">
        <v>1.7879161528976577</v>
      </c>
      <c r="AF453" s="496">
        <v>1.3574890423293322</v>
      </c>
      <c r="AG453" s="496">
        <v>634</v>
      </c>
      <c r="AH453" s="496">
        <v>0</v>
      </c>
      <c r="AI453" s="496">
        <v>24.137931034482754</v>
      </c>
      <c r="AJ453" s="496">
        <v>182.42768997322065</v>
      </c>
      <c r="AK453" s="496">
        <v>35.973358013369527</v>
      </c>
      <c r="AL453" s="496"/>
      <c r="AM453" s="496">
        <v>-4.9620087629683596</v>
      </c>
      <c r="AN453" s="496">
        <v>99</v>
      </c>
      <c r="AO453" s="496">
        <v>99</v>
      </c>
      <c r="AP453" s="496">
        <v>99</v>
      </c>
      <c r="AQ453" s="496">
        <v>99</v>
      </c>
      <c r="AR453" s="496">
        <v>194.58620689655177</v>
      </c>
      <c r="AS453" s="496">
        <v>25.127548811339359</v>
      </c>
      <c r="AT453" s="496"/>
      <c r="AU453" s="496"/>
    </row>
    <row r="454" spans="1:47">
      <c r="A454" s="496">
        <v>12</v>
      </c>
      <c r="B454" s="496">
        <v>4</v>
      </c>
      <c r="C454" s="496">
        <v>2024</v>
      </c>
      <c r="D454" s="496">
        <v>99</v>
      </c>
      <c r="E454" s="496">
        <v>99</v>
      </c>
      <c r="F454" s="496">
        <v>99</v>
      </c>
      <c r="G454" s="496">
        <v>99</v>
      </c>
      <c r="H454" s="496">
        <v>99</v>
      </c>
      <c r="I454" s="496">
        <v>99</v>
      </c>
      <c r="J454" s="496">
        <v>999</v>
      </c>
      <c r="K454" s="496">
        <v>99</v>
      </c>
      <c r="L454" s="496">
        <v>99</v>
      </c>
      <c r="M454" s="496">
        <v>4</v>
      </c>
      <c r="N454" s="496">
        <v>99</v>
      </c>
      <c r="O454" s="496">
        <v>99</v>
      </c>
      <c r="P454" s="496">
        <v>9999</v>
      </c>
      <c r="Q454" s="496">
        <v>55</v>
      </c>
      <c r="R454" s="496">
        <v>92</v>
      </c>
      <c r="S454" s="496">
        <v>3.3804347826086962</v>
      </c>
      <c r="T454" s="496">
        <v>4</v>
      </c>
      <c r="U454" s="496">
        <v>182.57065217391303</v>
      </c>
      <c r="V454" s="496">
        <v>3.2608695652173911</v>
      </c>
      <c r="W454" s="496">
        <v>0</v>
      </c>
      <c r="X454" s="496">
        <v>0</v>
      </c>
      <c r="Y454" s="496">
        <v>52.618924389638558</v>
      </c>
      <c r="Z454" s="496">
        <v>1.091890973458707</v>
      </c>
      <c r="AA454" s="496">
        <v>0</v>
      </c>
      <c r="AB454" s="496">
        <v>29.485283617277837</v>
      </c>
      <c r="AC454" s="496"/>
      <c r="AD454" s="496"/>
      <c r="AE454" s="496">
        <v>5.6720098643649823</v>
      </c>
      <c r="AF454" s="496">
        <v>4.1813032402641852</v>
      </c>
      <c r="AG454" s="496">
        <v>598.66304347826087</v>
      </c>
      <c r="AH454" s="496">
        <v>0</v>
      </c>
      <c r="AI454" s="496">
        <v>31.521739130434774</v>
      </c>
      <c r="AJ454" s="496">
        <v>154.16304731015995</v>
      </c>
      <c r="AK454" s="496">
        <v>57.117779688520386</v>
      </c>
      <c r="AL454" s="496"/>
      <c r="AM454" s="496">
        <v>-10.100589072836987</v>
      </c>
      <c r="AN454" s="496">
        <v>99</v>
      </c>
      <c r="AO454" s="496">
        <v>99</v>
      </c>
      <c r="AP454" s="496">
        <v>99</v>
      </c>
      <c r="AQ454" s="496">
        <v>99</v>
      </c>
      <c r="AR454" s="496">
        <v>191.39130434782609</v>
      </c>
      <c r="AS454" s="496">
        <v>25.341598617666019</v>
      </c>
      <c r="AT454" s="496"/>
      <c r="AU454" s="496"/>
    </row>
    <row r="455" spans="1:47">
      <c r="A455" s="496">
        <v>12</v>
      </c>
      <c r="B455" s="496">
        <v>5</v>
      </c>
      <c r="C455" s="496">
        <v>2024</v>
      </c>
      <c r="D455" s="496">
        <v>99</v>
      </c>
      <c r="E455" s="496">
        <v>99</v>
      </c>
      <c r="F455" s="496">
        <v>99</v>
      </c>
      <c r="G455" s="496">
        <v>99</v>
      </c>
      <c r="H455" s="496">
        <v>99</v>
      </c>
      <c r="I455" s="496">
        <v>99</v>
      </c>
      <c r="J455" s="496">
        <v>999</v>
      </c>
      <c r="K455" s="496">
        <v>99</v>
      </c>
      <c r="L455" s="496">
        <v>99</v>
      </c>
      <c r="M455" s="496">
        <v>5</v>
      </c>
      <c r="N455" s="496">
        <v>99</v>
      </c>
      <c r="O455" s="496">
        <v>99</v>
      </c>
      <c r="P455" s="496">
        <v>9999</v>
      </c>
      <c r="Q455" s="496">
        <v>97</v>
      </c>
      <c r="R455" s="496">
        <v>204</v>
      </c>
      <c r="S455" s="496">
        <v>3.7647058823529407</v>
      </c>
      <c r="T455" s="496">
        <v>5</v>
      </c>
      <c r="U455" s="496">
        <v>200.31568627450977</v>
      </c>
      <c r="V455" s="496">
        <v>7.3529411764705888</v>
      </c>
      <c r="W455" s="496">
        <v>0</v>
      </c>
      <c r="X455" s="496">
        <v>0.98039215686274495</v>
      </c>
      <c r="Y455" s="496">
        <v>62.403408097443759</v>
      </c>
      <c r="Z455" s="496">
        <v>1.1348012747184644</v>
      </c>
      <c r="AA455" s="496">
        <v>0</v>
      </c>
      <c r="AB455" s="496">
        <v>41.666239163939885</v>
      </c>
      <c r="AC455" s="496"/>
      <c r="AD455" s="496"/>
      <c r="AE455" s="496">
        <v>12.577065351418002</v>
      </c>
      <c r="AF455" s="496">
        <v>10.17274123367676</v>
      </c>
      <c r="AG455" s="496">
        <v>615.08374384236436</v>
      </c>
      <c r="AH455" s="496">
        <v>0</v>
      </c>
      <c r="AI455" s="496">
        <v>39.215686274509807</v>
      </c>
      <c r="AJ455" s="496">
        <v>144.89496070331467</v>
      </c>
      <c r="AK455" s="496">
        <v>53.582829987540656</v>
      </c>
      <c r="AL455" s="496"/>
      <c r="AM455" s="496">
        <v>0.5671108862623615</v>
      </c>
      <c r="AN455" s="496">
        <v>99</v>
      </c>
      <c r="AO455" s="496">
        <v>99</v>
      </c>
      <c r="AP455" s="496">
        <v>99</v>
      </c>
      <c r="AQ455" s="496">
        <v>99</v>
      </c>
      <c r="AR455" s="496">
        <v>193.76847290640396</v>
      </c>
      <c r="AS455" s="496">
        <v>26.581645129497755</v>
      </c>
      <c r="AT455" s="496"/>
      <c r="AU455" s="496"/>
    </row>
    <row r="456" spans="1:47">
      <c r="A456" s="496">
        <v>12</v>
      </c>
      <c r="B456" s="496">
        <v>6</v>
      </c>
      <c r="C456" s="496">
        <v>2024</v>
      </c>
      <c r="D456" s="496">
        <v>99</v>
      </c>
      <c r="E456" s="496">
        <v>99</v>
      </c>
      <c r="F456" s="496">
        <v>99</v>
      </c>
      <c r="G456" s="496">
        <v>99</v>
      </c>
      <c r="H456" s="496">
        <v>99</v>
      </c>
      <c r="I456" s="496">
        <v>99</v>
      </c>
      <c r="J456" s="496">
        <v>999</v>
      </c>
      <c r="K456" s="496">
        <v>99</v>
      </c>
      <c r="L456" s="496">
        <v>99</v>
      </c>
      <c r="M456" s="496">
        <v>6</v>
      </c>
      <c r="N456" s="496">
        <v>99</v>
      </c>
      <c r="O456" s="496">
        <v>99</v>
      </c>
      <c r="P456" s="496">
        <v>9999</v>
      </c>
      <c r="Q456" s="496">
        <v>125</v>
      </c>
      <c r="R456" s="496">
        <v>316</v>
      </c>
      <c r="S456" s="496">
        <v>4.0759493670886089</v>
      </c>
      <c r="T456" s="496">
        <v>6</v>
      </c>
      <c r="U456" s="496">
        <v>232.9974683544304</v>
      </c>
      <c r="V456" s="496">
        <v>9.1772151898734151</v>
      </c>
      <c r="W456" s="496">
        <v>0</v>
      </c>
      <c r="X456" s="496">
        <v>0.31645569620253161</v>
      </c>
      <c r="Y456" s="496">
        <v>55.330089954294287</v>
      </c>
      <c r="Z456" s="496">
        <v>1.0128559933470762</v>
      </c>
      <c r="AA456" s="496">
        <v>0</v>
      </c>
      <c r="AB456" s="496">
        <v>23.837258578053223</v>
      </c>
      <c r="AC456" s="496"/>
      <c r="AD456" s="496"/>
      <c r="AE456" s="496">
        <v>19.482120838471022</v>
      </c>
      <c r="AF456" s="496">
        <v>18.328678589681129</v>
      </c>
      <c r="AG456" s="496">
        <v>650.61464968152848</v>
      </c>
      <c r="AH456" s="496">
        <v>0</v>
      </c>
      <c r="AI456" s="496">
        <v>33.860759493670891</v>
      </c>
      <c r="AJ456" s="496">
        <v>133.48117513940673</v>
      </c>
      <c r="AK456" s="496">
        <v>46.17297152172403</v>
      </c>
      <c r="AL456" s="496"/>
      <c r="AM456" s="496">
        <v>-18.847023673553927</v>
      </c>
      <c r="AN456" s="496">
        <v>99</v>
      </c>
      <c r="AO456" s="496">
        <v>99</v>
      </c>
      <c r="AP456" s="496">
        <v>99</v>
      </c>
      <c r="AQ456" s="496">
        <v>99</v>
      </c>
      <c r="AR456" s="496">
        <v>200.92993630573247</v>
      </c>
      <c r="AS456" s="496">
        <v>28.206831670988127</v>
      </c>
      <c r="AT456" s="496"/>
      <c r="AU456" s="496"/>
    </row>
    <row r="457" spans="1:47">
      <c r="A457" s="496">
        <v>12</v>
      </c>
      <c r="B457" s="496">
        <v>7</v>
      </c>
      <c r="C457" s="496">
        <v>2024</v>
      </c>
      <c r="D457" s="496">
        <v>99</v>
      </c>
      <c r="E457" s="496">
        <v>99</v>
      </c>
      <c r="F457" s="496">
        <v>99</v>
      </c>
      <c r="G457" s="496">
        <v>99</v>
      </c>
      <c r="H457" s="496">
        <v>99</v>
      </c>
      <c r="I457" s="496">
        <v>99</v>
      </c>
      <c r="J457" s="496">
        <v>999</v>
      </c>
      <c r="K457" s="496">
        <v>99</v>
      </c>
      <c r="L457" s="496">
        <v>99</v>
      </c>
      <c r="M457" s="496">
        <v>7</v>
      </c>
      <c r="N457" s="496">
        <v>99</v>
      </c>
      <c r="O457" s="496">
        <v>99</v>
      </c>
      <c r="P457" s="496">
        <v>9999</v>
      </c>
      <c r="Q457" s="496">
        <v>155</v>
      </c>
      <c r="R457" s="496">
        <v>386</v>
      </c>
      <c r="S457" s="496">
        <v>4.2772020725388602</v>
      </c>
      <c r="T457" s="496">
        <v>7</v>
      </c>
      <c r="U457" s="496">
        <v>258.16269430051807</v>
      </c>
      <c r="V457" s="496">
        <v>9.3264248704663206</v>
      </c>
      <c r="W457" s="496">
        <v>100</v>
      </c>
      <c r="X457" s="496">
        <v>3.886010362694301</v>
      </c>
      <c r="Y457" s="496">
        <v>55.712059577600115</v>
      </c>
      <c r="Z457" s="496">
        <v>0.98346350301237029</v>
      </c>
      <c r="AA457" s="496">
        <v>0</v>
      </c>
      <c r="AB457" s="496">
        <v>32.63895866237808</v>
      </c>
      <c r="AC457" s="496"/>
      <c r="AD457" s="496"/>
      <c r="AE457" s="496">
        <v>23.797780517879161</v>
      </c>
      <c r="AF457" s="496">
        <v>24.806966507005505</v>
      </c>
      <c r="AG457" s="496">
        <v>664.7227979274611</v>
      </c>
      <c r="AH457" s="496">
        <v>0</v>
      </c>
      <c r="AI457" s="496">
        <v>24.611398963730565</v>
      </c>
      <c r="AJ457" s="496">
        <v>130.53905118545816</v>
      </c>
      <c r="AK457" s="496">
        <v>44.042669448522197</v>
      </c>
      <c r="AL457" s="496"/>
      <c r="AM457" s="496">
        <v>-20.020932515320904</v>
      </c>
      <c r="AN457" s="496">
        <v>99</v>
      </c>
      <c r="AO457" s="496">
        <v>99</v>
      </c>
      <c r="AP457" s="496">
        <v>99</v>
      </c>
      <c r="AQ457" s="496">
        <v>99</v>
      </c>
      <c r="AR457" s="496">
        <v>206.09844559585483</v>
      </c>
      <c r="AS457" s="496">
        <v>29.085820667410861</v>
      </c>
      <c r="AT457" s="496"/>
      <c r="AU457" s="496"/>
    </row>
    <row r="458" spans="1:47">
      <c r="A458" s="496">
        <v>12</v>
      </c>
      <c r="B458" s="496">
        <v>8</v>
      </c>
      <c r="C458" s="496">
        <v>2024</v>
      </c>
      <c r="D458" s="496">
        <v>99</v>
      </c>
      <c r="E458" s="496">
        <v>99</v>
      </c>
      <c r="F458" s="496">
        <v>99</v>
      </c>
      <c r="G458" s="496">
        <v>99</v>
      </c>
      <c r="H458" s="496">
        <v>99</v>
      </c>
      <c r="I458" s="496">
        <v>99</v>
      </c>
      <c r="J458" s="496">
        <v>999</v>
      </c>
      <c r="K458" s="496">
        <v>99</v>
      </c>
      <c r="L458" s="496">
        <v>99</v>
      </c>
      <c r="M458" s="496">
        <v>8</v>
      </c>
      <c r="N458" s="496">
        <v>99</v>
      </c>
      <c r="O458" s="496">
        <v>99</v>
      </c>
      <c r="P458" s="496">
        <v>9999</v>
      </c>
      <c r="Q458" s="496">
        <v>140</v>
      </c>
      <c r="R458" s="496">
        <v>308</v>
      </c>
      <c r="S458" s="496">
        <v>4.5811688311688323</v>
      </c>
      <c r="T458" s="496">
        <v>8</v>
      </c>
      <c r="U458" s="496">
        <v>268.85292207792196</v>
      </c>
      <c r="V458" s="496">
        <v>12.012987012987011</v>
      </c>
      <c r="W458" s="496">
        <v>100</v>
      </c>
      <c r="X458" s="496">
        <v>7.467532467532469</v>
      </c>
      <c r="Y458" s="496">
        <v>60.605051206324205</v>
      </c>
      <c r="Z458" s="496">
        <v>0.91341157850980481</v>
      </c>
      <c r="AA458" s="496">
        <v>0</v>
      </c>
      <c r="AB458" s="496">
        <v>36.03403723898824</v>
      </c>
      <c r="AC458" s="496"/>
      <c r="AD458" s="496"/>
      <c r="AE458" s="496">
        <v>18.988902589395803</v>
      </c>
      <c r="AF458" s="496">
        <v>20.613813772249237</v>
      </c>
      <c r="AG458" s="496">
        <v>671.76948051948045</v>
      </c>
      <c r="AH458" s="496">
        <v>0</v>
      </c>
      <c r="AI458" s="496">
        <v>30.844155844155839</v>
      </c>
      <c r="AJ458" s="496">
        <v>151.75153386242997</v>
      </c>
      <c r="AK458" s="496">
        <v>46.683033030199283</v>
      </c>
      <c r="AL458" s="496"/>
      <c r="AM458" s="496">
        <v>6.055561372286312</v>
      </c>
      <c r="AN458" s="496">
        <v>99</v>
      </c>
      <c r="AO458" s="496">
        <v>99</v>
      </c>
      <c r="AP458" s="496">
        <v>99</v>
      </c>
      <c r="AQ458" s="496">
        <v>99</v>
      </c>
      <c r="AR458" s="496">
        <v>206.04220779220776</v>
      </c>
      <c r="AS458" s="496">
        <v>30.24328172851456</v>
      </c>
      <c r="AT458" s="496"/>
      <c r="AU458" s="496"/>
    </row>
    <row r="459" spans="1:47">
      <c r="A459" s="496">
        <v>12</v>
      </c>
      <c r="B459" s="496">
        <v>9</v>
      </c>
      <c r="C459" s="496">
        <v>2024</v>
      </c>
      <c r="D459" s="496">
        <v>99</v>
      </c>
      <c r="E459" s="496">
        <v>99</v>
      </c>
      <c r="F459" s="496">
        <v>99</v>
      </c>
      <c r="G459" s="496">
        <v>99</v>
      </c>
      <c r="H459" s="496">
        <v>99</v>
      </c>
      <c r="I459" s="496">
        <v>99</v>
      </c>
      <c r="J459" s="496">
        <v>999</v>
      </c>
      <c r="K459" s="496">
        <v>99</v>
      </c>
      <c r="L459" s="496">
        <v>99</v>
      </c>
      <c r="M459" s="496">
        <v>9</v>
      </c>
      <c r="N459" s="496">
        <v>99</v>
      </c>
      <c r="O459" s="496">
        <v>99</v>
      </c>
      <c r="P459" s="496">
        <v>9999</v>
      </c>
      <c r="Q459" s="496">
        <v>86</v>
      </c>
      <c r="R459" s="496">
        <v>146</v>
      </c>
      <c r="S459" s="496">
        <v>4.9178082191780819</v>
      </c>
      <c r="T459" s="496">
        <v>9</v>
      </c>
      <c r="U459" s="496">
        <v>273.69246575342459</v>
      </c>
      <c r="V459" s="496">
        <v>26.712328767123289</v>
      </c>
      <c r="W459" s="496">
        <v>100</v>
      </c>
      <c r="X459" s="496">
        <v>8.9041095890410951</v>
      </c>
      <c r="Y459" s="496">
        <v>64.286789036356723</v>
      </c>
      <c r="Z459" s="496">
        <v>0.96163993286489124</v>
      </c>
      <c r="AA459" s="496">
        <v>0</v>
      </c>
      <c r="AB459" s="496">
        <v>33.519466631651447</v>
      </c>
      <c r="AC459" s="496"/>
      <c r="AD459" s="496"/>
      <c r="AE459" s="496">
        <v>9.0012330456226888</v>
      </c>
      <c r="AF459" s="496">
        <v>9.9473767932629151</v>
      </c>
      <c r="AG459" s="496">
        <v>691.04137931034484</v>
      </c>
      <c r="AH459" s="496">
        <v>0</v>
      </c>
      <c r="AI459" s="496">
        <v>40.410958904109592</v>
      </c>
      <c r="AJ459" s="496">
        <v>126.2498822593958</v>
      </c>
      <c r="AK459" s="496">
        <v>34.847891441245153</v>
      </c>
      <c r="AL459" s="496"/>
      <c r="AM459" s="496">
        <v>-8.4543341323913097</v>
      </c>
      <c r="AN459" s="496">
        <v>99</v>
      </c>
      <c r="AO459" s="496">
        <v>99</v>
      </c>
      <c r="AP459" s="496">
        <v>99</v>
      </c>
      <c r="AQ459" s="496">
        <v>99</v>
      </c>
      <c r="AR459" s="496">
        <v>204.17931034482763</v>
      </c>
      <c r="AS459" s="496">
        <v>31.567559048068695</v>
      </c>
      <c r="AT459" s="496"/>
      <c r="AU459" s="496"/>
    </row>
    <row r="460" spans="1:47">
      <c r="A460" s="496">
        <v>12</v>
      </c>
      <c r="B460" s="496">
        <v>10</v>
      </c>
      <c r="C460" s="496">
        <v>2024</v>
      </c>
      <c r="D460" s="496">
        <v>99</v>
      </c>
      <c r="E460" s="496">
        <v>99</v>
      </c>
      <c r="F460" s="496">
        <v>99</v>
      </c>
      <c r="G460" s="496">
        <v>99</v>
      </c>
      <c r="H460" s="496">
        <v>99</v>
      </c>
      <c r="I460" s="496">
        <v>99</v>
      </c>
      <c r="J460" s="496">
        <v>999</v>
      </c>
      <c r="K460" s="496">
        <v>99</v>
      </c>
      <c r="L460" s="496">
        <v>99</v>
      </c>
      <c r="M460" s="496">
        <v>10</v>
      </c>
      <c r="N460" s="496">
        <v>99</v>
      </c>
      <c r="O460" s="496">
        <v>99</v>
      </c>
      <c r="P460" s="496">
        <v>9999</v>
      </c>
      <c r="Q460" s="496">
        <v>44</v>
      </c>
      <c r="R460" s="496">
        <v>82</v>
      </c>
      <c r="S460" s="496">
        <v>5.2926829268292677</v>
      </c>
      <c r="T460" s="496">
        <v>10</v>
      </c>
      <c r="U460" s="496">
        <v>297.65487804878046</v>
      </c>
      <c r="V460" s="496">
        <v>41.463414634146339</v>
      </c>
      <c r="W460" s="496">
        <v>100</v>
      </c>
      <c r="X460" s="496">
        <v>20.73170731707317</v>
      </c>
      <c r="Y460" s="496">
        <v>69.414796258573389</v>
      </c>
      <c r="Z460" s="496">
        <v>1.1633404895328583</v>
      </c>
      <c r="AA460" s="496">
        <v>0</v>
      </c>
      <c r="AB460" s="496">
        <v>46.490476760620837</v>
      </c>
      <c r="AC460" s="496"/>
      <c r="AD460" s="496"/>
      <c r="AE460" s="496">
        <v>5.0554870530209612</v>
      </c>
      <c r="AF460" s="496">
        <v>6.0760274519927444</v>
      </c>
      <c r="AG460" s="496">
        <v>724.17283950617309</v>
      </c>
      <c r="AH460" s="496">
        <v>0</v>
      </c>
      <c r="AI460" s="496">
        <v>42.68292682926829</v>
      </c>
      <c r="AJ460" s="496">
        <v>150.92724026795199</v>
      </c>
      <c r="AK460" s="496">
        <v>21.535088180044372</v>
      </c>
      <c r="AL460" s="496"/>
      <c r="AM460" s="496">
        <v>-5.9710127309696679</v>
      </c>
      <c r="AN460" s="496">
        <v>99</v>
      </c>
      <c r="AO460" s="496">
        <v>99</v>
      </c>
      <c r="AP460" s="496">
        <v>99</v>
      </c>
      <c r="AQ460" s="496">
        <v>99</v>
      </c>
      <c r="AR460" s="496">
        <v>207.20987654320984</v>
      </c>
      <c r="AS460" s="496">
        <v>32.855769871048516</v>
      </c>
      <c r="AT460" s="496"/>
      <c r="AU460" s="496"/>
    </row>
    <row r="461" spans="1:47">
      <c r="A461" s="496">
        <v>12</v>
      </c>
      <c r="B461" s="496">
        <v>11</v>
      </c>
      <c r="C461" s="496">
        <v>2024</v>
      </c>
      <c r="D461" s="496">
        <v>99</v>
      </c>
      <c r="E461" s="496">
        <v>99</v>
      </c>
      <c r="F461" s="496">
        <v>99</v>
      </c>
      <c r="G461" s="496">
        <v>99</v>
      </c>
      <c r="H461" s="496">
        <v>99</v>
      </c>
      <c r="I461" s="496">
        <v>99</v>
      </c>
      <c r="J461" s="496">
        <v>999</v>
      </c>
      <c r="K461" s="496">
        <v>99</v>
      </c>
      <c r="L461" s="496">
        <v>99</v>
      </c>
      <c r="M461" s="496">
        <v>11</v>
      </c>
      <c r="N461" s="496">
        <v>99</v>
      </c>
      <c r="O461" s="496">
        <v>99</v>
      </c>
      <c r="P461" s="496">
        <v>9999</v>
      </c>
      <c r="Q461" s="496">
        <v>16</v>
      </c>
      <c r="R461" s="496">
        <v>29</v>
      </c>
      <c r="S461" s="496">
        <v>5.7931034482758639</v>
      </c>
      <c r="T461" s="496">
        <v>11</v>
      </c>
      <c r="U461" s="496">
        <v>313.82758620689674</v>
      </c>
      <c r="V461" s="496">
        <v>58.620689655172413</v>
      </c>
      <c r="W461" s="496">
        <v>100</v>
      </c>
      <c r="X461" s="496">
        <v>34.482758620689651</v>
      </c>
      <c r="Y461" s="496">
        <v>64.91890376914381</v>
      </c>
      <c r="Z461" s="496">
        <v>1.0947936459577607</v>
      </c>
      <c r="AA461" s="496">
        <v>0</v>
      </c>
      <c r="AB461" s="496">
        <v>59.165437545498321</v>
      </c>
      <c r="AC461" s="496"/>
      <c r="AD461" s="496"/>
      <c r="AE461" s="496">
        <v>1.7879161528976577</v>
      </c>
      <c r="AF461" s="496">
        <v>2.2655934742145294</v>
      </c>
      <c r="AG461" s="496">
        <v>705.55172413793105</v>
      </c>
      <c r="AH461" s="496">
        <v>0</v>
      </c>
      <c r="AI461" s="496">
        <v>62.068965517241359</v>
      </c>
      <c r="AJ461" s="496">
        <v>162.59121285305466</v>
      </c>
      <c r="AK461" s="496">
        <v>9.090810760691868</v>
      </c>
      <c r="AL461" s="496"/>
      <c r="AM461" s="496">
        <v>-0.28456682244717463</v>
      </c>
      <c r="AN461" s="496">
        <v>99</v>
      </c>
      <c r="AO461" s="496">
        <v>99</v>
      </c>
      <c r="AP461" s="496">
        <v>99</v>
      </c>
      <c r="AQ461" s="496">
        <v>99</v>
      </c>
      <c r="AR461" s="496">
        <v>207.89655172413796</v>
      </c>
      <c r="AS461" s="496">
        <v>34.491928297407625</v>
      </c>
      <c r="AT461" s="496"/>
      <c r="AU461" s="496"/>
    </row>
    <row r="462" spans="1:47">
      <c r="A462" s="496">
        <v>12</v>
      </c>
      <c r="B462" s="496">
        <v>12</v>
      </c>
      <c r="C462" s="496">
        <v>2024</v>
      </c>
      <c r="D462" s="496">
        <v>99</v>
      </c>
      <c r="E462" s="496">
        <v>99</v>
      </c>
      <c r="F462" s="496">
        <v>99</v>
      </c>
      <c r="G462" s="496">
        <v>99</v>
      </c>
      <c r="H462" s="496">
        <v>99</v>
      </c>
      <c r="I462" s="496">
        <v>99</v>
      </c>
      <c r="J462" s="496">
        <v>999</v>
      </c>
      <c r="K462" s="496">
        <v>99</v>
      </c>
      <c r="L462" s="496">
        <v>99</v>
      </c>
      <c r="M462" s="496">
        <v>12</v>
      </c>
      <c r="N462" s="496">
        <v>99</v>
      </c>
      <c r="O462" s="496">
        <v>99</v>
      </c>
      <c r="P462" s="496">
        <v>9999</v>
      </c>
      <c r="Q462" s="496">
        <v>10</v>
      </c>
      <c r="R462" s="496">
        <v>11</v>
      </c>
      <c r="S462" s="496">
        <v>5.7272727272727284</v>
      </c>
      <c r="T462" s="496">
        <v>12</v>
      </c>
      <c r="U462" s="496">
        <v>303.93636363636364</v>
      </c>
      <c r="V462" s="496">
        <v>36.363636363636367</v>
      </c>
      <c r="W462" s="496">
        <v>100</v>
      </c>
      <c r="X462" s="496">
        <v>27.272727272727277</v>
      </c>
      <c r="Y462" s="496">
        <v>90.452742786971058</v>
      </c>
      <c r="Z462" s="496">
        <v>1.4200453956193901</v>
      </c>
      <c r="AA462" s="496">
        <v>0</v>
      </c>
      <c r="AB462" s="496">
        <v>70.302012349425738</v>
      </c>
      <c r="AC462" s="496"/>
      <c r="AD462" s="496"/>
      <c r="AE462" s="496">
        <v>0.67817509247842178</v>
      </c>
      <c r="AF462" s="496">
        <v>0.83227762469414757</v>
      </c>
      <c r="AG462" s="496">
        <v>715.4545454545455</v>
      </c>
      <c r="AH462" s="496">
        <v>0</v>
      </c>
      <c r="AI462" s="496">
        <v>45.454545454545446</v>
      </c>
      <c r="AJ462" s="496">
        <v>166.06918801093565</v>
      </c>
      <c r="AK462" s="496">
        <v>29.892004760710901</v>
      </c>
      <c r="AL462" s="496"/>
      <c r="AM462" s="496">
        <v>-22.036157740280913</v>
      </c>
      <c r="AN462" s="496">
        <v>99</v>
      </c>
      <c r="AO462" s="496">
        <v>99</v>
      </c>
      <c r="AP462" s="496">
        <v>99</v>
      </c>
      <c r="AQ462" s="496">
        <v>99</v>
      </c>
      <c r="AR462" s="496">
        <v>202.54545454545453</v>
      </c>
      <c r="AS462" s="496">
        <v>35.684970662868992</v>
      </c>
      <c r="AT462" s="496"/>
      <c r="AU462" s="496"/>
    </row>
    <row r="463" spans="1:47">
      <c r="A463" s="496">
        <v>12</v>
      </c>
      <c r="B463" s="496">
        <v>13</v>
      </c>
      <c r="C463" s="496">
        <v>2024</v>
      </c>
      <c r="D463" s="496">
        <v>99</v>
      </c>
      <c r="E463" s="496">
        <v>99</v>
      </c>
      <c r="F463" s="496">
        <v>99</v>
      </c>
      <c r="G463" s="496">
        <v>99</v>
      </c>
      <c r="H463" s="496">
        <v>99</v>
      </c>
      <c r="I463" s="496">
        <v>99</v>
      </c>
      <c r="J463" s="496">
        <v>999</v>
      </c>
      <c r="K463" s="496">
        <v>99</v>
      </c>
      <c r="L463" s="496">
        <v>99</v>
      </c>
      <c r="M463" s="496">
        <v>13</v>
      </c>
      <c r="N463" s="496">
        <v>99</v>
      </c>
      <c r="O463" s="496">
        <v>99</v>
      </c>
      <c r="P463" s="496">
        <v>9999</v>
      </c>
      <c r="Q463" s="496">
        <v>5</v>
      </c>
      <c r="R463" s="496">
        <v>9</v>
      </c>
      <c r="S463" s="496">
        <v>7.1111111111111116</v>
      </c>
      <c r="T463" s="496">
        <v>13</v>
      </c>
      <c r="U463" s="496">
        <v>417.62222222222226</v>
      </c>
      <c r="V463" s="496">
        <v>88.8888888888889</v>
      </c>
      <c r="W463" s="496">
        <v>100</v>
      </c>
      <c r="X463" s="496">
        <v>77.777777777777771</v>
      </c>
      <c r="Y463" s="496">
        <v>105.33153772496736</v>
      </c>
      <c r="Z463" s="496">
        <v>1.1967032904743358</v>
      </c>
      <c r="AA463" s="496">
        <v>0</v>
      </c>
      <c r="AB463" s="496">
        <v>79.939484064790719</v>
      </c>
      <c r="AC463" s="496"/>
      <c r="AD463" s="496"/>
      <c r="AE463" s="496">
        <v>0.55487053020961763</v>
      </c>
      <c r="AF463" s="496">
        <v>0.93566197474812973</v>
      </c>
      <c r="AG463" s="496">
        <v>682</v>
      </c>
      <c r="AH463" s="496">
        <v>0</v>
      </c>
      <c r="AI463" s="496">
        <v>88.8888888888889</v>
      </c>
      <c r="AJ463" s="496">
        <v>11.313708498984761</v>
      </c>
      <c r="AK463" s="496">
        <v>-7.1569675374204396</v>
      </c>
      <c r="AL463" s="496"/>
      <c r="AM463" s="496">
        <v>26.261286571944488</v>
      </c>
      <c r="AN463" s="496">
        <v>99</v>
      </c>
      <c r="AO463" s="496">
        <v>99</v>
      </c>
      <c r="AP463" s="496">
        <v>99</v>
      </c>
      <c r="AQ463" s="496">
        <v>99</v>
      </c>
      <c r="AR463" s="496">
        <v>221</v>
      </c>
      <c r="AS463" s="496">
        <v>37.829062964936952</v>
      </c>
      <c r="AT463" s="496"/>
      <c r="AU463" s="496"/>
    </row>
    <row r="464" spans="1:47">
      <c r="A464" s="496">
        <v>12</v>
      </c>
      <c r="B464" s="496">
        <v>14</v>
      </c>
      <c r="C464" s="496">
        <v>2024</v>
      </c>
      <c r="D464" s="496">
        <v>99</v>
      </c>
      <c r="E464" s="496">
        <v>99</v>
      </c>
      <c r="F464" s="496">
        <v>99</v>
      </c>
      <c r="G464" s="496">
        <v>99</v>
      </c>
      <c r="H464" s="496">
        <v>99</v>
      </c>
      <c r="I464" s="496">
        <v>99</v>
      </c>
      <c r="J464" s="496">
        <v>999</v>
      </c>
      <c r="K464" s="496">
        <v>99</v>
      </c>
      <c r="L464" s="496">
        <v>99</v>
      </c>
      <c r="M464" s="496">
        <v>14</v>
      </c>
      <c r="N464" s="496">
        <v>99</v>
      </c>
      <c r="O464" s="496">
        <v>99</v>
      </c>
      <c r="P464" s="496">
        <v>9999</v>
      </c>
      <c r="Q464" s="496">
        <v>1</v>
      </c>
      <c r="R464" s="496">
        <v>1</v>
      </c>
      <c r="S464" s="496">
        <v>8</v>
      </c>
      <c r="T464" s="496">
        <v>14</v>
      </c>
      <c r="U464" s="496">
        <v>575.1</v>
      </c>
      <c r="V464" s="496">
        <v>100</v>
      </c>
      <c r="W464" s="496">
        <v>100</v>
      </c>
      <c r="X464" s="496">
        <v>100</v>
      </c>
      <c r="Y464" s="496">
        <v>0</v>
      </c>
      <c r="Z464" s="496">
        <v>0</v>
      </c>
      <c r="AA464" s="496">
        <v>0</v>
      </c>
      <c r="AB464" s="496"/>
      <c r="AC464" s="496"/>
      <c r="AD464" s="496"/>
      <c r="AE464" s="496">
        <v>6.1652281134401958E-2</v>
      </c>
      <c r="AF464" s="496">
        <v>0.14316479584889313</v>
      </c>
      <c r="AG464" s="496">
        <v>678</v>
      </c>
      <c r="AH464" s="496">
        <v>0</v>
      </c>
      <c r="AI464" s="496">
        <v>0</v>
      </c>
      <c r="AJ464" s="496">
        <v>0</v>
      </c>
      <c r="AK464" s="496"/>
      <c r="AL464" s="496"/>
      <c r="AM464" s="496"/>
      <c r="AN464" s="496">
        <v>99</v>
      </c>
      <c r="AO464" s="496">
        <v>99</v>
      </c>
      <c r="AP464" s="496">
        <v>99</v>
      </c>
      <c r="AQ464" s="496">
        <v>99</v>
      </c>
      <c r="AR464" s="496">
        <v>243</v>
      </c>
      <c r="AS464" s="496">
        <v>40.072738641347378</v>
      </c>
      <c r="AT464" s="496"/>
      <c r="AU464" s="496"/>
    </row>
    <row r="465" spans="1:47">
      <c r="A465" s="496">
        <v>12</v>
      </c>
      <c r="B465" s="496">
        <v>15</v>
      </c>
      <c r="C465" s="496">
        <v>2024</v>
      </c>
      <c r="D465" s="496">
        <v>99</v>
      </c>
      <c r="E465" s="496">
        <v>99</v>
      </c>
      <c r="F465" s="496">
        <v>99</v>
      </c>
      <c r="G465" s="496">
        <v>99</v>
      </c>
      <c r="H465" s="496">
        <v>99</v>
      </c>
      <c r="I465" s="496">
        <v>99</v>
      </c>
      <c r="J465" s="496">
        <v>999</v>
      </c>
      <c r="K465" s="496">
        <v>99</v>
      </c>
      <c r="L465" s="496">
        <v>99</v>
      </c>
      <c r="M465" s="496">
        <v>15</v>
      </c>
      <c r="N465" s="496">
        <v>99</v>
      </c>
      <c r="O465" s="496">
        <v>99</v>
      </c>
      <c r="P465" s="496">
        <v>9999</v>
      </c>
      <c r="Q465" s="496"/>
      <c r="R465" s="496"/>
      <c r="S465" s="496"/>
      <c r="T465" s="496"/>
      <c r="U465" s="496"/>
      <c r="V465" s="496"/>
      <c r="W465" s="496"/>
      <c r="X465" s="496"/>
      <c r="Y465" s="496"/>
      <c r="Z465" s="496"/>
      <c r="AA465" s="496"/>
      <c r="AB465" s="496"/>
      <c r="AC465" s="496"/>
      <c r="AD465" s="496"/>
      <c r="AE465" s="496"/>
      <c r="AF465" s="496"/>
      <c r="AG465" s="496"/>
      <c r="AH465" s="496"/>
      <c r="AI465" s="496"/>
      <c r="AJ465" s="496"/>
      <c r="AK465" s="496"/>
      <c r="AL465" s="496"/>
      <c r="AM465" s="496"/>
      <c r="AN465" s="496">
        <v>99</v>
      </c>
      <c r="AO465" s="496">
        <v>99</v>
      </c>
      <c r="AP465" s="496">
        <v>99</v>
      </c>
      <c r="AQ465" s="496">
        <v>99</v>
      </c>
      <c r="AR465" s="496"/>
      <c r="AS465" s="496"/>
      <c r="AT465" s="496"/>
      <c r="AU465" s="496"/>
    </row>
    <row r="466" spans="1:47">
      <c r="A466" s="496">
        <v>12</v>
      </c>
      <c r="B466" s="496">
        <v>16</v>
      </c>
      <c r="C466" s="496">
        <v>2023</v>
      </c>
      <c r="D466" s="496">
        <v>99</v>
      </c>
      <c r="E466" s="496">
        <v>99</v>
      </c>
      <c r="F466" s="496">
        <v>99</v>
      </c>
      <c r="G466" s="496">
        <v>99</v>
      </c>
      <c r="H466" s="496">
        <v>99</v>
      </c>
      <c r="I466" s="496">
        <v>99</v>
      </c>
      <c r="J466" s="496">
        <v>999</v>
      </c>
      <c r="K466" s="496">
        <v>99</v>
      </c>
      <c r="L466" s="496">
        <v>99</v>
      </c>
      <c r="M466" s="496">
        <v>1</v>
      </c>
      <c r="N466" s="496">
        <v>99</v>
      </c>
      <c r="O466" s="496">
        <v>99</v>
      </c>
      <c r="P466" s="496">
        <v>9999</v>
      </c>
      <c r="Q466" s="496"/>
      <c r="R466" s="496"/>
      <c r="S466" s="496"/>
      <c r="T466" s="496"/>
      <c r="U466" s="496"/>
      <c r="V466" s="496"/>
      <c r="W466" s="496"/>
      <c r="X466" s="496"/>
      <c r="Y466" s="496"/>
      <c r="Z466" s="496"/>
      <c r="AA466" s="496"/>
      <c r="AB466" s="496"/>
      <c r="AC466" s="496"/>
      <c r="AD466" s="496"/>
      <c r="AE466" s="496"/>
      <c r="AF466" s="496"/>
      <c r="AG466" s="496"/>
      <c r="AH466" s="496"/>
      <c r="AI466" s="496"/>
      <c r="AJ466" s="496"/>
      <c r="AK466" s="496"/>
      <c r="AL466" s="496"/>
      <c r="AM466" s="496"/>
      <c r="AN466" s="496">
        <v>99</v>
      </c>
      <c r="AO466" s="496">
        <v>99</v>
      </c>
      <c r="AP466" s="496">
        <v>99</v>
      </c>
      <c r="AQ466" s="496">
        <v>99</v>
      </c>
      <c r="AR466" s="496"/>
      <c r="AS466" s="496"/>
      <c r="AT466" s="496"/>
      <c r="AU466" s="496"/>
    </row>
    <row r="467" spans="1:47">
      <c r="A467" s="496">
        <v>12</v>
      </c>
      <c r="B467" s="496">
        <v>17</v>
      </c>
      <c r="C467" s="496">
        <v>2023</v>
      </c>
      <c r="D467" s="496">
        <v>99</v>
      </c>
      <c r="E467" s="496">
        <v>99</v>
      </c>
      <c r="F467" s="496">
        <v>99</v>
      </c>
      <c r="G467" s="496">
        <v>99</v>
      </c>
      <c r="H467" s="496">
        <v>99</v>
      </c>
      <c r="I467" s="496">
        <v>99</v>
      </c>
      <c r="J467" s="496">
        <v>999</v>
      </c>
      <c r="K467" s="496">
        <v>99</v>
      </c>
      <c r="L467" s="496">
        <v>99</v>
      </c>
      <c r="M467" s="496">
        <v>2</v>
      </c>
      <c r="N467" s="496">
        <v>99</v>
      </c>
      <c r="O467" s="496">
        <v>99</v>
      </c>
      <c r="P467" s="496">
        <v>9999</v>
      </c>
      <c r="Q467" s="496">
        <v>1</v>
      </c>
      <c r="R467" s="496">
        <v>5</v>
      </c>
      <c r="S467" s="496">
        <v>2.8</v>
      </c>
      <c r="T467" s="496">
        <v>2</v>
      </c>
      <c r="U467" s="496">
        <v>245.6</v>
      </c>
      <c r="V467" s="496">
        <v>0</v>
      </c>
      <c r="W467" s="496">
        <v>0</v>
      </c>
      <c r="X467" s="496">
        <v>0</v>
      </c>
      <c r="Y467" s="496">
        <v>17.913681921927719</v>
      </c>
      <c r="Z467" s="496">
        <v>0.40000000000000119</v>
      </c>
      <c r="AA467" s="496">
        <v>0</v>
      </c>
      <c r="AB467" s="496">
        <v>62.522043479462383</v>
      </c>
      <c r="AC467" s="496"/>
      <c r="AD467" s="496"/>
      <c r="AE467" s="496">
        <v>0.29154518950437303</v>
      </c>
      <c r="AF467" s="496">
        <v>0.28269878812462501</v>
      </c>
      <c r="AG467" s="496">
        <v>1010.6</v>
      </c>
      <c r="AH467" s="496">
        <v>0</v>
      </c>
      <c r="AI467" s="496">
        <v>0</v>
      </c>
      <c r="AJ467" s="496">
        <v>29.836889918351929</v>
      </c>
      <c r="AK467" s="496">
        <v>-64.454139650170987</v>
      </c>
      <c r="AL467" s="496"/>
      <c r="AM467" s="496">
        <v>-35.861646536485992</v>
      </c>
      <c r="AN467" s="496">
        <v>99</v>
      </c>
      <c r="AO467" s="496">
        <v>99</v>
      </c>
      <c r="AP467" s="496">
        <v>99</v>
      </c>
      <c r="AQ467" s="496">
        <v>99</v>
      </c>
      <c r="AR467" s="496">
        <v>215.2</v>
      </c>
      <c r="AS467" s="496">
        <v>24.631817256907059</v>
      </c>
      <c r="AT467" s="496"/>
      <c r="AU467" s="496"/>
    </row>
    <row r="468" spans="1:47">
      <c r="A468" s="496">
        <v>12</v>
      </c>
      <c r="B468" s="496">
        <v>18</v>
      </c>
      <c r="C468" s="496">
        <v>2023</v>
      </c>
      <c r="D468" s="496">
        <v>99</v>
      </c>
      <c r="E468" s="496">
        <v>99</v>
      </c>
      <c r="F468" s="496">
        <v>99</v>
      </c>
      <c r="G468" s="496">
        <v>99</v>
      </c>
      <c r="H468" s="496">
        <v>99</v>
      </c>
      <c r="I468" s="496">
        <v>99</v>
      </c>
      <c r="J468" s="496">
        <v>999</v>
      </c>
      <c r="K468" s="496">
        <v>99</v>
      </c>
      <c r="L468" s="496">
        <v>99</v>
      </c>
      <c r="M468" s="496">
        <v>3</v>
      </c>
      <c r="N468" s="496">
        <v>99</v>
      </c>
      <c r="O468" s="496">
        <v>99</v>
      </c>
      <c r="P468" s="496">
        <v>9999</v>
      </c>
      <c r="Q468" s="496">
        <v>22</v>
      </c>
      <c r="R468" s="496">
        <v>43</v>
      </c>
      <c r="S468" s="496">
        <v>3.186046511627906</v>
      </c>
      <c r="T468" s="496">
        <v>3</v>
      </c>
      <c r="U468" s="496">
        <v>189.30465116279063</v>
      </c>
      <c r="V468" s="496">
        <v>6.9767441860465107</v>
      </c>
      <c r="W468" s="496">
        <v>0</v>
      </c>
      <c r="X468" s="496">
        <v>0</v>
      </c>
      <c r="Y468" s="496">
        <v>56.700719627476147</v>
      </c>
      <c r="Z468" s="496">
        <v>1.4347159828081102</v>
      </c>
      <c r="AA468" s="496">
        <v>0</v>
      </c>
      <c r="AB468" s="496">
        <v>3.7410474333341264</v>
      </c>
      <c r="AC468" s="496"/>
      <c r="AD468" s="496"/>
      <c r="AE468" s="496">
        <v>2.5072886297376096</v>
      </c>
      <c r="AF468" s="496">
        <v>1.87393844072741</v>
      </c>
      <c r="AG468" s="496">
        <v>730.02325581395326</v>
      </c>
      <c r="AH468" s="496">
        <v>0</v>
      </c>
      <c r="AI468" s="496">
        <v>23.255813953488367</v>
      </c>
      <c r="AJ468" s="496">
        <v>261.53895955697266</v>
      </c>
      <c r="AK468" s="496">
        <v>55.033602007558287</v>
      </c>
      <c r="AL468" s="496"/>
      <c r="AM468" s="496">
        <v>-52.538894572780194</v>
      </c>
      <c r="AN468" s="496">
        <v>99</v>
      </c>
      <c r="AO468" s="496">
        <v>99</v>
      </c>
      <c r="AP468" s="496">
        <v>99</v>
      </c>
      <c r="AQ468" s="496">
        <v>99</v>
      </c>
      <c r="AR468" s="496">
        <v>194.51162790697677</v>
      </c>
      <c r="AS468" s="496">
        <v>25.129986010725556</v>
      </c>
      <c r="AT468" s="496"/>
      <c r="AU468" s="496"/>
    </row>
    <row r="469" spans="1:47">
      <c r="A469" s="496">
        <v>12</v>
      </c>
      <c r="B469" s="496">
        <v>19</v>
      </c>
      <c r="C469" s="496">
        <v>2023</v>
      </c>
      <c r="D469" s="496">
        <v>99</v>
      </c>
      <c r="E469" s="496">
        <v>99</v>
      </c>
      <c r="F469" s="496">
        <v>99</v>
      </c>
      <c r="G469" s="496">
        <v>99</v>
      </c>
      <c r="H469" s="496">
        <v>99</v>
      </c>
      <c r="I469" s="496">
        <v>99</v>
      </c>
      <c r="J469" s="496">
        <v>999</v>
      </c>
      <c r="K469" s="496">
        <v>99</v>
      </c>
      <c r="L469" s="496">
        <v>99</v>
      </c>
      <c r="M469" s="496">
        <v>4</v>
      </c>
      <c r="N469" s="496">
        <v>99</v>
      </c>
      <c r="O469" s="496">
        <v>99</v>
      </c>
      <c r="P469" s="496">
        <v>9999</v>
      </c>
      <c r="Q469" s="496">
        <v>46</v>
      </c>
      <c r="R469" s="496">
        <v>104</v>
      </c>
      <c r="S469" s="496">
        <v>3.2115384615384608</v>
      </c>
      <c r="T469" s="496">
        <v>4</v>
      </c>
      <c r="U469" s="496">
        <v>182.50769230769225</v>
      </c>
      <c r="V469" s="496">
        <v>3.8461538461538449</v>
      </c>
      <c r="W469" s="496">
        <v>0</v>
      </c>
      <c r="X469" s="496">
        <v>0</v>
      </c>
      <c r="Y469" s="496">
        <v>57.071562183448258</v>
      </c>
      <c r="Z469" s="496">
        <v>1.1323314692319639</v>
      </c>
      <c r="AA469" s="496">
        <v>0</v>
      </c>
      <c r="AB469" s="496">
        <v>7.2078384341370718</v>
      </c>
      <c r="AC469" s="496"/>
      <c r="AD469" s="496"/>
      <c r="AE469" s="496">
        <v>6.0641399416909607</v>
      </c>
      <c r="AF469" s="496">
        <v>4.3695840045894787</v>
      </c>
      <c r="AG469" s="496">
        <v>612.86</v>
      </c>
      <c r="AH469" s="496">
        <v>0</v>
      </c>
      <c r="AI469" s="496">
        <v>18.269230769230777</v>
      </c>
      <c r="AJ469" s="496">
        <v>218.37078650771943</v>
      </c>
      <c r="AK469" s="496">
        <v>53.331907761060485</v>
      </c>
      <c r="AL469" s="496"/>
      <c r="AM469" s="496">
        <v>-49.324379031511683</v>
      </c>
      <c r="AN469" s="496">
        <v>99</v>
      </c>
      <c r="AO469" s="496">
        <v>99</v>
      </c>
      <c r="AP469" s="496">
        <v>99</v>
      </c>
      <c r="AQ469" s="496">
        <v>99</v>
      </c>
      <c r="AR469" s="496">
        <v>191.7</v>
      </c>
      <c r="AS469" s="496">
        <v>25.010665966041639</v>
      </c>
      <c r="AT469" s="496"/>
      <c r="AU469" s="496"/>
    </row>
    <row r="470" spans="1:47">
      <c r="A470" s="496">
        <v>12</v>
      </c>
      <c r="B470" s="496">
        <v>20</v>
      </c>
      <c r="C470" s="496">
        <v>2023</v>
      </c>
      <c r="D470" s="496">
        <v>99</v>
      </c>
      <c r="E470" s="496">
        <v>99</v>
      </c>
      <c r="F470" s="496">
        <v>99</v>
      </c>
      <c r="G470" s="496">
        <v>99</v>
      </c>
      <c r="H470" s="496">
        <v>99</v>
      </c>
      <c r="I470" s="496">
        <v>99</v>
      </c>
      <c r="J470" s="496">
        <v>999</v>
      </c>
      <c r="K470" s="496">
        <v>99</v>
      </c>
      <c r="L470" s="496">
        <v>99</v>
      </c>
      <c r="M470" s="496">
        <v>5</v>
      </c>
      <c r="N470" s="496">
        <v>99</v>
      </c>
      <c r="O470" s="496">
        <v>99</v>
      </c>
      <c r="P470" s="496">
        <v>9999</v>
      </c>
      <c r="Q470" s="496">
        <v>86</v>
      </c>
      <c r="R470" s="496">
        <v>179</v>
      </c>
      <c r="S470" s="496">
        <v>3.5754189944134089</v>
      </c>
      <c r="T470" s="496">
        <v>5</v>
      </c>
      <c r="U470" s="496">
        <v>212.70167597765357</v>
      </c>
      <c r="V470" s="496">
        <v>6.145251396648046</v>
      </c>
      <c r="W470" s="496">
        <v>0</v>
      </c>
      <c r="X470" s="496">
        <v>0</v>
      </c>
      <c r="Y470" s="496">
        <v>51.765213913329923</v>
      </c>
      <c r="Z470" s="496">
        <v>0.9622246209132912</v>
      </c>
      <c r="AA470" s="496">
        <v>0</v>
      </c>
      <c r="AB470" s="496">
        <v>29.650548455233633</v>
      </c>
      <c r="AC470" s="496"/>
      <c r="AD470" s="496"/>
      <c r="AE470" s="496">
        <v>10.437317784256562</v>
      </c>
      <c r="AF470" s="496">
        <v>8.7649516120046584</v>
      </c>
      <c r="AG470" s="496">
        <v>634.20111731843565</v>
      </c>
      <c r="AH470" s="496">
        <v>0</v>
      </c>
      <c r="AI470" s="496">
        <v>16.201117318435749</v>
      </c>
      <c r="AJ470" s="496">
        <v>166.45607335358324</v>
      </c>
      <c r="AK470" s="496">
        <v>45.48422977777853</v>
      </c>
      <c r="AL470" s="496"/>
      <c r="AM470" s="496">
        <v>-22.014977426263862</v>
      </c>
      <c r="AN470" s="496">
        <v>99</v>
      </c>
      <c r="AO470" s="496">
        <v>99</v>
      </c>
      <c r="AP470" s="496">
        <v>99</v>
      </c>
      <c r="AQ470" s="496">
        <v>99</v>
      </c>
      <c r="AR470" s="496">
        <v>198.54748603351953</v>
      </c>
      <c r="AS470" s="496">
        <v>26.693004691717245</v>
      </c>
      <c r="AT470" s="496"/>
      <c r="AU470" s="496"/>
    </row>
    <row r="471" spans="1:47">
      <c r="A471" s="496">
        <v>12</v>
      </c>
      <c r="B471" s="496">
        <v>21</v>
      </c>
      <c r="C471" s="496">
        <v>2023</v>
      </c>
      <c r="D471" s="496">
        <v>99</v>
      </c>
      <c r="E471" s="496">
        <v>99</v>
      </c>
      <c r="F471" s="496">
        <v>99</v>
      </c>
      <c r="G471" s="496">
        <v>99</v>
      </c>
      <c r="H471" s="496">
        <v>99</v>
      </c>
      <c r="I471" s="496">
        <v>99</v>
      </c>
      <c r="J471" s="496">
        <v>999</v>
      </c>
      <c r="K471" s="496">
        <v>99</v>
      </c>
      <c r="L471" s="496">
        <v>99</v>
      </c>
      <c r="M471" s="496">
        <v>6</v>
      </c>
      <c r="N471" s="496">
        <v>99</v>
      </c>
      <c r="O471" s="496">
        <v>99</v>
      </c>
      <c r="P471" s="496">
        <v>9999</v>
      </c>
      <c r="Q471" s="496">
        <v>153</v>
      </c>
      <c r="R471" s="496">
        <v>317</v>
      </c>
      <c r="S471" s="496">
        <v>3.9337539432176647</v>
      </c>
      <c r="T471" s="496">
        <v>6</v>
      </c>
      <c r="U471" s="496">
        <v>237.54574132492112</v>
      </c>
      <c r="V471" s="496">
        <v>9.1482649842271258</v>
      </c>
      <c r="W471" s="496">
        <v>0</v>
      </c>
      <c r="X471" s="496">
        <v>1.8927444794952679</v>
      </c>
      <c r="Y471" s="496">
        <v>58.055713118626734</v>
      </c>
      <c r="Z471" s="496">
        <v>1.1114670908444355</v>
      </c>
      <c r="AA471" s="496">
        <v>0</v>
      </c>
      <c r="AB471" s="496">
        <v>33.043947915059242</v>
      </c>
      <c r="AC471" s="496"/>
      <c r="AD471" s="496"/>
      <c r="AE471" s="496">
        <v>18.483965014577254</v>
      </c>
      <c r="AF471" s="496">
        <v>17.335329106971098</v>
      </c>
      <c r="AG471" s="496">
        <v>655.87138263665611</v>
      </c>
      <c r="AH471" s="496">
        <v>0.31545741324921139</v>
      </c>
      <c r="AI471" s="496">
        <v>21.451104100946377</v>
      </c>
      <c r="AJ471" s="496">
        <v>144.84384379249082</v>
      </c>
      <c r="AK471" s="496">
        <v>43.201655741524192</v>
      </c>
      <c r="AL471" s="496"/>
      <c r="AM471" s="496">
        <v>-19.648212263910313</v>
      </c>
      <c r="AN471" s="496">
        <v>99</v>
      </c>
      <c r="AO471" s="496">
        <v>99</v>
      </c>
      <c r="AP471" s="496">
        <v>99</v>
      </c>
      <c r="AQ471" s="496">
        <v>99</v>
      </c>
      <c r="AR471" s="496">
        <v>202.90675241157555</v>
      </c>
      <c r="AS471" s="496">
        <v>27.925617073985155</v>
      </c>
      <c r="AT471" s="496"/>
      <c r="AU471" s="496"/>
    </row>
    <row r="472" spans="1:47">
      <c r="A472" s="496">
        <v>12</v>
      </c>
      <c r="B472" s="496">
        <v>22</v>
      </c>
      <c r="C472" s="496">
        <v>2023</v>
      </c>
      <c r="D472" s="496">
        <v>99</v>
      </c>
      <c r="E472" s="496">
        <v>99</v>
      </c>
      <c r="F472" s="496">
        <v>99</v>
      </c>
      <c r="G472" s="496">
        <v>99</v>
      </c>
      <c r="H472" s="496">
        <v>99</v>
      </c>
      <c r="I472" s="496">
        <v>99</v>
      </c>
      <c r="J472" s="496">
        <v>999</v>
      </c>
      <c r="K472" s="496">
        <v>99</v>
      </c>
      <c r="L472" s="496">
        <v>99</v>
      </c>
      <c r="M472" s="496">
        <v>7</v>
      </c>
      <c r="N472" s="496">
        <v>99</v>
      </c>
      <c r="O472" s="496">
        <v>99</v>
      </c>
      <c r="P472" s="496">
        <v>9999</v>
      </c>
      <c r="Q472" s="496">
        <v>166</v>
      </c>
      <c r="R472" s="496">
        <v>406</v>
      </c>
      <c r="S472" s="496">
        <v>4.2635467980295561</v>
      </c>
      <c r="T472" s="496">
        <v>7</v>
      </c>
      <c r="U472" s="496">
        <v>264.20541871921193</v>
      </c>
      <c r="V472" s="496">
        <v>8.8669950738916263</v>
      </c>
      <c r="W472" s="496">
        <v>100</v>
      </c>
      <c r="X472" s="496">
        <v>2.7093596059113305</v>
      </c>
      <c r="Y472" s="496">
        <v>50.010798047785002</v>
      </c>
      <c r="Z472" s="496">
        <v>0.99852168143839104</v>
      </c>
      <c r="AA472" s="496">
        <v>0</v>
      </c>
      <c r="AB472" s="496">
        <v>35.35952547272349</v>
      </c>
      <c r="AC472" s="496"/>
      <c r="AD472" s="496"/>
      <c r="AE472" s="496">
        <v>23.673469387755102</v>
      </c>
      <c r="AF472" s="496">
        <v>24.694107479869235</v>
      </c>
      <c r="AG472" s="496">
        <v>669.26616915422892</v>
      </c>
      <c r="AH472" s="496">
        <v>0</v>
      </c>
      <c r="AI472" s="496">
        <v>22.167487684729064</v>
      </c>
      <c r="AJ472" s="496">
        <v>140.24729864019471</v>
      </c>
      <c r="AK472" s="496">
        <v>36.138414405555743</v>
      </c>
      <c r="AL472" s="496"/>
      <c r="AM472" s="496">
        <v>-30.822665067376697</v>
      </c>
      <c r="AN472" s="496">
        <v>99</v>
      </c>
      <c r="AO472" s="496">
        <v>99</v>
      </c>
      <c r="AP472" s="496">
        <v>99</v>
      </c>
      <c r="AQ472" s="496">
        <v>99</v>
      </c>
      <c r="AR472" s="496">
        <v>208.02985074626872</v>
      </c>
      <c r="AS472" s="496">
        <v>29.091251339067128</v>
      </c>
      <c r="AT472" s="496"/>
      <c r="AU472" s="496"/>
    </row>
    <row r="473" spans="1:47">
      <c r="A473" s="496">
        <v>12</v>
      </c>
      <c r="B473" s="496">
        <v>23</v>
      </c>
      <c r="C473" s="496">
        <v>2023</v>
      </c>
      <c r="D473" s="496">
        <v>99</v>
      </c>
      <c r="E473" s="496">
        <v>99</v>
      </c>
      <c r="F473" s="496">
        <v>99</v>
      </c>
      <c r="G473" s="496">
        <v>99</v>
      </c>
      <c r="H473" s="496">
        <v>99</v>
      </c>
      <c r="I473" s="496">
        <v>99</v>
      </c>
      <c r="J473" s="496">
        <v>999</v>
      </c>
      <c r="K473" s="496">
        <v>99</v>
      </c>
      <c r="L473" s="496">
        <v>99</v>
      </c>
      <c r="M473" s="496">
        <v>8</v>
      </c>
      <c r="N473" s="496">
        <v>99</v>
      </c>
      <c r="O473" s="496">
        <v>99</v>
      </c>
      <c r="P473" s="496">
        <v>9999</v>
      </c>
      <c r="Q473" s="496">
        <v>153</v>
      </c>
      <c r="R473" s="496">
        <v>353</v>
      </c>
      <c r="S473" s="496">
        <v>4.6912181303116158</v>
      </c>
      <c r="T473" s="496">
        <v>8</v>
      </c>
      <c r="U473" s="496">
        <v>265.99036827195471</v>
      </c>
      <c r="V473" s="496">
        <v>17.847025495750703</v>
      </c>
      <c r="W473" s="496">
        <v>100</v>
      </c>
      <c r="X473" s="496">
        <v>6.7988668555240812</v>
      </c>
      <c r="Y473" s="496">
        <v>62.149134062646993</v>
      </c>
      <c r="Z473" s="496">
        <v>1.0061324376861169</v>
      </c>
      <c r="AA473" s="496">
        <v>0</v>
      </c>
      <c r="AB473" s="496">
        <v>24.161673725766711</v>
      </c>
      <c r="AC473" s="496"/>
      <c r="AD473" s="496"/>
      <c r="AE473" s="496">
        <v>20.583090379008748</v>
      </c>
      <c r="AF473" s="496">
        <v>21.615545302480804</v>
      </c>
      <c r="AG473" s="496">
        <v>677.0142045454545</v>
      </c>
      <c r="AH473" s="496">
        <v>0.28328611898016998</v>
      </c>
      <c r="AI473" s="496">
        <v>34.277620396600575</v>
      </c>
      <c r="AJ473" s="496">
        <v>148.49373388387929</v>
      </c>
      <c r="AK473" s="496">
        <v>31.246846574710982</v>
      </c>
      <c r="AL473" s="496"/>
      <c r="AM473" s="496">
        <v>-22.75418341338532</v>
      </c>
      <c r="AN473" s="496">
        <v>99</v>
      </c>
      <c r="AO473" s="496">
        <v>99</v>
      </c>
      <c r="AP473" s="496">
        <v>99</v>
      </c>
      <c r="AQ473" s="496">
        <v>99</v>
      </c>
      <c r="AR473" s="496">
        <v>204.48579545454547</v>
      </c>
      <c r="AS473" s="496">
        <v>30.621350082787753</v>
      </c>
      <c r="AT473" s="496"/>
      <c r="AU473" s="496"/>
    </row>
    <row r="474" spans="1:47">
      <c r="A474" s="496">
        <v>12</v>
      </c>
      <c r="B474" s="496">
        <v>24</v>
      </c>
      <c r="C474" s="496">
        <v>2023</v>
      </c>
      <c r="D474" s="496">
        <v>99</v>
      </c>
      <c r="E474" s="496">
        <v>99</v>
      </c>
      <c r="F474" s="496">
        <v>99</v>
      </c>
      <c r="G474" s="496">
        <v>99</v>
      </c>
      <c r="H474" s="496">
        <v>99</v>
      </c>
      <c r="I474" s="496">
        <v>99</v>
      </c>
      <c r="J474" s="496">
        <v>999</v>
      </c>
      <c r="K474" s="496">
        <v>99</v>
      </c>
      <c r="L474" s="496">
        <v>99</v>
      </c>
      <c r="M474" s="496">
        <v>9</v>
      </c>
      <c r="N474" s="496">
        <v>99</v>
      </c>
      <c r="O474" s="496">
        <v>99</v>
      </c>
      <c r="P474" s="496">
        <v>9999</v>
      </c>
      <c r="Q474" s="496">
        <v>92</v>
      </c>
      <c r="R474" s="496">
        <v>183</v>
      </c>
      <c r="S474" s="496">
        <v>4.9726775956284142</v>
      </c>
      <c r="T474" s="496">
        <v>9</v>
      </c>
      <c r="U474" s="496">
        <v>289.50819672131155</v>
      </c>
      <c r="V474" s="496">
        <v>28.415300546448087</v>
      </c>
      <c r="W474" s="496">
        <v>100</v>
      </c>
      <c r="X474" s="496">
        <v>12.568306010928964</v>
      </c>
      <c r="Y474" s="496">
        <v>57.240915365060943</v>
      </c>
      <c r="Z474" s="496">
        <v>1.015893878052851</v>
      </c>
      <c r="AA474" s="496">
        <v>0</v>
      </c>
      <c r="AB474" s="496">
        <v>36.705470275242192</v>
      </c>
      <c r="AC474" s="496"/>
      <c r="AD474" s="496"/>
      <c r="AE474" s="496">
        <v>10.670553935860061</v>
      </c>
      <c r="AF474" s="496">
        <v>12.19656497951355</v>
      </c>
      <c r="AG474" s="496">
        <v>682.34615384615381</v>
      </c>
      <c r="AH474" s="496">
        <v>0</v>
      </c>
      <c r="AI474" s="496">
        <v>38.251366120218577</v>
      </c>
      <c r="AJ474" s="496">
        <v>128.72953144258281</v>
      </c>
      <c r="AK474" s="496">
        <v>28.600470039305545</v>
      </c>
      <c r="AL474" s="496"/>
      <c r="AM474" s="496">
        <v>-8.3437677066873217</v>
      </c>
      <c r="AN474" s="496">
        <v>99</v>
      </c>
      <c r="AO474" s="496">
        <v>99</v>
      </c>
      <c r="AP474" s="496">
        <v>99</v>
      </c>
      <c r="AQ474" s="496">
        <v>99</v>
      </c>
      <c r="AR474" s="496">
        <v>208.93406593406596</v>
      </c>
      <c r="AS474" s="496">
        <v>31.41115029789156</v>
      </c>
      <c r="AT474" s="496"/>
      <c r="AU474" s="496"/>
    </row>
    <row r="475" spans="1:47">
      <c r="A475" s="496">
        <v>12</v>
      </c>
      <c r="B475" s="496">
        <v>25</v>
      </c>
      <c r="C475" s="496">
        <v>2023</v>
      </c>
      <c r="D475" s="496">
        <v>99</v>
      </c>
      <c r="E475" s="496">
        <v>99</v>
      </c>
      <c r="F475" s="496">
        <v>99</v>
      </c>
      <c r="G475" s="496">
        <v>99</v>
      </c>
      <c r="H475" s="496">
        <v>99</v>
      </c>
      <c r="I475" s="496">
        <v>99</v>
      </c>
      <c r="J475" s="496">
        <v>999</v>
      </c>
      <c r="K475" s="496">
        <v>99</v>
      </c>
      <c r="L475" s="496">
        <v>99</v>
      </c>
      <c r="M475" s="496">
        <v>10</v>
      </c>
      <c r="N475" s="496">
        <v>99</v>
      </c>
      <c r="O475" s="496">
        <v>99</v>
      </c>
      <c r="P475" s="496">
        <v>9999</v>
      </c>
      <c r="Q475" s="496">
        <v>50</v>
      </c>
      <c r="R475" s="496">
        <v>86</v>
      </c>
      <c r="S475" s="496">
        <v>5.4534883720930241</v>
      </c>
      <c r="T475" s="496">
        <v>10</v>
      </c>
      <c r="U475" s="496">
        <v>300.96395348837206</v>
      </c>
      <c r="V475" s="496">
        <v>46.511627906976734</v>
      </c>
      <c r="W475" s="496">
        <v>100</v>
      </c>
      <c r="X475" s="496">
        <v>20.930232558139537</v>
      </c>
      <c r="Y475" s="496">
        <v>71.717760624695444</v>
      </c>
      <c r="Z475" s="496">
        <v>1.1170660985230212</v>
      </c>
      <c r="AA475" s="496">
        <v>0</v>
      </c>
      <c r="AB475" s="496">
        <v>47.290561541252096</v>
      </c>
      <c r="AC475" s="496"/>
      <c r="AD475" s="496"/>
      <c r="AE475" s="496">
        <v>5.0145772594752192</v>
      </c>
      <c r="AF475" s="496">
        <v>5.9585215497971156</v>
      </c>
      <c r="AG475" s="496">
        <v>733.30232558139551</v>
      </c>
      <c r="AH475" s="496">
        <v>0</v>
      </c>
      <c r="AI475" s="496">
        <v>50</v>
      </c>
      <c r="AJ475" s="496">
        <v>167.31984895718944</v>
      </c>
      <c r="AK475" s="496">
        <v>42.314305993925409</v>
      </c>
      <c r="AL475" s="496"/>
      <c r="AM475" s="496">
        <v>17.793977124846169</v>
      </c>
      <c r="AN475" s="496">
        <v>99</v>
      </c>
      <c r="AO475" s="496">
        <v>99</v>
      </c>
      <c r="AP475" s="496">
        <v>99</v>
      </c>
      <c r="AQ475" s="496">
        <v>99</v>
      </c>
      <c r="AR475" s="496">
        <v>206.56976744186048</v>
      </c>
      <c r="AS475" s="496">
        <v>33.572065780235008</v>
      </c>
      <c r="AT475" s="496"/>
      <c r="AU475" s="496"/>
    </row>
    <row r="476" spans="1:47">
      <c r="A476" s="496">
        <v>12</v>
      </c>
      <c r="B476" s="496">
        <v>26</v>
      </c>
      <c r="C476" s="496">
        <v>2023</v>
      </c>
      <c r="D476" s="496">
        <v>99</v>
      </c>
      <c r="E476" s="496">
        <v>99</v>
      </c>
      <c r="F476" s="496">
        <v>99</v>
      </c>
      <c r="G476" s="496">
        <v>99</v>
      </c>
      <c r="H476" s="496">
        <v>99</v>
      </c>
      <c r="I476" s="496">
        <v>99</v>
      </c>
      <c r="J476" s="496">
        <v>999</v>
      </c>
      <c r="K476" s="496">
        <v>99</v>
      </c>
      <c r="L476" s="496">
        <v>99</v>
      </c>
      <c r="M476" s="496">
        <v>11</v>
      </c>
      <c r="N476" s="496">
        <v>99</v>
      </c>
      <c r="O476" s="496">
        <v>99</v>
      </c>
      <c r="P476" s="496">
        <v>9999</v>
      </c>
      <c r="Q476" s="496">
        <v>18</v>
      </c>
      <c r="R476" s="496">
        <v>31</v>
      </c>
      <c r="S476" s="496">
        <v>6.1290322580645142</v>
      </c>
      <c r="T476" s="496">
        <v>11</v>
      </c>
      <c r="U476" s="496">
        <v>321.25161290322575</v>
      </c>
      <c r="V476" s="496">
        <v>67.741935483870975</v>
      </c>
      <c r="W476" s="496">
        <v>100</v>
      </c>
      <c r="X476" s="496">
        <v>32.258064516129025</v>
      </c>
      <c r="Y476" s="496">
        <v>74.084084185853754</v>
      </c>
      <c r="Z476" s="496">
        <v>1.1285713344861872</v>
      </c>
      <c r="AA476" s="496">
        <v>0</v>
      </c>
      <c r="AB476" s="496">
        <v>61.45310943513536</v>
      </c>
      <c r="AC476" s="496"/>
      <c r="AD476" s="496"/>
      <c r="AE476" s="496">
        <v>1.8075801749271128</v>
      </c>
      <c r="AF476" s="496">
        <v>2.2926227126836438</v>
      </c>
      <c r="AG476" s="496">
        <v>747.70967741935488</v>
      </c>
      <c r="AH476" s="496">
        <v>0</v>
      </c>
      <c r="AI476" s="496">
        <v>67.741935483870975</v>
      </c>
      <c r="AJ476" s="496">
        <v>194.57019523577975</v>
      </c>
      <c r="AK476" s="496">
        <v>27.229794948568905</v>
      </c>
      <c r="AL476" s="496"/>
      <c r="AM476" s="496">
        <v>-5.4918320269528396</v>
      </c>
      <c r="AN476" s="496">
        <v>99</v>
      </c>
      <c r="AO476" s="496">
        <v>99</v>
      </c>
      <c r="AP476" s="496">
        <v>99</v>
      </c>
      <c r="AQ476" s="496">
        <v>99</v>
      </c>
      <c r="AR476" s="496">
        <v>206.87096774193552</v>
      </c>
      <c r="AS476" s="496">
        <v>35.62167092601085</v>
      </c>
      <c r="AT476" s="496"/>
      <c r="AU476" s="496"/>
    </row>
    <row r="477" spans="1:47">
      <c r="A477" s="496">
        <v>12</v>
      </c>
      <c r="B477" s="496">
        <v>27</v>
      </c>
      <c r="C477" s="496">
        <v>2023</v>
      </c>
      <c r="D477" s="496">
        <v>99</v>
      </c>
      <c r="E477" s="496">
        <v>99</v>
      </c>
      <c r="F477" s="496">
        <v>99</v>
      </c>
      <c r="G477" s="496">
        <v>99</v>
      </c>
      <c r="H477" s="496">
        <v>99</v>
      </c>
      <c r="I477" s="496">
        <v>99</v>
      </c>
      <c r="J477" s="496">
        <v>999</v>
      </c>
      <c r="K477" s="496">
        <v>99</v>
      </c>
      <c r="L477" s="496">
        <v>99</v>
      </c>
      <c r="M477" s="496">
        <v>12</v>
      </c>
      <c r="N477" s="496">
        <v>99</v>
      </c>
      <c r="O477" s="496">
        <v>99</v>
      </c>
      <c r="P477" s="496">
        <v>9999</v>
      </c>
      <c r="Q477" s="496">
        <v>3</v>
      </c>
      <c r="R477" s="496">
        <v>6</v>
      </c>
      <c r="S477" s="496">
        <v>5.1666666666666679</v>
      </c>
      <c r="T477" s="496">
        <v>12</v>
      </c>
      <c r="U477" s="496">
        <v>330.78333333333336</v>
      </c>
      <c r="V477" s="496">
        <v>50</v>
      </c>
      <c r="W477" s="496">
        <v>100</v>
      </c>
      <c r="X477" s="496">
        <v>66.666666666666686</v>
      </c>
      <c r="Y477" s="496">
        <v>57.186111853219082</v>
      </c>
      <c r="Z477" s="496">
        <v>1.3437096247164235</v>
      </c>
      <c r="AA477" s="496">
        <v>0</v>
      </c>
      <c r="AB477" s="496">
        <v>92.228050979022683</v>
      </c>
      <c r="AC477" s="496"/>
      <c r="AD477" s="496"/>
      <c r="AE477" s="496">
        <v>0.34985422740524774</v>
      </c>
      <c r="AF477" s="496">
        <v>0.45689925471575193</v>
      </c>
      <c r="AG477" s="496">
        <v>708.33333333333348</v>
      </c>
      <c r="AH477" s="496">
        <v>0</v>
      </c>
      <c r="AI477" s="496">
        <v>16.666666666666671</v>
      </c>
      <c r="AJ477" s="496">
        <v>29.340908112886297</v>
      </c>
      <c r="AK477" s="496">
        <v>78.929704523979865</v>
      </c>
      <c r="AL477" s="496"/>
      <c r="AM477" s="496">
        <v>92.438386225662725</v>
      </c>
      <c r="AN477" s="496">
        <v>99</v>
      </c>
      <c r="AO477" s="496">
        <v>99</v>
      </c>
      <c r="AP477" s="496">
        <v>99</v>
      </c>
      <c r="AQ477" s="496">
        <v>99</v>
      </c>
      <c r="AR477" s="496">
        <v>215.6666666666666</v>
      </c>
      <c r="AS477" s="496">
        <v>32.751418678629342</v>
      </c>
      <c r="AT477" s="496"/>
      <c r="AU477" s="496"/>
    </row>
    <row r="478" spans="1:47">
      <c r="A478" s="496">
        <v>12</v>
      </c>
      <c r="B478" s="496">
        <v>28</v>
      </c>
      <c r="C478" s="496">
        <v>2023</v>
      </c>
      <c r="D478" s="496">
        <v>99</v>
      </c>
      <c r="E478" s="496">
        <v>99</v>
      </c>
      <c r="F478" s="496">
        <v>99</v>
      </c>
      <c r="G478" s="496">
        <v>99</v>
      </c>
      <c r="H478" s="496">
        <v>99</v>
      </c>
      <c r="I478" s="496">
        <v>99</v>
      </c>
      <c r="J478" s="496">
        <v>999</v>
      </c>
      <c r="K478" s="496">
        <v>99</v>
      </c>
      <c r="L478" s="496">
        <v>99</v>
      </c>
      <c r="M478" s="496">
        <v>13</v>
      </c>
      <c r="N478" s="496">
        <v>99</v>
      </c>
      <c r="O478" s="496">
        <v>99</v>
      </c>
      <c r="P478" s="496">
        <v>9999</v>
      </c>
      <c r="Q478" s="496">
        <v>1</v>
      </c>
      <c r="R478" s="496">
        <v>1</v>
      </c>
      <c r="S478" s="496">
        <v>4</v>
      </c>
      <c r="T478" s="496">
        <v>13</v>
      </c>
      <c r="U478" s="496">
        <v>252.3</v>
      </c>
      <c r="V478" s="496">
        <v>0</v>
      </c>
      <c r="W478" s="496">
        <v>100</v>
      </c>
      <c r="X478" s="496">
        <v>0</v>
      </c>
      <c r="Y478" s="496">
        <v>0</v>
      </c>
      <c r="Z478" s="496">
        <v>0</v>
      </c>
      <c r="AA478" s="496">
        <v>0</v>
      </c>
      <c r="AB478" s="496"/>
      <c r="AC478" s="496"/>
      <c r="AD478" s="496"/>
      <c r="AE478" s="496">
        <v>5.8309037900874605E-2</v>
      </c>
      <c r="AF478" s="496">
        <v>5.8082169579676622E-2</v>
      </c>
      <c r="AG478" s="496">
        <v>678</v>
      </c>
      <c r="AH478" s="496">
        <v>0</v>
      </c>
      <c r="AI478" s="496">
        <v>0</v>
      </c>
      <c r="AJ478" s="496">
        <v>0</v>
      </c>
      <c r="AK478" s="496"/>
      <c r="AL478" s="496"/>
      <c r="AM478" s="496"/>
      <c r="AN478" s="496">
        <v>99</v>
      </c>
      <c r="AO478" s="496">
        <v>99</v>
      </c>
      <c r="AP478" s="496">
        <v>99</v>
      </c>
      <c r="AQ478" s="496">
        <v>99</v>
      </c>
      <c r="AR478" s="496">
        <v>201</v>
      </c>
      <c r="AS478" s="496">
        <v>31.032185918259</v>
      </c>
      <c r="AT478" s="496"/>
      <c r="AU478" s="496"/>
    </row>
    <row r="479" spans="1:47">
      <c r="A479" s="496">
        <v>12</v>
      </c>
      <c r="B479" s="496">
        <v>29</v>
      </c>
      <c r="C479" s="496">
        <v>2023</v>
      </c>
      <c r="D479" s="496">
        <v>99</v>
      </c>
      <c r="E479" s="496">
        <v>99</v>
      </c>
      <c r="F479" s="496">
        <v>99</v>
      </c>
      <c r="G479" s="496">
        <v>99</v>
      </c>
      <c r="H479" s="496">
        <v>99</v>
      </c>
      <c r="I479" s="496">
        <v>99</v>
      </c>
      <c r="J479" s="496">
        <v>999</v>
      </c>
      <c r="K479" s="496">
        <v>99</v>
      </c>
      <c r="L479" s="496">
        <v>99</v>
      </c>
      <c r="M479" s="496">
        <v>14</v>
      </c>
      <c r="N479" s="496">
        <v>99</v>
      </c>
      <c r="O479" s="496">
        <v>99</v>
      </c>
      <c r="P479" s="496">
        <v>9999</v>
      </c>
      <c r="Q479" s="496">
        <v>1</v>
      </c>
      <c r="R479" s="496">
        <v>1</v>
      </c>
      <c r="S479" s="496">
        <v>9</v>
      </c>
      <c r="T479" s="496">
        <v>14</v>
      </c>
      <c r="U479" s="496">
        <v>439.4</v>
      </c>
      <c r="V479" s="496">
        <v>100</v>
      </c>
      <c r="W479" s="496">
        <v>100</v>
      </c>
      <c r="X479" s="496">
        <v>100</v>
      </c>
      <c r="Y479" s="496">
        <v>0</v>
      </c>
      <c r="Z479" s="496">
        <v>0</v>
      </c>
      <c r="AA479" s="496">
        <v>0</v>
      </c>
      <c r="AB479" s="496"/>
      <c r="AC479" s="496"/>
      <c r="AD479" s="496"/>
      <c r="AE479" s="496">
        <v>5.8309037900874605E-2</v>
      </c>
      <c r="AF479" s="496">
        <v>0.10115459894296436</v>
      </c>
      <c r="AG479" s="496">
        <v>809</v>
      </c>
      <c r="AH479" s="496">
        <v>0</v>
      </c>
      <c r="AI479" s="496">
        <v>100</v>
      </c>
      <c r="AJ479" s="496">
        <v>0</v>
      </c>
      <c r="AK479" s="496"/>
      <c r="AL479" s="496"/>
      <c r="AM479" s="496"/>
      <c r="AN479" s="496">
        <v>99</v>
      </c>
      <c r="AO479" s="496">
        <v>99</v>
      </c>
      <c r="AP479" s="496">
        <v>99</v>
      </c>
      <c r="AQ479" s="496">
        <v>99</v>
      </c>
      <c r="AR479" s="496">
        <v>212</v>
      </c>
      <c r="AS479" s="496">
        <v>46.07410815639755</v>
      </c>
      <c r="AT479" s="496"/>
      <c r="AU479" s="496"/>
    </row>
    <row r="480" spans="1:47">
      <c r="A480" s="496">
        <v>12</v>
      </c>
      <c r="B480" s="496">
        <v>30</v>
      </c>
      <c r="C480" s="496">
        <v>2023</v>
      </c>
      <c r="D480" s="496">
        <v>99</v>
      </c>
      <c r="E480" s="496">
        <v>99</v>
      </c>
      <c r="F480" s="496">
        <v>99</v>
      </c>
      <c r="G480" s="496">
        <v>99</v>
      </c>
      <c r="H480" s="496">
        <v>99</v>
      </c>
      <c r="I480" s="496">
        <v>99</v>
      </c>
      <c r="J480" s="496">
        <v>999</v>
      </c>
      <c r="K480" s="496">
        <v>99</v>
      </c>
      <c r="L480" s="496">
        <v>99</v>
      </c>
      <c r="M480" s="496">
        <v>15</v>
      </c>
      <c r="N480" s="496">
        <v>99</v>
      </c>
      <c r="O480" s="496">
        <v>99</v>
      </c>
      <c r="P480" s="496">
        <v>9999</v>
      </c>
      <c r="Q480" s="496"/>
      <c r="R480" s="496"/>
      <c r="S480" s="496"/>
      <c r="T480" s="496"/>
      <c r="U480" s="496"/>
      <c r="V480" s="496"/>
      <c r="W480" s="496"/>
      <c r="X480" s="496"/>
      <c r="Y480" s="496"/>
      <c r="Z480" s="496"/>
      <c r="AA480" s="496"/>
      <c r="AB480" s="496"/>
      <c r="AC480" s="496"/>
      <c r="AD480" s="496"/>
      <c r="AE480" s="496"/>
      <c r="AF480" s="496"/>
      <c r="AG480" s="496"/>
      <c r="AH480" s="496"/>
      <c r="AI480" s="496"/>
      <c r="AJ480" s="496"/>
      <c r="AK480" s="496"/>
      <c r="AL480" s="496"/>
      <c r="AM480" s="496"/>
      <c r="AN480" s="496">
        <v>99</v>
      </c>
      <c r="AO480" s="496">
        <v>99</v>
      </c>
      <c r="AP480" s="496">
        <v>99</v>
      </c>
      <c r="AQ480" s="496">
        <v>99</v>
      </c>
      <c r="AR480" s="496"/>
      <c r="AS480" s="496"/>
      <c r="AT480" s="496"/>
      <c r="AU480" s="496"/>
    </row>
    <row r="481" spans="1:47">
      <c r="A481" s="496">
        <v>12</v>
      </c>
      <c r="B481" s="496">
        <v>31</v>
      </c>
      <c r="C481" s="496">
        <v>2022</v>
      </c>
      <c r="D481" s="496">
        <v>99</v>
      </c>
      <c r="E481" s="496">
        <v>99</v>
      </c>
      <c r="F481" s="496">
        <v>99</v>
      </c>
      <c r="G481" s="496">
        <v>99</v>
      </c>
      <c r="H481" s="496">
        <v>99</v>
      </c>
      <c r="I481" s="496">
        <v>99</v>
      </c>
      <c r="J481" s="496">
        <v>999</v>
      </c>
      <c r="K481" s="496">
        <v>99</v>
      </c>
      <c r="L481" s="496">
        <v>99</v>
      </c>
      <c r="M481" s="496">
        <v>1</v>
      </c>
      <c r="N481" s="496">
        <v>99</v>
      </c>
      <c r="O481" s="496">
        <v>99</v>
      </c>
      <c r="P481" s="496">
        <v>9999</v>
      </c>
      <c r="Q481" s="496"/>
      <c r="R481" s="496"/>
      <c r="S481" s="496"/>
      <c r="T481" s="496"/>
      <c r="U481" s="496"/>
      <c r="V481" s="496"/>
      <c r="W481" s="496"/>
      <c r="X481" s="496"/>
      <c r="Y481" s="496"/>
      <c r="Z481" s="496"/>
      <c r="AA481" s="496"/>
      <c r="AB481" s="496"/>
      <c r="AC481" s="496"/>
      <c r="AD481" s="496"/>
      <c r="AE481" s="496"/>
      <c r="AF481" s="496"/>
      <c r="AG481" s="496"/>
      <c r="AH481" s="496"/>
      <c r="AI481" s="496"/>
      <c r="AJ481" s="496"/>
      <c r="AK481" s="496"/>
      <c r="AL481" s="496"/>
      <c r="AM481" s="496"/>
      <c r="AN481" s="496">
        <v>99</v>
      </c>
      <c r="AO481" s="496">
        <v>99</v>
      </c>
      <c r="AP481" s="496">
        <v>99</v>
      </c>
      <c r="AQ481" s="496">
        <v>99</v>
      </c>
      <c r="AR481" s="496"/>
      <c r="AS481" s="496"/>
      <c r="AT481" s="496"/>
      <c r="AU481" s="496"/>
    </row>
    <row r="482" spans="1:47">
      <c r="A482" s="496">
        <v>12</v>
      </c>
      <c r="B482" s="496">
        <v>32</v>
      </c>
      <c r="C482" s="496">
        <v>2022</v>
      </c>
      <c r="D482" s="496">
        <v>99</v>
      </c>
      <c r="E482" s="496">
        <v>99</v>
      </c>
      <c r="F482" s="496">
        <v>99</v>
      </c>
      <c r="G482" s="496">
        <v>99</v>
      </c>
      <c r="H482" s="496">
        <v>99</v>
      </c>
      <c r="I482" s="496">
        <v>99</v>
      </c>
      <c r="J482" s="496">
        <v>999</v>
      </c>
      <c r="K482" s="496">
        <v>99</v>
      </c>
      <c r="L482" s="496">
        <v>99</v>
      </c>
      <c r="M482" s="496">
        <v>2</v>
      </c>
      <c r="N482" s="496">
        <v>99</v>
      </c>
      <c r="O482" s="496">
        <v>99</v>
      </c>
      <c r="P482" s="496">
        <v>9999</v>
      </c>
      <c r="Q482" s="496">
        <v>7</v>
      </c>
      <c r="R482" s="496">
        <v>8</v>
      </c>
      <c r="S482" s="496">
        <v>2.625</v>
      </c>
      <c r="T482" s="496">
        <v>2</v>
      </c>
      <c r="U482" s="496">
        <v>159.98750000000001</v>
      </c>
      <c r="V482" s="496">
        <v>0</v>
      </c>
      <c r="W482" s="496">
        <v>0</v>
      </c>
      <c r="X482" s="496">
        <v>0</v>
      </c>
      <c r="Y482" s="496">
        <v>51.035341614904475</v>
      </c>
      <c r="Z482" s="496">
        <v>0.69597054535375247</v>
      </c>
      <c r="AA482" s="496">
        <v>0</v>
      </c>
      <c r="AB482" s="496">
        <v>-20.952638565852432</v>
      </c>
      <c r="AC482" s="496"/>
      <c r="AD482" s="496"/>
      <c r="AE482" s="496">
        <v>0.29673590504451047</v>
      </c>
      <c r="AF482" s="496">
        <v>0.18243831841560243</v>
      </c>
      <c r="AG482" s="496">
        <v>646.375</v>
      </c>
      <c r="AH482" s="496">
        <v>0</v>
      </c>
      <c r="AI482" s="496">
        <v>12.5</v>
      </c>
      <c r="AJ482" s="496">
        <v>228.35166821155471</v>
      </c>
      <c r="AK482" s="496">
        <v>93.12092125580368</v>
      </c>
      <c r="AL482" s="496"/>
      <c r="AM482" s="496">
        <v>-30.035591703202677</v>
      </c>
      <c r="AN482" s="496">
        <v>99</v>
      </c>
      <c r="AO482" s="496">
        <v>99</v>
      </c>
      <c r="AP482" s="496">
        <v>99</v>
      </c>
      <c r="AQ482" s="496">
        <v>99</v>
      </c>
      <c r="AR482" s="496">
        <v>190.25</v>
      </c>
      <c r="AS482" s="496">
        <v>22.649131406203288</v>
      </c>
      <c r="AT482" s="496"/>
      <c r="AU482" s="496"/>
    </row>
    <row r="483" spans="1:47">
      <c r="A483" s="496">
        <v>12</v>
      </c>
      <c r="B483" s="496">
        <v>33</v>
      </c>
      <c r="C483" s="496">
        <v>2022</v>
      </c>
      <c r="D483" s="496">
        <v>99</v>
      </c>
      <c r="E483" s="496">
        <v>99</v>
      </c>
      <c r="F483" s="496">
        <v>99</v>
      </c>
      <c r="G483" s="496">
        <v>99</v>
      </c>
      <c r="H483" s="496">
        <v>99</v>
      </c>
      <c r="I483" s="496">
        <v>99</v>
      </c>
      <c r="J483" s="496">
        <v>999</v>
      </c>
      <c r="K483" s="496">
        <v>99</v>
      </c>
      <c r="L483" s="496">
        <v>99</v>
      </c>
      <c r="M483" s="496">
        <v>3</v>
      </c>
      <c r="N483" s="496">
        <v>99</v>
      </c>
      <c r="O483" s="496">
        <v>99</v>
      </c>
      <c r="P483" s="496">
        <v>9999</v>
      </c>
      <c r="Q483" s="496">
        <v>32</v>
      </c>
      <c r="R483" s="496">
        <v>63</v>
      </c>
      <c r="S483" s="496">
        <v>3.253968253968254</v>
      </c>
      <c r="T483" s="496">
        <v>3</v>
      </c>
      <c r="U483" s="496">
        <v>167.2396825396826</v>
      </c>
      <c r="V483" s="496">
        <v>12.698412698412696</v>
      </c>
      <c r="W483" s="496">
        <v>0</v>
      </c>
      <c r="X483" s="496">
        <v>0</v>
      </c>
      <c r="Y483" s="496">
        <v>54.133493254755997</v>
      </c>
      <c r="Z483" s="496">
        <v>1.3209935410516305</v>
      </c>
      <c r="AA483" s="496">
        <v>0</v>
      </c>
      <c r="AB483" s="496">
        <v>49.631536436294915</v>
      </c>
      <c r="AC483" s="496"/>
      <c r="AD483" s="496"/>
      <c r="AE483" s="496">
        <v>2.3367952522255191</v>
      </c>
      <c r="AF483" s="496">
        <v>1.5018269916857785</v>
      </c>
      <c r="AG483" s="496">
        <v>575.84126984126999</v>
      </c>
      <c r="AH483" s="496">
        <v>0</v>
      </c>
      <c r="AI483" s="496">
        <v>19.047619047619055</v>
      </c>
      <c r="AJ483" s="496">
        <v>159.03091506871803</v>
      </c>
      <c r="AK483" s="496">
        <v>44.023013732867931</v>
      </c>
      <c r="AL483" s="496"/>
      <c r="AM483" s="496">
        <v>-14.472726586177574</v>
      </c>
      <c r="AN483" s="496">
        <v>99</v>
      </c>
      <c r="AO483" s="496">
        <v>99</v>
      </c>
      <c r="AP483" s="496">
        <v>99</v>
      </c>
      <c r="AQ483" s="496">
        <v>99</v>
      </c>
      <c r="AR483" s="496">
        <v>187.42857142857139</v>
      </c>
      <c r="AS483" s="496">
        <v>24.532557690942458</v>
      </c>
      <c r="AT483" s="496"/>
      <c r="AU483" s="496"/>
    </row>
    <row r="484" spans="1:47">
      <c r="A484" s="496">
        <v>12</v>
      </c>
      <c r="B484" s="496">
        <v>34</v>
      </c>
      <c r="C484" s="496">
        <v>2022</v>
      </c>
      <c r="D484" s="496">
        <v>99</v>
      </c>
      <c r="E484" s="496">
        <v>99</v>
      </c>
      <c r="F484" s="496">
        <v>99</v>
      </c>
      <c r="G484" s="496">
        <v>99</v>
      </c>
      <c r="H484" s="496">
        <v>99</v>
      </c>
      <c r="I484" s="496">
        <v>99</v>
      </c>
      <c r="J484" s="496">
        <v>999</v>
      </c>
      <c r="K484" s="496">
        <v>99</v>
      </c>
      <c r="L484" s="496">
        <v>99</v>
      </c>
      <c r="M484" s="496">
        <v>4</v>
      </c>
      <c r="N484" s="496">
        <v>99</v>
      </c>
      <c r="O484" s="496">
        <v>99</v>
      </c>
      <c r="P484" s="496">
        <v>9999</v>
      </c>
      <c r="Q484" s="496">
        <v>94</v>
      </c>
      <c r="R484" s="496">
        <v>189</v>
      </c>
      <c r="S484" s="496">
        <v>3.4603174603174605</v>
      </c>
      <c r="T484" s="496">
        <v>4</v>
      </c>
      <c r="U484" s="496">
        <v>190.87671957671964</v>
      </c>
      <c r="V484" s="496">
        <v>8.4656084656084651</v>
      </c>
      <c r="W484" s="496">
        <v>0</v>
      </c>
      <c r="X484" s="496">
        <v>1.0582010582010581</v>
      </c>
      <c r="Y484" s="496">
        <v>55.324300159881055</v>
      </c>
      <c r="Z484" s="496">
        <v>1.1659915982353617</v>
      </c>
      <c r="AA484" s="496">
        <v>0</v>
      </c>
      <c r="AB484" s="496">
        <v>42.928535824336059</v>
      </c>
      <c r="AC484" s="496"/>
      <c r="AD484" s="496"/>
      <c r="AE484" s="496">
        <v>7.0103857566765582</v>
      </c>
      <c r="AF484" s="496">
        <v>5.1422689613764723</v>
      </c>
      <c r="AG484" s="496">
        <v>619.64324324324332</v>
      </c>
      <c r="AH484" s="496">
        <v>0</v>
      </c>
      <c r="AI484" s="496">
        <v>21.6931216931217</v>
      </c>
      <c r="AJ484" s="496">
        <v>182.45998382546676</v>
      </c>
      <c r="AK484" s="496">
        <v>36.688916889633944</v>
      </c>
      <c r="AL484" s="496"/>
      <c r="AM484" s="496">
        <v>23.128541495891543</v>
      </c>
      <c r="AN484" s="496">
        <v>99</v>
      </c>
      <c r="AO484" s="496">
        <v>99</v>
      </c>
      <c r="AP484" s="496">
        <v>99</v>
      </c>
      <c r="AQ484" s="496">
        <v>99</v>
      </c>
      <c r="AR484" s="496">
        <v>193.30270270270273</v>
      </c>
      <c r="AS484" s="496">
        <v>25.691951811199072</v>
      </c>
      <c r="AT484" s="496"/>
      <c r="AU484" s="496"/>
    </row>
    <row r="485" spans="1:47">
      <c r="A485" s="496">
        <v>12</v>
      </c>
      <c r="B485" s="496">
        <v>35</v>
      </c>
      <c r="C485" s="496">
        <v>2022</v>
      </c>
      <c r="D485" s="496">
        <v>99</v>
      </c>
      <c r="E485" s="496">
        <v>99</v>
      </c>
      <c r="F485" s="496">
        <v>99</v>
      </c>
      <c r="G485" s="496">
        <v>99</v>
      </c>
      <c r="H485" s="496">
        <v>99</v>
      </c>
      <c r="I485" s="496">
        <v>99</v>
      </c>
      <c r="J485" s="496">
        <v>999</v>
      </c>
      <c r="K485" s="496">
        <v>99</v>
      </c>
      <c r="L485" s="496">
        <v>99</v>
      </c>
      <c r="M485" s="496">
        <v>5</v>
      </c>
      <c r="N485" s="496">
        <v>99</v>
      </c>
      <c r="O485" s="496">
        <v>99</v>
      </c>
      <c r="P485" s="496">
        <v>9999</v>
      </c>
      <c r="Q485" s="496">
        <v>151</v>
      </c>
      <c r="R485" s="496">
        <v>255</v>
      </c>
      <c r="S485" s="496">
        <v>3.7921568627450992</v>
      </c>
      <c r="T485" s="496">
        <v>5</v>
      </c>
      <c r="U485" s="496">
        <v>222.732156862745</v>
      </c>
      <c r="V485" s="496">
        <v>6.6666666666666687</v>
      </c>
      <c r="W485" s="496">
        <v>0</v>
      </c>
      <c r="X485" s="496">
        <v>1.5686274509803919</v>
      </c>
      <c r="Y485" s="496">
        <v>59.129895438463471</v>
      </c>
      <c r="Z485" s="496">
        <v>1.2679832895006562</v>
      </c>
      <c r="AA485" s="496">
        <v>0</v>
      </c>
      <c r="AB485" s="496">
        <v>34.766310561256226</v>
      </c>
      <c r="AC485" s="496"/>
      <c r="AD485" s="496"/>
      <c r="AE485" s="496">
        <v>9.4584569732937673</v>
      </c>
      <c r="AF485" s="496">
        <v>8.095862520162072</v>
      </c>
      <c r="AG485" s="496">
        <v>644.99601593625493</v>
      </c>
      <c r="AH485" s="496">
        <v>0</v>
      </c>
      <c r="AI485" s="496">
        <v>19.215686274509807</v>
      </c>
      <c r="AJ485" s="496">
        <v>188.48315676084599</v>
      </c>
      <c r="AK485" s="496">
        <v>50.744276485195506</v>
      </c>
      <c r="AL485" s="496"/>
      <c r="AM485" s="496">
        <v>-8.784254786632836</v>
      </c>
      <c r="AN485" s="496">
        <v>99</v>
      </c>
      <c r="AO485" s="496">
        <v>99</v>
      </c>
      <c r="AP485" s="496">
        <v>99</v>
      </c>
      <c r="AQ485" s="496">
        <v>99</v>
      </c>
      <c r="AR485" s="496">
        <v>200.34262948207171</v>
      </c>
      <c r="AS485" s="496">
        <v>27.344931686657755</v>
      </c>
      <c r="AT485" s="496"/>
      <c r="AU485" s="496"/>
    </row>
    <row r="486" spans="1:47">
      <c r="A486" s="496">
        <v>12</v>
      </c>
      <c r="B486" s="496">
        <v>36</v>
      </c>
      <c r="C486" s="496">
        <v>2022</v>
      </c>
      <c r="D486" s="496">
        <v>99</v>
      </c>
      <c r="E486" s="496">
        <v>99</v>
      </c>
      <c r="F486" s="496">
        <v>99</v>
      </c>
      <c r="G486" s="496">
        <v>99</v>
      </c>
      <c r="H486" s="496">
        <v>99</v>
      </c>
      <c r="I486" s="496">
        <v>99</v>
      </c>
      <c r="J486" s="496">
        <v>999</v>
      </c>
      <c r="K486" s="496">
        <v>99</v>
      </c>
      <c r="L486" s="496">
        <v>99</v>
      </c>
      <c r="M486" s="496">
        <v>6</v>
      </c>
      <c r="N486" s="496">
        <v>99</v>
      </c>
      <c r="O486" s="496">
        <v>99</v>
      </c>
      <c r="P486" s="496">
        <v>9999</v>
      </c>
      <c r="Q486" s="496">
        <v>214</v>
      </c>
      <c r="R486" s="496">
        <v>528</v>
      </c>
      <c r="S486" s="496">
        <v>4.0568181818181808</v>
      </c>
      <c r="T486" s="496">
        <v>6</v>
      </c>
      <c r="U486" s="496">
        <v>248.6702651515152</v>
      </c>
      <c r="V486" s="496">
        <v>8.5227272727272734</v>
      </c>
      <c r="W486" s="496">
        <v>0</v>
      </c>
      <c r="X486" s="496">
        <v>2.4621212121212119</v>
      </c>
      <c r="Y486" s="496">
        <v>53.061431721103197</v>
      </c>
      <c r="Z486" s="496">
        <v>1.1450614104094221</v>
      </c>
      <c r="AA486" s="496">
        <v>0</v>
      </c>
      <c r="AB486" s="496">
        <v>43.33621626033235</v>
      </c>
      <c r="AC486" s="496"/>
      <c r="AD486" s="496"/>
      <c r="AE486" s="496">
        <v>19.584569732937688</v>
      </c>
      <c r="AF486" s="496">
        <v>18.715343454566696</v>
      </c>
      <c r="AG486" s="496">
        <v>672.24615384615402</v>
      </c>
      <c r="AH486" s="496">
        <v>0</v>
      </c>
      <c r="AI486" s="496">
        <v>21.780303030303031</v>
      </c>
      <c r="AJ486" s="496">
        <v>160.86857089124547</v>
      </c>
      <c r="AK486" s="496">
        <v>33.95287515847739</v>
      </c>
      <c r="AL486" s="496"/>
      <c r="AM486" s="496">
        <v>-13.696969553216382</v>
      </c>
      <c r="AN486" s="496">
        <v>99</v>
      </c>
      <c r="AO486" s="496">
        <v>99</v>
      </c>
      <c r="AP486" s="496">
        <v>99</v>
      </c>
      <c r="AQ486" s="496">
        <v>99</v>
      </c>
      <c r="AR486" s="496">
        <v>204.98269230769225</v>
      </c>
      <c r="AS486" s="496">
        <v>28.428967031957871</v>
      </c>
      <c r="AT486" s="496"/>
      <c r="AU486" s="496"/>
    </row>
    <row r="487" spans="1:47">
      <c r="A487" s="496">
        <v>12</v>
      </c>
      <c r="B487" s="496">
        <v>37</v>
      </c>
      <c r="C487" s="496">
        <v>2022</v>
      </c>
      <c r="D487" s="496">
        <v>99</v>
      </c>
      <c r="E487" s="496">
        <v>99</v>
      </c>
      <c r="F487" s="496">
        <v>99</v>
      </c>
      <c r="G487" s="496">
        <v>99</v>
      </c>
      <c r="H487" s="496">
        <v>99</v>
      </c>
      <c r="I487" s="496">
        <v>99</v>
      </c>
      <c r="J487" s="496">
        <v>999</v>
      </c>
      <c r="K487" s="496">
        <v>99</v>
      </c>
      <c r="L487" s="496">
        <v>99</v>
      </c>
      <c r="M487" s="496">
        <v>7</v>
      </c>
      <c r="N487" s="496">
        <v>99</v>
      </c>
      <c r="O487" s="496">
        <v>99</v>
      </c>
      <c r="P487" s="496">
        <v>9999</v>
      </c>
      <c r="Q487" s="496">
        <v>253</v>
      </c>
      <c r="R487" s="496">
        <v>674</v>
      </c>
      <c r="S487" s="496">
        <v>4.3160237388724045</v>
      </c>
      <c r="T487" s="496">
        <v>7</v>
      </c>
      <c r="U487" s="496">
        <v>265.47593471810097</v>
      </c>
      <c r="V487" s="496">
        <v>11.127596439169141</v>
      </c>
      <c r="W487" s="496">
        <v>100</v>
      </c>
      <c r="X487" s="496">
        <v>3.8575667655786345</v>
      </c>
      <c r="Y487" s="496">
        <v>54.128507973724311</v>
      </c>
      <c r="Z487" s="496">
        <v>1.0130359105742617</v>
      </c>
      <c r="AA487" s="496">
        <v>0</v>
      </c>
      <c r="AB487" s="496">
        <v>37.654584043890871</v>
      </c>
      <c r="AC487" s="496"/>
      <c r="AD487" s="496"/>
      <c r="AE487" s="496">
        <v>25</v>
      </c>
      <c r="AF487" s="496">
        <v>25.504985245716156</v>
      </c>
      <c r="AG487" s="496">
        <v>671.71342383107083</v>
      </c>
      <c r="AH487" s="496">
        <v>0.14836795252225524</v>
      </c>
      <c r="AI487" s="496">
        <v>21.068249258160236</v>
      </c>
      <c r="AJ487" s="496">
        <v>153.39625020994939</v>
      </c>
      <c r="AK487" s="496">
        <v>38.810273802555223</v>
      </c>
      <c r="AL487" s="496"/>
      <c r="AM487" s="496">
        <v>-21.277727299559658</v>
      </c>
      <c r="AN487" s="496">
        <v>99</v>
      </c>
      <c r="AO487" s="496">
        <v>99</v>
      </c>
      <c r="AP487" s="496">
        <v>99</v>
      </c>
      <c r="AQ487" s="496">
        <v>99</v>
      </c>
      <c r="AR487" s="496">
        <v>206.99849170437403</v>
      </c>
      <c r="AS487" s="496">
        <v>29.423455645815626</v>
      </c>
      <c r="AT487" s="496"/>
      <c r="AU487" s="496"/>
    </row>
    <row r="488" spans="1:47">
      <c r="A488" s="496">
        <v>12</v>
      </c>
      <c r="B488" s="496">
        <v>38</v>
      </c>
      <c r="C488" s="496">
        <v>2022</v>
      </c>
      <c r="D488" s="496">
        <v>99</v>
      </c>
      <c r="E488" s="496">
        <v>99</v>
      </c>
      <c r="F488" s="496">
        <v>99</v>
      </c>
      <c r="G488" s="496">
        <v>99</v>
      </c>
      <c r="H488" s="496">
        <v>99</v>
      </c>
      <c r="I488" s="496">
        <v>99</v>
      </c>
      <c r="J488" s="496">
        <v>999</v>
      </c>
      <c r="K488" s="496">
        <v>99</v>
      </c>
      <c r="L488" s="496">
        <v>99</v>
      </c>
      <c r="M488" s="496">
        <v>8</v>
      </c>
      <c r="N488" s="496">
        <v>99</v>
      </c>
      <c r="O488" s="496">
        <v>99</v>
      </c>
      <c r="P488" s="496">
        <v>9999</v>
      </c>
      <c r="Q488" s="496">
        <v>231</v>
      </c>
      <c r="R488" s="496">
        <v>516</v>
      </c>
      <c r="S488" s="496">
        <v>4.6182170542635665</v>
      </c>
      <c r="T488" s="496">
        <v>8</v>
      </c>
      <c r="U488" s="496">
        <v>276.78860465116304</v>
      </c>
      <c r="V488" s="496">
        <v>16.279069767441861</v>
      </c>
      <c r="W488" s="496">
        <v>100</v>
      </c>
      <c r="X488" s="496">
        <v>6.7829457364341081</v>
      </c>
      <c r="Y488" s="496">
        <v>57.360445923825793</v>
      </c>
      <c r="Z488" s="496">
        <v>1.0672982260245008</v>
      </c>
      <c r="AA488" s="496">
        <v>0</v>
      </c>
      <c r="AB488" s="496">
        <v>30.822163300218804</v>
      </c>
      <c r="AC488" s="496"/>
      <c r="AD488" s="496"/>
      <c r="AE488" s="496">
        <v>19.13946587537092</v>
      </c>
      <c r="AF488" s="496">
        <v>20.358132163455043</v>
      </c>
      <c r="AG488" s="496">
        <v>692.60792079207909</v>
      </c>
      <c r="AH488" s="496">
        <v>0</v>
      </c>
      <c r="AI488" s="496">
        <v>23.643410852713167</v>
      </c>
      <c r="AJ488" s="496">
        <v>164.93267974586522</v>
      </c>
      <c r="AK488" s="496">
        <v>27.7977390407531</v>
      </c>
      <c r="AL488" s="496"/>
      <c r="AM488" s="496">
        <v>-25.228175209026556</v>
      </c>
      <c r="AN488" s="496">
        <v>99</v>
      </c>
      <c r="AO488" s="496">
        <v>99</v>
      </c>
      <c r="AP488" s="496">
        <v>99</v>
      </c>
      <c r="AQ488" s="496">
        <v>99</v>
      </c>
      <c r="AR488" s="496">
        <v>207.06534653465343</v>
      </c>
      <c r="AS488" s="496">
        <v>30.643084149295465</v>
      </c>
      <c r="AT488" s="496"/>
      <c r="AU488" s="496"/>
    </row>
    <row r="489" spans="1:47">
      <c r="A489" s="496">
        <v>12</v>
      </c>
      <c r="B489" s="496">
        <v>39</v>
      </c>
      <c r="C489" s="496">
        <v>2022</v>
      </c>
      <c r="D489" s="496">
        <v>99</v>
      </c>
      <c r="E489" s="496">
        <v>99</v>
      </c>
      <c r="F489" s="496">
        <v>99</v>
      </c>
      <c r="G489" s="496">
        <v>99</v>
      </c>
      <c r="H489" s="496">
        <v>99</v>
      </c>
      <c r="I489" s="496">
        <v>99</v>
      </c>
      <c r="J489" s="496">
        <v>999</v>
      </c>
      <c r="K489" s="496">
        <v>99</v>
      </c>
      <c r="L489" s="496">
        <v>99</v>
      </c>
      <c r="M489" s="496">
        <v>9</v>
      </c>
      <c r="N489" s="496">
        <v>99</v>
      </c>
      <c r="O489" s="496">
        <v>99</v>
      </c>
      <c r="P489" s="496">
        <v>9999</v>
      </c>
      <c r="Q489" s="496">
        <v>141</v>
      </c>
      <c r="R489" s="496">
        <v>274</v>
      </c>
      <c r="S489" s="496">
        <v>5.0072992700729921</v>
      </c>
      <c r="T489" s="496">
        <v>9</v>
      </c>
      <c r="U489" s="496">
        <v>292.13999999999982</v>
      </c>
      <c r="V489" s="496">
        <v>24.08759124087592</v>
      </c>
      <c r="W489" s="496">
        <v>100</v>
      </c>
      <c r="X489" s="496">
        <v>13.13868613138686</v>
      </c>
      <c r="Y489" s="496">
        <v>62.165411886648045</v>
      </c>
      <c r="Z489" s="496">
        <v>1.2556229754280612</v>
      </c>
      <c r="AA489" s="496">
        <v>0</v>
      </c>
      <c r="AB489" s="496">
        <v>46.71491285598897</v>
      </c>
      <c r="AC489" s="496"/>
      <c r="AD489" s="496"/>
      <c r="AE489" s="496">
        <v>10.163204747774483</v>
      </c>
      <c r="AF489" s="496">
        <v>11.409893986787971</v>
      </c>
      <c r="AG489" s="496">
        <v>708.64102564102552</v>
      </c>
      <c r="AH489" s="496">
        <v>0</v>
      </c>
      <c r="AI489" s="496">
        <v>30.291970802919721</v>
      </c>
      <c r="AJ489" s="496">
        <v>179.23668863078521</v>
      </c>
      <c r="AK489" s="496">
        <v>23.986818728456193</v>
      </c>
      <c r="AL489" s="496"/>
      <c r="AM489" s="496">
        <v>-26.666991891673398</v>
      </c>
      <c r="AN489" s="496">
        <v>99</v>
      </c>
      <c r="AO489" s="496">
        <v>99</v>
      </c>
      <c r="AP489" s="496">
        <v>99</v>
      </c>
      <c r="AQ489" s="496">
        <v>99</v>
      </c>
      <c r="AR489" s="496">
        <v>207.66300366300368</v>
      </c>
      <c r="AS489" s="496">
        <v>32.117766866970292</v>
      </c>
      <c r="AT489" s="496"/>
      <c r="AU489" s="496"/>
    </row>
    <row r="490" spans="1:47">
      <c r="A490" s="496">
        <v>12</v>
      </c>
      <c r="B490" s="496">
        <v>40</v>
      </c>
      <c r="C490" s="496">
        <v>2022</v>
      </c>
      <c r="D490" s="496">
        <v>99</v>
      </c>
      <c r="E490" s="496">
        <v>99</v>
      </c>
      <c r="F490" s="496">
        <v>99</v>
      </c>
      <c r="G490" s="496">
        <v>99</v>
      </c>
      <c r="H490" s="496">
        <v>99</v>
      </c>
      <c r="I490" s="496">
        <v>99</v>
      </c>
      <c r="J490" s="496">
        <v>999</v>
      </c>
      <c r="K490" s="496">
        <v>99</v>
      </c>
      <c r="L490" s="496">
        <v>99</v>
      </c>
      <c r="M490" s="496">
        <v>10</v>
      </c>
      <c r="N490" s="496">
        <v>99</v>
      </c>
      <c r="O490" s="496">
        <v>99</v>
      </c>
      <c r="P490" s="496">
        <v>9999</v>
      </c>
      <c r="Q490" s="496">
        <v>69</v>
      </c>
      <c r="R490" s="496">
        <v>97</v>
      </c>
      <c r="S490" s="496">
        <v>5.4226804123711361</v>
      </c>
      <c r="T490" s="496">
        <v>10</v>
      </c>
      <c r="U490" s="496">
        <v>306.78762886597951</v>
      </c>
      <c r="V490" s="496">
        <v>41.237113402061873</v>
      </c>
      <c r="W490" s="496">
        <v>100</v>
      </c>
      <c r="X490" s="496">
        <v>23.711340206185564</v>
      </c>
      <c r="Y490" s="496">
        <v>71.282692998944555</v>
      </c>
      <c r="Z490" s="496">
        <v>1.2749372456470041</v>
      </c>
      <c r="AA490" s="496">
        <v>0</v>
      </c>
      <c r="AB490" s="496">
        <v>40.685454926071309</v>
      </c>
      <c r="AC490" s="496"/>
      <c r="AD490" s="496"/>
      <c r="AE490" s="496">
        <v>3.5979228486646879</v>
      </c>
      <c r="AF490" s="496">
        <v>4.241794245440162</v>
      </c>
      <c r="AG490" s="496">
        <v>757.65957446808511</v>
      </c>
      <c r="AH490" s="496">
        <v>0</v>
      </c>
      <c r="AI490" s="496">
        <v>38.144329896907216</v>
      </c>
      <c r="AJ490" s="496">
        <v>191.08522957445217</v>
      </c>
      <c r="AK490" s="496">
        <v>28.549056773613319</v>
      </c>
      <c r="AL490" s="496"/>
      <c r="AM490" s="496">
        <v>-34.581430790728398</v>
      </c>
      <c r="AN490" s="496">
        <v>99</v>
      </c>
      <c r="AO490" s="496">
        <v>99</v>
      </c>
      <c r="AP490" s="496">
        <v>99</v>
      </c>
      <c r="AQ490" s="496">
        <v>99</v>
      </c>
      <c r="AR490" s="496">
        <v>208.58510638297872</v>
      </c>
      <c r="AS490" s="496">
        <v>33.35784224855793</v>
      </c>
      <c r="AT490" s="496"/>
      <c r="AU490" s="496"/>
    </row>
    <row r="491" spans="1:47">
      <c r="A491" s="496">
        <v>12</v>
      </c>
      <c r="B491" s="496">
        <v>41</v>
      </c>
      <c r="C491" s="496">
        <v>2022</v>
      </c>
      <c r="D491" s="496">
        <v>99</v>
      </c>
      <c r="E491" s="496">
        <v>99</v>
      </c>
      <c r="F491" s="496">
        <v>99</v>
      </c>
      <c r="G491" s="496">
        <v>99</v>
      </c>
      <c r="H491" s="496">
        <v>99</v>
      </c>
      <c r="I491" s="496">
        <v>99</v>
      </c>
      <c r="J491" s="496">
        <v>999</v>
      </c>
      <c r="K491" s="496">
        <v>99</v>
      </c>
      <c r="L491" s="496">
        <v>99</v>
      </c>
      <c r="M491" s="496">
        <v>11</v>
      </c>
      <c r="N491" s="496">
        <v>99</v>
      </c>
      <c r="O491" s="496">
        <v>99</v>
      </c>
      <c r="P491" s="496">
        <v>9999</v>
      </c>
      <c r="Q491" s="496">
        <v>34</v>
      </c>
      <c r="R491" s="496">
        <v>47</v>
      </c>
      <c r="S491" s="496">
        <v>5.7872340425531918</v>
      </c>
      <c r="T491" s="496">
        <v>11</v>
      </c>
      <c r="U491" s="496">
        <v>349.89404255319158</v>
      </c>
      <c r="V491" s="496">
        <v>53.191489361702146</v>
      </c>
      <c r="W491" s="496">
        <v>100</v>
      </c>
      <c r="X491" s="496">
        <v>57.446808510638292</v>
      </c>
      <c r="Y491" s="496">
        <v>79.593469304950915</v>
      </c>
      <c r="Z491" s="496">
        <v>1.1473590436351253</v>
      </c>
      <c r="AA491" s="496">
        <v>0</v>
      </c>
      <c r="AB491" s="496">
        <v>47.053845066115798</v>
      </c>
      <c r="AC491" s="496"/>
      <c r="AD491" s="496"/>
      <c r="AE491" s="496">
        <v>1.7433234421364987</v>
      </c>
      <c r="AF491" s="496">
        <v>2.3440907845229697</v>
      </c>
      <c r="AG491" s="496">
        <v>814.70212765957422</v>
      </c>
      <c r="AH491" s="496">
        <v>0</v>
      </c>
      <c r="AI491" s="496">
        <v>44.680851063829799</v>
      </c>
      <c r="AJ491" s="496">
        <v>235.30821028017792</v>
      </c>
      <c r="AK491" s="496">
        <v>49.41232911413892</v>
      </c>
      <c r="AL491" s="496"/>
      <c r="AM491" s="496">
        <v>0.32327706152443542</v>
      </c>
      <c r="AN491" s="496">
        <v>99</v>
      </c>
      <c r="AO491" s="496">
        <v>99</v>
      </c>
      <c r="AP491" s="496">
        <v>99</v>
      </c>
      <c r="AQ491" s="496">
        <v>99</v>
      </c>
      <c r="AR491" s="496">
        <v>214.65957446808517</v>
      </c>
      <c r="AS491" s="496">
        <v>34.665206636288694</v>
      </c>
      <c r="AT491" s="496"/>
      <c r="AU491" s="496"/>
    </row>
    <row r="492" spans="1:47">
      <c r="A492" s="496">
        <v>12</v>
      </c>
      <c r="B492" s="496">
        <v>42</v>
      </c>
      <c r="C492" s="496">
        <v>2022</v>
      </c>
      <c r="D492" s="496">
        <v>99</v>
      </c>
      <c r="E492" s="496">
        <v>99</v>
      </c>
      <c r="F492" s="496">
        <v>99</v>
      </c>
      <c r="G492" s="496">
        <v>99</v>
      </c>
      <c r="H492" s="496">
        <v>99</v>
      </c>
      <c r="I492" s="496">
        <v>99</v>
      </c>
      <c r="J492" s="496">
        <v>999</v>
      </c>
      <c r="K492" s="496">
        <v>99</v>
      </c>
      <c r="L492" s="496">
        <v>99</v>
      </c>
      <c r="M492" s="496">
        <v>12</v>
      </c>
      <c r="N492" s="496">
        <v>99</v>
      </c>
      <c r="O492" s="496">
        <v>99</v>
      </c>
      <c r="P492" s="496">
        <v>9999</v>
      </c>
      <c r="Q492" s="496">
        <v>17</v>
      </c>
      <c r="R492" s="496">
        <v>31</v>
      </c>
      <c r="S492" s="496">
        <v>6</v>
      </c>
      <c r="T492" s="496">
        <v>12</v>
      </c>
      <c r="U492" s="496">
        <v>382.19354838709688</v>
      </c>
      <c r="V492" s="496">
        <v>70.967741935483886</v>
      </c>
      <c r="W492" s="496">
        <v>100</v>
      </c>
      <c r="X492" s="496">
        <v>61.290322580645146</v>
      </c>
      <c r="Y492" s="496">
        <v>75.01687954348094</v>
      </c>
      <c r="Z492" s="496">
        <v>1.0776318121606492</v>
      </c>
      <c r="AA492" s="496">
        <v>0</v>
      </c>
      <c r="AB492" s="496">
        <v>55.772854538538482</v>
      </c>
      <c r="AC492" s="496"/>
      <c r="AD492" s="496"/>
      <c r="AE492" s="496">
        <v>1.1498516320474776</v>
      </c>
      <c r="AF492" s="496">
        <v>1.6888266244144527</v>
      </c>
      <c r="AG492" s="496">
        <v>905.48387096774229</v>
      </c>
      <c r="AH492" s="496">
        <v>0</v>
      </c>
      <c r="AI492" s="496">
        <v>29.032258064516121</v>
      </c>
      <c r="AJ492" s="496">
        <v>257.49849620202821</v>
      </c>
      <c r="AK492" s="496">
        <v>43.209117856855656</v>
      </c>
      <c r="AL492" s="496"/>
      <c r="AM492" s="496">
        <v>-10.869381107846625</v>
      </c>
      <c r="AN492" s="496">
        <v>99</v>
      </c>
      <c r="AO492" s="496">
        <v>99</v>
      </c>
      <c r="AP492" s="496">
        <v>99</v>
      </c>
      <c r="AQ492" s="496">
        <v>99</v>
      </c>
      <c r="AR492" s="496">
        <v>219.06451612903223</v>
      </c>
      <c r="AS492" s="496">
        <v>35.785816048496955</v>
      </c>
      <c r="AT492" s="496"/>
      <c r="AU492" s="496"/>
    </row>
    <row r="493" spans="1:47">
      <c r="A493" s="496">
        <v>12</v>
      </c>
      <c r="B493" s="496">
        <v>43</v>
      </c>
      <c r="C493" s="496">
        <v>2022</v>
      </c>
      <c r="D493" s="496">
        <v>99</v>
      </c>
      <c r="E493" s="496">
        <v>99</v>
      </c>
      <c r="F493" s="496">
        <v>99</v>
      </c>
      <c r="G493" s="496">
        <v>99</v>
      </c>
      <c r="H493" s="496">
        <v>99</v>
      </c>
      <c r="I493" s="496">
        <v>99</v>
      </c>
      <c r="J493" s="496">
        <v>999</v>
      </c>
      <c r="K493" s="496">
        <v>99</v>
      </c>
      <c r="L493" s="496">
        <v>99</v>
      </c>
      <c r="M493" s="496">
        <v>13</v>
      </c>
      <c r="N493" s="496">
        <v>99</v>
      </c>
      <c r="O493" s="496">
        <v>99</v>
      </c>
      <c r="P493" s="496">
        <v>9999</v>
      </c>
      <c r="Q493" s="496">
        <v>3</v>
      </c>
      <c r="R493" s="496">
        <v>4</v>
      </c>
      <c r="S493" s="496">
        <v>7</v>
      </c>
      <c r="T493" s="496">
        <v>13</v>
      </c>
      <c r="U493" s="496">
        <v>437.42500000000001</v>
      </c>
      <c r="V493" s="496">
        <v>75</v>
      </c>
      <c r="W493" s="496">
        <v>100</v>
      </c>
      <c r="X493" s="496">
        <v>100</v>
      </c>
      <c r="Y493" s="496">
        <v>3.4773373434258152</v>
      </c>
      <c r="Z493" s="496">
        <v>1.58113883008419</v>
      </c>
      <c r="AA493" s="496">
        <v>0</v>
      </c>
      <c r="AB493" s="496">
        <v>7.2751702762405568</v>
      </c>
      <c r="AC493" s="496"/>
      <c r="AD493" s="496"/>
      <c r="AE493" s="496">
        <v>0.14836795252225524</v>
      </c>
      <c r="AF493" s="496">
        <v>0.24940411417437247</v>
      </c>
      <c r="AG493" s="496">
        <v>1006.75</v>
      </c>
      <c r="AH493" s="496">
        <v>0</v>
      </c>
      <c r="AI493" s="496">
        <v>50</v>
      </c>
      <c r="AJ493" s="496">
        <v>127.67022949771804</v>
      </c>
      <c r="AK493" s="496">
        <v>-52.577420507502431</v>
      </c>
      <c r="AL493" s="496"/>
      <c r="AM493" s="496">
        <v>-88.425714367521309</v>
      </c>
      <c r="AN493" s="496">
        <v>99</v>
      </c>
      <c r="AO493" s="496">
        <v>99</v>
      </c>
      <c r="AP493" s="496">
        <v>99</v>
      </c>
      <c r="AQ493" s="496">
        <v>99</v>
      </c>
      <c r="AR493" s="496">
        <v>225.75</v>
      </c>
      <c r="AS493" s="496">
        <v>38.243569565687039</v>
      </c>
      <c r="AT493" s="496"/>
      <c r="AU493" s="496"/>
    </row>
    <row r="494" spans="1:47">
      <c r="A494" s="496">
        <v>12</v>
      </c>
      <c r="B494" s="496">
        <v>44</v>
      </c>
      <c r="C494" s="496">
        <v>2022</v>
      </c>
      <c r="D494" s="496">
        <v>99</v>
      </c>
      <c r="E494" s="496">
        <v>99</v>
      </c>
      <c r="F494" s="496">
        <v>99</v>
      </c>
      <c r="G494" s="496">
        <v>99</v>
      </c>
      <c r="H494" s="496">
        <v>99</v>
      </c>
      <c r="I494" s="496">
        <v>99</v>
      </c>
      <c r="J494" s="496">
        <v>999</v>
      </c>
      <c r="K494" s="496">
        <v>99</v>
      </c>
      <c r="L494" s="496">
        <v>99</v>
      </c>
      <c r="M494" s="496">
        <v>14</v>
      </c>
      <c r="N494" s="496">
        <v>99</v>
      </c>
      <c r="O494" s="496">
        <v>99</v>
      </c>
      <c r="P494" s="496">
        <v>9999</v>
      </c>
      <c r="Q494" s="496">
        <v>5</v>
      </c>
      <c r="R494" s="496">
        <v>5</v>
      </c>
      <c r="S494" s="496">
        <v>7.6</v>
      </c>
      <c r="T494" s="496">
        <v>14</v>
      </c>
      <c r="U494" s="496">
        <v>400.56</v>
      </c>
      <c r="V494" s="496">
        <v>100</v>
      </c>
      <c r="W494" s="496">
        <v>100</v>
      </c>
      <c r="X494" s="496">
        <v>80</v>
      </c>
      <c r="Y494" s="496">
        <v>50.708366173640513</v>
      </c>
      <c r="Z494" s="496">
        <v>0.7999999999999986</v>
      </c>
      <c r="AA494" s="496">
        <v>0</v>
      </c>
      <c r="AB494" s="496">
        <v>48.571866653442783</v>
      </c>
      <c r="AC494" s="496"/>
      <c r="AD494" s="496"/>
      <c r="AE494" s="496">
        <v>0.18545994065281904</v>
      </c>
      <c r="AF494" s="496">
        <v>0.28548125956931658</v>
      </c>
      <c r="AG494" s="496">
        <v>756.5</v>
      </c>
      <c r="AH494" s="496">
        <v>0</v>
      </c>
      <c r="AI494" s="496">
        <v>60</v>
      </c>
      <c r="AJ494" s="496">
        <v>93.181274942984146</v>
      </c>
      <c r="AK494" s="496">
        <v>-48.424465630057931</v>
      </c>
      <c r="AL494" s="496"/>
      <c r="AM494" s="496">
        <v>226.17205026326889</v>
      </c>
      <c r="AN494" s="496">
        <v>99</v>
      </c>
      <c r="AO494" s="496">
        <v>99</v>
      </c>
      <c r="AP494" s="496">
        <v>99</v>
      </c>
      <c r="AQ494" s="496">
        <v>99</v>
      </c>
      <c r="AR494" s="496">
        <v>209.5</v>
      </c>
      <c r="AS494" s="496">
        <v>42.597585996652931</v>
      </c>
      <c r="AT494" s="496"/>
      <c r="AU494" s="496"/>
    </row>
    <row r="495" spans="1:47">
      <c r="A495" s="496">
        <v>12</v>
      </c>
      <c r="B495" s="496">
        <v>45</v>
      </c>
      <c r="C495" s="496">
        <v>2022</v>
      </c>
      <c r="D495" s="496">
        <v>99</v>
      </c>
      <c r="E495" s="496">
        <v>99</v>
      </c>
      <c r="F495" s="496">
        <v>99</v>
      </c>
      <c r="G495" s="496">
        <v>99</v>
      </c>
      <c r="H495" s="496">
        <v>99</v>
      </c>
      <c r="I495" s="496">
        <v>99</v>
      </c>
      <c r="J495" s="496">
        <v>999</v>
      </c>
      <c r="K495" s="496">
        <v>99</v>
      </c>
      <c r="L495" s="496">
        <v>99</v>
      </c>
      <c r="M495" s="496">
        <v>15</v>
      </c>
      <c r="N495" s="496">
        <v>99</v>
      </c>
      <c r="O495" s="496">
        <v>99</v>
      </c>
      <c r="P495" s="496">
        <v>9999</v>
      </c>
      <c r="Q495" s="496">
        <v>2</v>
      </c>
      <c r="R495" s="496">
        <v>5</v>
      </c>
      <c r="S495" s="496">
        <v>6.2</v>
      </c>
      <c r="T495" s="496">
        <v>15</v>
      </c>
      <c r="U495" s="496">
        <v>392.38</v>
      </c>
      <c r="V495" s="496">
        <v>100</v>
      </c>
      <c r="W495" s="496">
        <v>100</v>
      </c>
      <c r="X495" s="496">
        <v>100</v>
      </c>
      <c r="Y495" s="496">
        <v>22.064034082641786</v>
      </c>
      <c r="Z495" s="496">
        <v>0.39999999999999569</v>
      </c>
      <c r="AA495" s="496">
        <v>0</v>
      </c>
      <c r="AB495" s="496">
        <v>-10.605494857534621</v>
      </c>
      <c r="AC495" s="496"/>
      <c r="AD495" s="496"/>
      <c r="AE495" s="496">
        <v>0.18545994065281904</v>
      </c>
      <c r="AF495" s="496">
        <v>0.27965132971292306</v>
      </c>
      <c r="AG495" s="496">
        <v>728.6</v>
      </c>
      <c r="AH495" s="496">
        <v>0</v>
      </c>
      <c r="AI495" s="496">
        <v>0</v>
      </c>
      <c r="AJ495" s="496">
        <v>101.19999999999968</v>
      </c>
      <c r="AK495" s="496">
        <v>78.000242093260354</v>
      </c>
      <c r="AL495" s="496"/>
      <c r="AM495" s="496">
        <v>-25.000000000001407</v>
      </c>
      <c r="AN495" s="496">
        <v>99</v>
      </c>
      <c r="AO495" s="496">
        <v>99</v>
      </c>
      <c r="AP495" s="496">
        <v>99</v>
      </c>
      <c r="AQ495" s="496">
        <v>99</v>
      </c>
      <c r="AR495" s="496">
        <v>218.4</v>
      </c>
      <c r="AS495" s="496">
        <v>37.512261440084238</v>
      </c>
      <c r="AT495" s="496"/>
      <c r="AU495" s="496"/>
    </row>
    <row r="496" spans="1:47">
      <c r="A496" s="496">
        <v>13</v>
      </c>
      <c r="B496" s="496">
        <v>1</v>
      </c>
      <c r="C496" s="496">
        <v>2024</v>
      </c>
      <c r="D496" s="496">
        <v>99</v>
      </c>
      <c r="E496" s="496">
        <v>99</v>
      </c>
      <c r="F496" s="496">
        <v>99</v>
      </c>
      <c r="G496" s="496">
        <v>99</v>
      </c>
      <c r="H496" s="496">
        <v>99</v>
      </c>
      <c r="I496" s="496">
        <v>99</v>
      </c>
      <c r="J496" s="496">
        <v>999</v>
      </c>
      <c r="K496" s="496">
        <v>99</v>
      </c>
      <c r="L496" s="496">
        <v>99</v>
      </c>
      <c r="M496" s="496">
        <v>99</v>
      </c>
      <c r="N496" s="496">
        <v>50</v>
      </c>
      <c r="O496" s="496">
        <v>99</v>
      </c>
      <c r="P496" s="496">
        <v>9999</v>
      </c>
      <c r="Q496" s="496">
        <v>1</v>
      </c>
      <c r="R496" s="496">
        <v>1</v>
      </c>
      <c r="S496" s="496">
        <v>3</v>
      </c>
      <c r="T496" s="496">
        <v>4</v>
      </c>
      <c r="U496" s="496">
        <v>48</v>
      </c>
      <c r="V496" s="496">
        <v>0</v>
      </c>
      <c r="W496" s="496">
        <v>0</v>
      </c>
      <c r="X496" s="496">
        <v>0</v>
      </c>
      <c r="Y496" s="496">
        <v>0</v>
      </c>
      <c r="Z496" s="496">
        <v>0</v>
      </c>
      <c r="AA496" s="496">
        <v>0</v>
      </c>
      <c r="AB496" s="496"/>
      <c r="AC496" s="496"/>
      <c r="AD496" s="496"/>
      <c r="AE496" s="496">
        <v>6.1652281134401958E-2</v>
      </c>
      <c r="AF496" s="496">
        <v>1.1949070076068283E-2</v>
      </c>
      <c r="AG496" s="496">
        <v>506</v>
      </c>
      <c r="AH496" s="496">
        <v>0</v>
      </c>
      <c r="AI496" s="496">
        <v>100</v>
      </c>
      <c r="AJ496" s="496">
        <v>0</v>
      </c>
      <c r="AK496" s="496"/>
      <c r="AL496" s="496"/>
      <c r="AM496" s="496"/>
      <c r="AN496" s="496">
        <v>99</v>
      </c>
      <c r="AO496" s="496">
        <v>99</v>
      </c>
      <c r="AP496" s="496">
        <v>99</v>
      </c>
      <c r="AQ496" s="496">
        <v>99</v>
      </c>
      <c r="AR496" s="496">
        <v>131</v>
      </c>
      <c r="AS496" s="496">
        <v>21.351448851492226</v>
      </c>
      <c r="AT496" s="496"/>
      <c r="AU496" s="496"/>
    </row>
    <row r="497" spans="1:47">
      <c r="A497" s="496">
        <v>13</v>
      </c>
      <c r="B497" s="496">
        <v>2</v>
      </c>
      <c r="C497" s="496">
        <v>2024</v>
      </c>
      <c r="D497" s="496">
        <v>99</v>
      </c>
      <c r="E497" s="496">
        <v>99</v>
      </c>
      <c r="F497" s="496">
        <v>99</v>
      </c>
      <c r="G497" s="496">
        <v>99</v>
      </c>
      <c r="H497" s="496">
        <v>99</v>
      </c>
      <c r="I497" s="496">
        <v>99</v>
      </c>
      <c r="J497" s="496">
        <v>999</v>
      </c>
      <c r="K497" s="496">
        <v>99</v>
      </c>
      <c r="L497" s="496">
        <v>99</v>
      </c>
      <c r="M497" s="496">
        <v>99</v>
      </c>
      <c r="N497" s="496">
        <v>75</v>
      </c>
      <c r="O497" s="496">
        <v>99</v>
      </c>
      <c r="P497" s="496">
        <v>9999</v>
      </c>
      <c r="Q497" s="496">
        <v>1</v>
      </c>
      <c r="R497" s="496">
        <v>7</v>
      </c>
      <c r="S497" s="496">
        <v>3</v>
      </c>
      <c r="T497" s="496">
        <v>4.8571428571428559</v>
      </c>
      <c r="U497" s="496">
        <v>68.2</v>
      </c>
      <c r="V497" s="496">
        <v>0</v>
      </c>
      <c r="W497" s="496">
        <v>0</v>
      </c>
      <c r="X497" s="496">
        <v>0</v>
      </c>
      <c r="Y497" s="496">
        <v>7.3756355658342301</v>
      </c>
      <c r="Z497" s="496">
        <v>0.53452248382484879</v>
      </c>
      <c r="AA497" s="496">
        <v>0.34992710611188921</v>
      </c>
      <c r="AB497" s="496">
        <v>77.906732915796951</v>
      </c>
      <c r="AC497" s="496">
        <v>-22.693881441966763</v>
      </c>
      <c r="AD497" s="496">
        <v>1.0853719570405342E-12</v>
      </c>
      <c r="AE497" s="496">
        <v>0.43156596794081392</v>
      </c>
      <c r="AF497" s="496">
        <v>0.11884345946489576</v>
      </c>
      <c r="AG497" s="496">
        <v>527.57142857142844</v>
      </c>
      <c r="AH497" s="496">
        <v>0</v>
      </c>
      <c r="AI497" s="496">
        <v>100</v>
      </c>
      <c r="AJ497" s="496">
        <v>35.374959436048513</v>
      </c>
      <c r="AK497" s="496">
        <v>-69.67844956601455</v>
      </c>
      <c r="AL497" s="496">
        <v>21.432544620901439</v>
      </c>
      <c r="AM497" s="496">
        <v>-74.039948384300516</v>
      </c>
      <c r="AN497" s="496">
        <v>99</v>
      </c>
      <c r="AO497" s="496">
        <v>99</v>
      </c>
      <c r="AP497" s="496">
        <v>99</v>
      </c>
      <c r="AQ497" s="496">
        <v>99</v>
      </c>
      <c r="AR497" s="496">
        <v>147</v>
      </c>
      <c r="AS497" s="496">
        <v>21.410803381421097</v>
      </c>
      <c r="AT497" s="496"/>
      <c r="AU497" s="496"/>
    </row>
    <row r="498" spans="1:47">
      <c r="A498" s="496">
        <v>13</v>
      </c>
      <c r="B498" s="496">
        <v>3</v>
      </c>
      <c r="C498" s="496">
        <v>2024</v>
      </c>
      <c r="D498" s="496">
        <v>99</v>
      </c>
      <c r="E498" s="496">
        <v>99</v>
      </c>
      <c r="F498" s="496">
        <v>99</v>
      </c>
      <c r="G498" s="496">
        <v>99</v>
      </c>
      <c r="H498" s="496">
        <v>99</v>
      </c>
      <c r="I498" s="496">
        <v>99</v>
      </c>
      <c r="J498" s="496">
        <v>999</v>
      </c>
      <c r="K498" s="496">
        <v>99</v>
      </c>
      <c r="L498" s="496">
        <v>99</v>
      </c>
      <c r="M498" s="496">
        <v>99</v>
      </c>
      <c r="N498" s="496">
        <v>100</v>
      </c>
      <c r="O498" s="496">
        <v>99</v>
      </c>
      <c r="P498" s="496">
        <v>9999</v>
      </c>
      <c r="Q498" s="496">
        <v>9</v>
      </c>
      <c r="R498" s="496">
        <v>11</v>
      </c>
      <c r="S498" s="496">
        <v>3.3636363636363642</v>
      </c>
      <c r="T498" s="496">
        <v>4.0909090909090908</v>
      </c>
      <c r="U498" s="496">
        <v>90.072727272727263</v>
      </c>
      <c r="V498" s="496">
        <v>0</v>
      </c>
      <c r="W498" s="496">
        <v>0</v>
      </c>
      <c r="X498" s="496">
        <v>0</v>
      </c>
      <c r="Y498" s="496">
        <v>7.2418092803452145</v>
      </c>
      <c r="Z498" s="496">
        <v>0.97912087402445469</v>
      </c>
      <c r="AA498" s="496">
        <v>1.2398346997259864</v>
      </c>
      <c r="AB498" s="496">
        <v>0.396287299687554</v>
      </c>
      <c r="AC498" s="496">
        <v>27.466452994343399</v>
      </c>
      <c r="AD498" s="496">
        <v>49.697826250257037</v>
      </c>
      <c r="AE498" s="496">
        <v>0.67817509247842178</v>
      </c>
      <c r="AF498" s="496">
        <v>0.24664872148684264</v>
      </c>
      <c r="AG498" s="496">
        <v>458.63636363636363</v>
      </c>
      <c r="AH498" s="496">
        <v>0</v>
      </c>
      <c r="AI498" s="496">
        <v>63.636363636363633</v>
      </c>
      <c r="AJ498" s="496">
        <v>132.56715123580523</v>
      </c>
      <c r="AK498" s="496">
        <v>25.307939921931929</v>
      </c>
      <c r="AL498" s="496">
        <v>10.031313864171485</v>
      </c>
      <c r="AM498" s="496">
        <v>-47.87430489300634</v>
      </c>
      <c r="AN498" s="496">
        <v>99</v>
      </c>
      <c r="AO498" s="496">
        <v>99</v>
      </c>
      <c r="AP498" s="496">
        <v>99</v>
      </c>
      <c r="AQ498" s="496">
        <v>99</v>
      </c>
      <c r="AR498" s="496">
        <v>159.27272727272731</v>
      </c>
      <c r="AS498" s="496">
        <v>22.580862831888847</v>
      </c>
      <c r="AT498" s="496"/>
      <c r="AU498" s="496"/>
    </row>
    <row r="499" spans="1:47">
      <c r="A499" s="496">
        <v>13</v>
      </c>
      <c r="B499" s="496">
        <v>4</v>
      </c>
      <c r="C499" s="496">
        <v>2024</v>
      </c>
      <c r="D499" s="496">
        <v>99</v>
      </c>
      <c r="E499" s="496">
        <v>99</v>
      </c>
      <c r="F499" s="496">
        <v>99</v>
      </c>
      <c r="G499" s="496">
        <v>99</v>
      </c>
      <c r="H499" s="496">
        <v>99</v>
      </c>
      <c r="I499" s="496">
        <v>99</v>
      </c>
      <c r="J499" s="496">
        <v>999</v>
      </c>
      <c r="K499" s="496">
        <v>99</v>
      </c>
      <c r="L499" s="496">
        <v>99</v>
      </c>
      <c r="M499" s="496">
        <v>99</v>
      </c>
      <c r="N499" s="496">
        <v>125</v>
      </c>
      <c r="O499" s="496">
        <v>99</v>
      </c>
      <c r="P499" s="496">
        <v>9999</v>
      </c>
      <c r="Q499" s="496">
        <v>21</v>
      </c>
      <c r="R499" s="496">
        <v>34</v>
      </c>
      <c r="S499" s="496">
        <v>3.4705882352941178</v>
      </c>
      <c r="T499" s="496">
        <v>5.4117647058823524</v>
      </c>
      <c r="U499" s="496">
        <v>115.18235294117648</v>
      </c>
      <c r="V499" s="496">
        <v>0</v>
      </c>
      <c r="W499" s="496">
        <v>23.52941176470588</v>
      </c>
      <c r="X499" s="496">
        <v>0</v>
      </c>
      <c r="Y499" s="496">
        <v>7.402601712285219</v>
      </c>
      <c r="Z499" s="496">
        <v>1.0637141952955951</v>
      </c>
      <c r="AA499" s="496">
        <v>1.6291038146030838</v>
      </c>
      <c r="AB499" s="496">
        <v>11.497768443417227</v>
      </c>
      <c r="AC499" s="496">
        <v>-0.5982394831721739</v>
      </c>
      <c r="AD499" s="496">
        <v>51.616551874074439</v>
      </c>
      <c r="AE499" s="496">
        <v>2.0961775585696674</v>
      </c>
      <c r="AF499" s="496">
        <v>0.97489475483122101</v>
      </c>
      <c r="AG499" s="496">
        <v>534.61764705882354</v>
      </c>
      <c r="AH499" s="496">
        <v>0</v>
      </c>
      <c r="AI499" s="496">
        <v>61.764705882352942</v>
      </c>
      <c r="AJ499" s="496">
        <v>120.96961570524797</v>
      </c>
      <c r="AK499" s="496">
        <v>-17.354383351512439</v>
      </c>
      <c r="AL499" s="496">
        <v>5.9600912466494078</v>
      </c>
      <c r="AM499" s="496">
        <v>-24.157193244580899</v>
      </c>
      <c r="AN499" s="496">
        <v>99</v>
      </c>
      <c r="AO499" s="496">
        <v>99</v>
      </c>
      <c r="AP499" s="496">
        <v>99</v>
      </c>
      <c r="AQ499" s="496">
        <v>99</v>
      </c>
      <c r="AR499" s="496">
        <v>167.97058823529412</v>
      </c>
      <c r="AS499" s="496">
        <v>24.559416652262342</v>
      </c>
      <c r="AT499" s="496"/>
      <c r="AU499" s="496"/>
    </row>
    <row r="500" spans="1:47">
      <c r="A500" s="496">
        <v>13</v>
      </c>
      <c r="B500" s="496">
        <v>5</v>
      </c>
      <c r="C500" s="496">
        <v>2024</v>
      </c>
      <c r="D500" s="496">
        <v>99</v>
      </c>
      <c r="E500" s="496">
        <v>99</v>
      </c>
      <c r="F500" s="496">
        <v>99</v>
      </c>
      <c r="G500" s="496">
        <v>99</v>
      </c>
      <c r="H500" s="496">
        <v>99</v>
      </c>
      <c r="I500" s="496">
        <v>99</v>
      </c>
      <c r="J500" s="496">
        <v>999</v>
      </c>
      <c r="K500" s="496">
        <v>99</v>
      </c>
      <c r="L500" s="496">
        <v>99</v>
      </c>
      <c r="M500" s="496">
        <v>99</v>
      </c>
      <c r="N500" s="496">
        <v>150</v>
      </c>
      <c r="O500" s="496">
        <v>99</v>
      </c>
      <c r="P500" s="496">
        <v>9999</v>
      </c>
      <c r="Q500" s="496">
        <v>45</v>
      </c>
      <c r="R500" s="496">
        <v>105</v>
      </c>
      <c r="S500" s="496">
        <v>3.5523809523809522</v>
      </c>
      <c r="T500" s="496">
        <v>5.7809523809523826</v>
      </c>
      <c r="U500" s="496">
        <v>138.05333333333331</v>
      </c>
      <c r="V500" s="496">
        <v>1.9047619047619055</v>
      </c>
      <c r="W500" s="496">
        <v>27.61904761904762</v>
      </c>
      <c r="X500" s="496">
        <v>0</v>
      </c>
      <c r="Y500" s="496">
        <v>7.3724721791097183</v>
      </c>
      <c r="Z500" s="496">
        <v>0.94597847937821122</v>
      </c>
      <c r="AA500" s="496">
        <v>1.5915308735748579</v>
      </c>
      <c r="AB500" s="496">
        <v>5.4768755241369034</v>
      </c>
      <c r="AC500" s="496">
        <v>5.0589034571191593</v>
      </c>
      <c r="AD500" s="496">
        <v>54.847561861170689</v>
      </c>
      <c r="AE500" s="496">
        <v>6.4734895191122073</v>
      </c>
      <c r="AF500" s="496">
        <v>3.6085195873886526</v>
      </c>
      <c r="AG500" s="496">
        <v>577.88571428571413</v>
      </c>
      <c r="AH500" s="496">
        <v>0</v>
      </c>
      <c r="AI500" s="496">
        <v>49.523809523809511</v>
      </c>
      <c r="AJ500" s="496">
        <v>112.7558098417163</v>
      </c>
      <c r="AK500" s="496">
        <v>5.8191206847281363</v>
      </c>
      <c r="AL500" s="496">
        <v>31.658781423231943</v>
      </c>
      <c r="AM500" s="496">
        <v>14.023745103113219</v>
      </c>
      <c r="AN500" s="496">
        <v>99</v>
      </c>
      <c r="AO500" s="496">
        <v>99</v>
      </c>
      <c r="AP500" s="496">
        <v>99</v>
      </c>
      <c r="AQ500" s="496">
        <v>99</v>
      </c>
      <c r="AR500" s="496">
        <v>175.85714285714289</v>
      </c>
      <c r="AS500" s="496">
        <v>25.599536905611959</v>
      </c>
      <c r="AT500" s="496"/>
      <c r="AU500" s="496"/>
    </row>
    <row r="501" spans="1:47">
      <c r="A501" s="496">
        <v>13</v>
      </c>
      <c r="B501" s="496">
        <v>6</v>
      </c>
      <c r="C501" s="496">
        <v>2024</v>
      </c>
      <c r="D501" s="496">
        <v>99</v>
      </c>
      <c r="E501" s="496">
        <v>99</v>
      </c>
      <c r="F501" s="496">
        <v>99</v>
      </c>
      <c r="G501" s="496">
        <v>99</v>
      </c>
      <c r="H501" s="496">
        <v>99</v>
      </c>
      <c r="I501" s="496">
        <v>99</v>
      </c>
      <c r="J501" s="496">
        <v>999</v>
      </c>
      <c r="K501" s="496">
        <v>99</v>
      </c>
      <c r="L501" s="496">
        <v>99</v>
      </c>
      <c r="M501" s="496">
        <v>99</v>
      </c>
      <c r="N501" s="496">
        <v>175</v>
      </c>
      <c r="O501" s="496">
        <v>99</v>
      </c>
      <c r="P501" s="496">
        <v>9999</v>
      </c>
      <c r="Q501" s="496">
        <v>60</v>
      </c>
      <c r="R501" s="496">
        <v>119</v>
      </c>
      <c r="S501" s="496">
        <v>3.865546218487395</v>
      </c>
      <c r="T501" s="496">
        <v>5.9915966386554622</v>
      </c>
      <c r="U501" s="496">
        <v>163.27058823529413</v>
      </c>
      <c r="V501" s="496">
        <v>2.521008403361344</v>
      </c>
      <c r="W501" s="496">
        <v>35.294117647058826</v>
      </c>
      <c r="X501" s="496">
        <v>0</v>
      </c>
      <c r="Y501" s="496">
        <v>7.0031127885832554</v>
      </c>
      <c r="Z501" s="496">
        <v>0.92513337442170684</v>
      </c>
      <c r="AA501" s="496">
        <v>1.8126344554907912</v>
      </c>
      <c r="AB501" s="496">
        <v>-1.2283850544225099</v>
      </c>
      <c r="AC501" s="496">
        <v>3.3477243562571681</v>
      </c>
      <c r="AD501" s="496">
        <v>52.549826002757534</v>
      </c>
      <c r="AE501" s="496">
        <v>7.3366214549938356</v>
      </c>
      <c r="AF501" s="496">
        <v>4.8366848400405358</v>
      </c>
      <c r="AG501" s="496">
        <v>578.92436974789916</v>
      </c>
      <c r="AH501" s="496">
        <v>0</v>
      </c>
      <c r="AI501" s="496">
        <v>48.739495798319318</v>
      </c>
      <c r="AJ501" s="496">
        <v>153.33328118970476</v>
      </c>
      <c r="AK501" s="496">
        <v>-6.7997590160140309</v>
      </c>
      <c r="AL501" s="496">
        <v>30.337319230257641</v>
      </c>
      <c r="AM501" s="496">
        <v>7.7472977089195059</v>
      </c>
      <c r="AN501" s="496">
        <v>99</v>
      </c>
      <c r="AO501" s="496">
        <v>99</v>
      </c>
      <c r="AP501" s="496">
        <v>99</v>
      </c>
      <c r="AQ501" s="496">
        <v>99</v>
      </c>
      <c r="AR501" s="496">
        <v>182.43697478991601</v>
      </c>
      <c r="AS501" s="496">
        <v>27.081470693930779</v>
      </c>
      <c r="AT501" s="496"/>
      <c r="AU501" s="496"/>
    </row>
    <row r="502" spans="1:47">
      <c r="A502" s="496">
        <v>13</v>
      </c>
      <c r="B502" s="496">
        <v>7</v>
      </c>
      <c r="C502" s="496">
        <v>2024</v>
      </c>
      <c r="D502" s="496">
        <v>99</v>
      </c>
      <c r="E502" s="496">
        <v>99</v>
      </c>
      <c r="F502" s="496">
        <v>99</v>
      </c>
      <c r="G502" s="496">
        <v>99</v>
      </c>
      <c r="H502" s="496">
        <v>99</v>
      </c>
      <c r="I502" s="496">
        <v>99</v>
      </c>
      <c r="J502" s="496">
        <v>999</v>
      </c>
      <c r="K502" s="496">
        <v>99</v>
      </c>
      <c r="L502" s="496">
        <v>99</v>
      </c>
      <c r="M502" s="496">
        <v>99</v>
      </c>
      <c r="N502" s="496">
        <v>200</v>
      </c>
      <c r="O502" s="496">
        <v>99</v>
      </c>
      <c r="P502" s="496">
        <v>9999</v>
      </c>
      <c r="Q502" s="496">
        <v>66</v>
      </c>
      <c r="R502" s="496">
        <v>129</v>
      </c>
      <c r="S502" s="496">
        <v>3.7441860465116257</v>
      </c>
      <c r="T502" s="496">
        <v>6.3178294573643416</v>
      </c>
      <c r="U502" s="496">
        <v>188.52790697674425</v>
      </c>
      <c r="V502" s="496">
        <v>3.8759689922480622</v>
      </c>
      <c r="W502" s="496">
        <v>46.511627906976734</v>
      </c>
      <c r="X502" s="496">
        <v>0</v>
      </c>
      <c r="Y502" s="496">
        <v>7.1372369606997683</v>
      </c>
      <c r="Z502" s="496">
        <v>0.96672603213146691</v>
      </c>
      <c r="AA502" s="496">
        <v>1.6797217198650876</v>
      </c>
      <c r="AB502" s="496">
        <v>13.080002453480798</v>
      </c>
      <c r="AC502" s="496">
        <v>8.8621745380346084</v>
      </c>
      <c r="AD502" s="496">
        <v>28.398906824345087</v>
      </c>
      <c r="AE502" s="496">
        <v>7.9531442663378531</v>
      </c>
      <c r="AF502" s="496">
        <v>6.0542203991039205</v>
      </c>
      <c r="AG502" s="496">
        <v>599.29457364341079</v>
      </c>
      <c r="AH502" s="496">
        <v>0</v>
      </c>
      <c r="AI502" s="496">
        <v>31.007751937984501</v>
      </c>
      <c r="AJ502" s="496">
        <v>121.5405890094177</v>
      </c>
      <c r="AK502" s="496">
        <v>9.4965759673058319</v>
      </c>
      <c r="AL502" s="496">
        <v>20.363533268833471</v>
      </c>
      <c r="AM502" s="496">
        <v>-9.0669343620858758</v>
      </c>
      <c r="AN502" s="496">
        <v>99</v>
      </c>
      <c r="AO502" s="496">
        <v>99</v>
      </c>
      <c r="AP502" s="496">
        <v>99</v>
      </c>
      <c r="AQ502" s="496">
        <v>99</v>
      </c>
      <c r="AR502" s="496">
        <v>190.18604651162795</v>
      </c>
      <c r="AS502" s="496">
        <v>27.571399681020623</v>
      </c>
      <c r="AT502" s="496"/>
      <c r="AU502" s="496"/>
    </row>
    <row r="503" spans="1:47">
      <c r="A503" s="496">
        <v>13</v>
      </c>
      <c r="B503" s="496">
        <v>8</v>
      </c>
      <c r="C503" s="496">
        <v>2024</v>
      </c>
      <c r="D503" s="496">
        <v>99</v>
      </c>
      <c r="E503" s="496">
        <v>99</v>
      </c>
      <c r="F503" s="496">
        <v>99</v>
      </c>
      <c r="G503" s="496">
        <v>99</v>
      </c>
      <c r="H503" s="496">
        <v>99</v>
      </c>
      <c r="I503" s="496">
        <v>99</v>
      </c>
      <c r="J503" s="496">
        <v>999</v>
      </c>
      <c r="K503" s="496">
        <v>99</v>
      </c>
      <c r="L503" s="496">
        <v>99</v>
      </c>
      <c r="M503" s="496">
        <v>99</v>
      </c>
      <c r="N503" s="496">
        <v>225</v>
      </c>
      <c r="O503" s="496">
        <v>99</v>
      </c>
      <c r="P503" s="496">
        <v>9999</v>
      </c>
      <c r="Q503" s="496">
        <v>80</v>
      </c>
      <c r="R503" s="496">
        <v>149</v>
      </c>
      <c r="S503" s="496">
        <v>3.9664429530201346</v>
      </c>
      <c r="T503" s="496">
        <v>6.5704697986577152</v>
      </c>
      <c r="U503" s="496">
        <v>212.98926174496643</v>
      </c>
      <c r="V503" s="496">
        <v>6.0402684563758386</v>
      </c>
      <c r="W503" s="496">
        <v>49.664429530201346</v>
      </c>
      <c r="X503" s="496">
        <v>0</v>
      </c>
      <c r="Y503" s="496">
        <v>6.6270965120324892</v>
      </c>
      <c r="Z503" s="496">
        <v>1.0061295857840269</v>
      </c>
      <c r="AA503" s="496">
        <v>1.8401015202408215</v>
      </c>
      <c r="AB503" s="496">
        <v>1.9372423932557985</v>
      </c>
      <c r="AC503" s="496">
        <v>-6.8678193067854485</v>
      </c>
      <c r="AD503" s="496">
        <v>38.372361531472464</v>
      </c>
      <c r="AE503" s="496">
        <v>9.1861898890258971</v>
      </c>
      <c r="AF503" s="496">
        <v>7.9001774685845261</v>
      </c>
      <c r="AG503" s="496">
        <v>615.22818791946304</v>
      </c>
      <c r="AH503" s="496">
        <v>0</v>
      </c>
      <c r="AI503" s="496">
        <v>29.530201342281881</v>
      </c>
      <c r="AJ503" s="496">
        <v>128.65150475311157</v>
      </c>
      <c r="AK503" s="496">
        <v>-11.777225960960628</v>
      </c>
      <c r="AL503" s="496">
        <v>3.8034825698438968</v>
      </c>
      <c r="AM503" s="496">
        <v>-12.552043843873889</v>
      </c>
      <c r="AN503" s="496">
        <v>99</v>
      </c>
      <c r="AO503" s="496">
        <v>99</v>
      </c>
      <c r="AP503" s="496">
        <v>99</v>
      </c>
      <c r="AQ503" s="496">
        <v>99</v>
      </c>
      <c r="AR503" s="496">
        <v>196.14093959731545</v>
      </c>
      <c r="AS503" s="496">
        <v>28.426881552399223</v>
      </c>
      <c r="AT503" s="496"/>
      <c r="AU503" s="496"/>
    </row>
    <row r="504" spans="1:47">
      <c r="A504" s="496">
        <v>13</v>
      </c>
      <c r="B504" s="496">
        <v>9</v>
      </c>
      <c r="C504" s="496">
        <v>2024</v>
      </c>
      <c r="D504" s="496">
        <v>99</v>
      </c>
      <c r="E504" s="496">
        <v>99</v>
      </c>
      <c r="F504" s="496">
        <v>99</v>
      </c>
      <c r="G504" s="496">
        <v>99</v>
      </c>
      <c r="H504" s="496">
        <v>99</v>
      </c>
      <c r="I504" s="496">
        <v>99</v>
      </c>
      <c r="J504" s="496">
        <v>999</v>
      </c>
      <c r="K504" s="496">
        <v>99</v>
      </c>
      <c r="L504" s="496">
        <v>99</v>
      </c>
      <c r="M504" s="496">
        <v>99</v>
      </c>
      <c r="N504" s="496">
        <v>250</v>
      </c>
      <c r="O504" s="496">
        <v>99</v>
      </c>
      <c r="P504" s="496">
        <v>9999</v>
      </c>
      <c r="Q504" s="496">
        <v>112</v>
      </c>
      <c r="R504" s="496">
        <v>246</v>
      </c>
      <c r="S504" s="496">
        <v>4.0894308943089435</v>
      </c>
      <c r="T504" s="496">
        <v>6.6829268292682897</v>
      </c>
      <c r="U504" s="496">
        <v>237.61219512195112</v>
      </c>
      <c r="V504" s="496">
        <v>8.1300813008130071</v>
      </c>
      <c r="W504" s="496">
        <v>51.219512195121951</v>
      </c>
      <c r="X504" s="496">
        <v>0</v>
      </c>
      <c r="Y504" s="496">
        <v>6.931512644377845</v>
      </c>
      <c r="Z504" s="496">
        <v>1.0281258510268101</v>
      </c>
      <c r="AA504" s="496">
        <v>1.6714585090547642</v>
      </c>
      <c r="AB504" s="496">
        <v>11.986218302301529</v>
      </c>
      <c r="AC504" s="496">
        <v>16.274961704847744</v>
      </c>
      <c r="AD504" s="496">
        <v>24.595433937430681</v>
      </c>
      <c r="AE504" s="496">
        <v>15.166461159062885</v>
      </c>
      <c r="AF504" s="496">
        <v>14.551129448508096</v>
      </c>
      <c r="AG504" s="496">
        <v>649.0040983606558</v>
      </c>
      <c r="AH504" s="496">
        <v>0</v>
      </c>
      <c r="AI504" s="496">
        <v>28.861788617886184</v>
      </c>
      <c r="AJ504" s="496">
        <v>122.68139790954258</v>
      </c>
      <c r="AK504" s="496">
        <v>7.9912479194823742</v>
      </c>
      <c r="AL504" s="496">
        <v>-12.709876758891644</v>
      </c>
      <c r="AM504" s="496">
        <v>-41.915549363868926</v>
      </c>
      <c r="AN504" s="496">
        <v>99</v>
      </c>
      <c r="AO504" s="496">
        <v>99</v>
      </c>
      <c r="AP504" s="496">
        <v>99</v>
      </c>
      <c r="AQ504" s="496">
        <v>99</v>
      </c>
      <c r="AR504" s="496">
        <v>202.47540983606564</v>
      </c>
      <c r="AS504" s="496">
        <v>28.81531760043821</v>
      </c>
      <c r="AT504" s="496"/>
      <c r="AU504" s="496"/>
    </row>
    <row r="505" spans="1:47">
      <c r="A505" s="496">
        <v>13</v>
      </c>
      <c r="B505" s="496">
        <v>10</v>
      </c>
      <c r="C505" s="496">
        <v>2024</v>
      </c>
      <c r="D505" s="496">
        <v>99</v>
      </c>
      <c r="E505" s="496">
        <v>99</v>
      </c>
      <c r="F505" s="496">
        <v>99</v>
      </c>
      <c r="G505" s="496">
        <v>99</v>
      </c>
      <c r="H505" s="496">
        <v>99</v>
      </c>
      <c r="I505" s="496">
        <v>99</v>
      </c>
      <c r="J505" s="496">
        <v>999</v>
      </c>
      <c r="K505" s="496">
        <v>99</v>
      </c>
      <c r="L505" s="496">
        <v>99</v>
      </c>
      <c r="M505" s="496">
        <v>99</v>
      </c>
      <c r="N505" s="496">
        <v>275</v>
      </c>
      <c r="O505" s="496">
        <v>99</v>
      </c>
      <c r="P505" s="496">
        <v>9999</v>
      </c>
      <c r="Q505" s="496">
        <v>107</v>
      </c>
      <c r="R505" s="496">
        <v>245</v>
      </c>
      <c r="S505" s="496">
        <v>4.3061224489795924</v>
      </c>
      <c r="T505" s="496">
        <v>6.914285714285711</v>
      </c>
      <c r="U505" s="496">
        <v>262.04204081632656</v>
      </c>
      <c r="V505" s="496">
        <v>12.653061224489797</v>
      </c>
      <c r="W505" s="496">
        <v>62.857142857142847</v>
      </c>
      <c r="X505" s="496">
        <v>0</v>
      </c>
      <c r="Y505" s="496">
        <v>7.0149452641847949</v>
      </c>
      <c r="Z505" s="496">
        <v>0.98154567054905617</v>
      </c>
      <c r="AA505" s="496">
        <v>1.3956199704936916</v>
      </c>
      <c r="AB505" s="496">
        <v>0.51257981633256489</v>
      </c>
      <c r="AC505" s="496">
        <v>-1.9143322261195252</v>
      </c>
      <c r="AD505" s="496">
        <v>12.344007769770212</v>
      </c>
      <c r="AE505" s="496">
        <v>15.104808877928486</v>
      </c>
      <c r="AF505" s="496">
        <v>15.981955908429301</v>
      </c>
      <c r="AG505" s="496">
        <v>663.15102040816316</v>
      </c>
      <c r="AH505" s="496">
        <v>0</v>
      </c>
      <c r="AI505" s="496">
        <v>26.530612244897959</v>
      </c>
      <c r="AJ505" s="496">
        <v>91.783538879054234</v>
      </c>
      <c r="AK505" s="496">
        <v>6.7996799747259518</v>
      </c>
      <c r="AL505" s="496">
        <v>-12.601713585884031</v>
      </c>
      <c r="AM505" s="496">
        <v>-41.678745601990222</v>
      </c>
      <c r="AN505" s="496">
        <v>99</v>
      </c>
      <c r="AO505" s="496">
        <v>99</v>
      </c>
      <c r="AP505" s="496">
        <v>99</v>
      </c>
      <c r="AQ505" s="496">
        <v>99</v>
      </c>
      <c r="AR505" s="496">
        <v>207.734693877551</v>
      </c>
      <c r="AS505" s="496">
        <v>29.400107962549225</v>
      </c>
      <c r="AT505" s="496"/>
      <c r="AU505" s="496"/>
    </row>
    <row r="506" spans="1:47">
      <c r="A506" s="496">
        <v>13</v>
      </c>
      <c r="B506" s="496">
        <v>11</v>
      </c>
      <c r="C506" s="496">
        <v>2024</v>
      </c>
      <c r="D506" s="496">
        <v>99</v>
      </c>
      <c r="E506" s="496">
        <v>99</v>
      </c>
      <c r="F506" s="496">
        <v>99</v>
      </c>
      <c r="G506" s="496">
        <v>99</v>
      </c>
      <c r="H506" s="496">
        <v>99</v>
      </c>
      <c r="I506" s="496">
        <v>99</v>
      </c>
      <c r="J506" s="496">
        <v>999</v>
      </c>
      <c r="K506" s="496">
        <v>99</v>
      </c>
      <c r="L506" s="496">
        <v>99</v>
      </c>
      <c r="M506" s="496">
        <v>99</v>
      </c>
      <c r="N506" s="496">
        <v>300</v>
      </c>
      <c r="O506" s="496">
        <v>99</v>
      </c>
      <c r="P506" s="496">
        <v>9999</v>
      </c>
      <c r="Q506" s="496">
        <v>102</v>
      </c>
      <c r="R506" s="496">
        <v>227</v>
      </c>
      <c r="S506" s="496">
        <v>4.5022026431718052</v>
      </c>
      <c r="T506" s="496">
        <v>7.4229074889867821</v>
      </c>
      <c r="U506" s="496">
        <v>287.84933920704839</v>
      </c>
      <c r="V506" s="496">
        <v>16.299559471365644</v>
      </c>
      <c r="W506" s="496">
        <v>77.092511013215869</v>
      </c>
      <c r="X506" s="496">
        <v>0</v>
      </c>
      <c r="Y506" s="496">
        <v>6.5961767730674321</v>
      </c>
      <c r="Z506" s="496">
        <v>0.94972497451508875</v>
      </c>
      <c r="AA506" s="496">
        <v>1.3817579319950148</v>
      </c>
      <c r="AB506" s="496">
        <v>0.69444144627739757</v>
      </c>
      <c r="AC506" s="496">
        <v>28.142936418477674</v>
      </c>
      <c r="AD506" s="496">
        <v>25.441803531240911</v>
      </c>
      <c r="AE506" s="496">
        <v>13.995067817509248</v>
      </c>
      <c r="AF506" s="496">
        <v>16.266119731175802</v>
      </c>
      <c r="AG506" s="496">
        <v>687.87111111111119</v>
      </c>
      <c r="AH506" s="496">
        <v>0</v>
      </c>
      <c r="AI506" s="496">
        <v>20.264317180616736</v>
      </c>
      <c r="AJ506" s="496">
        <v>101.80611774287722</v>
      </c>
      <c r="AK506" s="496">
        <v>8.0288302338042499</v>
      </c>
      <c r="AL506" s="496">
        <v>-22.921233220039657</v>
      </c>
      <c r="AM506" s="496">
        <v>-58.40288081112984</v>
      </c>
      <c r="AN506" s="496">
        <v>99</v>
      </c>
      <c r="AO506" s="496">
        <v>99</v>
      </c>
      <c r="AP506" s="496">
        <v>99</v>
      </c>
      <c r="AQ506" s="496">
        <v>99</v>
      </c>
      <c r="AR506" s="496">
        <v>213.11111111111111</v>
      </c>
      <c r="AS506" s="496">
        <v>29.895586283931991</v>
      </c>
      <c r="AT506" s="496"/>
      <c r="AU506" s="496"/>
    </row>
    <row r="507" spans="1:47">
      <c r="A507" s="496">
        <v>13</v>
      </c>
      <c r="B507" s="496">
        <v>12</v>
      </c>
      <c r="C507" s="496">
        <v>2024</v>
      </c>
      <c r="D507" s="496">
        <v>99</v>
      </c>
      <c r="E507" s="496">
        <v>99</v>
      </c>
      <c r="F507" s="496">
        <v>99</v>
      </c>
      <c r="G507" s="496">
        <v>99</v>
      </c>
      <c r="H507" s="496">
        <v>99</v>
      </c>
      <c r="I507" s="496">
        <v>99</v>
      </c>
      <c r="J507" s="496">
        <v>999</v>
      </c>
      <c r="K507" s="496">
        <v>99</v>
      </c>
      <c r="L507" s="496">
        <v>99</v>
      </c>
      <c r="M507" s="496">
        <v>99</v>
      </c>
      <c r="N507" s="496">
        <v>325</v>
      </c>
      <c r="O507" s="496">
        <v>99</v>
      </c>
      <c r="P507" s="496">
        <v>9999</v>
      </c>
      <c r="Q507" s="496">
        <v>81</v>
      </c>
      <c r="R507" s="496">
        <v>164</v>
      </c>
      <c r="S507" s="496">
        <v>4.9573170731707314</v>
      </c>
      <c r="T507" s="496">
        <v>7.7439024390243887</v>
      </c>
      <c r="U507" s="496">
        <v>311.53536585365833</v>
      </c>
      <c r="V507" s="496">
        <v>27.439024390243905</v>
      </c>
      <c r="W507" s="496">
        <v>82.317073170731717</v>
      </c>
      <c r="X507" s="496">
        <v>0</v>
      </c>
      <c r="Y507" s="496">
        <v>7.2158256284629134</v>
      </c>
      <c r="Z507" s="496">
        <v>1.0202260017204809</v>
      </c>
      <c r="AA507" s="496">
        <v>1.4039228629508109</v>
      </c>
      <c r="AB507" s="496">
        <v>22.226515694725347</v>
      </c>
      <c r="AC507" s="496">
        <v>-7.4584653158145615</v>
      </c>
      <c r="AD507" s="496">
        <v>19.671037684267848</v>
      </c>
      <c r="AE507" s="496">
        <v>10.110974106041924</v>
      </c>
      <c r="AF507" s="496">
        <v>12.718739552343024</v>
      </c>
      <c r="AG507" s="496">
        <v>705.7239263803682</v>
      </c>
      <c r="AH507" s="496">
        <v>0</v>
      </c>
      <c r="AI507" s="496">
        <v>34.756097560975611</v>
      </c>
      <c r="AJ507" s="496">
        <v>111.24202809204516</v>
      </c>
      <c r="AK507" s="496">
        <v>7.4710446428403552</v>
      </c>
      <c r="AL507" s="496">
        <v>-25.774608867230967</v>
      </c>
      <c r="AM507" s="496">
        <v>-29.461033980880487</v>
      </c>
      <c r="AN507" s="496">
        <v>99</v>
      </c>
      <c r="AO507" s="496">
        <v>99</v>
      </c>
      <c r="AP507" s="496">
        <v>99</v>
      </c>
      <c r="AQ507" s="496">
        <v>99</v>
      </c>
      <c r="AR507" s="496">
        <v>215.86503067484665</v>
      </c>
      <c r="AS507" s="496">
        <v>31.150441981570648</v>
      </c>
      <c r="AT507" s="496"/>
      <c r="AU507" s="496"/>
    </row>
    <row r="508" spans="1:47">
      <c r="A508" s="496">
        <v>13</v>
      </c>
      <c r="B508" s="496">
        <v>13</v>
      </c>
      <c r="C508" s="496">
        <v>2024</v>
      </c>
      <c r="D508" s="496">
        <v>99</v>
      </c>
      <c r="E508" s="496">
        <v>99</v>
      </c>
      <c r="F508" s="496">
        <v>99</v>
      </c>
      <c r="G508" s="496">
        <v>99</v>
      </c>
      <c r="H508" s="496">
        <v>99</v>
      </c>
      <c r="I508" s="496">
        <v>99</v>
      </c>
      <c r="J508" s="496">
        <v>999</v>
      </c>
      <c r="K508" s="496">
        <v>99</v>
      </c>
      <c r="L508" s="496">
        <v>99</v>
      </c>
      <c r="M508" s="496">
        <v>99</v>
      </c>
      <c r="N508" s="496">
        <v>350</v>
      </c>
      <c r="O508" s="496">
        <v>99</v>
      </c>
      <c r="P508" s="496">
        <v>9999</v>
      </c>
      <c r="Q508" s="496">
        <v>46</v>
      </c>
      <c r="R508" s="496">
        <v>93</v>
      </c>
      <c r="S508" s="496">
        <v>5.182795698924731</v>
      </c>
      <c r="T508" s="496">
        <v>8.10752688172043</v>
      </c>
      <c r="U508" s="496">
        <v>336.09032258064514</v>
      </c>
      <c r="V508" s="496">
        <v>33.333333333333343</v>
      </c>
      <c r="W508" s="496">
        <v>86.021505376344095</v>
      </c>
      <c r="X508" s="496">
        <v>0</v>
      </c>
      <c r="Y508" s="496">
        <v>6.9714944097030038</v>
      </c>
      <c r="Z508" s="496">
        <v>1.15419977919946</v>
      </c>
      <c r="AA508" s="496">
        <v>1.4916424201169756</v>
      </c>
      <c r="AB508" s="496">
        <v>12.129035798058622</v>
      </c>
      <c r="AC508" s="496">
        <v>12.562937227396032</v>
      </c>
      <c r="AD508" s="496">
        <v>45.700033663439754</v>
      </c>
      <c r="AE508" s="496">
        <v>5.7336621454993821</v>
      </c>
      <c r="AF508" s="496">
        <v>7.7809357067837617</v>
      </c>
      <c r="AG508" s="496">
        <v>758.12903225806429</v>
      </c>
      <c r="AH508" s="496">
        <v>0</v>
      </c>
      <c r="AI508" s="496">
        <v>35.483870967741943</v>
      </c>
      <c r="AJ508" s="496">
        <v>170.35044371312051</v>
      </c>
      <c r="AK508" s="496">
        <v>7.8657207450201092</v>
      </c>
      <c r="AL508" s="496">
        <v>-34.226759898656951</v>
      </c>
      <c r="AM508" s="496">
        <v>-37.642874265550191</v>
      </c>
      <c r="AN508" s="496">
        <v>99</v>
      </c>
      <c r="AO508" s="496">
        <v>99</v>
      </c>
      <c r="AP508" s="496">
        <v>99</v>
      </c>
      <c r="AQ508" s="496">
        <v>99</v>
      </c>
      <c r="AR508" s="496">
        <v>219.56989247311827</v>
      </c>
      <c r="AS508" s="496">
        <v>31.993103912565481</v>
      </c>
      <c r="AT508" s="496"/>
      <c r="AU508" s="496"/>
    </row>
    <row r="509" spans="1:47">
      <c r="A509" s="496">
        <v>13</v>
      </c>
      <c r="B509" s="496">
        <v>14</v>
      </c>
      <c r="C509" s="496">
        <v>2024</v>
      </c>
      <c r="D509" s="496">
        <v>99</v>
      </c>
      <c r="E509" s="496">
        <v>99</v>
      </c>
      <c r="F509" s="496">
        <v>99</v>
      </c>
      <c r="G509" s="496">
        <v>99</v>
      </c>
      <c r="H509" s="496">
        <v>99</v>
      </c>
      <c r="I509" s="496">
        <v>99</v>
      </c>
      <c r="J509" s="496">
        <v>999</v>
      </c>
      <c r="K509" s="496">
        <v>99</v>
      </c>
      <c r="L509" s="496">
        <v>99</v>
      </c>
      <c r="M509" s="496">
        <v>99</v>
      </c>
      <c r="N509" s="496">
        <v>375</v>
      </c>
      <c r="O509" s="496">
        <v>99</v>
      </c>
      <c r="P509" s="496">
        <v>9999</v>
      </c>
      <c r="Q509" s="496">
        <v>20</v>
      </c>
      <c r="R509" s="496">
        <v>41</v>
      </c>
      <c r="S509" s="496">
        <v>5.2195121951219514</v>
      </c>
      <c r="T509" s="496">
        <v>8.4634146341463392</v>
      </c>
      <c r="U509" s="496">
        <v>360.96585365853662</v>
      </c>
      <c r="V509" s="496">
        <v>24.390243902439025</v>
      </c>
      <c r="W509" s="496">
        <v>92.682926829268283</v>
      </c>
      <c r="X509" s="496">
        <v>100</v>
      </c>
      <c r="Y509" s="496">
        <v>6.2726899258138769</v>
      </c>
      <c r="Z509" s="496">
        <v>1.0002973977760912</v>
      </c>
      <c r="AA509" s="496">
        <v>1.768250630282137</v>
      </c>
      <c r="AB509" s="496">
        <v>10.187221463373389</v>
      </c>
      <c r="AC509" s="496">
        <v>9.4223008710562883</v>
      </c>
      <c r="AD509" s="496">
        <v>65.953359095290523</v>
      </c>
      <c r="AE509" s="496">
        <v>2.5277435265104806</v>
      </c>
      <c r="AF509" s="496">
        <v>3.6841970312037526</v>
      </c>
      <c r="AG509" s="496">
        <v>867.31707317073187</v>
      </c>
      <c r="AH509" s="496">
        <v>0</v>
      </c>
      <c r="AI509" s="496">
        <v>26.829268292682919</v>
      </c>
      <c r="AJ509" s="496">
        <v>189.67821776332812</v>
      </c>
      <c r="AK509" s="496">
        <v>8.6084766433824935</v>
      </c>
      <c r="AL509" s="496">
        <v>-27.459312036656179</v>
      </c>
      <c r="AM509" s="496">
        <v>-43.666298693924226</v>
      </c>
      <c r="AN509" s="496">
        <v>99</v>
      </c>
      <c r="AO509" s="496">
        <v>99</v>
      </c>
      <c r="AP509" s="496">
        <v>99</v>
      </c>
      <c r="AQ509" s="496">
        <v>99</v>
      </c>
      <c r="AR509" s="496">
        <v>224.75609756097563</v>
      </c>
      <c r="AS509" s="496">
        <v>31.980562076919671</v>
      </c>
      <c r="AT509" s="496"/>
      <c r="AU509" s="496"/>
    </row>
    <row r="510" spans="1:47">
      <c r="A510" s="496">
        <v>13</v>
      </c>
      <c r="B510" s="496">
        <v>15</v>
      </c>
      <c r="C510" s="496">
        <v>2024</v>
      </c>
      <c r="D510" s="496">
        <v>99</v>
      </c>
      <c r="E510" s="496">
        <v>99</v>
      </c>
      <c r="F510" s="496">
        <v>99</v>
      </c>
      <c r="G510" s="496">
        <v>99</v>
      </c>
      <c r="H510" s="496">
        <v>99</v>
      </c>
      <c r="I510" s="496">
        <v>99</v>
      </c>
      <c r="J510" s="496">
        <v>999</v>
      </c>
      <c r="K510" s="496">
        <v>99</v>
      </c>
      <c r="L510" s="496">
        <v>99</v>
      </c>
      <c r="M510" s="496">
        <v>99</v>
      </c>
      <c r="N510" s="496">
        <v>400</v>
      </c>
      <c r="O510" s="496">
        <v>99</v>
      </c>
      <c r="P510" s="496">
        <v>9999</v>
      </c>
      <c r="Q510" s="496">
        <v>19</v>
      </c>
      <c r="R510" s="496">
        <v>30</v>
      </c>
      <c r="S510" s="496">
        <v>5.8</v>
      </c>
      <c r="T510" s="496">
        <v>9.4</v>
      </c>
      <c r="U510" s="496">
        <v>387.01</v>
      </c>
      <c r="V510" s="496">
        <v>43.333333333333343</v>
      </c>
      <c r="W510" s="496">
        <v>100</v>
      </c>
      <c r="X510" s="496">
        <v>100</v>
      </c>
      <c r="Y510" s="496">
        <v>7.8587255115986512</v>
      </c>
      <c r="Z510" s="496">
        <v>1.0770329614269005</v>
      </c>
      <c r="AA510" s="496">
        <v>1.4742229591663965</v>
      </c>
      <c r="AB510" s="496">
        <v>6.4035111764232973</v>
      </c>
      <c r="AC510" s="496">
        <v>39.957946635438873</v>
      </c>
      <c r="AD510" s="496">
        <v>36.528835571652742</v>
      </c>
      <c r="AE510" s="496">
        <v>1.8495684340320593</v>
      </c>
      <c r="AF510" s="496">
        <v>2.89025600633699</v>
      </c>
      <c r="AG510" s="496">
        <v>848.4</v>
      </c>
      <c r="AH510" s="496">
        <v>0</v>
      </c>
      <c r="AI510" s="496">
        <v>36.666666666666657</v>
      </c>
      <c r="AJ510" s="496">
        <v>186.48388670338275</v>
      </c>
      <c r="AK510" s="496">
        <v>15.38419535920662</v>
      </c>
      <c r="AL510" s="496">
        <v>-9.2972897679304225</v>
      </c>
      <c r="AM510" s="496">
        <v>-58.860052917624856</v>
      </c>
      <c r="AN510" s="496">
        <v>99</v>
      </c>
      <c r="AO510" s="496">
        <v>99</v>
      </c>
      <c r="AP510" s="496">
        <v>99</v>
      </c>
      <c r="AQ510" s="496">
        <v>99</v>
      </c>
      <c r="AR510" s="496">
        <v>225.73333333333329</v>
      </c>
      <c r="AS510" s="496">
        <v>33.784173764043842</v>
      </c>
      <c r="AT510" s="496"/>
      <c r="AU510" s="496"/>
    </row>
    <row r="511" spans="1:47">
      <c r="A511" s="496">
        <v>13</v>
      </c>
      <c r="B511" s="496">
        <v>16</v>
      </c>
      <c r="C511" s="496">
        <v>2024</v>
      </c>
      <c r="D511" s="496">
        <v>99</v>
      </c>
      <c r="E511" s="496">
        <v>99</v>
      </c>
      <c r="F511" s="496">
        <v>99</v>
      </c>
      <c r="G511" s="496">
        <v>99</v>
      </c>
      <c r="H511" s="496">
        <v>99</v>
      </c>
      <c r="I511" s="496">
        <v>99</v>
      </c>
      <c r="J511" s="496">
        <v>999</v>
      </c>
      <c r="K511" s="496">
        <v>99</v>
      </c>
      <c r="L511" s="496">
        <v>99</v>
      </c>
      <c r="M511" s="496">
        <v>99</v>
      </c>
      <c r="N511" s="496">
        <v>425</v>
      </c>
      <c r="O511" s="496">
        <v>99</v>
      </c>
      <c r="P511" s="496">
        <v>9999</v>
      </c>
      <c r="Q511" s="496">
        <v>7</v>
      </c>
      <c r="R511" s="496">
        <v>7</v>
      </c>
      <c r="S511" s="496">
        <v>6.4285714285714306</v>
      </c>
      <c r="T511" s="496">
        <v>9.2857142857142883</v>
      </c>
      <c r="U511" s="496">
        <v>408.97142857142848</v>
      </c>
      <c r="V511" s="496">
        <v>71.428571428571445</v>
      </c>
      <c r="W511" s="496">
        <v>100</v>
      </c>
      <c r="X511" s="496">
        <v>100</v>
      </c>
      <c r="Y511" s="496">
        <v>5.4402505944682069</v>
      </c>
      <c r="Z511" s="496">
        <v>1.1780301787479002</v>
      </c>
      <c r="AA511" s="496">
        <v>1.2777531299998741</v>
      </c>
      <c r="AB511" s="496">
        <v>91.583551357753123</v>
      </c>
      <c r="AC511" s="496">
        <v>-25.365989239600943</v>
      </c>
      <c r="AD511" s="496">
        <v>-36.607014756898792</v>
      </c>
      <c r="AE511" s="496">
        <v>0.43156596794081392</v>
      </c>
      <c r="AF511" s="496">
        <v>0.71266245445350551</v>
      </c>
      <c r="AG511" s="496">
        <v>968</v>
      </c>
      <c r="AH511" s="496">
        <v>0</v>
      </c>
      <c r="AI511" s="496">
        <v>57.142857142857153</v>
      </c>
      <c r="AJ511" s="496">
        <v>227.61182495016129</v>
      </c>
      <c r="AK511" s="496">
        <v>7.152863272005823E-2</v>
      </c>
      <c r="AL511" s="496">
        <v>25.640747894149602</v>
      </c>
      <c r="AM511" s="496">
        <v>-20.245770959831987</v>
      </c>
      <c r="AN511" s="496">
        <v>99</v>
      </c>
      <c r="AO511" s="496">
        <v>99</v>
      </c>
      <c r="AP511" s="496">
        <v>99</v>
      </c>
      <c r="AQ511" s="496">
        <v>99</v>
      </c>
      <c r="AR511" s="496">
        <v>226.71428571428575</v>
      </c>
      <c r="AS511" s="496">
        <v>35.237526252731342</v>
      </c>
      <c r="AT511" s="496"/>
      <c r="AU511" s="496"/>
    </row>
    <row r="512" spans="1:47">
      <c r="A512" s="496">
        <v>13</v>
      </c>
      <c r="B512" s="496">
        <v>17</v>
      </c>
      <c r="C512" s="496">
        <v>2024</v>
      </c>
      <c r="D512" s="496">
        <v>99</v>
      </c>
      <c r="E512" s="496">
        <v>99</v>
      </c>
      <c r="F512" s="496">
        <v>99</v>
      </c>
      <c r="G512" s="496">
        <v>99</v>
      </c>
      <c r="H512" s="496">
        <v>99</v>
      </c>
      <c r="I512" s="496">
        <v>99</v>
      </c>
      <c r="J512" s="496">
        <v>999</v>
      </c>
      <c r="K512" s="496">
        <v>99</v>
      </c>
      <c r="L512" s="496">
        <v>99</v>
      </c>
      <c r="M512" s="496">
        <v>99</v>
      </c>
      <c r="N512" s="496">
        <v>450</v>
      </c>
      <c r="O512" s="496">
        <v>99</v>
      </c>
      <c r="P512" s="496">
        <v>9999</v>
      </c>
      <c r="Q512" s="496">
        <v>5</v>
      </c>
      <c r="R512" s="496">
        <v>6</v>
      </c>
      <c r="S512" s="496">
        <v>6.8333333333333313</v>
      </c>
      <c r="T512" s="496">
        <v>9.3333333333333357</v>
      </c>
      <c r="U512" s="496">
        <v>432.76666666666654</v>
      </c>
      <c r="V512" s="496">
        <v>100</v>
      </c>
      <c r="W512" s="496">
        <v>100</v>
      </c>
      <c r="X512" s="496">
        <v>100</v>
      </c>
      <c r="Y512" s="496">
        <v>4.9654360891586702</v>
      </c>
      <c r="Z512" s="496">
        <v>0.89752746785575388</v>
      </c>
      <c r="AA512" s="496">
        <v>1.7950549357114975</v>
      </c>
      <c r="AB512" s="496">
        <v>79.158230096438302</v>
      </c>
      <c r="AC512" s="496">
        <v>-17.078232320014472</v>
      </c>
      <c r="AD512" s="496">
        <v>-17.241379310345</v>
      </c>
      <c r="AE512" s="496">
        <v>0.36991368680641185</v>
      </c>
      <c r="AF512" s="496">
        <v>0.64639490332331051</v>
      </c>
      <c r="AG512" s="496">
        <v>744.33333333333348</v>
      </c>
      <c r="AH512" s="496">
        <v>0</v>
      </c>
      <c r="AI512" s="496">
        <v>50</v>
      </c>
      <c r="AJ512" s="496">
        <v>148.32584250748587</v>
      </c>
      <c r="AK512" s="496">
        <v>-3.3023951049891509</v>
      </c>
      <c r="AL512" s="496">
        <v>16.609095970747738</v>
      </c>
      <c r="AM512" s="496">
        <v>-41.522739926869576</v>
      </c>
      <c r="AN512" s="496">
        <v>99</v>
      </c>
      <c r="AO512" s="496">
        <v>99</v>
      </c>
      <c r="AP512" s="496">
        <v>99</v>
      </c>
      <c r="AQ512" s="496">
        <v>99</v>
      </c>
      <c r="AR512" s="496">
        <v>231.8333333333334</v>
      </c>
      <c r="AS512" s="496">
        <v>34.908278828322011</v>
      </c>
      <c r="AT512" s="496"/>
      <c r="AU512" s="496"/>
    </row>
    <row r="513" spans="1:47">
      <c r="A513" s="496">
        <v>13</v>
      </c>
      <c r="B513" s="496">
        <v>18</v>
      </c>
      <c r="C513" s="496">
        <v>2024</v>
      </c>
      <c r="D513" s="496">
        <v>99</v>
      </c>
      <c r="E513" s="496">
        <v>99</v>
      </c>
      <c r="F513" s="496">
        <v>99</v>
      </c>
      <c r="G513" s="496">
        <v>99</v>
      </c>
      <c r="H513" s="496">
        <v>99</v>
      </c>
      <c r="I513" s="496">
        <v>99</v>
      </c>
      <c r="J513" s="496">
        <v>999</v>
      </c>
      <c r="K513" s="496">
        <v>99</v>
      </c>
      <c r="L513" s="496">
        <v>99</v>
      </c>
      <c r="M513" s="496">
        <v>99</v>
      </c>
      <c r="N513" s="496">
        <v>475</v>
      </c>
      <c r="O513" s="496">
        <v>99</v>
      </c>
      <c r="P513" s="496">
        <v>9999</v>
      </c>
      <c r="Q513" s="496">
        <v>2</v>
      </c>
      <c r="R513" s="496">
        <v>2</v>
      </c>
      <c r="S513" s="496">
        <v>8</v>
      </c>
      <c r="T513" s="496">
        <v>10</v>
      </c>
      <c r="U513" s="496">
        <v>464.25</v>
      </c>
      <c r="V513" s="496">
        <v>100</v>
      </c>
      <c r="W513" s="496">
        <v>100</v>
      </c>
      <c r="X513" s="496">
        <v>100</v>
      </c>
      <c r="Y513" s="496">
        <v>7.5500000000001553</v>
      </c>
      <c r="Z513" s="496">
        <v>1</v>
      </c>
      <c r="AA513" s="496">
        <v>3</v>
      </c>
      <c r="AB513" s="496">
        <v>-100.00000000000038</v>
      </c>
      <c r="AC513" s="496">
        <v>100.00000000000038</v>
      </c>
      <c r="AD513" s="496">
        <v>-100</v>
      </c>
      <c r="AE513" s="496">
        <v>0.12330456226880392</v>
      </c>
      <c r="AF513" s="496">
        <v>0.23113982428394581</v>
      </c>
      <c r="AG513" s="496">
        <v>678</v>
      </c>
      <c r="AH513" s="496">
        <v>0</v>
      </c>
      <c r="AI513" s="496">
        <v>100</v>
      </c>
      <c r="AJ513" s="496">
        <v>0</v>
      </c>
      <c r="AK513" s="496"/>
      <c r="AL513" s="496"/>
      <c r="AM513" s="496"/>
      <c r="AN513" s="496">
        <v>99</v>
      </c>
      <c r="AO513" s="496">
        <v>99</v>
      </c>
      <c r="AP513" s="496">
        <v>99</v>
      </c>
      <c r="AQ513" s="496">
        <v>99</v>
      </c>
      <c r="AR513" s="496">
        <v>225</v>
      </c>
      <c r="AS513" s="496">
        <v>40.954892018713991</v>
      </c>
      <c r="AT513" s="496"/>
      <c r="AU513" s="496"/>
    </row>
    <row r="514" spans="1:47">
      <c r="A514" s="496">
        <v>13</v>
      </c>
      <c r="B514" s="496">
        <v>19</v>
      </c>
      <c r="C514" s="496">
        <v>2024</v>
      </c>
      <c r="D514" s="496">
        <v>99</v>
      </c>
      <c r="E514" s="496">
        <v>99</v>
      </c>
      <c r="F514" s="496">
        <v>99</v>
      </c>
      <c r="G514" s="496">
        <v>99</v>
      </c>
      <c r="H514" s="496">
        <v>99</v>
      </c>
      <c r="I514" s="496">
        <v>99</v>
      </c>
      <c r="J514" s="496">
        <v>999</v>
      </c>
      <c r="K514" s="496">
        <v>99</v>
      </c>
      <c r="L514" s="496">
        <v>99</v>
      </c>
      <c r="M514" s="496">
        <v>99</v>
      </c>
      <c r="N514" s="496">
        <v>500</v>
      </c>
      <c r="O514" s="496">
        <v>99</v>
      </c>
      <c r="P514" s="496">
        <v>9999</v>
      </c>
      <c r="Q514" s="496">
        <v>2</v>
      </c>
      <c r="R514" s="496">
        <v>3</v>
      </c>
      <c r="S514" s="496">
        <v>7.6666666666666687</v>
      </c>
      <c r="T514" s="496">
        <v>11</v>
      </c>
      <c r="U514" s="496">
        <v>486.2</v>
      </c>
      <c r="V514" s="496">
        <v>100</v>
      </c>
      <c r="W514" s="496">
        <v>100</v>
      </c>
      <c r="X514" s="496">
        <v>100</v>
      </c>
      <c r="Y514" s="496">
        <v>3.766519171150799</v>
      </c>
      <c r="Z514" s="496">
        <v>0.47140452079101841</v>
      </c>
      <c r="AA514" s="496">
        <v>2.1602468994692874</v>
      </c>
      <c r="AB514" s="496">
        <v>-30.037570459334567</v>
      </c>
      <c r="AC514" s="496">
        <v>-52.437882027583825</v>
      </c>
      <c r="AD514" s="496">
        <v>-65.465367070800539</v>
      </c>
      <c r="AE514" s="496">
        <v>0.18495684340320592</v>
      </c>
      <c r="AF514" s="496">
        <v>0.36310236693652487</v>
      </c>
      <c r="AG514" s="496">
        <v>788.66666666666652</v>
      </c>
      <c r="AH514" s="496">
        <v>0</v>
      </c>
      <c r="AI514" s="496">
        <v>100</v>
      </c>
      <c r="AJ514" s="496">
        <v>156.50630090262285</v>
      </c>
      <c r="AK514" s="496">
        <v>67.584533533495915</v>
      </c>
      <c r="AL514" s="496">
        <v>-98.198050606196063</v>
      </c>
      <c r="AM514" s="496">
        <v>50.000000000001869</v>
      </c>
      <c r="AN514" s="496">
        <v>99</v>
      </c>
      <c r="AO514" s="496">
        <v>99</v>
      </c>
      <c r="AP514" s="496">
        <v>99</v>
      </c>
      <c r="AQ514" s="496">
        <v>99</v>
      </c>
      <c r="AR514" s="496">
        <v>234</v>
      </c>
      <c r="AS514" s="496">
        <v>38.056474405385394</v>
      </c>
      <c r="AT514" s="496"/>
      <c r="AU514" s="496"/>
    </row>
    <row r="515" spans="1:47">
      <c r="A515" s="496">
        <v>13</v>
      </c>
      <c r="B515" s="496">
        <v>20</v>
      </c>
      <c r="C515" s="496">
        <v>2024</v>
      </c>
      <c r="D515" s="496">
        <v>99</v>
      </c>
      <c r="E515" s="496">
        <v>99</v>
      </c>
      <c r="F515" s="496">
        <v>99</v>
      </c>
      <c r="G515" s="496">
        <v>99</v>
      </c>
      <c r="H515" s="496">
        <v>99</v>
      </c>
      <c r="I515" s="496">
        <v>99</v>
      </c>
      <c r="J515" s="496">
        <v>999</v>
      </c>
      <c r="K515" s="496">
        <v>99</v>
      </c>
      <c r="L515" s="496">
        <v>99</v>
      </c>
      <c r="M515" s="496">
        <v>99</v>
      </c>
      <c r="N515" s="496">
        <v>525</v>
      </c>
      <c r="O515" s="496">
        <v>99</v>
      </c>
      <c r="P515" s="496">
        <v>9999</v>
      </c>
      <c r="Q515" s="496">
        <v>1</v>
      </c>
      <c r="R515" s="496">
        <v>1</v>
      </c>
      <c r="S515" s="496">
        <v>8</v>
      </c>
      <c r="T515" s="496">
        <v>13</v>
      </c>
      <c r="U515" s="496">
        <v>515.70000000000005</v>
      </c>
      <c r="V515" s="496">
        <v>100</v>
      </c>
      <c r="W515" s="496">
        <v>100</v>
      </c>
      <c r="X515" s="496">
        <v>100</v>
      </c>
      <c r="Y515" s="496">
        <v>0</v>
      </c>
      <c r="Z515" s="496">
        <v>0</v>
      </c>
      <c r="AA515" s="496">
        <v>0</v>
      </c>
      <c r="AB515" s="496"/>
      <c r="AC515" s="496"/>
      <c r="AD515" s="496"/>
      <c r="AE515" s="496">
        <v>6.1652281134401958E-2</v>
      </c>
      <c r="AF515" s="496">
        <v>0.12837782162975858</v>
      </c>
      <c r="AG515" s="496">
        <v>678</v>
      </c>
      <c r="AH515" s="496">
        <v>0</v>
      </c>
      <c r="AI515" s="496">
        <v>100</v>
      </c>
      <c r="AJ515" s="496">
        <v>0</v>
      </c>
      <c r="AK515" s="496"/>
      <c r="AL515" s="496"/>
      <c r="AM515" s="496"/>
      <c r="AN515" s="496">
        <v>99</v>
      </c>
      <c r="AO515" s="496">
        <v>99</v>
      </c>
      <c r="AP515" s="496">
        <v>99</v>
      </c>
      <c r="AQ515" s="496">
        <v>99</v>
      </c>
      <c r="AR515" s="496">
        <v>232</v>
      </c>
      <c r="AS515" s="496">
        <v>41.322419943417117</v>
      </c>
      <c r="AT515" s="496"/>
      <c r="AU515" s="496"/>
    </row>
    <row r="516" spans="1:47">
      <c r="A516" s="496">
        <v>13</v>
      </c>
      <c r="B516" s="496">
        <v>21</v>
      </c>
      <c r="C516" s="496">
        <v>2024</v>
      </c>
      <c r="D516" s="496">
        <v>99</v>
      </c>
      <c r="E516" s="496">
        <v>99</v>
      </c>
      <c r="F516" s="496">
        <v>99</v>
      </c>
      <c r="G516" s="496">
        <v>99</v>
      </c>
      <c r="H516" s="496">
        <v>99</v>
      </c>
      <c r="I516" s="496">
        <v>99</v>
      </c>
      <c r="J516" s="496">
        <v>999</v>
      </c>
      <c r="K516" s="496">
        <v>99</v>
      </c>
      <c r="L516" s="496">
        <v>99</v>
      </c>
      <c r="M516" s="496">
        <v>99</v>
      </c>
      <c r="N516" s="496">
        <v>550</v>
      </c>
      <c r="O516" s="496">
        <v>99</v>
      </c>
      <c r="P516" s="496">
        <v>9999</v>
      </c>
      <c r="Q516" s="496"/>
      <c r="R516" s="496"/>
      <c r="S516" s="496"/>
      <c r="T516" s="496"/>
      <c r="U516" s="496"/>
      <c r="V516" s="496"/>
      <c r="W516" s="496"/>
      <c r="X516" s="496"/>
      <c r="Y516" s="496"/>
      <c r="Z516" s="496"/>
      <c r="AA516" s="496"/>
      <c r="AB516" s="496"/>
      <c r="AC516" s="496"/>
      <c r="AD516" s="496"/>
      <c r="AE516" s="496"/>
      <c r="AF516" s="496"/>
      <c r="AG516" s="496"/>
      <c r="AH516" s="496"/>
      <c r="AI516" s="496"/>
      <c r="AJ516" s="496"/>
      <c r="AK516" s="496"/>
      <c r="AL516" s="496"/>
      <c r="AM516" s="496"/>
      <c r="AN516" s="496">
        <v>99</v>
      </c>
      <c r="AO516" s="496">
        <v>99</v>
      </c>
      <c r="AP516" s="496">
        <v>99</v>
      </c>
      <c r="AQ516" s="496">
        <v>99</v>
      </c>
      <c r="AR516" s="496"/>
      <c r="AS516" s="496"/>
      <c r="AT516" s="496"/>
      <c r="AU516" s="496"/>
    </row>
    <row r="517" spans="1:47">
      <c r="A517" s="496">
        <v>13</v>
      </c>
      <c r="B517" s="496">
        <v>22</v>
      </c>
      <c r="C517" s="496">
        <v>2024</v>
      </c>
      <c r="D517" s="496">
        <v>99</v>
      </c>
      <c r="E517" s="496">
        <v>99</v>
      </c>
      <c r="F517" s="496">
        <v>99</v>
      </c>
      <c r="G517" s="496">
        <v>99</v>
      </c>
      <c r="H517" s="496">
        <v>99</v>
      </c>
      <c r="I517" s="496">
        <v>99</v>
      </c>
      <c r="J517" s="496">
        <v>999</v>
      </c>
      <c r="K517" s="496">
        <v>99</v>
      </c>
      <c r="L517" s="496">
        <v>99</v>
      </c>
      <c r="M517" s="496">
        <v>99</v>
      </c>
      <c r="N517" s="496">
        <v>575</v>
      </c>
      <c r="O517" s="496">
        <v>99</v>
      </c>
      <c r="P517" s="496">
        <v>9999</v>
      </c>
      <c r="Q517" s="496">
        <v>2</v>
      </c>
      <c r="R517" s="496">
        <v>2</v>
      </c>
      <c r="S517" s="496">
        <v>8.5</v>
      </c>
      <c r="T517" s="496">
        <v>13.5</v>
      </c>
      <c r="U517" s="496">
        <v>588.6</v>
      </c>
      <c r="V517" s="496">
        <v>100</v>
      </c>
      <c r="W517" s="496">
        <v>100</v>
      </c>
      <c r="X517" s="496">
        <v>100</v>
      </c>
      <c r="Y517" s="496">
        <v>13.5</v>
      </c>
      <c r="Z517" s="496">
        <v>0.5</v>
      </c>
      <c r="AA517" s="496">
        <v>0.5</v>
      </c>
      <c r="AB517" s="496">
        <v>100</v>
      </c>
      <c r="AC517" s="496">
        <v>-100</v>
      </c>
      <c r="AD517" s="496">
        <v>-100</v>
      </c>
      <c r="AE517" s="496">
        <v>0.12330456226880392</v>
      </c>
      <c r="AF517" s="496">
        <v>0.2930509436155746</v>
      </c>
      <c r="AG517" s="496">
        <v>678</v>
      </c>
      <c r="AH517" s="496">
        <v>0</v>
      </c>
      <c r="AI517" s="496">
        <v>50</v>
      </c>
      <c r="AJ517" s="496">
        <v>0</v>
      </c>
      <c r="AK517" s="496"/>
      <c r="AL517" s="496"/>
      <c r="AM517" s="496"/>
      <c r="AN517" s="496">
        <v>99</v>
      </c>
      <c r="AO517" s="496">
        <v>99</v>
      </c>
      <c r="AP517" s="496">
        <v>99</v>
      </c>
      <c r="AQ517" s="496">
        <v>99</v>
      </c>
      <c r="AR517" s="496">
        <v>246</v>
      </c>
      <c r="AS517" s="496">
        <v>39.533399068023925</v>
      </c>
      <c r="AT517" s="496"/>
      <c r="AU517" s="496"/>
    </row>
    <row r="518" spans="1:47">
      <c r="A518" s="496">
        <v>13</v>
      </c>
      <c r="B518" s="496">
        <v>23</v>
      </c>
      <c r="C518" s="496">
        <v>2023</v>
      </c>
      <c r="D518" s="496">
        <v>99</v>
      </c>
      <c r="E518" s="496">
        <v>99</v>
      </c>
      <c r="F518" s="496">
        <v>99</v>
      </c>
      <c r="G518" s="496">
        <v>99</v>
      </c>
      <c r="H518" s="496">
        <v>99</v>
      </c>
      <c r="I518" s="496">
        <v>99</v>
      </c>
      <c r="J518" s="496">
        <v>999</v>
      </c>
      <c r="K518" s="496">
        <v>99</v>
      </c>
      <c r="L518" s="496">
        <v>99</v>
      </c>
      <c r="M518" s="496">
        <v>99</v>
      </c>
      <c r="N518" s="496">
        <v>50</v>
      </c>
      <c r="O518" s="496">
        <v>99</v>
      </c>
      <c r="P518" s="496">
        <v>9999</v>
      </c>
      <c r="Q518" s="496"/>
      <c r="R518" s="496"/>
      <c r="S518" s="496"/>
      <c r="T518" s="496"/>
      <c r="U518" s="496"/>
      <c r="V518" s="496"/>
      <c r="W518" s="496"/>
      <c r="X518" s="496"/>
      <c r="Y518" s="496"/>
      <c r="Z518" s="496"/>
      <c r="AA518" s="496"/>
      <c r="AB518" s="496"/>
      <c r="AC518" s="496"/>
      <c r="AD518" s="496"/>
      <c r="AE518" s="496"/>
      <c r="AF518" s="496"/>
      <c r="AG518" s="496"/>
      <c r="AH518" s="496"/>
      <c r="AI518" s="496"/>
      <c r="AJ518" s="496"/>
      <c r="AK518" s="496"/>
      <c r="AL518" s="496"/>
      <c r="AM518" s="496"/>
      <c r="AN518" s="496">
        <v>99</v>
      </c>
      <c r="AO518" s="496">
        <v>99</v>
      </c>
      <c r="AP518" s="496">
        <v>99</v>
      </c>
      <c r="AQ518" s="496">
        <v>99</v>
      </c>
      <c r="AR518" s="496"/>
      <c r="AS518" s="496"/>
      <c r="AT518" s="496"/>
      <c r="AU518" s="496"/>
    </row>
    <row r="519" spans="1:47">
      <c r="A519" s="496">
        <v>13</v>
      </c>
      <c r="B519" s="496">
        <v>24</v>
      </c>
      <c r="C519" s="496">
        <v>2023</v>
      </c>
      <c r="D519" s="496">
        <v>99</v>
      </c>
      <c r="E519" s="496">
        <v>99</v>
      </c>
      <c r="F519" s="496">
        <v>99</v>
      </c>
      <c r="G519" s="496">
        <v>99</v>
      </c>
      <c r="H519" s="496">
        <v>99</v>
      </c>
      <c r="I519" s="496">
        <v>99</v>
      </c>
      <c r="J519" s="496">
        <v>999</v>
      </c>
      <c r="K519" s="496">
        <v>99</v>
      </c>
      <c r="L519" s="496">
        <v>99</v>
      </c>
      <c r="M519" s="496">
        <v>99</v>
      </c>
      <c r="N519" s="496">
        <v>75</v>
      </c>
      <c r="O519" s="496">
        <v>99</v>
      </c>
      <c r="P519" s="496">
        <v>9999</v>
      </c>
      <c r="Q519" s="496"/>
      <c r="R519" s="496"/>
      <c r="S519" s="496"/>
      <c r="T519" s="496"/>
      <c r="U519" s="496"/>
      <c r="V519" s="496"/>
      <c r="W519" s="496"/>
      <c r="X519" s="496"/>
      <c r="Y519" s="496"/>
      <c r="Z519" s="496"/>
      <c r="AA519" s="496"/>
      <c r="AB519" s="496"/>
      <c r="AC519" s="496"/>
      <c r="AD519" s="496"/>
      <c r="AE519" s="496"/>
      <c r="AF519" s="496"/>
      <c r="AG519" s="496"/>
      <c r="AH519" s="496"/>
      <c r="AI519" s="496"/>
      <c r="AJ519" s="496"/>
      <c r="AK519" s="496"/>
      <c r="AL519" s="496"/>
      <c r="AM519" s="496"/>
      <c r="AN519" s="496">
        <v>99</v>
      </c>
      <c r="AO519" s="496">
        <v>99</v>
      </c>
      <c r="AP519" s="496">
        <v>99</v>
      </c>
      <c r="AQ519" s="496">
        <v>99</v>
      </c>
      <c r="AR519" s="496"/>
      <c r="AS519" s="496"/>
      <c r="AT519" s="496"/>
      <c r="AU519" s="496"/>
    </row>
    <row r="520" spans="1:47">
      <c r="A520" s="496">
        <v>13</v>
      </c>
      <c r="B520" s="496">
        <v>25</v>
      </c>
      <c r="C520" s="496">
        <v>2023</v>
      </c>
      <c r="D520" s="496">
        <v>99</v>
      </c>
      <c r="E520" s="496">
        <v>99</v>
      </c>
      <c r="F520" s="496">
        <v>99</v>
      </c>
      <c r="G520" s="496">
        <v>99</v>
      </c>
      <c r="H520" s="496">
        <v>99</v>
      </c>
      <c r="I520" s="496">
        <v>99</v>
      </c>
      <c r="J520" s="496">
        <v>999</v>
      </c>
      <c r="K520" s="496">
        <v>99</v>
      </c>
      <c r="L520" s="496">
        <v>99</v>
      </c>
      <c r="M520" s="496">
        <v>99</v>
      </c>
      <c r="N520" s="496">
        <v>100</v>
      </c>
      <c r="O520" s="496">
        <v>99</v>
      </c>
      <c r="P520" s="496">
        <v>9999</v>
      </c>
      <c r="Q520" s="496">
        <v>7</v>
      </c>
      <c r="R520" s="496">
        <v>9</v>
      </c>
      <c r="S520" s="496">
        <v>3.8888888888888888</v>
      </c>
      <c r="T520" s="496">
        <v>4.3333333333333321</v>
      </c>
      <c r="U520" s="496">
        <v>89.544444444444451</v>
      </c>
      <c r="V520" s="496">
        <v>0</v>
      </c>
      <c r="W520" s="496">
        <v>0</v>
      </c>
      <c r="X520" s="496">
        <v>0</v>
      </c>
      <c r="Y520" s="496">
        <v>6.2341552240880302</v>
      </c>
      <c r="Z520" s="496">
        <v>0.73702773119009102</v>
      </c>
      <c r="AA520" s="496">
        <v>1.0540925533894612</v>
      </c>
      <c r="AB520" s="496">
        <v>-3.2780333783327431</v>
      </c>
      <c r="AC520" s="496">
        <v>21.079071705091035</v>
      </c>
      <c r="AD520" s="496">
        <v>4.7673129462280786</v>
      </c>
      <c r="AE520" s="496">
        <v>0.52478134110787156</v>
      </c>
      <c r="AF520" s="496">
        <v>0.18552683497527311</v>
      </c>
      <c r="AG520" s="496">
        <v>465.5555555555556</v>
      </c>
      <c r="AH520" s="496">
        <v>0</v>
      </c>
      <c r="AI520" s="496">
        <v>77.777777777777771</v>
      </c>
      <c r="AJ520" s="496">
        <v>158.12450165831783</v>
      </c>
      <c r="AK520" s="496">
        <v>22.256401858104745</v>
      </c>
      <c r="AL520" s="496">
        <v>43.219319688833657</v>
      </c>
      <c r="AM520" s="496">
        <v>-41.419870802765253</v>
      </c>
      <c r="AN520" s="496">
        <v>99</v>
      </c>
      <c r="AO520" s="496">
        <v>99</v>
      </c>
      <c r="AP520" s="496">
        <v>99</v>
      </c>
      <c r="AQ520" s="496">
        <v>99</v>
      </c>
      <c r="AR520" s="496">
        <v>152.88888888888891</v>
      </c>
      <c r="AS520" s="496">
        <v>25.124049279181648</v>
      </c>
      <c r="AT520" s="496"/>
      <c r="AU520" s="496"/>
    </row>
    <row r="521" spans="1:47">
      <c r="A521" s="496">
        <v>13</v>
      </c>
      <c r="B521" s="496">
        <v>26</v>
      </c>
      <c r="C521" s="496">
        <v>2023</v>
      </c>
      <c r="D521" s="496">
        <v>99</v>
      </c>
      <c r="E521" s="496">
        <v>99</v>
      </c>
      <c r="F521" s="496">
        <v>99</v>
      </c>
      <c r="G521" s="496">
        <v>99</v>
      </c>
      <c r="H521" s="496">
        <v>99</v>
      </c>
      <c r="I521" s="496">
        <v>99</v>
      </c>
      <c r="J521" s="496">
        <v>999</v>
      </c>
      <c r="K521" s="496">
        <v>99</v>
      </c>
      <c r="L521" s="496">
        <v>99</v>
      </c>
      <c r="M521" s="496">
        <v>99</v>
      </c>
      <c r="N521" s="496">
        <v>125</v>
      </c>
      <c r="O521" s="496">
        <v>99</v>
      </c>
      <c r="P521" s="496">
        <v>9999</v>
      </c>
      <c r="Q521" s="496">
        <v>25</v>
      </c>
      <c r="R521" s="496">
        <v>40</v>
      </c>
      <c r="S521" s="496">
        <v>4</v>
      </c>
      <c r="T521" s="496">
        <v>5.65</v>
      </c>
      <c r="U521" s="496">
        <v>113.75749999999999</v>
      </c>
      <c r="V521" s="496">
        <v>5</v>
      </c>
      <c r="W521" s="496">
        <v>30</v>
      </c>
      <c r="X521" s="496">
        <v>0</v>
      </c>
      <c r="Y521" s="496">
        <v>7.0490739640038553</v>
      </c>
      <c r="Z521" s="496">
        <v>1.0954451150103319</v>
      </c>
      <c r="AA521" s="496">
        <v>1.7399712641305312</v>
      </c>
      <c r="AB521" s="496">
        <v>-12.820722615459236</v>
      </c>
      <c r="AC521" s="496">
        <v>27.436395686618756</v>
      </c>
      <c r="AD521" s="496">
        <v>56.399566423517889</v>
      </c>
      <c r="AE521" s="496">
        <v>2.3323615160349842</v>
      </c>
      <c r="AF521" s="496">
        <v>1.0475279280158638</v>
      </c>
      <c r="AG521" s="496">
        <v>541.67499999999995</v>
      </c>
      <c r="AH521" s="496">
        <v>0</v>
      </c>
      <c r="AI521" s="496">
        <v>72.5</v>
      </c>
      <c r="AJ521" s="496">
        <v>174.75302393664037</v>
      </c>
      <c r="AK521" s="496">
        <v>2.9136075955451086</v>
      </c>
      <c r="AL521" s="496">
        <v>3.2842458417793607</v>
      </c>
      <c r="AM521" s="496">
        <v>-31.499378831479955</v>
      </c>
      <c r="AN521" s="496">
        <v>99</v>
      </c>
      <c r="AO521" s="496">
        <v>99</v>
      </c>
      <c r="AP521" s="496">
        <v>99</v>
      </c>
      <c r="AQ521" s="496">
        <v>99</v>
      </c>
      <c r="AR521" s="496">
        <v>162.875</v>
      </c>
      <c r="AS521" s="496">
        <v>26.599503345486699</v>
      </c>
      <c r="AT521" s="496"/>
      <c r="AU521" s="496"/>
    </row>
    <row r="522" spans="1:47">
      <c r="A522" s="496">
        <v>13</v>
      </c>
      <c r="B522" s="496">
        <v>27</v>
      </c>
      <c r="C522" s="496">
        <v>2023</v>
      </c>
      <c r="D522" s="496">
        <v>99</v>
      </c>
      <c r="E522" s="496">
        <v>99</v>
      </c>
      <c r="F522" s="496">
        <v>99</v>
      </c>
      <c r="G522" s="496">
        <v>99</v>
      </c>
      <c r="H522" s="496">
        <v>99</v>
      </c>
      <c r="I522" s="496">
        <v>99</v>
      </c>
      <c r="J522" s="496">
        <v>999</v>
      </c>
      <c r="K522" s="496">
        <v>99</v>
      </c>
      <c r="L522" s="496">
        <v>99</v>
      </c>
      <c r="M522" s="496">
        <v>99</v>
      </c>
      <c r="N522" s="496">
        <v>150</v>
      </c>
      <c r="O522" s="496">
        <v>99</v>
      </c>
      <c r="P522" s="496">
        <v>9999</v>
      </c>
      <c r="Q522" s="496">
        <v>43</v>
      </c>
      <c r="R522" s="496">
        <v>81</v>
      </c>
      <c r="S522" s="496">
        <v>3.7037037037037042</v>
      </c>
      <c r="T522" s="496">
        <v>5.6543209876543203</v>
      </c>
      <c r="U522" s="496">
        <v>137.60123456790123</v>
      </c>
      <c r="V522" s="496">
        <v>4.9382716049382722</v>
      </c>
      <c r="W522" s="496">
        <v>29.629629629629633</v>
      </c>
      <c r="X522" s="496">
        <v>0</v>
      </c>
      <c r="Y522" s="496">
        <v>7.5039988323453359</v>
      </c>
      <c r="Z522" s="496">
        <v>1.1909581622824836</v>
      </c>
      <c r="AA522" s="496">
        <v>1.8200562589809737</v>
      </c>
      <c r="AB522" s="496">
        <v>-4.6236636773625719</v>
      </c>
      <c r="AC522" s="496">
        <v>10.696680896927012</v>
      </c>
      <c r="AD522" s="496">
        <v>59.634242598890985</v>
      </c>
      <c r="AE522" s="496">
        <v>4.7230320699708441</v>
      </c>
      <c r="AF522" s="496">
        <v>2.5658598394141969</v>
      </c>
      <c r="AG522" s="496">
        <v>572.9</v>
      </c>
      <c r="AH522" s="496">
        <v>1.2345679012345681</v>
      </c>
      <c r="AI522" s="496">
        <v>41.97530864197531</v>
      </c>
      <c r="AJ522" s="496">
        <v>159.18217550969715</v>
      </c>
      <c r="AK522" s="496">
        <v>4.5963863232797744</v>
      </c>
      <c r="AL522" s="496">
        <v>25.01186573177214</v>
      </c>
      <c r="AM522" s="496">
        <v>-6.271439523526821</v>
      </c>
      <c r="AN522" s="496">
        <v>99</v>
      </c>
      <c r="AO522" s="496">
        <v>99</v>
      </c>
      <c r="AP522" s="496">
        <v>99</v>
      </c>
      <c r="AQ522" s="496">
        <v>99</v>
      </c>
      <c r="AR522" s="496">
        <v>174.23750000000001</v>
      </c>
      <c r="AS522" s="496">
        <v>26.278468660786096</v>
      </c>
      <c r="AT522" s="496"/>
      <c r="AU522" s="496"/>
    </row>
    <row r="523" spans="1:47">
      <c r="A523" s="496">
        <v>13</v>
      </c>
      <c r="B523" s="496">
        <v>28</v>
      </c>
      <c r="C523" s="496">
        <v>2023</v>
      </c>
      <c r="D523" s="496">
        <v>99</v>
      </c>
      <c r="E523" s="496">
        <v>99</v>
      </c>
      <c r="F523" s="496">
        <v>99</v>
      </c>
      <c r="G523" s="496">
        <v>99</v>
      </c>
      <c r="H523" s="496">
        <v>99</v>
      </c>
      <c r="I523" s="496">
        <v>99</v>
      </c>
      <c r="J523" s="496">
        <v>999</v>
      </c>
      <c r="K523" s="496">
        <v>99</v>
      </c>
      <c r="L523" s="496">
        <v>99</v>
      </c>
      <c r="M523" s="496">
        <v>99</v>
      </c>
      <c r="N523" s="496">
        <v>175</v>
      </c>
      <c r="O523" s="496">
        <v>99</v>
      </c>
      <c r="P523" s="496">
        <v>9999</v>
      </c>
      <c r="Q523" s="496">
        <v>60</v>
      </c>
      <c r="R523" s="496">
        <v>116</v>
      </c>
      <c r="S523" s="496">
        <v>3.620689655172415</v>
      </c>
      <c r="T523" s="496">
        <v>5.8448275862068995</v>
      </c>
      <c r="U523" s="496">
        <v>162.15344827586213</v>
      </c>
      <c r="V523" s="496">
        <v>3.4482758620689653</v>
      </c>
      <c r="W523" s="496">
        <v>31.896551724137929</v>
      </c>
      <c r="X523" s="496">
        <v>0</v>
      </c>
      <c r="Y523" s="496">
        <v>7.8003142181902367</v>
      </c>
      <c r="Z523" s="496">
        <v>1.0310287163949006</v>
      </c>
      <c r="AA523" s="496">
        <v>1.669211295667455</v>
      </c>
      <c r="AB523" s="496">
        <v>18.292363884129824</v>
      </c>
      <c r="AC523" s="496">
        <v>5.7113459672238243</v>
      </c>
      <c r="AD523" s="496">
        <v>50.678300916517117</v>
      </c>
      <c r="AE523" s="496">
        <v>6.7638483965014577</v>
      </c>
      <c r="AF523" s="496">
        <v>4.3302179681323869</v>
      </c>
      <c r="AG523" s="496">
        <v>580.695652173913</v>
      </c>
      <c r="AH523" s="496">
        <v>0</v>
      </c>
      <c r="AI523" s="496">
        <v>27.586206896551719</v>
      </c>
      <c r="AJ523" s="496">
        <v>132.9901058047779</v>
      </c>
      <c r="AK523" s="496">
        <v>7.3454732657249808</v>
      </c>
      <c r="AL523" s="496">
        <v>34.680254511692233</v>
      </c>
      <c r="AM523" s="496">
        <v>5.4561288595149913</v>
      </c>
      <c r="AN523" s="496">
        <v>99</v>
      </c>
      <c r="AO523" s="496">
        <v>99</v>
      </c>
      <c r="AP523" s="496">
        <v>99</v>
      </c>
      <c r="AQ523" s="496">
        <v>99</v>
      </c>
      <c r="AR523" s="496">
        <v>183.52173913043475</v>
      </c>
      <c r="AS523" s="496">
        <v>26.413167163288485</v>
      </c>
      <c r="AT523" s="496"/>
      <c r="AU523" s="496"/>
    </row>
    <row r="524" spans="1:47">
      <c r="A524" s="496">
        <v>13</v>
      </c>
      <c r="B524" s="496">
        <v>29</v>
      </c>
      <c r="C524" s="496">
        <v>2023</v>
      </c>
      <c r="D524" s="496">
        <v>99</v>
      </c>
      <c r="E524" s="496">
        <v>99</v>
      </c>
      <c r="F524" s="496">
        <v>99</v>
      </c>
      <c r="G524" s="496">
        <v>99</v>
      </c>
      <c r="H524" s="496">
        <v>99</v>
      </c>
      <c r="I524" s="496">
        <v>99</v>
      </c>
      <c r="J524" s="496">
        <v>999</v>
      </c>
      <c r="K524" s="496">
        <v>99</v>
      </c>
      <c r="L524" s="496">
        <v>99</v>
      </c>
      <c r="M524" s="496">
        <v>99</v>
      </c>
      <c r="N524" s="496">
        <v>200</v>
      </c>
      <c r="O524" s="496">
        <v>99</v>
      </c>
      <c r="P524" s="496">
        <v>9999</v>
      </c>
      <c r="Q524" s="496">
        <v>64</v>
      </c>
      <c r="R524" s="496">
        <v>126</v>
      </c>
      <c r="S524" s="496">
        <v>3.7301587301587302</v>
      </c>
      <c r="T524" s="496">
        <v>6.1984126984127004</v>
      </c>
      <c r="U524" s="496">
        <v>187.18968253968248</v>
      </c>
      <c r="V524" s="496">
        <v>5.5555555555555562</v>
      </c>
      <c r="W524" s="496">
        <v>41.26984126984128</v>
      </c>
      <c r="X524" s="496">
        <v>0</v>
      </c>
      <c r="Y524" s="496">
        <v>7.2954413833987806</v>
      </c>
      <c r="Z524" s="496">
        <v>1.0344287466749904</v>
      </c>
      <c r="AA524" s="496">
        <v>1.7321417207581877</v>
      </c>
      <c r="AB524" s="496">
        <v>-0.23670802553482245</v>
      </c>
      <c r="AC524" s="496">
        <v>-1.0766078930924599</v>
      </c>
      <c r="AD524" s="496">
        <v>45.953325517569567</v>
      </c>
      <c r="AE524" s="496">
        <v>7.3469387755102051</v>
      </c>
      <c r="AF524" s="496">
        <v>5.4297274811307723</v>
      </c>
      <c r="AG524" s="496">
        <v>619.19834710743794</v>
      </c>
      <c r="AH524" s="496">
        <v>0</v>
      </c>
      <c r="AI524" s="496">
        <v>25.396825396825392</v>
      </c>
      <c r="AJ524" s="496">
        <v>156.64143503818397</v>
      </c>
      <c r="AK524" s="496">
        <v>-23.890211781579403</v>
      </c>
      <c r="AL524" s="496">
        <v>24.819493705123715</v>
      </c>
      <c r="AM524" s="496">
        <v>-9.6841108524817354</v>
      </c>
      <c r="AN524" s="496">
        <v>99</v>
      </c>
      <c r="AO524" s="496">
        <v>99</v>
      </c>
      <c r="AP524" s="496">
        <v>99</v>
      </c>
      <c r="AQ524" s="496">
        <v>99</v>
      </c>
      <c r="AR524" s="496">
        <v>190.08264462809919</v>
      </c>
      <c r="AS524" s="496">
        <v>27.429159462387766</v>
      </c>
      <c r="AT524" s="496"/>
      <c r="AU524" s="496"/>
    </row>
    <row r="525" spans="1:47">
      <c r="A525" s="496">
        <v>13</v>
      </c>
      <c r="B525" s="496">
        <v>30</v>
      </c>
      <c r="C525" s="496">
        <v>2023</v>
      </c>
      <c r="D525" s="496">
        <v>99</v>
      </c>
      <c r="E525" s="496">
        <v>99</v>
      </c>
      <c r="F525" s="496">
        <v>99</v>
      </c>
      <c r="G525" s="496">
        <v>99</v>
      </c>
      <c r="H525" s="496">
        <v>99</v>
      </c>
      <c r="I525" s="496">
        <v>99</v>
      </c>
      <c r="J525" s="496">
        <v>999</v>
      </c>
      <c r="K525" s="496">
        <v>99</v>
      </c>
      <c r="L525" s="496">
        <v>99</v>
      </c>
      <c r="M525" s="496">
        <v>99</v>
      </c>
      <c r="N525" s="496">
        <v>225</v>
      </c>
      <c r="O525" s="496">
        <v>99</v>
      </c>
      <c r="P525" s="496">
        <v>9999</v>
      </c>
      <c r="Q525" s="496">
        <v>85</v>
      </c>
      <c r="R525" s="496">
        <v>158</v>
      </c>
      <c r="S525" s="496">
        <v>3.6898734177215191</v>
      </c>
      <c r="T525" s="496">
        <v>6.5</v>
      </c>
      <c r="U525" s="496">
        <v>213.02025316455703</v>
      </c>
      <c r="V525" s="496">
        <v>5.0632911392405058</v>
      </c>
      <c r="W525" s="496">
        <v>48.734177215189881</v>
      </c>
      <c r="X525" s="496">
        <v>0</v>
      </c>
      <c r="Y525" s="496">
        <v>7.2413349308942818</v>
      </c>
      <c r="Z525" s="496">
        <v>0.9737172589785098</v>
      </c>
      <c r="AA525" s="496">
        <v>1.5861345418375219</v>
      </c>
      <c r="AB525" s="496">
        <v>-24.810835086899939</v>
      </c>
      <c r="AC525" s="496">
        <v>-6.557393052377301</v>
      </c>
      <c r="AD525" s="496">
        <v>45.69249674147099</v>
      </c>
      <c r="AE525" s="496">
        <v>9.2128279883381961</v>
      </c>
      <c r="AF525" s="496">
        <v>7.7482489020098813</v>
      </c>
      <c r="AG525" s="496">
        <v>628.45512820512795</v>
      </c>
      <c r="AH525" s="496">
        <v>0.63291139240506322</v>
      </c>
      <c r="AI525" s="496">
        <v>17.721518987341764</v>
      </c>
      <c r="AJ525" s="496">
        <v>148.6240888328465</v>
      </c>
      <c r="AK525" s="496">
        <v>21.641350507663823</v>
      </c>
      <c r="AL525" s="496">
        <v>0.866075214751165</v>
      </c>
      <c r="AM525" s="496">
        <v>-42.551856796930245</v>
      </c>
      <c r="AN525" s="496">
        <v>99</v>
      </c>
      <c r="AO525" s="496">
        <v>99</v>
      </c>
      <c r="AP525" s="496">
        <v>99</v>
      </c>
      <c r="AQ525" s="496">
        <v>99</v>
      </c>
      <c r="AR525" s="496">
        <v>198</v>
      </c>
      <c r="AS525" s="496">
        <v>27.643061630489768</v>
      </c>
      <c r="AT525" s="496"/>
      <c r="AU525" s="496"/>
    </row>
    <row r="526" spans="1:47">
      <c r="A526" s="496">
        <v>13</v>
      </c>
      <c r="B526" s="496">
        <v>31</v>
      </c>
      <c r="C526" s="496">
        <v>2023</v>
      </c>
      <c r="D526" s="496">
        <v>99</v>
      </c>
      <c r="E526" s="496">
        <v>99</v>
      </c>
      <c r="F526" s="496">
        <v>99</v>
      </c>
      <c r="G526" s="496">
        <v>99</v>
      </c>
      <c r="H526" s="496">
        <v>99</v>
      </c>
      <c r="I526" s="496">
        <v>99</v>
      </c>
      <c r="J526" s="496">
        <v>999</v>
      </c>
      <c r="K526" s="496">
        <v>99</v>
      </c>
      <c r="L526" s="496">
        <v>99</v>
      </c>
      <c r="M526" s="496">
        <v>99</v>
      </c>
      <c r="N526" s="496">
        <v>250</v>
      </c>
      <c r="O526" s="496">
        <v>99</v>
      </c>
      <c r="P526" s="496">
        <v>9999</v>
      </c>
      <c r="Q526" s="496">
        <v>103</v>
      </c>
      <c r="R526" s="496">
        <v>225</v>
      </c>
      <c r="S526" s="496">
        <v>3.8711111111111114</v>
      </c>
      <c r="T526" s="496">
        <v>6.7155555555555564</v>
      </c>
      <c r="U526" s="496">
        <v>237.50933333333344</v>
      </c>
      <c r="V526" s="496">
        <v>7.5555555555555554</v>
      </c>
      <c r="W526" s="496">
        <v>53.33333333333335</v>
      </c>
      <c r="X526" s="496">
        <v>0</v>
      </c>
      <c r="Y526" s="496">
        <v>7.3082146778653438</v>
      </c>
      <c r="Z526" s="496">
        <v>0.98265450517626574</v>
      </c>
      <c r="AA526" s="496">
        <v>1.632714924501935</v>
      </c>
      <c r="AB526" s="496">
        <v>7.4742358811684415</v>
      </c>
      <c r="AC526" s="496">
        <v>-0.46569167650083743</v>
      </c>
      <c r="AD526" s="496">
        <v>45.638842570473514</v>
      </c>
      <c r="AE526" s="496">
        <v>13.119533527696799</v>
      </c>
      <c r="AF526" s="496">
        <v>12.302369835394718</v>
      </c>
      <c r="AG526" s="496">
        <v>660.44196428571445</v>
      </c>
      <c r="AH526" s="496">
        <v>0</v>
      </c>
      <c r="AI526" s="496">
        <v>17.777777777777779</v>
      </c>
      <c r="AJ526" s="496">
        <v>153.696495416403</v>
      </c>
      <c r="AK526" s="496">
        <v>1.7056482798854427</v>
      </c>
      <c r="AL526" s="496">
        <v>-29.945265599709703</v>
      </c>
      <c r="AM526" s="496">
        <v>-55.79318877399453</v>
      </c>
      <c r="AN526" s="496">
        <v>99</v>
      </c>
      <c r="AO526" s="496">
        <v>99</v>
      </c>
      <c r="AP526" s="496">
        <v>99</v>
      </c>
      <c r="AQ526" s="496">
        <v>99</v>
      </c>
      <c r="AR526" s="496">
        <v>203.41517857142861</v>
      </c>
      <c r="AS526" s="496">
        <v>28.402830379218873</v>
      </c>
      <c r="AT526" s="496"/>
      <c r="AU526" s="496"/>
    </row>
    <row r="527" spans="1:47">
      <c r="A527" s="496">
        <v>13</v>
      </c>
      <c r="B527" s="496">
        <v>32</v>
      </c>
      <c r="C527" s="496">
        <v>2023</v>
      </c>
      <c r="D527" s="496">
        <v>99</v>
      </c>
      <c r="E527" s="496">
        <v>99</v>
      </c>
      <c r="F527" s="496">
        <v>99</v>
      </c>
      <c r="G527" s="496">
        <v>99</v>
      </c>
      <c r="H527" s="496">
        <v>99</v>
      </c>
      <c r="I527" s="496">
        <v>99</v>
      </c>
      <c r="J527" s="496">
        <v>999</v>
      </c>
      <c r="K527" s="496">
        <v>99</v>
      </c>
      <c r="L527" s="496">
        <v>99</v>
      </c>
      <c r="M527" s="496">
        <v>99</v>
      </c>
      <c r="N527" s="496">
        <v>275</v>
      </c>
      <c r="O527" s="496">
        <v>99</v>
      </c>
      <c r="P527" s="496">
        <v>9999</v>
      </c>
      <c r="Q527" s="496">
        <v>122</v>
      </c>
      <c r="R527" s="496">
        <v>269</v>
      </c>
      <c r="S527" s="496">
        <v>4.148698884758363</v>
      </c>
      <c r="T527" s="496">
        <v>6.8550185873605995</v>
      </c>
      <c r="U527" s="496">
        <v>263.09925650557608</v>
      </c>
      <c r="V527" s="496">
        <v>10.037174721189592</v>
      </c>
      <c r="W527" s="496">
        <v>63.197026022304819</v>
      </c>
      <c r="X527" s="496">
        <v>0</v>
      </c>
      <c r="Y527" s="496">
        <v>6.7693327306522404</v>
      </c>
      <c r="Z527" s="496">
        <v>1.0348069600875318</v>
      </c>
      <c r="AA527" s="496">
        <v>1.5915036084514489</v>
      </c>
      <c r="AB527" s="496">
        <v>11.321238018883829</v>
      </c>
      <c r="AC527" s="496">
        <v>1.648384785501287</v>
      </c>
      <c r="AD527" s="496">
        <v>26.364578317591167</v>
      </c>
      <c r="AE527" s="496">
        <v>15.685131195335275</v>
      </c>
      <c r="AF527" s="496">
        <v>16.292865815224555</v>
      </c>
      <c r="AG527" s="496">
        <v>687.48880597014897</v>
      </c>
      <c r="AH527" s="496">
        <v>0</v>
      </c>
      <c r="AI527" s="496">
        <v>20.446096654275095</v>
      </c>
      <c r="AJ527" s="496">
        <v>141.40044446743889</v>
      </c>
      <c r="AK527" s="496">
        <v>-0.35349761735124374</v>
      </c>
      <c r="AL527" s="496">
        <v>-36.976307509230423</v>
      </c>
      <c r="AM527" s="496">
        <v>-59.930432167627153</v>
      </c>
      <c r="AN527" s="496">
        <v>99</v>
      </c>
      <c r="AO527" s="496">
        <v>99</v>
      </c>
      <c r="AP527" s="496">
        <v>99</v>
      </c>
      <c r="AQ527" s="496">
        <v>99</v>
      </c>
      <c r="AR527" s="496">
        <v>208.87313432835816</v>
      </c>
      <c r="AS527" s="496">
        <v>29.073926015210695</v>
      </c>
      <c r="AT527" s="496"/>
      <c r="AU527" s="496"/>
    </row>
    <row r="528" spans="1:47">
      <c r="A528" s="496">
        <v>13</v>
      </c>
      <c r="B528" s="496">
        <v>33</v>
      </c>
      <c r="C528" s="496">
        <v>2023</v>
      </c>
      <c r="D528" s="496">
        <v>99</v>
      </c>
      <c r="E528" s="496">
        <v>99</v>
      </c>
      <c r="F528" s="496">
        <v>99</v>
      </c>
      <c r="G528" s="496">
        <v>99</v>
      </c>
      <c r="H528" s="496">
        <v>99</v>
      </c>
      <c r="I528" s="496">
        <v>99</v>
      </c>
      <c r="J528" s="496">
        <v>999</v>
      </c>
      <c r="K528" s="496">
        <v>99</v>
      </c>
      <c r="L528" s="496">
        <v>99</v>
      </c>
      <c r="M528" s="496">
        <v>99</v>
      </c>
      <c r="N528" s="496">
        <v>300</v>
      </c>
      <c r="O528" s="496">
        <v>99</v>
      </c>
      <c r="P528" s="496">
        <v>9999</v>
      </c>
      <c r="Q528" s="496">
        <v>120</v>
      </c>
      <c r="R528" s="496">
        <v>287</v>
      </c>
      <c r="S528" s="496">
        <v>4.498257839721254</v>
      </c>
      <c r="T528" s="496">
        <v>7.3379790940766574</v>
      </c>
      <c r="U528" s="496">
        <v>287.72299651567943</v>
      </c>
      <c r="V528" s="496">
        <v>14.982578397212549</v>
      </c>
      <c r="W528" s="496">
        <v>75.261324041811861</v>
      </c>
      <c r="X528" s="496">
        <v>0</v>
      </c>
      <c r="Y528" s="496">
        <v>6.9387685858337296</v>
      </c>
      <c r="Z528" s="496">
        <v>0.99432033221981309</v>
      </c>
      <c r="AA528" s="496">
        <v>1.3846042817298183</v>
      </c>
      <c r="AB528" s="496">
        <v>-3.0598461653089175</v>
      </c>
      <c r="AC528" s="496">
        <v>0.32891646648147849</v>
      </c>
      <c r="AD528" s="496">
        <v>34.841932711789127</v>
      </c>
      <c r="AE528" s="496">
        <v>16.73469387755102</v>
      </c>
      <c r="AF528" s="496">
        <v>19.009997131574188</v>
      </c>
      <c r="AG528" s="496">
        <v>685.87762237762229</v>
      </c>
      <c r="AH528" s="496">
        <v>0</v>
      </c>
      <c r="AI528" s="496">
        <v>21.951219512195124</v>
      </c>
      <c r="AJ528" s="496">
        <v>127.64218339467337</v>
      </c>
      <c r="AK528" s="496">
        <v>6.4740222540643906</v>
      </c>
      <c r="AL528" s="496">
        <v>-29.051450809592588</v>
      </c>
      <c r="AM528" s="496">
        <v>-50.767511723418814</v>
      </c>
      <c r="AN528" s="496">
        <v>99</v>
      </c>
      <c r="AO528" s="496">
        <v>99</v>
      </c>
      <c r="AP528" s="496">
        <v>99</v>
      </c>
      <c r="AQ528" s="496">
        <v>99</v>
      </c>
      <c r="AR528" s="496">
        <v>213.11188811188811</v>
      </c>
      <c r="AS528" s="496">
        <v>29.926060432796007</v>
      </c>
      <c r="AT528" s="496"/>
      <c r="AU528" s="496"/>
    </row>
    <row r="529" spans="1:47">
      <c r="A529" s="496">
        <v>13</v>
      </c>
      <c r="B529" s="496">
        <v>34</v>
      </c>
      <c r="C529" s="496">
        <v>2023</v>
      </c>
      <c r="D529" s="496">
        <v>99</v>
      </c>
      <c r="E529" s="496">
        <v>99</v>
      </c>
      <c r="F529" s="496">
        <v>99</v>
      </c>
      <c r="G529" s="496">
        <v>99</v>
      </c>
      <c r="H529" s="496">
        <v>99</v>
      </c>
      <c r="I529" s="496">
        <v>99</v>
      </c>
      <c r="J529" s="496">
        <v>999</v>
      </c>
      <c r="K529" s="496">
        <v>99</v>
      </c>
      <c r="L529" s="496">
        <v>99</v>
      </c>
      <c r="M529" s="496">
        <v>99</v>
      </c>
      <c r="N529" s="496">
        <v>325</v>
      </c>
      <c r="O529" s="496">
        <v>99</v>
      </c>
      <c r="P529" s="496">
        <v>9999</v>
      </c>
      <c r="Q529" s="496">
        <v>90</v>
      </c>
      <c r="R529" s="496">
        <v>211</v>
      </c>
      <c r="S529" s="496">
        <v>4.9004739336492911</v>
      </c>
      <c r="T529" s="496">
        <v>7.829383886255922</v>
      </c>
      <c r="U529" s="496">
        <v>311.82606635071096</v>
      </c>
      <c r="V529" s="496">
        <v>24.644549763033169</v>
      </c>
      <c r="W529" s="496">
        <v>87.677725118483423</v>
      </c>
      <c r="X529" s="496">
        <v>0</v>
      </c>
      <c r="Y529" s="496">
        <v>7.1535781770311058</v>
      </c>
      <c r="Z529" s="496">
        <v>1.1077280292388123</v>
      </c>
      <c r="AA529" s="496">
        <v>1.3311040564243868</v>
      </c>
      <c r="AB529" s="496">
        <v>6.3425086787245517</v>
      </c>
      <c r="AC529" s="496">
        <v>7.5522729557880224</v>
      </c>
      <c r="AD529" s="496">
        <v>29.704657475769249</v>
      </c>
      <c r="AE529" s="496">
        <v>12.303206997084544</v>
      </c>
      <c r="AF529" s="496">
        <v>15.146784669622265</v>
      </c>
      <c r="AG529" s="496">
        <v>715.19711538461524</v>
      </c>
      <c r="AH529" s="496">
        <v>0</v>
      </c>
      <c r="AI529" s="496">
        <v>35.071090047393369</v>
      </c>
      <c r="AJ529" s="496">
        <v>141.16065789671299</v>
      </c>
      <c r="AK529" s="496">
        <v>-1.1084390439589769</v>
      </c>
      <c r="AL529" s="496">
        <v>-15.774020320510576</v>
      </c>
      <c r="AM529" s="496">
        <v>-47.276421365727842</v>
      </c>
      <c r="AN529" s="496">
        <v>99</v>
      </c>
      <c r="AO529" s="496">
        <v>99</v>
      </c>
      <c r="AP529" s="496">
        <v>99</v>
      </c>
      <c r="AQ529" s="496">
        <v>99</v>
      </c>
      <c r="AR529" s="496">
        <v>216.30288461538464</v>
      </c>
      <c r="AS529" s="496">
        <v>31.045332809864327</v>
      </c>
      <c r="AT529" s="496"/>
      <c r="AU529" s="496"/>
    </row>
    <row r="530" spans="1:47">
      <c r="A530" s="496">
        <v>13</v>
      </c>
      <c r="B530" s="496">
        <v>35</v>
      </c>
      <c r="C530" s="496">
        <v>2023</v>
      </c>
      <c r="D530" s="496">
        <v>99</v>
      </c>
      <c r="E530" s="496">
        <v>99</v>
      </c>
      <c r="F530" s="496">
        <v>99</v>
      </c>
      <c r="G530" s="496">
        <v>99</v>
      </c>
      <c r="H530" s="496">
        <v>99</v>
      </c>
      <c r="I530" s="496">
        <v>99</v>
      </c>
      <c r="J530" s="496">
        <v>999</v>
      </c>
      <c r="K530" s="496">
        <v>99</v>
      </c>
      <c r="L530" s="496">
        <v>99</v>
      </c>
      <c r="M530" s="496">
        <v>99</v>
      </c>
      <c r="N530" s="496">
        <v>350</v>
      </c>
      <c r="O530" s="496">
        <v>99</v>
      </c>
      <c r="P530" s="496">
        <v>9999</v>
      </c>
      <c r="Q530" s="496">
        <v>63</v>
      </c>
      <c r="R530" s="496">
        <v>96</v>
      </c>
      <c r="S530" s="496">
        <v>5.21875</v>
      </c>
      <c r="T530" s="496">
        <v>8.1145833333333339</v>
      </c>
      <c r="U530" s="496">
        <v>334.93229166666657</v>
      </c>
      <c r="V530" s="496">
        <v>35.416666666666657</v>
      </c>
      <c r="W530" s="496">
        <v>86.458333333333314</v>
      </c>
      <c r="X530" s="496">
        <v>0</v>
      </c>
      <c r="Y530" s="496">
        <v>7.5234286121200444</v>
      </c>
      <c r="Z530" s="496">
        <v>1.1199248951752672</v>
      </c>
      <c r="AA530" s="496">
        <v>1.4279194630845089</v>
      </c>
      <c r="AB530" s="496">
        <v>9.3491365926642178</v>
      </c>
      <c r="AC530" s="496">
        <v>8.0523315653585943</v>
      </c>
      <c r="AD530" s="496">
        <v>4.9464366366010362</v>
      </c>
      <c r="AE530" s="496">
        <v>5.5976676384839639</v>
      </c>
      <c r="AF530" s="496">
        <v>7.4020810130009185</v>
      </c>
      <c r="AG530" s="496">
        <v>741.70526315789459</v>
      </c>
      <c r="AH530" s="496">
        <v>0</v>
      </c>
      <c r="AI530" s="496">
        <v>30.208333333333325</v>
      </c>
      <c r="AJ530" s="496">
        <v>162.03579030794481</v>
      </c>
      <c r="AK530" s="496">
        <v>4.2275417585648345</v>
      </c>
      <c r="AL530" s="496">
        <v>19.600201058470276</v>
      </c>
      <c r="AM530" s="496">
        <v>-44.314416219423009</v>
      </c>
      <c r="AN530" s="496">
        <v>99</v>
      </c>
      <c r="AO530" s="496">
        <v>99</v>
      </c>
      <c r="AP530" s="496">
        <v>99</v>
      </c>
      <c r="AQ530" s="496">
        <v>99</v>
      </c>
      <c r="AR530" s="496">
        <v>218.86315789473679</v>
      </c>
      <c r="AS530" s="496">
        <v>32.136694425404997</v>
      </c>
      <c r="AT530" s="496"/>
      <c r="AU530" s="496"/>
    </row>
    <row r="531" spans="1:47">
      <c r="A531" s="496">
        <v>13</v>
      </c>
      <c r="B531" s="496">
        <v>36</v>
      </c>
      <c r="C531" s="496">
        <v>2023</v>
      </c>
      <c r="D531" s="496">
        <v>99</v>
      </c>
      <c r="E531" s="496">
        <v>99</v>
      </c>
      <c r="F531" s="496">
        <v>99</v>
      </c>
      <c r="G531" s="496">
        <v>99</v>
      </c>
      <c r="H531" s="496">
        <v>99</v>
      </c>
      <c r="I531" s="496">
        <v>99</v>
      </c>
      <c r="J531" s="496">
        <v>999</v>
      </c>
      <c r="K531" s="496">
        <v>99</v>
      </c>
      <c r="L531" s="496">
        <v>99</v>
      </c>
      <c r="M531" s="496">
        <v>99</v>
      </c>
      <c r="N531" s="496">
        <v>375</v>
      </c>
      <c r="O531" s="496">
        <v>99</v>
      </c>
      <c r="P531" s="496">
        <v>9999</v>
      </c>
      <c r="Q531" s="496">
        <v>30</v>
      </c>
      <c r="R531" s="496">
        <v>49</v>
      </c>
      <c r="S531" s="496">
        <v>5.8775510204081636</v>
      </c>
      <c r="T531" s="496">
        <v>8.5510204081632679</v>
      </c>
      <c r="U531" s="496">
        <v>361.14285714285722</v>
      </c>
      <c r="V531" s="496">
        <v>59.183673469387749</v>
      </c>
      <c r="W531" s="496">
        <v>91.836734693877574</v>
      </c>
      <c r="X531" s="496">
        <v>100</v>
      </c>
      <c r="Y531" s="496">
        <v>7.7697739835283137</v>
      </c>
      <c r="Z531" s="496">
        <v>1.1540992257631577</v>
      </c>
      <c r="AA531" s="496">
        <v>1.499132054874031</v>
      </c>
      <c r="AB531" s="496">
        <v>21.201595515844275</v>
      </c>
      <c r="AC531" s="496">
        <v>3.8796210043820807</v>
      </c>
      <c r="AD531" s="496">
        <v>8.6180265248171306</v>
      </c>
      <c r="AE531" s="496">
        <v>2.8571428571428577</v>
      </c>
      <c r="AF531" s="496">
        <v>4.0738092464603941</v>
      </c>
      <c r="AG531" s="496">
        <v>763.93877551020398</v>
      </c>
      <c r="AH531" s="496">
        <v>0</v>
      </c>
      <c r="AI531" s="496">
        <v>53.061224489795919</v>
      </c>
      <c r="AJ531" s="496">
        <v>123.09518602687264</v>
      </c>
      <c r="AK531" s="496">
        <v>-1.2202613741759356</v>
      </c>
      <c r="AL531" s="496">
        <v>-14.104292455443955</v>
      </c>
      <c r="AM531" s="496">
        <v>-49.206996200707216</v>
      </c>
      <c r="AN531" s="496">
        <v>99</v>
      </c>
      <c r="AO531" s="496">
        <v>99</v>
      </c>
      <c r="AP531" s="496">
        <v>99</v>
      </c>
      <c r="AQ531" s="496">
        <v>99</v>
      </c>
      <c r="AR531" s="496">
        <v>221.04081632653063</v>
      </c>
      <c r="AS531" s="496">
        <v>33.673858380866314</v>
      </c>
      <c r="AT531" s="496"/>
      <c r="AU531" s="496"/>
    </row>
    <row r="532" spans="1:47">
      <c r="A532" s="496">
        <v>13</v>
      </c>
      <c r="B532" s="496">
        <v>37</v>
      </c>
      <c r="C532" s="496">
        <v>2023</v>
      </c>
      <c r="D532" s="496">
        <v>99</v>
      </c>
      <c r="E532" s="496">
        <v>99</v>
      </c>
      <c r="F532" s="496">
        <v>99</v>
      </c>
      <c r="G532" s="496">
        <v>99</v>
      </c>
      <c r="H532" s="496">
        <v>99</v>
      </c>
      <c r="I532" s="496">
        <v>99</v>
      </c>
      <c r="J532" s="496">
        <v>999</v>
      </c>
      <c r="K532" s="496">
        <v>99</v>
      </c>
      <c r="L532" s="496">
        <v>99</v>
      </c>
      <c r="M532" s="496">
        <v>99</v>
      </c>
      <c r="N532" s="496">
        <v>400</v>
      </c>
      <c r="O532" s="496">
        <v>99</v>
      </c>
      <c r="P532" s="496">
        <v>9999</v>
      </c>
      <c r="Q532" s="496">
        <v>18</v>
      </c>
      <c r="R532" s="496">
        <v>27</v>
      </c>
      <c r="S532" s="496">
        <v>5.8888888888888884</v>
      </c>
      <c r="T532" s="496">
        <v>9</v>
      </c>
      <c r="U532" s="496">
        <v>383.16296296296287</v>
      </c>
      <c r="V532" s="496">
        <v>59.259259259259267</v>
      </c>
      <c r="W532" s="496">
        <v>96.296296296296291</v>
      </c>
      <c r="X532" s="496">
        <v>100</v>
      </c>
      <c r="Y532" s="496">
        <v>6.6978243094490892</v>
      </c>
      <c r="Z532" s="496">
        <v>0.99380798999990372</v>
      </c>
      <c r="AA532" s="496">
        <v>1.4401645996461911</v>
      </c>
      <c r="AB532" s="496">
        <v>-9.1870546620087161</v>
      </c>
      <c r="AC532" s="496">
        <v>-3.8396386342458719E-2</v>
      </c>
      <c r="AD532" s="496">
        <v>25.877458475338354</v>
      </c>
      <c r="AE532" s="496">
        <v>1.5743440233236154</v>
      </c>
      <c r="AF532" s="496">
        <v>2.3816221845802072</v>
      </c>
      <c r="AG532" s="496">
        <v>885.77777777777771</v>
      </c>
      <c r="AH532" s="496">
        <v>0</v>
      </c>
      <c r="AI532" s="496">
        <v>40.740740740740733</v>
      </c>
      <c r="AJ532" s="496">
        <v>182.91717075776296</v>
      </c>
      <c r="AK532" s="496">
        <v>27.012865019948361</v>
      </c>
      <c r="AL532" s="496">
        <v>7.8592560293348637</v>
      </c>
      <c r="AM532" s="496">
        <v>-36.075809757293754</v>
      </c>
      <c r="AN532" s="496">
        <v>99</v>
      </c>
      <c r="AO532" s="496">
        <v>99</v>
      </c>
      <c r="AP532" s="496">
        <v>99</v>
      </c>
      <c r="AQ532" s="496">
        <v>99</v>
      </c>
      <c r="AR532" s="496">
        <v>224</v>
      </c>
      <c r="AS532" s="496">
        <v>34.305827452257695</v>
      </c>
      <c r="AT532" s="496"/>
      <c r="AU532" s="496"/>
    </row>
    <row r="533" spans="1:47">
      <c r="A533" s="496">
        <v>13</v>
      </c>
      <c r="B533" s="496">
        <v>38</v>
      </c>
      <c r="C533" s="496">
        <v>2023</v>
      </c>
      <c r="D533" s="496">
        <v>99</v>
      </c>
      <c r="E533" s="496">
        <v>99</v>
      </c>
      <c r="F533" s="496">
        <v>99</v>
      </c>
      <c r="G533" s="496">
        <v>99</v>
      </c>
      <c r="H533" s="496">
        <v>99</v>
      </c>
      <c r="I533" s="496">
        <v>99</v>
      </c>
      <c r="J533" s="496">
        <v>999</v>
      </c>
      <c r="K533" s="496">
        <v>99</v>
      </c>
      <c r="L533" s="496">
        <v>99</v>
      </c>
      <c r="M533" s="496">
        <v>99</v>
      </c>
      <c r="N533" s="496">
        <v>425</v>
      </c>
      <c r="O533" s="496">
        <v>99</v>
      </c>
      <c r="P533" s="496">
        <v>9999</v>
      </c>
      <c r="Q533" s="496">
        <v>9</v>
      </c>
      <c r="R533" s="496">
        <v>13</v>
      </c>
      <c r="S533" s="496">
        <v>6.1538461538461524</v>
      </c>
      <c r="T533" s="496">
        <v>8.9230769230769216</v>
      </c>
      <c r="U533" s="496">
        <v>409.49230769230775</v>
      </c>
      <c r="V533" s="496">
        <v>92.307692307692321</v>
      </c>
      <c r="W533" s="496">
        <v>92.307692307692321</v>
      </c>
      <c r="X533" s="496">
        <v>100</v>
      </c>
      <c r="Y533" s="496">
        <v>8.087641240091326</v>
      </c>
      <c r="Z533" s="496">
        <v>0.5329387100211922</v>
      </c>
      <c r="AA533" s="496">
        <v>1.3846153846153844</v>
      </c>
      <c r="AB533" s="496">
        <v>-4.2557474217567437</v>
      </c>
      <c r="AC533" s="496">
        <v>-21.986696434935425</v>
      </c>
      <c r="AD533" s="496">
        <v>-8.8206291126201251</v>
      </c>
      <c r="AE533" s="496">
        <v>0.75801749271137009</v>
      </c>
      <c r="AF533" s="496">
        <v>1.2255038507350395</v>
      </c>
      <c r="AG533" s="496">
        <v>860.84615384615347</v>
      </c>
      <c r="AH533" s="496">
        <v>0</v>
      </c>
      <c r="AI533" s="496">
        <v>38.461538461538446</v>
      </c>
      <c r="AJ533" s="496">
        <v>166.98726167624378</v>
      </c>
      <c r="AK533" s="496">
        <v>-34.425240870637481</v>
      </c>
      <c r="AL533" s="496">
        <v>29.404975930298622</v>
      </c>
      <c r="AM533" s="496">
        <v>2.878992823598201</v>
      </c>
      <c r="AN533" s="496">
        <v>99</v>
      </c>
      <c r="AO533" s="496">
        <v>99</v>
      </c>
      <c r="AP533" s="496">
        <v>99</v>
      </c>
      <c r="AQ533" s="496">
        <v>99</v>
      </c>
      <c r="AR533" s="496">
        <v>227.61538461538473</v>
      </c>
      <c r="AS533" s="496">
        <v>34.824131821093481</v>
      </c>
      <c r="AT533" s="496"/>
      <c r="AU533" s="496"/>
    </row>
    <row r="534" spans="1:47">
      <c r="A534" s="496">
        <v>13</v>
      </c>
      <c r="B534" s="496">
        <v>39</v>
      </c>
      <c r="C534" s="496">
        <v>2023</v>
      </c>
      <c r="D534" s="496">
        <v>99</v>
      </c>
      <c r="E534" s="496">
        <v>99</v>
      </c>
      <c r="F534" s="496">
        <v>99</v>
      </c>
      <c r="G534" s="496">
        <v>99</v>
      </c>
      <c r="H534" s="496">
        <v>99</v>
      </c>
      <c r="I534" s="496">
        <v>99</v>
      </c>
      <c r="J534" s="496">
        <v>999</v>
      </c>
      <c r="K534" s="496">
        <v>99</v>
      </c>
      <c r="L534" s="496">
        <v>99</v>
      </c>
      <c r="M534" s="496">
        <v>99</v>
      </c>
      <c r="N534" s="496">
        <v>450</v>
      </c>
      <c r="O534" s="496">
        <v>99</v>
      </c>
      <c r="P534" s="496">
        <v>9999</v>
      </c>
      <c r="Q534" s="496">
        <v>3</v>
      </c>
      <c r="R534" s="496">
        <v>4</v>
      </c>
      <c r="S534" s="496">
        <v>7.75</v>
      </c>
      <c r="T534" s="496">
        <v>11.5</v>
      </c>
      <c r="U534" s="496">
        <v>438.72500000000002</v>
      </c>
      <c r="V534" s="496">
        <v>100</v>
      </c>
      <c r="W534" s="496">
        <v>100</v>
      </c>
      <c r="X534" s="496">
        <v>100</v>
      </c>
      <c r="Y534" s="496">
        <v>6.0288369525155883</v>
      </c>
      <c r="Z534" s="496">
        <v>0.82915619758885006</v>
      </c>
      <c r="AA534" s="496">
        <v>1.5</v>
      </c>
      <c r="AB534" s="496">
        <v>23.130331433002048</v>
      </c>
      <c r="AC534" s="496">
        <v>-10.919740217203236</v>
      </c>
      <c r="AD534" s="496">
        <v>90.453403373329081</v>
      </c>
      <c r="AE534" s="496">
        <v>0.23323615160349845</v>
      </c>
      <c r="AF534" s="496">
        <v>0.40399682677516646</v>
      </c>
      <c r="AG534" s="496">
        <v>939.5</v>
      </c>
      <c r="AH534" s="496">
        <v>0</v>
      </c>
      <c r="AI534" s="496">
        <v>100</v>
      </c>
      <c r="AJ534" s="496">
        <v>201.77772424130472</v>
      </c>
      <c r="AK534" s="496">
        <v>-41.039346967595378</v>
      </c>
      <c r="AL534" s="496">
        <v>-47.081510289208197</v>
      </c>
      <c r="AM534" s="496">
        <v>-78.075852096280386</v>
      </c>
      <c r="AN534" s="496">
        <v>99</v>
      </c>
      <c r="AO534" s="496">
        <v>99</v>
      </c>
      <c r="AP534" s="496">
        <v>99</v>
      </c>
      <c r="AQ534" s="496">
        <v>99</v>
      </c>
      <c r="AR534" s="496">
        <v>222.75</v>
      </c>
      <c r="AS534" s="496">
        <v>39.901083200449001</v>
      </c>
      <c r="AT534" s="496"/>
      <c r="AU534" s="496"/>
    </row>
    <row r="535" spans="1:47">
      <c r="A535" s="496">
        <v>13</v>
      </c>
      <c r="B535" s="496">
        <v>40</v>
      </c>
      <c r="C535" s="496">
        <v>2023</v>
      </c>
      <c r="D535" s="496">
        <v>99</v>
      </c>
      <c r="E535" s="496">
        <v>99</v>
      </c>
      <c r="F535" s="496">
        <v>99</v>
      </c>
      <c r="G535" s="496">
        <v>99</v>
      </c>
      <c r="H535" s="496">
        <v>99</v>
      </c>
      <c r="I535" s="496">
        <v>99</v>
      </c>
      <c r="J535" s="496">
        <v>999</v>
      </c>
      <c r="K535" s="496">
        <v>99</v>
      </c>
      <c r="L535" s="496">
        <v>99</v>
      </c>
      <c r="M535" s="496">
        <v>99</v>
      </c>
      <c r="N535" s="496">
        <v>475</v>
      </c>
      <c r="O535" s="496">
        <v>99</v>
      </c>
      <c r="P535" s="496">
        <v>9999</v>
      </c>
      <c r="Q535" s="496">
        <v>2</v>
      </c>
      <c r="R535" s="496">
        <v>2</v>
      </c>
      <c r="S535" s="496">
        <v>8</v>
      </c>
      <c r="T535" s="496">
        <v>10</v>
      </c>
      <c r="U535" s="496">
        <v>463.8</v>
      </c>
      <c r="V535" s="496">
        <v>100</v>
      </c>
      <c r="W535" s="496">
        <v>100</v>
      </c>
      <c r="X535" s="496">
        <v>100</v>
      </c>
      <c r="Y535" s="496">
        <v>4.4000000000017199</v>
      </c>
      <c r="Z535" s="496">
        <v>0</v>
      </c>
      <c r="AA535" s="496">
        <v>1</v>
      </c>
      <c r="AB535" s="496"/>
      <c r="AC535" s="496">
        <v>-99.999999999952635</v>
      </c>
      <c r="AD535" s="496"/>
      <c r="AE535" s="496">
        <v>0.11661807580174922</v>
      </c>
      <c r="AF535" s="496">
        <v>0.21354348197426881</v>
      </c>
      <c r="AG535" s="496">
        <v>678</v>
      </c>
      <c r="AH535" s="496">
        <v>0</v>
      </c>
      <c r="AI535" s="496">
        <v>100</v>
      </c>
      <c r="AJ535" s="496">
        <v>0</v>
      </c>
      <c r="AK535" s="496"/>
      <c r="AL535" s="496"/>
      <c r="AM535" s="496"/>
      <c r="AN535" s="496">
        <v>99</v>
      </c>
      <c r="AO535" s="496">
        <v>99</v>
      </c>
      <c r="AP535" s="496">
        <v>99</v>
      </c>
      <c r="AQ535" s="496">
        <v>99</v>
      </c>
      <c r="AR535" s="496">
        <v>233.5</v>
      </c>
      <c r="AS535" s="496">
        <v>36.472365294367222</v>
      </c>
      <c r="AT535" s="496"/>
      <c r="AU535" s="496"/>
    </row>
    <row r="536" spans="1:47">
      <c r="A536" s="496">
        <v>13</v>
      </c>
      <c r="B536" s="496">
        <v>41</v>
      </c>
      <c r="C536" s="496">
        <v>2023</v>
      </c>
      <c r="D536" s="496">
        <v>99</v>
      </c>
      <c r="E536" s="496">
        <v>99</v>
      </c>
      <c r="F536" s="496">
        <v>99</v>
      </c>
      <c r="G536" s="496">
        <v>99</v>
      </c>
      <c r="H536" s="496">
        <v>99</v>
      </c>
      <c r="I536" s="496">
        <v>99</v>
      </c>
      <c r="J536" s="496">
        <v>999</v>
      </c>
      <c r="K536" s="496">
        <v>99</v>
      </c>
      <c r="L536" s="496">
        <v>99</v>
      </c>
      <c r="M536" s="496">
        <v>99</v>
      </c>
      <c r="N536" s="496">
        <v>500</v>
      </c>
      <c r="O536" s="496">
        <v>99</v>
      </c>
      <c r="P536" s="496">
        <v>9999</v>
      </c>
      <c r="Q536" s="496">
        <v>1</v>
      </c>
      <c r="R536" s="496">
        <v>1</v>
      </c>
      <c r="S536" s="496">
        <v>7</v>
      </c>
      <c r="T536" s="496">
        <v>10</v>
      </c>
      <c r="U536" s="496">
        <v>492.7</v>
      </c>
      <c r="V536" s="496">
        <v>100</v>
      </c>
      <c r="W536" s="496">
        <v>100</v>
      </c>
      <c r="X536" s="496">
        <v>100</v>
      </c>
      <c r="Y536" s="496">
        <v>0</v>
      </c>
      <c r="Z536" s="496">
        <v>0</v>
      </c>
      <c r="AA536" s="496">
        <v>0</v>
      </c>
      <c r="AB536" s="496"/>
      <c r="AC536" s="496"/>
      <c r="AD536" s="496"/>
      <c r="AE536" s="496">
        <v>5.8309037900874605E-2</v>
      </c>
      <c r="AF536" s="496">
        <v>0.11342483135912278</v>
      </c>
      <c r="AG536" s="496">
        <v>1416</v>
      </c>
      <c r="AH536" s="496">
        <v>0</v>
      </c>
      <c r="AI536" s="496">
        <v>100</v>
      </c>
      <c r="AJ536" s="496">
        <v>0</v>
      </c>
      <c r="AK536" s="496"/>
      <c r="AL536" s="496"/>
      <c r="AM536" s="496"/>
      <c r="AN536" s="496">
        <v>99</v>
      </c>
      <c r="AO536" s="496">
        <v>99</v>
      </c>
      <c r="AP536" s="496">
        <v>99</v>
      </c>
      <c r="AQ536" s="496">
        <v>99</v>
      </c>
      <c r="AR536" s="496">
        <v>240</v>
      </c>
      <c r="AS536" s="496">
        <v>35.66261574074074</v>
      </c>
      <c r="AT536" s="496"/>
      <c r="AU536" s="496"/>
    </row>
    <row r="537" spans="1:47">
      <c r="A537" s="496">
        <v>13</v>
      </c>
      <c r="B537" s="496">
        <v>42</v>
      </c>
      <c r="C537" s="496">
        <v>2023</v>
      </c>
      <c r="D537" s="496">
        <v>99</v>
      </c>
      <c r="E537" s="496">
        <v>99</v>
      </c>
      <c r="F537" s="496">
        <v>99</v>
      </c>
      <c r="G537" s="496">
        <v>99</v>
      </c>
      <c r="H537" s="496">
        <v>99</v>
      </c>
      <c r="I537" s="496">
        <v>99</v>
      </c>
      <c r="J537" s="496">
        <v>999</v>
      </c>
      <c r="K537" s="496">
        <v>99</v>
      </c>
      <c r="L537" s="496">
        <v>99</v>
      </c>
      <c r="M537" s="496">
        <v>99</v>
      </c>
      <c r="N537" s="496">
        <v>525</v>
      </c>
      <c r="O537" s="496">
        <v>99</v>
      </c>
      <c r="P537" s="496">
        <v>9999</v>
      </c>
      <c r="Q537" s="496"/>
      <c r="R537" s="496"/>
      <c r="S537" s="496"/>
      <c r="T537" s="496"/>
      <c r="U537" s="496"/>
      <c r="V537" s="496"/>
      <c r="W537" s="496"/>
      <c r="X537" s="496"/>
      <c r="Y537" s="496"/>
      <c r="Z537" s="496"/>
      <c r="AA537" s="496"/>
      <c r="AB537" s="496"/>
      <c r="AC537" s="496"/>
      <c r="AD537" s="496"/>
      <c r="AE537" s="496"/>
      <c r="AF537" s="496"/>
      <c r="AG537" s="496"/>
      <c r="AH537" s="496"/>
      <c r="AI537" s="496"/>
      <c r="AJ537" s="496"/>
      <c r="AK537" s="496"/>
      <c r="AL537" s="496"/>
      <c r="AM537" s="496"/>
      <c r="AN537" s="496">
        <v>99</v>
      </c>
      <c r="AO537" s="496">
        <v>99</v>
      </c>
      <c r="AP537" s="496">
        <v>99</v>
      </c>
      <c r="AQ537" s="496">
        <v>99</v>
      </c>
      <c r="AR537" s="496"/>
      <c r="AS537" s="496"/>
      <c r="AT537" s="496"/>
      <c r="AU537" s="496"/>
    </row>
    <row r="538" spans="1:47">
      <c r="A538" s="496">
        <v>13</v>
      </c>
      <c r="B538" s="496">
        <v>43</v>
      </c>
      <c r="C538" s="496">
        <v>2023</v>
      </c>
      <c r="D538" s="496">
        <v>99</v>
      </c>
      <c r="E538" s="496">
        <v>99</v>
      </c>
      <c r="F538" s="496">
        <v>99</v>
      </c>
      <c r="G538" s="496">
        <v>99</v>
      </c>
      <c r="H538" s="496">
        <v>99</v>
      </c>
      <c r="I538" s="496">
        <v>99</v>
      </c>
      <c r="J538" s="496">
        <v>999</v>
      </c>
      <c r="K538" s="496">
        <v>99</v>
      </c>
      <c r="L538" s="496">
        <v>99</v>
      </c>
      <c r="M538" s="496">
        <v>99</v>
      </c>
      <c r="N538" s="496">
        <v>550</v>
      </c>
      <c r="O538" s="496">
        <v>99</v>
      </c>
      <c r="P538" s="496">
        <v>9999</v>
      </c>
      <c r="Q538" s="496"/>
      <c r="R538" s="496"/>
      <c r="S538" s="496"/>
      <c r="T538" s="496"/>
      <c r="U538" s="496"/>
      <c r="V538" s="496"/>
      <c r="W538" s="496"/>
      <c r="X538" s="496"/>
      <c r="Y538" s="496"/>
      <c r="Z538" s="496"/>
      <c r="AA538" s="496"/>
      <c r="AB538" s="496"/>
      <c r="AC538" s="496"/>
      <c r="AD538" s="496"/>
      <c r="AE538" s="496"/>
      <c r="AF538" s="496"/>
      <c r="AG538" s="496"/>
      <c r="AH538" s="496"/>
      <c r="AI538" s="496"/>
      <c r="AJ538" s="496"/>
      <c r="AK538" s="496"/>
      <c r="AL538" s="496"/>
      <c r="AM538" s="496"/>
      <c r="AN538" s="496">
        <v>99</v>
      </c>
      <c r="AO538" s="496">
        <v>99</v>
      </c>
      <c r="AP538" s="496">
        <v>99</v>
      </c>
      <c r="AQ538" s="496">
        <v>99</v>
      </c>
      <c r="AR538" s="496"/>
      <c r="AS538" s="496"/>
      <c r="AT538" s="496"/>
      <c r="AU538" s="496"/>
    </row>
    <row r="539" spans="1:47">
      <c r="A539" s="496">
        <v>13</v>
      </c>
      <c r="B539" s="496">
        <v>44</v>
      </c>
      <c r="C539" s="496">
        <v>2023</v>
      </c>
      <c r="D539" s="496">
        <v>99</v>
      </c>
      <c r="E539" s="496">
        <v>99</v>
      </c>
      <c r="F539" s="496">
        <v>99</v>
      </c>
      <c r="G539" s="496">
        <v>99</v>
      </c>
      <c r="H539" s="496">
        <v>99</v>
      </c>
      <c r="I539" s="496">
        <v>99</v>
      </c>
      <c r="J539" s="496">
        <v>999</v>
      </c>
      <c r="K539" s="496">
        <v>99</v>
      </c>
      <c r="L539" s="496">
        <v>99</v>
      </c>
      <c r="M539" s="496">
        <v>99</v>
      </c>
      <c r="N539" s="496">
        <v>575</v>
      </c>
      <c r="O539" s="496">
        <v>99</v>
      </c>
      <c r="P539" s="496">
        <v>9999</v>
      </c>
      <c r="Q539" s="496">
        <v>1</v>
      </c>
      <c r="R539" s="496">
        <v>1</v>
      </c>
      <c r="S539" s="496">
        <v>10</v>
      </c>
      <c r="T539" s="496">
        <v>10</v>
      </c>
      <c r="U539" s="496">
        <v>551.20000000000005</v>
      </c>
      <c r="V539" s="496">
        <v>100</v>
      </c>
      <c r="W539" s="496">
        <v>100</v>
      </c>
      <c r="X539" s="496">
        <v>100</v>
      </c>
      <c r="Y539" s="496">
        <v>0</v>
      </c>
      <c r="Z539" s="496">
        <v>0</v>
      </c>
      <c r="AA539" s="496">
        <v>0</v>
      </c>
      <c r="AB539" s="496"/>
      <c r="AC539" s="496"/>
      <c r="AD539" s="496"/>
      <c r="AE539" s="496">
        <v>5.8309037900874605E-2</v>
      </c>
      <c r="AF539" s="496">
        <v>0.12689215962076003</v>
      </c>
      <c r="AG539" s="496">
        <v>678</v>
      </c>
      <c r="AH539" s="496">
        <v>0</v>
      </c>
      <c r="AI539" s="496">
        <v>100</v>
      </c>
      <c r="AJ539" s="496">
        <v>0</v>
      </c>
      <c r="AK539" s="496"/>
      <c r="AL539" s="496"/>
      <c r="AM539" s="496"/>
      <c r="AN539" s="496">
        <v>99</v>
      </c>
      <c r="AO539" s="496">
        <v>99</v>
      </c>
      <c r="AP539" s="496">
        <v>99</v>
      </c>
      <c r="AQ539" s="496">
        <v>99</v>
      </c>
      <c r="AR539" s="496">
        <v>237</v>
      </c>
      <c r="AS539" s="496">
        <v>41.391061168401293</v>
      </c>
      <c r="AT539" s="496"/>
      <c r="AU539" s="496"/>
    </row>
    <row r="540" spans="1:47">
      <c r="A540" s="496">
        <v>14</v>
      </c>
      <c r="B540" s="496">
        <v>1</v>
      </c>
      <c r="C540" s="496">
        <v>2024</v>
      </c>
      <c r="D540" s="496">
        <v>99</v>
      </c>
      <c r="E540" s="496">
        <v>99</v>
      </c>
      <c r="F540" s="496">
        <v>99</v>
      </c>
      <c r="G540" s="496">
        <v>99</v>
      </c>
      <c r="H540" s="496">
        <v>99</v>
      </c>
      <c r="I540" s="496">
        <v>99</v>
      </c>
      <c r="J540" s="496">
        <v>999</v>
      </c>
      <c r="K540" s="496">
        <v>99</v>
      </c>
      <c r="L540" s="496">
        <v>99</v>
      </c>
      <c r="M540" s="496">
        <v>99</v>
      </c>
      <c r="N540" s="496">
        <v>99</v>
      </c>
      <c r="O540" s="496">
        <v>1</v>
      </c>
      <c r="P540" s="496">
        <v>9999</v>
      </c>
      <c r="Q540" s="496">
        <v>5</v>
      </c>
      <c r="R540" s="496">
        <v>15</v>
      </c>
      <c r="S540" s="496">
        <v>5.2</v>
      </c>
      <c r="T540" s="496">
        <v>8.8000000000000007</v>
      </c>
      <c r="U540" s="496">
        <v>253.81333333333339</v>
      </c>
      <c r="V540" s="496">
        <v>26.666666666666675</v>
      </c>
      <c r="W540" s="496">
        <v>100</v>
      </c>
      <c r="X540" s="496">
        <v>20</v>
      </c>
      <c r="Y540" s="496">
        <v>88.808714787582687</v>
      </c>
      <c r="Z540" s="496">
        <v>1.1075498483890762</v>
      </c>
      <c r="AA540" s="496">
        <v>0.65319726474217388</v>
      </c>
      <c r="AB540" s="496">
        <v>36.407724736375499</v>
      </c>
      <c r="AC540" s="496">
        <v>-62.984966792615218</v>
      </c>
      <c r="AD540" s="496">
        <v>-12.90117116355448</v>
      </c>
      <c r="AE540" s="496">
        <v>0.92478421701602964</v>
      </c>
      <c r="AF540" s="496">
        <v>0.94776040820014884</v>
      </c>
      <c r="AG540" s="496">
        <v>825.26666666666654</v>
      </c>
      <c r="AH540" s="496">
        <v>0</v>
      </c>
      <c r="AI540" s="496">
        <v>73.333333333333314</v>
      </c>
      <c r="AJ540" s="496">
        <v>174.81283959963844</v>
      </c>
      <c r="AK540" s="496">
        <v>59.279056886463323</v>
      </c>
      <c r="AL540" s="496">
        <v>-53.724611668288532</v>
      </c>
      <c r="AM540" s="496">
        <v>23.937671070643844</v>
      </c>
      <c r="AN540" s="496">
        <v>99</v>
      </c>
      <c r="AO540" s="496">
        <v>99</v>
      </c>
      <c r="AP540" s="496">
        <v>99</v>
      </c>
      <c r="AQ540" s="496">
        <v>99</v>
      </c>
      <c r="AR540" s="496">
        <v>196.26666666666671</v>
      </c>
      <c r="AS540" s="496">
        <v>32.562548640575095</v>
      </c>
      <c r="AT540" s="496"/>
      <c r="AU540" s="496"/>
    </row>
    <row r="541" spans="1:47">
      <c r="A541" s="496">
        <v>14</v>
      </c>
      <c r="B541" s="496">
        <v>2</v>
      </c>
      <c r="C541" s="496">
        <v>2024</v>
      </c>
      <c r="D541" s="496">
        <v>99</v>
      </c>
      <c r="E541" s="496">
        <v>99</v>
      </c>
      <c r="F541" s="496">
        <v>99</v>
      </c>
      <c r="G541" s="496">
        <v>99</v>
      </c>
      <c r="H541" s="496">
        <v>99</v>
      </c>
      <c r="I541" s="496">
        <v>99</v>
      </c>
      <c r="J541" s="496">
        <v>999</v>
      </c>
      <c r="K541" s="496">
        <v>99</v>
      </c>
      <c r="L541" s="496">
        <v>99</v>
      </c>
      <c r="M541" s="496">
        <v>99</v>
      </c>
      <c r="N541" s="496">
        <v>99</v>
      </c>
      <c r="O541" s="496">
        <v>2</v>
      </c>
      <c r="P541" s="496">
        <v>9999</v>
      </c>
      <c r="Q541" s="496">
        <v>13</v>
      </c>
      <c r="R541" s="496">
        <v>63</v>
      </c>
      <c r="S541" s="496">
        <v>4.8412698412698401</v>
      </c>
      <c r="T541" s="496">
        <v>7.3650793650793629</v>
      </c>
      <c r="U541" s="496">
        <v>275.75079365079358</v>
      </c>
      <c r="V541" s="496">
        <v>31.746031746031758</v>
      </c>
      <c r="W541" s="496">
        <v>65.079365079365076</v>
      </c>
      <c r="X541" s="496">
        <v>14.285714285714288</v>
      </c>
      <c r="Y541" s="496">
        <v>79.315790123166252</v>
      </c>
      <c r="Z541" s="496">
        <v>1.5140228050362459</v>
      </c>
      <c r="AA541" s="496">
        <v>2.1254436496851441</v>
      </c>
      <c r="AB541" s="496">
        <v>67.088315901983094</v>
      </c>
      <c r="AC541" s="496">
        <v>60.369665690832363</v>
      </c>
      <c r="AD541" s="496">
        <v>60.005683232269718</v>
      </c>
      <c r="AE541" s="496">
        <v>3.8840937114673246</v>
      </c>
      <c r="AF541" s="496">
        <v>4.3246422933850202</v>
      </c>
      <c r="AG541" s="496">
        <v>621.65573770491801</v>
      </c>
      <c r="AH541" s="496">
        <v>0</v>
      </c>
      <c r="AI541" s="496">
        <v>41.26984126984128</v>
      </c>
      <c r="AJ541" s="496">
        <v>156.49677996434912</v>
      </c>
      <c r="AK541" s="496">
        <v>57.46671863577761</v>
      </c>
      <c r="AL541" s="496">
        <v>0.9897688860710544</v>
      </c>
      <c r="AM541" s="496">
        <v>0.28509951652119159</v>
      </c>
      <c r="AN541" s="496">
        <v>99</v>
      </c>
      <c r="AO541" s="496">
        <v>99</v>
      </c>
      <c r="AP541" s="496">
        <v>99</v>
      </c>
      <c r="AQ541" s="496">
        <v>99</v>
      </c>
      <c r="AR541" s="496">
        <v>207.13114754098356</v>
      </c>
      <c r="AS541" s="496">
        <v>30.039833932318121</v>
      </c>
      <c r="AT541" s="496"/>
      <c r="AU541" s="496"/>
    </row>
    <row r="542" spans="1:47">
      <c r="A542" s="496">
        <v>14</v>
      </c>
      <c r="B542" s="496">
        <v>3</v>
      </c>
      <c r="C542" s="496">
        <v>2024</v>
      </c>
      <c r="D542" s="496">
        <v>99</v>
      </c>
      <c r="E542" s="496">
        <v>99</v>
      </c>
      <c r="F542" s="496">
        <v>99</v>
      </c>
      <c r="G542" s="496">
        <v>99</v>
      </c>
      <c r="H542" s="496">
        <v>99</v>
      </c>
      <c r="I542" s="496">
        <v>99</v>
      </c>
      <c r="J542" s="496">
        <v>999</v>
      </c>
      <c r="K542" s="496">
        <v>99</v>
      </c>
      <c r="L542" s="496">
        <v>99</v>
      </c>
      <c r="M542" s="496">
        <v>99</v>
      </c>
      <c r="N542" s="496">
        <v>99</v>
      </c>
      <c r="O542" s="496">
        <v>3</v>
      </c>
      <c r="P542" s="496">
        <v>9999</v>
      </c>
      <c r="Q542" s="496">
        <v>12</v>
      </c>
      <c r="R542" s="496">
        <v>47</v>
      </c>
      <c r="S542" s="496">
        <v>4.9787234042553195</v>
      </c>
      <c r="T542" s="496">
        <v>6.8085106382978733</v>
      </c>
      <c r="U542" s="496">
        <v>232.84680851063823</v>
      </c>
      <c r="V542" s="496">
        <v>34.042553191489368</v>
      </c>
      <c r="W542" s="496">
        <v>57.446808510638292</v>
      </c>
      <c r="X542" s="496">
        <v>0</v>
      </c>
      <c r="Y542" s="496">
        <v>52.563873408328362</v>
      </c>
      <c r="Z542" s="496">
        <v>1.2460894012209622</v>
      </c>
      <c r="AA542" s="496">
        <v>1.4533643708883459</v>
      </c>
      <c r="AB542" s="496">
        <v>69.597861918716973</v>
      </c>
      <c r="AC542" s="496">
        <v>48.851187946349683</v>
      </c>
      <c r="AD542" s="496">
        <v>30.320850117628201</v>
      </c>
      <c r="AE542" s="496">
        <v>2.8976572133168941</v>
      </c>
      <c r="AF542" s="496">
        <v>2.7243381895515824</v>
      </c>
      <c r="AG542" s="496">
        <v>577.57446808510645</v>
      </c>
      <c r="AH542" s="496">
        <v>0</v>
      </c>
      <c r="AI542" s="496">
        <v>61.702127659574487</v>
      </c>
      <c r="AJ542" s="496">
        <v>113.03355643363736</v>
      </c>
      <c r="AK542" s="496">
        <v>30.704905598903785</v>
      </c>
      <c r="AL542" s="496">
        <v>18.354487222256061</v>
      </c>
      <c r="AM542" s="496">
        <v>-12.997470389628804</v>
      </c>
      <c r="AN542" s="496">
        <v>99</v>
      </c>
      <c r="AO542" s="496">
        <v>99</v>
      </c>
      <c r="AP542" s="496">
        <v>99</v>
      </c>
      <c r="AQ542" s="496">
        <v>99</v>
      </c>
      <c r="AR542" s="496">
        <v>195.70212765957444</v>
      </c>
      <c r="AS542" s="496">
        <v>30.554898542966221</v>
      </c>
      <c r="AT542" s="496"/>
      <c r="AU542" s="496"/>
    </row>
    <row r="543" spans="1:47">
      <c r="A543" s="496">
        <v>14</v>
      </c>
      <c r="B543" s="496">
        <v>4</v>
      </c>
      <c r="C543" s="496">
        <v>2024</v>
      </c>
      <c r="D543" s="496">
        <v>99</v>
      </c>
      <c r="E543" s="496">
        <v>99</v>
      </c>
      <c r="F543" s="496">
        <v>99</v>
      </c>
      <c r="G543" s="496">
        <v>99</v>
      </c>
      <c r="H543" s="496">
        <v>99</v>
      </c>
      <c r="I543" s="496">
        <v>99</v>
      </c>
      <c r="J543" s="496">
        <v>999</v>
      </c>
      <c r="K543" s="496">
        <v>99</v>
      </c>
      <c r="L543" s="496">
        <v>99</v>
      </c>
      <c r="M543" s="496">
        <v>99</v>
      </c>
      <c r="N543" s="496">
        <v>99</v>
      </c>
      <c r="O543" s="496">
        <v>4</v>
      </c>
      <c r="P543" s="496">
        <v>9999</v>
      </c>
      <c r="Q543" s="496">
        <v>88</v>
      </c>
      <c r="R543" s="496">
        <v>599</v>
      </c>
      <c r="S543" s="496">
        <v>4.2687813021702823</v>
      </c>
      <c r="T543" s="496">
        <v>6.6393989983305515</v>
      </c>
      <c r="U543" s="496">
        <v>261.31702838063461</v>
      </c>
      <c r="V543" s="496">
        <v>13.021702838063437</v>
      </c>
      <c r="W543" s="496">
        <v>54.090150250417359</v>
      </c>
      <c r="X543" s="496">
        <v>4.3405676126878125</v>
      </c>
      <c r="Y543" s="496">
        <v>59.704601801798141</v>
      </c>
      <c r="Z543" s="496">
        <v>1.1306373949159281</v>
      </c>
      <c r="AA543" s="496">
        <v>1.5013128276310981</v>
      </c>
      <c r="AB543" s="496">
        <v>50.515478353135997</v>
      </c>
      <c r="AC543" s="496">
        <v>54.911780571020785</v>
      </c>
      <c r="AD543" s="496">
        <v>46.230537297295527</v>
      </c>
      <c r="AE543" s="496">
        <v>36.929716399506781</v>
      </c>
      <c r="AF543" s="496">
        <v>38.966141563122605</v>
      </c>
      <c r="AG543" s="496">
        <v>667.15551839464877</v>
      </c>
      <c r="AH543" s="496">
        <v>0</v>
      </c>
      <c r="AI543" s="496">
        <v>30.550918196994996</v>
      </c>
      <c r="AJ543" s="496">
        <v>117.50510226443799</v>
      </c>
      <c r="AK543" s="496">
        <v>52.510018701226919</v>
      </c>
      <c r="AL543" s="496">
        <v>18.773535666713151</v>
      </c>
      <c r="AM543" s="496">
        <v>-0.13432679731900204</v>
      </c>
      <c r="AN543" s="496">
        <v>99</v>
      </c>
      <c r="AO543" s="496">
        <v>99</v>
      </c>
      <c r="AP543" s="496">
        <v>99</v>
      </c>
      <c r="AQ543" s="496">
        <v>99</v>
      </c>
      <c r="AR543" s="496">
        <v>207.16555183946488</v>
      </c>
      <c r="AS543" s="496">
        <v>28.968828933057804</v>
      </c>
      <c r="AT543" s="496"/>
      <c r="AU543" s="496"/>
    </row>
    <row r="544" spans="1:47">
      <c r="A544" s="496">
        <v>14</v>
      </c>
      <c r="B544" s="496">
        <v>5</v>
      </c>
      <c r="C544" s="496">
        <v>2024</v>
      </c>
      <c r="D544" s="496">
        <v>99</v>
      </c>
      <c r="E544" s="496">
        <v>99</v>
      </c>
      <c r="F544" s="496">
        <v>99</v>
      </c>
      <c r="G544" s="496">
        <v>99</v>
      </c>
      <c r="H544" s="496">
        <v>99</v>
      </c>
      <c r="I544" s="496">
        <v>99</v>
      </c>
      <c r="J544" s="496">
        <v>999</v>
      </c>
      <c r="K544" s="496">
        <v>99</v>
      </c>
      <c r="L544" s="496">
        <v>99</v>
      </c>
      <c r="M544" s="496">
        <v>99</v>
      </c>
      <c r="N544" s="496">
        <v>99</v>
      </c>
      <c r="O544" s="496">
        <v>7</v>
      </c>
      <c r="P544" s="496">
        <v>9999</v>
      </c>
      <c r="Q544" s="496">
        <v>4</v>
      </c>
      <c r="R544" s="496">
        <v>18</v>
      </c>
      <c r="S544" s="496">
        <v>4.5</v>
      </c>
      <c r="T544" s="496">
        <v>7.8333333333333313</v>
      </c>
      <c r="U544" s="496">
        <v>251.28888888888889</v>
      </c>
      <c r="V544" s="496">
        <v>5.5555555555555562</v>
      </c>
      <c r="W544" s="496">
        <v>72.222222222222229</v>
      </c>
      <c r="X544" s="496">
        <v>0</v>
      </c>
      <c r="Y544" s="496">
        <v>61.80132944352939</v>
      </c>
      <c r="Z544" s="496">
        <v>0.60092521257733156</v>
      </c>
      <c r="AA544" s="496">
        <v>1.8027756377319943</v>
      </c>
      <c r="AB544" s="496">
        <v>51.369997241940737</v>
      </c>
      <c r="AC544" s="496">
        <v>-9.3810996063389727</v>
      </c>
      <c r="AD544" s="496">
        <v>-2.5641025641025639</v>
      </c>
      <c r="AE544" s="496">
        <v>1.1097410604192353</v>
      </c>
      <c r="AF544" s="496">
        <v>1.1260007035015007</v>
      </c>
      <c r="AG544" s="496">
        <v>669.8888888888888</v>
      </c>
      <c r="AH544" s="496">
        <v>0</v>
      </c>
      <c r="AI544" s="496">
        <v>16.666666666666671</v>
      </c>
      <c r="AJ544" s="496">
        <v>89.186377191492483</v>
      </c>
      <c r="AK544" s="496">
        <v>69.180889721678227</v>
      </c>
      <c r="AL544" s="496">
        <v>21.722395924729984</v>
      </c>
      <c r="AM544" s="496">
        <v>23.737994698233379</v>
      </c>
      <c r="AN544" s="496">
        <v>99</v>
      </c>
      <c r="AO544" s="496">
        <v>99</v>
      </c>
      <c r="AP544" s="496">
        <v>99</v>
      </c>
      <c r="AQ544" s="496">
        <v>99</v>
      </c>
      <c r="AR544" s="496">
        <v>200.38888888888889</v>
      </c>
      <c r="AS544" s="496">
        <v>30.590603964343966</v>
      </c>
      <c r="AT544" s="496"/>
      <c r="AU544" s="496"/>
    </row>
    <row r="545" spans="1:47">
      <c r="A545" s="496">
        <v>14</v>
      </c>
      <c r="B545" s="496">
        <v>6</v>
      </c>
      <c r="C545" s="496">
        <v>2024</v>
      </c>
      <c r="D545" s="496">
        <v>99</v>
      </c>
      <c r="E545" s="496">
        <v>99</v>
      </c>
      <c r="F545" s="496">
        <v>99</v>
      </c>
      <c r="G545" s="496">
        <v>99</v>
      </c>
      <c r="H545" s="496">
        <v>99</v>
      </c>
      <c r="I545" s="496">
        <v>99</v>
      </c>
      <c r="J545" s="496">
        <v>999</v>
      </c>
      <c r="K545" s="496">
        <v>99</v>
      </c>
      <c r="L545" s="496">
        <v>99</v>
      </c>
      <c r="M545" s="496">
        <v>99</v>
      </c>
      <c r="N545" s="496">
        <v>99</v>
      </c>
      <c r="O545" s="496">
        <v>8</v>
      </c>
      <c r="P545" s="496">
        <v>9999</v>
      </c>
      <c r="Q545" s="496">
        <v>12</v>
      </c>
      <c r="R545" s="496">
        <v>55</v>
      </c>
      <c r="S545" s="496">
        <v>4.0363636363636362</v>
      </c>
      <c r="T545" s="496">
        <v>6.6</v>
      </c>
      <c r="U545" s="496">
        <v>166.05090909090907</v>
      </c>
      <c r="V545" s="496">
        <v>10.909090909090908</v>
      </c>
      <c r="W545" s="496">
        <v>47.27272727272728</v>
      </c>
      <c r="X545" s="496">
        <v>0</v>
      </c>
      <c r="Y545" s="496">
        <v>47.357544748731478</v>
      </c>
      <c r="Z545" s="496">
        <v>1.1113241301771737</v>
      </c>
      <c r="AA545" s="496">
        <v>1.8448946754859392</v>
      </c>
      <c r="AB545" s="496">
        <v>61.116619451703983</v>
      </c>
      <c r="AC545" s="496">
        <v>11.373198377386032</v>
      </c>
      <c r="AD545" s="496">
        <v>14.898216135246621</v>
      </c>
      <c r="AE545" s="496">
        <v>3.3908754623921089</v>
      </c>
      <c r="AF545" s="496">
        <v>2.2735097331399241</v>
      </c>
      <c r="AG545" s="496">
        <v>680.50909090909079</v>
      </c>
      <c r="AH545" s="496">
        <v>0</v>
      </c>
      <c r="AI545" s="496">
        <v>81.818181818181813</v>
      </c>
      <c r="AJ545" s="496">
        <v>137.9048252471475</v>
      </c>
      <c r="AK545" s="496">
        <v>0.53243222567153603</v>
      </c>
      <c r="AL545" s="496">
        <v>-2.8356846628095558</v>
      </c>
      <c r="AM545" s="496">
        <v>-30.845618927864141</v>
      </c>
      <c r="AN545" s="496">
        <v>99</v>
      </c>
      <c r="AO545" s="496">
        <v>99</v>
      </c>
      <c r="AP545" s="496">
        <v>99</v>
      </c>
      <c r="AQ545" s="496">
        <v>99</v>
      </c>
      <c r="AR545" s="496">
        <v>182.01818181818183</v>
      </c>
      <c r="AS545" s="496">
        <v>27.033118652964841</v>
      </c>
      <c r="AT545" s="496"/>
      <c r="AU545" s="496"/>
    </row>
    <row r="546" spans="1:47">
      <c r="A546" s="496">
        <v>14</v>
      </c>
      <c r="B546" s="496">
        <v>7</v>
      </c>
      <c r="C546" s="496">
        <v>2024</v>
      </c>
      <c r="D546" s="496">
        <v>99</v>
      </c>
      <c r="E546" s="496">
        <v>99</v>
      </c>
      <c r="F546" s="496">
        <v>99</v>
      </c>
      <c r="G546" s="496">
        <v>99</v>
      </c>
      <c r="H546" s="496">
        <v>99</v>
      </c>
      <c r="I546" s="496">
        <v>99</v>
      </c>
      <c r="J546" s="496">
        <v>999</v>
      </c>
      <c r="K546" s="496">
        <v>99</v>
      </c>
      <c r="L546" s="496">
        <v>99</v>
      </c>
      <c r="M546" s="496">
        <v>99</v>
      </c>
      <c r="N546" s="496">
        <v>99</v>
      </c>
      <c r="O546" s="496">
        <v>9</v>
      </c>
      <c r="P546" s="496">
        <v>9999</v>
      </c>
      <c r="Q546" s="496">
        <v>22</v>
      </c>
      <c r="R546" s="496">
        <v>73</v>
      </c>
      <c r="S546" s="496">
        <v>4.0684931506849313</v>
      </c>
      <c r="T546" s="496">
        <v>6.4109589041095889</v>
      </c>
      <c r="U546" s="496">
        <v>170.23287671232879</v>
      </c>
      <c r="V546" s="496">
        <v>6.8493150684931505</v>
      </c>
      <c r="W546" s="496">
        <v>34.246575342465754</v>
      </c>
      <c r="X546" s="496">
        <v>2.7397260273972601</v>
      </c>
      <c r="Y546" s="496">
        <v>88.874678667002058</v>
      </c>
      <c r="Z546" s="496">
        <v>1.064093506078819</v>
      </c>
      <c r="AA546" s="496">
        <v>1.9573228602182753</v>
      </c>
      <c r="AB546" s="496">
        <v>58.318682371351578</v>
      </c>
      <c r="AC546" s="496">
        <v>62.526389162231361</v>
      </c>
      <c r="AD546" s="496">
        <v>55.86936688112403</v>
      </c>
      <c r="AE546" s="496">
        <v>4.5006165228113444</v>
      </c>
      <c r="AF546" s="496">
        <v>3.093564454902094</v>
      </c>
      <c r="AG546" s="496">
        <v>605.27397260273983</v>
      </c>
      <c r="AH546" s="496">
        <v>0</v>
      </c>
      <c r="AI546" s="496">
        <v>65.753424657534254</v>
      </c>
      <c r="AJ546" s="496">
        <v>190.92437434710865</v>
      </c>
      <c r="AK546" s="496">
        <v>57.779082917835375</v>
      </c>
      <c r="AL546" s="496">
        <v>27.81796171918122</v>
      </c>
      <c r="AM546" s="496">
        <v>21.823733246973237</v>
      </c>
      <c r="AN546" s="496">
        <v>99</v>
      </c>
      <c r="AO546" s="496">
        <v>99</v>
      </c>
      <c r="AP546" s="496">
        <v>99</v>
      </c>
      <c r="AQ546" s="496">
        <v>99</v>
      </c>
      <c r="AR546" s="496">
        <v>179.28767123287673</v>
      </c>
      <c r="AS546" s="496">
        <v>27.21637023402462</v>
      </c>
      <c r="AT546" s="496"/>
      <c r="AU546" s="496"/>
    </row>
    <row r="547" spans="1:47">
      <c r="A547" s="496">
        <v>14</v>
      </c>
      <c r="B547" s="496">
        <v>8</v>
      </c>
      <c r="C547" s="496">
        <v>2024</v>
      </c>
      <c r="D547" s="496">
        <v>99</v>
      </c>
      <c r="E547" s="496">
        <v>99</v>
      </c>
      <c r="F547" s="496">
        <v>99</v>
      </c>
      <c r="G547" s="496">
        <v>99</v>
      </c>
      <c r="H547" s="496">
        <v>99</v>
      </c>
      <c r="I547" s="496">
        <v>99</v>
      </c>
      <c r="J547" s="496">
        <v>999</v>
      </c>
      <c r="K547" s="496">
        <v>99</v>
      </c>
      <c r="L547" s="496">
        <v>99</v>
      </c>
      <c r="M547" s="496">
        <v>99</v>
      </c>
      <c r="N547" s="496">
        <v>99</v>
      </c>
      <c r="O547" s="496">
        <v>11</v>
      </c>
      <c r="P547" s="496">
        <v>9999</v>
      </c>
      <c r="Q547" s="496">
        <v>30</v>
      </c>
      <c r="R547" s="496">
        <v>93</v>
      </c>
      <c r="S547" s="496">
        <v>4.2580645161290311</v>
      </c>
      <c r="T547" s="496">
        <v>7.2580645161290303</v>
      </c>
      <c r="U547" s="496">
        <v>219.87849462365588</v>
      </c>
      <c r="V547" s="496">
        <v>16.129032258064512</v>
      </c>
      <c r="W547" s="496">
        <v>70.967741935483886</v>
      </c>
      <c r="X547" s="496">
        <v>6.4516129032258052</v>
      </c>
      <c r="Y547" s="496">
        <v>70.993347938362049</v>
      </c>
      <c r="Z547" s="496">
        <v>1.3591840199688729</v>
      </c>
      <c r="AA547" s="496">
        <v>1.6389297964092604</v>
      </c>
      <c r="AB547" s="496">
        <v>37.187112214240003</v>
      </c>
      <c r="AC547" s="496">
        <v>37.186727664680411</v>
      </c>
      <c r="AD547" s="496">
        <v>59.278830044725403</v>
      </c>
      <c r="AE547" s="496">
        <v>5.7336621454993821</v>
      </c>
      <c r="AF547" s="496">
        <v>5.0904781096770249</v>
      </c>
      <c r="AG547" s="496">
        <v>677.10752688172045</v>
      </c>
      <c r="AH547" s="496">
        <v>0</v>
      </c>
      <c r="AI547" s="496">
        <v>45.161290322580641</v>
      </c>
      <c r="AJ547" s="496">
        <v>160.04874676546362</v>
      </c>
      <c r="AK547" s="496">
        <v>13.796755955574181</v>
      </c>
      <c r="AL547" s="496">
        <v>46.593796399126411</v>
      </c>
      <c r="AM547" s="496">
        <v>10.456419235184562</v>
      </c>
      <c r="AN547" s="496">
        <v>99</v>
      </c>
      <c r="AO547" s="496">
        <v>99</v>
      </c>
      <c r="AP547" s="496">
        <v>99</v>
      </c>
      <c r="AQ547" s="496">
        <v>99</v>
      </c>
      <c r="AR547" s="496">
        <v>194.17204301075273</v>
      </c>
      <c r="AS547" s="496">
        <v>29.222807689626247</v>
      </c>
      <c r="AT547" s="496"/>
      <c r="AU547" s="496"/>
    </row>
    <row r="548" spans="1:47">
      <c r="A548" s="496">
        <v>14</v>
      </c>
      <c r="B548" s="496">
        <v>9</v>
      </c>
      <c r="C548" s="496">
        <v>2024</v>
      </c>
      <c r="D548" s="496">
        <v>99</v>
      </c>
      <c r="E548" s="496">
        <v>99</v>
      </c>
      <c r="F548" s="496">
        <v>99</v>
      </c>
      <c r="G548" s="496">
        <v>99</v>
      </c>
      <c r="H548" s="496">
        <v>99</v>
      </c>
      <c r="I548" s="496">
        <v>99</v>
      </c>
      <c r="J548" s="496">
        <v>999</v>
      </c>
      <c r="K548" s="496">
        <v>99</v>
      </c>
      <c r="L548" s="496">
        <v>99</v>
      </c>
      <c r="M548" s="496">
        <v>99</v>
      </c>
      <c r="N548" s="496">
        <v>99</v>
      </c>
      <c r="O548" s="496">
        <v>14</v>
      </c>
      <c r="P548" s="496">
        <v>9999</v>
      </c>
      <c r="Q548" s="496">
        <v>21</v>
      </c>
      <c r="R548" s="496">
        <v>94</v>
      </c>
      <c r="S548" s="496">
        <v>4.4787234042553195</v>
      </c>
      <c r="T548" s="496">
        <v>6.9468085106382995</v>
      </c>
      <c r="U548" s="496">
        <v>238.76276595744696</v>
      </c>
      <c r="V548" s="496">
        <v>11.702127659574471</v>
      </c>
      <c r="W548" s="496">
        <v>69.14893617021275</v>
      </c>
      <c r="X548" s="496">
        <v>0</v>
      </c>
      <c r="Y548" s="496">
        <v>48.079455479008111</v>
      </c>
      <c r="Z548" s="496">
        <v>0.97553829553123195</v>
      </c>
      <c r="AA548" s="496">
        <v>1.6526382600711444</v>
      </c>
      <c r="AB548" s="496">
        <v>37.006283116124955</v>
      </c>
      <c r="AC548" s="496">
        <v>31.364293263078498</v>
      </c>
      <c r="AD548" s="496">
        <v>51.068742606912814</v>
      </c>
      <c r="AE548" s="496">
        <v>5.7953144266337882</v>
      </c>
      <c r="AF548" s="496">
        <v>5.5871113347136188</v>
      </c>
      <c r="AG548" s="496">
        <v>598.691489361702</v>
      </c>
      <c r="AH548" s="496">
        <v>0</v>
      </c>
      <c r="AI548" s="496">
        <v>24.468085106382969</v>
      </c>
      <c r="AJ548" s="496">
        <v>108.5382594173883</v>
      </c>
      <c r="AK548" s="496">
        <v>24.628650673053674</v>
      </c>
      <c r="AL548" s="496">
        <v>19.592064762837975</v>
      </c>
      <c r="AM548" s="496">
        <v>-12.580267923922179</v>
      </c>
      <c r="AN548" s="496">
        <v>99</v>
      </c>
      <c r="AO548" s="496">
        <v>99</v>
      </c>
      <c r="AP548" s="496">
        <v>99</v>
      </c>
      <c r="AQ548" s="496">
        <v>99</v>
      </c>
      <c r="AR548" s="496">
        <v>198.968085106383</v>
      </c>
      <c r="AS548" s="496">
        <v>29.987737984681239</v>
      </c>
      <c r="AT548" s="496"/>
      <c r="AU548" s="496"/>
    </row>
    <row r="549" spans="1:47">
      <c r="A549" s="496">
        <v>14</v>
      </c>
      <c r="B549" s="496">
        <v>10</v>
      </c>
      <c r="C549" s="496">
        <v>2024</v>
      </c>
      <c r="D549" s="496">
        <v>99</v>
      </c>
      <c r="E549" s="496">
        <v>99</v>
      </c>
      <c r="F549" s="496">
        <v>99</v>
      </c>
      <c r="G549" s="496">
        <v>99</v>
      </c>
      <c r="H549" s="496">
        <v>99</v>
      </c>
      <c r="I549" s="496">
        <v>99</v>
      </c>
      <c r="J549" s="496">
        <v>999</v>
      </c>
      <c r="K549" s="496">
        <v>99</v>
      </c>
      <c r="L549" s="496">
        <v>99</v>
      </c>
      <c r="M549" s="496">
        <v>99</v>
      </c>
      <c r="N549" s="496">
        <v>99</v>
      </c>
      <c r="O549" s="496">
        <v>15</v>
      </c>
      <c r="P549" s="496">
        <v>9999</v>
      </c>
      <c r="Q549" s="496">
        <v>35</v>
      </c>
      <c r="R549" s="496">
        <v>196</v>
      </c>
      <c r="S549" s="496">
        <v>4.2551020408163254</v>
      </c>
      <c r="T549" s="496">
        <v>7.459183673469389</v>
      </c>
      <c r="U549" s="496">
        <v>268.19693877550998</v>
      </c>
      <c r="V549" s="496">
        <v>10.204081632653063</v>
      </c>
      <c r="W549" s="496">
        <v>72.959183673469411</v>
      </c>
      <c r="X549" s="496">
        <v>7.1428571428571441</v>
      </c>
      <c r="Y549" s="496">
        <v>59.986528171394994</v>
      </c>
      <c r="Z549" s="496">
        <v>0.98779515857386113</v>
      </c>
      <c r="AA549" s="496">
        <v>1.9334244091393629</v>
      </c>
      <c r="AB549" s="496">
        <v>40.899855092917001</v>
      </c>
      <c r="AC549" s="496">
        <v>60.980979734337488</v>
      </c>
      <c r="AD549" s="496">
        <v>55.043127239345999</v>
      </c>
      <c r="AE549" s="496">
        <v>12.083847102342791</v>
      </c>
      <c r="AF549" s="496">
        <v>13.08587473043022</v>
      </c>
      <c r="AG549" s="496">
        <v>688.11224489795916</v>
      </c>
      <c r="AH549" s="496">
        <v>0</v>
      </c>
      <c r="AI549" s="496">
        <v>21.428571428571423</v>
      </c>
      <c r="AJ549" s="496">
        <v>146.32493772793123</v>
      </c>
      <c r="AK549" s="496">
        <v>58.587186432573489</v>
      </c>
      <c r="AL549" s="496">
        <v>23.96735065652442</v>
      </c>
      <c r="AM549" s="496">
        <v>-3.5108517324090744</v>
      </c>
      <c r="AN549" s="496">
        <v>99</v>
      </c>
      <c r="AO549" s="496">
        <v>99</v>
      </c>
      <c r="AP549" s="496">
        <v>99</v>
      </c>
      <c r="AQ549" s="496">
        <v>99</v>
      </c>
      <c r="AR549" s="496">
        <v>208.05102040816328</v>
      </c>
      <c r="AS549" s="496">
        <v>29.321930735770035</v>
      </c>
      <c r="AT549" s="496"/>
      <c r="AU549" s="496"/>
    </row>
    <row r="550" spans="1:47" s="480" customFormat="1">
      <c r="A550" s="496">
        <v>14</v>
      </c>
      <c r="B550" s="496">
        <v>11</v>
      </c>
      <c r="C550" s="496">
        <v>2024</v>
      </c>
      <c r="D550" s="496">
        <v>99</v>
      </c>
      <c r="E550" s="496">
        <v>99</v>
      </c>
      <c r="F550" s="496">
        <v>99</v>
      </c>
      <c r="G550" s="496">
        <v>99</v>
      </c>
      <c r="H550" s="496">
        <v>99</v>
      </c>
      <c r="I550" s="496">
        <v>99</v>
      </c>
      <c r="J550" s="496">
        <v>999</v>
      </c>
      <c r="K550" s="496">
        <v>99</v>
      </c>
      <c r="L550" s="496">
        <v>99</v>
      </c>
      <c r="M550" s="496">
        <v>99</v>
      </c>
      <c r="N550" s="496">
        <v>99</v>
      </c>
      <c r="O550" s="496">
        <v>16</v>
      </c>
      <c r="P550" s="496">
        <v>9999</v>
      </c>
      <c r="Q550" s="496">
        <v>47</v>
      </c>
      <c r="R550" s="496">
        <v>243</v>
      </c>
      <c r="S550" s="496">
        <v>4.3580246913580245</v>
      </c>
      <c r="T550" s="496">
        <v>7.4156378600823052</v>
      </c>
      <c r="U550" s="496">
        <v>246.95802469135799</v>
      </c>
      <c r="V550" s="496">
        <v>13.58024691358025</v>
      </c>
      <c r="W550" s="496">
        <v>68.312757201646093</v>
      </c>
      <c r="X550" s="496">
        <v>9.0534979423868354</v>
      </c>
      <c r="Y550" s="496">
        <v>68.509778577274545</v>
      </c>
      <c r="Z550" s="496">
        <v>1.2270139267119471</v>
      </c>
      <c r="AA550" s="496">
        <v>2.0994027919497622</v>
      </c>
      <c r="AB550" s="496">
        <v>68.409612236746597</v>
      </c>
      <c r="AC550" s="496">
        <v>62.38187871479095</v>
      </c>
      <c r="AD550" s="496">
        <v>58.124377871707907</v>
      </c>
      <c r="AE550" s="496">
        <v>14.981504315659681</v>
      </c>
      <c r="AF550" s="496">
        <v>14.93902613585246</v>
      </c>
      <c r="AG550" s="496">
        <v>628.22406639004146</v>
      </c>
      <c r="AH550" s="496">
        <v>0</v>
      </c>
      <c r="AI550" s="496">
        <v>24.279835390946506</v>
      </c>
      <c r="AJ550" s="496">
        <v>145.44985162529849</v>
      </c>
      <c r="AK550" s="496">
        <v>53.266353021402573</v>
      </c>
      <c r="AL550" s="496">
        <v>20.847043206148367</v>
      </c>
      <c r="AM550" s="496">
        <v>22.608959271098655</v>
      </c>
      <c r="AN550" s="496">
        <v>99</v>
      </c>
      <c r="AO550" s="496">
        <v>99</v>
      </c>
      <c r="AP550" s="496">
        <v>99</v>
      </c>
      <c r="AQ550" s="496">
        <v>99</v>
      </c>
      <c r="AR550" s="496">
        <v>201.9128630705394</v>
      </c>
      <c r="AS550" s="496">
        <v>29.304061014425752</v>
      </c>
      <c r="AT550" s="496"/>
      <c r="AU550" s="496"/>
    </row>
    <row r="551" spans="1:47" s="480" customFormat="1">
      <c r="A551" s="496">
        <v>14</v>
      </c>
      <c r="B551" s="496">
        <v>12</v>
      </c>
      <c r="C551" s="496">
        <v>2024</v>
      </c>
      <c r="D551" s="496">
        <v>99</v>
      </c>
      <c r="E551" s="496">
        <v>99</v>
      </c>
      <c r="F551" s="496">
        <v>99</v>
      </c>
      <c r="G551" s="496">
        <v>99</v>
      </c>
      <c r="H551" s="496">
        <v>99</v>
      </c>
      <c r="I551" s="496">
        <v>99</v>
      </c>
      <c r="J551" s="496">
        <v>999</v>
      </c>
      <c r="K551" s="496">
        <v>99</v>
      </c>
      <c r="L551" s="496">
        <v>99</v>
      </c>
      <c r="M551" s="496">
        <v>99</v>
      </c>
      <c r="N551" s="496">
        <v>99</v>
      </c>
      <c r="O551" s="496">
        <v>18</v>
      </c>
      <c r="P551" s="496">
        <v>9999</v>
      </c>
      <c r="Q551" s="496">
        <v>16</v>
      </c>
      <c r="R551" s="496">
        <v>68</v>
      </c>
      <c r="S551" s="496">
        <v>4.4411764705882355</v>
      </c>
      <c r="T551" s="496">
        <v>6.6617647058823515</v>
      </c>
      <c r="U551" s="496">
        <v>259.08676470588239</v>
      </c>
      <c r="V551" s="496">
        <v>14.705882352941178</v>
      </c>
      <c r="W551" s="496">
        <v>50</v>
      </c>
      <c r="X551" s="496">
        <v>10.294117647058826</v>
      </c>
      <c r="Y551" s="496">
        <v>63.602603314301589</v>
      </c>
      <c r="Z551" s="496">
        <v>1.0201261880014485</v>
      </c>
      <c r="AA551" s="496">
        <v>1.8834440771351553</v>
      </c>
      <c r="AB551" s="496">
        <v>37.599471086419555</v>
      </c>
      <c r="AC551" s="496">
        <v>39.275148210244943</v>
      </c>
      <c r="AD551" s="496">
        <v>-16.7260872397475</v>
      </c>
      <c r="AE551" s="496">
        <v>4.1923551171393347</v>
      </c>
      <c r="AF551" s="496">
        <v>4.3857817019409007</v>
      </c>
      <c r="AG551" s="496">
        <v>691.61764705882354</v>
      </c>
      <c r="AH551" s="496">
        <v>0</v>
      </c>
      <c r="AI551" s="496">
        <v>29.411764705882355</v>
      </c>
      <c r="AJ551" s="496">
        <v>187.68685038176844</v>
      </c>
      <c r="AK551" s="496">
        <v>78.871833103576421</v>
      </c>
      <c r="AL551" s="496">
        <v>49.085960131754554</v>
      </c>
      <c r="AM551" s="496">
        <v>11.040844969105382</v>
      </c>
      <c r="AN551" s="496">
        <v>99</v>
      </c>
      <c r="AO551" s="496">
        <v>99</v>
      </c>
      <c r="AP551" s="496">
        <v>99</v>
      </c>
      <c r="AQ551" s="496">
        <v>99</v>
      </c>
      <c r="AR551" s="496">
        <v>205.36764705882348</v>
      </c>
      <c r="AS551" s="496">
        <v>29.351005748560908</v>
      </c>
      <c r="AT551" s="496"/>
      <c r="AU551" s="496"/>
    </row>
    <row r="552" spans="1:47" s="480" customFormat="1">
      <c r="A552" s="496">
        <v>14</v>
      </c>
      <c r="B552" s="496">
        <v>13</v>
      </c>
      <c r="C552" s="496">
        <v>2024</v>
      </c>
      <c r="D552" s="496">
        <v>99</v>
      </c>
      <c r="E552" s="496">
        <v>99</v>
      </c>
      <c r="F552" s="496">
        <v>99</v>
      </c>
      <c r="G552" s="496">
        <v>99</v>
      </c>
      <c r="H552" s="496">
        <v>99</v>
      </c>
      <c r="I552" s="496">
        <v>99</v>
      </c>
      <c r="J552" s="496">
        <v>999</v>
      </c>
      <c r="K552" s="496">
        <v>99</v>
      </c>
      <c r="L552" s="496">
        <v>99</v>
      </c>
      <c r="M552" s="496">
        <v>99</v>
      </c>
      <c r="N552" s="496">
        <v>99</v>
      </c>
      <c r="O552" s="496">
        <v>55</v>
      </c>
      <c r="P552" s="496">
        <v>9999</v>
      </c>
      <c r="Q552" s="496">
        <v>2</v>
      </c>
      <c r="R552" s="496">
        <v>4</v>
      </c>
      <c r="S552" s="496">
        <v>3.75</v>
      </c>
      <c r="T552" s="496">
        <v>6.75</v>
      </c>
      <c r="U552" s="496">
        <v>221.00000000000003</v>
      </c>
      <c r="V552" s="496">
        <v>0</v>
      </c>
      <c r="W552" s="496">
        <v>50</v>
      </c>
      <c r="X552" s="496">
        <v>0</v>
      </c>
      <c r="Y552" s="496">
        <v>18.969317330889684</v>
      </c>
      <c r="Z552" s="496">
        <v>0.4330127018922193</v>
      </c>
      <c r="AA552" s="496">
        <v>1.4790199457749036</v>
      </c>
      <c r="AB552" s="496">
        <v>-28.914206355596875</v>
      </c>
      <c r="AC552" s="496">
        <v>-11.85129795850405</v>
      </c>
      <c r="AD552" s="496">
        <v>29.277002188455992</v>
      </c>
      <c r="AE552" s="496">
        <v>0.24660912453760783</v>
      </c>
      <c r="AF552" s="496">
        <v>0.22006204056759077</v>
      </c>
      <c r="AG552" s="496">
        <v>707.5</v>
      </c>
      <c r="AH552" s="496">
        <v>0</v>
      </c>
      <c r="AI552" s="496">
        <v>0</v>
      </c>
      <c r="AJ552" s="496">
        <v>86.100232287723856</v>
      </c>
      <c r="AK552" s="496">
        <v>97.968016413927685</v>
      </c>
      <c r="AL552" s="496">
        <v>-10.895687477516956</v>
      </c>
      <c r="AM552" s="496">
        <v>-46.603641642439719</v>
      </c>
      <c r="AN552" s="496">
        <v>99</v>
      </c>
      <c r="AO552" s="496">
        <v>99</v>
      </c>
      <c r="AP552" s="496">
        <v>99</v>
      </c>
      <c r="AQ552" s="496">
        <v>99</v>
      </c>
      <c r="AR552" s="496">
        <v>194</v>
      </c>
      <c r="AS552" s="496">
        <v>30.249807295252236</v>
      </c>
      <c r="AT552" s="496"/>
      <c r="AU552" s="496"/>
    </row>
    <row r="553" spans="1:47" s="480" customFormat="1">
      <c r="A553" s="496">
        <v>14</v>
      </c>
      <c r="B553" s="496">
        <v>14</v>
      </c>
      <c r="C553" s="496">
        <v>2024</v>
      </c>
      <c r="D553" s="496">
        <v>99</v>
      </c>
      <c r="E553" s="496">
        <v>99</v>
      </c>
      <c r="F553" s="496">
        <v>99</v>
      </c>
      <c r="G553" s="496">
        <v>99</v>
      </c>
      <c r="H553" s="496">
        <v>99</v>
      </c>
      <c r="I553" s="496">
        <v>99</v>
      </c>
      <c r="J553" s="496">
        <v>999</v>
      </c>
      <c r="K553" s="496">
        <v>99</v>
      </c>
      <c r="L553" s="496">
        <v>99</v>
      </c>
      <c r="M553" s="496">
        <v>99</v>
      </c>
      <c r="N553" s="496">
        <v>99</v>
      </c>
      <c r="O553" s="496">
        <v>56</v>
      </c>
      <c r="P553" s="496">
        <v>9999</v>
      </c>
      <c r="Q553" s="496">
        <v>7</v>
      </c>
      <c r="R553" s="496">
        <v>54</v>
      </c>
      <c r="S553" s="496">
        <v>3.7222222222222223</v>
      </c>
      <c r="T553" s="496">
        <v>6.185185185185186</v>
      </c>
      <c r="U553" s="496">
        <v>240.70370370370367</v>
      </c>
      <c r="V553" s="496">
        <v>11.111111111111112</v>
      </c>
      <c r="W553" s="496">
        <v>46.296296296296305</v>
      </c>
      <c r="X553" s="496">
        <v>5.5555555555555562</v>
      </c>
      <c r="Y553" s="496">
        <v>80.199307198824997</v>
      </c>
      <c r="Z553" s="496">
        <v>1.3799713720415805</v>
      </c>
      <c r="AA553" s="496">
        <v>2.1436735005167087</v>
      </c>
      <c r="AB553" s="496">
        <v>77.237314503507605</v>
      </c>
      <c r="AC553" s="496">
        <v>73.463520406937988</v>
      </c>
      <c r="AD553" s="496">
        <v>84.997513350074385</v>
      </c>
      <c r="AE553" s="496">
        <v>3.3292231812577064</v>
      </c>
      <c r="AF553" s="496">
        <v>3.2357086010153204</v>
      </c>
      <c r="AG553" s="496">
        <v>734.48148148148141</v>
      </c>
      <c r="AH553" s="496">
        <v>0</v>
      </c>
      <c r="AI553" s="496">
        <v>12.962962962962964</v>
      </c>
      <c r="AJ553" s="496">
        <v>159.65109420009216</v>
      </c>
      <c r="AK553" s="496">
        <v>31.701044405983072</v>
      </c>
      <c r="AL553" s="496">
        <v>-2.3744169439937433</v>
      </c>
      <c r="AM553" s="496">
        <v>-6.7141376087121021</v>
      </c>
      <c r="AN553" s="496">
        <v>99</v>
      </c>
      <c r="AO553" s="496">
        <v>99</v>
      </c>
      <c r="AP553" s="496">
        <v>99</v>
      </c>
      <c r="AQ553" s="496">
        <v>99</v>
      </c>
      <c r="AR553" s="496">
        <v>202.66666666666663</v>
      </c>
      <c r="AS553" s="496">
        <v>27.794276705818302</v>
      </c>
      <c r="AT553" s="496"/>
      <c r="AU553" s="496"/>
    </row>
    <row r="554" spans="1:47">
      <c r="A554" s="496">
        <v>14</v>
      </c>
      <c r="B554" s="496">
        <v>15</v>
      </c>
      <c r="C554" s="496">
        <v>2023</v>
      </c>
      <c r="D554" s="496">
        <v>99</v>
      </c>
      <c r="E554" s="496">
        <v>99</v>
      </c>
      <c r="F554" s="496">
        <v>99</v>
      </c>
      <c r="G554" s="496">
        <v>99</v>
      </c>
      <c r="H554" s="496">
        <v>99</v>
      </c>
      <c r="I554" s="496">
        <v>99</v>
      </c>
      <c r="J554" s="496">
        <v>999</v>
      </c>
      <c r="K554" s="496">
        <v>99</v>
      </c>
      <c r="L554" s="496">
        <v>99</v>
      </c>
      <c r="M554" s="496">
        <v>99</v>
      </c>
      <c r="N554" s="496">
        <v>99</v>
      </c>
      <c r="O554" s="496">
        <v>1</v>
      </c>
      <c r="P554" s="496">
        <v>9999</v>
      </c>
      <c r="Q554" s="496">
        <v>8</v>
      </c>
      <c r="R554" s="496">
        <v>24</v>
      </c>
      <c r="S554" s="496">
        <v>5.0416666666666679</v>
      </c>
      <c r="T554" s="496">
        <v>8.4166666666666643</v>
      </c>
      <c r="U554" s="496">
        <v>220.62083333333339</v>
      </c>
      <c r="V554" s="496">
        <v>25</v>
      </c>
      <c r="W554" s="496">
        <v>87.5</v>
      </c>
      <c r="X554" s="496">
        <v>8.3333333333333357</v>
      </c>
      <c r="Y554" s="496">
        <v>57.768654845329962</v>
      </c>
      <c r="Z554" s="496">
        <v>0.78947063839568188</v>
      </c>
      <c r="AA554" s="496">
        <v>1.7539637649874342</v>
      </c>
      <c r="AB554" s="496">
        <v>23.952932984233456</v>
      </c>
      <c r="AC554" s="496">
        <v>-22.868374158643661</v>
      </c>
      <c r="AD554" s="496">
        <v>31.845981139076279</v>
      </c>
      <c r="AE554" s="496">
        <v>1.399416909620991</v>
      </c>
      <c r="AF554" s="496">
        <v>1.218942844658857</v>
      </c>
      <c r="AG554" s="496">
        <v>742.25</v>
      </c>
      <c r="AH554" s="496">
        <v>0</v>
      </c>
      <c r="AI554" s="496">
        <v>79.166666666666686</v>
      </c>
      <c r="AJ554" s="496">
        <v>136.17337294787109</v>
      </c>
      <c r="AK554" s="496">
        <v>-8.3808551232030712</v>
      </c>
      <c r="AL554" s="496">
        <v>41.231729592133618</v>
      </c>
      <c r="AM554" s="496">
        <v>19.059212377645775</v>
      </c>
      <c r="AN554" s="496">
        <v>99</v>
      </c>
      <c r="AO554" s="496">
        <v>99</v>
      </c>
      <c r="AP554" s="496">
        <v>99</v>
      </c>
      <c r="AQ554" s="496">
        <v>99</v>
      </c>
      <c r="AR554" s="496">
        <v>189.79166666666663</v>
      </c>
      <c r="AS554" s="496">
        <v>31.751422550884488</v>
      </c>
      <c r="AT554" s="496"/>
      <c r="AU554" s="496"/>
    </row>
    <row r="555" spans="1:47">
      <c r="A555" s="496">
        <v>14</v>
      </c>
      <c r="B555" s="496">
        <v>16</v>
      </c>
      <c r="C555" s="496">
        <v>2023</v>
      </c>
      <c r="D555" s="496">
        <v>99</v>
      </c>
      <c r="E555" s="496">
        <v>99</v>
      </c>
      <c r="F555" s="496">
        <v>99</v>
      </c>
      <c r="G555" s="496">
        <v>99</v>
      </c>
      <c r="H555" s="496">
        <v>99</v>
      </c>
      <c r="I555" s="496">
        <v>99</v>
      </c>
      <c r="J555" s="496">
        <v>999</v>
      </c>
      <c r="K555" s="496">
        <v>99</v>
      </c>
      <c r="L555" s="496">
        <v>99</v>
      </c>
      <c r="M555" s="496">
        <v>99</v>
      </c>
      <c r="N555" s="496">
        <v>99</v>
      </c>
      <c r="O555" s="496">
        <v>2</v>
      </c>
      <c r="P555" s="496">
        <v>9999</v>
      </c>
      <c r="Q555" s="496">
        <v>14</v>
      </c>
      <c r="R555" s="496">
        <v>86</v>
      </c>
      <c r="S555" s="496">
        <v>5.174418604651164</v>
      </c>
      <c r="T555" s="496">
        <v>8.4418604651162816</v>
      </c>
      <c r="U555" s="496">
        <v>302.06860465116279</v>
      </c>
      <c r="V555" s="496">
        <v>36.046511627906966</v>
      </c>
      <c r="W555" s="496">
        <v>84.883720930232514</v>
      </c>
      <c r="X555" s="496">
        <v>25.581395348837205</v>
      </c>
      <c r="Y555" s="496">
        <v>73.787745975822787</v>
      </c>
      <c r="Z555" s="496">
        <v>1.3135418165554935</v>
      </c>
      <c r="AA555" s="496">
        <v>1.7953729363366275</v>
      </c>
      <c r="AB555" s="496">
        <v>68.167921546961054</v>
      </c>
      <c r="AC555" s="496">
        <v>58.428896514493843</v>
      </c>
      <c r="AD555" s="496">
        <v>51.955147004487046</v>
      </c>
      <c r="AE555" s="496">
        <v>5.0145772594752192</v>
      </c>
      <c r="AF555" s="496">
        <v>5.9803915700510508</v>
      </c>
      <c r="AG555" s="496">
        <v>693.71428571428555</v>
      </c>
      <c r="AH555" s="496">
        <v>0</v>
      </c>
      <c r="AI555" s="496">
        <v>40.697674418604649</v>
      </c>
      <c r="AJ555" s="496">
        <v>146.10071309664099</v>
      </c>
      <c r="AK555" s="496">
        <v>28.929501437159352</v>
      </c>
      <c r="AL555" s="496">
        <v>-8.4284431612704136</v>
      </c>
      <c r="AM555" s="496">
        <v>3.6058624888182607</v>
      </c>
      <c r="AN555" s="496">
        <v>99</v>
      </c>
      <c r="AO555" s="496">
        <v>99</v>
      </c>
      <c r="AP555" s="496">
        <v>99</v>
      </c>
      <c r="AQ555" s="496">
        <v>99</v>
      </c>
      <c r="AR555" s="496">
        <v>211</v>
      </c>
      <c r="AS555" s="496">
        <v>31.867816589820904</v>
      </c>
      <c r="AT555" s="496"/>
      <c r="AU555" s="496"/>
    </row>
    <row r="556" spans="1:47">
      <c r="A556" s="496">
        <v>14</v>
      </c>
      <c r="B556" s="496">
        <v>17</v>
      </c>
      <c r="C556" s="496">
        <v>2023</v>
      </c>
      <c r="D556" s="496">
        <v>99</v>
      </c>
      <c r="E556" s="496">
        <v>99</v>
      </c>
      <c r="F556" s="496">
        <v>99</v>
      </c>
      <c r="G556" s="496">
        <v>99</v>
      </c>
      <c r="H556" s="496">
        <v>99</v>
      </c>
      <c r="I556" s="496">
        <v>99</v>
      </c>
      <c r="J556" s="496">
        <v>999</v>
      </c>
      <c r="K556" s="496">
        <v>99</v>
      </c>
      <c r="L556" s="496">
        <v>99</v>
      </c>
      <c r="M556" s="496">
        <v>99</v>
      </c>
      <c r="N556" s="496">
        <v>99</v>
      </c>
      <c r="O556" s="496">
        <v>3</v>
      </c>
      <c r="P556" s="496">
        <v>9999</v>
      </c>
      <c r="Q556" s="496">
        <v>13</v>
      </c>
      <c r="R556" s="496">
        <v>56</v>
      </c>
      <c r="S556" s="496">
        <v>4.6607142857142847</v>
      </c>
      <c r="T556" s="496">
        <v>6.9642857142857109</v>
      </c>
      <c r="U556" s="496">
        <v>240.64642857142849</v>
      </c>
      <c r="V556" s="496">
        <v>30.357142857142847</v>
      </c>
      <c r="W556" s="496">
        <v>66.071428571428555</v>
      </c>
      <c r="X556" s="496">
        <v>1.785714285714286</v>
      </c>
      <c r="Y556" s="496">
        <v>54.918644258984678</v>
      </c>
      <c r="Z556" s="496">
        <v>1.353260424127672</v>
      </c>
      <c r="AA556" s="496">
        <v>1.3623022230543329</v>
      </c>
      <c r="AB556" s="496">
        <v>21.333696177775984</v>
      </c>
      <c r="AC556" s="496">
        <v>27.228611372337831</v>
      </c>
      <c r="AD556" s="496">
        <v>36.150589667243345</v>
      </c>
      <c r="AE556" s="496">
        <v>3.2653061224489801</v>
      </c>
      <c r="AF556" s="496">
        <v>3.1023659678542925</v>
      </c>
      <c r="AG556" s="496">
        <v>596.38181818181829</v>
      </c>
      <c r="AH556" s="496">
        <v>0</v>
      </c>
      <c r="AI556" s="496">
        <v>42.857142857142847</v>
      </c>
      <c r="AJ556" s="496">
        <v>148.54671636272789</v>
      </c>
      <c r="AK556" s="496">
        <v>54.544667424907161</v>
      </c>
      <c r="AL556" s="496">
        <v>23.993166247501151</v>
      </c>
      <c r="AM556" s="496">
        <v>-41.353052819871579</v>
      </c>
      <c r="AN556" s="496">
        <v>99</v>
      </c>
      <c r="AO556" s="496">
        <v>99</v>
      </c>
      <c r="AP556" s="496">
        <v>99</v>
      </c>
      <c r="AQ556" s="496">
        <v>99</v>
      </c>
      <c r="AR556" s="496">
        <v>200.23636363636365</v>
      </c>
      <c r="AS556" s="496">
        <v>29.634462473466552</v>
      </c>
      <c r="AT556" s="496"/>
      <c r="AU556" s="496"/>
    </row>
    <row r="557" spans="1:47">
      <c r="A557" s="496">
        <v>14</v>
      </c>
      <c r="B557" s="496">
        <v>18</v>
      </c>
      <c r="C557" s="496">
        <v>2023</v>
      </c>
      <c r="D557" s="496">
        <v>99</v>
      </c>
      <c r="E557" s="496">
        <v>99</v>
      </c>
      <c r="F557" s="496">
        <v>99</v>
      </c>
      <c r="G557" s="496">
        <v>99</v>
      </c>
      <c r="H557" s="496">
        <v>99</v>
      </c>
      <c r="I557" s="496">
        <v>99</v>
      </c>
      <c r="J557" s="496">
        <v>999</v>
      </c>
      <c r="K557" s="496">
        <v>99</v>
      </c>
      <c r="L557" s="496">
        <v>99</v>
      </c>
      <c r="M557" s="496">
        <v>99</v>
      </c>
      <c r="N557" s="496">
        <v>99</v>
      </c>
      <c r="O557" s="496">
        <v>4</v>
      </c>
      <c r="P557" s="496">
        <v>9999</v>
      </c>
      <c r="Q557" s="496">
        <v>107</v>
      </c>
      <c r="R557" s="496">
        <v>644</v>
      </c>
      <c r="S557" s="496">
        <v>4.3742236024844727</v>
      </c>
      <c r="T557" s="496">
        <v>6.9906832298136656</v>
      </c>
      <c r="U557" s="496">
        <v>265.22220496894408</v>
      </c>
      <c r="V557" s="496">
        <v>15.838509316770187</v>
      </c>
      <c r="W557" s="496">
        <v>65.993788819875775</v>
      </c>
      <c r="X557" s="496">
        <v>6.6770186335403716</v>
      </c>
      <c r="Y557" s="496">
        <v>61.675122485872791</v>
      </c>
      <c r="Z557" s="496">
        <v>1.2086721525551003</v>
      </c>
      <c r="AA557" s="496">
        <v>1.5046223290489844</v>
      </c>
      <c r="AB557" s="496">
        <v>49.927213960335379</v>
      </c>
      <c r="AC557" s="496">
        <v>60.508981445118515</v>
      </c>
      <c r="AD557" s="496">
        <v>45.189252544246251</v>
      </c>
      <c r="AE557" s="496">
        <v>37.551020408163261</v>
      </c>
      <c r="AF557" s="496">
        <v>39.320707962483006</v>
      </c>
      <c r="AG557" s="496">
        <v>665.56386292834895</v>
      </c>
      <c r="AH557" s="496">
        <v>0.15527950310559005</v>
      </c>
      <c r="AI557" s="496">
        <v>28.416149068322969</v>
      </c>
      <c r="AJ557" s="496">
        <v>141.21760170233961</v>
      </c>
      <c r="AK557" s="496">
        <v>59.88192786535145</v>
      </c>
      <c r="AL557" s="496">
        <v>34.835728684004678</v>
      </c>
      <c r="AM557" s="496">
        <v>1.6830113724086855</v>
      </c>
      <c r="AN557" s="496">
        <v>99</v>
      </c>
      <c r="AO557" s="496">
        <v>99</v>
      </c>
      <c r="AP557" s="496">
        <v>99</v>
      </c>
      <c r="AQ557" s="496">
        <v>99</v>
      </c>
      <c r="AR557" s="496">
        <v>207.45794392523365</v>
      </c>
      <c r="AS557" s="496">
        <v>29.274080707541703</v>
      </c>
      <c r="AT557" s="496"/>
      <c r="AU557" s="496"/>
    </row>
    <row r="558" spans="1:47">
      <c r="A558" s="496">
        <v>14</v>
      </c>
      <c r="B558" s="496">
        <v>19</v>
      </c>
      <c r="C558" s="496">
        <v>2023</v>
      </c>
      <c r="D558" s="496">
        <v>99</v>
      </c>
      <c r="E558" s="496">
        <v>99</v>
      </c>
      <c r="F558" s="496">
        <v>99</v>
      </c>
      <c r="G558" s="496">
        <v>99</v>
      </c>
      <c r="H558" s="496">
        <v>99</v>
      </c>
      <c r="I558" s="496">
        <v>99</v>
      </c>
      <c r="J558" s="496">
        <v>999</v>
      </c>
      <c r="K558" s="496">
        <v>99</v>
      </c>
      <c r="L558" s="496">
        <v>99</v>
      </c>
      <c r="M558" s="496">
        <v>99</v>
      </c>
      <c r="N558" s="496">
        <v>99</v>
      </c>
      <c r="O558" s="496">
        <v>7</v>
      </c>
      <c r="P558" s="496">
        <v>9999</v>
      </c>
      <c r="Q558" s="496">
        <v>10</v>
      </c>
      <c r="R558" s="496">
        <v>26</v>
      </c>
      <c r="S558" s="496">
        <v>4.5384615384615392</v>
      </c>
      <c r="T558" s="496">
        <v>7.8461538461538449</v>
      </c>
      <c r="U558" s="496">
        <v>255.03076923076927</v>
      </c>
      <c r="V558" s="496">
        <v>11.53846153846154</v>
      </c>
      <c r="W558" s="496">
        <v>80.769230769230745</v>
      </c>
      <c r="X558" s="496">
        <v>7.6923076923076898</v>
      </c>
      <c r="Y558" s="496">
        <v>66.164577841521137</v>
      </c>
      <c r="Z558" s="496">
        <v>0.96996309330142427</v>
      </c>
      <c r="AA558" s="496">
        <v>1.8747780933775304</v>
      </c>
      <c r="AB558" s="496">
        <v>43.579414420829622</v>
      </c>
      <c r="AC558" s="496">
        <v>45.201834067051841</v>
      </c>
      <c r="AD558" s="496">
        <v>48.971647558301122</v>
      </c>
      <c r="AE558" s="496">
        <v>1.5160349854227402</v>
      </c>
      <c r="AF558" s="496">
        <v>1.5264813715771683</v>
      </c>
      <c r="AG558" s="496">
        <v>621.7692307692306</v>
      </c>
      <c r="AH558" s="496">
        <v>0</v>
      </c>
      <c r="AI558" s="496">
        <v>30.769230769230759</v>
      </c>
      <c r="AJ558" s="496">
        <v>129.85178168627752</v>
      </c>
      <c r="AK558" s="496">
        <v>50.719772209331694</v>
      </c>
      <c r="AL558" s="496">
        <v>50.542131331768225</v>
      </c>
      <c r="AM558" s="496">
        <v>-5.5201139040562071</v>
      </c>
      <c r="AN558" s="496">
        <v>99</v>
      </c>
      <c r="AO558" s="496">
        <v>99</v>
      </c>
      <c r="AP558" s="496">
        <v>99</v>
      </c>
      <c r="AQ558" s="496">
        <v>99</v>
      </c>
      <c r="AR558" s="496">
        <v>202.03846153846155</v>
      </c>
      <c r="AS558" s="496">
        <v>30.241936900433473</v>
      </c>
      <c r="AT558" s="496"/>
      <c r="AU558" s="496"/>
    </row>
    <row r="559" spans="1:47">
      <c r="A559" s="496">
        <v>14</v>
      </c>
      <c r="B559" s="496">
        <v>20</v>
      </c>
      <c r="C559" s="496">
        <v>2023</v>
      </c>
      <c r="D559" s="496">
        <v>99</v>
      </c>
      <c r="E559" s="496">
        <v>99</v>
      </c>
      <c r="F559" s="496">
        <v>99</v>
      </c>
      <c r="G559" s="496">
        <v>99</v>
      </c>
      <c r="H559" s="496">
        <v>99</v>
      </c>
      <c r="I559" s="496">
        <v>99</v>
      </c>
      <c r="J559" s="496">
        <v>999</v>
      </c>
      <c r="K559" s="496">
        <v>99</v>
      </c>
      <c r="L559" s="496">
        <v>99</v>
      </c>
      <c r="M559" s="496">
        <v>99</v>
      </c>
      <c r="N559" s="496">
        <v>99</v>
      </c>
      <c r="O559" s="496">
        <v>8</v>
      </c>
      <c r="P559" s="496">
        <v>9999</v>
      </c>
      <c r="Q559" s="496">
        <v>9</v>
      </c>
      <c r="R559" s="496">
        <v>46</v>
      </c>
      <c r="S559" s="496">
        <v>4.4130434782608692</v>
      </c>
      <c r="T559" s="496">
        <v>7.0217391304347823</v>
      </c>
      <c r="U559" s="496">
        <v>208.97173913043477</v>
      </c>
      <c r="V559" s="496">
        <v>15.217391304347824</v>
      </c>
      <c r="W559" s="496">
        <v>52.173913043478258</v>
      </c>
      <c r="X559" s="496">
        <v>2.1739130434782608</v>
      </c>
      <c r="Y559" s="496">
        <v>61.255674672507858</v>
      </c>
      <c r="Z559" s="496">
        <v>1.1339827265865221</v>
      </c>
      <c r="AA559" s="496">
        <v>1.553245276338806</v>
      </c>
      <c r="AB559" s="496">
        <v>14.9231089238276</v>
      </c>
      <c r="AC559" s="496">
        <v>16.401227462258262</v>
      </c>
      <c r="AD559" s="496">
        <v>21.706328812179574</v>
      </c>
      <c r="AE559" s="496">
        <v>2.6822157434402341</v>
      </c>
      <c r="AF559" s="496">
        <v>2.2129467757374437</v>
      </c>
      <c r="AG559" s="496">
        <v>666.59090909090924</v>
      </c>
      <c r="AH559" s="496">
        <v>0</v>
      </c>
      <c r="AI559" s="496">
        <v>60.869565217391298</v>
      </c>
      <c r="AJ559" s="496">
        <v>104.63210835672515</v>
      </c>
      <c r="AK559" s="496">
        <v>-2.9048326849535795</v>
      </c>
      <c r="AL559" s="496">
        <v>26.268082678200752</v>
      </c>
      <c r="AM559" s="496">
        <v>5.3333415253314076</v>
      </c>
      <c r="AN559" s="496">
        <v>99</v>
      </c>
      <c r="AO559" s="496">
        <v>99</v>
      </c>
      <c r="AP559" s="496">
        <v>99</v>
      </c>
      <c r="AQ559" s="496">
        <v>99</v>
      </c>
      <c r="AR559" s="496">
        <v>190.29545454545453</v>
      </c>
      <c r="AS559" s="496">
        <v>29.310693386508824</v>
      </c>
      <c r="AT559" s="496"/>
      <c r="AU559" s="496"/>
    </row>
    <row r="560" spans="1:47">
      <c r="A560" s="496">
        <v>14</v>
      </c>
      <c r="B560" s="496">
        <v>21</v>
      </c>
      <c r="C560" s="496">
        <v>2023</v>
      </c>
      <c r="D560" s="496">
        <v>99</v>
      </c>
      <c r="E560" s="496">
        <v>99</v>
      </c>
      <c r="F560" s="496">
        <v>99</v>
      </c>
      <c r="G560" s="496">
        <v>99</v>
      </c>
      <c r="H560" s="496">
        <v>99</v>
      </c>
      <c r="I560" s="496">
        <v>99</v>
      </c>
      <c r="J560" s="496">
        <v>999</v>
      </c>
      <c r="K560" s="496">
        <v>99</v>
      </c>
      <c r="L560" s="496">
        <v>99</v>
      </c>
      <c r="M560" s="496">
        <v>99</v>
      </c>
      <c r="N560" s="496">
        <v>99</v>
      </c>
      <c r="O560" s="496">
        <v>9</v>
      </c>
      <c r="P560" s="496">
        <v>9999</v>
      </c>
      <c r="Q560" s="496">
        <v>12</v>
      </c>
      <c r="R560" s="496">
        <v>33</v>
      </c>
      <c r="S560" s="496">
        <v>4.6666666666666679</v>
      </c>
      <c r="T560" s="496">
        <v>7.3636363636363615</v>
      </c>
      <c r="U560" s="496">
        <v>181.44545454545457</v>
      </c>
      <c r="V560" s="496">
        <v>24.242424242424246</v>
      </c>
      <c r="W560" s="496">
        <v>60.606060606060609</v>
      </c>
      <c r="X560" s="496">
        <v>3.0303030303030303</v>
      </c>
      <c r="Y560" s="496">
        <v>78.179847402926654</v>
      </c>
      <c r="Z560" s="496">
        <v>1.0917505172516229</v>
      </c>
      <c r="AA560" s="496">
        <v>2.3845230997461822</v>
      </c>
      <c r="AB560" s="496">
        <v>25.516169604300114</v>
      </c>
      <c r="AC560" s="496">
        <v>40.032327142476497</v>
      </c>
      <c r="AD560" s="496">
        <v>15.132283604763524</v>
      </c>
      <c r="AE560" s="496">
        <v>1.9241982507288635</v>
      </c>
      <c r="AF560" s="496">
        <v>1.3784328449949648</v>
      </c>
      <c r="AG560" s="496">
        <v>569.63636363636363</v>
      </c>
      <c r="AH560" s="496">
        <v>0</v>
      </c>
      <c r="AI560" s="496">
        <v>72.727272727272734</v>
      </c>
      <c r="AJ560" s="496">
        <v>95.894455295777362</v>
      </c>
      <c r="AK560" s="496">
        <v>51.059539593987694</v>
      </c>
      <c r="AL560" s="496">
        <v>35.547468863547799</v>
      </c>
      <c r="AM560" s="496">
        <v>-7.3809002765065443</v>
      </c>
      <c r="AN560" s="496">
        <v>99</v>
      </c>
      <c r="AO560" s="496">
        <v>99</v>
      </c>
      <c r="AP560" s="496">
        <v>99</v>
      </c>
      <c r="AQ560" s="496">
        <v>99</v>
      </c>
      <c r="AR560" s="496">
        <v>180</v>
      </c>
      <c r="AS560" s="496">
        <v>29.420660750150848</v>
      </c>
      <c r="AT560" s="496"/>
      <c r="AU560" s="496"/>
    </row>
    <row r="561" spans="1:47">
      <c r="A561" s="496">
        <v>14</v>
      </c>
      <c r="B561" s="496">
        <v>22</v>
      </c>
      <c r="C561" s="496">
        <v>2023</v>
      </c>
      <c r="D561" s="496">
        <v>99</v>
      </c>
      <c r="E561" s="496">
        <v>99</v>
      </c>
      <c r="F561" s="496">
        <v>99</v>
      </c>
      <c r="G561" s="496">
        <v>99</v>
      </c>
      <c r="H561" s="496">
        <v>99</v>
      </c>
      <c r="I561" s="496">
        <v>99</v>
      </c>
      <c r="J561" s="496">
        <v>999</v>
      </c>
      <c r="K561" s="496">
        <v>99</v>
      </c>
      <c r="L561" s="496">
        <v>99</v>
      </c>
      <c r="M561" s="496">
        <v>99</v>
      </c>
      <c r="N561" s="496">
        <v>99</v>
      </c>
      <c r="O561" s="496">
        <v>11</v>
      </c>
      <c r="P561" s="496">
        <v>9999</v>
      </c>
      <c r="Q561" s="496">
        <v>34</v>
      </c>
      <c r="R561" s="496">
        <v>93</v>
      </c>
      <c r="S561" s="496">
        <v>4.5806451612903212</v>
      </c>
      <c r="T561" s="496">
        <v>7.1612903225806441</v>
      </c>
      <c r="U561" s="496">
        <v>227.61397849462361</v>
      </c>
      <c r="V561" s="496">
        <v>16.129032258064512</v>
      </c>
      <c r="W561" s="496">
        <v>65.591397849462354</v>
      </c>
      <c r="X561" s="496">
        <v>5.3763440860215059</v>
      </c>
      <c r="Y561" s="496">
        <v>74.025213070906901</v>
      </c>
      <c r="Z561" s="496">
        <v>1.1199326078530349</v>
      </c>
      <c r="AA561" s="496">
        <v>1.673900361756681</v>
      </c>
      <c r="AB561" s="496">
        <v>44.52845865960969</v>
      </c>
      <c r="AC561" s="496">
        <v>34.755224392732423</v>
      </c>
      <c r="AD561" s="496">
        <v>43.758760296002691</v>
      </c>
      <c r="AE561" s="496">
        <v>5.4227405247813412</v>
      </c>
      <c r="AF561" s="496">
        <v>4.8731239551309997</v>
      </c>
      <c r="AG561" s="496">
        <v>676.29069767441877</v>
      </c>
      <c r="AH561" s="496">
        <v>0</v>
      </c>
      <c r="AI561" s="496">
        <v>39.784946236559136</v>
      </c>
      <c r="AJ561" s="496">
        <v>141.7158856270112</v>
      </c>
      <c r="AK561" s="496">
        <v>-13.120193411555022</v>
      </c>
      <c r="AL561" s="496">
        <v>68.694429569561322</v>
      </c>
      <c r="AM561" s="496">
        <v>-4.4244416638967126</v>
      </c>
      <c r="AN561" s="496">
        <v>99</v>
      </c>
      <c r="AO561" s="496">
        <v>99</v>
      </c>
      <c r="AP561" s="496">
        <v>99</v>
      </c>
      <c r="AQ561" s="496">
        <v>99</v>
      </c>
      <c r="AR561" s="496">
        <v>192.67441860465112</v>
      </c>
      <c r="AS561" s="496">
        <v>30.296970339562304</v>
      </c>
      <c r="AT561" s="496"/>
      <c r="AU561" s="496"/>
    </row>
    <row r="562" spans="1:47">
      <c r="A562" s="496">
        <v>14</v>
      </c>
      <c r="B562" s="496">
        <v>23</v>
      </c>
      <c r="C562" s="496">
        <v>2023</v>
      </c>
      <c r="D562" s="496">
        <v>99</v>
      </c>
      <c r="E562" s="496">
        <v>99</v>
      </c>
      <c r="F562" s="496">
        <v>99</v>
      </c>
      <c r="G562" s="496">
        <v>99</v>
      </c>
      <c r="H562" s="496">
        <v>99</v>
      </c>
      <c r="I562" s="496">
        <v>99</v>
      </c>
      <c r="J562" s="496">
        <v>999</v>
      </c>
      <c r="K562" s="496">
        <v>99</v>
      </c>
      <c r="L562" s="496">
        <v>99</v>
      </c>
      <c r="M562" s="496">
        <v>99</v>
      </c>
      <c r="N562" s="496">
        <v>99</v>
      </c>
      <c r="O562" s="496">
        <v>14</v>
      </c>
      <c r="P562" s="496">
        <v>9999</v>
      </c>
      <c r="Q562" s="496">
        <v>30</v>
      </c>
      <c r="R562" s="496">
        <v>134</v>
      </c>
      <c r="S562" s="496">
        <v>4.2089552238805972</v>
      </c>
      <c r="T562" s="496">
        <v>7</v>
      </c>
      <c r="U562" s="496">
        <v>227.93358208955243</v>
      </c>
      <c r="V562" s="496">
        <v>12.686567164179104</v>
      </c>
      <c r="W562" s="496">
        <v>64.925373134328353</v>
      </c>
      <c r="X562" s="496">
        <v>1.4925373134328361</v>
      </c>
      <c r="Y562" s="496">
        <v>64.024364466798787</v>
      </c>
      <c r="Z562" s="496">
        <v>1.086378530452409</v>
      </c>
      <c r="AA562" s="496">
        <v>1.5258958709411412</v>
      </c>
      <c r="AB562" s="496">
        <v>49.246755545009087</v>
      </c>
      <c r="AC562" s="496">
        <v>40.696460404866393</v>
      </c>
      <c r="AD562" s="496">
        <v>60.324527356844094</v>
      </c>
      <c r="AE562" s="496">
        <v>7.813411078717202</v>
      </c>
      <c r="AF562" s="496">
        <v>7.0313496380856941</v>
      </c>
      <c r="AG562" s="496">
        <v>601.11194029850765</v>
      </c>
      <c r="AH562" s="496">
        <v>0</v>
      </c>
      <c r="AI562" s="496">
        <v>25.373134328358208</v>
      </c>
      <c r="AJ562" s="496">
        <v>148.15712013092377</v>
      </c>
      <c r="AK562" s="496">
        <v>31.106433429946872</v>
      </c>
      <c r="AL562" s="496">
        <v>5.5259026521252306</v>
      </c>
      <c r="AM562" s="496">
        <v>-6.5056508225582181</v>
      </c>
      <c r="AN562" s="496">
        <v>99</v>
      </c>
      <c r="AO562" s="496">
        <v>99</v>
      </c>
      <c r="AP562" s="496">
        <v>99</v>
      </c>
      <c r="AQ562" s="496">
        <v>99</v>
      </c>
      <c r="AR562" s="496">
        <v>197.26119402985077</v>
      </c>
      <c r="AS562" s="496">
        <v>28.951144237414983</v>
      </c>
      <c r="AT562" s="496"/>
      <c r="AU562" s="496"/>
    </row>
    <row r="563" spans="1:47">
      <c r="A563" s="496">
        <v>14</v>
      </c>
      <c r="B563" s="496">
        <v>24</v>
      </c>
      <c r="C563" s="496">
        <v>2023</v>
      </c>
      <c r="D563" s="496">
        <v>99</v>
      </c>
      <c r="E563" s="496">
        <v>99</v>
      </c>
      <c r="F563" s="496">
        <v>99</v>
      </c>
      <c r="G563" s="496">
        <v>99</v>
      </c>
      <c r="H563" s="496">
        <v>99</v>
      </c>
      <c r="I563" s="496">
        <v>99</v>
      </c>
      <c r="J563" s="496">
        <v>999</v>
      </c>
      <c r="K563" s="496">
        <v>99</v>
      </c>
      <c r="L563" s="496">
        <v>99</v>
      </c>
      <c r="M563" s="496">
        <v>99</v>
      </c>
      <c r="N563" s="496">
        <v>99</v>
      </c>
      <c r="O563" s="496">
        <v>15</v>
      </c>
      <c r="P563" s="496">
        <v>9999</v>
      </c>
      <c r="Q563" s="496">
        <v>32</v>
      </c>
      <c r="R563" s="496">
        <v>178</v>
      </c>
      <c r="S563" s="496">
        <v>4.4101123595505616</v>
      </c>
      <c r="T563" s="496">
        <v>7.2191011235955056</v>
      </c>
      <c r="U563" s="496">
        <v>276.75617977528105</v>
      </c>
      <c r="V563" s="496">
        <v>18.539325842696631</v>
      </c>
      <c r="W563" s="496">
        <v>69.662921348314626</v>
      </c>
      <c r="X563" s="496">
        <v>5.617977528089888</v>
      </c>
      <c r="Y563" s="496">
        <v>53.016060647027743</v>
      </c>
      <c r="Z563" s="496">
        <v>1.2340255623361005</v>
      </c>
      <c r="AA563" s="496">
        <v>1.6867878125613425</v>
      </c>
      <c r="AB563" s="496">
        <v>55.769151026519395</v>
      </c>
      <c r="AC563" s="496">
        <v>57.056924930641408</v>
      </c>
      <c r="AD563" s="496">
        <v>53.710689059491031</v>
      </c>
      <c r="AE563" s="496">
        <v>10.379008746355684</v>
      </c>
      <c r="AF563" s="496">
        <v>11.340779576439868</v>
      </c>
      <c r="AG563" s="496">
        <v>687.52247191011236</v>
      </c>
      <c r="AH563" s="496">
        <v>0</v>
      </c>
      <c r="AI563" s="496">
        <v>21.910112359550563</v>
      </c>
      <c r="AJ563" s="496">
        <v>125.69604880832384</v>
      </c>
      <c r="AK563" s="496">
        <v>40.403087766418317</v>
      </c>
      <c r="AL563" s="496">
        <v>20.446794574363235</v>
      </c>
      <c r="AM563" s="496">
        <v>-11.445653665772422</v>
      </c>
      <c r="AN563" s="496">
        <v>99</v>
      </c>
      <c r="AO563" s="496">
        <v>99</v>
      </c>
      <c r="AP563" s="496">
        <v>99</v>
      </c>
      <c r="AQ563" s="496">
        <v>99</v>
      </c>
      <c r="AR563" s="496">
        <v>209.51123595505621</v>
      </c>
      <c r="AS563" s="496">
        <v>29.84267650707698</v>
      </c>
      <c r="AT563" s="496"/>
      <c r="AU563" s="496"/>
    </row>
    <row r="564" spans="1:47" s="486" customFormat="1">
      <c r="A564" s="496">
        <v>14</v>
      </c>
      <c r="B564" s="496">
        <v>25</v>
      </c>
      <c r="C564" s="496">
        <v>2023</v>
      </c>
      <c r="D564" s="496">
        <v>99</v>
      </c>
      <c r="E564" s="496">
        <v>99</v>
      </c>
      <c r="F564" s="496">
        <v>99</v>
      </c>
      <c r="G564" s="496">
        <v>99</v>
      </c>
      <c r="H564" s="496">
        <v>99</v>
      </c>
      <c r="I564" s="496">
        <v>99</v>
      </c>
      <c r="J564" s="496">
        <v>999</v>
      </c>
      <c r="K564" s="496">
        <v>99</v>
      </c>
      <c r="L564" s="496">
        <v>99</v>
      </c>
      <c r="M564" s="496">
        <v>99</v>
      </c>
      <c r="N564" s="496">
        <v>99</v>
      </c>
      <c r="O564" s="496">
        <v>16</v>
      </c>
      <c r="P564" s="496">
        <v>9999</v>
      </c>
      <c r="Q564" s="496">
        <v>44</v>
      </c>
      <c r="R564" s="496">
        <v>276</v>
      </c>
      <c r="S564" s="496">
        <v>3.77536231884058</v>
      </c>
      <c r="T564" s="496">
        <v>6.3659420289855078</v>
      </c>
      <c r="U564" s="496">
        <v>248.84275362318843</v>
      </c>
      <c r="V564" s="496">
        <v>7.2463768115942013</v>
      </c>
      <c r="W564" s="496">
        <v>46.014492753623195</v>
      </c>
      <c r="X564" s="496">
        <v>2.1739130434782608</v>
      </c>
      <c r="Y564" s="496">
        <v>53.412524840235527</v>
      </c>
      <c r="Z564" s="496">
        <v>1.1100209943309598</v>
      </c>
      <c r="AA564" s="496">
        <v>2.0305991254389855</v>
      </c>
      <c r="AB564" s="496">
        <v>42.391517773512945</v>
      </c>
      <c r="AC564" s="496">
        <v>37.365812604899695</v>
      </c>
      <c r="AD564" s="496">
        <v>54.442224251120322</v>
      </c>
      <c r="AE564" s="496">
        <v>16.093294460641403</v>
      </c>
      <c r="AF564" s="496">
        <v>15.81101171634538</v>
      </c>
      <c r="AG564" s="496">
        <v>719.74181818181819</v>
      </c>
      <c r="AH564" s="496">
        <v>0.36231884057971009</v>
      </c>
      <c r="AI564" s="496">
        <v>12.318840579710145</v>
      </c>
      <c r="AJ564" s="496">
        <v>216.22265182059564</v>
      </c>
      <c r="AK564" s="496">
        <v>34.951138887473007</v>
      </c>
      <c r="AL564" s="496">
        <v>-21.541433025523549</v>
      </c>
      <c r="AM564" s="496">
        <v>-38.511289558414433</v>
      </c>
      <c r="AN564" s="496">
        <v>99</v>
      </c>
      <c r="AO564" s="496">
        <v>99</v>
      </c>
      <c r="AP564" s="496">
        <v>99</v>
      </c>
      <c r="AQ564" s="496">
        <v>99</v>
      </c>
      <c r="AR564" s="496">
        <v>206.70181818181817</v>
      </c>
      <c r="AS564" s="496">
        <v>27.882578808198328</v>
      </c>
      <c r="AT564" s="496"/>
      <c r="AU564" s="496"/>
    </row>
    <row r="565" spans="1:47" s="486" customFormat="1">
      <c r="A565" s="496">
        <v>14</v>
      </c>
      <c r="B565" s="496">
        <v>26</v>
      </c>
      <c r="C565" s="496">
        <v>2023</v>
      </c>
      <c r="D565" s="496">
        <v>99</v>
      </c>
      <c r="E565" s="496">
        <v>99</v>
      </c>
      <c r="F565" s="496">
        <v>99</v>
      </c>
      <c r="G565" s="496">
        <v>99</v>
      </c>
      <c r="H565" s="496">
        <v>99</v>
      </c>
      <c r="I565" s="496">
        <v>99</v>
      </c>
      <c r="J565" s="496">
        <v>999</v>
      </c>
      <c r="K565" s="496">
        <v>99</v>
      </c>
      <c r="L565" s="496">
        <v>99</v>
      </c>
      <c r="M565" s="496">
        <v>99</v>
      </c>
      <c r="N565" s="496">
        <v>99</v>
      </c>
      <c r="O565" s="496">
        <v>18</v>
      </c>
      <c r="P565" s="496">
        <v>9999</v>
      </c>
      <c r="Q565" s="496">
        <v>17</v>
      </c>
      <c r="R565" s="496">
        <v>60</v>
      </c>
      <c r="S565" s="496">
        <v>3.7666666666666657</v>
      </c>
      <c r="T565" s="496">
        <v>6.95</v>
      </c>
      <c r="U565" s="496">
        <v>229.75833333333327</v>
      </c>
      <c r="V565" s="496">
        <v>5</v>
      </c>
      <c r="W565" s="496">
        <v>51.666666666666657</v>
      </c>
      <c r="X565" s="496">
        <v>1.6666666666666672</v>
      </c>
      <c r="Y565" s="496">
        <v>61.271864918211797</v>
      </c>
      <c r="Z565" s="496">
        <v>1.1599808427536877</v>
      </c>
      <c r="AA565" s="496">
        <v>1.8204852832875813</v>
      </c>
      <c r="AB565" s="496">
        <v>60.946096953307354</v>
      </c>
      <c r="AC565" s="496">
        <v>65.559393849030684</v>
      </c>
      <c r="AD565" s="496">
        <v>28.649522323845925</v>
      </c>
      <c r="AE565" s="496">
        <v>3.4985422740524776</v>
      </c>
      <c r="AF565" s="496">
        <v>3.1735701495863342</v>
      </c>
      <c r="AG565" s="496">
        <v>662.33333333333348</v>
      </c>
      <c r="AH565" s="496">
        <v>0</v>
      </c>
      <c r="AI565" s="496">
        <v>13.333333333333337</v>
      </c>
      <c r="AJ565" s="496">
        <v>165.97124918357238</v>
      </c>
      <c r="AK565" s="496">
        <v>53.836487940430082</v>
      </c>
      <c r="AL565" s="496">
        <v>59.656152214213506</v>
      </c>
      <c r="AM565" s="496">
        <v>-8.6771527642151263</v>
      </c>
      <c r="AN565" s="496">
        <v>99</v>
      </c>
      <c r="AO565" s="496">
        <v>99</v>
      </c>
      <c r="AP565" s="496">
        <v>99</v>
      </c>
      <c r="AQ565" s="496">
        <v>99</v>
      </c>
      <c r="AR565" s="496">
        <v>200.75</v>
      </c>
      <c r="AS565" s="496">
        <v>27.746600531636393</v>
      </c>
      <c r="AT565" s="496"/>
      <c r="AU565" s="496"/>
    </row>
    <row r="566" spans="1:47" s="486" customFormat="1">
      <c r="A566" s="496">
        <v>14</v>
      </c>
      <c r="B566" s="496">
        <v>27</v>
      </c>
      <c r="C566" s="496">
        <v>2023</v>
      </c>
      <c r="D566" s="496">
        <v>99</v>
      </c>
      <c r="E566" s="496">
        <v>99</v>
      </c>
      <c r="F566" s="496">
        <v>99</v>
      </c>
      <c r="G566" s="496">
        <v>99</v>
      </c>
      <c r="H566" s="496">
        <v>99</v>
      </c>
      <c r="I566" s="496">
        <v>99</v>
      </c>
      <c r="J566" s="496">
        <v>999</v>
      </c>
      <c r="K566" s="496">
        <v>99</v>
      </c>
      <c r="L566" s="496">
        <v>99</v>
      </c>
      <c r="M566" s="496">
        <v>99</v>
      </c>
      <c r="N566" s="496">
        <v>99</v>
      </c>
      <c r="O566" s="496">
        <v>55</v>
      </c>
      <c r="P566" s="496">
        <v>9999</v>
      </c>
      <c r="Q566" s="496">
        <v>3</v>
      </c>
      <c r="R566" s="496">
        <v>10</v>
      </c>
      <c r="S566" s="496">
        <v>4.0999999999999996</v>
      </c>
      <c r="T566" s="496">
        <v>5.3</v>
      </c>
      <c r="U566" s="496">
        <v>270</v>
      </c>
      <c r="V566" s="496">
        <v>10</v>
      </c>
      <c r="W566" s="496">
        <v>0</v>
      </c>
      <c r="X566" s="496">
        <v>10</v>
      </c>
      <c r="Y566" s="496">
        <v>58.171848861799027</v>
      </c>
      <c r="Z566" s="496">
        <v>0.830662386291808</v>
      </c>
      <c r="AA566" s="496">
        <v>0.78102496759066709</v>
      </c>
      <c r="AB566" s="496">
        <v>84.228098581346231</v>
      </c>
      <c r="AC566" s="496">
        <v>55.553517942739923</v>
      </c>
      <c r="AD566" s="496">
        <v>41.617338346337696</v>
      </c>
      <c r="AE566" s="496">
        <v>0.58309037900874605</v>
      </c>
      <c r="AF566" s="496">
        <v>0.62156899669095045</v>
      </c>
      <c r="AG566" s="496">
        <v>557.6</v>
      </c>
      <c r="AH566" s="496">
        <v>0</v>
      </c>
      <c r="AI566" s="496">
        <v>0</v>
      </c>
      <c r="AJ566" s="496">
        <v>146.99605436881629</v>
      </c>
      <c r="AK566" s="496">
        <v>81.858538113126571</v>
      </c>
      <c r="AL566" s="496">
        <v>48.446274918371955</v>
      </c>
      <c r="AM566" s="496">
        <v>54.576384951850557</v>
      </c>
      <c r="AN566" s="496">
        <v>99</v>
      </c>
      <c r="AO566" s="496">
        <v>99</v>
      </c>
      <c r="AP566" s="496">
        <v>99</v>
      </c>
      <c r="AQ566" s="496">
        <v>99</v>
      </c>
      <c r="AR566" s="496">
        <v>212.3</v>
      </c>
      <c r="AS566" s="496">
        <v>27.874509102168776</v>
      </c>
      <c r="AT566" s="496"/>
      <c r="AU566" s="496"/>
    </row>
    <row r="567" spans="1:47" s="486" customFormat="1">
      <c r="A567" s="496">
        <v>14</v>
      </c>
      <c r="B567" s="496">
        <v>28</v>
      </c>
      <c r="C567" s="496">
        <v>2023</v>
      </c>
      <c r="D567" s="496">
        <v>99</v>
      </c>
      <c r="E567" s="496">
        <v>99</v>
      </c>
      <c r="F567" s="496">
        <v>99</v>
      </c>
      <c r="G567" s="496">
        <v>99</v>
      </c>
      <c r="H567" s="496">
        <v>99</v>
      </c>
      <c r="I567" s="496">
        <v>99</v>
      </c>
      <c r="J567" s="496">
        <v>999</v>
      </c>
      <c r="K567" s="496">
        <v>99</v>
      </c>
      <c r="L567" s="496">
        <v>99</v>
      </c>
      <c r="M567" s="496">
        <v>99</v>
      </c>
      <c r="N567" s="496">
        <v>99</v>
      </c>
      <c r="O567" s="496">
        <v>56</v>
      </c>
      <c r="P567" s="496">
        <v>9999</v>
      </c>
      <c r="Q567" s="496">
        <v>8</v>
      </c>
      <c r="R567" s="496">
        <v>49</v>
      </c>
      <c r="S567" s="496">
        <v>3.4489795918367347</v>
      </c>
      <c r="T567" s="496">
        <v>5.2857142857142847</v>
      </c>
      <c r="U567" s="496">
        <v>213.4979591836734</v>
      </c>
      <c r="V567" s="496">
        <v>0</v>
      </c>
      <c r="W567" s="496">
        <v>32.653061224489797</v>
      </c>
      <c r="X567" s="496">
        <v>0</v>
      </c>
      <c r="Y567" s="496">
        <v>70.845049341808192</v>
      </c>
      <c r="Z567" s="496">
        <v>1.0702131103777051</v>
      </c>
      <c r="AA567" s="496">
        <v>1.4427864197660107</v>
      </c>
      <c r="AB567" s="496">
        <v>87.351752363540399</v>
      </c>
      <c r="AC567" s="496">
        <v>82.837755862002254</v>
      </c>
      <c r="AD567" s="496">
        <v>89.497707077849398</v>
      </c>
      <c r="AE567" s="496">
        <v>2.8571428571428577</v>
      </c>
      <c r="AF567" s="496">
        <v>2.4083266303639661</v>
      </c>
      <c r="AG567" s="496">
        <v>707.125</v>
      </c>
      <c r="AH567" s="496">
        <v>0</v>
      </c>
      <c r="AI567" s="496">
        <v>0</v>
      </c>
      <c r="AJ567" s="496">
        <v>164.33079253444859</v>
      </c>
      <c r="AK567" s="496">
        <v>40.471267919288728</v>
      </c>
      <c r="AL567" s="496">
        <v>3.0076447689025856</v>
      </c>
      <c r="AM567" s="496">
        <v>14.827974672671152</v>
      </c>
      <c r="AN567" s="496">
        <v>99</v>
      </c>
      <c r="AO567" s="496">
        <v>99</v>
      </c>
      <c r="AP567" s="496">
        <v>99</v>
      </c>
      <c r="AQ567" s="496">
        <v>99</v>
      </c>
      <c r="AR567" s="496">
        <v>196.22916666666663</v>
      </c>
      <c r="AS567" s="496">
        <v>27.191115960851015</v>
      </c>
      <c r="AT567" s="496"/>
      <c r="AU567" s="496"/>
    </row>
    <row r="568" spans="1:47">
      <c r="A568" s="496">
        <v>14</v>
      </c>
      <c r="B568" s="496">
        <v>29</v>
      </c>
      <c r="C568" s="496">
        <v>2022</v>
      </c>
      <c r="D568" s="496">
        <v>99</v>
      </c>
      <c r="E568" s="496">
        <v>99</v>
      </c>
      <c r="F568" s="496">
        <v>99</v>
      </c>
      <c r="G568" s="496">
        <v>99</v>
      </c>
      <c r="H568" s="496">
        <v>99</v>
      </c>
      <c r="I568" s="496">
        <v>99</v>
      </c>
      <c r="J568" s="496">
        <v>999</v>
      </c>
      <c r="K568" s="496">
        <v>99</v>
      </c>
      <c r="L568" s="496">
        <v>99</v>
      </c>
      <c r="M568" s="496">
        <v>99</v>
      </c>
      <c r="N568" s="496">
        <v>99</v>
      </c>
      <c r="O568" s="496">
        <v>1</v>
      </c>
      <c r="P568" s="496">
        <v>9999</v>
      </c>
      <c r="Q568" s="496">
        <v>11</v>
      </c>
      <c r="R568" s="496">
        <v>27</v>
      </c>
      <c r="S568" s="496">
        <v>5.3333333333333321</v>
      </c>
      <c r="T568" s="496">
        <v>8.2592592592592613</v>
      </c>
      <c r="U568" s="496">
        <v>282.82222222222225</v>
      </c>
      <c r="V568" s="496">
        <v>44.44444444444445</v>
      </c>
      <c r="W568" s="496">
        <v>81.481481481481467</v>
      </c>
      <c r="X568" s="496">
        <v>29.629629629629633</v>
      </c>
      <c r="Y568" s="496">
        <v>85.143914479189391</v>
      </c>
      <c r="Z568" s="496">
        <v>1.4142135623730951</v>
      </c>
      <c r="AA568" s="496">
        <v>2.1185703179370496</v>
      </c>
      <c r="AB568" s="496">
        <v>70.369696952545837</v>
      </c>
      <c r="AC568" s="496">
        <v>20.190422551367924</v>
      </c>
      <c r="AD568" s="496">
        <v>29.256033772353927</v>
      </c>
      <c r="AE568" s="496">
        <v>1.0014836795252227</v>
      </c>
      <c r="AF568" s="496">
        <v>1.0884721361709679</v>
      </c>
      <c r="AG568" s="496">
        <v>836.7307692307694</v>
      </c>
      <c r="AH568" s="496">
        <v>0</v>
      </c>
      <c r="AI568" s="496">
        <v>66.666666666666686</v>
      </c>
      <c r="AJ568" s="496">
        <v>169.3888466249966</v>
      </c>
      <c r="AK568" s="496">
        <v>4.7682555286004797</v>
      </c>
      <c r="AL568" s="496">
        <v>53.382554593947823</v>
      </c>
      <c r="AM568" s="496">
        <v>11.998893450365436</v>
      </c>
      <c r="AN568" s="496">
        <v>99</v>
      </c>
      <c r="AO568" s="496">
        <v>99</v>
      </c>
      <c r="AP568" s="496">
        <v>99</v>
      </c>
      <c r="AQ568" s="496">
        <v>99</v>
      </c>
      <c r="AR568" s="496">
        <v>204.11538461538464</v>
      </c>
      <c r="AS568" s="496">
        <v>32.123462937658296</v>
      </c>
      <c r="AT568" s="496"/>
      <c r="AU568" s="496"/>
    </row>
    <row r="569" spans="1:47">
      <c r="A569" s="496">
        <v>14</v>
      </c>
      <c r="B569" s="496">
        <v>30</v>
      </c>
      <c r="C569" s="496">
        <v>2022</v>
      </c>
      <c r="D569" s="496">
        <v>99</v>
      </c>
      <c r="E569" s="496">
        <v>99</v>
      </c>
      <c r="F569" s="496">
        <v>99</v>
      </c>
      <c r="G569" s="496">
        <v>99</v>
      </c>
      <c r="H569" s="496">
        <v>99</v>
      </c>
      <c r="I569" s="496">
        <v>99</v>
      </c>
      <c r="J569" s="496">
        <v>999</v>
      </c>
      <c r="K569" s="496">
        <v>99</v>
      </c>
      <c r="L569" s="496">
        <v>99</v>
      </c>
      <c r="M569" s="496">
        <v>99</v>
      </c>
      <c r="N569" s="496">
        <v>99</v>
      </c>
      <c r="O569" s="496">
        <v>2</v>
      </c>
      <c r="P569" s="496">
        <v>9999</v>
      </c>
      <c r="Q569" s="496">
        <v>19</v>
      </c>
      <c r="R569" s="496">
        <v>108</v>
      </c>
      <c r="S569" s="496">
        <v>4.9722222222222223</v>
      </c>
      <c r="T569" s="496">
        <v>8.129629629629628</v>
      </c>
      <c r="U569" s="496">
        <v>308.62314814814806</v>
      </c>
      <c r="V569" s="496">
        <v>29.629629629629633</v>
      </c>
      <c r="W569" s="496">
        <v>80.555555555555557</v>
      </c>
      <c r="X569" s="496">
        <v>27.777777777777779</v>
      </c>
      <c r="Y569" s="496">
        <v>79.981675686651741</v>
      </c>
      <c r="Z569" s="496">
        <v>1.410662658399402</v>
      </c>
      <c r="AA569" s="496">
        <v>2.1260840049629088</v>
      </c>
      <c r="AB569" s="496">
        <v>71.066330285907995</v>
      </c>
      <c r="AC569" s="496">
        <v>68.493697522075252</v>
      </c>
      <c r="AD569" s="496">
        <v>49.824882780763595</v>
      </c>
      <c r="AE569" s="496">
        <v>4.0059347181008906</v>
      </c>
      <c r="AF569" s="496">
        <v>4.7510792426017376</v>
      </c>
      <c r="AG569" s="496">
        <v>733.4537037037037</v>
      </c>
      <c r="AH569" s="496">
        <v>0</v>
      </c>
      <c r="AI569" s="496">
        <v>27.777777777777779</v>
      </c>
      <c r="AJ569" s="496">
        <v>160.38006850968557</v>
      </c>
      <c r="AK569" s="496">
        <v>-17.757622462649721</v>
      </c>
      <c r="AL569" s="496">
        <v>-41.080625379925323</v>
      </c>
      <c r="AM569" s="496">
        <v>-20.780906631079848</v>
      </c>
      <c r="AN569" s="496">
        <v>99</v>
      </c>
      <c r="AO569" s="496">
        <v>99</v>
      </c>
      <c r="AP569" s="496">
        <v>99</v>
      </c>
      <c r="AQ569" s="496">
        <v>99</v>
      </c>
      <c r="AR569" s="496">
        <v>212.3333333333334</v>
      </c>
      <c r="AS569" s="496">
        <v>31.369145509634219</v>
      </c>
      <c r="AT569" s="496"/>
      <c r="AU569" s="496"/>
    </row>
    <row r="570" spans="1:47">
      <c r="A570" s="496">
        <v>14</v>
      </c>
      <c r="B570" s="496">
        <v>31</v>
      </c>
      <c r="C570" s="496">
        <v>2022</v>
      </c>
      <c r="D570" s="496">
        <v>99</v>
      </c>
      <c r="E570" s="496">
        <v>99</v>
      </c>
      <c r="F570" s="496">
        <v>99</v>
      </c>
      <c r="G570" s="496">
        <v>99</v>
      </c>
      <c r="H570" s="496">
        <v>99</v>
      </c>
      <c r="I570" s="496">
        <v>99</v>
      </c>
      <c r="J570" s="496">
        <v>999</v>
      </c>
      <c r="K570" s="496">
        <v>99</v>
      </c>
      <c r="L570" s="496">
        <v>99</v>
      </c>
      <c r="M570" s="496">
        <v>99</v>
      </c>
      <c r="N570" s="496">
        <v>99</v>
      </c>
      <c r="O570" s="496">
        <v>3</v>
      </c>
      <c r="P570" s="496">
        <v>9999</v>
      </c>
      <c r="Q570" s="496">
        <v>24</v>
      </c>
      <c r="R570" s="496">
        <v>97</v>
      </c>
      <c r="S570" s="496">
        <v>4.463917525773196</v>
      </c>
      <c r="T570" s="496">
        <v>7.0515463917525762</v>
      </c>
      <c r="U570" s="496">
        <v>251.92876288659784</v>
      </c>
      <c r="V570" s="496">
        <v>19.587628865979379</v>
      </c>
      <c r="W570" s="496">
        <v>69.072164948453604</v>
      </c>
      <c r="X570" s="496">
        <v>5.1546391752577341</v>
      </c>
      <c r="Y570" s="496">
        <v>62.138385969066576</v>
      </c>
      <c r="Z570" s="496">
        <v>1.0557828548034722</v>
      </c>
      <c r="AA570" s="496">
        <v>1.5490012347210691</v>
      </c>
      <c r="AB570" s="496">
        <v>37.632106536295758</v>
      </c>
      <c r="AC570" s="496">
        <v>32.266487336814826</v>
      </c>
      <c r="AD570" s="496">
        <v>42.664326366283746</v>
      </c>
      <c r="AE570" s="496">
        <v>3.5979228486646879</v>
      </c>
      <c r="AF570" s="496">
        <v>3.483289012087452</v>
      </c>
      <c r="AG570" s="496">
        <v>651.29896907216494</v>
      </c>
      <c r="AH570" s="496">
        <v>0</v>
      </c>
      <c r="AI570" s="496">
        <v>30.927835051546392</v>
      </c>
      <c r="AJ570" s="496">
        <v>145.10388492944512</v>
      </c>
      <c r="AK570" s="496">
        <v>70.923515010454381</v>
      </c>
      <c r="AL570" s="496">
        <v>24.192412710762401</v>
      </c>
      <c r="AM570" s="496">
        <v>12.251136275179743</v>
      </c>
      <c r="AN570" s="496">
        <v>99</v>
      </c>
      <c r="AO570" s="496">
        <v>99</v>
      </c>
      <c r="AP570" s="496">
        <v>99</v>
      </c>
      <c r="AQ570" s="496">
        <v>99</v>
      </c>
      <c r="AR570" s="496">
        <v>202.94845360824743</v>
      </c>
      <c r="AS570" s="496">
        <v>29.527148796258995</v>
      </c>
      <c r="AT570" s="496"/>
      <c r="AU570" s="496"/>
    </row>
    <row r="571" spans="1:47">
      <c r="A571" s="496">
        <v>14</v>
      </c>
      <c r="B571" s="496">
        <v>32</v>
      </c>
      <c r="C571" s="496">
        <v>2022</v>
      </c>
      <c r="D571" s="496">
        <v>99</v>
      </c>
      <c r="E571" s="496">
        <v>99</v>
      </c>
      <c r="F571" s="496">
        <v>99</v>
      </c>
      <c r="G571" s="496">
        <v>99</v>
      </c>
      <c r="H571" s="496">
        <v>99</v>
      </c>
      <c r="I571" s="496">
        <v>99</v>
      </c>
      <c r="J571" s="496">
        <v>999</v>
      </c>
      <c r="K571" s="496">
        <v>99</v>
      </c>
      <c r="L571" s="496">
        <v>99</v>
      </c>
      <c r="M571" s="496">
        <v>99</v>
      </c>
      <c r="N571" s="496">
        <v>99</v>
      </c>
      <c r="O571" s="496">
        <v>4</v>
      </c>
      <c r="P571" s="496">
        <v>9999</v>
      </c>
      <c r="Q571" s="496">
        <v>148</v>
      </c>
      <c r="R571" s="496">
        <v>929</v>
      </c>
      <c r="S571" s="496">
        <v>4.3336921420882684</v>
      </c>
      <c r="T571" s="496">
        <v>6.8934337997847148</v>
      </c>
      <c r="U571" s="496">
        <v>266.63852529601758</v>
      </c>
      <c r="V571" s="496">
        <v>14.962325080731972</v>
      </c>
      <c r="W571" s="496">
        <v>61.141011840688883</v>
      </c>
      <c r="X571" s="496">
        <v>5.2744886975242196</v>
      </c>
      <c r="Y571" s="496">
        <v>59.570780919634863</v>
      </c>
      <c r="Z571" s="496">
        <v>1.2003567087126177</v>
      </c>
      <c r="AA571" s="496">
        <v>1.6000706208105124</v>
      </c>
      <c r="AB571" s="496">
        <v>53.225572481185189</v>
      </c>
      <c r="AC571" s="496">
        <v>50.479927612645618</v>
      </c>
      <c r="AD571" s="496">
        <v>45.39822521588264</v>
      </c>
      <c r="AE571" s="496">
        <v>34.458456973293771</v>
      </c>
      <c r="AF571" s="496">
        <v>35.308448474923146</v>
      </c>
      <c r="AG571" s="496">
        <v>669.51240560949316</v>
      </c>
      <c r="AH571" s="496">
        <v>0.10764262648008611</v>
      </c>
      <c r="AI571" s="496">
        <v>25.296017222820225</v>
      </c>
      <c r="AJ571" s="496">
        <v>146.42171957999659</v>
      </c>
      <c r="AK571" s="496">
        <v>62.938568146417779</v>
      </c>
      <c r="AL571" s="496">
        <v>26.987484133367889</v>
      </c>
      <c r="AM571" s="496">
        <v>5.9793160334238511</v>
      </c>
      <c r="AN571" s="496">
        <v>99</v>
      </c>
      <c r="AO571" s="496">
        <v>99</v>
      </c>
      <c r="AP571" s="496">
        <v>99</v>
      </c>
      <c r="AQ571" s="496">
        <v>99</v>
      </c>
      <c r="AR571" s="496">
        <v>207.83926645091688</v>
      </c>
      <c r="AS571" s="496">
        <v>29.202058106155881</v>
      </c>
      <c r="AT571" s="496"/>
      <c r="AU571" s="496"/>
    </row>
    <row r="572" spans="1:47">
      <c r="A572" s="496">
        <v>14</v>
      </c>
      <c r="B572" s="496">
        <v>33</v>
      </c>
      <c r="C572" s="496">
        <v>2022</v>
      </c>
      <c r="D572" s="496">
        <v>99</v>
      </c>
      <c r="E572" s="496">
        <v>99</v>
      </c>
      <c r="F572" s="496">
        <v>99</v>
      </c>
      <c r="G572" s="496">
        <v>99</v>
      </c>
      <c r="H572" s="496">
        <v>99</v>
      </c>
      <c r="I572" s="496">
        <v>99</v>
      </c>
      <c r="J572" s="496">
        <v>999</v>
      </c>
      <c r="K572" s="496">
        <v>99</v>
      </c>
      <c r="L572" s="496">
        <v>99</v>
      </c>
      <c r="M572" s="496">
        <v>99</v>
      </c>
      <c r="N572" s="496">
        <v>99</v>
      </c>
      <c r="O572" s="496">
        <v>7</v>
      </c>
      <c r="P572" s="496">
        <v>9999</v>
      </c>
      <c r="Q572" s="496">
        <v>10</v>
      </c>
      <c r="R572" s="496">
        <v>61</v>
      </c>
      <c r="S572" s="496">
        <v>4.3770491803278686</v>
      </c>
      <c r="T572" s="496">
        <v>7.3934426229508192</v>
      </c>
      <c r="U572" s="496">
        <v>261.49180327868851</v>
      </c>
      <c r="V572" s="496">
        <v>18.032786885245901</v>
      </c>
      <c r="W572" s="496">
        <v>73.770491803278688</v>
      </c>
      <c r="X572" s="496">
        <v>8.1967213114754092</v>
      </c>
      <c r="Y572" s="496">
        <v>75.706987561259055</v>
      </c>
      <c r="Z572" s="496">
        <v>1.2435266405582228</v>
      </c>
      <c r="AA572" s="496">
        <v>2.0508190169175089</v>
      </c>
      <c r="AB572" s="496">
        <v>56.254951122268452</v>
      </c>
      <c r="AC572" s="496">
        <v>55.067354514214991</v>
      </c>
      <c r="AD572" s="496">
        <v>73.892405985408189</v>
      </c>
      <c r="AE572" s="496">
        <v>2.262611275964391</v>
      </c>
      <c r="AF572" s="496">
        <v>2.273672643993494</v>
      </c>
      <c r="AG572" s="496">
        <v>651.33333333333348</v>
      </c>
      <c r="AH572" s="496">
        <v>0</v>
      </c>
      <c r="AI572" s="496">
        <v>16.393442622950818</v>
      </c>
      <c r="AJ572" s="496">
        <v>109.7420153884574</v>
      </c>
      <c r="AK572" s="496">
        <v>43.352474734656511</v>
      </c>
      <c r="AL572" s="496">
        <v>25.209921694219847</v>
      </c>
      <c r="AM572" s="496">
        <v>-38.648572855517685</v>
      </c>
      <c r="AN572" s="496">
        <v>99</v>
      </c>
      <c r="AO572" s="496">
        <v>99</v>
      </c>
      <c r="AP572" s="496">
        <v>99</v>
      </c>
      <c r="AQ572" s="496">
        <v>99</v>
      </c>
      <c r="AR572" s="496">
        <v>205.12280701754381</v>
      </c>
      <c r="AS572" s="496">
        <v>29.042647685982701</v>
      </c>
      <c r="AT572" s="496"/>
      <c r="AU572" s="496"/>
    </row>
    <row r="573" spans="1:47">
      <c r="A573" s="496">
        <v>14</v>
      </c>
      <c r="B573" s="496">
        <v>34</v>
      </c>
      <c r="C573" s="496">
        <v>2022</v>
      </c>
      <c r="D573" s="496">
        <v>99</v>
      </c>
      <c r="E573" s="496">
        <v>99</v>
      </c>
      <c r="F573" s="496">
        <v>99</v>
      </c>
      <c r="G573" s="496">
        <v>99</v>
      </c>
      <c r="H573" s="496">
        <v>99</v>
      </c>
      <c r="I573" s="496">
        <v>99</v>
      </c>
      <c r="J573" s="496">
        <v>999</v>
      </c>
      <c r="K573" s="496">
        <v>99</v>
      </c>
      <c r="L573" s="496">
        <v>99</v>
      </c>
      <c r="M573" s="496">
        <v>99</v>
      </c>
      <c r="N573" s="496">
        <v>99</v>
      </c>
      <c r="O573" s="496">
        <v>8</v>
      </c>
      <c r="P573" s="496">
        <v>9999</v>
      </c>
      <c r="Q573" s="496">
        <v>18</v>
      </c>
      <c r="R573" s="496">
        <v>63</v>
      </c>
      <c r="S573" s="496">
        <v>4.7777777777777777</v>
      </c>
      <c r="T573" s="496">
        <v>6.7619047619047636</v>
      </c>
      <c r="U573" s="496">
        <v>211.52698412698413</v>
      </c>
      <c r="V573" s="496">
        <v>23.809523809523821</v>
      </c>
      <c r="W573" s="496">
        <v>63.492063492063515</v>
      </c>
      <c r="X573" s="496">
        <v>4.7619047619047636</v>
      </c>
      <c r="Y573" s="496">
        <v>67.85398236397431</v>
      </c>
      <c r="Z573" s="496">
        <v>1.0607640918478509</v>
      </c>
      <c r="AA573" s="496">
        <v>1.4876666049346012</v>
      </c>
      <c r="AB573" s="496">
        <v>17.306609553500351</v>
      </c>
      <c r="AC573" s="496">
        <v>35.410210962724094</v>
      </c>
      <c r="AD573" s="496">
        <v>11.734965473606721</v>
      </c>
      <c r="AE573" s="496">
        <v>2.3367952522255191</v>
      </c>
      <c r="AF573" s="496">
        <v>1.899530837463864</v>
      </c>
      <c r="AG573" s="496">
        <v>736.35483870967744</v>
      </c>
      <c r="AH573" s="496">
        <v>0</v>
      </c>
      <c r="AI573" s="496">
        <v>53.968253968253954</v>
      </c>
      <c r="AJ573" s="496">
        <v>289.11076662727862</v>
      </c>
      <c r="AK573" s="496">
        <v>11.578222319360084</v>
      </c>
      <c r="AL573" s="496">
        <v>-0.74251224708285202</v>
      </c>
      <c r="AM573" s="496">
        <v>9.2317670107909375</v>
      </c>
      <c r="AN573" s="496">
        <v>99</v>
      </c>
      <c r="AO573" s="496">
        <v>99</v>
      </c>
      <c r="AP573" s="496">
        <v>99</v>
      </c>
      <c r="AQ573" s="496">
        <v>99</v>
      </c>
      <c r="AR573" s="496">
        <v>189.29032258064515</v>
      </c>
      <c r="AS573" s="496">
        <v>30.187454626612301</v>
      </c>
      <c r="AT573" s="496"/>
      <c r="AU573" s="496"/>
    </row>
    <row r="574" spans="1:47">
      <c r="A574" s="496">
        <v>14</v>
      </c>
      <c r="B574" s="496">
        <v>35</v>
      </c>
      <c r="C574" s="496">
        <v>2022</v>
      </c>
      <c r="D574" s="496">
        <v>99</v>
      </c>
      <c r="E574" s="496">
        <v>99</v>
      </c>
      <c r="F574" s="496">
        <v>99</v>
      </c>
      <c r="G574" s="496">
        <v>99</v>
      </c>
      <c r="H574" s="496">
        <v>99</v>
      </c>
      <c r="I574" s="496">
        <v>99</v>
      </c>
      <c r="J574" s="496">
        <v>999</v>
      </c>
      <c r="K574" s="496">
        <v>99</v>
      </c>
      <c r="L574" s="496">
        <v>99</v>
      </c>
      <c r="M574" s="496">
        <v>99</v>
      </c>
      <c r="N574" s="496">
        <v>99</v>
      </c>
      <c r="O574" s="496">
        <v>9</v>
      </c>
      <c r="P574" s="496">
        <v>9999</v>
      </c>
      <c r="Q574" s="496">
        <v>18</v>
      </c>
      <c r="R574" s="496">
        <v>60</v>
      </c>
      <c r="S574" s="496">
        <v>4.7333333333333343</v>
      </c>
      <c r="T574" s="496">
        <v>7.1833333333333353</v>
      </c>
      <c r="U574" s="496">
        <v>226.29499999999996</v>
      </c>
      <c r="V574" s="496">
        <v>35</v>
      </c>
      <c r="W574" s="496">
        <v>60</v>
      </c>
      <c r="X574" s="496">
        <v>10</v>
      </c>
      <c r="Y574" s="496">
        <v>77.343307025667855</v>
      </c>
      <c r="Z574" s="496">
        <v>1.3767917618708923</v>
      </c>
      <c r="AA574" s="496">
        <v>2.9971745954407711</v>
      </c>
      <c r="AB574" s="496">
        <v>42.877773786171907</v>
      </c>
      <c r="AC574" s="496">
        <v>74.877358829319761</v>
      </c>
      <c r="AD574" s="496">
        <v>57.326159872756577</v>
      </c>
      <c r="AE574" s="496">
        <v>2.2255192878338281</v>
      </c>
      <c r="AF574" s="496">
        <v>1.9353799171431536</v>
      </c>
      <c r="AG574" s="496">
        <v>702.32203389830511</v>
      </c>
      <c r="AH574" s="496">
        <v>0</v>
      </c>
      <c r="AI574" s="496">
        <v>50</v>
      </c>
      <c r="AJ574" s="496">
        <v>185.94079982599575</v>
      </c>
      <c r="AK574" s="496">
        <v>-5.8921380776157291</v>
      </c>
      <c r="AL574" s="496">
        <v>-25.588956437438927</v>
      </c>
      <c r="AM574" s="496">
        <v>2.9056120702177526</v>
      </c>
      <c r="AN574" s="496">
        <v>99</v>
      </c>
      <c r="AO574" s="496">
        <v>99</v>
      </c>
      <c r="AP574" s="496">
        <v>99</v>
      </c>
      <c r="AQ574" s="496">
        <v>99</v>
      </c>
      <c r="AR574" s="496">
        <v>192.10169491525423</v>
      </c>
      <c r="AS574" s="496">
        <v>30.891124066330775</v>
      </c>
      <c r="AT574" s="496"/>
      <c r="AU574" s="496"/>
    </row>
    <row r="575" spans="1:47">
      <c r="A575" s="496">
        <v>14</v>
      </c>
      <c r="B575" s="496">
        <v>36</v>
      </c>
      <c r="C575" s="496">
        <v>2022</v>
      </c>
      <c r="D575" s="496">
        <v>99</v>
      </c>
      <c r="E575" s="496">
        <v>99</v>
      </c>
      <c r="F575" s="496">
        <v>99</v>
      </c>
      <c r="G575" s="496">
        <v>99</v>
      </c>
      <c r="H575" s="496">
        <v>99</v>
      </c>
      <c r="I575" s="496">
        <v>99</v>
      </c>
      <c r="J575" s="496">
        <v>999</v>
      </c>
      <c r="K575" s="496">
        <v>99</v>
      </c>
      <c r="L575" s="496">
        <v>99</v>
      </c>
      <c r="M575" s="496">
        <v>99</v>
      </c>
      <c r="N575" s="496">
        <v>99</v>
      </c>
      <c r="O575" s="496">
        <v>11</v>
      </c>
      <c r="P575" s="496">
        <v>9999</v>
      </c>
      <c r="Q575" s="496">
        <v>40</v>
      </c>
      <c r="R575" s="496">
        <v>118</v>
      </c>
      <c r="S575" s="496">
        <v>4.4745762711864412</v>
      </c>
      <c r="T575" s="496">
        <v>7.5254237288135597</v>
      </c>
      <c r="U575" s="496">
        <v>245.55593220338992</v>
      </c>
      <c r="V575" s="496">
        <v>16.101694915254235</v>
      </c>
      <c r="W575" s="496">
        <v>76.271186440677951</v>
      </c>
      <c r="X575" s="496">
        <v>3.3898305084745752</v>
      </c>
      <c r="Y575" s="496">
        <v>67.204936438911076</v>
      </c>
      <c r="Z575" s="496">
        <v>1.1253011981490082</v>
      </c>
      <c r="AA575" s="496">
        <v>1.9688758919954832</v>
      </c>
      <c r="AB575" s="496">
        <v>30.628816873872193</v>
      </c>
      <c r="AC575" s="496">
        <v>51.064201822112466</v>
      </c>
      <c r="AD575" s="496">
        <v>47.267861762466367</v>
      </c>
      <c r="AE575" s="496">
        <v>4.3768545994065278</v>
      </c>
      <c r="AF575" s="496">
        <v>4.130213094056665</v>
      </c>
      <c r="AG575" s="496">
        <v>688.64347826086941</v>
      </c>
      <c r="AH575" s="496">
        <v>0</v>
      </c>
      <c r="AI575" s="496">
        <v>32.20338983050847</v>
      </c>
      <c r="AJ575" s="496">
        <v>158.99549850364775</v>
      </c>
      <c r="AK575" s="496">
        <v>40.208561233167721</v>
      </c>
      <c r="AL575" s="496">
        <v>47.479588555329443</v>
      </c>
      <c r="AM575" s="496">
        <v>-14.495812938258823</v>
      </c>
      <c r="AN575" s="496">
        <v>99</v>
      </c>
      <c r="AO575" s="496">
        <v>99</v>
      </c>
      <c r="AP575" s="496">
        <v>99</v>
      </c>
      <c r="AQ575" s="496">
        <v>99</v>
      </c>
      <c r="AR575" s="496">
        <v>199.13913043478257</v>
      </c>
      <c r="AS575" s="496">
        <v>30.402216434135475</v>
      </c>
      <c r="AT575" s="496"/>
      <c r="AU575" s="496"/>
    </row>
    <row r="576" spans="1:47">
      <c r="A576" s="496">
        <v>14</v>
      </c>
      <c r="B576" s="496">
        <v>37</v>
      </c>
      <c r="C576" s="496">
        <v>2022</v>
      </c>
      <c r="D576" s="496">
        <v>99</v>
      </c>
      <c r="E576" s="496">
        <v>99</v>
      </c>
      <c r="F576" s="496">
        <v>99</v>
      </c>
      <c r="G576" s="496">
        <v>99</v>
      </c>
      <c r="H576" s="496">
        <v>99</v>
      </c>
      <c r="I576" s="496">
        <v>99</v>
      </c>
      <c r="J576" s="496">
        <v>999</v>
      </c>
      <c r="K576" s="496">
        <v>99</v>
      </c>
      <c r="L576" s="496">
        <v>99</v>
      </c>
      <c r="M576" s="496">
        <v>99</v>
      </c>
      <c r="N576" s="496">
        <v>99</v>
      </c>
      <c r="O576" s="496">
        <v>14</v>
      </c>
      <c r="P576" s="496">
        <v>9999</v>
      </c>
      <c r="Q576" s="496">
        <v>57</v>
      </c>
      <c r="R576" s="496">
        <v>234</v>
      </c>
      <c r="S576" s="496">
        <v>4.2521367521367504</v>
      </c>
      <c r="T576" s="496">
        <v>6.9059829059829108</v>
      </c>
      <c r="U576" s="496">
        <v>234.76367521367536</v>
      </c>
      <c r="V576" s="496">
        <v>7.6923076923076898</v>
      </c>
      <c r="W576" s="496">
        <v>61.538461538461519</v>
      </c>
      <c r="X576" s="496">
        <v>0.42735042735042739</v>
      </c>
      <c r="Y576" s="496">
        <v>60.589773094035827</v>
      </c>
      <c r="Z576" s="496">
        <v>0.96548099616120142</v>
      </c>
      <c r="AA576" s="496">
        <v>1.5246291743784486</v>
      </c>
      <c r="AB576" s="496">
        <v>50.545308273497312</v>
      </c>
      <c r="AC576" s="496">
        <v>37.941912692676311</v>
      </c>
      <c r="AD576" s="496">
        <v>46.60992505741492</v>
      </c>
      <c r="AE576" s="496">
        <v>8.6795252225519288</v>
      </c>
      <c r="AF576" s="496">
        <v>7.8304510435702754</v>
      </c>
      <c r="AG576" s="496">
        <v>637.51282051282033</v>
      </c>
      <c r="AH576" s="496">
        <v>0</v>
      </c>
      <c r="AI576" s="496">
        <v>18.803418803418804</v>
      </c>
      <c r="AJ576" s="496">
        <v>159.9185217425366</v>
      </c>
      <c r="AK576" s="496">
        <v>27.840808305791597</v>
      </c>
      <c r="AL576" s="496">
        <v>29.609780178376269</v>
      </c>
      <c r="AM576" s="496">
        <v>-19.458654689532125</v>
      </c>
      <c r="AN576" s="496">
        <v>99</v>
      </c>
      <c r="AO576" s="496">
        <v>99</v>
      </c>
      <c r="AP576" s="496">
        <v>99</v>
      </c>
      <c r="AQ576" s="496">
        <v>99</v>
      </c>
      <c r="AR576" s="496">
        <v>197.53846153846155</v>
      </c>
      <c r="AS576" s="496">
        <v>29.613783859825844</v>
      </c>
      <c r="AT576" s="496"/>
      <c r="AU576" s="496"/>
    </row>
    <row r="577" spans="1:47">
      <c r="A577" s="496">
        <v>14</v>
      </c>
      <c r="B577" s="496">
        <v>38</v>
      </c>
      <c r="C577" s="496">
        <v>2022</v>
      </c>
      <c r="D577" s="496">
        <v>99</v>
      </c>
      <c r="E577" s="496">
        <v>99</v>
      </c>
      <c r="F577" s="496">
        <v>99</v>
      </c>
      <c r="G577" s="496">
        <v>99</v>
      </c>
      <c r="H577" s="496">
        <v>99</v>
      </c>
      <c r="I577" s="496">
        <v>99</v>
      </c>
      <c r="J577" s="496">
        <v>999</v>
      </c>
      <c r="K577" s="496">
        <v>99</v>
      </c>
      <c r="L577" s="496">
        <v>99</v>
      </c>
      <c r="M577" s="496">
        <v>99</v>
      </c>
      <c r="N577" s="496">
        <v>99</v>
      </c>
      <c r="O577" s="496">
        <v>15</v>
      </c>
      <c r="P577" s="496">
        <v>9999</v>
      </c>
      <c r="Q577" s="496">
        <v>64</v>
      </c>
      <c r="R577" s="496">
        <v>341</v>
      </c>
      <c r="S577" s="496">
        <v>4.0293255131964809</v>
      </c>
      <c r="T577" s="496">
        <v>6.6715542521994138</v>
      </c>
      <c r="U577" s="496">
        <v>257.80498533724318</v>
      </c>
      <c r="V577" s="496">
        <v>8.7976539589442844</v>
      </c>
      <c r="W577" s="496">
        <v>51.906158357771261</v>
      </c>
      <c r="X577" s="496">
        <v>7.0381231671554279</v>
      </c>
      <c r="Y577" s="496">
        <v>71.803817147590891</v>
      </c>
      <c r="Z577" s="496">
        <v>1.2297709116799684</v>
      </c>
      <c r="AA577" s="496">
        <v>1.9876555076634059</v>
      </c>
      <c r="AB577" s="496">
        <v>67.717464066909031</v>
      </c>
      <c r="AC577" s="496">
        <v>65.254978318983405</v>
      </c>
      <c r="AD577" s="496">
        <v>63.859288198890447</v>
      </c>
      <c r="AE577" s="496">
        <v>12.648367952522255</v>
      </c>
      <c r="AF577" s="496">
        <v>12.530999476047516</v>
      </c>
      <c r="AG577" s="496">
        <v>689.98432601880882</v>
      </c>
      <c r="AH577" s="496">
        <v>0</v>
      </c>
      <c r="AI577" s="496">
        <v>12.316715542521996</v>
      </c>
      <c r="AJ577" s="496">
        <v>152.1869099288744</v>
      </c>
      <c r="AK577" s="496">
        <v>40.419291665082305</v>
      </c>
      <c r="AL577" s="496">
        <v>30.162458100570554</v>
      </c>
      <c r="AM577" s="496">
        <v>-2.0731007764503953</v>
      </c>
      <c r="AN577" s="496">
        <v>99</v>
      </c>
      <c r="AO577" s="496">
        <v>99</v>
      </c>
      <c r="AP577" s="496">
        <v>99</v>
      </c>
      <c r="AQ577" s="496">
        <v>99</v>
      </c>
      <c r="AR577" s="496">
        <v>205.83385579937303</v>
      </c>
      <c r="AS577" s="496">
        <v>28.730604347115225</v>
      </c>
      <c r="AT577" s="496"/>
      <c r="AU577" s="496"/>
    </row>
    <row r="578" spans="1:47" s="488" customFormat="1">
      <c r="A578" s="496">
        <v>14</v>
      </c>
      <c r="B578" s="496">
        <v>39</v>
      </c>
      <c r="C578" s="496">
        <v>2022</v>
      </c>
      <c r="D578" s="496">
        <v>99</v>
      </c>
      <c r="E578" s="496">
        <v>99</v>
      </c>
      <c r="F578" s="496">
        <v>99</v>
      </c>
      <c r="G578" s="496">
        <v>99</v>
      </c>
      <c r="H578" s="496">
        <v>99</v>
      </c>
      <c r="I578" s="496">
        <v>99</v>
      </c>
      <c r="J578" s="496">
        <v>999</v>
      </c>
      <c r="K578" s="496">
        <v>99</v>
      </c>
      <c r="L578" s="496">
        <v>99</v>
      </c>
      <c r="M578" s="496">
        <v>99</v>
      </c>
      <c r="N578" s="496">
        <v>99</v>
      </c>
      <c r="O578" s="496">
        <v>16</v>
      </c>
      <c r="P578" s="496">
        <v>9999</v>
      </c>
      <c r="Q578" s="496">
        <v>72</v>
      </c>
      <c r="R578" s="496">
        <v>461</v>
      </c>
      <c r="S578" s="496">
        <v>4.3383947939262466</v>
      </c>
      <c r="T578" s="496">
        <v>6.7939262472885007</v>
      </c>
      <c r="U578" s="496">
        <v>264.37375271149671</v>
      </c>
      <c r="V578" s="496">
        <v>12.79826464208243</v>
      </c>
      <c r="W578" s="496">
        <v>57.483731019522786</v>
      </c>
      <c r="X578" s="496">
        <v>8.2429501084598655</v>
      </c>
      <c r="Y578" s="496">
        <v>64.313257766411894</v>
      </c>
      <c r="Z578" s="496">
        <v>1.4707638254508753</v>
      </c>
      <c r="AA578" s="496">
        <v>1.7682564874492956</v>
      </c>
      <c r="AB578" s="496">
        <v>54.289769430337195</v>
      </c>
      <c r="AC578" s="496">
        <v>49.869736814465561</v>
      </c>
      <c r="AD578" s="496">
        <v>25.785563190306352</v>
      </c>
      <c r="AE578" s="496">
        <v>17.099406528189903</v>
      </c>
      <c r="AF578" s="496">
        <v>17.372378487940821</v>
      </c>
      <c r="AG578" s="496">
        <v>702.70806100217885</v>
      </c>
      <c r="AH578" s="496">
        <v>0</v>
      </c>
      <c r="AI578" s="496">
        <v>20.39045553145337</v>
      </c>
      <c r="AJ578" s="496">
        <v>224.34993907683256</v>
      </c>
      <c r="AK578" s="496">
        <v>43.636445988238151</v>
      </c>
      <c r="AL578" s="496">
        <v>19.136043977116877</v>
      </c>
      <c r="AM578" s="496">
        <v>-23.502055891712381</v>
      </c>
      <c r="AN578" s="496">
        <v>99</v>
      </c>
      <c r="AO578" s="496">
        <v>99</v>
      </c>
      <c r="AP578" s="496">
        <v>99</v>
      </c>
      <c r="AQ578" s="496">
        <v>99</v>
      </c>
      <c r="AR578" s="496">
        <v>206.30283224400875</v>
      </c>
      <c r="AS578" s="496">
        <v>29.63314890327613</v>
      </c>
      <c r="AT578" s="496"/>
      <c r="AU578" s="496"/>
    </row>
    <row r="579" spans="1:47" s="488" customFormat="1">
      <c r="A579" s="496">
        <v>14</v>
      </c>
      <c r="B579" s="496">
        <v>40</v>
      </c>
      <c r="C579" s="496">
        <v>2022</v>
      </c>
      <c r="D579" s="496">
        <v>99</v>
      </c>
      <c r="E579" s="496">
        <v>99</v>
      </c>
      <c r="F579" s="496">
        <v>99</v>
      </c>
      <c r="G579" s="496">
        <v>99</v>
      </c>
      <c r="H579" s="496">
        <v>99</v>
      </c>
      <c r="I579" s="496">
        <v>99</v>
      </c>
      <c r="J579" s="496">
        <v>999</v>
      </c>
      <c r="K579" s="496">
        <v>99</v>
      </c>
      <c r="L579" s="496">
        <v>99</v>
      </c>
      <c r="M579" s="496">
        <v>99</v>
      </c>
      <c r="N579" s="496">
        <v>99</v>
      </c>
      <c r="O579" s="496">
        <v>18</v>
      </c>
      <c r="P579" s="496">
        <v>9999</v>
      </c>
      <c r="Q579" s="496">
        <v>34</v>
      </c>
      <c r="R579" s="496">
        <v>108</v>
      </c>
      <c r="S579" s="496">
        <v>4.7870370370370381</v>
      </c>
      <c r="T579" s="496">
        <v>7.7777777777777777</v>
      </c>
      <c r="U579" s="496">
        <v>285.63796296296289</v>
      </c>
      <c r="V579" s="496">
        <v>27.777777777777779</v>
      </c>
      <c r="W579" s="496">
        <v>75</v>
      </c>
      <c r="X579" s="496">
        <v>20.370370370370367</v>
      </c>
      <c r="Y579" s="496">
        <v>81.006167709388976</v>
      </c>
      <c r="Z579" s="496">
        <v>1.3679595911695273</v>
      </c>
      <c r="AA579" s="496">
        <v>2.0875882475617713</v>
      </c>
      <c r="AB579" s="496">
        <v>53.339473951043857</v>
      </c>
      <c r="AC579" s="496">
        <v>50.503212776493278</v>
      </c>
      <c r="AD579" s="496">
        <v>13.581788815236736</v>
      </c>
      <c r="AE579" s="496">
        <v>4.0059347181008906</v>
      </c>
      <c r="AF579" s="496">
        <v>4.3972352847652738</v>
      </c>
      <c r="AG579" s="496">
        <v>684.25242718446577</v>
      </c>
      <c r="AH579" s="496">
        <v>0</v>
      </c>
      <c r="AI579" s="496">
        <v>22.222222222222225</v>
      </c>
      <c r="AJ579" s="496">
        <v>220.88488054928925</v>
      </c>
      <c r="AK579" s="496">
        <v>60.26538595836211</v>
      </c>
      <c r="AL579" s="496">
        <v>61.980769663831246</v>
      </c>
      <c r="AM579" s="496">
        <v>15.519901603297711</v>
      </c>
      <c r="AN579" s="496">
        <v>99</v>
      </c>
      <c r="AO579" s="496">
        <v>99</v>
      </c>
      <c r="AP579" s="496">
        <v>99</v>
      </c>
      <c r="AQ579" s="496">
        <v>99</v>
      </c>
      <c r="AR579" s="496">
        <v>207.10679611650485</v>
      </c>
      <c r="AS579" s="496">
        <v>31.10875593952612</v>
      </c>
      <c r="AT579" s="496"/>
      <c r="AU579" s="496"/>
    </row>
    <row r="580" spans="1:47" s="488" customFormat="1">
      <c r="A580" s="496">
        <v>14</v>
      </c>
      <c r="B580" s="496">
        <v>41</v>
      </c>
      <c r="C580" s="496">
        <v>2022</v>
      </c>
      <c r="D580" s="496">
        <v>99</v>
      </c>
      <c r="E580" s="496">
        <v>99</v>
      </c>
      <c r="F580" s="496">
        <v>99</v>
      </c>
      <c r="G580" s="496">
        <v>99</v>
      </c>
      <c r="H580" s="496">
        <v>99</v>
      </c>
      <c r="I580" s="496">
        <v>99</v>
      </c>
      <c r="J580" s="496">
        <v>999</v>
      </c>
      <c r="K580" s="496">
        <v>99</v>
      </c>
      <c r="L580" s="496">
        <v>99</v>
      </c>
      <c r="M580" s="496">
        <v>99</v>
      </c>
      <c r="N580" s="496">
        <v>99</v>
      </c>
      <c r="O580" s="496">
        <v>55</v>
      </c>
      <c r="P580" s="496">
        <v>9999</v>
      </c>
      <c r="Q580" s="496">
        <v>9</v>
      </c>
      <c r="R580" s="496">
        <v>18</v>
      </c>
      <c r="S580" s="496">
        <v>3.8888888888888888</v>
      </c>
      <c r="T580" s="496">
        <v>6.0555555555555562</v>
      </c>
      <c r="U580" s="496">
        <v>239.43333333333339</v>
      </c>
      <c r="V580" s="496">
        <v>5.5555555555555562</v>
      </c>
      <c r="W580" s="496">
        <v>33.333333333333343</v>
      </c>
      <c r="X580" s="496">
        <v>11.111111111111112</v>
      </c>
      <c r="Y580" s="496">
        <v>72.40426629541777</v>
      </c>
      <c r="Z580" s="496">
        <v>0.99380798999990816</v>
      </c>
      <c r="AA580" s="496">
        <v>1.5801625170364324</v>
      </c>
      <c r="AB580" s="496">
        <v>73.329340178827124</v>
      </c>
      <c r="AC580" s="496">
        <v>61.97306973413545</v>
      </c>
      <c r="AD580" s="496">
        <v>67.609728602698198</v>
      </c>
      <c r="AE580" s="496">
        <v>0.66765578635014833</v>
      </c>
      <c r="AF580" s="496">
        <v>0.61432351332726243</v>
      </c>
      <c r="AG580" s="496">
        <v>610.33333333333348</v>
      </c>
      <c r="AH580" s="496">
        <v>0</v>
      </c>
      <c r="AI580" s="496">
        <v>11.111111111111112</v>
      </c>
      <c r="AJ580" s="496">
        <v>187.22387074777004</v>
      </c>
      <c r="AK580" s="496">
        <v>81.448243333371892</v>
      </c>
      <c r="AL580" s="496">
        <v>58.376583710568944</v>
      </c>
      <c r="AM580" s="496">
        <v>44.299633232754999</v>
      </c>
      <c r="AN580" s="496">
        <v>99</v>
      </c>
      <c r="AO580" s="496">
        <v>99</v>
      </c>
      <c r="AP580" s="496">
        <v>99</v>
      </c>
      <c r="AQ580" s="496">
        <v>99</v>
      </c>
      <c r="AR580" s="496">
        <v>202.5</v>
      </c>
      <c r="AS580" s="496">
        <v>27.737146742523979</v>
      </c>
      <c r="AT580" s="496"/>
      <c r="AU580" s="496"/>
    </row>
    <row r="581" spans="1:47" s="488" customFormat="1">
      <c r="A581" s="496">
        <v>14</v>
      </c>
      <c r="B581" s="496">
        <v>42</v>
      </c>
      <c r="C581" s="496">
        <v>2022</v>
      </c>
      <c r="D581" s="496">
        <v>99</v>
      </c>
      <c r="E581" s="496">
        <v>99</v>
      </c>
      <c r="F581" s="496">
        <v>99</v>
      </c>
      <c r="G581" s="496">
        <v>99</v>
      </c>
      <c r="H581" s="496">
        <v>99</v>
      </c>
      <c r="I581" s="496">
        <v>99</v>
      </c>
      <c r="J581" s="496">
        <v>999</v>
      </c>
      <c r="K581" s="496">
        <v>99</v>
      </c>
      <c r="L581" s="496">
        <v>99</v>
      </c>
      <c r="M581" s="496">
        <v>99</v>
      </c>
      <c r="N581" s="496">
        <v>99</v>
      </c>
      <c r="O581" s="496">
        <v>56</v>
      </c>
      <c r="P581" s="496">
        <v>9999</v>
      </c>
      <c r="Q581" s="496">
        <v>12</v>
      </c>
      <c r="R581" s="496">
        <v>70</v>
      </c>
      <c r="S581" s="496">
        <v>3.6285714285714281</v>
      </c>
      <c r="T581" s="496">
        <v>5.8714285714285692</v>
      </c>
      <c r="U581" s="496">
        <v>237.55571428571409</v>
      </c>
      <c r="V581" s="496">
        <v>7.1428571428571441</v>
      </c>
      <c r="W581" s="496">
        <v>35.714285714285722</v>
      </c>
      <c r="X581" s="496">
        <v>1.4285714285714288</v>
      </c>
      <c r="Y581" s="496">
        <v>72.107991702355335</v>
      </c>
      <c r="Z581" s="496">
        <v>1.1360511629754881</v>
      </c>
      <c r="AA581" s="496">
        <v>1.8510339085527987</v>
      </c>
      <c r="AB581" s="496">
        <v>77.994867499077316</v>
      </c>
      <c r="AC581" s="496">
        <v>78.967575925887203</v>
      </c>
      <c r="AD581" s="496">
        <v>67.701474385015914</v>
      </c>
      <c r="AE581" s="496">
        <v>2.5964391691394657</v>
      </c>
      <c r="AF581" s="496">
        <v>2.3703012368944512</v>
      </c>
      <c r="AG581" s="496">
        <v>624.70588235294122</v>
      </c>
      <c r="AH581" s="496">
        <v>0</v>
      </c>
      <c r="AI581" s="496">
        <v>7.1428571428571441</v>
      </c>
      <c r="AJ581" s="496">
        <v>151.32979750352095</v>
      </c>
      <c r="AK581" s="496">
        <v>33.91262894898945</v>
      </c>
      <c r="AL581" s="496">
        <v>10.078336589892862</v>
      </c>
      <c r="AM581" s="496">
        <v>1.7303500071339104</v>
      </c>
      <c r="AN581" s="496">
        <v>99</v>
      </c>
      <c r="AO581" s="496">
        <v>99</v>
      </c>
      <c r="AP581" s="496">
        <v>99</v>
      </c>
      <c r="AQ581" s="496">
        <v>99</v>
      </c>
      <c r="AR581" s="496">
        <v>203.26470588235296</v>
      </c>
      <c r="AS581" s="496">
        <v>26.951837910645523</v>
      </c>
      <c r="AT581" s="496"/>
      <c r="AU581" s="496"/>
    </row>
    <row r="582" spans="1:47">
      <c r="A582" s="496">
        <v>16</v>
      </c>
      <c r="B582" s="496">
        <v>1</v>
      </c>
      <c r="C582" s="496">
        <v>2024</v>
      </c>
      <c r="D582" s="496">
        <v>1</v>
      </c>
      <c r="E582" s="496">
        <v>99</v>
      </c>
      <c r="F582" s="496">
        <v>99</v>
      </c>
      <c r="G582" s="496">
        <v>99</v>
      </c>
      <c r="H582" s="496">
        <v>99</v>
      </c>
      <c r="I582" s="496">
        <v>99</v>
      </c>
      <c r="J582" s="496">
        <v>999</v>
      </c>
      <c r="K582" s="496">
        <v>99</v>
      </c>
      <c r="L582" s="496">
        <v>1</v>
      </c>
      <c r="M582" s="496">
        <v>99</v>
      </c>
      <c r="N582" s="496">
        <v>99</v>
      </c>
      <c r="O582" s="496">
        <v>99</v>
      </c>
      <c r="P582" s="496">
        <v>99</v>
      </c>
      <c r="Q582" s="496"/>
      <c r="R582" s="496">
        <v>0</v>
      </c>
      <c r="S582" s="496"/>
      <c r="T582" s="496"/>
      <c r="U582" s="496"/>
      <c r="V582" s="496"/>
      <c r="W582" s="496"/>
      <c r="X582" s="496"/>
      <c r="Y582" s="496"/>
      <c r="Z582" s="496"/>
      <c r="AA582" s="496"/>
      <c r="AB582" s="496"/>
      <c r="AC582" s="496"/>
      <c r="AD582" s="496"/>
      <c r="AE582" s="496"/>
      <c r="AF582" s="496"/>
      <c r="AG582" s="496"/>
      <c r="AH582" s="496"/>
      <c r="AI582" s="496"/>
      <c r="AJ582" s="496"/>
      <c r="AK582" s="496"/>
      <c r="AL582" s="496"/>
      <c r="AM582" s="496"/>
      <c r="AN582" s="496">
        <v>99</v>
      </c>
      <c r="AO582" s="496">
        <v>99</v>
      </c>
      <c r="AP582" s="496">
        <v>99</v>
      </c>
      <c r="AQ582" s="496">
        <v>99</v>
      </c>
      <c r="AR582" s="496"/>
      <c r="AS582" s="496"/>
      <c r="AT582" s="496"/>
      <c r="AU582" s="496"/>
    </row>
    <row r="583" spans="1:47">
      <c r="A583" s="496">
        <v>16</v>
      </c>
      <c r="B583" s="496">
        <v>2</v>
      </c>
      <c r="C583" s="496">
        <v>2024</v>
      </c>
      <c r="D583" s="496">
        <v>2</v>
      </c>
      <c r="E583" s="496">
        <v>99</v>
      </c>
      <c r="F583" s="496">
        <v>99</v>
      </c>
      <c r="G583" s="496">
        <v>99</v>
      </c>
      <c r="H583" s="496">
        <v>99</v>
      </c>
      <c r="I583" s="496">
        <v>99</v>
      </c>
      <c r="J583" s="496">
        <v>999</v>
      </c>
      <c r="K583" s="496">
        <v>99</v>
      </c>
      <c r="L583" s="496">
        <v>1</v>
      </c>
      <c r="M583" s="496">
        <v>99</v>
      </c>
      <c r="N583" s="496">
        <v>99</v>
      </c>
      <c r="O583" s="496">
        <v>99</v>
      </c>
      <c r="P583" s="496">
        <v>99</v>
      </c>
      <c r="Q583" s="496"/>
      <c r="R583" s="496">
        <v>0</v>
      </c>
      <c r="S583" s="496"/>
      <c r="T583" s="496"/>
      <c r="U583" s="496"/>
      <c r="V583" s="496"/>
      <c r="W583" s="496"/>
      <c r="X583" s="496"/>
      <c r="Y583" s="496"/>
      <c r="Z583" s="496"/>
      <c r="AA583" s="496"/>
      <c r="AB583" s="496"/>
      <c r="AC583" s="496"/>
      <c r="AD583" s="496"/>
      <c r="AE583" s="496"/>
      <c r="AF583" s="496"/>
      <c r="AG583" s="496"/>
      <c r="AH583" s="496"/>
      <c r="AI583" s="496"/>
      <c r="AJ583" s="496"/>
      <c r="AK583" s="496"/>
      <c r="AL583" s="496"/>
      <c r="AM583" s="496"/>
      <c r="AN583" s="496">
        <v>99</v>
      </c>
      <c r="AO583" s="496">
        <v>99</v>
      </c>
      <c r="AP583" s="496">
        <v>99</v>
      </c>
      <c r="AQ583" s="496">
        <v>99</v>
      </c>
      <c r="AR583" s="496"/>
      <c r="AS583" s="496"/>
      <c r="AT583" s="496"/>
      <c r="AU583" s="496"/>
    </row>
    <row r="584" spans="1:47">
      <c r="A584" s="496">
        <v>16</v>
      </c>
      <c r="B584" s="496">
        <v>3</v>
      </c>
      <c r="C584" s="496">
        <v>2024</v>
      </c>
      <c r="D584" s="496">
        <v>3</v>
      </c>
      <c r="E584" s="496">
        <v>99</v>
      </c>
      <c r="F584" s="496">
        <v>99</v>
      </c>
      <c r="G584" s="496">
        <v>99</v>
      </c>
      <c r="H584" s="496">
        <v>99</v>
      </c>
      <c r="I584" s="496">
        <v>99</v>
      </c>
      <c r="J584" s="496">
        <v>999</v>
      </c>
      <c r="K584" s="496">
        <v>99</v>
      </c>
      <c r="L584" s="496">
        <v>1</v>
      </c>
      <c r="M584" s="496">
        <v>99</v>
      </c>
      <c r="N584" s="496">
        <v>99</v>
      </c>
      <c r="O584" s="496">
        <v>99</v>
      </c>
      <c r="P584" s="496">
        <v>99</v>
      </c>
      <c r="Q584" s="496"/>
      <c r="R584" s="496">
        <v>0</v>
      </c>
      <c r="S584" s="496"/>
      <c r="T584" s="496"/>
      <c r="U584" s="496"/>
      <c r="V584" s="496"/>
      <c r="W584" s="496"/>
      <c r="X584" s="496"/>
      <c r="Y584" s="496"/>
      <c r="Z584" s="496"/>
      <c r="AA584" s="496"/>
      <c r="AB584" s="496"/>
      <c r="AC584" s="496"/>
      <c r="AD584" s="496"/>
      <c r="AE584" s="496"/>
      <c r="AF584" s="496"/>
      <c r="AG584" s="496"/>
      <c r="AH584" s="496"/>
      <c r="AI584" s="496"/>
      <c r="AJ584" s="496"/>
      <c r="AK584" s="496"/>
      <c r="AL584" s="496"/>
      <c r="AM584" s="496"/>
      <c r="AN584" s="496">
        <v>99</v>
      </c>
      <c r="AO584" s="496">
        <v>99</v>
      </c>
      <c r="AP584" s="496">
        <v>99</v>
      </c>
      <c r="AQ584" s="496">
        <v>99</v>
      </c>
      <c r="AR584" s="496"/>
      <c r="AS584" s="496"/>
      <c r="AT584" s="496"/>
      <c r="AU584" s="496"/>
    </row>
    <row r="585" spans="1:47">
      <c r="A585" s="496">
        <v>16</v>
      </c>
      <c r="B585" s="496">
        <v>4</v>
      </c>
      <c r="C585" s="496">
        <v>2024</v>
      </c>
      <c r="D585" s="496">
        <v>4</v>
      </c>
      <c r="E585" s="496">
        <v>99</v>
      </c>
      <c r="F585" s="496">
        <v>99</v>
      </c>
      <c r="G585" s="496">
        <v>99</v>
      </c>
      <c r="H585" s="496">
        <v>99</v>
      </c>
      <c r="I585" s="496">
        <v>99</v>
      </c>
      <c r="J585" s="496">
        <v>999</v>
      </c>
      <c r="K585" s="496">
        <v>99</v>
      </c>
      <c r="L585" s="496">
        <v>1</v>
      </c>
      <c r="M585" s="496">
        <v>99</v>
      </c>
      <c r="N585" s="496">
        <v>99</v>
      </c>
      <c r="O585" s="496">
        <v>99</v>
      </c>
      <c r="P585" s="496">
        <v>99</v>
      </c>
      <c r="Q585" s="496"/>
      <c r="R585" s="496">
        <v>0</v>
      </c>
      <c r="S585" s="496"/>
      <c r="T585" s="496"/>
      <c r="U585" s="496"/>
      <c r="V585" s="496"/>
      <c r="W585" s="496"/>
      <c r="X585" s="496"/>
      <c r="Y585" s="496"/>
      <c r="Z585" s="496"/>
      <c r="AA585" s="496"/>
      <c r="AB585" s="496"/>
      <c r="AC585" s="496"/>
      <c r="AD585" s="496"/>
      <c r="AE585" s="496"/>
      <c r="AF585" s="496"/>
      <c r="AG585" s="496"/>
      <c r="AH585" s="496"/>
      <c r="AI585" s="496"/>
      <c r="AJ585" s="496"/>
      <c r="AK585" s="496"/>
      <c r="AL585" s="496"/>
      <c r="AM585" s="496"/>
      <c r="AN585" s="496">
        <v>99</v>
      </c>
      <c r="AO585" s="496">
        <v>99</v>
      </c>
      <c r="AP585" s="496">
        <v>99</v>
      </c>
      <c r="AQ585" s="496">
        <v>99</v>
      </c>
      <c r="AR585" s="496"/>
      <c r="AS585" s="496"/>
      <c r="AT585" s="496"/>
      <c r="AU585" s="496"/>
    </row>
    <row r="586" spans="1:47">
      <c r="A586" s="496">
        <v>16</v>
      </c>
      <c r="B586" s="496">
        <v>5</v>
      </c>
      <c r="C586" s="496">
        <v>2024</v>
      </c>
      <c r="D586" s="496">
        <v>5</v>
      </c>
      <c r="E586" s="496">
        <v>99</v>
      </c>
      <c r="F586" s="496">
        <v>99</v>
      </c>
      <c r="G586" s="496">
        <v>99</v>
      </c>
      <c r="H586" s="496">
        <v>99</v>
      </c>
      <c r="I586" s="496">
        <v>99</v>
      </c>
      <c r="J586" s="496">
        <v>999</v>
      </c>
      <c r="K586" s="496">
        <v>99</v>
      </c>
      <c r="L586" s="496">
        <v>1</v>
      </c>
      <c r="M586" s="496">
        <v>99</v>
      </c>
      <c r="N586" s="496">
        <v>99</v>
      </c>
      <c r="O586" s="496">
        <v>99</v>
      </c>
      <c r="P586" s="496">
        <v>99</v>
      </c>
      <c r="Q586" s="496">
        <v>1</v>
      </c>
      <c r="R586" s="496">
        <v>2</v>
      </c>
      <c r="S586" s="496">
        <v>1</v>
      </c>
      <c r="T586" s="496">
        <v>4</v>
      </c>
      <c r="U586" s="496">
        <v>124.5</v>
      </c>
      <c r="V586" s="496">
        <v>0</v>
      </c>
      <c r="W586" s="496">
        <v>0</v>
      </c>
      <c r="X586" s="496">
        <v>0</v>
      </c>
      <c r="Y586" s="496">
        <v>5.3000000000003586</v>
      </c>
      <c r="Z586" s="496">
        <v>0</v>
      </c>
      <c r="AA586" s="496">
        <v>0</v>
      </c>
      <c r="AB586" s="496"/>
      <c r="AC586" s="496"/>
      <c r="AD586" s="496"/>
      <c r="AE586" s="496">
        <v>1.041666666666667</v>
      </c>
      <c r="AF586" s="496">
        <v>0.53258044852257036</v>
      </c>
      <c r="AG586" s="496">
        <v>461.5</v>
      </c>
      <c r="AH586" s="496">
        <v>0</v>
      </c>
      <c r="AI586" s="496">
        <v>0</v>
      </c>
      <c r="AJ586" s="496">
        <v>4.5</v>
      </c>
      <c r="AK586" s="496">
        <v>100.00000000001768</v>
      </c>
      <c r="AL586" s="496"/>
      <c r="AM586" s="496"/>
      <c r="AN586" s="496">
        <v>99</v>
      </c>
      <c r="AO586" s="496">
        <v>99</v>
      </c>
      <c r="AP586" s="496">
        <v>99</v>
      </c>
      <c r="AQ586" s="496">
        <v>99</v>
      </c>
      <c r="AR586" s="496">
        <v>186</v>
      </c>
      <c r="AS586" s="496">
        <v>19.336578058198736</v>
      </c>
      <c r="AT586" s="496"/>
      <c r="AU586" s="496"/>
    </row>
    <row r="587" spans="1:47">
      <c r="A587" s="496">
        <v>16</v>
      </c>
      <c r="B587" s="496">
        <v>6</v>
      </c>
      <c r="C587" s="496">
        <v>2024</v>
      </c>
      <c r="D587" s="496">
        <v>6</v>
      </c>
      <c r="E587" s="496">
        <v>99</v>
      </c>
      <c r="F587" s="496">
        <v>99</v>
      </c>
      <c r="G587" s="496">
        <v>99</v>
      </c>
      <c r="H587" s="496">
        <v>99</v>
      </c>
      <c r="I587" s="496">
        <v>99</v>
      </c>
      <c r="J587" s="496">
        <v>999</v>
      </c>
      <c r="K587" s="496">
        <v>99</v>
      </c>
      <c r="L587" s="496">
        <v>1</v>
      </c>
      <c r="M587" s="496">
        <v>99</v>
      </c>
      <c r="N587" s="496">
        <v>99</v>
      </c>
      <c r="O587" s="496">
        <v>99</v>
      </c>
      <c r="P587" s="496">
        <v>99</v>
      </c>
      <c r="Q587" s="496"/>
      <c r="R587" s="496">
        <v>0</v>
      </c>
      <c r="S587" s="496"/>
      <c r="T587" s="496"/>
      <c r="U587" s="496"/>
      <c r="V587" s="496"/>
      <c r="W587" s="496"/>
      <c r="X587" s="496"/>
      <c r="Y587" s="496"/>
      <c r="Z587" s="496"/>
      <c r="AA587" s="496"/>
      <c r="AB587" s="496"/>
      <c r="AC587" s="496"/>
      <c r="AD587" s="496"/>
      <c r="AE587" s="496"/>
      <c r="AF587" s="496"/>
      <c r="AG587" s="496"/>
      <c r="AH587" s="496"/>
      <c r="AI587" s="496"/>
      <c r="AJ587" s="496"/>
      <c r="AK587" s="496"/>
      <c r="AL587" s="496"/>
      <c r="AM587" s="496"/>
      <c r="AN587" s="496">
        <v>99</v>
      </c>
      <c r="AO587" s="496">
        <v>99</v>
      </c>
      <c r="AP587" s="496">
        <v>99</v>
      </c>
      <c r="AQ587" s="496">
        <v>99</v>
      </c>
      <c r="AR587" s="496"/>
      <c r="AS587" s="496"/>
      <c r="AT587" s="496"/>
      <c r="AU587" s="496"/>
    </row>
    <row r="588" spans="1:47">
      <c r="A588" s="496">
        <v>16</v>
      </c>
      <c r="B588" s="496">
        <v>7</v>
      </c>
      <c r="C588" s="496">
        <v>2024</v>
      </c>
      <c r="D588" s="496">
        <v>7</v>
      </c>
      <c r="E588" s="496">
        <v>99</v>
      </c>
      <c r="F588" s="496">
        <v>99</v>
      </c>
      <c r="G588" s="496">
        <v>99</v>
      </c>
      <c r="H588" s="496">
        <v>99</v>
      </c>
      <c r="I588" s="496">
        <v>99</v>
      </c>
      <c r="J588" s="496">
        <v>999</v>
      </c>
      <c r="K588" s="496">
        <v>99</v>
      </c>
      <c r="L588" s="496">
        <v>1</v>
      </c>
      <c r="M588" s="496">
        <v>99</v>
      </c>
      <c r="N588" s="496">
        <v>99</v>
      </c>
      <c r="O588" s="496">
        <v>99</v>
      </c>
      <c r="P588" s="496">
        <v>99</v>
      </c>
      <c r="Q588" s="496"/>
      <c r="R588" s="496">
        <v>0</v>
      </c>
      <c r="S588" s="496"/>
      <c r="T588" s="496"/>
      <c r="U588" s="496"/>
      <c r="V588" s="496"/>
      <c r="W588" s="496"/>
      <c r="X588" s="496"/>
      <c r="Y588" s="496"/>
      <c r="Z588" s="496"/>
      <c r="AA588" s="496"/>
      <c r="AB588" s="496"/>
      <c r="AC588" s="496"/>
      <c r="AD588" s="496"/>
      <c r="AE588" s="496"/>
      <c r="AF588" s="496"/>
      <c r="AG588" s="496"/>
      <c r="AH588" s="496"/>
      <c r="AI588" s="496"/>
      <c r="AJ588" s="496"/>
      <c r="AK588" s="496"/>
      <c r="AL588" s="496"/>
      <c r="AM588" s="496"/>
      <c r="AN588" s="496">
        <v>99</v>
      </c>
      <c r="AO588" s="496">
        <v>99</v>
      </c>
      <c r="AP588" s="496">
        <v>99</v>
      </c>
      <c r="AQ588" s="496">
        <v>99</v>
      </c>
      <c r="AR588" s="496"/>
      <c r="AS588" s="496"/>
      <c r="AT588" s="496"/>
      <c r="AU588" s="496"/>
    </row>
    <row r="589" spans="1:47">
      <c r="A589" s="496">
        <v>16</v>
      </c>
      <c r="B589" s="496">
        <v>8</v>
      </c>
      <c r="C589" s="496">
        <v>2024</v>
      </c>
      <c r="D589" s="496">
        <v>8</v>
      </c>
      <c r="E589" s="496">
        <v>99</v>
      </c>
      <c r="F589" s="496">
        <v>99</v>
      </c>
      <c r="G589" s="496">
        <v>99</v>
      </c>
      <c r="H589" s="496">
        <v>99</v>
      </c>
      <c r="I589" s="496">
        <v>99</v>
      </c>
      <c r="J589" s="496">
        <v>999</v>
      </c>
      <c r="K589" s="496">
        <v>99</v>
      </c>
      <c r="L589" s="496">
        <v>1</v>
      </c>
      <c r="M589" s="496">
        <v>99</v>
      </c>
      <c r="N589" s="496">
        <v>99</v>
      </c>
      <c r="O589" s="496">
        <v>99</v>
      </c>
      <c r="P589" s="496">
        <v>99</v>
      </c>
      <c r="Q589" s="496"/>
      <c r="R589" s="496">
        <v>0</v>
      </c>
      <c r="S589" s="496"/>
      <c r="T589" s="496"/>
      <c r="U589" s="496"/>
      <c r="V589" s="496"/>
      <c r="W589" s="496"/>
      <c r="X589" s="496"/>
      <c r="Y589" s="496"/>
      <c r="Z589" s="496"/>
      <c r="AA589" s="496"/>
      <c r="AB589" s="496"/>
      <c r="AC589" s="496"/>
      <c r="AD589" s="496"/>
      <c r="AE589" s="496"/>
      <c r="AF589" s="496"/>
      <c r="AG589" s="496"/>
      <c r="AH589" s="496"/>
      <c r="AI589" s="496"/>
      <c r="AJ589" s="496"/>
      <c r="AK589" s="496"/>
      <c r="AL589" s="496"/>
      <c r="AM589" s="496"/>
      <c r="AN589" s="496">
        <v>99</v>
      </c>
      <c r="AO589" s="496">
        <v>99</v>
      </c>
      <c r="AP589" s="496">
        <v>99</v>
      </c>
      <c r="AQ589" s="496">
        <v>99</v>
      </c>
      <c r="AR589" s="496"/>
      <c r="AS589" s="496"/>
      <c r="AT589" s="496"/>
      <c r="AU589" s="496"/>
    </row>
    <row r="590" spans="1:47">
      <c r="A590" s="496">
        <v>16</v>
      </c>
      <c r="B590" s="496">
        <v>9</v>
      </c>
      <c r="C590" s="496">
        <v>2024</v>
      </c>
      <c r="D590" s="496">
        <v>9</v>
      </c>
      <c r="E590" s="496">
        <v>99</v>
      </c>
      <c r="F590" s="496">
        <v>99</v>
      </c>
      <c r="G590" s="496">
        <v>99</v>
      </c>
      <c r="H590" s="496">
        <v>99</v>
      </c>
      <c r="I590" s="496">
        <v>99</v>
      </c>
      <c r="J590" s="496">
        <v>999</v>
      </c>
      <c r="K590" s="496">
        <v>99</v>
      </c>
      <c r="L590" s="496">
        <v>1</v>
      </c>
      <c r="M590" s="496">
        <v>99</v>
      </c>
      <c r="N590" s="496">
        <v>99</v>
      </c>
      <c r="O590" s="496">
        <v>99</v>
      </c>
      <c r="P590" s="496">
        <v>99</v>
      </c>
      <c r="Q590" s="496"/>
      <c r="R590" s="496">
        <v>0</v>
      </c>
      <c r="S590" s="496"/>
      <c r="T590" s="496"/>
      <c r="U590" s="496"/>
      <c r="V590" s="496"/>
      <c r="W590" s="496"/>
      <c r="X590" s="496"/>
      <c r="Y590" s="496"/>
      <c r="Z590" s="496"/>
      <c r="AA590" s="496"/>
      <c r="AB590" s="496"/>
      <c r="AC590" s="496"/>
      <c r="AD590" s="496"/>
      <c r="AE590" s="496"/>
      <c r="AF590" s="496"/>
      <c r="AG590" s="496"/>
      <c r="AH590" s="496"/>
      <c r="AI590" s="496"/>
      <c r="AJ590" s="496"/>
      <c r="AK590" s="496"/>
      <c r="AL590" s="496"/>
      <c r="AM590" s="496"/>
      <c r="AN590" s="496">
        <v>99</v>
      </c>
      <c r="AO590" s="496">
        <v>99</v>
      </c>
      <c r="AP590" s="496">
        <v>99</v>
      </c>
      <c r="AQ590" s="496">
        <v>99</v>
      </c>
      <c r="AR590" s="496"/>
      <c r="AS590" s="496"/>
      <c r="AT590" s="496"/>
      <c r="AU590" s="496"/>
    </row>
    <row r="591" spans="1:47">
      <c r="A591" s="496">
        <v>16</v>
      </c>
      <c r="B591" s="496">
        <v>10</v>
      </c>
      <c r="C591" s="496">
        <v>2024</v>
      </c>
      <c r="D591" s="496">
        <v>10</v>
      </c>
      <c r="E591" s="496">
        <v>99</v>
      </c>
      <c r="F591" s="496">
        <v>99</v>
      </c>
      <c r="G591" s="496">
        <v>99</v>
      </c>
      <c r="H591" s="496">
        <v>99</v>
      </c>
      <c r="I591" s="496">
        <v>99</v>
      </c>
      <c r="J591" s="496">
        <v>999</v>
      </c>
      <c r="K591" s="496">
        <v>99</v>
      </c>
      <c r="L591" s="496">
        <v>1</v>
      </c>
      <c r="M591" s="496">
        <v>99</v>
      </c>
      <c r="N591" s="496">
        <v>99</v>
      </c>
      <c r="O591" s="496">
        <v>99</v>
      </c>
      <c r="P591" s="496">
        <v>99</v>
      </c>
      <c r="Q591" s="496"/>
      <c r="R591" s="496">
        <v>0</v>
      </c>
      <c r="S591" s="496"/>
      <c r="T591" s="496"/>
      <c r="U591" s="496"/>
      <c r="V591" s="496"/>
      <c r="W591" s="496"/>
      <c r="X591" s="496"/>
      <c r="Y591" s="496"/>
      <c r="Z591" s="496"/>
      <c r="AA591" s="496"/>
      <c r="AB591" s="496"/>
      <c r="AC591" s="496"/>
      <c r="AD591" s="496"/>
      <c r="AE591" s="496"/>
      <c r="AF591" s="496"/>
      <c r="AG591" s="496"/>
      <c r="AH591" s="496"/>
      <c r="AI591" s="496"/>
      <c r="AJ591" s="496"/>
      <c r="AK591" s="496"/>
      <c r="AL591" s="496"/>
      <c r="AM591" s="496"/>
      <c r="AN591" s="496">
        <v>99</v>
      </c>
      <c r="AO591" s="496">
        <v>99</v>
      </c>
      <c r="AP591" s="496">
        <v>99</v>
      </c>
      <c r="AQ591" s="496">
        <v>99</v>
      </c>
      <c r="AR591" s="496"/>
      <c r="AS591" s="496"/>
      <c r="AT591" s="496"/>
      <c r="AU591" s="496"/>
    </row>
    <row r="592" spans="1:47">
      <c r="A592" s="496">
        <v>16</v>
      </c>
      <c r="B592" s="496">
        <v>11</v>
      </c>
      <c r="C592" s="496">
        <v>2024</v>
      </c>
      <c r="D592" s="496">
        <v>11</v>
      </c>
      <c r="E592" s="496">
        <v>99</v>
      </c>
      <c r="F592" s="496">
        <v>99</v>
      </c>
      <c r="G592" s="496">
        <v>99</v>
      </c>
      <c r="H592" s="496">
        <v>99</v>
      </c>
      <c r="I592" s="496">
        <v>99</v>
      </c>
      <c r="J592" s="496">
        <v>999</v>
      </c>
      <c r="K592" s="496">
        <v>99</v>
      </c>
      <c r="L592" s="496">
        <v>1</v>
      </c>
      <c r="M592" s="496">
        <v>99</v>
      </c>
      <c r="N592" s="496">
        <v>99</v>
      </c>
      <c r="O592" s="496">
        <v>99</v>
      </c>
      <c r="P592" s="496">
        <v>99</v>
      </c>
      <c r="Q592" s="496"/>
      <c r="R592" s="496">
        <v>0</v>
      </c>
      <c r="S592" s="496"/>
      <c r="T592" s="496"/>
      <c r="U592" s="496"/>
      <c r="V592" s="496"/>
      <c r="W592" s="496"/>
      <c r="X592" s="496"/>
      <c r="Y592" s="496"/>
      <c r="Z592" s="496"/>
      <c r="AA592" s="496"/>
      <c r="AB592" s="496"/>
      <c r="AC592" s="496"/>
      <c r="AD592" s="496"/>
      <c r="AE592" s="496"/>
      <c r="AF592" s="496"/>
      <c r="AG592" s="496"/>
      <c r="AH592" s="496"/>
      <c r="AI592" s="496"/>
      <c r="AJ592" s="496"/>
      <c r="AK592" s="496"/>
      <c r="AL592" s="496"/>
      <c r="AM592" s="496"/>
      <c r="AN592" s="496">
        <v>99</v>
      </c>
      <c r="AO592" s="496">
        <v>99</v>
      </c>
      <c r="AP592" s="496">
        <v>99</v>
      </c>
      <c r="AQ592" s="496">
        <v>99</v>
      </c>
      <c r="AR592" s="496"/>
      <c r="AS592" s="496"/>
      <c r="AT592" s="496"/>
      <c r="AU592" s="496"/>
    </row>
    <row r="593" spans="1:47">
      <c r="A593" s="496">
        <v>16</v>
      </c>
      <c r="B593" s="496">
        <v>12</v>
      </c>
      <c r="C593" s="496">
        <v>2024</v>
      </c>
      <c r="D593" s="496">
        <v>12</v>
      </c>
      <c r="E593" s="496">
        <v>99</v>
      </c>
      <c r="F593" s="496">
        <v>99</v>
      </c>
      <c r="G593" s="496">
        <v>99</v>
      </c>
      <c r="H593" s="496">
        <v>99</v>
      </c>
      <c r="I593" s="496">
        <v>99</v>
      </c>
      <c r="J593" s="496">
        <v>999</v>
      </c>
      <c r="K593" s="496">
        <v>99</v>
      </c>
      <c r="L593" s="496">
        <v>1</v>
      </c>
      <c r="M593" s="496">
        <v>99</v>
      </c>
      <c r="N593" s="496">
        <v>99</v>
      </c>
      <c r="O593" s="496">
        <v>99</v>
      </c>
      <c r="P593" s="496">
        <v>99</v>
      </c>
      <c r="Q593" s="496"/>
      <c r="R593" s="496">
        <v>0</v>
      </c>
      <c r="S593" s="496"/>
      <c r="T593" s="496"/>
      <c r="U593" s="496"/>
      <c r="V593" s="496"/>
      <c r="W593" s="496"/>
      <c r="X593" s="496"/>
      <c r="Y593" s="496"/>
      <c r="Z593" s="496"/>
      <c r="AA593" s="496"/>
      <c r="AB593" s="496"/>
      <c r="AC593" s="496"/>
      <c r="AD593" s="496"/>
      <c r="AE593" s="496"/>
      <c r="AF593" s="496"/>
      <c r="AG593" s="496"/>
      <c r="AH593" s="496"/>
      <c r="AI593" s="496"/>
      <c r="AJ593" s="496"/>
      <c r="AK593" s="496"/>
      <c r="AL593" s="496"/>
      <c r="AM593" s="496"/>
      <c r="AN593" s="496">
        <v>99</v>
      </c>
      <c r="AO593" s="496">
        <v>99</v>
      </c>
      <c r="AP593" s="496">
        <v>99</v>
      </c>
      <c r="AQ593" s="496">
        <v>99</v>
      </c>
      <c r="AR593" s="496"/>
      <c r="AS593" s="496"/>
      <c r="AT593" s="496"/>
      <c r="AU593" s="496"/>
    </row>
    <row r="594" spans="1:47">
      <c r="A594" s="496">
        <v>16</v>
      </c>
      <c r="B594" s="496">
        <v>13</v>
      </c>
      <c r="C594" s="496">
        <v>2024</v>
      </c>
      <c r="D594" s="496">
        <v>1</v>
      </c>
      <c r="E594" s="496">
        <v>99</v>
      </c>
      <c r="F594" s="496">
        <v>99</v>
      </c>
      <c r="G594" s="496">
        <v>99</v>
      </c>
      <c r="H594" s="496">
        <v>99</v>
      </c>
      <c r="I594" s="496">
        <v>99</v>
      </c>
      <c r="J594" s="496">
        <v>999</v>
      </c>
      <c r="K594" s="496">
        <v>99</v>
      </c>
      <c r="L594" s="496">
        <v>2</v>
      </c>
      <c r="M594" s="496">
        <v>99</v>
      </c>
      <c r="N594" s="496">
        <v>99</v>
      </c>
      <c r="O594" s="496">
        <v>99</v>
      </c>
      <c r="P594" s="496">
        <v>99</v>
      </c>
      <c r="Q594" s="496">
        <v>2</v>
      </c>
      <c r="R594" s="496">
        <v>2</v>
      </c>
      <c r="S594" s="496">
        <v>2</v>
      </c>
      <c r="T594" s="496">
        <v>5.5</v>
      </c>
      <c r="U594" s="496">
        <v>180.7</v>
      </c>
      <c r="V594" s="496">
        <v>0</v>
      </c>
      <c r="W594" s="496">
        <v>50</v>
      </c>
      <c r="X594" s="496">
        <v>0</v>
      </c>
      <c r="Y594" s="496">
        <v>54.900000000000048</v>
      </c>
      <c r="Z594" s="496">
        <v>0</v>
      </c>
      <c r="AA594" s="496">
        <v>1.5</v>
      </c>
      <c r="AB594" s="496"/>
      <c r="AC594" s="496">
        <v>100.0000000000001</v>
      </c>
      <c r="AD594" s="496"/>
      <c r="AE594" s="496">
        <v>2.7027027027027031</v>
      </c>
      <c r="AF594" s="496">
        <v>1.8175326014252593</v>
      </c>
      <c r="AG594" s="496">
        <v>989</v>
      </c>
      <c r="AH594" s="496">
        <v>0</v>
      </c>
      <c r="AI594" s="496">
        <v>0</v>
      </c>
      <c r="AJ594" s="496">
        <v>421</v>
      </c>
      <c r="AK594" s="496">
        <v>100.00000000000001</v>
      </c>
      <c r="AL594" s="496">
        <v>100</v>
      </c>
      <c r="AM594" s="496"/>
      <c r="AN594" s="496">
        <v>99</v>
      </c>
      <c r="AO594" s="496">
        <v>99</v>
      </c>
      <c r="AP594" s="496">
        <v>99</v>
      </c>
      <c r="AQ594" s="496">
        <v>99</v>
      </c>
      <c r="AR594" s="496">
        <v>198</v>
      </c>
      <c r="AS594" s="496">
        <v>22.490636594230821</v>
      </c>
      <c r="AT594" s="496"/>
      <c r="AU594" s="496"/>
    </row>
    <row r="595" spans="1:47">
      <c r="A595" s="496">
        <v>16</v>
      </c>
      <c r="B595" s="496">
        <v>14</v>
      </c>
      <c r="C595" s="496">
        <v>2024</v>
      </c>
      <c r="D595" s="496">
        <v>2</v>
      </c>
      <c r="E595" s="496">
        <v>99</v>
      </c>
      <c r="F595" s="496">
        <v>99</v>
      </c>
      <c r="G595" s="496">
        <v>99</v>
      </c>
      <c r="H595" s="496">
        <v>99</v>
      </c>
      <c r="I595" s="496">
        <v>99</v>
      </c>
      <c r="J595" s="496">
        <v>999</v>
      </c>
      <c r="K595" s="496">
        <v>99</v>
      </c>
      <c r="L595" s="496">
        <v>2</v>
      </c>
      <c r="M595" s="496">
        <v>99</v>
      </c>
      <c r="N595" s="496">
        <v>99</v>
      </c>
      <c r="O595" s="496">
        <v>99</v>
      </c>
      <c r="P595" s="496">
        <v>99</v>
      </c>
      <c r="Q595" s="496">
        <v>2</v>
      </c>
      <c r="R595" s="496">
        <v>3</v>
      </c>
      <c r="S595" s="496">
        <v>2</v>
      </c>
      <c r="T595" s="496">
        <v>4.6666666666666679</v>
      </c>
      <c r="U595" s="496">
        <v>140.20000000000002</v>
      </c>
      <c r="V595" s="496">
        <v>0</v>
      </c>
      <c r="W595" s="496">
        <v>0</v>
      </c>
      <c r="X595" s="496">
        <v>0</v>
      </c>
      <c r="Y595" s="496">
        <v>16.017490440140662</v>
      </c>
      <c r="Z595" s="496">
        <v>0</v>
      </c>
      <c r="AA595" s="496">
        <v>0.4714045207910284</v>
      </c>
      <c r="AB595" s="496"/>
      <c r="AC595" s="496">
        <v>-31.785059236148982</v>
      </c>
      <c r="AD595" s="496"/>
      <c r="AE595" s="496">
        <v>5.7692307692307692</v>
      </c>
      <c r="AF595" s="496">
        <v>3.3620834365832426</v>
      </c>
      <c r="AG595" s="496">
        <v>653</v>
      </c>
      <c r="AH595" s="496">
        <v>0</v>
      </c>
      <c r="AI595" s="496">
        <v>0</v>
      </c>
      <c r="AJ595" s="496">
        <v>24.752104287649303</v>
      </c>
      <c r="AK595" s="496">
        <v>-67.445783372705506</v>
      </c>
      <c r="AL595" s="496">
        <v>-48.564821562138818</v>
      </c>
      <c r="AM595" s="496"/>
      <c r="AN595" s="496">
        <v>99</v>
      </c>
      <c r="AO595" s="496">
        <v>99</v>
      </c>
      <c r="AP595" s="496">
        <v>99</v>
      </c>
      <c r="AQ595" s="496">
        <v>99</v>
      </c>
      <c r="AR595" s="496">
        <v>184.66666666666663</v>
      </c>
      <c r="AS595" s="496">
        <v>22.12294367633908</v>
      </c>
      <c r="AT595" s="496"/>
      <c r="AU595" s="496"/>
    </row>
    <row r="596" spans="1:47">
      <c r="A596" s="496">
        <v>16</v>
      </c>
      <c r="B596" s="496">
        <v>15</v>
      </c>
      <c r="C596" s="496">
        <v>2024</v>
      </c>
      <c r="D596" s="496">
        <v>3</v>
      </c>
      <c r="E596" s="496">
        <v>99</v>
      </c>
      <c r="F596" s="496">
        <v>99</v>
      </c>
      <c r="G596" s="496">
        <v>99</v>
      </c>
      <c r="H596" s="496">
        <v>99</v>
      </c>
      <c r="I596" s="496">
        <v>99</v>
      </c>
      <c r="J596" s="496">
        <v>999</v>
      </c>
      <c r="K596" s="496">
        <v>99</v>
      </c>
      <c r="L596" s="496">
        <v>2</v>
      </c>
      <c r="M596" s="496">
        <v>99</v>
      </c>
      <c r="N596" s="496">
        <v>99</v>
      </c>
      <c r="O596" s="496">
        <v>99</v>
      </c>
      <c r="P596" s="496">
        <v>99</v>
      </c>
      <c r="Q596" s="496">
        <v>2</v>
      </c>
      <c r="R596" s="496">
        <v>2</v>
      </c>
      <c r="S596" s="496">
        <v>2</v>
      </c>
      <c r="T596" s="496">
        <v>4.5</v>
      </c>
      <c r="U596" s="496">
        <v>133</v>
      </c>
      <c r="V596" s="496">
        <v>0</v>
      </c>
      <c r="W596" s="496">
        <v>50</v>
      </c>
      <c r="X596" s="496">
        <v>0</v>
      </c>
      <c r="Y596" s="496">
        <v>47.300000000000011</v>
      </c>
      <c r="Z596" s="496">
        <v>0</v>
      </c>
      <c r="AA596" s="496">
        <v>2.5</v>
      </c>
      <c r="AB596" s="496"/>
      <c r="AC596" s="496">
        <v>100.00000000000009</v>
      </c>
      <c r="AD596" s="496"/>
      <c r="AE596" s="496">
        <v>2.8985507246376807</v>
      </c>
      <c r="AF596" s="496">
        <v>1.7551615606421509</v>
      </c>
      <c r="AG596" s="496">
        <v>678</v>
      </c>
      <c r="AH596" s="496">
        <v>0</v>
      </c>
      <c r="AI596" s="496">
        <v>0</v>
      </c>
      <c r="AJ596" s="496">
        <v>0</v>
      </c>
      <c r="AK596" s="496"/>
      <c r="AL596" s="496"/>
      <c r="AM596" s="496"/>
      <c r="AN596" s="496">
        <v>99</v>
      </c>
      <c r="AO596" s="496">
        <v>99</v>
      </c>
      <c r="AP596" s="496">
        <v>99</v>
      </c>
      <c r="AQ596" s="496">
        <v>99</v>
      </c>
      <c r="AR596" s="496">
        <v>181</v>
      </c>
      <c r="AS596" s="496">
        <v>21.342844355377014</v>
      </c>
      <c r="AT596" s="496"/>
      <c r="AU596" s="496"/>
    </row>
    <row r="597" spans="1:47">
      <c r="A597" s="496">
        <v>16</v>
      </c>
      <c r="B597" s="496">
        <v>16</v>
      </c>
      <c r="C597" s="496">
        <v>2024</v>
      </c>
      <c r="D597" s="496">
        <v>4</v>
      </c>
      <c r="E597" s="496">
        <v>99</v>
      </c>
      <c r="F597" s="496">
        <v>99</v>
      </c>
      <c r="G597" s="496">
        <v>99</v>
      </c>
      <c r="H597" s="496">
        <v>99</v>
      </c>
      <c r="I597" s="496">
        <v>99</v>
      </c>
      <c r="J597" s="496">
        <v>999</v>
      </c>
      <c r="K597" s="496">
        <v>99</v>
      </c>
      <c r="L597" s="496">
        <v>2</v>
      </c>
      <c r="M597" s="496">
        <v>99</v>
      </c>
      <c r="N597" s="496">
        <v>99</v>
      </c>
      <c r="O597" s="496">
        <v>99</v>
      </c>
      <c r="P597" s="496">
        <v>99</v>
      </c>
      <c r="Q597" s="496">
        <v>1</v>
      </c>
      <c r="R597" s="496">
        <v>1</v>
      </c>
      <c r="S597" s="496">
        <v>2</v>
      </c>
      <c r="T597" s="496">
        <v>6</v>
      </c>
      <c r="U597" s="496">
        <v>228.3</v>
      </c>
      <c r="V597" s="496">
        <v>0</v>
      </c>
      <c r="W597" s="496">
        <v>0</v>
      </c>
      <c r="X597" s="496">
        <v>0</v>
      </c>
      <c r="Y597" s="496">
        <v>0</v>
      </c>
      <c r="Z597" s="496">
        <v>0</v>
      </c>
      <c r="AA597" s="496">
        <v>0</v>
      </c>
      <c r="AB597" s="496"/>
      <c r="AC597" s="496"/>
      <c r="AD597" s="496"/>
      <c r="AE597" s="496">
        <v>0.67567567567567588</v>
      </c>
      <c r="AF597" s="496">
        <v>0.58167235260096484</v>
      </c>
      <c r="AG597" s="496">
        <v>678</v>
      </c>
      <c r="AH597" s="496">
        <v>0</v>
      </c>
      <c r="AI597" s="496">
        <v>100</v>
      </c>
      <c r="AJ597" s="496">
        <v>0</v>
      </c>
      <c r="AK597" s="496"/>
      <c r="AL597" s="496"/>
      <c r="AM597" s="496"/>
      <c r="AN597" s="496">
        <v>99</v>
      </c>
      <c r="AO597" s="496">
        <v>99</v>
      </c>
      <c r="AP597" s="496">
        <v>99</v>
      </c>
      <c r="AQ597" s="496">
        <v>99</v>
      </c>
      <c r="AR597" s="496">
        <v>217</v>
      </c>
      <c r="AS597" s="496">
        <v>22.312880805275778</v>
      </c>
      <c r="AT597" s="496"/>
      <c r="AU597" s="496"/>
    </row>
    <row r="598" spans="1:47">
      <c r="A598" s="496">
        <v>16</v>
      </c>
      <c r="B598" s="496">
        <v>17</v>
      </c>
      <c r="C598" s="496">
        <v>2024</v>
      </c>
      <c r="D598" s="496">
        <v>5</v>
      </c>
      <c r="E598" s="496">
        <v>99</v>
      </c>
      <c r="F598" s="496">
        <v>99</v>
      </c>
      <c r="G598" s="496">
        <v>99</v>
      </c>
      <c r="H598" s="496">
        <v>99</v>
      </c>
      <c r="I598" s="496">
        <v>99</v>
      </c>
      <c r="J598" s="496">
        <v>999</v>
      </c>
      <c r="K598" s="496">
        <v>99</v>
      </c>
      <c r="L598" s="496">
        <v>2</v>
      </c>
      <c r="M598" s="496">
        <v>99</v>
      </c>
      <c r="N598" s="496">
        <v>99</v>
      </c>
      <c r="O598" s="496">
        <v>99</v>
      </c>
      <c r="P598" s="496">
        <v>99</v>
      </c>
      <c r="Q598" s="496">
        <v>2</v>
      </c>
      <c r="R598" s="496">
        <v>8</v>
      </c>
      <c r="S598" s="496">
        <v>2</v>
      </c>
      <c r="T598" s="496">
        <v>4.625</v>
      </c>
      <c r="U598" s="496">
        <v>172.22499999999999</v>
      </c>
      <c r="V598" s="496">
        <v>0</v>
      </c>
      <c r="W598" s="496">
        <v>0</v>
      </c>
      <c r="X598" s="496">
        <v>0</v>
      </c>
      <c r="Y598" s="496">
        <v>32.707749464003179</v>
      </c>
      <c r="Z598" s="496">
        <v>0</v>
      </c>
      <c r="AA598" s="496">
        <v>0.8569568250501306</v>
      </c>
      <c r="AB598" s="496"/>
      <c r="AC598" s="496">
        <v>69.737717878103339</v>
      </c>
      <c r="AD598" s="496"/>
      <c r="AE598" s="496">
        <v>4.1666666666666679</v>
      </c>
      <c r="AF598" s="496">
        <v>2.9469451484915572</v>
      </c>
      <c r="AG598" s="496">
        <v>542.875</v>
      </c>
      <c r="AH598" s="496">
        <v>0</v>
      </c>
      <c r="AI598" s="496">
        <v>0</v>
      </c>
      <c r="AJ598" s="496">
        <v>78.927874512113917</v>
      </c>
      <c r="AK598" s="496">
        <v>97.208075285972882</v>
      </c>
      <c r="AL598" s="496">
        <v>53.709812174872688</v>
      </c>
      <c r="AM598" s="496"/>
      <c r="AN598" s="496">
        <v>99</v>
      </c>
      <c r="AO598" s="496">
        <v>99</v>
      </c>
      <c r="AP598" s="496">
        <v>99</v>
      </c>
      <c r="AQ598" s="496">
        <v>99</v>
      </c>
      <c r="AR598" s="496">
        <v>195.625</v>
      </c>
      <c r="AS598" s="496">
        <v>22.687304293805543</v>
      </c>
      <c r="AT598" s="496"/>
      <c r="AU598" s="496"/>
    </row>
    <row r="599" spans="1:47">
      <c r="A599" s="496">
        <v>16</v>
      </c>
      <c r="B599" s="496">
        <v>18</v>
      </c>
      <c r="C599" s="496">
        <v>2024</v>
      </c>
      <c r="D599" s="496">
        <v>6</v>
      </c>
      <c r="E599" s="496">
        <v>99</v>
      </c>
      <c r="F599" s="496">
        <v>99</v>
      </c>
      <c r="G599" s="496">
        <v>99</v>
      </c>
      <c r="H599" s="496">
        <v>99</v>
      </c>
      <c r="I599" s="496">
        <v>99</v>
      </c>
      <c r="J599" s="496">
        <v>999</v>
      </c>
      <c r="K599" s="496">
        <v>99</v>
      </c>
      <c r="L599" s="496">
        <v>2</v>
      </c>
      <c r="M599" s="496">
        <v>99</v>
      </c>
      <c r="N599" s="496">
        <v>99</v>
      </c>
      <c r="O599" s="496">
        <v>99</v>
      </c>
      <c r="P599" s="496">
        <v>99</v>
      </c>
      <c r="Q599" s="496"/>
      <c r="R599" s="496">
        <v>0</v>
      </c>
      <c r="S599" s="496"/>
      <c r="T599" s="496"/>
      <c r="U599" s="496"/>
      <c r="V599" s="496"/>
      <c r="W599" s="496"/>
      <c r="X599" s="496"/>
      <c r="Y599" s="496"/>
      <c r="Z599" s="496"/>
      <c r="AA599" s="496"/>
      <c r="AB599" s="496"/>
      <c r="AC599" s="496"/>
      <c r="AD599" s="496"/>
      <c r="AE599" s="496"/>
      <c r="AF599" s="496"/>
      <c r="AG599" s="496"/>
      <c r="AH599" s="496"/>
      <c r="AI599" s="496"/>
      <c r="AJ599" s="496"/>
      <c r="AK599" s="496"/>
      <c r="AL599" s="496"/>
      <c r="AM599" s="496"/>
      <c r="AN599" s="496">
        <v>99</v>
      </c>
      <c r="AO599" s="496">
        <v>99</v>
      </c>
      <c r="AP599" s="496">
        <v>99</v>
      </c>
      <c r="AQ599" s="496">
        <v>99</v>
      </c>
      <c r="AR599" s="496"/>
      <c r="AS599" s="496"/>
      <c r="AT599" s="496"/>
      <c r="AU599" s="496"/>
    </row>
    <row r="600" spans="1:47">
      <c r="A600" s="496">
        <v>16</v>
      </c>
      <c r="B600" s="496">
        <v>19</v>
      </c>
      <c r="C600" s="496">
        <v>2024</v>
      </c>
      <c r="D600" s="496">
        <v>7</v>
      </c>
      <c r="E600" s="496">
        <v>99</v>
      </c>
      <c r="F600" s="496">
        <v>99</v>
      </c>
      <c r="G600" s="496">
        <v>99</v>
      </c>
      <c r="H600" s="496">
        <v>99</v>
      </c>
      <c r="I600" s="496">
        <v>99</v>
      </c>
      <c r="J600" s="496">
        <v>999</v>
      </c>
      <c r="K600" s="496">
        <v>99</v>
      </c>
      <c r="L600" s="496">
        <v>2</v>
      </c>
      <c r="M600" s="496">
        <v>99</v>
      </c>
      <c r="N600" s="496">
        <v>99</v>
      </c>
      <c r="O600" s="496">
        <v>99</v>
      </c>
      <c r="P600" s="496">
        <v>99</v>
      </c>
      <c r="Q600" s="496"/>
      <c r="R600" s="496">
        <v>0</v>
      </c>
      <c r="S600" s="496"/>
      <c r="T600" s="496"/>
      <c r="U600" s="496"/>
      <c r="V600" s="496"/>
      <c r="W600" s="496"/>
      <c r="X600" s="496"/>
      <c r="Y600" s="496"/>
      <c r="Z600" s="496"/>
      <c r="AA600" s="496"/>
      <c r="AB600" s="496"/>
      <c r="AC600" s="496"/>
      <c r="AD600" s="496"/>
      <c r="AE600" s="496"/>
      <c r="AF600" s="496"/>
      <c r="AG600" s="496"/>
      <c r="AH600" s="496"/>
      <c r="AI600" s="496"/>
      <c r="AJ600" s="496"/>
      <c r="AK600" s="496"/>
      <c r="AL600" s="496"/>
      <c r="AM600" s="496"/>
      <c r="AN600" s="496">
        <v>99</v>
      </c>
      <c r="AO600" s="496">
        <v>99</v>
      </c>
      <c r="AP600" s="496">
        <v>99</v>
      </c>
      <c r="AQ600" s="496">
        <v>99</v>
      </c>
      <c r="AR600" s="496"/>
      <c r="AS600" s="496"/>
      <c r="AT600" s="496"/>
      <c r="AU600" s="496"/>
    </row>
    <row r="601" spans="1:47">
      <c r="A601" s="496">
        <v>16</v>
      </c>
      <c r="B601" s="496">
        <v>20</v>
      </c>
      <c r="C601" s="496">
        <v>2024</v>
      </c>
      <c r="D601" s="496">
        <v>8</v>
      </c>
      <c r="E601" s="496">
        <v>99</v>
      </c>
      <c r="F601" s="496">
        <v>99</v>
      </c>
      <c r="G601" s="496">
        <v>99</v>
      </c>
      <c r="H601" s="496">
        <v>99</v>
      </c>
      <c r="I601" s="496">
        <v>99</v>
      </c>
      <c r="J601" s="496">
        <v>999</v>
      </c>
      <c r="K601" s="496">
        <v>99</v>
      </c>
      <c r="L601" s="496">
        <v>2</v>
      </c>
      <c r="M601" s="496">
        <v>99</v>
      </c>
      <c r="N601" s="496">
        <v>99</v>
      </c>
      <c r="O601" s="496">
        <v>99</v>
      </c>
      <c r="P601" s="496">
        <v>99</v>
      </c>
      <c r="Q601" s="496">
        <v>1</v>
      </c>
      <c r="R601" s="496">
        <v>3</v>
      </c>
      <c r="S601" s="496">
        <v>2</v>
      </c>
      <c r="T601" s="496">
        <v>5.6666666666666679</v>
      </c>
      <c r="U601" s="496">
        <v>103.23333333333332</v>
      </c>
      <c r="V601" s="496">
        <v>0</v>
      </c>
      <c r="W601" s="496">
        <v>33.333333333333343</v>
      </c>
      <c r="X601" s="496">
        <v>0</v>
      </c>
      <c r="Y601" s="496">
        <v>2.7980151695242803</v>
      </c>
      <c r="Z601" s="496">
        <v>0</v>
      </c>
      <c r="AA601" s="496">
        <v>0.9428090415820618</v>
      </c>
      <c r="AB601" s="496"/>
      <c r="AC601" s="496">
        <v>26.956509795972515</v>
      </c>
      <c r="AD601" s="496"/>
      <c r="AE601" s="496">
        <v>1.8292682926829271</v>
      </c>
      <c r="AF601" s="496">
        <v>0.74598284504416401</v>
      </c>
      <c r="AG601" s="496">
        <v>678</v>
      </c>
      <c r="AH601" s="496">
        <v>0</v>
      </c>
      <c r="AI601" s="496">
        <v>100</v>
      </c>
      <c r="AJ601" s="496">
        <v>0</v>
      </c>
      <c r="AK601" s="496"/>
      <c r="AL601" s="496"/>
      <c r="AM601" s="496"/>
      <c r="AN601" s="496">
        <v>99</v>
      </c>
      <c r="AO601" s="496">
        <v>99</v>
      </c>
      <c r="AP601" s="496">
        <v>99</v>
      </c>
      <c r="AQ601" s="496">
        <v>99</v>
      </c>
      <c r="AR601" s="496">
        <v>181</v>
      </c>
      <c r="AS601" s="496">
        <v>17.370067259261404</v>
      </c>
      <c r="AT601" s="496"/>
      <c r="AU601" s="496"/>
    </row>
    <row r="602" spans="1:47">
      <c r="A602" s="496">
        <v>16</v>
      </c>
      <c r="B602" s="496">
        <v>21</v>
      </c>
      <c r="C602" s="496">
        <v>2024</v>
      </c>
      <c r="D602" s="496">
        <v>9</v>
      </c>
      <c r="E602" s="496">
        <v>99</v>
      </c>
      <c r="F602" s="496">
        <v>99</v>
      </c>
      <c r="G602" s="496">
        <v>99</v>
      </c>
      <c r="H602" s="496">
        <v>99</v>
      </c>
      <c r="I602" s="496">
        <v>99</v>
      </c>
      <c r="J602" s="496">
        <v>999</v>
      </c>
      <c r="K602" s="496">
        <v>99</v>
      </c>
      <c r="L602" s="496">
        <v>2</v>
      </c>
      <c r="M602" s="496">
        <v>99</v>
      </c>
      <c r="N602" s="496">
        <v>99</v>
      </c>
      <c r="O602" s="496">
        <v>99</v>
      </c>
      <c r="P602" s="496">
        <v>99</v>
      </c>
      <c r="Q602" s="496">
        <v>3</v>
      </c>
      <c r="R602" s="496">
        <v>4</v>
      </c>
      <c r="S602" s="496">
        <v>2</v>
      </c>
      <c r="T602" s="496">
        <v>4.25</v>
      </c>
      <c r="U602" s="496">
        <v>211.92500000000001</v>
      </c>
      <c r="V602" s="496">
        <v>0</v>
      </c>
      <c r="W602" s="496">
        <v>0</v>
      </c>
      <c r="X602" s="496">
        <v>0</v>
      </c>
      <c r="Y602" s="496">
        <v>21.464316318019495</v>
      </c>
      <c r="Z602" s="496">
        <v>0</v>
      </c>
      <c r="AA602" s="496">
        <v>0.4330127018922193</v>
      </c>
      <c r="AB602" s="496"/>
      <c r="AC602" s="496">
        <v>-92.327878961123844</v>
      </c>
      <c r="AD602" s="496"/>
      <c r="AE602" s="496">
        <v>1.8348623853211012</v>
      </c>
      <c r="AF602" s="496">
        <v>1.5721205916826164</v>
      </c>
      <c r="AG602" s="496">
        <v>701.75</v>
      </c>
      <c r="AH602" s="496">
        <v>0</v>
      </c>
      <c r="AI602" s="496">
        <v>0</v>
      </c>
      <c r="AJ602" s="496">
        <v>58.315413914333135</v>
      </c>
      <c r="AK602" s="496">
        <v>70.486610552200659</v>
      </c>
      <c r="AL602" s="496">
        <v>-79.946331694652443</v>
      </c>
      <c r="AM602" s="496"/>
      <c r="AN602" s="496">
        <v>99</v>
      </c>
      <c r="AO602" s="496">
        <v>99</v>
      </c>
      <c r="AP602" s="496">
        <v>99</v>
      </c>
      <c r="AQ602" s="496">
        <v>99</v>
      </c>
      <c r="AR602" s="496">
        <v>209.75</v>
      </c>
      <c r="AS602" s="496">
        <v>22.926314224156737</v>
      </c>
      <c r="AT602" s="496"/>
      <c r="AU602" s="496"/>
    </row>
    <row r="603" spans="1:47">
      <c r="A603" s="496">
        <v>16</v>
      </c>
      <c r="B603" s="496">
        <v>22</v>
      </c>
      <c r="C603" s="496">
        <v>2024</v>
      </c>
      <c r="D603" s="496">
        <v>10</v>
      </c>
      <c r="E603" s="496">
        <v>99</v>
      </c>
      <c r="F603" s="496">
        <v>99</v>
      </c>
      <c r="G603" s="496">
        <v>99</v>
      </c>
      <c r="H603" s="496">
        <v>99</v>
      </c>
      <c r="I603" s="496">
        <v>99</v>
      </c>
      <c r="J603" s="496">
        <v>999</v>
      </c>
      <c r="K603" s="496">
        <v>99</v>
      </c>
      <c r="L603" s="496">
        <v>2</v>
      </c>
      <c r="M603" s="496">
        <v>99</v>
      </c>
      <c r="N603" s="496">
        <v>99</v>
      </c>
      <c r="O603" s="496">
        <v>99</v>
      </c>
      <c r="P603" s="496">
        <v>99</v>
      </c>
      <c r="Q603" s="496">
        <v>8</v>
      </c>
      <c r="R603" s="496">
        <v>26</v>
      </c>
      <c r="S603" s="496">
        <v>2</v>
      </c>
      <c r="T603" s="496">
        <v>3.5769230769230775</v>
      </c>
      <c r="U603" s="496">
        <v>179.60000000000005</v>
      </c>
      <c r="V603" s="496">
        <v>0</v>
      </c>
      <c r="W603" s="496">
        <v>0</v>
      </c>
      <c r="X603" s="496">
        <v>0</v>
      </c>
      <c r="Y603" s="496">
        <v>38.025457059914203</v>
      </c>
      <c r="Z603" s="496">
        <v>0</v>
      </c>
      <c r="AA603" s="496">
        <v>0.96767274041608575</v>
      </c>
      <c r="AB603" s="496"/>
      <c r="AC603" s="496">
        <v>-2.1636850660179703</v>
      </c>
      <c r="AD603" s="496"/>
      <c r="AE603" s="496">
        <v>9.8859315589353614</v>
      </c>
      <c r="AF603" s="496">
        <v>7.6477727024827136</v>
      </c>
      <c r="AG603" s="496">
        <v>696.7692307692306</v>
      </c>
      <c r="AH603" s="496">
        <v>0</v>
      </c>
      <c r="AI603" s="496">
        <v>0</v>
      </c>
      <c r="AJ603" s="496">
        <v>154.83820530633031</v>
      </c>
      <c r="AK603" s="496">
        <v>46.117511316443903</v>
      </c>
      <c r="AL603" s="496">
        <v>28.017440126913598</v>
      </c>
      <c r="AM603" s="496"/>
      <c r="AN603" s="496">
        <v>99</v>
      </c>
      <c r="AO603" s="496">
        <v>99</v>
      </c>
      <c r="AP603" s="496">
        <v>99</v>
      </c>
      <c r="AQ603" s="496">
        <v>99</v>
      </c>
      <c r="AR603" s="496">
        <v>199.15384615384619</v>
      </c>
      <c r="AS603" s="496">
        <v>22.407398216637301</v>
      </c>
      <c r="AT603" s="496"/>
      <c r="AU603" s="496"/>
    </row>
    <row r="604" spans="1:47">
      <c r="A604" s="496">
        <v>16</v>
      </c>
      <c r="B604" s="496">
        <v>23</v>
      </c>
      <c r="C604" s="496">
        <v>2024</v>
      </c>
      <c r="D604" s="496">
        <v>11</v>
      </c>
      <c r="E604" s="496">
        <v>99</v>
      </c>
      <c r="F604" s="496">
        <v>99</v>
      </c>
      <c r="G604" s="496">
        <v>99</v>
      </c>
      <c r="H604" s="496">
        <v>99</v>
      </c>
      <c r="I604" s="496">
        <v>99</v>
      </c>
      <c r="J604" s="496">
        <v>999</v>
      </c>
      <c r="K604" s="496">
        <v>99</v>
      </c>
      <c r="L604" s="496">
        <v>2</v>
      </c>
      <c r="M604" s="496">
        <v>99</v>
      </c>
      <c r="N604" s="496">
        <v>99</v>
      </c>
      <c r="O604" s="496">
        <v>99</v>
      </c>
      <c r="P604" s="496">
        <v>99</v>
      </c>
      <c r="Q604" s="496">
        <v>1</v>
      </c>
      <c r="R604" s="496">
        <v>1</v>
      </c>
      <c r="S604" s="496">
        <v>2</v>
      </c>
      <c r="T604" s="496">
        <v>5</v>
      </c>
      <c r="U604" s="496">
        <v>51.2</v>
      </c>
      <c r="V604" s="496">
        <v>0</v>
      </c>
      <c r="W604" s="496">
        <v>0</v>
      </c>
      <c r="X604" s="496">
        <v>0</v>
      </c>
      <c r="Y604" s="496">
        <v>0</v>
      </c>
      <c r="Z604" s="496">
        <v>0</v>
      </c>
      <c r="AA604" s="496">
        <v>0</v>
      </c>
      <c r="AB604" s="496"/>
      <c r="AC604" s="496"/>
      <c r="AD604" s="496"/>
      <c r="AE604" s="496">
        <v>0.3773584905660376</v>
      </c>
      <c r="AF604" s="496">
        <v>7.892562493063178E-2</v>
      </c>
      <c r="AG604" s="496">
        <v>593</v>
      </c>
      <c r="AH604" s="496">
        <v>0</v>
      </c>
      <c r="AI604" s="496">
        <v>100</v>
      </c>
      <c r="AJ604" s="496">
        <v>0</v>
      </c>
      <c r="AK604" s="496"/>
      <c r="AL604" s="496"/>
      <c r="AM604" s="496"/>
      <c r="AN604" s="496">
        <v>99</v>
      </c>
      <c r="AO604" s="496">
        <v>99</v>
      </c>
      <c r="AP604" s="496">
        <v>99</v>
      </c>
      <c r="AQ604" s="496">
        <v>99</v>
      </c>
      <c r="AR604" s="496">
        <v>143</v>
      </c>
      <c r="AS604" s="496">
        <v>17.440625783332028</v>
      </c>
      <c r="AT604" s="496"/>
      <c r="AU604" s="496"/>
    </row>
    <row r="605" spans="1:47">
      <c r="A605" s="496">
        <v>16</v>
      </c>
      <c r="B605" s="496">
        <v>24</v>
      </c>
      <c r="C605" s="496">
        <v>2024</v>
      </c>
      <c r="D605" s="496">
        <v>12</v>
      </c>
      <c r="E605" s="496">
        <v>99</v>
      </c>
      <c r="F605" s="496">
        <v>99</v>
      </c>
      <c r="G605" s="496">
        <v>99</v>
      </c>
      <c r="H605" s="496">
        <v>99</v>
      </c>
      <c r="I605" s="496">
        <v>99</v>
      </c>
      <c r="J605" s="496">
        <v>999</v>
      </c>
      <c r="K605" s="496">
        <v>99</v>
      </c>
      <c r="L605" s="496">
        <v>2</v>
      </c>
      <c r="M605" s="496">
        <v>99</v>
      </c>
      <c r="N605" s="496">
        <v>99</v>
      </c>
      <c r="O605" s="496">
        <v>99</v>
      </c>
      <c r="P605" s="496">
        <v>99</v>
      </c>
      <c r="Q605" s="496">
        <v>1</v>
      </c>
      <c r="R605" s="496">
        <v>1</v>
      </c>
      <c r="S605" s="496">
        <v>2</v>
      </c>
      <c r="T605" s="496">
        <v>6</v>
      </c>
      <c r="U605" s="496">
        <v>227.9</v>
      </c>
      <c r="V605" s="496">
        <v>0</v>
      </c>
      <c r="W605" s="496">
        <v>0</v>
      </c>
      <c r="X605" s="496">
        <v>0</v>
      </c>
      <c r="Y605" s="496">
        <v>0</v>
      </c>
      <c r="Z605" s="496">
        <v>0</v>
      </c>
      <c r="AA605" s="496">
        <v>0</v>
      </c>
      <c r="AB605" s="496"/>
      <c r="AC605" s="496"/>
      <c r="AD605" s="496"/>
      <c r="AE605" s="496">
        <v>2.3255813953488378</v>
      </c>
      <c r="AF605" s="496">
        <v>2.1774648156464078</v>
      </c>
      <c r="AG605" s="496">
        <v>892</v>
      </c>
      <c r="AH605" s="496">
        <v>0</v>
      </c>
      <c r="AI605" s="496">
        <v>0</v>
      </c>
      <c r="AJ605" s="496">
        <v>0</v>
      </c>
      <c r="AK605" s="496"/>
      <c r="AL605" s="496"/>
      <c r="AM605" s="496"/>
      <c r="AN605" s="496">
        <v>99</v>
      </c>
      <c r="AO605" s="496">
        <v>99</v>
      </c>
      <c r="AP605" s="496">
        <v>99</v>
      </c>
      <c r="AQ605" s="496">
        <v>99</v>
      </c>
      <c r="AR605" s="496">
        <v>214</v>
      </c>
      <c r="AS605" s="496">
        <v>23.264489491389281</v>
      </c>
      <c r="AT605" s="496"/>
      <c r="AU605" s="496"/>
    </row>
    <row r="606" spans="1:47">
      <c r="A606" s="496">
        <v>16</v>
      </c>
      <c r="B606" s="496">
        <v>25</v>
      </c>
      <c r="C606" s="496">
        <v>2024</v>
      </c>
      <c r="D606" s="496">
        <v>1</v>
      </c>
      <c r="E606" s="496">
        <v>99</v>
      </c>
      <c r="F606" s="496">
        <v>99</v>
      </c>
      <c r="G606" s="496">
        <v>99</v>
      </c>
      <c r="H606" s="496">
        <v>99</v>
      </c>
      <c r="I606" s="496">
        <v>99</v>
      </c>
      <c r="J606" s="496">
        <v>999</v>
      </c>
      <c r="K606" s="496">
        <v>99</v>
      </c>
      <c r="L606" s="496">
        <v>3</v>
      </c>
      <c r="M606" s="496">
        <v>99</v>
      </c>
      <c r="N606" s="496">
        <v>99</v>
      </c>
      <c r="O606" s="496">
        <v>99</v>
      </c>
      <c r="P606" s="496">
        <v>99</v>
      </c>
      <c r="Q606" s="496">
        <v>8</v>
      </c>
      <c r="R606" s="496">
        <v>9</v>
      </c>
      <c r="S606" s="496">
        <v>3</v>
      </c>
      <c r="T606" s="496">
        <v>6.5555555555555562</v>
      </c>
      <c r="U606" s="496">
        <v>196.72222222222223</v>
      </c>
      <c r="V606" s="496">
        <v>0</v>
      </c>
      <c r="W606" s="496">
        <v>44.44444444444445</v>
      </c>
      <c r="X606" s="496">
        <v>0</v>
      </c>
      <c r="Y606" s="496">
        <v>42.478380848452446</v>
      </c>
      <c r="Z606" s="496">
        <v>0</v>
      </c>
      <c r="AA606" s="496">
        <v>1.2570787221094204</v>
      </c>
      <c r="AB606" s="496"/>
      <c r="AC606" s="496">
        <v>38.637852332685853</v>
      </c>
      <c r="AD606" s="496"/>
      <c r="AE606" s="496">
        <v>12.162162162162163</v>
      </c>
      <c r="AF606" s="496">
        <v>8.904099255183791</v>
      </c>
      <c r="AG606" s="496">
        <v>598.77777777777771</v>
      </c>
      <c r="AH606" s="496">
        <v>0</v>
      </c>
      <c r="AI606" s="496">
        <v>0</v>
      </c>
      <c r="AJ606" s="496">
        <v>149.5762739487617</v>
      </c>
      <c r="AK606" s="496">
        <v>87.596532094127383</v>
      </c>
      <c r="AL606" s="496">
        <v>45.271414669230495</v>
      </c>
      <c r="AM606" s="496"/>
      <c r="AN606" s="496">
        <v>99</v>
      </c>
      <c r="AO606" s="496">
        <v>99</v>
      </c>
      <c r="AP606" s="496">
        <v>99</v>
      </c>
      <c r="AQ606" s="496">
        <v>99</v>
      </c>
      <c r="AR606" s="496">
        <v>195.88888888888889</v>
      </c>
      <c r="AS606" s="496">
        <v>25.807270449452766</v>
      </c>
      <c r="AT606" s="496"/>
      <c r="AU606" s="496"/>
    </row>
    <row r="607" spans="1:47">
      <c r="A607" s="496">
        <v>16</v>
      </c>
      <c r="B607" s="496">
        <v>26</v>
      </c>
      <c r="C607" s="496">
        <v>2024</v>
      </c>
      <c r="D607" s="496">
        <v>2</v>
      </c>
      <c r="E607" s="496">
        <v>99</v>
      </c>
      <c r="F607" s="496">
        <v>99</v>
      </c>
      <c r="G607" s="496">
        <v>99</v>
      </c>
      <c r="H607" s="496">
        <v>99</v>
      </c>
      <c r="I607" s="496">
        <v>99</v>
      </c>
      <c r="J607" s="496">
        <v>999</v>
      </c>
      <c r="K607" s="496">
        <v>99</v>
      </c>
      <c r="L607" s="496">
        <v>3</v>
      </c>
      <c r="M607" s="496">
        <v>99</v>
      </c>
      <c r="N607" s="496">
        <v>99</v>
      </c>
      <c r="O607" s="496">
        <v>99</v>
      </c>
      <c r="P607" s="496">
        <v>99</v>
      </c>
      <c r="Q607" s="496">
        <v>4</v>
      </c>
      <c r="R607" s="496">
        <v>8</v>
      </c>
      <c r="S607" s="496">
        <v>3</v>
      </c>
      <c r="T607" s="496">
        <v>6.875</v>
      </c>
      <c r="U607" s="496">
        <v>183.625</v>
      </c>
      <c r="V607" s="496">
        <v>0</v>
      </c>
      <c r="W607" s="496">
        <v>62.5</v>
      </c>
      <c r="X607" s="496">
        <v>0</v>
      </c>
      <c r="Y607" s="496">
        <v>13.929801685594821</v>
      </c>
      <c r="Z607" s="496">
        <v>0</v>
      </c>
      <c r="AA607" s="496">
        <v>1.165922381636102</v>
      </c>
      <c r="AB607" s="496"/>
      <c r="AC607" s="496">
        <v>69.980775340783339</v>
      </c>
      <c r="AD607" s="496"/>
      <c r="AE607" s="496">
        <v>15.38461538461538</v>
      </c>
      <c r="AF607" s="496">
        <v>11.74251205026339</v>
      </c>
      <c r="AG607" s="496">
        <v>621.875</v>
      </c>
      <c r="AH607" s="496">
        <v>0</v>
      </c>
      <c r="AI607" s="496">
        <v>12.5</v>
      </c>
      <c r="AJ607" s="496">
        <v>52.923145928789992</v>
      </c>
      <c r="AK607" s="496">
        <v>28.206471365318553</v>
      </c>
      <c r="AL607" s="496">
        <v>69.661901507784364</v>
      </c>
      <c r="AM607" s="496"/>
      <c r="AN607" s="496">
        <v>99</v>
      </c>
      <c r="AO607" s="496">
        <v>99</v>
      </c>
      <c r="AP607" s="496">
        <v>99</v>
      </c>
      <c r="AQ607" s="496">
        <v>99</v>
      </c>
      <c r="AR607" s="496">
        <v>191.375</v>
      </c>
      <c r="AS607" s="496">
        <v>26.160340249924658</v>
      </c>
      <c r="AT607" s="496"/>
      <c r="AU607" s="496"/>
    </row>
    <row r="608" spans="1:47">
      <c r="A608" s="496">
        <v>16</v>
      </c>
      <c r="B608" s="496">
        <v>27</v>
      </c>
      <c r="C608" s="496">
        <v>2024</v>
      </c>
      <c r="D608" s="496">
        <v>3</v>
      </c>
      <c r="E608" s="496">
        <v>99</v>
      </c>
      <c r="F608" s="496">
        <v>99</v>
      </c>
      <c r="G608" s="496">
        <v>99</v>
      </c>
      <c r="H608" s="496">
        <v>99</v>
      </c>
      <c r="I608" s="496">
        <v>99</v>
      </c>
      <c r="J608" s="496">
        <v>999</v>
      </c>
      <c r="K608" s="496">
        <v>99</v>
      </c>
      <c r="L608" s="496">
        <v>3</v>
      </c>
      <c r="M608" s="496">
        <v>99</v>
      </c>
      <c r="N608" s="496">
        <v>99</v>
      </c>
      <c r="O608" s="496">
        <v>99</v>
      </c>
      <c r="P608" s="496">
        <v>99</v>
      </c>
      <c r="Q608" s="496">
        <v>6</v>
      </c>
      <c r="R608" s="496">
        <v>13</v>
      </c>
      <c r="S608" s="496">
        <v>3</v>
      </c>
      <c r="T608" s="496">
        <v>5.0769230769230784</v>
      </c>
      <c r="U608" s="496">
        <v>177.29999999999995</v>
      </c>
      <c r="V608" s="496">
        <v>0</v>
      </c>
      <c r="W608" s="496">
        <v>23.07692307692308</v>
      </c>
      <c r="X608" s="496">
        <v>0</v>
      </c>
      <c r="Y608" s="496">
        <v>52.284855874776611</v>
      </c>
      <c r="Z608" s="496">
        <v>0</v>
      </c>
      <c r="AA608" s="496">
        <v>1.4915938022819482</v>
      </c>
      <c r="AB608" s="496"/>
      <c r="AC608" s="496">
        <v>71.391867257901751</v>
      </c>
      <c r="AD608" s="496"/>
      <c r="AE608" s="496">
        <v>18.840579710144922</v>
      </c>
      <c r="AF608" s="496">
        <v>15.208540906481556</v>
      </c>
      <c r="AG608" s="496">
        <v>564.92307692307691</v>
      </c>
      <c r="AH608" s="496">
        <v>0</v>
      </c>
      <c r="AI608" s="496">
        <v>7.6923076923076898</v>
      </c>
      <c r="AJ608" s="496">
        <v>140.63945257751041</v>
      </c>
      <c r="AK608" s="496">
        <v>83.27036188924238</v>
      </c>
      <c r="AL608" s="496">
        <v>49.02925605401569</v>
      </c>
      <c r="AM608" s="496"/>
      <c r="AN608" s="496">
        <v>99</v>
      </c>
      <c r="AO608" s="496">
        <v>99</v>
      </c>
      <c r="AP608" s="496">
        <v>99</v>
      </c>
      <c r="AQ608" s="496">
        <v>99</v>
      </c>
      <c r="AR608" s="496">
        <v>191.53846153846155</v>
      </c>
      <c r="AS608" s="496">
        <v>24.335631030657911</v>
      </c>
      <c r="AT608" s="496"/>
      <c r="AU608" s="496"/>
    </row>
    <row r="609" spans="1:47">
      <c r="A609" s="496">
        <v>16</v>
      </c>
      <c r="B609" s="496">
        <v>28</v>
      </c>
      <c r="C609" s="496">
        <v>2024</v>
      </c>
      <c r="D609" s="496">
        <v>4</v>
      </c>
      <c r="E609" s="496">
        <v>99</v>
      </c>
      <c r="F609" s="496">
        <v>99</v>
      </c>
      <c r="G609" s="496">
        <v>99</v>
      </c>
      <c r="H609" s="496">
        <v>99</v>
      </c>
      <c r="I609" s="496">
        <v>99</v>
      </c>
      <c r="J609" s="496">
        <v>999</v>
      </c>
      <c r="K609" s="496">
        <v>99</v>
      </c>
      <c r="L609" s="496">
        <v>3</v>
      </c>
      <c r="M609" s="496">
        <v>99</v>
      </c>
      <c r="N609" s="496">
        <v>99</v>
      </c>
      <c r="O609" s="496">
        <v>99</v>
      </c>
      <c r="P609" s="496">
        <v>99</v>
      </c>
      <c r="Q609" s="496">
        <v>9</v>
      </c>
      <c r="R609" s="496">
        <v>21</v>
      </c>
      <c r="S609" s="496">
        <v>3</v>
      </c>
      <c r="T609" s="496">
        <v>6.333333333333333</v>
      </c>
      <c r="U609" s="496">
        <v>199.54285714285703</v>
      </c>
      <c r="V609" s="496">
        <v>0</v>
      </c>
      <c r="W609" s="496">
        <v>38.095238095238109</v>
      </c>
      <c r="X609" s="496">
        <v>0</v>
      </c>
      <c r="Y609" s="496">
        <v>49.513457251333243</v>
      </c>
      <c r="Z609" s="496">
        <v>0</v>
      </c>
      <c r="AA609" s="496">
        <v>1.2848321488792436</v>
      </c>
      <c r="AB609" s="496"/>
      <c r="AC609" s="496">
        <v>8.6305876175442204</v>
      </c>
      <c r="AD609" s="496"/>
      <c r="AE609" s="496">
        <v>14.189189189189189</v>
      </c>
      <c r="AF609" s="496">
        <v>10.676477557332815</v>
      </c>
      <c r="AG609" s="496">
        <v>596</v>
      </c>
      <c r="AH609" s="496">
        <v>0</v>
      </c>
      <c r="AI609" s="496">
        <v>9.5238095238095273</v>
      </c>
      <c r="AJ609" s="496">
        <v>81.534100374073674</v>
      </c>
      <c r="AK609" s="496">
        <v>86.89073430785065</v>
      </c>
      <c r="AL609" s="496">
        <v>1.3636919643320251</v>
      </c>
      <c r="AM609" s="496"/>
      <c r="AN609" s="496">
        <v>99</v>
      </c>
      <c r="AO609" s="496">
        <v>99</v>
      </c>
      <c r="AP609" s="496">
        <v>99</v>
      </c>
      <c r="AQ609" s="496">
        <v>99</v>
      </c>
      <c r="AR609" s="496">
        <v>197.42857142857139</v>
      </c>
      <c r="AS609" s="496">
        <v>25.371682250919097</v>
      </c>
      <c r="AT609" s="496"/>
      <c r="AU609" s="496"/>
    </row>
    <row r="610" spans="1:47">
      <c r="A610" s="496">
        <v>16</v>
      </c>
      <c r="B610" s="496">
        <v>29</v>
      </c>
      <c r="C610" s="496">
        <v>2024</v>
      </c>
      <c r="D610" s="496">
        <v>5</v>
      </c>
      <c r="E610" s="496">
        <v>99</v>
      </c>
      <c r="F610" s="496">
        <v>99</v>
      </c>
      <c r="G610" s="496">
        <v>99</v>
      </c>
      <c r="H610" s="496">
        <v>99</v>
      </c>
      <c r="I610" s="496">
        <v>99</v>
      </c>
      <c r="J610" s="496">
        <v>999</v>
      </c>
      <c r="K610" s="496">
        <v>99</v>
      </c>
      <c r="L610" s="496">
        <v>3</v>
      </c>
      <c r="M610" s="496">
        <v>99</v>
      </c>
      <c r="N610" s="496">
        <v>99</v>
      </c>
      <c r="O610" s="496">
        <v>99</v>
      </c>
      <c r="P610" s="496">
        <v>99</v>
      </c>
      <c r="Q610" s="496">
        <v>15</v>
      </c>
      <c r="R610" s="496">
        <v>27</v>
      </c>
      <c r="S610" s="496">
        <v>3</v>
      </c>
      <c r="T610" s="496">
        <v>6.4074074074074092</v>
      </c>
      <c r="U610" s="496">
        <v>198.33333333333337</v>
      </c>
      <c r="V610" s="496">
        <v>0</v>
      </c>
      <c r="W610" s="496">
        <v>44.44444444444445</v>
      </c>
      <c r="X610" s="496">
        <v>0</v>
      </c>
      <c r="Y610" s="496">
        <v>44.037769984243951</v>
      </c>
      <c r="Z610" s="496">
        <v>0</v>
      </c>
      <c r="AA610" s="496">
        <v>1.3678655787125469</v>
      </c>
      <c r="AB610" s="496"/>
      <c r="AC610" s="496">
        <v>4.656445973536381</v>
      </c>
      <c r="AD610" s="496"/>
      <c r="AE610" s="496">
        <v>14.0625</v>
      </c>
      <c r="AF610" s="496">
        <v>11.453687959190219</v>
      </c>
      <c r="AG610" s="496">
        <v>569.29629629629619</v>
      </c>
      <c r="AH610" s="496">
        <v>0</v>
      </c>
      <c r="AI610" s="496">
        <v>0</v>
      </c>
      <c r="AJ610" s="496">
        <v>87.919919293097863</v>
      </c>
      <c r="AK610" s="496">
        <v>78.980867744851125</v>
      </c>
      <c r="AL610" s="496">
        <v>-3.1184607350431977</v>
      </c>
      <c r="AM610" s="496"/>
      <c r="AN610" s="496">
        <v>99</v>
      </c>
      <c r="AO610" s="496">
        <v>99</v>
      </c>
      <c r="AP610" s="496">
        <v>99</v>
      </c>
      <c r="AQ610" s="496">
        <v>99</v>
      </c>
      <c r="AR610" s="496">
        <v>197.48148148148152</v>
      </c>
      <c r="AS610" s="496">
        <v>25.246724331597338</v>
      </c>
      <c r="AT610" s="496"/>
      <c r="AU610" s="496"/>
    </row>
    <row r="611" spans="1:47">
      <c r="A611" s="496">
        <v>16</v>
      </c>
      <c r="B611" s="496">
        <v>30</v>
      </c>
      <c r="C611" s="496">
        <v>2024</v>
      </c>
      <c r="D611" s="496">
        <v>6</v>
      </c>
      <c r="E611" s="496">
        <v>99</v>
      </c>
      <c r="F611" s="496">
        <v>99</v>
      </c>
      <c r="G611" s="496">
        <v>99</v>
      </c>
      <c r="H611" s="496">
        <v>99</v>
      </c>
      <c r="I611" s="496">
        <v>99</v>
      </c>
      <c r="J611" s="496">
        <v>999</v>
      </c>
      <c r="K611" s="496">
        <v>99</v>
      </c>
      <c r="L611" s="496">
        <v>3</v>
      </c>
      <c r="M611" s="496">
        <v>99</v>
      </c>
      <c r="N611" s="496">
        <v>99</v>
      </c>
      <c r="O611" s="496">
        <v>99</v>
      </c>
      <c r="P611" s="496">
        <v>99</v>
      </c>
      <c r="Q611" s="496">
        <v>6</v>
      </c>
      <c r="R611" s="496">
        <v>13</v>
      </c>
      <c r="S611" s="496">
        <v>3</v>
      </c>
      <c r="T611" s="496">
        <v>6.0769230769230758</v>
      </c>
      <c r="U611" s="496">
        <v>235.44615384615392</v>
      </c>
      <c r="V611" s="496">
        <v>0</v>
      </c>
      <c r="W611" s="496">
        <v>15.38461538461538</v>
      </c>
      <c r="X611" s="496">
        <v>0</v>
      </c>
      <c r="Y611" s="496">
        <v>25.698806179533911</v>
      </c>
      <c r="Z611" s="496">
        <v>0</v>
      </c>
      <c r="AA611" s="496">
        <v>0.47418569253607823</v>
      </c>
      <c r="AB611" s="496"/>
      <c r="AC611" s="496">
        <v>-2.932843161855212</v>
      </c>
      <c r="AD611" s="496"/>
      <c r="AE611" s="496">
        <v>14.606741573033702</v>
      </c>
      <c r="AF611" s="496">
        <v>13.096684751912644</v>
      </c>
      <c r="AG611" s="496">
        <v>707.38461538461524</v>
      </c>
      <c r="AH611" s="496">
        <v>0</v>
      </c>
      <c r="AI611" s="496">
        <v>0</v>
      </c>
      <c r="AJ611" s="496">
        <v>108.42689026502782</v>
      </c>
      <c r="AK611" s="496">
        <v>42.088334027619439</v>
      </c>
      <c r="AL611" s="496">
        <v>-32.822931650006922</v>
      </c>
      <c r="AM611" s="496"/>
      <c r="AN611" s="496">
        <v>99</v>
      </c>
      <c r="AO611" s="496">
        <v>99</v>
      </c>
      <c r="AP611" s="496">
        <v>99</v>
      </c>
      <c r="AQ611" s="496">
        <v>99</v>
      </c>
      <c r="AR611" s="496">
        <v>206.69230769230765</v>
      </c>
      <c r="AS611" s="496">
        <v>26.572427667153757</v>
      </c>
      <c r="AT611" s="496"/>
      <c r="AU611" s="496"/>
    </row>
    <row r="612" spans="1:47">
      <c r="A612" s="496">
        <v>16</v>
      </c>
      <c r="B612" s="496">
        <v>31</v>
      </c>
      <c r="C612" s="496">
        <v>2024</v>
      </c>
      <c r="D612" s="496">
        <v>7</v>
      </c>
      <c r="E612" s="496">
        <v>99</v>
      </c>
      <c r="F612" s="496">
        <v>99</v>
      </c>
      <c r="G612" s="496">
        <v>99</v>
      </c>
      <c r="H612" s="496">
        <v>99</v>
      </c>
      <c r="I612" s="496">
        <v>99</v>
      </c>
      <c r="J612" s="496">
        <v>999</v>
      </c>
      <c r="K612" s="496">
        <v>99</v>
      </c>
      <c r="L612" s="496">
        <v>3</v>
      </c>
      <c r="M612" s="496">
        <v>99</v>
      </c>
      <c r="N612" s="496">
        <v>99</v>
      </c>
      <c r="O612" s="496">
        <v>99</v>
      </c>
      <c r="P612" s="496">
        <v>99</v>
      </c>
      <c r="Q612" s="496"/>
      <c r="R612" s="496">
        <v>0</v>
      </c>
      <c r="S612" s="496"/>
      <c r="T612" s="496"/>
      <c r="U612" s="496"/>
      <c r="V612" s="496"/>
      <c r="W612" s="496"/>
      <c r="X612" s="496"/>
      <c r="Y612" s="496"/>
      <c r="Z612" s="496"/>
      <c r="AA612" s="496"/>
      <c r="AB612" s="496"/>
      <c r="AC612" s="496"/>
      <c r="AD612" s="496"/>
      <c r="AE612" s="496"/>
      <c r="AF612" s="496"/>
      <c r="AG612" s="496"/>
      <c r="AH612" s="496"/>
      <c r="AI612" s="496"/>
      <c r="AJ612" s="496"/>
      <c r="AK612" s="496"/>
      <c r="AL612" s="496"/>
      <c r="AM612" s="496"/>
      <c r="AN612" s="496">
        <v>99</v>
      </c>
      <c r="AO612" s="496">
        <v>99</v>
      </c>
      <c r="AP612" s="496">
        <v>99</v>
      </c>
      <c r="AQ612" s="496">
        <v>99</v>
      </c>
      <c r="AR612" s="496"/>
      <c r="AS612" s="496"/>
      <c r="AT612" s="496"/>
      <c r="AU612" s="496"/>
    </row>
    <row r="613" spans="1:47">
      <c r="A613" s="496">
        <v>16</v>
      </c>
      <c r="B613" s="496">
        <v>32</v>
      </c>
      <c r="C613" s="496">
        <v>2024</v>
      </c>
      <c r="D613" s="496">
        <v>8</v>
      </c>
      <c r="E613" s="496">
        <v>99</v>
      </c>
      <c r="F613" s="496">
        <v>99</v>
      </c>
      <c r="G613" s="496">
        <v>99</v>
      </c>
      <c r="H613" s="496">
        <v>99</v>
      </c>
      <c r="I613" s="496">
        <v>99</v>
      </c>
      <c r="J613" s="496">
        <v>999</v>
      </c>
      <c r="K613" s="496">
        <v>99</v>
      </c>
      <c r="L613" s="496">
        <v>3</v>
      </c>
      <c r="M613" s="496">
        <v>99</v>
      </c>
      <c r="N613" s="496">
        <v>99</v>
      </c>
      <c r="O613" s="496">
        <v>99</v>
      </c>
      <c r="P613" s="496">
        <v>99</v>
      </c>
      <c r="Q613" s="496">
        <v>11</v>
      </c>
      <c r="R613" s="496">
        <v>39</v>
      </c>
      <c r="S613" s="496">
        <v>3</v>
      </c>
      <c r="T613" s="496">
        <v>5.7948717948717965</v>
      </c>
      <c r="U613" s="496">
        <v>204.71282051282049</v>
      </c>
      <c r="V613" s="496">
        <v>0</v>
      </c>
      <c r="W613" s="496">
        <v>20.512820512820511</v>
      </c>
      <c r="X613" s="496">
        <v>0</v>
      </c>
      <c r="Y613" s="496">
        <v>58.135426242115109</v>
      </c>
      <c r="Z613" s="496">
        <v>0</v>
      </c>
      <c r="AA613" s="496">
        <v>1.3239313480436501</v>
      </c>
      <c r="AB613" s="496"/>
      <c r="AC613" s="496">
        <v>12.013177027869888</v>
      </c>
      <c r="AD613" s="496"/>
      <c r="AE613" s="496">
        <v>23.780487804878042</v>
      </c>
      <c r="AF613" s="496">
        <v>19.230797023776553</v>
      </c>
      <c r="AG613" s="496">
        <v>665.35897435897448</v>
      </c>
      <c r="AH613" s="496">
        <v>0</v>
      </c>
      <c r="AI613" s="496">
        <v>23.07692307692308</v>
      </c>
      <c r="AJ613" s="496">
        <v>100.5613697506532</v>
      </c>
      <c r="AK613" s="496">
        <v>53.083122160051502</v>
      </c>
      <c r="AL613" s="496">
        <v>51.381136101659003</v>
      </c>
      <c r="AM613" s="496"/>
      <c r="AN613" s="496">
        <v>99</v>
      </c>
      <c r="AO613" s="496">
        <v>99</v>
      </c>
      <c r="AP613" s="496">
        <v>99</v>
      </c>
      <c r="AQ613" s="496">
        <v>99</v>
      </c>
      <c r="AR613" s="496">
        <v>199.66666666666663</v>
      </c>
      <c r="AS613" s="496">
        <v>24.94762514495747</v>
      </c>
      <c r="AT613" s="496"/>
      <c r="AU613" s="496"/>
    </row>
    <row r="614" spans="1:47">
      <c r="A614" s="496">
        <v>16</v>
      </c>
      <c r="B614" s="496">
        <v>33</v>
      </c>
      <c r="C614" s="496">
        <v>2024</v>
      </c>
      <c r="D614" s="496">
        <v>9</v>
      </c>
      <c r="E614" s="496">
        <v>99</v>
      </c>
      <c r="F614" s="496">
        <v>99</v>
      </c>
      <c r="G614" s="496">
        <v>99</v>
      </c>
      <c r="H614" s="496">
        <v>99</v>
      </c>
      <c r="I614" s="496">
        <v>99</v>
      </c>
      <c r="J614" s="496">
        <v>999</v>
      </c>
      <c r="K614" s="496">
        <v>99</v>
      </c>
      <c r="L614" s="496">
        <v>3</v>
      </c>
      <c r="M614" s="496">
        <v>99</v>
      </c>
      <c r="N614" s="496">
        <v>99</v>
      </c>
      <c r="O614" s="496">
        <v>99</v>
      </c>
      <c r="P614" s="496">
        <v>99</v>
      </c>
      <c r="Q614" s="496">
        <v>19</v>
      </c>
      <c r="R614" s="496">
        <v>57</v>
      </c>
      <c r="S614" s="496">
        <v>3</v>
      </c>
      <c r="T614" s="496">
        <v>5.8421052631578956</v>
      </c>
      <c r="U614" s="496">
        <v>211.92105263157899</v>
      </c>
      <c r="V614" s="496">
        <v>0</v>
      </c>
      <c r="W614" s="496">
        <v>29.824561403508781</v>
      </c>
      <c r="X614" s="496">
        <v>0</v>
      </c>
      <c r="Y614" s="496">
        <v>50.806719188326305</v>
      </c>
      <c r="Z614" s="496">
        <v>0</v>
      </c>
      <c r="AA614" s="496">
        <v>1.2536189533298148</v>
      </c>
      <c r="AB614" s="496"/>
      <c r="AC614" s="496">
        <v>51.31002406943324</v>
      </c>
      <c r="AD614" s="496"/>
      <c r="AE614" s="496">
        <v>26.146788990825687</v>
      </c>
      <c r="AF614" s="496">
        <v>22.402301152801897</v>
      </c>
      <c r="AG614" s="496">
        <v>631.26315789473676</v>
      </c>
      <c r="AH614" s="496">
        <v>0</v>
      </c>
      <c r="AI614" s="496">
        <v>1.7543859649122804</v>
      </c>
      <c r="AJ614" s="496">
        <v>110.19560380886152</v>
      </c>
      <c r="AK614" s="496">
        <v>84.286196911652695</v>
      </c>
      <c r="AL614" s="496">
        <v>32.643047935596364</v>
      </c>
      <c r="AM614" s="496"/>
      <c r="AN614" s="496">
        <v>99</v>
      </c>
      <c r="AO614" s="496">
        <v>99</v>
      </c>
      <c r="AP614" s="496">
        <v>99</v>
      </c>
      <c r="AQ614" s="496">
        <v>99</v>
      </c>
      <c r="AR614" s="496">
        <v>202.07017543859649</v>
      </c>
      <c r="AS614" s="496">
        <v>25.127565349145719</v>
      </c>
      <c r="AT614" s="496"/>
      <c r="AU614" s="496"/>
    </row>
    <row r="615" spans="1:47">
      <c r="A615" s="496">
        <v>16</v>
      </c>
      <c r="B615" s="496">
        <v>34</v>
      </c>
      <c r="C615" s="496">
        <v>2024</v>
      </c>
      <c r="D615" s="496">
        <v>10</v>
      </c>
      <c r="E615" s="496">
        <v>99</v>
      </c>
      <c r="F615" s="496">
        <v>99</v>
      </c>
      <c r="G615" s="496">
        <v>99</v>
      </c>
      <c r="H615" s="496">
        <v>99</v>
      </c>
      <c r="I615" s="496">
        <v>99</v>
      </c>
      <c r="J615" s="496">
        <v>999</v>
      </c>
      <c r="K615" s="496">
        <v>99</v>
      </c>
      <c r="L615" s="496">
        <v>3</v>
      </c>
      <c r="M615" s="496">
        <v>99</v>
      </c>
      <c r="N615" s="496">
        <v>99</v>
      </c>
      <c r="O615" s="496">
        <v>99</v>
      </c>
      <c r="P615" s="496">
        <v>99</v>
      </c>
      <c r="Q615" s="496">
        <v>29</v>
      </c>
      <c r="R615" s="496">
        <v>64</v>
      </c>
      <c r="S615" s="496">
        <v>3</v>
      </c>
      <c r="T615" s="496">
        <v>5.21875</v>
      </c>
      <c r="U615" s="496">
        <v>203.39062499999997</v>
      </c>
      <c r="V615" s="496">
        <v>0</v>
      </c>
      <c r="W615" s="496">
        <v>18.75</v>
      </c>
      <c r="X615" s="496">
        <v>0</v>
      </c>
      <c r="Y615" s="496">
        <v>47.84980968728501</v>
      </c>
      <c r="Z615" s="496">
        <v>0</v>
      </c>
      <c r="AA615" s="496">
        <v>1.4944559001522923</v>
      </c>
      <c r="AB615" s="496"/>
      <c r="AC615" s="496">
        <v>52.013053479613511</v>
      </c>
      <c r="AD615" s="496"/>
      <c r="AE615" s="496">
        <v>24.334600760456272</v>
      </c>
      <c r="AF615" s="496">
        <v>21.318968919868396</v>
      </c>
      <c r="AG615" s="496">
        <v>678.77777777777771</v>
      </c>
      <c r="AH615" s="496">
        <v>0</v>
      </c>
      <c r="AI615" s="496">
        <v>4.6875</v>
      </c>
      <c r="AJ615" s="496">
        <v>153.21542510563276</v>
      </c>
      <c r="AK615" s="496">
        <v>65.887013731020403</v>
      </c>
      <c r="AL615" s="496">
        <v>46.775967960130416</v>
      </c>
      <c r="AM615" s="496"/>
      <c r="AN615" s="496">
        <v>99</v>
      </c>
      <c r="AO615" s="496">
        <v>99</v>
      </c>
      <c r="AP615" s="496">
        <v>99</v>
      </c>
      <c r="AQ615" s="496">
        <v>99</v>
      </c>
      <c r="AR615" s="496">
        <v>198.42857142857139</v>
      </c>
      <c r="AS615" s="496">
        <v>25.484218519036794</v>
      </c>
      <c r="AT615" s="496"/>
      <c r="AU615" s="496"/>
    </row>
    <row r="616" spans="1:47">
      <c r="A616" s="496">
        <v>16</v>
      </c>
      <c r="B616" s="496">
        <v>35</v>
      </c>
      <c r="C616" s="496">
        <v>2024</v>
      </c>
      <c r="D616" s="496">
        <v>11</v>
      </c>
      <c r="E616" s="496">
        <v>99</v>
      </c>
      <c r="F616" s="496">
        <v>99</v>
      </c>
      <c r="G616" s="496">
        <v>99</v>
      </c>
      <c r="H616" s="496">
        <v>99</v>
      </c>
      <c r="I616" s="496">
        <v>99</v>
      </c>
      <c r="J616" s="496">
        <v>999</v>
      </c>
      <c r="K616" s="496">
        <v>99</v>
      </c>
      <c r="L616" s="496">
        <v>3</v>
      </c>
      <c r="M616" s="496">
        <v>99</v>
      </c>
      <c r="N616" s="496">
        <v>99</v>
      </c>
      <c r="O616" s="496">
        <v>99</v>
      </c>
      <c r="P616" s="496">
        <v>99</v>
      </c>
      <c r="Q616" s="496">
        <v>18</v>
      </c>
      <c r="R616" s="496">
        <v>57</v>
      </c>
      <c r="S616" s="496">
        <v>3</v>
      </c>
      <c r="T616" s="496">
        <v>5.6315789473684204</v>
      </c>
      <c r="U616" s="496">
        <v>192.61228070175437</v>
      </c>
      <c r="V616" s="496">
        <v>0</v>
      </c>
      <c r="W616" s="496">
        <v>22.807017543859647</v>
      </c>
      <c r="X616" s="496">
        <v>0</v>
      </c>
      <c r="Y616" s="496">
        <v>65.921907734529512</v>
      </c>
      <c r="Z616" s="496">
        <v>0</v>
      </c>
      <c r="AA616" s="496">
        <v>1.3196434785327349</v>
      </c>
      <c r="AB616" s="496"/>
      <c r="AC616" s="496">
        <v>43.872203085204035</v>
      </c>
      <c r="AD616" s="496"/>
      <c r="AE616" s="496">
        <v>21.509433962264158</v>
      </c>
      <c r="AF616" s="496">
        <v>16.92415124122877</v>
      </c>
      <c r="AG616" s="496">
        <v>637.54385964912285</v>
      </c>
      <c r="AH616" s="496">
        <v>0</v>
      </c>
      <c r="AI616" s="496">
        <v>12.280701754385968</v>
      </c>
      <c r="AJ616" s="496">
        <v>107.57699326454475</v>
      </c>
      <c r="AK616" s="496">
        <v>74.67087023961497</v>
      </c>
      <c r="AL616" s="496">
        <v>49.276655548617406</v>
      </c>
      <c r="AM616" s="496"/>
      <c r="AN616" s="496">
        <v>99</v>
      </c>
      <c r="AO616" s="496">
        <v>99</v>
      </c>
      <c r="AP616" s="496">
        <v>99</v>
      </c>
      <c r="AQ616" s="496">
        <v>99</v>
      </c>
      <c r="AR616" s="496">
        <v>193.03508771929825</v>
      </c>
      <c r="AS616" s="496">
        <v>25.352466738127401</v>
      </c>
      <c r="AT616" s="496"/>
      <c r="AU616" s="496"/>
    </row>
    <row r="617" spans="1:47">
      <c r="A617" s="496">
        <v>16</v>
      </c>
      <c r="B617" s="496">
        <v>36</v>
      </c>
      <c r="C617" s="496">
        <v>2024</v>
      </c>
      <c r="D617" s="496">
        <v>12</v>
      </c>
      <c r="E617" s="496">
        <v>99</v>
      </c>
      <c r="F617" s="496">
        <v>99</v>
      </c>
      <c r="G617" s="496">
        <v>99</v>
      </c>
      <c r="H617" s="496">
        <v>99</v>
      </c>
      <c r="I617" s="496">
        <v>99</v>
      </c>
      <c r="J617" s="496">
        <v>999</v>
      </c>
      <c r="K617" s="496">
        <v>99</v>
      </c>
      <c r="L617" s="496">
        <v>3</v>
      </c>
      <c r="M617" s="496">
        <v>99</v>
      </c>
      <c r="N617" s="496">
        <v>99</v>
      </c>
      <c r="O617" s="496">
        <v>99</v>
      </c>
      <c r="P617" s="496">
        <v>99</v>
      </c>
      <c r="Q617" s="496">
        <v>5</v>
      </c>
      <c r="R617" s="496">
        <v>8</v>
      </c>
      <c r="S617" s="496">
        <v>3</v>
      </c>
      <c r="T617" s="496">
        <v>6</v>
      </c>
      <c r="U617" s="496">
        <v>181.67500000000001</v>
      </c>
      <c r="V617" s="496">
        <v>0</v>
      </c>
      <c r="W617" s="496">
        <v>37.5</v>
      </c>
      <c r="X617" s="496">
        <v>0</v>
      </c>
      <c r="Y617" s="496">
        <v>36.551974980840633</v>
      </c>
      <c r="Z617" s="496">
        <v>0</v>
      </c>
      <c r="AA617" s="496">
        <v>1.5</v>
      </c>
      <c r="AB617" s="496"/>
      <c r="AC617" s="496">
        <v>66.503474425321443</v>
      </c>
      <c r="AD617" s="496"/>
      <c r="AE617" s="496">
        <v>18.604651162790699</v>
      </c>
      <c r="AF617" s="496">
        <v>13.88647372997143</v>
      </c>
      <c r="AG617" s="496">
        <v>678.5</v>
      </c>
      <c r="AH617" s="496">
        <v>0</v>
      </c>
      <c r="AI617" s="496">
        <v>0</v>
      </c>
      <c r="AJ617" s="496">
        <v>146.42233436194087</v>
      </c>
      <c r="AK617" s="496">
        <v>50.616117185339512</v>
      </c>
      <c r="AL617" s="496">
        <v>64.539334393075436</v>
      </c>
      <c r="AM617" s="496"/>
      <c r="AN617" s="496">
        <v>99</v>
      </c>
      <c r="AO617" s="496">
        <v>99</v>
      </c>
      <c r="AP617" s="496">
        <v>99</v>
      </c>
      <c r="AQ617" s="496">
        <v>99</v>
      </c>
      <c r="AR617" s="496">
        <v>190.5</v>
      </c>
      <c r="AS617" s="496">
        <v>25.870026732398777</v>
      </c>
      <c r="AT617" s="496"/>
      <c r="AU617" s="496"/>
    </row>
    <row r="618" spans="1:47">
      <c r="A618" s="496">
        <v>16</v>
      </c>
      <c r="B618" s="496">
        <v>37</v>
      </c>
      <c r="C618" s="496">
        <v>2024</v>
      </c>
      <c r="D618" s="496">
        <v>1</v>
      </c>
      <c r="E618" s="496">
        <v>99</v>
      </c>
      <c r="F618" s="496">
        <v>99</v>
      </c>
      <c r="G618" s="496">
        <v>99</v>
      </c>
      <c r="H618" s="496">
        <v>99</v>
      </c>
      <c r="I618" s="496">
        <v>99</v>
      </c>
      <c r="J618" s="496">
        <v>999</v>
      </c>
      <c r="K618" s="496">
        <v>99</v>
      </c>
      <c r="L618" s="496">
        <v>4</v>
      </c>
      <c r="M618" s="496">
        <v>99</v>
      </c>
      <c r="N618" s="496">
        <v>99</v>
      </c>
      <c r="O618" s="496">
        <v>99</v>
      </c>
      <c r="P618" s="496">
        <v>99</v>
      </c>
      <c r="Q618" s="496">
        <v>18</v>
      </c>
      <c r="R618" s="496">
        <v>33</v>
      </c>
      <c r="S618" s="496">
        <v>4</v>
      </c>
      <c r="T618" s="496">
        <v>7.6969696969696972</v>
      </c>
      <c r="U618" s="496">
        <v>256.67272727272729</v>
      </c>
      <c r="V618" s="496">
        <v>0</v>
      </c>
      <c r="W618" s="496">
        <v>93.939393939393923</v>
      </c>
      <c r="X618" s="496">
        <v>9.0909090909090917</v>
      </c>
      <c r="Y618" s="496">
        <v>61.099755852942963</v>
      </c>
      <c r="Z618" s="496">
        <v>0</v>
      </c>
      <c r="AA618" s="496">
        <v>0.99954075772549045</v>
      </c>
      <c r="AB618" s="496"/>
      <c r="AC618" s="496">
        <v>-0.28147380368906366</v>
      </c>
      <c r="AD618" s="496"/>
      <c r="AE618" s="496">
        <v>44.594594594594589</v>
      </c>
      <c r="AF618" s="496">
        <v>42.597854567217006</v>
      </c>
      <c r="AG618" s="496">
        <v>677.75757575757586</v>
      </c>
      <c r="AH618" s="496">
        <v>0</v>
      </c>
      <c r="AI618" s="496">
        <v>9.0909090909090917</v>
      </c>
      <c r="AJ618" s="496">
        <v>148.62746397846021</v>
      </c>
      <c r="AK618" s="496">
        <v>62.489908437938816</v>
      </c>
      <c r="AL618" s="496">
        <v>-23.343906428299658</v>
      </c>
      <c r="AM618" s="496"/>
      <c r="AN618" s="496">
        <v>99</v>
      </c>
      <c r="AO618" s="496">
        <v>99</v>
      </c>
      <c r="AP618" s="496">
        <v>99</v>
      </c>
      <c r="AQ618" s="496">
        <v>99</v>
      </c>
      <c r="AR618" s="496">
        <v>206.03030303030303</v>
      </c>
      <c r="AS618" s="496">
        <v>28.804794345640303</v>
      </c>
      <c r="AT618" s="496"/>
      <c r="AU618" s="496"/>
    </row>
    <row r="619" spans="1:47">
      <c r="A619" s="496">
        <v>16</v>
      </c>
      <c r="B619" s="496">
        <v>38</v>
      </c>
      <c r="C619" s="496">
        <v>2024</v>
      </c>
      <c r="D619" s="496">
        <v>2</v>
      </c>
      <c r="E619" s="496">
        <v>99</v>
      </c>
      <c r="F619" s="496">
        <v>99</v>
      </c>
      <c r="G619" s="496">
        <v>99</v>
      </c>
      <c r="H619" s="496">
        <v>99</v>
      </c>
      <c r="I619" s="496">
        <v>99</v>
      </c>
      <c r="J619" s="496">
        <v>999</v>
      </c>
      <c r="K619" s="496">
        <v>99</v>
      </c>
      <c r="L619" s="496">
        <v>4</v>
      </c>
      <c r="M619" s="496">
        <v>99</v>
      </c>
      <c r="N619" s="496">
        <v>99</v>
      </c>
      <c r="O619" s="496">
        <v>99</v>
      </c>
      <c r="P619" s="496">
        <v>99</v>
      </c>
      <c r="Q619" s="496">
        <v>10</v>
      </c>
      <c r="R619" s="496">
        <v>17</v>
      </c>
      <c r="S619" s="496">
        <v>4</v>
      </c>
      <c r="T619" s="496">
        <v>7.3529411764705888</v>
      </c>
      <c r="U619" s="496">
        <v>255.29999999999995</v>
      </c>
      <c r="V619" s="496">
        <v>0</v>
      </c>
      <c r="W619" s="496">
        <v>76.470588235294116</v>
      </c>
      <c r="X619" s="496">
        <v>5.882352941176471</v>
      </c>
      <c r="Y619" s="496">
        <v>61.09138766682949</v>
      </c>
      <c r="Z619" s="496">
        <v>0</v>
      </c>
      <c r="AA619" s="496">
        <v>1.2806788857104283</v>
      </c>
      <c r="AB619" s="496"/>
      <c r="AC619" s="496">
        <v>71.064802278698721</v>
      </c>
      <c r="AD619" s="496"/>
      <c r="AE619" s="496">
        <v>32.692307692307701</v>
      </c>
      <c r="AF619" s="496">
        <v>34.69276824325943</v>
      </c>
      <c r="AG619" s="496">
        <v>691.64705882352916</v>
      </c>
      <c r="AH619" s="496">
        <v>0</v>
      </c>
      <c r="AI619" s="496">
        <v>5.882352941176471</v>
      </c>
      <c r="AJ619" s="496">
        <v>179.16602263772037</v>
      </c>
      <c r="AK619" s="496">
        <v>70.918475010514641</v>
      </c>
      <c r="AL619" s="496">
        <v>62.735017763265382</v>
      </c>
      <c r="AM619" s="496"/>
      <c r="AN619" s="496">
        <v>99</v>
      </c>
      <c r="AO619" s="496">
        <v>99</v>
      </c>
      <c r="AP619" s="496">
        <v>99</v>
      </c>
      <c r="AQ619" s="496">
        <v>99</v>
      </c>
      <c r="AR619" s="496">
        <v>205.23529411764704</v>
      </c>
      <c r="AS619" s="496">
        <v>28.898241470270303</v>
      </c>
      <c r="AT619" s="496"/>
      <c r="AU619" s="496"/>
    </row>
    <row r="620" spans="1:47">
      <c r="A620" s="496">
        <v>16</v>
      </c>
      <c r="B620" s="496">
        <v>39</v>
      </c>
      <c r="C620" s="496">
        <v>2024</v>
      </c>
      <c r="D620" s="496">
        <v>3</v>
      </c>
      <c r="E620" s="496">
        <v>99</v>
      </c>
      <c r="F620" s="496">
        <v>99</v>
      </c>
      <c r="G620" s="496">
        <v>99</v>
      </c>
      <c r="H620" s="496">
        <v>99</v>
      </c>
      <c r="I620" s="496">
        <v>99</v>
      </c>
      <c r="J620" s="496">
        <v>999</v>
      </c>
      <c r="K620" s="496">
        <v>99</v>
      </c>
      <c r="L620" s="496">
        <v>4</v>
      </c>
      <c r="M620" s="496">
        <v>99</v>
      </c>
      <c r="N620" s="496">
        <v>99</v>
      </c>
      <c r="O620" s="496">
        <v>99</v>
      </c>
      <c r="P620" s="496">
        <v>99</v>
      </c>
      <c r="Q620" s="496">
        <v>14</v>
      </c>
      <c r="R620" s="496">
        <v>23</v>
      </c>
      <c r="S620" s="496">
        <v>4</v>
      </c>
      <c r="T620" s="496">
        <v>7.1304347826086936</v>
      </c>
      <c r="U620" s="496">
        <v>201.95217391304351</v>
      </c>
      <c r="V620" s="496">
        <v>0</v>
      </c>
      <c r="W620" s="496">
        <v>69.565217391304344</v>
      </c>
      <c r="X620" s="496">
        <v>0</v>
      </c>
      <c r="Y620" s="496">
        <v>50.76550411763445</v>
      </c>
      <c r="Z620" s="496">
        <v>0</v>
      </c>
      <c r="AA620" s="496">
        <v>1.5408734910147264</v>
      </c>
      <c r="AB620" s="496"/>
      <c r="AC620" s="496">
        <v>38.393107971580719</v>
      </c>
      <c r="AD620" s="496"/>
      <c r="AE620" s="496">
        <v>33.333333333333343</v>
      </c>
      <c r="AF620" s="496">
        <v>30.648683958747096</v>
      </c>
      <c r="AG620" s="496">
        <v>585.56521739130449</v>
      </c>
      <c r="AH620" s="496">
        <v>0</v>
      </c>
      <c r="AI620" s="496">
        <v>34.782608695652172</v>
      </c>
      <c r="AJ620" s="496">
        <v>103.96898621472639</v>
      </c>
      <c r="AK620" s="496">
        <v>19.839735365773752</v>
      </c>
      <c r="AL620" s="496">
        <v>17.268963111280097</v>
      </c>
      <c r="AM620" s="496"/>
      <c r="AN620" s="496">
        <v>99</v>
      </c>
      <c r="AO620" s="496">
        <v>99</v>
      </c>
      <c r="AP620" s="496">
        <v>99</v>
      </c>
      <c r="AQ620" s="496">
        <v>99</v>
      </c>
      <c r="AR620" s="496">
        <v>191.04347826086956</v>
      </c>
      <c r="AS620" s="496">
        <v>28.260187691703088</v>
      </c>
      <c r="AT620" s="496"/>
      <c r="AU620" s="496"/>
    </row>
    <row r="621" spans="1:47">
      <c r="A621" s="496">
        <v>16</v>
      </c>
      <c r="B621" s="496">
        <v>40</v>
      </c>
      <c r="C621" s="496">
        <v>2024</v>
      </c>
      <c r="D621" s="496">
        <v>4</v>
      </c>
      <c r="E621" s="496">
        <v>99</v>
      </c>
      <c r="F621" s="496">
        <v>99</v>
      </c>
      <c r="G621" s="496">
        <v>99</v>
      </c>
      <c r="H621" s="496">
        <v>99</v>
      </c>
      <c r="I621" s="496">
        <v>99</v>
      </c>
      <c r="J621" s="496">
        <v>999</v>
      </c>
      <c r="K621" s="496">
        <v>99</v>
      </c>
      <c r="L621" s="496">
        <v>4</v>
      </c>
      <c r="M621" s="496">
        <v>99</v>
      </c>
      <c r="N621" s="496">
        <v>99</v>
      </c>
      <c r="O621" s="496">
        <v>99</v>
      </c>
      <c r="P621" s="496">
        <v>99</v>
      </c>
      <c r="Q621" s="496">
        <v>20</v>
      </c>
      <c r="R621" s="496">
        <v>61</v>
      </c>
      <c r="S621" s="496">
        <v>4</v>
      </c>
      <c r="T621" s="496">
        <v>7.4098360655737698</v>
      </c>
      <c r="U621" s="496">
        <v>244.66557377049179</v>
      </c>
      <c r="V621" s="496">
        <v>0</v>
      </c>
      <c r="W621" s="496">
        <v>88.524590163934377</v>
      </c>
      <c r="X621" s="496">
        <v>1.6393442622950822</v>
      </c>
      <c r="Y621" s="496">
        <v>45.30571159753859</v>
      </c>
      <c r="Z621" s="496">
        <v>0</v>
      </c>
      <c r="AA621" s="496">
        <v>0.99798237739176321</v>
      </c>
      <c r="AB621" s="496"/>
      <c r="AC621" s="496">
        <v>24.968911394591849</v>
      </c>
      <c r="AD621" s="496"/>
      <c r="AE621" s="496">
        <v>41.21621621621621</v>
      </c>
      <c r="AF621" s="496">
        <v>38.025524282209183</v>
      </c>
      <c r="AG621" s="496">
        <v>654.34426229508199</v>
      </c>
      <c r="AH621" s="496">
        <v>0</v>
      </c>
      <c r="AI621" s="496">
        <v>4.918032786885246</v>
      </c>
      <c r="AJ621" s="496">
        <v>145.88631159125819</v>
      </c>
      <c r="AK621" s="496">
        <v>45.975277824346485</v>
      </c>
      <c r="AL621" s="496">
        <v>2.6842752901224705</v>
      </c>
      <c r="AM621" s="496"/>
      <c r="AN621" s="496">
        <v>99</v>
      </c>
      <c r="AO621" s="496">
        <v>99</v>
      </c>
      <c r="AP621" s="496">
        <v>99</v>
      </c>
      <c r="AQ621" s="496">
        <v>99</v>
      </c>
      <c r="AR621" s="496">
        <v>202.77049180327873</v>
      </c>
      <c r="AS621" s="496">
        <v>29.015526323662495</v>
      </c>
      <c r="AT621" s="496"/>
      <c r="AU621" s="496"/>
    </row>
    <row r="622" spans="1:47">
      <c r="A622" s="496">
        <v>16</v>
      </c>
      <c r="B622" s="496">
        <v>41</v>
      </c>
      <c r="C622" s="496">
        <v>2024</v>
      </c>
      <c r="D622" s="496">
        <v>5</v>
      </c>
      <c r="E622" s="496">
        <v>99</v>
      </c>
      <c r="F622" s="496">
        <v>99</v>
      </c>
      <c r="G622" s="496">
        <v>99</v>
      </c>
      <c r="H622" s="496">
        <v>99</v>
      </c>
      <c r="I622" s="496">
        <v>99</v>
      </c>
      <c r="J622" s="496">
        <v>999</v>
      </c>
      <c r="K622" s="496">
        <v>99</v>
      </c>
      <c r="L622" s="496">
        <v>4</v>
      </c>
      <c r="M622" s="496">
        <v>99</v>
      </c>
      <c r="N622" s="496">
        <v>99</v>
      </c>
      <c r="O622" s="496">
        <v>99</v>
      </c>
      <c r="P622" s="496">
        <v>99</v>
      </c>
      <c r="Q622" s="496">
        <v>28</v>
      </c>
      <c r="R622" s="496">
        <v>81</v>
      </c>
      <c r="S622" s="496">
        <v>4</v>
      </c>
      <c r="T622" s="496">
        <v>7.3827160493827151</v>
      </c>
      <c r="U622" s="496">
        <v>234.22469135802464</v>
      </c>
      <c r="V622" s="496">
        <v>0</v>
      </c>
      <c r="W622" s="496">
        <v>76.543209876543187</v>
      </c>
      <c r="X622" s="496">
        <v>0</v>
      </c>
      <c r="Y622" s="496">
        <v>54.285142297754525</v>
      </c>
      <c r="Z622" s="496">
        <v>0</v>
      </c>
      <c r="AA622" s="496">
        <v>1.3385813499683772</v>
      </c>
      <c r="AB622" s="496"/>
      <c r="AC622" s="496">
        <v>41.330066543771267</v>
      </c>
      <c r="AD622" s="496"/>
      <c r="AE622" s="496">
        <v>42.1875</v>
      </c>
      <c r="AF622" s="496">
        <v>40.57920797373459</v>
      </c>
      <c r="AG622" s="496">
        <v>582.30864197530866</v>
      </c>
      <c r="AH622" s="496">
        <v>0</v>
      </c>
      <c r="AI622" s="496">
        <v>9.8765432098765444</v>
      </c>
      <c r="AJ622" s="496">
        <v>92.367307825582259</v>
      </c>
      <c r="AK622" s="496">
        <v>44.278931995950074</v>
      </c>
      <c r="AL622" s="496">
        <v>18.985968095179462</v>
      </c>
      <c r="AM622" s="496"/>
      <c r="AN622" s="496">
        <v>99</v>
      </c>
      <c r="AO622" s="496">
        <v>99</v>
      </c>
      <c r="AP622" s="496">
        <v>99</v>
      </c>
      <c r="AQ622" s="496">
        <v>99</v>
      </c>
      <c r="AR622" s="496">
        <v>200.96296296296296</v>
      </c>
      <c r="AS622" s="496">
        <v>28.267079778943977</v>
      </c>
      <c r="AT622" s="496"/>
      <c r="AU622" s="496"/>
    </row>
    <row r="623" spans="1:47">
      <c r="A623" s="496">
        <v>16</v>
      </c>
      <c r="B623" s="496">
        <v>42</v>
      </c>
      <c r="C623" s="496">
        <v>2024</v>
      </c>
      <c r="D623" s="496">
        <v>6</v>
      </c>
      <c r="E623" s="496">
        <v>99</v>
      </c>
      <c r="F623" s="496">
        <v>99</v>
      </c>
      <c r="G623" s="496">
        <v>99</v>
      </c>
      <c r="H623" s="496">
        <v>99</v>
      </c>
      <c r="I623" s="496">
        <v>99</v>
      </c>
      <c r="J623" s="496">
        <v>999</v>
      </c>
      <c r="K623" s="496">
        <v>99</v>
      </c>
      <c r="L623" s="496">
        <v>4</v>
      </c>
      <c r="M623" s="496">
        <v>99</v>
      </c>
      <c r="N623" s="496">
        <v>99</v>
      </c>
      <c r="O623" s="496">
        <v>99</v>
      </c>
      <c r="P623" s="496">
        <v>99</v>
      </c>
      <c r="Q623" s="496">
        <v>15</v>
      </c>
      <c r="R623" s="496">
        <v>39</v>
      </c>
      <c r="S623" s="496">
        <v>4</v>
      </c>
      <c r="T623" s="496">
        <v>6.8717948717948723</v>
      </c>
      <c r="U623" s="496">
        <v>233.55641025641023</v>
      </c>
      <c r="V623" s="496">
        <v>0</v>
      </c>
      <c r="W623" s="496">
        <v>69.230769230769269</v>
      </c>
      <c r="X623" s="496">
        <v>0</v>
      </c>
      <c r="Y623" s="496">
        <v>60.294779273387583</v>
      </c>
      <c r="Z623" s="496">
        <v>0</v>
      </c>
      <c r="AA623" s="496">
        <v>1.3621153831070203</v>
      </c>
      <c r="AB623" s="496"/>
      <c r="AC623" s="496">
        <v>5.662863518482574</v>
      </c>
      <c r="AD623" s="496"/>
      <c r="AE623" s="496">
        <v>43.820224719101127</v>
      </c>
      <c r="AF623" s="496">
        <v>38.974703476132625</v>
      </c>
      <c r="AG623" s="496">
        <v>673.74358974358995</v>
      </c>
      <c r="AH623" s="496">
        <v>0</v>
      </c>
      <c r="AI623" s="496">
        <v>30.769230769230759</v>
      </c>
      <c r="AJ623" s="496">
        <v>103.64825080437224</v>
      </c>
      <c r="AK623" s="496">
        <v>36.285033773538473</v>
      </c>
      <c r="AL623" s="496">
        <v>-12.010089759220778</v>
      </c>
      <c r="AM623" s="496"/>
      <c r="AN623" s="496">
        <v>99</v>
      </c>
      <c r="AO623" s="496">
        <v>99</v>
      </c>
      <c r="AP623" s="496">
        <v>99</v>
      </c>
      <c r="AQ623" s="496">
        <v>99</v>
      </c>
      <c r="AR623" s="496">
        <v>200.20512820512815</v>
      </c>
      <c r="AS623" s="496">
        <v>28.370627520761975</v>
      </c>
      <c r="AT623" s="496"/>
      <c r="AU623" s="496"/>
    </row>
    <row r="624" spans="1:47">
      <c r="A624" s="496">
        <v>16</v>
      </c>
      <c r="B624" s="496">
        <v>43</v>
      </c>
      <c r="C624" s="496">
        <v>2024</v>
      </c>
      <c r="D624" s="496">
        <v>7</v>
      </c>
      <c r="E624" s="496">
        <v>99</v>
      </c>
      <c r="F624" s="496">
        <v>99</v>
      </c>
      <c r="G624" s="496">
        <v>99</v>
      </c>
      <c r="H624" s="496">
        <v>99</v>
      </c>
      <c r="I624" s="496">
        <v>99</v>
      </c>
      <c r="J624" s="496">
        <v>999</v>
      </c>
      <c r="K624" s="496">
        <v>99</v>
      </c>
      <c r="L624" s="496">
        <v>4</v>
      </c>
      <c r="M624" s="496">
        <v>99</v>
      </c>
      <c r="N624" s="496">
        <v>99</v>
      </c>
      <c r="O624" s="496">
        <v>99</v>
      </c>
      <c r="P624" s="496">
        <v>99</v>
      </c>
      <c r="Q624" s="496">
        <v>7</v>
      </c>
      <c r="R624" s="496">
        <v>18</v>
      </c>
      <c r="S624" s="496">
        <v>4</v>
      </c>
      <c r="T624" s="496">
        <v>8.5</v>
      </c>
      <c r="U624" s="496">
        <v>267.18333333333339</v>
      </c>
      <c r="V624" s="496">
        <v>0</v>
      </c>
      <c r="W624" s="496">
        <v>94.444444444444443</v>
      </c>
      <c r="X624" s="496">
        <v>0</v>
      </c>
      <c r="Y624" s="496">
        <v>43.039145618326849</v>
      </c>
      <c r="Z624" s="496">
        <v>0</v>
      </c>
      <c r="AA624" s="496">
        <v>1.7078251276599332</v>
      </c>
      <c r="AB624" s="496"/>
      <c r="AC624" s="496">
        <v>-26.321557233671516</v>
      </c>
      <c r="AD624" s="496"/>
      <c r="AE624" s="496">
        <v>40</v>
      </c>
      <c r="AF624" s="496">
        <v>37.137738515355323</v>
      </c>
      <c r="AG624" s="496">
        <v>644.94444444444434</v>
      </c>
      <c r="AH624" s="496">
        <v>0</v>
      </c>
      <c r="AI624" s="496">
        <v>0</v>
      </c>
      <c r="AJ624" s="496">
        <v>103.79171034240861</v>
      </c>
      <c r="AK624" s="496">
        <v>33.824633360157911</v>
      </c>
      <c r="AL624" s="496">
        <v>54.487404669214406</v>
      </c>
      <c r="AM624" s="496"/>
      <c r="AN624" s="496">
        <v>99</v>
      </c>
      <c r="AO624" s="496">
        <v>99</v>
      </c>
      <c r="AP624" s="496">
        <v>99</v>
      </c>
      <c r="AQ624" s="496">
        <v>99</v>
      </c>
      <c r="AR624" s="496">
        <v>208.33333333333337</v>
      </c>
      <c r="AS624" s="496">
        <v>29.339017395242553</v>
      </c>
      <c r="AT624" s="496"/>
      <c r="AU624" s="496"/>
    </row>
    <row r="625" spans="1:47">
      <c r="A625" s="496">
        <v>16</v>
      </c>
      <c r="B625" s="496">
        <v>44</v>
      </c>
      <c r="C625" s="496">
        <v>2024</v>
      </c>
      <c r="D625" s="496">
        <v>8</v>
      </c>
      <c r="E625" s="496">
        <v>99</v>
      </c>
      <c r="F625" s="496">
        <v>99</v>
      </c>
      <c r="G625" s="496">
        <v>99</v>
      </c>
      <c r="H625" s="496">
        <v>99</v>
      </c>
      <c r="I625" s="496">
        <v>99</v>
      </c>
      <c r="J625" s="496">
        <v>999</v>
      </c>
      <c r="K625" s="496">
        <v>99</v>
      </c>
      <c r="L625" s="496">
        <v>4</v>
      </c>
      <c r="M625" s="496">
        <v>99</v>
      </c>
      <c r="N625" s="496">
        <v>99</v>
      </c>
      <c r="O625" s="496">
        <v>99</v>
      </c>
      <c r="P625" s="496">
        <v>99</v>
      </c>
      <c r="Q625" s="496">
        <v>15</v>
      </c>
      <c r="R625" s="496">
        <v>74</v>
      </c>
      <c r="S625" s="496">
        <v>4</v>
      </c>
      <c r="T625" s="496">
        <v>6.378378378378379</v>
      </c>
      <c r="U625" s="496">
        <v>264.73783783783779</v>
      </c>
      <c r="V625" s="496">
        <v>0</v>
      </c>
      <c r="W625" s="496">
        <v>43.243243243243249</v>
      </c>
      <c r="X625" s="496">
        <v>1.3513513513513515</v>
      </c>
      <c r="Y625" s="496">
        <v>53.345076782648761</v>
      </c>
      <c r="Z625" s="496">
        <v>0</v>
      </c>
      <c r="AA625" s="496">
        <v>1.4584581149440052</v>
      </c>
      <c r="AB625" s="496"/>
      <c r="AC625" s="496">
        <v>17.517548750250629</v>
      </c>
      <c r="AD625" s="496"/>
      <c r="AE625" s="496">
        <v>45.121951219512191</v>
      </c>
      <c r="AF625" s="496">
        <v>47.188413058192438</v>
      </c>
      <c r="AG625" s="496">
        <v>710.72602739726005</v>
      </c>
      <c r="AH625" s="496">
        <v>0</v>
      </c>
      <c r="AI625" s="496">
        <v>12.162162162162163</v>
      </c>
      <c r="AJ625" s="496">
        <v>89.058432453461634</v>
      </c>
      <c r="AK625" s="496">
        <v>44.97904605716559</v>
      </c>
      <c r="AL625" s="496">
        <v>17.872032629896943</v>
      </c>
      <c r="AM625" s="496"/>
      <c r="AN625" s="496">
        <v>99</v>
      </c>
      <c r="AO625" s="496">
        <v>99</v>
      </c>
      <c r="AP625" s="496">
        <v>99</v>
      </c>
      <c r="AQ625" s="496">
        <v>99</v>
      </c>
      <c r="AR625" s="496">
        <v>211.027397260274</v>
      </c>
      <c r="AS625" s="496">
        <v>27.73977288428372</v>
      </c>
      <c r="AT625" s="496"/>
      <c r="AU625" s="496"/>
    </row>
    <row r="626" spans="1:47">
      <c r="A626" s="496">
        <v>16</v>
      </c>
      <c r="B626" s="496">
        <v>45</v>
      </c>
      <c r="C626" s="496">
        <v>2024</v>
      </c>
      <c r="D626" s="496">
        <v>9</v>
      </c>
      <c r="E626" s="496">
        <v>99</v>
      </c>
      <c r="F626" s="496">
        <v>99</v>
      </c>
      <c r="G626" s="496">
        <v>99</v>
      </c>
      <c r="H626" s="496">
        <v>99</v>
      </c>
      <c r="I626" s="496">
        <v>99</v>
      </c>
      <c r="J626" s="496">
        <v>999</v>
      </c>
      <c r="K626" s="496">
        <v>99</v>
      </c>
      <c r="L626" s="496">
        <v>4</v>
      </c>
      <c r="M626" s="496">
        <v>99</v>
      </c>
      <c r="N626" s="496">
        <v>99</v>
      </c>
      <c r="O626" s="496">
        <v>99</v>
      </c>
      <c r="P626" s="496">
        <v>99</v>
      </c>
      <c r="Q626" s="496">
        <v>25</v>
      </c>
      <c r="R626" s="496">
        <v>96</v>
      </c>
      <c r="S626" s="496">
        <v>4</v>
      </c>
      <c r="T626" s="496">
        <v>6.7083333333333313</v>
      </c>
      <c r="U626" s="496">
        <v>253.94583333333327</v>
      </c>
      <c r="V626" s="496">
        <v>0</v>
      </c>
      <c r="W626" s="496">
        <v>60.41666666666665</v>
      </c>
      <c r="X626" s="496">
        <v>1.041666666666667</v>
      </c>
      <c r="Y626" s="496">
        <v>53.070216687946385</v>
      </c>
      <c r="Z626" s="496">
        <v>0</v>
      </c>
      <c r="AA626" s="496">
        <v>1.2325166214790897</v>
      </c>
      <c r="AB626" s="496"/>
      <c r="AC626" s="496">
        <v>55.107325345113445</v>
      </c>
      <c r="AD626" s="496"/>
      <c r="AE626" s="496">
        <v>44.036697247706421</v>
      </c>
      <c r="AF626" s="496">
        <v>45.212237207163085</v>
      </c>
      <c r="AG626" s="496">
        <v>673.54166666666652</v>
      </c>
      <c r="AH626" s="496">
        <v>0</v>
      </c>
      <c r="AI626" s="496">
        <v>22.916666666666671</v>
      </c>
      <c r="AJ626" s="496">
        <v>110.07562898853794</v>
      </c>
      <c r="AK626" s="496">
        <v>75.763474683380608</v>
      </c>
      <c r="AL626" s="496">
        <v>50.499101785470955</v>
      </c>
      <c r="AM626" s="496"/>
      <c r="AN626" s="496">
        <v>99</v>
      </c>
      <c r="AO626" s="496">
        <v>99</v>
      </c>
      <c r="AP626" s="496">
        <v>99</v>
      </c>
      <c r="AQ626" s="496">
        <v>99</v>
      </c>
      <c r="AR626" s="496">
        <v>207.61458333333337</v>
      </c>
      <c r="AS626" s="496">
        <v>27.891121628286839</v>
      </c>
      <c r="AT626" s="496"/>
      <c r="AU626" s="496"/>
    </row>
    <row r="627" spans="1:47">
      <c r="A627" s="496">
        <v>16</v>
      </c>
      <c r="B627" s="496">
        <v>46</v>
      </c>
      <c r="C627" s="496">
        <v>2024</v>
      </c>
      <c r="D627" s="496">
        <v>10</v>
      </c>
      <c r="E627" s="496">
        <v>99</v>
      </c>
      <c r="F627" s="496">
        <v>99</v>
      </c>
      <c r="G627" s="496">
        <v>99</v>
      </c>
      <c r="H627" s="496">
        <v>99</v>
      </c>
      <c r="I627" s="496">
        <v>99</v>
      </c>
      <c r="J627" s="496">
        <v>999</v>
      </c>
      <c r="K627" s="496">
        <v>99</v>
      </c>
      <c r="L627" s="496">
        <v>4</v>
      </c>
      <c r="M627" s="496">
        <v>99</v>
      </c>
      <c r="N627" s="496">
        <v>99</v>
      </c>
      <c r="O627" s="496">
        <v>99</v>
      </c>
      <c r="P627" s="496">
        <v>99</v>
      </c>
      <c r="Q627" s="496">
        <v>37</v>
      </c>
      <c r="R627" s="496">
        <v>98</v>
      </c>
      <c r="S627" s="496">
        <v>4</v>
      </c>
      <c r="T627" s="496">
        <v>6.5816326530612246</v>
      </c>
      <c r="U627" s="496">
        <v>257.81224489795898</v>
      </c>
      <c r="V627" s="496">
        <v>0</v>
      </c>
      <c r="W627" s="496">
        <v>52.04081632653061</v>
      </c>
      <c r="X627" s="496">
        <v>2.0408163265306123</v>
      </c>
      <c r="Y627" s="496">
        <v>57.141564744860815</v>
      </c>
      <c r="Z627" s="496">
        <v>0</v>
      </c>
      <c r="AA627" s="496">
        <v>1.3991503937175238</v>
      </c>
      <c r="AB627" s="496"/>
      <c r="AC627" s="496">
        <v>13.351542602746758</v>
      </c>
      <c r="AD627" s="496"/>
      <c r="AE627" s="496">
        <v>37.262357414448672</v>
      </c>
      <c r="AF627" s="496">
        <v>41.379468475211375</v>
      </c>
      <c r="AG627" s="496">
        <v>716.84693877551024</v>
      </c>
      <c r="AH627" s="496">
        <v>0</v>
      </c>
      <c r="AI627" s="496">
        <v>14.285714285714288</v>
      </c>
      <c r="AJ627" s="496">
        <v>158.29269917806661</v>
      </c>
      <c r="AK627" s="496">
        <v>62.600851497354981</v>
      </c>
      <c r="AL627" s="496">
        <v>38.304012359368471</v>
      </c>
      <c r="AM627" s="496"/>
      <c r="AN627" s="496">
        <v>99</v>
      </c>
      <c r="AO627" s="496">
        <v>99</v>
      </c>
      <c r="AP627" s="496">
        <v>99</v>
      </c>
      <c r="AQ627" s="496">
        <v>99</v>
      </c>
      <c r="AR627" s="496">
        <v>206.39795918367341</v>
      </c>
      <c r="AS627" s="496">
        <v>28.817598266185193</v>
      </c>
      <c r="AT627" s="496"/>
      <c r="AU627" s="496"/>
    </row>
    <row r="628" spans="1:47">
      <c r="A628" s="496">
        <v>16</v>
      </c>
      <c r="B628" s="496">
        <v>47</v>
      </c>
      <c r="C628" s="496">
        <v>2024</v>
      </c>
      <c r="D628" s="496">
        <v>11</v>
      </c>
      <c r="E628" s="496">
        <v>99</v>
      </c>
      <c r="F628" s="496">
        <v>99</v>
      </c>
      <c r="G628" s="496">
        <v>99</v>
      </c>
      <c r="H628" s="496">
        <v>99</v>
      </c>
      <c r="I628" s="496">
        <v>99</v>
      </c>
      <c r="J628" s="496">
        <v>999</v>
      </c>
      <c r="K628" s="496">
        <v>99</v>
      </c>
      <c r="L628" s="496">
        <v>4</v>
      </c>
      <c r="M628" s="496">
        <v>99</v>
      </c>
      <c r="N628" s="496">
        <v>99</v>
      </c>
      <c r="O628" s="496">
        <v>99</v>
      </c>
      <c r="P628" s="496">
        <v>99</v>
      </c>
      <c r="Q628" s="496">
        <v>41</v>
      </c>
      <c r="R628" s="496">
        <v>89</v>
      </c>
      <c r="S628" s="496">
        <v>4</v>
      </c>
      <c r="T628" s="496">
        <v>6.7528089887640448</v>
      </c>
      <c r="U628" s="496">
        <v>241.11685393258421</v>
      </c>
      <c r="V628" s="496">
        <v>0</v>
      </c>
      <c r="W628" s="496">
        <v>59.550561797752806</v>
      </c>
      <c r="X628" s="496">
        <v>0</v>
      </c>
      <c r="Y628" s="496">
        <v>59.209874738144642</v>
      </c>
      <c r="Z628" s="496">
        <v>0</v>
      </c>
      <c r="AA628" s="496">
        <v>1.3263187109685477</v>
      </c>
      <c r="AB628" s="496"/>
      <c r="AC628" s="496">
        <v>32.645320485704104</v>
      </c>
      <c r="AD628" s="496"/>
      <c r="AE628" s="496">
        <v>33.584905660377352</v>
      </c>
      <c r="AF628" s="496">
        <v>33.080010852273432</v>
      </c>
      <c r="AG628" s="496">
        <v>668.05617977528084</v>
      </c>
      <c r="AH628" s="496">
        <v>0</v>
      </c>
      <c r="AI628" s="496">
        <v>21.348314606741575</v>
      </c>
      <c r="AJ628" s="496">
        <v>156.41096541566304</v>
      </c>
      <c r="AK628" s="496">
        <v>48.943170734178686</v>
      </c>
      <c r="AL628" s="496">
        <v>8.9325960461454521</v>
      </c>
      <c r="AM628" s="496"/>
      <c r="AN628" s="496">
        <v>99</v>
      </c>
      <c r="AO628" s="496">
        <v>99</v>
      </c>
      <c r="AP628" s="496">
        <v>99</v>
      </c>
      <c r="AQ628" s="496">
        <v>99</v>
      </c>
      <c r="AR628" s="496">
        <v>202.44943820224719</v>
      </c>
      <c r="AS628" s="496">
        <v>28.34668308982349</v>
      </c>
      <c r="AT628" s="496"/>
      <c r="AU628" s="496"/>
    </row>
    <row r="629" spans="1:47">
      <c r="A629" s="496">
        <v>16</v>
      </c>
      <c r="B629" s="496">
        <v>48</v>
      </c>
      <c r="C629" s="496">
        <v>2024</v>
      </c>
      <c r="D629" s="496">
        <v>12</v>
      </c>
      <c r="E629" s="496">
        <v>99</v>
      </c>
      <c r="F629" s="496">
        <v>99</v>
      </c>
      <c r="G629" s="496">
        <v>99</v>
      </c>
      <c r="H629" s="496">
        <v>99</v>
      </c>
      <c r="I629" s="496">
        <v>99</v>
      </c>
      <c r="J629" s="496">
        <v>999</v>
      </c>
      <c r="K629" s="496">
        <v>99</v>
      </c>
      <c r="L629" s="496">
        <v>4</v>
      </c>
      <c r="M629" s="496">
        <v>99</v>
      </c>
      <c r="N629" s="496">
        <v>99</v>
      </c>
      <c r="O629" s="496">
        <v>99</v>
      </c>
      <c r="P629" s="496">
        <v>99</v>
      </c>
      <c r="Q629" s="496">
        <v>11</v>
      </c>
      <c r="R629" s="496">
        <v>15</v>
      </c>
      <c r="S629" s="496">
        <v>4</v>
      </c>
      <c r="T629" s="496">
        <v>6.2666666666666648</v>
      </c>
      <c r="U629" s="496">
        <v>206.25333333333336</v>
      </c>
      <c r="V629" s="496">
        <v>0</v>
      </c>
      <c r="W629" s="496">
        <v>53.33333333333335</v>
      </c>
      <c r="X629" s="496">
        <v>0</v>
      </c>
      <c r="Y629" s="496">
        <v>63.543054870081711</v>
      </c>
      <c r="Z629" s="496">
        <v>0</v>
      </c>
      <c r="AA629" s="496">
        <v>1.4817407180595259</v>
      </c>
      <c r="AB629" s="496"/>
      <c r="AC629" s="496">
        <v>66.875072667256092</v>
      </c>
      <c r="AD629" s="496"/>
      <c r="AE629" s="496">
        <v>34.883720930232549</v>
      </c>
      <c r="AF629" s="496">
        <v>29.55963425470318</v>
      </c>
      <c r="AG629" s="496">
        <v>609</v>
      </c>
      <c r="AH629" s="496">
        <v>0</v>
      </c>
      <c r="AI629" s="496">
        <v>33.333333333333343</v>
      </c>
      <c r="AJ629" s="496">
        <v>196.79024366060432</v>
      </c>
      <c r="AK629" s="496">
        <v>48.360610609245754</v>
      </c>
      <c r="AL629" s="496">
        <v>10.05971411033949</v>
      </c>
      <c r="AM629" s="496"/>
      <c r="AN629" s="496">
        <v>99</v>
      </c>
      <c r="AO629" s="496">
        <v>99</v>
      </c>
      <c r="AP629" s="496">
        <v>99</v>
      </c>
      <c r="AQ629" s="496">
        <v>99</v>
      </c>
      <c r="AR629" s="496">
        <v>192.06666666666663</v>
      </c>
      <c r="AS629" s="496">
        <v>28.073683863360401</v>
      </c>
      <c r="AT629" s="496"/>
      <c r="AU629" s="496"/>
    </row>
    <row r="630" spans="1:47">
      <c r="A630" s="496">
        <v>16</v>
      </c>
      <c r="B630" s="496">
        <v>49</v>
      </c>
      <c r="C630" s="496">
        <v>2024</v>
      </c>
      <c r="D630" s="496">
        <v>1</v>
      </c>
      <c r="E630" s="496">
        <v>99</v>
      </c>
      <c r="F630" s="496">
        <v>99</v>
      </c>
      <c r="G630" s="496">
        <v>99</v>
      </c>
      <c r="H630" s="496">
        <v>99</v>
      </c>
      <c r="I630" s="496">
        <v>99</v>
      </c>
      <c r="J630" s="496">
        <v>999</v>
      </c>
      <c r="K630" s="496">
        <v>99</v>
      </c>
      <c r="L630" s="496">
        <v>5</v>
      </c>
      <c r="M630" s="496">
        <v>99</v>
      </c>
      <c r="N630" s="496">
        <v>99</v>
      </c>
      <c r="O630" s="496">
        <v>99</v>
      </c>
      <c r="P630" s="496">
        <v>99</v>
      </c>
      <c r="Q630" s="496">
        <v>13</v>
      </c>
      <c r="R630" s="496">
        <v>24</v>
      </c>
      <c r="S630" s="496">
        <v>5</v>
      </c>
      <c r="T630" s="496">
        <v>8.4166666666666643</v>
      </c>
      <c r="U630" s="496">
        <v>306.53333333333336</v>
      </c>
      <c r="V630" s="496">
        <v>0</v>
      </c>
      <c r="W630" s="496">
        <v>95.833333333333314</v>
      </c>
      <c r="X630" s="496">
        <v>20.833333333333329</v>
      </c>
      <c r="Y630" s="496">
        <v>52.332738850126837</v>
      </c>
      <c r="Z630" s="496">
        <v>0</v>
      </c>
      <c r="AA630" s="496">
        <v>1.3819269959814191</v>
      </c>
      <c r="AB630" s="496"/>
      <c r="AC630" s="496">
        <v>-24.850962543159454</v>
      </c>
      <c r="AD630" s="496"/>
      <c r="AE630" s="496">
        <v>32.432432432432442</v>
      </c>
      <c r="AF630" s="496">
        <v>36.998405761387239</v>
      </c>
      <c r="AG630" s="496">
        <v>704.66666666666652</v>
      </c>
      <c r="AH630" s="496">
        <v>0</v>
      </c>
      <c r="AI630" s="496">
        <v>33.333333333333343</v>
      </c>
      <c r="AJ630" s="496">
        <v>176.97991097548029</v>
      </c>
      <c r="AK630" s="496">
        <v>64.237781621717502</v>
      </c>
      <c r="AL630" s="496">
        <v>-32.755458438546519</v>
      </c>
      <c r="AM630" s="496"/>
      <c r="AN630" s="496">
        <v>99</v>
      </c>
      <c r="AO630" s="496">
        <v>99</v>
      </c>
      <c r="AP630" s="496">
        <v>99</v>
      </c>
      <c r="AQ630" s="496">
        <v>99</v>
      </c>
      <c r="AR630" s="496">
        <v>213.5833333333334</v>
      </c>
      <c r="AS630" s="496">
        <v>31.195035959657655</v>
      </c>
      <c r="AT630" s="496"/>
      <c r="AU630" s="496"/>
    </row>
    <row r="631" spans="1:47">
      <c r="A631" s="496">
        <v>16</v>
      </c>
      <c r="B631" s="496">
        <v>50</v>
      </c>
      <c r="C631" s="496">
        <v>2024</v>
      </c>
      <c r="D631" s="496">
        <v>2</v>
      </c>
      <c r="E631" s="496">
        <v>99</v>
      </c>
      <c r="F631" s="496">
        <v>99</v>
      </c>
      <c r="G631" s="496">
        <v>99</v>
      </c>
      <c r="H631" s="496">
        <v>99</v>
      </c>
      <c r="I631" s="496">
        <v>99</v>
      </c>
      <c r="J631" s="496">
        <v>999</v>
      </c>
      <c r="K631" s="496">
        <v>99</v>
      </c>
      <c r="L631" s="496">
        <v>5</v>
      </c>
      <c r="M631" s="496">
        <v>99</v>
      </c>
      <c r="N631" s="496">
        <v>99</v>
      </c>
      <c r="O631" s="496">
        <v>99</v>
      </c>
      <c r="P631" s="496">
        <v>99</v>
      </c>
      <c r="Q631" s="496">
        <v>9</v>
      </c>
      <c r="R631" s="496">
        <v>19</v>
      </c>
      <c r="S631" s="496">
        <v>5</v>
      </c>
      <c r="T631" s="496">
        <v>7.5789473684210495</v>
      </c>
      <c r="U631" s="496">
        <v>253.0578947368422</v>
      </c>
      <c r="V631" s="496">
        <v>0</v>
      </c>
      <c r="W631" s="496">
        <v>73.68421052631578</v>
      </c>
      <c r="X631" s="496">
        <v>10.526315789473689</v>
      </c>
      <c r="Y631" s="496">
        <v>69.944822732971474</v>
      </c>
      <c r="Z631" s="496">
        <v>0</v>
      </c>
      <c r="AA631" s="496">
        <v>1.4259175983309571</v>
      </c>
      <c r="AB631" s="496"/>
      <c r="AC631" s="496">
        <v>47.850916735446653</v>
      </c>
      <c r="AD631" s="496"/>
      <c r="AE631" s="496">
        <v>36.538461538461554</v>
      </c>
      <c r="AF631" s="496">
        <v>38.433745533608864</v>
      </c>
      <c r="AG631" s="496">
        <v>710.10526315789457</v>
      </c>
      <c r="AH631" s="496">
        <v>0</v>
      </c>
      <c r="AI631" s="496">
        <v>47.368421052631589</v>
      </c>
      <c r="AJ631" s="496">
        <v>240.49945721283379</v>
      </c>
      <c r="AK631" s="496">
        <v>68.705957161605141</v>
      </c>
      <c r="AL631" s="496">
        <v>41.036813201971093</v>
      </c>
      <c r="AM631" s="496"/>
      <c r="AN631" s="496">
        <v>99</v>
      </c>
      <c r="AO631" s="496">
        <v>99</v>
      </c>
      <c r="AP631" s="496">
        <v>99</v>
      </c>
      <c r="AQ631" s="496">
        <v>99</v>
      </c>
      <c r="AR631" s="496">
        <v>198.84210526315789</v>
      </c>
      <c r="AS631" s="496">
        <v>31.321230743231744</v>
      </c>
      <c r="AT631" s="496"/>
      <c r="AU631" s="496"/>
    </row>
    <row r="632" spans="1:47">
      <c r="A632" s="496">
        <v>16</v>
      </c>
      <c r="B632" s="496">
        <v>51</v>
      </c>
      <c r="C632" s="496">
        <v>2024</v>
      </c>
      <c r="D632" s="496">
        <v>3</v>
      </c>
      <c r="E632" s="496">
        <v>99</v>
      </c>
      <c r="F632" s="496">
        <v>99</v>
      </c>
      <c r="G632" s="496">
        <v>99</v>
      </c>
      <c r="H632" s="496">
        <v>99</v>
      </c>
      <c r="I632" s="496">
        <v>99</v>
      </c>
      <c r="J632" s="496">
        <v>999</v>
      </c>
      <c r="K632" s="496">
        <v>99</v>
      </c>
      <c r="L632" s="496">
        <v>5</v>
      </c>
      <c r="M632" s="496">
        <v>99</v>
      </c>
      <c r="N632" s="496">
        <v>99</v>
      </c>
      <c r="O632" s="496">
        <v>99</v>
      </c>
      <c r="P632" s="496">
        <v>99</v>
      </c>
      <c r="Q632" s="496">
        <v>8</v>
      </c>
      <c r="R632" s="496">
        <v>16</v>
      </c>
      <c r="S632" s="496">
        <v>5</v>
      </c>
      <c r="T632" s="496">
        <v>7.875</v>
      </c>
      <c r="U632" s="496">
        <v>229.30625000000001</v>
      </c>
      <c r="V632" s="496">
        <v>0</v>
      </c>
      <c r="W632" s="496">
        <v>81.25</v>
      </c>
      <c r="X632" s="496">
        <v>6.25</v>
      </c>
      <c r="Y632" s="496">
        <v>70.573671336678558</v>
      </c>
      <c r="Z632" s="496">
        <v>0</v>
      </c>
      <c r="AA632" s="496">
        <v>1.5360257159305637</v>
      </c>
      <c r="AB632" s="496"/>
      <c r="AC632" s="496">
        <v>-2.288192526034484</v>
      </c>
      <c r="AD632" s="496"/>
      <c r="AE632" s="496">
        <v>23.188405797101446</v>
      </c>
      <c r="AF632" s="496">
        <v>24.208692668571381</v>
      </c>
      <c r="AG632" s="496">
        <v>673.5</v>
      </c>
      <c r="AH632" s="496">
        <v>0</v>
      </c>
      <c r="AI632" s="496">
        <v>62.5</v>
      </c>
      <c r="AJ632" s="496">
        <v>158.79113640250827</v>
      </c>
      <c r="AK632" s="496">
        <v>42.340287843487758</v>
      </c>
      <c r="AL632" s="496">
        <v>21.037708394426726</v>
      </c>
      <c r="AM632" s="496"/>
      <c r="AN632" s="496">
        <v>99</v>
      </c>
      <c r="AO632" s="496">
        <v>99</v>
      </c>
      <c r="AP632" s="496">
        <v>99</v>
      </c>
      <c r="AQ632" s="496">
        <v>99</v>
      </c>
      <c r="AR632" s="496">
        <v>192.6875</v>
      </c>
      <c r="AS632" s="496">
        <v>31.104464027038009</v>
      </c>
      <c r="AT632" s="496"/>
      <c r="AU632" s="496"/>
    </row>
    <row r="633" spans="1:47">
      <c r="A633" s="496">
        <v>16</v>
      </c>
      <c r="B633" s="496">
        <v>52</v>
      </c>
      <c r="C633" s="496">
        <v>2024</v>
      </c>
      <c r="D633" s="496">
        <v>4</v>
      </c>
      <c r="E633" s="496">
        <v>99</v>
      </c>
      <c r="F633" s="496">
        <v>99</v>
      </c>
      <c r="G633" s="496">
        <v>99</v>
      </c>
      <c r="H633" s="496">
        <v>99</v>
      </c>
      <c r="I633" s="496">
        <v>99</v>
      </c>
      <c r="J633" s="496">
        <v>999</v>
      </c>
      <c r="K633" s="496">
        <v>99</v>
      </c>
      <c r="L633" s="496">
        <v>5</v>
      </c>
      <c r="M633" s="496">
        <v>99</v>
      </c>
      <c r="N633" s="496">
        <v>99</v>
      </c>
      <c r="O633" s="496">
        <v>99</v>
      </c>
      <c r="P633" s="496">
        <v>99</v>
      </c>
      <c r="Q633" s="496">
        <v>23</v>
      </c>
      <c r="R633" s="496">
        <v>48</v>
      </c>
      <c r="S633" s="496">
        <v>5</v>
      </c>
      <c r="T633" s="496">
        <v>8.2916666666666643</v>
      </c>
      <c r="U633" s="496">
        <v>291.48958333333326</v>
      </c>
      <c r="V633" s="496">
        <v>0</v>
      </c>
      <c r="W633" s="496">
        <v>95.833333333333314</v>
      </c>
      <c r="X633" s="496">
        <v>27.083333333333325</v>
      </c>
      <c r="Y633" s="496">
        <v>61.36754109320664</v>
      </c>
      <c r="Z633" s="496">
        <v>0</v>
      </c>
      <c r="AA633" s="496">
        <v>1.2740737376183904</v>
      </c>
      <c r="AB633" s="496"/>
      <c r="AC633" s="496">
        <v>39.450029582948474</v>
      </c>
      <c r="AD633" s="496"/>
      <c r="AE633" s="496">
        <v>32.432432432432442</v>
      </c>
      <c r="AF633" s="496">
        <v>35.648132813913257</v>
      </c>
      <c r="AG633" s="496">
        <v>689.27659574468112</v>
      </c>
      <c r="AH633" s="496">
        <v>0</v>
      </c>
      <c r="AI633" s="496">
        <v>14.583333333333337</v>
      </c>
      <c r="AJ633" s="496">
        <v>191.55619164783951</v>
      </c>
      <c r="AK633" s="496">
        <v>55.322699032701877</v>
      </c>
      <c r="AL633" s="496">
        <v>31.577650506428423</v>
      </c>
      <c r="AM633" s="496"/>
      <c r="AN633" s="496">
        <v>99</v>
      </c>
      <c r="AO633" s="496">
        <v>99</v>
      </c>
      <c r="AP633" s="496">
        <v>99</v>
      </c>
      <c r="AQ633" s="496">
        <v>99</v>
      </c>
      <c r="AR633" s="496">
        <v>207.48936170212764</v>
      </c>
      <c r="AS633" s="496">
        <v>32.06486340164782</v>
      </c>
      <c r="AT633" s="496"/>
      <c r="AU633" s="496"/>
    </row>
    <row r="634" spans="1:47">
      <c r="A634" s="496">
        <v>16</v>
      </c>
      <c r="B634" s="496">
        <v>53</v>
      </c>
      <c r="C634" s="496">
        <v>2024</v>
      </c>
      <c r="D634" s="496">
        <v>5</v>
      </c>
      <c r="E634" s="496">
        <v>99</v>
      </c>
      <c r="F634" s="496">
        <v>99</v>
      </c>
      <c r="G634" s="496">
        <v>99</v>
      </c>
      <c r="H634" s="496">
        <v>99</v>
      </c>
      <c r="I634" s="496">
        <v>99</v>
      </c>
      <c r="J634" s="496">
        <v>999</v>
      </c>
      <c r="K634" s="496">
        <v>99</v>
      </c>
      <c r="L634" s="496">
        <v>5</v>
      </c>
      <c r="M634" s="496">
        <v>99</v>
      </c>
      <c r="N634" s="496">
        <v>99</v>
      </c>
      <c r="O634" s="496">
        <v>99</v>
      </c>
      <c r="P634" s="496">
        <v>99</v>
      </c>
      <c r="Q634" s="496">
        <v>22</v>
      </c>
      <c r="R634" s="496">
        <v>45</v>
      </c>
      <c r="S634" s="496">
        <v>5</v>
      </c>
      <c r="T634" s="496">
        <v>7.9777777777777779</v>
      </c>
      <c r="U634" s="496">
        <v>268.99333333333323</v>
      </c>
      <c r="V634" s="496">
        <v>0</v>
      </c>
      <c r="W634" s="496">
        <v>84.444444444444443</v>
      </c>
      <c r="X634" s="496">
        <v>2.2222222222222223</v>
      </c>
      <c r="Y634" s="496">
        <v>47.587511900591437</v>
      </c>
      <c r="Z634" s="496">
        <v>0</v>
      </c>
      <c r="AA634" s="496">
        <v>1.4527963669938797</v>
      </c>
      <c r="AB634" s="496"/>
      <c r="AC634" s="496">
        <v>37.774529332225526</v>
      </c>
      <c r="AD634" s="496"/>
      <c r="AE634" s="496">
        <v>23.4375</v>
      </c>
      <c r="AF634" s="496">
        <v>25.89046809329782</v>
      </c>
      <c r="AG634" s="496">
        <v>642.48888888888882</v>
      </c>
      <c r="AH634" s="496">
        <v>0</v>
      </c>
      <c r="AI634" s="496">
        <v>37.777777777777779</v>
      </c>
      <c r="AJ634" s="496">
        <v>101.25910049027044</v>
      </c>
      <c r="AK634" s="496">
        <v>0.73747740665635653</v>
      </c>
      <c r="AL634" s="496">
        <v>42.424954576256745</v>
      </c>
      <c r="AM634" s="496"/>
      <c r="AN634" s="496">
        <v>99</v>
      </c>
      <c r="AO634" s="496">
        <v>99</v>
      </c>
      <c r="AP634" s="496">
        <v>99</v>
      </c>
      <c r="AQ634" s="496">
        <v>99</v>
      </c>
      <c r="AR634" s="496">
        <v>203.57777777777775</v>
      </c>
      <c r="AS634" s="496">
        <v>31.523818301727225</v>
      </c>
      <c r="AT634" s="496"/>
      <c r="AU634" s="496"/>
    </row>
    <row r="635" spans="1:47">
      <c r="A635" s="496">
        <v>16</v>
      </c>
      <c r="B635" s="496">
        <v>54</v>
      </c>
      <c r="C635" s="496">
        <v>2024</v>
      </c>
      <c r="D635" s="496">
        <v>6</v>
      </c>
      <c r="E635" s="496">
        <v>99</v>
      </c>
      <c r="F635" s="496">
        <v>99</v>
      </c>
      <c r="G635" s="496">
        <v>99</v>
      </c>
      <c r="H635" s="496">
        <v>99</v>
      </c>
      <c r="I635" s="496">
        <v>99</v>
      </c>
      <c r="J635" s="496">
        <v>999</v>
      </c>
      <c r="K635" s="496">
        <v>99</v>
      </c>
      <c r="L635" s="496">
        <v>5</v>
      </c>
      <c r="M635" s="496">
        <v>99</v>
      </c>
      <c r="N635" s="496">
        <v>99</v>
      </c>
      <c r="O635" s="496">
        <v>99</v>
      </c>
      <c r="P635" s="496">
        <v>99</v>
      </c>
      <c r="Q635" s="496">
        <v>9</v>
      </c>
      <c r="R635" s="496">
        <v>20</v>
      </c>
      <c r="S635" s="496">
        <v>5</v>
      </c>
      <c r="T635" s="496">
        <v>8.6</v>
      </c>
      <c r="U635" s="496">
        <v>284.56999999999994</v>
      </c>
      <c r="V635" s="496">
        <v>0</v>
      </c>
      <c r="W635" s="496">
        <v>90</v>
      </c>
      <c r="X635" s="496">
        <v>5</v>
      </c>
      <c r="Y635" s="496">
        <v>64.423203118131653</v>
      </c>
      <c r="Z635" s="496">
        <v>0</v>
      </c>
      <c r="AA635" s="496">
        <v>1.5620499351813339</v>
      </c>
      <c r="AB635" s="496"/>
      <c r="AC635" s="496">
        <v>14.73980606461218</v>
      </c>
      <c r="AD635" s="496"/>
      <c r="AE635" s="496">
        <v>22.471910112359552</v>
      </c>
      <c r="AF635" s="496">
        <v>24.352610950416754</v>
      </c>
      <c r="AG635" s="496">
        <v>653.85</v>
      </c>
      <c r="AH635" s="496">
        <v>0</v>
      </c>
      <c r="AI635" s="496">
        <v>30</v>
      </c>
      <c r="AJ635" s="496">
        <v>140.04973223823043</v>
      </c>
      <c r="AK635" s="496">
        <v>15.354810940270315</v>
      </c>
      <c r="AL635" s="496">
        <v>-22.631624581382873</v>
      </c>
      <c r="AM635" s="496"/>
      <c r="AN635" s="496">
        <v>99</v>
      </c>
      <c r="AO635" s="496">
        <v>99</v>
      </c>
      <c r="AP635" s="496">
        <v>99</v>
      </c>
      <c r="AQ635" s="496">
        <v>99</v>
      </c>
      <c r="AR635" s="496">
        <v>205.8</v>
      </c>
      <c r="AS635" s="496">
        <v>31.935106846843713</v>
      </c>
      <c r="AT635" s="496"/>
      <c r="AU635" s="496"/>
    </row>
    <row r="636" spans="1:47">
      <c r="A636" s="496">
        <v>16</v>
      </c>
      <c r="B636" s="496">
        <v>55</v>
      </c>
      <c r="C636" s="496">
        <v>2024</v>
      </c>
      <c r="D636" s="496">
        <v>7</v>
      </c>
      <c r="E636" s="496">
        <v>99</v>
      </c>
      <c r="F636" s="496">
        <v>99</v>
      </c>
      <c r="G636" s="496">
        <v>99</v>
      </c>
      <c r="H636" s="496">
        <v>99</v>
      </c>
      <c r="I636" s="496">
        <v>99</v>
      </c>
      <c r="J636" s="496">
        <v>999</v>
      </c>
      <c r="K636" s="496">
        <v>99</v>
      </c>
      <c r="L636" s="496">
        <v>5</v>
      </c>
      <c r="M636" s="496">
        <v>99</v>
      </c>
      <c r="N636" s="496">
        <v>99</v>
      </c>
      <c r="O636" s="496">
        <v>99</v>
      </c>
      <c r="P636" s="496">
        <v>99</v>
      </c>
      <c r="Q636" s="496">
        <v>10</v>
      </c>
      <c r="R636" s="496">
        <v>16</v>
      </c>
      <c r="S636" s="496">
        <v>5</v>
      </c>
      <c r="T636" s="496">
        <v>8</v>
      </c>
      <c r="U636" s="496">
        <v>287.16250000000002</v>
      </c>
      <c r="V636" s="496">
        <v>0</v>
      </c>
      <c r="W636" s="496">
        <v>81.25</v>
      </c>
      <c r="X636" s="496">
        <v>6.25</v>
      </c>
      <c r="Y636" s="496">
        <v>72.609493826565156</v>
      </c>
      <c r="Z636" s="496">
        <v>0</v>
      </c>
      <c r="AA636" s="496">
        <v>2</v>
      </c>
      <c r="AB636" s="496"/>
      <c r="AC636" s="496">
        <v>4.9020793458524308</v>
      </c>
      <c r="AD636" s="496"/>
      <c r="AE636" s="496">
        <v>35.555555555555557</v>
      </c>
      <c r="AF636" s="496">
        <v>35.479810654908533</v>
      </c>
      <c r="AG636" s="496">
        <v>621.8125</v>
      </c>
      <c r="AH636" s="496">
        <v>0</v>
      </c>
      <c r="AI636" s="496">
        <v>12.5</v>
      </c>
      <c r="AJ636" s="496">
        <v>120.95516666827425</v>
      </c>
      <c r="AK636" s="496">
        <v>78.080393971997822</v>
      </c>
      <c r="AL636" s="496">
        <v>28.626309196828959</v>
      </c>
      <c r="AM636" s="496"/>
      <c r="AN636" s="496">
        <v>99</v>
      </c>
      <c r="AO636" s="496">
        <v>99</v>
      </c>
      <c r="AP636" s="496">
        <v>99</v>
      </c>
      <c r="AQ636" s="496">
        <v>99</v>
      </c>
      <c r="AR636" s="496">
        <v>206.25</v>
      </c>
      <c r="AS636" s="496">
        <v>31.650837724756823</v>
      </c>
      <c r="AT636" s="496"/>
      <c r="AU636" s="496"/>
    </row>
    <row r="637" spans="1:47">
      <c r="A637" s="496">
        <v>16</v>
      </c>
      <c r="B637" s="496">
        <v>56</v>
      </c>
      <c r="C637" s="496">
        <v>2024</v>
      </c>
      <c r="D637" s="496">
        <v>8</v>
      </c>
      <c r="E637" s="496">
        <v>99</v>
      </c>
      <c r="F637" s="496">
        <v>99</v>
      </c>
      <c r="G637" s="496">
        <v>99</v>
      </c>
      <c r="H637" s="496">
        <v>99</v>
      </c>
      <c r="I637" s="496">
        <v>99</v>
      </c>
      <c r="J637" s="496">
        <v>999</v>
      </c>
      <c r="K637" s="496">
        <v>99</v>
      </c>
      <c r="L637" s="496">
        <v>5</v>
      </c>
      <c r="M637" s="496">
        <v>99</v>
      </c>
      <c r="N637" s="496">
        <v>99</v>
      </c>
      <c r="O637" s="496">
        <v>99</v>
      </c>
      <c r="P637" s="496">
        <v>99</v>
      </c>
      <c r="Q637" s="496">
        <v>12</v>
      </c>
      <c r="R637" s="496">
        <v>26</v>
      </c>
      <c r="S637" s="496">
        <v>5</v>
      </c>
      <c r="T637" s="496">
        <v>6.0384615384615401</v>
      </c>
      <c r="U637" s="496">
        <v>241.64615384615391</v>
      </c>
      <c r="V637" s="496">
        <v>0</v>
      </c>
      <c r="W637" s="496">
        <v>26.92307692307692</v>
      </c>
      <c r="X637" s="496">
        <v>3.8461538461538449</v>
      </c>
      <c r="Y637" s="496">
        <v>44.667749773438345</v>
      </c>
      <c r="Z637" s="496">
        <v>0</v>
      </c>
      <c r="AA637" s="496">
        <v>1.6751755184909676</v>
      </c>
      <c r="AB637" s="496"/>
      <c r="AC637" s="496">
        <v>15.644116964554236</v>
      </c>
      <c r="AD637" s="496"/>
      <c r="AE637" s="496">
        <v>15.853658536585364</v>
      </c>
      <c r="AF637" s="496">
        <v>15.133551885190428</v>
      </c>
      <c r="AG637" s="496">
        <v>757.68</v>
      </c>
      <c r="AH637" s="496">
        <v>0</v>
      </c>
      <c r="AI637" s="496">
        <v>84.615384615384627</v>
      </c>
      <c r="AJ637" s="496">
        <v>177.14801043195499</v>
      </c>
      <c r="AK637" s="496">
        <v>47.367312853641401</v>
      </c>
      <c r="AL637" s="496">
        <v>-12.52941398613207</v>
      </c>
      <c r="AM637" s="496"/>
      <c r="AN637" s="496">
        <v>99</v>
      </c>
      <c r="AO637" s="496">
        <v>99</v>
      </c>
      <c r="AP637" s="496">
        <v>99</v>
      </c>
      <c r="AQ637" s="496">
        <v>99</v>
      </c>
      <c r="AR637" s="496">
        <v>199.68</v>
      </c>
      <c r="AS637" s="496">
        <v>30.119051381756009</v>
      </c>
      <c r="AT637" s="496"/>
      <c r="AU637" s="496"/>
    </row>
    <row r="638" spans="1:47">
      <c r="A638" s="496">
        <v>16</v>
      </c>
      <c r="B638" s="496">
        <v>57</v>
      </c>
      <c r="C638" s="496">
        <v>2024</v>
      </c>
      <c r="D638" s="496">
        <v>9</v>
      </c>
      <c r="E638" s="496">
        <v>99</v>
      </c>
      <c r="F638" s="496">
        <v>99</v>
      </c>
      <c r="G638" s="496">
        <v>99</v>
      </c>
      <c r="H638" s="496">
        <v>99</v>
      </c>
      <c r="I638" s="496">
        <v>99</v>
      </c>
      <c r="J638" s="496">
        <v>999</v>
      </c>
      <c r="K638" s="496">
        <v>99</v>
      </c>
      <c r="L638" s="496">
        <v>5</v>
      </c>
      <c r="M638" s="496">
        <v>99</v>
      </c>
      <c r="N638" s="496">
        <v>99</v>
      </c>
      <c r="O638" s="496">
        <v>99</v>
      </c>
      <c r="P638" s="496">
        <v>99</v>
      </c>
      <c r="Q638" s="496">
        <v>13</v>
      </c>
      <c r="R638" s="496">
        <v>37</v>
      </c>
      <c r="S638" s="496">
        <v>5</v>
      </c>
      <c r="T638" s="496">
        <v>6.8378378378378351</v>
      </c>
      <c r="U638" s="496">
        <v>262.85405405405407</v>
      </c>
      <c r="V638" s="496">
        <v>0</v>
      </c>
      <c r="W638" s="496">
        <v>59.459459459459438</v>
      </c>
      <c r="X638" s="496">
        <v>10.810810810810812</v>
      </c>
      <c r="Y638" s="496">
        <v>55.58635645646509</v>
      </c>
      <c r="Z638" s="496">
        <v>0</v>
      </c>
      <c r="AA638" s="496">
        <v>1.568499257140207</v>
      </c>
      <c r="AB638" s="496"/>
      <c r="AC638" s="496">
        <v>62.097674352777538</v>
      </c>
      <c r="AD638" s="496"/>
      <c r="AE638" s="496">
        <v>16.972477064220186</v>
      </c>
      <c r="AF638" s="496">
        <v>18.036824379460246</v>
      </c>
      <c r="AG638" s="496">
        <v>676.81081081081072</v>
      </c>
      <c r="AH638" s="496">
        <v>0</v>
      </c>
      <c r="AI638" s="496">
        <v>81.081081081081095</v>
      </c>
      <c r="AJ638" s="496">
        <v>167.68823031396411</v>
      </c>
      <c r="AK638" s="496">
        <v>88.175372526234725</v>
      </c>
      <c r="AL638" s="496">
        <v>63.255814855990387</v>
      </c>
      <c r="AM638" s="496"/>
      <c r="AN638" s="496">
        <v>99</v>
      </c>
      <c r="AO638" s="496">
        <v>99</v>
      </c>
      <c r="AP638" s="496">
        <v>99</v>
      </c>
      <c r="AQ638" s="496">
        <v>99</v>
      </c>
      <c r="AR638" s="496">
        <v>203.972972972973</v>
      </c>
      <c r="AS638" s="496">
        <v>30.556322253481159</v>
      </c>
      <c r="AT638" s="496"/>
      <c r="AU638" s="496"/>
    </row>
    <row r="639" spans="1:47">
      <c r="A639" s="496">
        <v>16</v>
      </c>
      <c r="B639" s="496">
        <v>58</v>
      </c>
      <c r="C639" s="496">
        <v>2024</v>
      </c>
      <c r="D639" s="496">
        <v>10</v>
      </c>
      <c r="E639" s="496">
        <v>99</v>
      </c>
      <c r="F639" s="496">
        <v>99</v>
      </c>
      <c r="G639" s="496">
        <v>99</v>
      </c>
      <c r="H639" s="496">
        <v>99</v>
      </c>
      <c r="I639" s="496">
        <v>99</v>
      </c>
      <c r="J639" s="496">
        <v>999</v>
      </c>
      <c r="K639" s="496">
        <v>99</v>
      </c>
      <c r="L639" s="496">
        <v>5</v>
      </c>
      <c r="M639" s="496">
        <v>99</v>
      </c>
      <c r="N639" s="496">
        <v>99</v>
      </c>
      <c r="O639" s="496">
        <v>99</v>
      </c>
      <c r="P639" s="496">
        <v>99</v>
      </c>
      <c r="Q639" s="496">
        <v>28</v>
      </c>
      <c r="R639" s="496">
        <v>59</v>
      </c>
      <c r="S639" s="496">
        <v>5</v>
      </c>
      <c r="T639" s="496">
        <v>7.0847457627118642</v>
      </c>
      <c r="U639" s="496">
        <v>231.61525423728821</v>
      </c>
      <c r="V639" s="496">
        <v>0</v>
      </c>
      <c r="W639" s="496">
        <v>72.881355932203391</v>
      </c>
      <c r="X639" s="496">
        <v>6.7796610169491505</v>
      </c>
      <c r="Y639" s="496">
        <v>78.524947592640189</v>
      </c>
      <c r="Z639" s="496">
        <v>0</v>
      </c>
      <c r="AA639" s="496">
        <v>1.5435830603427099</v>
      </c>
      <c r="AB639" s="496"/>
      <c r="AC639" s="496">
        <v>25.521291074391755</v>
      </c>
      <c r="AD639" s="496"/>
      <c r="AE639" s="496">
        <v>22.433460076045623</v>
      </c>
      <c r="AF639" s="496">
        <v>22.380741029475111</v>
      </c>
      <c r="AG639" s="496">
        <v>598.72881355932225</v>
      </c>
      <c r="AH639" s="496">
        <v>0</v>
      </c>
      <c r="AI639" s="496">
        <v>57.627118644067778</v>
      </c>
      <c r="AJ639" s="496">
        <v>170.54994104401743</v>
      </c>
      <c r="AK639" s="496">
        <v>64.087245015230607</v>
      </c>
      <c r="AL639" s="496">
        <v>56.761717249985139</v>
      </c>
      <c r="AM639" s="496"/>
      <c r="AN639" s="496">
        <v>99</v>
      </c>
      <c r="AO639" s="496">
        <v>99</v>
      </c>
      <c r="AP639" s="496">
        <v>99</v>
      </c>
      <c r="AQ639" s="496">
        <v>99</v>
      </c>
      <c r="AR639" s="496">
        <v>193.83050847457625</v>
      </c>
      <c r="AS639" s="496">
        <v>30.52679175388484</v>
      </c>
      <c r="AT639" s="496"/>
      <c r="AU639" s="496"/>
    </row>
    <row r="640" spans="1:47">
      <c r="A640" s="496">
        <v>16</v>
      </c>
      <c r="B640" s="496">
        <v>59</v>
      </c>
      <c r="C640" s="496">
        <v>2024</v>
      </c>
      <c r="D640" s="496">
        <v>11</v>
      </c>
      <c r="E640" s="496">
        <v>99</v>
      </c>
      <c r="F640" s="496">
        <v>99</v>
      </c>
      <c r="G640" s="496">
        <v>99</v>
      </c>
      <c r="H640" s="496">
        <v>99</v>
      </c>
      <c r="I640" s="496">
        <v>99</v>
      </c>
      <c r="J640" s="496">
        <v>999</v>
      </c>
      <c r="K640" s="496">
        <v>99</v>
      </c>
      <c r="L640" s="496">
        <v>5</v>
      </c>
      <c r="M640" s="496">
        <v>99</v>
      </c>
      <c r="N640" s="496">
        <v>99</v>
      </c>
      <c r="O640" s="496">
        <v>99</v>
      </c>
      <c r="P640" s="496">
        <v>99</v>
      </c>
      <c r="Q640" s="496">
        <v>27</v>
      </c>
      <c r="R640" s="496">
        <v>66</v>
      </c>
      <c r="S640" s="496">
        <v>5</v>
      </c>
      <c r="T640" s="496">
        <v>7.1060606060606064</v>
      </c>
      <c r="U640" s="496">
        <v>256.57727272727283</v>
      </c>
      <c r="V640" s="496">
        <v>0</v>
      </c>
      <c r="W640" s="496">
        <v>60.606060606060609</v>
      </c>
      <c r="X640" s="496">
        <v>10.606060606060607</v>
      </c>
      <c r="Y640" s="496">
        <v>70.163956894601014</v>
      </c>
      <c r="Z640" s="496">
        <v>0</v>
      </c>
      <c r="AA640" s="496">
        <v>1.4262558302410544</v>
      </c>
      <c r="AB640" s="496"/>
      <c r="AC640" s="496">
        <v>45.895237021126242</v>
      </c>
      <c r="AD640" s="496"/>
      <c r="AE640" s="496">
        <v>24.905660377358497</v>
      </c>
      <c r="AF640" s="496">
        <v>26.104187990972896</v>
      </c>
      <c r="AG640" s="496">
        <v>644.93939393939411</v>
      </c>
      <c r="AH640" s="496">
        <v>0</v>
      </c>
      <c r="AI640" s="496">
        <v>68.181818181818187</v>
      </c>
      <c r="AJ640" s="496">
        <v>87.733217990830141</v>
      </c>
      <c r="AK640" s="496">
        <v>41.234225489939696</v>
      </c>
      <c r="AL640" s="496">
        <v>30.930546939788375</v>
      </c>
      <c r="AM640" s="496"/>
      <c r="AN640" s="496">
        <v>99</v>
      </c>
      <c r="AO640" s="496">
        <v>99</v>
      </c>
      <c r="AP640" s="496">
        <v>99</v>
      </c>
      <c r="AQ640" s="496">
        <v>99</v>
      </c>
      <c r="AR640" s="496">
        <v>201.5</v>
      </c>
      <c r="AS640" s="496">
        <v>30.540823385576743</v>
      </c>
      <c r="AT640" s="496"/>
      <c r="AU640" s="496"/>
    </row>
    <row r="641" spans="1:47">
      <c r="A641" s="496">
        <v>16</v>
      </c>
      <c r="B641" s="496">
        <v>60</v>
      </c>
      <c r="C641" s="496">
        <v>2024</v>
      </c>
      <c r="D641" s="496">
        <v>12</v>
      </c>
      <c r="E641" s="496">
        <v>99</v>
      </c>
      <c r="F641" s="496">
        <v>99</v>
      </c>
      <c r="G641" s="496">
        <v>99</v>
      </c>
      <c r="H641" s="496">
        <v>99</v>
      </c>
      <c r="I641" s="496">
        <v>99</v>
      </c>
      <c r="J641" s="496">
        <v>999</v>
      </c>
      <c r="K641" s="496">
        <v>99</v>
      </c>
      <c r="L641" s="496">
        <v>5</v>
      </c>
      <c r="M641" s="496">
        <v>99</v>
      </c>
      <c r="N641" s="496">
        <v>99</v>
      </c>
      <c r="O641" s="496">
        <v>99</v>
      </c>
      <c r="P641" s="496">
        <v>99</v>
      </c>
      <c r="Q641" s="496">
        <v>6</v>
      </c>
      <c r="R641" s="496">
        <v>8</v>
      </c>
      <c r="S641" s="496">
        <v>5</v>
      </c>
      <c r="T641" s="496">
        <v>8.25</v>
      </c>
      <c r="U641" s="496">
        <v>249.46250000000001</v>
      </c>
      <c r="V641" s="496">
        <v>0</v>
      </c>
      <c r="W641" s="496">
        <v>87.5</v>
      </c>
      <c r="X641" s="496">
        <v>12.5</v>
      </c>
      <c r="Y641" s="496">
        <v>77.003294369461855</v>
      </c>
      <c r="Z641" s="496">
        <v>0</v>
      </c>
      <c r="AA641" s="496">
        <v>1.854049621773916</v>
      </c>
      <c r="AB641" s="496"/>
      <c r="AC641" s="496">
        <v>76.748241653553436</v>
      </c>
      <c r="AD641" s="496"/>
      <c r="AE641" s="496">
        <v>18.604651162790699</v>
      </c>
      <c r="AF641" s="496">
        <v>19.067865434776376</v>
      </c>
      <c r="AG641" s="496">
        <v>713.375</v>
      </c>
      <c r="AH641" s="496">
        <v>0</v>
      </c>
      <c r="AI641" s="496">
        <v>50</v>
      </c>
      <c r="AJ641" s="496">
        <v>204.66981793855197</v>
      </c>
      <c r="AK641" s="496">
        <v>78.407790960780716</v>
      </c>
      <c r="AL641" s="496">
        <v>65.824061834639892</v>
      </c>
      <c r="AM641" s="496"/>
      <c r="AN641" s="496">
        <v>99</v>
      </c>
      <c r="AO641" s="496">
        <v>99</v>
      </c>
      <c r="AP641" s="496">
        <v>99</v>
      </c>
      <c r="AQ641" s="496">
        <v>99</v>
      </c>
      <c r="AR641" s="496">
        <v>197.375</v>
      </c>
      <c r="AS641" s="496">
        <v>31.307043183103399</v>
      </c>
      <c r="AT641" s="496"/>
      <c r="AU641" s="496"/>
    </row>
    <row r="642" spans="1:47">
      <c r="A642" s="496">
        <v>16</v>
      </c>
      <c r="B642" s="496">
        <v>61</v>
      </c>
      <c r="C642" s="496">
        <v>2024</v>
      </c>
      <c r="D642" s="496">
        <v>1</v>
      </c>
      <c r="E642" s="496">
        <v>99</v>
      </c>
      <c r="F642" s="496">
        <v>99</v>
      </c>
      <c r="G642" s="496">
        <v>99</v>
      </c>
      <c r="H642" s="496">
        <v>99</v>
      </c>
      <c r="I642" s="496">
        <v>99</v>
      </c>
      <c r="J642" s="496">
        <v>999</v>
      </c>
      <c r="K642" s="496">
        <v>99</v>
      </c>
      <c r="L642" s="496">
        <v>6</v>
      </c>
      <c r="M642" s="496">
        <v>99</v>
      </c>
      <c r="N642" s="496">
        <v>99</v>
      </c>
      <c r="O642" s="496">
        <v>99</v>
      </c>
      <c r="P642" s="496">
        <v>99</v>
      </c>
      <c r="Q642" s="496">
        <v>3</v>
      </c>
      <c r="R642" s="496">
        <v>4</v>
      </c>
      <c r="S642" s="496">
        <v>6</v>
      </c>
      <c r="T642" s="496">
        <v>10.25</v>
      </c>
      <c r="U642" s="496">
        <v>314.25</v>
      </c>
      <c r="V642" s="496">
        <v>100</v>
      </c>
      <c r="W642" s="496">
        <v>100</v>
      </c>
      <c r="X642" s="496">
        <v>0</v>
      </c>
      <c r="Y642" s="496">
        <v>13.144675728217916</v>
      </c>
      <c r="Z642" s="496">
        <v>0</v>
      </c>
      <c r="AA642" s="496">
        <v>0.4330127018922193</v>
      </c>
      <c r="AB642" s="496"/>
      <c r="AC642" s="496">
        <v>-73.570601579513621</v>
      </c>
      <c r="AD642" s="496"/>
      <c r="AE642" s="496">
        <v>5.4054054054054061</v>
      </c>
      <c r="AF642" s="496">
        <v>6.3216338682666047</v>
      </c>
      <c r="AG642" s="496">
        <v>648.5</v>
      </c>
      <c r="AH642" s="496">
        <v>0</v>
      </c>
      <c r="AI642" s="496">
        <v>75</v>
      </c>
      <c r="AJ642" s="496">
        <v>82.381733412207325</v>
      </c>
      <c r="AK642" s="496">
        <v>67.258072176320724</v>
      </c>
      <c r="AL642" s="496">
        <v>-99.166477453879878</v>
      </c>
      <c r="AM642" s="496"/>
      <c r="AN642" s="496">
        <v>99</v>
      </c>
      <c r="AO642" s="496">
        <v>99</v>
      </c>
      <c r="AP642" s="496">
        <v>99</v>
      </c>
      <c r="AQ642" s="496">
        <v>99</v>
      </c>
      <c r="AR642" s="496">
        <v>207.75</v>
      </c>
      <c r="AS642" s="496">
        <v>35.028558555234646</v>
      </c>
      <c r="AT642" s="496"/>
      <c r="AU642" s="496"/>
    </row>
    <row r="643" spans="1:47">
      <c r="A643" s="496">
        <v>16</v>
      </c>
      <c r="B643" s="496">
        <v>62</v>
      </c>
      <c r="C643" s="496">
        <v>2024</v>
      </c>
      <c r="D643" s="496">
        <v>2</v>
      </c>
      <c r="E643" s="496">
        <v>99</v>
      </c>
      <c r="F643" s="496">
        <v>99</v>
      </c>
      <c r="G643" s="496">
        <v>99</v>
      </c>
      <c r="H643" s="496">
        <v>99</v>
      </c>
      <c r="I643" s="496">
        <v>99</v>
      </c>
      <c r="J643" s="496">
        <v>999</v>
      </c>
      <c r="K643" s="496">
        <v>99</v>
      </c>
      <c r="L643" s="496">
        <v>6</v>
      </c>
      <c r="M643" s="496">
        <v>99</v>
      </c>
      <c r="N643" s="496">
        <v>99</v>
      </c>
      <c r="O643" s="496">
        <v>99</v>
      </c>
      <c r="P643" s="496">
        <v>99</v>
      </c>
      <c r="Q643" s="496">
        <v>3</v>
      </c>
      <c r="R643" s="496">
        <v>3</v>
      </c>
      <c r="S643" s="496">
        <v>6</v>
      </c>
      <c r="T643" s="496">
        <v>7.6666666666666687</v>
      </c>
      <c r="U643" s="496">
        <v>289.8</v>
      </c>
      <c r="V643" s="496">
        <v>100</v>
      </c>
      <c r="W643" s="496">
        <v>100</v>
      </c>
      <c r="X643" s="496">
        <v>0</v>
      </c>
      <c r="Y643" s="496">
        <v>25.286096311346039</v>
      </c>
      <c r="Z643" s="496">
        <v>0</v>
      </c>
      <c r="AA643" s="496">
        <v>0.47140452079101841</v>
      </c>
      <c r="AB643" s="496"/>
      <c r="AC643" s="496">
        <v>17.337836530304735</v>
      </c>
      <c r="AD643" s="496"/>
      <c r="AE643" s="496">
        <v>5.7692307692307692</v>
      </c>
      <c r="AF643" s="496">
        <v>6.9495847355336897</v>
      </c>
      <c r="AG643" s="496">
        <v>689</v>
      </c>
      <c r="AH643" s="496">
        <v>0</v>
      </c>
      <c r="AI643" s="496">
        <v>100</v>
      </c>
      <c r="AJ643" s="496">
        <v>29.223278392404922</v>
      </c>
      <c r="AK643" s="496">
        <v>99.54764662112278</v>
      </c>
      <c r="AL643" s="496">
        <v>26.616365517266846</v>
      </c>
      <c r="AM643" s="496"/>
      <c r="AN643" s="496">
        <v>99</v>
      </c>
      <c r="AO643" s="496">
        <v>99</v>
      </c>
      <c r="AP643" s="496">
        <v>99</v>
      </c>
      <c r="AQ643" s="496">
        <v>99</v>
      </c>
      <c r="AR643" s="496">
        <v>204.33333333333337</v>
      </c>
      <c r="AS643" s="496">
        <v>33.874136502642486</v>
      </c>
      <c r="AT643" s="496"/>
      <c r="AU643" s="496"/>
    </row>
    <row r="644" spans="1:47">
      <c r="A644" s="496">
        <v>16</v>
      </c>
      <c r="B644" s="496">
        <v>63</v>
      </c>
      <c r="C644" s="496">
        <v>2024</v>
      </c>
      <c r="D644" s="496">
        <v>3</v>
      </c>
      <c r="E644" s="496">
        <v>99</v>
      </c>
      <c r="F644" s="496">
        <v>99</v>
      </c>
      <c r="G644" s="496">
        <v>99</v>
      </c>
      <c r="H644" s="496">
        <v>99</v>
      </c>
      <c r="I644" s="496">
        <v>99</v>
      </c>
      <c r="J644" s="496">
        <v>999</v>
      </c>
      <c r="K644" s="496">
        <v>99</v>
      </c>
      <c r="L644" s="496">
        <v>6</v>
      </c>
      <c r="M644" s="496">
        <v>99</v>
      </c>
      <c r="N644" s="496">
        <v>99</v>
      </c>
      <c r="O644" s="496">
        <v>99</v>
      </c>
      <c r="P644" s="496">
        <v>99</v>
      </c>
      <c r="Q644" s="496">
        <v>4</v>
      </c>
      <c r="R644" s="496">
        <v>6</v>
      </c>
      <c r="S644" s="496">
        <v>6</v>
      </c>
      <c r="T644" s="496">
        <v>9</v>
      </c>
      <c r="U644" s="496">
        <v>243.61666666666673</v>
      </c>
      <c r="V644" s="496">
        <v>100</v>
      </c>
      <c r="W644" s="496">
        <v>100</v>
      </c>
      <c r="X644" s="496">
        <v>0</v>
      </c>
      <c r="Y644" s="496">
        <v>55.506408538914627</v>
      </c>
      <c r="Z644" s="496">
        <v>0</v>
      </c>
      <c r="AA644" s="496">
        <v>1.5275252316519472</v>
      </c>
      <c r="AB644" s="496"/>
      <c r="AC644" s="496">
        <v>-36.699618277857873</v>
      </c>
      <c r="AD644" s="496"/>
      <c r="AE644" s="496">
        <v>8.695652173913043</v>
      </c>
      <c r="AF644" s="496">
        <v>9.6448107262805731</v>
      </c>
      <c r="AG644" s="496">
        <v>671.8</v>
      </c>
      <c r="AH644" s="496">
        <v>0</v>
      </c>
      <c r="AI644" s="496">
        <v>83.333333333333314</v>
      </c>
      <c r="AJ644" s="496">
        <v>76.003684121232283</v>
      </c>
      <c r="AK644" s="496">
        <v>-189.512235924485</v>
      </c>
      <c r="AL644" s="496">
        <v>-69.941185978164498</v>
      </c>
      <c r="AM644" s="496"/>
      <c r="AN644" s="496">
        <v>99</v>
      </c>
      <c r="AO644" s="496">
        <v>99</v>
      </c>
      <c r="AP644" s="496">
        <v>99</v>
      </c>
      <c r="AQ644" s="496">
        <v>99</v>
      </c>
      <c r="AR644" s="496">
        <v>188.8</v>
      </c>
      <c r="AS644" s="496">
        <v>34.406345226607307</v>
      </c>
      <c r="AT644" s="496"/>
      <c r="AU644" s="496"/>
    </row>
    <row r="645" spans="1:47">
      <c r="A645" s="496">
        <v>16</v>
      </c>
      <c r="B645" s="496">
        <v>64</v>
      </c>
      <c r="C645" s="496">
        <v>2024</v>
      </c>
      <c r="D645" s="496">
        <v>4</v>
      </c>
      <c r="E645" s="496">
        <v>99</v>
      </c>
      <c r="F645" s="496">
        <v>99</v>
      </c>
      <c r="G645" s="496">
        <v>99</v>
      </c>
      <c r="H645" s="496">
        <v>99</v>
      </c>
      <c r="I645" s="496">
        <v>99</v>
      </c>
      <c r="J645" s="496">
        <v>999</v>
      </c>
      <c r="K645" s="496">
        <v>99</v>
      </c>
      <c r="L645" s="496">
        <v>6</v>
      </c>
      <c r="M645" s="496">
        <v>99</v>
      </c>
      <c r="N645" s="496">
        <v>99</v>
      </c>
      <c r="O645" s="496">
        <v>99</v>
      </c>
      <c r="P645" s="496">
        <v>99</v>
      </c>
      <c r="Q645" s="496">
        <v>6</v>
      </c>
      <c r="R645" s="496">
        <v>9</v>
      </c>
      <c r="S645" s="496">
        <v>6</v>
      </c>
      <c r="T645" s="496">
        <v>8.1111111111111107</v>
      </c>
      <c r="U645" s="496">
        <v>311.16666666666674</v>
      </c>
      <c r="V645" s="496">
        <v>100</v>
      </c>
      <c r="W645" s="496">
        <v>77.777777777777771</v>
      </c>
      <c r="X645" s="496">
        <v>22.222222222222225</v>
      </c>
      <c r="Y645" s="496">
        <v>47.209485864130563</v>
      </c>
      <c r="Z645" s="496">
        <v>0</v>
      </c>
      <c r="AA645" s="496">
        <v>1.8525924445036781</v>
      </c>
      <c r="AB645" s="496"/>
      <c r="AC645" s="496">
        <v>57.948225580507135</v>
      </c>
      <c r="AD645" s="496"/>
      <c r="AE645" s="496">
        <v>6.0810810810810816</v>
      </c>
      <c r="AF645" s="496">
        <v>7.1352318154139374</v>
      </c>
      <c r="AG645" s="496">
        <v>735.55555555555554</v>
      </c>
      <c r="AH645" s="496">
        <v>0</v>
      </c>
      <c r="AI645" s="496">
        <v>77.777777777777771</v>
      </c>
      <c r="AJ645" s="496">
        <v>266.56419327397015</v>
      </c>
      <c r="AK645" s="496">
        <v>67.840801102112152</v>
      </c>
      <c r="AL645" s="496">
        <v>-11.869816123135161</v>
      </c>
      <c r="AM645" s="496"/>
      <c r="AN645" s="496">
        <v>99</v>
      </c>
      <c r="AO645" s="496">
        <v>99</v>
      </c>
      <c r="AP645" s="496">
        <v>99</v>
      </c>
      <c r="AQ645" s="496">
        <v>99</v>
      </c>
      <c r="AR645" s="496">
        <v>208</v>
      </c>
      <c r="AS645" s="496">
        <v>34.336894688072725</v>
      </c>
      <c r="AT645" s="496"/>
      <c r="AU645" s="496"/>
    </row>
    <row r="646" spans="1:47">
      <c r="A646" s="496">
        <v>16</v>
      </c>
      <c r="B646" s="496">
        <v>65</v>
      </c>
      <c r="C646" s="496">
        <v>2024</v>
      </c>
      <c r="D646" s="496">
        <v>5</v>
      </c>
      <c r="E646" s="496">
        <v>99</v>
      </c>
      <c r="F646" s="496">
        <v>99</v>
      </c>
      <c r="G646" s="496">
        <v>99</v>
      </c>
      <c r="H646" s="496">
        <v>99</v>
      </c>
      <c r="I646" s="496">
        <v>99</v>
      </c>
      <c r="J646" s="496">
        <v>999</v>
      </c>
      <c r="K646" s="496">
        <v>99</v>
      </c>
      <c r="L646" s="496">
        <v>6</v>
      </c>
      <c r="M646" s="496">
        <v>99</v>
      </c>
      <c r="N646" s="496">
        <v>99</v>
      </c>
      <c r="O646" s="496">
        <v>99</v>
      </c>
      <c r="P646" s="496">
        <v>99</v>
      </c>
      <c r="Q646" s="496">
        <v>13</v>
      </c>
      <c r="R646" s="496">
        <v>21</v>
      </c>
      <c r="S646" s="496">
        <v>6</v>
      </c>
      <c r="T646" s="496">
        <v>8.9523809523809543</v>
      </c>
      <c r="U646" s="496">
        <v>281.11428571428593</v>
      </c>
      <c r="V646" s="496">
        <v>100</v>
      </c>
      <c r="W646" s="496">
        <v>100</v>
      </c>
      <c r="X646" s="496">
        <v>9.5238095238095273</v>
      </c>
      <c r="Y646" s="496">
        <v>66.128455698445109</v>
      </c>
      <c r="Z646" s="496">
        <v>0</v>
      </c>
      <c r="AA646" s="496">
        <v>0.89847439352919456</v>
      </c>
      <c r="AB646" s="496"/>
      <c r="AC646" s="496">
        <v>18.314707023620389</v>
      </c>
      <c r="AD646" s="496"/>
      <c r="AE646" s="496">
        <v>10.9375</v>
      </c>
      <c r="AF646" s="496">
        <v>12.626648272321855</v>
      </c>
      <c r="AG646" s="496">
        <v>716.95238095238096</v>
      </c>
      <c r="AH646" s="496">
        <v>0</v>
      </c>
      <c r="AI646" s="496">
        <v>85.714285714285694</v>
      </c>
      <c r="AJ646" s="496">
        <v>109.76272079027294</v>
      </c>
      <c r="AK646" s="496">
        <v>49.355103706657779</v>
      </c>
      <c r="AL646" s="496">
        <v>39.59212104337275</v>
      </c>
      <c r="AM646" s="496"/>
      <c r="AN646" s="496">
        <v>99</v>
      </c>
      <c r="AO646" s="496">
        <v>99</v>
      </c>
      <c r="AP646" s="496">
        <v>99</v>
      </c>
      <c r="AQ646" s="496">
        <v>99</v>
      </c>
      <c r="AR646" s="496">
        <v>201.09523809523805</v>
      </c>
      <c r="AS646" s="496">
        <v>33.950840882852169</v>
      </c>
      <c r="AT646" s="496"/>
      <c r="AU646" s="496"/>
    </row>
    <row r="647" spans="1:47">
      <c r="A647" s="496">
        <v>16</v>
      </c>
      <c r="B647" s="496">
        <v>66</v>
      </c>
      <c r="C647" s="496">
        <v>2024</v>
      </c>
      <c r="D647" s="496">
        <v>6</v>
      </c>
      <c r="E647" s="496">
        <v>99</v>
      </c>
      <c r="F647" s="496">
        <v>99</v>
      </c>
      <c r="G647" s="496">
        <v>99</v>
      </c>
      <c r="H647" s="496">
        <v>99</v>
      </c>
      <c r="I647" s="496">
        <v>99</v>
      </c>
      <c r="J647" s="496">
        <v>999</v>
      </c>
      <c r="K647" s="496">
        <v>99</v>
      </c>
      <c r="L647" s="496">
        <v>6</v>
      </c>
      <c r="M647" s="496">
        <v>99</v>
      </c>
      <c r="N647" s="496">
        <v>99</v>
      </c>
      <c r="O647" s="496">
        <v>99</v>
      </c>
      <c r="P647" s="496">
        <v>99</v>
      </c>
      <c r="Q647" s="496">
        <v>9</v>
      </c>
      <c r="R647" s="496">
        <v>14</v>
      </c>
      <c r="S647" s="496">
        <v>6</v>
      </c>
      <c r="T647" s="496">
        <v>7.7857142857142883</v>
      </c>
      <c r="U647" s="496">
        <v>315.1785714285715</v>
      </c>
      <c r="V647" s="496">
        <v>100</v>
      </c>
      <c r="W647" s="496">
        <v>64.285714285714306</v>
      </c>
      <c r="X647" s="496">
        <v>21.428571428571423</v>
      </c>
      <c r="Y647" s="496">
        <v>46.046066662658966</v>
      </c>
      <c r="Z647" s="496">
        <v>0</v>
      </c>
      <c r="AA647" s="496">
        <v>2.2096726140368608</v>
      </c>
      <c r="AB647" s="496"/>
      <c r="AC647" s="496">
        <v>64.84137424190321</v>
      </c>
      <c r="AD647" s="496"/>
      <c r="AE647" s="496">
        <v>15.730337078651679</v>
      </c>
      <c r="AF647" s="496">
        <v>18.880397761308984</v>
      </c>
      <c r="AG647" s="496">
        <v>654.642857142857</v>
      </c>
      <c r="AH647" s="496">
        <v>0</v>
      </c>
      <c r="AI647" s="496">
        <v>78.571428571428555</v>
      </c>
      <c r="AJ647" s="496">
        <v>164.39829993162419</v>
      </c>
      <c r="AK647" s="496">
        <v>55.483589225288164</v>
      </c>
      <c r="AL647" s="496">
        <v>20.841228163380471</v>
      </c>
      <c r="AM647" s="496"/>
      <c r="AN647" s="496">
        <v>99</v>
      </c>
      <c r="AO647" s="496">
        <v>99</v>
      </c>
      <c r="AP647" s="496">
        <v>99</v>
      </c>
      <c r="AQ647" s="496">
        <v>99</v>
      </c>
      <c r="AR647" s="496">
        <v>211.71428571428575</v>
      </c>
      <c r="AS647" s="496">
        <v>33.011410422805142</v>
      </c>
      <c r="AT647" s="496"/>
      <c r="AU647" s="496"/>
    </row>
    <row r="648" spans="1:47">
      <c r="A648" s="496">
        <v>16</v>
      </c>
      <c r="B648" s="496">
        <v>67</v>
      </c>
      <c r="C648" s="496">
        <v>2024</v>
      </c>
      <c r="D648" s="496">
        <v>7</v>
      </c>
      <c r="E648" s="496">
        <v>99</v>
      </c>
      <c r="F648" s="496">
        <v>99</v>
      </c>
      <c r="G648" s="496">
        <v>99</v>
      </c>
      <c r="H648" s="496">
        <v>99</v>
      </c>
      <c r="I648" s="496">
        <v>99</v>
      </c>
      <c r="J648" s="496">
        <v>999</v>
      </c>
      <c r="K648" s="496">
        <v>99</v>
      </c>
      <c r="L648" s="496">
        <v>6</v>
      </c>
      <c r="M648" s="496">
        <v>99</v>
      </c>
      <c r="N648" s="496">
        <v>99</v>
      </c>
      <c r="O648" s="496">
        <v>99</v>
      </c>
      <c r="P648" s="496">
        <v>99</v>
      </c>
      <c r="Q648" s="496">
        <v>4</v>
      </c>
      <c r="R648" s="496">
        <v>9</v>
      </c>
      <c r="S648" s="496">
        <v>6</v>
      </c>
      <c r="T648" s="496">
        <v>8.8888888888888893</v>
      </c>
      <c r="U648" s="496">
        <v>299.16666666666674</v>
      </c>
      <c r="V648" s="496">
        <v>100</v>
      </c>
      <c r="W648" s="496">
        <v>100</v>
      </c>
      <c r="X648" s="496">
        <v>0</v>
      </c>
      <c r="Y648" s="496">
        <v>22.046768470685603</v>
      </c>
      <c r="Z648" s="496">
        <v>0</v>
      </c>
      <c r="AA648" s="496">
        <v>1.6629588385661935</v>
      </c>
      <c r="AB648" s="496"/>
      <c r="AC648" s="496">
        <v>70.633579320871277</v>
      </c>
      <c r="AD648" s="496"/>
      <c r="AE648" s="496">
        <v>20</v>
      </c>
      <c r="AF648" s="496">
        <v>20.791666344913864</v>
      </c>
      <c r="AG648" s="496">
        <v>628</v>
      </c>
      <c r="AH648" s="496">
        <v>0</v>
      </c>
      <c r="AI648" s="496">
        <v>88.8888888888889</v>
      </c>
      <c r="AJ648" s="496">
        <v>45.891175622335055</v>
      </c>
      <c r="AK648" s="496">
        <v>82.800254492428891</v>
      </c>
      <c r="AL648" s="496">
        <v>47.318412768697776</v>
      </c>
      <c r="AM648" s="496"/>
      <c r="AN648" s="496">
        <v>99</v>
      </c>
      <c r="AO648" s="496">
        <v>99</v>
      </c>
      <c r="AP648" s="496">
        <v>99</v>
      </c>
      <c r="AQ648" s="496">
        <v>99</v>
      </c>
      <c r="AR648" s="496">
        <v>206</v>
      </c>
      <c r="AS648" s="496">
        <v>34.171482643023829</v>
      </c>
      <c r="AT648" s="496"/>
      <c r="AU648" s="496"/>
    </row>
    <row r="649" spans="1:47">
      <c r="A649" s="496">
        <v>16</v>
      </c>
      <c r="B649" s="496">
        <v>68</v>
      </c>
      <c r="C649" s="496">
        <v>2024</v>
      </c>
      <c r="D649" s="496">
        <v>8</v>
      </c>
      <c r="E649" s="496">
        <v>99</v>
      </c>
      <c r="F649" s="496">
        <v>99</v>
      </c>
      <c r="G649" s="496">
        <v>99</v>
      </c>
      <c r="H649" s="496">
        <v>99</v>
      </c>
      <c r="I649" s="496">
        <v>99</v>
      </c>
      <c r="J649" s="496">
        <v>999</v>
      </c>
      <c r="K649" s="496">
        <v>99</v>
      </c>
      <c r="L649" s="496">
        <v>6</v>
      </c>
      <c r="M649" s="496">
        <v>99</v>
      </c>
      <c r="N649" s="496">
        <v>99</v>
      </c>
      <c r="O649" s="496">
        <v>99</v>
      </c>
      <c r="P649" s="496">
        <v>99</v>
      </c>
      <c r="Q649" s="496">
        <v>4</v>
      </c>
      <c r="R649" s="496">
        <v>6</v>
      </c>
      <c r="S649" s="496">
        <v>6</v>
      </c>
      <c r="T649" s="496">
        <v>7.8333333333333313</v>
      </c>
      <c r="U649" s="496">
        <v>304.91666666666674</v>
      </c>
      <c r="V649" s="496">
        <v>100</v>
      </c>
      <c r="W649" s="496">
        <v>66.666666666666686</v>
      </c>
      <c r="X649" s="496">
        <v>16.666666666666671</v>
      </c>
      <c r="Y649" s="496">
        <v>52.051750424190608</v>
      </c>
      <c r="Z649" s="496">
        <v>0</v>
      </c>
      <c r="AA649" s="496">
        <v>2.1921577396609861</v>
      </c>
      <c r="AB649" s="496"/>
      <c r="AC649" s="496">
        <v>9.5549852363742893</v>
      </c>
      <c r="AD649" s="496"/>
      <c r="AE649" s="496">
        <v>3.6585365853658542</v>
      </c>
      <c r="AF649" s="496">
        <v>4.4067665967332852</v>
      </c>
      <c r="AG649" s="496">
        <v>768.66666666666652</v>
      </c>
      <c r="AH649" s="496">
        <v>0</v>
      </c>
      <c r="AI649" s="496">
        <v>100</v>
      </c>
      <c r="AJ649" s="496">
        <v>218.69435800272103</v>
      </c>
      <c r="AK649" s="496">
        <v>17.923771120609956</v>
      </c>
      <c r="AL649" s="496">
        <v>25.053811428835328</v>
      </c>
      <c r="AM649" s="496"/>
      <c r="AN649" s="496">
        <v>99</v>
      </c>
      <c r="AO649" s="496">
        <v>99</v>
      </c>
      <c r="AP649" s="496">
        <v>99</v>
      </c>
      <c r="AQ649" s="496">
        <v>99</v>
      </c>
      <c r="AR649" s="496">
        <v>208.83333333333337</v>
      </c>
      <c r="AS649" s="496">
        <v>33.217826492963894</v>
      </c>
      <c r="AT649" s="496"/>
      <c r="AU649" s="496"/>
    </row>
    <row r="650" spans="1:47">
      <c r="A650" s="496">
        <v>16</v>
      </c>
      <c r="B650" s="496">
        <v>69</v>
      </c>
      <c r="C650" s="496">
        <v>2024</v>
      </c>
      <c r="D650" s="496">
        <v>9</v>
      </c>
      <c r="E650" s="496">
        <v>99</v>
      </c>
      <c r="F650" s="496">
        <v>99</v>
      </c>
      <c r="G650" s="496">
        <v>99</v>
      </c>
      <c r="H650" s="496">
        <v>99</v>
      </c>
      <c r="I650" s="496">
        <v>99</v>
      </c>
      <c r="J650" s="496">
        <v>999</v>
      </c>
      <c r="K650" s="496">
        <v>99</v>
      </c>
      <c r="L650" s="496">
        <v>6</v>
      </c>
      <c r="M650" s="496">
        <v>99</v>
      </c>
      <c r="N650" s="496">
        <v>99</v>
      </c>
      <c r="O650" s="496">
        <v>99</v>
      </c>
      <c r="P650" s="496">
        <v>99</v>
      </c>
      <c r="Q650" s="496">
        <v>11</v>
      </c>
      <c r="R650" s="496">
        <v>17</v>
      </c>
      <c r="S650" s="496">
        <v>6</v>
      </c>
      <c r="T650" s="496">
        <v>6.2352941176470589</v>
      </c>
      <c r="U650" s="496">
        <v>275.54117647058831</v>
      </c>
      <c r="V650" s="496">
        <v>100</v>
      </c>
      <c r="W650" s="496">
        <v>35.294117647058826</v>
      </c>
      <c r="X650" s="496">
        <v>0</v>
      </c>
      <c r="Y650" s="496">
        <v>34.745495837142343</v>
      </c>
      <c r="Z650" s="496">
        <v>0</v>
      </c>
      <c r="AA650" s="496">
        <v>1.7666655785507299</v>
      </c>
      <c r="AB650" s="496"/>
      <c r="AC650" s="496">
        <v>-18.031687970629807</v>
      </c>
      <c r="AD650" s="496"/>
      <c r="AE650" s="496">
        <v>7.7981651376146788</v>
      </c>
      <c r="AF650" s="496">
        <v>8.6871856500645404</v>
      </c>
      <c r="AG650" s="496">
        <v>661.52941176470597</v>
      </c>
      <c r="AH650" s="496">
        <v>0</v>
      </c>
      <c r="AI650" s="496">
        <v>100</v>
      </c>
      <c r="AJ650" s="496">
        <v>179.38985401405338</v>
      </c>
      <c r="AK650" s="496">
        <v>-44.42620440432421</v>
      </c>
      <c r="AL650" s="496">
        <v>51.003148880753919</v>
      </c>
      <c r="AM650" s="496"/>
      <c r="AN650" s="496">
        <v>99</v>
      </c>
      <c r="AO650" s="496">
        <v>99</v>
      </c>
      <c r="AP650" s="496">
        <v>99</v>
      </c>
      <c r="AQ650" s="496">
        <v>99</v>
      </c>
      <c r="AR650" s="496">
        <v>203.29411764705881</v>
      </c>
      <c r="AS650" s="496">
        <v>32.74956167011743</v>
      </c>
      <c r="AT650" s="496"/>
      <c r="AU650" s="496"/>
    </row>
    <row r="651" spans="1:47">
      <c r="A651" s="496">
        <v>16</v>
      </c>
      <c r="B651" s="496">
        <v>70</v>
      </c>
      <c r="C651" s="496">
        <v>2024</v>
      </c>
      <c r="D651" s="496">
        <v>10</v>
      </c>
      <c r="E651" s="496">
        <v>99</v>
      </c>
      <c r="F651" s="496">
        <v>99</v>
      </c>
      <c r="G651" s="496">
        <v>99</v>
      </c>
      <c r="H651" s="496">
        <v>99</v>
      </c>
      <c r="I651" s="496">
        <v>99</v>
      </c>
      <c r="J651" s="496">
        <v>999</v>
      </c>
      <c r="K651" s="496">
        <v>99</v>
      </c>
      <c r="L651" s="496">
        <v>6</v>
      </c>
      <c r="M651" s="496">
        <v>99</v>
      </c>
      <c r="N651" s="496">
        <v>99</v>
      </c>
      <c r="O651" s="496">
        <v>99</v>
      </c>
      <c r="P651" s="496">
        <v>99</v>
      </c>
      <c r="Q651" s="496">
        <v>8</v>
      </c>
      <c r="R651" s="496">
        <v>11</v>
      </c>
      <c r="S651" s="496">
        <v>6</v>
      </c>
      <c r="T651" s="496">
        <v>7.8181818181818192</v>
      </c>
      <c r="U651" s="496">
        <v>242.8636363636364</v>
      </c>
      <c r="V651" s="496">
        <v>100</v>
      </c>
      <c r="W651" s="496">
        <v>72.727272727272734</v>
      </c>
      <c r="X651" s="496">
        <v>9.0909090909090917</v>
      </c>
      <c r="Y651" s="496">
        <v>70.354004508721644</v>
      </c>
      <c r="Z651" s="496">
        <v>0</v>
      </c>
      <c r="AA651" s="496">
        <v>2.1666136886932694</v>
      </c>
      <c r="AB651" s="496"/>
      <c r="AC651" s="496">
        <v>50.838689394555722</v>
      </c>
      <c r="AD651" s="496"/>
      <c r="AE651" s="496">
        <v>4.1825095057034209</v>
      </c>
      <c r="AF651" s="496">
        <v>4.3753265321831778</v>
      </c>
      <c r="AG651" s="496">
        <v>586</v>
      </c>
      <c r="AH651" s="496">
        <v>0</v>
      </c>
      <c r="AI651" s="496">
        <v>100</v>
      </c>
      <c r="AJ651" s="496">
        <v>102.34345029449524</v>
      </c>
      <c r="AK651" s="496">
        <v>15.45232122293582</v>
      </c>
      <c r="AL651" s="496">
        <v>37.923421293242406</v>
      </c>
      <c r="AM651" s="496"/>
      <c r="AN651" s="496">
        <v>99</v>
      </c>
      <c r="AO651" s="496">
        <v>99</v>
      </c>
      <c r="AP651" s="496">
        <v>99</v>
      </c>
      <c r="AQ651" s="496">
        <v>99</v>
      </c>
      <c r="AR651" s="496">
        <v>190.54545454545453</v>
      </c>
      <c r="AS651" s="496">
        <v>34.140363282625792</v>
      </c>
      <c r="AT651" s="496"/>
      <c r="AU651" s="496"/>
    </row>
    <row r="652" spans="1:47">
      <c r="A652" s="496">
        <v>16</v>
      </c>
      <c r="B652" s="496">
        <v>71</v>
      </c>
      <c r="C652" s="496">
        <v>2024</v>
      </c>
      <c r="D652" s="496">
        <v>11</v>
      </c>
      <c r="E652" s="496">
        <v>99</v>
      </c>
      <c r="F652" s="496">
        <v>99</v>
      </c>
      <c r="G652" s="496">
        <v>99</v>
      </c>
      <c r="H652" s="496">
        <v>99</v>
      </c>
      <c r="I652" s="496">
        <v>99</v>
      </c>
      <c r="J652" s="496">
        <v>999</v>
      </c>
      <c r="K652" s="496">
        <v>99</v>
      </c>
      <c r="L652" s="496">
        <v>6</v>
      </c>
      <c r="M652" s="496">
        <v>99</v>
      </c>
      <c r="N652" s="496">
        <v>99</v>
      </c>
      <c r="O652" s="496">
        <v>99</v>
      </c>
      <c r="P652" s="496">
        <v>99</v>
      </c>
      <c r="Q652" s="496">
        <v>14</v>
      </c>
      <c r="R652" s="496">
        <v>39</v>
      </c>
      <c r="S652" s="496">
        <v>6</v>
      </c>
      <c r="T652" s="496">
        <v>7.6923076923076898</v>
      </c>
      <c r="U652" s="496">
        <v>289.21538461538472</v>
      </c>
      <c r="V652" s="496">
        <v>100</v>
      </c>
      <c r="W652" s="496">
        <v>71.79487179487181</v>
      </c>
      <c r="X652" s="496">
        <v>5.1282051282051277</v>
      </c>
      <c r="Y652" s="496">
        <v>45.178191576056179</v>
      </c>
      <c r="Z652" s="496">
        <v>0</v>
      </c>
      <c r="AA652" s="496">
        <v>1.3803352649943359</v>
      </c>
      <c r="AB652" s="496"/>
      <c r="AC652" s="496">
        <v>40.984844634531321</v>
      </c>
      <c r="AD652" s="496"/>
      <c r="AE652" s="496">
        <v>14.716981132075473</v>
      </c>
      <c r="AF652" s="496">
        <v>17.38737683286266</v>
      </c>
      <c r="AG652" s="496">
        <v>622.9487179487179</v>
      </c>
      <c r="AH652" s="496">
        <v>0</v>
      </c>
      <c r="AI652" s="496">
        <v>94.871794871794876</v>
      </c>
      <c r="AJ652" s="496">
        <v>69.63934517061675</v>
      </c>
      <c r="AK652" s="496">
        <v>31.924457340622048</v>
      </c>
      <c r="AL652" s="496">
        <v>18.762426147373535</v>
      </c>
      <c r="AM652" s="496"/>
      <c r="AN652" s="496">
        <v>99</v>
      </c>
      <c r="AO652" s="496">
        <v>99</v>
      </c>
      <c r="AP652" s="496">
        <v>99</v>
      </c>
      <c r="AQ652" s="496">
        <v>99</v>
      </c>
      <c r="AR652" s="496">
        <v>205.51282051282047</v>
      </c>
      <c r="AS652" s="496">
        <v>33.130193779217045</v>
      </c>
      <c r="AT652" s="496"/>
      <c r="AU652" s="496"/>
    </row>
    <row r="653" spans="1:47">
      <c r="A653" s="496">
        <v>16</v>
      </c>
      <c r="B653" s="496">
        <v>72</v>
      </c>
      <c r="C653" s="496">
        <v>2024</v>
      </c>
      <c r="D653" s="496">
        <v>12</v>
      </c>
      <c r="E653" s="496">
        <v>99</v>
      </c>
      <c r="F653" s="496">
        <v>99</v>
      </c>
      <c r="G653" s="496">
        <v>99</v>
      </c>
      <c r="H653" s="496">
        <v>99</v>
      </c>
      <c r="I653" s="496">
        <v>99</v>
      </c>
      <c r="J653" s="496">
        <v>999</v>
      </c>
      <c r="K653" s="496">
        <v>99</v>
      </c>
      <c r="L653" s="496">
        <v>6</v>
      </c>
      <c r="M653" s="496">
        <v>99</v>
      </c>
      <c r="N653" s="496">
        <v>99</v>
      </c>
      <c r="O653" s="496">
        <v>99</v>
      </c>
      <c r="P653" s="496">
        <v>99</v>
      </c>
      <c r="Q653" s="496">
        <v>7</v>
      </c>
      <c r="R653" s="496">
        <v>7</v>
      </c>
      <c r="S653" s="496">
        <v>6</v>
      </c>
      <c r="T653" s="496">
        <v>8.2857142857142883</v>
      </c>
      <c r="U653" s="496">
        <v>306.0428571428572</v>
      </c>
      <c r="V653" s="496">
        <v>100</v>
      </c>
      <c r="W653" s="496">
        <v>100</v>
      </c>
      <c r="X653" s="496">
        <v>28.571428571428577</v>
      </c>
      <c r="Y653" s="496">
        <v>63.022532413706905</v>
      </c>
      <c r="Z653" s="496">
        <v>0</v>
      </c>
      <c r="AA653" s="496">
        <v>1.3850513878332349</v>
      </c>
      <c r="AB653" s="496"/>
      <c r="AC653" s="496">
        <v>14.257047709309973</v>
      </c>
      <c r="AD653" s="496"/>
      <c r="AE653" s="496">
        <v>16.279069767441861</v>
      </c>
      <c r="AF653" s="496">
        <v>20.468551446069764</v>
      </c>
      <c r="AG653" s="496">
        <v>693.71428571428555</v>
      </c>
      <c r="AH653" s="496">
        <v>0</v>
      </c>
      <c r="AI653" s="496">
        <v>100</v>
      </c>
      <c r="AJ653" s="496">
        <v>223.40911497309443</v>
      </c>
      <c r="AK653" s="496">
        <v>86.740006439610525</v>
      </c>
      <c r="AL653" s="496">
        <v>-10.268943340742874</v>
      </c>
      <c r="AM653" s="496"/>
      <c r="AN653" s="496">
        <v>99</v>
      </c>
      <c r="AO653" s="496">
        <v>99</v>
      </c>
      <c r="AP653" s="496">
        <v>99</v>
      </c>
      <c r="AQ653" s="496">
        <v>99</v>
      </c>
      <c r="AR653" s="496">
        <v>208.8571428571428</v>
      </c>
      <c r="AS653" s="496">
        <v>33.135593429430955</v>
      </c>
      <c r="AT653" s="496"/>
      <c r="AU653" s="496"/>
    </row>
    <row r="654" spans="1:47">
      <c r="A654" s="496">
        <v>16</v>
      </c>
      <c r="B654" s="496">
        <v>73</v>
      </c>
      <c r="C654" s="496">
        <v>2024</v>
      </c>
      <c r="D654" s="496">
        <v>1</v>
      </c>
      <c r="E654" s="496">
        <v>99</v>
      </c>
      <c r="F654" s="496">
        <v>99</v>
      </c>
      <c r="G654" s="496">
        <v>99</v>
      </c>
      <c r="H654" s="496">
        <v>99</v>
      </c>
      <c r="I654" s="496">
        <v>99</v>
      </c>
      <c r="J654" s="496">
        <v>999</v>
      </c>
      <c r="K654" s="496">
        <v>99</v>
      </c>
      <c r="L654" s="496">
        <v>7</v>
      </c>
      <c r="M654" s="496">
        <v>99</v>
      </c>
      <c r="N654" s="496">
        <v>99</v>
      </c>
      <c r="O654" s="496">
        <v>99</v>
      </c>
      <c r="P654" s="496">
        <v>99</v>
      </c>
      <c r="Q654" s="496">
        <v>1</v>
      </c>
      <c r="R654" s="496">
        <v>2</v>
      </c>
      <c r="S654" s="496">
        <v>7</v>
      </c>
      <c r="T654" s="496">
        <v>9</v>
      </c>
      <c r="U654" s="496">
        <v>334.1</v>
      </c>
      <c r="V654" s="496">
        <v>100</v>
      </c>
      <c r="W654" s="496">
        <v>100</v>
      </c>
      <c r="X654" s="496">
        <v>0</v>
      </c>
      <c r="Y654" s="496">
        <v>9.6999999999998217</v>
      </c>
      <c r="Z654" s="496">
        <v>0</v>
      </c>
      <c r="AA654" s="496">
        <v>1</v>
      </c>
      <c r="AB654" s="496"/>
      <c r="AC654" s="496">
        <v>100.00000000000468</v>
      </c>
      <c r="AD654" s="496"/>
      <c r="AE654" s="496">
        <v>2.7027027027027031</v>
      </c>
      <c r="AF654" s="496">
        <v>3.3604739465200839</v>
      </c>
      <c r="AG654" s="496">
        <v>605.5</v>
      </c>
      <c r="AH654" s="496">
        <v>0</v>
      </c>
      <c r="AI654" s="496">
        <v>100</v>
      </c>
      <c r="AJ654" s="496">
        <v>11.5</v>
      </c>
      <c r="AK654" s="496">
        <v>-100.00000000001752</v>
      </c>
      <c r="AL654" s="496">
        <v>-100</v>
      </c>
      <c r="AM654" s="496"/>
      <c r="AN654" s="496">
        <v>99</v>
      </c>
      <c r="AO654" s="496">
        <v>99</v>
      </c>
      <c r="AP654" s="496">
        <v>99</v>
      </c>
      <c r="AQ654" s="496">
        <v>99</v>
      </c>
      <c r="AR654" s="496">
        <v>211.5</v>
      </c>
      <c r="AS654" s="496">
        <v>35.295410585265223</v>
      </c>
      <c r="AT654" s="496"/>
      <c r="AU654" s="496"/>
    </row>
    <row r="655" spans="1:47">
      <c r="A655" s="496">
        <v>16</v>
      </c>
      <c r="B655" s="496">
        <v>74</v>
      </c>
      <c r="C655" s="496">
        <v>2024</v>
      </c>
      <c r="D655" s="496">
        <v>2</v>
      </c>
      <c r="E655" s="496">
        <v>99</v>
      </c>
      <c r="F655" s="496">
        <v>99</v>
      </c>
      <c r="G655" s="496">
        <v>99</v>
      </c>
      <c r="H655" s="496">
        <v>99</v>
      </c>
      <c r="I655" s="496">
        <v>99</v>
      </c>
      <c r="J655" s="496">
        <v>999</v>
      </c>
      <c r="K655" s="496">
        <v>99</v>
      </c>
      <c r="L655" s="496">
        <v>7</v>
      </c>
      <c r="M655" s="496">
        <v>99</v>
      </c>
      <c r="N655" s="496">
        <v>99</v>
      </c>
      <c r="O655" s="496">
        <v>99</v>
      </c>
      <c r="P655" s="496">
        <v>99</v>
      </c>
      <c r="Q655" s="496">
        <v>1</v>
      </c>
      <c r="R655" s="496">
        <v>1</v>
      </c>
      <c r="S655" s="496">
        <v>7</v>
      </c>
      <c r="T655" s="496">
        <v>5</v>
      </c>
      <c r="U655" s="496">
        <v>265.60000000000002</v>
      </c>
      <c r="V655" s="496">
        <v>100</v>
      </c>
      <c r="W655" s="496">
        <v>0</v>
      </c>
      <c r="X655" s="496">
        <v>0</v>
      </c>
      <c r="Y655" s="496">
        <v>0</v>
      </c>
      <c r="Z655" s="496">
        <v>0</v>
      </c>
      <c r="AA655" s="496">
        <v>0</v>
      </c>
      <c r="AB655" s="496"/>
      <c r="AC655" s="496"/>
      <c r="AD655" s="496"/>
      <c r="AE655" s="496">
        <v>1.9230769230769225</v>
      </c>
      <c r="AF655" s="496">
        <v>2.1230845476854703</v>
      </c>
      <c r="AG655" s="496">
        <v>672</v>
      </c>
      <c r="AH655" s="496">
        <v>0</v>
      </c>
      <c r="AI655" s="496">
        <v>100</v>
      </c>
      <c r="AJ655" s="496">
        <v>0</v>
      </c>
      <c r="AK655" s="496"/>
      <c r="AL655" s="496"/>
      <c r="AM655" s="496"/>
      <c r="AN655" s="496">
        <v>99</v>
      </c>
      <c r="AO655" s="496">
        <v>99</v>
      </c>
      <c r="AP655" s="496">
        <v>99</v>
      </c>
      <c r="AQ655" s="496">
        <v>99</v>
      </c>
      <c r="AR655" s="496">
        <v>193</v>
      </c>
      <c r="AS655" s="496">
        <v>37.000680339577215</v>
      </c>
      <c r="AT655" s="496"/>
      <c r="AU655" s="496"/>
    </row>
    <row r="656" spans="1:47">
      <c r="A656" s="496">
        <v>16</v>
      </c>
      <c r="B656" s="496">
        <v>75</v>
      </c>
      <c r="C656" s="496">
        <v>2024</v>
      </c>
      <c r="D656" s="496">
        <v>3</v>
      </c>
      <c r="E656" s="496">
        <v>99</v>
      </c>
      <c r="F656" s="496">
        <v>99</v>
      </c>
      <c r="G656" s="496">
        <v>99</v>
      </c>
      <c r="H656" s="496">
        <v>99</v>
      </c>
      <c r="I656" s="496">
        <v>99</v>
      </c>
      <c r="J656" s="496">
        <v>999</v>
      </c>
      <c r="K656" s="496">
        <v>99</v>
      </c>
      <c r="L656" s="496">
        <v>7</v>
      </c>
      <c r="M656" s="496">
        <v>99</v>
      </c>
      <c r="N656" s="496">
        <v>99</v>
      </c>
      <c r="O656" s="496">
        <v>99</v>
      </c>
      <c r="P656" s="496">
        <v>99</v>
      </c>
      <c r="Q656" s="496">
        <v>3</v>
      </c>
      <c r="R656" s="496">
        <v>7</v>
      </c>
      <c r="S656" s="496">
        <v>7</v>
      </c>
      <c r="T656" s="496">
        <v>8.1428571428571388</v>
      </c>
      <c r="U656" s="496">
        <v>306.97142857142859</v>
      </c>
      <c r="V656" s="496">
        <v>100</v>
      </c>
      <c r="W656" s="496">
        <v>71.428571428571445</v>
      </c>
      <c r="X656" s="496">
        <v>28.571428571428577</v>
      </c>
      <c r="Y656" s="496">
        <v>51.69282111765655</v>
      </c>
      <c r="Z656" s="496">
        <v>0</v>
      </c>
      <c r="AA656" s="496">
        <v>1.8070158058105064</v>
      </c>
      <c r="AB656" s="496"/>
      <c r="AC656" s="496">
        <v>93.769441400116762</v>
      </c>
      <c r="AD656" s="496"/>
      <c r="AE656" s="496">
        <v>10.144927536231885</v>
      </c>
      <c r="AF656" s="496">
        <v>14.178538201157352</v>
      </c>
      <c r="AG656" s="496">
        <v>598.28571428571445</v>
      </c>
      <c r="AH656" s="496">
        <v>0</v>
      </c>
      <c r="AI656" s="496">
        <v>100</v>
      </c>
      <c r="AJ656" s="496">
        <v>142.97823439322511</v>
      </c>
      <c r="AK656" s="496">
        <v>89.254073853415306</v>
      </c>
      <c r="AL656" s="496">
        <v>92.821132986576558</v>
      </c>
      <c r="AM656" s="496"/>
      <c r="AN656" s="496">
        <v>99</v>
      </c>
      <c r="AO656" s="496">
        <v>99</v>
      </c>
      <c r="AP656" s="496">
        <v>99</v>
      </c>
      <c r="AQ656" s="496">
        <v>99</v>
      </c>
      <c r="AR656" s="496">
        <v>203.71428571428575</v>
      </c>
      <c r="AS656" s="496">
        <v>36.129896554663183</v>
      </c>
      <c r="AT656" s="496"/>
      <c r="AU656" s="496"/>
    </row>
    <row r="657" spans="1:47">
      <c r="A657" s="496">
        <v>16</v>
      </c>
      <c r="B657" s="496">
        <v>76</v>
      </c>
      <c r="C657" s="496">
        <v>2024</v>
      </c>
      <c r="D657" s="496">
        <v>4</v>
      </c>
      <c r="E657" s="496">
        <v>99</v>
      </c>
      <c r="F657" s="496">
        <v>99</v>
      </c>
      <c r="G657" s="496">
        <v>99</v>
      </c>
      <c r="H657" s="496">
        <v>99</v>
      </c>
      <c r="I657" s="496">
        <v>99</v>
      </c>
      <c r="J657" s="496">
        <v>999</v>
      </c>
      <c r="K657" s="496">
        <v>99</v>
      </c>
      <c r="L657" s="496">
        <v>7</v>
      </c>
      <c r="M657" s="496">
        <v>99</v>
      </c>
      <c r="N657" s="496">
        <v>99</v>
      </c>
      <c r="O657" s="496">
        <v>99</v>
      </c>
      <c r="P657" s="496">
        <v>99</v>
      </c>
      <c r="Q657" s="496">
        <v>3</v>
      </c>
      <c r="R657" s="496">
        <v>4</v>
      </c>
      <c r="S657" s="496">
        <v>7</v>
      </c>
      <c r="T657" s="496">
        <v>8.25</v>
      </c>
      <c r="U657" s="496">
        <v>346.02499999999998</v>
      </c>
      <c r="V657" s="496">
        <v>100</v>
      </c>
      <c r="W657" s="496">
        <v>75</v>
      </c>
      <c r="X657" s="496">
        <v>50</v>
      </c>
      <c r="Y657" s="496">
        <v>114.20552471312421</v>
      </c>
      <c r="Z657" s="496">
        <v>0</v>
      </c>
      <c r="AA657" s="496">
        <v>2.7726341266023558</v>
      </c>
      <c r="AB657" s="496"/>
      <c r="AC657" s="496">
        <v>75.862512990276301</v>
      </c>
      <c r="AD657" s="496"/>
      <c r="AE657" s="496">
        <v>2.7027027027027031</v>
      </c>
      <c r="AF657" s="496">
        <v>3.526468257709134</v>
      </c>
      <c r="AG657" s="496">
        <v>540</v>
      </c>
      <c r="AH657" s="496">
        <v>0</v>
      </c>
      <c r="AI657" s="496">
        <v>100</v>
      </c>
      <c r="AJ657" s="496">
        <v>138.02898246382895</v>
      </c>
      <c r="AK657" s="496">
        <v>98.262953190667901</v>
      </c>
      <c r="AL657" s="496">
        <v>63.364920179470786</v>
      </c>
      <c r="AM657" s="496"/>
      <c r="AN657" s="496">
        <v>99</v>
      </c>
      <c r="AO657" s="496">
        <v>99</v>
      </c>
      <c r="AP657" s="496">
        <v>99</v>
      </c>
      <c r="AQ657" s="496">
        <v>99</v>
      </c>
      <c r="AR657" s="496">
        <v>211.75</v>
      </c>
      <c r="AS657" s="496">
        <v>35.208527366124805</v>
      </c>
      <c r="AT657" s="496"/>
      <c r="AU657" s="496"/>
    </row>
    <row r="658" spans="1:47">
      <c r="A658" s="496">
        <v>16</v>
      </c>
      <c r="B658" s="496">
        <v>77</v>
      </c>
      <c r="C658" s="496">
        <v>2024</v>
      </c>
      <c r="D658" s="496">
        <v>5</v>
      </c>
      <c r="E658" s="496">
        <v>99</v>
      </c>
      <c r="F658" s="496">
        <v>99</v>
      </c>
      <c r="G658" s="496">
        <v>99</v>
      </c>
      <c r="H658" s="496">
        <v>99</v>
      </c>
      <c r="I658" s="496">
        <v>99</v>
      </c>
      <c r="J658" s="496">
        <v>999</v>
      </c>
      <c r="K658" s="496">
        <v>99</v>
      </c>
      <c r="L658" s="496">
        <v>7</v>
      </c>
      <c r="M658" s="496">
        <v>99</v>
      </c>
      <c r="N658" s="496">
        <v>99</v>
      </c>
      <c r="O658" s="496">
        <v>99</v>
      </c>
      <c r="P658" s="496">
        <v>99</v>
      </c>
      <c r="Q658" s="496">
        <v>4</v>
      </c>
      <c r="R658" s="496">
        <v>6</v>
      </c>
      <c r="S658" s="496">
        <v>7</v>
      </c>
      <c r="T658" s="496">
        <v>8.6666666666666643</v>
      </c>
      <c r="U658" s="496">
        <v>298.83333333333326</v>
      </c>
      <c r="V658" s="496">
        <v>100</v>
      </c>
      <c r="W658" s="496">
        <v>100</v>
      </c>
      <c r="X658" s="496">
        <v>0</v>
      </c>
      <c r="Y658" s="496">
        <v>36.905088477818246</v>
      </c>
      <c r="Z658" s="496">
        <v>0</v>
      </c>
      <c r="AA658" s="496">
        <v>0.4714045207910384</v>
      </c>
      <c r="AB658" s="496"/>
      <c r="AC658" s="496">
        <v>-23.982112610760904</v>
      </c>
      <c r="AD658" s="496"/>
      <c r="AE658" s="496">
        <v>3.125</v>
      </c>
      <c r="AF658" s="496">
        <v>3.8350070048231686</v>
      </c>
      <c r="AG658" s="496">
        <v>662</v>
      </c>
      <c r="AH658" s="496">
        <v>0</v>
      </c>
      <c r="AI658" s="496">
        <v>100</v>
      </c>
      <c r="AJ658" s="496">
        <v>77.625167740022746</v>
      </c>
      <c r="AK658" s="496">
        <v>-59.725694298076498</v>
      </c>
      <c r="AL658" s="496">
        <v>64.675649568173739</v>
      </c>
      <c r="AM658" s="496"/>
      <c r="AN658" s="496">
        <v>99</v>
      </c>
      <c r="AO658" s="496">
        <v>99</v>
      </c>
      <c r="AP658" s="496">
        <v>99</v>
      </c>
      <c r="AQ658" s="496">
        <v>99</v>
      </c>
      <c r="AR658" s="496">
        <v>200</v>
      </c>
      <c r="AS658" s="496">
        <v>37.203939710654772</v>
      </c>
      <c r="AT658" s="496"/>
      <c r="AU658" s="496"/>
    </row>
    <row r="659" spans="1:47">
      <c r="A659" s="496">
        <v>16</v>
      </c>
      <c r="B659" s="496">
        <v>78</v>
      </c>
      <c r="C659" s="496">
        <v>2024</v>
      </c>
      <c r="D659" s="496">
        <v>6</v>
      </c>
      <c r="E659" s="496">
        <v>99</v>
      </c>
      <c r="F659" s="496">
        <v>99</v>
      </c>
      <c r="G659" s="496">
        <v>99</v>
      </c>
      <c r="H659" s="496">
        <v>99</v>
      </c>
      <c r="I659" s="496">
        <v>99</v>
      </c>
      <c r="J659" s="496">
        <v>999</v>
      </c>
      <c r="K659" s="496">
        <v>99</v>
      </c>
      <c r="L659" s="496">
        <v>7</v>
      </c>
      <c r="M659" s="496">
        <v>99</v>
      </c>
      <c r="N659" s="496">
        <v>99</v>
      </c>
      <c r="O659" s="496">
        <v>99</v>
      </c>
      <c r="P659" s="496">
        <v>99</v>
      </c>
      <c r="Q659" s="496">
        <v>3</v>
      </c>
      <c r="R659" s="496">
        <v>3</v>
      </c>
      <c r="S659" s="496">
        <v>7</v>
      </c>
      <c r="T659" s="496">
        <v>9.3333333333333357</v>
      </c>
      <c r="U659" s="496">
        <v>365.7999999999999</v>
      </c>
      <c r="V659" s="496">
        <v>100</v>
      </c>
      <c r="W659" s="496">
        <v>100</v>
      </c>
      <c r="X659" s="496">
        <v>66.666666666666686</v>
      </c>
      <c r="Y659" s="496">
        <v>91.231171573463357</v>
      </c>
      <c r="Z659" s="496">
        <v>0</v>
      </c>
      <c r="AA659" s="496">
        <v>2.624669291337268</v>
      </c>
      <c r="AB659" s="496"/>
      <c r="AC659" s="496">
        <v>90.02513144850731</v>
      </c>
      <c r="AD659" s="496"/>
      <c r="AE659" s="496">
        <v>3.3707865168539315</v>
      </c>
      <c r="AF659" s="496">
        <v>4.6956030602290042</v>
      </c>
      <c r="AG659" s="496">
        <v>606.66666666666652</v>
      </c>
      <c r="AH659" s="496">
        <v>0</v>
      </c>
      <c r="AI659" s="496">
        <v>100</v>
      </c>
      <c r="AJ659" s="496">
        <v>100.88056744928129</v>
      </c>
      <c r="AK659" s="496">
        <v>90.450840366575804</v>
      </c>
      <c r="AL659" s="496">
        <v>62.861855709370801</v>
      </c>
      <c r="AM659" s="496"/>
      <c r="AN659" s="496">
        <v>99</v>
      </c>
      <c r="AO659" s="496">
        <v>99</v>
      </c>
      <c r="AP659" s="496">
        <v>99</v>
      </c>
      <c r="AQ659" s="496">
        <v>99</v>
      </c>
      <c r="AR659" s="496">
        <v>216</v>
      </c>
      <c r="AS659" s="496">
        <v>35.435736571394806</v>
      </c>
      <c r="AT659" s="496"/>
      <c r="AU659" s="496"/>
    </row>
    <row r="660" spans="1:47">
      <c r="A660" s="496">
        <v>16</v>
      </c>
      <c r="B660" s="496">
        <v>79</v>
      </c>
      <c r="C660" s="496">
        <v>2024</v>
      </c>
      <c r="D660" s="496">
        <v>7</v>
      </c>
      <c r="E660" s="496">
        <v>99</v>
      </c>
      <c r="F660" s="496">
        <v>99</v>
      </c>
      <c r="G660" s="496">
        <v>99</v>
      </c>
      <c r="H660" s="496">
        <v>99</v>
      </c>
      <c r="I660" s="496">
        <v>99</v>
      </c>
      <c r="J660" s="496">
        <v>999</v>
      </c>
      <c r="K660" s="496">
        <v>99</v>
      </c>
      <c r="L660" s="496">
        <v>7</v>
      </c>
      <c r="M660" s="496">
        <v>99</v>
      </c>
      <c r="N660" s="496">
        <v>99</v>
      </c>
      <c r="O660" s="496">
        <v>99</v>
      </c>
      <c r="P660" s="496">
        <v>99</v>
      </c>
      <c r="Q660" s="496">
        <v>1</v>
      </c>
      <c r="R660" s="496">
        <v>1</v>
      </c>
      <c r="S660" s="496">
        <v>7</v>
      </c>
      <c r="T660" s="496">
        <v>10</v>
      </c>
      <c r="U660" s="496">
        <v>337.8</v>
      </c>
      <c r="V660" s="496">
        <v>100</v>
      </c>
      <c r="W660" s="496">
        <v>100</v>
      </c>
      <c r="X660" s="496">
        <v>0</v>
      </c>
      <c r="Y660" s="496">
        <v>0</v>
      </c>
      <c r="Z660" s="496">
        <v>0</v>
      </c>
      <c r="AA660" s="496">
        <v>0</v>
      </c>
      <c r="AB660" s="496"/>
      <c r="AC660" s="496"/>
      <c r="AD660" s="496"/>
      <c r="AE660" s="496">
        <v>2.2222222222222223</v>
      </c>
      <c r="AF660" s="496">
        <v>2.6085143514621736</v>
      </c>
      <c r="AG660" s="496">
        <v>649</v>
      </c>
      <c r="AH660" s="496">
        <v>0</v>
      </c>
      <c r="AI660" s="496">
        <v>100</v>
      </c>
      <c r="AJ660" s="496">
        <v>0</v>
      </c>
      <c r="AK660" s="496"/>
      <c r="AL660" s="496"/>
      <c r="AM660" s="496"/>
      <c r="AN660" s="496">
        <v>99</v>
      </c>
      <c r="AO660" s="496">
        <v>99</v>
      </c>
      <c r="AP660" s="496">
        <v>99</v>
      </c>
      <c r="AQ660" s="496">
        <v>99</v>
      </c>
      <c r="AR660" s="496">
        <v>207</v>
      </c>
      <c r="AS660" s="496">
        <v>38.107079314473935</v>
      </c>
      <c r="AT660" s="496"/>
      <c r="AU660" s="496"/>
    </row>
    <row r="661" spans="1:47">
      <c r="A661" s="496">
        <v>16</v>
      </c>
      <c r="B661" s="496">
        <v>80</v>
      </c>
      <c r="C661" s="496">
        <v>2024</v>
      </c>
      <c r="D661" s="496">
        <v>8</v>
      </c>
      <c r="E661" s="496">
        <v>99</v>
      </c>
      <c r="F661" s="496">
        <v>99</v>
      </c>
      <c r="G661" s="496">
        <v>99</v>
      </c>
      <c r="H661" s="496">
        <v>99</v>
      </c>
      <c r="I661" s="496">
        <v>99</v>
      </c>
      <c r="J661" s="496">
        <v>999</v>
      </c>
      <c r="K661" s="496">
        <v>99</v>
      </c>
      <c r="L661" s="496">
        <v>7</v>
      </c>
      <c r="M661" s="496">
        <v>99</v>
      </c>
      <c r="N661" s="496">
        <v>99</v>
      </c>
      <c r="O661" s="496">
        <v>99</v>
      </c>
      <c r="P661" s="496">
        <v>99</v>
      </c>
      <c r="Q661" s="496">
        <v>5</v>
      </c>
      <c r="R661" s="496">
        <v>13</v>
      </c>
      <c r="S661" s="496">
        <v>7</v>
      </c>
      <c r="T661" s="496">
        <v>9.5384615384615365</v>
      </c>
      <c r="U661" s="496">
        <v>337.66923076923069</v>
      </c>
      <c r="V661" s="496">
        <v>100</v>
      </c>
      <c r="W661" s="496">
        <v>84.615384615384627</v>
      </c>
      <c r="X661" s="496">
        <v>38.461538461538446</v>
      </c>
      <c r="Y661" s="496">
        <v>57.931237549561239</v>
      </c>
      <c r="Z661" s="496">
        <v>0</v>
      </c>
      <c r="AA661" s="496">
        <v>2.2054263364356088</v>
      </c>
      <c r="AB661" s="496"/>
      <c r="AC661" s="496">
        <v>84.881594768656356</v>
      </c>
      <c r="AD661" s="496"/>
      <c r="AE661" s="496">
        <v>7.926829268292682</v>
      </c>
      <c r="AF661" s="496">
        <v>10.57359023212905</v>
      </c>
      <c r="AG661" s="496">
        <v>657.84615384615381</v>
      </c>
      <c r="AH661" s="496">
        <v>0</v>
      </c>
      <c r="AI661" s="496">
        <v>100</v>
      </c>
      <c r="AJ661" s="496">
        <v>107.86233830057964</v>
      </c>
      <c r="AK661" s="496">
        <v>67.338221567829521</v>
      </c>
      <c r="AL661" s="496">
        <v>77.286944665256129</v>
      </c>
      <c r="AM661" s="496"/>
      <c r="AN661" s="496">
        <v>99</v>
      </c>
      <c r="AO661" s="496">
        <v>99</v>
      </c>
      <c r="AP661" s="496">
        <v>99</v>
      </c>
      <c r="AQ661" s="496">
        <v>99</v>
      </c>
      <c r="AR661" s="496">
        <v>208.53846153846152</v>
      </c>
      <c r="AS661" s="496">
        <v>36.796932241268678</v>
      </c>
      <c r="AT661" s="496"/>
      <c r="AU661" s="496"/>
    </row>
    <row r="662" spans="1:47">
      <c r="A662" s="496">
        <v>16</v>
      </c>
      <c r="B662" s="496">
        <v>81</v>
      </c>
      <c r="C662" s="496">
        <v>2024</v>
      </c>
      <c r="D662" s="496">
        <v>9</v>
      </c>
      <c r="E662" s="496">
        <v>99</v>
      </c>
      <c r="F662" s="496">
        <v>99</v>
      </c>
      <c r="G662" s="496">
        <v>99</v>
      </c>
      <c r="H662" s="496">
        <v>99</v>
      </c>
      <c r="I662" s="496">
        <v>99</v>
      </c>
      <c r="J662" s="496">
        <v>999</v>
      </c>
      <c r="K662" s="496">
        <v>99</v>
      </c>
      <c r="L662" s="496">
        <v>7</v>
      </c>
      <c r="M662" s="496">
        <v>99</v>
      </c>
      <c r="N662" s="496">
        <v>99</v>
      </c>
      <c r="O662" s="496">
        <v>99</v>
      </c>
      <c r="P662" s="496">
        <v>99</v>
      </c>
      <c r="Q662" s="496">
        <v>4</v>
      </c>
      <c r="R662" s="496">
        <v>4</v>
      </c>
      <c r="S662" s="496">
        <v>7</v>
      </c>
      <c r="T662" s="496">
        <v>6</v>
      </c>
      <c r="U662" s="496">
        <v>297.625</v>
      </c>
      <c r="V662" s="496">
        <v>100</v>
      </c>
      <c r="W662" s="496">
        <v>50</v>
      </c>
      <c r="X662" s="496">
        <v>0</v>
      </c>
      <c r="Y662" s="496">
        <v>19.828562101171137</v>
      </c>
      <c r="Z662" s="496">
        <v>0</v>
      </c>
      <c r="AA662" s="496">
        <v>1.8708286933869704</v>
      </c>
      <c r="AB662" s="496"/>
      <c r="AC662" s="496">
        <v>65.101634291513847</v>
      </c>
      <c r="AD662" s="496"/>
      <c r="AE662" s="496">
        <v>1.8348623853211012</v>
      </c>
      <c r="AF662" s="496">
        <v>2.2078678357887873</v>
      </c>
      <c r="AG662" s="496">
        <v>574.25</v>
      </c>
      <c r="AH662" s="496">
        <v>0</v>
      </c>
      <c r="AI662" s="496">
        <v>100</v>
      </c>
      <c r="AJ662" s="496">
        <v>20.461854754640399</v>
      </c>
      <c r="AK662" s="496">
        <v>4.2192555488787908</v>
      </c>
      <c r="AL662" s="496">
        <v>-67.266404358424182</v>
      </c>
      <c r="AM662" s="496"/>
      <c r="AN662" s="496">
        <v>99</v>
      </c>
      <c r="AO662" s="496">
        <v>99</v>
      </c>
      <c r="AP662" s="496">
        <v>99</v>
      </c>
      <c r="AQ662" s="496">
        <v>99</v>
      </c>
      <c r="AR662" s="496">
        <v>205.25</v>
      </c>
      <c r="AS662" s="496">
        <v>34.350955453830373</v>
      </c>
      <c r="AT662" s="496"/>
      <c r="AU662" s="496"/>
    </row>
    <row r="663" spans="1:47">
      <c r="A663" s="496">
        <v>16</v>
      </c>
      <c r="B663" s="496">
        <v>82</v>
      </c>
      <c r="C663" s="496">
        <v>2024</v>
      </c>
      <c r="D663" s="496">
        <v>10</v>
      </c>
      <c r="E663" s="496">
        <v>99</v>
      </c>
      <c r="F663" s="496">
        <v>99</v>
      </c>
      <c r="G663" s="496">
        <v>99</v>
      </c>
      <c r="H663" s="496">
        <v>99</v>
      </c>
      <c r="I663" s="496">
        <v>99</v>
      </c>
      <c r="J663" s="496">
        <v>999</v>
      </c>
      <c r="K663" s="496">
        <v>99</v>
      </c>
      <c r="L663" s="496">
        <v>7</v>
      </c>
      <c r="M663" s="496">
        <v>99</v>
      </c>
      <c r="N663" s="496">
        <v>99</v>
      </c>
      <c r="O663" s="496">
        <v>99</v>
      </c>
      <c r="P663" s="496">
        <v>99</v>
      </c>
      <c r="Q663" s="496">
        <v>3</v>
      </c>
      <c r="R663" s="496">
        <v>4</v>
      </c>
      <c r="S663" s="496">
        <v>7</v>
      </c>
      <c r="T663" s="496">
        <v>10</v>
      </c>
      <c r="U663" s="496">
        <v>337.95</v>
      </c>
      <c r="V663" s="496">
        <v>100</v>
      </c>
      <c r="W663" s="496">
        <v>100</v>
      </c>
      <c r="X663" s="496">
        <v>50</v>
      </c>
      <c r="Y663" s="496">
        <v>43.707236242983775</v>
      </c>
      <c r="Z663" s="496">
        <v>0</v>
      </c>
      <c r="AA663" s="496">
        <v>0.70710678118654757</v>
      </c>
      <c r="AB663" s="496"/>
      <c r="AC663" s="496">
        <v>72.23590529599619</v>
      </c>
      <c r="AD663" s="496"/>
      <c r="AE663" s="496">
        <v>1.5209125475285172</v>
      </c>
      <c r="AF663" s="496">
        <v>2.213949618643166</v>
      </c>
      <c r="AG663" s="496">
        <v>638</v>
      </c>
      <c r="AH663" s="496">
        <v>0</v>
      </c>
      <c r="AI663" s="496">
        <v>100</v>
      </c>
      <c r="AJ663" s="496">
        <v>104.12012293500231</v>
      </c>
      <c r="AK663" s="496">
        <v>98.311225206532356</v>
      </c>
      <c r="AL663" s="496">
        <v>74.024729299876086</v>
      </c>
      <c r="AM663" s="496"/>
      <c r="AN663" s="496">
        <v>99</v>
      </c>
      <c r="AO663" s="496">
        <v>99</v>
      </c>
      <c r="AP663" s="496">
        <v>99</v>
      </c>
      <c r="AQ663" s="496">
        <v>99</v>
      </c>
      <c r="AR663" s="496">
        <v>212.5</v>
      </c>
      <c r="AS663" s="496">
        <v>35.036629849251945</v>
      </c>
      <c r="AT663" s="496"/>
      <c r="AU663" s="496"/>
    </row>
    <row r="664" spans="1:47">
      <c r="A664" s="496">
        <v>16</v>
      </c>
      <c r="B664" s="496">
        <v>83</v>
      </c>
      <c r="C664" s="496">
        <v>2024</v>
      </c>
      <c r="D664" s="496">
        <v>11</v>
      </c>
      <c r="E664" s="496">
        <v>99</v>
      </c>
      <c r="F664" s="496">
        <v>99</v>
      </c>
      <c r="G664" s="496">
        <v>99</v>
      </c>
      <c r="H664" s="496">
        <v>99</v>
      </c>
      <c r="I664" s="496">
        <v>99</v>
      </c>
      <c r="J664" s="496">
        <v>999</v>
      </c>
      <c r="K664" s="496">
        <v>99</v>
      </c>
      <c r="L664" s="496">
        <v>7</v>
      </c>
      <c r="M664" s="496">
        <v>99</v>
      </c>
      <c r="N664" s="496">
        <v>99</v>
      </c>
      <c r="O664" s="496">
        <v>99</v>
      </c>
      <c r="P664" s="496">
        <v>99</v>
      </c>
      <c r="Q664" s="496">
        <v>5</v>
      </c>
      <c r="R664" s="496">
        <v>10</v>
      </c>
      <c r="S664" s="496">
        <v>7</v>
      </c>
      <c r="T664" s="496">
        <v>8.6</v>
      </c>
      <c r="U664" s="496">
        <v>302.59000000000009</v>
      </c>
      <c r="V664" s="496">
        <v>100</v>
      </c>
      <c r="W664" s="496">
        <v>80</v>
      </c>
      <c r="X664" s="496">
        <v>10</v>
      </c>
      <c r="Y664" s="496">
        <v>46.715488866113589</v>
      </c>
      <c r="Z664" s="496">
        <v>0</v>
      </c>
      <c r="AA664" s="496">
        <v>2.2000000000000024</v>
      </c>
      <c r="AB664" s="496"/>
      <c r="AC664" s="496">
        <v>10.582435255691237</v>
      </c>
      <c r="AD664" s="496"/>
      <c r="AE664" s="496">
        <v>3.7735849056603761</v>
      </c>
      <c r="AF664" s="496">
        <v>4.6644736030781004</v>
      </c>
      <c r="AG664" s="496">
        <v>593.70000000000005</v>
      </c>
      <c r="AH664" s="496">
        <v>0</v>
      </c>
      <c r="AI664" s="496">
        <v>100</v>
      </c>
      <c r="AJ664" s="496">
        <v>56.471320154570179</v>
      </c>
      <c r="AK664" s="496">
        <v>17.481504298455501</v>
      </c>
      <c r="AL664" s="496">
        <v>18.577410732020688</v>
      </c>
      <c r="AM664" s="496"/>
      <c r="AN664" s="496">
        <v>99</v>
      </c>
      <c r="AO664" s="496">
        <v>99</v>
      </c>
      <c r="AP664" s="496">
        <v>99</v>
      </c>
      <c r="AQ664" s="496">
        <v>99</v>
      </c>
      <c r="AR664" s="496">
        <v>199.7</v>
      </c>
      <c r="AS664" s="496">
        <v>37.763407792343685</v>
      </c>
      <c r="AT664" s="496"/>
      <c r="AU664" s="496"/>
    </row>
    <row r="665" spans="1:47">
      <c r="A665" s="496">
        <v>16</v>
      </c>
      <c r="B665" s="496">
        <v>84</v>
      </c>
      <c r="C665" s="496">
        <v>2024</v>
      </c>
      <c r="D665" s="496">
        <v>12</v>
      </c>
      <c r="E665" s="496">
        <v>99</v>
      </c>
      <c r="F665" s="496">
        <v>99</v>
      </c>
      <c r="G665" s="496">
        <v>99</v>
      </c>
      <c r="H665" s="496">
        <v>99</v>
      </c>
      <c r="I665" s="496">
        <v>99</v>
      </c>
      <c r="J665" s="496">
        <v>999</v>
      </c>
      <c r="K665" s="496">
        <v>99</v>
      </c>
      <c r="L665" s="496">
        <v>7</v>
      </c>
      <c r="M665" s="496">
        <v>99</v>
      </c>
      <c r="N665" s="496">
        <v>99</v>
      </c>
      <c r="O665" s="496">
        <v>99</v>
      </c>
      <c r="P665" s="496">
        <v>99</v>
      </c>
      <c r="Q665" s="496">
        <v>3</v>
      </c>
      <c r="R665" s="496">
        <v>3</v>
      </c>
      <c r="S665" s="496">
        <v>7</v>
      </c>
      <c r="T665" s="496">
        <v>7</v>
      </c>
      <c r="U665" s="496">
        <v>326.03333333333336</v>
      </c>
      <c r="V665" s="496">
        <v>100</v>
      </c>
      <c r="W665" s="496">
        <v>33.333333333333343</v>
      </c>
      <c r="X665" s="496">
        <v>33.333333333333343</v>
      </c>
      <c r="Y665" s="496">
        <v>42.486416129811914</v>
      </c>
      <c r="Z665" s="496">
        <v>0</v>
      </c>
      <c r="AA665" s="496">
        <v>2.1602468994692874</v>
      </c>
      <c r="AB665" s="496"/>
      <c r="AC665" s="496">
        <v>96.207120130043009</v>
      </c>
      <c r="AD665" s="496"/>
      <c r="AE665" s="496">
        <v>6.9767441860465107</v>
      </c>
      <c r="AF665" s="496">
        <v>9.3452318393319516</v>
      </c>
      <c r="AG665" s="496">
        <v>708.33333333333348</v>
      </c>
      <c r="AH665" s="496">
        <v>0</v>
      </c>
      <c r="AI665" s="496">
        <v>100</v>
      </c>
      <c r="AJ665" s="496">
        <v>72.251105335642947</v>
      </c>
      <c r="AK665" s="496">
        <v>16.426918319584264</v>
      </c>
      <c r="AL665" s="496">
        <v>-11.105399925377712</v>
      </c>
      <c r="AM665" s="496"/>
      <c r="AN665" s="496">
        <v>99</v>
      </c>
      <c r="AO665" s="496">
        <v>99</v>
      </c>
      <c r="AP665" s="496">
        <v>99</v>
      </c>
      <c r="AQ665" s="496">
        <v>99</v>
      </c>
      <c r="AR665" s="496">
        <v>209.33333333333337</v>
      </c>
      <c r="AS665" s="496">
        <v>35.412668183124694</v>
      </c>
      <c r="AT665" s="496"/>
      <c r="AU665" s="496"/>
    </row>
    <row r="666" spans="1:47">
      <c r="A666" s="496">
        <v>16</v>
      </c>
      <c r="B666" s="496">
        <v>85</v>
      </c>
      <c r="C666" s="496">
        <v>2024</v>
      </c>
      <c r="D666" s="496">
        <v>1</v>
      </c>
      <c r="E666" s="496">
        <v>99</v>
      </c>
      <c r="F666" s="496">
        <v>99</v>
      </c>
      <c r="G666" s="496">
        <v>99</v>
      </c>
      <c r="H666" s="496">
        <v>99</v>
      </c>
      <c r="I666" s="496">
        <v>99</v>
      </c>
      <c r="J666" s="496">
        <v>999</v>
      </c>
      <c r="K666" s="496">
        <v>99</v>
      </c>
      <c r="L666" s="496">
        <v>8</v>
      </c>
      <c r="M666" s="496">
        <v>99</v>
      </c>
      <c r="N666" s="496">
        <v>99</v>
      </c>
      <c r="O666" s="496">
        <v>99</v>
      </c>
      <c r="P666" s="496">
        <v>99</v>
      </c>
      <c r="Q666" s="496"/>
      <c r="R666" s="496">
        <v>0</v>
      </c>
      <c r="S666" s="496"/>
      <c r="T666" s="496"/>
      <c r="U666" s="496"/>
      <c r="V666" s="496"/>
      <c r="W666" s="496"/>
      <c r="X666" s="496"/>
      <c r="Y666" s="496"/>
      <c r="Z666" s="496"/>
      <c r="AA666" s="496"/>
      <c r="AB666" s="496"/>
      <c r="AC666" s="496"/>
      <c r="AD666" s="496"/>
      <c r="AE666" s="496"/>
      <c r="AF666" s="496"/>
      <c r="AG666" s="496"/>
      <c r="AH666" s="496"/>
      <c r="AI666" s="496"/>
      <c r="AJ666" s="496"/>
      <c r="AK666" s="496"/>
      <c r="AL666" s="496"/>
      <c r="AM666" s="496"/>
      <c r="AN666" s="496">
        <v>99</v>
      </c>
      <c r="AO666" s="496">
        <v>99</v>
      </c>
      <c r="AP666" s="496">
        <v>99</v>
      </c>
      <c r="AQ666" s="496">
        <v>99</v>
      </c>
      <c r="AR666" s="496"/>
      <c r="AS666" s="496"/>
      <c r="AT666" s="496"/>
      <c r="AU666" s="496"/>
    </row>
    <row r="667" spans="1:47">
      <c r="A667" s="496">
        <v>16</v>
      </c>
      <c r="B667" s="496">
        <v>86</v>
      </c>
      <c r="C667" s="496">
        <v>2024</v>
      </c>
      <c r="D667" s="496">
        <v>2</v>
      </c>
      <c r="E667" s="496">
        <v>99</v>
      </c>
      <c r="F667" s="496">
        <v>99</v>
      </c>
      <c r="G667" s="496">
        <v>99</v>
      </c>
      <c r="H667" s="496">
        <v>99</v>
      </c>
      <c r="I667" s="496">
        <v>99</v>
      </c>
      <c r="J667" s="496">
        <v>999</v>
      </c>
      <c r="K667" s="496">
        <v>99</v>
      </c>
      <c r="L667" s="496">
        <v>8</v>
      </c>
      <c r="M667" s="496">
        <v>99</v>
      </c>
      <c r="N667" s="496">
        <v>99</v>
      </c>
      <c r="O667" s="496">
        <v>99</v>
      </c>
      <c r="P667" s="496">
        <v>99</v>
      </c>
      <c r="Q667" s="496"/>
      <c r="R667" s="496">
        <v>0</v>
      </c>
      <c r="S667" s="496"/>
      <c r="T667" s="496"/>
      <c r="U667" s="496"/>
      <c r="V667" s="496"/>
      <c r="W667" s="496"/>
      <c r="X667" s="496"/>
      <c r="Y667" s="496"/>
      <c r="Z667" s="496"/>
      <c r="AA667" s="496"/>
      <c r="AB667" s="496"/>
      <c r="AC667" s="496"/>
      <c r="AD667" s="496"/>
      <c r="AE667" s="496"/>
      <c r="AF667" s="496"/>
      <c r="AG667" s="496"/>
      <c r="AH667" s="496"/>
      <c r="AI667" s="496"/>
      <c r="AJ667" s="496"/>
      <c r="AK667" s="496"/>
      <c r="AL667" s="496"/>
      <c r="AM667" s="496"/>
      <c r="AN667" s="496">
        <v>99</v>
      </c>
      <c r="AO667" s="496">
        <v>99</v>
      </c>
      <c r="AP667" s="496">
        <v>99</v>
      </c>
      <c r="AQ667" s="496">
        <v>99</v>
      </c>
      <c r="AR667" s="496"/>
      <c r="AS667" s="496"/>
      <c r="AT667" s="496"/>
      <c r="AU667" s="496"/>
    </row>
    <row r="668" spans="1:47">
      <c r="A668" s="496">
        <v>16</v>
      </c>
      <c r="B668" s="496">
        <v>87</v>
      </c>
      <c r="C668" s="496">
        <v>2024</v>
      </c>
      <c r="D668" s="496">
        <v>3</v>
      </c>
      <c r="E668" s="496">
        <v>99</v>
      </c>
      <c r="F668" s="496">
        <v>99</v>
      </c>
      <c r="G668" s="496">
        <v>99</v>
      </c>
      <c r="H668" s="496">
        <v>99</v>
      </c>
      <c r="I668" s="496">
        <v>99</v>
      </c>
      <c r="J668" s="496">
        <v>999</v>
      </c>
      <c r="K668" s="496">
        <v>99</v>
      </c>
      <c r="L668" s="496">
        <v>8</v>
      </c>
      <c r="M668" s="496">
        <v>99</v>
      </c>
      <c r="N668" s="496">
        <v>99</v>
      </c>
      <c r="O668" s="496">
        <v>99</v>
      </c>
      <c r="P668" s="496">
        <v>99</v>
      </c>
      <c r="Q668" s="496">
        <v>2</v>
      </c>
      <c r="R668" s="496">
        <v>2</v>
      </c>
      <c r="S668" s="496">
        <v>8</v>
      </c>
      <c r="T668" s="496">
        <v>8.5</v>
      </c>
      <c r="U668" s="496">
        <v>330.05</v>
      </c>
      <c r="V668" s="496">
        <v>100</v>
      </c>
      <c r="W668" s="496">
        <v>50</v>
      </c>
      <c r="X668" s="496">
        <v>0</v>
      </c>
      <c r="Y668" s="496">
        <v>7.4500000000001583</v>
      </c>
      <c r="Z668" s="496">
        <v>0</v>
      </c>
      <c r="AA668" s="496">
        <v>2.5</v>
      </c>
      <c r="AB668" s="496"/>
      <c r="AC668" s="496">
        <v>99.999999999997883</v>
      </c>
      <c r="AD668" s="496"/>
      <c r="AE668" s="496">
        <v>2.8985507246376807</v>
      </c>
      <c r="AF668" s="496">
        <v>4.3555719781198654</v>
      </c>
      <c r="AG668" s="496">
        <v>671</v>
      </c>
      <c r="AH668" s="496">
        <v>0</v>
      </c>
      <c r="AI668" s="496">
        <v>100</v>
      </c>
      <c r="AJ668" s="496">
        <v>7</v>
      </c>
      <c r="AK668" s="496">
        <v>-99.999999999986741</v>
      </c>
      <c r="AL668" s="496">
        <v>-100</v>
      </c>
      <c r="AM668" s="496"/>
      <c r="AN668" s="496">
        <v>99</v>
      </c>
      <c r="AO668" s="496">
        <v>99</v>
      </c>
      <c r="AP668" s="496">
        <v>99</v>
      </c>
      <c r="AQ668" s="496">
        <v>99</v>
      </c>
      <c r="AR668" s="496">
        <v>205</v>
      </c>
      <c r="AS668" s="496">
        <v>38.501505234778207</v>
      </c>
      <c r="AT668" s="496"/>
      <c r="AU668" s="496"/>
    </row>
    <row r="669" spans="1:47">
      <c r="A669" s="496">
        <v>16</v>
      </c>
      <c r="B669" s="496">
        <v>88</v>
      </c>
      <c r="C669" s="496">
        <v>2024</v>
      </c>
      <c r="D669" s="496">
        <v>4</v>
      </c>
      <c r="E669" s="496">
        <v>99</v>
      </c>
      <c r="F669" s="496">
        <v>99</v>
      </c>
      <c r="G669" s="496">
        <v>99</v>
      </c>
      <c r="H669" s="496">
        <v>99</v>
      </c>
      <c r="I669" s="496">
        <v>99</v>
      </c>
      <c r="J669" s="496">
        <v>999</v>
      </c>
      <c r="K669" s="496">
        <v>99</v>
      </c>
      <c r="L669" s="496">
        <v>8</v>
      </c>
      <c r="M669" s="496">
        <v>99</v>
      </c>
      <c r="N669" s="496">
        <v>99</v>
      </c>
      <c r="O669" s="496">
        <v>99</v>
      </c>
      <c r="P669" s="496">
        <v>99</v>
      </c>
      <c r="Q669" s="496">
        <v>2</v>
      </c>
      <c r="R669" s="496">
        <v>4</v>
      </c>
      <c r="S669" s="496">
        <v>8</v>
      </c>
      <c r="T669" s="496">
        <v>7.25</v>
      </c>
      <c r="U669" s="496">
        <v>432.375</v>
      </c>
      <c r="V669" s="496">
        <v>100</v>
      </c>
      <c r="W669" s="496">
        <v>100</v>
      </c>
      <c r="X669" s="496">
        <v>100</v>
      </c>
      <c r="Y669" s="496">
        <v>39.51938606557529</v>
      </c>
      <c r="Z669" s="496">
        <v>0</v>
      </c>
      <c r="AA669" s="496">
        <v>0.4330127018922193</v>
      </c>
      <c r="AB669" s="496"/>
      <c r="AC669" s="496">
        <v>83.893861997757881</v>
      </c>
      <c r="AD669" s="496"/>
      <c r="AE669" s="496">
        <v>2.7027027027027031</v>
      </c>
      <c r="AF669" s="496">
        <v>4.4064929208207122</v>
      </c>
      <c r="AG669" s="496">
        <v>761</v>
      </c>
      <c r="AH669" s="496">
        <v>0</v>
      </c>
      <c r="AI669" s="496">
        <v>100</v>
      </c>
      <c r="AJ669" s="496">
        <v>143.7602170282168</v>
      </c>
      <c r="AK669" s="496">
        <v>83.893861997756687</v>
      </c>
      <c r="AL669" s="496">
        <v>100</v>
      </c>
      <c r="AM669" s="496"/>
      <c r="AN669" s="496">
        <v>99</v>
      </c>
      <c r="AO669" s="496">
        <v>99</v>
      </c>
      <c r="AP669" s="496">
        <v>99</v>
      </c>
      <c r="AQ669" s="496">
        <v>99</v>
      </c>
      <c r="AR669" s="496">
        <v>229.5</v>
      </c>
      <c r="AS669" s="496">
        <v>35.661931357633883</v>
      </c>
      <c r="AT669" s="496"/>
      <c r="AU669" s="496"/>
    </row>
    <row r="670" spans="1:47">
      <c r="A670" s="496">
        <v>16</v>
      </c>
      <c r="B670" s="496">
        <v>89</v>
      </c>
      <c r="C670" s="496">
        <v>2024</v>
      </c>
      <c r="D670" s="496">
        <v>5</v>
      </c>
      <c r="E670" s="496">
        <v>99</v>
      </c>
      <c r="F670" s="496">
        <v>99</v>
      </c>
      <c r="G670" s="496">
        <v>99</v>
      </c>
      <c r="H670" s="496">
        <v>99</v>
      </c>
      <c r="I670" s="496">
        <v>99</v>
      </c>
      <c r="J670" s="496">
        <v>999</v>
      </c>
      <c r="K670" s="496">
        <v>99</v>
      </c>
      <c r="L670" s="496">
        <v>8</v>
      </c>
      <c r="M670" s="496">
        <v>99</v>
      </c>
      <c r="N670" s="496">
        <v>99</v>
      </c>
      <c r="O670" s="496">
        <v>99</v>
      </c>
      <c r="P670" s="496">
        <v>99</v>
      </c>
      <c r="Q670" s="496">
        <v>1</v>
      </c>
      <c r="R670" s="496">
        <v>1</v>
      </c>
      <c r="S670" s="496">
        <v>8</v>
      </c>
      <c r="T670" s="496">
        <v>13</v>
      </c>
      <c r="U670" s="496">
        <v>396.3</v>
      </c>
      <c r="V670" s="496">
        <v>100</v>
      </c>
      <c r="W670" s="496">
        <v>100</v>
      </c>
      <c r="X670" s="496">
        <v>100</v>
      </c>
      <c r="Y670" s="496">
        <v>0</v>
      </c>
      <c r="Z670" s="496">
        <v>0</v>
      </c>
      <c r="AA670" s="496">
        <v>0</v>
      </c>
      <c r="AB670" s="496"/>
      <c r="AC670" s="496"/>
      <c r="AD670" s="496"/>
      <c r="AE670" s="496">
        <v>0.52083333333333348</v>
      </c>
      <c r="AF670" s="496">
        <v>0.8476370752991752</v>
      </c>
      <c r="AG670" s="496">
        <v>714</v>
      </c>
      <c r="AH670" s="496">
        <v>0</v>
      </c>
      <c r="AI670" s="496">
        <v>100</v>
      </c>
      <c r="AJ670" s="496">
        <v>0</v>
      </c>
      <c r="AK670" s="496"/>
      <c r="AL670" s="496"/>
      <c r="AM670" s="496"/>
      <c r="AN670" s="496">
        <v>99</v>
      </c>
      <c r="AO670" s="496">
        <v>99</v>
      </c>
      <c r="AP670" s="496">
        <v>99</v>
      </c>
      <c r="AQ670" s="496">
        <v>99</v>
      </c>
      <c r="AR670" s="496">
        <v>211</v>
      </c>
      <c r="AS670" s="496">
        <v>42.154876377099214</v>
      </c>
      <c r="AT670" s="496"/>
      <c r="AU670" s="496"/>
    </row>
    <row r="671" spans="1:47">
      <c r="A671" s="496">
        <v>16</v>
      </c>
      <c r="B671" s="496">
        <v>90</v>
      </c>
      <c r="C671" s="496">
        <v>2024</v>
      </c>
      <c r="D671" s="496">
        <v>6</v>
      </c>
      <c r="E671" s="496">
        <v>99</v>
      </c>
      <c r="F671" s="496">
        <v>99</v>
      </c>
      <c r="G671" s="496">
        <v>99</v>
      </c>
      <c r="H671" s="496">
        <v>99</v>
      </c>
      <c r="I671" s="496">
        <v>99</v>
      </c>
      <c r="J671" s="496">
        <v>999</v>
      </c>
      <c r="K671" s="496">
        <v>99</v>
      </c>
      <c r="L671" s="496">
        <v>8</v>
      </c>
      <c r="M671" s="496">
        <v>99</v>
      </c>
      <c r="N671" s="496">
        <v>99</v>
      </c>
      <c r="O671" s="496">
        <v>99</v>
      </c>
      <c r="P671" s="496">
        <v>99</v>
      </c>
      <c r="Q671" s="496"/>
      <c r="R671" s="496">
        <v>0</v>
      </c>
      <c r="S671" s="496"/>
      <c r="T671" s="496"/>
      <c r="U671" s="496"/>
      <c r="V671" s="496"/>
      <c r="W671" s="496"/>
      <c r="X671" s="496"/>
      <c r="Y671" s="496"/>
      <c r="Z671" s="496"/>
      <c r="AA671" s="496"/>
      <c r="AB671" s="496"/>
      <c r="AC671" s="496"/>
      <c r="AD671" s="496"/>
      <c r="AE671" s="496"/>
      <c r="AF671" s="496"/>
      <c r="AG671" s="496"/>
      <c r="AH671" s="496"/>
      <c r="AI671" s="496"/>
      <c r="AJ671" s="496"/>
      <c r="AK671" s="496"/>
      <c r="AL671" s="496"/>
      <c r="AM671" s="496"/>
      <c r="AN671" s="496">
        <v>99</v>
      </c>
      <c r="AO671" s="496">
        <v>99</v>
      </c>
      <c r="AP671" s="496">
        <v>99</v>
      </c>
      <c r="AQ671" s="496">
        <v>99</v>
      </c>
      <c r="AR671" s="496"/>
      <c r="AS671" s="496"/>
      <c r="AT671" s="496"/>
      <c r="AU671" s="496"/>
    </row>
    <row r="672" spans="1:47">
      <c r="A672" s="496">
        <v>16</v>
      </c>
      <c r="B672" s="496">
        <v>91</v>
      </c>
      <c r="C672" s="496">
        <v>2024</v>
      </c>
      <c r="D672" s="496">
        <v>7</v>
      </c>
      <c r="E672" s="496">
        <v>99</v>
      </c>
      <c r="F672" s="496">
        <v>99</v>
      </c>
      <c r="G672" s="496">
        <v>99</v>
      </c>
      <c r="H672" s="496">
        <v>99</v>
      </c>
      <c r="I672" s="496">
        <v>99</v>
      </c>
      <c r="J672" s="496">
        <v>999</v>
      </c>
      <c r="K672" s="496">
        <v>99</v>
      </c>
      <c r="L672" s="496">
        <v>8</v>
      </c>
      <c r="M672" s="496">
        <v>99</v>
      </c>
      <c r="N672" s="496">
        <v>99</v>
      </c>
      <c r="O672" s="496">
        <v>99</v>
      </c>
      <c r="P672" s="496">
        <v>99</v>
      </c>
      <c r="Q672" s="496">
        <v>1</v>
      </c>
      <c r="R672" s="496">
        <v>1</v>
      </c>
      <c r="S672" s="496">
        <v>8</v>
      </c>
      <c r="T672" s="496">
        <v>13</v>
      </c>
      <c r="U672" s="496">
        <v>515.70000000000005</v>
      </c>
      <c r="V672" s="496">
        <v>100</v>
      </c>
      <c r="W672" s="496">
        <v>100</v>
      </c>
      <c r="X672" s="496">
        <v>100</v>
      </c>
      <c r="Y672" s="496">
        <v>0</v>
      </c>
      <c r="Z672" s="496">
        <v>0</v>
      </c>
      <c r="AA672" s="496">
        <v>0</v>
      </c>
      <c r="AB672" s="496"/>
      <c r="AC672" s="496"/>
      <c r="AD672" s="496"/>
      <c r="AE672" s="496">
        <v>2.2222222222222223</v>
      </c>
      <c r="AF672" s="496">
        <v>3.9822701333601023</v>
      </c>
      <c r="AG672" s="496">
        <v>678</v>
      </c>
      <c r="AH672" s="496">
        <v>0</v>
      </c>
      <c r="AI672" s="496">
        <v>100</v>
      </c>
      <c r="AJ672" s="496">
        <v>0</v>
      </c>
      <c r="AK672" s="496"/>
      <c r="AL672" s="496"/>
      <c r="AM672" s="496"/>
      <c r="AN672" s="496">
        <v>99</v>
      </c>
      <c r="AO672" s="496">
        <v>99</v>
      </c>
      <c r="AP672" s="496">
        <v>99</v>
      </c>
      <c r="AQ672" s="496">
        <v>99</v>
      </c>
      <c r="AR672" s="496">
        <v>232</v>
      </c>
      <c r="AS672" s="496">
        <v>41.322419943417117</v>
      </c>
      <c r="AT672" s="496"/>
      <c r="AU672" s="496"/>
    </row>
    <row r="673" spans="1:47">
      <c r="A673" s="496">
        <v>16</v>
      </c>
      <c r="B673" s="496">
        <v>92</v>
      </c>
      <c r="C673" s="496">
        <v>2024</v>
      </c>
      <c r="D673" s="496">
        <v>8</v>
      </c>
      <c r="E673" s="496">
        <v>99</v>
      </c>
      <c r="F673" s="496">
        <v>99</v>
      </c>
      <c r="G673" s="496">
        <v>99</v>
      </c>
      <c r="H673" s="496">
        <v>99</v>
      </c>
      <c r="I673" s="496">
        <v>99</v>
      </c>
      <c r="J673" s="496">
        <v>999</v>
      </c>
      <c r="K673" s="496">
        <v>99</v>
      </c>
      <c r="L673" s="496">
        <v>8</v>
      </c>
      <c r="M673" s="496">
        <v>99</v>
      </c>
      <c r="N673" s="496">
        <v>99</v>
      </c>
      <c r="O673" s="496">
        <v>99</v>
      </c>
      <c r="P673" s="496">
        <v>99</v>
      </c>
      <c r="Q673" s="496">
        <v>2</v>
      </c>
      <c r="R673" s="496">
        <v>2</v>
      </c>
      <c r="S673" s="496">
        <v>8</v>
      </c>
      <c r="T673" s="496">
        <v>11</v>
      </c>
      <c r="U673" s="496">
        <v>424.05</v>
      </c>
      <c r="V673" s="496">
        <v>100</v>
      </c>
      <c r="W673" s="496">
        <v>100</v>
      </c>
      <c r="X673" s="496">
        <v>100</v>
      </c>
      <c r="Y673" s="496">
        <v>56.950000000000195</v>
      </c>
      <c r="Z673" s="496">
        <v>0</v>
      </c>
      <c r="AA673" s="496">
        <v>1</v>
      </c>
      <c r="AB673" s="496"/>
      <c r="AC673" s="496">
        <v>99.999999999999375</v>
      </c>
      <c r="AD673" s="496"/>
      <c r="AE673" s="496">
        <v>1.2195121951219512</v>
      </c>
      <c r="AF673" s="496">
        <v>2.042841623771249</v>
      </c>
      <c r="AG673" s="496">
        <v>678</v>
      </c>
      <c r="AH673" s="496">
        <v>0</v>
      </c>
      <c r="AI673" s="496">
        <v>100</v>
      </c>
      <c r="AJ673" s="496">
        <v>0</v>
      </c>
      <c r="AK673" s="496"/>
      <c r="AL673" s="496"/>
      <c r="AM673" s="496"/>
      <c r="AN673" s="496">
        <v>99</v>
      </c>
      <c r="AO673" s="496">
        <v>99</v>
      </c>
      <c r="AP673" s="496">
        <v>99</v>
      </c>
      <c r="AQ673" s="496">
        <v>99</v>
      </c>
      <c r="AR673" s="496">
        <v>218</v>
      </c>
      <c r="AS673" s="496">
        <v>40.66073502289612</v>
      </c>
      <c r="AT673" s="496"/>
      <c r="AU673" s="496"/>
    </row>
    <row r="674" spans="1:47">
      <c r="A674" s="496">
        <v>16</v>
      </c>
      <c r="B674" s="496">
        <v>93</v>
      </c>
      <c r="C674" s="496">
        <v>2024</v>
      </c>
      <c r="D674" s="496">
        <v>9</v>
      </c>
      <c r="E674" s="496">
        <v>99</v>
      </c>
      <c r="F674" s="496">
        <v>99</v>
      </c>
      <c r="G674" s="496">
        <v>99</v>
      </c>
      <c r="H674" s="496">
        <v>99</v>
      </c>
      <c r="I674" s="496">
        <v>99</v>
      </c>
      <c r="J674" s="496">
        <v>999</v>
      </c>
      <c r="K674" s="496">
        <v>99</v>
      </c>
      <c r="L674" s="496">
        <v>8</v>
      </c>
      <c r="M674" s="496">
        <v>99</v>
      </c>
      <c r="N674" s="496">
        <v>99</v>
      </c>
      <c r="O674" s="496">
        <v>99</v>
      </c>
      <c r="P674" s="496">
        <v>99</v>
      </c>
      <c r="Q674" s="496">
        <v>3</v>
      </c>
      <c r="R674" s="496">
        <v>3</v>
      </c>
      <c r="S674" s="496">
        <v>8</v>
      </c>
      <c r="T674" s="496">
        <v>8.6666666666666643</v>
      </c>
      <c r="U674" s="496">
        <v>338.16666666666674</v>
      </c>
      <c r="V674" s="496">
        <v>100</v>
      </c>
      <c r="W674" s="496">
        <v>66.666666666666686</v>
      </c>
      <c r="X674" s="496">
        <v>33.333333333333343</v>
      </c>
      <c r="Y674" s="496">
        <v>18.070294838644529</v>
      </c>
      <c r="Z674" s="496">
        <v>0</v>
      </c>
      <c r="AA674" s="496">
        <v>3.2998316455372225</v>
      </c>
      <c r="AB674" s="496"/>
      <c r="AC674" s="496">
        <v>98.42351380111694</v>
      </c>
      <c r="AD674" s="496"/>
      <c r="AE674" s="496">
        <v>1.3761467889908259</v>
      </c>
      <c r="AF674" s="496">
        <v>1.8814631830388275</v>
      </c>
      <c r="AG674" s="496">
        <v>719.66666666666652</v>
      </c>
      <c r="AH674" s="496">
        <v>0</v>
      </c>
      <c r="AI674" s="496">
        <v>100</v>
      </c>
      <c r="AJ674" s="496">
        <v>117.65014048251528</v>
      </c>
      <c r="AK674" s="496">
        <v>-43.997637702240873</v>
      </c>
      <c r="AL674" s="496">
        <v>-59.186654419236206</v>
      </c>
      <c r="AM674" s="496"/>
      <c r="AN674" s="496">
        <v>99</v>
      </c>
      <c r="AO674" s="496">
        <v>99</v>
      </c>
      <c r="AP674" s="496">
        <v>99</v>
      </c>
      <c r="AQ674" s="496">
        <v>99</v>
      </c>
      <c r="AR674" s="496">
        <v>201.66666666666663</v>
      </c>
      <c r="AS674" s="496">
        <v>41.18881052692911</v>
      </c>
      <c r="AT674" s="496"/>
      <c r="AU674" s="496"/>
    </row>
    <row r="675" spans="1:47">
      <c r="A675" s="496">
        <v>16</v>
      </c>
      <c r="B675" s="496">
        <v>94</v>
      </c>
      <c r="C675" s="496">
        <v>2024</v>
      </c>
      <c r="D675" s="496">
        <v>10</v>
      </c>
      <c r="E675" s="496">
        <v>99</v>
      </c>
      <c r="F675" s="496">
        <v>99</v>
      </c>
      <c r="G675" s="496">
        <v>99</v>
      </c>
      <c r="H675" s="496">
        <v>99</v>
      </c>
      <c r="I675" s="496">
        <v>99</v>
      </c>
      <c r="J675" s="496">
        <v>999</v>
      </c>
      <c r="K675" s="496">
        <v>99</v>
      </c>
      <c r="L675" s="496">
        <v>8</v>
      </c>
      <c r="M675" s="496">
        <v>99</v>
      </c>
      <c r="N675" s="496">
        <v>99</v>
      </c>
      <c r="O675" s="496">
        <v>99</v>
      </c>
      <c r="P675" s="496">
        <v>99</v>
      </c>
      <c r="Q675" s="496">
        <v>1</v>
      </c>
      <c r="R675" s="496">
        <v>1</v>
      </c>
      <c r="S675" s="496">
        <v>8</v>
      </c>
      <c r="T675" s="496">
        <v>10</v>
      </c>
      <c r="U675" s="496">
        <v>417.5</v>
      </c>
      <c r="V675" s="496">
        <v>100</v>
      </c>
      <c r="W675" s="496">
        <v>100</v>
      </c>
      <c r="X675" s="496">
        <v>100</v>
      </c>
      <c r="Y675" s="496">
        <v>0</v>
      </c>
      <c r="Z675" s="496">
        <v>0</v>
      </c>
      <c r="AA675" s="496">
        <v>0</v>
      </c>
      <c r="AB675" s="496"/>
      <c r="AC675" s="496"/>
      <c r="AD675" s="496"/>
      <c r="AE675" s="496">
        <v>0.38022813688212925</v>
      </c>
      <c r="AF675" s="496">
        <v>0.683772722136057</v>
      </c>
      <c r="AG675" s="496">
        <v>1310</v>
      </c>
      <c r="AH675" s="496">
        <v>0</v>
      </c>
      <c r="AI675" s="496">
        <v>100</v>
      </c>
      <c r="AJ675" s="496">
        <v>0</v>
      </c>
      <c r="AK675" s="496"/>
      <c r="AL675" s="496"/>
      <c r="AM675" s="496"/>
      <c r="AN675" s="496">
        <v>99</v>
      </c>
      <c r="AO675" s="496">
        <v>99</v>
      </c>
      <c r="AP675" s="496">
        <v>99</v>
      </c>
      <c r="AQ675" s="496">
        <v>99</v>
      </c>
      <c r="AR675" s="496">
        <v>217</v>
      </c>
      <c r="AS675" s="496">
        <v>40.906948143005607</v>
      </c>
      <c r="AT675" s="496"/>
      <c r="AU675" s="496"/>
    </row>
    <row r="676" spans="1:47">
      <c r="A676" s="496">
        <v>16</v>
      </c>
      <c r="B676" s="496">
        <v>95</v>
      </c>
      <c r="C676" s="496">
        <v>2024</v>
      </c>
      <c r="D676" s="496">
        <v>11</v>
      </c>
      <c r="E676" s="496">
        <v>99</v>
      </c>
      <c r="F676" s="496">
        <v>99</v>
      </c>
      <c r="G676" s="496">
        <v>99</v>
      </c>
      <c r="H676" s="496">
        <v>99</v>
      </c>
      <c r="I676" s="496">
        <v>99</v>
      </c>
      <c r="J676" s="496">
        <v>999</v>
      </c>
      <c r="K676" s="496">
        <v>99</v>
      </c>
      <c r="L676" s="496">
        <v>8</v>
      </c>
      <c r="M676" s="496">
        <v>99</v>
      </c>
      <c r="N676" s="496">
        <v>99</v>
      </c>
      <c r="O676" s="496">
        <v>99</v>
      </c>
      <c r="P676" s="496">
        <v>99</v>
      </c>
      <c r="Q676" s="496">
        <v>2</v>
      </c>
      <c r="R676" s="496">
        <v>2</v>
      </c>
      <c r="S676" s="496">
        <v>8</v>
      </c>
      <c r="T676" s="496">
        <v>8.5</v>
      </c>
      <c r="U676" s="496">
        <v>342.8</v>
      </c>
      <c r="V676" s="496">
        <v>100</v>
      </c>
      <c r="W676" s="496">
        <v>50</v>
      </c>
      <c r="X676" s="496">
        <v>50</v>
      </c>
      <c r="Y676" s="496">
        <v>93.3</v>
      </c>
      <c r="Z676" s="496">
        <v>0</v>
      </c>
      <c r="AA676" s="496">
        <v>3.5</v>
      </c>
      <c r="AB676" s="496"/>
      <c r="AC676" s="496">
        <v>100.00000000000006</v>
      </c>
      <c r="AD676" s="496"/>
      <c r="AE676" s="496">
        <v>0.75471698113207519</v>
      </c>
      <c r="AF676" s="496">
        <v>1.0568634463367419</v>
      </c>
      <c r="AG676" s="496">
        <v>617</v>
      </c>
      <c r="AH676" s="496">
        <v>0</v>
      </c>
      <c r="AI676" s="496">
        <v>100</v>
      </c>
      <c r="AJ676" s="496">
        <v>61</v>
      </c>
      <c r="AK676" s="496">
        <v>99.999999999999758</v>
      </c>
      <c r="AL676" s="496">
        <v>100</v>
      </c>
      <c r="AM676" s="496"/>
      <c r="AN676" s="496">
        <v>99</v>
      </c>
      <c r="AO676" s="496">
        <v>99</v>
      </c>
      <c r="AP676" s="496">
        <v>99</v>
      </c>
      <c r="AQ676" s="496">
        <v>99</v>
      </c>
      <c r="AR676" s="496">
        <v>204.5</v>
      </c>
      <c r="AS676" s="496">
        <v>38.988366016000512</v>
      </c>
      <c r="AT676" s="496"/>
      <c r="AU676" s="496"/>
    </row>
    <row r="677" spans="1:47">
      <c r="A677" s="496">
        <v>16</v>
      </c>
      <c r="B677" s="496">
        <v>96</v>
      </c>
      <c r="C677" s="496">
        <v>2024</v>
      </c>
      <c r="D677" s="496">
        <v>12</v>
      </c>
      <c r="E677" s="496">
        <v>99</v>
      </c>
      <c r="F677" s="496">
        <v>99</v>
      </c>
      <c r="G677" s="496">
        <v>99</v>
      </c>
      <c r="H677" s="496">
        <v>99</v>
      </c>
      <c r="I677" s="496">
        <v>99</v>
      </c>
      <c r="J677" s="496">
        <v>999</v>
      </c>
      <c r="K677" s="496">
        <v>99</v>
      </c>
      <c r="L677" s="496">
        <v>8</v>
      </c>
      <c r="M677" s="496">
        <v>99</v>
      </c>
      <c r="N677" s="496">
        <v>99</v>
      </c>
      <c r="O677" s="496">
        <v>99</v>
      </c>
      <c r="P677" s="496">
        <v>99</v>
      </c>
      <c r="Q677" s="496">
        <v>1</v>
      </c>
      <c r="R677" s="496">
        <v>1</v>
      </c>
      <c r="S677" s="496">
        <v>8</v>
      </c>
      <c r="T677" s="496">
        <v>14</v>
      </c>
      <c r="U677" s="496">
        <v>575.1</v>
      </c>
      <c r="V677" s="496">
        <v>100</v>
      </c>
      <c r="W677" s="496">
        <v>100</v>
      </c>
      <c r="X677" s="496">
        <v>100</v>
      </c>
      <c r="Y677" s="496">
        <v>0</v>
      </c>
      <c r="Z677" s="496">
        <v>0</v>
      </c>
      <c r="AA677" s="496">
        <v>0</v>
      </c>
      <c r="AB677" s="496"/>
      <c r="AC677" s="496"/>
      <c r="AD677" s="496"/>
      <c r="AE677" s="496">
        <v>2.3255813953488378</v>
      </c>
      <c r="AF677" s="496">
        <v>5.4947784795008738</v>
      </c>
      <c r="AG677" s="496">
        <v>678</v>
      </c>
      <c r="AH677" s="496">
        <v>0</v>
      </c>
      <c r="AI677" s="496">
        <v>0</v>
      </c>
      <c r="AJ677" s="496">
        <v>0</v>
      </c>
      <c r="AK677" s="496"/>
      <c r="AL677" s="496"/>
      <c r="AM677" s="496"/>
      <c r="AN677" s="496">
        <v>99</v>
      </c>
      <c r="AO677" s="496">
        <v>99</v>
      </c>
      <c r="AP677" s="496">
        <v>99</v>
      </c>
      <c r="AQ677" s="496">
        <v>99</v>
      </c>
      <c r="AR677" s="496">
        <v>243</v>
      </c>
      <c r="AS677" s="496">
        <v>40.072738641347378</v>
      </c>
      <c r="AT677" s="496"/>
      <c r="AU677" s="496"/>
    </row>
    <row r="678" spans="1:47">
      <c r="A678" s="496">
        <v>16</v>
      </c>
      <c r="B678" s="496">
        <v>97</v>
      </c>
      <c r="C678" s="496">
        <v>2024</v>
      </c>
      <c r="D678" s="496">
        <v>1</v>
      </c>
      <c r="E678" s="496">
        <v>99</v>
      </c>
      <c r="F678" s="496">
        <v>99</v>
      </c>
      <c r="G678" s="496">
        <v>99</v>
      </c>
      <c r="H678" s="496">
        <v>99</v>
      </c>
      <c r="I678" s="496">
        <v>99</v>
      </c>
      <c r="J678" s="496">
        <v>999</v>
      </c>
      <c r="K678" s="496">
        <v>99</v>
      </c>
      <c r="L678" s="496">
        <v>9</v>
      </c>
      <c r="M678" s="496">
        <v>99</v>
      </c>
      <c r="N678" s="496">
        <v>99</v>
      </c>
      <c r="O678" s="496">
        <v>99</v>
      </c>
      <c r="P678" s="496">
        <v>99</v>
      </c>
      <c r="Q678" s="496"/>
      <c r="R678" s="496">
        <v>0</v>
      </c>
      <c r="S678" s="496"/>
      <c r="T678" s="496"/>
      <c r="U678" s="496"/>
      <c r="V678" s="496"/>
      <c r="W678" s="496"/>
      <c r="X678" s="496"/>
      <c r="Y678" s="496"/>
      <c r="Z678" s="496"/>
      <c r="AA678" s="496"/>
      <c r="AB678" s="496"/>
      <c r="AC678" s="496"/>
      <c r="AD678" s="496"/>
      <c r="AE678" s="496"/>
      <c r="AF678" s="496"/>
      <c r="AG678" s="496"/>
      <c r="AH678" s="496"/>
      <c r="AI678" s="496"/>
      <c r="AJ678" s="496"/>
      <c r="AK678" s="496"/>
      <c r="AL678" s="496"/>
      <c r="AM678" s="496"/>
      <c r="AN678" s="496">
        <v>99</v>
      </c>
      <c r="AO678" s="496">
        <v>99</v>
      </c>
      <c r="AP678" s="496">
        <v>99</v>
      </c>
      <c r="AQ678" s="496">
        <v>99</v>
      </c>
      <c r="AR678" s="496"/>
      <c r="AS678" s="496"/>
      <c r="AT678" s="496"/>
      <c r="AU678" s="496"/>
    </row>
    <row r="679" spans="1:47">
      <c r="A679" s="496">
        <v>16</v>
      </c>
      <c r="B679" s="496">
        <v>98</v>
      </c>
      <c r="C679" s="496">
        <v>2024</v>
      </c>
      <c r="D679" s="496">
        <v>2</v>
      </c>
      <c r="E679" s="496">
        <v>99</v>
      </c>
      <c r="F679" s="496">
        <v>99</v>
      </c>
      <c r="G679" s="496">
        <v>99</v>
      </c>
      <c r="H679" s="496">
        <v>99</v>
      </c>
      <c r="I679" s="496">
        <v>99</v>
      </c>
      <c r="J679" s="496">
        <v>999</v>
      </c>
      <c r="K679" s="496">
        <v>99</v>
      </c>
      <c r="L679" s="496">
        <v>9</v>
      </c>
      <c r="M679" s="496">
        <v>99</v>
      </c>
      <c r="N679" s="496">
        <v>99</v>
      </c>
      <c r="O679" s="496">
        <v>99</v>
      </c>
      <c r="P679" s="496">
        <v>99</v>
      </c>
      <c r="Q679" s="496">
        <v>1</v>
      </c>
      <c r="R679" s="496">
        <v>1</v>
      </c>
      <c r="S679" s="496">
        <v>9</v>
      </c>
      <c r="T679" s="496">
        <v>7</v>
      </c>
      <c r="U679" s="496">
        <v>337.3</v>
      </c>
      <c r="V679" s="496">
        <v>100</v>
      </c>
      <c r="W679" s="496">
        <v>100</v>
      </c>
      <c r="X679" s="496">
        <v>0</v>
      </c>
      <c r="Y679" s="496">
        <v>0</v>
      </c>
      <c r="Z679" s="496">
        <v>0</v>
      </c>
      <c r="AA679" s="496">
        <v>0</v>
      </c>
      <c r="AB679" s="496"/>
      <c r="AC679" s="496"/>
      <c r="AD679" s="496"/>
      <c r="AE679" s="496">
        <v>1.9230769230769225</v>
      </c>
      <c r="AF679" s="496">
        <v>2.6962214530659221</v>
      </c>
      <c r="AG679" s="496">
        <v>692</v>
      </c>
      <c r="AH679" s="496">
        <v>0</v>
      </c>
      <c r="AI679" s="496">
        <v>100</v>
      </c>
      <c r="AJ679" s="496">
        <v>0</v>
      </c>
      <c r="AK679" s="496"/>
      <c r="AL679" s="496"/>
      <c r="AM679" s="496"/>
      <c r="AN679" s="496">
        <v>99</v>
      </c>
      <c r="AO679" s="496">
        <v>99</v>
      </c>
      <c r="AP679" s="496">
        <v>99</v>
      </c>
      <c r="AQ679" s="496">
        <v>99</v>
      </c>
      <c r="AR679" s="496">
        <v>198</v>
      </c>
      <c r="AS679" s="496">
        <v>43.414452658407349</v>
      </c>
      <c r="AT679" s="496"/>
      <c r="AU679" s="496"/>
    </row>
    <row r="680" spans="1:47">
      <c r="A680" s="496">
        <v>16</v>
      </c>
      <c r="B680" s="496">
        <v>99</v>
      </c>
      <c r="C680" s="496">
        <v>2024</v>
      </c>
      <c r="D680" s="496">
        <v>3</v>
      </c>
      <c r="E680" s="496">
        <v>99</v>
      </c>
      <c r="F680" s="496">
        <v>99</v>
      </c>
      <c r="G680" s="496">
        <v>99</v>
      </c>
      <c r="H680" s="496">
        <v>99</v>
      </c>
      <c r="I680" s="496">
        <v>99</v>
      </c>
      <c r="J680" s="496">
        <v>999</v>
      </c>
      <c r="K680" s="496">
        <v>99</v>
      </c>
      <c r="L680" s="496">
        <v>9</v>
      </c>
      <c r="M680" s="496">
        <v>99</v>
      </c>
      <c r="N680" s="496">
        <v>99</v>
      </c>
      <c r="O680" s="496">
        <v>99</v>
      </c>
      <c r="P680" s="496">
        <v>99</v>
      </c>
      <c r="Q680" s="496"/>
      <c r="R680" s="496">
        <v>0</v>
      </c>
      <c r="S680" s="496"/>
      <c r="T680" s="496"/>
      <c r="U680" s="496"/>
      <c r="V680" s="496"/>
      <c r="W680" s="496"/>
      <c r="X680" s="496"/>
      <c r="Y680" s="496"/>
      <c r="Z680" s="496"/>
      <c r="AA680" s="496"/>
      <c r="AB680" s="496"/>
      <c r="AC680" s="496"/>
      <c r="AD680" s="496"/>
      <c r="AE680" s="496"/>
      <c r="AF680" s="496"/>
      <c r="AG680" s="496"/>
      <c r="AH680" s="496"/>
      <c r="AI680" s="496"/>
      <c r="AJ680" s="496"/>
      <c r="AK680" s="496"/>
      <c r="AL680" s="496"/>
      <c r="AM680" s="496"/>
      <c r="AN680" s="496">
        <v>99</v>
      </c>
      <c r="AO680" s="496">
        <v>99</v>
      </c>
      <c r="AP680" s="496">
        <v>99</v>
      </c>
      <c r="AQ680" s="496">
        <v>99</v>
      </c>
      <c r="AR680" s="496"/>
      <c r="AS680" s="496"/>
      <c r="AT680" s="496"/>
      <c r="AU680" s="496"/>
    </row>
    <row r="681" spans="1:47">
      <c r="A681" s="496">
        <v>16</v>
      </c>
      <c r="B681" s="496">
        <v>100</v>
      </c>
      <c r="C681" s="496">
        <v>2024</v>
      </c>
      <c r="D681" s="496">
        <v>4</v>
      </c>
      <c r="E681" s="496">
        <v>99</v>
      </c>
      <c r="F681" s="496">
        <v>99</v>
      </c>
      <c r="G681" s="496">
        <v>99</v>
      </c>
      <c r="H681" s="496">
        <v>99</v>
      </c>
      <c r="I681" s="496">
        <v>99</v>
      </c>
      <c r="J681" s="496">
        <v>999</v>
      </c>
      <c r="K681" s="496">
        <v>99</v>
      </c>
      <c r="L681" s="496">
        <v>9</v>
      </c>
      <c r="M681" s="496">
        <v>99</v>
      </c>
      <c r="N681" s="496">
        <v>99</v>
      </c>
      <c r="O681" s="496">
        <v>99</v>
      </c>
      <c r="P681" s="496">
        <v>99</v>
      </c>
      <c r="Q681" s="496"/>
      <c r="R681" s="496">
        <v>0</v>
      </c>
      <c r="S681" s="496"/>
      <c r="T681" s="496"/>
      <c r="U681" s="496"/>
      <c r="V681" s="496"/>
      <c r="W681" s="496"/>
      <c r="X681" s="496"/>
      <c r="Y681" s="496"/>
      <c r="Z681" s="496"/>
      <c r="AA681" s="496"/>
      <c r="AB681" s="496"/>
      <c r="AC681" s="496"/>
      <c r="AD681" s="496"/>
      <c r="AE681" s="496"/>
      <c r="AF681" s="496"/>
      <c r="AG681" s="496"/>
      <c r="AH681" s="496"/>
      <c r="AI681" s="496"/>
      <c r="AJ681" s="496"/>
      <c r="AK681" s="496"/>
      <c r="AL681" s="496"/>
      <c r="AM681" s="496"/>
      <c r="AN681" s="496">
        <v>99</v>
      </c>
      <c r="AO681" s="496">
        <v>99</v>
      </c>
      <c r="AP681" s="496">
        <v>99</v>
      </c>
      <c r="AQ681" s="496">
        <v>99</v>
      </c>
      <c r="AR681" s="496"/>
      <c r="AS681" s="496"/>
      <c r="AT681" s="496"/>
      <c r="AU681" s="496"/>
    </row>
    <row r="682" spans="1:47">
      <c r="A682" s="496">
        <v>16</v>
      </c>
      <c r="B682" s="496">
        <v>101</v>
      </c>
      <c r="C682" s="496">
        <v>2024</v>
      </c>
      <c r="D682" s="496">
        <v>5</v>
      </c>
      <c r="E682" s="496">
        <v>99</v>
      </c>
      <c r="F682" s="496">
        <v>99</v>
      </c>
      <c r="G682" s="496">
        <v>99</v>
      </c>
      <c r="H682" s="496">
        <v>99</v>
      </c>
      <c r="I682" s="496">
        <v>99</v>
      </c>
      <c r="J682" s="496">
        <v>999</v>
      </c>
      <c r="K682" s="496">
        <v>99</v>
      </c>
      <c r="L682" s="496">
        <v>9</v>
      </c>
      <c r="M682" s="496">
        <v>99</v>
      </c>
      <c r="N682" s="496">
        <v>99</v>
      </c>
      <c r="O682" s="496">
        <v>99</v>
      </c>
      <c r="P682" s="496">
        <v>99</v>
      </c>
      <c r="Q682" s="496">
        <v>1</v>
      </c>
      <c r="R682" s="496">
        <v>1</v>
      </c>
      <c r="S682" s="496">
        <v>9</v>
      </c>
      <c r="T682" s="496">
        <v>13</v>
      </c>
      <c r="U682" s="496">
        <v>602.1</v>
      </c>
      <c r="V682" s="496">
        <v>100</v>
      </c>
      <c r="W682" s="496">
        <v>100</v>
      </c>
      <c r="X682" s="496">
        <v>100</v>
      </c>
      <c r="Y682" s="496">
        <v>0</v>
      </c>
      <c r="Z682" s="496">
        <v>0</v>
      </c>
      <c r="AA682" s="496">
        <v>0</v>
      </c>
      <c r="AB682" s="496"/>
      <c r="AC682" s="496"/>
      <c r="AD682" s="496"/>
      <c r="AE682" s="496">
        <v>0.52083333333333348</v>
      </c>
      <c r="AF682" s="496">
        <v>1.2878180243190351</v>
      </c>
      <c r="AG682" s="496">
        <v>678</v>
      </c>
      <c r="AH682" s="496">
        <v>0</v>
      </c>
      <c r="AI682" s="496">
        <v>100</v>
      </c>
      <c r="AJ682" s="496">
        <v>0</v>
      </c>
      <c r="AK682" s="496"/>
      <c r="AL682" s="496"/>
      <c r="AM682" s="496"/>
      <c r="AN682" s="496">
        <v>99</v>
      </c>
      <c r="AO682" s="496">
        <v>99</v>
      </c>
      <c r="AP682" s="496">
        <v>99</v>
      </c>
      <c r="AQ682" s="496">
        <v>99</v>
      </c>
      <c r="AR682" s="496">
        <v>249</v>
      </c>
      <c r="AS682" s="496">
        <v>38.994059494700473</v>
      </c>
      <c r="AT682" s="496"/>
      <c r="AU682" s="496"/>
    </row>
    <row r="683" spans="1:47">
      <c r="A683" s="496">
        <v>16</v>
      </c>
      <c r="B683" s="496">
        <v>102</v>
      </c>
      <c r="C683" s="496">
        <v>2024</v>
      </c>
      <c r="D683" s="496">
        <v>6</v>
      </c>
      <c r="E683" s="496">
        <v>99</v>
      </c>
      <c r="F683" s="496">
        <v>99</v>
      </c>
      <c r="G683" s="496">
        <v>99</v>
      </c>
      <c r="H683" s="496">
        <v>99</v>
      </c>
      <c r="I683" s="496">
        <v>99</v>
      </c>
      <c r="J683" s="496">
        <v>999</v>
      </c>
      <c r="K683" s="496">
        <v>99</v>
      </c>
      <c r="L683" s="496">
        <v>9</v>
      </c>
      <c r="M683" s="496">
        <v>99</v>
      </c>
      <c r="N683" s="496">
        <v>99</v>
      </c>
      <c r="O683" s="496">
        <v>99</v>
      </c>
      <c r="P683" s="496">
        <v>99</v>
      </c>
      <c r="Q683" s="496"/>
      <c r="R683" s="496">
        <v>0</v>
      </c>
      <c r="S683" s="496"/>
      <c r="T683" s="496"/>
      <c r="U683" s="496"/>
      <c r="V683" s="496"/>
      <c r="W683" s="496"/>
      <c r="X683" s="496"/>
      <c r="Y683" s="496"/>
      <c r="Z683" s="496"/>
      <c r="AA683" s="496"/>
      <c r="AB683" s="496"/>
      <c r="AC683" s="496"/>
      <c r="AD683" s="496"/>
      <c r="AE683" s="496"/>
      <c r="AF683" s="496"/>
      <c r="AG683" s="496"/>
      <c r="AH683" s="496"/>
      <c r="AI683" s="496"/>
      <c r="AJ683" s="496"/>
      <c r="AK683" s="496"/>
      <c r="AL683" s="496"/>
      <c r="AM683" s="496"/>
      <c r="AN683" s="496">
        <v>99</v>
      </c>
      <c r="AO683" s="496">
        <v>99</v>
      </c>
      <c r="AP683" s="496">
        <v>99</v>
      </c>
      <c r="AQ683" s="496">
        <v>99</v>
      </c>
      <c r="AR683" s="496"/>
      <c r="AS683" s="496"/>
      <c r="AT683" s="496"/>
      <c r="AU683" s="496"/>
    </row>
    <row r="684" spans="1:47">
      <c r="A684" s="496">
        <v>16</v>
      </c>
      <c r="B684" s="496">
        <v>103</v>
      </c>
      <c r="C684" s="496">
        <v>2024</v>
      </c>
      <c r="D684" s="496">
        <v>7</v>
      </c>
      <c r="E684" s="496">
        <v>99</v>
      </c>
      <c r="F684" s="496">
        <v>99</v>
      </c>
      <c r="G684" s="496">
        <v>99</v>
      </c>
      <c r="H684" s="496">
        <v>99</v>
      </c>
      <c r="I684" s="496">
        <v>99</v>
      </c>
      <c r="J684" s="496">
        <v>999</v>
      </c>
      <c r="K684" s="496">
        <v>99</v>
      </c>
      <c r="L684" s="496">
        <v>9</v>
      </c>
      <c r="M684" s="496">
        <v>99</v>
      </c>
      <c r="N684" s="496">
        <v>99</v>
      </c>
      <c r="O684" s="496">
        <v>99</v>
      </c>
      <c r="P684" s="496">
        <v>99</v>
      </c>
      <c r="Q684" s="496"/>
      <c r="R684" s="496">
        <v>0</v>
      </c>
      <c r="S684" s="496"/>
      <c r="T684" s="496"/>
      <c r="U684" s="496"/>
      <c r="V684" s="496"/>
      <c r="W684" s="496"/>
      <c r="X684" s="496"/>
      <c r="Y684" s="496"/>
      <c r="Z684" s="496"/>
      <c r="AA684" s="496"/>
      <c r="AB684" s="496"/>
      <c r="AC684" s="496"/>
      <c r="AD684" s="496"/>
      <c r="AE684" s="496"/>
      <c r="AF684" s="496"/>
      <c r="AG684" s="496"/>
      <c r="AH684" s="496"/>
      <c r="AI684" s="496"/>
      <c r="AJ684" s="496"/>
      <c r="AK684" s="496"/>
      <c r="AL684" s="496"/>
      <c r="AM684" s="496"/>
      <c r="AN684" s="496">
        <v>99</v>
      </c>
      <c r="AO684" s="496">
        <v>99</v>
      </c>
      <c r="AP684" s="496">
        <v>99</v>
      </c>
      <c r="AQ684" s="496">
        <v>99</v>
      </c>
      <c r="AR684" s="496"/>
      <c r="AS684" s="496"/>
      <c r="AT684" s="496"/>
      <c r="AU684" s="496"/>
    </row>
    <row r="685" spans="1:47">
      <c r="A685" s="496">
        <v>16</v>
      </c>
      <c r="B685" s="496">
        <v>104</v>
      </c>
      <c r="C685" s="496">
        <v>2024</v>
      </c>
      <c r="D685" s="496">
        <v>8</v>
      </c>
      <c r="E685" s="496">
        <v>99</v>
      </c>
      <c r="F685" s="496">
        <v>99</v>
      </c>
      <c r="G685" s="496">
        <v>99</v>
      </c>
      <c r="H685" s="496">
        <v>99</v>
      </c>
      <c r="I685" s="496">
        <v>99</v>
      </c>
      <c r="J685" s="496">
        <v>999</v>
      </c>
      <c r="K685" s="496">
        <v>99</v>
      </c>
      <c r="L685" s="496">
        <v>9</v>
      </c>
      <c r="M685" s="496">
        <v>99</v>
      </c>
      <c r="N685" s="496">
        <v>99</v>
      </c>
      <c r="O685" s="496">
        <v>99</v>
      </c>
      <c r="P685" s="496">
        <v>99</v>
      </c>
      <c r="Q685" s="496">
        <v>1</v>
      </c>
      <c r="R685" s="496">
        <v>1</v>
      </c>
      <c r="S685" s="496">
        <v>9</v>
      </c>
      <c r="T685" s="496">
        <v>8</v>
      </c>
      <c r="U685" s="496">
        <v>281.5</v>
      </c>
      <c r="V685" s="496">
        <v>100</v>
      </c>
      <c r="W685" s="496">
        <v>100</v>
      </c>
      <c r="X685" s="496">
        <v>0</v>
      </c>
      <c r="Y685" s="496">
        <v>0</v>
      </c>
      <c r="Z685" s="496">
        <v>0</v>
      </c>
      <c r="AA685" s="496">
        <v>0</v>
      </c>
      <c r="AB685" s="496"/>
      <c r="AC685" s="496"/>
      <c r="AD685" s="496"/>
      <c r="AE685" s="496">
        <v>0.6097560975609756</v>
      </c>
      <c r="AF685" s="496">
        <v>0.67805673516284226</v>
      </c>
      <c r="AG685" s="496">
        <v>479</v>
      </c>
      <c r="AH685" s="496">
        <v>0</v>
      </c>
      <c r="AI685" s="496">
        <v>100</v>
      </c>
      <c r="AJ685" s="496">
        <v>0</v>
      </c>
      <c r="AK685" s="496"/>
      <c r="AL685" s="496"/>
      <c r="AM685" s="496"/>
      <c r="AN685" s="496">
        <v>99</v>
      </c>
      <c r="AO685" s="496">
        <v>99</v>
      </c>
      <c r="AP685" s="496">
        <v>99</v>
      </c>
      <c r="AQ685" s="496">
        <v>99</v>
      </c>
      <c r="AR685" s="496">
        <v>190</v>
      </c>
      <c r="AS685" s="496">
        <v>41.113864994897213</v>
      </c>
      <c r="AT685" s="496"/>
      <c r="AU685" s="496"/>
    </row>
    <row r="686" spans="1:47">
      <c r="A686" s="496">
        <v>16</v>
      </c>
      <c r="B686" s="496">
        <v>105</v>
      </c>
      <c r="C686" s="496">
        <v>2024</v>
      </c>
      <c r="D686" s="496">
        <v>9</v>
      </c>
      <c r="E686" s="496">
        <v>99</v>
      </c>
      <c r="F686" s="496">
        <v>99</v>
      </c>
      <c r="G686" s="496">
        <v>99</v>
      </c>
      <c r="H686" s="496">
        <v>99</v>
      </c>
      <c r="I686" s="496">
        <v>99</v>
      </c>
      <c r="J686" s="496">
        <v>999</v>
      </c>
      <c r="K686" s="496">
        <v>99</v>
      </c>
      <c r="L686" s="496">
        <v>9</v>
      </c>
      <c r="M686" s="496">
        <v>99</v>
      </c>
      <c r="N686" s="496">
        <v>99</v>
      </c>
      <c r="O686" s="496">
        <v>99</v>
      </c>
      <c r="P686" s="496">
        <v>99</v>
      </c>
      <c r="Q686" s="496"/>
      <c r="R686" s="496">
        <v>0</v>
      </c>
      <c r="S686" s="496"/>
      <c r="T686" s="496"/>
      <c r="U686" s="496"/>
      <c r="V686" s="496"/>
      <c r="W686" s="496"/>
      <c r="X686" s="496"/>
      <c r="Y686" s="496"/>
      <c r="Z686" s="496"/>
      <c r="AA686" s="496"/>
      <c r="AB686" s="496"/>
      <c r="AC686" s="496"/>
      <c r="AD686" s="496"/>
      <c r="AE686" s="496"/>
      <c r="AF686" s="496"/>
      <c r="AG686" s="496"/>
      <c r="AH686" s="496"/>
      <c r="AI686" s="496"/>
      <c r="AJ686" s="496"/>
      <c r="AK686" s="496"/>
      <c r="AL686" s="496"/>
      <c r="AM686" s="496"/>
      <c r="AN686" s="496">
        <v>99</v>
      </c>
      <c r="AO686" s="496">
        <v>99</v>
      </c>
      <c r="AP686" s="496">
        <v>99</v>
      </c>
      <c r="AQ686" s="496">
        <v>99</v>
      </c>
      <c r="AR686" s="496"/>
      <c r="AS686" s="496"/>
      <c r="AT686" s="496"/>
      <c r="AU686" s="496"/>
    </row>
    <row r="687" spans="1:47">
      <c r="A687" s="496">
        <v>16</v>
      </c>
      <c r="B687" s="496">
        <v>106</v>
      </c>
      <c r="C687" s="496">
        <v>2024</v>
      </c>
      <c r="D687" s="496">
        <v>10</v>
      </c>
      <c r="E687" s="496">
        <v>99</v>
      </c>
      <c r="F687" s="496">
        <v>99</v>
      </c>
      <c r="G687" s="496">
        <v>99</v>
      </c>
      <c r="H687" s="496">
        <v>99</v>
      </c>
      <c r="I687" s="496">
        <v>99</v>
      </c>
      <c r="J687" s="496">
        <v>999</v>
      </c>
      <c r="K687" s="496">
        <v>99</v>
      </c>
      <c r="L687" s="496">
        <v>9</v>
      </c>
      <c r="M687" s="496">
        <v>99</v>
      </c>
      <c r="N687" s="496">
        <v>99</v>
      </c>
      <c r="O687" s="496">
        <v>99</v>
      </c>
      <c r="P687" s="496">
        <v>99</v>
      </c>
      <c r="Q687" s="496"/>
      <c r="R687" s="496">
        <v>0</v>
      </c>
      <c r="S687" s="496"/>
      <c r="T687" s="496"/>
      <c r="U687" s="496"/>
      <c r="V687" s="496"/>
      <c r="W687" s="496"/>
      <c r="X687" s="496"/>
      <c r="Y687" s="496"/>
      <c r="Z687" s="496"/>
      <c r="AA687" s="496"/>
      <c r="AB687" s="496"/>
      <c r="AC687" s="496"/>
      <c r="AD687" s="496"/>
      <c r="AE687" s="496"/>
      <c r="AF687" s="496"/>
      <c r="AG687" s="496"/>
      <c r="AH687" s="496"/>
      <c r="AI687" s="496"/>
      <c r="AJ687" s="496"/>
      <c r="AK687" s="496"/>
      <c r="AL687" s="496"/>
      <c r="AM687" s="496"/>
      <c r="AN687" s="496">
        <v>99</v>
      </c>
      <c r="AO687" s="496">
        <v>99</v>
      </c>
      <c r="AP687" s="496">
        <v>99</v>
      </c>
      <c r="AQ687" s="496">
        <v>99</v>
      </c>
      <c r="AR687" s="496"/>
      <c r="AS687" s="496"/>
      <c r="AT687" s="496"/>
      <c r="AU687" s="496"/>
    </row>
    <row r="688" spans="1:47">
      <c r="A688" s="496">
        <v>16</v>
      </c>
      <c r="B688" s="496">
        <v>107</v>
      </c>
      <c r="C688" s="496">
        <v>2024</v>
      </c>
      <c r="D688" s="496">
        <v>11</v>
      </c>
      <c r="E688" s="496">
        <v>99</v>
      </c>
      <c r="F688" s="496">
        <v>99</v>
      </c>
      <c r="G688" s="496">
        <v>99</v>
      </c>
      <c r="H688" s="496">
        <v>99</v>
      </c>
      <c r="I688" s="496">
        <v>99</v>
      </c>
      <c r="J688" s="496">
        <v>999</v>
      </c>
      <c r="K688" s="496">
        <v>99</v>
      </c>
      <c r="L688" s="496">
        <v>9</v>
      </c>
      <c r="M688" s="496">
        <v>99</v>
      </c>
      <c r="N688" s="496">
        <v>99</v>
      </c>
      <c r="O688" s="496">
        <v>99</v>
      </c>
      <c r="P688" s="496">
        <v>99</v>
      </c>
      <c r="Q688" s="496">
        <v>1</v>
      </c>
      <c r="R688" s="496">
        <v>1</v>
      </c>
      <c r="S688" s="496">
        <v>9</v>
      </c>
      <c r="T688" s="496">
        <v>7</v>
      </c>
      <c r="U688" s="496">
        <v>456.7</v>
      </c>
      <c r="V688" s="496">
        <v>100</v>
      </c>
      <c r="W688" s="496">
        <v>100</v>
      </c>
      <c r="X688" s="496">
        <v>100</v>
      </c>
      <c r="Y688" s="496">
        <v>0</v>
      </c>
      <c r="Z688" s="496">
        <v>0</v>
      </c>
      <c r="AA688" s="496">
        <v>0</v>
      </c>
      <c r="AB688" s="496"/>
      <c r="AC688" s="496"/>
      <c r="AD688" s="496"/>
      <c r="AE688" s="496">
        <v>0.3773584905660376</v>
      </c>
      <c r="AF688" s="496">
        <v>0.70401040831678763</v>
      </c>
      <c r="AG688" s="496">
        <v>678</v>
      </c>
      <c r="AH688" s="496">
        <v>0</v>
      </c>
      <c r="AI688" s="496">
        <v>100</v>
      </c>
      <c r="AJ688" s="496">
        <v>0</v>
      </c>
      <c r="AK688" s="496"/>
      <c r="AL688" s="496"/>
      <c r="AM688" s="496"/>
      <c r="AN688" s="496">
        <v>99</v>
      </c>
      <c r="AO688" s="496">
        <v>99</v>
      </c>
      <c r="AP688" s="496">
        <v>99</v>
      </c>
      <c r="AQ688" s="496">
        <v>99</v>
      </c>
      <c r="AR688" s="496">
        <v>218</v>
      </c>
      <c r="AS688" s="496">
        <v>44.110981298488291</v>
      </c>
      <c r="AT688" s="496"/>
      <c r="AU688" s="496"/>
    </row>
    <row r="689" spans="1:47">
      <c r="A689" s="496">
        <v>16</v>
      </c>
      <c r="B689" s="496">
        <v>108</v>
      </c>
      <c r="C689" s="496">
        <v>2024</v>
      </c>
      <c r="D689" s="496">
        <v>12</v>
      </c>
      <c r="E689" s="496">
        <v>99</v>
      </c>
      <c r="F689" s="496">
        <v>99</v>
      </c>
      <c r="G689" s="496">
        <v>99</v>
      </c>
      <c r="H689" s="496">
        <v>99</v>
      </c>
      <c r="I689" s="496">
        <v>99</v>
      </c>
      <c r="J689" s="496">
        <v>999</v>
      </c>
      <c r="K689" s="496">
        <v>99</v>
      </c>
      <c r="L689" s="496">
        <v>9</v>
      </c>
      <c r="M689" s="496">
        <v>99</v>
      </c>
      <c r="N689" s="496">
        <v>99</v>
      </c>
      <c r="O689" s="496">
        <v>99</v>
      </c>
      <c r="P689" s="496">
        <v>99</v>
      </c>
      <c r="Q689" s="496"/>
      <c r="R689" s="496">
        <v>0</v>
      </c>
      <c r="S689" s="496"/>
      <c r="T689" s="496"/>
      <c r="U689" s="496"/>
      <c r="V689" s="496"/>
      <c r="W689" s="496"/>
      <c r="X689" s="496"/>
      <c r="Y689" s="496"/>
      <c r="Z689" s="496"/>
      <c r="AA689" s="496"/>
      <c r="AB689" s="496"/>
      <c r="AC689" s="496"/>
      <c r="AD689" s="496"/>
      <c r="AE689" s="496"/>
      <c r="AF689" s="496"/>
      <c r="AG689" s="496"/>
      <c r="AH689" s="496"/>
      <c r="AI689" s="496"/>
      <c r="AJ689" s="496"/>
      <c r="AK689" s="496"/>
      <c r="AL689" s="496"/>
      <c r="AM689" s="496"/>
      <c r="AN689" s="496">
        <v>99</v>
      </c>
      <c r="AO689" s="496">
        <v>99</v>
      </c>
      <c r="AP689" s="496">
        <v>99</v>
      </c>
      <c r="AQ689" s="496">
        <v>99</v>
      </c>
      <c r="AR689" s="496"/>
      <c r="AS689" s="496"/>
      <c r="AT689" s="496"/>
      <c r="AU689" s="496"/>
    </row>
    <row r="690" spans="1:47">
      <c r="A690" s="496">
        <v>16</v>
      </c>
      <c r="B690" s="496">
        <v>109</v>
      </c>
      <c r="C690" s="496">
        <v>2024</v>
      </c>
      <c r="D690" s="496">
        <v>1</v>
      </c>
      <c r="E690" s="496">
        <v>99</v>
      </c>
      <c r="F690" s="496">
        <v>99</v>
      </c>
      <c r="G690" s="496">
        <v>99</v>
      </c>
      <c r="H690" s="496">
        <v>99</v>
      </c>
      <c r="I690" s="496">
        <v>99</v>
      </c>
      <c r="J690" s="496">
        <v>999</v>
      </c>
      <c r="K690" s="496">
        <v>99</v>
      </c>
      <c r="L690" s="496">
        <v>10</v>
      </c>
      <c r="M690" s="496">
        <v>99</v>
      </c>
      <c r="N690" s="496">
        <v>99</v>
      </c>
      <c r="O690" s="496">
        <v>99</v>
      </c>
      <c r="P690" s="496">
        <v>99</v>
      </c>
      <c r="Q690" s="496"/>
      <c r="R690" s="496">
        <v>0</v>
      </c>
      <c r="S690" s="496"/>
      <c r="T690" s="496"/>
      <c r="U690" s="496"/>
      <c r="V690" s="496"/>
      <c r="W690" s="496"/>
      <c r="X690" s="496"/>
      <c r="Y690" s="496"/>
      <c r="Z690" s="496"/>
      <c r="AA690" s="496"/>
      <c r="AB690" s="496"/>
      <c r="AC690" s="496"/>
      <c r="AD690" s="496"/>
      <c r="AE690" s="496"/>
      <c r="AF690" s="496"/>
      <c r="AG690" s="496"/>
      <c r="AH690" s="496"/>
      <c r="AI690" s="496"/>
      <c r="AJ690" s="496"/>
      <c r="AK690" s="496"/>
      <c r="AL690" s="496"/>
      <c r="AM690" s="496"/>
      <c r="AN690" s="496">
        <v>99</v>
      </c>
      <c r="AO690" s="496">
        <v>99</v>
      </c>
      <c r="AP690" s="496">
        <v>99</v>
      </c>
      <c r="AQ690" s="496">
        <v>99</v>
      </c>
      <c r="AR690" s="496"/>
      <c r="AS690" s="496"/>
      <c r="AT690" s="496"/>
      <c r="AU690" s="496"/>
    </row>
    <row r="691" spans="1:47">
      <c r="A691" s="496">
        <v>16</v>
      </c>
      <c r="B691" s="496">
        <v>110</v>
      </c>
      <c r="C691" s="496">
        <v>2024</v>
      </c>
      <c r="D691" s="496">
        <v>2</v>
      </c>
      <c r="E691" s="496">
        <v>99</v>
      </c>
      <c r="F691" s="496">
        <v>99</v>
      </c>
      <c r="G691" s="496">
        <v>99</v>
      </c>
      <c r="H691" s="496">
        <v>99</v>
      </c>
      <c r="I691" s="496">
        <v>99</v>
      </c>
      <c r="J691" s="496">
        <v>999</v>
      </c>
      <c r="K691" s="496">
        <v>99</v>
      </c>
      <c r="L691" s="496">
        <v>10</v>
      </c>
      <c r="M691" s="496">
        <v>99</v>
      </c>
      <c r="N691" s="496">
        <v>99</v>
      </c>
      <c r="O691" s="496">
        <v>99</v>
      </c>
      <c r="P691" s="496">
        <v>99</v>
      </c>
      <c r="Q691" s="496"/>
      <c r="R691" s="496">
        <v>0</v>
      </c>
      <c r="S691" s="496"/>
      <c r="T691" s="496"/>
      <c r="U691" s="496"/>
      <c r="V691" s="496"/>
      <c r="W691" s="496"/>
      <c r="X691" s="496"/>
      <c r="Y691" s="496"/>
      <c r="Z691" s="496"/>
      <c r="AA691" s="496"/>
      <c r="AB691" s="496"/>
      <c r="AC691" s="496"/>
      <c r="AD691" s="496"/>
      <c r="AE691" s="496"/>
      <c r="AF691" s="496"/>
      <c r="AG691" s="496"/>
      <c r="AH691" s="496"/>
      <c r="AI691" s="496"/>
      <c r="AJ691" s="496"/>
      <c r="AK691" s="496"/>
      <c r="AL691" s="496"/>
      <c r="AM691" s="496"/>
      <c r="AN691" s="496">
        <v>99</v>
      </c>
      <c r="AO691" s="496">
        <v>99</v>
      </c>
      <c r="AP691" s="496">
        <v>99</v>
      </c>
      <c r="AQ691" s="496">
        <v>99</v>
      </c>
      <c r="AR691" s="496"/>
      <c r="AS691" s="496"/>
      <c r="AT691" s="496"/>
      <c r="AU691" s="496"/>
    </row>
    <row r="692" spans="1:47">
      <c r="A692" s="496">
        <v>16</v>
      </c>
      <c r="B692" s="496">
        <v>111</v>
      </c>
      <c r="C692" s="496">
        <v>2024</v>
      </c>
      <c r="D692" s="496">
        <v>3</v>
      </c>
      <c r="E692" s="496">
        <v>99</v>
      </c>
      <c r="F692" s="496">
        <v>99</v>
      </c>
      <c r="G692" s="496">
        <v>99</v>
      </c>
      <c r="H692" s="496">
        <v>99</v>
      </c>
      <c r="I692" s="496">
        <v>99</v>
      </c>
      <c r="J692" s="496">
        <v>999</v>
      </c>
      <c r="K692" s="496">
        <v>99</v>
      </c>
      <c r="L692" s="496">
        <v>10</v>
      </c>
      <c r="M692" s="496">
        <v>99</v>
      </c>
      <c r="N692" s="496">
        <v>99</v>
      </c>
      <c r="O692" s="496">
        <v>99</v>
      </c>
      <c r="P692" s="496">
        <v>99</v>
      </c>
      <c r="Q692" s="496"/>
      <c r="R692" s="496">
        <v>0</v>
      </c>
      <c r="S692" s="496"/>
      <c r="T692" s="496"/>
      <c r="U692" s="496"/>
      <c r="V692" s="496"/>
      <c r="W692" s="496"/>
      <c r="X692" s="496"/>
      <c r="Y692" s="496"/>
      <c r="Z692" s="496"/>
      <c r="AA692" s="496"/>
      <c r="AB692" s="496"/>
      <c r="AC692" s="496"/>
      <c r="AD692" s="496"/>
      <c r="AE692" s="496"/>
      <c r="AF692" s="496"/>
      <c r="AG692" s="496"/>
      <c r="AH692" s="496"/>
      <c r="AI692" s="496"/>
      <c r="AJ692" s="496"/>
      <c r="AK692" s="496"/>
      <c r="AL692" s="496"/>
      <c r="AM692" s="496"/>
      <c r="AN692" s="496">
        <v>99</v>
      </c>
      <c r="AO692" s="496">
        <v>99</v>
      </c>
      <c r="AP692" s="496">
        <v>99</v>
      </c>
      <c r="AQ692" s="496">
        <v>99</v>
      </c>
      <c r="AR692" s="496"/>
      <c r="AS692" s="496"/>
      <c r="AT692" s="496"/>
      <c r="AU692" s="496"/>
    </row>
    <row r="693" spans="1:47">
      <c r="A693" s="496">
        <v>16</v>
      </c>
      <c r="B693" s="496">
        <v>112</v>
      </c>
      <c r="C693" s="496">
        <v>2024</v>
      </c>
      <c r="D693" s="496">
        <v>4</v>
      </c>
      <c r="E693" s="496">
        <v>99</v>
      </c>
      <c r="F693" s="496">
        <v>99</v>
      </c>
      <c r="G693" s="496">
        <v>99</v>
      </c>
      <c r="H693" s="496">
        <v>99</v>
      </c>
      <c r="I693" s="496">
        <v>99</v>
      </c>
      <c r="J693" s="496">
        <v>999</v>
      </c>
      <c r="K693" s="496">
        <v>99</v>
      </c>
      <c r="L693" s="496">
        <v>10</v>
      </c>
      <c r="M693" s="496">
        <v>99</v>
      </c>
      <c r="N693" s="496">
        <v>99</v>
      </c>
      <c r="O693" s="496">
        <v>99</v>
      </c>
      <c r="P693" s="496">
        <v>99</v>
      </c>
      <c r="Q693" s="496"/>
      <c r="R693" s="496">
        <v>0</v>
      </c>
      <c r="S693" s="496"/>
      <c r="T693" s="496"/>
      <c r="U693" s="496"/>
      <c r="V693" s="496"/>
      <c r="W693" s="496"/>
      <c r="X693" s="496"/>
      <c r="Y693" s="496"/>
      <c r="Z693" s="496"/>
      <c r="AA693" s="496"/>
      <c r="AB693" s="496"/>
      <c r="AC693" s="496"/>
      <c r="AD693" s="496"/>
      <c r="AE693" s="496"/>
      <c r="AF693" s="496"/>
      <c r="AG693" s="496"/>
      <c r="AH693" s="496"/>
      <c r="AI693" s="496"/>
      <c r="AJ693" s="496"/>
      <c r="AK693" s="496"/>
      <c r="AL693" s="496"/>
      <c r="AM693" s="496"/>
      <c r="AN693" s="496">
        <v>99</v>
      </c>
      <c r="AO693" s="496">
        <v>99</v>
      </c>
      <c r="AP693" s="496">
        <v>99</v>
      </c>
      <c r="AQ693" s="496">
        <v>99</v>
      </c>
      <c r="AR693" s="496"/>
      <c r="AS693" s="496"/>
      <c r="AT693" s="496"/>
      <c r="AU693" s="496"/>
    </row>
    <row r="694" spans="1:47">
      <c r="A694" s="496">
        <v>16</v>
      </c>
      <c r="B694" s="496">
        <v>113</v>
      </c>
      <c r="C694" s="496">
        <v>2024</v>
      </c>
      <c r="D694" s="496">
        <v>5</v>
      </c>
      <c r="E694" s="496">
        <v>99</v>
      </c>
      <c r="F694" s="496">
        <v>99</v>
      </c>
      <c r="G694" s="496">
        <v>99</v>
      </c>
      <c r="H694" s="496">
        <v>99</v>
      </c>
      <c r="I694" s="496">
        <v>99</v>
      </c>
      <c r="J694" s="496">
        <v>999</v>
      </c>
      <c r="K694" s="496">
        <v>99</v>
      </c>
      <c r="L694" s="496">
        <v>10</v>
      </c>
      <c r="M694" s="496">
        <v>99</v>
      </c>
      <c r="N694" s="496">
        <v>99</v>
      </c>
      <c r="O694" s="496">
        <v>99</v>
      </c>
      <c r="P694" s="496">
        <v>99</v>
      </c>
      <c r="Q694" s="496"/>
      <c r="R694" s="496">
        <v>0</v>
      </c>
      <c r="S694" s="496"/>
      <c r="T694" s="496"/>
      <c r="U694" s="496"/>
      <c r="V694" s="496"/>
      <c r="W694" s="496"/>
      <c r="X694" s="496"/>
      <c r="Y694" s="496"/>
      <c r="Z694" s="496"/>
      <c r="AA694" s="496"/>
      <c r="AB694" s="496"/>
      <c r="AC694" s="496"/>
      <c r="AD694" s="496"/>
      <c r="AE694" s="496"/>
      <c r="AF694" s="496"/>
      <c r="AG694" s="496"/>
      <c r="AH694" s="496"/>
      <c r="AI694" s="496"/>
      <c r="AJ694" s="496"/>
      <c r="AK694" s="496"/>
      <c r="AL694" s="496"/>
      <c r="AM694" s="496"/>
      <c r="AN694" s="496">
        <v>99</v>
      </c>
      <c r="AO694" s="496">
        <v>99</v>
      </c>
      <c r="AP694" s="496">
        <v>99</v>
      </c>
      <c r="AQ694" s="496">
        <v>99</v>
      </c>
      <c r="AR694" s="496"/>
      <c r="AS694" s="496"/>
      <c r="AT694" s="496"/>
      <c r="AU694" s="496"/>
    </row>
    <row r="695" spans="1:47">
      <c r="A695" s="496">
        <v>16</v>
      </c>
      <c r="B695" s="496">
        <v>114</v>
      </c>
      <c r="C695" s="496">
        <v>2024</v>
      </c>
      <c r="D695" s="496">
        <v>6</v>
      </c>
      <c r="E695" s="496">
        <v>99</v>
      </c>
      <c r="F695" s="496">
        <v>99</v>
      </c>
      <c r="G695" s="496">
        <v>99</v>
      </c>
      <c r="H695" s="496">
        <v>99</v>
      </c>
      <c r="I695" s="496">
        <v>99</v>
      </c>
      <c r="J695" s="496">
        <v>999</v>
      </c>
      <c r="K695" s="496">
        <v>99</v>
      </c>
      <c r="L695" s="496">
        <v>10</v>
      </c>
      <c r="M695" s="496">
        <v>99</v>
      </c>
      <c r="N695" s="496">
        <v>99</v>
      </c>
      <c r="O695" s="496">
        <v>99</v>
      </c>
      <c r="P695" s="496">
        <v>99</v>
      </c>
      <c r="Q695" s="496"/>
      <c r="R695" s="496">
        <v>0</v>
      </c>
      <c r="S695" s="496"/>
      <c r="T695" s="496"/>
      <c r="U695" s="496"/>
      <c r="V695" s="496"/>
      <c r="W695" s="496"/>
      <c r="X695" s="496"/>
      <c r="Y695" s="496"/>
      <c r="Z695" s="496"/>
      <c r="AA695" s="496"/>
      <c r="AB695" s="496"/>
      <c r="AC695" s="496"/>
      <c r="AD695" s="496"/>
      <c r="AE695" s="496"/>
      <c r="AF695" s="496"/>
      <c r="AG695" s="496"/>
      <c r="AH695" s="496"/>
      <c r="AI695" s="496"/>
      <c r="AJ695" s="496"/>
      <c r="AK695" s="496"/>
      <c r="AL695" s="496"/>
      <c r="AM695" s="496"/>
      <c r="AN695" s="496">
        <v>99</v>
      </c>
      <c r="AO695" s="496">
        <v>99</v>
      </c>
      <c r="AP695" s="496">
        <v>99</v>
      </c>
      <c r="AQ695" s="496">
        <v>99</v>
      </c>
      <c r="AR695" s="496"/>
      <c r="AS695" s="496"/>
      <c r="AT695" s="496"/>
      <c r="AU695" s="496"/>
    </row>
    <row r="696" spans="1:47">
      <c r="A696" s="496">
        <v>16</v>
      </c>
      <c r="B696" s="496">
        <v>115</v>
      </c>
      <c r="C696" s="496">
        <v>2024</v>
      </c>
      <c r="D696" s="496">
        <v>7</v>
      </c>
      <c r="E696" s="496">
        <v>99</v>
      </c>
      <c r="F696" s="496">
        <v>99</v>
      </c>
      <c r="G696" s="496">
        <v>99</v>
      </c>
      <c r="H696" s="496">
        <v>99</v>
      </c>
      <c r="I696" s="496">
        <v>99</v>
      </c>
      <c r="J696" s="496">
        <v>999</v>
      </c>
      <c r="K696" s="496">
        <v>99</v>
      </c>
      <c r="L696" s="496">
        <v>10</v>
      </c>
      <c r="M696" s="496">
        <v>99</v>
      </c>
      <c r="N696" s="496">
        <v>99</v>
      </c>
      <c r="O696" s="496">
        <v>99</v>
      </c>
      <c r="P696" s="496">
        <v>99</v>
      </c>
      <c r="Q696" s="496"/>
      <c r="R696" s="496">
        <v>0</v>
      </c>
      <c r="S696" s="496"/>
      <c r="T696" s="496"/>
      <c r="U696" s="496"/>
      <c r="V696" s="496"/>
      <c r="W696" s="496"/>
      <c r="X696" s="496"/>
      <c r="Y696" s="496"/>
      <c r="Z696" s="496"/>
      <c r="AA696" s="496"/>
      <c r="AB696" s="496"/>
      <c r="AC696" s="496"/>
      <c r="AD696" s="496"/>
      <c r="AE696" s="496"/>
      <c r="AF696" s="496"/>
      <c r="AG696" s="496"/>
      <c r="AH696" s="496"/>
      <c r="AI696" s="496"/>
      <c r="AJ696" s="496"/>
      <c r="AK696" s="496"/>
      <c r="AL696" s="496"/>
      <c r="AM696" s="496"/>
      <c r="AN696" s="496">
        <v>99</v>
      </c>
      <c r="AO696" s="496">
        <v>99</v>
      </c>
      <c r="AP696" s="496">
        <v>99</v>
      </c>
      <c r="AQ696" s="496">
        <v>99</v>
      </c>
      <c r="AR696" s="496"/>
      <c r="AS696" s="496"/>
      <c r="AT696" s="496"/>
      <c r="AU696" s="496"/>
    </row>
    <row r="697" spans="1:47">
      <c r="A697" s="496">
        <v>16</v>
      </c>
      <c r="B697" s="496">
        <v>116</v>
      </c>
      <c r="C697" s="496">
        <v>2024</v>
      </c>
      <c r="D697" s="496">
        <v>8</v>
      </c>
      <c r="E697" s="496">
        <v>99</v>
      </c>
      <c r="F697" s="496">
        <v>99</v>
      </c>
      <c r="G697" s="496">
        <v>99</v>
      </c>
      <c r="H697" s="496">
        <v>99</v>
      </c>
      <c r="I697" s="496">
        <v>99</v>
      </c>
      <c r="J697" s="496">
        <v>999</v>
      </c>
      <c r="K697" s="496">
        <v>99</v>
      </c>
      <c r="L697" s="496">
        <v>10</v>
      </c>
      <c r="M697" s="496">
        <v>99</v>
      </c>
      <c r="N697" s="496">
        <v>99</v>
      </c>
      <c r="O697" s="496">
        <v>99</v>
      </c>
      <c r="P697" s="496">
        <v>99</v>
      </c>
      <c r="Q697" s="496"/>
      <c r="R697" s="496">
        <v>0</v>
      </c>
      <c r="S697" s="496"/>
      <c r="T697" s="496"/>
      <c r="U697" s="496"/>
      <c r="V697" s="496"/>
      <c r="W697" s="496"/>
      <c r="X697" s="496"/>
      <c r="Y697" s="496"/>
      <c r="Z697" s="496"/>
      <c r="AA697" s="496"/>
      <c r="AB697" s="496"/>
      <c r="AC697" s="496"/>
      <c r="AD697" s="496"/>
      <c r="AE697" s="496"/>
      <c r="AF697" s="496"/>
      <c r="AG697" s="496"/>
      <c r="AH697" s="496"/>
      <c r="AI697" s="496"/>
      <c r="AJ697" s="496"/>
      <c r="AK697" s="496"/>
      <c r="AL697" s="496"/>
      <c r="AM697" s="496"/>
      <c r="AN697" s="496">
        <v>99</v>
      </c>
      <c r="AO697" s="496">
        <v>99</v>
      </c>
      <c r="AP697" s="496">
        <v>99</v>
      </c>
      <c r="AQ697" s="496">
        <v>99</v>
      </c>
      <c r="AR697" s="496"/>
      <c r="AS697" s="496"/>
      <c r="AT697" s="496"/>
      <c r="AU697" s="496"/>
    </row>
    <row r="698" spans="1:47">
      <c r="A698" s="496">
        <v>16</v>
      </c>
      <c r="B698" s="496">
        <v>117</v>
      </c>
      <c r="C698" s="496">
        <v>2024</v>
      </c>
      <c r="D698" s="496">
        <v>9</v>
      </c>
      <c r="E698" s="496">
        <v>99</v>
      </c>
      <c r="F698" s="496">
        <v>99</v>
      </c>
      <c r="G698" s="496">
        <v>99</v>
      </c>
      <c r="H698" s="496">
        <v>99</v>
      </c>
      <c r="I698" s="496">
        <v>99</v>
      </c>
      <c r="J698" s="496">
        <v>999</v>
      </c>
      <c r="K698" s="496">
        <v>99</v>
      </c>
      <c r="L698" s="496">
        <v>10</v>
      </c>
      <c r="M698" s="496">
        <v>99</v>
      </c>
      <c r="N698" s="496">
        <v>99</v>
      </c>
      <c r="O698" s="496">
        <v>99</v>
      </c>
      <c r="P698" s="496">
        <v>99</v>
      </c>
      <c r="Q698" s="496"/>
      <c r="R698" s="496">
        <v>0</v>
      </c>
      <c r="S698" s="496"/>
      <c r="T698" s="496"/>
      <c r="U698" s="496"/>
      <c r="V698" s="496"/>
      <c r="W698" s="496"/>
      <c r="X698" s="496"/>
      <c r="Y698" s="496"/>
      <c r="Z698" s="496"/>
      <c r="AA698" s="496"/>
      <c r="AB698" s="496"/>
      <c r="AC698" s="496"/>
      <c r="AD698" s="496"/>
      <c r="AE698" s="496"/>
      <c r="AF698" s="496"/>
      <c r="AG698" s="496"/>
      <c r="AH698" s="496"/>
      <c r="AI698" s="496"/>
      <c r="AJ698" s="496"/>
      <c r="AK698" s="496"/>
      <c r="AL698" s="496"/>
      <c r="AM698" s="496"/>
      <c r="AN698" s="496">
        <v>99</v>
      </c>
      <c r="AO698" s="496">
        <v>99</v>
      </c>
      <c r="AP698" s="496">
        <v>99</v>
      </c>
      <c r="AQ698" s="496">
        <v>99</v>
      </c>
      <c r="AR698" s="496"/>
      <c r="AS698" s="496"/>
      <c r="AT698" s="496"/>
      <c r="AU698" s="496"/>
    </row>
    <row r="699" spans="1:47">
      <c r="A699" s="496">
        <v>16</v>
      </c>
      <c r="B699" s="496">
        <v>118</v>
      </c>
      <c r="C699" s="496">
        <v>2024</v>
      </c>
      <c r="D699" s="496">
        <v>10</v>
      </c>
      <c r="E699" s="496">
        <v>99</v>
      </c>
      <c r="F699" s="496">
        <v>99</v>
      </c>
      <c r="G699" s="496">
        <v>99</v>
      </c>
      <c r="H699" s="496">
        <v>99</v>
      </c>
      <c r="I699" s="496">
        <v>99</v>
      </c>
      <c r="J699" s="496">
        <v>999</v>
      </c>
      <c r="K699" s="496">
        <v>99</v>
      </c>
      <c r="L699" s="496">
        <v>10</v>
      </c>
      <c r="M699" s="496">
        <v>99</v>
      </c>
      <c r="N699" s="496">
        <v>99</v>
      </c>
      <c r="O699" s="496">
        <v>99</v>
      </c>
      <c r="P699" s="496">
        <v>99</v>
      </c>
      <c r="Q699" s="496"/>
      <c r="R699" s="496">
        <v>0</v>
      </c>
      <c r="S699" s="496"/>
      <c r="T699" s="496"/>
      <c r="U699" s="496"/>
      <c r="V699" s="496"/>
      <c r="W699" s="496"/>
      <c r="X699" s="496"/>
      <c r="Y699" s="496"/>
      <c r="Z699" s="496"/>
      <c r="AA699" s="496"/>
      <c r="AB699" s="496"/>
      <c r="AC699" s="496"/>
      <c r="AD699" s="496"/>
      <c r="AE699" s="496"/>
      <c r="AF699" s="496"/>
      <c r="AG699" s="496"/>
      <c r="AH699" s="496"/>
      <c r="AI699" s="496"/>
      <c r="AJ699" s="496"/>
      <c r="AK699" s="496"/>
      <c r="AL699" s="496"/>
      <c r="AM699" s="496"/>
      <c r="AN699" s="496">
        <v>99</v>
      </c>
      <c r="AO699" s="496">
        <v>99</v>
      </c>
      <c r="AP699" s="496">
        <v>99</v>
      </c>
      <c r="AQ699" s="496">
        <v>99</v>
      </c>
      <c r="AR699" s="496"/>
      <c r="AS699" s="496"/>
      <c r="AT699" s="496"/>
      <c r="AU699" s="496"/>
    </row>
    <row r="700" spans="1:47">
      <c r="A700" s="496">
        <v>16</v>
      </c>
      <c r="B700" s="496">
        <v>119</v>
      </c>
      <c r="C700" s="496">
        <v>2024</v>
      </c>
      <c r="D700" s="496">
        <v>11</v>
      </c>
      <c r="E700" s="496">
        <v>99</v>
      </c>
      <c r="F700" s="496">
        <v>99</v>
      </c>
      <c r="G700" s="496">
        <v>99</v>
      </c>
      <c r="H700" s="496">
        <v>99</v>
      </c>
      <c r="I700" s="496">
        <v>99</v>
      </c>
      <c r="J700" s="496">
        <v>999</v>
      </c>
      <c r="K700" s="496">
        <v>99</v>
      </c>
      <c r="L700" s="496">
        <v>10</v>
      </c>
      <c r="M700" s="496">
        <v>99</v>
      </c>
      <c r="N700" s="496">
        <v>99</v>
      </c>
      <c r="O700" s="496">
        <v>99</v>
      </c>
      <c r="P700" s="496">
        <v>99</v>
      </c>
      <c r="Q700" s="496"/>
      <c r="R700" s="496">
        <v>0</v>
      </c>
      <c r="S700" s="496"/>
      <c r="T700" s="496"/>
      <c r="U700" s="496"/>
      <c r="V700" s="496"/>
      <c r="W700" s="496"/>
      <c r="X700" s="496"/>
      <c r="Y700" s="496"/>
      <c r="Z700" s="496"/>
      <c r="AA700" s="496"/>
      <c r="AB700" s="496"/>
      <c r="AC700" s="496"/>
      <c r="AD700" s="496"/>
      <c r="AE700" s="496"/>
      <c r="AF700" s="496"/>
      <c r="AG700" s="496"/>
      <c r="AH700" s="496"/>
      <c r="AI700" s="496"/>
      <c r="AJ700" s="496"/>
      <c r="AK700" s="496"/>
      <c r="AL700" s="496"/>
      <c r="AM700" s="496"/>
      <c r="AN700" s="496">
        <v>99</v>
      </c>
      <c r="AO700" s="496">
        <v>99</v>
      </c>
      <c r="AP700" s="496">
        <v>99</v>
      </c>
      <c r="AQ700" s="496">
        <v>99</v>
      </c>
      <c r="AR700" s="496"/>
      <c r="AS700" s="496"/>
      <c r="AT700" s="496"/>
      <c r="AU700" s="496"/>
    </row>
    <row r="701" spans="1:47">
      <c r="A701" s="496">
        <v>16</v>
      </c>
      <c r="B701" s="496">
        <v>120</v>
      </c>
      <c r="C701" s="496">
        <v>2024</v>
      </c>
      <c r="D701" s="496">
        <v>12</v>
      </c>
      <c r="E701" s="496">
        <v>99</v>
      </c>
      <c r="F701" s="496">
        <v>99</v>
      </c>
      <c r="G701" s="496">
        <v>99</v>
      </c>
      <c r="H701" s="496">
        <v>99</v>
      </c>
      <c r="I701" s="496">
        <v>99</v>
      </c>
      <c r="J701" s="496">
        <v>999</v>
      </c>
      <c r="K701" s="496">
        <v>99</v>
      </c>
      <c r="L701" s="496">
        <v>10</v>
      </c>
      <c r="M701" s="496">
        <v>99</v>
      </c>
      <c r="N701" s="496">
        <v>99</v>
      </c>
      <c r="O701" s="496">
        <v>99</v>
      </c>
      <c r="P701" s="496">
        <v>99</v>
      </c>
      <c r="Q701" s="496"/>
      <c r="R701" s="496">
        <v>0</v>
      </c>
      <c r="S701" s="496"/>
      <c r="T701" s="496"/>
      <c r="U701" s="496"/>
      <c r="V701" s="496"/>
      <c r="W701" s="496"/>
      <c r="X701" s="496"/>
      <c r="Y701" s="496"/>
      <c r="Z701" s="496"/>
      <c r="AA701" s="496"/>
      <c r="AB701" s="496"/>
      <c r="AC701" s="496"/>
      <c r="AD701" s="496"/>
      <c r="AE701" s="496"/>
      <c r="AF701" s="496"/>
      <c r="AG701" s="496"/>
      <c r="AH701" s="496"/>
      <c r="AI701" s="496"/>
      <c r="AJ701" s="496"/>
      <c r="AK701" s="496"/>
      <c r="AL701" s="496"/>
      <c r="AM701" s="496"/>
      <c r="AN701" s="496">
        <v>99</v>
      </c>
      <c r="AO701" s="496">
        <v>99</v>
      </c>
      <c r="AP701" s="496">
        <v>99</v>
      </c>
      <c r="AQ701" s="496">
        <v>99</v>
      </c>
      <c r="AR701" s="496"/>
      <c r="AS701" s="496"/>
      <c r="AT701" s="496"/>
      <c r="AU701" s="496"/>
    </row>
    <row r="702" spans="1:47">
      <c r="A702" s="496">
        <v>16</v>
      </c>
      <c r="B702" s="496">
        <v>121</v>
      </c>
      <c r="C702" s="496">
        <v>2024</v>
      </c>
      <c r="D702" s="496">
        <v>1</v>
      </c>
      <c r="E702" s="496">
        <v>99</v>
      </c>
      <c r="F702" s="496">
        <v>99</v>
      </c>
      <c r="G702" s="496">
        <v>99</v>
      </c>
      <c r="H702" s="496">
        <v>99</v>
      </c>
      <c r="I702" s="496">
        <v>99</v>
      </c>
      <c r="J702" s="496">
        <v>999</v>
      </c>
      <c r="K702" s="496">
        <v>99</v>
      </c>
      <c r="L702" s="496">
        <v>11</v>
      </c>
      <c r="M702" s="496">
        <v>99</v>
      </c>
      <c r="N702" s="496">
        <v>99</v>
      </c>
      <c r="O702" s="496">
        <v>99</v>
      </c>
      <c r="P702" s="496">
        <v>99</v>
      </c>
      <c r="Q702" s="496"/>
      <c r="R702" s="496">
        <v>0</v>
      </c>
      <c r="S702" s="496"/>
      <c r="T702" s="496"/>
      <c r="U702" s="496"/>
      <c r="V702" s="496"/>
      <c r="W702" s="496"/>
      <c r="X702" s="496"/>
      <c r="Y702" s="496"/>
      <c r="Z702" s="496"/>
      <c r="AA702" s="496"/>
      <c r="AB702" s="496"/>
      <c r="AC702" s="496"/>
      <c r="AD702" s="496"/>
      <c r="AE702" s="496"/>
      <c r="AF702" s="496"/>
      <c r="AG702" s="496"/>
      <c r="AH702" s="496"/>
      <c r="AI702" s="496"/>
      <c r="AJ702" s="496"/>
      <c r="AK702" s="496"/>
      <c r="AL702" s="496"/>
      <c r="AM702" s="496"/>
      <c r="AN702" s="496">
        <v>99</v>
      </c>
      <c r="AO702" s="496">
        <v>99</v>
      </c>
      <c r="AP702" s="496">
        <v>99</v>
      </c>
      <c r="AQ702" s="496">
        <v>99</v>
      </c>
      <c r="AR702" s="496"/>
      <c r="AS702" s="496"/>
      <c r="AT702" s="496"/>
      <c r="AU702" s="496"/>
    </row>
    <row r="703" spans="1:47">
      <c r="A703" s="496">
        <v>16</v>
      </c>
      <c r="B703" s="496">
        <v>122</v>
      </c>
      <c r="C703" s="496">
        <v>2024</v>
      </c>
      <c r="D703" s="496">
        <v>2</v>
      </c>
      <c r="E703" s="496">
        <v>99</v>
      </c>
      <c r="F703" s="496">
        <v>99</v>
      </c>
      <c r="G703" s="496">
        <v>99</v>
      </c>
      <c r="H703" s="496">
        <v>99</v>
      </c>
      <c r="I703" s="496">
        <v>99</v>
      </c>
      <c r="J703" s="496">
        <v>999</v>
      </c>
      <c r="K703" s="496">
        <v>99</v>
      </c>
      <c r="L703" s="496">
        <v>11</v>
      </c>
      <c r="M703" s="496">
        <v>99</v>
      </c>
      <c r="N703" s="496">
        <v>99</v>
      </c>
      <c r="O703" s="496">
        <v>99</v>
      </c>
      <c r="P703" s="496">
        <v>99</v>
      </c>
      <c r="Q703" s="496"/>
      <c r="R703" s="496">
        <v>0</v>
      </c>
      <c r="S703" s="496"/>
      <c r="T703" s="496"/>
      <c r="U703" s="496"/>
      <c r="V703" s="496"/>
      <c r="W703" s="496"/>
      <c r="X703" s="496"/>
      <c r="Y703" s="496"/>
      <c r="Z703" s="496"/>
      <c r="AA703" s="496"/>
      <c r="AB703" s="496"/>
      <c r="AC703" s="496"/>
      <c r="AD703" s="496"/>
      <c r="AE703" s="496"/>
      <c r="AF703" s="496"/>
      <c r="AG703" s="496"/>
      <c r="AH703" s="496"/>
      <c r="AI703" s="496"/>
      <c r="AJ703" s="496"/>
      <c r="AK703" s="496"/>
      <c r="AL703" s="496"/>
      <c r="AM703" s="496"/>
      <c r="AN703" s="496">
        <v>99</v>
      </c>
      <c r="AO703" s="496">
        <v>99</v>
      </c>
      <c r="AP703" s="496">
        <v>99</v>
      </c>
      <c r="AQ703" s="496">
        <v>99</v>
      </c>
      <c r="AR703" s="496"/>
      <c r="AS703" s="496"/>
      <c r="AT703" s="496"/>
      <c r="AU703" s="496"/>
    </row>
    <row r="704" spans="1:47">
      <c r="A704" s="496">
        <v>16</v>
      </c>
      <c r="B704" s="496">
        <v>123</v>
      </c>
      <c r="C704" s="496">
        <v>2024</v>
      </c>
      <c r="D704" s="496">
        <v>3</v>
      </c>
      <c r="E704" s="496">
        <v>99</v>
      </c>
      <c r="F704" s="496">
        <v>99</v>
      </c>
      <c r="G704" s="496">
        <v>99</v>
      </c>
      <c r="H704" s="496">
        <v>99</v>
      </c>
      <c r="I704" s="496">
        <v>99</v>
      </c>
      <c r="J704" s="496">
        <v>999</v>
      </c>
      <c r="K704" s="496">
        <v>99</v>
      </c>
      <c r="L704" s="496">
        <v>11</v>
      </c>
      <c r="M704" s="496">
        <v>99</v>
      </c>
      <c r="N704" s="496">
        <v>99</v>
      </c>
      <c r="O704" s="496">
        <v>99</v>
      </c>
      <c r="P704" s="496">
        <v>99</v>
      </c>
      <c r="Q704" s="496"/>
      <c r="R704" s="496">
        <v>0</v>
      </c>
      <c r="S704" s="496"/>
      <c r="T704" s="496"/>
      <c r="U704" s="496"/>
      <c r="V704" s="496"/>
      <c r="W704" s="496"/>
      <c r="X704" s="496"/>
      <c r="Y704" s="496"/>
      <c r="Z704" s="496"/>
      <c r="AA704" s="496"/>
      <c r="AB704" s="496"/>
      <c r="AC704" s="496"/>
      <c r="AD704" s="496"/>
      <c r="AE704" s="496"/>
      <c r="AF704" s="496"/>
      <c r="AG704" s="496"/>
      <c r="AH704" s="496"/>
      <c r="AI704" s="496"/>
      <c r="AJ704" s="496"/>
      <c r="AK704" s="496"/>
      <c r="AL704" s="496"/>
      <c r="AM704" s="496"/>
      <c r="AN704" s="496">
        <v>99</v>
      </c>
      <c r="AO704" s="496">
        <v>99</v>
      </c>
      <c r="AP704" s="496">
        <v>99</v>
      </c>
      <c r="AQ704" s="496">
        <v>99</v>
      </c>
      <c r="AR704" s="496"/>
      <c r="AS704" s="496"/>
      <c r="AT704" s="496"/>
      <c r="AU704" s="496"/>
    </row>
    <row r="705" spans="1:47">
      <c r="A705" s="496">
        <v>16</v>
      </c>
      <c r="B705" s="496">
        <v>124</v>
      </c>
      <c r="C705" s="496">
        <v>2024</v>
      </c>
      <c r="D705" s="496">
        <v>4</v>
      </c>
      <c r="E705" s="496">
        <v>99</v>
      </c>
      <c r="F705" s="496">
        <v>99</v>
      </c>
      <c r="G705" s="496">
        <v>99</v>
      </c>
      <c r="H705" s="496">
        <v>99</v>
      </c>
      <c r="I705" s="496">
        <v>99</v>
      </c>
      <c r="J705" s="496">
        <v>999</v>
      </c>
      <c r="K705" s="496">
        <v>99</v>
      </c>
      <c r="L705" s="496">
        <v>11</v>
      </c>
      <c r="M705" s="496">
        <v>99</v>
      </c>
      <c r="N705" s="496">
        <v>99</v>
      </c>
      <c r="O705" s="496">
        <v>99</v>
      </c>
      <c r="P705" s="496">
        <v>99</v>
      </c>
      <c r="Q705" s="496"/>
      <c r="R705" s="496">
        <v>0</v>
      </c>
      <c r="S705" s="496"/>
      <c r="T705" s="496"/>
      <c r="U705" s="496"/>
      <c r="V705" s="496"/>
      <c r="W705" s="496"/>
      <c r="X705" s="496"/>
      <c r="Y705" s="496"/>
      <c r="Z705" s="496"/>
      <c r="AA705" s="496"/>
      <c r="AB705" s="496"/>
      <c r="AC705" s="496"/>
      <c r="AD705" s="496"/>
      <c r="AE705" s="496"/>
      <c r="AF705" s="496"/>
      <c r="AG705" s="496"/>
      <c r="AH705" s="496"/>
      <c r="AI705" s="496"/>
      <c r="AJ705" s="496"/>
      <c r="AK705" s="496"/>
      <c r="AL705" s="496"/>
      <c r="AM705" s="496"/>
      <c r="AN705" s="496">
        <v>99</v>
      </c>
      <c r="AO705" s="496">
        <v>99</v>
      </c>
      <c r="AP705" s="496">
        <v>99</v>
      </c>
      <c r="AQ705" s="496">
        <v>99</v>
      </c>
      <c r="AR705" s="496"/>
      <c r="AS705" s="496"/>
      <c r="AT705" s="496"/>
      <c r="AU705" s="496"/>
    </row>
    <row r="706" spans="1:47">
      <c r="A706" s="496">
        <v>16</v>
      </c>
      <c r="B706" s="496">
        <v>125</v>
      </c>
      <c r="C706" s="496">
        <v>2024</v>
      </c>
      <c r="D706" s="496">
        <v>5</v>
      </c>
      <c r="E706" s="496">
        <v>99</v>
      </c>
      <c r="F706" s="496">
        <v>99</v>
      </c>
      <c r="G706" s="496">
        <v>99</v>
      </c>
      <c r="H706" s="496">
        <v>99</v>
      </c>
      <c r="I706" s="496">
        <v>99</v>
      </c>
      <c r="J706" s="496">
        <v>999</v>
      </c>
      <c r="K706" s="496">
        <v>99</v>
      </c>
      <c r="L706" s="496">
        <v>11</v>
      </c>
      <c r="M706" s="496">
        <v>99</v>
      </c>
      <c r="N706" s="496">
        <v>99</v>
      </c>
      <c r="O706" s="496">
        <v>99</v>
      </c>
      <c r="P706" s="496">
        <v>99</v>
      </c>
      <c r="Q706" s="496"/>
      <c r="R706" s="496">
        <v>0</v>
      </c>
      <c r="S706" s="496"/>
      <c r="T706" s="496"/>
      <c r="U706" s="496"/>
      <c r="V706" s="496"/>
      <c r="W706" s="496"/>
      <c r="X706" s="496"/>
      <c r="Y706" s="496"/>
      <c r="Z706" s="496"/>
      <c r="AA706" s="496"/>
      <c r="AB706" s="496"/>
      <c r="AC706" s="496"/>
      <c r="AD706" s="496"/>
      <c r="AE706" s="496"/>
      <c r="AF706" s="496"/>
      <c r="AG706" s="496"/>
      <c r="AH706" s="496"/>
      <c r="AI706" s="496"/>
      <c r="AJ706" s="496"/>
      <c r="AK706" s="496"/>
      <c r="AL706" s="496"/>
      <c r="AM706" s="496"/>
      <c r="AN706" s="496">
        <v>99</v>
      </c>
      <c r="AO706" s="496">
        <v>99</v>
      </c>
      <c r="AP706" s="496">
        <v>99</v>
      </c>
      <c r="AQ706" s="496">
        <v>99</v>
      </c>
      <c r="AR706" s="496"/>
      <c r="AS706" s="496"/>
      <c r="AT706" s="496"/>
      <c r="AU706" s="496"/>
    </row>
    <row r="707" spans="1:47">
      <c r="A707" s="496">
        <v>16</v>
      </c>
      <c r="B707" s="496">
        <v>126</v>
      </c>
      <c r="C707" s="496">
        <v>2024</v>
      </c>
      <c r="D707" s="496">
        <v>6</v>
      </c>
      <c r="E707" s="496">
        <v>99</v>
      </c>
      <c r="F707" s="496">
        <v>99</v>
      </c>
      <c r="G707" s="496">
        <v>99</v>
      </c>
      <c r="H707" s="496">
        <v>99</v>
      </c>
      <c r="I707" s="496">
        <v>99</v>
      </c>
      <c r="J707" s="496">
        <v>999</v>
      </c>
      <c r="K707" s="496">
        <v>99</v>
      </c>
      <c r="L707" s="496">
        <v>11</v>
      </c>
      <c r="M707" s="496">
        <v>99</v>
      </c>
      <c r="N707" s="496">
        <v>99</v>
      </c>
      <c r="O707" s="496">
        <v>99</v>
      </c>
      <c r="P707" s="496">
        <v>99</v>
      </c>
      <c r="Q707" s="496"/>
      <c r="R707" s="496">
        <v>0</v>
      </c>
      <c r="S707" s="496"/>
      <c r="T707" s="496"/>
      <c r="U707" s="496"/>
      <c r="V707" s="496"/>
      <c r="W707" s="496"/>
      <c r="X707" s="496"/>
      <c r="Y707" s="496"/>
      <c r="Z707" s="496"/>
      <c r="AA707" s="496"/>
      <c r="AB707" s="496"/>
      <c r="AC707" s="496"/>
      <c r="AD707" s="496"/>
      <c r="AE707" s="496"/>
      <c r="AF707" s="496"/>
      <c r="AG707" s="496"/>
      <c r="AH707" s="496"/>
      <c r="AI707" s="496"/>
      <c r="AJ707" s="496"/>
      <c r="AK707" s="496"/>
      <c r="AL707" s="496"/>
      <c r="AM707" s="496"/>
      <c r="AN707" s="496">
        <v>99</v>
      </c>
      <c r="AO707" s="496">
        <v>99</v>
      </c>
      <c r="AP707" s="496">
        <v>99</v>
      </c>
      <c r="AQ707" s="496">
        <v>99</v>
      </c>
      <c r="AR707" s="496"/>
      <c r="AS707" s="496"/>
      <c r="AT707" s="496"/>
      <c r="AU707" s="496"/>
    </row>
    <row r="708" spans="1:47">
      <c r="A708" s="496">
        <v>16</v>
      </c>
      <c r="B708" s="496">
        <v>127</v>
      </c>
      <c r="C708" s="496">
        <v>2024</v>
      </c>
      <c r="D708" s="496">
        <v>7</v>
      </c>
      <c r="E708" s="496">
        <v>99</v>
      </c>
      <c r="F708" s="496">
        <v>99</v>
      </c>
      <c r="G708" s="496">
        <v>99</v>
      </c>
      <c r="H708" s="496">
        <v>99</v>
      </c>
      <c r="I708" s="496">
        <v>99</v>
      </c>
      <c r="J708" s="496">
        <v>999</v>
      </c>
      <c r="K708" s="496">
        <v>99</v>
      </c>
      <c r="L708" s="496">
        <v>11</v>
      </c>
      <c r="M708" s="496">
        <v>99</v>
      </c>
      <c r="N708" s="496">
        <v>99</v>
      </c>
      <c r="O708" s="496">
        <v>99</v>
      </c>
      <c r="P708" s="496">
        <v>99</v>
      </c>
      <c r="Q708" s="496"/>
      <c r="R708" s="496">
        <v>0</v>
      </c>
      <c r="S708" s="496"/>
      <c r="T708" s="496"/>
      <c r="U708" s="496"/>
      <c r="V708" s="496"/>
      <c r="W708" s="496"/>
      <c r="X708" s="496"/>
      <c r="Y708" s="496"/>
      <c r="Z708" s="496"/>
      <c r="AA708" s="496"/>
      <c r="AB708" s="496"/>
      <c r="AC708" s="496"/>
      <c r="AD708" s="496"/>
      <c r="AE708" s="496"/>
      <c r="AF708" s="496"/>
      <c r="AG708" s="496"/>
      <c r="AH708" s="496"/>
      <c r="AI708" s="496"/>
      <c r="AJ708" s="496"/>
      <c r="AK708" s="496"/>
      <c r="AL708" s="496"/>
      <c r="AM708" s="496"/>
      <c r="AN708" s="496">
        <v>99</v>
      </c>
      <c r="AO708" s="496">
        <v>99</v>
      </c>
      <c r="AP708" s="496">
        <v>99</v>
      </c>
      <c r="AQ708" s="496">
        <v>99</v>
      </c>
      <c r="AR708" s="496"/>
      <c r="AS708" s="496"/>
      <c r="AT708" s="496"/>
      <c r="AU708" s="496"/>
    </row>
    <row r="709" spans="1:47">
      <c r="A709" s="496">
        <v>16</v>
      </c>
      <c r="B709" s="496">
        <v>128</v>
      </c>
      <c r="C709" s="496">
        <v>2024</v>
      </c>
      <c r="D709" s="496">
        <v>8</v>
      </c>
      <c r="E709" s="496">
        <v>99</v>
      </c>
      <c r="F709" s="496">
        <v>99</v>
      </c>
      <c r="G709" s="496">
        <v>99</v>
      </c>
      <c r="H709" s="496">
        <v>99</v>
      </c>
      <c r="I709" s="496">
        <v>99</v>
      </c>
      <c r="J709" s="496">
        <v>999</v>
      </c>
      <c r="K709" s="496">
        <v>99</v>
      </c>
      <c r="L709" s="496">
        <v>11</v>
      </c>
      <c r="M709" s="496">
        <v>99</v>
      </c>
      <c r="N709" s="496">
        <v>99</v>
      </c>
      <c r="O709" s="496">
        <v>99</v>
      </c>
      <c r="P709" s="496">
        <v>99</v>
      </c>
      <c r="Q709" s="496"/>
      <c r="R709" s="496">
        <v>0</v>
      </c>
      <c r="S709" s="496"/>
      <c r="T709" s="496"/>
      <c r="U709" s="496"/>
      <c r="V709" s="496"/>
      <c r="W709" s="496"/>
      <c r="X709" s="496"/>
      <c r="Y709" s="496"/>
      <c r="Z709" s="496"/>
      <c r="AA709" s="496"/>
      <c r="AB709" s="496"/>
      <c r="AC709" s="496"/>
      <c r="AD709" s="496"/>
      <c r="AE709" s="496"/>
      <c r="AF709" s="496"/>
      <c r="AG709" s="496"/>
      <c r="AH709" s="496"/>
      <c r="AI709" s="496"/>
      <c r="AJ709" s="496"/>
      <c r="AK709" s="496"/>
      <c r="AL709" s="496"/>
      <c r="AM709" s="496"/>
      <c r="AN709" s="496">
        <v>99</v>
      </c>
      <c r="AO709" s="496">
        <v>99</v>
      </c>
      <c r="AP709" s="496">
        <v>99</v>
      </c>
      <c r="AQ709" s="496">
        <v>99</v>
      </c>
      <c r="AR709" s="496"/>
      <c r="AS709" s="496"/>
      <c r="AT709" s="496"/>
      <c r="AU709" s="496"/>
    </row>
    <row r="710" spans="1:47">
      <c r="A710" s="496">
        <v>16</v>
      </c>
      <c r="B710" s="496">
        <v>129</v>
      </c>
      <c r="C710" s="496">
        <v>2024</v>
      </c>
      <c r="D710" s="496">
        <v>9</v>
      </c>
      <c r="E710" s="496">
        <v>99</v>
      </c>
      <c r="F710" s="496">
        <v>99</v>
      </c>
      <c r="G710" s="496">
        <v>99</v>
      </c>
      <c r="H710" s="496">
        <v>99</v>
      </c>
      <c r="I710" s="496">
        <v>99</v>
      </c>
      <c r="J710" s="496">
        <v>999</v>
      </c>
      <c r="K710" s="496">
        <v>99</v>
      </c>
      <c r="L710" s="496">
        <v>11</v>
      </c>
      <c r="M710" s="496">
        <v>99</v>
      </c>
      <c r="N710" s="496">
        <v>99</v>
      </c>
      <c r="O710" s="496">
        <v>99</v>
      </c>
      <c r="P710" s="496">
        <v>99</v>
      </c>
      <c r="Q710" s="496"/>
      <c r="R710" s="496">
        <v>0</v>
      </c>
      <c r="S710" s="496"/>
      <c r="T710" s="496"/>
      <c r="U710" s="496"/>
      <c r="V710" s="496"/>
      <c r="W710" s="496"/>
      <c r="X710" s="496"/>
      <c r="Y710" s="496"/>
      <c r="Z710" s="496"/>
      <c r="AA710" s="496"/>
      <c r="AB710" s="496"/>
      <c r="AC710" s="496"/>
      <c r="AD710" s="496"/>
      <c r="AE710" s="496"/>
      <c r="AF710" s="496"/>
      <c r="AG710" s="496"/>
      <c r="AH710" s="496"/>
      <c r="AI710" s="496"/>
      <c r="AJ710" s="496"/>
      <c r="AK710" s="496"/>
      <c r="AL710" s="496"/>
      <c r="AM710" s="496"/>
      <c r="AN710" s="496">
        <v>99</v>
      </c>
      <c r="AO710" s="496">
        <v>99</v>
      </c>
      <c r="AP710" s="496">
        <v>99</v>
      </c>
      <c r="AQ710" s="496">
        <v>99</v>
      </c>
      <c r="AR710" s="496"/>
      <c r="AS710" s="496"/>
      <c r="AT710" s="496"/>
      <c r="AU710" s="496"/>
    </row>
    <row r="711" spans="1:47">
      <c r="A711" s="496">
        <v>16</v>
      </c>
      <c r="B711" s="496">
        <v>130</v>
      </c>
      <c r="C711" s="496">
        <v>2024</v>
      </c>
      <c r="D711" s="496">
        <v>10</v>
      </c>
      <c r="E711" s="496">
        <v>99</v>
      </c>
      <c r="F711" s="496">
        <v>99</v>
      </c>
      <c r="G711" s="496">
        <v>99</v>
      </c>
      <c r="H711" s="496">
        <v>99</v>
      </c>
      <c r="I711" s="496">
        <v>99</v>
      </c>
      <c r="J711" s="496">
        <v>999</v>
      </c>
      <c r="K711" s="496">
        <v>99</v>
      </c>
      <c r="L711" s="496">
        <v>11</v>
      </c>
      <c r="M711" s="496">
        <v>99</v>
      </c>
      <c r="N711" s="496">
        <v>99</v>
      </c>
      <c r="O711" s="496">
        <v>99</v>
      </c>
      <c r="P711" s="496">
        <v>99</v>
      </c>
      <c r="Q711" s="496"/>
      <c r="R711" s="496">
        <v>0</v>
      </c>
      <c r="S711" s="496"/>
      <c r="T711" s="496"/>
      <c r="U711" s="496"/>
      <c r="V711" s="496"/>
      <c r="W711" s="496"/>
      <c r="X711" s="496"/>
      <c r="Y711" s="496"/>
      <c r="Z711" s="496"/>
      <c r="AA711" s="496"/>
      <c r="AB711" s="496"/>
      <c r="AC711" s="496"/>
      <c r="AD711" s="496"/>
      <c r="AE711" s="496"/>
      <c r="AF711" s="496"/>
      <c r="AG711" s="496"/>
      <c r="AH711" s="496"/>
      <c r="AI711" s="496"/>
      <c r="AJ711" s="496"/>
      <c r="AK711" s="496"/>
      <c r="AL711" s="496"/>
      <c r="AM711" s="496"/>
      <c r="AN711" s="496">
        <v>99</v>
      </c>
      <c r="AO711" s="496">
        <v>99</v>
      </c>
      <c r="AP711" s="496">
        <v>99</v>
      </c>
      <c r="AQ711" s="496">
        <v>99</v>
      </c>
      <c r="AR711" s="496"/>
      <c r="AS711" s="496"/>
      <c r="AT711" s="496"/>
      <c r="AU711" s="496"/>
    </row>
    <row r="712" spans="1:47">
      <c r="A712" s="496">
        <v>16</v>
      </c>
      <c r="B712" s="496">
        <v>131</v>
      </c>
      <c r="C712" s="496">
        <v>2024</v>
      </c>
      <c r="D712" s="496">
        <v>11</v>
      </c>
      <c r="E712" s="496">
        <v>99</v>
      </c>
      <c r="F712" s="496">
        <v>99</v>
      </c>
      <c r="G712" s="496">
        <v>99</v>
      </c>
      <c r="H712" s="496">
        <v>99</v>
      </c>
      <c r="I712" s="496">
        <v>99</v>
      </c>
      <c r="J712" s="496">
        <v>999</v>
      </c>
      <c r="K712" s="496">
        <v>99</v>
      </c>
      <c r="L712" s="496">
        <v>11</v>
      </c>
      <c r="M712" s="496">
        <v>99</v>
      </c>
      <c r="N712" s="496">
        <v>99</v>
      </c>
      <c r="O712" s="496">
        <v>99</v>
      </c>
      <c r="P712" s="496">
        <v>99</v>
      </c>
      <c r="Q712" s="496"/>
      <c r="R712" s="496">
        <v>0</v>
      </c>
      <c r="S712" s="496"/>
      <c r="T712" s="496"/>
      <c r="U712" s="496"/>
      <c r="V712" s="496"/>
      <c r="W712" s="496"/>
      <c r="X712" s="496"/>
      <c r="Y712" s="496"/>
      <c r="Z712" s="496"/>
      <c r="AA712" s="496"/>
      <c r="AB712" s="496"/>
      <c r="AC712" s="496"/>
      <c r="AD712" s="496"/>
      <c r="AE712" s="496"/>
      <c r="AF712" s="496"/>
      <c r="AG712" s="496"/>
      <c r="AH712" s="496"/>
      <c r="AI712" s="496"/>
      <c r="AJ712" s="496"/>
      <c r="AK712" s="496"/>
      <c r="AL712" s="496"/>
      <c r="AM712" s="496"/>
      <c r="AN712" s="496">
        <v>99</v>
      </c>
      <c r="AO712" s="496">
        <v>99</v>
      </c>
      <c r="AP712" s="496">
        <v>99</v>
      </c>
      <c r="AQ712" s="496">
        <v>99</v>
      </c>
      <c r="AR712" s="496"/>
      <c r="AS712" s="496"/>
      <c r="AT712" s="496"/>
      <c r="AU712" s="496"/>
    </row>
    <row r="713" spans="1:47">
      <c r="A713" s="496">
        <v>16</v>
      </c>
      <c r="B713" s="496">
        <v>132</v>
      </c>
      <c r="C713" s="496">
        <v>2024</v>
      </c>
      <c r="D713" s="496">
        <v>12</v>
      </c>
      <c r="E713" s="496">
        <v>99</v>
      </c>
      <c r="F713" s="496">
        <v>99</v>
      </c>
      <c r="G713" s="496">
        <v>99</v>
      </c>
      <c r="H713" s="496">
        <v>99</v>
      </c>
      <c r="I713" s="496">
        <v>99</v>
      </c>
      <c r="J713" s="496">
        <v>999</v>
      </c>
      <c r="K713" s="496">
        <v>99</v>
      </c>
      <c r="L713" s="496">
        <v>11</v>
      </c>
      <c r="M713" s="496">
        <v>99</v>
      </c>
      <c r="N713" s="496">
        <v>99</v>
      </c>
      <c r="O713" s="496">
        <v>99</v>
      </c>
      <c r="P713" s="496">
        <v>99</v>
      </c>
      <c r="Q713" s="496"/>
      <c r="R713" s="496">
        <v>0</v>
      </c>
      <c r="S713" s="496"/>
      <c r="T713" s="496"/>
      <c r="U713" s="496"/>
      <c r="V713" s="496"/>
      <c r="W713" s="496"/>
      <c r="X713" s="496"/>
      <c r="Y713" s="496"/>
      <c r="Z713" s="496"/>
      <c r="AA713" s="496"/>
      <c r="AB713" s="496"/>
      <c r="AC713" s="496"/>
      <c r="AD713" s="496"/>
      <c r="AE713" s="496"/>
      <c r="AF713" s="496"/>
      <c r="AG713" s="496"/>
      <c r="AH713" s="496"/>
      <c r="AI713" s="496"/>
      <c r="AJ713" s="496"/>
      <c r="AK713" s="496"/>
      <c r="AL713" s="496"/>
      <c r="AM713" s="496"/>
      <c r="AN713" s="496">
        <v>99</v>
      </c>
      <c r="AO713" s="496">
        <v>99</v>
      </c>
      <c r="AP713" s="496">
        <v>99</v>
      </c>
      <c r="AQ713" s="496">
        <v>99</v>
      </c>
      <c r="AR713" s="496"/>
      <c r="AS713" s="496"/>
      <c r="AT713" s="496"/>
      <c r="AU713" s="496"/>
    </row>
    <row r="714" spans="1:47">
      <c r="A714" s="496">
        <v>16</v>
      </c>
      <c r="B714" s="496">
        <v>133</v>
      </c>
      <c r="C714" s="496">
        <v>2024</v>
      </c>
      <c r="D714" s="496">
        <v>1</v>
      </c>
      <c r="E714" s="496">
        <v>99</v>
      </c>
      <c r="F714" s="496">
        <v>99</v>
      </c>
      <c r="G714" s="496">
        <v>99</v>
      </c>
      <c r="H714" s="496">
        <v>99</v>
      </c>
      <c r="I714" s="496">
        <v>99</v>
      </c>
      <c r="J714" s="496">
        <v>999</v>
      </c>
      <c r="K714" s="496">
        <v>99</v>
      </c>
      <c r="L714" s="496">
        <v>12</v>
      </c>
      <c r="M714" s="496">
        <v>99</v>
      </c>
      <c r="N714" s="496">
        <v>99</v>
      </c>
      <c r="O714" s="496">
        <v>99</v>
      </c>
      <c r="P714" s="496">
        <v>99</v>
      </c>
      <c r="Q714" s="496"/>
      <c r="R714" s="496">
        <v>0</v>
      </c>
      <c r="S714" s="496"/>
      <c r="T714" s="496"/>
      <c r="U714" s="496"/>
      <c r="V714" s="496"/>
      <c r="W714" s="496"/>
      <c r="X714" s="496"/>
      <c r="Y714" s="496"/>
      <c r="Z714" s="496"/>
      <c r="AA714" s="496"/>
      <c r="AB714" s="496"/>
      <c r="AC714" s="496"/>
      <c r="AD714" s="496"/>
      <c r="AE714" s="496"/>
      <c r="AF714" s="496"/>
      <c r="AG714" s="496"/>
      <c r="AH714" s="496"/>
      <c r="AI714" s="496"/>
      <c r="AJ714" s="496"/>
      <c r="AK714" s="496"/>
      <c r="AL714" s="496"/>
      <c r="AM714" s="496"/>
      <c r="AN714" s="496">
        <v>99</v>
      </c>
      <c r="AO714" s="496">
        <v>99</v>
      </c>
      <c r="AP714" s="496">
        <v>99</v>
      </c>
      <c r="AQ714" s="496">
        <v>99</v>
      </c>
      <c r="AR714" s="496"/>
      <c r="AS714" s="496"/>
      <c r="AT714" s="496"/>
      <c r="AU714" s="496"/>
    </row>
    <row r="715" spans="1:47">
      <c r="A715" s="496">
        <v>16</v>
      </c>
      <c r="B715" s="496">
        <v>134</v>
      </c>
      <c r="C715" s="496">
        <v>2024</v>
      </c>
      <c r="D715" s="496">
        <v>2</v>
      </c>
      <c r="E715" s="496">
        <v>99</v>
      </c>
      <c r="F715" s="496">
        <v>99</v>
      </c>
      <c r="G715" s="496">
        <v>99</v>
      </c>
      <c r="H715" s="496">
        <v>99</v>
      </c>
      <c r="I715" s="496">
        <v>99</v>
      </c>
      <c r="J715" s="496">
        <v>999</v>
      </c>
      <c r="K715" s="496">
        <v>99</v>
      </c>
      <c r="L715" s="496">
        <v>12</v>
      </c>
      <c r="M715" s="496">
        <v>99</v>
      </c>
      <c r="N715" s="496">
        <v>99</v>
      </c>
      <c r="O715" s="496">
        <v>99</v>
      </c>
      <c r="P715" s="496">
        <v>99</v>
      </c>
      <c r="Q715" s="496"/>
      <c r="R715" s="496">
        <v>0</v>
      </c>
      <c r="S715" s="496"/>
      <c r="T715" s="496"/>
      <c r="U715" s="496"/>
      <c r="V715" s="496"/>
      <c r="W715" s="496"/>
      <c r="X715" s="496"/>
      <c r="Y715" s="496"/>
      <c r="Z715" s="496"/>
      <c r="AA715" s="496"/>
      <c r="AB715" s="496"/>
      <c r="AC715" s="496"/>
      <c r="AD715" s="496"/>
      <c r="AE715" s="496"/>
      <c r="AF715" s="496"/>
      <c r="AG715" s="496"/>
      <c r="AH715" s="496"/>
      <c r="AI715" s="496"/>
      <c r="AJ715" s="496"/>
      <c r="AK715" s="496"/>
      <c r="AL715" s="496"/>
      <c r="AM715" s="496"/>
      <c r="AN715" s="496">
        <v>99</v>
      </c>
      <c r="AO715" s="496">
        <v>99</v>
      </c>
      <c r="AP715" s="496">
        <v>99</v>
      </c>
      <c r="AQ715" s="496">
        <v>99</v>
      </c>
      <c r="AR715" s="496"/>
      <c r="AS715" s="496"/>
      <c r="AT715" s="496"/>
      <c r="AU715" s="496"/>
    </row>
    <row r="716" spans="1:47">
      <c r="A716" s="496">
        <v>16</v>
      </c>
      <c r="B716" s="496">
        <v>135</v>
      </c>
      <c r="C716" s="496">
        <v>2024</v>
      </c>
      <c r="D716" s="496">
        <v>3</v>
      </c>
      <c r="E716" s="496">
        <v>99</v>
      </c>
      <c r="F716" s="496">
        <v>99</v>
      </c>
      <c r="G716" s="496">
        <v>99</v>
      </c>
      <c r="H716" s="496">
        <v>99</v>
      </c>
      <c r="I716" s="496">
        <v>99</v>
      </c>
      <c r="J716" s="496">
        <v>999</v>
      </c>
      <c r="K716" s="496">
        <v>99</v>
      </c>
      <c r="L716" s="496">
        <v>12</v>
      </c>
      <c r="M716" s="496">
        <v>99</v>
      </c>
      <c r="N716" s="496">
        <v>99</v>
      </c>
      <c r="O716" s="496">
        <v>99</v>
      </c>
      <c r="P716" s="496">
        <v>99</v>
      </c>
      <c r="Q716" s="496"/>
      <c r="R716" s="496">
        <v>0</v>
      </c>
      <c r="S716" s="496"/>
      <c r="T716" s="496"/>
      <c r="U716" s="496"/>
      <c r="V716" s="496"/>
      <c r="W716" s="496"/>
      <c r="X716" s="496"/>
      <c r="Y716" s="496"/>
      <c r="Z716" s="496"/>
      <c r="AA716" s="496"/>
      <c r="AB716" s="496"/>
      <c r="AC716" s="496"/>
      <c r="AD716" s="496"/>
      <c r="AE716" s="496"/>
      <c r="AF716" s="496"/>
      <c r="AG716" s="496"/>
      <c r="AH716" s="496"/>
      <c r="AI716" s="496"/>
      <c r="AJ716" s="496"/>
      <c r="AK716" s="496"/>
      <c r="AL716" s="496"/>
      <c r="AM716" s="496"/>
      <c r="AN716" s="496">
        <v>99</v>
      </c>
      <c r="AO716" s="496">
        <v>99</v>
      </c>
      <c r="AP716" s="496">
        <v>99</v>
      </c>
      <c r="AQ716" s="496">
        <v>99</v>
      </c>
      <c r="AR716" s="496"/>
      <c r="AS716" s="496"/>
      <c r="AT716" s="496"/>
      <c r="AU716" s="496"/>
    </row>
    <row r="717" spans="1:47">
      <c r="A717" s="496">
        <v>16</v>
      </c>
      <c r="B717" s="496">
        <v>136</v>
      </c>
      <c r="C717" s="496">
        <v>2024</v>
      </c>
      <c r="D717" s="496">
        <v>4</v>
      </c>
      <c r="E717" s="496">
        <v>99</v>
      </c>
      <c r="F717" s="496">
        <v>99</v>
      </c>
      <c r="G717" s="496">
        <v>99</v>
      </c>
      <c r="H717" s="496">
        <v>99</v>
      </c>
      <c r="I717" s="496">
        <v>99</v>
      </c>
      <c r="J717" s="496">
        <v>999</v>
      </c>
      <c r="K717" s="496">
        <v>99</v>
      </c>
      <c r="L717" s="496">
        <v>12</v>
      </c>
      <c r="M717" s="496">
        <v>99</v>
      </c>
      <c r="N717" s="496">
        <v>99</v>
      </c>
      <c r="O717" s="496">
        <v>99</v>
      </c>
      <c r="P717" s="496">
        <v>99</v>
      </c>
      <c r="Q717" s="496"/>
      <c r="R717" s="496">
        <v>0</v>
      </c>
      <c r="S717" s="496"/>
      <c r="T717" s="496"/>
      <c r="U717" s="496"/>
      <c r="V717" s="496"/>
      <c r="W717" s="496"/>
      <c r="X717" s="496"/>
      <c r="Y717" s="496"/>
      <c r="Z717" s="496"/>
      <c r="AA717" s="496"/>
      <c r="AB717" s="496"/>
      <c r="AC717" s="496"/>
      <c r="AD717" s="496"/>
      <c r="AE717" s="496"/>
      <c r="AF717" s="496"/>
      <c r="AG717" s="496"/>
      <c r="AH717" s="496"/>
      <c r="AI717" s="496"/>
      <c r="AJ717" s="496"/>
      <c r="AK717" s="496"/>
      <c r="AL717" s="496"/>
      <c r="AM717" s="496"/>
      <c r="AN717" s="496">
        <v>99</v>
      </c>
      <c r="AO717" s="496">
        <v>99</v>
      </c>
      <c r="AP717" s="496">
        <v>99</v>
      </c>
      <c r="AQ717" s="496">
        <v>99</v>
      </c>
      <c r="AR717" s="496"/>
      <c r="AS717" s="496"/>
      <c r="AT717" s="496"/>
      <c r="AU717" s="496"/>
    </row>
    <row r="718" spans="1:47">
      <c r="A718" s="496">
        <v>16</v>
      </c>
      <c r="B718" s="496">
        <v>137</v>
      </c>
      <c r="C718" s="496">
        <v>2024</v>
      </c>
      <c r="D718" s="496">
        <v>5</v>
      </c>
      <c r="E718" s="496">
        <v>99</v>
      </c>
      <c r="F718" s="496">
        <v>99</v>
      </c>
      <c r="G718" s="496">
        <v>99</v>
      </c>
      <c r="H718" s="496">
        <v>99</v>
      </c>
      <c r="I718" s="496">
        <v>99</v>
      </c>
      <c r="J718" s="496">
        <v>999</v>
      </c>
      <c r="K718" s="496">
        <v>99</v>
      </c>
      <c r="L718" s="496">
        <v>12</v>
      </c>
      <c r="M718" s="496">
        <v>99</v>
      </c>
      <c r="N718" s="496">
        <v>99</v>
      </c>
      <c r="O718" s="496">
        <v>99</v>
      </c>
      <c r="P718" s="496">
        <v>99</v>
      </c>
      <c r="Q718" s="496"/>
      <c r="R718" s="496">
        <v>0</v>
      </c>
      <c r="S718" s="496"/>
      <c r="T718" s="496"/>
      <c r="U718" s="496"/>
      <c r="V718" s="496"/>
      <c r="W718" s="496"/>
      <c r="X718" s="496"/>
      <c r="Y718" s="496"/>
      <c r="Z718" s="496"/>
      <c r="AA718" s="496"/>
      <c r="AB718" s="496"/>
      <c r="AC718" s="496"/>
      <c r="AD718" s="496"/>
      <c r="AE718" s="496"/>
      <c r="AF718" s="496"/>
      <c r="AG718" s="496"/>
      <c r="AH718" s="496"/>
      <c r="AI718" s="496"/>
      <c r="AJ718" s="496"/>
      <c r="AK718" s="496"/>
      <c r="AL718" s="496"/>
      <c r="AM718" s="496"/>
      <c r="AN718" s="496">
        <v>99</v>
      </c>
      <c r="AO718" s="496">
        <v>99</v>
      </c>
      <c r="AP718" s="496">
        <v>99</v>
      </c>
      <c r="AQ718" s="496">
        <v>99</v>
      </c>
      <c r="AR718" s="496"/>
      <c r="AS718" s="496"/>
      <c r="AT718" s="496"/>
      <c r="AU718" s="496"/>
    </row>
    <row r="719" spans="1:47">
      <c r="A719" s="496">
        <v>16</v>
      </c>
      <c r="B719" s="496">
        <v>138</v>
      </c>
      <c r="C719" s="496">
        <v>2024</v>
      </c>
      <c r="D719" s="496">
        <v>6</v>
      </c>
      <c r="E719" s="496">
        <v>99</v>
      </c>
      <c r="F719" s="496">
        <v>99</v>
      </c>
      <c r="G719" s="496">
        <v>99</v>
      </c>
      <c r="H719" s="496">
        <v>99</v>
      </c>
      <c r="I719" s="496">
        <v>99</v>
      </c>
      <c r="J719" s="496">
        <v>999</v>
      </c>
      <c r="K719" s="496">
        <v>99</v>
      </c>
      <c r="L719" s="496">
        <v>12</v>
      </c>
      <c r="M719" s="496">
        <v>99</v>
      </c>
      <c r="N719" s="496">
        <v>99</v>
      </c>
      <c r="O719" s="496">
        <v>99</v>
      </c>
      <c r="P719" s="496">
        <v>99</v>
      </c>
      <c r="Q719" s="496"/>
      <c r="R719" s="496">
        <v>0</v>
      </c>
      <c r="S719" s="496"/>
      <c r="T719" s="496"/>
      <c r="U719" s="496"/>
      <c r="V719" s="496"/>
      <c r="W719" s="496"/>
      <c r="X719" s="496"/>
      <c r="Y719" s="496"/>
      <c r="Z719" s="496"/>
      <c r="AA719" s="496"/>
      <c r="AB719" s="496"/>
      <c r="AC719" s="496"/>
      <c r="AD719" s="496"/>
      <c r="AE719" s="496"/>
      <c r="AF719" s="496"/>
      <c r="AG719" s="496"/>
      <c r="AH719" s="496"/>
      <c r="AI719" s="496"/>
      <c r="AJ719" s="496"/>
      <c r="AK719" s="496"/>
      <c r="AL719" s="496"/>
      <c r="AM719" s="496"/>
      <c r="AN719" s="496">
        <v>99</v>
      </c>
      <c r="AO719" s="496">
        <v>99</v>
      </c>
      <c r="AP719" s="496">
        <v>99</v>
      </c>
      <c r="AQ719" s="496">
        <v>99</v>
      </c>
      <c r="AR719" s="496"/>
      <c r="AS719" s="496"/>
      <c r="AT719" s="496"/>
      <c r="AU719" s="496"/>
    </row>
    <row r="720" spans="1:47">
      <c r="A720" s="496">
        <v>16</v>
      </c>
      <c r="B720" s="496">
        <v>139</v>
      </c>
      <c r="C720" s="496">
        <v>2024</v>
      </c>
      <c r="D720" s="496">
        <v>7</v>
      </c>
      <c r="E720" s="496">
        <v>99</v>
      </c>
      <c r="F720" s="496">
        <v>99</v>
      </c>
      <c r="G720" s="496">
        <v>99</v>
      </c>
      <c r="H720" s="496">
        <v>99</v>
      </c>
      <c r="I720" s="496">
        <v>99</v>
      </c>
      <c r="J720" s="496">
        <v>999</v>
      </c>
      <c r="K720" s="496">
        <v>99</v>
      </c>
      <c r="L720" s="496">
        <v>12</v>
      </c>
      <c r="M720" s="496">
        <v>99</v>
      </c>
      <c r="N720" s="496">
        <v>99</v>
      </c>
      <c r="O720" s="496">
        <v>99</v>
      </c>
      <c r="P720" s="496">
        <v>99</v>
      </c>
      <c r="Q720" s="496"/>
      <c r="R720" s="496">
        <v>0</v>
      </c>
      <c r="S720" s="496"/>
      <c r="T720" s="496"/>
      <c r="U720" s="496"/>
      <c r="V720" s="496"/>
      <c r="W720" s="496"/>
      <c r="X720" s="496"/>
      <c r="Y720" s="496"/>
      <c r="Z720" s="496"/>
      <c r="AA720" s="496"/>
      <c r="AB720" s="496"/>
      <c r="AC720" s="496"/>
      <c r="AD720" s="496"/>
      <c r="AE720" s="496"/>
      <c r="AF720" s="496"/>
      <c r="AG720" s="496"/>
      <c r="AH720" s="496"/>
      <c r="AI720" s="496"/>
      <c r="AJ720" s="496"/>
      <c r="AK720" s="496"/>
      <c r="AL720" s="496"/>
      <c r="AM720" s="496"/>
      <c r="AN720" s="496">
        <v>99</v>
      </c>
      <c r="AO720" s="496">
        <v>99</v>
      </c>
      <c r="AP720" s="496">
        <v>99</v>
      </c>
      <c r="AQ720" s="496">
        <v>99</v>
      </c>
      <c r="AR720" s="496"/>
      <c r="AS720" s="496"/>
      <c r="AT720" s="496"/>
      <c r="AU720" s="496"/>
    </row>
    <row r="721" spans="1:47">
      <c r="A721" s="496">
        <v>16</v>
      </c>
      <c r="B721" s="496">
        <v>140</v>
      </c>
      <c r="C721" s="496">
        <v>2024</v>
      </c>
      <c r="D721" s="496">
        <v>8</v>
      </c>
      <c r="E721" s="496">
        <v>99</v>
      </c>
      <c r="F721" s="496">
        <v>99</v>
      </c>
      <c r="G721" s="496">
        <v>99</v>
      </c>
      <c r="H721" s="496">
        <v>99</v>
      </c>
      <c r="I721" s="496">
        <v>99</v>
      </c>
      <c r="J721" s="496">
        <v>999</v>
      </c>
      <c r="K721" s="496">
        <v>99</v>
      </c>
      <c r="L721" s="496">
        <v>12</v>
      </c>
      <c r="M721" s="496">
        <v>99</v>
      </c>
      <c r="N721" s="496">
        <v>99</v>
      </c>
      <c r="O721" s="496">
        <v>99</v>
      </c>
      <c r="P721" s="496">
        <v>99</v>
      </c>
      <c r="Q721" s="496"/>
      <c r="R721" s="496">
        <v>0</v>
      </c>
      <c r="S721" s="496"/>
      <c r="T721" s="496"/>
      <c r="U721" s="496"/>
      <c r="V721" s="496"/>
      <c r="W721" s="496"/>
      <c r="X721" s="496"/>
      <c r="Y721" s="496"/>
      <c r="Z721" s="496"/>
      <c r="AA721" s="496"/>
      <c r="AB721" s="496"/>
      <c r="AC721" s="496"/>
      <c r="AD721" s="496"/>
      <c r="AE721" s="496"/>
      <c r="AF721" s="496"/>
      <c r="AG721" s="496"/>
      <c r="AH721" s="496"/>
      <c r="AI721" s="496"/>
      <c r="AJ721" s="496"/>
      <c r="AK721" s="496"/>
      <c r="AL721" s="496"/>
      <c r="AM721" s="496"/>
      <c r="AN721" s="496">
        <v>99</v>
      </c>
      <c r="AO721" s="496">
        <v>99</v>
      </c>
      <c r="AP721" s="496">
        <v>99</v>
      </c>
      <c r="AQ721" s="496">
        <v>99</v>
      </c>
      <c r="AR721" s="496"/>
      <c r="AS721" s="496"/>
      <c r="AT721" s="496"/>
      <c r="AU721" s="496"/>
    </row>
    <row r="722" spans="1:47">
      <c r="A722" s="496">
        <v>16</v>
      </c>
      <c r="B722" s="496">
        <v>141</v>
      </c>
      <c r="C722" s="496">
        <v>2024</v>
      </c>
      <c r="D722" s="496">
        <v>9</v>
      </c>
      <c r="E722" s="496">
        <v>99</v>
      </c>
      <c r="F722" s="496">
        <v>99</v>
      </c>
      <c r="G722" s="496">
        <v>99</v>
      </c>
      <c r="H722" s="496">
        <v>99</v>
      </c>
      <c r="I722" s="496">
        <v>99</v>
      </c>
      <c r="J722" s="496">
        <v>999</v>
      </c>
      <c r="K722" s="496">
        <v>99</v>
      </c>
      <c r="L722" s="496">
        <v>12</v>
      </c>
      <c r="M722" s="496">
        <v>99</v>
      </c>
      <c r="N722" s="496">
        <v>99</v>
      </c>
      <c r="O722" s="496">
        <v>99</v>
      </c>
      <c r="P722" s="496">
        <v>99</v>
      </c>
      <c r="Q722" s="496"/>
      <c r="R722" s="496">
        <v>0</v>
      </c>
      <c r="S722" s="496"/>
      <c r="T722" s="496"/>
      <c r="U722" s="496"/>
      <c r="V722" s="496"/>
      <c r="W722" s="496"/>
      <c r="X722" s="496"/>
      <c r="Y722" s="496"/>
      <c r="Z722" s="496"/>
      <c r="AA722" s="496"/>
      <c r="AB722" s="496"/>
      <c r="AC722" s="496"/>
      <c r="AD722" s="496"/>
      <c r="AE722" s="496"/>
      <c r="AF722" s="496"/>
      <c r="AG722" s="496"/>
      <c r="AH722" s="496"/>
      <c r="AI722" s="496"/>
      <c r="AJ722" s="496"/>
      <c r="AK722" s="496"/>
      <c r="AL722" s="496"/>
      <c r="AM722" s="496"/>
      <c r="AN722" s="496">
        <v>99</v>
      </c>
      <c r="AO722" s="496">
        <v>99</v>
      </c>
      <c r="AP722" s="496">
        <v>99</v>
      </c>
      <c r="AQ722" s="496">
        <v>99</v>
      </c>
      <c r="AR722" s="496"/>
      <c r="AS722" s="496"/>
      <c r="AT722" s="496"/>
      <c r="AU722" s="496"/>
    </row>
    <row r="723" spans="1:47">
      <c r="A723" s="496">
        <v>16</v>
      </c>
      <c r="B723" s="496">
        <v>142</v>
      </c>
      <c r="C723" s="496">
        <v>2024</v>
      </c>
      <c r="D723" s="496">
        <v>10</v>
      </c>
      <c r="E723" s="496">
        <v>99</v>
      </c>
      <c r="F723" s="496">
        <v>99</v>
      </c>
      <c r="G723" s="496">
        <v>99</v>
      </c>
      <c r="H723" s="496">
        <v>99</v>
      </c>
      <c r="I723" s="496">
        <v>99</v>
      </c>
      <c r="J723" s="496">
        <v>999</v>
      </c>
      <c r="K723" s="496">
        <v>99</v>
      </c>
      <c r="L723" s="496">
        <v>12</v>
      </c>
      <c r="M723" s="496">
        <v>99</v>
      </c>
      <c r="N723" s="496">
        <v>99</v>
      </c>
      <c r="O723" s="496">
        <v>99</v>
      </c>
      <c r="P723" s="496">
        <v>99</v>
      </c>
      <c r="Q723" s="496"/>
      <c r="R723" s="496">
        <v>0</v>
      </c>
      <c r="S723" s="496"/>
      <c r="T723" s="496"/>
      <c r="U723" s="496"/>
      <c r="V723" s="496"/>
      <c r="W723" s="496"/>
      <c r="X723" s="496"/>
      <c r="Y723" s="496"/>
      <c r="Z723" s="496"/>
      <c r="AA723" s="496"/>
      <c r="AB723" s="496"/>
      <c r="AC723" s="496"/>
      <c r="AD723" s="496"/>
      <c r="AE723" s="496"/>
      <c r="AF723" s="496"/>
      <c r="AG723" s="496"/>
      <c r="AH723" s="496"/>
      <c r="AI723" s="496"/>
      <c r="AJ723" s="496"/>
      <c r="AK723" s="496"/>
      <c r="AL723" s="496"/>
      <c r="AM723" s="496"/>
      <c r="AN723" s="496">
        <v>99</v>
      </c>
      <c r="AO723" s="496">
        <v>99</v>
      </c>
      <c r="AP723" s="496">
        <v>99</v>
      </c>
      <c r="AQ723" s="496">
        <v>99</v>
      </c>
      <c r="AR723" s="496"/>
      <c r="AS723" s="496"/>
      <c r="AT723" s="496"/>
      <c r="AU723" s="496"/>
    </row>
    <row r="724" spans="1:47">
      <c r="A724" s="496">
        <v>16</v>
      </c>
      <c r="B724" s="496">
        <v>143</v>
      </c>
      <c r="C724" s="496">
        <v>2024</v>
      </c>
      <c r="D724" s="496">
        <v>11</v>
      </c>
      <c r="E724" s="496">
        <v>99</v>
      </c>
      <c r="F724" s="496">
        <v>99</v>
      </c>
      <c r="G724" s="496">
        <v>99</v>
      </c>
      <c r="H724" s="496">
        <v>99</v>
      </c>
      <c r="I724" s="496">
        <v>99</v>
      </c>
      <c r="J724" s="496">
        <v>999</v>
      </c>
      <c r="K724" s="496">
        <v>99</v>
      </c>
      <c r="L724" s="496">
        <v>12</v>
      </c>
      <c r="M724" s="496">
        <v>99</v>
      </c>
      <c r="N724" s="496">
        <v>99</v>
      </c>
      <c r="O724" s="496">
        <v>99</v>
      </c>
      <c r="P724" s="496">
        <v>99</v>
      </c>
      <c r="Q724" s="496"/>
      <c r="R724" s="496">
        <v>0</v>
      </c>
      <c r="S724" s="496"/>
      <c r="T724" s="496"/>
      <c r="U724" s="496"/>
      <c r="V724" s="496"/>
      <c r="W724" s="496"/>
      <c r="X724" s="496"/>
      <c r="Y724" s="496"/>
      <c r="Z724" s="496"/>
      <c r="AA724" s="496"/>
      <c r="AB724" s="496"/>
      <c r="AC724" s="496"/>
      <c r="AD724" s="496"/>
      <c r="AE724" s="496"/>
      <c r="AF724" s="496"/>
      <c r="AG724" s="496"/>
      <c r="AH724" s="496"/>
      <c r="AI724" s="496"/>
      <c r="AJ724" s="496"/>
      <c r="AK724" s="496"/>
      <c r="AL724" s="496"/>
      <c r="AM724" s="496"/>
      <c r="AN724" s="496">
        <v>99</v>
      </c>
      <c r="AO724" s="496">
        <v>99</v>
      </c>
      <c r="AP724" s="496">
        <v>99</v>
      </c>
      <c r="AQ724" s="496">
        <v>99</v>
      </c>
      <c r="AR724" s="496"/>
      <c r="AS724" s="496"/>
      <c r="AT724" s="496"/>
      <c r="AU724" s="496"/>
    </row>
    <row r="725" spans="1:47">
      <c r="A725" s="496">
        <v>16</v>
      </c>
      <c r="B725" s="496">
        <v>144</v>
      </c>
      <c r="C725" s="496">
        <v>2024</v>
      </c>
      <c r="D725" s="496">
        <v>12</v>
      </c>
      <c r="E725" s="496">
        <v>99</v>
      </c>
      <c r="F725" s="496">
        <v>99</v>
      </c>
      <c r="G725" s="496">
        <v>99</v>
      </c>
      <c r="H725" s="496">
        <v>99</v>
      </c>
      <c r="I725" s="496">
        <v>99</v>
      </c>
      <c r="J725" s="496">
        <v>999</v>
      </c>
      <c r="K725" s="496">
        <v>99</v>
      </c>
      <c r="L725" s="496">
        <v>12</v>
      </c>
      <c r="M725" s="496">
        <v>99</v>
      </c>
      <c r="N725" s="496">
        <v>99</v>
      </c>
      <c r="O725" s="496">
        <v>99</v>
      </c>
      <c r="P725" s="496">
        <v>99</v>
      </c>
      <c r="Q725" s="496"/>
      <c r="R725" s="496">
        <v>0</v>
      </c>
      <c r="S725" s="496"/>
      <c r="T725" s="496"/>
      <c r="U725" s="496"/>
      <c r="V725" s="496"/>
      <c r="W725" s="496"/>
      <c r="X725" s="496"/>
      <c r="Y725" s="496"/>
      <c r="Z725" s="496"/>
      <c r="AA725" s="496"/>
      <c r="AB725" s="496"/>
      <c r="AC725" s="496"/>
      <c r="AD725" s="496"/>
      <c r="AE725" s="496"/>
      <c r="AF725" s="496"/>
      <c r="AG725" s="496"/>
      <c r="AH725" s="496"/>
      <c r="AI725" s="496"/>
      <c r="AJ725" s="496"/>
      <c r="AK725" s="496"/>
      <c r="AL725" s="496"/>
      <c r="AM725" s="496"/>
      <c r="AN725" s="496">
        <v>99</v>
      </c>
      <c r="AO725" s="496">
        <v>99</v>
      </c>
      <c r="AP725" s="496">
        <v>99</v>
      </c>
      <c r="AQ725" s="496">
        <v>99</v>
      </c>
      <c r="AR725" s="496"/>
      <c r="AS725" s="496"/>
      <c r="AT725" s="496"/>
      <c r="AU725" s="496"/>
    </row>
    <row r="726" spans="1:47">
      <c r="A726" s="496">
        <v>16</v>
      </c>
      <c r="B726" s="496">
        <v>145</v>
      </c>
      <c r="C726" s="496">
        <v>2024</v>
      </c>
      <c r="D726" s="496">
        <v>1</v>
      </c>
      <c r="E726" s="496">
        <v>99</v>
      </c>
      <c r="F726" s="496">
        <v>99</v>
      </c>
      <c r="G726" s="496">
        <v>99</v>
      </c>
      <c r="H726" s="496">
        <v>99</v>
      </c>
      <c r="I726" s="496">
        <v>99</v>
      </c>
      <c r="J726" s="496">
        <v>999</v>
      </c>
      <c r="K726" s="496">
        <v>99</v>
      </c>
      <c r="L726" s="496">
        <v>13</v>
      </c>
      <c r="M726" s="496">
        <v>99</v>
      </c>
      <c r="N726" s="496">
        <v>99</v>
      </c>
      <c r="O726" s="496">
        <v>99</v>
      </c>
      <c r="P726" s="496">
        <v>99</v>
      </c>
      <c r="Q726" s="496"/>
      <c r="R726" s="496">
        <v>0</v>
      </c>
      <c r="S726" s="496"/>
      <c r="T726" s="496"/>
      <c r="U726" s="496"/>
      <c r="V726" s="496"/>
      <c r="W726" s="496"/>
      <c r="X726" s="496"/>
      <c r="Y726" s="496"/>
      <c r="Z726" s="496"/>
      <c r="AA726" s="496"/>
      <c r="AB726" s="496"/>
      <c r="AC726" s="496"/>
      <c r="AD726" s="496"/>
      <c r="AE726" s="496"/>
      <c r="AF726" s="496"/>
      <c r="AG726" s="496"/>
      <c r="AH726" s="496"/>
      <c r="AI726" s="496"/>
      <c r="AJ726" s="496"/>
      <c r="AK726" s="496"/>
      <c r="AL726" s="496"/>
      <c r="AM726" s="496"/>
      <c r="AN726" s="496">
        <v>99</v>
      </c>
      <c r="AO726" s="496">
        <v>99</v>
      </c>
      <c r="AP726" s="496">
        <v>99</v>
      </c>
      <c r="AQ726" s="496">
        <v>99</v>
      </c>
      <c r="AR726" s="496"/>
      <c r="AS726" s="496"/>
      <c r="AT726" s="496"/>
      <c r="AU726" s="496"/>
    </row>
    <row r="727" spans="1:47">
      <c r="A727" s="496">
        <v>16</v>
      </c>
      <c r="B727" s="496">
        <v>146</v>
      </c>
      <c r="C727" s="496">
        <v>2024</v>
      </c>
      <c r="D727" s="496">
        <v>2</v>
      </c>
      <c r="E727" s="496">
        <v>99</v>
      </c>
      <c r="F727" s="496">
        <v>99</v>
      </c>
      <c r="G727" s="496">
        <v>99</v>
      </c>
      <c r="H727" s="496">
        <v>99</v>
      </c>
      <c r="I727" s="496">
        <v>99</v>
      </c>
      <c r="J727" s="496">
        <v>999</v>
      </c>
      <c r="K727" s="496">
        <v>99</v>
      </c>
      <c r="L727" s="496">
        <v>13</v>
      </c>
      <c r="M727" s="496">
        <v>99</v>
      </c>
      <c r="N727" s="496">
        <v>99</v>
      </c>
      <c r="O727" s="496">
        <v>99</v>
      </c>
      <c r="P727" s="496">
        <v>99</v>
      </c>
      <c r="Q727" s="496"/>
      <c r="R727" s="496">
        <v>0</v>
      </c>
      <c r="S727" s="496"/>
      <c r="T727" s="496"/>
      <c r="U727" s="496"/>
      <c r="V727" s="496"/>
      <c r="W727" s="496"/>
      <c r="X727" s="496"/>
      <c r="Y727" s="496"/>
      <c r="Z727" s="496"/>
      <c r="AA727" s="496"/>
      <c r="AB727" s="496"/>
      <c r="AC727" s="496"/>
      <c r="AD727" s="496"/>
      <c r="AE727" s="496"/>
      <c r="AF727" s="496"/>
      <c r="AG727" s="496"/>
      <c r="AH727" s="496"/>
      <c r="AI727" s="496"/>
      <c r="AJ727" s="496"/>
      <c r="AK727" s="496"/>
      <c r="AL727" s="496"/>
      <c r="AM727" s="496"/>
      <c r="AN727" s="496">
        <v>99</v>
      </c>
      <c r="AO727" s="496">
        <v>99</v>
      </c>
      <c r="AP727" s="496">
        <v>99</v>
      </c>
      <c r="AQ727" s="496">
        <v>99</v>
      </c>
      <c r="AR727" s="496"/>
      <c r="AS727" s="496"/>
      <c r="AT727" s="496"/>
      <c r="AU727" s="496"/>
    </row>
    <row r="728" spans="1:47">
      <c r="A728" s="496">
        <v>16</v>
      </c>
      <c r="B728" s="496">
        <v>147</v>
      </c>
      <c r="C728" s="496">
        <v>2024</v>
      </c>
      <c r="D728" s="496">
        <v>3</v>
      </c>
      <c r="E728" s="496">
        <v>99</v>
      </c>
      <c r="F728" s="496">
        <v>99</v>
      </c>
      <c r="G728" s="496">
        <v>99</v>
      </c>
      <c r="H728" s="496">
        <v>99</v>
      </c>
      <c r="I728" s="496">
        <v>99</v>
      </c>
      <c r="J728" s="496">
        <v>999</v>
      </c>
      <c r="K728" s="496">
        <v>99</v>
      </c>
      <c r="L728" s="496">
        <v>13</v>
      </c>
      <c r="M728" s="496">
        <v>99</v>
      </c>
      <c r="N728" s="496">
        <v>99</v>
      </c>
      <c r="O728" s="496">
        <v>99</v>
      </c>
      <c r="P728" s="496">
        <v>99</v>
      </c>
      <c r="Q728" s="496"/>
      <c r="R728" s="496">
        <v>0</v>
      </c>
      <c r="S728" s="496"/>
      <c r="T728" s="496"/>
      <c r="U728" s="496"/>
      <c r="V728" s="496"/>
      <c r="W728" s="496"/>
      <c r="X728" s="496"/>
      <c r="Y728" s="496"/>
      <c r="Z728" s="496"/>
      <c r="AA728" s="496"/>
      <c r="AB728" s="496"/>
      <c r="AC728" s="496"/>
      <c r="AD728" s="496"/>
      <c r="AE728" s="496"/>
      <c r="AF728" s="496"/>
      <c r="AG728" s="496"/>
      <c r="AH728" s="496"/>
      <c r="AI728" s="496"/>
      <c r="AJ728" s="496"/>
      <c r="AK728" s="496"/>
      <c r="AL728" s="496"/>
      <c r="AM728" s="496"/>
      <c r="AN728" s="496">
        <v>99</v>
      </c>
      <c r="AO728" s="496">
        <v>99</v>
      </c>
      <c r="AP728" s="496">
        <v>99</v>
      </c>
      <c r="AQ728" s="496">
        <v>99</v>
      </c>
      <c r="AR728" s="496"/>
      <c r="AS728" s="496"/>
      <c r="AT728" s="496"/>
      <c r="AU728" s="496"/>
    </row>
    <row r="729" spans="1:47">
      <c r="A729" s="496">
        <v>16</v>
      </c>
      <c r="B729" s="496">
        <v>148</v>
      </c>
      <c r="C729" s="496">
        <v>2024</v>
      </c>
      <c r="D729" s="496">
        <v>4</v>
      </c>
      <c r="E729" s="496">
        <v>99</v>
      </c>
      <c r="F729" s="496">
        <v>99</v>
      </c>
      <c r="G729" s="496">
        <v>99</v>
      </c>
      <c r="H729" s="496">
        <v>99</v>
      </c>
      <c r="I729" s="496">
        <v>99</v>
      </c>
      <c r="J729" s="496">
        <v>999</v>
      </c>
      <c r="K729" s="496">
        <v>99</v>
      </c>
      <c r="L729" s="496">
        <v>13</v>
      </c>
      <c r="M729" s="496">
        <v>99</v>
      </c>
      <c r="N729" s="496">
        <v>99</v>
      </c>
      <c r="O729" s="496">
        <v>99</v>
      </c>
      <c r="P729" s="496">
        <v>99</v>
      </c>
      <c r="Q729" s="496"/>
      <c r="R729" s="496">
        <v>0</v>
      </c>
      <c r="S729" s="496"/>
      <c r="T729" s="496"/>
      <c r="U729" s="496"/>
      <c r="V729" s="496"/>
      <c r="W729" s="496"/>
      <c r="X729" s="496"/>
      <c r="Y729" s="496"/>
      <c r="Z729" s="496"/>
      <c r="AA729" s="496"/>
      <c r="AB729" s="496"/>
      <c r="AC729" s="496"/>
      <c r="AD729" s="496"/>
      <c r="AE729" s="496"/>
      <c r="AF729" s="496"/>
      <c r="AG729" s="496"/>
      <c r="AH729" s="496"/>
      <c r="AI729" s="496"/>
      <c r="AJ729" s="496"/>
      <c r="AK729" s="496"/>
      <c r="AL729" s="496"/>
      <c r="AM729" s="496"/>
      <c r="AN729" s="496">
        <v>99</v>
      </c>
      <c r="AO729" s="496">
        <v>99</v>
      </c>
      <c r="AP729" s="496">
        <v>99</v>
      </c>
      <c r="AQ729" s="496">
        <v>99</v>
      </c>
      <c r="AR729" s="496"/>
      <c r="AS729" s="496"/>
      <c r="AT729" s="496"/>
      <c r="AU729" s="496"/>
    </row>
    <row r="730" spans="1:47">
      <c r="A730" s="496">
        <v>16</v>
      </c>
      <c r="B730" s="496">
        <v>149</v>
      </c>
      <c r="C730" s="496">
        <v>2024</v>
      </c>
      <c r="D730" s="496">
        <v>5</v>
      </c>
      <c r="E730" s="496">
        <v>99</v>
      </c>
      <c r="F730" s="496">
        <v>99</v>
      </c>
      <c r="G730" s="496">
        <v>99</v>
      </c>
      <c r="H730" s="496">
        <v>99</v>
      </c>
      <c r="I730" s="496">
        <v>99</v>
      </c>
      <c r="J730" s="496">
        <v>999</v>
      </c>
      <c r="K730" s="496">
        <v>99</v>
      </c>
      <c r="L730" s="496">
        <v>13</v>
      </c>
      <c r="M730" s="496">
        <v>99</v>
      </c>
      <c r="N730" s="496">
        <v>99</v>
      </c>
      <c r="O730" s="496">
        <v>99</v>
      </c>
      <c r="P730" s="496">
        <v>99</v>
      </c>
      <c r="Q730" s="496"/>
      <c r="R730" s="496">
        <v>0</v>
      </c>
      <c r="S730" s="496"/>
      <c r="T730" s="496"/>
      <c r="U730" s="496"/>
      <c r="V730" s="496"/>
      <c r="W730" s="496"/>
      <c r="X730" s="496"/>
      <c r="Y730" s="496"/>
      <c r="Z730" s="496"/>
      <c r="AA730" s="496"/>
      <c r="AB730" s="496"/>
      <c r="AC730" s="496"/>
      <c r="AD730" s="496"/>
      <c r="AE730" s="496"/>
      <c r="AF730" s="496"/>
      <c r="AG730" s="496"/>
      <c r="AH730" s="496"/>
      <c r="AI730" s="496"/>
      <c r="AJ730" s="496"/>
      <c r="AK730" s="496"/>
      <c r="AL730" s="496"/>
      <c r="AM730" s="496"/>
      <c r="AN730" s="496">
        <v>99</v>
      </c>
      <c r="AO730" s="496">
        <v>99</v>
      </c>
      <c r="AP730" s="496">
        <v>99</v>
      </c>
      <c r="AQ730" s="496">
        <v>99</v>
      </c>
      <c r="AR730" s="496"/>
      <c r="AS730" s="496"/>
      <c r="AT730" s="496"/>
      <c r="AU730" s="496"/>
    </row>
    <row r="731" spans="1:47">
      <c r="A731" s="496">
        <v>16</v>
      </c>
      <c r="B731" s="496">
        <v>150</v>
      </c>
      <c r="C731" s="496">
        <v>2024</v>
      </c>
      <c r="D731" s="496">
        <v>6</v>
      </c>
      <c r="E731" s="496">
        <v>99</v>
      </c>
      <c r="F731" s="496">
        <v>99</v>
      </c>
      <c r="G731" s="496">
        <v>99</v>
      </c>
      <c r="H731" s="496">
        <v>99</v>
      </c>
      <c r="I731" s="496">
        <v>99</v>
      </c>
      <c r="J731" s="496">
        <v>999</v>
      </c>
      <c r="K731" s="496">
        <v>99</v>
      </c>
      <c r="L731" s="496">
        <v>13</v>
      </c>
      <c r="M731" s="496">
        <v>99</v>
      </c>
      <c r="N731" s="496">
        <v>99</v>
      </c>
      <c r="O731" s="496">
        <v>99</v>
      </c>
      <c r="P731" s="496">
        <v>99</v>
      </c>
      <c r="Q731" s="496"/>
      <c r="R731" s="496">
        <v>0</v>
      </c>
      <c r="S731" s="496"/>
      <c r="T731" s="496"/>
      <c r="U731" s="496"/>
      <c r="V731" s="496"/>
      <c r="W731" s="496"/>
      <c r="X731" s="496"/>
      <c r="Y731" s="496"/>
      <c r="Z731" s="496"/>
      <c r="AA731" s="496"/>
      <c r="AB731" s="496"/>
      <c r="AC731" s="496"/>
      <c r="AD731" s="496"/>
      <c r="AE731" s="496"/>
      <c r="AF731" s="496"/>
      <c r="AG731" s="496"/>
      <c r="AH731" s="496"/>
      <c r="AI731" s="496"/>
      <c r="AJ731" s="496"/>
      <c r="AK731" s="496"/>
      <c r="AL731" s="496"/>
      <c r="AM731" s="496"/>
      <c r="AN731" s="496">
        <v>99</v>
      </c>
      <c r="AO731" s="496">
        <v>99</v>
      </c>
      <c r="AP731" s="496">
        <v>99</v>
      </c>
      <c r="AQ731" s="496">
        <v>99</v>
      </c>
      <c r="AR731" s="496"/>
      <c r="AS731" s="496"/>
      <c r="AT731" s="496"/>
      <c r="AU731" s="496"/>
    </row>
    <row r="732" spans="1:47">
      <c r="A732" s="496">
        <v>16</v>
      </c>
      <c r="B732" s="496">
        <v>151</v>
      </c>
      <c r="C732" s="496">
        <v>2024</v>
      </c>
      <c r="D732" s="496">
        <v>7</v>
      </c>
      <c r="E732" s="496">
        <v>99</v>
      </c>
      <c r="F732" s="496">
        <v>99</v>
      </c>
      <c r="G732" s="496">
        <v>99</v>
      </c>
      <c r="H732" s="496">
        <v>99</v>
      </c>
      <c r="I732" s="496">
        <v>99</v>
      </c>
      <c r="J732" s="496">
        <v>999</v>
      </c>
      <c r="K732" s="496">
        <v>99</v>
      </c>
      <c r="L732" s="496">
        <v>13</v>
      </c>
      <c r="M732" s="496">
        <v>99</v>
      </c>
      <c r="N732" s="496">
        <v>99</v>
      </c>
      <c r="O732" s="496">
        <v>99</v>
      </c>
      <c r="P732" s="496">
        <v>99</v>
      </c>
      <c r="Q732" s="496"/>
      <c r="R732" s="496">
        <v>0</v>
      </c>
      <c r="S732" s="496"/>
      <c r="T732" s="496"/>
      <c r="U732" s="496"/>
      <c r="V732" s="496"/>
      <c r="W732" s="496"/>
      <c r="X732" s="496"/>
      <c r="Y732" s="496"/>
      <c r="Z732" s="496"/>
      <c r="AA732" s="496"/>
      <c r="AB732" s="496"/>
      <c r="AC732" s="496"/>
      <c r="AD732" s="496"/>
      <c r="AE732" s="496"/>
      <c r="AF732" s="496"/>
      <c r="AG732" s="496"/>
      <c r="AH732" s="496"/>
      <c r="AI732" s="496"/>
      <c r="AJ732" s="496"/>
      <c r="AK732" s="496"/>
      <c r="AL732" s="496"/>
      <c r="AM732" s="496"/>
      <c r="AN732" s="496">
        <v>99</v>
      </c>
      <c r="AO732" s="496">
        <v>99</v>
      </c>
      <c r="AP732" s="496">
        <v>99</v>
      </c>
      <c r="AQ732" s="496">
        <v>99</v>
      </c>
      <c r="AR732" s="496"/>
      <c r="AS732" s="496"/>
      <c r="AT732" s="496"/>
      <c r="AU732" s="496"/>
    </row>
    <row r="733" spans="1:47">
      <c r="A733" s="496">
        <v>16</v>
      </c>
      <c r="B733" s="496">
        <v>152</v>
      </c>
      <c r="C733" s="496">
        <v>2024</v>
      </c>
      <c r="D733" s="496">
        <v>8</v>
      </c>
      <c r="E733" s="496">
        <v>99</v>
      </c>
      <c r="F733" s="496">
        <v>99</v>
      </c>
      <c r="G733" s="496">
        <v>99</v>
      </c>
      <c r="H733" s="496">
        <v>99</v>
      </c>
      <c r="I733" s="496">
        <v>99</v>
      </c>
      <c r="J733" s="496">
        <v>999</v>
      </c>
      <c r="K733" s="496">
        <v>99</v>
      </c>
      <c r="L733" s="496">
        <v>13</v>
      </c>
      <c r="M733" s="496">
        <v>99</v>
      </c>
      <c r="N733" s="496">
        <v>99</v>
      </c>
      <c r="O733" s="496">
        <v>99</v>
      </c>
      <c r="P733" s="496">
        <v>99</v>
      </c>
      <c r="Q733" s="496"/>
      <c r="R733" s="496">
        <v>0</v>
      </c>
      <c r="S733" s="496"/>
      <c r="T733" s="496"/>
      <c r="U733" s="496"/>
      <c r="V733" s="496"/>
      <c r="W733" s="496"/>
      <c r="X733" s="496"/>
      <c r="Y733" s="496"/>
      <c r="Z733" s="496"/>
      <c r="AA733" s="496"/>
      <c r="AB733" s="496"/>
      <c r="AC733" s="496"/>
      <c r="AD733" s="496"/>
      <c r="AE733" s="496"/>
      <c r="AF733" s="496"/>
      <c r="AG733" s="496"/>
      <c r="AH733" s="496"/>
      <c r="AI733" s="496"/>
      <c r="AJ733" s="496"/>
      <c r="AK733" s="496"/>
      <c r="AL733" s="496"/>
      <c r="AM733" s="496"/>
      <c r="AN733" s="496">
        <v>99</v>
      </c>
      <c r="AO733" s="496">
        <v>99</v>
      </c>
      <c r="AP733" s="496">
        <v>99</v>
      </c>
      <c r="AQ733" s="496">
        <v>99</v>
      </c>
      <c r="AR733" s="496"/>
      <c r="AS733" s="496"/>
      <c r="AT733" s="496"/>
      <c r="AU733" s="496"/>
    </row>
    <row r="734" spans="1:47">
      <c r="A734" s="496">
        <v>16</v>
      </c>
      <c r="B734" s="496">
        <v>153</v>
      </c>
      <c r="C734" s="496">
        <v>2024</v>
      </c>
      <c r="D734" s="496">
        <v>9</v>
      </c>
      <c r="E734" s="496">
        <v>99</v>
      </c>
      <c r="F734" s="496">
        <v>99</v>
      </c>
      <c r="G734" s="496">
        <v>99</v>
      </c>
      <c r="H734" s="496">
        <v>99</v>
      </c>
      <c r="I734" s="496">
        <v>99</v>
      </c>
      <c r="J734" s="496">
        <v>999</v>
      </c>
      <c r="K734" s="496">
        <v>99</v>
      </c>
      <c r="L734" s="496">
        <v>13</v>
      </c>
      <c r="M734" s="496">
        <v>99</v>
      </c>
      <c r="N734" s="496">
        <v>99</v>
      </c>
      <c r="O734" s="496">
        <v>99</v>
      </c>
      <c r="P734" s="496">
        <v>99</v>
      </c>
      <c r="Q734" s="496"/>
      <c r="R734" s="496">
        <v>0</v>
      </c>
      <c r="S734" s="496"/>
      <c r="T734" s="496"/>
      <c r="U734" s="496"/>
      <c r="V734" s="496"/>
      <c r="W734" s="496"/>
      <c r="X734" s="496"/>
      <c r="Y734" s="496"/>
      <c r="Z734" s="496"/>
      <c r="AA734" s="496"/>
      <c r="AB734" s="496"/>
      <c r="AC734" s="496"/>
      <c r="AD734" s="496"/>
      <c r="AE734" s="496"/>
      <c r="AF734" s="496"/>
      <c r="AG734" s="496"/>
      <c r="AH734" s="496"/>
      <c r="AI734" s="496"/>
      <c r="AJ734" s="496"/>
      <c r="AK734" s="496"/>
      <c r="AL734" s="496"/>
      <c r="AM734" s="496"/>
      <c r="AN734" s="496">
        <v>99</v>
      </c>
      <c r="AO734" s="496">
        <v>99</v>
      </c>
      <c r="AP734" s="496">
        <v>99</v>
      </c>
      <c r="AQ734" s="496">
        <v>99</v>
      </c>
      <c r="AR734" s="496"/>
      <c r="AS734" s="496"/>
      <c r="AT734" s="496"/>
      <c r="AU734" s="496"/>
    </row>
    <row r="735" spans="1:47">
      <c r="A735" s="496">
        <v>16</v>
      </c>
      <c r="B735" s="496">
        <v>154</v>
      </c>
      <c r="C735" s="496">
        <v>2024</v>
      </c>
      <c r="D735" s="496">
        <v>10</v>
      </c>
      <c r="E735" s="496">
        <v>99</v>
      </c>
      <c r="F735" s="496">
        <v>99</v>
      </c>
      <c r="G735" s="496">
        <v>99</v>
      </c>
      <c r="H735" s="496">
        <v>99</v>
      </c>
      <c r="I735" s="496">
        <v>99</v>
      </c>
      <c r="J735" s="496">
        <v>999</v>
      </c>
      <c r="K735" s="496">
        <v>99</v>
      </c>
      <c r="L735" s="496">
        <v>13</v>
      </c>
      <c r="M735" s="496">
        <v>99</v>
      </c>
      <c r="N735" s="496">
        <v>99</v>
      </c>
      <c r="O735" s="496">
        <v>99</v>
      </c>
      <c r="P735" s="496">
        <v>99</v>
      </c>
      <c r="Q735" s="496"/>
      <c r="R735" s="496">
        <v>0</v>
      </c>
      <c r="S735" s="496"/>
      <c r="T735" s="496"/>
      <c r="U735" s="496"/>
      <c r="V735" s="496"/>
      <c r="W735" s="496"/>
      <c r="X735" s="496"/>
      <c r="Y735" s="496"/>
      <c r="Z735" s="496"/>
      <c r="AA735" s="496"/>
      <c r="AB735" s="496"/>
      <c r="AC735" s="496"/>
      <c r="AD735" s="496"/>
      <c r="AE735" s="496"/>
      <c r="AF735" s="496"/>
      <c r="AG735" s="496"/>
      <c r="AH735" s="496"/>
      <c r="AI735" s="496"/>
      <c r="AJ735" s="496"/>
      <c r="AK735" s="496"/>
      <c r="AL735" s="496"/>
      <c r="AM735" s="496"/>
      <c r="AN735" s="496">
        <v>99</v>
      </c>
      <c r="AO735" s="496">
        <v>99</v>
      </c>
      <c r="AP735" s="496">
        <v>99</v>
      </c>
      <c r="AQ735" s="496">
        <v>99</v>
      </c>
      <c r="AR735" s="496"/>
      <c r="AS735" s="496"/>
      <c r="AT735" s="496"/>
      <c r="AU735" s="496"/>
    </row>
    <row r="736" spans="1:47">
      <c r="A736" s="496">
        <v>16</v>
      </c>
      <c r="B736" s="496">
        <v>155</v>
      </c>
      <c r="C736" s="496">
        <v>2024</v>
      </c>
      <c r="D736" s="496">
        <v>11</v>
      </c>
      <c r="E736" s="496">
        <v>99</v>
      </c>
      <c r="F736" s="496">
        <v>99</v>
      </c>
      <c r="G736" s="496">
        <v>99</v>
      </c>
      <c r="H736" s="496">
        <v>99</v>
      </c>
      <c r="I736" s="496">
        <v>99</v>
      </c>
      <c r="J736" s="496">
        <v>999</v>
      </c>
      <c r="K736" s="496">
        <v>99</v>
      </c>
      <c r="L736" s="496">
        <v>13</v>
      </c>
      <c r="M736" s="496">
        <v>99</v>
      </c>
      <c r="N736" s="496">
        <v>99</v>
      </c>
      <c r="O736" s="496">
        <v>99</v>
      </c>
      <c r="P736" s="496">
        <v>99</v>
      </c>
      <c r="Q736" s="496"/>
      <c r="R736" s="496">
        <v>0</v>
      </c>
      <c r="S736" s="496"/>
      <c r="T736" s="496"/>
      <c r="U736" s="496"/>
      <c r="V736" s="496"/>
      <c r="W736" s="496"/>
      <c r="X736" s="496"/>
      <c r="Y736" s="496"/>
      <c r="Z736" s="496"/>
      <c r="AA736" s="496"/>
      <c r="AB736" s="496"/>
      <c r="AC736" s="496"/>
      <c r="AD736" s="496"/>
      <c r="AE736" s="496"/>
      <c r="AF736" s="496"/>
      <c r="AG736" s="496"/>
      <c r="AH736" s="496"/>
      <c r="AI736" s="496"/>
      <c r="AJ736" s="496"/>
      <c r="AK736" s="496"/>
      <c r="AL736" s="496"/>
      <c r="AM736" s="496"/>
      <c r="AN736" s="496">
        <v>99</v>
      </c>
      <c r="AO736" s="496">
        <v>99</v>
      </c>
      <c r="AP736" s="496">
        <v>99</v>
      </c>
      <c r="AQ736" s="496">
        <v>99</v>
      </c>
      <c r="AR736" s="496"/>
      <c r="AS736" s="496"/>
      <c r="AT736" s="496"/>
      <c r="AU736" s="496"/>
    </row>
    <row r="737" spans="1:47">
      <c r="A737" s="496">
        <v>16</v>
      </c>
      <c r="B737" s="496">
        <v>156</v>
      </c>
      <c r="C737" s="496">
        <v>2024</v>
      </c>
      <c r="D737" s="496">
        <v>12</v>
      </c>
      <c r="E737" s="496">
        <v>99</v>
      </c>
      <c r="F737" s="496">
        <v>99</v>
      </c>
      <c r="G737" s="496">
        <v>99</v>
      </c>
      <c r="H737" s="496">
        <v>99</v>
      </c>
      <c r="I737" s="496">
        <v>99</v>
      </c>
      <c r="J737" s="496">
        <v>999</v>
      </c>
      <c r="K737" s="496">
        <v>99</v>
      </c>
      <c r="L737" s="496">
        <v>13</v>
      </c>
      <c r="M737" s="496">
        <v>99</v>
      </c>
      <c r="N737" s="496">
        <v>99</v>
      </c>
      <c r="O737" s="496">
        <v>99</v>
      </c>
      <c r="P737" s="496">
        <v>99</v>
      </c>
      <c r="Q737" s="496"/>
      <c r="R737" s="496">
        <v>0</v>
      </c>
      <c r="S737" s="496"/>
      <c r="T737" s="496"/>
      <c r="U737" s="496"/>
      <c r="V737" s="496"/>
      <c r="W737" s="496"/>
      <c r="X737" s="496"/>
      <c r="Y737" s="496"/>
      <c r="Z737" s="496"/>
      <c r="AA737" s="496"/>
      <c r="AB737" s="496"/>
      <c r="AC737" s="496"/>
      <c r="AD737" s="496"/>
      <c r="AE737" s="496"/>
      <c r="AF737" s="496"/>
      <c r="AG737" s="496"/>
      <c r="AH737" s="496"/>
      <c r="AI737" s="496"/>
      <c r="AJ737" s="496"/>
      <c r="AK737" s="496"/>
      <c r="AL737" s="496"/>
      <c r="AM737" s="496"/>
      <c r="AN737" s="496">
        <v>99</v>
      </c>
      <c r="AO737" s="496">
        <v>99</v>
      </c>
      <c r="AP737" s="496">
        <v>99</v>
      </c>
      <c r="AQ737" s="496">
        <v>99</v>
      </c>
      <c r="AR737" s="496"/>
      <c r="AS737" s="496"/>
      <c r="AT737" s="496"/>
      <c r="AU737" s="496"/>
    </row>
    <row r="738" spans="1:47">
      <c r="A738" s="496">
        <v>16</v>
      </c>
      <c r="B738" s="496">
        <v>157</v>
      </c>
      <c r="C738" s="496">
        <v>2024</v>
      </c>
      <c r="D738" s="496">
        <v>1</v>
      </c>
      <c r="E738" s="496">
        <v>99</v>
      </c>
      <c r="F738" s="496">
        <v>99</v>
      </c>
      <c r="G738" s="496">
        <v>99</v>
      </c>
      <c r="H738" s="496">
        <v>99</v>
      </c>
      <c r="I738" s="496">
        <v>99</v>
      </c>
      <c r="J738" s="496">
        <v>999</v>
      </c>
      <c r="K738" s="496">
        <v>99</v>
      </c>
      <c r="L738" s="496">
        <v>14</v>
      </c>
      <c r="M738" s="496">
        <v>99</v>
      </c>
      <c r="N738" s="496">
        <v>99</v>
      </c>
      <c r="O738" s="496">
        <v>99</v>
      </c>
      <c r="P738" s="496">
        <v>99</v>
      </c>
      <c r="Q738" s="496"/>
      <c r="R738" s="496">
        <v>0</v>
      </c>
      <c r="S738" s="496"/>
      <c r="T738" s="496"/>
      <c r="U738" s="496"/>
      <c r="V738" s="496"/>
      <c r="W738" s="496"/>
      <c r="X738" s="496"/>
      <c r="Y738" s="496"/>
      <c r="Z738" s="496"/>
      <c r="AA738" s="496"/>
      <c r="AB738" s="496"/>
      <c r="AC738" s="496"/>
      <c r="AD738" s="496"/>
      <c r="AE738" s="496"/>
      <c r="AF738" s="496"/>
      <c r="AG738" s="496"/>
      <c r="AH738" s="496"/>
      <c r="AI738" s="496"/>
      <c r="AJ738" s="496"/>
      <c r="AK738" s="496"/>
      <c r="AL738" s="496"/>
      <c r="AM738" s="496"/>
      <c r="AN738" s="496">
        <v>99</v>
      </c>
      <c r="AO738" s="496">
        <v>99</v>
      </c>
      <c r="AP738" s="496">
        <v>99</v>
      </c>
      <c r="AQ738" s="496">
        <v>99</v>
      </c>
      <c r="AR738" s="496"/>
      <c r="AS738" s="496"/>
      <c r="AT738" s="496"/>
      <c r="AU738" s="496"/>
    </row>
    <row r="739" spans="1:47">
      <c r="A739" s="496">
        <v>16</v>
      </c>
      <c r="B739" s="496">
        <v>158</v>
      </c>
      <c r="C739" s="496">
        <v>2024</v>
      </c>
      <c r="D739" s="496">
        <v>2</v>
      </c>
      <c r="E739" s="496">
        <v>99</v>
      </c>
      <c r="F739" s="496">
        <v>99</v>
      </c>
      <c r="G739" s="496">
        <v>99</v>
      </c>
      <c r="H739" s="496">
        <v>99</v>
      </c>
      <c r="I739" s="496">
        <v>99</v>
      </c>
      <c r="J739" s="496">
        <v>999</v>
      </c>
      <c r="K739" s="496">
        <v>99</v>
      </c>
      <c r="L739" s="496">
        <v>14</v>
      </c>
      <c r="M739" s="496">
        <v>99</v>
      </c>
      <c r="N739" s="496">
        <v>99</v>
      </c>
      <c r="O739" s="496">
        <v>99</v>
      </c>
      <c r="P739" s="496">
        <v>99</v>
      </c>
      <c r="Q739" s="496"/>
      <c r="R739" s="496">
        <v>0</v>
      </c>
      <c r="S739" s="496"/>
      <c r="T739" s="496"/>
      <c r="U739" s="496"/>
      <c r="V739" s="496"/>
      <c r="W739" s="496"/>
      <c r="X739" s="496"/>
      <c r="Y739" s="496"/>
      <c r="Z739" s="496"/>
      <c r="AA739" s="496"/>
      <c r="AB739" s="496"/>
      <c r="AC739" s="496"/>
      <c r="AD739" s="496"/>
      <c r="AE739" s="496"/>
      <c r="AF739" s="496"/>
      <c r="AG739" s="496"/>
      <c r="AH739" s="496"/>
      <c r="AI739" s="496"/>
      <c r="AJ739" s="496"/>
      <c r="AK739" s="496"/>
      <c r="AL739" s="496"/>
      <c r="AM739" s="496"/>
      <c r="AN739" s="496">
        <v>99</v>
      </c>
      <c r="AO739" s="496">
        <v>99</v>
      </c>
      <c r="AP739" s="496">
        <v>99</v>
      </c>
      <c r="AQ739" s="496">
        <v>99</v>
      </c>
      <c r="AR739" s="496"/>
      <c r="AS739" s="496"/>
      <c r="AT739" s="496"/>
      <c r="AU739" s="496"/>
    </row>
    <row r="740" spans="1:47">
      <c r="A740" s="496">
        <v>16</v>
      </c>
      <c r="B740" s="496">
        <v>159</v>
      </c>
      <c r="C740" s="496">
        <v>2024</v>
      </c>
      <c r="D740" s="496">
        <v>3</v>
      </c>
      <c r="E740" s="496">
        <v>99</v>
      </c>
      <c r="F740" s="496">
        <v>99</v>
      </c>
      <c r="G740" s="496">
        <v>99</v>
      </c>
      <c r="H740" s="496">
        <v>99</v>
      </c>
      <c r="I740" s="496">
        <v>99</v>
      </c>
      <c r="J740" s="496">
        <v>999</v>
      </c>
      <c r="K740" s="496">
        <v>99</v>
      </c>
      <c r="L740" s="496">
        <v>14</v>
      </c>
      <c r="M740" s="496">
        <v>99</v>
      </c>
      <c r="N740" s="496">
        <v>99</v>
      </c>
      <c r="O740" s="496">
        <v>99</v>
      </c>
      <c r="P740" s="496">
        <v>99</v>
      </c>
      <c r="Q740" s="496"/>
      <c r="R740" s="496">
        <v>0</v>
      </c>
      <c r="S740" s="496"/>
      <c r="T740" s="496"/>
      <c r="U740" s="496"/>
      <c r="V740" s="496"/>
      <c r="W740" s="496"/>
      <c r="X740" s="496"/>
      <c r="Y740" s="496"/>
      <c r="Z740" s="496"/>
      <c r="AA740" s="496"/>
      <c r="AB740" s="496"/>
      <c r="AC740" s="496"/>
      <c r="AD740" s="496"/>
      <c r="AE740" s="496"/>
      <c r="AF740" s="496"/>
      <c r="AG740" s="496"/>
      <c r="AH740" s="496"/>
      <c r="AI740" s="496"/>
      <c r="AJ740" s="496"/>
      <c r="AK740" s="496"/>
      <c r="AL740" s="496"/>
      <c r="AM740" s="496"/>
      <c r="AN740" s="496">
        <v>99</v>
      </c>
      <c r="AO740" s="496">
        <v>99</v>
      </c>
      <c r="AP740" s="496">
        <v>99</v>
      </c>
      <c r="AQ740" s="496">
        <v>99</v>
      </c>
      <c r="AR740" s="496"/>
      <c r="AS740" s="496"/>
      <c r="AT740" s="496"/>
      <c r="AU740" s="496"/>
    </row>
    <row r="741" spans="1:47">
      <c r="A741" s="496">
        <v>16</v>
      </c>
      <c r="B741" s="496">
        <v>160</v>
      </c>
      <c r="C741" s="496">
        <v>2024</v>
      </c>
      <c r="D741" s="496">
        <v>4</v>
      </c>
      <c r="E741" s="496">
        <v>99</v>
      </c>
      <c r="F741" s="496">
        <v>99</v>
      </c>
      <c r="G741" s="496">
        <v>99</v>
      </c>
      <c r="H741" s="496">
        <v>99</v>
      </c>
      <c r="I741" s="496">
        <v>99</v>
      </c>
      <c r="J741" s="496">
        <v>999</v>
      </c>
      <c r="K741" s="496">
        <v>99</v>
      </c>
      <c r="L741" s="496">
        <v>14</v>
      </c>
      <c r="M741" s="496">
        <v>99</v>
      </c>
      <c r="N741" s="496">
        <v>99</v>
      </c>
      <c r="O741" s="496">
        <v>99</v>
      </c>
      <c r="P741" s="496">
        <v>99</v>
      </c>
      <c r="Q741" s="496"/>
      <c r="R741" s="496">
        <v>0</v>
      </c>
      <c r="S741" s="496"/>
      <c r="T741" s="496"/>
      <c r="U741" s="496"/>
      <c r="V741" s="496"/>
      <c r="W741" s="496"/>
      <c r="X741" s="496"/>
      <c r="Y741" s="496"/>
      <c r="Z741" s="496"/>
      <c r="AA741" s="496"/>
      <c r="AB741" s="496"/>
      <c r="AC741" s="496"/>
      <c r="AD741" s="496"/>
      <c r="AE741" s="496"/>
      <c r="AF741" s="496"/>
      <c r="AG741" s="496"/>
      <c r="AH741" s="496"/>
      <c r="AI741" s="496"/>
      <c r="AJ741" s="496"/>
      <c r="AK741" s="496"/>
      <c r="AL741" s="496"/>
      <c r="AM741" s="496"/>
      <c r="AN741" s="496">
        <v>99</v>
      </c>
      <c r="AO741" s="496">
        <v>99</v>
      </c>
      <c r="AP741" s="496">
        <v>99</v>
      </c>
      <c r="AQ741" s="496">
        <v>99</v>
      </c>
      <c r="AR741" s="496"/>
      <c r="AS741" s="496"/>
      <c r="AT741" s="496"/>
      <c r="AU741" s="496"/>
    </row>
    <row r="742" spans="1:47">
      <c r="A742" s="496">
        <v>16</v>
      </c>
      <c r="B742" s="496">
        <v>161</v>
      </c>
      <c r="C742" s="496">
        <v>2024</v>
      </c>
      <c r="D742" s="496">
        <v>5</v>
      </c>
      <c r="E742" s="496">
        <v>99</v>
      </c>
      <c r="F742" s="496">
        <v>99</v>
      </c>
      <c r="G742" s="496">
        <v>99</v>
      </c>
      <c r="H742" s="496">
        <v>99</v>
      </c>
      <c r="I742" s="496">
        <v>99</v>
      </c>
      <c r="J742" s="496">
        <v>999</v>
      </c>
      <c r="K742" s="496">
        <v>99</v>
      </c>
      <c r="L742" s="496">
        <v>14</v>
      </c>
      <c r="M742" s="496">
        <v>99</v>
      </c>
      <c r="N742" s="496">
        <v>99</v>
      </c>
      <c r="O742" s="496">
        <v>99</v>
      </c>
      <c r="P742" s="496">
        <v>99</v>
      </c>
      <c r="Q742" s="496"/>
      <c r="R742" s="496">
        <v>0</v>
      </c>
      <c r="S742" s="496"/>
      <c r="T742" s="496"/>
      <c r="U742" s="496"/>
      <c r="V742" s="496"/>
      <c r="W742" s="496"/>
      <c r="X742" s="496"/>
      <c r="Y742" s="496"/>
      <c r="Z742" s="496"/>
      <c r="AA742" s="496"/>
      <c r="AB742" s="496"/>
      <c r="AC742" s="496"/>
      <c r="AD742" s="496"/>
      <c r="AE742" s="496"/>
      <c r="AF742" s="496"/>
      <c r="AG742" s="496"/>
      <c r="AH742" s="496"/>
      <c r="AI742" s="496"/>
      <c r="AJ742" s="496"/>
      <c r="AK742" s="496"/>
      <c r="AL742" s="496"/>
      <c r="AM742" s="496"/>
      <c r="AN742" s="496">
        <v>99</v>
      </c>
      <c r="AO742" s="496">
        <v>99</v>
      </c>
      <c r="AP742" s="496">
        <v>99</v>
      </c>
      <c r="AQ742" s="496">
        <v>99</v>
      </c>
      <c r="AR742" s="496"/>
      <c r="AS742" s="496"/>
      <c r="AT742" s="496"/>
      <c r="AU742" s="496"/>
    </row>
    <row r="743" spans="1:47">
      <c r="A743" s="496">
        <v>16</v>
      </c>
      <c r="B743" s="496">
        <v>162</v>
      </c>
      <c r="C743" s="496">
        <v>2024</v>
      </c>
      <c r="D743" s="496">
        <v>6</v>
      </c>
      <c r="E743" s="496">
        <v>99</v>
      </c>
      <c r="F743" s="496">
        <v>99</v>
      </c>
      <c r="G743" s="496">
        <v>99</v>
      </c>
      <c r="H743" s="496">
        <v>99</v>
      </c>
      <c r="I743" s="496">
        <v>99</v>
      </c>
      <c r="J743" s="496">
        <v>999</v>
      </c>
      <c r="K743" s="496">
        <v>99</v>
      </c>
      <c r="L743" s="496">
        <v>14</v>
      </c>
      <c r="M743" s="496">
        <v>99</v>
      </c>
      <c r="N743" s="496">
        <v>99</v>
      </c>
      <c r="O743" s="496">
        <v>99</v>
      </c>
      <c r="P743" s="496">
        <v>99</v>
      </c>
      <c r="Q743" s="496"/>
      <c r="R743" s="496">
        <v>0</v>
      </c>
      <c r="S743" s="496"/>
      <c r="T743" s="496"/>
      <c r="U743" s="496"/>
      <c r="V743" s="496"/>
      <c r="W743" s="496"/>
      <c r="X743" s="496"/>
      <c r="Y743" s="496"/>
      <c r="Z743" s="496"/>
      <c r="AA743" s="496"/>
      <c r="AB743" s="496"/>
      <c r="AC743" s="496"/>
      <c r="AD743" s="496"/>
      <c r="AE743" s="496"/>
      <c r="AF743" s="496"/>
      <c r="AG743" s="496"/>
      <c r="AH743" s="496"/>
      <c r="AI743" s="496"/>
      <c r="AJ743" s="496"/>
      <c r="AK743" s="496"/>
      <c r="AL743" s="496"/>
      <c r="AM743" s="496"/>
      <c r="AN743" s="496">
        <v>99</v>
      </c>
      <c r="AO743" s="496">
        <v>99</v>
      </c>
      <c r="AP743" s="496">
        <v>99</v>
      </c>
      <c r="AQ743" s="496">
        <v>99</v>
      </c>
      <c r="AR743" s="496"/>
      <c r="AS743" s="496"/>
      <c r="AT743" s="496"/>
      <c r="AU743" s="496"/>
    </row>
    <row r="744" spans="1:47">
      <c r="A744" s="496">
        <v>16</v>
      </c>
      <c r="B744" s="496">
        <v>163</v>
      </c>
      <c r="C744" s="496">
        <v>2024</v>
      </c>
      <c r="D744" s="496">
        <v>7</v>
      </c>
      <c r="E744" s="496">
        <v>99</v>
      </c>
      <c r="F744" s="496">
        <v>99</v>
      </c>
      <c r="G744" s="496">
        <v>99</v>
      </c>
      <c r="H744" s="496">
        <v>99</v>
      </c>
      <c r="I744" s="496">
        <v>99</v>
      </c>
      <c r="J744" s="496">
        <v>999</v>
      </c>
      <c r="K744" s="496">
        <v>99</v>
      </c>
      <c r="L744" s="496">
        <v>14</v>
      </c>
      <c r="M744" s="496">
        <v>99</v>
      </c>
      <c r="N744" s="496">
        <v>99</v>
      </c>
      <c r="O744" s="496">
        <v>99</v>
      </c>
      <c r="P744" s="496">
        <v>99</v>
      </c>
      <c r="Q744" s="496"/>
      <c r="R744" s="496">
        <v>0</v>
      </c>
      <c r="S744" s="496"/>
      <c r="T744" s="496"/>
      <c r="U744" s="496"/>
      <c r="V744" s="496"/>
      <c r="W744" s="496"/>
      <c r="X744" s="496"/>
      <c r="Y744" s="496"/>
      <c r="Z744" s="496"/>
      <c r="AA744" s="496"/>
      <c r="AB744" s="496"/>
      <c r="AC744" s="496"/>
      <c r="AD744" s="496"/>
      <c r="AE744" s="496"/>
      <c r="AF744" s="496"/>
      <c r="AG744" s="496"/>
      <c r="AH744" s="496"/>
      <c r="AI744" s="496"/>
      <c r="AJ744" s="496"/>
      <c r="AK744" s="496"/>
      <c r="AL744" s="496"/>
      <c r="AM744" s="496"/>
      <c r="AN744" s="496">
        <v>99</v>
      </c>
      <c r="AO744" s="496">
        <v>99</v>
      </c>
      <c r="AP744" s="496">
        <v>99</v>
      </c>
      <c r="AQ744" s="496">
        <v>99</v>
      </c>
      <c r="AR744" s="496"/>
      <c r="AS744" s="496"/>
      <c r="AT744" s="496"/>
      <c r="AU744" s="496"/>
    </row>
    <row r="745" spans="1:47">
      <c r="A745" s="496">
        <v>16</v>
      </c>
      <c r="B745" s="496">
        <v>164</v>
      </c>
      <c r="C745" s="496">
        <v>2024</v>
      </c>
      <c r="D745" s="496">
        <v>8</v>
      </c>
      <c r="E745" s="496">
        <v>99</v>
      </c>
      <c r="F745" s="496">
        <v>99</v>
      </c>
      <c r="G745" s="496">
        <v>99</v>
      </c>
      <c r="H745" s="496">
        <v>99</v>
      </c>
      <c r="I745" s="496">
        <v>99</v>
      </c>
      <c r="J745" s="496">
        <v>999</v>
      </c>
      <c r="K745" s="496">
        <v>99</v>
      </c>
      <c r="L745" s="496">
        <v>14</v>
      </c>
      <c r="M745" s="496">
        <v>99</v>
      </c>
      <c r="N745" s="496">
        <v>99</v>
      </c>
      <c r="O745" s="496">
        <v>99</v>
      </c>
      <c r="P745" s="496">
        <v>99</v>
      </c>
      <c r="Q745" s="496"/>
      <c r="R745" s="496">
        <v>0</v>
      </c>
      <c r="S745" s="496"/>
      <c r="T745" s="496"/>
      <c r="U745" s="496"/>
      <c r="V745" s="496"/>
      <c r="W745" s="496"/>
      <c r="X745" s="496"/>
      <c r="Y745" s="496"/>
      <c r="Z745" s="496"/>
      <c r="AA745" s="496"/>
      <c r="AB745" s="496"/>
      <c r="AC745" s="496"/>
      <c r="AD745" s="496"/>
      <c r="AE745" s="496"/>
      <c r="AF745" s="496"/>
      <c r="AG745" s="496"/>
      <c r="AH745" s="496"/>
      <c r="AI745" s="496"/>
      <c r="AJ745" s="496"/>
      <c r="AK745" s="496"/>
      <c r="AL745" s="496"/>
      <c r="AM745" s="496"/>
      <c r="AN745" s="496">
        <v>99</v>
      </c>
      <c r="AO745" s="496">
        <v>99</v>
      </c>
      <c r="AP745" s="496">
        <v>99</v>
      </c>
      <c r="AQ745" s="496">
        <v>99</v>
      </c>
      <c r="AR745" s="496"/>
      <c r="AS745" s="496"/>
      <c r="AT745" s="496"/>
      <c r="AU745" s="496"/>
    </row>
    <row r="746" spans="1:47">
      <c r="A746" s="496">
        <v>16</v>
      </c>
      <c r="B746" s="496">
        <v>165</v>
      </c>
      <c r="C746" s="496">
        <v>2024</v>
      </c>
      <c r="D746" s="496">
        <v>9</v>
      </c>
      <c r="E746" s="496">
        <v>99</v>
      </c>
      <c r="F746" s="496">
        <v>99</v>
      </c>
      <c r="G746" s="496">
        <v>99</v>
      </c>
      <c r="H746" s="496">
        <v>99</v>
      </c>
      <c r="I746" s="496">
        <v>99</v>
      </c>
      <c r="J746" s="496">
        <v>999</v>
      </c>
      <c r="K746" s="496">
        <v>99</v>
      </c>
      <c r="L746" s="496">
        <v>14</v>
      </c>
      <c r="M746" s="496">
        <v>99</v>
      </c>
      <c r="N746" s="496">
        <v>99</v>
      </c>
      <c r="O746" s="496">
        <v>99</v>
      </c>
      <c r="P746" s="496">
        <v>99</v>
      </c>
      <c r="Q746" s="496"/>
      <c r="R746" s="496">
        <v>0</v>
      </c>
      <c r="S746" s="496"/>
      <c r="T746" s="496"/>
      <c r="U746" s="496"/>
      <c r="V746" s="496"/>
      <c r="W746" s="496"/>
      <c r="X746" s="496"/>
      <c r="Y746" s="496"/>
      <c r="Z746" s="496"/>
      <c r="AA746" s="496"/>
      <c r="AB746" s="496"/>
      <c r="AC746" s="496"/>
      <c r="AD746" s="496"/>
      <c r="AE746" s="496"/>
      <c r="AF746" s="496"/>
      <c r="AG746" s="496"/>
      <c r="AH746" s="496"/>
      <c r="AI746" s="496"/>
      <c r="AJ746" s="496"/>
      <c r="AK746" s="496"/>
      <c r="AL746" s="496"/>
      <c r="AM746" s="496"/>
      <c r="AN746" s="496">
        <v>99</v>
      </c>
      <c r="AO746" s="496">
        <v>99</v>
      </c>
      <c r="AP746" s="496">
        <v>99</v>
      </c>
      <c r="AQ746" s="496">
        <v>99</v>
      </c>
      <c r="AR746" s="496"/>
      <c r="AS746" s="496"/>
      <c r="AT746" s="496"/>
      <c r="AU746" s="496"/>
    </row>
    <row r="747" spans="1:47">
      <c r="A747" s="496">
        <v>16</v>
      </c>
      <c r="B747" s="496">
        <v>166</v>
      </c>
      <c r="C747" s="496">
        <v>2024</v>
      </c>
      <c r="D747" s="496">
        <v>10</v>
      </c>
      <c r="E747" s="496">
        <v>99</v>
      </c>
      <c r="F747" s="496">
        <v>99</v>
      </c>
      <c r="G747" s="496">
        <v>99</v>
      </c>
      <c r="H747" s="496">
        <v>99</v>
      </c>
      <c r="I747" s="496">
        <v>99</v>
      </c>
      <c r="J747" s="496">
        <v>999</v>
      </c>
      <c r="K747" s="496">
        <v>99</v>
      </c>
      <c r="L747" s="496">
        <v>14</v>
      </c>
      <c r="M747" s="496">
        <v>99</v>
      </c>
      <c r="N747" s="496">
        <v>99</v>
      </c>
      <c r="O747" s="496">
        <v>99</v>
      </c>
      <c r="P747" s="496">
        <v>99</v>
      </c>
      <c r="Q747" s="496"/>
      <c r="R747" s="496">
        <v>0</v>
      </c>
      <c r="S747" s="496"/>
      <c r="T747" s="496"/>
      <c r="U747" s="496"/>
      <c r="V747" s="496"/>
      <c r="W747" s="496"/>
      <c r="X747" s="496"/>
      <c r="Y747" s="496"/>
      <c r="Z747" s="496"/>
      <c r="AA747" s="496"/>
      <c r="AB747" s="496"/>
      <c r="AC747" s="496"/>
      <c r="AD747" s="496"/>
      <c r="AE747" s="496"/>
      <c r="AF747" s="496"/>
      <c r="AG747" s="496"/>
      <c r="AH747" s="496"/>
      <c r="AI747" s="496"/>
      <c r="AJ747" s="496"/>
      <c r="AK747" s="496"/>
      <c r="AL747" s="496"/>
      <c r="AM747" s="496"/>
      <c r="AN747" s="496">
        <v>99</v>
      </c>
      <c r="AO747" s="496">
        <v>99</v>
      </c>
      <c r="AP747" s="496">
        <v>99</v>
      </c>
      <c r="AQ747" s="496">
        <v>99</v>
      </c>
      <c r="AR747" s="496"/>
      <c r="AS747" s="496"/>
      <c r="AT747" s="496"/>
      <c r="AU747" s="496"/>
    </row>
    <row r="748" spans="1:47">
      <c r="A748" s="496">
        <v>16</v>
      </c>
      <c r="B748" s="496">
        <v>167</v>
      </c>
      <c r="C748" s="496">
        <v>2024</v>
      </c>
      <c r="D748" s="496">
        <v>11</v>
      </c>
      <c r="E748" s="496">
        <v>99</v>
      </c>
      <c r="F748" s="496">
        <v>99</v>
      </c>
      <c r="G748" s="496">
        <v>99</v>
      </c>
      <c r="H748" s="496">
        <v>99</v>
      </c>
      <c r="I748" s="496">
        <v>99</v>
      </c>
      <c r="J748" s="496">
        <v>999</v>
      </c>
      <c r="K748" s="496">
        <v>99</v>
      </c>
      <c r="L748" s="496">
        <v>14</v>
      </c>
      <c r="M748" s="496">
        <v>99</v>
      </c>
      <c r="N748" s="496">
        <v>99</v>
      </c>
      <c r="O748" s="496">
        <v>99</v>
      </c>
      <c r="P748" s="496">
        <v>99</v>
      </c>
      <c r="Q748" s="496"/>
      <c r="R748" s="496">
        <v>0</v>
      </c>
      <c r="S748" s="496"/>
      <c r="T748" s="496"/>
      <c r="U748" s="496"/>
      <c r="V748" s="496"/>
      <c r="W748" s="496"/>
      <c r="X748" s="496"/>
      <c r="Y748" s="496"/>
      <c r="Z748" s="496"/>
      <c r="AA748" s="496"/>
      <c r="AB748" s="496"/>
      <c r="AC748" s="496"/>
      <c r="AD748" s="496"/>
      <c r="AE748" s="496"/>
      <c r="AF748" s="496"/>
      <c r="AG748" s="496"/>
      <c r="AH748" s="496"/>
      <c r="AI748" s="496"/>
      <c r="AJ748" s="496"/>
      <c r="AK748" s="496"/>
      <c r="AL748" s="496"/>
      <c r="AM748" s="496"/>
      <c r="AN748" s="496">
        <v>99</v>
      </c>
      <c r="AO748" s="496">
        <v>99</v>
      </c>
      <c r="AP748" s="496">
        <v>99</v>
      </c>
      <c r="AQ748" s="496">
        <v>99</v>
      </c>
      <c r="AR748" s="496"/>
      <c r="AS748" s="496"/>
      <c r="AT748" s="496"/>
      <c r="AU748" s="496"/>
    </row>
    <row r="749" spans="1:47">
      <c r="A749" s="496">
        <v>16</v>
      </c>
      <c r="B749" s="496">
        <v>168</v>
      </c>
      <c r="C749" s="496">
        <v>2024</v>
      </c>
      <c r="D749" s="496">
        <v>12</v>
      </c>
      <c r="E749" s="496">
        <v>99</v>
      </c>
      <c r="F749" s="496">
        <v>99</v>
      </c>
      <c r="G749" s="496">
        <v>99</v>
      </c>
      <c r="H749" s="496">
        <v>99</v>
      </c>
      <c r="I749" s="496">
        <v>99</v>
      </c>
      <c r="J749" s="496">
        <v>999</v>
      </c>
      <c r="K749" s="496">
        <v>99</v>
      </c>
      <c r="L749" s="496">
        <v>14</v>
      </c>
      <c r="M749" s="496">
        <v>99</v>
      </c>
      <c r="N749" s="496">
        <v>99</v>
      </c>
      <c r="O749" s="496">
        <v>99</v>
      </c>
      <c r="P749" s="496">
        <v>99</v>
      </c>
      <c r="Q749" s="496"/>
      <c r="R749" s="496">
        <v>0</v>
      </c>
      <c r="S749" s="496"/>
      <c r="T749" s="496"/>
      <c r="U749" s="496"/>
      <c r="V749" s="496"/>
      <c r="W749" s="496"/>
      <c r="X749" s="496"/>
      <c r="Y749" s="496"/>
      <c r="Z749" s="496"/>
      <c r="AA749" s="496"/>
      <c r="AB749" s="496"/>
      <c r="AC749" s="496"/>
      <c r="AD749" s="496"/>
      <c r="AE749" s="496"/>
      <c r="AF749" s="496"/>
      <c r="AG749" s="496"/>
      <c r="AH749" s="496"/>
      <c r="AI749" s="496"/>
      <c r="AJ749" s="496"/>
      <c r="AK749" s="496"/>
      <c r="AL749" s="496"/>
      <c r="AM749" s="496"/>
      <c r="AN749" s="496">
        <v>99</v>
      </c>
      <c r="AO749" s="496">
        <v>99</v>
      </c>
      <c r="AP749" s="496">
        <v>99</v>
      </c>
      <c r="AQ749" s="496">
        <v>99</v>
      </c>
      <c r="AR749" s="496"/>
      <c r="AS749" s="496"/>
      <c r="AT749" s="496"/>
      <c r="AU749" s="496"/>
    </row>
    <row r="750" spans="1:47">
      <c r="A750" s="496">
        <v>16</v>
      </c>
      <c r="B750" s="496">
        <v>169</v>
      </c>
      <c r="C750" s="496">
        <v>2024</v>
      </c>
      <c r="D750" s="496">
        <v>1</v>
      </c>
      <c r="E750" s="496">
        <v>99</v>
      </c>
      <c r="F750" s="496">
        <v>99</v>
      </c>
      <c r="G750" s="496">
        <v>99</v>
      </c>
      <c r="H750" s="496">
        <v>99</v>
      </c>
      <c r="I750" s="496">
        <v>99</v>
      </c>
      <c r="J750" s="496">
        <v>999</v>
      </c>
      <c r="K750" s="496">
        <v>99</v>
      </c>
      <c r="L750" s="496">
        <v>15</v>
      </c>
      <c r="M750" s="496">
        <v>99</v>
      </c>
      <c r="N750" s="496">
        <v>99</v>
      </c>
      <c r="O750" s="496">
        <v>99</v>
      </c>
      <c r="P750" s="496">
        <v>99</v>
      </c>
      <c r="Q750" s="496"/>
      <c r="R750" s="496">
        <v>0</v>
      </c>
      <c r="S750" s="496"/>
      <c r="T750" s="496"/>
      <c r="U750" s="496"/>
      <c r="V750" s="496"/>
      <c r="W750" s="496"/>
      <c r="X750" s="496"/>
      <c r="Y750" s="496"/>
      <c r="Z750" s="496"/>
      <c r="AA750" s="496"/>
      <c r="AB750" s="496"/>
      <c r="AC750" s="496"/>
      <c r="AD750" s="496"/>
      <c r="AE750" s="496"/>
      <c r="AF750" s="496"/>
      <c r="AG750" s="496"/>
      <c r="AH750" s="496"/>
      <c r="AI750" s="496"/>
      <c r="AJ750" s="496"/>
      <c r="AK750" s="496"/>
      <c r="AL750" s="496"/>
      <c r="AM750" s="496"/>
      <c r="AN750" s="496">
        <v>99</v>
      </c>
      <c r="AO750" s="496">
        <v>99</v>
      </c>
      <c r="AP750" s="496">
        <v>99</v>
      </c>
      <c r="AQ750" s="496">
        <v>99</v>
      </c>
      <c r="AR750" s="496"/>
      <c r="AS750" s="496"/>
      <c r="AT750" s="496"/>
      <c r="AU750" s="496"/>
    </row>
    <row r="751" spans="1:47">
      <c r="A751" s="496">
        <v>16</v>
      </c>
      <c r="B751" s="496">
        <v>170</v>
      </c>
      <c r="C751" s="496">
        <v>2024</v>
      </c>
      <c r="D751" s="496">
        <v>2</v>
      </c>
      <c r="E751" s="496">
        <v>99</v>
      </c>
      <c r="F751" s="496">
        <v>99</v>
      </c>
      <c r="G751" s="496">
        <v>99</v>
      </c>
      <c r="H751" s="496">
        <v>99</v>
      </c>
      <c r="I751" s="496">
        <v>99</v>
      </c>
      <c r="J751" s="496">
        <v>999</v>
      </c>
      <c r="K751" s="496">
        <v>99</v>
      </c>
      <c r="L751" s="496">
        <v>15</v>
      </c>
      <c r="M751" s="496">
        <v>99</v>
      </c>
      <c r="N751" s="496">
        <v>99</v>
      </c>
      <c r="O751" s="496">
        <v>99</v>
      </c>
      <c r="P751" s="496">
        <v>99</v>
      </c>
      <c r="Q751" s="496"/>
      <c r="R751" s="496">
        <v>0</v>
      </c>
      <c r="S751" s="496"/>
      <c r="T751" s="496"/>
      <c r="U751" s="496"/>
      <c r="V751" s="496"/>
      <c r="W751" s="496"/>
      <c r="X751" s="496"/>
      <c r="Y751" s="496"/>
      <c r="Z751" s="496"/>
      <c r="AA751" s="496"/>
      <c r="AB751" s="496"/>
      <c r="AC751" s="496"/>
      <c r="AD751" s="496"/>
      <c r="AE751" s="496"/>
      <c r="AF751" s="496"/>
      <c r="AG751" s="496"/>
      <c r="AH751" s="496"/>
      <c r="AI751" s="496"/>
      <c r="AJ751" s="496"/>
      <c r="AK751" s="496"/>
      <c r="AL751" s="496"/>
      <c r="AM751" s="496"/>
      <c r="AN751" s="496">
        <v>99</v>
      </c>
      <c r="AO751" s="496">
        <v>99</v>
      </c>
      <c r="AP751" s="496">
        <v>99</v>
      </c>
      <c r="AQ751" s="496">
        <v>99</v>
      </c>
      <c r="AR751" s="496"/>
      <c r="AS751" s="496"/>
      <c r="AT751" s="496"/>
      <c r="AU751" s="496"/>
    </row>
    <row r="752" spans="1:47">
      <c r="A752" s="496">
        <v>16</v>
      </c>
      <c r="B752" s="496">
        <v>171</v>
      </c>
      <c r="C752" s="496">
        <v>2024</v>
      </c>
      <c r="D752" s="496">
        <v>3</v>
      </c>
      <c r="E752" s="496">
        <v>99</v>
      </c>
      <c r="F752" s="496">
        <v>99</v>
      </c>
      <c r="G752" s="496">
        <v>99</v>
      </c>
      <c r="H752" s="496">
        <v>99</v>
      </c>
      <c r="I752" s="496">
        <v>99</v>
      </c>
      <c r="J752" s="496">
        <v>999</v>
      </c>
      <c r="K752" s="496">
        <v>99</v>
      </c>
      <c r="L752" s="496">
        <v>15</v>
      </c>
      <c r="M752" s="496">
        <v>99</v>
      </c>
      <c r="N752" s="496">
        <v>99</v>
      </c>
      <c r="O752" s="496">
        <v>99</v>
      </c>
      <c r="P752" s="496">
        <v>99</v>
      </c>
      <c r="Q752" s="496"/>
      <c r="R752" s="496">
        <v>0</v>
      </c>
      <c r="S752" s="496"/>
      <c r="T752" s="496"/>
      <c r="U752" s="496"/>
      <c r="V752" s="496"/>
      <c r="W752" s="496"/>
      <c r="X752" s="496"/>
      <c r="Y752" s="496"/>
      <c r="Z752" s="496"/>
      <c r="AA752" s="496"/>
      <c r="AB752" s="496"/>
      <c r="AC752" s="496"/>
      <c r="AD752" s="496"/>
      <c r="AE752" s="496"/>
      <c r="AF752" s="496"/>
      <c r="AG752" s="496"/>
      <c r="AH752" s="496"/>
      <c r="AI752" s="496"/>
      <c r="AJ752" s="496"/>
      <c r="AK752" s="496"/>
      <c r="AL752" s="496"/>
      <c r="AM752" s="496"/>
      <c r="AN752" s="496">
        <v>99</v>
      </c>
      <c r="AO752" s="496">
        <v>99</v>
      </c>
      <c r="AP752" s="496">
        <v>99</v>
      </c>
      <c r="AQ752" s="496">
        <v>99</v>
      </c>
      <c r="AR752" s="496"/>
      <c r="AS752" s="496"/>
      <c r="AT752" s="496"/>
      <c r="AU752" s="496"/>
    </row>
    <row r="753" spans="1:47">
      <c r="A753" s="496">
        <v>16</v>
      </c>
      <c r="B753" s="496">
        <v>172</v>
      </c>
      <c r="C753" s="496">
        <v>2024</v>
      </c>
      <c r="D753" s="496">
        <v>4</v>
      </c>
      <c r="E753" s="496">
        <v>99</v>
      </c>
      <c r="F753" s="496">
        <v>99</v>
      </c>
      <c r="G753" s="496">
        <v>99</v>
      </c>
      <c r="H753" s="496">
        <v>99</v>
      </c>
      <c r="I753" s="496">
        <v>99</v>
      </c>
      <c r="J753" s="496">
        <v>999</v>
      </c>
      <c r="K753" s="496">
        <v>99</v>
      </c>
      <c r="L753" s="496">
        <v>15</v>
      </c>
      <c r="M753" s="496">
        <v>99</v>
      </c>
      <c r="N753" s="496">
        <v>99</v>
      </c>
      <c r="O753" s="496">
        <v>99</v>
      </c>
      <c r="P753" s="496">
        <v>99</v>
      </c>
      <c r="Q753" s="496"/>
      <c r="R753" s="496">
        <v>0</v>
      </c>
      <c r="S753" s="496"/>
      <c r="T753" s="496"/>
      <c r="U753" s="496"/>
      <c r="V753" s="496"/>
      <c r="W753" s="496"/>
      <c r="X753" s="496"/>
      <c r="Y753" s="496"/>
      <c r="Z753" s="496"/>
      <c r="AA753" s="496"/>
      <c r="AB753" s="496"/>
      <c r="AC753" s="496"/>
      <c r="AD753" s="496"/>
      <c r="AE753" s="496"/>
      <c r="AF753" s="496"/>
      <c r="AG753" s="496"/>
      <c r="AH753" s="496"/>
      <c r="AI753" s="496"/>
      <c r="AJ753" s="496"/>
      <c r="AK753" s="496"/>
      <c r="AL753" s="496"/>
      <c r="AM753" s="496"/>
      <c r="AN753" s="496">
        <v>99</v>
      </c>
      <c r="AO753" s="496">
        <v>99</v>
      </c>
      <c r="AP753" s="496">
        <v>99</v>
      </c>
      <c r="AQ753" s="496">
        <v>99</v>
      </c>
      <c r="AR753" s="496"/>
      <c r="AS753" s="496"/>
      <c r="AT753" s="496"/>
      <c r="AU753" s="496"/>
    </row>
    <row r="754" spans="1:47">
      <c r="A754" s="496">
        <v>16</v>
      </c>
      <c r="B754" s="496">
        <v>173</v>
      </c>
      <c r="C754" s="496">
        <v>2024</v>
      </c>
      <c r="D754" s="496">
        <v>5</v>
      </c>
      <c r="E754" s="496">
        <v>99</v>
      </c>
      <c r="F754" s="496">
        <v>99</v>
      </c>
      <c r="G754" s="496">
        <v>99</v>
      </c>
      <c r="H754" s="496">
        <v>99</v>
      </c>
      <c r="I754" s="496">
        <v>99</v>
      </c>
      <c r="J754" s="496">
        <v>999</v>
      </c>
      <c r="K754" s="496">
        <v>99</v>
      </c>
      <c r="L754" s="496">
        <v>15</v>
      </c>
      <c r="M754" s="496">
        <v>99</v>
      </c>
      <c r="N754" s="496">
        <v>99</v>
      </c>
      <c r="O754" s="496">
        <v>99</v>
      </c>
      <c r="P754" s="496">
        <v>99</v>
      </c>
      <c r="Q754" s="496"/>
      <c r="R754" s="496">
        <v>0</v>
      </c>
      <c r="S754" s="496"/>
      <c r="T754" s="496"/>
      <c r="U754" s="496"/>
      <c r="V754" s="496"/>
      <c r="W754" s="496"/>
      <c r="X754" s="496"/>
      <c r="Y754" s="496"/>
      <c r="Z754" s="496"/>
      <c r="AA754" s="496"/>
      <c r="AB754" s="496"/>
      <c r="AC754" s="496"/>
      <c r="AD754" s="496"/>
      <c r="AE754" s="496"/>
      <c r="AF754" s="496"/>
      <c r="AG754" s="496"/>
      <c r="AH754" s="496"/>
      <c r="AI754" s="496"/>
      <c r="AJ754" s="496"/>
      <c r="AK754" s="496"/>
      <c r="AL754" s="496"/>
      <c r="AM754" s="496"/>
      <c r="AN754" s="496">
        <v>99</v>
      </c>
      <c r="AO754" s="496">
        <v>99</v>
      </c>
      <c r="AP754" s="496">
        <v>99</v>
      </c>
      <c r="AQ754" s="496">
        <v>99</v>
      </c>
      <c r="AR754" s="496"/>
      <c r="AS754" s="496"/>
      <c r="AT754" s="496"/>
      <c r="AU754" s="496"/>
    </row>
    <row r="755" spans="1:47">
      <c r="A755" s="496">
        <v>16</v>
      </c>
      <c r="B755" s="496">
        <v>174</v>
      </c>
      <c r="C755" s="496">
        <v>2024</v>
      </c>
      <c r="D755" s="496">
        <v>6</v>
      </c>
      <c r="E755" s="496">
        <v>99</v>
      </c>
      <c r="F755" s="496">
        <v>99</v>
      </c>
      <c r="G755" s="496">
        <v>99</v>
      </c>
      <c r="H755" s="496">
        <v>99</v>
      </c>
      <c r="I755" s="496">
        <v>99</v>
      </c>
      <c r="J755" s="496">
        <v>999</v>
      </c>
      <c r="K755" s="496">
        <v>99</v>
      </c>
      <c r="L755" s="496">
        <v>15</v>
      </c>
      <c r="M755" s="496">
        <v>99</v>
      </c>
      <c r="N755" s="496">
        <v>99</v>
      </c>
      <c r="O755" s="496">
        <v>99</v>
      </c>
      <c r="P755" s="496">
        <v>99</v>
      </c>
      <c r="Q755" s="496"/>
      <c r="R755" s="496">
        <v>0</v>
      </c>
      <c r="S755" s="496"/>
      <c r="T755" s="496"/>
      <c r="U755" s="496"/>
      <c r="V755" s="496"/>
      <c r="W755" s="496"/>
      <c r="X755" s="496"/>
      <c r="Y755" s="496"/>
      <c r="Z755" s="496"/>
      <c r="AA755" s="496"/>
      <c r="AB755" s="496"/>
      <c r="AC755" s="496"/>
      <c r="AD755" s="496"/>
      <c r="AE755" s="496"/>
      <c r="AF755" s="496"/>
      <c r="AG755" s="496"/>
      <c r="AH755" s="496"/>
      <c r="AI755" s="496"/>
      <c r="AJ755" s="496"/>
      <c r="AK755" s="496"/>
      <c r="AL755" s="496"/>
      <c r="AM755" s="496"/>
      <c r="AN755" s="496">
        <v>99</v>
      </c>
      <c r="AO755" s="496">
        <v>99</v>
      </c>
      <c r="AP755" s="496">
        <v>99</v>
      </c>
      <c r="AQ755" s="496">
        <v>99</v>
      </c>
      <c r="AR755" s="496"/>
      <c r="AS755" s="496"/>
      <c r="AT755" s="496"/>
      <c r="AU755" s="496"/>
    </row>
    <row r="756" spans="1:47">
      <c r="A756" s="496">
        <v>16</v>
      </c>
      <c r="B756" s="496">
        <v>175</v>
      </c>
      <c r="C756" s="496">
        <v>2024</v>
      </c>
      <c r="D756" s="496">
        <v>7</v>
      </c>
      <c r="E756" s="496">
        <v>99</v>
      </c>
      <c r="F756" s="496">
        <v>99</v>
      </c>
      <c r="G756" s="496">
        <v>99</v>
      </c>
      <c r="H756" s="496">
        <v>99</v>
      </c>
      <c r="I756" s="496">
        <v>99</v>
      </c>
      <c r="J756" s="496">
        <v>999</v>
      </c>
      <c r="K756" s="496">
        <v>99</v>
      </c>
      <c r="L756" s="496">
        <v>15</v>
      </c>
      <c r="M756" s="496">
        <v>99</v>
      </c>
      <c r="N756" s="496">
        <v>99</v>
      </c>
      <c r="O756" s="496">
        <v>99</v>
      </c>
      <c r="P756" s="496">
        <v>99</v>
      </c>
      <c r="Q756" s="496"/>
      <c r="R756" s="496">
        <v>0</v>
      </c>
      <c r="S756" s="496"/>
      <c r="T756" s="496"/>
      <c r="U756" s="496"/>
      <c r="V756" s="496"/>
      <c r="W756" s="496"/>
      <c r="X756" s="496"/>
      <c r="Y756" s="496"/>
      <c r="Z756" s="496"/>
      <c r="AA756" s="496"/>
      <c r="AB756" s="496"/>
      <c r="AC756" s="496"/>
      <c r="AD756" s="496"/>
      <c r="AE756" s="496"/>
      <c r="AF756" s="496"/>
      <c r="AG756" s="496"/>
      <c r="AH756" s="496"/>
      <c r="AI756" s="496"/>
      <c r="AJ756" s="496"/>
      <c r="AK756" s="496"/>
      <c r="AL756" s="496"/>
      <c r="AM756" s="496"/>
      <c r="AN756" s="496">
        <v>99</v>
      </c>
      <c r="AO756" s="496">
        <v>99</v>
      </c>
      <c r="AP756" s="496">
        <v>99</v>
      </c>
      <c r="AQ756" s="496">
        <v>99</v>
      </c>
      <c r="AR756" s="496"/>
      <c r="AS756" s="496"/>
      <c r="AT756" s="496"/>
      <c r="AU756" s="496"/>
    </row>
    <row r="757" spans="1:47">
      <c r="A757" s="496">
        <v>16</v>
      </c>
      <c r="B757" s="496">
        <v>176</v>
      </c>
      <c r="C757" s="496">
        <v>2024</v>
      </c>
      <c r="D757" s="496">
        <v>8</v>
      </c>
      <c r="E757" s="496">
        <v>99</v>
      </c>
      <c r="F757" s="496">
        <v>99</v>
      </c>
      <c r="G757" s="496">
        <v>99</v>
      </c>
      <c r="H757" s="496">
        <v>99</v>
      </c>
      <c r="I757" s="496">
        <v>99</v>
      </c>
      <c r="J757" s="496">
        <v>999</v>
      </c>
      <c r="K757" s="496">
        <v>99</v>
      </c>
      <c r="L757" s="496">
        <v>15</v>
      </c>
      <c r="M757" s="496">
        <v>99</v>
      </c>
      <c r="N757" s="496">
        <v>99</v>
      </c>
      <c r="O757" s="496">
        <v>99</v>
      </c>
      <c r="P757" s="496">
        <v>99</v>
      </c>
      <c r="Q757" s="496"/>
      <c r="R757" s="496">
        <v>0</v>
      </c>
      <c r="S757" s="496"/>
      <c r="T757" s="496"/>
      <c r="U757" s="496"/>
      <c r="V757" s="496"/>
      <c r="W757" s="496"/>
      <c r="X757" s="496"/>
      <c r="Y757" s="496"/>
      <c r="Z757" s="496"/>
      <c r="AA757" s="496"/>
      <c r="AB757" s="496"/>
      <c r="AC757" s="496"/>
      <c r="AD757" s="496"/>
      <c r="AE757" s="496"/>
      <c r="AF757" s="496"/>
      <c r="AG757" s="496"/>
      <c r="AH757" s="496"/>
      <c r="AI757" s="496"/>
      <c r="AJ757" s="496"/>
      <c r="AK757" s="496"/>
      <c r="AL757" s="496"/>
      <c r="AM757" s="496"/>
      <c r="AN757" s="496">
        <v>99</v>
      </c>
      <c r="AO757" s="496">
        <v>99</v>
      </c>
      <c r="AP757" s="496">
        <v>99</v>
      </c>
      <c r="AQ757" s="496">
        <v>99</v>
      </c>
      <c r="AR757" s="496"/>
      <c r="AS757" s="496"/>
      <c r="AT757" s="496"/>
      <c r="AU757" s="496"/>
    </row>
    <row r="758" spans="1:47">
      <c r="A758" s="496">
        <v>16</v>
      </c>
      <c r="B758" s="496">
        <v>177</v>
      </c>
      <c r="C758" s="496">
        <v>2024</v>
      </c>
      <c r="D758" s="496">
        <v>9</v>
      </c>
      <c r="E758" s="496">
        <v>99</v>
      </c>
      <c r="F758" s="496">
        <v>99</v>
      </c>
      <c r="G758" s="496">
        <v>99</v>
      </c>
      <c r="H758" s="496">
        <v>99</v>
      </c>
      <c r="I758" s="496">
        <v>99</v>
      </c>
      <c r="J758" s="496">
        <v>999</v>
      </c>
      <c r="K758" s="496">
        <v>99</v>
      </c>
      <c r="L758" s="496">
        <v>15</v>
      </c>
      <c r="M758" s="496">
        <v>99</v>
      </c>
      <c r="N758" s="496">
        <v>99</v>
      </c>
      <c r="O758" s="496">
        <v>99</v>
      </c>
      <c r="P758" s="496">
        <v>99</v>
      </c>
      <c r="Q758" s="496"/>
      <c r="R758" s="496">
        <v>0</v>
      </c>
      <c r="S758" s="496"/>
      <c r="T758" s="496"/>
      <c r="U758" s="496"/>
      <c r="V758" s="496"/>
      <c r="W758" s="496"/>
      <c r="X758" s="496"/>
      <c r="Y758" s="496"/>
      <c r="Z758" s="496"/>
      <c r="AA758" s="496"/>
      <c r="AB758" s="496"/>
      <c r="AC758" s="496"/>
      <c r="AD758" s="496"/>
      <c r="AE758" s="496"/>
      <c r="AF758" s="496"/>
      <c r="AG758" s="496"/>
      <c r="AH758" s="496"/>
      <c r="AI758" s="496"/>
      <c r="AJ758" s="496"/>
      <c r="AK758" s="496"/>
      <c r="AL758" s="496"/>
      <c r="AM758" s="496"/>
      <c r="AN758" s="496">
        <v>99</v>
      </c>
      <c r="AO758" s="496">
        <v>99</v>
      </c>
      <c r="AP758" s="496">
        <v>99</v>
      </c>
      <c r="AQ758" s="496">
        <v>99</v>
      </c>
      <c r="AR758" s="496"/>
      <c r="AS758" s="496"/>
      <c r="AT758" s="496"/>
      <c r="AU758" s="496"/>
    </row>
    <row r="759" spans="1:47">
      <c r="A759" s="496">
        <v>16</v>
      </c>
      <c r="B759" s="496">
        <v>178</v>
      </c>
      <c r="C759" s="496">
        <v>2024</v>
      </c>
      <c r="D759" s="496">
        <v>10</v>
      </c>
      <c r="E759" s="496">
        <v>99</v>
      </c>
      <c r="F759" s="496">
        <v>99</v>
      </c>
      <c r="G759" s="496">
        <v>99</v>
      </c>
      <c r="H759" s="496">
        <v>99</v>
      </c>
      <c r="I759" s="496">
        <v>99</v>
      </c>
      <c r="J759" s="496">
        <v>999</v>
      </c>
      <c r="K759" s="496">
        <v>99</v>
      </c>
      <c r="L759" s="496">
        <v>15</v>
      </c>
      <c r="M759" s="496">
        <v>99</v>
      </c>
      <c r="N759" s="496">
        <v>99</v>
      </c>
      <c r="O759" s="496">
        <v>99</v>
      </c>
      <c r="P759" s="496">
        <v>99</v>
      </c>
      <c r="Q759" s="496"/>
      <c r="R759" s="496">
        <v>0</v>
      </c>
      <c r="S759" s="496"/>
      <c r="T759" s="496"/>
      <c r="U759" s="496"/>
      <c r="V759" s="496"/>
      <c r="W759" s="496"/>
      <c r="X759" s="496"/>
      <c r="Y759" s="496"/>
      <c r="Z759" s="496"/>
      <c r="AA759" s="496"/>
      <c r="AB759" s="496"/>
      <c r="AC759" s="496"/>
      <c r="AD759" s="496"/>
      <c r="AE759" s="496"/>
      <c r="AF759" s="496"/>
      <c r="AG759" s="496"/>
      <c r="AH759" s="496"/>
      <c r="AI759" s="496"/>
      <c r="AJ759" s="496"/>
      <c r="AK759" s="496"/>
      <c r="AL759" s="496"/>
      <c r="AM759" s="496"/>
      <c r="AN759" s="496">
        <v>99</v>
      </c>
      <c r="AO759" s="496">
        <v>99</v>
      </c>
      <c r="AP759" s="496">
        <v>99</v>
      </c>
      <c r="AQ759" s="496">
        <v>99</v>
      </c>
      <c r="AR759" s="496"/>
      <c r="AS759" s="496"/>
      <c r="AT759" s="496"/>
      <c r="AU759" s="496"/>
    </row>
    <row r="760" spans="1:47">
      <c r="A760" s="496">
        <v>16</v>
      </c>
      <c r="B760" s="496">
        <v>179</v>
      </c>
      <c r="C760" s="496">
        <v>2024</v>
      </c>
      <c r="D760" s="496">
        <v>11</v>
      </c>
      <c r="E760" s="496">
        <v>99</v>
      </c>
      <c r="F760" s="496">
        <v>99</v>
      </c>
      <c r="G760" s="496">
        <v>99</v>
      </c>
      <c r="H760" s="496">
        <v>99</v>
      </c>
      <c r="I760" s="496">
        <v>99</v>
      </c>
      <c r="J760" s="496">
        <v>999</v>
      </c>
      <c r="K760" s="496">
        <v>99</v>
      </c>
      <c r="L760" s="496">
        <v>15</v>
      </c>
      <c r="M760" s="496">
        <v>99</v>
      </c>
      <c r="N760" s="496">
        <v>99</v>
      </c>
      <c r="O760" s="496">
        <v>99</v>
      </c>
      <c r="P760" s="496">
        <v>99</v>
      </c>
      <c r="Q760" s="496"/>
      <c r="R760" s="496">
        <v>0</v>
      </c>
      <c r="S760" s="496"/>
      <c r="T760" s="496"/>
      <c r="U760" s="496"/>
      <c r="V760" s="496"/>
      <c r="W760" s="496"/>
      <c r="X760" s="496"/>
      <c r="Y760" s="496"/>
      <c r="Z760" s="496"/>
      <c r="AA760" s="496"/>
      <c r="AB760" s="496"/>
      <c r="AC760" s="496"/>
      <c r="AD760" s="496"/>
      <c r="AE760" s="496"/>
      <c r="AF760" s="496"/>
      <c r="AG760" s="496"/>
      <c r="AH760" s="496"/>
      <c r="AI760" s="496"/>
      <c r="AJ760" s="496"/>
      <c r="AK760" s="496"/>
      <c r="AL760" s="496"/>
      <c r="AM760" s="496"/>
      <c r="AN760" s="496">
        <v>99</v>
      </c>
      <c r="AO760" s="496">
        <v>99</v>
      </c>
      <c r="AP760" s="496">
        <v>99</v>
      </c>
      <c r="AQ760" s="496">
        <v>99</v>
      </c>
      <c r="AR760" s="496"/>
      <c r="AS760" s="496"/>
      <c r="AT760" s="496"/>
      <c r="AU760" s="496"/>
    </row>
    <row r="761" spans="1:47">
      <c r="A761" s="496">
        <v>16</v>
      </c>
      <c r="B761" s="496">
        <v>180</v>
      </c>
      <c r="C761" s="496">
        <v>2024</v>
      </c>
      <c r="D761" s="496">
        <v>12</v>
      </c>
      <c r="E761" s="496">
        <v>99</v>
      </c>
      <c r="F761" s="496">
        <v>99</v>
      </c>
      <c r="G761" s="496">
        <v>99</v>
      </c>
      <c r="H761" s="496">
        <v>99</v>
      </c>
      <c r="I761" s="496">
        <v>99</v>
      </c>
      <c r="J761" s="496">
        <v>999</v>
      </c>
      <c r="K761" s="496">
        <v>99</v>
      </c>
      <c r="L761" s="496">
        <v>15</v>
      </c>
      <c r="M761" s="496">
        <v>99</v>
      </c>
      <c r="N761" s="496">
        <v>99</v>
      </c>
      <c r="O761" s="496">
        <v>99</v>
      </c>
      <c r="P761" s="496">
        <v>99</v>
      </c>
      <c r="Q761" s="496"/>
      <c r="R761" s="496">
        <v>0</v>
      </c>
      <c r="S761" s="496"/>
      <c r="T761" s="496"/>
      <c r="U761" s="496"/>
      <c r="V761" s="496"/>
      <c r="W761" s="496"/>
      <c r="X761" s="496"/>
      <c r="Y761" s="496"/>
      <c r="Z761" s="496"/>
      <c r="AA761" s="496"/>
      <c r="AB761" s="496"/>
      <c r="AC761" s="496"/>
      <c r="AD761" s="496"/>
      <c r="AE761" s="496"/>
      <c r="AF761" s="496"/>
      <c r="AG761" s="496"/>
      <c r="AH761" s="496"/>
      <c r="AI761" s="496"/>
      <c r="AJ761" s="496"/>
      <c r="AK761" s="496"/>
      <c r="AL761" s="496"/>
      <c r="AM761" s="496"/>
      <c r="AN761" s="496">
        <v>99</v>
      </c>
      <c r="AO761" s="496">
        <v>99</v>
      </c>
      <c r="AP761" s="496">
        <v>99</v>
      </c>
      <c r="AQ761" s="496">
        <v>99</v>
      </c>
      <c r="AR761" s="496"/>
      <c r="AS761" s="496"/>
      <c r="AT761" s="496"/>
      <c r="AU761" s="496"/>
    </row>
    <row r="762" spans="1:47">
      <c r="A762" s="496">
        <v>16</v>
      </c>
      <c r="B762" s="496">
        <v>181</v>
      </c>
      <c r="C762" s="496">
        <v>2023</v>
      </c>
      <c r="D762" s="496">
        <v>1</v>
      </c>
      <c r="E762" s="496">
        <v>99</v>
      </c>
      <c r="F762" s="496">
        <v>99</v>
      </c>
      <c r="G762" s="496">
        <v>99</v>
      </c>
      <c r="H762" s="496">
        <v>99</v>
      </c>
      <c r="I762" s="496">
        <v>99</v>
      </c>
      <c r="J762" s="496">
        <v>999</v>
      </c>
      <c r="K762" s="496">
        <v>99</v>
      </c>
      <c r="L762" s="496">
        <v>1</v>
      </c>
      <c r="M762" s="496">
        <v>99</v>
      </c>
      <c r="N762" s="496">
        <v>99</v>
      </c>
      <c r="O762" s="496">
        <v>99</v>
      </c>
      <c r="P762" s="496">
        <v>99</v>
      </c>
      <c r="Q762" s="496"/>
      <c r="R762" s="496">
        <v>0</v>
      </c>
      <c r="S762" s="496"/>
      <c r="T762" s="496"/>
      <c r="U762" s="496"/>
      <c r="V762" s="496"/>
      <c r="W762" s="496"/>
      <c r="X762" s="496"/>
      <c r="Y762" s="496"/>
      <c r="Z762" s="496"/>
      <c r="AA762" s="496"/>
      <c r="AB762" s="496"/>
      <c r="AC762" s="496"/>
      <c r="AD762" s="496"/>
      <c r="AE762" s="496"/>
      <c r="AF762" s="496"/>
      <c r="AG762" s="496"/>
      <c r="AH762" s="496"/>
      <c r="AI762" s="496"/>
      <c r="AJ762" s="496"/>
      <c r="AK762" s="496"/>
      <c r="AL762" s="496"/>
      <c r="AM762" s="496"/>
      <c r="AN762" s="496">
        <v>99</v>
      </c>
      <c r="AO762" s="496">
        <v>99</v>
      </c>
      <c r="AP762" s="496">
        <v>99</v>
      </c>
      <c r="AQ762" s="496">
        <v>99</v>
      </c>
      <c r="AR762" s="496"/>
      <c r="AS762" s="496"/>
      <c r="AT762" s="496"/>
      <c r="AU762" s="496"/>
    </row>
    <row r="763" spans="1:47">
      <c r="A763" s="496">
        <v>16</v>
      </c>
      <c r="B763" s="496">
        <v>182</v>
      </c>
      <c r="C763" s="496">
        <v>2023</v>
      </c>
      <c r="D763" s="496">
        <v>2</v>
      </c>
      <c r="E763" s="496">
        <v>99</v>
      </c>
      <c r="F763" s="496">
        <v>99</v>
      </c>
      <c r="G763" s="496">
        <v>99</v>
      </c>
      <c r="H763" s="496">
        <v>99</v>
      </c>
      <c r="I763" s="496">
        <v>99</v>
      </c>
      <c r="J763" s="496">
        <v>999</v>
      </c>
      <c r="K763" s="496">
        <v>99</v>
      </c>
      <c r="L763" s="496">
        <v>1</v>
      </c>
      <c r="M763" s="496">
        <v>99</v>
      </c>
      <c r="N763" s="496">
        <v>99</v>
      </c>
      <c r="O763" s="496">
        <v>99</v>
      </c>
      <c r="P763" s="496">
        <v>99</v>
      </c>
      <c r="Q763" s="496"/>
      <c r="R763" s="496">
        <v>0</v>
      </c>
      <c r="S763" s="496"/>
      <c r="T763" s="496"/>
      <c r="U763" s="496"/>
      <c r="V763" s="496"/>
      <c r="W763" s="496"/>
      <c r="X763" s="496"/>
      <c r="Y763" s="496"/>
      <c r="Z763" s="496"/>
      <c r="AA763" s="496"/>
      <c r="AB763" s="496"/>
      <c r="AC763" s="496"/>
      <c r="AD763" s="496"/>
      <c r="AE763" s="496"/>
      <c r="AF763" s="496"/>
      <c r="AG763" s="496"/>
      <c r="AH763" s="496"/>
      <c r="AI763" s="496"/>
      <c r="AJ763" s="496"/>
      <c r="AK763" s="496"/>
      <c r="AL763" s="496"/>
      <c r="AM763" s="496"/>
      <c r="AN763" s="496">
        <v>99</v>
      </c>
      <c r="AO763" s="496">
        <v>99</v>
      </c>
      <c r="AP763" s="496">
        <v>99</v>
      </c>
      <c r="AQ763" s="496">
        <v>99</v>
      </c>
      <c r="AR763" s="496"/>
      <c r="AS763" s="496"/>
      <c r="AT763" s="496"/>
      <c r="AU763" s="496"/>
    </row>
    <row r="764" spans="1:47">
      <c r="A764" s="496">
        <v>16</v>
      </c>
      <c r="B764" s="496">
        <v>183</v>
      </c>
      <c r="C764" s="496">
        <v>2023</v>
      </c>
      <c r="D764" s="496">
        <v>3</v>
      </c>
      <c r="E764" s="496">
        <v>99</v>
      </c>
      <c r="F764" s="496">
        <v>99</v>
      </c>
      <c r="G764" s="496">
        <v>99</v>
      </c>
      <c r="H764" s="496">
        <v>99</v>
      </c>
      <c r="I764" s="496">
        <v>99</v>
      </c>
      <c r="J764" s="496">
        <v>999</v>
      </c>
      <c r="K764" s="496">
        <v>99</v>
      </c>
      <c r="L764" s="496">
        <v>1</v>
      </c>
      <c r="M764" s="496">
        <v>99</v>
      </c>
      <c r="N764" s="496">
        <v>99</v>
      </c>
      <c r="O764" s="496">
        <v>99</v>
      </c>
      <c r="P764" s="496">
        <v>99</v>
      </c>
      <c r="Q764" s="496">
        <v>1</v>
      </c>
      <c r="R764" s="496">
        <v>1</v>
      </c>
      <c r="S764" s="496">
        <v>1</v>
      </c>
      <c r="T764" s="496">
        <v>3</v>
      </c>
      <c r="U764" s="496">
        <v>108.6</v>
      </c>
      <c r="V764" s="496">
        <v>0</v>
      </c>
      <c r="W764" s="496">
        <v>0</v>
      </c>
      <c r="X764" s="496">
        <v>0</v>
      </c>
      <c r="Y764" s="496">
        <v>0</v>
      </c>
      <c r="Z764" s="496">
        <v>0</v>
      </c>
      <c r="AA764" s="496">
        <v>0</v>
      </c>
      <c r="AB764" s="496"/>
      <c r="AC764" s="496"/>
      <c r="AD764" s="496"/>
      <c r="AE764" s="496">
        <v>0.7042253521126759</v>
      </c>
      <c r="AF764" s="496">
        <v>0.32193612265588423</v>
      </c>
      <c r="AG764" s="496">
        <v>1392</v>
      </c>
      <c r="AH764" s="496">
        <v>0</v>
      </c>
      <c r="AI764" s="496">
        <v>0</v>
      </c>
      <c r="AJ764" s="496">
        <v>0</v>
      </c>
      <c r="AK764" s="496"/>
      <c r="AL764" s="496"/>
      <c r="AM764" s="496"/>
      <c r="AN764" s="496">
        <v>99</v>
      </c>
      <c r="AO764" s="496">
        <v>99</v>
      </c>
      <c r="AP764" s="496">
        <v>99</v>
      </c>
      <c r="AQ764" s="496">
        <v>99</v>
      </c>
      <c r="AR764" s="496">
        <v>175</v>
      </c>
      <c r="AS764" s="496">
        <v>20.338192419825077</v>
      </c>
      <c r="AT764" s="496"/>
      <c r="AU764" s="496"/>
    </row>
    <row r="765" spans="1:47">
      <c r="A765" s="496">
        <v>16</v>
      </c>
      <c r="B765" s="496">
        <v>184</v>
      </c>
      <c r="C765" s="496">
        <v>2023</v>
      </c>
      <c r="D765" s="496">
        <v>4</v>
      </c>
      <c r="E765" s="496">
        <v>99</v>
      </c>
      <c r="F765" s="496">
        <v>99</v>
      </c>
      <c r="G765" s="496">
        <v>99</v>
      </c>
      <c r="H765" s="496">
        <v>99</v>
      </c>
      <c r="I765" s="496">
        <v>99</v>
      </c>
      <c r="J765" s="496">
        <v>999</v>
      </c>
      <c r="K765" s="496">
        <v>99</v>
      </c>
      <c r="L765" s="496">
        <v>1</v>
      </c>
      <c r="M765" s="496">
        <v>99</v>
      </c>
      <c r="N765" s="496">
        <v>99</v>
      </c>
      <c r="O765" s="496">
        <v>99</v>
      </c>
      <c r="P765" s="496">
        <v>99</v>
      </c>
      <c r="Q765" s="496"/>
      <c r="R765" s="496">
        <v>0</v>
      </c>
      <c r="S765" s="496"/>
      <c r="T765" s="496"/>
      <c r="U765" s="496"/>
      <c r="V765" s="496"/>
      <c r="W765" s="496"/>
      <c r="X765" s="496"/>
      <c r="Y765" s="496"/>
      <c r="Z765" s="496"/>
      <c r="AA765" s="496"/>
      <c r="AB765" s="496"/>
      <c r="AC765" s="496"/>
      <c r="AD765" s="496"/>
      <c r="AE765" s="496"/>
      <c r="AF765" s="496"/>
      <c r="AG765" s="496"/>
      <c r="AH765" s="496"/>
      <c r="AI765" s="496"/>
      <c r="AJ765" s="496"/>
      <c r="AK765" s="496"/>
      <c r="AL765" s="496"/>
      <c r="AM765" s="496"/>
      <c r="AN765" s="496">
        <v>99</v>
      </c>
      <c r="AO765" s="496">
        <v>99</v>
      </c>
      <c r="AP765" s="496">
        <v>99</v>
      </c>
      <c r="AQ765" s="496">
        <v>99</v>
      </c>
      <c r="AR765" s="496"/>
      <c r="AS765" s="496"/>
      <c r="AT765" s="496"/>
      <c r="AU765" s="496"/>
    </row>
    <row r="766" spans="1:47">
      <c r="A766" s="496">
        <v>16</v>
      </c>
      <c r="B766" s="496">
        <v>185</v>
      </c>
      <c r="C766" s="496">
        <v>2023</v>
      </c>
      <c r="D766" s="496">
        <v>5</v>
      </c>
      <c r="E766" s="496">
        <v>99</v>
      </c>
      <c r="F766" s="496">
        <v>99</v>
      </c>
      <c r="G766" s="496">
        <v>99</v>
      </c>
      <c r="H766" s="496">
        <v>99</v>
      </c>
      <c r="I766" s="496">
        <v>99</v>
      </c>
      <c r="J766" s="496">
        <v>999</v>
      </c>
      <c r="K766" s="496">
        <v>99</v>
      </c>
      <c r="L766" s="496">
        <v>1</v>
      </c>
      <c r="M766" s="496">
        <v>99</v>
      </c>
      <c r="N766" s="496">
        <v>99</v>
      </c>
      <c r="O766" s="496">
        <v>99</v>
      </c>
      <c r="P766" s="496">
        <v>99</v>
      </c>
      <c r="Q766" s="496"/>
      <c r="R766" s="496">
        <v>0</v>
      </c>
      <c r="S766" s="496"/>
      <c r="T766" s="496"/>
      <c r="U766" s="496"/>
      <c r="V766" s="496"/>
      <c r="W766" s="496"/>
      <c r="X766" s="496"/>
      <c r="Y766" s="496"/>
      <c r="Z766" s="496"/>
      <c r="AA766" s="496"/>
      <c r="AB766" s="496"/>
      <c r="AC766" s="496"/>
      <c r="AD766" s="496"/>
      <c r="AE766" s="496"/>
      <c r="AF766" s="496"/>
      <c r="AG766" s="496"/>
      <c r="AH766" s="496"/>
      <c r="AI766" s="496"/>
      <c r="AJ766" s="496"/>
      <c r="AK766" s="496"/>
      <c r="AL766" s="496"/>
      <c r="AM766" s="496"/>
      <c r="AN766" s="496">
        <v>99</v>
      </c>
      <c r="AO766" s="496">
        <v>99</v>
      </c>
      <c r="AP766" s="496">
        <v>99</v>
      </c>
      <c r="AQ766" s="496">
        <v>99</v>
      </c>
      <c r="AR766" s="496"/>
      <c r="AS766" s="496"/>
      <c r="AT766" s="496"/>
      <c r="AU766" s="496"/>
    </row>
    <row r="767" spans="1:47">
      <c r="A767" s="496">
        <v>16</v>
      </c>
      <c r="B767" s="496">
        <v>186</v>
      </c>
      <c r="C767" s="496">
        <v>2023</v>
      </c>
      <c r="D767" s="496">
        <v>6</v>
      </c>
      <c r="E767" s="496">
        <v>99</v>
      </c>
      <c r="F767" s="496">
        <v>99</v>
      </c>
      <c r="G767" s="496">
        <v>99</v>
      </c>
      <c r="H767" s="496">
        <v>99</v>
      </c>
      <c r="I767" s="496">
        <v>99</v>
      </c>
      <c r="J767" s="496">
        <v>999</v>
      </c>
      <c r="K767" s="496">
        <v>99</v>
      </c>
      <c r="L767" s="496">
        <v>1</v>
      </c>
      <c r="M767" s="496">
        <v>99</v>
      </c>
      <c r="N767" s="496">
        <v>99</v>
      </c>
      <c r="O767" s="496">
        <v>99</v>
      </c>
      <c r="P767" s="496">
        <v>99</v>
      </c>
      <c r="Q767" s="496"/>
      <c r="R767" s="496">
        <v>0</v>
      </c>
      <c r="S767" s="496"/>
      <c r="T767" s="496"/>
      <c r="U767" s="496"/>
      <c r="V767" s="496"/>
      <c r="W767" s="496"/>
      <c r="X767" s="496"/>
      <c r="Y767" s="496"/>
      <c r="Z767" s="496"/>
      <c r="AA767" s="496"/>
      <c r="AB767" s="496"/>
      <c r="AC767" s="496"/>
      <c r="AD767" s="496"/>
      <c r="AE767" s="496"/>
      <c r="AF767" s="496"/>
      <c r="AG767" s="496"/>
      <c r="AH767" s="496"/>
      <c r="AI767" s="496"/>
      <c r="AJ767" s="496"/>
      <c r="AK767" s="496"/>
      <c r="AL767" s="496"/>
      <c r="AM767" s="496"/>
      <c r="AN767" s="496">
        <v>99</v>
      </c>
      <c r="AO767" s="496">
        <v>99</v>
      </c>
      <c r="AP767" s="496">
        <v>99</v>
      </c>
      <c r="AQ767" s="496">
        <v>99</v>
      </c>
      <c r="AR767" s="496"/>
      <c r="AS767" s="496"/>
      <c r="AT767" s="496"/>
      <c r="AU767" s="496"/>
    </row>
    <row r="768" spans="1:47">
      <c r="A768" s="496">
        <v>16</v>
      </c>
      <c r="B768" s="496">
        <v>187</v>
      </c>
      <c r="C768" s="496">
        <v>2023</v>
      </c>
      <c r="D768" s="496">
        <v>7</v>
      </c>
      <c r="E768" s="496">
        <v>99</v>
      </c>
      <c r="F768" s="496">
        <v>99</v>
      </c>
      <c r="G768" s="496">
        <v>99</v>
      </c>
      <c r="H768" s="496">
        <v>99</v>
      </c>
      <c r="I768" s="496">
        <v>99</v>
      </c>
      <c r="J768" s="496">
        <v>999</v>
      </c>
      <c r="K768" s="496">
        <v>99</v>
      </c>
      <c r="L768" s="496">
        <v>1</v>
      </c>
      <c r="M768" s="496">
        <v>99</v>
      </c>
      <c r="N768" s="496">
        <v>99</v>
      </c>
      <c r="O768" s="496">
        <v>99</v>
      </c>
      <c r="P768" s="496">
        <v>99</v>
      </c>
      <c r="Q768" s="496"/>
      <c r="R768" s="496">
        <v>0</v>
      </c>
      <c r="S768" s="496"/>
      <c r="T768" s="496"/>
      <c r="U768" s="496"/>
      <c r="V768" s="496"/>
      <c r="W768" s="496"/>
      <c r="X768" s="496"/>
      <c r="Y768" s="496"/>
      <c r="Z768" s="496"/>
      <c r="AA768" s="496"/>
      <c r="AB768" s="496"/>
      <c r="AC768" s="496"/>
      <c r="AD768" s="496"/>
      <c r="AE768" s="496"/>
      <c r="AF768" s="496"/>
      <c r="AG768" s="496"/>
      <c r="AH768" s="496"/>
      <c r="AI768" s="496"/>
      <c r="AJ768" s="496"/>
      <c r="AK768" s="496"/>
      <c r="AL768" s="496"/>
      <c r="AM768" s="496"/>
      <c r="AN768" s="496">
        <v>99</v>
      </c>
      <c r="AO768" s="496">
        <v>99</v>
      </c>
      <c r="AP768" s="496">
        <v>99</v>
      </c>
      <c r="AQ768" s="496">
        <v>99</v>
      </c>
      <c r="AR768" s="496"/>
      <c r="AS768" s="496"/>
      <c r="AT768" s="496"/>
      <c r="AU768" s="496"/>
    </row>
    <row r="769" spans="1:47">
      <c r="A769" s="496">
        <v>16</v>
      </c>
      <c r="B769" s="496">
        <v>188</v>
      </c>
      <c r="C769" s="496">
        <v>2023</v>
      </c>
      <c r="D769" s="496">
        <v>8</v>
      </c>
      <c r="E769" s="496">
        <v>99</v>
      </c>
      <c r="F769" s="496">
        <v>99</v>
      </c>
      <c r="G769" s="496">
        <v>99</v>
      </c>
      <c r="H769" s="496">
        <v>99</v>
      </c>
      <c r="I769" s="496">
        <v>99</v>
      </c>
      <c r="J769" s="496">
        <v>999</v>
      </c>
      <c r="K769" s="496">
        <v>99</v>
      </c>
      <c r="L769" s="496">
        <v>1</v>
      </c>
      <c r="M769" s="496">
        <v>99</v>
      </c>
      <c r="N769" s="496">
        <v>99</v>
      </c>
      <c r="O769" s="496">
        <v>99</v>
      </c>
      <c r="P769" s="496">
        <v>99</v>
      </c>
      <c r="Q769" s="496"/>
      <c r="R769" s="496">
        <v>0</v>
      </c>
      <c r="S769" s="496"/>
      <c r="T769" s="496"/>
      <c r="U769" s="496"/>
      <c r="V769" s="496"/>
      <c r="W769" s="496"/>
      <c r="X769" s="496"/>
      <c r="Y769" s="496"/>
      <c r="Z769" s="496"/>
      <c r="AA769" s="496"/>
      <c r="AB769" s="496"/>
      <c r="AC769" s="496"/>
      <c r="AD769" s="496"/>
      <c r="AE769" s="496"/>
      <c r="AF769" s="496"/>
      <c r="AG769" s="496"/>
      <c r="AH769" s="496"/>
      <c r="AI769" s="496"/>
      <c r="AJ769" s="496"/>
      <c r="AK769" s="496"/>
      <c r="AL769" s="496"/>
      <c r="AM769" s="496"/>
      <c r="AN769" s="496">
        <v>99</v>
      </c>
      <c r="AO769" s="496">
        <v>99</v>
      </c>
      <c r="AP769" s="496">
        <v>99</v>
      </c>
      <c r="AQ769" s="496">
        <v>99</v>
      </c>
      <c r="AR769" s="496"/>
      <c r="AS769" s="496"/>
      <c r="AT769" s="496"/>
      <c r="AU769" s="496"/>
    </row>
    <row r="770" spans="1:47">
      <c r="A770" s="496">
        <v>16</v>
      </c>
      <c r="B770" s="496">
        <v>189</v>
      </c>
      <c r="C770" s="496">
        <v>2023</v>
      </c>
      <c r="D770" s="496">
        <v>9</v>
      </c>
      <c r="E770" s="496">
        <v>99</v>
      </c>
      <c r="F770" s="496">
        <v>99</v>
      </c>
      <c r="G770" s="496">
        <v>99</v>
      </c>
      <c r="H770" s="496">
        <v>99</v>
      </c>
      <c r="I770" s="496">
        <v>99</v>
      </c>
      <c r="J770" s="496">
        <v>999</v>
      </c>
      <c r="K770" s="496">
        <v>99</v>
      </c>
      <c r="L770" s="496">
        <v>1</v>
      </c>
      <c r="M770" s="496">
        <v>99</v>
      </c>
      <c r="N770" s="496">
        <v>99</v>
      </c>
      <c r="O770" s="496">
        <v>99</v>
      </c>
      <c r="P770" s="496">
        <v>99</v>
      </c>
      <c r="Q770" s="496"/>
      <c r="R770" s="496">
        <v>0</v>
      </c>
      <c r="S770" s="496"/>
      <c r="T770" s="496"/>
      <c r="U770" s="496"/>
      <c r="V770" s="496"/>
      <c r="W770" s="496"/>
      <c r="X770" s="496"/>
      <c r="Y770" s="496"/>
      <c r="Z770" s="496"/>
      <c r="AA770" s="496"/>
      <c r="AB770" s="496"/>
      <c r="AC770" s="496"/>
      <c r="AD770" s="496"/>
      <c r="AE770" s="496"/>
      <c r="AF770" s="496"/>
      <c r="AG770" s="496"/>
      <c r="AH770" s="496"/>
      <c r="AI770" s="496"/>
      <c r="AJ770" s="496"/>
      <c r="AK770" s="496"/>
      <c r="AL770" s="496"/>
      <c r="AM770" s="496"/>
      <c r="AN770" s="496">
        <v>99</v>
      </c>
      <c r="AO770" s="496">
        <v>99</v>
      </c>
      <c r="AP770" s="496">
        <v>99</v>
      </c>
      <c r="AQ770" s="496">
        <v>99</v>
      </c>
      <c r="AR770" s="496"/>
      <c r="AS770" s="496"/>
      <c r="AT770" s="496"/>
      <c r="AU770" s="496"/>
    </row>
    <row r="771" spans="1:47">
      <c r="A771" s="496">
        <v>16</v>
      </c>
      <c r="B771" s="496">
        <v>190</v>
      </c>
      <c r="C771" s="496">
        <v>2023</v>
      </c>
      <c r="D771" s="496">
        <v>10</v>
      </c>
      <c r="E771" s="496">
        <v>99</v>
      </c>
      <c r="F771" s="496">
        <v>99</v>
      </c>
      <c r="G771" s="496">
        <v>99</v>
      </c>
      <c r="H771" s="496">
        <v>99</v>
      </c>
      <c r="I771" s="496">
        <v>99</v>
      </c>
      <c r="J771" s="496">
        <v>999</v>
      </c>
      <c r="K771" s="496">
        <v>99</v>
      </c>
      <c r="L771" s="496">
        <v>1</v>
      </c>
      <c r="M771" s="496">
        <v>99</v>
      </c>
      <c r="N771" s="496">
        <v>99</v>
      </c>
      <c r="O771" s="496">
        <v>99</v>
      </c>
      <c r="P771" s="496">
        <v>99</v>
      </c>
      <c r="Q771" s="496">
        <v>1</v>
      </c>
      <c r="R771" s="496">
        <v>1</v>
      </c>
      <c r="S771" s="496">
        <v>1</v>
      </c>
      <c r="T771" s="496">
        <v>4</v>
      </c>
      <c r="U771" s="496">
        <v>176.8</v>
      </c>
      <c r="V771" s="496">
        <v>0</v>
      </c>
      <c r="W771" s="496">
        <v>0</v>
      </c>
      <c r="X771" s="496">
        <v>0</v>
      </c>
      <c r="Y771" s="496">
        <v>0</v>
      </c>
      <c r="Z771" s="496">
        <v>0</v>
      </c>
      <c r="AA771" s="496">
        <v>0</v>
      </c>
      <c r="AB771" s="496"/>
      <c r="AC771" s="496"/>
      <c r="AD771" s="496"/>
      <c r="AE771" s="496">
        <v>0.32467532467532462</v>
      </c>
      <c r="AF771" s="496">
        <v>0.23725460989196059</v>
      </c>
      <c r="AG771" s="496">
        <v>757</v>
      </c>
      <c r="AH771" s="496">
        <v>0</v>
      </c>
      <c r="AI771" s="496">
        <v>0</v>
      </c>
      <c r="AJ771" s="496">
        <v>0</v>
      </c>
      <c r="AK771" s="496"/>
      <c r="AL771" s="496"/>
      <c r="AM771" s="496"/>
      <c r="AN771" s="496">
        <v>99</v>
      </c>
      <c r="AO771" s="496">
        <v>99</v>
      </c>
      <c r="AP771" s="496">
        <v>99</v>
      </c>
      <c r="AQ771" s="496">
        <v>99</v>
      </c>
      <c r="AR771" s="496">
        <v>206</v>
      </c>
      <c r="AS771" s="496">
        <v>20.24750921318866</v>
      </c>
      <c r="AT771" s="496"/>
      <c r="AU771" s="496"/>
    </row>
    <row r="772" spans="1:47">
      <c r="A772" s="496">
        <v>16</v>
      </c>
      <c r="B772" s="496">
        <v>191</v>
      </c>
      <c r="C772" s="496">
        <v>2023</v>
      </c>
      <c r="D772" s="496">
        <v>11</v>
      </c>
      <c r="E772" s="496">
        <v>99</v>
      </c>
      <c r="F772" s="496">
        <v>99</v>
      </c>
      <c r="G772" s="496">
        <v>99</v>
      </c>
      <c r="H772" s="496">
        <v>99</v>
      </c>
      <c r="I772" s="496">
        <v>99</v>
      </c>
      <c r="J772" s="496">
        <v>999</v>
      </c>
      <c r="K772" s="496">
        <v>99</v>
      </c>
      <c r="L772" s="496">
        <v>1</v>
      </c>
      <c r="M772" s="496">
        <v>99</v>
      </c>
      <c r="N772" s="496">
        <v>99</v>
      </c>
      <c r="O772" s="496">
        <v>99</v>
      </c>
      <c r="P772" s="496">
        <v>99</v>
      </c>
      <c r="Q772" s="496"/>
      <c r="R772" s="496">
        <v>0</v>
      </c>
      <c r="S772" s="496"/>
      <c r="T772" s="496"/>
      <c r="U772" s="496"/>
      <c r="V772" s="496"/>
      <c r="W772" s="496"/>
      <c r="X772" s="496"/>
      <c r="Y772" s="496"/>
      <c r="Z772" s="496"/>
      <c r="AA772" s="496"/>
      <c r="AB772" s="496"/>
      <c r="AC772" s="496"/>
      <c r="AD772" s="496"/>
      <c r="AE772" s="496"/>
      <c r="AF772" s="496"/>
      <c r="AG772" s="496"/>
      <c r="AH772" s="496"/>
      <c r="AI772" s="496"/>
      <c r="AJ772" s="496"/>
      <c r="AK772" s="496"/>
      <c r="AL772" s="496"/>
      <c r="AM772" s="496"/>
      <c r="AN772" s="496">
        <v>99</v>
      </c>
      <c r="AO772" s="496">
        <v>99</v>
      </c>
      <c r="AP772" s="496">
        <v>99</v>
      </c>
      <c r="AQ772" s="496">
        <v>99</v>
      </c>
      <c r="AR772" s="496"/>
      <c r="AS772" s="496"/>
      <c r="AT772" s="496"/>
      <c r="AU772" s="496"/>
    </row>
    <row r="773" spans="1:47">
      <c r="A773" s="496">
        <v>16</v>
      </c>
      <c r="B773" s="496">
        <v>192</v>
      </c>
      <c r="C773" s="496">
        <v>2023</v>
      </c>
      <c r="D773" s="496">
        <v>12</v>
      </c>
      <c r="E773" s="496">
        <v>99</v>
      </c>
      <c r="F773" s="496">
        <v>99</v>
      </c>
      <c r="G773" s="496">
        <v>99</v>
      </c>
      <c r="H773" s="496">
        <v>99</v>
      </c>
      <c r="I773" s="496">
        <v>99</v>
      </c>
      <c r="J773" s="496">
        <v>999</v>
      </c>
      <c r="K773" s="496">
        <v>99</v>
      </c>
      <c r="L773" s="496">
        <v>1</v>
      </c>
      <c r="M773" s="496">
        <v>99</v>
      </c>
      <c r="N773" s="496">
        <v>99</v>
      </c>
      <c r="O773" s="496">
        <v>99</v>
      </c>
      <c r="P773" s="496">
        <v>99</v>
      </c>
      <c r="Q773" s="496"/>
      <c r="R773" s="496">
        <v>0</v>
      </c>
      <c r="S773" s="496"/>
      <c r="T773" s="496"/>
      <c r="U773" s="496"/>
      <c r="V773" s="496"/>
      <c r="W773" s="496"/>
      <c r="X773" s="496"/>
      <c r="Y773" s="496"/>
      <c r="Z773" s="496"/>
      <c r="AA773" s="496"/>
      <c r="AB773" s="496"/>
      <c r="AC773" s="496"/>
      <c r="AD773" s="496"/>
      <c r="AE773" s="496"/>
      <c r="AF773" s="496"/>
      <c r="AG773" s="496"/>
      <c r="AH773" s="496"/>
      <c r="AI773" s="496"/>
      <c r="AJ773" s="496"/>
      <c r="AK773" s="496"/>
      <c r="AL773" s="496"/>
      <c r="AM773" s="496"/>
      <c r="AN773" s="496">
        <v>99</v>
      </c>
      <c r="AO773" s="496">
        <v>99</v>
      </c>
      <c r="AP773" s="496">
        <v>99</v>
      </c>
      <c r="AQ773" s="496">
        <v>99</v>
      </c>
      <c r="AR773" s="496"/>
      <c r="AS773" s="496"/>
      <c r="AT773" s="496"/>
      <c r="AU773" s="496"/>
    </row>
    <row r="774" spans="1:47">
      <c r="A774" s="496">
        <v>16</v>
      </c>
      <c r="B774" s="496">
        <v>193</v>
      </c>
      <c r="C774" s="496">
        <v>2023</v>
      </c>
      <c r="D774" s="496">
        <v>1</v>
      </c>
      <c r="E774" s="496">
        <v>99</v>
      </c>
      <c r="F774" s="496">
        <v>99</v>
      </c>
      <c r="G774" s="496">
        <v>99</v>
      </c>
      <c r="H774" s="496">
        <v>99</v>
      </c>
      <c r="I774" s="496">
        <v>99</v>
      </c>
      <c r="J774" s="496">
        <v>999</v>
      </c>
      <c r="K774" s="496">
        <v>99</v>
      </c>
      <c r="L774" s="496">
        <v>2</v>
      </c>
      <c r="M774" s="496">
        <v>99</v>
      </c>
      <c r="N774" s="496">
        <v>99</v>
      </c>
      <c r="O774" s="496">
        <v>99</v>
      </c>
      <c r="P774" s="496">
        <v>99</v>
      </c>
      <c r="Q774" s="496">
        <v>4</v>
      </c>
      <c r="R774" s="496">
        <v>11</v>
      </c>
      <c r="S774" s="496">
        <v>2</v>
      </c>
      <c r="T774" s="496">
        <v>6</v>
      </c>
      <c r="U774" s="496">
        <v>214.17272727272729</v>
      </c>
      <c r="V774" s="496">
        <v>0</v>
      </c>
      <c r="W774" s="496">
        <v>45.454545454545446</v>
      </c>
      <c r="X774" s="496">
        <v>0</v>
      </c>
      <c r="Y774" s="496">
        <v>39.796964043849329</v>
      </c>
      <c r="Z774" s="496">
        <v>0</v>
      </c>
      <c r="AA774" s="496">
        <v>1.3483997249264841</v>
      </c>
      <c r="AB774" s="496"/>
      <c r="AC774" s="496">
        <v>57.68406175802555</v>
      </c>
      <c r="AD774" s="496"/>
      <c r="AE774" s="496">
        <v>9.1666666666666643</v>
      </c>
      <c r="AF774" s="496">
        <v>7.4051605724469853</v>
      </c>
      <c r="AG774" s="496">
        <v>1060.5999999999999</v>
      </c>
      <c r="AH774" s="496">
        <v>0</v>
      </c>
      <c r="AI774" s="496">
        <v>0</v>
      </c>
      <c r="AJ774" s="496">
        <v>175.92225555625484</v>
      </c>
      <c r="AK774" s="496">
        <v>112.3437021015596</v>
      </c>
      <c r="AL774" s="496">
        <v>59.608743803310567</v>
      </c>
      <c r="AM774" s="496"/>
      <c r="AN774" s="496">
        <v>99</v>
      </c>
      <c r="AO774" s="496">
        <v>99</v>
      </c>
      <c r="AP774" s="496">
        <v>99</v>
      </c>
      <c r="AQ774" s="496">
        <v>99</v>
      </c>
      <c r="AR774" s="496">
        <v>206</v>
      </c>
      <c r="AS774" s="496">
        <v>24.294525098278495</v>
      </c>
      <c r="AT774" s="496"/>
      <c r="AU774" s="496"/>
    </row>
    <row r="775" spans="1:47">
      <c r="A775" s="496">
        <v>16</v>
      </c>
      <c r="B775" s="496">
        <v>194</v>
      </c>
      <c r="C775" s="496">
        <v>2023</v>
      </c>
      <c r="D775" s="496">
        <v>2</v>
      </c>
      <c r="E775" s="496">
        <v>99</v>
      </c>
      <c r="F775" s="496">
        <v>99</v>
      </c>
      <c r="G775" s="496">
        <v>99</v>
      </c>
      <c r="H775" s="496">
        <v>99</v>
      </c>
      <c r="I775" s="496">
        <v>99</v>
      </c>
      <c r="J775" s="496">
        <v>999</v>
      </c>
      <c r="K775" s="496">
        <v>99</v>
      </c>
      <c r="L775" s="496">
        <v>2</v>
      </c>
      <c r="M775" s="496">
        <v>99</v>
      </c>
      <c r="N775" s="496">
        <v>99</v>
      </c>
      <c r="O775" s="496">
        <v>99</v>
      </c>
      <c r="P775" s="496">
        <v>99</v>
      </c>
      <c r="Q775" s="496">
        <v>1</v>
      </c>
      <c r="R775" s="496">
        <v>1</v>
      </c>
      <c r="S775" s="496">
        <v>2</v>
      </c>
      <c r="T775" s="496">
        <v>5</v>
      </c>
      <c r="U775" s="496">
        <v>171.5</v>
      </c>
      <c r="V775" s="496">
        <v>0</v>
      </c>
      <c r="W775" s="496">
        <v>0</v>
      </c>
      <c r="X775" s="496">
        <v>0</v>
      </c>
      <c r="Y775" s="496">
        <v>0</v>
      </c>
      <c r="Z775" s="496">
        <v>0</v>
      </c>
      <c r="AA775" s="496">
        <v>0</v>
      </c>
      <c r="AB775" s="496"/>
      <c r="AC775" s="496"/>
      <c r="AD775" s="496"/>
      <c r="AE775" s="496">
        <v>2.1276595744680855</v>
      </c>
      <c r="AF775" s="496">
        <v>1.5167997735855732</v>
      </c>
      <c r="AG775" s="496">
        <v>682</v>
      </c>
      <c r="AH775" s="496">
        <v>0</v>
      </c>
      <c r="AI775" s="496">
        <v>0</v>
      </c>
      <c r="AJ775" s="496">
        <v>0</v>
      </c>
      <c r="AK775" s="496"/>
      <c r="AL775" s="496"/>
      <c r="AM775" s="496"/>
      <c r="AN775" s="496">
        <v>99</v>
      </c>
      <c r="AO775" s="496">
        <v>99</v>
      </c>
      <c r="AP775" s="496">
        <v>99</v>
      </c>
      <c r="AQ775" s="496">
        <v>99</v>
      </c>
      <c r="AR775" s="496">
        <v>194</v>
      </c>
      <c r="AS775" s="496">
        <v>23.557177652894296</v>
      </c>
      <c r="AT775" s="496"/>
      <c r="AU775" s="496"/>
    </row>
    <row r="776" spans="1:47">
      <c r="A776" s="496">
        <v>16</v>
      </c>
      <c r="B776" s="496">
        <v>195</v>
      </c>
      <c r="C776" s="496">
        <v>2023</v>
      </c>
      <c r="D776" s="496">
        <v>3</v>
      </c>
      <c r="E776" s="496">
        <v>99</v>
      </c>
      <c r="F776" s="496">
        <v>99</v>
      </c>
      <c r="G776" s="496">
        <v>99</v>
      </c>
      <c r="H776" s="496">
        <v>99</v>
      </c>
      <c r="I776" s="496">
        <v>99</v>
      </c>
      <c r="J776" s="496">
        <v>999</v>
      </c>
      <c r="K776" s="496">
        <v>99</v>
      </c>
      <c r="L776" s="496">
        <v>2</v>
      </c>
      <c r="M776" s="496">
        <v>99</v>
      </c>
      <c r="N776" s="496">
        <v>99</v>
      </c>
      <c r="O776" s="496">
        <v>99</v>
      </c>
      <c r="P776" s="496">
        <v>99</v>
      </c>
      <c r="Q776" s="496">
        <v>2</v>
      </c>
      <c r="R776" s="496">
        <v>2</v>
      </c>
      <c r="S776" s="496">
        <v>2</v>
      </c>
      <c r="T776" s="496">
        <v>4.5</v>
      </c>
      <c r="U776" s="496">
        <v>142.19999999999999</v>
      </c>
      <c r="V776" s="496">
        <v>0</v>
      </c>
      <c r="W776" s="496">
        <v>0</v>
      </c>
      <c r="X776" s="496">
        <v>0</v>
      </c>
      <c r="Y776" s="496">
        <v>15.400000000000121</v>
      </c>
      <c r="Z776" s="496">
        <v>0</v>
      </c>
      <c r="AA776" s="496">
        <v>1.5</v>
      </c>
      <c r="AB776" s="496"/>
      <c r="AC776" s="496">
        <v>99.999999999999375</v>
      </c>
      <c r="AD776" s="496"/>
      <c r="AE776" s="496">
        <v>1.4084507042253516</v>
      </c>
      <c r="AF776" s="496">
        <v>0.84308133778391747</v>
      </c>
      <c r="AG776" s="496">
        <v>742</v>
      </c>
      <c r="AH776" s="496">
        <v>0</v>
      </c>
      <c r="AI776" s="496">
        <v>0</v>
      </c>
      <c r="AJ776" s="496">
        <v>56</v>
      </c>
      <c r="AK776" s="496">
        <v>-99.999999999998593</v>
      </c>
      <c r="AL776" s="496">
        <v>-100</v>
      </c>
      <c r="AM776" s="496"/>
      <c r="AN776" s="496">
        <v>99</v>
      </c>
      <c r="AO776" s="496">
        <v>99</v>
      </c>
      <c r="AP776" s="496">
        <v>99</v>
      </c>
      <c r="AQ776" s="496">
        <v>99</v>
      </c>
      <c r="AR776" s="496">
        <v>185.5</v>
      </c>
      <c r="AS776" s="496">
        <v>22.226444738520712</v>
      </c>
      <c r="AT776" s="496"/>
      <c r="AU776" s="496"/>
    </row>
    <row r="777" spans="1:47">
      <c r="A777" s="496">
        <v>16</v>
      </c>
      <c r="B777" s="496">
        <v>196</v>
      </c>
      <c r="C777" s="496">
        <v>2023</v>
      </c>
      <c r="D777" s="496">
        <v>4</v>
      </c>
      <c r="E777" s="496">
        <v>99</v>
      </c>
      <c r="F777" s="496">
        <v>99</v>
      </c>
      <c r="G777" s="496">
        <v>99</v>
      </c>
      <c r="H777" s="496">
        <v>99</v>
      </c>
      <c r="I777" s="496">
        <v>99</v>
      </c>
      <c r="J777" s="496">
        <v>999</v>
      </c>
      <c r="K777" s="496">
        <v>99</v>
      </c>
      <c r="L777" s="496">
        <v>2</v>
      </c>
      <c r="M777" s="496">
        <v>99</v>
      </c>
      <c r="N777" s="496">
        <v>99</v>
      </c>
      <c r="O777" s="496">
        <v>99</v>
      </c>
      <c r="P777" s="496">
        <v>99</v>
      </c>
      <c r="Q777" s="496"/>
      <c r="R777" s="496">
        <v>0</v>
      </c>
      <c r="S777" s="496"/>
      <c r="T777" s="496"/>
      <c r="U777" s="496"/>
      <c r="V777" s="496"/>
      <c r="W777" s="496"/>
      <c r="X777" s="496"/>
      <c r="Y777" s="496"/>
      <c r="Z777" s="496"/>
      <c r="AA777" s="496"/>
      <c r="AB777" s="496"/>
      <c r="AC777" s="496"/>
      <c r="AD777" s="496"/>
      <c r="AE777" s="496"/>
      <c r="AF777" s="496"/>
      <c r="AG777" s="496"/>
      <c r="AH777" s="496"/>
      <c r="AI777" s="496"/>
      <c r="AJ777" s="496"/>
      <c r="AK777" s="496"/>
      <c r="AL777" s="496"/>
      <c r="AM777" s="496"/>
      <c r="AN777" s="496">
        <v>99</v>
      </c>
      <c r="AO777" s="496">
        <v>99</v>
      </c>
      <c r="AP777" s="496">
        <v>99</v>
      </c>
      <c r="AQ777" s="496">
        <v>99</v>
      </c>
      <c r="AR777" s="496"/>
      <c r="AS777" s="496"/>
      <c r="AT777" s="496"/>
      <c r="AU777" s="496"/>
    </row>
    <row r="778" spans="1:47">
      <c r="A778" s="496">
        <v>16</v>
      </c>
      <c r="B778" s="496">
        <v>197</v>
      </c>
      <c r="C778" s="496">
        <v>2023</v>
      </c>
      <c r="D778" s="496">
        <v>5</v>
      </c>
      <c r="E778" s="496">
        <v>99</v>
      </c>
      <c r="F778" s="496">
        <v>99</v>
      </c>
      <c r="G778" s="496">
        <v>99</v>
      </c>
      <c r="H778" s="496">
        <v>99</v>
      </c>
      <c r="I778" s="496">
        <v>99</v>
      </c>
      <c r="J778" s="496">
        <v>999</v>
      </c>
      <c r="K778" s="496">
        <v>99</v>
      </c>
      <c r="L778" s="496">
        <v>2</v>
      </c>
      <c r="M778" s="496">
        <v>99</v>
      </c>
      <c r="N778" s="496">
        <v>99</v>
      </c>
      <c r="O778" s="496">
        <v>99</v>
      </c>
      <c r="P778" s="496">
        <v>99</v>
      </c>
      <c r="Q778" s="496"/>
      <c r="R778" s="496">
        <v>0</v>
      </c>
      <c r="S778" s="496"/>
      <c r="T778" s="496"/>
      <c r="U778" s="496"/>
      <c r="V778" s="496"/>
      <c r="W778" s="496"/>
      <c r="X778" s="496"/>
      <c r="Y778" s="496"/>
      <c r="Z778" s="496"/>
      <c r="AA778" s="496"/>
      <c r="AB778" s="496"/>
      <c r="AC778" s="496"/>
      <c r="AD778" s="496"/>
      <c r="AE778" s="496"/>
      <c r="AF778" s="496"/>
      <c r="AG778" s="496"/>
      <c r="AH778" s="496"/>
      <c r="AI778" s="496"/>
      <c r="AJ778" s="496"/>
      <c r="AK778" s="496"/>
      <c r="AL778" s="496"/>
      <c r="AM778" s="496"/>
      <c r="AN778" s="496">
        <v>99</v>
      </c>
      <c r="AO778" s="496">
        <v>99</v>
      </c>
      <c r="AP778" s="496">
        <v>99</v>
      </c>
      <c r="AQ778" s="496">
        <v>99</v>
      </c>
      <c r="AR778" s="496"/>
      <c r="AS778" s="496"/>
      <c r="AT778" s="496"/>
      <c r="AU778" s="496"/>
    </row>
    <row r="779" spans="1:47">
      <c r="A779" s="496">
        <v>16</v>
      </c>
      <c r="B779" s="496">
        <v>198</v>
      </c>
      <c r="C779" s="496">
        <v>2023</v>
      </c>
      <c r="D779" s="496">
        <v>6</v>
      </c>
      <c r="E779" s="496">
        <v>99</v>
      </c>
      <c r="F779" s="496">
        <v>99</v>
      </c>
      <c r="G779" s="496">
        <v>99</v>
      </c>
      <c r="H779" s="496">
        <v>99</v>
      </c>
      <c r="I779" s="496">
        <v>99</v>
      </c>
      <c r="J779" s="496">
        <v>999</v>
      </c>
      <c r="K779" s="496">
        <v>99</v>
      </c>
      <c r="L779" s="496">
        <v>2</v>
      </c>
      <c r="M779" s="496">
        <v>99</v>
      </c>
      <c r="N779" s="496">
        <v>99</v>
      </c>
      <c r="O779" s="496">
        <v>99</v>
      </c>
      <c r="P779" s="496">
        <v>99</v>
      </c>
      <c r="Q779" s="496"/>
      <c r="R779" s="496">
        <v>0</v>
      </c>
      <c r="S779" s="496"/>
      <c r="T779" s="496"/>
      <c r="U779" s="496"/>
      <c r="V779" s="496"/>
      <c r="W779" s="496"/>
      <c r="X779" s="496"/>
      <c r="Y779" s="496"/>
      <c r="Z779" s="496"/>
      <c r="AA779" s="496"/>
      <c r="AB779" s="496"/>
      <c r="AC779" s="496"/>
      <c r="AD779" s="496"/>
      <c r="AE779" s="496"/>
      <c r="AF779" s="496"/>
      <c r="AG779" s="496"/>
      <c r="AH779" s="496"/>
      <c r="AI779" s="496"/>
      <c r="AJ779" s="496"/>
      <c r="AK779" s="496"/>
      <c r="AL779" s="496"/>
      <c r="AM779" s="496"/>
      <c r="AN779" s="496">
        <v>99</v>
      </c>
      <c r="AO779" s="496">
        <v>99</v>
      </c>
      <c r="AP779" s="496">
        <v>99</v>
      </c>
      <c r="AQ779" s="496">
        <v>99</v>
      </c>
      <c r="AR779" s="496"/>
      <c r="AS779" s="496"/>
      <c r="AT779" s="496"/>
      <c r="AU779" s="496"/>
    </row>
    <row r="780" spans="1:47">
      <c r="A780" s="496">
        <v>16</v>
      </c>
      <c r="B780" s="496">
        <v>199</v>
      </c>
      <c r="C780" s="496">
        <v>2023</v>
      </c>
      <c r="D780" s="496">
        <v>7</v>
      </c>
      <c r="E780" s="496">
        <v>99</v>
      </c>
      <c r="F780" s="496">
        <v>99</v>
      </c>
      <c r="G780" s="496">
        <v>99</v>
      </c>
      <c r="H780" s="496">
        <v>99</v>
      </c>
      <c r="I780" s="496">
        <v>99</v>
      </c>
      <c r="J780" s="496">
        <v>999</v>
      </c>
      <c r="K780" s="496">
        <v>99</v>
      </c>
      <c r="L780" s="496">
        <v>2</v>
      </c>
      <c r="M780" s="496">
        <v>99</v>
      </c>
      <c r="N780" s="496">
        <v>99</v>
      </c>
      <c r="O780" s="496">
        <v>99</v>
      </c>
      <c r="P780" s="496">
        <v>99</v>
      </c>
      <c r="Q780" s="496">
        <v>1</v>
      </c>
      <c r="R780" s="496">
        <v>1</v>
      </c>
      <c r="S780" s="496">
        <v>2</v>
      </c>
      <c r="T780" s="496">
        <v>5</v>
      </c>
      <c r="U780" s="496">
        <v>174</v>
      </c>
      <c r="V780" s="496">
        <v>0</v>
      </c>
      <c r="W780" s="496">
        <v>0</v>
      </c>
      <c r="X780" s="496">
        <v>0</v>
      </c>
      <c r="Y780" s="496">
        <v>0</v>
      </c>
      <c r="Z780" s="496">
        <v>0</v>
      </c>
      <c r="AA780" s="496">
        <v>0</v>
      </c>
      <c r="AB780" s="496"/>
      <c r="AC780" s="496"/>
      <c r="AD780" s="496"/>
      <c r="AE780" s="496">
        <v>1.3888888888888891</v>
      </c>
      <c r="AF780" s="496">
        <v>0.90219014435042366</v>
      </c>
      <c r="AG780" s="496">
        <v>838</v>
      </c>
      <c r="AH780" s="496">
        <v>0</v>
      </c>
      <c r="AI780" s="496">
        <v>0</v>
      </c>
      <c r="AJ780" s="496">
        <v>0</v>
      </c>
      <c r="AK780" s="496"/>
      <c r="AL780" s="496"/>
      <c r="AM780" s="496"/>
      <c r="AN780" s="496">
        <v>99</v>
      </c>
      <c r="AO780" s="496">
        <v>99</v>
      </c>
      <c r="AP780" s="496">
        <v>99</v>
      </c>
      <c r="AQ780" s="496">
        <v>99</v>
      </c>
      <c r="AR780" s="496">
        <v>203</v>
      </c>
      <c r="AS780" s="496">
        <v>20.799894613867284</v>
      </c>
      <c r="AT780" s="496"/>
      <c r="AU780" s="496"/>
    </row>
    <row r="781" spans="1:47">
      <c r="A781" s="496">
        <v>16</v>
      </c>
      <c r="B781" s="496">
        <v>200</v>
      </c>
      <c r="C781" s="496">
        <v>2023</v>
      </c>
      <c r="D781" s="496">
        <v>8</v>
      </c>
      <c r="E781" s="496">
        <v>99</v>
      </c>
      <c r="F781" s="496">
        <v>99</v>
      </c>
      <c r="G781" s="496">
        <v>99</v>
      </c>
      <c r="H781" s="496">
        <v>99</v>
      </c>
      <c r="I781" s="496">
        <v>99</v>
      </c>
      <c r="J781" s="496">
        <v>999</v>
      </c>
      <c r="K781" s="496">
        <v>99</v>
      </c>
      <c r="L781" s="496">
        <v>2</v>
      </c>
      <c r="M781" s="496">
        <v>99</v>
      </c>
      <c r="N781" s="496">
        <v>99</v>
      </c>
      <c r="O781" s="496">
        <v>99</v>
      </c>
      <c r="P781" s="496">
        <v>99</v>
      </c>
      <c r="Q781" s="496">
        <v>2</v>
      </c>
      <c r="R781" s="496">
        <v>2</v>
      </c>
      <c r="S781" s="496">
        <v>2</v>
      </c>
      <c r="T781" s="496">
        <v>5</v>
      </c>
      <c r="U781" s="496">
        <v>144.85000000000005</v>
      </c>
      <c r="V781" s="496">
        <v>0</v>
      </c>
      <c r="W781" s="496">
        <v>0</v>
      </c>
      <c r="X781" s="496">
        <v>0</v>
      </c>
      <c r="Y781" s="496">
        <v>5.8499999999996763</v>
      </c>
      <c r="Z781" s="496">
        <v>0</v>
      </c>
      <c r="AA781" s="496">
        <v>1</v>
      </c>
      <c r="AB781" s="496"/>
      <c r="AC781" s="496">
        <v>100.00000000000398</v>
      </c>
      <c r="AD781" s="496"/>
      <c r="AE781" s="496">
        <v>1.2738853503184711</v>
      </c>
      <c r="AF781" s="496">
        <v>0.70260962359332579</v>
      </c>
      <c r="AG781" s="496">
        <v>496</v>
      </c>
      <c r="AH781" s="496">
        <v>0</v>
      </c>
      <c r="AI781" s="496">
        <v>50</v>
      </c>
      <c r="AJ781" s="496">
        <v>128</v>
      </c>
      <c r="AK781" s="496">
        <v>100.00000000000595</v>
      </c>
      <c r="AL781" s="496">
        <v>100</v>
      </c>
      <c r="AM781" s="496"/>
      <c r="AN781" s="496">
        <v>99</v>
      </c>
      <c r="AO781" s="496">
        <v>99</v>
      </c>
      <c r="AP781" s="496">
        <v>99</v>
      </c>
      <c r="AQ781" s="496">
        <v>99</v>
      </c>
      <c r="AR781" s="496">
        <v>190.5</v>
      </c>
      <c r="AS781" s="496">
        <v>20.968711833024887</v>
      </c>
      <c r="AT781" s="496"/>
      <c r="AU781" s="496"/>
    </row>
    <row r="782" spans="1:47">
      <c r="A782" s="496">
        <v>16</v>
      </c>
      <c r="B782" s="496">
        <v>201</v>
      </c>
      <c r="C782" s="496">
        <v>2023</v>
      </c>
      <c r="D782" s="496">
        <v>9</v>
      </c>
      <c r="E782" s="496">
        <v>99</v>
      </c>
      <c r="F782" s="496">
        <v>99</v>
      </c>
      <c r="G782" s="496">
        <v>99</v>
      </c>
      <c r="H782" s="496">
        <v>99</v>
      </c>
      <c r="I782" s="496">
        <v>99</v>
      </c>
      <c r="J782" s="496">
        <v>999</v>
      </c>
      <c r="K782" s="496">
        <v>99</v>
      </c>
      <c r="L782" s="496">
        <v>2</v>
      </c>
      <c r="M782" s="496">
        <v>99</v>
      </c>
      <c r="N782" s="496">
        <v>99</v>
      </c>
      <c r="O782" s="496">
        <v>99</v>
      </c>
      <c r="P782" s="496">
        <v>99</v>
      </c>
      <c r="Q782" s="496">
        <v>3</v>
      </c>
      <c r="R782" s="496">
        <v>10</v>
      </c>
      <c r="S782" s="496">
        <v>2</v>
      </c>
      <c r="T782" s="496">
        <v>3.7</v>
      </c>
      <c r="U782" s="496">
        <v>150.33999999999995</v>
      </c>
      <c r="V782" s="496">
        <v>0</v>
      </c>
      <c r="W782" s="496">
        <v>0</v>
      </c>
      <c r="X782" s="496">
        <v>0</v>
      </c>
      <c r="Y782" s="496">
        <v>22.177745602292536</v>
      </c>
      <c r="Z782" s="496">
        <v>0</v>
      </c>
      <c r="AA782" s="496">
        <v>0.64031242374328468</v>
      </c>
      <c r="AB782" s="496"/>
      <c r="AC782" s="496">
        <v>17.759705361683931</v>
      </c>
      <c r="AD782" s="496"/>
      <c r="AE782" s="496">
        <v>9.0090090090090058</v>
      </c>
      <c r="AF782" s="496">
        <v>5.4532462303537663</v>
      </c>
      <c r="AG782" s="496">
        <v>693.2</v>
      </c>
      <c r="AH782" s="496">
        <v>0</v>
      </c>
      <c r="AI782" s="496">
        <v>0</v>
      </c>
      <c r="AJ782" s="496">
        <v>104.03441738194124</v>
      </c>
      <c r="AK782" s="496">
        <v>36.995229307202095</v>
      </c>
      <c r="AL782" s="496">
        <v>11.498992796535408</v>
      </c>
      <c r="AM782" s="496"/>
      <c r="AN782" s="496">
        <v>99</v>
      </c>
      <c r="AO782" s="496">
        <v>99</v>
      </c>
      <c r="AP782" s="496">
        <v>99</v>
      </c>
      <c r="AQ782" s="496">
        <v>99</v>
      </c>
      <c r="AR782" s="496">
        <v>187.8</v>
      </c>
      <c r="AS782" s="496">
        <v>22.559180279975799</v>
      </c>
      <c r="AT782" s="496"/>
      <c r="AU782" s="496"/>
    </row>
    <row r="783" spans="1:47">
      <c r="A783" s="496">
        <v>16</v>
      </c>
      <c r="B783" s="496">
        <v>202</v>
      </c>
      <c r="C783" s="496">
        <v>2023</v>
      </c>
      <c r="D783" s="496">
        <v>10</v>
      </c>
      <c r="E783" s="496">
        <v>99</v>
      </c>
      <c r="F783" s="496">
        <v>99</v>
      </c>
      <c r="G783" s="496">
        <v>99</v>
      </c>
      <c r="H783" s="496">
        <v>99</v>
      </c>
      <c r="I783" s="496">
        <v>99</v>
      </c>
      <c r="J783" s="496">
        <v>999</v>
      </c>
      <c r="K783" s="496">
        <v>99</v>
      </c>
      <c r="L783" s="496">
        <v>2</v>
      </c>
      <c r="M783" s="496">
        <v>99</v>
      </c>
      <c r="N783" s="496">
        <v>99</v>
      </c>
      <c r="O783" s="496">
        <v>99</v>
      </c>
      <c r="P783" s="496">
        <v>99</v>
      </c>
      <c r="Q783" s="496">
        <v>5</v>
      </c>
      <c r="R783" s="496">
        <v>28</v>
      </c>
      <c r="S783" s="496">
        <v>2</v>
      </c>
      <c r="T783" s="496">
        <v>3.7857142857142847</v>
      </c>
      <c r="U783" s="496">
        <v>210.6</v>
      </c>
      <c r="V783" s="496">
        <v>0</v>
      </c>
      <c r="W783" s="496">
        <v>3.5714285714285721</v>
      </c>
      <c r="X783" s="496">
        <v>0</v>
      </c>
      <c r="Y783" s="496">
        <v>41.829082500781006</v>
      </c>
      <c r="Z783" s="496">
        <v>0</v>
      </c>
      <c r="AA783" s="496">
        <v>1.0126747770541304</v>
      </c>
      <c r="AB783" s="496"/>
      <c r="AC783" s="496">
        <v>8.9540219299323738</v>
      </c>
      <c r="AD783" s="496"/>
      <c r="AE783" s="496">
        <v>9.0909090909090917</v>
      </c>
      <c r="AF783" s="496">
        <v>7.9131390475730399</v>
      </c>
      <c r="AG783" s="496">
        <v>901.392857142857</v>
      </c>
      <c r="AH783" s="496">
        <v>0</v>
      </c>
      <c r="AI783" s="496">
        <v>0</v>
      </c>
      <c r="AJ783" s="496">
        <v>193.56105335927225</v>
      </c>
      <c r="AK783" s="496">
        <v>89.50969529473798</v>
      </c>
      <c r="AL783" s="496">
        <v>10.647125071305299</v>
      </c>
      <c r="AM783" s="496"/>
      <c r="AN783" s="496">
        <v>99</v>
      </c>
      <c r="AO783" s="496">
        <v>99</v>
      </c>
      <c r="AP783" s="496">
        <v>99</v>
      </c>
      <c r="AQ783" s="496">
        <v>99</v>
      </c>
      <c r="AR783" s="496">
        <v>208.32142857142861</v>
      </c>
      <c r="AS783" s="496">
        <v>22.967905375802275</v>
      </c>
      <c r="AT783" s="496"/>
      <c r="AU783" s="496"/>
    </row>
    <row r="784" spans="1:47">
      <c r="A784" s="496">
        <v>16</v>
      </c>
      <c r="B784" s="496">
        <v>203</v>
      </c>
      <c r="C784" s="496">
        <v>2023</v>
      </c>
      <c r="D784" s="496">
        <v>11</v>
      </c>
      <c r="E784" s="496">
        <v>99</v>
      </c>
      <c r="F784" s="496">
        <v>99</v>
      </c>
      <c r="G784" s="496">
        <v>99</v>
      </c>
      <c r="H784" s="496">
        <v>99</v>
      </c>
      <c r="I784" s="496">
        <v>99</v>
      </c>
      <c r="J784" s="496">
        <v>999</v>
      </c>
      <c r="K784" s="496">
        <v>99</v>
      </c>
      <c r="L784" s="496">
        <v>2</v>
      </c>
      <c r="M784" s="496">
        <v>99</v>
      </c>
      <c r="N784" s="496">
        <v>99</v>
      </c>
      <c r="O784" s="496">
        <v>99</v>
      </c>
      <c r="P784" s="496">
        <v>99</v>
      </c>
      <c r="Q784" s="496">
        <v>7</v>
      </c>
      <c r="R784" s="496">
        <v>10</v>
      </c>
      <c r="S784" s="496">
        <v>2</v>
      </c>
      <c r="T784" s="496">
        <v>4.5999999999999996</v>
      </c>
      <c r="U784" s="496">
        <v>171.87</v>
      </c>
      <c r="V784" s="496">
        <v>0</v>
      </c>
      <c r="W784" s="496">
        <v>0</v>
      </c>
      <c r="X784" s="496">
        <v>0</v>
      </c>
      <c r="Y784" s="496">
        <v>33.948462409953343</v>
      </c>
      <c r="Z784" s="496">
        <v>0</v>
      </c>
      <c r="AA784" s="496">
        <v>1.019803902718559</v>
      </c>
      <c r="AB784" s="496"/>
      <c r="AC784" s="496">
        <v>18.220274095373671</v>
      </c>
      <c r="AD784" s="496"/>
      <c r="AE784" s="496">
        <v>4.1322314049586781</v>
      </c>
      <c r="AF784" s="496">
        <v>2.8904562975520158</v>
      </c>
      <c r="AG784" s="496">
        <v>653.5</v>
      </c>
      <c r="AH784" s="496">
        <v>0</v>
      </c>
      <c r="AI784" s="496">
        <v>0</v>
      </c>
      <c r="AJ784" s="496">
        <v>131.71199641642363</v>
      </c>
      <c r="AK784" s="496">
        <v>88.204087567760894</v>
      </c>
      <c r="AL784" s="496">
        <v>14.443077036247653</v>
      </c>
      <c r="AM784" s="496"/>
      <c r="AN784" s="496">
        <v>99</v>
      </c>
      <c r="AO784" s="496">
        <v>99</v>
      </c>
      <c r="AP784" s="496">
        <v>99</v>
      </c>
      <c r="AQ784" s="496">
        <v>99</v>
      </c>
      <c r="AR784" s="496">
        <v>195.1</v>
      </c>
      <c r="AS784" s="496">
        <v>22.80220191467442</v>
      </c>
      <c r="AT784" s="496"/>
      <c r="AU784" s="496"/>
    </row>
    <row r="785" spans="1:47">
      <c r="A785" s="496">
        <v>16</v>
      </c>
      <c r="B785" s="496">
        <v>204</v>
      </c>
      <c r="C785" s="496">
        <v>2023</v>
      </c>
      <c r="D785" s="496">
        <v>12</v>
      </c>
      <c r="E785" s="496">
        <v>99</v>
      </c>
      <c r="F785" s="496">
        <v>99</v>
      </c>
      <c r="G785" s="496">
        <v>99</v>
      </c>
      <c r="H785" s="496">
        <v>99</v>
      </c>
      <c r="I785" s="496">
        <v>99</v>
      </c>
      <c r="J785" s="496">
        <v>999</v>
      </c>
      <c r="K785" s="496">
        <v>99</v>
      </c>
      <c r="L785" s="496">
        <v>2</v>
      </c>
      <c r="M785" s="496">
        <v>99</v>
      </c>
      <c r="N785" s="496">
        <v>99</v>
      </c>
      <c r="O785" s="496">
        <v>99</v>
      </c>
      <c r="P785" s="496">
        <v>99</v>
      </c>
      <c r="Q785" s="496">
        <v>1</v>
      </c>
      <c r="R785" s="496">
        <v>1</v>
      </c>
      <c r="S785" s="496">
        <v>2</v>
      </c>
      <c r="T785" s="496">
        <v>5</v>
      </c>
      <c r="U785" s="496">
        <v>144.30000000000001</v>
      </c>
      <c r="V785" s="496">
        <v>0</v>
      </c>
      <c r="W785" s="496">
        <v>0</v>
      </c>
      <c r="X785" s="496">
        <v>0</v>
      </c>
      <c r="Y785" s="496">
        <v>0</v>
      </c>
      <c r="Z785" s="496">
        <v>0</v>
      </c>
      <c r="AA785" s="496">
        <v>0</v>
      </c>
      <c r="AB785" s="496"/>
      <c r="AC785" s="496"/>
      <c r="AD785" s="496"/>
      <c r="AE785" s="496">
        <v>1.1904761904761909</v>
      </c>
      <c r="AF785" s="496">
        <v>0.73184833546345307</v>
      </c>
      <c r="AG785" s="496">
        <v>679</v>
      </c>
      <c r="AH785" s="496">
        <v>0</v>
      </c>
      <c r="AI785" s="496">
        <v>0</v>
      </c>
      <c r="AJ785" s="496">
        <v>0</v>
      </c>
      <c r="AK785" s="496"/>
      <c r="AL785" s="496"/>
      <c r="AM785" s="496"/>
      <c r="AN785" s="496">
        <v>99</v>
      </c>
      <c r="AO785" s="496">
        <v>99</v>
      </c>
      <c r="AP785" s="496">
        <v>99</v>
      </c>
      <c r="AQ785" s="496">
        <v>99</v>
      </c>
      <c r="AR785" s="496">
        <v>185</v>
      </c>
      <c r="AS785" s="496">
        <v>22.742976723984761</v>
      </c>
      <c r="AT785" s="496"/>
      <c r="AU785" s="496"/>
    </row>
    <row r="786" spans="1:47">
      <c r="A786" s="496">
        <v>16</v>
      </c>
      <c r="B786" s="496">
        <v>205</v>
      </c>
      <c r="C786" s="496">
        <v>2023</v>
      </c>
      <c r="D786" s="496">
        <v>1</v>
      </c>
      <c r="E786" s="496">
        <v>99</v>
      </c>
      <c r="F786" s="496">
        <v>99</v>
      </c>
      <c r="G786" s="496">
        <v>99</v>
      </c>
      <c r="H786" s="496">
        <v>99</v>
      </c>
      <c r="I786" s="496">
        <v>99</v>
      </c>
      <c r="J786" s="496">
        <v>999</v>
      </c>
      <c r="K786" s="496">
        <v>99</v>
      </c>
      <c r="L786" s="496">
        <v>3</v>
      </c>
      <c r="M786" s="496">
        <v>99</v>
      </c>
      <c r="N786" s="496">
        <v>99</v>
      </c>
      <c r="O786" s="496">
        <v>99</v>
      </c>
      <c r="P786" s="496">
        <v>99</v>
      </c>
      <c r="Q786" s="496">
        <v>8</v>
      </c>
      <c r="R786" s="496">
        <v>31</v>
      </c>
      <c r="S786" s="496">
        <v>3</v>
      </c>
      <c r="T786" s="496">
        <v>5.8064516129032242</v>
      </c>
      <c r="U786" s="496">
        <v>238.47419354838712</v>
      </c>
      <c r="V786" s="496">
        <v>0</v>
      </c>
      <c r="W786" s="496">
        <v>29.032258064516121</v>
      </c>
      <c r="X786" s="496">
        <v>0</v>
      </c>
      <c r="Y786" s="496">
        <v>58.615851471291023</v>
      </c>
      <c r="Z786" s="496">
        <v>0</v>
      </c>
      <c r="AA786" s="496">
        <v>1.3300340727798903</v>
      </c>
      <c r="AB786" s="496"/>
      <c r="AC786" s="496">
        <v>49.501340366070202</v>
      </c>
      <c r="AD786" s="496"/>
      <c r="AE786" s="496">
        <v>25.833333333333329</v>
      </c>
      <c r="AF786" s="496">
        <v>23.23703491826004</v>
      </c>
      <c r="AG786" s="496">
        <v>860.48387096774229</v>
      </c>
      <c r="AH786" s="496">
        <v>0</v>
      </c>
      <c r="AI786" s="496">
        <v>0</v>
      </c>
      <c r="AJ786" s="496">
        <v>226.36394774042185</v>
      </c>
      <c r="AK786" s="496">
        <v>80.943295770949774</v>
      </c>
      <c r="AL786" s="496">
        <v>43.917331613884421</v>
      </c>
      <c r="AM786" s="496"/>
      <c r="AN786" s="496">
        <v>99</v>
      </c>
      <c r="AO786" s="496">
        <v>99</v>
      </c>
      <c r="AP786" s="496">
        <v>99</v>
      </c>
      <c r="AQ786" s="496">
        <v>99</v>
      </c>
      <c r="AR786" s="496">
        <v>208.93548387096777</v>
      </c>
      <c r="AS786" s="496">
        <v>25.637073461465658</v>
      </c>
      <c r="AT786" s="496"/>
      <c r="AU786" s="496"/>
    </row>
    <row r="787" spans="1:47">
      <c r="A787" s="496">
        <v>16</v>
      </c>
      <c r="B787" s="496">
        <v>206</v>
      </c>
      <c r="C787" s="496">
        <v>2023</v>
      </c>
      <c r="D787" s="496">
        <v>2</v>
      </c>
      <c r="E787" s="496">
        <v>99</v>
      </c>
      <c r="F787" s="496">
        <v>99</v>
      </c>
      <c r="G787" s="496">
        <v>99</v>
      </c>
      <c r="H787" s="496">
        <v>99</v>
      </c>
      <c r="I787" s="496">
        <v>99</v>
      </c>
      <c r="J787" s="496">
        <v>999</v>
      </c>
      <c r="K787" s="496">
        <v>99</v>
      </c>
      <c r="L787" s="496">
        <v>3</v>
      </c>
      <c r="M787" s="496">
        <v>99</v>
      </c>
      <c r="N787" s="496">
        <v>99</v>
      </c>
      <c r="O787" s="496">
        <v>99</v>
      </c>
      <c r="P787" s="496">
        <v>99</v>
      </c>
      <c r="Q787" s="496">
        <v>4</v>
      </c>
      <c r="R787" s="496">
        <v>7</v>
      </c>
      <c r="S787" s="496">
        <v>3</v>
      </c>
      <c r="T787" s="496">
        <v>7.4285714285714306</v>
      </c>
      <c r="U787" s="496">
        <v>231.84285714285735</v>
      </c>
      <c r="V787" s="496">
        <v>0</v>
      </c>
      <c r="W787" s="496">
        <v>71.428571428571445</v>
      </c>
      <c r="X787" s="496">
        <v>0</v>
      </c>
      <c r="Y787" s="496">
        <v>48.955135646042642</v>
      </c>
      <c r="Z787" s="496">
        <v>0</v>
      </c>
      <c r="AA787" s="496">
        <v>1.2936264483053457</v>
      </c>
      <c r="AB787" s="496"/>
      <c r="AC787" s="496">
        <v>-59.739234515721343</v>
      </c>
      <c r="AD787" s="496"/>
      <c r="AE787" s="496">
        <v>14.893617021276597</v>
      </c>
      <c r="AF787" s="496">
        <v>14.35343645802932</v>
      </c>
      <c r="AG787" s="496">
        <v>932.142857142857</v>
      </c>
      <c r="AH787" s="496">
        <v>0</v>
      </c>
      <c r="AI787" s="496">
        <v>14.285714285714288</v>
      </c>
      <c r="AJ787" s="496">
        <v>229.45427715804871</v>
      </c>
      <c r="AK787" s="496">
        <v>-58.896855020054808</v>
      </c>
      <c r="AL787" s="496">
        <v>19.952452441162112</v>
      </c>
      <c r="AM787" s="496"/>
      <c r="AN787" s="496">
        <v>99</v>
      </c>
      <c r="AO787" s="496">
        <v>99</v>
      </c>
      <c r="AP787" s="496">
        <v>99</v>
      </c>
      <c r="AQ787" s="496">
        <v>99</v>
      </c>
      <c r="AR787" s="496">
        <v>204</v>
      </c>
      <c r="AS787" s="496">
        <v>26.929695727157561</v>
      </c>
      <c r="AT787" s="496"/>
      <c r="AU787" s="496"/>
    </row>
    <row r="788" spans="1:47">
      <c r="A788" s="496">
        <v>16</v>
      </c>
      <c r="B788" s="496">
        <v>207</v>
      </c>
      <c r="C788" s="496">
        <v>2023</v>
      </c>
      <c r="D788" s="496">
        <v>3</v>
      </c>
      <c r="E788" s="496">
        <v>99</v>
      </c>
      <c r="F788" s="496">
        <v>99</v>
      </c>
      <c r="G788" s="496">
        <v>99</v>
      </c>
      <c r="H788" s="496">
        <v>99</v>
      </c>
      <c r="I788" s="496">
        <v>99</v>
      </c>
      <c r="J788" s="496">
        <v>999</v>
      </c>
      <c r="K788" s="496">
        <v>99</v>
      </c>
      <c r="L788" s="496">
        <v>3</v>
      </c>
      <c r="M788" s="496">
        <v>99</v>
      </c>
      <c r="N788" s="496">
        <v>99</v>
      </c>
      <c r="O788" s="496">
        <v>99</v>
      </c>
      <c r="P788" s="496">
        <v>99</v>
      </c>
      <c r="Q788" s="496">
        <v>18</v>
      </c>
      <c r="R788" s="496">
        <v>30</v>
      </c>
      <c r="S788" s="496">
        <v>3</v>
      </c>
      <c r="T788" s="496">
        <v>5.9666666666666668</v>
      </c>
      <c r="U788" s="496">
        <v>187.24333333333328</v>
      </c>
      <c r="V788" s="496">
        <v>0</v>
      </c>
      <c r="W788" s="496">
        <v>36.666666666666657</v>
      </c>
      <c r="X788" s="496">
        <v>0</v>
      </c>
      <c r="Y788" s="496">
        <v>43.431368719957469</v>
      </c>
      <c r="Z788" s="496">
        <v>0</v>
      </c>
      <c r="AA788" s="496">
        <v>1.1100550536897813</v>
      </c>
      <c r="AB788" s="496"/>
      <c r="AC788" s="496">
        <v>63.024299879336496</v>
      </c>
      <c r="AD788" s="496"/>
      <c r="AE788" s="496">
        <v>21.126760563380277</v>
      </c>
      <c r="AF788" s="496">
        <v>16.652042189639939</v>
      </c>
      <c r="AG788" s="496">
        <v>606.13333333333333</v>
      </c>
      <c r="AH788" s="496">
        <v>0</v>
      </c>
      <c r="AI788" s="496">
        <v>3.3333333333333344</v>
      </c>
      <c r="AJ788" s="496">
        <v>135.59934447563612</v>
      </c>
      <c r="AK788" s="496">
        <v>42.089703355220891</v>
      </c>
      <c r="AL788" s="496">
        <v>33.685571528121258</v>
      </c>
      <c r="AM788" s="496"/>
      <c r="AN788" s="496">
        <v>99</v>
      </c>
      <c r="AO788" s="496">
        <v>99</v>
      </c>
      <c r="AP788" s="496">
        <v>99</v>
      </c>
      <c r="AQ788" s="496">
        <v>99</v>
      </c>
      <c r="AR788" s="496">
        <v>194.3</v>
      </c>
      <c r="AS788" s="496">
        <v>25.025127237975205</v>
      </c>
      <c r="AT788" s="496"/>
      <c r="AU788" s="496"/>
    </row>
    <row r="789" spans="1:47">
      <c r="A789" s="496">
        <v>16</v>
      </c>
      <c r="B789" s="496">
        <v>208</v>
      </c>
      <c r="C789" s="496">
        <v>2023</v>
      </c>
      <c r="D789" s="496">
        <v>4</v>
      </c>
      <c r="E789" s="496">
        <v>99</v>
      </c>
      <c r="F789" s="496">
        <v>99</v>
      </c>
      <c r="G789" s="496">
        <v>99</v>
      </c>
      <c r="H789" s="496">
        <v>99</v>
      </c>
      <c r="I789" s="496">
        <v>99</v>
      </c>
      <c r="J789" s="496">
        <v>999</v>
      </c>
      <c r="K789" s="496">
        <v>99</v>
      </c>
      <c r="L789" s="496">
        <v>3</v>
      </c>
      <c r="M789" s="496">
        <v>99</v>
      </c>
      <c r="N789" s="496">
        <v>99</v>
      </c>
      <c r="O789" s="496">
        <v>99</v>
      </c>
      <c r="P789" s="496">
        <v>99</v>
      </c>
      <c r="Q789" s="496">
        <v>12</v>
      </c>
      <c r="R789" s="496">
        <v>22</v>
      </c>
      <c r="S789" s="496">
        <v>3</v>
      </c>
      <c r="T789" s="496">
        <v>6</v>
      </c>
      <c r="U789" s="496">
        <v>194.97727272727275</v>
      </c>
      <c r="V789" s="496">
        <v>0</v>
      </c>
      <c r="W789" s="496">
        <v>36.363636363636367</v>
      </c>
      <c r="X789" s="496">
        <v>0</v>
      </c>
      <c r="Y789" s="496">
        <v>38.351756292819054</v>
      </c>
      <c r="Z789" s="496">
        <v>0</v>
      </c>
      <c r="AA789" s="496">
        <v>1.1281521496355325</v>
      </c>
      <c r="AB789" s="496"/>
      <c r="AC789" s="496">
        <v>36.570290501891904</v>
      </c>
      <c r="AD789" s="496"/>
      <c r="AE789" s="496">
        <v>24.444444444444443</v>
      </c>
      <c r="AF789" s="496">
        <v>18.924821318274077</v>
      </c>
      <c r="AG789" s="496">
        <v>552.04761904761892</v>
      </c>
      <c r="AH789" s="496">
        <v>0</v>
      </c>
      <c r="AI789" s="496">
        <v>4.5454545454545459</v>
      </c>
      <c r="AJ789" s="496">
        <v>110.06122806375794</v>
      </c>
      <c r="AK789" s="496">
        <v>70.508415216373265</v>
      </c>
      <c r="AL789" s="496">
        <v>29.070190735544653</v>
      </c>
      <c r="AM789" s="496"/>
      <c r="AN789" s="496">
        <v>99</v>
      </c>
      <c r="AO789" s="496">
        <v>99</v>
      </c>
      <c r="AP789" s="496">
        <v>99</v>
      </c>
      <c r="AQ789" s="496">
        <v>99</v>
      </c>
      <c r="AR789" s="496">
        <v>196.71428571428575</v>
      </c>
      <c r="AS789" s="496">
        <v>25.248952459408976</v>
      </c>
      <c r="AT789" s="496"/>
      <c r="AU789" s="496"/>
    </row>
    <row r="790" spans="1:47">
      <c r="A790" s="496">
        <v>16</v>
      </c>
      <c r="B790" s="496">
        <v>209</v>
      </c>
      <c r="C790" s="496">
        <v>2023</v>
      </c>
      <c r="D790" s="496">
        <v>5</v>
      </c>
      <c r="E790" s="496">
        <v>99</v>
      </c>
      <c r="F790" s="496">
        <v>99</v>
      </c>
      <c r="G790" s="496">
        <v>99</v>
      </c>
      <c r="H790" s="496">
        <v>99</v>
      </c>
      <c r="I790" s="496">
        <v>99</v>
      </c>
      <c r="J790" s="496">
        <v>999</v>
      </c>
      <c r="K790" s="496">
        <v>99</v>
      </c>
      <c r="L790" s="496">
        <v>3</v>
      </c>
      <c r="M790" s="496">
        <v>99</v>
      </c>
      <c r="N790" s="496">
        <v>99</v>
      </c>
      <c r="O790" s="496">
        <v>99</v>
      </c>
      <c r="P790" s="496">
        <v>99</v>
      </c>
      <c r="Q790" s="496">
        <v>13</v>
      </c>
      <c r="R790" s="496">
        <v>23</v>
      </c>
      <c r="S790" s="496">
        <v>3</v>
      </c>
      <c r="T790" s="496">
        <v>6.0869565217391308</v>
      </c>
      <c r="U790" s="496">
        <v>197.33478260869563</v>
      </c>
      <c r="V790" s="496">
        <v>0</v>
      </c>
      <c r="W790" s="496">
        <v>30.434782608695649</v>
      </c>
      <c r="X790" s="496">
        <v>0</v>
      </c>
      <c r="Y790" s="496">
        <v>47.442529156642301</v>
      </c>
      <c r="Z790" s="496">
        <v>0</v>
      </c>
      <c r="AA790" s="496">
        <v>1.1763260224755379</v>
      </c>
      <c r="AB790" s="496"/>
      <c r="AC790" s="496">
        <v>34.351578867810211</v>
      </c>
      <c r="AD790" s="496"/>
      <c r="AE790" s="496">
        <v>11.057692307692305</v>
      </c>
      <c r="AF790" s="496">
        <v>7.9524468662940446</v>
      </c>
      <c r="AG790" s="496">
        <v>679.13636363636351</v>
      </c>
      <c r="AH790" s="496">
        <v>4.3478260869565215</v>
      </c>
      <c r="AI790" s="496">
        <v>8.695652173913043</v>
      </c>
      <c r="AJ790" s="496">
        <v>177.04141668869613</v>
      </c>
      <c r="AK790" s="496">
        <v>29.855605837564799</v>
      </c>
      <c r="AL790" s="496">
        <v>10.493575415988788</v>
      </c>
      <c r="AM790" s="496"/>
      <c r="AN790" s="496">
        <v>99</v>
      </c>
      <c r="AO790" s="496">
        <v>99</v>
      </c>
      <c r="AP790" s="496">
        <v>99</v>
      </c>
      <c r="AQ790" s="496">
        <v>99</v>
      </c>
      <c r="AR790" s="496">
        <v>196.09090909090912</v>
      </c>
      <c r="AS790" s="496">
        <v>25.598356448192128</v>
      </c>
      <c r="AT790" s="496"/>
      <c r="AU790" s="496"/>
    </row>
    <row r="791" spans="1:47">
      <c r="A791" s="496">
        <v>16</v>
      </c>
      <c r="B791" s="496">
        <v>210</v>
      </c>
      <c r="C791" s="496">
        <v>2023</v>
      </c>
      <c r="D791" s="496">
        <v>6</v>
      </c>
      <c r="E791" s="496">
        <v>99</v>
      </c>
      <c r="F791" s="496">
        <v>99</v>
      </c>
      <c r="G791" s="496">
        <v>99</v>
      </c>
      <c r="H791" s="496">
        <v>99</v>
      </c>
      <c r="I791" s="496">
        <v>99</v>
      </c>
      <c r="J791" s="496">
        <v>999</v>
      </c>
      <c r="K791" s="496">
        <v>99</v>
      </c>
      <c r="L791" s="496">
        <v>3</v>
      </c>
      <c r="M791" s="496">
        <v>99</v>
      </c>
      <c r="N791" s="496">
        <v>99</v>
      </c>
      <c r="O791" s="496">
        <v>99</v>
      </c>
      <c r="P791" s="496">
        <v>99</v>
      </c>
      <c r="Q791" s="496">
        <v>10</v>
      </c>
      <c r="R791" s="496">
        <v>22</v>
      </c>
      <c r="S791" s="496">
        <v>3</v>
      </c>
      <c r="T791" s="496">
        <v>6.1818181818181808</v>
      </c>
      <c r="U791" s="496">
        <v>233.72272727272727</v>
      </c>
      <c r="V791" s="496">
        <v>0</v>
      </c>
      <c r="W791" s="496">
        <v>36.363636363636367</v>
      </c>
      <c r="X791" s="496">
        <v>0</v>
      </c>
      <c r="Y791" s="496">
        <v>34.050509698736974</v>
      </c>
      <c r="Z791" s="496">
        <v>0</v>
      </c>
      <c r="AA791" s="496">
        <v>0.93596637645336611</v>
      </c>
      <c r="AB791" s="496"/>
      <c r="AC791" s="496">
        <v>41.832996895114071</v>
      </c>
      <c r="AD791" s="496"/>
      <c r="AE791" s="496">
        <v>16.417910447761191</v>
      </c>
      <c r="AF791" s="496">
        <v>14.280516797013856</v>
      </c>
      <c r="AG791" s="496">
        <v>648.68181818181813</v>
      </c>
      <c r="AH791" s="496">
        <v>0</v>
      </c>
      <c r="AI791" s="496">
        <v>4.5454545454545459</v>
      </c>
      <c r="AJ791" s="496">
        <v>85.645881057694723</v>
      </c>
      <c r="AK791" s="496">
        <v>85.074211288138144</v>
      </c>
      <c r="AL791" s="496">
        <v>52.863214709138738</v>
      </c>
      <c r="AM791" s="496"/>
      <c r="AN791" s="496">
        <v>99</v>
      </c>
      <c r="AO791" s="496">
        <v>99</v>
      </c>
      <c r="AP791" s="496">
        <v>99</v>
      </c>
      <c r="AQ791" s="496">
        <v>99</v>
      </c>
      <c r="AR791" s="496">
        <v>208.45454545454544</v>
      </c>
      <c r="AS791" s="496">
        <v>25.63096254157508</v>
      </c>
      <c r="AT791" s="496"/>
      <c r="AU791" s="496"/>
    </row>
    <row r="792" spans="1:47">
      <c r="A792" s="496">
        <v>16</v>
      </c>
      <c r="B792" s="496">
        <v>211</v>
      </c>
      <c r="C792" s="496">
        <v>2023</v>
      </c>
      <c r="D792" s="496">
        <v>7</v>
      </c>
      <c r="E792" s="496">
        <v>99</v>
      </c>
      <c r="F792" s="496">
        <v>99</v>
      </c>
      <c r="G792" s="496">
        <v>99</v>
      </c>
      <c r="H792" s="496">
        <v>99</v>
      </c>
      <c r="I792" s="496">
        <v>99</v>
      </c>
      <c r="J792" s="496">
        <v>999</v>
      </c>
      <c r="K792" s="496">
        <v>99</v>
      </c>
      <c r="L792" s="496">
        <v>3</v>
      </c>
      <c r="M792" s="496">
        <v>99</v>
      </c>
      <c r="N792" s="496">
        <v>99</v>
      </c>
      <c r="O792" s="496">
        <v>99</v>
      </c>
      <c r="P792" s="496">
        <v>99</v>
      </c>
      <c r="Q792" s="496">
        <v>2</v>
      </c>
      <c r="R792" s="496">
        <v>5</v>
      </c>
      <c r="S792" s="496">
        <v>3</v>
      </c>
      <c r="T792" s="496">
        <v>6</v>
      </c>
      <c r="U792" s="496">
        <v>175.72</v>
      </c>
      <c r="V792" s="496">
        <v>0</v>
      </c>
      <c r="W792" s="496">
        <v>20</v>
      </c>
      <c r="X792" s="496">
        <v>0</v>
      </c>
      <c r="Y792" s="496">
        <v>28.313487951858001</v>
      </c>
      <c r="Z792" s="496">
        <v>0</v>
      </c>
      <c r="AA792" s="496">
        <v>0.63245553203367599</v>
      </c>
      <c r="AB792" s="496"/>
      <c r="AC792" s="496">
        <v>-48.137540448918301</v>
      </c>
      <c r="AD792" s="496"/>
      <c r="AE792" s="496">
        <v>6.9444444444444438</v>
      </c>
      <c r="AF792" s="496">
        <v>4.5555417288866753</v>
      </c>
      <c r="AG792" s="496">
        <v>539.79999999999995</v>
      </c>
      <c r="AH792" s="496">
        <v>0</v>
      </c>
      <c r="AI792" s="496">
        <v>0</v>
      </c>
      <c r="AJ792" s="496">
        <v>5.7061370470756572</v>
      </c>
      <c r="AK792" s="496">
        <v>93.515349797034276</v>
      </c>
      <c r="AL792" s="496">
        <v>-16.625666194542763</v>
      </c>
      <c r="AM792" s="496"/>
      <c r="AN792" s="496">
        <v>99</v>
      </c>
      <c r="AO792" s="496">
        <v>99</v>
      </c>
      <c r="AP792" s="496">
        <v>99</v>
      </c>
      <c r="AQ792" s="496">
        <v>99</v>
      </c>
      <c r="AR792" s="496">
        <v>191.4</v>
      </c>
      <c r="AS792" s="496">
        <v>24.962511796267925</v>
      </c>
      <c r="AT792" s="496"/>
      <c r="AU792" s="496"/>
    </row>
    <row r="793" spans="1:47">
      <c r="A793" s="496">
        <v>16</v>
      </c>
      <c r="B793" s="496">
        <v>212</v>
      </c>
      <c r="C793" s="496">
        <v>2023</v>
      </c>
      <c r="D793" s="496">
        <v>8</v>
      </c>
      <c r="E793" s="496">
        <v>99</v>
      </c>
      <c r="F793" s="496">
        <v>99</v>
      </c>
      <c r="G793" s="496">
        <v>99</v>
      </c>
      <c r="H793" s="496">
        <v>99</v>
      </c>
      <c r="I793" s="496">
        <v>99</v>
      </c>
      <c r="J793" s="496">
        <v>999</v>
      </c>
      <c r="K793" s="496">
        <v>99</v>
      </c>
      <c r="L793" s="496">
        <v>3</v>
      </c>
      <c r="M793" s="496">
        <v>99</v>
      </c>
      <c r="N793" s="496">
        <v>99</v>
      </c>
      <c r="O793" s="496">
        <v>99</v>
      </c>
      <c r="P793" s="496">
        <v>99</v>
      </c>
      <c r="Q793" s="496">
        <v>12</v>
      </c>
      <c r="R793" s="496">
        <v>38</v>
      </c>
      <c r="S793" s="496">
        <v>3</v>
      </c>
      <c r="T793" s="496">
        <v>5.7368421052631557</v>
      </c>
      <c r="U793" s="496">
        <v>231.20789473684221</v>
      </c>
      <c r="V793" s="496">
        <v>0</v>
      </c>
      <c r="W793" s="496">
        <v>15.789473684210527</v>
      </c>
      <c r="X793" s="496">
        <v>0</v>
      </c>
      <c r="Y793" s="496">
        <v>46.345342022114657</v>
      </c>
      <c r="Z793" s="496">
        <v>0</v>
      </c>
      <c r="AA793" s="496">
        <v>0.90856192113853473</v>
      </c>
      <c r="AB793" s="496"/>
      <c r="AC793" s="496">
        <v>60.132828296202</v>
      </c>
      <c r="AD793" s="496"/>
      <c r="AE793" s="496">
        <v>24.20382165605097</v>
      </c>
      <c r="AF793" s="496">
        <v>21.308449747768723</v>
      </c>
      <c r="AG793" s="496">
        <v>696.97297297297291</v>
      </c>
      <c r="AH793" s="496">
        <v>0</v>
      </c>
      <c r="AI793" s="496">
        <v>2.6315789473684221</v>
      </c>
      <c r="AJ793" s="496">
        <v>133.46737357901475</v>
      </c>
      <c r="AK793" s="496">
        <v>99.482511673716175</v>
      </c>
      <c r="AL793" s="496">
        <v>58.847023822311343</v>
      </c>
      <c r="AM793" s="496"/>
      <c r="AN793" s="496">
        <v>99</v>
      </c>
      <c r="AO793" s="496">
        <v>99</v>
      </c>
      <c r="AP793" s="496">
        <v>99</v>
      </c>
      <c r="AQ793" s="496">
        <v>99</v>
      </c>
      <c r="AR793" s="496">
        <v>206.48648648648648</v>
      </c>
      <c r="AS793" s="496">
        <v>26.041822737309698</v>
      </c>
      <c r="AT793" s="496"/>
      <c r="AU793" s="496"/>
    </row>
    <row r="794" spans="1:47">
      <c r="A794" s="496">
        <v>16</v>
      </c>
      <c r="B794" s="496">
        <v>213</v>
      </c>
      <c r="C794" s="496">
        <v>2023</v>
      </c>
      <c r="D794" s="496">
        <v>9</v>
      </c>
      <c r="E794" s="496">
        <v>99</v>
      </c>
      <c r="F794" s="496">
        <v>99</v>
      </c>
      <c r="G794" s="496">
        <v>99</v>
      </c>
      <c r="H794" s="496">
        <v>99</v>
      </c>
      <c r="I794" s="496">
        <v>99</v>
      </c>
      <c r="J794" s="496">
        <v>999</v>
      </c>
      <c r="K794" s="496">
        <v>99</v>
      </c>
      <c r="L794" s="496">
        <v>3</v>
      </c>
      <c r="M794" s="496">
        <v>99</v>
      </c>
      <c r="N794" s="496">
        <v>99</v>
      </c>
      <c r="O794" s="496">
        <v>99</v>
      </c>
      <c r="P794" s="496">
        <v>99</v>
      </c>
      <c r="Q794" s="496">
        <v>10</v>
      </c>
      <c r="R794" s="496">
        <v>29</v>
      </c>
      <c r="S794" s="496">
        <v>3</v>
      </c>
      <c r="T794" s="496">
        <v>5.137931034482758</v>
      </c>
      <c r="U794" s="496">
        <v>203.48620689655175</v>
      </c>
      <c r="V794" s="496">
        <v>0</v>
      </c>
      <c r="W794" s="496">
        <v>20.689655172413797</v>
      </c>
      <c r="X794" s="496">
        <v>0</v>
      </c>
      <c r="Y794" s="496">
        <v>50.849546325158386</v>
      </c>
      <c r="Z794" s="496">
        <v>0</v>
      </c>
      <c r="AA794" s="496">
        <v>1.4556462702900295</v>
      </c>
      <c r="AB794" s="496"/>
      <c r="AC794" s="496">
        <v>68.47524780779375</v>
      </c>
      <c r="AD794" s="496"/>
      <c r="AE794" s="496">
        <v>26.126126126126128</v>
      </c>
      <c r="AF794" s="496">
        <v>21.404916409432367</v>
      </c>
      <c r="AG794" s="496">
        <v>622</v>
      </c>
      <c r="AH794" s="496">
        <v>0</v>
      </c>
      <c r="AI794" s="496">
        <v>0</v>
      </c>
      <c r="AJ794" s="496">
        <v>104.62379237551316</v>
      </c>
      <c r="AK794" s="496">
        <v>58.413322492606618</v>
      </c>
      <c r="AL794" s="496">
        <v>35.548014151814129</v>
      </c>
      <c r="AM794" s="496"/>
      <c r="AN794" s="496">
        <v>99</v>
      </c>
      <c r="AO794" s="496">
        <v>99</v>
      </c>
      <c r="AP794" s="496">
        <v>99</v>
      </c>
      <c r="AQ794" s="496">
        <v>99</v>
      </c>
      <c r="AR794" s="496">
        <v>199.75862068965512</v>
      </c>
      <c r="AS794" s="496">
        <v>25.017355629020216</v>
      </c>
      <c r="AT794" s="496"/>
      <c r="AU794" s="496"/>
    </row>
    <row r="795" spans="1:47">
      <c r="A795" s="496">
        <v>16</v>
      </c>
      <c r="B795" s="496">
        <v>214</v>
      </c>
      <c r="C795" s="496">
        <v>2023</v>
      </c>
      <c r="D795" s="496">
        <v>10</v>
      </c>
      <c r="E795" s="496">
        <v>99</v>
      </c>
      <c r="F795" s="496">
        <v>99</v>
      </c>
      <c r="G795" s="496">
        <v>99</v>
      </c>
      <c r="H795" s="496">
        <v>99</v>
      </c>
      <c r="I795" s="496">
        <v>99</v>
      </c>
      <c r="J795" s="496">
        <v>999</v>
      </c>
      <c r="K795" s="496">
        <v>99</v>
      </c>
      <c r="L795" s="496">
        <v>3</v>
      </c>
      <c r="M795" s="496">
        <v>99</v>
      </c>
      <c r="N795" s="496">
        <v>99</v>
      </c>
      <c r="O795" s="496">
        <v>99</v>
      </c>
      <c r="P795" s="496">
        <v>99</v>
      </c>
      <c r="Q795" s="496">
        <v>25</v>
      </c>
      <c r="R795" s="496">
        <v>82</v>
      </c>
      <c r="S795" s="496">
        <v>3</v>
      </c>
      <c r="T795" s="496">
        <v>5.2073170731707323</v>
      </c>
      <c r="U795" s="496">
        <v>227.82560975609755</v>
      </c>
      <c r="V795" s="496">
        <v>0</v>
      </c>
      <c r="W795" s="496">
        <v>14.634146341463419</v>
      </c>
      <c r="X795" s="496">
        <v>0</v>
      </c>
      <c r="Y795" s="496">
        <v>47.540131470557995</v>
      </c>
      <c r="Z795" s="496">
        <v>0</v>
      </c>
      <c r="AA795" s="496">
        <v>1.3591407335559278</v>
      </c>
      <c r="AB795" s="496"/>
      <c r="AC795" s="496">
        <v>-4.2510667469770356</v>
      </c>
      <c r="AD795" s="496"/>
      <c r="AE795" s="496">
        <v>26.623376623376618</v>
      </c>
      <c r="AF795" s="496">
        <v>25.069680122277379</v>
      </c>
      <c r="AG795" s="496">
        <v>728.48780487804879</v>
      </c>
      <c r="AH795" s="496">
        <v>0</v>
      </c>
      <c r="AI795" s="496">
        <v>1.2195121951219512</v>
      </c>
      <c r="AJ795" s="496">
        <v>207.37401370132187</v>
      </c>
      <c r="AK795" s="496">
        <v>77.105842743034074</v>
      </c>
      <c r="AL795" s="496">
        <v>-34.252259709650211</v>
      </c>
      <c r="AM795" s="496"/>
      <c r="AN795" s="496">
        <v>99</v>
      </c>
      <c r="AO795" s="496">
        <v>99</v>
      </c>
      <c r="AP795" s="496">
        <v>99</v>
      </c>
      <c r="AQ795" s="496">
        <v>99</v>
      </c>
      <c r="AR795" s="496">
        <v>206.24390243902437</v>
      </c>
      <c r="AS795" s="496">
        <v>25.570700830998874</v>
      </c>
      <c r="AT795" s="496"/>
      <c r="AU795" s="496"/>
    </row>
    <row r="796" spans="1:47">
      <c r="A796" s="496">
        <v>16</v>
      </c>
      <c r="B796" s="496">
        <v>215</v>
      </c>
      <c r="C796" s="496">
        <v>2023</v>
      </c>
      <c r="D796" s="496">
        <v>11</v>
      </c>
      <c r="E796" s="496">
        <v>99</v>
      </c>
      <c r="F796" s="496">
        <v>99</v>
      </c>
      <c r="G796" s="496">
        <v>99</v>
      </c>
      <c r="H796" s="496">
        <v>99</v>
      </c>
      <c r="I796" s="496">
        <v>99</v>
      </c>
      <c r="J796" s="496">
        <v>999</v>
      </c>
      <c r="K796" s="496">
        <v>99</v>
      </c>
      <c r="L796" s="496">
        <v>3</v>
      </c>
      <c r="M796" s="496">
        <v>99</v>
      </c>
      <c r="N796" s="496">
        <v>99</v>
      </c>
      <c r="O796" s="496">
        <v>99</v>
      </c>
      <c r="P796" s="496">
        <v>99</v>
      </c>
      <c r="Q796" s="496">
        <v>23</v>
      </c>
      <c r="R796" s="496">
        <v>59</v>
      </c>
      <c r="S796" s="496">
        <v>3</v>
      </c>
      <c r="T796" s="496">
        <v>5.813559322033897</v>
      </c>
      <c r="U796" s="496">
        <v>216.63220338983055</v>
      </c>
      <c r="V796" s="496">
        <v>0</v>
      </c>
      <c r="W796" s="496">
        <v>25.423728813559318</v>
      </c>
      <c r="X796" s="496">
        <v>0</v>
      </c>
      <c r="Y796" s="496">
        <v>41.718789981469577</v>
      </c>
      <c r="Z796" s="496">
        <v>0</v>
      </c>
      <c r="AA796" s="496">
        <v>1.4317770903012159</v>
      </c>
      <c r="AB796" s="496"/>
      <c r="AC796" s="496">
        <v>39.159490318922067</v>
      </c>
      <c r="AD796" s="496"/>
      <c r="AE796" s="496">
        <v>24.380165289256205</v>
      </c>
      <c r="AF796" s="496">
        <v>21.495193504335596</v>
      </c>
      <c r="AG796" s="496">
        <v>663.55932203389841</v>
      </c>
      <c r="AH796" s="496">
        <v>0</v>
      </c>
      <c r="AI796" s="496">
        <v>3.3898305084745752</v>
      </c>
      <c r="AJ796" s="496">
        <v>134.43002983550321</v>
      </c>
      <c r="AK796" s="496">
        <v>61.152718289254928</v>
      </c>
      <c r="AL796" s="496">
        <v>54.237197957626805</v>
      </c>
      <c r="AM796" s="496"/>
      <c r="AN796" s="496">
        <v>99</v>
      </c>
      <c r="AO796" s="496">
        <v>99</v>
      </c>
      <c r="AP796" s="496">
        <v>99</v>
      </c>
      <c r="AQ796" s="496">
        <v>99</v>
      </c>
      <c r="AR796" s="496">
        <v>203.32203389830511</v>
      </c>
      <c r="AS796" s="496">
        <v>25.419539186266753</v>
      </c>
      <c r="AT796" s="496"/>
      <c r="AU796" s="496"/>
    </row>
    <row r="797" spans="1:47">
      <c r="A797" s="496">
        <v>16</v>
      </c>
      <c r="B797" s="496">
        <v>216</v>
      </c>
      <c r="C797" s="496">
        <v>2023</v>
      </c>
      <c r="D797" s="496">
        <v>12</v>
      </c>
      <c r="E797" s="496">
        <v>99</v>
      </c>
      <c r="F797" s="496">
        <v>99</v>
      </c>
      <c r="G797" s="496">
        <v>99</v>
      </c>
      <c r="H797" s="496">
        <v>99</v>
      </c>
      <c r="I797" s="496">
        <v>99</v>
      </c>
      <c r="J797" s="496">
        <v>999</v>
      </c>
      <c r="K797" s="496">
        <v>99</v>
      </c>
      <c r="L797" s="496">
        <v>3</v>
      </c>
      <c r="M797" s="496">
        <v>99</v>
      </c>
      <c r="N797" s="496">
        <v>99</v>
      </c>
      <c r="O797" s="496">
        <v>99</v>
      </c>
      <c r="P797" s="496">
        <v>99</v>
      </c>
      <c r="Q797" s="496">
        <v>7</v>
      </c>
      <c r="R797" s="496">
        <v>20</v>
      </c>
      <c r="S797" s="496">
        <v>3</v>
      </c>
      <c r="T797" s="496">
        <v>5.9</v>
      </c>
      <c r="U797" s="496">
        <v>185.45999999999995</v>
      </c>
      <c r="V797" s="496">
        <v>0</v>
      </c>
      <c r="W797" s="496">
        <v>40</v>
      </c>
      <c r="X797" s="496">
        <v>0</v>
      </c>
      <c r="Y797" s="496">
        <v>50.308502263534017</v>
      </c>
      <c r="Z797" s="496">
        <v>0</v>
      </c>
      <c r="AA797" s="496">
        <v>1.0908712114635704</v>
      </c>
      <c r="AB797" s="496"/>
      <c r="AC797" s="496">
        <v>42.394240083188365</v>
      </c>
      <c r="AD797" s="496"/>
      <c r="AE797" s="496">
        <v>23.809523809523821</v>
      </c>
      <c r="AF797" s="496">
        <v>18.812001704095913</v>
      </c>
      <c r="AG797" s="496">
        <v>586.85</v>
      </c>
      <c r="AH797" s="496">
        <v>0</v>
      </c>
      <c r="AI797" s="496">
        <v>0</v>
      </c>
      <c r="AJ797" s="496">
        <v>145.78109445329301</v>
      </c>
      <c r="AK797" s="496">
        <v>55.410665349344541</v>
      </c>
      <c r="AL797" s="496">
        <v>31.840224942127193</v>
      </c>
      <c r="AM797" s="496"/>
      <c r="AN797" s="496">
        <v>99</v>
      </c>
      <c r="AO797" s="496">
        <v>99</v>
      </c>
      <c r="AP797" s="496">
        <v>99</v>
      </c>
      <c r="AQ797" s="496">
        <v>99</v>
      </c>
      <c r="AR797" s="496">
        <v>193.75</v>
      </c>
      <c r="AS797" s="496">
        <v>24.830973444964801</v>
      </c>
      <c r="AT797" s="496"/>
      <c r="AU797" s="496"/>
    </row>
    <row r="798" spans="1:47">
      <c r="A798" s="496">
        <v>16</v>
      </c>
      <c r="B798" s="496">
        <v>217</v>
      </c>
      <c r="C798" s="496">
        <v>2023</v>
      </c>
      <c r="D798" s="496">
        <v>1</v>
      </c>
      <c r="E798" s="496">
        <v>99</v>
      </c>
      <c r="F798" s="496">
        <v>99</v>
      </c>
      <c r="G798" s="496">
        <v>99</v>
      </c>
      <c r="H798" s="496">
        <v>99</v>
      </c>
      <c r="I798" s="496">
        <v>99</v>
      </c>
      <c r="J798" s="496">
        <v>999</v>
      </c>
      <c r="K798" s="496">
        <v>99</v>
      </c>
      <c r="L798" s="496">
        <v>4</v>
      </c>
      <c r="M798" s="496">
        <v>99</v>
      </c>
      <c r="N798" s="496">
        <v>99</v>
      </c>
      <c r="O798" s="496">
        <v>99</v>
      </c>
      <c r="P798" s="496">
        <v>99</v>
      </c>
      <c r="Q798" s="496">
        <v>20</v>
      </c>
      <c r="R798" s="496">
        <v>42</v>
      </c>
      <c r="S798" s="496">
        <v>4</v>
      </c>
      <c r="T798" s="496">
        <v>6.6904761904761916</v>
      </c>
      <c r="U798" s="496">
        <v>260.88571428571407</v>
      </c>
      <c r="V798" s="496">
        <v>0</v>
      </c>
      <c r="W798" s="496">
        <v>61.904761904761877</v>
      </c>
      <c r="X798" s="496">
        <v>0</v>
      </c>
      <c r="Y798" s="496">
        <v>34.63180874385273</v>
      </c>
      <c r="Z798" s="496">
        <v>0</v>
      </c>
      <c r="AA798" s="496">
        <v>1.5351143161728442</v>
      </c>
      <c r="AB798" s="496"/>
      <c r="AC798" s="496">
        <v>54.387823654896486</v>
      </c>
      <c r="AD798" s="496"/>
      <c r="AE798" s="496">
        <v>35</v>
      </c>
      <c r="AF798" s="496">
        <v>34.441116101878713</v>
      </c>
      <c r="AG798" s="496">
        <v>683.6</v>
      </c>
      <c r="AH798" s="496">
        <v>0</v>
      </c>
      <c r="AI798" s="496">
        <v>2.3809523809523818</v>
      </c>
      <c r="AJ798" s="496">
        <v>152.59239823791995</v>
      </c>
      <c r="AK798" s="496">
        <v>56.845053733459935</v>
      </c>
      <c r="AL798" s="496">
        <v>31.853363260539201</v>
      </c>
      <c r="AM798" s="496"/>
      <c r="AN798" s="496">
        <v>99</v>
      </c>
      <c r="AO798" s="496">
        <v>99</v>
      </c>
      <c r="AP798" s="496">
        <v>99</v>
      </c>
      <c r="AQ798" s="496">
        <v>99</v>
      </c>
      <c r="AR798" s="496">
        <v>207.57499999999999</v>
      </c>
      <c r="AS798" s="496">
        <v>28.924251172168045</v>
      </c>
      <c r="AT798" s="496"/>
      <c r="AU798" s="496"/>
    </row>
    <row r="799" spans="1:47">
      <c r="A799" s="496">
        <v>16</v>
      </c>
      <c r="B799" s="496">
        <v>218</v>
      </c>
      <c r="C799" s="496">
        <v>2023</v>
      </c>
      <c r="D799" s="496">
        <v>2</v>
      </c>
      <c r="E799" s="496">
        <v>99</v>
      </c>
      <c r="F799" s="496">
        <v>99</v>
      </c>
      <c r="G799" s="496">
        <v>99</v>
      </c>
      <c r="H799" s="496">
        <v>99</v>
      </c>
      <c r="I799" s="496">
        <v>99</v>
      </c>
      <c r="J799" s="496">
        <v>999</v>
      </c>
      <c r="K799" s="496">
        <v>99</v>
      </c>
      <c r="L799" s="496">
        <v>4</v>
      </c>
      <c r="M799" s="496">
        <v>99</v>
      </c>
      <c r="N799" s="496">
        <v>99</v>
      </c>
      <c r="O799" s="496">
        <v>99</v>
      </c>
      <c r="P799" s="496">
        <v>99</v>
      </c>
      <c r="Q799" s="496">
        <v>9</v>
      </c>
      <c r="R799" s="496">
        <v>27</v>
      </c>
      <c r="S799" s="496">
        <v>4</v>
      </c>
      <c r="T799" s="496">
        <v>7.6296296296296289</v>
      </c>
      <c r="U799" s="496">
        <v>239.36666666666659</v>
      </c>
      <c r="V799" s="496">
        <v>0</v>
      </c>
      <c r="W799" s="496">
        <v>77.777777777777771</v>
      </c>
      <c r="X799" s="496">
        <v>0</v>
      </c>
      <c r="Y799" s="496">
        <v>47.698171406832721</v>
      </c>
      <c r="Z799" s="496">
        <v>0</v>
      </c>
      <c r="AA799" s="496">
        <v>1.2216609261089368</v>
      </c>
      <c r="AB799" s="496"/>
      <c r="AC799" s="496">
        <v>35.191047974469143</v>
      </c>
      <c r="AD799" s="496"/>
      <c r="AE799" s="496">
        <v>57.446808510638292</v>
      </c>
      <c r="AF799" s="496">
        <v>57.15991403327228</v>
      </c>
      <c r="AG799" s="496">
        <v>602.37037037037032</v>
      </c>
      <c r="AH799" s="496">
        <v>0</v>
      </c>
      <c r="AI799" s="496">
        <v>7.4074074074074083</v>
      </c>
      <c r="AJ799" s="496">
        <v>109.20865117954482</v>
      </c>
      <c r="AK799" s="496">
        <v>57.921905141673165</v>
      </c>
      <c r="AL799" s="496">
        <v>14.677120568267801</v>
      </c>
      <c r="AM799" s="496"/>
      <c r="AN799" s="496">
        <v>99</v>
      </c>
      <c r="AO799" s="496">
        <v>99</v>
      </c>
      <c r="AP799" s="496">
        <v>99</v>
      </c>
      <c r="AQ799" s="496">
        <v>99</v>
      </c>
      <c r="AR799" s="496">
        <v>201.25925925925927</v>
      </c>
      <c r="AS799" s="496">
        <v>28.964755094659957</v>
      </c>
      <c r="AT799" s="496"/>
      <c r="AU799" s="496"/>
    </row>
    <row r="800" spans="1:47">
      <c r="A800" s="496">
        <v>16</v>
      </c>
      <c r="B800" s="496">
        <v>219</v>
      </c>
      <c r="C800" s="496">
        <v>2023</v>
      </c>
      <c r="D800" s="496">
        <v>3</v>
      </c>
      <c r="E800" s="496">
        <v>99</v>
      </c>
      <c r="F800" s="496">
        <v>99</v>
      </c>
      <c r="G800" s="496">
        <v>99</v>
      </c>
      <c r="H800" s="496">
        <v>99</v>
      </c>
      <c r="I800" s="496">
        <v>99</v>
      </c>
      <c r="J800" s="496">
        <v>999</v>
      </c>
      <c r="K800" s="496">
        <v>99</v>
      </c>
      <c r="L800" s="496">
        <v>4</v>
      </c>
      <c r="M800" s="496">
        <v>99</v>
      </c>
      <c r="N800" s="496">
        <v>99</v>
      </c>
      <c r="O800" s="496">
        <v>99</v>
      </c>
      <c r="P800" s="496">
        <v>99</v>
      </c>
      <c r="Q800" s="496">
        <v>22</v>
      </c>
      <c r="R800" s="496">
        <v>51</v>
      </c>
      <c r="S800" s="496">
        <v>4</v>
      </c>
      <c r="T800" s="496">
        <v>7.607843137254906</v>
      </c>
      <c r="U800" s="496">
        <v>229.08039215686273</v>
      </c>
      <c r="V800" s="496">
        <v>0</v>
      </c>
      <c r="W800" s="496">
        <v>74.509803921568619</v>
      </c>
      <c r="X800" s="496">
        <v>0</v>
      </c>
      <c r="Y800" s="496">
        <v>55.195236437000787</v>
      </c>
      <c r="Z800" s="496">
        <v>0</v>
      </c>
      <c r="AA800" s="496">
        <v>1.5602718638492379</v>
      </c>
      <c r="AB800" s="496"/>
      <c r="AC800" s="496">
        <v>58.293500522867888</v>
      </c>
      <c r="AD800" s="496"/>
      <c r="AE800" s="496">
        <v>35.915492957746473</v>
      </c>
      <c r="AF800" s="496">
        <v>34.633627206270347</v>
      </c>
      <c r="AG800" s="496">
        <v>616.64705882352939</v>
      </c>
      <c r="AH800" s="496">
        <v>0</v>
      </c>
      <c r="AI800" s="496">
        <v>13.725490196078436</v>
      </c>
      <c r="AJ800" s="496">
        <v>130.49180329294111</v>
      </c>
      <c r="AK800" s="496">
        <v>21.093402495176527</v>
      </c>
      <c r="AL800" s="496">
        <v>38.251557416677187</v>
      </c>
      <c r="AM800" s="496"/>
      <c r="AN800" s="496">
        <v>99</v>
      </c>
      <c r="AO800" s="496">
        <v>99</v>
      </c>
      <c r="AP800" s="496">
        <v>99</v>
      </c>
      <c r="AQ800" s="496">
        <v>99</v>
      </c>
      <c r="AR800" s="496">
        <v>198.82352941176472</v>
      </c>
      <c r="AS800" s="496">
        <v>28.464173943992847</v>
      </c>
      <c r="AT800" s="496"/>
      <c r="AU800" s="496"/>
    </row>
    <row r="801" spans="1:47">
      <c r="A801" s="496">
        <v>16</v>
      </c>
      <c r="B801" s="496">
        <v>220</v>
      </c>
      <c r="C801" s="496">
        <v>2023</v>
      </c>
      <c r="D801" s="496">
        <v>4</v>
      </c>
      <c r="E801" s="496">
        <v>99</v>
      </c>
      <c r="F801" s="496">
        <v>99</v>
      </c>
      <c r="G801" s="496">
        <v>99</v>
      </c>
      <c r="H801" s="496">
        <v>99</v>
      </c>
      <c r="I801" s="496">
        <v>99</v>
      </c>
      <c r="J801" s="496">
        <v>999</v>
      </c>
      <c r="K801" s="496">
        <v>99</v>
      </c>
      <c r="L801" s="496">
        <v>4</v>
      </c>
      <c r="M801" s="496">
        <v>99</v>
      </c>
      <c r="N801" s="496">
        <v>99</v>
      </c>
      <c r="O801" s="496">
        <v>99</v>
      </c>
      <c r="P801" s="496">
        <v>99</v>
      </c>
      <c r="Q801" s="496">
        <v>13</v>
      </c>
      <c r="R801" s="496">
        <v>31</v>
      </c>
      <c r="S801" s="496">
        <v>4</v>
      </c>
      <c r="T801" s="496">
        <v>7.3870967741935489</v>
      </c>
      <c r="U801" s="496">
        <v>237.34193548387103</v>
      </c>
      <c r="V801" s="496">
        <v>0</v>
      </c>
      <c r="W801" s="496">
        <v>77.419354838709694</v>
      </c>
      <c r="X801" s="496">
        <v>0</v>
      </c>
      <c r="Y801" s="496">
        <v>51.47782343816899</v>
      </c>
      <c r="Z801" s="496">
        <v>0</v>
      </c>
      <c r="AA801" s="496">
        <v>1.2617811106843853</v>
      </c>
      <c r="AB801" s="496"/>
      <c r="AC801" s="496">
        <v>63.638177697291859</v>
      </c>
      <c r="AD801" s="496"/>
      <c r="AE801" s="496">
        <v>34.444444444444443</v>
      </c>
      <c r="AF801" s="496">
        <v>32.460954733962758</v>
      </c>
      <c r="AG801" s="496">
        <v>617.34482758620686</v>
      </c>
      <c r="AH801" s="496">
        <v>0</v>
      </c>
      <c r="AI801" s="496">
        <v>3.2258064516129026</v>
      </c>
      <c r="AJ801" s="496">
        <v>96.023084818567028</v>
      </c>
      <c r="AK801" s="496">
        <v>93.153204605289673</v>
      </c>
      <c r="AL801" s="496">
        <v>82.64374565129107</v>
      </c>
      <c r="AM801" s="496"/>
      <c r="AN801" s="496">
        <v>99</v>
      </c>
      <c r="AO801" s="496">
        <v>99</v>
      </c>
      <c r="AP801" s="496">
        <v>99</v>
      </c>
      <c r="AQ801" s="496">
        <v>99</v>
      </c>
      <c r="AR801" s="496">
        <v>203</v>
      </c>
      <c r="AS801" s="496">
        <v>28.235265669459341</v>
      </c>
      <c r="AT801" s="496"/>
      <c r="AU801" s="496"/>
    </row>
    <row r="802" spans="1:47">
      <c r="A802" s="496">
        <v>16</v>
      </c>
      <c r="B802" s="496">
        <v>221</v>
      </c>
      <c r="C802" s="496">
        <v>2023</v>
      </c>
      <c r="D802" s="496">
        <v>5</v>
      </c>
      <c r="E802" s="496">
        <v>99</v>
      </c>
      <c r="F802" s="496">
        <v>99</v>
      </c>
      <c r="G802" s="496">
        <v>99</v>
      </c>
      <c r="H802" s="496">
        <v>99</v>
      </c>
      <c r="I802" s="496">
        <v>99</v>
      </c>
      <c r="J802" s="496">
        <v>999</v>
      </c>
      <c r="K802" s="496">
        <v>99</v>
      </c>
      <c r="L802" s="496">
        <v>4</v>
      </c>
      <c r="M802" s="496">
        <v>99</v>
      </c>
      <c r="N802" s="496">
        <v>99</v>
      </c>
      <c r="O802" s="496">
        <v>99</v>
      </c>
      <c r="P802" s="496">
        <v>99</v>
      </c>
      <c r="Q802" s="496">
        <v>27</v>
      </c>
      <c r="R802" s="496">
        <v>82</v>
      </c>
      <c r="S802" s="496">
        <v>4</v>
      </c>
      <c r="T802" s="496">
        <v>7.6463414634146387</v>
      </c>
      <c r="U802" s="496">
        <v>267.89756097560996</v>
      </c>
      <c r="V802" s="496">
        <v>0</v>
      </c>
      <c r="W802" s="496">
        <v>82.926829268292678</v>
      </c>
      <c r="X802" s="496">
        <v>3.6585365853658542</v>
      </c>
      <c r="Y802" s="496">
        <v>40.576558099743345</v>
      </c>
      <c r="Z802" s="496">
        <v>0</v>
      </c>
      <c r="AA802" s="496">
        <v>1.3007685459881029</v>
      </c>
      <c r="AB802" s="496"/>
      <c r="AC802" s="496">
        <v>9.9544235368210536</v>
      </c>
      <c r="AD802" s="496"/>
      <c r="AE802" s="496">
        <v>39.423076923076913</v>
      </c>
      <c r="AF802" s="496">
        <v>38.490354458325321</v>
      </c>
      <c r="AG802" s="496">
        <v>665.85185185185173</v>
      </c>
      <c r="AH802" s="496">
        <v>0</v>
      </c>
      <c r="AI802" s="496">
        <v>1.2195121951219512</v>
      </c>
      <c r="AJ802" s="496">
        <v>115.34608269406883</v>
      </c>
      <c r="AK802" s="496">
        <v>46.222658426953039</v>
      </c>
      <c r="AL802" s="496">
        <v>34.593737693075468</v>
      </c>
      <c r="AM802" s="496"/>
      <c r="AN802" s="496">
        <v>99</v>
      </c>
      <c r="AO802" s="496">
        <v>99</v>
      </c>
      <c r="AP802" s="496">
        <v>99</v>
      </c>
      <c r="AQ802" s="496">
        <v>99</v>
      </c>
      <c r="AR802" s="496">
        <v>210.0864197530864</v>
      </c>
      <c r="AS802" s="496">
        <v>28.894495552989003</v>
      </c>
      <c r="AT802" s="496"/>
      <c r="AU802" s="496"/>
    </row>
    <row r="803" spans="1:47">
      <c r="A803" s="496">
        <v>16</v>
      </c>
      <c r="B803" s="496">
        <v>222</v>
      </c>
      <c r="C803" s="496">
        <v>2023</v>
      </c>
      <c r="D803" s="496">
        <v>6</v>
      </c>
      <c r="E803" s="496">
        <v>99</v>
      </c>
      <c r="F803" s="496">
        <v>99</v>
      </c>
      <c r="G803" s="496">
        <v>99</v>
      </c>
      <c r="H803" s="496">
        <v>99</v>
      </c>
      <c r="I803" s="496">
        <v>99</v>
      </c>
      <c r="J803" s="496">
        <v>999</v>
      </c>
      <c r="K803" s="496">
        <v>99</v>
      </c>
      <c r="L803" s="496">
        <v>4</v>
      </c>
      <c r="M803" s="496">
        <v>99</v>
      </c>
      <c r="N803" s="496">
        <v>99</v>
      </c>
      <c r="O803" s="496">
        <v>99</v>
      </c>
      <c r="P803" s="496">
        <v>99</v>
      </c>
      <c r="Q803" s="496">
        <v>14</v>
      </c>
      <c r="R803" s="496">
        <v>48</v>
      </c>
      <c r="S803" s="496">
        <v>4</v>
      </c>
      <c r="T803" s="496">
        <v>7.1458333333333313</v>
      </c>
      <c r="U803" s="496">
        <v>262.95833333333343</v>
      </c>
      <c r="V803" s="496">
        <v>0</v>
      </c>
      <c r="W803" s="496">
        <v>79.166666666666686</v>
      </c>
      <c r="X803" s="496">
        <v>0</v>
      </c>
      <c r="Y803" s="496">
        <v>33.587856395164877</v>
      </c>
      <c r="Z803" s="496">
        <v>0</v>
      </c>
      <c r="AA803" s="496">
        <v>0.97872330387886564</v>
      </c>
      <c r="AB803" s="496"/>
      <c r="AC803" s="496">
        <v>34.488033585028042</v>
      </c>
      <c r="AD803" s="496"/>
      <c r="AE803" s="496">
        <v>35.820895522388057</v>
      </c>
      <c r="AF803" s="496">
        <v>35.054879132598643</v>
      </c>
      <c r="AG803" s="496">
        <v>680.02083333333348</v>
      </c>
      <c r="AH803" s="496">
        <v>0</v>
      </c>
      <c r="AI803" s="496">
        <v>10.416666666666664</v>
      </c>
      <c r="AJ803" s="496">
        <v>90.371338004031102</v>
      </c>
      <c r="AK803" s="496">
        <v>23.817409955361072</v>
      </c>
      <c r="AL803" s="496">
        <v>18.345276790189153</v>
      </c>
      <c r="AM803" s="496"/>
      <c r="AN803" s="496">
        <v>99</v>
      </c>
      <c r="AO803" s="496">
        <v>99</v>
      </c>
      <c r="AP803" s="496">
        <v>99</v>
      </c>
      <c r="AQ803" s="496">
        <v>99</v>
      </c>
      <c r="AR803" s="496">
        <v>209.27083333333337</v>
      </c>
      <c r="AS803" s="496">
        <v>28.592749979936368</v>
      </c>
      <c r="AT803" s="496"/>
      <c r="AU803" s="496"/>
    </row>
    <row r="804" spans="1:47">
      <c r="A804" s="496">
        <v>16</v>
      </c>
      <c r="B804" s="496">
        <v>223</v>
      </c>
      <c r="C804" s="496">
        <v>2023</v>
      </c>
      <c r="D804" s="496">
        <v>7</v>
      </c>
      <c r="E804" s="496">
        <v>99</v>
      </c>
      <c r="F804" s="496">
        <v>99</v>
      </c>
      <c r="G804" s="496">
        <v>99</v>
      </c>
      <c r="H804" s="496">
        <v>99</v>
      </c>
      <c r="I804" s="496">
        <v>99</v>
      </c>
      <c r="J804" s="496">
        <v>999</v>
      </c>
      <c r="K804" s="496">
        <v>99</v>
      </c>
      <c r="L804" s="496">
        <v>4</v>
      </c>
      <c r="M804" s="496">
        <v>99</v>
      </c>
      <c r="N804" s="496">
        <v>99</v>
      </c>
      <c r="O804" s="496">
        <v>99</v>
      </c>
      <c r="P804" s="496">
        <v>99</v>
      </c>
      <c r="Q804" s="496">
        <v>11</v>
      </c>
      <c r="R804" s="496">
        <v>33</v>
      </c>
      <c r="S804" s="496">
        <v>4</v>
      </c>
      <c r="T804" s="496">
        <v>7.1515151515151505</v>
      </c>
      <c r="U804" s="496">
        <v>255.36969696969695</v>
      </c>
      <c r="V804" s="496">
        <v>0</v>
      </c>
      <c r="W804" s="496">
        <v>84.848484848484858</v>
      </c>
      <c r="X804" s="496">
        <v>0</v>
      </c>
      <c r="Y804" s="496">
        <v>49.363128706208883</v>
      </c>
      <c r="Z804" s="496">
        <v>0</v>
      </c>
      <c r="AA804" s="496">
        <v>1.2820724728064379</v>
      </c>
      <c r="AB804" s="496"/>
      <c r="AC804" s="496">
        <v>45.097580988362807</v>
      </c>
      <c r="AD804" s="496"/>
      <c r="AE804" s="496">
        <v>45.833333333333343</v>
      </c>
      <c r="AF804" s="496">
        <v>43.695038991206246</v>
      </c>
      <c r="AG804" s="496">
        <v>595.4545454545455</v>
      </c>
      <c r="AH804" s="496">
        <v>0</v>
      </c>
      <c r="AI804" s="496">
        <v>3.0303030303030303</v>
      </c>
      <c r="AJ804" s="496">
        <v>114.61664454437457</v>
      </c>
      <c r="AK804" s="496">
        <v>68.470150155603648</v>
      </c>
      <c r="AL804" s="496">
        <v>68.499873049500351</v>
      </c>
      <c r="AM804" s="496"/>
      <c r="AN804" s="496">
        <v>99</v>
      </c>
      <c r="AO804" s="496">
        <v>99</v>
      </c>
      <c r="AP804" s="496">
        <v>99</v>
      </c>
      <c r="AQ804" s="496">
        <v>99</v>
      </c>
      <c r="AR804" s="496">
        <v>206.33333333333337</v>
      </c>
      <c r="AS804" s="496">
        <v>28.663829119874528</v>
      </c>
      <c r="AT804" s="496"/>
      <c r="AU804" s="496"/>
    </row>
    <row r="805" spans="1:47">
      <c r="A805" s="496">
        <v>16</v>
      </c>
      <c r="B805" s="496">
        <v>224</v>
      </c>
      <c r="C805" s="496">
        <v>2023</v>
      </c>
      <c r="D805" s="496">
        <v>8</v>
      </c>
      <c r="E805" s="496">
        <v>99</v>
      </c>
      <c r="F805" s="496">
        <v>99</v>
      </c>
      <c r="G805" s="496">
        <v>99</v>
      </c>
      <c r="H805" s="496">
        <v>99</v>
      </c>
      <c r="I805" s="496">
        <v>99</v>
      </c>
      <c r="J805" s="496">
        <v>999</v>
      </c>
      <c r="K805" s="496">
        <v>99</v>
      </c>
      <c r="L805" s="496">
        <v>4</v>
      </c>
      <c r="M805" s="496">
        <v>99</v>
      </c>
      <c r="N805" s="496">
        <v>99</v>
      </c>
      <c r="O805" s="496">
        <v>99</v>
      </c>
      <c r="P805" s="496">
        <v>99</v>
      </c>
      <c r="Q805" s="496">
        <v>16</v>
      </c>
      <c r="R805" s="496">
        <v>60</v>
      </c>
      <c r="S805" s="496">
        <v>4</v>
      </c>
      <c r="T805" s="496">
        <v>6.6833333333333353</v>
      </c>
      <c r="U805" s="496">
        <v>253.63833333333341</v>
      </c>
      <c r="V805" s="496">
        <v>0</v>
      </c>
      <c r="W805" s="496">
        <v>61.66666666666665</v>
      </c>
      <c r="X805" s="496">
        <v>0</v>
      </c>
      <c r="Y805" s="496">
        <v>58.157034804245519</v>
      </c>
      <c r="Z805" s="496">
        <v>0</v>
      </c>
      <c r="AA805" s="496">
        <v>1.3843369853070044</v>
      </c>
      <c r="AB805" s="496"/>
      <c r="AC805" s="496">
        <v>74.758335159398811</v>
      </c>
      <c r="AD805" s="496"/>
      <c r="AE805" s="496">
        <v>38.216560509554149</v>
      </c>
      <c r="AF805" s="496">
        <v>36.908954210322094</v>
      </c>
      <c r="AG805" s="496">
        <v>652.89655172413779</v>
      </c>
      <c r="AH805" s="496">
        <v>0</v>
      </c>
      <c r="AI805" s="496">
        <v>1.6666666666666672</v>
      </c>
      <c r="AJ805" s="496">
        <v>140.83258459838464</v>
      </c>
      <c r="AK805" s="496">
        <v>77.266603495139051</v>
      </c>
      <c r="AL805" s="496">
        <v>89.324653646839437</v>
      </c>
      <c r="AM805" s="496"/>
      <c r="AN805" s="496">
        <v>99</v>
      </c>
      <c r="AO805" s="496">
        <v>99</v>
      </c>
      <c r="AP805" s="496">
        <v>99</v>
      </c>
      <c r="AQ805" s="496">
        <v>99</v>
      </c>
      <c r="AR805" s="496">
        <v>206.5</v>
      </c>
      <c r="AS805" s="496">
        <v>28.193071290026754</v>
      </c>
      <c r="AT805" s="496"/>
      <c r="AU805" s="496"/>
    </row>
    <row r="806" spans="1:47">
      <c r="A806" s="496">
        <v>16</v>
      </c>
      <c r="B806" s="496">
        <v>225</v>
      </c>
      <c r="C806" s="496">
        <v>2023</v>
      </c>
      <c r="D806" s="496">
        <v>9</v>
      </c>
      <c r="E806" s="496">
        <v>99</v>
      </c>
      <c r="F806" s="496">
        <v>99</v>
      </c>
      <c r="G806" s="496">
        <v>99</v>
      </c>
      <c r="H806" s="496">
        <v>99</v>
      </c>
      <c r="I806" s="496">
        <v>99</v>
      </c>
      <c r="J806" s="496">
        <v>999</v>
      </c>
      <c r="K806" s="496">
        <v>99</v>
      </c>
      <c r="L806" s="496">
        <v>4</v>
      </c>
      <c r="M806" s="496">
        <v>99</v>
      </c>
      <c r="N806" s="496">
        <v>99</v>
      </c>
      <c r="O806" s="496">
        <v>99</v>
      </c>
      <c r="P806" s="496">
        <v>99</v>
      </c>
      <c r="Q806" s="496">
        <v>17</v>
      </c>
      <c r="R806" s="496">
        <v>40</v>
      </c>
      <c r="S806" s="496">
        <v>4</v>
      </c>
      <c r="T806" s="496">
        <v>7.1749999999999998</v>
      </c>
      <c r="U806" s="496">
        <v>277.92250000000001</v>
      </c>
      <c r="V806" s="496">
        <v>0</v>
      </c>
      <c r="W806" s="496">
        <v>80</v>
      </c>
      <c r="X806" s="496">
        <v>0</v>
      </c>
      <c r="Y806" s="496">
        <v>38.525196219487427</v>
      </c>
      <c r="Z806" s="496">
        <v>0</v>
      </c>
      <c r="AA806" s="496">
        <v>1.0219466717984858</v>
      </c>
      <c r="AB806" s="496"/>
      <c r="AC806" s="496">
        <v>39.759425328372807</v>
      </c>
      <c r="AD806" s="496"/>
      <c r="AE806" s="496">
        <v>36.036036036036023</v>
      </c>
      <c r="AF806" s="496">
        <v>40.324060807649182</v>
      </c>
      <c r="AG806" s="496">
        <v>695.6</v>
      </c>
      <c r="AH806" s="496">
        <v>0</v>
      </c>
      <c r="AI806" s="496">
        <v>5</v>
      </c>
      <c r="AJ806" s="496">
        <v>107.9615209229656</v>
      </c>
      <c r="AK806" s="496">
        <v>68.045239796430977</v>
      </c>
      <c r="AL806" s="496">
        <v>38.221380870062475</v>
      </c>
      <c r="AM806" s="496"/>
      <c r="AN806" s="496">
        <v>99</v>
      </c>
      <c r="AO806" s="496">
        <v>99</v>
      </c>
      <c r="AP806" s="496">
        <v>99</v>
      </c>
      <c r="AQ806" s="496">
        <v>99</v>
      </c>
      <c r="AR806" s="496">
        <v>213.17500000000001</v>
      </c>
      <c r="AS806" s="496">
        <v>28.523392551640431</v>
      </c>
      <c r="AT806" s="496"/>
      <c r="AU806" s="496"/>
    </row>
    <row r="807" spans="1:47">
      <c r="A807" s="496">
        <v>16</v>
      </c>
      <c r="B807" s="496">
        <v>226</v>
      </c>
      <c r="C807" s="496">
        <v>2023</v>
      </c>
      <c r="D807" s="496">
        <v>10</v>
      </c>
      <c r="E807" s="496">
        <v>99</v>
      </c>
      <c r="F807" s="496">
        <v>99</v>
      </c>
      <c r="G807" s="496">
        <v>99</v>
      </c>
      <c r="H807" s="496">
        <v>99</v>
      </c>
      <c r="I807" s="496">
        <v>99</v>
      </c>
      <c r="J807" s="496">
        <v>999</v>
      </c>
      <c r="K807" s="496">
        <v>99</v>
      </c>
      <c r="L807" s="496">
        <v>4</v>
      </c>
      <c r="M807" s="496">
        <v>99</v>
      </c>
      <c r="N807" s="496">
        <v>99</v>
      </c>
      <c r="O807" s="496">
        <v>99</v>
      </c>
      <c r="P807" s="496">
        <v>99</v>
      </c>
      <c r="Q807" s="496">
        <v>30</v>
      </c>
      <c r="R807" s="496">
        <v>108</v>
      </c>
      <c r="S807" s="496">
        <v>4</v>
      </c>
      <c r="T807" s="496">
        <v>6.7314814814814836</v>
      </c>
      <c r="U807" s="496">
        <v>259.51018518518509</v>
      </c>
      <c r="V807" s="496">
        <v>0</v>
      </c>
      <c r="W807" s="496">
        <v>52.777777777777779</v>
      </c>
      <c r="X807" s="496">
        <v>1.8518518518518521</v>
      </c>
      <c r="Y807" s="496">
        <v>55.478826357807847</v>
      </c>
      <c r="Z807" s="496">
        <v>0</v>
      </c>
      <c r="AA807" s="496">
        <v>1.4050601771842059</v>
      </c>
      <c r="AB807" s="496"/>
      <c r="AC807" s="496">
        <v>6.7396887769527849</v>
      </c>
      <c r="AD807" s="496"/>
      <c r="AE807" s="496">
        <v>35.064935064935071</v>
      </c>
      <c r="AF807" s="496">
        <v>37.610626000582407</v>
      </c>
      <c r="AG807" s="496">
        <v>684.49074074074065</v>
      </c>
      <c r="AH807" s="496">
        <v>0</v>
      </c>
      <c r="AI807" s="496">
        <v>9.2592592592592613</v>
      </c>
      <c r="AJ807" s="496">
        <v>126.80668396993622</v>
      </c>
      <c r="AK807" s="496">
        <v>65.340136792795505</v>
      </c>
      <c r="AL807" s="496">
        <v>22.513904922553223</v>
      </c>
      <c r="AM807" s="496"/>
      <c r="AN807" s="496">
        <v>99</v>
      </c>
      <c r="AO807" s="496">
        <v>99</v>
      </c>
      <c r="AP807" s="496">
        <v>99</v>
      </c>
      <c r="AQ807" s="496">
        <v>99</v>
      </c>
      <c r="AR807" s="496">
        <v>208.09259259259255</v>
      </c>
      <c r="AS807" s="496">
        <v>28.324567595003341</v>
      </c>
      <c r="AT807" s="496"/>
      <c r="AU807" s="496"/>
    </row>
    <row r="808" spans="1:47">
      <c r="A808" s="496">
        <v>16</v>
      </c>
      <c r="B808" s="496">
        <v>227</v>
      </c>
      <c r="C808" s="496">
        <v>2023</v>
      </c>
      <c r="D808" s="496">
        <v>11</v>
      </c>
      <c r="E808" s="496">
        <v>99</v>
      </c>
      <c r="F808" s="496">
        <v>99</v>
      </c>
      <c r="G808" s="496">
        <v>99</v>
      </c>
      <c r="H808" s="496">
        <v>99</v>
      </c>
      <c r="I808" s="496">
        <v>99</v>
      </c>
      <c r="J808" s="496">
        <v>999</v>
      </c>
      <c r="K808" s="496">
        <v>99</v>
      </c>
      <c r="L808" s="496">
        <v>4</v>
      </c>
      <c r="M808" s="496">
        <v>99</v>
      </c>
      <c r="N808" s="496">
        <v>99</v>
      </c>
      <c r="O808" s="496">
        <v>99</v>
      </c>
      <c r="P808" s="496">
        <v>99</v>
      </c>
      <c r="Q808" s="496">
        <v>31</v>
      </c>
      <c r="R808" s="496">
        <v>89</v>
      </c>
      <c r="S808" s="496">
        <v>4</v>
      </c>
      <c r="T808" s="496">
        <v>6.617977528089888</v>
      </c>
      <c r="U808" s="496">
        <v>246.65505617977527</v>
      </c>
      <c r="V808" s="496">
        <v>0</v>
      </c>
      <c r="W808" s="496">
        <v>50.561797752808992</v>
      </c>
      <c r="X808" s="496">
        <v>0</v>
      </c>
      <c r="Y808" s="496">
        <v>58.321343465737677</v>
      </c>
      <c r="Z808" s="496">
        <v>0</v>
      </c>
      <c r="AA808" s="496">
        <v>1.5543026036665677</v>
      </c>
      <c r="AB808" s="496"/>
      <c r="AC808" s="496">
        <v>16.960984201393639</v>
      </c>
      <c r="AD808" s="496"/>
      <c r="AE808" s="496">
        <v>36.77685950413224</v>
      </c>
      <c r="AF808" s="496">
        <v>36.918696561791549</v>
      </c>
      <c r="AG808" s="496">
        <v>639.15730337078639</v>
      </c>
      <c r="AH808" s="496">
        <v>0</v>
      </c>
      <c r="AI808" s="496">
        <v>17.977528089887642</v>
      </c>
      <c r="AJ808" s="496">
        <v>144.61082207909317</v>
      </c>
      <c r="AK808" s="496">
        <v>55.449064026242638</v>
      </c>
      <c r="AL808" s="496">
        <v>24.476309083701079</v>
      </c>
      <c r="AM808" s="496"/>
      <c r="AN808" s="496">
        <v>99</v>
      </c>
      <c r="AO808" s="496">
        <v>99</v>
      </c>
      <c r="AP808" s="496">
        <v>99</v>
      </c>
      <c r="AQ808" s="496">
        <v>99</v>
      </c>
      <c r="AR808" s="496">
        <v>204.32584269662925</v>
      </c>
      <c r="AS808" s="496">
        <v>28.312890047652367</v>
      </c>
      <c r="AT808" s="496"/>
      <c r="AU808" s="496"/>
    </row>
    <row r="809" spans="1:47">
      <c r="A809" s="496">
        <v>16</v>
      </c>
      <c r="B809" s="496">
        <v>228</v>
      </c>
      <c r="C809" s="496">
        <v>2023</v>
      </c>
      <c r="D809" s="496">
        <v>12</v>
      </c>
      <c r="E809" s="496">
        <v>99</v>
      </c>
      <c r="F809" s="496">
        <v>99</v>
      </c>
      <c r="G809" s="496">
        <v>99</v>
      </c>
      <c r="H809" s="496">
        <v>99</v>
      </c>
      <c r="I809" s="496">
        <v>99</v>
      </c>
      <c r="J809" s="496">
        <v>999</v>
      </c>
      <c r="K809" s="496">
        <v>99</v>
      </c>
      <c r="L809" s="496">
        <v>4</v>
      </c>
      <c r="M809" s="496">
        <v>99</v>
      </c>
      <c r="N809" s="496">
        <v>99</v>
      </c>
      <c r="O809" s="496">
        <v>99</v>
      </c>
      <c r="P809" s="496">
        <v>99</v>
      </c>
      <c r="Q809" s="496">
        <v>16</v>
      </c>
      <c r="R809" s="496">
        <v>33</v>
      </c>
      <c r="S809" s="496">
        <v>4</v>
      </c>
      <c r="T809" s="496">
        <v>6.8787878787878798</v>
      </c>
      <c r="U809" s="496">
        <v>218.04545454545465</v>
      </c>
      <c r="V809" s="496">
        <v>0</v>
      </c>
      <c r="W809" s="496">
        <v>69.696969696969703</v>
      </c>
      <c r="X809" s="496">
        <v>3.0303030303030303</v>
      </c>
      <c r="Y809" s="496">
        <v>72.723303300765807</v>
      </c>
      <c r="Z809" s="496">
        <v>0</v>
      </c>
      <c r="AA809" s="496">
        <v>1.4925588310333036</v>
      </c>
      <c r="AB809" s="496"/>
      <c r="AC809" s="496">
        <v>51.70602745824597</v>
      </c>
      <c r="AD809" s="496"/>
      <c r="AE809" s="496">
        <v>39.285714285714278</v>
      </c>
      <c r="AF809" s="496">
        <v>36.493518349461397</v>
      </c>
      <c r="AG809" s="496">
        <v>630.4545454545455</v>
      </c>
      <c r="AH809" s="496">
        <v>0</v>
      </c>
      <c r="AI809" s="496">
        <v>18.181818181818183</v>
      </c>
      <c r="AJ809" s="496">
        <v>148.97550966296026</v>
      </c>
      <c r="AK809" s="496">
        <v>64.567860509081299</v>
      </c>
      <c r="AL809" s="496">
        <v>25.182506687030703</v>
      </c>
      <c r="AM809" s="496"/>
      <c r="AN809" s="496">
        <v>99</v>
      </c>
      <c r="AO809" s="496">
        <v>99</v>
      </c>
      <c r="AP809" s="496">
        <v>99</v>
      </c>
      <c r="AQ809" s="496">
        <v>99</v>
      </c>
      <c r="AR809" s="496">
        <v>194.63636363636363</v>
      </c>
      <c r="AS809" s="496">
        <v>28.310835177734322</v>
      </c>
      <c r="AT809" s="496"/>
      <c r="AU809" s="496"/>
    </row>
    <row r="810" spans="1:47">
      <c r="A810" s="496">
        <v>16</v>
      </c>
      <c r="B810" s="496">
        <v>229</v>
      </c>
      <c r="C810" s="496">
        <v>2023</v>
      </c>
      <c r="D810" s="496">
        <v>1</v>
      </c>
      <c r="E810" s="496">
        <v>99</v>
      </c>
      <c r="F810" s="496">
        <v>99</v>
      </c>
      <c r="G810" s="496">
        <v>99</v>
      </c>
      <c r="H810" s="496">
        <v>99</v>
      </c>
      <c r="I810" s="496">
        <v>99</v>
      </c>
      <c r="J810" s="496">
        <v>999</v>
      </c>
      <c r="K810" s="496">
        <v>99</v>
      </c>
      <c r="L810" s="496">
        <v>5</v>
      </c>
      <c r="M810" s="496">
        <v>99</v>
      </c>
      <c r="N810" s="496">
        <v>99</v>
      </c>
      <c r="O810" s="496">
        <v>99</v>
      </c>
      <c r="P810" s="496">
        <v>99</v>
      </c>
      <c r="Q810" s="496">
        <v>13</v>
      </c>
      <c r="R810" s="496">
        <v>19</v>
      </c>
      <c r="S810" s="496">
        <v>5</v>
      </c>
      <c r="T810" s="496">
        <v>8.0526315789473699</v>
      </c>
      <c r="U810" s="496">
        <v>293.84736842105269</v>
      </c>
      <c r="V810" s="496">
        <v>0</v>
      </c>
      <c r="W810" s="496">
        <v>94.736842105263179</v>
      </c>
      <c r="X810" s="496">
        <v>21.052631578947377</v>
      </c>
      <c r="Y810" s="496">
        <v>59.111975529240155</v>
      </c>
      <c r="Z810" s="496">
        <v>0</v>
      </c>
      <c r="AA810" s="496">
        <v>1.0499967022768444</v>
      </c>
      <c r="AB810" s="496"/>
      <c r="AC810" s="496">
        <v>-8.6448808116687808</v>
      </c>
      <c r="AD810" s="496"/>
      <c r="AE810" s="496">
        <v>15.833333333333337</v>
      </c>
      <c r="AF810" s="496">
        <v>17.549026695542576</v>
      </c>
      <c r="AG810" s="496">
        <v>742.44444444444446</v>
      </c>
      <c r="AH810" s="496">
        <v>0</v>
      </c>
      <c r="AI810" s="496">
        <v>36.84210526315789</v>
      </c>
      <c r="AJ810" s="496">
        <v>173.86304387273148</v>
      </c>
      <c r="AK810" s="496">
        <v>121.8663344195533</v>
      </c>
      <c r="AL810" s="496">
        <v>3.5189146807299991</v>
      </c>
      <c r="AM810" s="496"/>
      <c r="AN810" s="496">
        <v>99</v>
      </c>
      <c r="AO810" s="496">
        <v>99</v>
      </c>
      <c r="AP810" s="496">
        <v>99</v>
      </c>
      <c r="AQ810" s="496">
        <v>99</v>
      </c>
      <c r="AR810" s="496">
        <v>211.11111111111111</v>
      </c>
      <c r="AS810" s="496">
        <v>31.565989414559681</v>
      </c>
      <c r="AT810" s="496"/>
      <c r="AU810" s="496"/>
    </row>
    <row r="811" spans="1:47">
      <c r="A811" s="496">
        <v>16</v>
      </c>
      <c r="B811" s="496">
        <v>230</v>
      </c>
      <c r="C811" s="496">
        <v>2023</v>
      </c>
      <c r="D811" s="496">
        <v>2</v>
      </c>
      <c r="E811" s="496">
        <v>99</v>
      </c>
      <c r="F811" s="496">
        <v>99</v>
      </c>
      <c r="G811" s="496">
        <v>99</v>
      </c>
      <c r="H811" s="496">
        <v>99</v>
      </c>
      <c r="I811" s="496">
        <v>99</v>
      </c>
      <c r="J811" s="496">
        <v>999</v>
      </c>
      <c r="K811" s="496">
        <v>99</v>
      </c>
      <c r="L811" s="496">
        <v>5</v>
      </c>
      <c r="M811" s="496">
        <v>99</v>
      </c>
      <c r="N811" s="496">
        <v>99</v>
      </c>
      <c r="O811" s="496">
        <v>99</v>
      </c>
      <c r="P811" s="496">
        <v>99</v>
      </c>
      <c r="Q811" s="496">
        <v>4</v>
      </c>
      <c r="R811" s="496">
        <v>6</v>
      </c>
      <c r="S811" s="496">
        <v>5</v>
      </c>
      <c r="T811" s="496">
        <v>7.3333333333333313</v>
      </c>
      <c r="U811" s="496">
        <v>188.78333333333327</v>
      </c>
      <c r="V811" s="496">
        <v>0</v>
      </c>
      <c r="W811" s="496">
        <v>66.666666666666686</v>
      </c>
      <c r="X811" s="496">
        <v>0</v>
      </c>
      <c r="Y811" s="496">
        <v>79.09788064305026</v>
      </c>
      <c r="Z811" s="496">
        <v>0</v>
      </c>
      <c r="AA811" s="496">
        <v>1.1055415967851359</v>
      </c>
      <c r="AB811" s="496"/>
      <c r="AC811" s="496">
        <v>-6.4547773720475687</v>
      </c>
      <c r="AD811" s="496"/>
      <c r="AE811" s="496">
        <v>12.765957446808516</v>
      </c>
      <c r="AF811" s="496">
        <v>10.017953956503664</v>
      </c>
      <c r="AG811" s="496">
        <v>604.33333333333348</v>
      </c>
      <c r="AH811" s="496">
        <v>0</v>
      </c>
      <c r="AI811" s="496">
        <v>66.666666666666686</v>
      </c>
      <c r="AJ811" s="496">
        <v>84.031078906688862</v>
      </c>
      <c r="AK811" s="496">
        <v>-93.056145505922018</v>
      </c>
      <c r="AL811" s="496">
        <v>16.206221048147871</v>
      </c>
      <c r="AM811" s="496"/>
      <c r="AN811" s="496">
        <v>99</v>
      </c>
      <c r="AO811" s="496">
        <v>99</v>
      </c>
      <c r="AP811" s="496">
        <v>99</v>
      </c>
      <c r="AQ811" s="496">
        <v>99</v>
      </c>
      <c r="AR811" s="496">
        <v>180.66666666666663</v>
      </c>
      <c r="AS811" s="496">
        <v>30.390958567618402</v>
      </c>
      <c r="AT811" s="496"/>
      <c r="AU811" s="496"/>
    </row>
    <row r="812" spans="1:47">
      <c r="A812" s="496">
        <v>16</v>
      </c>
      <c r="B812" s="496">
        <v>231</v>
      </c>
      <c r="C812" s="496">
        <v>2023</v>
      </c>
      <c r="D812" s="496">
        <v>3</v>
      </c>
      <c r="E812" s="496">
        <v>99</v>
      </c>
      <c r="F812" s="496">
        <v>99</v>
      </c>
      <c r="G812" s="496">
        <v>99</v>
      </c>
      <c r="H812" s="496">
        <v>99</v>
      </c>
      <c r="I812" s="496">
        <v>99</v>
      </c>
      <c r="J812" s="496">
        <v>999</v>
      </c>
      <c r="K812" s="496">
        <v>99</v>
      </c>
      <c r="L812" s="496">
        <v>5</v>
      </c>
      <c r="M812" s="496">
        <v>99</v>
      </c>
      <c r="N812" s="496">
        <v>99</v>
      </c>
      <c r="O812" s="496">
        <v>99</v>
      </c>
      <c r="P812" s="496">
        <v>99</v>
      </c>
      <c r="Q812" s="496">
        <v>20</v>
      </c>
      <c r="R812" s="496">
        <v>40</v>
      </c>
      <c r="S812" s="496">
        <v>5</v>
      </c>
      <c r="T812" s="496">
        <v>8.15</v>
      </c>
      <c r="U812" s="496">
        <v>260.45749999999998</v>
      </c>
      <c r="V812" s="496">
        <v>0</v>
      </c>
      <c r="W812" s="496">
        <v>82.5</v>
      </c>
      <c r="X812" s="496">
        <v>12.5</v>
      </c>
      <c r="Y812" s="496">
        <v>84.747365408902525</v>
      </c>
      <c r="Z812" s="496">
        <v>0</v>
      </c>
      <c r="AA812" s="496">
        <v>1.681517172080023</v>
      </c>
      <c r="AB812" s="496"/>
      <c r="AC812" s="496">
        <v>62.628965444132625</v>
      </c>
      <c r="AD812" s="496"/>
      <c r="AE812" s="496">
        <v>28.16901408450704</v>
      </c>
      <c r="AF812" s="496">
        <v>30.884227501526663</v>
      </c>
      <c r="AG812" s="496">
        <v>680.75</v>
      </c>
      <c r="AH812" s="496">
        <v>0</v>
      </c>
      <c r="AI812" s="496">
        <v>50</v>
      </c>
      <c r="AJ812" s="496">
        <v>165.04389567627152</v>
      </c>
      <c r="AK812" s="496">
        <v>25.997195172594783</v>
      </c>
      <c r="AL812" s="496">
        <v>19.03888400486586</v>
      </c>
      <c r="AM812" s="496"/>
      <c r="AN812" s="496">
        <v>99</v>
      </c>
      <c r="AO812" s="496">
        <v>99</v>
      </c>
      <c r="AP812" s="496">
        <v>99</v>
      </c>
      <c r="AQ812" s="496">
        <v>99</v>
      </c>
      <c r="AR812" s="496">
        <v>200.25</v>
      </c>
      <c r="AS812" s="496">
        <v>31.050555040826552</v>
      </c>
      <c r="AT812" s="496"/>
      <c r="AU812" s="496"/>
    </row>
    <row r="813" spans="1:47">
      <c r="A813" s="496">
        <v>16</v>
      </c>
      <c r="B813" s="496">
        <v>232</v>
      </c>
      <c r="C813" s="496">
        <v>2023</v>
      </c>
      <c r="D813" s="496">
        <v>4</v>
      </c>
      <c r="E813" s="496">
        <v>99</v>
      </c>
      <c r="F813" s="496">
        <v>99</v>
      </c>
      <c r="G813" s="496">
        <v>99</v>
      </c>
      <c r="H813" s="496">
        <v>99</v>
      </c>
      <c r="I813" s="496">
        <v>99</v>
      </c>
      <c r="J813" s="496">
        <v>999</v>
      </c>
      <c r="K813" s="496">
        <v>99</v>
      </c>
      <c r="L813" s="496">
        <v>5</v>
      </c>
      <c r="M813" s="496">
        <v>99</v>
      </c>
      <c r="N813" s="496">
        <v>99</v>
      </c>
      <c r="O813" s="496">
        <v>99</v>
      </c>
      <c r="P813" s="496">
        <v>99</v>
      </c>
      <c r="Q813" s="496">
        <v>16</v>
      </c>
      <c r="R813" s="496">
        <v>21</v>
      </c>
      <c r="S813" s="496">
        <v>5</v>
      </c>
      <c r="T813" s="496">
        <v>7.6666666666666687</v>
      </c>
      <c r="U813" s="496">
        <v>269.0857142857144</v>
      </c>
      <c r="V813" s="496">
        <v>0</v>
      </c>
      <c r="W813" s="496">
        <v>85.714285714285694</v>
      </c>
      <c r="X813" s="496">
        <v>28.571428571428577</v>
      </c>
      <c r="Y813" s="496">
        <v>85.35610718638479</v>
      </c>
      <c r="Z813" s="496">
        <v>0</v>
      </c>
      <c r="AA813" s="496">
        <v>1.2848321488792389</v>
      </c>
      <c r="AB813" s="496"/>
      <c r="AC813" s="496">
        <v>8.219593200141345</v>
      </c>
      <c r="AD813" s="496"/>
      <c r="AE813" s="496">
        <v>23.333333333333329</v>
      </c>
      <c r="AF813" s="496">
        <v>24.930733256860488</v>
      </c>
      <c r="AG813" s="496">
        <v>706.142857142857</v>
      </c>
      <c r="AH813" s="496">
        <v>0</v>
      </c>
      <c r="AI813" s="496">
        <v>42.857142857142847</v>
      </c>
      <c r="AJ813" s="496">
        <v>115.67824247589944</v>
      </c>
      <c r="AK813" s="496">
        <v>23.4992864398385</v>
      </c>
      <c r="AL813" s="496">
        <v>10.989470023618688</v>
      </c>
      <c r="AM813" s="496"/>
      <c r="AN813" s="496">
        <v>99</v>
      </c>
      <c r="AO813" s="496">
        <v>99</v>
      </c>
      <c r="AP813" s="496">
        <v>99</v>
      </c>
      <c r="AQ813" s="496">
        <v>99</v>
      </c>
      <c r="AR813" s="496">
        <v>202.66666666666663</v>
      </c>
      <c r="AS813" s="496">
        <v>31.19520381949641</v>
      </c>
      <c r="AT813" s="496"/>
      <c r="AU813" s="496"/>
    </row>
    <row r="814" spans="1:47">
      <c r="A814" s="496">
        <v>16</v>
      </c>
      <c r="B814" s="496">
        <v>233</v>
      </c>
      <c r="C814" s="496">
        <v>2023</v>
      </c>
      <c r="D814" s="496">
        <v>5</v>
      </c>
      <c r="E814" s="496">
        <v>99</v>
      </c>
      <c r="F814" s="496">
        <v>99</v>
      </c>
      <c r="G814" s="496">
        <v>99</v>
      </c>
      <c r="H814" s="496">
        <v>99</v>
      </c>
      <c r="I814" s="496">
        <v>99</v>
      </c>
      <c r="J814" s="496">
        <v>999</v>
      </c>
      <c r="K814" s="496">
        <v>99</v>
      </c>
      <c r="L814" s="496">
        <v>5</v>
      </c>
      <c r="M814" s="496">
        <v>99</v>
      </c>
      <c r="N814" s="496">
        <v>99</v>
      </c>
      <c r="O814" s="496">
        <v>99</v>
      </c>
      <c r="P814" s="496">
        <v>99</v>
      </c>
      <c r="Q814" s="496">
        <v>26</v>
      </c>
      <c r="R814" s="496">
        <v>64</v>
      </c>
      <c r="S814" s="496">
        <v>5</v>
      </c>
      <c r="T814" s="496">
        <v>8.203125</v>
      </c>
      <c r="U814" s="496">
        <v>274.09374999999994</v>
      </c>
      <c r="V814" s="496">
        <v>0</v>
      </c>
      <c r="W814" s="496">
        <v>95.3125</v>
      </c>
      <c r="X814" s="496">
        <v>1.5625</v>
      </c>
      <c r="Y814" s="496">
        <v>50.955675821615372</v>
      </c>
      <c r="Z814" s="496">
        <v>0</v>
      </c>
      <c r="AA814" s="496">
        <v>1.2270351398289296</v>
      </c>
      <c r="AB814" s="496"/>
      <c r="AC814" s="496">
        <v>12.379697264070742</v>
      </c>
      <c r="AD814" s="496"/>
      <c r="AE814" s="496">
        <v>30.769230769230759</v>
      </c>
      <c r="AF814" s="496">
        <v>30.736074851505943</v>
      </c>
      <c r="AG814" s="496">
        <v>621.453125</v>
      </c>
      <c r="AH814" s="496">
        <v>0</v>
      </c>
      <c r="AI814" s="496">
        <v>23.4375</v>
      </c>
      <c r="AJ814" s="496">
        <v>91.528330601701526</v>
      </c>
      <c r="AK814" s="496">
        <v>16.272931058088052</v>
      </c>
      <c r="AL814" s="496">
        <v>5.5804638255586996</v>
      </c>
      <c r="AM814" s="496"/>
      <c r="AN814" s="496">
        <v>99</v>
      </c>
      <c r="AO814" s="496">
        <v>99</v>
      </c>
      <c r="AP814" s="496">
        <v>99</v>
      </c>
      <c r="AQ814" s="496">
        <v>99</v>
      </c>
      <c r="AR814" s="496">
        <v>204.609375</v>
      </c>
      <c r="AS814" s="496">
        <v>31.650131660878348</v>
      </c>
      <c r="AT814" s="496"/>
      <c r="AU814" s="496"/>
    </row>
    <row r="815" spans="1:47">
      <c r="A815" s="496">
        <v>16</v>
      </c>
      <c r="B815" s="496">
        <v>234</v>
      </c>
      <c r="C815" s="496">
        <v>2023</v>
      </c>
      <c r="D815" s="496">
        <v>6</v>
      </c>
      <c r="E815" s="496">
        <v>99</v>
      </c>
      <c r="F815" s="496">
        <v>99</v>
      </c>
      <c r="G815" s="496">
        <v>99</v>
      </c>
      <c r="H815" s="496">
        <v>99</v>
      </c>
      <c r="I815" s="496">
        <v>99</v>
      </c>
      <c r="J815" s="496">
        <v>999</v>
      </c>
      <c r="K815" s="496">
        <v>99</v>
      </c>
      <c r="L815" s="496">
        <v>5</v>
      </c>
      <c r="M815" s="496">
        <v>99</v>
      </c>
      <c r="N815" s="496">
        <v>99</v>
      </c>
      <c r="O815" s="496">
        <v>99</v>
      </c>
      <c r="P815" s="496">
        <v>99</v>
      </c>
      <c r="Q815" s="496">
        <v>22</v>
      </c>
      <c r="R815" s="496">
        <v>41</v>
      </c>
      <c r="S815" s="496">
        <v>5</v>
      </c>
      <c r="T815" s="496">
        <v>7.8048780487804876</v>
      </c>
      <c r="U815" s="496">
        <v>269.20487804878064</v>
      </c>
      <c r="V815" s="496">
        <v>0</v>
      </c>
      <c r="W815" s="496">
        <v>85.365853658536579</v>
      </c>
      <c r="X815" s="496">
        <v>2.4390243902439024</v>
      </c>
      <c r="Y815" s="496">
        <v>52.195542054383871</v>
      </c>
      <c r="Z815" s="496">
        <v>0</v>
      </c>
      <c r="AA815" s="496">
        <v>1.347436811408111</v>
      </c>
      <c r="AB815" s="496"/>
      <c r="AC815" s="496">
        <v>-13.78032742000822</v>
      </c>
      <c r="AD815" s="496"/>
      <c r="AE815" s="496">
        <v>30.597014925373127</v>
      </c>
      <c r="AF815" s="496">
        <v>30.653994845360824</v>
      </c>
      <c r="AG815" s="496">
        <v>662.8</v>
      </c>
      <c r="AH815" s="496">
        <v>0</v>
      </c>
      <c r="AI815" s="496">
        <v>36.585365853658544</v>
      </c>
      <c r="AJ815" s="496">
        <v>87.271759464331055</v>
      </c>
      <c r="AK815" s="496">
        <v>-43.728915829600531</v>
      </c>
      <c r="AL815" s="496">
        <v>48.771390173265694</v>
      </c>
      <c r="AM815" s="496"/>
      <c r="AN815" s="496">
        <v>99</v>
      </c>
      <c r="AO815" s="496">
        <v>99</v>
      </c>
      <c r="AP815" s="496">
        <v>99</v>
      </c>
      <c r="AQ815" s="496">
        <v>99</v>
      </c>
      <c r="AR815" s="496">
        <v>203.52500000000001</v>
      </c>
      <c r="AS815" s="496">
        <v>31.36269232061321</v>
      </c>
      <c r="AT815" s="496"/>
      <c r="AU815" s="496"/>
    </row>
    <row r="816" spans="1:47">
      <c r="A816" s="496">
        <v>16</v>
      </c>
      <c r="B816" s="496">
        <v>235</v>
      </c>
      <c r="C816" s="496">
        <v>2023</v>
      </c>
      <c r="D816" s="496">
        <v>7</v>
      </c>
      <c r="E816" s="496">
        <v>99</v>
      </c>
      <c r="F816" s="496">
        <v>99</v>
      </c>
      <c r="G816" s="496">
        <v>99</v>
      </c>
      <c r="H816" s="496">
        <v>99</v>
      </c>
      <c r="I816" s="496">
        <v>99</v>
      </c>
      <c r="J816" s="496">
        <v>999</v>
      </c>
      <c r="K816" s="496">
        <v>99</v>
      </c>
      <c r="L816" s="496">
        <v>5</v>
      </c>
      <c r="M816" s="496">
        <v>99</v>
      </c>
      <c r="N816" s="496">
        <v>99</v>
      </c>
      <c r="O816" s="496">
        <v>99</v>
      </c>
      <c r="P816" s="496">
        <v>99</v>
      </c>
      <c r="Q816" s="496">
        <v>9</v>
      </c>
      <c r="R816" s="496">
        <v>19</v>
      </c>
      <c r="S816" s="496">
        <v>5</v>
      </c>
      <c r="T816" s="496">
        <v>8.1052631578947363</v>
      </c>
      <c r="U816" s="496">
        <v>291.96842105263158</v>
      </c>
      <c r="V816" s="496">
        <v>0</v>
      </c>
      <c r="W816" s="496">
        <v>94.736842105263179</v>
      </c>
      <c r="X816" s="496">
        <v>0</v>
      </c>
      <c r="Y816" s="496">
        <v>51.794625332136498</v>
      </c>
      <c r="Z816" s="496">
        <v>0</v>
      </c>
      <c r="AA816" s="496">
        <v>1.3724636642531916</v>
      </c>
      <c r="AB816" s="496"/>
      <c r="AC816" s="496">
        <v>70.489853396398004</v>
      </c>
      <c r="AD816" s="496"/>
      <c r="AE816" s="496">
        <v>26.388888888888889</v>
      </c>
      <c r="AF816" s="496">
        <v>28.763273602123775</v>
      </c>
      <c r="AG816" s="496">
        <v>623.05263157894763</v>
      </c>
      <c r="AH816" s="496">
        <v>0</v>
      </c>
      <c r="AI816" s="496">
        <v>15.789473684210527</v>
      </c>
      <c r="AJ816" s="496">
        <v>108.43211491853484</v>
      </c>
      <c r="AK816" s="496">
        <v>69.949920620692879</v>
      </c>
      <c r="AL816" s="496">
        <v>64.362645125669403</v>
      </c>
      <c r="AM816" s="496"/>
      <c r="AN816" s="496">
        <v>99</v>
      </c>
      <c r="AO816" s="496">
        <v>99</v>
      </c>
      <c r="AP816" s="496">
        <v>99</v>
      </c>
      <c r="AQ816" s="496">
        <v>99</v>
      </c>
      <c r="AR816" s="496">
        <v>208.21052631578951</v>
      </c>
      <c r="AS816" s="496">
        <v>32.008660863008842</v>
      </c>
      <c r="AT816" s="496"/>
      <c r="AU816" s="496"/>
    </row>
    <row r="817" spans="1:47">
      <c r="A817" s="496">
        <v>16</v>
      </c>
      <c r="B817" s="496">
        <v>236</v>
      </c>
      <c r="C817" s="496">
        <v>2023</v>
      </c>
      <c r="D817" s="496">
        <v>8</v>
      </c>
      <c r="E817" s="496">
        <v>99</v>
      </c>
      <c r="F817" s="496">
        <v>99</v>
      </c>
      <c r="G817" s="496">
        <v>99</v>
      </c>
      <c r="H817" s="496">
        <v>99</v>
      </c>
      <c r="I817" s="496">
        <v>99</v>
      </c>
      <c r="J817" s="496">
        <v>999</v>
      </c>
      <c r="K817" s="496">
        <v>99</v>
      </c>
      <c r="L817" s="496">
        <v>5</v>
      </c>
      <c r="M817" s="496">
        <v>99</v>
      </c>
      <c r="N817" s="496">
        <v>99</v>
      </c>
      <c r="O817" s="496">
        <v>99</v>
      </c>
      <c r="P817" s="496">
        <v>99</v>
      </c>
      <c r="Q817" s="496">
        <v>12</v>
      </c>
      <c r="R817" s="496">
        <v>22</v>
      </c>
      <c r="S817" s="496">
        <v>5</v>
      </c>
      <c r="T817" s="496">
        <v>7</v>
      </c>
      <c r="U817" s="496">
        <v>283.65454545454543</v>
      </c>
      <c r="V817" s="496">
        <v>0</v>
      </c>
      <c r="W817" s="496">
        <v>72.727272727272734</v>
      </c>
      <c r="X817" s="496">
        <v>13.636363636363638</v>
      </c>
      <c r="Y817" s="496">
        <v>63.179511403278845</v>
      </c>
      <c r="Z817" s="496">
        <v>0</v>
      </c>
      <c r="AA817" s="496">
        <v>1.9069251784911845</v>
      </c>
      <c r="AB817" s="496"/>
      <c r="AC817" s="496">
        <v>54.724920111877132</v>
      </c>
      <c r="AD817" s="496"/>
      <c r="AE817" s="496">
        <v>14.012738853503183</v>
      </c>
      <c r="AF817" s="496">
        <v>15.134846720993401</v>
      </c>
      <c r="AG817" s="496">
        <v>701.23809523809518</v>
      </c>
      <c r="AH817" s="496">
        <v>0</v>
      </c>
      <c r="AI817" s="496">
        <v>50</v>
      </c>
      <c r="AJ817" s="496">
        <v>124.60792024124376</v>
      </c>
      <c r="AK817" s="496">
        <v>11.151459324683676</v>
      </c>
      <c r="AL817" s="496">
        <v>-4.9499220281250471</v>
      </c>
      <c r="AM817" s="496"/>
      <c r="AN817" s="496">
        <v>99</v>
      </c>
      <c r="AO817" s="496">
        <v>99</v>
      </c>
      <c r="AP817" s="496">
        <v>99</v>
      </c>
      <c r="AQ817" s="496">
        <v>99</v>
      </c>
      <c r="AR817" s="496">
        <v>207.95238095238088</v>
      </c>
      <c r="AS817" s="496">
        <v>30.730721054279027</v>
      </c>
      <c r="AT817" s="496"/>
      <c r="AU817" s="496"/>
    </row>
    <row r="818" spans="1:47">
      <c r="A818" s="496">
        <v>16</v>
      </c>
      <c r="B818" s="496">
        <v>237</v>
      </c>
      <c r="C818" s="496">
        <v>2023</v>
      </c>
      <c r="D818" s="496">
        <v>9</v>
      </c>
      <c r="E818" s="496">
        <v>99</v>
      </c>
      <c r="F818" s="496">
        <v>99</v>
      </c>
      <c r="G818" s="496">
        <v>99</v>
      </c>
      <c r="H818" s="496">
        <v>99</v>
      </c>
      <c r="I818" s="496">
        <v>99</v>
      </c>
      <c r="J818" s="496">
        <v>999</v>
      </c>
      <c r="K818" s="496">
        <v>99</v>
      </c>
      <c r="L818" s="496">
        <v>5</v>
      </c>
      <c r="M818" s="496">
        <v>99</v>
      </c>
      <c r="N818" s="496">
        <v>99</v>
      </c>
      <c r="O818" s="496">
        <v>99</v>
      </c>
      <c r="P818" s="496">
        <v>99</v>
      </c>
      <c r="Q818" s="496">
        <v>11</v>
      </c>
      <c r="R818" s="496">
        <v>19</v>
      </c>
      <c r="S818" s="496">
        <v>5</v>
      </c>
      <c r="T818" s="496">
        <v>6.8421052631578956</v>
      </c>
      <c r="U818" s="496">
        <v>267.06842105263166</v>
      </c>
      <c r="V818" s="496">
        <v>0</v>
      </c>
      <c r="W818" s="496">
        <v>63.15789473684211</v>
      </c>
      <c r="X818" s="496">
        <v>10.526315789473689</v>
      </c>
      <c r="Y818" s="496">
        <v>65.533784397872893</v>
      </c>
      <c r="Z818" s="496">
        <v>0</v>
      </c>
      <c r="AA818" s="496">
        <v>1.3084003047006389</v>
      </c>
      <c r="AB818" s="496"/>
      <c r="AC818" s="496">
        <v>21.790906950597719</v>
      </c>
      <c r="AD818" s="496"/>
      <c r="AE818" s="496">
        <v>17.117117117117122</v>
      </c>
      <c r="AF818" s="496">
        <v>18.405884892034145</v>
      </c>
      <c r="AG818" s="496">
        <v>654.84210526315803</v>
      </c>
      <c r="AH818" s="496">
        <v>0</v>
      </c>
      <c r="AI818" s="496">
        <v>68.421052631578959</v>
      </c>
      <c r="AJ818" s="496">
        <v>100.09167542960164</v>
      </c>
      <c r="AK818" s="496">
        <v>74.412694418248762</v>
      </c>
      <c r="AL818" s="496">
        <v>44.67119317940243</v>
      </c>
      <c r="AM818" s="496"/>
      <c r="AN818" s="496">
        <v>99</v>
      </c>
      <c r="AO818" s="496">
        <v>99</v>
      </c>
      <c r="AP818" s="496">
        <v>99</v>
      </c>
      <c r="AQ818" s="496">
        <v>99</v>
      </c>
      <c r="AR818" s="496">
        <v>204.52631578947364</v>
      </c>
      <c r="AS818" s="496">
        <v>30.52389123926574</v>
      </c>
      <c r="AT818" s="496"/>
      <c r="AU818" s="496"/>
    </row>
    <row r="819" spans="1:47">
      <c r="A819" s="496">
        <v>16</v>
      </c>
      <c r="B819" s="496">
        <v>238</v>
      </c>
      <c r="C819" s="496">
        <v>2023</v>
      </c>
      <c r="D819" s="496">
        <v>10</v>
      </c>
      <c r="E819" s="496">
        <v>99</v>
      </c>
      <c r="F819" s="496">
        <v>99</v>
      </c>
      <c r="G819" s="496">
        <v>99</v>
      </c>
      <c r="H819" s="496">
        <v>99</v>
      </c>
      <c r="I819" s="496">
        <v>99</v>
      </c>
      <c r="J819" s="496">
        <v>999</v>
      </c>
      <c r="K819" s="496">
        <v>99</v>
      </c>
      <c r="L819" s="496">
        <v>5</v>
      </c>
      <c r="M819" s="496">
        <v>99</v>
      </c>
      <c r="N819" s="496">
        <v>99</v>
      </c>
      <c r="O819" s="496">
        <v>99</v>
      </c>
      <c r="P819" s="496">
        <v>99</v>
      </c>
      <c r="Q819" s="496">
        <v>26</v>
      </c>
      <c r="R819" s="496">
        <v>52</v>
      </c>
      <c r="S819" s="496">
        <v>5</v>
      </c>
      <c r="T819" s="496">
        <v>7.6153846153846141</v>
      </c>
      <c r="U819" s="496">
        <v>235.66730769230756</v>
      </c>
      <c r="V819" s="496">
        <v>0</v>
      </c>
      <c r="W819" s="496">
        <v>80.769230769230745</v>
      </c>
      <c r="X819" s="496">
        <v>5.7692307692307692</v>
      </c>
      <c r="Y819" s="496">
        <v>78.609538277082621</v>
      </c>
      <c r="Z819" s="496">
        <v>0</v>
      </c>
      <c r="AA819" s="496">
        <v>1.4432048491764429</v>
      </c>
      <c r="AB819" s="496"/>
      <c r="AC819" s="496">
        <v>10.559514242950115</v>
      </c>
      <c r="AD819" s="496"/>
      <c r="AE819" s="496">
        <v>16.883116883116884</v>
      </c>
      <c r="AF819" s="496">
        <v>16.445045632596202</v>
      </c>
      <c r="AG819" s="496">
        <v>670.53846153846166</v>
      </c>
      <c r="AH819" s="496">
        <v>0</v>
      </c>
      <c r="AI819" s="496">
        <v>75</v>
      </c>
      <c r="AJ819" s="496">
        <v>166.78053999405921</v>
      </c>
      <c r="AK819" s="496">
        <v>52.950010680285281</v>
      </c>
      <c r="AL819" s="496">
        <v>19.676462412718426</v>
      </c>
      <c r="AM819" s="496"/>
      <c r="AN819" s="496">
        <v>99</v>
      </c>
      <c r="AO819" s="496">
        <v>99</v>
      </c>
      <c r="AP819" s="496">
        <v>99</v>
      </c>
      <c r="AQ819" s="496">
        <v>99</v>
      </c>
      <c r="AR819" s="496">
        <v>193.61538461538464</v>
      </c>
      <c r="AS819" s="496">
        <v>31.15013283825246</v>
      </c>
      <c r="AT819" s="496"/>
      <c r="AU819" s="496"/>
    </row>
    <row r="820" spans="1:47">
      <c r="A820" s="496">
        <v>16</v>
      </c>
      <c r="B820" s="496">
        <v>239</v>
      </c>
      <c r="C820" s="496">
        <v>2023</v>
      </c>
      <c r="D820" s="496">
        <v>11</v>
      </c>
      <c r="E820" s="496">
        <v>99</v>
      </c>
      <c r="F820" s="496">
        <v>99</v>
      </c>
      <c r="G820" s="496">
        <v>99</v>
      </c>
      <c r="H820" s="496">
        <v>99</v>
      </c>
      <c r="I820" s="496">
        <v>99</v>
      </c>
      <c r="J820" s="496">
        <v>999</v>
      </c>
      <c r="K820" s="496">
        <v>99</v>
      </c>
      <c r="L820" s="496">
        <v>5</v>
      </c>
      <c r="M820" s="496">
        <v>99</v>
      </c>
      <c r="N820" s="496">
        <v>99</v>
      </c>
      <c r="O820" s="496">
        <v>99</v>
      </c>
      <c r="P820" s="496">
        <v>99</v>
      </c>
      <c r="Q820" s="496">
        <v>26</v>
      </c>
      <c r="R820" s="496">
        <v>53</v>
      </c>
      <c r="S820" s="496">
        <v>5</v>
      </c>
      <c r="T820" s="496">
        <v>7.3018867924528301</v>
      </c>
      <c r="U820" s="496">
        <v>259.02075471698117</v>
      </c>
      <c r="V820" s="496">
        <v>0</v>
      </c>
      <c r="W820" s="496">
        <v>81.132075471698116</v>
      </c>
      <c r="X820" s="496">
        <v>1.886792452830188</v>
      </c>
      <c r="Y820" s="496">
        <v>70.698174187121765</v>
      </c>
      <c r="Z820" s="496">
        <v>0</v>
      </c>
      <c r="AA820" s="496">
        <v>1.3258661200574249</v>
      </c>
      <c r="AB820" s="496"/>
      <c r="AC820" s="496">
        <v>15.486395111788108</v>
      </c>
      <c r="AD820" s="496"/>
      <c r="AE820" s="496">
        <v>21.900826446280995</v>
      </c>
      <c r="AF820" s="496">
        <v>23.087492347951272</v>
      </c>
      <c r="AG820" s="496">
        <v>677.05660377358492</v>
      </c>
      <c r="AH820" s="496">
        <v>1.886792452830188</v>
      </c>
      <c r="AI820" s="496">
        <v>62.264150943396238</v>
      </c>
      <c r="AJ820" s="496">
        <v>139.69027938444151</v>
      </c>
      <c r="AK820" s="496">
        <v>57.490023106519601</v>
      </c>
      <c r="AL820" s="496">
        <v>8.7110860304290725</v>
      </c>
      <c r="AM820" s="496"/>
      <c r="AN820" s="496">
        <v>99</v>
      </c>
      <c r="AO820" s="496">
        <v>99</v>
      </c>
      <c r="AP820" s="496">
        <v>99</v>
      </c>
      <c r="AQ820" s="496">
        <v>99</v>
      </c>
      <c r="AR820" s="496">
        <v>201.73584905660377</v>
      </c>
      <c r="AS820" s="496">
        <v>30.645613751213524</v>
      </c>
      <c r="AT820" s="496"/>
      <c r="AU820" s="496"/>
    </row>
    <row r="821" spans="1:47">
      <c r="A821" s="496">
        <v>16</v>
      </c>
      <c r="B821" s="496">
        <v>240</v>
      </c>
      <c r="C821" s="496">
        <v>2023</v>
      </c>
      <c r="D821" s="496">
        <v>12</v>
      </c>
      <c r="E821" s="496">
        <v>99</v>
      </c>
      <c r="F821" s="496">
        <v>99</v>
      </c>
      <c r="G821" s="496">
        <v>99</v>
      </c>
      <c r="H821" s="496">
        <v>99</v>
      </c>
      <c r="I821" s="496">
        <v>99</v>
      </c>
      <c r="J821" s="496">
        <v>999</v>
      </c>
      <c r="K821" s="496">
        <v>99</v>
      </c>
      <c r="L821" s="496">
        <v>5</v>
      </c>
      <c r="M821" s="496">
        <v>99</v>
      </c>
      <c r="N821" s="496">
        <v>99</v>
      </c>
      <c r="O821" s="496">
        <v>99</v>
      </c>
      <c r="P821" s="496">
        <v>99</v>
      </c>
      <c r="Q821" s="496">
        <v>11</v>
      </c>
      <c r="R821" s="496">
        <v>16</v>
      </c>
      <c r="S821" s="496">
        <v>5</v>
      </c>
      <c r="T821" s="496">
        <v>7.1875</v>
      </c>
      <c r="U821" s="496">
        <v>265.03125</v>
      </c>
      <c r="V821" s="496">
        <v>0</v>
      </c>
      <c r="W821" s="496">
        <v>75</v>
      </c>
      <c r="X821" s="496">
        <v>0</v>
      </c>
      <c r="Y821" s="496">
        <v>58.794320715843753</v>
      </c>
      <c r="Z821" s="496">
        <v>0</v>
      </c>
      <c r="AA821" s="496">
        <v>1.2358574958303241</v>
      </c>
      <c r="AB821" s="496"/>
      <c r="AC821" s="496">
        <v>74.120013054566499</v>
      </c>
      <c r="AD821" s="496"/>
      <c r="AE821" s="496">
        <v>19.047619047619055</v>
      </c>
      <c r="AF821" s="496">
        <v>21.506603371675496</v>
      </c>
      <c r="AG821" s="496">
        <v>630.875</v>
      </c>
      <c r="AH821" s="496">
        <v>0</v>
      </c>
      <c r="AI821" s="496">
        <v>43.75</v>
      </c>
      <c r="AJ821" s="496">
        <v>158.79620390613877</v>
      </c>
      <c r="AK821" s="496">
        <v>58.849076868340248</v>
      </c>
      <c r="AL821" s="496">
        <v>33.483369161558763</v>
      </c>
      <c r="AM821" s="496"/>
      <c r="AN821" s="496">
        <v>99</v>
      </c>
      <c r="AO821" s="496">
        <v>99</v>
      </c>
      <c r="AP821" s="496">
        <v>99</v>
      </c>
      <c r="AQ821" s="496">
        <v>99</v>
      </c>
      <c r="AR821" s="496">
        <v>202.5625</v>
      </c>
      <c r="AS821" s="496">
        <v>31.198148239747656</v>
      </c>
      <c r="AT821" s="496"/>
      <c r="AU821" s="496"/>
    </row>
    <row r="822" spans="1:47">
      <c r="A822" s="496">
        <v>16</v>
      </c>
      <c r="B822" s="496">
        <v>241</v>
      </c>
      <c r="C822" s="496">
        <v>2023</v>
      </c>
      <c r="D822" s="496">
        <v>1</v>
      </c>
      <c r="E822" s="496">
        <v>99</v>
      </c>
      <c r="F822" s="496">
        <v>99</v>
      </c>
      <c r="G822" s="496">
        <v>99</v>
      </c>
      <c r="H822" s="496">
        <v>99</v>
      </c>
      <c r="I822" s="496">
        <v>99</v>
      </c>
      <c r="J822" s="496">
        <v>999</v>
      </c>
      <c r="K822" s="496">
        <v>99</v>
      </c>
      <c r="L822" s="496">
        <v>6</v>
      </c>
      <c r="M822" s="496">
        <v>99</v>
      </c>
      <c r="N822" s="496">
        <v>99</v>
      </c>
      <c r="O822" s="496">
        <v>99</v>
      </c>
      <c r="P822" s="496">
        <v>99</v>
      </c>
      <c r="Q822" s="496">
        <v>9</v>
      </c>
      <c r="R822" s="496">
        <v>12</v>
      </c>
      <c r="S822" s="496">
        <v>6</v>
      </c>
      <c r="T822" s="496">
        <v>8.4166666666666643</v>
      </c>
      <c r="U822" s="496">
        <v>325.42500000000001</v>
      </c>
      <c r="V822" s="496">
        <v>100</v>
      </c>
      <c r="W822" s="496">
        <v>83.333333333333314</v>
      </c>
      <c r="X822" s="496">
        <v>33.333333333333343</v>
      </c>
      <c r="Y822" s="496">
        <v>48.711243140915215</v>
      </c>
      <c r="Z822" s="496">
        <v>0</v>
      </c>
      <c r="AA822" s="496">
        <v>1.3202482931462405</v>
      </c>
      <c r="AB822" s="496"/>
      <c r="AC822" s="496">
        <v>-27.875637575827568</v>
      </c>
      <c r="AD822" s="496"/>
      <c r="AE822" s="496">
        <v>10</v>
      </c>
      <c r="AF822" s="496">
        <v>12.274668938181888</v>
      </c>
      <c r="AG822" s="496">
        <v>678.33333333333348</v>
      </c>
      <c r="AH822" s="496">
        <v>0</v>
      </c>
      <c r="AI822" s="496">
        <v>83.333333333333314</v>
      </c>
      <c r="AJ822" s="496">
        <v>69.500999193456494</v>
      </c>
      <c r="AK822" s="496">
        <v>-14.4553600428475</v>
      </c>
      <c r="AL822" s="496">
        <v>-52.19009623692201</v>
      </c>
      <c r="AM822" s="496"/>
      <c r="AN822" s="496">
        <v>99</v>
      </c>
      <c r="AO822" s="496">
        <v>99</v>
      </c>
      <c r="AP822" s="496">
        <v>99</v>
      </c>
      <c r="AQ822" s="496">
        <v>99</v>
      </c>
      <c r="AR822" s="496">
        <v>212.5833333333334</v>
      </c>
      <c r="AS822" s="496">
        <v>33.62565855385624</v>
      </c>
      <c r="AT822" s="496"/>
      <c r="AU822" s="496"/>
    </row>
    <row r="823" spans="1:47">
      <c r="A823" s="496">
        <v>16</v>
      </c>
      <c r="B823" s="496">
        <v>242</v>
      </c>
      <c r="C823" s="496">
        <v>2023</v>
      </c>
      <c r="D823" s="496">
        <v>2</v>
      </c>
      <c r="E823" s="496">
        <v>99</v>
      </c>
      <c r="F823" s="496">
        <v>99</v>
      </c>
      <c r="G823" s="496">
        <v>99</v>
      </c>
      <c r="H823" s="496">
        <v>99</v>
      </c>
      <c r="I823" s="496">
        <v>99</v>
      </c>
      <c r="J823" s="496">
        <v>999</v>
      </c>
      <c r="K823" s="496">
        <v>99</v>
      </c>
      <c r="L823" s="496">
        <v>6</v>
      </c>
      <c r="M823" s="496">
        <v>99</v>
      </c>
      <c r="N823" s="496">
        <v>99</v>
      </c>
      <c r="O823" s="496">
        <v>99</v>
      </c>
      <c r="P823" s="496">
        <v>99</v>
      </c>
      <c r="Q823" s="496">
        <v>4</v>
      </c>
      <c r="R823" s="496">
        <v>5</v>
      </c>
      <c r="S823" s="496">
        <v>6</v>
      </c>
      <c r="T823" s="496">
        <v>8</v>
      </c>
      <c r="U823" s="496">
        <v>314.42000000000007</v>
      </c>
      <c r="V823" s="496">
        <v>100</v>
      </c>
      <c r="W823" s="496">
        <v>100</v>
      </c>
      <c r="X823" s="496">
        <v>20</v>
      </c>
      <c r="Y823" s="496">
        <v>26.492217725211177</v>
      </c>
      <c r="Z823" s="496">
        <v>0</v>
      </c>
      <c r="AA823" s="496">
        <v>0.63245553203367599</v>
      </c>
      <c r="AB823" s="496"/>
      <c r="AC823" s="496">
        <v>-62.54793430718761</v>
      </c>
      <c r="AD823" s="496"/>
      <c r="AE823" s="496">
        <v>10.638297872340427</v>
      </c>
      <c r="AF823" s="496">
        <v>13.90414532976023</v>
      </c>
      <c r="AG823" s="496">
        <v>646</v>
      </c>
      <c r="AH823" s="496">
        <v>0</v>
      </c>
      <c r="AI823" s="496">
        <v>60</v>
      </c>
      <c r="AJ823" s="496">
        <v>75.876214982035052</v>
      </c>
      <c r="AK823" s="496">
        <v>-11.72362448763848</v>
      </c>
      <c r="AL823" s="496">
        <v>59.597820675576067</v>
      </c>
      <c r="AM823" s="496"/>
      <c r="AN823" s="496">
        <v>99</v>
      </c>
      <c r="AO823" s="496">
        <v>99</v>
      </c>
      <c r="AP823" s="496">
        <v>99</v>
      </c>
      <c r="AQ823" s="496">
        <v>99</v>
      </c>
      <c r="AR823" s="496">
        <v>208.6</v>
      </c>
      <c r="AS823" s="496">
        <v>34.678203840115593</v>
      </c>
      <c r="AT823" s="496"/>
      <c r="AU823" s="496"/>
    </row>
    <row r="824" spans="1:47">
      <c r="A824" s="496">
        <v>16</v>
      </c>
      <c r="B824" s="496">
        <v>243</v>
      </c>
      <c r="C824" s="496">
        <v>2023</v>
      </c>
      <c r="D824" s="496">
        <v>3</v>
      </c>
      <c r="E824" s="496">
        <v>99</v>
      </c>
      <c r="F824" s="496">
        <v>99</v>
      </c>
      <c r="G824" s="496">
        <v>99</v>
      </c>
      <c r="H824" s="496">
        <v>99</v>
      </c>
      <c r="I824" s="496">
        <v>99</v>
      </c>
      <c r="J824" s="496">
        <v>999</v>
      </c>
      <c r="K824" s="496">
        <v>99</v>
      </c>
      <c r="L824" s="496">
        <v>6</v>
      </c>
      <c r="M824" s="496">
        <v>99</v>
      </c>
      <c r="N824" s="496">
        <v>99</v>
      </c>
      <c r="O824" s="496">
        <v>99</v>
      </c>
      <c r="P824" s="496">
        <v>99</v>
      </c>
      <c r="Q824" s="496">
        <v>4</v>
      </c>
      <c r="R824" s="496">
        <v>11</v>
      </c>
      <c r="S824" s="496">
        <v>6</v>
      </c>
      <c r="T824" s="496">
        <v>10.090909090909092</v>
      </c>
      <c r="U824" s="496">
        <v>319.16363636363639</v>
      </c>
      <c r="V824" s="496">
        <v>100</v>
      </c>
      <c r="W824" s="496">
        <v>100</v>
      </c>
      <c r="X824" s="496">
        <v>36.363636363636367</v>
      </c>
      <c r="Y824" s="496">
        <v>76.157089716254347</v>
      </c>
      <c r="Z824" s="496">
        <v>0</v>
      </c>
      <c r="AA824" s="496">
        <v>1.4431370787624989</v>
      </c>
      <c r="AB824" s="496"/>
      <c r="AC824" s="496">
        <v>56.340858018696977</v>
      </c>
      <c r="AD824" s="496"/>
      <c r="AE824" s="496">
        <v>7.746478873239437</v>
      </c>
      <c r="AF824" s="496">
        <v>10.407489313262232</v>
      </c>
      <c r="AG824" s="496">
        <v>715.27272727272725</v>
      </c>
      <c r="AH824" s="496">
        <v>0</v>
      </c>
      <c r="AI824" s="496">
        <v>36.363636363636367</v>
      </c>
      <c r="AJ824" s="496">
        <v>65.512095911700712</v>
      </c>
      <c r="AK824" s="496">
        <v>-12.703213750549702</v>
      </c>
      <c r="AL824" s="496">
        <v>-36.661816272489951</v>
      </c>
      <c r="AM824" s="496"/>
      <c r="AN824" s="496">
        <v>99</v>
      </c>
      <c r="AO824" s="496">
        <v>99</v>
      </c>
      <c r="AP824" s="496">
        <v>99</v>
      </c>
      <c r="AQ824" s="496">
        <v>99</v>
      </c>
      <c r="AR824" s="496">
        <v>208.72727272727272</v>
      </c>
      <c r="AS824" s="496">
        <v>34.30096653950865</v>
      </c>
      <c r="AT824" s="496"/>
      <c r="AU824" s="496"/>
    </row>
    <row r="825" spans="1:47">
      <c r="A825" s="496">
        <v>16</v>
      </c>
      <c r="B825" s="496">
        <v>244</v>
      </c>
      <c r="C825" s="496">
        <v>2023</v>
      </c>
      <c r="D825" s="496">
        <v>4</v>
      </c>
      <c r="E825" s="496">
        <v>99</v>
      </c>
      <c r="F825" s="496">
        <v>99</v>
      </c>
      <c r="G825" s="496">
        <v>99</v>
      </c>
      <c r="H825" s="496">
        <v>99</v>
      </c>
      <c r="I825" s="496">
        <v>99</v>
      </c>
      <c r="J825" s="496">
        <v>999</v>
      </c>
      <c r="K825" s="496">
        <v>99</v>
      </c>
      <c r="L825" s="496">
        <v>6</v>
      </c>
      <c r="M825" s="496">
        <v>99</v>
      </c>
      <c r="N825" s="496">
        <v>99</v>
      </c>
      <c r="O825" s="496">
        <v>99</v>
      </c>
      <c r="P825" s="496">
        <v>99</v>
      </c>
      <c r="Q825" s="496">
        <v>8</v>
      </c>
      <c r="R825" s="496">
        <v>15</v>
      </c>
      <c r="S825" s="496">
        <v>6</v>
      </c>
      <c r="T825" s="496">
        <v>8</v>
      </c>
      <c r="U825" s="496">
        <v>328.22666666666674</v>
      </c>
      <c r="V825" s="496">
        <v>100</v>
      </c>
      <c r="W825" s="496">
        <v>80</v>
      </c>
      <c r="X825" s="496">
        <v>46.666666666666657</v>
      </c>
      <c r="Y825" s="496">
        <v>77.967937569804306</v>
      </c>
      <c r="Z825" s="496">
        <v>0</v>
      </c>
      <c r="AA825" s="496">
        <v>1.505545305418162</v>
      </c>
      <c r="AB825" s="496"/>
      <c r="AC825" s="496">
        <v>46.525260052243347</v>
      </c>
      <c r="AD825" s="496"/>
      <c r="AE825" s="496">
        <v>16.666666666666671</v>
      </c>
      <c r="AF825" s="496">
        <v>21.721521221212388</v>
      </c>
      <c r="AG825" s="496">
        <v>835.33333333333348</v>
      </c>
      <c r="AH825" s="496">
        <v>0</v>
      </c>
      <c r="AI825" s="496">
        <v>66.666666666666686</v>
      </c>
      <c r="AJ825" s="496">
        <v>157.18297900500804</v>
      </c>
      <c r="AK825" s="496">
        <v>63.400763617102157</v>
      </c>
      <c r="AL825" s="496">
        <v>28.002433908534297</v>
      </c>
      <c r="AM825" s="496"/>
      <c r="AN825" s="496">
        <v>99</v>
      </c>
      <c r="AO825" s="496">
        <v>99</v>
      </c>
      <c r="AP825" s="496">
        <v>99</v>
      </c>
      <c r="AQ825" s="496">
        <v>99</v>
      </c>
      <c r="AR825" s="496">
        <v>209.2</v>
      </c>
      <c r="AS825" s="496">
        <v>35.122968161532889</v>
      </c>
      <c r="AT825" s="496"/>
      <c r="AU825" s="496"/>
    </row>
    <row r="826" spans="1:47">
      <c r="A826" s="496">
        <v>16</v>
      </c>
      <c r="B826" s="496">
        <v>245</v>
      </c>
      <c r="C826" s="496">
        <v>2023</v>
      </c>
      <c r="D826" s="496">
        <v>5</v>
      </c>
      <c r="E826" s="496">
        <v>99</v>
      </c>
      <c r="F826" s="496">
        <v>99</v>
      </c>
      <c r="G826" s="496">
        <v>99</v>
      </c>
      <c r="H826" s="496">
        <v>99</v>
      </c>
      <c r="I826" s="496">
        <v>99</v>
      </c>
      <c r="J826" s="496">
        <v>999</v>
      </c>
      <c r="K826" s="496">
        <v>99</v>
      </c>
      <c r="L826" s="496">
        <v>6</v>
      </c>
      <c r="M826" s="496">
        <v>99</v>
      </c>
      <c r="N826" s="496">
        <v>99</v>
      </c>
      <c r="O826" s="496">
        <v>99</v>
      </c>
      <c r="P826" s="496">
        <v>99</v>
      </c>
      <c r="Q826" s="496">
        <v>11</v>
      </c>
      <c r="R826" s="496">
        <v>21</v>
      </c>
      <c r="S826" s="496">
        <v>6</v>
      </c>
      <c r="T826" s="496">
        <v>7.8095238095238066</v>
      </c>
      <c r="U826" s="496">
        <v>308.48571428571427</v>
      </c>
      <c r="V826" s="496">
        <v>100</v>
      </c>
      <c r="W826" s="496">
        <v>76.190476190476218</v>
      </c>
      <c r="X826" s="496">
        <v>19.047619047619055</v>
      </c>
      <c r="Y826" s="496">
        <v>52.009965031569024</v>
      </c>
      <c r="Z826" s="496">
        <v>0</v>
      </c>
      <c r="AA826" s="496">
        <v>1.331631567058057</v>
      </c>
      <c r="AB826" s="496"/>
      <c r="AC826" s="496">
        <v>-7.7114669041526192</v>
      </c>
      <c r="AD826" s="496"/>
      <c r="AE826" s="496">
        <v>10.096153846153843</v>
      </c>
      <c r="AF826" s="496">
        <v>11.350726262856345</v>
      </c>
      <c r="AG826" s="496">
        <v>631.47619047619025</v>
      </c>
      <c r="AH826" s="496">
        <v>0</v>
      </c>
      <c r="AI826" s="496">
        <v>80.952380952380949</v>
      </c>
      <c r="AJ826" s="496">
        <v>111.56702834645613</v>
      </c>
      <c r="AK826" s="496">
        <v>33.031302865421409</v>
      </c>
      <c r="AL826" s="496">
        <v>42.017663529051845</v>
      </c>
      <c r="AM826" s="496"/>
      <c r="AN826" s="496">
        <v>99</v>
      </c>
      <c r="AO826" s="496">
        <v>99</v>
      </c>
      <c r="AP826" s="496">
        <v>99</v>
      </c>
      <c r="AQ826" s="496">
        <v>99</v>
      </c>
      <c r="AR826" s="496">
        <v>208.76190476190476</v>
      </c>
      <c r="AS826" s="496">
        <v>33.651708367326648</v>
      </c>
      <c r="AT826" s="496"/>
      <c r="AU826" s="496"/>
    </row>
    <row r="827" spans="1:47">
      <c r="A827" s="496">
        <v>16</v>
      </c>
      <c r="B827" s="496">
        <v>246</v>
      </c>
      <c r="C827" s="496">
        <v>2023</v>
      </c>
      <c r="D827" s="496">
        <v>6</v>
      </c>
      <c r="E827" s="496">
        <v>99</v>
      </c>
      <c r="F827" s="496">
        <v>99</v>
      </c>
      <c r="G827" s="496">
        <v>99</v>
      </c>
      <c r="H827" s="496">
        <v>99</v>
      </c>
      <c r="I827" s="496">
        <v>99</v>
      </c>
      <c r="J827" s="496">
        <v>999</v>
      </c>
      <c r="K827" s="496">
        <v>99</v>
      </c>
      <c r="L827" s="496">
        <v>6</v>
      </c>
      <c r="M827" s="496">
        <v>99</v>
      </c>
      <c r="N827" s="496">
        <v>99</v>
      </c>
      <c r="O827" s="496">
        <v>99</v>
      </c>
      <c r="P827" s="496">
        <v>99</v>
      </c>
      <c r="Q827" s="496">
        <v>6</v>
      </c>
      <c r="R827" s="496">
        <v>15</v>
      </c>
      <c r="S827" s="496">
        <v>6</v>
      </c>
      <c r="T827" s="496">
        <v>9</v>
      </c>
      <c r="U827" s="496">
        <v>305.18666666666678</v>
      </c>
      <c r="V827" s="496">
        <v>100</v>
      </c>
      <c r="W827" s="496">
        <v>100</v>
      </c>
      <c r="X827" s="496">
        <v>6.6666666666666687</v>
      </c>
      <c r="Y827" s="496">
        <v>31.39662119117633</v>
      </c>
      <c r="Z827" s="496">
        <v>0</v>
      </c>
      <c r="AA827" s="496">
        <v>1.3165611772087671</v>
      </c>
      <c r="AB827" s="496"/>
      <c r="AC827" s="496">
        <v>33.498185244594097</v>
      </c>
      <c r="AD827" s="496"/>
      <c r="AE827" s="496">
        <v>11.194029850746269</v>
      </c>
      <c r="AF827" s="496">
        <v>12.713850870956271</v>
      </c>
      <c r="AG827" s="496">
        <v>738.53333333333308</v>
      </c>
      <c r="AH827" s="496">
        <v>0</v>
      </c>
      <c r="AI827" s="496">
        <v>100</v>
      </c>
      <c r="AJ827" s="496">
        <v>80.715026826208501</v>
      </c>
      <c r="AK827" s="496">
        <v>56.234137736202349</v>
      </c>
      <c r="AL827" s="496">
        <v>3.3249810206357089</v>
      </c>
      <c r="AM827" s="496"/>
      <c r="AN827" s="496">
        <v>99</v>
      </c>
      <c r="AO827" s="496">
        <v>99</v>
      </c>
      <c r="AP827" s="496">
        <v>99</v>
      </c>
      <c r="AQ827" s="496">
        <v>99</v>
      </c>
      <c r="AR827" s="496">
        <v>207.53333333333336</v>
      </c>
      <c r="AS827" s="496">
        <v>34.076537305774657</v>
      </c>
      <c r="AT827" s="496"/>
      <c r="AU827" s="496"/>
    </row>
    <row r="828" spans="1:47">
      <c r="A828" s="496">
        <v>16</v>
      </c>
      <c r="B828" s="496">
        <v>247</v>
      </c>
      <c r="C828" s="496">
        <v>2023</v>
      </c>
      <c r="D828" s="496">
        <v>7</v>
      </c>
      <c r="E828" s="496">
        <v>99</v>
      </c>
      <c r="F828" s="496">
        <v>99</v>
      </c>
      <c r="G828" s="496">
        <v>99</v>
      </c>
      <c r="H828" s="496">
        <v>99</v>
      </c>
      <c r="I828" s="496">
        <v>99</v>
      </c>
      <c r="J828" s="496">
        <v>999</v>
      </c>
      <c r="K828" s="496">
        <v>99</v>
      </c>
      <c r="L828" s="496">
        <v>6</v>
      </c>
      <c r="M828" s="496">
        <v>99</v>
      </c>
      <c r="N828" s="496">
        <v>99</v>
      </c>
      <c r="O828" s="496">
        <v>99</v>
      </c>
      <c r="P828" s="496">
        <v>99</v>
      </c>
      <c r="Q828" s="496">
        <v>3</v>
      </c>
      <c r="R828" s="496">
        <v>4</v>
      </c>
      <c r="S828" s="496">
        <v>6</v>
      </c>
      <c r="T828" s="496">
        <v>7.75</v>
      </c>
      <c r="U828" s="496">
        <v>257.60000000000002</v>
      </c>
      <c r="V828" s="496">
        <v>100</v>
      </c>
      <c r="W828" s="496">
        <v>100</v>
      </c>
      <c r="X828" s="496">
        <v>0</v>
      </c>
      <c r="Y828" s="496">
        <v>30.607597096145877</v>
      </c>
      <c r="Z828" s="496">
        <v>0</v>
      </c>
      <c r="AA828" s="496">
        <v>0.4330127018922193</v>
      </c>
      <c r="AB828" s="496"/>
      <c r="AC828" s="496">
        <v>40.744021085099995</v>
      </c>
      <c r="AD828" s="496"/>
      <c r="AE828" s="496">
        <v>5.5555555555555562</v>
      </c>
      <c r="AF828" s="496">
        <v>5.3426248548199764</v>
      </c>
      <c r="AG828" s="496">
        <v>551.25</v>
      </c>
      <c r="AH828" s="496">
        <v>0</v>
      </c>
      <c r="AI828" s="496">
        <v>75</v>
      </c>
      <c r="AJ828" s="496">
        <v>104.20262712619098</v>
      </c>
      <c r="AK828" s="496">
        <v>81.887079967954023</v>
      </c>
      <c r="AL828" s="496">
        <v>6.7872960525342192</v>
      </c>
      <c r="AM828" s="496"/>
      <c r="AN828" s="496">
        <v>99</v>
      </c>
      <c r="AO828" s="496">
        <v>99</v>
      </c>
      <c r="AP828" s="496">
        <v>99</v>
      </c>
      <c r="AQ828" s="496">
        <v>99</v>
      </c>
      <c r="AR828" s="496">
        <v>195.25</v>
      </c>
      <c r="AS828" s="496">
        <v>34.4518446738482</v>
      </c>
      <c r="AT828" s="496"/>
      <c r="AU828" s="496"/>
    </row>
    <row r="829" spans="1:47">
      <c r="A829" s="496">
        <v>16</v>
      </c>
      <c r="B829" s="496">
        <v>248</v>
      </c>
      <c r="C829" s="496">
        <v>2023</v>
      </c>
      <c r="D829" s="496">
        <v>8</v>
      </c>
      <c r="E829" s="496">
        <v>99</v>
      </c>
      <c r="F829" s="496">
        <v>99</v>
      </c>
      <c r="G829" s="496">
        <v>99</v>
      </c>
      <c r="H829" s="496">
        <v>99</v>
      </c>
      <c r="I829" s="496">
        <v>99</v>
      </c>
      <c r="J829" s="496">
        <v>999</v>
      </c>
      <c r="K829" s="496">
        <v>99</v>
      </c>
      <c r="L829" s="496">
        <v>6</v>
      </c>
      <c r="M829" s="496">
        <v>99</v>
      </c>
      <c r="N829" s="496">
        <v>99</v>
      </c>
      <c r="O829" s="496">
        <v>99</v>
      </c>
      <c r="P829" s="496">
        <v>99</v>
      </c>
      <c r="Q829" s="496">
        <v>8</v>
      </c>
      <c r="R829" s="496">
        <v>27</v>
      </c>
      <c r="S829" s="496">
        <v>6</v>
      </c>
      <c r="T829" s="496">
        <v>8.4074074074074083</v>
      </c>
      <c r="U829" s="496">
        <v>300.33703703703713</v>
      </c>
      <c r="V829" s="496">
        <v>100</v>
      </c>
      <c r="W829" s="496">
        <v>88.8888888888889</v>
      </c>
      <c r="X829" s="496">
        <v>11.111111111111112</v>
      </c>
      <c r="Y829" s="496">
        <v>40.5683707133024</v>
      </c>
      <c r="Z829" s="496">
        <v>0</v>
      </c>
      <c r="AA829" s="496">
        <v>1.5216769321610522</v>
      </c>
      <c r="AB829" s="496"/>
      <c r="AC829" s="496">
        <v>61.172028803685158</v>
      </c>
      <c r="AD829" s="496"/>
      <c r="AE829" s="496">
        <v>17.197452229299365</v>
      </c>
      <c r="AF829" s="496">
        <v>19.667006208769887</v>
      </c>
      <c r="AG829" s="496">
        <v>715.80769230769261</v>
      </c>
      <c r="AH829" s="496">
        <v>0</v>
      </c>
      <c r="AI829" s="496">
        <v>88.8888888888889</v>
      </c>
      <c r="AJ829" s="496">
        <v>198.04545306391151</v>
      </c>
      <c r="AK829" s="496">
        <v>76.574707055605643</v>
      </c>
      <c r="AL829" s="496">
        <v>57.504988122550394</v>
      </c>
      <c r="AM829" s="496"/>
      <c r="AN829" s="496">
        <v>99</v>
      </c>
      <c r="AO829" s="496">
        <v>99</v>
      </c>
      <c r="AP829" s="496">
        <v>99</v>
      </c>
      <c r="AQ829" s="496">
        <v>99</v>
      </c>
      <c r="AR829" s="496">
        <v>205.53846153846152</v>
      </c>
      <c r="AS829" s="496">
        <v>34.295180050413727</v>
      </c>
      <c r="AT829" s="496"/>
      <c r="AU829" s="496"/>
    </row>
    <row r="830" spans="1:47">
      <c r="A830" s="496">
        <v>16</v>
      </c>
      <c r="B830" s="496">
        <v>249</v>
      </c>
      <c r="C830" s="496">
        <v>2023</v>
      </c>
      <c r="D830" s="496">
        <v>9</v>
      </c>
      <c r="E830" s="496">
        <v>99</v>
      </c>
      <c r="F830" s="496">
        <v>99</v>
      </c>
      <c r="G830" s="496">
        <v>99</v>
      </c>
      <c r="H830" s="496">
        <v>99</v>
      </c>
      <c r="I830" s="496">
        <v>99</v>
      </c>
      <c r="J830" s="496">
        <v>999</v>
      </c>
      <c r="K830" s="496">
        <v>99</v>
      </c>
      <c r="L830" s="496">
        <v>6</v>
      </c>
      <c r="M830" s="496">
        <v>99</v>
      </c>
      <c r="N830" s="496">
        <v>99</v>
      </c>
      <c r="O830" s="496">
        <v>99</v>
      </c>
      <c r="P830" s="496">
        <v>99</v>
      </c>
      <c r="Q830" s="496">
        <v>7</v>
      </c>
      <c r="R830" s="496">
        <v>7</v>
      </c>
      <c r="S830" s="496">
        <v>6</v>
      </c>
      <c r="T830" s="496">
        <v>6.7142857142857109</v>
      </c>
      <c r="U830" s="496">
        <v>293</v>
      </c>
      <c r="V830" s="496">
        <v>100</v>
      </c>
      <c r="W830" s="496">
        <v>28.571428571428577</v>
      </c>
      <c r="X830" s="496">
        <v>14.285714285714288</v>
      </c>
      <c r="Y830" s="496">
        <v>76.465417019722139</v>
      </c>
      <c r="Z830" s="496">
        <v>0</v>
      </c>
      <c r="AA830" s="496">
        <v>1.3850513878332349</v>
      </c>
      <c r="AB830" s="496"/>
      <c r="AC830" s="496">
        <v>60.793699139696258</v>
      </c>
      <c r="AD830" s="496"/>
      <c r="AE830" s="496">
        <v>6.3063063063063058</v>
      </c>
      <c r="AF830" s="496">
        <v>7.4395423829024718</v>
      </c>
      <c r="AG830" s="496">
        <v>721.5</v>
      </c>
      <c r="AH830" s="496">
        <v>0</v>
      </c>
      <c r="AI830" s="496">
        <v>71.428571428571445</v>
      </c>
      <c r="AJ830" s="496">
        <v>251.31039904203456</v>
      </c>
      <c r="AK830" s="496">
        <v>92.231848151581275</v>
      </c>
      <c r="AL830" s="496">
        <v>114.4790535475078</v>
      </c>
      <c r="AM830" s="496"/>
      <c r="AN830" s="496">
        <v>99</v>
      </c>
      <c r="AO830" s="496">
        <v>99</v>
      </c>
      <c r="AP830" s="496">
        <v>99</v>
      </c>
      <c r="AQ830" s="496">
        <v>99</v>
      </c>
      <c r="AR830" s="496">
        <v>204.5</v>
      </c>
      <c r="AS830" s="496">
        <v>34.065820584662198</v>
      </c>
      <c r="AT830" s="496"/>
      <c r="AU830" s="496"/>
    </row>
    <row r="831" spans="1:47">
      <c r="A831" s="496">
        <v>16</v>
      </c>
      <c r="B831" s="496">
        <v>250</v>
      </c>
      <c r="C831" s="496">
        <v>2023</v>
      </c>
      <c r="D831" s="496">
        <v>10</v>
      </c>
      <c r="E831" s="496">
        <v>99</v>
      </c>
      <c r="F831" s="496">
        <v>99</v>
      </c>
      <c r="G831" s="496">
        <v>99</v>
      </c>
      <c r="H831" s="496">
        <v>99</v>
      </c>
      <c r="I831" s="496">
        <v>99</v>
      </c>
      <c r="J831" s="496">
        <v>999</v>
      </c>
      <c r="K831" s="496">
        <v>99</v>
      </c>
      <c r="L831" s="496">
        <v>6</v>
      </c>
      <c r="M831" s="496">
        <v>99</v>
      </c>
      <c r="N831" s="496">
        <v>99</v>
      </c>
      <c r="O831" s="496">
        <v>99</v>
      </c>
      <c r="P831" s="496">
        <v>99</v>
      </c>
      <c r="Q831" s="496">
        <v>13</v>
      </c>
      <c r="R831" s="496">
        <v>27</v>
      </c>
      <c r="S831" s="496">
        <v>6</v>
      </c>
      <c r="T831" s="496">
        <v>7.6666666666666687</v>
      </c>
      <c r="U831" s="496">
        <v>238.91111111111113</v>
      </c>
      <c r="V831" s="496">
        <v>100</v>
      </c>
      <c r="W831" s="496">
        <v>77.777777777777771</v>
      </c>
      <c r="X831" s="496">
        <v>7.4074074074074083</v>
      </c>
      <c r="Y831" s="496">
        <v>73.546127291014841</v>
      </c>
      <c r="Z831" s="496">
        <v>0</v>
      </c>
      <c r="AA831" s="496">
        <v>2.108185106778917</v>
      </c>
      <c r="AB831" s="496"/>
      <c r="AC831" s="496">
        <v>48.013541758385557</v>
      </c>
      <c r="AD831" s="496"/>
      <c r="AE831" s="496">
        <v>8.7662337662337677</v>
      </c>
      <c r="AF831" s="496">
        <v>8.6563042226757982</v>
      </c>
      <c r="AG831" s="496">
        <v>567.92592592592598</v>
      </c>
      <c r="AH831" s="496">
        <v>0</v>
      </c>
      <c r="AI831" s="496">
        <v>100</v>
      </c>
      <c r="AJ831" s="496">
        <v>205.15810089997271</v>
      </c>
      <c r="AK831" s="496">
        <v>56.813967148049699</v>
      </c>
      <c r="AL831" s="496">
        <v>28.55274315894988</v>
      </c>
      <c r="AM831" s="496"/>
      <c r="AN831" s="496">
        <v>99</v>
      </c>
      <c r="AO831" s="496">
        <v>99</v>
      </c>
      <c r="AP831" s="496">
        <v>99</v>
      </c>
      <c r="AQ831" s="496">
        <v>99</v>
      </c>
      <c r="AR831" s="496">
        <v>191.74074074074073</v>
      </c>
      <c r="AS831" s="496">
        <v>32.728516795351126</v>
      </c>
      <c r="AT831" s="496"/>
      <c r="AU831" s="496"/>
    </row>
    <row r="832" spans="1:47">
      <c r="A832" s="496">
        <v>16</v>
      </c>
      <c r="B832" s="496">
        <v>251</v>
      </c>
      <c r="C832" s="496">
        <v>2023</v>
      </c>
      <c r="D832" s="496">
        <v>11</v>
      </c>
      <c r="E832" s="496">
        <v>99</v>
      </c>
      <c r="F832" s="496">
        <v>99</v>
      </c>
      <c r="G832" s="496">
        <v>99</v>
      </c>
      <c r="H832" s="496">
        <v>99</v>
      </c>
      <c r="I832" s="496">
        <v>99</v>
      </c>
      <c r="J832" s="496">
        <v>999</v>
      </c>
      <c r="K832" s="496">
        <v>99</v>
      </c>
      <c r="L832" s="496">
        <v>6</v>
      </c>
      <c r="M832" s="496">
        <v>99</v>
      </c>
      <c r="N832" s="496">
        <v>99</v>
      </c>
      <c r="O832" s="496">
        <v>99</v>
      </c>
      <c r="P832" s="496">
        <v>99</v>
      </c>
      <c r="Q832" s="496">
        <v>12</v>
      </c>
      <c r="R832" s="496">
        <v>21</v>
      </c>
      <c r="S832" s="496">
        <v>6</v>
      </c>
      <c r="T832" s="496">
        <v>7.1428571428571441</v>
      </c>
      <c r="U832" s="496">
        <v>278.77619047619055</v>
      </c>
      <c r="V832" s="496">
        <v>100</v>
      </c>
      <c r="W832" s="496">
        <v>66.666666666666686</v>
      </c>
      <c r="X832" s="496">
        <v>9.5238095238095273</v>
      </c>
      <c r="Y832" s="496">
        <v>48.258183660902489</v>
      </c>
      <c r="Z832" s="496">
        <v>0</v>
      </c>
      <c r="AA832" s="496">
        <v>1.6120296076010223</v>
      </c>
      <c r="AB832" s="496"/>
      <c r="AC832" s="496">
        <v>47.235567765392304</v>
      </c>
      <c r="AD832" s="496"/>
      <c r="AE832" s="496">
        <v>8.6776859504132258</v>
      </c>
      <c r="AF832" s="496">
        <v>9.8455799748407369</v>
      </c>
      <c r="AG832" s="496">
        <v>591.90476190476181</v>
      </c>
      <c r="AH832" s="496">
        <v>0</v>
      </c>
      <c r="AI832" s="496">
        <v>100</v>
      </c>
      <c r="AJ832" s="496">
        <v>106.56806667321638</v>
      </c>
      <c r="AK832" s="496">
        <v>74.03530649460015</v>
      </c>
      <c r="AL832" s="496">
        <v>64.371889153333711</v>
      </c>
      <c r="AM832" s="496"/>
      <c r="AN832" s="496">
        <v>99</v>
      </c>
      <c r="AO832" s="496">
        <v>99</v>
      </c>
      <c r="AP832" s="496">
        <v>99</v>
      </c>
      <c r="AQ832" s="496">
        <v>99</v>
      </c>
      <c r="AR832" s="496">
        <v>203.04761904761912</v>
      </c>
      <c r="AS832" s="496">
        <v>32.967328118145225</v>
      </c>
      <c r="AT832" s="496"/>
      <c r="AU832" s="496"/>
    </row>
    <row r="833" spans="1:47">
      <c r="A833" s="496">
        <v>16</v>
      </c>
      <c r="B833" s="496">
        <v>252</v>
      </c>
      <c r="C833" s="496">
        <v>2023</v>
      </c>
      <c r="D833" s="496">
        <v>12</v>
      </c>
      <c r="E833" s="496">
        <v>99</v>
      </c>
      <c r="F833" s="496">
        <v>99</v>
      </c>
      <c r="G833" s="496">
        <v>99</v>
      </c>
      <c r="H833" s="496">
        <v>99</v>
      </c>
      <c r="I833" s="496">
        <v>99</v>
      </c>
      <c r="J833" s="496">
        <v>999</v>
      </c>
      <c r="K833" s="496">
        <v>99</v>
      </c>
      <c r="L833" s="496">
        <v>6</v>
      </c>
      <c r="M833" s="496">
        <v>99</v>
      </c>
      <c r="N833" s="496">
        <v>99</v>
      </c>
      <c r="O833" s="496">
        <v>99</v>
      </c>
      <c r="P833" s="496">
        <v>99</v>
      </c>
      <c r="Q833" s="496">
        <v>4</v>
      </c>
      <c r="R833" s="496">
        <v>8</v>
      </c>
      <c r="S833" s="496">
        <v>6</v>
      </c>
      <c r="T833" s="496">
        <v>8.5</v>
      </c>
      <c r="U833" s="496">
        <v>336.0125000000001</v>
      </c>
      <c r="V833" s="496">
        <v>100</v>
      </c>
      <c r="W833" s="496">
        <v>100</v>
      </c>
      <c r="X833" s="496">
        <v>50</v>
      </c>
      <c r="Y833" s="496">
        <v>31.194207695499724</v>
      </c>
      <c r="Z833" s="496">
        <v>0</v>
      </c>
      <c r="AA833" s="496">
        <v>1</v>
      </c>
      <c r="AB833" s="496"/>
      <c r="AC833" s="496">
        <v>51.111251664519919</v>
      </c>
      <c r="AD833" s="496"/>
      <c r="AE833" s="496">
        <v>9.5238095238095273</v>
      </c>
      <c r="AF833" s="496">
        <v>13.633274501450511</v>
      </c>
      <c r="AG833" s="496">
        <v>703.875</v>
      </c>
      <c r="AH833" s="496">
        <v>0</v>
      </c>
      <c r="AI833" s="496">
        <v>87.5</v>
      </c>
      <c r="AJ833" s="496">
        <v>117.71834765659941</v>
      </c>
      <c r="AK833" s="496">
        <v>-15.141031192179716</v>
      </c>
      <c r="AL833" s="496">
        <v>31.377861425435359</v>
      </c>
      <c r="AM833" s="496"/>
      <c r="AN833" s="496">
        <v>99</v>
      </c>
      <c r="AO833" s="496">
        <v>99</v>
      </c>
      <c r="AP833" s="496">
        <v>99</v>
      </c>
      <c r="AQ833" s="496">
        <v>99</v>
      </c>
      <c r="AR833" s="496">
        <v>216.625</v>
      </c>
      <c r="AS833" s="496">
        <v>33.121643565396482</v>
      </c>
      <c r="AT833" s="496"/>
      <c r="AU833" s="496"/>
    </row>
    <row r="834" spans="1:47">
      <c r="A834" s="496">
        <v>16</v>
      </c>
      <c r="B834" s="496">
        <v>253</v>
      </c>
      <c r="C834" s="496">
        <v>2023</v>
      </c>
      <c r="D834" s="496">
        <v>1</v>
      </c>
      <c r="E834" s="496">
        <v>99</v>
      </c>
      <c r="F834" s="496">
        <v>99</v>
      </c>
      <c r="G834" s="496">
        <v>99</v>
      </c>
      <c r="H834" s="496">
        <v>99</v>
      </c>
      <c r="I834" s="496">
        <v>99</v>
      </c>
      <c r="J834" s="496">
        <v>999</v>
      </c>
      <c r="K834" s="496">
        <v>99</v>
      </c>
      <c r="L834" s="496">
        <v>7</v>
      </c>
      <c r="M834" s="496">
        <v>99</v>
      </c>
      <c r="N834" s="496">
        <v>99</v>
      </c>
      <c r="O834" s="496">
        <v>99</v>
      </c>
      <c r="P834" s="496">
        <v>99</v>
      </c>
      <c r="Q834" s="496">
        <v>4</v>
      </c>
      <c r="R834" s="496">
        <v>4</v>
      </c>
      <c r="S834" s="496">
        <v>7</v>
      </c>
      <c r="T834" s="496">
        <v>8.75</v>
      </c>
      <c r="U834" s="496">
        <v>320.65000000000009</v>
      </c>
      <c r="V834" s="496">
        <v>100</v>
      </c>
      <c r="W834" s="496">
        <v>75</v>
      </c>
      <c r="X834" s="496">
        <v>25</v>
      </c>
      <c r="Y834" s="496">
        <v>28.475998665543003</v>
      </c>
      <c r="Z834" s="496">
        <v>0</v>
      </c>
      <c r="AA834" s="496">
        <v>1.9202864369671515</v>
      </c>
      <c r="AB834" s="496"/>
      <c r="AC834" s="496">
        <v>3.0860204744422566</v>
      </c>
      <c r="AD834" s="496"/>
      <c r="AE834" s="496">
        <v>3.3333333333333344</v>
      </c>
      <c r="AF834" s="496">
        <v>4.0315204169194345</v>
      </c>
      <c r="AG834" s="496">
        <v>655</v>
      </c>
      <c r="AH834" s="496">
        <v>0</v>
      </c>
      <c r="AI834" s="496">
        <v>75</v>
      </c>
      <c r="AJ834" s="496">
        <v>50.209560842532781</v>
      </c>
      <c r="AK834" s="496">
        <v>31.333768268966136</v>
      </c>
      <c r="AL834" s="496">
        <v>88.41825719944201</v>
      </c>
      <c r="AM834" s="496"/>
      <c r="AN834" s="496">
        <v>99</v>
      </c>
      <c r="AO834" s="496">
        <v>99</v>
      </c>
      <c r="AP834" s="496">
        <v>99</v>
      </c>
      <c r="AQ834" s="496">
        <v>99</v>
      </c>
      <c r="AR834" s="496">
        <v>205.75</v>
      </c>
      <c r="AS834" s="496">
        <v>36.745305508474942</v>
      </c>
      <c r="AT834" s="496"/>
      <c r="AU834" s="496"/>
    </row>
    <row r="835" spans="1:47">
      <c r="A835" s="496">
        <v>16</v>
      </c>
      <c r="B835" s="496">
        <v>254</v>
      </c>
      <c r="C835" s="496">
        <v>2023</v>
      </c>
      <c r="D835" s="496">
        <v>2</v>
      </c>
      <c r="E835" s="496">
        <v>99</v>
      </c>
      <c r="F835" s="496">
        <v>99</v>
      </c>
      <c r="G835" s="496">
        <v>99</v>
      </c>
      <c r="H835" s="496">
        <v>99</v>
      </c>
      <c r="I835" s="496">
        <v>99</v>
      </c>
      <c r="J835" s="496">
        <v>999</v>
      </c>
      <c r="K835" s="496">
        <v>99</v>
      </c>
      <c r="L835" s="496">
        <v>7</v>
      </c>
      <c r="M835" s="496">
        <v>99</v>
      </c>
      <c r="N835" s="496">
        <v>99</v>
      </c>
      <c r="O835" s="496">
        <v>99</v>
      </c>
      <c r="P835" s="496">
        <v>99</v>
      </c>
      <c r="Q835" s="496">
        <v>1</v>
      </c>
      <c r="R835" s="496">
        <v>1</v>
      </c>
      <c r="S835" s="496">
        <v>7</v>
      </c>
      <c r="T835" s="496">
        <v>11</v>
      </c>
      <c r="U835" s="496">
        <v>344.6</v>
      </c>
      <c r="V835" s="496">
        <v>100</v>
      </c>
      <c r="W835" s="496">
        <v>100</v>
      </c>
      <c r="X835" s="496">
        <v>0</v>
      </c>
      <c r="Y835" s="496">
        <v>0</v>
      </c>
      <c r="Z835" s="496">
        <v>0</v>
      </c>
      <c r="AA835" s="496">
        <v>0</v>
      </c>
      <c r="AB835" s="496"/>
      <c r="AC835" s="496"/>
      <c r="AD835" s="496"/>
      <c r="AE835" s="496">
        <v>2.1276595744680855</v>
      </c>
      <c r="AF835" s="496">
        <v>3.0477504488489129</v>
      </c>
      <c r="AG835" s="496">
        <v>751</v>
      </c>
      <c r="AH835" s="496">
        <v>0</v>
      </c>
      <c r="AI835" s="496">
        <v>100</v>
      </c>
      <c r="AJ835" s="496">
        <v>0</v>
      </c>
      <c r="AK835" s="496"/>
      <c r="AL835" s="496"/>
      <c r="AM835" s="496"/>
      <c r="AN835" s="496">
        <v>99</v>
      </c>
      <c r="AO835" s="496">
        <v>99</v>
      </c>
      <c r="AP835" s="496">
        <v>99</v>
      </c>
      <c r="AQ835" s="496">
        <v>99</v>
      </c>
      <c r="AR835" s="496">
        <v>206</v>
      </c>
      <c r="AS835" s="496">
        <v>39.465484059604989</v>
      </c>
      <c r="AT835" s="496"/>
      <c r="AU835" s="496"/>
    </row>
    <row r="836" spans="1:47">
      <c r="A836" s="496">
        <v>16</v>
      </c>
      <c r="B836" s="496">
        <v>255</v>
      </c>
      <c r="C836" s="496">
        <v>2023</v>
      </c>
      <c r="D836" s="496">
        <v>3</v>
      </c>
      <c r="E836" s="496">
        <v>99</v>
      </c>
      <c r="F836" s="496">
        <v>99</v>
      </c>
      <c r="G836" s="496">
        <v>99</v>
      </c>
      <c r="H836" s="496">
        <v>99</v>
      </c>
      <c r="I836" s="496">
        <v>99</v>
      </c>
      <c r="J836" s="496">
        <v>999</v>
      </c>
      <c r="K836" s="496">
        <v>99</v>
      </c>
      <c r="L836" s="496">
        <v>7</v>
      </c>
      <c r="M836" s="496">
        <v>99</v>
      </c>
      <c r="N836" s="496">
        <v>99</v>
      </c>
      <c r="O836" s="496">
        <v>99</v>
      </c>
      <c r="P836" s="496">
        <v>99</v>
      </c>
      <c r="Q836" s="496">
        <v>4</v>
      </c>
      <c r="R836" s="496">
        <v>6</v>
      </c>
      <c r="S836" s="496">
        <v>7</v>
      </c>
      <c r="T836" s="496">
        <v>8.3333333333333357</v>
      </c>
      <c r="U836" s="496">
        <v>288.4500000000001</v>
      </c>
      <c r="V836" s="496">
        <v>100</v>
      </c>
      <c r="W836" s="496">
        <v>100</v>
      </c>
      <c r="X836" s="496">
        <v>16.666666666666671</v>
      </c>
      <c r="Y836" s="496">
        <v>106.30261442379162</v>
      </c>
      <c r="Z836" s="496">
        <v>0</v>
      </c>
      <c r="AA836" s="496">
        <v>1.2472191289246417</v>
      </c>
      <c r="AB836" s="496"/>
      <c r="AC836" s="496">
        <v>61.031110877100389</v>
      </c>
      <c r="AD836" s="496"/>
      <c r="AE836" s="496">
        <v>4.2253521126760551</v>
      </c>
      <c r="AF836" s="496">
        <v>5.1305234574635241</v>
      </c>
      <c r="AG836" s="496">
        <v>598.83333333333348</v>
      </c>
      <c r="AH836" s="496">
        <v>0</v>
      </c>
      <c r="AI836" s="496">
        <v>100</v>
      </c>
      <c r="AJ836" s="496">
        <v>394.53323335585071</v>
      </c>
      <c r="AK836" s="496">
        <v>95.124638292724981</v>
      </c>
      <c r="AL836" s="496">
        <v>77.676487424445057</v>
      </c>
      <c r="AM836" s="496"/>
      <c r="AN836" s="496">
        <v>99</v>
      </c>
      <c r="AO836" s="496">
        <v>99</v>
      </c>
      <c r="AP836" s="496">
        <v>99</v>
      </c>
      <c r="AQ836" s="496">
        <v>99</v>
      </c>
      <c r="AR836" s="496">
        <v>198.83333333333337</v>
      </c>
      <c r="AS836" s="496">
        <v>35.182967753240142</v>
      </c>
      <c r="AT836" s="496"/>
      <c r="AU836" s="496"/>
    </row>
    <row r="837" spans="1:47">
      <c r="A837" s="496">
        <v>16</v>
      </c>
      <c r="B837" s="496">
        <v>256</v>
      </c>
      <c r="C837" s="496">
        <v>2023</v>
      </c>
      <c r="D837" s="496">
        <v>4</v>
      </c>
      <c r="E837" s="496">
        <v>99</v>
      </c>
      <c r="F837" s="496">
        <v>99</v>
      </c>
      <c r="G837" s="496">
        <v>99</v>
      </c>
      <c r="H837" s="496">
        <v>99</v>
      </c>
      <c r="I837" s="496">
        <v>99</v>
      </c>
      <c r="J837" s="496">
        <v>999</v>
      </c>
      <c r="K837" s="496">
        <v>99</v>
      </c>
      <c r="L837" s="496">
        <v>7</v>
      </c>
      <c r="M837" s="496">
        <v>99</v>
      </c>
      <c r="N837" s="496">
        <v>99</v>
      </c>
      <c r="O837" s="496">
        <v>99</v>
      </c>
      <c r="P837" s="496">
        <v>99</v>
      </c>
      <c r="Q837" s="496">
        <v>1</v>
      </c>
      <c r="R837" s="496">
        <v>1</v>
      </c>
      <c r="S837" s="496">
        <v>7</v>
      </c>
      <c r="T837" s="496">
        <v>10</v>
      </c>
      <c r="U837" s="496">
        <v>444.7</v>
      </c>
      <c r="V837" s="496">
        <v>100</v>
      </c>
      <c r="W837" s="496">
        <v>100</v>
      </c>
      <c r="X837" s="496">
        <v>100</v>
      </c>
      <c r="Y837" s="496">
        <v>0</v>
      </c>
      <c r="Z837" s="496">
        <v>0</v>
      </c>
      <c r="AA837" s="496">
        <v>0</v>
      </c>
      <c r="AB837" s="496"/>
      <c r="AC837" s="496"/>
      <c r="AD837" s="496"/>
      <c r="AE837" s="496">
        <v>1.1111111111111112</v>
      </c>
      <c r="AF837" s="496">
        <v>1.9619694696902847</v>
      </c>
      <c r="AG837" s="496">
        <v>1118</v>
      </c>
      <c r="AH837" s="496">
        <v>0</v>
      </c>
      <c r="AI837" s="496">
        <v>100</v>
      </c>
      <c r="AJ837" s="496">
        <v>0</v>
      </c>
      <c r="AK837" s="496"/>
      <c r="AL837" s="496"/>
      <c r="AM837" s="496"/>
      <c r="AN837" s="496">
        <v>99</v>
      </c>
      <c r="AO837" s="496">
        <v>99</v>
      </c>
      <c r="AP837" s="496">
        <v>99</v>
      </c>
      <c r="AQ837" s="496">
        <v>99</v>
      </c>
      <c r="AR837" s="496">
        <v>225</v>
      </c>
      <c r="AS837" s="496">
        <v>39.06721536351165</v>
      </c>
      <c r="AT837" s="496"/>
      <c r="AU837" s="496"/>
    </row>
    <row r="838" spans="1:47">
      <c r="A838" s="496">
        <v>16</v>
      </c>
      <c r="B838" s="496">
        <v>257</v>
      </c>
      <c r="C838" s="496">
        <v>2023</v>
      </c>
      <c r="D838" s="496">
        <v>5</v>
      </c>
      <c r="E838" s="496">
        <v>99</v>
      </c>
      <c r="F838" s="496">
        <v>99</v>
      </c>
      <c r="G838" s="496">
        <v>99</v>
      </c>
      <c r="H838" s="496">
        <v>99</v>
      </c>
      <c r="I838" s="496">
        <v>99</v>
      </c>
      <c r="J838" s="496">
        <v>999</v>
      </c>
      <c r="K838" s="496">
        <v>99</v>
      </c>
      <c r="L838" s="496">
        <v>7</v>
      </c>
      <c r="M838" s="496">
        <v>99</v>
      </c>
      <c r="N838" s="496">
        <v>99</v>
      </c>
      <c r="O838" s="496">
        <v>99</v>
      </c>
      <c r="P838" s="496">
        <v>99</v>
      </c>
      <c r="Q838" s="496">
        <v>6</v>
      </c>
      <c r="R838" s="496">
        <v>11</v>
      </c>
      <c r="S838" s="496">
        <v>7</v>
      </c>
      <c r="T838" s="496">
        <v>8.8181818181818183</v>
      </c>
      <c r="U838" s="496">
        <v>336.67272727272712</v>
      </c>
      <c r="V838" s="496">
        <v>100</v>
      </c>
      <c r="W838" s="496">
        <v>90.909090909090892</v>
      </c>
      <c r="X838" s="496">
        <v>45.454545454545446</v>
      </c>
      <c r="Y838" s="496">
        <v>33.390883102730221</v>
      </c>
      <c r="Z838" s="496">
        <v>0</v>
      </c>
      <c r="AA838" s="496">
        <v>1.6414063713879812</v>
      </c>
      <c r="AB838" s="496"/>
      <c r="AC838" s="496">
        <v>70.634245544943056</v>
      </c>
      <c r="AD838" s="496"/>
      <c r="AE838" s="496">
        <v>5.2884615384615392</v>
      </c>
      <c r="AF838" s="496">
        <v>6.4888826590506898</v>
      </c>
      <c r="AG838" s="496">
        <v>660.09090909090924</v>
      </c>
      <c r="AH838" s="496">
        <v>0</v>
      </c>
      <c r="AI838" s="496">
        <v>81.818181818181813</v>
      </c>
      <c r="AJ838" s="496">
        <v>101.26334214714544</v>
      </c>
      <c r="AK838" s="496">
        <v>81.542264953538492</v>
      </c>
      <c r="AL838" s="496">
        <v>72.041819063320304</v>
      </c>
      <c r="AM838" s="496"/>
      <c r="AN838" s="496">
        <v>99</v>
      </c>
      <c r="AO838" s="496">
        <v>99</v>
      </c>
      <c r="AP838" s="496">
        <v>99</v>
      </c>
      <c r="AQ838" s="496">
        <v>99</v>
      </c>
      <c r="AR838" s="496">
        <v>207.6363636363636</v>
      </c>
      <c r="AS838" s="496">
        <v>37.520923213985043</v>
      </c>
      <c r="AT838" s="496"/>
      <c r="AU838" s="496"/>
    </row>
    <row r="839" spans="1:47">
      <c r="A839" s="496">
        <v>16</v>
      </c>
      <c r="B839" s="496">
        <v>258</v>
      </c>
      <c r="C839" s="496">
        <v>2023</v>
      </c>
      <c r="D839" s="496">
        <v>6</v>
      </c>
      <c r="E839" s="496">
        <v>99</v>
      </c>
      <c r="F839" s="496">
        <v>99</v>
      </c>
      <c r="G839" s="496">
        <v>99</v>
      </c>
      <c r="H839" s="496">
        <v>99</v>
      </c>
      <c r="I839" s="496">
        <v>99</v>
      </c>
      <c r="J839" s="496">
        <v>999</v>
      </c>
      <c r="K839" s="496">
        <v>99</v>
      </c>
      <c r="L839" s="496">
        <v>7</v>
      </c>
      <c r="M839" s="496">
        <v>99</v>
      </c>
      <c r="N839" s="496">
        <v>99</v>
      </c>
      <c r="O839" s="496">
        <v>99</v>
      </c>
      <c r="P839" s="496">
        <v>99</v>
      </c>
      <c r="Q839" s="496">
        <v>6</v>
      </c>
      <c r="R839" s="496">
        <v>8</v>
      </c>
      <c r="S839" s="496">
        <v>7</v>
      </c>
      <c r="T839" s="496">
        <v>9.875</v>
      </c>
      <c r="U839" s="496">
        <v>328.41249999999991</v>
      </c>
      <c r="V839" s="496">
        <v>100</v>
      </c>
      <c r="W839" s="496">
        <v>100</v>
      </c>
      <c r="X839" s="496">
        <v>37.5</v>
      </c>
      <c r="Y839" s="496">
        <v>48.93550442929989</v>
      </c>
      <c r="Z839" s="496">
        <v>0</v>
      </c>
      <c r="AA839" s="496">
        <v>0.92702481088695809</v>
      </c>
      <c r="AB839" s="496"/>
      <c r="AC839" s="496">
        <v>43.291768267881942</v>
      </c>
      <c r="AD839" s="496"/>
      <c r="AE839" s="496">
        <v>5.9701492537313445</v>
      </c>
      <c r="AF839" s="496">
        <v>7.2967583540703869</v>
      </c>
      <c r="AG839" s="496">
        <v>776.25</v>
      </c>
      <c r="AH839" s="496">
        <v>0</v>
      </c>
      <c r="AI839" s="496">
        <v>100</v>
      </c>
      <c r="AJ839" s="496">
        <v>174.73104332087073</v>
      </c>
      <c r="AK839" s="496">
        <v>82.104899015749353</v>
      </c>
      <c r="AL839" s="496">
        <v>41.382420590483527</v>
      </c>
      <c r="AM839" s="496"/>
      <c r="AN839" s="496">
        <v>99</v>
      </c>
      <c r="AO839" s="496">
        <v>99</v>
      </c>
      <c r="AP839" s="496">
        <v>99</v>
      </c>
      <c r="AQ839" s="496">
        <v>99</v>
      </c>
      <c r="AR839" s="496">
        <v>205.875</v>
      </c>
      <c r="AS839" s="496">
        <v>37.385550313732722</v>
      </c>
      <c r="AT839" s="496"/>
      <c r="AU839" s="496"/>
    </row>
    <row r="840" spans="1:47">
      <c r="A840" s="496">
        <v>16</v>
      </c>
      <c r="B840" s="496">
        <v>259</v>
      </c>
      <c r="C840" s="496">
        <v>2023</v>
      </c>
      <c r="D840" s="496">
        <v>7</v>
      </c>
      <c r="E840" s="496">
        <v>99</v>
      </c>
      <c r="F840" s="496">
        <v>99</v>
      </c>
      <c r="G840" s="496">
        <v>99</v>
      </c>
      <c r="H840" s="496">
        <v>99</v>
      </c>
      <c r="I840" s="496">
        <v>99</v>
      </c>
      <c r="J840" s="496">
        <v>999</v>
      </c>
      <c r="K840" s="496">
        <v>99</v>
      </c>
      <c r="L840" s="496">
        <v>7</v>
      </c>
      <c r="M840" s="496">
        <v>99</v>
      </c>
      <c r="N840" s="496">
        <v>99</v>
      </c>
      <c r="O840" s="496">
        <v>99</v>
      </c>
      <c r="P840" s="496">
        <v>99</v>
      </c>
      <c r="Q840" s="496">
        <v>2</v>
      </c>
      <c r="R840" s="496">
        <v>3</v>
      </c>
      <c r="S840" s="496">
        <v>7</v>
      </c>
      <c r="T840" s="496">
        <v>8.3333333333333357</v>
      </c>
      <c r="U840" s="496">
        <v>305.96666666666675</v>
      </c>
      <c r="V840" s="496">
        <v>100</v>
      </c>
      <c r="W840" s="496">
        <v>100</v>
      </c>
      <c r="X840" s="496">
        <v>33.333333333333343</v>
      </c>
      <c r="Y840" s="496">
        <v>36.310910512161499</v>
      </c>
      <c r="Z840" s="496">
        <v>0</v>
      </c>
      <c r="AA840" s="496">
        <v>0.94280904158205681</v>
      </c>
      <c r="AB840" s="496"/>
      <c r="AC840" s="496">
        <v>11.035081109798497</v>
      </c>
      <c r="AD840" s="496"/>
      <c r="AE840" s="496">
        <v>4.1666666666666679</v>
      </c>
      <c r="AF840" s="496">
        <v>4.7593122614899617</v>
      </c>
      <c r="AG840" s="496">
        <v>563.66666666666652</v>
      </c>
      <c r="AH840" s="496">
        <v>0</v>
      </c>
      <c r="AI840" s="496">
        <v>100</v>
      </c>
      <c r="AJ840" s="496">
        <v>39.40671121635139</v>
      </c>
      <c r="AK840" s="496">
        <v>99.296150141226718</v>
      </c>
      <c r="AL840" s="496">
        <v>22.728833791419657</v>
      </c>
      <c r="AM840" s="496"/>
      <c r="AN840" s="496">
        <v>99</v>
      </c>
      <c r="AO840" s="496">
        <v>99</v>
      </c>
      <c r="AP840" s="496">
        <v>99</v>
      </c>
      <c r="AQ840" s="496">
        <v>99</v>
      </c>
      <c r="AR840" s="496">
        <v>204.66666666666663</v>
      </c>
      <c r="AS840" s="496">
        <v>35.526864125837562</v>
      </c>
      <c r="AT840" s="496"/>
      <c r="AU840" s="496"/>
    </row>
    <row r="841" spans="1:47">
      <c r="A841" s="496">
        <v>16</v>
      </c>
      <c r="B841" s="496">
        <v>260</v>
      </c>
      <c r="C841" s="496">
        <v>2023</v>
      </c>
      <c r="D841" s="496">
        <v>8</v>
      </c>
      <c r="E841" s="496">
        <v>99</v>
      </c>
      <c r="F841" s="496">
        <v>99</v>
      </c>
      <c r="G841" s="496">
        <v>99</v>
      </c>
      <c r="H841" s="496">
        <v>99</v>
      </c>
      <c r="I841" s="496">
        <v>99</v>
      </c>
      <c r="J841" s="496">
        <v>999</v>
      </c>
      <c r="K841" s="496">
        <v>99</v>
      </c>
      <c r="L841" s="496">
        <v>7</v>
      </c>
      <c r="M841" s="496">
        <v>99</v>
      </c>
      <c r="N841" s="496">
        <v>99</v>
      </c>
      <c r="O841" s="496">
        <v>99</v>
      </c>
      <c r="P841" s="496">
        <v>99</v>
      </c>
      <c r="Q841" s="496">
        <v>3</v>
      </c>
      <c r="R841" s="496">
        <v>5</v>
      </c>
      <c r="S841" s="496">
        <v>7</v>
      </c>
      <c r="T841" s="496">
        <v>8.1999999999999993</v>
      </c>
      <c r="U841" s="496">
        <v>308.60000000000002</v>
      </c>
      <c r="V841" s="496">
        <v>100</v>
      </c>
      <c r="W841" s="496">
        <v>100</v>
      </c>
      <c r="X841" s="496">
        <v>20</v>
      </c>
      <c r="Y841" s="496">
        <v>32.900759869643956</v>
      </c>
      <c r="Z841" s="496">
        <v>0</v>
      </c>
      <c r="AA841" s="496">
        <v>0.97979589711327197</v>
      </c>
      <c r="AB841" s="496"/>
      <c r="AC841" s="496">
        <v>78.979949979817604</v>
      </c>
      <c r="AD841" s="496"/>
      <c r="AE841" s="496">
        <v>3.1847133757961794</v>
      </c>
      <c r="AF841" s="496">
        <v>3.742239037640668</v>
      </c>
      <c r="AG841" s="496">
        <v>547.20000000000005</v>
      </c>
      <c r="AH841" s="496">
        <v>0</v>
      </c>
      <c r="AI841" s="496">
        <v>100</v>
      </c>
      <c r="AJ841" s="496">
        <v>147.79634636891387</v>
      </c>
      <c r="AK841" s="496">
        <v>95.261968327196314</v>
      </c>
      <c r="AL841" s="496">
        <v>88.225796630100945</v>
      </c>
      <c r="AM841" s="496"/>
      <c r="AN841" s="496">
        <v>99</v>
      </c>
      <c r="AO841" s="496">
        <v>99</v>
      </c>
      <c r="AP841" s="496">
        <v>99</v>
      </c>
      <c r="AQ841" s="496">
        <v>99</v>
      </c>
      <c r="AR841" s="496">
        <v>204.6</v>
      </c>
      <c r="AS841" s="496">
        <v>35.938700046708696</v>
      </c>
      <c r="AT841" s="496"/>
      <c r="AU841" s="496"/>
    </row>
    <row r="842" spans="1:47">
      <c r="A842" s="496">
        <v>16</v>
      </c>
      <c r="B842" s="496">
        <v>261</v>
      </c>
      <c r="C842" s="496">
        <v>2023</v>
      </c>
      <c r="D842" s="496">
        <v>9</v>
      </c>
      <c r="E842" s="496">
        <v>99</v>
      </c>
      <c r="F842" s="496">
        <v>99</v>
      </c>
      <c r="G842" s="496">
        <v>99</v>
      </c>
      <c r="H842" s="496">
        <v>99</v>
      </c>
      <c r="I842" s="496">
        <v>99</v>
      </c>
      <c r="J842" s="496">
        <v>999</v>
      </c>
      <c r="K842" s="496">
        <v>99</v>
      </c>
      <c r="L842" s="496">
        <v>7</v>
      </c>
      <c r="M842" s="496">
        <v>99</v>
      </c>
      <c r="N842" s="496">
        <v>99</v>
      </c>
      <c r="O842" s="496">
        <v>99</v>
      </c>
      <c r="P842" s="496">
        <v>99</v>
      </c>
      <c r="Q842" s="496">
        <v>4</v>
      </c>
      <c r="R842" s="496">
        <v>6</v>
      </c>
      <c r="S842" s="496">
        <v>7</v>
      </c>
      <c r="T842" s="496">
        <v>9.1666666666666643</v>
      </c>
      <c r="U842" s="496">
        <v>320.36666666666679</v>
      </c>
      <c r="V842" s="496">
        <v>100</v>
      </c>
      <c r="W842" s="496">
        <v>83.333333333333314</v>
      </c>
      <c r="X842" s="496">
        <v>50</v>
      </c>
      <c r="Y842" s="496">
        <v>85.431798659645622</v>
      </c>
      <c r="Z842" s="496">
        <v>0</v>
      </c>
      <c r="AA842" s="496">
        <v>1.5723301886761023</v>
      </c>
      <c r="AB842" s="496"/>
      <c r="AC842" s="496">
        <v>-23.545362209206505</v>
      </c>
      <c r="AD842" s="496"/>
      <c r="AE842" s="496">
        <v>5.4054054054054061</v>
      </c>
      <c r="AF842" s="496">
        <v>6.9723492776280516</v>
      </c>
      <c r="AG842" s="496">
        <v>807.66666666666652</v>
      </c>
      <c r="AH842" s="496">
        <v>0</v>
      </c>
      <c r="AI842" s="496">
        <v>100</v>
      </c>
      <c r="AJ842" s="496">
        <v>180.67619901051995</v>
      </c>
      <c r="AK842" s="496">
        <v>40.006209668807927</v>
      </c>
      <c r="AL842" s="496">
        <v>19.38011951471162</v>
      </c>
      <c r="AM842" s="496"/>
      <c r="AN842" s="496">
        <v>99</v>
      </c>
      <c r="AO842" s="496">
        <v>99</v>
      </c>
      <c r="AP842" s="496">
        <v>99</v>
      </c>
      <c r="AQ842" s="496">
        <v>99</v>
      </c>
      <c r="AR842" s="496">
        <v>204.83333333333337</v>
      </c>
      <c r="AS842" s="496">
        <v>36.580324163696311</v>
      </c>
      <c r="AT842" s="496"/>
      <c r="AU842" s="496"/>
    </row>
    <row r="843" spans="1:47">
      <c r="A843" s="496">
        <v>16</v>
      </c>
      <c r="B843" s="496">
        <v>262</v>
      </c>
      <c r="C843" s="496">
        <v>2023</v>
      </c>
      <c r="D843" s="496">
        <v>10</v>
      </c>
      <c r="E843" s="496">
        <v>99</v>
      </c>
      <c r="F843" s="496">
        <v>99</v>
      </c>
      <c r="G843" s="496">
        <v>99</v>
      </c>
      <c r="H843" s="496">
        <v>99</v>
      </c>
      <c r="I843" s="496">
        <v>99</v>
      </c>
      <c r="J843" s="496">
        <v>999</v>
      </c>
      <c r="K843" s="496">
        <v>99</v>
      </c>
      <c r="L843" s="496">
        <v>7</v>
      </c>
      <c r="M843" s="496">
        <v>99</v>
      </c>
      <c r="N843" s="496">
        <v>99</v>
      </c>
      <c r="O843" s="496">
        <v>99</v>
      </c>
      <c r="P843" s="496">
        <v>99</v>
      </c>
      <c r="Q843" s="496">
        <v>5</v>
      </c>
      <c r="R843" s="496">
        <v>9</v>
      </c>
      <c r="S843" s="496">
        <v>7</v>
      </c>
      <c r="T843" s="496">
        <v>7.4444444444444446</v>
      </c>
      <c r="U843" s="496">
        <v>298.38888888888886</v>
      </c>
      <c r="V843" s="496">
        <v>100</v>
      </c>
      <c r="W843" s="496">
        <v>77.777777777777771</v>
      </c>
      <c r="X843" s="496">
        <v>22.222222222222225</v>
      </c>
      <c r="Y843" s="496">
        <v>66.946951543648751</v>
      </c>
      <c r="Z843" s="496">
        <v>0</v>
      </c>
      <c r="AA843" s="496">
        <v>1.6405358955814895</v>
      </c>
      <c r="AB843" s="496"/>
      <c r="AC843" s="496">
        <v>48.463720922792845</v>
      </c>
      <c r="AD843" s="496"/>
      <c r="AE843" s="496">
        <v>2.9220779220779223</v>
      </c>
      <c r="AF843" s="496">
        <v>3.6037740659777175</v>
      </c>
      <c r="AG843" s="496">
        <v>569.33333333333348</v>
      </c>
      <c r="AH843" s="496">
        <v>0</v>
      </c>
      <c r="AI843" s="496">
        <v>100</v>
      </c>
      <c r="AJ843" s="496">
        <v>104.27421115074937</v>
      </c>
      <c r="AK843" s="496">
        <v>95.866254382079234</v>
      </c>
      <c r="AL843" s="496">
        <v>52.914510998973554</v>
      </c>
      <c r="AM843" s="496"/>
      <c r="AN843" s="496">
        <v>99</v>
      </c>
      <c r="AO843" s="496">
        <v>99</v>
      </c>
      <c r="AP843" s="496">
        <v>99</v>
      </c>
      <c r="AQ843" s="496">
        <v>99</v>
      </c>
      <c r="AR843" s="496">
        <v>202.66666666666663</v>
      </c>
      <c r="AS843" s="496">
        <v>35.170392708964378</v>
      </c>
      <c r="AT843" s="496"/>
      <c r="AU843" s="496"/>
    </row>
    <row r="844" spans="1:47">
      <c r="A844" s="496">
        <v>16</v>
      </c>
      <c r="B844" s="496">
        <v>263</v>
      </c>
      <c r="C844" s="496">
        <v>2023</v>
      </c>
      <c r="D844" s="496">
        <v>11</v>
      </c>
      <c r="E844" s="496">
        <v>99</v>
      </c>
      <c r="F844" s="496">
        <v>99</v>
      </c>
      <c r="G844" s="496">
        <v>99</v>
      </c>
      <c r="H844" s="496">
        <v>99</v>
      </c>
      <c r="I844" s="496">
        <v>99</v>
      </c>
      <c r="J844" s="496">
        <v>999</v>
      </c>
      <c r="K844" s="496">
        <v>99</v>
      </c>
      <c r="L844" s="496">
        <v>7</v>
      </c>
      <c r="M844" s="496">
        <v>99</v>
      </c>
      <c r="N844" s="496">
        <v>99</v>
      </c>
      <c r="O844" s="496">
        <v>99</v>
      </c>
      <c r="P844" s="496">
        <v>99</v>
      </c>
      <c r="Q844" s="496">
        <v>5</v>
      </c>
      <c r="R844" s="496">
        <v>9</v>
      </c>
      <c r="S844" s="496">
        <v>7</v>
      </c>
      <c r="T844" s="496">
        <v>8.6666666666666643</v>
      </c>
      <c r="U844" s="496">
        <v>331.9</v>
      </c>
      <c r="V844" s="496">
        <v>100</v>
      </c>
      <c r="W844" s="496">
        <v>88.8888888888889</v>
      </c>
      <c r="X844" s="496">
        <v>33.333333333333343</v>
      </c>
      <c r="Y844" s="496">
        <v>37.759560967316126</v>
      </c>
      <c r="Z844" s="496">
        <v>0</v>
      </c>
      <c r="AA844" s="496">
        <v>1.7638342073763964</v>
      </c>
      <c r="AB844" s="496"/>
      <c r="AC844" s="496">
        <v>49.948746012926115</v>
      </c>
      <c r="AD844" s="496"/>
      <c r="AE844" s="496">
        <v>3.7190082644628095</v>
      </c>
      <c r="AF844" s="496">
        <v>5.0236120360840335</v>
      </c>
      <c r="AG844" s="496">
        <v>564</v>
      </c>
      <c r="AH844" s="496">
        <v>0</v>
      </c>
      <c r="AI844" s="496">
        <v>100</v>
      </c>
      <c r="AJ844" s="496">
        <v>148.61284526506373</v>
      </c>
      <c r="AK844" s="496">
        <v>80.52213347748993</v>
      </c>
      <c r="AL844" s="496">
        <v>15.853128605552827</v>
      </c>
      <c r="AM844" s="496"/>
      <c r="AN844" s="496">
        <v>99</v>
      </c>
      <c r="AO844" s="496">
        <v>99</v>
      </c>
      <c r="AP844" s="496">
        <v>99</v>
      </c>
      <c r="AQ844" s="496">
        <v>99</v>
      </c>
      <c r="AR844" s="496">
        <v>208.11111111111111</v>
      </c>
      <c r="AS844" s="496">
        <v>36.721093730496733</v>
      </c>
      <c r="AT844" s="496"/>
      <c r="AU844" s="496"/>
    </row>
    <row r="845" spans="1:47">
      <c r="A845" s="496">
        <v>16</v>
      </c>
      <c r="B845" s="496">
        <v>264</v>
      </c>
      <c r="C845" s="496">
        <v>2023</v>
      </c>
      <c r="D845" s="496">
        <v>12</v>
      </c>
      <c r="E845" s="496">
        <v>99</v>
      </c>
      <c r="F845" s="496">
        <v>99</v>
      </c>
      <c r="G845" s="496">
        <v>99</v>
      </c>
      <c r="H845" s="496">
        <v>99</v>
      </c>
      <c r="I845" s="496">
        <v>99</v>
      </c>
      <c r="J845" s="496">
        <v>999</v>
      </c>
      <c r="K845" s="496">
        <v>99</v>
      </c>
      <c r="L845" s="496">
        <v>7</v>
      </c>
      <c r="M845" s="496">
        <v>99</v>
      </c>
      <c r="N845" s="496">
        <v>99</v>
      </c>
      <c r="O845" s="496">
        <v>99</v>
      </c>
      <c r="P845" s="496">
        <v>99</v>
      </c>
      <c r="Q845" s="496">
        <v>1</v>
      </c>
      <c r="R845" s="496">
        <v>3</v>
      </c>
      <c r="S845" s="496">
        <v>7</v>
      </c>
      <c r="T845" s="496">
        <v>7</v>
      </c>
      <c r="U845" s="496">
        <v>272.53333333333342</v>
      </c>
      <c r="V845" s="496">
        <v>100</v>
      </c>
      <c r="W845" s="496">
        <v>33.333333333333343</v>
      </c>
      <c r="X845" s="496">
        <v>0</v>
      </c>
      <c r="Y845" s="496">
        <v>10.410358089688362</v>
      </c>
      <c r="Z845" s="496">
        <v>0</v>
      </c>
      <c r="AA845" s="496">
        <v>2.1602468994692874</v>
      </c>
      <c r="AB845" s="496"/>
      <c r="AC845" s="496">
        <v>94.416765570446643</v>
      </c>
      <c r="AD845" s="496"/>
      <c r="AE845" s="496">
        <v>3.5714285714285721</v>
      </c>
      <c r="AF845" s="496">
        <v>4.1466333962225876</v>
      </c>
      <c r="AG845" s="496">
        <v>547.66666666666652</v>
      </c>
      <c r="AH845" s="496">
        <v>0</v>
      </c>
      <c r="AI845" s="496">
        <v>100</v>
      </c>
      <c r="AJ845" s="496">
        <v>49.533378196480626</v>
      </c>
      <c r="AK845" s="496">
        <v>89.027187641229503</v>
      </c>
      <c r="AL845" s="496">
        <v>99.061414897463195</v>
      </c>
      <c r="AM845" s="496"/>
      <c r="AN845" s="496">
        <v>99</v>
      </c>
      <c r="AO845" s="496">
        <v>99</v>
      </c>
      <c r="AP845" s="496">
        <v>99</v>
      </c>
      <c r="AQ845" s="496">
        <v>99</v>
      </c>
      <c r="AR845" s="496">
        <v>195</v>
      </c>
      <c r="AS845" s="496">
        <v>36.710374340557671</v>
      </c>
      <c r="AT845" s="496"/>
      <c r="AU845" s="496"/>
    </row>
    <row r="846" spans="1:47">
      <c r="A846" s="496">
        <v>16</v>
      </c>
      <c r="B846" s="496">
        <v>265</v>
      </c>
      <c r="C846" s="496">
        <v>2023</v>
      </c>
      <c r="D846" s="496">
        <v>1</v>
      </c>
      <c r="E846" s="496">
        <v>99</v>
      </c>
      <c r="F846" s="496">
        <v>99</v>
      </c>
      <c r="G846" s="496">
        <v>99</v>
      </c>
      <c r="H846" s="496">
        <v>99</v>
      </c>
      <c r="I846" s="496">
        <v>99</v>
      </c>
      <c r="J846" s="496">
        <v>999</v>
      </c>
      <c r="K846" s="496">
        <v>99</v>
      </c>
      <c r="L846" s="496">
        <v>8</v>
      </c>
      <c r="M846" s="496">
        <v>99</v>
      </c>
      <c r="N846" s="496">
        <v>99</v>
      </c>
      <c r="O846" s="496">
        <v>99</v>
      </c>
      <c r="P846" s="496">
        <v>99</v>
      </c>
      <c r="Q846" s="496">
        <v>1</v>
      </c>
      <c r="R846" s="496">
        <v>1</v>
      </c>
      <c r="S846" s="496">
        <v>8</v>
      </c>
      <c r="T846" s="496">
        <v>5</v>
      </c>
      <c r="U846" s="496">
        <v>337.7</v>
      </c>
      <c r="V846" s="496">
        <v>100</v>
      </c>
      <c r="W846" s="496">
        <v>0</v>
      </c>
      <c r="X846" s="496">
        <v>0</v>
      </c>
      <c r="Y846" s="496">
        <v>0</v>
      </c>
      <c r="Z846" s="496">
        <v>0</v>
      </c>
      <c r="AA846" s="496">
        <v>0</v>
      </c>
      <c r="AB846" s="496"/>
      <c r="AC846" s="496"/>
      <c r="AD846" s="496"/>
      <c r="AE846" s="496">
        <v>0.83333333333333359</v>
      </c>
      <c r="AF846" s="496">
        <v>1.061472356770383</v>
      </c>
      <c r="AG846" s="496">
        <v>586</v>
      </c>
      <c r="AH846" s="496">
        <v>0</v>
      </c>
      <c r="AI846" s="496">
        <v>100</v>
      </c>
      <c r="AJ846" s="496">
        <v>0</v>
      </c>
      <c r="AK846" s="496"/>
      <c r="AL846" s="496"/>
      <c r="AM846" s="496"/>
      <c r="AN846" s="496">
        <v>99</v>
      </c>
      <c r="AO846" s="496">
        <v>99</v>
      </c>
      <c r="AP846" s="496">
        <v>99</v>
      </c>
      <c r="AQ846" s="496">
        <v>99</v>
      </c>
      <c r="AR846" s="496">
        <v>211</v>
      </c>
      <c r="AS846" s="496">
        <v>35.980677311766506</v>
      </c>
      <c r="AT846" s="496"/>
      <c r="AU846" s="496"/>
    </row>
    <row r="847" spans="1:47">
      <c r="A847" s="496">
        <v>16</v>
      </c>
      <c r="B847" s="496">
        <v>266</v>
      </c>
      <c r="C847" s="496">
        <v>2023</v>
      </c>
      <c r="D847" s="496">
        <v>2</v>
      </c>
      <c r="E847" s="496">
        <v>99</v>
      </c>
      <c r="F847" s="496">
        <v>99</v>
      </c>
      <c r="G847" s="496">
        <v>99</v>
      </c>
      <c r="H847" s="496">
        <v>99</v>
      </c>
      <c r="I847" s="496">
        <v>99</v>
      </c>
      <c r="J847" s="496">
        <v>999</v>
      </c>
      <c r="K847" s="496">
        <v>99</v>
      </c>
      <c r="L847" s="496">
        <v>8</v>
      </c>
      <c r="M847" s="496">
        <v>99</v>
      </c>
      <c r="N847" s="496">
        <v>99</v>
      </c>
      <c r="O847" s="496">
        <v>99</v>
      </c>
      <c r="P847" s="496">
        <v>99</v>
      </c>
      <c r="Q847" s="496"/>
      <c r="R847" s="496">
        <v>0</v>
      </c>
      <c r="S847" s="496"/>
      <c r="T847" s="496"/>
      <c r="U847" s="496"/>
      <c r="V847" s="496"/>
      <c r="W847" s="496"/>
      <c r="X847" s="496"/>
      <c r="Y847" s="496"/>
      <c r="Z847" s="496"/>
      <c r="AA847" s="496"/>
      <c r="AB847" s="496"/>
      <c r="AC847" s="496"/>
      <c r="AD847" s="496"/>
      <c r="AE847" s="496"/>
      <c r="AF847" s="496"/>
      <c r="AG847" s="496"/>
      <c r="AH847" s="496"/>
      <c r="AI847" s="496"/>
      <c r="AJ847" s="496"/>
      <c r="AK847" s="496"/>
      <c r="AL847" s="496"/>
      <c r="AM847" s="496"/>
      <c r="AN847" s="496">
        <v>99</v>
      </c>
      <c r="AO847" s="496">
        <v>99</v>
      </c>
      <c r="AP847" s="496">
        <v>99</v>
      </c>
      <c r="AQ847" s="496">
        <v>99</v>
      </c>
      <c r="AR847" s="496"/>
      <c r="AS847" s="496"/>
      <c r="AT847" s="496"/>
      <c r="AU847" s="496"/>
    </row>
    <row r="848" spans="1:47">
      <c r="A848" s="496">
        <v>16</v>
      </c>
      <c r="B848" s="496">
        <v>267</v>
      </c>
      <c r="C848" s="496">
        <v>2023</v>
      </c>
      <c r="D848" s="496">
        <v>3</v>
      </c>
      <c r="E848" s="496">
        <v>99</v>
      </c>
      <c r="F848" s="496">
        <v>99</v>
      </c>
      <c r="G848" s="496">
        <v>99</v>
      </c>
      <c r="H848" s="496">
        <v>99</v>
      </c>
      <c r="I848" s="496">
        <v>99</v>
      </c>
      <c r="J848" s="496">
        <v>999</v>
      </c>
      <c r="K848" s="496">
        <v>99</v>
      </c>
      <c r="L848" s="496">
        <v>8</v>
      </c>
      <c r="M848" s="496">
        <v>99</v>
      </c>
      <c r="N848" s="496">
        <v>99</v>
      </c>
      <c r="O848" s="496">
        <v>99</v>
      </c>
      <c r="P848" s="496">
        <v>99</v>
      </c>
      <c r="Q848" s="496">
        <v>1</v>
      </c>
      <c r="R848" s="496">
        <v>1</v>
      </c>
      <c r="S848" s="496">
        <v>8</v>
      </c>
      <c r="T848" s="496">
        <v>8</v>
      </c>
      <c r="U848" s="496">
        <v>380.2</v>
      </c>
      <c r="V848" s="496">
        <v>100</v>
      </c>
      <c r="W848" s="496">
        <v>100</v>
      </c>
      <c r="X848" s="496">
        <v>100</v>
      </c>
      <c r="Y848" s="496">
        <v>0</v>
      </c>
      <c r="Z848" s="496">
        <v>0</v>
      </c>
      <c r="AA848" s="496">
        <v>0</v>
      </c>
      <c r="AB848" s="496"/>
      <c r="AC848" s="496"/>
      <c r="AD848" s="496"/>
      <c r="AE848" s="496">
        <v>0.7042253521126759</v>
      </c>
      <c r="AF848" s="496">
        <v>1.1270728713974878</v>
      </c>
      <c r="AG848" s="496">
        <v>668</v>
      </c>
      <c r="AH848" s="496">
        <v>0</v>
      </c>
      <c r="AI848" s="496">
        <v>100</v>
      </c>
      <c r="AJ848" s="496">
        <v>0</v>
      </c>
      <c r="AK848" s="496"/>
      <c r="AL848" s="496"/>
      <c r="AM848" s="496"/>
      <c r="AN848" s="496">
        <v>99</v>
      </c>
      <c r="AO848" s="496">
        <v>99</v>
      </c>
      <c r="AP848" s="496">
        <v>99</v>
      </c>
      <c r="AQ848" s="496">
        <v>99</v>
      </c>
      <c r="AR848" s="496">
        <v>212</v>
      </c>
      <c r="AS848" s="496">
        <v>39.881915944034333</v>
      </c>
      <c r="AT848" s="496"/>
      <c r="AU848" s="496"/>
    </row>
    <row r="849" spans="1:47">
      <c r="A849" s="496">
        <v>16</v>
      </c>
      <c r="B849" s="496">
        <v>268</v>
      </c>
      <c r="C849" s="496">
        <v>2023</v>
      </c>
      <c r="D849" s="496">
        <v>4</v>
      </c>
      <c r="E849" s="496">
        <v>99</v>
      </c>
      <c r="F849" s="496">
        <v>99</v>
      </c>
      <c r="G849" s="496">
        <v>99</v>
      </c>
      <c r="H849" s="496">
        <v>99</v>
      </c>
      <c r="I849" s="496">
        <v>99</v>
      </c>
      <c r="J849" s="496">
        <v>999</v>
      </c>
      <c r="K849" s="496">
        <v>99</v>
      </c>
      <c r="L849" s="496">
        <v>8</v>
      </c>
      <c r="M849" s="496">
        <v>99</v>
      </c>
      <c r="N849" s="496">
        <v>99</v>
      </c>
      <c r="O849" s="496">
        <v>99</v>
      </c>
      <c r="P849" s="496">
        <v>99</v>
      </c>
      <c r="Q849" s="496"/>
      <c r="R849" s="496">
        <v>0</v>
      </c>
      <c r="S849" s="496"/>
      <c r="T849" s="496"/>
      <c r="U849" s="496"/>
      <c r="V849" s="496"/>
      <c r="W849" s="496"/>
      <c r="X849" s="496"/>
      <c r="Y849" s="496"/>
      <c r="Z849" s="496"/>
      <c r="AA849" s="496"/>
      <c r="AB849" s="496"/>
      <c r="AC849" s="496"/>
      <c r="AD849" s="496"/>
      <c r="AE849" s="496"/>
      <c r="AF849" s="496"/>
      <c r="AG849" s="496"/>
      <c r="AH849" s="496"/>
      <c r="AI849" s="496"/>
      <c r="AJ849" s="496"/>
      <c r="AK849" s="496"/>
      <c r="AL849" s="496"/>
      <c r="AM849" s="496"/>
      <c r="AN849" s="496">
        <v>99</v>
      </c>
      <c r="AO849" s="496">
        <v>99</v>
      </c>
      <c r="AP849" s="496">
        <v>99</v>
      </c>
      <c r="AQ849" s="496">
        <v>99</v>
      </c>
      <c r="AR849" s="496"/>
      <c r="AS849" s="496"/>
      <c r="AT849" s="496"/>
      <c r="AU849" s="496"/>
    </row>
    <row r="850" spans="1:47">
      <c r="A850" s="496">
        <v>16</v>
      </c>
      <c r="B850" s="496">
        <v>269</v>
      </c>
      <c r="C850" s="496">
        <v>2023</v>
      </c>
      <c r="D850" s="496">
        <v>5</v>
      </c>
      <c r="E850" s="496">
        <v>99</v>
      </c>
      <c r="F850" s="496">
        <v>99</v>
      </c>
      <c r="G850" s="496">
        <v>99</v>
      </c>
      <c r="H850" s="496">
        <v>99</v>
      </c>
      <c r="I850" s="496">
        <v>99</v>
      </c>
      <c r="J850" s="496">
        <v>999</v>
      </c>
      <c r="K850" s="496">
        <v>99</v>
      </c>
      <c r="L850" s="496">
        <v>8</v>
      </c>
      <c r="M850" s="496">
        <v>99</v>
      </c>
      <c r="N850" s="496">
        <v>99</v>
      </c>
      <c r="O850" s="496">
        <v>99</v>
      </c>
      <c r="P850" s="496">
        <v>99</v>
      </c>
      <c r="Q850" s="496">
        <v>3</v>
      </c>
      <c r="R850" s="496">
        <v>5</v>
      </c>
      <c r="S850" s="496">
        <v>8</v>
      </c>
      <c r="T850" s="496">
        <v>10.199999999999999</v>
      </c>
      <c r="U850" s="496">
        <v>395.86</v>
      </c>
      <c r="V850" s="496">
        <v>100</v>
      </c>
      <c r="W850" s="496">
        <v>100</v>
      </c>
      <c r="X850" s="496">
        <v>80</v>
      </c>
      <c r="Y850" s="496">
        <v>52.59770337191528</v>
      </c>
      <c r="Z850" s="496">
        <v>0</v>
      </c>
      <c r="AA850" s="496">
        <v>0.97979589711327819</v>
      </c>
      <c r="AB850" s="496"/>
      <c r="AC850" s="496">
        <v>-41.276790990955448</v>
      </c>
      <c r="AD850" s="496"/>
      <c r="AE850" s="496">
        <v>2.4038461538461529</v>
      </c>
      <c r="AF850" s="496">
        <v>3.4680146479070664</v>
      </c>
      <c r="AG850" s="496">
        <v>703.6</v>
      </c>
      <c r="AH850" s="496">
        <v>0</v>
      </c>
      <c r="AI850" s="496">
        <v>100</v>
      </c>
      <c r="AJ850" s="496">
        <v>51.199999999999449</v>
      </c>
      <c r="AK850" s="496">
        <v>-70.212191089163767</v>
      </c>
      <c r="AL850" s="496">
        <v>40.82482904638703</v>
      </c>
      <c r="AM850" s="496"/>
      <c r="AN850" s="496">
        <v>99</v>
      </c>
      <c r="AO850" s="496">
        <v>99</v>
      </c>
      <c r="AP850" s="496">
        <v>99</v>
      </c>
      <c r="AQ850" s="496">
        <v>99</v>
      </c>
      <c r="AR850" s="496">
        <v>213.4</v>
      </c>
      <c r="AS850" s="496">
        <v>40.672632251962206</v>
      </c>
      <c r="AT850" s="496"/>
      <c r="AU850" s="496"/>
    </row>
    <row r="851" spans="1:47">
      <c r="A851" s="496">
        <v>16</v>
      </c>
      <c r="B851" s="496">
        <v>270</v>
      </c>
      <c r="C851" s="496">
        <v>2023</v>
      </c>
      <c r="D851" s="496">
        <v>6</v>
      </c>
      <c r="E851" s="496">
        <v>99</v>
      </c>
      <c r="F851" s="496">
        <v>99</v>
      </c>
      <c r="G851" s="496">
        <v>99</v>
      </c>
      <c r="H851" s="496">
        <v>99</v>
      </c>
      <c r="I851" s="496">
        <v>99</v>
      </c>
      <c r="J851" s="496">
        <v>999</v>
      </c>
      <c r="K851" s="496">
        <v>99</v>
      </c>
      <c r="L851" s="496">
        <v>8</v>
      </c>
      <c r="M851" s="496">
        <v>99</v>
      </c>
      <c r="N851" s="496">
        <v>99</v>
      </c>
      <c r="O851" s="496">
        <v>99</v>
      </c>
      <c r="P851" s="496">
        <v>99</v>
      </c>
      <c r="Q851" s="496"/>
      <c r="R851" s="496">
        <v>0</v>
      </c>
      <c r="S851" s="496"/>
      <c r="T851" s="496"/>
      <c r="U851" s="496"/>
      <c r="V851" s="496"/>
      <c r="W851" s="496"/>
      <c r="X851" s="496"/>
      <c r="Y851" s="496"/>
      <c r="Z851" s="496"/>
      <c r="AA851" s="496"/>
      <c r="AB851" s="496"/>
      <c r="AC851" s="496"/>
      <c r="AD851" s="496"/>
      <c r="AE851" s="496"/>
      <c r="AF851" s="496"/>
      <c r="AG851" s="496"/>
      <c r="AH851" s="496"/>
      <c r="AI851" s="496"/>
      <c r="AJ851" s="496"/>
      <c r="AK851" s="496"/>
      <c r="AL851" s="496"/>
      <c r="AM851" s="496"/>
      <c r="AN851" s="496">
        <v>99</v>
      </c>
      <c r="AO851" s="496">
        <v>99</v>
      </c>
      <c r="AP851" s="496">
        <v>99</v>
      </c>
      <c r="AQ851" s="496">
        <v>99</v>
      </c>
      <c r="AR851" s="496"/>
      <c r="AS851" s="496"/>
      <c r="AT851" s="496"/>
      <c r="AU851" s="496"/>
    </row>
    <row r="852" spans="1:47">
      <c r="A852" s="496">
        <v>16</v>
      </c>
      <c r="B852" s="496">
        <v>271</v>
      </c>
      <c r="C852" s="496">
        <v>2023</v>
      </c>
      <c r="D852" s="496">
        <v>7</v>
      </c>
      <c r="E852" s="496">
        <v>99</v>
      </c>
      <c r="F852" s="496">
        <v>99</v>
      </c>
      <c r="G852" s="496">
        <v>99</v>
      </c>
      <c r="H852" s="496">
        <v>99</v>
      </c>
      <c r="I852" s="496">
        <v>99</v>
      </c>
      <c r="J852" s="496">
        <v>999</v>
      </c>
      <c r="K852" s="496">
        <v>99</v>
      </c>
      <c r="L852" s="496">
        <v>8</v>
      </c>
      <c r="M852" s="496">
        <v>99</v>
      </c>
      <c r="N852" s="496">
        <v>99</v>
      </c>
      <c r="O852" s="496">
        <v>99</v>
      </c>
      <c r="P852" s="496">
        <v>99</v>
      </c>
      <c r="Q852" s="496">
        <v>3</v>
      </c>
      <c r="R852" s="496">
        <v>5</v>
      </c>
      <c r="S852" s="496">
        <v>8</v>
      </c>
      <c r="T852" s="496">
        <v>5.4</v>
      </c>
      <c r="U852" s="496">
        <v>323.10000000000002</v>
      </c>
      <c r="V852" s="496">
        <v>100</v>
      </c>
      <c r="W852" s="496">
        <v>20</v>
      </c>
      <c r="X852" s="496">
        <v>40</v>
      </c>
      <c r="Y852" s="496">
        <v>41.92975077436072</v>
      </c>
      <c r="Z852" s="496">
        <v>0</v>
      </c>
      <c r="AA852" s="496">
        <v>1.7435595774162684</v>
      </c>
      <c r="AB852" s="496"/>
      <c r="AC852" s="496">
        <v>87.789108734793857</v>
      </c>
      <c r="AD852" s="496"/>
      <c r="AE852" s="496">
        <v>6.9444444444444438</v>
      </c>
      <c r="AF852" s="496">
        <v>8.3763688402190137</v>
      </c>
      <c r="AG852" s="496">
        <v>531.4</v>
      </c>
      <c r="AH852" s="496">
        <v>0</v>
      </c>
      <c r="AI852" s="496">
        <v>100</v>
      </c>
      <c r="AJ852" s="496">
        <v>99.973196407837406</v>
      </c>
      <c r="AK852" s="496">
        <v>91.513744364521017</v>
      </c>
      <c r="AL852" s="496">
        <v>85.732697616661113</v>
      </c>
      <c r="AM852" s="496"/>
      <c r="AN852" s="496">
        <v>99</v>
      </c>
      <c r="AO852" s="496">
        <v>99</v>
      </c>
      <c r="AP852" s="496">
        <v>99</v>
      </c>
      <c r="AQ852" s="496">
        <v>99</v>
      </c>
      <c r="AR852" s="496">
        <v>204</v>
      </c>
      <c r="AS852" s="496">
        <v>37.883206062472304</v>
      </c>
      <c r="AT852" s="496"/>
      <c r="AU852" s="496"/>
    </row>
    <row r="853" spans="1:47">
      <c r="A853" s="496">
        <v>16</v>
      </c>
      <c r="B853" s="496">
        <v>272</v>
      </c>
      <c r="C853" s="496">
        <v>2023</v>
      </c>
      <c r="D853" s="496">
        <v>8</v>
      </c>
      <c r="E853" s="496">
        <v>99</v>
      </c>
      <c r="F853" s="496">
        <v>99</v>
      </c>
      <c r="G853" s="496">
        <v>99</v>
      </c>
      <c r="H853" s="496">
        <v>99</v>
      </c>
      <c r="I853" s="496">
        <v>99</v>
      </c>
      <c r="J853" s="496">
        <v>999</v>
      </c>
      <c r="K853" s="496">
        <v>99</v>
      </c>
      <c r="L853" s="496">
        <v>8</v>
      </c>
      <c r="M853" s="496">
        <v>99</v>
      </c>
      <c r="N853" s="496">
        <v>99</v>
      </c>
      <c r="O853" s="496">
        <v>99</v>
      </c>
      <c r="P853" s="496">
        <v>99</v>
      </c>
      <c r="Q853" s="496">
        <v>2</v>
      </c>
      <c r="R853" s="496">
        <v>3</v>
      </c>
      <c r="S853" s="496">
        <v>8</v>
      </c>
      <c r="T853" s="496">
        <v>9</v>
      </c>
      <c r="U853" s="496">
        <v>348.53333333333342</v>
      </c>
      <c r="V853" s="496">
        <v>100</v>
      </c>
      <c r="W853" s="496">
        <v>100</v>
      </c>
      <c r="X853" s="496">
        <v>33.333333333333343</v>
      </c>
      <c r="Y853" s="496">
        <v>78.469541153806389</v>
      </c>
      <c r="Z853" s="496">
        <v>0</v>
      </c>
      <c r="AA853" s="496">
        <v>1.4142135623730951</v>
      </c>
      <c r="AB853" s="496"/>
      <c r="AC853" s="496">
        <v>99.904460577753056</v>
      </c>
      <c r="AD853" s="496"/>
      <c r="AE853" s="496">
        <v>1.9108280254777077</v>
      </c>
      <c r="AF853" s="496">
        <v>2.5358944509119139</v>
      </c>
      <c r="AG853" s="496">
        <v>530.33333333333348</v>
      </c>
      <c r="AH853" s="496">
        <v>0</v>
      </c>
      <c r="AI853" s="496">
        <v>100</v>
      </c>
      <c r="AJ853" s="496">
        <v>104.41689944108109</v>
      </c>
      <c r="AK853" s="496">
        <v>99.886610362885122</v>
      </c>
      <c r="AL853" s="496">
        <v>99.999235673658362</v>
      </c>
      <c r="AM853" s="496"/>
      <c r="AN853" s="496">
        <v>99</v>
      </c>
      <c r="AO853" s="496">
        <v>99</v>
      </c>
      <c r="AP853" s="496">
        <v>99</v>
      </c>
      <c r="AQ853" s="496">
        <v>99</v>
      </c>
      <c r="AR853" s="496">
        <v>211.3333333333334</v>
      </c>
      <c r="AS853" s="496">
        <v>36.468557326821319</v>
      </c>
      <c r="AT853" s="496"/>
      <c r="AU853" s="496"/>
    </row>
    <row r="854" spans="1:47">
      <c r="A854" s="496">
        <v>16</v>
      </c>
      <c r="B854" s="496">
        <v>273</v>
      </c>
      <c r="C854" s="496">
        <v>2023</v>
      </c>
      <c r="D854" s="496">
        <v>9</v>
      </c>
      <c r="E854" s="496">
        <v>99</v>
      </c>
      <c r="F854" s="496">
        <v>99</v>
      </c>
      <c r="G854" s="496">
        <v>99</v>
      </c>
      <c r="H854" s="496">
        <v>99</v>
      </c>
      <c r="I854" s="496">
        <v>99</v>
      </c>
      <c r="J854" s="496">
        <v>999</v>
      </c>
      <c r="K854" s="496">
        <v>99</v>
      </c>
      <c r="L854" s="496">
        <v>8</v>
      </c>
      <c r="M854" s="496">
        <v>99</v>
      </c>
      <c r="N854" s="496">
        <v>99</v>
      </c>
      <c r="O854" s="496">
        <v>99</v>
      </c>
      <c r="P854" s="496">
        <v>99</v>
      </c>
      <c r="Q854" s="496"/>
      <c r="R854" s="496">
        <v>0</v>
      </c>
      <c r="S854" s="496"/>
      <c r="T854" s="496"/>
      <c r="U854" s="496"/>
      <c r="V854" s="496"/>
      <c r="W854" s="496"/>
      <c r="X854" s="496"/>
      <c r="Y854" s="496"/>
      <c r="Z854" s="496"/>
      <c r="AA854" s="496"/>
      <c r="AB854" s="496"/>
      <c r="AC854" s="496"/>
      <c r="AD854" s="496"/>
      <c r="AE854" s="496"/>
      <c r="AF854" s="496"/>
      <c r="AG854" s="496"/>
      <c r="AH854" s="496"/>
      <c r="AI854" s="496"/>
      <c r="AJ854" s="496"/>
      <c r="AK854" s="496"/>
      <c r="AL854" s="496"/>
      <c r="AM854" s="496"/>
      <c r="AN854" s="496">
        <v>99</v>
      </c>
      <c r="AO854" s="496">
        <v>99</v>
      </c>
      <c r="AP854" s="496">
        <v>99</v>
      </c>
      <c r="AQ854" s="496">
        <v>99</v>
      </c>
      <c r="AR854" s="496"/>
      <c r="AS854" s="496"/>
      <c r="AT854" s="496"/>
      <c r="AU854" s="496"/>
    </row>
    <row r="855" spans="1:47">
      <c r="A855" s="496">
        <v>16</v>
      </c>
      <c r="B855" s="496">
        <v>274</v>
      </c>
      <c r="C855" s="496">
        <v>2023</v>
      </c>
      <c r="D855" s="496">
        <v>10</v>
      </c>
      <c r="E855" s="496">
        <v>99</v>
      </c>
      <c r="F855" s="496">
        <v>99</v>
      </c>
      <c r="G855" s="496">
        <v>99</v>
      </c>
      <c r="H855" s="496">
        <v>99</v>
      </c>
      <c r="I855" s="496">
        <v>99</v>
      </c>
      <c r="J855" s="496">
        <v>999</v>
      </c>
      <c r="K855" s="496">
        <v>99</v>
      </c>
      <c r="L855" s="496">
        <v>8</v>
      </c>
      <c r="M855" s="496">
        <v>99</v>
      </c>
      <c r="N855" s="496">
        <v>99</v>
      </c>
      <c r="O855" s="496">
        <v>99</v>
      </c>
      <c r="P855" s="496">
        <v>99</v>
      </c>
      <c r="Q855" s="496">
        <v>1</v>
      </c>
      <c r="R855" s="496">
        <v>1</v>
      </c>
      <c r="S855" s="496">
        <v>8</v>
      </c>
      <c r="T855" s="496">
        <v>6</v>
      </c>
      <c r="U855" s="496">
        <v>345.90000000000009</v>
      </c>
      <c r="V855" s="496">
        <v>100</v>
      </c>
      <c r="W855" s="496">
        <v>0</v>
      </c>
      <c r="X855" s="496">
        <v>0</v>
      </c>
      <c r="Y855" s="496">
        <v>0</v>
      </c>
      <c r="Z855" s="496">
        <v>0</v>
      </c>
      <c r="AA855" s="496">
        <v>0</v>
      </c>
      <c r="AB855" s="496"/>
      <c r="AC855" s="496"/>
      <c r="AD855" s="496"/>
      <c r="AE855" s="496">
        <v>0.32467532467532462</v>
      </c>
      <c r="AF855" s="496">
        <v>0.46417629842550451</v>
      </c>
      <c r="AG855" s="496">
        <v>646</v>
      </c>
      <c r="AH855" s="496">
        <v>0</v>
      </c>
      <c r="AI855" s="496">
        <v>100</v>
      </c>
      <c r="AJ855" s="496">
        <v>0</v>
      </c>
      <c r="AK855" s="496"/>
      <c r="AL855" s="496"/>
      <c r="AM855" s="496"/>
      <c r="AN855" s="496">
        <v>99</v>
      </c>
      <c r="AO855" s="496">
        <v>99</v>
      </c>
      <c r="AP855" s="496">
        <v>99</v>
      </c>
      <c r="AQ855" s="496">
        <v>99</v>
      </c>
      <c r="AR855" s="496">
        <v>206</v>
      </c>
      <c r="AS855" s="496">
        <v>39.57987676702416</v>
      </c>
      <c r="AT855" s="496"/>
      <c r="AU855" s="496"/>
    </row>
    <row r="856" spans="1:47">
      <c r="A856" s="496">
        <v>16</v>
      </c>
      <c r="B856" s="496">
        <v>275</v>
      </c>
      <c r="C856" s="496">
        <v>2023</v>
      </c>
      <c r="D856" s="496">
        <v>11</v>
      </c>
      <c r="E856" s="496">
        <v>99</v>
      </c>
      <c r="F856" s="496">
        <v>99</v>
      </c>
      <c r="G856" s="496">
        <v>99</v>
      </c>
      <c r="H856" s="496">
        <v>99</v>
      </c>
      <c r="I856" s="496">
        <v>99</v>
      </c>
      <c r="J856" s="496">
        <v>999</v>
      </c>
      <c r="K856" s="496">
        <v>99</v>
      </c>
      <c r="L856" s="496">
        <v>8</v>
      </c>
      <c r="M856" s="496">
        <v>99</v>
      </c>
      <c r="N856" s="496">
        <v>99</v>
      </c>
      <c r="O856" s="496">
        <v>99</v>
      </c>
      <c r="P856" s="496">
        <v>99</v>
      </c>
      <c r="Q856" s="496"/>
      <c r="R856" s="496">
        <v>0</v>
      </c>
      <c r="S856" s="496"/>
      <c r="T856" s="496"/>
      <c r="U856" s="496"/>
      <c r="V856" s="496"/>
      <c r="W856" s="496"/>
      <c r="X856" s="496"/>
      <c r="Y856" s="496"/>
      <c r="Z856" s="496"/>
      <c r="AA856" s="496"/>
      <c r="AB856" s="496"/>
      <c r="AC856" s="496"/>
      <c r="AD856" s="496"/>
      <c r="AE856" s="496"/>
      <c r="AF856" s="496"/>
      <c r="AG856" s="496"/>
      <c r="AH856" s="496"/>
      <c r="AI856" s="496"/>
      <c r="AJ856" s="496"/>
      <c r="AK856" s="496"/>
      <c r="AL856" s="496"/>
      <c r="AM856" s="496"/>
      <c r="AN856" s="496">
        <v>99</v>
      </c>
      <c r="AO856" s="496">
        <v>99</v>
      </c>
      <c r="AP856" s="496">
        <v>99</v>
      </c>
      <c r="AQ856" s="496">
        <v>99</v>
      </c>
      <c r="AR856" s="496"/>
      <c r="AS856" s="496"/>
      <c r="AT856" s="496"/>
      <c r="AU856" s="496"/>
    </row>
    <row r="857" spans="1:47">
      <c r="A857" s="496">
        <v>16</v>
      </c>
      <c r="B857" s="496">
        <v>276</v>
      </c>
      <c r="C857" s="496">
        <v>2023</v>
      </c>
      <c r="D857" s="496">
        <v>12</v>
      </c>
      <c r="E857" s="496">
        <v>99</v>
      </c>
      <c r="F857" s="496">
        <v>99</v>
      </c>
      <c r="G857" s="496">
        <v>99</v>
      </c>
      <c r="H857" s="496">
        <v>99</v>
      </c>
      <c r="I857" s="496">
        <v>99</v>
      </c>
      <c r="J857" s="496">
        <v>999</v>
      </c>
      <c r="K857" s="496">
        <v>99</v>
      </c>
      <c r="L857" s="496">
        <v>8</v>
      </c>
      <c r="M857" s="496">
        <v>99</v>
      </c>
      <c r="N857" s="496">
        <v>99</v>
      </c>
      <c r="O857" s="496">
        <v>99</v>
      </c>
      <c r="P857" s="496">
        <v>99</v>
      </c>
      <c r="Q857" s="496">
        <v>1</v>
      </c>
      <c r="R857" s="496">
        <v>3</v>
      </c>
      <c r="S857" s="496">
        <v>8</v>
      </c>
      <c r="T857" s="496">
        <v>6.6666666666666687</v>
      </c>
      <c r="U857" s="496">
        <v>307.33333333333326</v>
      </c>
      <c r="V857" s="496">
        <v>100</v>
      </c>
      <c r="W857" s="496">
        <v>33.333333333333343</v>
      </c>
      <c r="X857" s="496">
        <v>0</v>
      </c>
      <c r="Y857" s="496">
        <v>8.1960695187130259</v>
      </c>
      <c r="Z857" s="496">
        <v>0</v>
      </c>
      <c r="AA857" s="496">
        <v>0.9428090415820618</v>
      </c>
      <c r="AB857" s="496"/>
      <c r="AC857" s="496">
        <v>-55.502867749558739</v>
      </c>
      <c r="AD857" s="496"/>
      <c r="AE857" s="496">
        <v>3.5714285714285721</v>
      </c>
      <c r="AF857" s="496">
        <v>4.6761203416306572</v>
      </c>
      <c r="AG857" s="496">
        <v>601.33333333333348</v>
      </c>
      <c r="AH857" s="496">
        <v>0</v>
      </c>
      <c r="AI857" s="496">
        <v>100</v>
      </c>
      <c r="AJ857" s="496">
        <v>13.224556283249624</v>
      </c>
      <c r="AK857" s="496">
        <v>-50.261175444525989</v>
      </c>
      <c r="AL857" s="496">
        <v>99.809220811944357</v>
      </c>
      <c r="AM857" s="496"/>
      <c r="AN857" s="496">
        <v>99</v>
      </c>
      <c r="AO857" s="496">
        <v>99</v>
      </c>
      <c r="AP857" s="496">
        <v>99</v>
      </c>
      <c r="AQ857" s="496">
        <v>99</v>
      </c>
      <c r="AR857" s="496">
        <v>200.66666666666663</v>
      </c>
      <c r="AS857" s="496">
        <v>38.042833629913623</v>
      </c>
      <c r="AT857" s="496"/>
      <c r="AU857" s="496"/>
    </row>
    <row r="858" spans="1:47">
      <c r="A858" s="496">
        <v>16</v>
      </c>
      <c r="B858" s="496">
        <v>277</v>
      </c>
      <c r="C858" s="496">
        <v>2023</v>
      </c>
      <c r="D858" s="496">
        <v>1</v>
      </c>
      <c r="E858" s="496">
        <v>99</v>
      </c>
      <c r="F858" s="496">
        <v>99</v>
      </c>
      <c r="G858" s="496">
        <v>99</v>
      </c>
      <c r="H858" s="496">
        <v>99</v>
      </c>
      <c r="I858" s="496">
        <v>99</v>
      </c>
      <c r="J858" s="496">
        <v>999</v>
      </c>
      <c r="K858" s="496">
        <v>99</v>
      </c>
      <c r="L858" s="496">
        <v>9</v>
      </c>
      <c r="M858" s="496">
        <v>99</v>
      </c>
      <c r="N858" s="496">
        <v>99</v>
      </c>
      <c r="O858" s="496">
        <v>99</v>
      </c>
      <c r="P858" s="496">
        <v>99</v>
      </c>
      <c r="Q858" s="496"/>
      <c r="R858" s="496">
        <v>0</v>
      </c>
      <c r="S858" s="496"/>
      <c r="T858" s="496"/>
      <c r="U858" s="496"/>
      <c r="V858" s="496"/>
      <c r="W858" s="496"/>
      <c r="X858" s="496"/>
      <c r="Y858" s="496"/>
      <c r="Z858" s="496"/>
      <c r="AA858" s="496"/>
      <c r="AB858" s="496"/>
      <c r="AC858" s="496"/>
      <c r="AD858" s="496"/>
      <c r="AE858" s="496"/>
      <c r="AF858" s="496"/>
      <c r="AG858" s="496"/>
      <c r="AH858" s="496"/>
      <c r="AI858" s="496"/>
      <c r="AJ858" s="496"/>
      <c r="AK858" s="496"/>
      <c r="AL858" s="496"/>
      <c r="AM858" s="496"/>
      <c r="AN858" s="496">
        <v>99</v>
      </c>
      <c r="AO858" s="496">
        <v>99</v>
      </c>
      <c r="AP858" s="496">
        <v>99</v>
      </c>
      <c r="AQ858" s="496">
        <v>99</v>
      </c>
      <c r="AR858" s="496"/>
      <c r="AS858" s="496"/>
      <c r="AT858" s="496"/>
      <c r="AU858" s="496"/>
    </row>
    <row r="859" spans="1:47">
      <c r="A859" s="496">
        <v>16</v>
      </c>
      <c r="B859" s="496">
        <v>278</v>
      </c>
      <c r="C859" s="496">
        <v>2023</v>
      </c>
      <c r="D859" s="496">
        <v>2</v>
      </c>
      <c r="E859" s="496">
        <v>99</v>
      </c>
      <c r="F859" s="496">
        <v>99</v>
      </c>
      <c r="G859" s="496">
        <v>99</v>
      </c>
      <c r="H859" s="496">
        <v>99</v>
      </c>
      <c r="I859" s="496">
        <v>99</v>
      </c>
      <c r="J859" s="496">
        <v>999</v>
      </c>
      <c r="K859" s="496">
        <v>99</v>
      </c>
      <c r="L859" s="496">
        <v>9</v>
      </c>
      <c r="M859" s="496">
        <v>99</v>
      </c>
      <c r="N859" s="496">
        <v>99</v>
      </c>
      <c r="O859" s="496">
        <v>99</v>
      </c>
      <c r="P859" s="496">
        <v>99</v>
      </c>
      <c r="Q859" s="496"/>
      <c r="R859" s="496">
        <v>0</v>
      </c>
      <c r="S859" s="496"/>
      <c r="T859" s="496"/>
      <c r="U859" s="496"/>
      <c r="V859" s="496"/>
      <c r="W859" s="496"/>
      <c r="X859" s="496"/>
      <c r="Y859" s="496"/>
      <c r="Z859" s="496"/>
      <c r="AA859" s="496"/>
      <c r="AB859" s="496"/>
      <c r="AC859" s="496"/>
      <c r="AD859" s="496"/>
      <c r="AE859" s="496"/>
      <c r="AF859" s="496"/>
      <c r="AG859" s="496"/>
      <c r="AH859" s="496"/>
      <c r="AI859" s="496"/>
      <c r="AJ859" s="496"/>
      <c r="AK859" s="496"/>
      <c r="AL859" s="496"/>
      <c r="AM859" s="496"/>
      <c r="AN859" s="496">
        <v>99</v>
      </c>
      <c r="AO859" s="496">
        <v>99</v>
      </c>
      <c r="AP859" s="496">
        <v>99</v>
      </c>
      <c r="AQ859" s="496">
        <v>99</v>
      </c>
      <c r="AR859" s="496"/>
      <c r="AS859" s="496"/>
      <c r="AT859" s="496"/>
      <c r="AU859" s="496"/>
    </row>
    <row r="860" spans="1:47">
      <c r="A860" s="496">
        <v>16</v>
      </c>
      <c r="B860" s="496">
        <v>279</v>
      </c>
      <c r="C860" s="496">
        <v>2023</v>
      </c>
      <c r="D860" s="496">
        <v>3</v>
      </c>
      <c r="E860" s="496">
        <v>99</v>
      </c>
      <c r="F860" s="496">
        <v>99</v>
      </c>
      <c r="G860" s="496">
        <v>99</v>
      </c>
      <c r="H860" s="496">
        <v>99</v>
      </c>
      <c r="I860" s="496">
        <v>99</v>
      </c>
      <c r="J860" s="496">
        <v>999</v>
      </c>
      <c r="K860" s="496">
        <v>99</v>
      </c>
      <c r="L860" s="496">
        <v>9</v>
      </c>
      <c r="M860" s="496">
        <v>99</v>
      </c>
      <c r="N860" s="496">
        <v>99</v>
      </c>
      <c r="O860" s="496">
        <v>99</v>
      </c>
      <c r="P860" s="496">
        <v>99</v>
      </c>
      <c r="Q860" s="496"/>
      <c r="R860" s="496">
        <v>0</v>
      </c>
      <c r="S860" s="496"/>
      <c r="T860" s="496"/>
      <c r="U860" s="496"/>
      <c r="V860" s="496"/>
      <c r="W860" s="496"/>
      <c r="X860" s="496"/>
      <c r="Y860" s="496"/>
      <c r="Z860" s="496"/>
      <c r="AA860" s="496"/>
      <c r="AB860" s="496"/>
      <c r="AC860" s="496"/>
      <c r="AD860" s="496"/>
      <c r="AE860" s="496"/>
      <c r="AF860" s="496"/>
      <c r="AG860" s="496"/>
      <c r="AH860" s="496"/>
      <c r="AI860" s="496"/>
      <c r="AJ860" s="496"/>
      <c r="AK860" s="496"/>
      <c r="AL860" s="496"/>
      <c r="AM860" s="496"/>
      <c r="AN860" s="496">
        <v>99</v>
      </c>
      <c r="AO860" s="496">
        <v>99</v>
      </c>
      <c r="AP860" s="496">
        <v>99</v>
      </c>
      <c r="AQ860" s="496">
        <v>99</v>
      </c>
      <c r="AR860" s="496"/>
      <c r="AS860" s="496"/>
      <c r="AT860" s="496"/>
      <c r="AU860" s="496"/>
    </row>
    <row r="861" spans="1:47">
      <c r="A861" s="496">
        <v>16</v>
      </c>
      <c r="B861" s="496">
        <v>280</v>
      </c>
      <c r="C861" s="496">
        <v>2023</v>
      </c>
      <c r="D861" s="496">
        <v>4</v>
      </c>
      <c r="E861" s="496">
        <v>99</v>
      </c>
      <c r="F861" s="496">
        <v>99</v>
      </c>
      <c r="G861" s="496">
        <v>99</v>
      </c>
      <c r="H861" s="496">
        <v>99</v>
      </c>
      <c r="I861" s="496">
        <v>99</v>
      </c>
      <c r="J861" s="496">
        <v>999</v>
      </c>
      <c r="K861" s="496">
        <v>99</v>
      </c>
      <c r="L861" s="496">
        <v>9</v>
      </c>
      <c r="M861" s="496">
        <v>99</v>
      </c>
      <c r="N861" s="496">
        <v>99</v>
      </c>
      <c r="O861" s="496">
        <v>99</v>
      </c>
      <c r="P861" s="496">
        <v>99</v>
      </c>
      <c r="Q861" s="496"/>
      <c r="R861" s="496">
        <v>0</v>
      </c>
      <c r="S861" s="496"/>
      <c r="T861" s="496"/>
      <c r="U861" s="496"/>
      <c r="V861" s="496"/>
      <c r="W861" s="496"/>
      <c r="X861" s="496"/>
      <c r="Y861" s="496"/>
      <c r="Z861" s="496"/>
      <c r="AA861" s="496"/>
      <c r="AB861" s="496"/>
      <c r="AC861" s="496"/>
      <c r="AD861" s="496"/>
      <c r="AE861" s="496"/>
      <c r="AF861" s="496"/>
      <c r="AG861" s="496"/>
      <c r="AH861" s="496"/>
      <c r="AI861" s="496"/>
      <c r="AJ861" s="496"/>
      <c r="AK861" s="496"/>
      <c r="AL861" s="496"/>
      <c r="AM861" s="496"/>
      <c r="AN861" s="496">
        <v>99</v>
      </c>
      <c r="AO861" s="496">
        <v>99</v>
      </c>
      <c r="AP861" s="496">
        <v>99</v>
      </c>
      <c r="AQ861" s="496">
        <v>99</v>
      </c>
      <c r="AR861" s="496"/>
      <c r="AS861" s="496"/>
      <c r="AT861" s="496"/>
      <c r="AU861" s="496"/>
    </row>
    <row r="862" spans="1:47">
      <c r="A862" s="496">
        <v>16</v>
      </c>
      <c r="B862" s="496">
        <v>281</v>
      </c>
      <c r="C862" s="496">
        <v>2023</v>
      </c>
      <c r="D862" s="496">
        <v>5</v>
      </c>
      <c r="E862" s="496">
        <v>99</v>
      </c>
      <c r="F862" s="496">
        <v>99</v>
      </c>
      <c r="G862" s="496">
        <v>99</v>
      </c>
      <c r="H862" s="496">
        <v>99</v>
      </c>
      <c r="I862" s="496">
        <v>99</v>
      </c>
      <c r="J862" s="496">
        <v>999</v>
      </c>
      <c r="K862" s="496">
        <v>99</v>
      </c>
      <c r="L862" s="496">
        <v>9</v>
      </c>
      <c r="M862" s="496">
        <v>99</v>
      </c>
      <c r="N862" s="496">
        <v>99</v>
      </c>
      <c r="O862" s="496">
        <v>99</v>
      </c>
      <c r="P862" s="496">
        <v>99</v>
      </c>
      <c r="Q862" s="496">
        <v>1</v>
      </c>
      <c r="R862" s="496">
        <v>1</v>
      </c>
      <c r="S862" s="496">
        <v>9</v>
      </c>
      <c r="T862" s="496">
        <v>7</v>
      </c>
      <c r="U862" s="496">
        <v>312.60000000000002</v>
      </c>
      <c r="V862" s="496">
        <v>100</v>
      </c>
      <c r="W862" s="496">
        <v>100</v>
      </c>
      <c r="X862" s="496">
        <v>0</v>
      </c>
      <c r="Y862" s="496">
        <v>0</v>
      </c>
      <c r="Z862" s="496">
        <v>0</v>
      </c>
      <c r="AA862" s="496">
        <v>0</v>
      </c>
      <c r="AB862" s="496"/>
      <c r="AC862" s="496"/>
      <c r="AD862" s="496"/>
      <c r="AE862" s="496">
        <v>0.48076923076923056</v>
      </c>
      <c r="AF862" s="496">
        <v>0.54771958719534641</v>
      </c>
      <c r="AG862" s="496">
        <v>467</v>
      </c>
      <c r="AH862" s="496">
        <v>0</v>
      </c>
      <c r="AI862" s="496">
        <v>100</v>
      </c>
      <c r="AJ862" s="496">
        <v>0</v>
      </c>
      <c r="AK862" s="496"/>
      <c r="AL862" s="496"/>
      <c r="AM862" s="496"/>
      <c r="AN862" s="496">
        <v>99</v>
      </c>
      <c r="AO862" s="496">
        <v>99</v>
      </c>
      <c r="AP862" s="496">
        <v>99</v>
      </c>
      <c r="AQ862" s="496">
        <v>99</v>
      </c>
      <c r="AR862" s="496">
        <v>197</v>
      </c>
      <c r="AS862" s="496">
        <v>40.939794565942051</v>
      </c>
      <c r="AT862" s="496"/>
      <c r="AU862" s="496"/>
    </row>
    <row r="863" spans="1:47">
      <c r="A863" s="496">
        <v>16</v>
      </c>
      <c r="B863" s="496">
        <v>282</v>
      </c>
      <c r="C863" s="496">
        <v>2023</v>
      </c>
      <c r="D863" s="496">
        <v>6</v>
      </c>
      <c r="E863" s="496">
        <v>99</v>
      </c>
      <c r="F863" s="496">
        <v>99</v>
      </c>
      <c r="G863" s="496">
        <v>99</v>
      </c>
      <c r="H863" s="496">
        <v>99</v>
      </c>
      <c r="I863" s="496">
        <v>99</v>
      </c>
      <c r="J863" s="496">
        <v>999</v>
      </c>
      <c r="K863" s="496">
        <v>99</v>
      </c>
      <c r="L863" s="496">
        <v>9</v>
      </c>
      <c r="M863" s="496">
        <v>99</v>
      </c>
      <c r="N863" s="496">
        <v>99</v>
      </c>
      <c r="O863" s="496">
        <v>99</v>
      </c>
      <c r="P863" s="496">
        <v>99</v>
      </c>
      <c r="Q863" s="496"/>
      <c r="R863" s="496">
        <v>0</v>
      </c>
      <c r="S863" s="496"/>
      <c r="T863" s="496"/>
      <c r="U863" s="496"/>
      <c r="V863" s="496"/>
      <c r="W863" s="496"/>
      <c r="X863" s="496"/>
      <c r="Y863" s="496"/>
      <c r="Z863" s="496"/>
      <c r="AA863" s="496"/>
      <c r="AB863" s="496"/>
      <c r="AC863" s="496"/>
      <c r="AD863" s="496"/>
      <c r="AE863" s="496"/>
      <c r="AF863" s="496"/>
      <c r="AG863" s="496"/>
      <c r="AH863" s="496"/>
      <c r="AI863" s="496"/>
      <c r="AJ863" s="496"/>
      <c r="AK863" s="496"/>
      <c r="AL863" s="496"/>
      <c r="AM863" s="496"/>
      <c r="AN863" s="496">
        <v>99</v>
      </c>
      <c r="AO863" s="496">
        <v>99</v>
      </c>
      <c r="AP863" s="496">
        <v>99</v>
      </c>
      <c r="AQ863" s="496">
        <v>99</v>
      </c>
      <c r="AR863" s="496"/>
      <c r="AS863" s="496"/>
      <c r="AT863" s="496"/>
      <c r="AU863" s="496"/>
    </row>
    <row r="864" spans="1:47">
      <c r="A864" s="496">
        <v>16</v>
      </c>
      <c r="B864" s="496">
        <v>283</v>
      </c>
      <c r="C864" s="496">
        <v>2023</v>
      </c>
      <c r="D864" s="496">
        <v>7</v>
      </c>
      <c r="E864" s="496">
        <v>99</v>
      </c>
      <c r="F864" s="496">
        <v>99</v>
      </c>
      <c r="G864" s="496">
        <v>99</v>
      </c>
      <c r="H864" s="496">
        <v>99</v>
      </c>
      <c r="I864" s="496">
        <v>99</v>
      </c>
      <c r="J864" s="496">
        <v>999</v>
      </c>
      <c r="K864" s="496">
        <v>99</v>
      </c>
      <c r="L864" s="496">
        <v>9</v>
      </c>
      <c r="M864" s="496">
        <v>99</v>
      </c>
      <c r="N864" s="496">
        <v>99</v>
      </c>
      <c r="O864" s="496">
        <v>99</v>
      </c>
      <c r="P864" s="496">
        <v>99</v>
      </c>
      <c r="Q864" s="496">
        <v>2</v>
      </c>
      <c r="R864" s="496">
        <v>2</v>
      </c>
      <c r="S864" s="496">
        <v>9</v>
      </c>
      <c r="T864" s="496">
        <v>7</v>
      </c>
      <c r="U864" s="496">
        <v>347.7000000000001</v>
      </c>
      <c r="V864" s="496">
        <v>100</v>
      </c>
      <c r="W864" s="496">
        <v>100</v>
      </c>
      <c r="X864" s="496">
        <v>50</v>
      </c>
      <c r="Y864" s="496">
        <v>11.599999999998643</v>
      </c>
      <c r="Z864" s="496">
        <v>0</v>
      </c>
      <c r="AA864" s="496">
        <v>0</v>
      </c>
      <c r="AB864" s="496"/>
      <c r="AC864" s="496"/>
      <c r="AD864" s="496"/>
      <c r="AE864" s="496">
        <v>2.7777777777777781</v>
      </c>
      <c r="AF864" s="496">
        <v>3.6056495769039314</v>
      </c>
      <c r="AG864" s="496">
        <v>429</v>
      </c>
      <c r="AH864" s="496">
        <v>0</v>
      </c>
      <c r="AI864" s="496">
        <v>100</v>
      </c>
      <c r="AJ864" s="496">
        <v>45</v>
      </c>
      <c r="AK864" s="496">
        <v>100.0000000000117</v>
      </c>
      <c r="AL864" s="496"/>
      <c r="AM864" s="496"/>
      <c r="AN864" s="496">
        <v>99</v>
      </c>
      <c r="AO864" s="496">
        <v>99</v>
      </c>
      <c r="AP864" s="496">
        <v>99</v>
      </c>
      <c r="AQ864" s="496">
        <v>99</v>
      </c>
      <c r="AR864" s="496">
        <v>202.5</v>
      </c>
      <c r="AS864" s="496">
        <v>41.860273312688037</v>
      </c>
      <c r="AT864" s="496"/>
      <c r="AU864" s="496"/>
    </row>
    <row r="865" spans="1:47">
      <c r="A865" s="496">
        <v>16</v>
      </c>
      <c r="B865" s="496">
        <v>284</v>
      </c>
      <c r="C865" s="496">
        <v>2023</v>
      </c>
      <c r="D865" s="496">
        <v>8</v>
      </c>
      <c r="E865" s="496">
        <v>99</v>
      </c>
      <c r="F865" s="496">
        <v>99</v>
      </c>
      <c r="G865" s="496">
        <v>99</v>
      </c>
      <c r="H865" s="496">
        <v>99</v>
      </c>
      <c r="I865" s="496">
        <v>99</v>
      </c>
      <c r="J865" s="496">
        <v>999</v>
      </c>
      <c r="K865" s="496">
        <v>99</v>
      </c>
      <c r="L865" s="496">
        <v>9</v>
      </c>
      <c r="M865" s="496">
        <v>99</v>
      </c>
      <c r="N865" s="496">
        <v>99</v>
      </c>
      <c r="O865" s="496">
        <v>99</v>
      </c>
      <c r="P865" s="496">
        <v>99</v>
      </c>
      <c r="Q865" s="496"/>
      <c r="R865" s="496">
        <v>0</v>
      </c>
      <c r="S865" s="496"/>
      <c r="T865" s="496"/>
      <c r="U865" s="496"/>
      <c r="V865" s="496"/>
      <c r="W865" s="496"/>
      <c r="X865" s="496"/>
      <c r="Y865" s="496"/>
      <c r="Z865" s="496"/>
      <c r="AA865" s="496"/>
      <c r="AB865" s="496"/>
      <c r="AC865" s="496"/>
      <c r="AD865" s="496"/>
      <c r="AE865" s="496"/>
      <c r="AF865" s="496"/>
      <c r="AG865" s="496"/>
      <c r="AH865" s="496"/>
      <c r="AI865" s="496"/>
      <c r="AJ865" s="496"/>
      <c r="AK865" s="496"/>
      <c r="AL865" s="496"/>
      <c r="AM865" s="496"/>
      <c r="AN865" s="496">
        <v>99</v>
      </c>
      <c r="AO865" s="496">
        <v>99</v>
      </c>
      <c r="AP865" s="496">
        <v>99</v>
      </c>
      <c r="AQ865" s="496">
        <v>99</v>
      </c>
      <c r="AR865" s="496"/>
      <c r="AS865" s="496"/>
      <c r="AT865" s="496"/>
      <c r="AU865" s="496"/>
    </row>
    <row r="866" spans="1:47">
      <c r="A866" s="496">
        <v>16</v>
      </c>
      <c r="B866" s="496">
        <v>285</v>
      </c>
      <c r="C866" s="496">
        <v>2023</v>
      </c>
      <c r="D866" s="496">
        <v>9</v>
      </c>
      <c r="E866" s="496">
        <v>99</v>
      </c>
      <c r="F866" s="496">
        <v>99</v>
      </c>
      <c r="G866" s="496">
        <v>99</v>
      </c>
      <c r="H866" s="496">
        <v>99</v>
      </c>
      <c r="I866" s="496">
        <v>99</v>
      </c>
      <c r="J866" s="496">
        <v>999</v>
      </c>
      <c r="K866" s="496">
        <v>99</v>
      </c>
      <c r="L866" s="496">
        <v>9</v>
      </c>
      <c r="M866" s="496">
        <v>99</v>
      </c>
      <c r="N866" s="496">
        <v>99</v>
      </c>
      <c r="O866" s="496">
        <v>99</v>
      </c>
      <c r="P866" s="496">
        <v>99</v>
      </c>
      <c r="Q866" s="496"/>
      <c r="R866" s="496">
        <v>0</v>
      </c>
      <c r="S866" s="496"/>
      <c r="T866" s="496"/>
      <c r="U866" s="496"/>
      <c r="V866" s="496"/>
      <c r="W866" s="496"/>
      <c r="X866" s="496"/>
      <c r="Y866" s="496"/>
      <c r="Z866" s="496"/>
      <c r="AA866" s="496"/>
      <c r="AB866" s="496"/>
      <c r="AC866" s="496"/>
      <c r="AD866" s="496"/>
      <c r="AE866" s="496"/>
      <c r="AF866" s="496"/>
      <c r="AG866" s="496"/>
      <c r="AH866" s="496"/>
      <c r="AI866" s="496"/>
      <c r="AJ866" s="496"/>
      <c r="AK866" s="496"/>
      <c r="AL866" s="496"/>
      <c r="AM866" s="496"/>
      <c r="AN866" s="496">
        <v>99</v>
      </c>
      <c r="AO866" s="496">
        <v>99</v>
      </c>
      <c r="AP866" s="496">
        <v>99</v>
      </c>
      <c r="AQ866" s="496">
        <v>99</v>
      </c>
      <c r="AR866" s="496"/>
      <c r="AS866" s="496"/>
      <c r="AT866" s="496"/>
      <c r="AU866" s="496"/>
    </row>
    <row r="867" spans="1:47">
      <c r="A867" s="496">
        <v>16</v>
      </c>
      <c r="B867" s="496">
        <v>286</v>
      </c>
      <c r="C867" s="496">
        <v>2023</v>
      </c>
      <c r="D867" s="496">
        <v>10</v>
      </c>
      <c r="E867" s="496">
        <v>99</v>
      </c>
      <c r="F867" s="496">
        <v>99</v>
      </c>
      <c r="G867" s="496">
        <v>99</v>
      </c>
      <c r="H867" s="496">
        <v>99</v>
      </c>
      <c r="I867" s="496">
        <v>99</v>
      </c>
      <c r="J867" s="496">
        <v>999</v>
      </c>
      <c r="K867" s="496">
        <v>99</v>
      </c>
      <c r="L867" s="496">
        <v>9</v>
      </c>
      <c r="M867" s="496">
        <v>99</v>
      </c>
      <c r="N867" s="496">
        <v>99</v>
      </c>
      <c r="O867" s="496">
        <v>99</v>
      </c>
      <c r="P867" s="496">
        <v>99</v>
      </c>
      <c r="Q867" s="496"/>
      <c r="R867" s="496">
        <v>0</v>
      </c>
      <c r="S867" s="496"/>
      <c r="T867" s="496"/>
      <c r="U867" s="496"/>
      <c r="V867" s="496"/>
      <c r="W867" s="496"/>
      <c r="X867" s="496"/>
      <c r="Y867" s="496"/>
      <c r="Z867" s="496"/>
      <c r="AA867" s="496"/>
      <c r="AB867" s="496"/>
      <c r="AC867" s="496"/>
      <c r="AD867" s="496"/>
      <c r="AE867" s="496"/>
      <c r="AF867" s="496"/>
      <c r="AG867" s="496"/>
      <c r="AH867" s="496"/>
      <c r="AI867" s="496"/>
      <c r="AJ867" s="496"/>
      <c r="AK867" s="496"/>
      <c r="AL867" s="496"/>
      <c r="AM867" s="496"/>
      <c r="AN867" s="496">
        <v>99</v>
      </c>
      <c r="AO867" s="496">
        <v>99</v>
      </c>
      <c r="AP867" s="496">
        <v>99</v>
      </c>
      <c r="AQ867" s="496">
        <v>99</v>
      </c>
      <c r="AR867" s="496"/>
      <c r="AS867" s="496"/>
      <c r="AT867" s="496"/>
      <c r="AU867" s="496"/>
    </row>
    <row r="868" spans="1:47">
      <c r="A868" s="496">
        <v>16</v>
      </c>
      <c r="B868" s="496">
        <v>287</v>
      </c>
      <c r="C868" s="496">
        <v>2023</v>
      </c>
      <c r="D868" s="496">
        <v>11</v>
      </c>
      <c r="E868" s="496">
        <v>99</v>
      </c>
      <c r="F868" s="496">
        <v>99</v>
      </c>
      <c r="G868" s="496">
        <v>99</v>
      </c>
      <c r="H868" s="496">
        <v>99</v>
      </c>
      <c r="I868" s="496">
        <v>99</v>
      </c>
      <c r="J868" s="496">
        <v>999</v>
      </c>
      <c r="K868" s="496">
        <v>99</v>
      </c>
      <c r="L868" s="496">
        <v>9</v>
      </c>
      <c r="M868" s="496">
        <v>99</v>
      </c>
      <c r="N868" s="496">
        <v>99</v>
      </c>
      <c r="O868" s="496">
        <v>99</v>
      </c>
      <c r="P868" s="496">
        <v>99</v>
      </c>
      <c r="Q868" s="496">
        <v>1</v>
      </c>
      <c r="R868" s="496">
        <v>1</v>
      </c>
      <c r="S868" s="496">
        <v>9</v>
      </c>
      <c r="T868" s="496">
        <v>14</v>
      </c>
      <c r="U868" s="496">
        <v>439.4</v>
      </c>
      <c r="V868" s="496">
        <v>100</v>
      </c>
      <c r="W868" s="496">
        <v>100</v>
      </c>
      <c r="X868" s="496">
        <v>100</v>
      </c>
      <c r="Y868" s="496">
        <v>0</v>
      </c>
      <c r="Z868" s="496">
        <v>0</v>
      </c>
      <c r="AA868" s="496">
        <v>0</v>
      </c>
      <c r="AB868" s="496"/>
      <c r="AC868" s="496"/>
      <c r="AD868" s="496"/>
      <c r="AE868" s="496">
        <v>0.41322314049586795</v>
      </c>
      <c r="AF868" s="496">
        <v>0.73896927744478746</v>
      </c>
      <c r="AG868" s="496">
        <v>809</v>
      </c>
      <c r="AH868" s="496">
        <v>0</v>
      </c>
      <c r="AI868" s="496">
        <v>100</v>
      </c>
      <c r="AJ868" s="496">
        <v>0</v>
      </c>
      <c r="AK868" s="496"/>
      <c r="AL868" s="496"/>
      <c r="AM868" s="496"/>
      <c r="AN868" s="496">
        <v>99</v>
      </c>
      <c r="AO868" s="496">
        <v>99</v>
      </c>
      <c r="AP868" s="496">
        <v>99</v>
      </c>
      <c r="AQ868" s="496">
        <v>99</v>
      </c>
      <c r="AR868" s="496">
        <v>212</v>
      </c>
      <c r="AS868" s="496">
        <v>46.07410815639755</v>
      </c>
      <c r="AT868" s="496"/>
      <c r="AU868" s="496"/>
    </row>
    <row r="869" spans="1:47">
      <c r="A869" s="496">
        <v>16</v>
      </c>
      <c r="B869" s="496">
        <v>288</v>
      </c>
      <c r="C869" s="496">
        <v>2023</v>
      </c>
      <c r="D869" s="496">
        <v>12</v>
      </c>
      <c r="E869" s="496">
        <v>99</v>
      </c>
      <c r="F869" s="496">
        <v>99</v>
      </c>
      <c r="G869" s="496">
        <v>99</v>
      </c>
      <c r="H869" s="496">
        <v>99</v>
      </c>
      <c r="I869" s="496">
        <v>99</v>
      </c>
      <c r="J869" s="496">
        <v>999</v>
      </c>
      <c r="K869" s="496">
        <v>99</v>
      </c>
      <c r="L869" s="496">
        <v>9</v>
      </c>
      <c r="M869" s="496">
        <v>99</v>
      </c>
      <c r="N869" s="496">
        <v>99</v>
      </c>
      <c r="O869" s="496">
        <v>99</v>
      </c>
      <c r="P869" s="496">
        <v>99</v>
      </c>
      <c r="Q869" s="496"/>
      <c r="R869" s="496">
        <v>0</v>
      </c>
      <c r="S869" s="496"/>
      <c r="T869" s="496"/>
      <c r="U869" s="496"/>
      <c r="V869" s="496"/>
      <c r="W869" s="496"/>
      <c r="X869" s="496"/>
      <c r="Y869" s="496"/>
      <c r="Z869" s="496"/>
      <c r="AA869" s="496"/>
      <c r="AB869" s="496"/>
      <c r="AC869" s="496"/>
      <c r="AD869" s="496"/>
      <c r="AE869" s="496"/>
      <c r="AF869" s="496"/>
      <c r="AG869" s="496"/>
      <c r="AH869" s="496"/>
      <c r="AI869" s="496"/>
      <c r="AJ869" s="496"/>
      <c r="AK869" s="496"/>
      <c r="AL869" s="496"/>
      <c r="AM869" s="496"/>
      <c r="AN869" s="496">
        <v>99</v>
      </c>
      <c r="AO869" s="496">
        <v>99</v>
      </c>
      <c r="AP869" s="496">
        <v>99</v>
      </c>
      <c r="AQ869" s="496">
        <v>99</v>
      </c>
      <c r="AR869" s="496"/>
      <c r="AS869" s="496"/>
      <c r="AT869" s="496"/>
      <c r="AU869" s="496"/>
    </row>
    <row r="870" spans="1:47">
      <c r="A870" s="496">
        <v>16</v>
      </c>
      <c r="B870" s="496">
        <v>289</v>
      </c>
      <c r="C870" s="496">
        <v>2023</v>
      </c>
      <c r="D870" s="496">
        <v>1</v>
      </c>
      <c r="E870" s="496">
        <v>99</v>
      </c>
      <c r="F870" s="496">
        <v>99</v>
      </c>
      <c r="G870" s="496">
        <v>99</v>
      </c>
      <c r="H870" s="496">
        <v>99</v>
      </c>
      <c r="I870" s="496">
        <v>99</v>
      </c>
      <c r="J870" s="496">
        <v>999</v>
      </c>
      <c r="K870" s="496">
        <v>99</v>
      </c>
      <c r="L870" s="496">
        <v>10</v>
      </c>
      <c r="M870" s="496">
        <v>99</v>
      </c>
      <c r="N870" s="496">
        <v>99</v>
      </c>
      <c r="O870" s="496">
        <v>99</v>
      </c>
      <c r="P870" s="496">
        <v>99</v>
      </c>
      <c r="Q870" s="496"/>
      <c r="R870" s="496">
        <v>0</v>
      </c>
      <c r="S870" s="496"/>
      <c r="T870" s="496"/>
      <c r="U870" s="496"/>
      <c r="V870" s="496"/>
      <c r="W870" s="496"/>
      <c r="X870" s="496"/>
      <c r="Y870" s="496"/>
      <c r="Z870" s="496"/>
      <c r="AA870" s="496"/>
      <c r="AB870" s="496"/>
      <c r="AC870" s="496"/>
      <c r="AD870" s="496"/>
      <c r="AE870" s="496"/>
      <c r="AF870" s="496"/>
      <c r="AG870" s="496"/>
      <c r="AH870" s="496"/>
      <c r="AI870" s="496"/>
      <c r="AJ870" s="496"/>
      <c r="AK870" s="496"/>
      <c r="AL870" s="496"/>
      <c r="AM870" s="496"/>
      <c r="AN870" s="496">
        <v>99</v>
      </c>
      <c r="AO870" s="496">
        <v>99</v>
      </c>
      <c r="AP870" s="496">
        <v>99</v>
      </c>
      <c r="AQ870" s="496">
        <v>99</v>
      </c>
      <c r="AR870" s="496"/>
      <c r="AS870" s="496"/>
      <c r="AT870" s="496"/>
      <c r="AU870" s="496"/>
    </row>
    <row r="871" spans="1:47">
      <c r="A871" s="496">
        <v>16</v>
      </c>
      <c r="B871" s="496">
        <v>290</v>
      </c>
      <c r="C871" s="496">
        <v>2023</v>
      </c>
      <c r="D871" s="496">
        <v>2</v>
      </c>
      <c r="E871" s="496">
        <v>99</v>
      </c>
      <c r="F871" s="496">
        <v>99</v>
      </c>
      <c r="G871" s="496">
        <v>99</v>
      </c>
      <c r="H871" s="496">
        <v>99</v>
      </c>
      <c r="I871" s="496">
        <v>99</v>
      </c>
      <c r="J871" s="496">
        <v>999</v>
      </c>
      <c r="K871" s="496">
        <v>99</v>
      </c>
      <c r="L871" s="496">
        <v>10</v>
      </c>
      <c r="M871" s="496">
        <v>99</v>
      </c>
      <c r="N871" s="496">
        <v>99</v>
      </c>
      <c r="O871" s="496">
        <v>99</v>
      </c>
      <c r="P871" s="496">
        <v>99</v>
      </c>
      <c r="Q871" s="496"/>
      <c r="R871" s="496">
        <v>0</v>
      </c>
      <c r="S871" s="496"/>
      <c r="T871" s="496"/>
      <c r="U871" s="496"/>
      <c r="V871" s="496"/>
      <c r="W871" s="496"/>
      <c r="X871" s="496"/>
      <c r="Y871" s="496"/>
      <c r="Z871" s="496"/>
      <c r="AA871" s="496"/>
      <c r="AB871" s="496"/>
      <c r="AC871" s="496"/>
      <c r="AD871" s="496"/>
      <c r="AE871" s="496"/>
      <c r="AF871" s="496"/>
      <c r="AG871" s="496"/>
      <c r="AH871" s="496"/>
      <c r="AI871" s="496"/>
      <c r="AJ871" s="496"/>
      <c r="AK871" s="496"/>
      <c r="AL871" s="496"/>
      <c r="AM871" s="496"/>
      <c r="AN871" s="496">
        <v>99</v>
      </c>
      <c r="AO871" s="496">
        <v>99</v>
      </c>
      <c r="AP871" s="496">
        <v>99</v>
      </c>
      <c r="AQ871" s="496">
        <v>99</v>
      </c>
      <c r="AR871" s="496"/>
      <c r="AS871" s="496"/>
      <c r="AT871" s="496"/>
      <c r="AU871" s="496"/>
    </row>
    <row r="872" spans="1:47">
      <c r="A872" s="496">
        <v>16</v>
      </c>
      <c r="B872" s="496">
        <v>291</v>
      </c>
      <c r="C872" s="496">
        <v>2023</v>
      </c>
      <c r="D872" s="496">
        <v>3</v>
      </c>
      <c r="E872" s="496">
        <v>99</v>
      </c>
      <c r="F872" s="496">
        <v>99</v>
      </c>
      <c r="G872" s="496">
        <v>99</v>
      </c>
      <c r="H872" s="496">
        <v>99</v>
      </c>
      <c r="I872" s="496">
        <v>99</v>
      </c>
      <c r="J872" s="496">
        <v>999</v>
      </c>
      <c r="K872" s="496">
        <v>99</v>
      </c>
      <c r="L872" s="496">
        <v>10</v>
      </c>
      <c r="M872" s="496">
        <v>99</v>
      </c>
      <c r="N872" s="496">
        <v>99</v>
      </c>
      <c r="O872" s="496">
        <v>99</v>
      </c>
      <c r="P872" s="496">
        <v>99</v>
      </c>
      <c r="Q872" s="496"/>
      <c r="R872" s="496">
        <v>0</v>
      </c>
      <c r="S872" s="496"/>
      <c r="T872" s="496"/>
      <c r="U872" s="496"/>
      <c r="V872" s="496"/>
      <c r="W872" s="496"/>
      <c r="X872" s="496"/>
      <c r="Y872" s="496"/>
      <c r="Z872" s="496"/>
      <c r="AA872" s="496"/>
      <c r="AB872" s="496"/>
      <c r="AC872" s="496"/>
      <c r="AD872" s="496"/>
      <c r="AE872" s="496"/>
      <c r="AF872" s="496"/>
      <c r="AG872" s="496"/>
      <c r="AH872" s="496"/>
      <c r="AI872" s="496"/>
      <c r="AJ872" s="496"/>
      <c r="AK872" s="496"/>
      <c r="AL872" s="496"/>
      <c r="AM872" s="496"/>
      <c r="AN872" s="496">
        <v>99</v>
      </c>
      <c r="AO872" s="496">
        <v>99</v>
      </c>
      <c r="AP872" s="496">
        <v>99</v>
      </c>
      <c r="AQ872" s="496">
        <v>99</v>
      </c>
      <c r="AR872" s="496"/>
      <c r="AS872" s="496"/>
      <c r="AT872" s="496"/>
      <c r="AU872" s="496"/>
    </row>
    <row r="873" spans="1:47">
      <c r="A873" s="496">
        <v>16</v>
      </c>
      <c r="B873" s="496">
        <v>292</v>
      </c>
      <c r="C873" s="496">
        <v>2023</v>
      </c>
      <c r="D873" s="496">
        <v>4</v>
      </c>
      <c r="E873" s="496">
        <v>99</v>
      </c>
      <c r="F873" s="496">
        <v>99</v>
      </c>
      <c r="G873" s="496">
        <v>99</v>
      </c>
      <c r="H873" s="496">
        <v>99</v>
      </c>
      <c r="I873" s="496">
        <v>99</v>
      </c>
      <c r="J873" s="496">
        <v>999</v>
      </c>
      <c r="K873" s="496">
        <v>99</v>
      </c>
      <c r="L873" s="496">
        <v>10</v>
      </c>
      <c r="M873" s="496">
        <v>99</v>
      </c>
      <c r="N873" s="496">
        <v>99</v>
      </c>
      <c r="O873" s="496">
        <v>99</v>
      </c>
      <c r="P873" s="496">
        <v>99</v>
      </c>
      <c r="Q873" s="496"/>
      <c r="R873" s="496">
        <v>0</v>
      </c>
      <c r="S873" s="496"/>
      <c r="T873" s="496"/>
      <c r="U873" s="496"/>
      <c r="V873" s="496"/>
      <c r="W873" s="496"/>
      <c r="X873" s="496"/>
      <c r="Y873" s="496"/>
      <c r="Z873" s="496"/>
      <c r="AA873" s="496"/>
      <c r="AB873" s="496"/>
      <c r="AC873" s="496"/>
      <c r="AD873" s="496"/>
      <c r="AE873" s="496"/>
      <c r="AF873" s="496"/>
      <c r="AG873" s="496"/>
      <c r="AH873" s="496"/>
      <c r="AI873" s="496"/>
      <c r="AJ873" s="496"/>
      <c r="AK873" s="496"/>
      <c r="AL873" s="496"/>
      <c r="AM873" s="496"/>
      <c r="AN873" s="496">
        <v>99</v>
      </c>
      <c r="AO873" s="496">
        <v>99</v>
      </c>
      <c r="AP873" s="496">
        <v>99</v>
      </c>
      <c r="AQ873" s="496">
        <v>99</v>
      </c>
      <c r="AR873" s="496"/>
      <c r="AS873" s="496"/>
      <c r="AT873" s="496"/>
      <c r="AU873" s="496"/>
    </row>
    <row r="874" spans="1:47">
      <c r="A874" s="496">
        <v>16</v>
      </c>
      <c r="B874" s="496">
        <v>293</v>
      </c>
      <c r="C874" s="496">
        <v>2023</v>
      </c>
      <c r="D874" s="496">
        <v>5</v>
      </c>
      <c r="E874" s="496">
        <v>99</v>
      </c>
      <c r="F874" s="496">
        <v>99</v>
      </c>
      <c r="G874" s="496">
        <v>99</v>
      </c>
      <c r="H874" s="496">
        <v>99</v>
      </c>
      <c r="I874" s="496">
        <v>99</v>
      </c>
      <c r="J874" s="496">
        <v>999</v>
      </c>
      <c r="K874" s="496">
        <v>99</v>
      </c>
      <c r="L874" s="496">
        <v>10</v>
      </c>
      <c r="M874" s="496">
        <v>99</v>
      </c>
      <c r="N874" s="496">
        <v>99</v>
      </c>
      <c r="O874" s="496">
        <v>99</v>
      </c>
      <c r="P874" s="496">
        <v>99</v>
      </c>
      <c r="Q874" s="496">
        <v>1</v>
      </c>
      <c r="R874" s="496">
        <v>1</v>
      </c>
      <c r="S874" s="496">
        <v>10</v>
      </c>
      <c r="T874" s="496">
        <v>10</v>
      </c>
      <c r="U874" s="496">
        <v>551.20000000000005</v>
      </c>
      <c r="V874" s="496">
        <v>100</v>
      </c>
      <c r="W874" s="496">
        <v>100</v>
      </c>
      <c r="X874" s="496">
        <v>100</v>
      </c>
      <c r="Y874" s="496">
        <v>0</v>
      </c>
      <c r="Z874" s="496">
        <v>0</v>
      </c>
      <c r="AA874" s="496">
        <v>0</v>
      </c>
      <c r="AB874" s="496"/>
      <c r="AC874" s="496"/>
      <c r="AD874" s="496"/>
      <c r="AE874" s="496">
        <v>0.48076923076923056</v>
      </c>
      <c r="AF874" s="496">
        <v>0.96578066686524289</v>
      </c>
      <c r="AG874" s="496">
        <v>678</v>
      </c>
      <c r="AH874" s="496">
        <v>0</v>
      </c>
      <c r="AI874" s="496">
        <v>100</v>
      </c>
      <c r="AJ874" s="496">
        <v>0</v>
      </c>
      <c r="AK874" s="496"/>
      <c r="AL874" s="496"/>
      <c r="AM874" s="496"/>
      <c r="AN874" s="496">
        <v>99</v>
      </c>
      <c r="AO874" s="496">
        <v>99</v>
      </c>
      <c r="AP874" s="496">
        <v>99</v>
      </c>
      <c r="AQ874" s="496">
        <v>99</v>
      </c>
      <c r="AR874" s="496">
        <v>237</v>
      </c>
      <c r="AS874" s="496">
        <v>41.391061168401293</v>
      </c>
      <c r="AT874" s="496"/>
      <c r="AU874" s="496"/>
    </row>
    <row r="875" spans="1:47">
      <c r="A875" s="496">
        <v>16</v>
      </c>
      <c r="B875" s="496">
        <v>294</v>
      </c>
      <c r="C875" s="496">
        <v>2023</v>
      </c>
      <c r="D875" s="496">
        <v>6</v>
      </c>
      <c r="E875" s="496">
        <v>99</v>
      </c>
      <c r="F875" s="496">
        <v>99</v>
      </c>
      <c r="G875" s="496">
        <v>99</v>
      </c>
      <c r="H875" s="496">
        <v>99</v>
      </c>
      <c r="I875" s="496">
        <v>99</v>
      </c>
      <c r="J875" s="496">
        <v>999</v>
      </c>
      <c r="K875" s="496">
        <v>99</v>
      </c>
      <c r="L875" s="496">
        <v>10</v>
      </c>
      <c r="M875" s="496">
        <v>99</v>
      </c>
      <c r="N875" s="496">
        <v>99</v>
      </c>
      <c r="O875" s="496">
        <v>99</v>
      </c>
      <c r="P875" s="496">
        <v>99</v>
      </c>
      <c r="Q875" s="496"/>
      <c r="R875" s="496">
        <v>0</v>
      </c>
      <c r="S875" s="496"/>
      <c r="T875" s="496"/>
      <c r="U875" s="496"/>
      <c r="V875" s="496"/>
      <c r="W875" s="496"/>
      <c r="X875" s="496"/>
      <c r="Y875" s="496"/>
      <c r="Z875" s="496"/>
      <c r="AA875" s="496"/>
      <c r="AB875" s="496"/>
      <c r="AC875" s="496"/>
      <c r="AD875" s="496"/>
      <c r="AE875" s="496"/>
      <c r="AF875" s="496"/>
      <c r="AG875" s="496"/>
      <c r="AH875" s="496"/>
      <c r="AI875" s="496"/>
      <c r="AJ875" s="496"/>
      <c r="AK875" s="496"/>
      <c r="AL875" s="496"/>
      <c r="AM875" s="496"/>
      <c r="AN875" s="496">
        <v>99</v>
      </c>
      <c r="AO875" s="496">
        <v>99</v>
      </c>
      <c r="AP875" s="496">
        <v>99</v>
      </c>
      <c r="AQ875" s="496">
        <v>99</v>
      </c>
      <c r="AR875" s="496"/>
      <c r="AS875" s="496"/>
      <c r="AT875" s="496"/>
      <c r="AU875" s="496"/>
    </row>
    <row r="876" spans="1:47">
      <c r="A876" s="496">
        <v>16</v>
      </c>
      <c r="B876" s="496">
        <v>295</v>
      </c>
      <c r="C876" s="496">
        <v>2023</v>
      </c>
      <c r="D876" s="496">
        <v>7</v>
      </c>
      <c r="E876" s="496">
        <v>99</v>
      </c>
      <c r="F876" s="496">
        <v>99</v>
      </c>
      <c r="G876" s="496">
        <v>99</v>
      </c>
      <c r="H876" s="496">
        <v>99</v>
      </c>
      <c r="I876" s="496">
        <v>99</v>
      </c>
      <c r="J876" s="496">
        <v>999</v>
      </c>
      <c r="K876" s="496">
        <v>99</v>
      </c>
      <c r="L876" s="496">
        <v>10</v>
      </c>
      <c r="M876" s="496">
        <v>99</v>
      </c>
      <c r="N876" s="496">
        <v>99</v>
      </c>
      <c r="O876" s="496">
        <v>99</v>
      </c>
      <c r="P876" s="496">
        <v>99</v>
      </c>
      <c r="Q876" s="496"/>
      <c r="R876" s="496">
        <v>0</v>
      </c>
      <c r="S876" s="496"/>
      <c r="T876" s="496"/>
      <c r="U876" s="496"/>
      <c r="V876" s="496"/>
      <c r="W876" s="496"/>
      <c r="X876" s="496"/>
      <c r="Y876" s="496"/>
      <c r="Z876" s="496"/>
      <c r="AA876" s="496"/>
      <c r="AB876" s="496"/>
      <c r="AC876" s="496"/>
      <c r="AD876" s="496"/>
      <c r="AE876" s="496"/>
      <c r="AF876" s="496"/>
      <c r="AG876" s="496"/>
      <c r="AH876" s="496"/>
      <c r="AI876" s="496"/>
      <c r="AJ876" s="496"/>
      <c r="AK876" s="496"/>
      <c r="AL876" s="496"/>
      <c r="AM876" s="496"/>
      <c r="AN876" s="496">
        <v>99</v>
      </c>
      <c r="AO876" s="496">
        <v>99</v>
      </c>
      <c r="AP876" s="496">
        <v>99</v>
      </c>
      <c r="AQ876" s="496">
        <v>99</v>
      </c>
      <c r="AR876" s="496"/>
      <c r="AS876" s="496"/>
      <c r="AT876" s="496"/>
      <c r="AU876" s="496"/>
    </row>
    <row r="877" spans="1:47">
      <c r="A877" s="496">
        <v>16</v>
      </c>
      <c r="B877" s="496">
        <v>296</v>
      </c>
      <c r="C877" s="496">
        <v>2023</v>
      </c>
      <c r="D877" s="496">
        <v>8</v>
      </c>
      <c r="E877" s="496">
        <v>99</v>
      </c>
      <c r="F877" s="496">
        <v>99</v>
      </c>
      <c r="G877" s="496">
        <v>99</v>
      </c>
      <c r="H877" s="496">
        <v>99</v>
      </c>
      <c r="I877" s="496">
        <v>99</v>
      </c>
      <c r="J877" s="496">
        <v>999</v>
      </c>
      <c r="K877" s="496">
        <v>99</v>
      </c>
      <c r="L877" s="496">
        <v>10</v>
      </c>
      <c r="M877" s="496">
        <v>99</v>
      </c>
      <c r="N877" s="496">
        <v>99</v>
      </c>
      <c r="O877" s="496">
        <v>99</v>
      </c>
      <c r="P877" s="496">
        <v>99</v>
      </c>
      <c r="Q877" s="496"/>
      <c r="R877" s="496">
        <v>0</v>
      </c>
      <c r="S877" s="496"/>
      <c r="T877" s="496"/>
      <c r="U877" s="496"/>
      <c r="V877" s="496"/>
      <c r="W877" s="496"/>
      <c r="X877" s="496"/>
      <c r="Y877" s="496"/>
      <c r="Z877" s="496"/>
      <c r="AA877" s="496"/>
      <c r="AB877" s="496"/>
      <c r="AC877" s="496"/>
      <c r="AD877" s="496"/>
      <c r="AE877" s="496"/>
      <c r="AF877" s="496"/>
      <c r="AG877" s="496"/>
      <c r="AH877" s="496"/>
      <c r="AI877" s="496"/>
      <c r="AJ877" s="496"/>
      <c r="AK877" s="496"/>
      <c r="AL877" s="496"/>
      <c r="AM877" s="496"/>
      <c r="AN877" s="496">
        <v>99</v>
      </c>
      <c r="AO877" s="496">
        <v>99</v>
      </c>
      <c r="AP877" s="496">
        <v>99</v>
      </c>
      <c r="AQ877" s="496">
        <v>99</v>
      </c>
      <c r="AR877" s="496"/>
      <c r="AS877" s="496"/>
      <c r="AT877" s="496"/>
      <c r="AU877" s="496"/>
    </row>
    <row r="878" spans="1:47">
      <c r="A878" s="496">
        <v>16</v>
      </c>
      <c r="B878" s="496">
        <v>297</v>
      </c>
      <c r="C878" s="496">
        <v>2023</v>
      </c>
      <c r="D878" s="496">
        <v>9</v>
      </c>
      <c r="E878" s="496">
        <v>99</v>
      </c>
      <c r="F878" s="496">
        <v>99</v>
      </c>
      <c r="G878" s="496">
        <v>99</v>
      </c>
      <c r="H878" s="496">
        <v>99</v>
      </c>
      <c r="I878" s="496">
        <v>99</v>
      </c>
      <c r="J878" s="496">
        <v>999</v>
      </c>
      <c r="K878" s="496">
        <v>99</v>
      </c>
      <c r="L878" s="496">
        <v>10</v>
      </c>
      <c r="M878" s="496">
        <v>99</v>
      </c>
      <c r="N878" s="496">
        <v>99</v>
      </c>
      <c r="O878" s="496">
        <v>99</v>
      </c>
      <c r="P878" s="496">
        <v>99</v>
      </c>
      <c r="Q878" s="496"/>
      <c r="R878" s="496">
        <v>0</v>
      </c>
      <c r="S878" s="496"/>
      <c r="T878" s="496"/>
      <c r="U878" s="496"/>
      <c r="V878" s="496"/>
      <c r="W878" s="496"/>
      <c r="X878" s="496"/>
      <c r="Y878" s="496"/>
      <c r="Z878" s="496"/>
      <c r="AA878" s="496"/>
      <c r="AB878" s="496"/>
      <c r="AC878" s="496"/>
      <c r="AD878" s="496"/>
      <c r="AE878" s="496"/>
      <c r="AF878" s="496"/>
      <c r="AG878" s="496"/>
      <c r="AH878" s="496"/>
      <c r="AI878" s="496"/>
      <c r="AJ878" s="496"/>
      <c r="AK878" s="496"/>
      <c r="AL878" s="496"/>
      <c r="AM878" s="496"/>
      <c r="AN878" s="496">
        <v>99</v>
      </c>
      <c r="AO878" s="496">
        <v>99</v>
      </c>
      <c r="AP878" s="496">
        <v>99</v>
      </c>
      <c r="AQ878" s="496">
        <v>99</v>
      </c>
      <c r="AR878" s="496"/>
      <c r="AS878" s="496"/>
      <c r="AT878" s="496"/>
      <c r="AU878" s="496"/>
    </row>
    <row r="879" spans="1:47">
      <c r="A879" s="496">
        <v>16</v>
      </c>
      <c r="B879" s="496">
        <v>298</v>
      </c>
      <c r="C879" s="496">
        <v>2023</v>
      </c>
      <c r="D879" s="496">
        <v>10</v>
      </c>
      <c r="E879" s="496">
        <v>99</v>
      </c>
      <c r="F879" s="496">
        <v>99</v>
      </c>
      <c r="G879" s="496">
        <v>99</v>
      </c>
      <c r="H879" s="496">
        <v>99</v>
      </c>
      <c r="I879" s="496">
        <v>99</v>
      </c>
      <c r="J879" s="496">
        <v>999</v>
      </c>
      <c r="K879" s="496">
        <v>99</v>
      </c>
      <c r="L879" s="496">
        <v>10</v>
      </c>
      <c r="M879" s="496">
        <v>99</v>
      </c>
      <c r="N879" s="496">
        <v>99</v>
      </c>
      <c r="O879" s="496">
        <v>99</v>
      </c>
      <c r="P879" s="496">
        <v>99</v>
      </c>
      <c r="Q879" s="496"/>
      <c r="R879" s="496">
        <v>0</v>
      </c>
      <c r="S879" s="496"/>
      <c r="T879" s="496"/>
      <c r="U879" s="496"/>
      <c r="V879" s="496"/>
      <c r="W879" s="496"/>
      <c r="X879" s="496"/>
      <c r="Y879" s="496"/>
      <c r="Z879" s="496"/>
      <c r="AA879" s="496"/>
      <c r="AB879" s="496"/>
      <c r="AC879" s="496"/>
      <c r="AD879" s="496"/>
      <c r="AE879" s="496"/>
      <c r="AF879" s="496"/>
      <c r="AG879" s="496"/>
      <c r="AH879" s="496"/>
      <c r="AI879" s="496"/>
      <c r="AJ879" s="496"/>
      <c r="AK879" s="496"/>
      <c r="AL879" s="496"/>
      <c r="AM879" s="496"/>
      <c r="AN879" s="496">
        <v>99</v>
      </c>
      <c r="AO879" s="496">
        <v>99</v>
      </c>
      <c r="AP879" s="496">
        <v>99</v>
      </c>
      <c r="AQ879" s="496">
        <v>99</v>
      </c>
      <c r="AR879" s="496"/>
      <c r="AS879" s="496"/>
      <c r="AT879" s="496"/>
      <c r="AU879" s="496"/>
    </row>
    <row r="880" spans="1:47">
      <c r="A880" s="496">
        <v>16</v>
      </c>
      <c r="B880" s="496">
        <v>299</v>
      </c>
      <c r="C880" s="496">
        <v>2023</v>
      </c>
      <c r="D880" s="496">
        <v>11</v>
      </c>
      <c r="E880" s="496">
        <v>99</v>
      </c>
      <c r="F880" s="496">
        <v>99</v>
      </c>
      <c r="G880" s="496">
        <v>99</v>
      </c>
      <c r="H880" s="496">
        <v>99</v>
      </c>
      <c r="I880" s="496">
        <v>99</v>
      </c>
      <c r="J880" s="496">
        <v>999</v>
      </c>
      <c r="K880" s="496">
        <v>99</v>
      </c>
      <c r="L880" s="496">
        <v>10</v>
      </c>
      <c r="M880" s="496">
        <v>99</v>
      </c>
      <c r="N880" s="496">
        <v>99</v>
      </c>
      <c r="O880" s="496">
        <v>99</v>
      </c>
      <c r="P880" s="496">
        <v>99</v>
      </c>
      <c r="Q880" s="496"/>
      <c r="R880" s="496">
        <v>0</v>
      </c>
      <c r="S880" s="496"/>
      <c r="T880" s="496"/>
      <c r="U880" s="496"/>
      <c r="V880" s="496"/>
      <c r="W880" s="496"/>
      <c r="X880" s="496"/>
      <c r="Y880" s="496"/>
      <c r="Z880" s="496"/>
      <c r="AA880" s="496"/>
      <c r="AB880" s="496"/>
      <c r="AC880" s="496"/>
      <c r="AD880" s="496"/>
      <c r="AE880" s="496"/>
      <c r="AF880" s="496"/>
      <c r="AG880" s="496"/>
      <c r="AH880" s="496"/>
      <c r="AI880" s="496"/>
      <c r="AJ880" s="496"/>
      <c r="AK880" s="496"/>
      <c r="AL880" s="496"/>
      <c r="AM880" s="496"/>
      <c r="AN880" s="496">
        <v>99</v>
      </c>
      <c r="AO880" s="496">
        <v>99</v>
      </c>
      <c r="AP880" s="496">
        <v>99</v>
      </c>
      <c r="AQ880" s="496">
        <v>99</v>
      </c>
      <c r="AR880" s="496"/>
      <c r="AS880" s="496"/>
      <c r="AT880" s="496"/>
      <c r="AU880" s="496"/>
    </row>
    <row r="881" spans="1:47">
      <c r="A881" s="496">
        <v>16</v>
      </c>
      <c r="B881" s="496">
        <v>300</v>
      </c>
      <c r="C881" s="496">
        <v>2023</v>
      </c>
      <c r="D881" s="496">
        <v>12</v>
      </c>
      <c r="E881" s="496">
        <v>99</v>
      </c>
      <c r="F881" s="496">
        <v>99</v>
      </c>
      <c r="G881" s="496">
        <v>99</v>
      </c>
      <c r="H881" s="496">
        <v>99</v>
      </c>
      <c r="I881" s="496">
        <v>99</v>
      </c>
      <c r="J881" s="496">
        <v>999</v>
      </c>
      <c r="K881" s="496">
        <v>99</v>
      </c>
      <c r="L881" s="496">
        <v>10</v>
      </c>
      <c r="M881" s="496">
        <v>99</v>
      </c>
      <c r="N881" s="496">
        <v>99</v>
      </c>
      <c r="O881" s="496">
        <v>99</v>
      </c>
      <c r="P881" s="496">
        <v>99</v>
      </c>
      <c r="Q881" s="496"/>
      <c r="R881" s="496">
        <v>0</v>
      </c>
      <c r="S881" s="496"/>
      <c r="T881" s="496"/>
      <c r="U881" s="496"/>
      <c r="V881" s="496"/>
      <c r="W881" s="496"/>
      <c r="X881" s="496"/>
      <c r="Y881" s="496"/>
      <c r="Z881" s="496"/>
      <c r="AA881" s="496"/>
      <c r="AB881" s="496"/>
      <c r="AC881" s="496"/>
      <c r="AD881" s="496"/>
      <c r="AE881" s="496"/>
      <c r="AF881" s="496"/>
      <c r="AG881" s="496"/>
      <c r="AH881" s="496"/>
      <c r="AI881" s="496"/>
      <c r="AJ881" s="496"/>
      <c r="AK881" s="496"/>
      <c r="AL881" s="496"/>
      <c r="AM881" s="496"/>
      <c r="AN881" s="496">
        <v>99</v>
      </c>
      <c r="AO881" s="496">
        <v>99</v>
      </c>
      <c r="AP881" s="496">
        <v>99</v>
      </c>
      <c r="AQ881" s="496">
        <v>99</v>
      </c>
      <c r="AR881" s="496"/>
      <c r="AS881" s="496"/>
      <c r="AT881" s="496"/>
      <c r="AU881" s="496"/>
    </row>
    <row r="882" spans="1:47">
      <c r="A882" s="496">
        <v>16</v>
      </c>
      <c r="B882" s="496">
        <v>301</v>
      </c>
      <c r="C882" s="496">
        <v>2023</v>
      </c>
      <c r="D882" s="496">
        <v>1</v>
      </c>
      <c r="E882" s="496">
        <v>99</v>
      </c>
      <c r="F882" s="496">
        <v>99</v>
      </c>
      <c r="G882" s="496">
        <v>99</v>
      </c>
      <c r="H882" s="496">
        <v>99</v>
      </c>
      <c r="I882" s="496">
        <v>99</v>
      </c>
      <c r="J882" s="496">
        <v>999</v>
      </c>
      <c r="K882" s="496">
        <v>99</v>
      </c>
      <c r="L882" s="496">
        <v>11</v>
      </c>
      <c r="M882" s="496">
        <v>99</v>
      </c>
      <c r="N882" s="496">
        <v>99</v>
      </c>
      <c r="O882" s="496">
        <v>99</v>
      </c>
      <c r="P882" s="496">
        <v>99</v>
      </c>
      <c r="Q882" s="496"/>
      <c r="R882" s="496">
        <v>0</v>
      </c>
      <c r="S882" s="496"/>
      <c r="T882" s="496"/>
      <c r="U882" s="496"/>
      <c r="V882" s="496"/>
      <c r="W882" s="496"/>
      <c r="X882" s="496"/>
      <c r="Y882" s="496"/>
      <c r="Z882" s="496"/>
      <c r="AA882" s="496"/>
      <c r="AB882" s="496"/>
      <c r="AC882" s="496"/>
      <c r="AD882" s="496"/>
      <c r="AE882" s="496"/>
      <c r="AF882" s="496"/>
      <c r="AG882" s="496"/>
      <c r="AH882" s="496"/>
      <c r="AI882" s="496"/>
      <c r="AJ882" s="496"/>
      <c r="AK882" s="496"/>
      <c r="AL882" s="496"/>
      <c r="AM882" s="496"/>
      <c r="AN882" s="496">
        <v>99</v>
      </c>
      <c r="AO882" s="496">
        <v>99</v>
      </c>
      <c r="AP882" s="496">
        <v>99</v>
      </c>
      <c r="AQ882" s="496">
        <v>99</v>
      </c>
      <c r="AR882" s="496"/>
      <c r="AS882" s="496"/>
      <c r="AT882" s="496"/>
      <c r="AU882" s="496"/>
    </row>
    <row r="883" spans="1:47">
      <c r="A883" s="496">
        <v>16</v>
      </c>
      <c r="B883" s="496">
        <v>302</v>
      </c>
      <c r="C883" s="496">
        <v>2023</v>
      </c>
      <c r="D883" s="496">
        <v>2</v>
      </c>
      <c r="E883" s="496">
        <v>99</v>
      </c>
      <c r="F883" s="496">
        <v>99</v>
      </c>
      <c r="G883" s="496">
        <v>99</v>
      </c>
      <c r="H883" s="496">
        <v>99</v>
      </c>
      <c r="I883" s="496">
        <v>99</v>
      </c>
      <c r="J883" s="496">
        <v>999</v>
      </c>
      <c r="K883" s="496">
        <v>99</v>
      </c>
      <c r="L883" s="496">
        <v>11</v>
      </c>
      <c r="M883" s="496">
        <v>99</v>
      </c>
      <c r="N883" s="496">
        <v>99</v>
      </c>
      <c r="O883" s="496">
        <v>99</v>
      </c>
      <c r="P883" s="496">
        <v>99</v>
      </c>
      <c r="Q883" s="496"/>
      <c r="R883" s="496">
        <v>0</v>
      </c>
      <c r="S883" s="496"/>
      <c r="T883" s="496"/>
      <c r="U883" s="496"/>
      <c r="V883" s="496"/>
      <c r="W883" s="496"/>
      <c r="X883" s="496"/>
      <c r="Y883" s="496"/>
      <c r="Z883" s="496"/>
      <c r="AA883" s="496"/>
      <c r="AB883" s="496"/>
      <c r="AC883" s="496"/>
      <c r="AD883" s="496"/>
      <c r="AE883" s="496"/>
      <c r="AF883" s="496"/>
      <c r="AG883" s="496"/>
      <c r="AH883" s="496"/>
      <c r="AI883" s="496"/>
      <c r="AJ883" s="496"/>
      <c r="AK883" s="496"/>
      <c r="AL883" s="496"/>
      <c r="AM883" s="496"/>
      <c r="AN883" s="496">
        <v>99</v>
      </c>
      <c r="AO883" s="496">
        <v>99</v>
      </c>
      <c r="AP883" s="496">
        <v>99</v>
      </c>
      <c r="AQ883" s="496">
        <v>99</v>
      </c>
      <c r="AR883" s="496"/>
      <c r="AS883" s="496"/>
      <c r="AT883" s="496"/>
      <c r="AU883" s="496"/>
    </row>
    <row r="884" spans="1:47">
      <c r="A884" s="496">
        <v>16</v>
      </c>
      <c r="B884" s="496">
        <v>303</v>
      </c>
      <c r="C884" s="496">
        <v>2023</v>
      </c>
      <c r="D884" s="496">
        <v>3</v>
      </c>
      <c r="E884" s="496">
        <v>99</v>
      </c>
      <c r="F884" s="496">
        <v>99</v>
      </c>
      <c r="G884" s="496">
        <v>99</v>
      </c>
      <c r="H884" s="496">
        <v>99</v>
      </c>
      <c r="I884" s="496">
        <v>99</v>
      </c>
      <c r="J884" s="496">
        <v>999</v>
      </c>
      <c r="K884" s="496">
        <v>99</v>
      </c>
      <c r="L884" s="496">
        <v>11</v>
      </c>
      <c r="M884" s="496">
        <v>99</v>
      </c>
      <c r="N884" s="496">
        <v>99</v>
      </c>
      <c r="O884" s="496">
        <v>99</v>
      </c>
      <c r="P884" s="496">
        <v>99</v>
      </c>
      <c r="Q884" s="496"/>
      <c r="R884" s="496">
        <v>0</v>
      </c>
      <c r="S884" s="496"/>
      <c r="T884" s="496"/>
      <c r="U884" s="496"/>
      <c r="V884" s="496"/>
      <c r="W884" s="496"/>
      <c r="X884" s="496"/>
      <c r="Y884" s="496"/>
      <c r="Z884" s="496"/>
      <c r="AA884" s="496"/>
      <c r="AB884" s="496"/>
      <c r="AC884" s="496"/>
      <c r="AD884" s="496"/>
      <c r="AE884" s="496"/>
      <c r="AF884" s="496"/>
      <c r="AG884" s="496"/>
      <c r="AH884" s="496"/>
      <c r="AI884" s="496"/>
      <c r="AJ884" s="496"/>
      <c r="AK884" s="496"/>
      <c r="AL884" s="496"/>
      <c r="AM884" s="496"/>
      <c r="AN884" s="496">
        <v>99</v>
      </c>
      <c r="AO884" s="496">
        <v>99</v>
      </c>
      <c r="AP884" s="496">
        <v>99</v>
      </c>
      <c r="AQ884" s="496">
        <v>99</v>
      </c>
      <c r="AR884" s="496"/>
      <c r="AS884" s="496"/>
      <c r="AT884" s="496"/>
      <c r="AU884" s="496"/>
    </row>
    <row r="885" spans="1:47">
      <c r="A885" s="496">
        <v>16</v>
      </c>
      <c r="B885" s="496">
        <v>304</v>
      </c>
      <c r="C885" s="496">
        <v>2023</v>
      </c>
      <c r="D885" s="496">
        <v>4</v>
      </c>
      <c r="E885" s="496">
        <v>99</v>
      </c>
      <c r="F885" s="496">
        <v>99</v>
      </c>
      <c r="G885" s="496">
        <v>99</v>
      </c>
      <c r="H885" s="496">
        <v>99</v>
      </c>
      <c r="I885" s="496">
        <v>99</v>
      </c>
      <c r="J885" s="496">
        <v>999</v>
      </c>
      <c r="K885" s="496">
        <v>99</v>
      </c>
      <c r="L885" s="496">
        <v>11</v>
      </c>
      <c r="M885" s="496">
        <v>99</v>
      </c>
      <c r="N885" s="496">
        <v>99</v>
      </c>
      <c r="O885" s="496">
        <v>99</v>
      </c>
      <c r="P885" s="496">
        <v>99</v>
      </c>
      <c r="Q885" s="496"/>
      <c r="R885" s="496">
        <v>0</v>
      </c>
      <c r="S885" s="496"/>
      <c r="T885" s="496"/>
      <c r="U885" s="496"/>
      <c r="V885" s="496"/>
      <c r="W885" s="496"/>
      <c r="X885" s="496"/>
      <c r="Y885" s="496"/>
      <c r="Z885" s="496"/>
      <c r="AA885" s="496"/>
      <c r="AB885" s="496"/>
      <c r="AC885" s="496"/>
      <c r="AD885" s="496"/>
      <c r="AE885" s="496"/>
      <c r="AF885" s="496"/>
      <c r="AG885" s="496"/>
      <c r="AH885" s="496"/>
      <c r="AI885" s="496"/>
      <c r="AJ885" s="496"/>
      <c r="AK885" s="496"/>
      <c r="AL885" s="496"/>
      <c r="AM885" s="496"/>
      <c r="AN885" s="496">
        <v>99</v>
      </c>
      <c r="AO885" s="496">
        <v>99</v>
      </c>
      <c r="AP885" s="496">
        <v>99</v>
      </c>
      <c r="AQ885" s="496">
        <v>99</v>
      </c>
      <c r="AR885" s="496"/>
      <c r="AS885" s="496"/>
      <c r="AT885" s="496"/>
      <c r="AU885" s="496"/>
    </row>
    <row r="886" spans="1:47">
      <c r="A886" s="496">
        <v>16</v>
      </c>
      <c r="B886" s="496">
        <v>305</v>
      </c>
      <c r="C886" s="496">
        <v>2023</v>
      </c>
      <c r="D886" s="496">
        <v>5</v>
      </c>
      <c r="E886" s="496">
        <v>99</v>
      </c>
      <c r="F886" s="496">
        <v>99</v>
      </c>
      <c r="G886" s="496">
        <v>99</v>
      </c>
      <c r="H886" s="496">
        <v>99</v>
      </c>
      <c r="I886" s="496">
        <v>99</v>
      </c>
      <c r="J886" s="496">
        <v>999</v>
      </c>
      <c r="K886" s="496">
        <v>99</v>
      </c>
      <c r="L886" s="496">
        <v>11</v>
      </c>
      <c r="M886" s="496">
        <v>99</v>
      </c>
      <c r="N886" s="496">
        <v>99</v>
      </c>
      <c r="O886" s="496">
        <v>99</v>
      </c>
      <c r="P886" s="496">
        <v>99</v>
      </c>
      <c r="Q886" s="496"/>
      <c r="R886" s="496">
        <v>0</v>
      </c>
      <c r="S886" s="496"/>
      <c r="T886" s="496"/>
      <c r="U886" s="496"/>
      <c r="V886" s="496"/>
      <c r="W886" s="496"/>
      <c r="X886" s="496"/>
      <c r="Y886" s="496"/>
      <c r="Z886" s="496"/>
      <c r="AA886" s="496"/>
      <c r="AB886" s="496"/>
      <c r="AC886" s="496"/>
      <c r="AD886" s="496"/>
      <c r="AE886" s="496"/>
      <c r="AF886" s="496"/>
      <c r="AG886" s="496"/>
      <c r="AH886" s="496"/>
      <c r="AI886" s="496"/>
      <c r="AJ886" s="496"/>
      <c r="AK886" s="496"/>
      <c r="AL886" s="496"/>
      <c r="AM886" s="496"/>
      <c r="AN886" s="496">
        <v>99</v>
      </c>
      <c r="AO886" s="496">
        <v>99</v>
      </c>
      <c r="AP886" s="496">
        <v>99</v>
      </c>
      <c r="AQ886" s="496">
        <v>99</v>
      </c>
      <c r="AR886" s="496"/>
      <c r="AS886" s="496"/>
      <c r="AT886" s="496"/>
      <c r="AU886" s="496"/>
    </row>
    <row r="887" spans="1:47">
      <c r="A887" s="496">
        <v>16</v>
      </c>
      <c r="B887" s="496">
        <v>306</v>
      </c>
      <c r="C887" s="496">
        <v>2023</v>
      </c>
      <c r="D887" s="496">
        <v>6</v>
      </c>
      <c r="E887" s="496">
        <v>99</v>
      </c>
      <c r="F887" s="496">
        <v>99</v>
      </c>
      <c r="G887" s="496">
        <v>99</v>
      </c>
      <c r="H887" s="496">
        <v>99</v>
      </c>
      <c r="I887" s="496">
        <v>99</v>
      </c>
      <c r="J887" s="496">
        <v>999</v>
      </c>
      <c r="K887" s="496">
        <v>99</v>
      </c>
      <c r="L887" s="496">
        <v>11</v>
      </c>
      <c r="M887" s="496">
        <v>99</v>
      </c>
      <c r="N887" s="496">
        <v>99</v>
      </c>
      <c r="O887" s="496">
        <v>99</v>
      </c>
      <c r="P887" s="496">
        <v>99</v>
      </c>
      <c r="Q887" s="496"/>
      <c r="R887" s="496">
        <v>0</v>
      </c>
      <c r="S887" s="496"/>
      <c r="T887" s="496"/>
      <c r="U887" s="496"/>
      <c r="V887" s="496"/>
      <c r="W887" s="496"/>
      <c r="X887" s="496"/>
      <c r="Y887" s="496"/>
      <c r="Z887" s="496"/>
      <c r="AA887" s="496"/>
      <c r="AB887" s="496"/>
      <c r="AC887" s="496"/>
      <c r="AD887" s="496"/>
      <c r="AE887" s="496"/>
      <c r="AF887" s="496"/>
      <c r="AG887" s="496"/>
      <c r="AH887" s="496"/>
      <c r="AI887" s="496"/>
      <c r="AJ887" s="496"/>
      <c r="AK887" s="496"/>
      <c r="AL887" s="496"/>
      <c r="AM887" s="496"/>
      <c r="AN887" s="496">
        <v>99</v>
      </c>
      <c r="AO887" s="496">
        <v>99</v>
      </c>
      <c r="AP887" s="496">
        <v>99</v>
      </c>
      <c r="AQ887" s="496">
        <v>99</v>
      </c>
      <c r="AR887" s="496"/>
      <c r="AS887" s="496"/>
      <c r="AT887" s="496"/>
      <c r="AU887" s="496"/>
    </row>
    <row r="888" spans="1:47">
      <c r="A888" s="496">
        <v>16</v>
      </c>
      <c r="B888" s="496">
        <v>307</v>
      </c>
      <c r="C888" s="496">
        <v>2023</v>
      </c>
      <c r="D888" s="496">
        <v>7</v>
      </c>
      <c r="E888" s="496">
        <v>99</v>
      </c>
      <c r="F888" s="496">
        <v>99</v>
      </c>
      <c r="G888" s="496">
        <v>99</v>
      </c>
      <c r="H888" s="496">
        <v>99</v>
      </c>
      <c r="I888" s="496">
        <v>99</v>
      </c>
      <c r="J888" s="496">
        <v>999</v>
      </c>
      <c r="K888" s="496">
        <v>99</v>
      </c>
      <c r="L888" s="496">
        <v>11</v>
      </c>
      <c r="M888" s="496">
        <v>99</v>
      </c>
      <c r="N888" s="496">
        <v>99</v>
      </c>
      <c r="O888" s="496">
        <v>99</v>
      </c>
      <c r="P888" s="496">
        <v>99</v>
      </c>
      <c r="Q888" s="496"/>
      <c r="R888" s="496">
        <v>0</v>
      </c>
      <c r="S888" s="496"/>
      <c r="T888" s="496"/>
      <c r="U888" s="496"/>
      <c r="V888" s="496"/>
      <c r="W888" s="496"/>
      <c r="X888" s="496"/>
      <c r="Y888" s="496"/>
      <c r="Z888" s="496"/>
      <c r="AA888" s="496"/>
      <c r="AB888" s="496"/>
      <c r="AC888" s="496"/>
      <c r="AD888" s="496"/>
      <c r="AE888" s="496"/>
      <c r="AF888" s="496"/>
      <c r="AG888" s="496"/>
      <c r="AH888" s="496"/>
      <c r="AI888" s="496"/>
      <c r="AJ888" s="496"/>
      <c r="AK888" s="496"/>
      <c r="AL888" s="496"/>
      <c r="AM888" s="496"/>
      <c r="AN888" s="496">
        <v>99</v>
      </c>
      <c r="AO888" s="496">
        <v>99</v>
      </c>
      <c r="AP888" s="496">
        <v>99</v>
      </c>
      <c r="AQ888" s="496">
        <v>99</v>
      </c>
      <c r="AR888" s="496"/>
      <c r="AS888" s="496"/>
      <c r="AT888" s="496"/>
      <c r="AU888" s="496"/>
    </row>
    <row r="889" spans="1:47">
      <c r="A889" s="496">
        <v>16</v>
      </c>
      <c r="B889" s="496">
        <v>308</v>
      </c>
      <c r="C889" s="496">
        <v>2023</v>
      </c>
      <c r="D889" s="496">
        <v>8</v>
      </c>
      <c r="E889" s="496">
        <v>99</v>
      </c>
      <c r="F889" s="496">
        <v>99</v>
      </c>
      <c r="G889" s="496">
        <v>99</v>
      </c>
      <c r="H889" s="496">
        <v>99</v>
      </c>
      <c r="I889" s="496">
        <v>99</v>
      </c>
      <c r="J889" s="496">
        <v>999</v>
      </c>
      <c r="K889" s="496">
        <v>99</v>
      </c>
      <c r="L889" s="496">
        <v>11</v>
      </c>
      <c r="M889" s="496">
        <v>99</v>
      </c>
      <c r="N889" s="496">
        <v>99</v>
      </c>
      <c r="O889" s="496">
        <v>99</v>
      </c>
      <c r="P889" s="496">
        <v>99</v>
      </c>
      <c r="Q889" s="496"/>
      <c r="R889" s="496">
        <v>0</v>
      </c>
      <c r="S889" s="496"/>
      <c r="T889" s="496"/>
      <c r="U889" s="496"/>
      <c r="V889" s="496"/>
      <c r="W889" s="496"/>
      <c r="X889" s="496"/>
      <c r="Y889" s="496"/>
      <c r="Z889" s="496"/>
      <c r="AA889" s="496"/>
      <c r="AB889" s="496"/>
      <c r="AC889" s="496"/>
      <c r="AD889" s="496"/>
      <c r="AE889" s="496"/>
      <c r="AF889" s="496"/>
      <c r="AG889" s="496"/>
      <c r="AH889" s="496"/>
      <c r="AI889" s="496"/>
      <c r="AJ889" s="496"/>
      <c r="AK889" s="496"/>
      <c r="AL889" s="496"/>
      <c r="AM889" s="496"/>
      <c r="AN889" s="496">
        <v>99</v>
      </c>
      <c r="AO889" s="496">
        <v>99</v>
      </c>
      <c r="AP889" s="496">
        <v>99</v>
      </c>
      <c r="AQ889" s="496">
        <v>99</v>
      </c>
      <c r="AR889" s="496"/>
      <c r="AS889" s="496"/>
      <c r="AT889" s="496"/>
      <c r="AU889" s="496"/>
    </row>
    <row r="890" spans="1:47">
      <c r="A890" s="496">
        <v>16</v>
      </c>
      <c r="B890" s="496">
        <v>309</v>
      </c>
      <c r="C890" s="496">
        <v>2023</v>
      </c>
      <c r="D890" s="496">
        <v>9</v>
      </c>
      <c r="E890" s="496">
        <v>99</v>
      </c>
      <c r="F890" s="496">
        <v>99</v>
      </c>
      <c r="G890" s="496">
        <v>99</v>
      </c>
      <c r="H890" s="496">
        <v>99</v>
      </c>
      <c r="I890" s="496">
        <v>99</v>
      </c>
      <c r="J890" s="496">
        <v>999</v>
      </c>
      <c r="K890" s="496">
        <v>99</v>
      </c>
      <c r="L890" s="496">
        <v>11</v>
      </c>
      <c r="M890" s="496">
        <v>99</v>
      </c>
      <c r="N890" s="496">
        <v>99</v>
      </c>
      <c r="O890" s="496">
        <v>99</v>
      </c>
      <c r="P890" s="496">
        <v>99</v>
      </c>
      <c r="Q890" s="496"/>
      <c r="R890" s="496">
        <v>0</v>
      </c>
      <c r="S890" s="496"/>
      <c r="T890" s="496"/>
      <c r="U890" s="496"/>
      <c r="V890" s="496"/>
      <c r="W890" s="496"/>
      <c r="X890" s="496"/>
      <c r="Y890" s="496"/>
      <c r="Z890" s="496"/>
      <c r="AA890" s="496"/>
      <c r="AB890" s="496"/>
      <c r="AC890" s="496"/>
      <c r="AD890" s="496"/>
      <c r="AE890" s="496"/>
      <c r="AF890" s="496"/>
      <c r="AG890" s="496"/>
      <c r="AH890" s="496"/>
      <c r="AI890" s="496"/>
      <c r="AJ890" s="496"/>
      <c r="AK890" s="496"/>
      <c r="AL890" s="496"/>
      <c r="AM890" s="496"/>
      <c r="AN890" s="496">
        <v>99</v>
      </c>
      <c r="AO890" s="496">
        <v>99</v>
      </c>
      <c r="AP890" s="496">
        <v>99</v>
      </c>
      <c r="AQ890" s="496">
        <v>99</v>
      </c>
      <c r="AR890" s="496"/>
      <c r="AS890" s="496"/>
      <c r="AT890" s="496"/>
      <c r="AU890" s="496"/>
    </row>
    <row r="891" spans="1:47">
      <c r="A891" s="496">
        <v>16</v>
      </c>
      <c r="B891" s="496">
        <v>310</v>
      </c>
      <c r="C891" s="496">
        <v>2023</v>
      </c>
      <c r="D891" s="496">
        <v>10</v>
      </c>
      <c r="E891" s="496">
        <v>99</v>
      </c>
      <c r="F891" s="496">
        <v>99</v>
      </c>
      <c r="G891" s="496">
        <v>99</v>
      </c>
      <c r="H891" s="496">
        <v>99</v>
      </c>
      <c r="I891" s="496">
        <v>99</v>
      </c>
      <c r="J891" s="496">
        <v>999</v>
      </c>
      <c r="K891" s="496">
        <v>99</v>
      </c>
      <c r="L891" s="496">
        <v>11</v>
      </c>
      <c r="M891" s="496">
        <v>99</v>
      </c>
      <c r="N891" s="496">
        <v>99</v>
      </c>
      <c r="O891" s="496">
        <v>99</v>
      </c>
      <c r="P891" s="496">
        <v>99</v>
      </c>
      <c r="Q891" s="496"/>
      <c r="R891" s="496">
        <v>0</v>
      </c>
      <c r="S891" s="496"/>
      <c r="T891" s="496"/>
      <c r="U891" s="496"/>
      <c r="V891" s="496"/>
      <c r="W891" s="496"/>
      <c r="X891" s="496"/>
      <c r="Y891" s="496"/>
      <c r="Z891" s="496"/>
      <c r="AA891" s="496"/>
      <c r="AB891" s="496"/>
      <c r="AC891" s="496"/>
      <c r="AD891" s="496"/>
      <c r="AE891" s="496"/>
      <c r="AF891" s="496"/>
      <c r="AG891" s="496"/>
      <c r="AH891" s="496"/>
      <c r="AI891" s="496"/>
      <c r="AJ891" s="496"/>
      <c r="AK891" s="496"/>
      <c r="AL891" s="496"/>
      <c r="AM891" s="496"/>
      <c r="AN891" s="496">
        <v>99</v>
      </c>
      <c r="AO891" s="496">
        <v>99</v>
      </c>
      <c r="AP891" s="496">
        <v>99</v>
      </c>
      <c r="AQ891" s="496">
        <v>99</v>
      </c>
      <c r="AR891" s="496"/>
      <c r="AS891" s="496"/>
      <c r="AT891" s="496"/>
      <c r="AU891" s="496"/>
    </row>
    <row r="892" spans="1:47">
      <c r="A892" s="496">
        <v>16</v>
      </c>
      <c r="B892" s="496">
        <v>311</v>
      </c>
      <c r="C892" s="496">
        <v>2023</v>
      </c>
      <c r="D892" s="496">
        <v>11</v>
      </c>
      <c r="E892" s="496">
        <v>99</v>
      </c>
      <c r="F892" s="496">
        <v>99</v>
      </c>
      <c r="G892" s="496">
        <v>99</v>
      </c>
      <c r="H892" s="496">
        <v>99</v>
      </c>
      <c r="I892" s="496">
        <v>99</v>
      </c>
      <c r="J892" s="496">
        <v>999</v>
      </c>
      <c r="K892" s="496">
        <v>99</v>
      </c>
      <c r="L892" s="496">
        <v>11</v>
      </c>
      <c r="M892" s="496">
        <v>99</v>
      </c>
      <c r="N892" s="496">
        <v>99</v>
      </c>
      <c r="O892" s="496">
        <v>99</v>
      </c>
      <c r="P892" s="496">
        <v>99</v>
      </c>
      <c r="Q892" s="496"/>
      <c r="R892" s="496">
        <v>0</v>
      </c>
      <c r="S892" s="496"/>
      <c r="T892" s="496"/>
      <c r="U892" s="496"/>
      <c r="V892" s="496"/>
      <c r="W892" s="496"/>
      <c r="X892" s="496"/>
      <c r="Y892" s="496"/>
      <c r="Z892" s="496"/>
      <c r="AA892" s="496"/>
      <c r="AB892" s="496"/>
      <c r="AC892" s="496"/>
      <c r="AD892" s="496"/>
      <c r="AE892" s="496"/>
      <c r="AF892" s="496"/>
      <c r="AG892" s="496"/>
      <c r="AH892" s="496"/>
      <c r="AI892" s="496"/>
      <c r="AJ892" s="496"/>
      <c r="AK892" s="496"/>
      <c r="AL892" s="496"/>
      <c r="AM892" s="496"/>
      <c r="AN892" s="496">
        <v>99</v>
      </c>
      <c r="AO892" s="496">
        <v>99</v>
      </c>
      <c r="AP892" s="496">
        <v>99</v>
      </c>
      <c r="AQ892" s="496">
        <v>99</v>
      </c>
      <c r="AR892" s="496"/>
      <c r="AS892" s="496"/>
      <c r="AT892" s="496"/>
      <c r="AU892" s="496"/>
    </row>
    <row r="893" spans="1:47">
      <c r="A893" s="496">
        <v>16</v>
      </c>
      <c r="B893" s="496">
        <v>312</v>
      </c>
      <c r="C893" s="496">
        <v>2023</v>
      </c>
      <c r="D893" s="496">
        <v>12</v>
      </c>
      <c r="E893" s="496">
        <v>99</v>
      </c>
      <c r="F893" s="496">
        <v>99</v>
      </c>
      <c r="G893" s="496">
        <v>99</v>
      </c>
      <c r="H893" s="496">
        <v>99</v>
      </c>
      <c r="I893" s="496">
        <v>99</v>
      </c>
      <c r="J893" s="496">
        <v>999</v>
      </c>
      <c r="K893" s="496">
        <v>99</v>
      </c>
      <c r="L893" s="496">
        <v>11</v>
      </c>
      <c r="M893" s="496">
        <v>99</v>
      </c>
      <c r="N893" s="496">
        <v>99</v>
      </c>
      <c r="O893" s="496">
        <v>99</v>
      </c>
      <c r="P893" s="496">
        <v>99</v>
      </c>
      <c r="Q893" s="496"/>
      <c r="R893" s="496">
        <v>0</v>
      </c>
      <c r="S893" s="496"/>
      <c r="T893" s="496"/>
      <c r="U893" s="496"/>
      <c r="V893" s="496"/>
      <c r="W893" s="496"/>
      <c r="X893" s="496"/>
      <c r="Y893" s="496"/>
      <c r="Z893" s="496"/>
      <c r="AA893" s="496"/>
      <c r="AB893" s="496"/>
      <c r="AC893" s="496"/>
      <c r="AD893" s="496"/>
      <c r="AE893" s="496"/>
      <c r="AF893" s="496"/>
      <c r="AG893" s="496"/>
      <c r="AH893" s="496"/>
      <c r="AI893" s="496"/>
      <c r="AJ893" s="496"/>
      <c r="AK893" s="496"/>
      <c r="AL893" s="496"/>
      <c r="AM893" s="496"/>
      <c r="AN893" s="496">
        <v>99</v>
      </c>
      <c r="AO893" s="496">
        <v>99</v>
      </c>
      <c r="AP893" s="496">
        <v>99</v>
      </c>
      <c r="AQ893" s="496">
        <v>99</v>
      </c>
      <c r="AR893" s="496"/>
      <c r="AS893" s="496"/>
      <c r="AT893" s="496"/>
      <c r="AU893" s="496"/>
    </row>
    <row r="894" spans="1:47">
      <c r="A894" s="496">
        <v>16</v>
      </c>
      <c r="B894" s="496">
        <v>313</v>
      </c>
      <c r="C894" s="496">
        <v>2023</v>
      </c>
      <c r="D894" s="496">
        <v>1</v>
      </c>
      <c r="E894" s="496">
        <v>99</v>
      </c>
      <c r="F894" s="496">
        <v>99</v>
      </c>
      <c r="G894" s="496">
        <v>99</v>
      </c>
      <c r="H894" s="496">
        <v>99</v>
      </c>
      <c r="I894" s="496">
        <v>99</v>
      </c>
      <c r="J894" s="496">
        <v>999</v>
      </c>
      <c r="K894" s="496">
        <v>99</v>
      </c>
      <c r="L894" s="496">
        <v>12</v>
      </c>
      <c r="M894" s="496">
        <v>99</v>
      </c>
      <c r="N894" s="496">
        <v>99</v>
      </c>
      <c r="O894" s="496">
        <v>99</v>
      </c>
      <c r="P894" s="496">
        <v>99</v>
      </c>
      <c r="Q894" s="496"/>
      <c r="R894" s="496">
        <v>0</v>
      </c>
      <c r="S894" s="496"/>
      <c r="T894" s="496"/>
      <c r="U894" s="496"/>
      <c r="V894" s="496"/>
      <c r="W894" s="496"/>
      <c r="X894" s="496"/>
      <c r="Y894" s="496"/>
      <c r="Z894" s="496"/>
      <c r="AA894" s="496"/>
      <c r="AB894" s="496"/>
      <c r="AC894" s="496"/>
      <c r="AD894" s="496"/>
      <c r="AE894" s="496"/>
      <c r="AF894" s="496"/>
      <c r="AG894" s="496"/>
      <c r="AH894" s="496"/>
      <c r="AI894" s="496"/>
      <c r="AJ894" s="496"/>
      <c r="AK894" s="496"/>
      <c r="AL894" s="496"/>
      <c r="AM894" s="496"/>
      <c r="AN894" s="496">
        <v>99</v>
      </c>
      <c r="AO894" s="496">
        <v>99</v>
      </c>
      <c r="AP894" s="496">
        <v>99</v>
      </c>
      <c r="AQ894" s="496">
        <v>99</v>
      </c>
      <c r="AR894" s="496"/>
      <c r="AS894" s="496"/>
      <c r="AT894" s="496"/>
      <c r="AU894" s="496"/>
    </row>
    <row r="895" spans="1:47">
      <c r="A895" s="496">
        <v>16</v>
      </c>
      <c r="B895" s="496">
        <v>314</v>
      </c>
      <c r="C895" s="496">
        <v>2023</v>
      </c>
      <c r="D895" s="496">
        <v>2</v>
      </c>
      <c r="E895" s="496">
        <v>99</v>
      </c>
      <c r="F895" s="496">
        <v>99</v>
      </c>
      <c r="G895" s="496">
        <v>99</v>
      </c>
      <c r="H895" s="496">
        <v>99</v>
      </c>
      <c r="I895" s="496">
        <v>99</v>
      </c>
      <c r="J895" s="496">
        <v>999</v>
      </c>
      <c r="K895" s="496">
        <v>99</v>
      </c>
      <c r="L895" s="496">
        <v>12</v>
      </c>
      <c r="M895" s="496">
        <v>99</v>
      </c>
      <c r="N895" s="496">
        <v>99</v>
      </c>
      <c r="O895" s="496">
        <v>99</v>
      </c>
      <c r="P895" s="496">
        <v>99</v>
      </c>
      <c r="Q895" s="496"/>
      <c r="R895" s="496">
        <v>0</v>
      </c>
      <c r="S895" s="496"/>
      <c r="T895" s="496"/>
      <c r="U895" s="496"/>
      <c r="V895" s="496"/>
      <c r="W895" s="496"/>
      <c r="X895" s="496"/>
      <c r="Y895" s="496"/>
      <c r="Z895" s="496"/>
      <c r="AA895" s="496"/>
      <c r="AB895" s="496"/>
      <c r="AC895" s="496"/>
      <c r="AD895" s="496"/>
      <c r="AE895" s="496"/>
      <c r="AF895" s="496"/>
      <c r="AG895" s="496"/>
      <c r="AH895" s="496"/>
      <c r="AI895" s="496"/>
      <c r="AJ895" s="496"/>
      <c r="AK895" s="496"/>
      <c r="AL895" s="496"/>
      <c r="AM895" s="496"/>
      <c r="AN895" s="496">
        <v>99</v>
      </c>
      <c r="AO895" s="496">
        <v>99</v>
      </c>
      <c r="AP895" s="496">
        <v>99</v>
      </c>
      <c r="AQ895" s="496">
        <v>99</v>
      </c>
      <c r="AR895" s="496"/>
      <c r="AS895" s="496"/>
      <c r="AT895" s="496"/>
      <c r="AU895" s="496"/>
    </row>
    <row r="896" spans="1:47">
      <c r="A896" s="496">
        <v>16</v>
      </c>
      <c r="B896" s="496">
        <v>315</v>
      </c>
      <c r="C896" s="496">
        <v>2023</v>
      </c>
      <c r="D896" s="496">
        <v>3</v>
      </c>
      <c r="E896" s="496">
        <v>99</v>
      </c>
      <c r="F896" s="496">
        <v>99</v>
      </c>
      <c r="G896" s="496">
        <v>99</v>
      </c>
      <c r="H896" s="496">
        <v>99</v>
      </c>
      <c r="I896" s="496">
        <v>99</v>
      </c>
      <c r="J896" s="496">
        <v>999</v>
      </c>
      <c r="K896" s="496">
        <v>99</v>
      </c>
      <c r="L896" s="496">
        <v>12</v>
      </c>
      <c r="M896" s="496">
        <v>99</v>
      </c>
      <c r="N896" s="496">
        <v>99</v>
      </c>
      <c r="O896" s="496">
        <v>99</v>
      </c>
      <c r="P896" s="496">
        <v>99</v>
      </c>
      <c r="Q896" s="496"/>
      <c r="R896" s="496">
        <v>0</v>
      </c>
      <c r="S896" s="496"/>
      <c r="T896" s="496"/>
      <c r="U896" s="496"/>
      <c r="V896" s="496"/>
      <c r="W896" s="496"/>
      <c r="X896" s="496"/>
      <c r="Y896" s="496"/>
      <c r="Z896" s="496"/>
      <c r="AA896" s="496"/>
      <c r="AB896" s="496"/>
      <c r="AC896" s="496"/>
      <c r="AD896" s="496"/>
      <c r="AE896" s="496"/>
      <c r="AF896" s="496"/>
      <c r="AG896" s="496"/>
      <c r="AH896" s="496"/>
      <c r="AI896" s="496"/>
      <c r="AJ896" s="496"/>
      <c r="AK896" s="496"/>
      <c r="AL896" s="496"/>
      <c r="AM896" s="496"/>
      <c r="AN896" s="496">
        <v>99</v>
      </c>
      <c r="AO896" s="496">
        <v>99</v>
      </c>
      <c r="AP896" s="496">
        <v>99</v>
      </c>
      <c r="AQ896" s="496">
        <v>99</v>
      </c>
      <c r="AR896" s="496"/>
      <c r="AS896" s="496"/>
      <c r="AT896" s="496"/>
      <c r="AU896" s="496"/>
    </row>
    <row r="897" spans="1:47">
      <c r="A897" s="496">
        <v>16</v>
      </c>
      <c r="B897" s="496">
        <v>316</v>
      </c>
      <c r="C897" s="496">
        <v>2023</v>
      </c>
      <c r="D897" s="496">
        <v>4</v>
      </c>
      <c r="E897" s="496">
        <v>99</v>
      </c>
      <c r="F897" s="496">
        <v>99</v>
      </c>
      <c r="G897" s="496">
        <v>99</v>
      </c>
      <c r="H897" s="496">
        <v>99</v>
      </c>
      <c r="I897" s="496">
        <v>99</v>
      </c>
      <c r="J897" s="496">
        <v>999</v>
      </c>
      <c r="K897" s="496">
        <v>99</v>
      </c>
      <c r="L897" s="496">
        <v>12</v>
      </c>
      <c r="M897" s="496">
        <v>99</v>
      </c>
      <c r="N897" s="496">
        <v>99</v>
      </c>
      <c r="O897" s="496">
        <v>99</v>
      </c>
      <c r="P897" s="496">
        <v>99</v>
      </c>
      <c r="Q897" s="496"/>
      <c r="R897" s="496">
        <v>0</v>
      </c>
      <c r="S897" s="496"/>
      <c r="T897" s="496"/>
      <c r="U897" s="496"/>
      <c r="V897" s="496"/>
      <c r="W897" s="496"/>
      <c r="X897" s="496"/>
      <c r="Y897" s="496"/>
      <c r="Z897" s="496"/>
      <c r="AA897" s="496"/>
      <c r="AB897" s="496"/>
      <c r="AC897" s="496"/>
      <c r="AD897" s="496"/>
      <c r="AE897" s="496"/>
      <c r="AF897" s="496"/>
      <c r="AG897" s="496"/>
      <c r="AH897" s="496"/>
      <c r="AI897" s="496"/>
      <c r="AJ897" s="496"/>
      <c r="AK897" s="496"/>
      <c r="AL897" s="496"/>
      <c r="AM897" s="496"/>
      <c r="AN897" s="496">
        <v>99</v>
      </c>
      <c r="AO897" s="496">
        <v>99</v>
      </c>
      <c r="AP897" s="496">
        <v>99</v>
      </c>
      <c r="AQ897" s="496">
        <v>99</v>
      </c>
      <c r="AR897" s="496"/>
      <c r="AS897" s="496"/>
      <c r="AT897" s="496"/>
      <c r="AU897" s="496"/>
    </row>
    <row r="898" spans="1:47">
      <c r="A898" s="496">
        <v>16</v>
      </c>
      <c r="B898" s="496">
        <v>317</v>
      </c>
      <c r="C898" s="496">
        <v>2023</v>
      </c>
      <c r="D898" s="496">
        <v>5</v>
      </c>
      <c r="E898" s="496">
        <v>99</v>
      </c>
      <c r="F898" s="496">
        <v>99</v>
      </c>
      <c r="G898" s="496">
        <v>99</v>
      </c>
      <c r="H898" s="496">
        <v>99</v>
      </c>
      <c r="I898" s="496">
        <v>99</v>
      </c>
      <c r="J898" s="496">
        <v>999</v>
      </c>
      <c r="K898" s="496">
        <v>99</v>
      </c>
      <c r="L898" s="496">
        <v>12</v>
      </c>
      <c r="M898" s="496">
        <v>99</v>
      </c>
      <c r="N898" s="496">
        <v>99</v>
      </c>
      <c r="O898" s="496">
        <v>99</v>
      </c>
      <c r="P898" s="496">
        <v>99</v>
      </c>
      <c r="Q898" s="496"/>
      <c r="R898" s="496">
        <v>0</v>
      </c>
      <c r="S898" s="496"/>
      <c r="T898" s="496"/>
      <c r="U898" s="496"/>
      <c r="V898" s="496"/>
      <c r="W898" s="496"/>
      <c r="X898" s="496"/>
      <c r="Y898" s="496"/>
      <c r="Z898" s="496"/>
      <c r="AA898" s="496"/>
      <c r="AB898" s="496"/>
      <c r="AC898" s="496"/>
      <c r="AD898" s="496"/>
      <c r="AE898" s="496"/>
      <c r="AF898" s="496"/>
      <c r="AG898" s="496"/>
      <c r="AH898" s="496"/>
      <c r="AI898" s="496"/>
      <c r="AJ898" s="496"/>
      <c r="AK898" s="496"/>
      <c r="AL898" s="496"/>
      <c r="AM898" s="496"/>
      <c r="AN898" s="496">
        <v>99</v>
      </c>
      <c r="AO898" s="496">
        <v>99</v>
      </c>
      <c r="AP898" s="496">
        <v>99</v>
      </c>
      <c r="AQ898" s="496">
        <v>99</v>
      </c>
      <c r="AR898" s="496"/>
      <c r="AS898" s="496"/>
      <c r="AT898" s="496"/>
      <c r="AU898" s="496"/>
    </row>
    <row r="899" spans="1:47">
      <c r="A899" s="496">
        <v>16</v>
      </c>
      <c r="B899" s="496">
        <v>318</v>
      </c>
      <c r="C899" s="496">
        <v>2023</v>
      </c>
      <c r="D899" s="496">
        <v>6</v>
      </c>
      <c r="E899" s="496">
        <v>99</v>
      </c>
      <c r="F899" s="496">
        <v>99</v>
      </c>
      <c r="G899" s="496">
        <v>99</v>
      </c>
      <c r="H899" s="496">
        <v>99</v>
      </c>
      <c r="I899" s="496">
        <v>99</v>
      </c>
      <c r="J899" s="496">
        <v>999</v>
      </c>
      <c r="K899" s="496">
        <v>99</v>
      </c>
      <c r="L899" s="496">
        <v>12</v>
      </c>
      <c r="M899" s="496">
        <v>99</v>
      </c>
      <c r="N899" s="496">
        <v>99</v>
      </c>
      <c r="O899" s="496">
        <v>99</v>
      </c>
      <c r="P899" s="496">
        <v>99</v>
      </c>
      <c r="Q899" s="496"/>
      <c r="R899" s="496">
        <v>0</v>
      </c>
      <c r="S899" s="496"/>
      <c r="T899" s="496"/>
      <c r="U899" s="496"/>
      <c r="V899" s="496"/>
      <c r="W899" s="496"/>
      <c r="X899" s="496"/>
      <c r="Y899" s="496"/>
      <c r="Z899" s="496"/>
      <c r="AA899" s="496"/>
      <c r="AB899" s="496"/>
      <c r="AC899" s="496"/>
      <c r="AD899" s="496"/>
      <c r="AE899" s="496"/>
      <c r="AF899" s="496"/>
      <c r="AG899" s="496"/>
      <c r="AH899" s="496"/>
      <c r="AI899" s="496"/>
      <c r="AJ899" s="496"/>
      <c r="AK899" s="496"/>
      <c r="AL899" s="496"/>
      <c r="AM899" s="496"/>
      <c r="AN899" s="496">
        <v>99</v>
      </c>
      <c r="AO899" s="496">
        <v>99</v>
      </c>
      <c r="AP899" s="496">
        <v>99</v>
      </c>
      <c r="AQ899" s="496">
        <v>99</v>
      </c>
      <c r="AR899" s="496"/>
      <c r="AS899" s="496"/>
      <c r="AT899" s="496"/>
      <c r="AU899" s="496"/>
    </row>
    <row r="900" spans="1:47">
      <c r="A900" s="496">
        <v>16</v>
      </c>
      <c r="B900" s="496">
        <v>319</v>
      </c>
      <c r="C900" s="496">
        <v>2023</v>
      </c>
      <c r="D900" s="496">
        <v>7</v>
      </c>
      <c r="E900" s="496">
        <v>99</v>
      </c>
      <c r="F900" s="496">
        <v>99</v>
      </c>
      <c r="G900" s="496">
        <v>99</v>
      </c>
      <c r="H900" s="496">
        <v>99</v>
      </c>
      <c r="I900" s="496">
        <v>99</v>
      </c>
      <c r="J900" s="496">
        <v>999</v>
      </c>
      <c r="K900" s="496">
        <v>99</v>
      </c>
      <c r="L900" s="496">
        <v>12</v>
      </c>
      <c r="M900" s="496">
        <v>99</v>
      </c>
      <c r="N900" s="496">
        <v>99</v>
      </c>
      <c r="O900" s="496">
        <v>99</v>
      </c>
      <c r="P900" s="496">
        <v>99</v>
      </c>
      <c r="Q900" s="496"/>
      <c r="R900" s="496">
        <v>0</v>
      </c>
      <c r="S900" s="496"/>
      <c r="T900" s="496"/>
      <c r="U900" s="496"/>
      <c r="V900" s="496"/>
      <c r="W900" s="496"/>
      <c r="X900" s="496"/>
      <c r="Y900" s="496"/>
      <c r="Z900" s="496"/>
      <c r="AA900" s="496"/>
      <c r="AB900" s="496"/>
      <c r="AC900" s="496"/>
      <c r="AD900" s="496"/>
      <c r="AE900" s="496"/>
      <c r="AF900" s="496"/>
      <c r="AG900" s="496"/>
      <c r="AH900" s="496"/>
      <c r="AI900" s="496"/>
      <c r="AJ900" s="496"/>
      <c r="AK900" s="496"/>
      <c r="AL900" s="496"/>
      <c r="AM900" s="496"/>
      <c r="AN900" s="496">
        <v>99</v>
      </c>
      <c r="AO900" s="496">
        <v>99</v>
      </c>
      <c r="AP900" s="496">
        <v>99</v>
      </c>
      <c r="AQ900" s="496">
        <v>99</v>
      </c>
      <c r="AR900" s="496"/>
      <c r="AS900" s="496"/>
      <c r="AT900" s="496"/>
      <c r="AU900" s="496"/>
    </row>
    <row r="901" spans="1:47">
      <c r="A901" s="496">
        <v>16</v>
      </c>
      <c r="B901" s="496">
        <v>320</v>
      </c>
      <c r="C901" s="496">
        <v>2023</v>
      </c>
      <c r="D901" s="496">
        <v>8</v>
      </c>
      <c r="E901" s="496">
        <v>99</v>
      </c>
      <c r="F901" s="496">
        <v>99</v>
      </c>
      <c r="G901" s="496">
        <v>99</v>
      </c>
      <c r="H901" s="496">
        <v>99</v>
      </c>
      <c r="I901" s="496">
        <v>99</v>
      </c>
      <c r="J901" s="496">
        <v>999</v>
      </c>
      <c r="K901" s="496">
        <v>99</v>
      </c>
      <c r="L901" s="496">
        <v>12</v>
      </c>
      <c r="M901" s="496">
        <v>99</v>
      </c>
      <c r="N901" s="496">
        <v>99</v>
      </c>
      <c r="O901" s="496">
        <v>99</v>
      </c>
      <c r="P901" s="496">
        <v>99</v>
      </c>
      <c r="Q901" s="496"/>
      <c r="R901" s="496">
        <v>0</v>
      </c>
      <c r="S901" s="496"/>
      <c r="T901" s="496"/>
      <c r="U901" s="496"/>
      <c r="V901" s="496"/>
      <c r="W901" s="496"/>
      <c r="X901" s="496"/>
      <c r="Y901" s="496"/>
      <c r="Z901" s="496"/>
      <c r="AA901" s="496"/>
      <c r="AB901" s="496"/>
      <c r="AC901" s="496"/>
      <c r="AD901" s="496"/>
      <c r="AE901" s="496"/>
      <c r="AF901" s="496"/>
      <c r="AG901" s="496"/>
      <c r="AH901" s="496"/>
      <c r="AI901" s="496"/>
      <c r="AJ901" s="496"/>
      <c r="AK901" s="496"/>
      <c r="AL901" s="496"/>
      <c r="AM901" s="496"/>
      <c r="AN901" s="496">
        <v>99</v>
      </c>
      <c r="AO901" s="496">
        <v>99</v>
      </c>
      <c r="AP901" s="496">
        <v>99</v>
      </c>
      <c r="AQ901" s="496">
        <v>99</v>
      </c>
      <c r="AR901" s="496"/>
      <c r="AS901" s="496"/>
      <c r="AT901" s="496"/>
      <c r="AU901" s="496"/>
    </row>
    <row r="902" spans="1:47">
      <c r="A902" s="496">
        <v>16</v>
      </c>
      <c r="B902" s="496">
        <v>321</v>
      </c>
      <c r="C902" s="496">
        <v>2023</v>
      </c>
      <c r="D902" s="496">
        <v>9</v>
      </c>
      <c r="E902" s="496">
        <v>99</v>
      </c>
      <c r="F902" s="496">
        <v>99</v>
      </c>
      <c r="G902" s="496">
        <v>99</v>
      </c>
      <c r="H902" s="496">
        <v>99</v>
      </c>
      <c r="I902" s="496">
        <v>99</v>
      </c>
      <c r="J902" s="496">
        <v>999</v>
      </c>
      <c r="K902" s="496">
        <v>99</v>
      </c>
      <c r="L902" s="496">
        <v>12</v>
      </c>
      <c r="M902" s="496">
        <v>99</v>
      </c>
      <c r="N902" s="496">
        <v>99</v>
      </c>
      <c r="O902" s="496">
        <v>99</v>
      </c>
      <c r="P902" s="496">
        <v>99</v>
      </c>
      <c r="Q902" s="496"/>
      <c r="R902" s="496">
        <v>0</v>
      </c>
      <c r="S902" s="496"/>
      <c r="T902" s="496"/>
      <c r="U902" s="496"/>
      <c r="V902" s="496"/>
      <c r="W902" s="496"/>
      <c r="X902" s="496"/>
      <c r="Y902" s="496"/>
      <c r="Z902" s="496"/>
      <c r="AA902" s="496"/>
      <c r="AB902" s="496"/>
      <c r="AC902" s="496"/>
      <c r="AD902" s="496"/>
      <c r="AE902" s="496"/>
      <c r="AF902" s="496"/>
      <c r="AG902" s="496"/>
      <c r="AH902" s="496"/>
      <c r="AI902" s="496"/>
      <c r="AJ902" s="496"/>
      <c r="AK902" s="496"/>
      <c r="AL902" s="496"/>
      <c r="AM902" s="496"/>
      <c r="AN902" s="496">
        <v>99</v>
      </c>
      <c r="AO902" s="496">
        <v>99</v>
      </c>
      <c r="AP902" s="496">
        <v>99</v>
      </c>
      <c r="AQ902" s="496">
        <v>99</v>
      </c>
      <c r="AR902" s="496"/>
      <c r="AS902" s="496"/>
      <c r="AT902" s="496"/>
      <c r="AU902" s="496"/>
    </row>
    <row r="903" spans="1:47">
      <c r="A903" s="496">
        <v>16</v>
      </c>
      <c r="B903" s="496">
        <v>322</v>
      </c>
      <c r="C903" s="496">
        <v>2023</v>
      </c>
      <c r="D903" s="496">
        <v>10</v>
      </c>
      <c r="E903" s="496">
        <v>99</v>
      </c>
      <c r="F903" s="496">
        <v>99</v>
      </c>
      <c r="G903" s="496">
        <v>99</v>
      </c>
      <c r="H903" s="496">
        <v>99</v>
      </c>
      <c r="I903" s="496">
        <v>99</v>
      </c>
      <c r="J903" s="496">
        <v>999</v>
      </c>
      <c r="K903" s="496">
        <v>99</v>
      </c>
      <c r="L903" s="496">
        <v>12</v>
      </c>
      <c r="M903" s="496">
        <v>99</v>
      </c>
      <c r="N903" s="496">
        <v>99</v>
      </c>
      <c r="O903" s="496">
        <v>99</v>
      </c>
      <c r="P903" s="496">
        <v>99</v>
      </c>
      <c r="Q903" s="496"/>
      <c r="R903" s="496">
        <v>0</v>
      </c>
      <c r="S903" s="496"/>
      <c r="T903" s="496"/>
      <c r="U903" s="496"/>
      <c r="V903" s="496"/>
      <c r="W903" s="496"/>
      <c r="X903" s="496"/>
      <c r="Y903" s="496"/>
      <c r="Z903" s="496"/>
      <c r="AA903" s="496"/>
      <c r="AB903" s="496"/>
      <c r="AC903" s="496"/>
      <c r="AD903" s="496"/>
      <c r="AE903" s="496"/>
      <c r="AF903" s="496"/>
      <c r="AG903" s="496"/>
      <c r="AH903" s="496"/>
      <c r="AI903" s="496"/>
      <c r="AJ903" s="496"/>
      <c r="AK903" s="496"/>
      <c r="AL903" s="496"/>
      <c r="AM903" s="496"/>
      <c r="AN903" s="496">
        <v>99</v>
      </c>
      <c r="AO903" s="496">
        <v>99</v>
      </c>
      <c r="AP903" s="496">
        <v>99</v>
      </c>
      <c r="AQ903" s="496">
        <v>99</v>
      </c>
      <c r="AR903" s="496"/>
      <c r="AS903" s="496"/>
      <c r="AT903" s="496"/>
      <c r="AU903" s="496"/>
    </row>
    <row r="904" spans="1:47">
      <c r="A904" s="496">
        <v>16</v>
      </c>
      <c r="B904" s="496">
        <v>323</v>
      </c>
      <c r="C904" s="496">
        <v>2023</v>
      </c>
      <c r="D904" s="496">
        <v>11</v>
      </c>
      <c r="E904" s="496">
        <v>99</v>
      </c>
      <c r="F904" s="496">
        <v>99</v>
      </c>
      <c r="G904" s="496">
        <v>99</v>
      </c>
      <c r="H904" s="496">
        <v>99</v>
      </c>
      <c r="I904" s="496">
        <v>99</v>
      </c>
      <c r="J904" s="496">
        <v>999</v>
      </c>
      <c r="K904" s="496">
        <v>99</v>
      </c>
      <c r="L904" s="496">
        <v>12</v>
      </c>
      <c r="M904" s="496">
        <v>99</v>
      </c>
      <c r="N904" s="496">
        <v>99</v>
      </c>
      <c r="O904" s="496">
        <v>99</v>
      </c>
      <c r="P904" s="496">
        <v>99</v>
      </c>
      <c r="Q904" s="496"/>
      <c r="R904" s="496">
        <v>0</v>
      </c>
      <c r="S904" s="496"/>
      <c r="T904" s="496"/>
      <c r="U904" s="496"/>
      <c r="V904" s="496"/>
      <c r="W904" s="496"/>
      <c r="X904" s="496"/>
      <c r="Y904" s="496"/>
      <c r="Z904" s="496"/>
      <c r="AA904" s="496"/>
      <c r="AB904" s="496"/>
      <c r="AC904" s="496"/>
      <c r="AD904" s="496"/>
      <c r="AE904" s="496"/>
      <c r="AF904" s="496"/>
      <c r="AG904" s="496"/>
      <c r="AH904" s="496"/>
      <c r="AI904" s="496"/>
      <c r="AJ904" s="496"/>
      <c r="AK904" s="496"/>
      <c r="AL904" s="496"/>
      <c r="AM904" s="496"/>
      <c r="AN904" s="496">
        <v>99</v>
      </c>
      <c r="AO904" s="496">
        <v>99</v>
      </c>
      <c r="AP904" s="496">
        <v>99</v>
      </c>
      <c r="AQ904" s="496">
        <v>99</v>
      </c>
      <c r="AR904" s="496"/>
      <c r="AS904" s="496"/>
      <c r="AT904" s="496"/>
      <c r="AU904" s="496"/>
    </row>
    <row r="905" spans="1:47">
      <c r="A905" s="496">
        <v>16</v>
      </c>
      <c r="B905" s="496">
        <v>324</v>
      </c>
      <c r="C905" s="496">
        <v>2023</v>
      </c>
      <c r="D905" s="496">
        <v>12</v>
      </c>
      <c r="E905" s="496">
        <v>99</v>
      </c>
      <c r="F905" s="496">
        <v>99</v>
      </c>
      <c r="G905" s="496">
        <v>99</v>
      </c>
      <c r="H905" s="496">
        <v>99</v>
      </c>
      <c r="I905" s="496">
        <v>99</v>
      </c>
      <c r="J905" s="496">
        <v>999</v>
      </c>
      <c r="K905" s="496">
        <v>99</v>
      </c>
      <c r="L905" s="496">
        <v>12</v>
      </c>
      <c r="M905" s="496">
        <v>99</v>
      </c>
      <c r="N905" s="496">
        <v>99</v>
      </c>
      <c r="O905" s="496">
        <v>99</v>
      </c>
      <c r="P905" s="496">
        <v>99</v>
      </c>
      <c r="Q905" s="496"/>
      <c r="R905" s="496">
        <v>0</v>
      </c>
      <c r="S905" s="496"/>
      <c r="T905" s="496"/>
      <c r="U905" s="496"/>
      <c r="V905" s="496"/>
      <c r="W905" s="496"/>
      <c r="X905" s="496"/>
      <c r="Y905" s="496"/>
      <c r="Z905" s="496"/>
      <c r="AA905" s="496"/>
      <c r="AB905" s="496"/>
      <c r="AC905" s="496"/>
      <c r="AD905" s="496"/>
      <c r="AE905" s="496"/>
      <c r="AF905" s="496"/>
      <c r="AG905" s="496"/>
      <c r="AH905" s="496"/>
      <c r="AI905" s="496"/>
      <c r="AJ905" s="496"/>
      <c r="AK905" s="496"/>
      <c r="AL905" s="496"/>
      <c r="AM905" s="496"/>
      <c r="AN905" s="496">
        <v>99</v>
      </c>
      <c r="AO905" s="496">
        <v>99</v>
      </c>
      <c r="AP905" s="496">
        <v>99</v>
      </c>
      <c r="AQ905" s="496">
        <v>99</v>
      </c>
      <c r="AR905" s="496"/>
      <c r="AS905" s="496"/>
      <c r="AT905" s="496"/>
      <c r="AU905" s="496"/>
    </row>
    <row r="906" spans="1:47">
      <c r="A906" s="496">
        <v>16</v>
      </c>
      <c r="B906" s="496">
        <v>325</v>
      </c>
      <c r="C906" s="496">
        <v>2023</v>
      </c>
      <c r="D906" s="496">
        <v>1</v>
      </c>
      <c r="E906" s="496">
        <v>99</v>
      </c>
      <c r="F906" s="496">
        <v>99</v>
      </c>
      <c r="G906" s="496">
        <v>99</v>
      </c>
      <c r="H906" s="496">
        <v>99</v>
      </c>
      <c r="I906" s="496">
        <v>99</v>
      </c>
      <c r="J906" s="496">
        <v>999</v>
      </c>
      <c r="K906" s="496">
        <v>99</v>
      </c>
      <c r="L906" s="496">
        <v>13</v>
      </c>
      <c r="M906" s="496">
        <v>99</v>
      </c>
      <c r="N906" s="496">
        <v>99</v>
      </c>
      <c r="O906" s="496">
        <v>99</v>
      </c>
      <c r="P906" s="496">
        <v>99</v>
      </c>
      <c r="Q906" s="496"/>
      <c r="R906" s="496">
        <v>0</v>
      </c>
      <c r="S906" s="496"/>
      <c r="T906" s="496"/>
      <c r="U906" s="496"/>
      <c r="V906" s="496"/>
      <c r="W906" s="496"/>
      <c r="X906" s="496"/>
      <c r="Y906" s="496"/>
      <c r="Z906" s="496"/>
      <c r="AA906" s="496"/>
      <c r="AB906" s="496"/>
      <c r="AC906" s="496"/>
      <c r="AD906" s="496"/>
      <c r="AE906" s="496"/>
      <c r="AF906" s="496"/>
      <c r="AG906" s="496"/>
      <c r="AH906" s="496"/>
      <c r="AI906" s="496"/>
      <c r="AJ906" s="496"/>
      <c r="AK906" s="496"/>
      <c r="AL906" s="496"/>
      <c r="AM906" s="496"/>
      <c r="AN906" s="496">
        <v>99</v>
      </c>
      <c r="AO906" s="496">
        <v>99</v>
      </c>
      <c r="AP906" s="496">
        <v>99</v>
      </c>
      <c r="AQ906" s="496">
        <v>99</v>
      </c>
      <c r="AR906" s="496"/>
      <c r="AS906" s="496"/>
      <c r="AT906" s="496"/>
      <c r="AU906" s="496"/>
    </row>
    <row r="907" spans="1:47">
      <c r="A907" s="496">
        <v>16</v>
      </c>
      <c r="B907" s="496">
        <v>326</v>
      </c>
      <c r="C907" s="496">
        <v>2023</v>
      </c>
      <c r="D907" s="496">
        <v>2</v>
      </c>
      <c r="E907" s="496">
        <v>99</v>
      </c>
      <c r="F907" s="496">
        <v>99</v>
      </c>
      <c r="G907" s="496">
        <v>99</v>
      </c>
      <c r="H907" s="496">
        <v>99</v>
      </c>
      <c r="I907" s="496">
        <v>99</v>
      </c>
      <c r="J907" s="496">
        <v>999</v>
      </c>
      <c r="K907" s="496">
        <v>99</v>
      </c>
      <c r="L907" s="496">
        <v>13</v>
      </c>
      <c r="M907" s="496">
        <v>99</v>
      </c>
      <c r="N907" s="496">
        <v>99</v>
      </c>
      <c r="O907" s="496">
        <v>99</v>
      </c>
      <c r="P907" s="496">
        <v>99</v>
      </c>
      <c r="Q907" s="496"/>
      <c r="R907" s="496">
        <v>0</v>
      </c>
      <c r="S907" s="496"/>
      <c r="T907" s="496"/>
      <c r="U907" s="496"/>
      <c r="V907" s="496"/>
      <c r="W907" s="496"/>
      <c r="X907" s="496"/>
      <c r="Y907" s="496"/>
      <c r="Z907" s="496"/>
      <c r="AA907" s="496"/>
      <c r="AB907" s="496"/>
      <c r="AC907" s="496"/>
      <c r="AD907" s="496"/>
      <c r="AE907" s="496"/>
      <c r="AF907" s="496"/>
      <c r="AG907" s="496"/>
      <c r="AH907" s="496"/>
      <c r="AI907" s="496"/>
      <c r="AJ907" s="496"/>
      <c r="AK907" s="496"/>
      <c r="AL907" s="496"/>
      <c r="AM907" s="496"/>
      <c r="AN907" s="496">
        <v>99</v>
      </c>
      <c r="AO907" s="496">
        <v>99</v>
      </c>
      <c r="AP907" s="496">
        <v>99</v>
      </c>
      <c r="AQ907" s="496">
        <v>99</v>
      </c>
      <c r="AR907" s="496"/>
      <c r="AS907" s="496"/>
      <c r="AT907" s="496"/>
      <c r="AU907" s="496"/>
    </row>
    <row r="908" spans="1:47">
      <c r="A908" s="496">
        <v>16</v>
      </c>
      <c r="B908" s="496">
        <v>327</v>
      </c>
      <c r="C908" s="496">
        <v>2023</v>
      </c>
      <c r="D908" s="496">
        <v>3</v>
      </c>
      <c r="E908" s="496">
        <v>99</v>
      </c>
      <c r="F908" s="496">
        <v>99</v>
      </c>
      <c r="G908" s="496">
        <v>99</v>
      </c>
      <c r="H908" s="496">
        <v>99</v>
      </c>
      <c r="I908" s="496">
        <v>99</v>
      </c>
      <c r="J908" s="496">
        <v>999</v>
      </c>
      <c r="K908" s="496">
        <v>99</v>
      </c>
      <c r="L908" s="496">
        <v>13</v>
      </c>
      <c r="M908" s="496">
        <v>99</v>
      </c>
      <c r="N908" s="496">
        <v>99</v>
      </c>
      <c r="O908" s="496">
        <v>99</v>
      </c>
      <c r="P908" s="496">
        <v>99</v>
      </c>
      <c r="Q908" s="496"/>
      <c r="R908" s="496">
        <v>0</v>
      </c>
      <c r="S908" s="496"/>
      <c r="T908" s="496"/>
      <c r="U908" s="496"/>
      <c r="V908" s="496"/>
      <c r="W908" s="496"/>
      <c r="X908" s="496"/>
      <c r="Y908" s="496"/>
      <c r="Z908" s="496"/>
      <c r="AA908" s="496"/>
      <c r="AB908" s="496"/>
      <c r="AC908" s="496"/>
      <c r="AD908" s="496"/>
      <c r="AE908" s="496"/>
      <c r="AF908" s="496"/>
      <c r="AG908" s="496"/>
      <c r="AH908" s="496"/>
      <c r="AI908" s="496"/>
      <c r="AJ908" s="496"/>
      <c r="AK908" s="496"/>
      <c r="AL908" s="496"/>
      <c r="AM908" s="496"/>
      <c r="AN908" s="496">
        <v>99</v>
      </c>
      <c r="AO908" s="496">
        <v>99</v>
      </c>
      <c r="AP908" s="496">
        <v>99</v>
      </c>
      <c r="AQ908" s="496">
        <v>99</v>
      </c>
      <c r="AR908" s="496"/>
      <c r="AS908" s="496"/>
      <c r="AT908" s="496"/>
      <c r="AU908" s="496"/>
    </row>
    <row r="909" spans="1:47">
      <c r="A909" s="496">
        <v>16</v>
      </c>
      <c r="B909" s="496">
        <v>328</v>
      </c>
      <c r="C909" s="496">
        <v>2023</v>
      </c>
      <c r="D909" s="496">
        <v>4</v>
      </c>
      <c r="E909" s="496">
        <v>99</v>
      </c>
      <c r="F909" s="496">
        <v>99</v>
      </c>
      <c r="G909" s="496">
        <v>99</v>
      </c>
      <c r="H909" s="496">
        <v>99</v>
      </c>
      <c r="I909" s="496">
        <v>99</v>
      </c>
      <c r="J909" s="496">
        <v>999</v>
      </c>
      <c r="K909" s="496">
        <v>99</v>
      </c>
      <c r="L909" s="496">
        <v>13</v>
      </c>
      <c r="M909" s="496">
        <v>99</v>
      </c>
      <c r="N909" s="496">
        <v>99</v>
      </c>
      <c r="O909" s="496">
        <v>99</v>
      </c>
      <c r="P909" s="496">
        <v>99</v>
      </c>
      <c r="Q909" s="496"/>
      <c r="R909" s="496">
        <v>0</v>
      </c>
      <c r="S909" s="496"/>
      <c r="T909" s="496"/>
      <c r="U909" s="496"/>
      <c r="V909" s="496"/>
      <c r="W909" s="496"/>
      <c r="X909" s="496"/>
      <c r="Y909" s="496"/>
      <c r="Z909" s="496"/>
      <c r="AA909" s="496"/>
      <c r="AB909" s="496"/>
      <c r="AC909" s="496"/>
      <c r="AD909" s="496"/>
      <c r="AE909" s="496"/>
      <c r="AF909" s="496"/>
      <c r="AG909" s="496"/>
      <c r="AH909" s="496"/>
      <c r="AI909" s="496"/>
      <c r="AJ909" s="496"/>
      <c r="AK909" s="496"/>
      <c r="AL909" s="496"/>
      <c r="AM909" s="496"/>
      <c r="AN909" s="496">
        <v>99</v>
      </c>
      <c r="AO909" s="496">
        <v>99</v>
      </c>
      <c r="AP909" s="496">
        <v>99</v>
      </c>
      <c r="AQ909" s="496">
        <v>99</v>
      </c>
      <c r="AR909" s="496"/>
      <c r="AS909" s="496"/>
      <c r="AT909" s="496"/>
      <c r="AU909" s="496"/>
    </row>
    <row r="910" spans="1:47">
      <c r="A910" s="496">
        <v>16</v>
      </c>
      <c r="B910" s="496">
        <v>329</v>
      </c>
      <c r="C910" s="496">
        <v>2023</v>
      </c>
      <c r="D910" s="496">
        <v>5</v>
      </c>
      <c r="E910" s="496">
        <v>99</v>
      </c>
      <c r="F910" s="496">
        <v>99</v>
      </c>
      <c r="G910" s="496">
        <v>99</v>
      </c>
      <c r="H910" s="496">
        <v>99</v>
      </c>
      <c r="I910" s="496">
        <v>99</v>
      </c>
      <c r="J910" s="496">
        <v>999</v>
      </c>
      <c r="K910" s="496">
        <v>99</v>
      </c>
      <c r="L910" s="496">
        <v>13</v>
      </c>
      <c r="M910" s="496">
        <v>99</v>
      </c>
      <c r="N910" s="496">
        <v>99</v>
      </c>
      <c r="O910" s="496">
        <v>99</v>
      </c>
      <c r="P910" s="496">
        <v>99</v>
      </c>
      <c r="Q910" s="496"/>
      <c r="R910" s="496">
        <v>0</v>
      </c>
      <c r="S910" s="496"/>
      <c r="T910" s="496"/>
      <c r="U910" s="496"/>
      <c r="V910" s="496"/>
      <c r="W910" s="496"/>
      <c r="X910" s="496"/>
      <c r="Y910" s="496"/>
      <c r="Z910" s="496"/>
      <c r="AA910" s="496"/>
      <c r="AB910" s="496"/>
      <c r="AC910" s="496"/>
      <c r="AD910" s="496"/>
      <c r="AE910" s="496"/>
      <c r="AF910" s="496"/>
      <c r="AG910" s="496"/>
      <c r="AH910" s="496"/>
      <c r="AI910" s="496"/>
      <c r="AJ910" s="496"/>
      <c r="AK910" s="496"/>
      <c r="AL910" s="496"/>
      <c r="AM910" s="496"/>
      <c r="AN910" s="496">
        <v>99</v>
      </c>
      <c r="AO910" s="496">
        <v>99</v>
      </c>
      <c r="AP910" s="496">
        <v>99</v>
      </c>
      <c r="AQ910" s="496">
        <v>99</v>
      </c>
      <c r="AR910" s="496"/>
      <c r="AS910" s="496"/>
      <c r="AT910" s="496"/>
      <c r="AU910" s="496"/>
    </row>
    <row r="911" spans="1:47">
      <c r="A911" s="496">
        <v>16</v>
      </c>
      <c r="B911" s="496">
        <v>330</v>
      </c>
      <c r="C911" s="496">
        <v>2023</v>
      </c>
      <c r="D911" s="496">
        <v>6</v>
      </c>
      <c r="E911" s="496">
        <v>99</v>
      </c>
      <c r="F911" s="496">
        <v>99</v>
      </c>
      <c r="G911" s="496">
        <v>99</v>
      </c>
      <c r="H911" s="496">
        <v>99</v>
      </c>
      <c r="I911" s="496">
        <v>99</v>
      </c>
      <c r="J911" s="496">
        <v>999</v>
      </c>
      <c r="K911" s="496">
        <v>99</v>
      </c>
      <c r="L911" s="496">
        <v>13</v>
      </c>
      <c r="M911" s="496">
        <v>99</v>
      </c>
      <c r="N911" s="496">
        <v>99</v>
      </c>
      <c r="O911" s="496">
        <v>99</v>
      </c>
      <c r="P911" s="496">
        <v>99</v>
      </c>
      <c r="Q911" s="496"/>
      <c r="R911" s="496">
        <v>0</v>
      </c>
      <c r="S911" s="496"/>
      <c r="T911" s="496"/>
      <c r="U911" s="496"/>
      <c r="V911" s="496"/>
      <c r="W911" s="496"/>
      <c r="X911" s="496"/>
      <c r="Y911" s="496"/>
      <c r="Z911" s="496"/>
      <c r="AA911" s="496"/>
      <c r="AB911" s="496"/>
      <c r="AC911" s="496"/>
      <c r="AD911" s="496"/>
      <c r="AE911" s="496"/>
      <c r="AF911" s="496"/>
      <c r="AG911" s="496"/>
      <c r="AH911" s="496"/>
      <c r="AI911" s="496"/>
      <c r="AJ911" s="496"/>
      <c r="AK911" s="496"/>
      <c r="AL911" s="496"/>
      <c r="AM911" s="496"/>
      <c r="AN911" s="496">
        <v>99</v>
      </c>
      <c r="AO911" s="496">
        <v>99</v>
      </c>
      <c r="AP911" s="496">
        <v>99</v>
      </c>
      <c r="AQ911" s="496">
        <v>99</v>
      </c>
      <c r="AR911" s="496"/>
      <c r="AS911" s="496"/>
      <c r="AT911" s="496"/>
      <c r="AU911" s="496"/>
    </row>
    <row r="912" spans="1:47">
      <c r="A912" s="496">
        <v>16</v>
      </c>
      <c r="B912" s="496">
        <v>331</v>
      </c>
      <c r="C912" s="496">
        <v>2023</v>
      </c>
      <c r="D912" s="496">
        <v>7</v>
      </c>
      <c r="E912" s="496">
        <v>99</v>
      </c>
      <c r="F912" s="496">
        <v>99</v>
      </c>
      <c r="G912" s="496">
        <v>99</v>
      </c>
      <c r="H912" s="496">
        <v>99</v>
      </c>
      <c r="I912" s="496">
        <v>99</v>
      </c>
      <c r="J912" s="496">
        <v>999</v>
      </c>
      <c r="K912" s="496">
        <v>99</v>
      </c>
      <c r="L912" s="496">
        <v>13</v>
      </c>
      <c r="M912" s="496">
        <v>99</v>
      </c>
      <c r="N912" s="496">
        <v>99</v>
      </c>
      <c r="O912" s="496">
        <v>99</v>
      </c>
      <c r="P912" s="496">
        <v>99</v>
      </c>
      <c r="Q912" s="496"/>
      <c r="R912" s="496">
        <v>0</v>
      </c>
      <c r="S912" s="496"/>
      <c r="T912" s="496"/>
      <c r="U912" s="496"/>
      <c r="V912" s="496"/>
      <c r="W912" s="496"/>
      <c r="X912" s="496"/>
      <c r="Y912" s="496"/>
      <c r="Z912" s="496"/>
      <c r="AA912" s="496"/>
      <c r="AB912" s="496"/>
      <c r="AC912" s="496"/>
      <c r="AD912" s="496"/>
      <c r="AE912" s="496"/>
      <c r="AF912" s="496"/>
      <c r="AG912" s="496"/>
      <c r="AH912" s="496"/>
      <c r="AI912" s="496"/>
      <c r="AJ912" s="496"/>
      <c r="AK912" s="496"/>
      <c r="AL912" s="496"/>
      <c r="AM912" s="496"/>
      <c r="AN912" s="496">
        <v>99</v>
      </c>
      <c r="AO912" s="496">
        <v>99</v>
      </c>
      <c r="AP912" s="496">
        <v>99</v>
      </c>
      <c r="AQ912" s="496">
        <v>99</v>
      </c>
      <c r="AR912" s="496"/>
      <c r="AS912" s="496"/>
      <c r="AT912" s="496"/>
      <c r="AU912" s="496"/>
    </row>
    <row r="913" spans="1:47">
      <c r="A913" s="496">
        <v>16</v>
      </c>
      <c r="B913" s="496">
        <v>332</v>
      </c>
      <c r="C913" s="496">
        <v>2023</v>
      </c>
      <c r="D913" s="496">
        <v>8</v>
      </c>
      <c r="E913" s="496">
        <v>99</v>
      </c>
      <c r="F913" s="496">
        <v>99</v>
      </c>
      <c r="G913" s="496">
        <v>99</v>
      </c>
      <c r="H913" s="496">
        <v>99</v>
      </c>
      <c r="I913" s="496">
        <v>99</v>
      </c>
      <c r="J913" s="496">
        <v>999</v>
      </c>
      <c r="K913" s="496">
        <v>99</v>
      </c>
      <c r="L913" s="496">
        <v>13</v>
      </c>
      <c r="M913" s="496">
        <v>99</v>
      </c>
      <c r="N913" s="496">
        <v>99</v>
      </c>
      <c r="O913" s="496">
        <v>99</v>
      </c>
      <c r="P913" s="496">
        <v>99</v>
      </c>
      <c r="Q913" s="496"/>
      <c r="R913" s="496">
        <v>0</v>
      </c>
      <c r="S913" s="496"/>
      <c r="T913" s="496"/>
      <c r="U913" s="496"/>
      <c r="V913" s="496"/>
      <c r="W913" s="496"/>
      <c r="X913" s="496"/>
      <c r="Y913" s="496"/>
      <c r="Z913" s="496"/>
      <c r="AA913" s="496"/>
      <c r="AB913" s="496"/>
      <c r="AC913" s="496"/>
      <c r="AD913" s="496"/>
      <c r="AE913" s="496"/>
      <c r="AF913" s="496"/>
      <c r="AG913" s="496"/>
      <c r="AH913" s="496"/>
      <c r="AI913" s="496"/>
      <c r="AJ913" s="496"/>
      <c r="AK913" s="496"/>
      <c r="AL913" s="496"/>
      <c r="AM913" s="496"/>
      <c r="AN913" s="496">
        <v>99</v>
      </c>
      <c r="AO913" s="496">
        <v>99</v>
      </c>
      <c r="AP913" s="496">
        <v>99</v>
      </c>
      <c r="AQ913" s="496">
        <v>99</v>
      </c>
      <c r="AR913" s="496"/>
      <c r="AS913" s="496"/>
      <c r="AT913" s="496"/>
      <c r="AU913" s="496"/>
    </row>
    <row r="914" spans="1:47">
      <c r="A914" s="496">
        <v>16</v>
      </c>
      <c r="B914" s="496">
        <v>333</v>
      </c>
      <c r="C914" s="496">
        <v>2023</v>
      </c>
      <c r="D914" s="496">
        <v>9</v>
      </c>
      <c r="E914" s="496">
        <v>99</v>
      </c>
      <c r="F914" s="496">
        <v>99</v>
      </c>
      <c r="G914" s="496">
        <v>99</v>
      </c>
      <c r="H914" s="496">
        <v>99</v>
      </c>
      <c r="I914" s="496">
        <v>99</v>
      </c>
      <c r="J914" s="496">
        <v>999</v>
      </c>
      <c r="K914" s="496">
        <v>99</v>
      </c>
      <c r="L914" s="496">
        <v>13</v>
      </c>
      <c r="M914" s="496">
        <v>99</v>
      </c>
      <c r="N914" s="496">
        <v>99</v>
      </c>
      <c r="O914" s="496">
        <v>99</v>
      </c>
      <c r="P914" s="496">
        <v>99</v>
      </c>
      <c r="Q914" s="496"/>
      <c r="R914" s="496">
        <v>0</v>
      </c>
      <c r="S914" s="496"/>
      <c r="T914" s="496"/>
      <c r="U914" s="496"/>
      <c r="V914" s="496"/>
      <c r="W914" s="496"/>
      <c r="X914" s="496"/>
      <c r="Y914" s="496"/>
      <c r="Z914" s="496"/>
      <c r="AA914" s="496"/>
      <c r="AB914" s="496"/>
      <c r="AC914" s="496"/>
      <c r="AD914" s="496"/>
      <c r="AE914" s="496"/>
      <c r="AF914" s="496"/>
      <c r="AG914" s="496"/>
      <c r="AH914" s="496"/>
      <c r="AI914" s="496"/>
      <c r="AJ914" s="496"/>
      <c r="AK914" s="496"/>
      <c r="AL914" s="496"/>
      <c r="AM914" s="496"/>
      <c r="AN914" s="496">
        <v>99</v>
      </c>
      <c r="AO914" s="496">
        <v>99</v>
      </c>
      <c r="AP914" s="496">
        <v>99</v>
      </c>
      <c r="AQ914" s="496">
        <v>99</v>
      </c>
      <c r="AR914" s="496"/>
      <c r="AS914" s="496"/>
      <c r="AT914" s="496"/>
      <c r="AU914" s="496"/>
    </row>
    <row r="915" spans="1:47">
      <c r="A915" s="496">
        <v>16</v>
      </c>
      <c r="B915" s="496">
        <v>334</v>
      </c>
      <c r="C915" s="496">
        <v>2023</v>
      </c>
      <c r="D915" s="496">
        <v>10</v>
      </c>
      <c r="E915" s="496">
        <v>99</v>
      </c>
      <c r="F915" s="496">
        <v>99</v>
      </c>
      <c r="G915" s="496">
        <v>99</v>
      </c>
      <c r="H915" s="496">
        <v>99</v>
      </c>
      <c r="I915" s="496">
        <v>99</v>
      </c>
      <c r="J915" s="496">
        <v>999</v>
      </c>
      <c r="K915" s="496">
        <v>99</v>
      </c>
      <c r="L915" s="496">
        <v>13</v>
      </c>
      <c r="M915" s="496">
        <v>99</v>
      </c>
      <c r="N915" s="496">
        <v>99</v>
      </c>
      <c r="O915" s="496">
        <v>99</v>
      </c>
      <c r="P915" s="496">
        <v>99</v>
      </c>
      <c r="Q915" s="496"/>
      <c r="R915" s="496">
        <v>0</v>
      </c>
      <c r="S915" s="496"/>
      <c r="T915" s="496"/>
      <c r="U915" s="496"/>
      <c r="V915" s="496"/>
      <c r="W915" s="496"/>
      <c r="X915" s="496"/>
      <c r="Y915" s="496"/>
      <c r="Z915" s="496"/>
      <c r="AA915" s="496"/>
      <c r="AB915" s="496"/>
      <c r="AC915" s="496"/>
      <c r="AD915" s="496"/>
      <c r="AE915" s="496"/>
      <c r="AF915" s="496"/>
      <c r="AG915" s="496"/>
      <c r="AH915" s="496"/>
      <c r="AI915" s="496"/>
      <c r="AJ915" s="496"/>
      <c r="AK915" s="496"/>
      <c r="AL915" s="496"/>
      <c r="AM915" s="496"/>
      <c r="AN915" s="496">
        <v>99</v>
      </c>
      <c r="AO915" s="496">
        <v>99</v>
      </c>
      <c r="AP915" s="496">
        <v>99</v>
      </c>
      <c r="AQ915" s="496">
        <v>99</v>
      </c>
      <c r="AR915" s="496"/>
      <c r="AS915" s="496"/>
      <c r="AT915" s="496"/>
      <c r="AU915" s="496"/>
    </row>
    <row r="916" spans="1:47">
      <c r="A916" s="496">
        <v>16</v>
      </c>
      <c r="B916" s="496">
        <v>335</v>
      </c>
      <c r="C916" s="496">
        <v>2023</v>
      </c>
      <c r="D916" s="496">
        <v>11</v>
      </c>
      <c r="E916" s="496">
        <v>99</v>
      </c>
      <c r="F916" s="496">
        <v>99</v>
      </c>
      <c r="G916" s="496">
        <v>99</v>
      </c>
      <c r="H916" s="496">
        <v>99</v>
      </c>
      <c r="I916" s="496">
        <v>99</v>
      </c>
      <c r="J916" s="496">
        <v>999</v>
      </c>
      <c r="K916" s="496">
        <v>99</v>
      </c>
      <c r="L916" s="496">
        <v>13</v>
      </c>
      <c r="M916" s="496">
        <v>99</v>
      </c>
      <c r="N916" s="496">
        <v>99</v>
      </c>
      <c r="O916" s="496">
        <v>99</v>
      </c>
      <c r="P916" s="496">
        <v>99</v>
      </c>
      <c r="Q916" s="496"/>
      <c r="R916" s="496">
        <v>0</v>
      </c>
      <c r="S916" s="496"/>
      <c r="T916" s="496"/>
      <c r="U916" s="496"/>
      <c r="V916" s="496"/>
      <c r="W916" s="496"/>
      <c r="X916" s="496"/>
      <c r="Y916" s="496"/>
      <c r="Z916" s="496"/>
      <c r="AA916" s="496"/>
      <c r="AB916" s="496"/>
      <c r="AC916" s="496"/>
      <c r="AD916" s="496"/>
      <c r="AE916" s="496"/>
      <c r="AF916" s="496"/>
      <c r="AG916" s="496"/>
      <c r="AH916" s="496"/>
      <c r="AI916" s="496"/>
      <c r="AJ916" s="496"/>
      <c r="AK916" s="496"/>
      <c r="AL916" s="496"/>
      <c r="AM916" s="496"/>
      <c r="AN916" s="496">
        <v>99</v>
      </c>
      <c r="AO916" s="496">
        <v>99</v>
      </c>
      <c r="AP916" s="496">
        <v>99</v>
      </c>
      <c r="AQ916" s="496">
        <v>99</v>
      </c>
      <c r="AR916" s="496"/>
      <c r="AS916" s="496"/>
      <c r="AT916" s="496"/>
      <c r="AU916" s="496"/>
    </row>
    <row r="917" spans="1:47">
      <c r="A917" s="496">
        <v>16</v>
      </c>
      <c r="B917" s="496">
        <v>336</v>
      </c>
      <c r="C917" s="496">
        <v>2023</v>
      </c>
      <c r="D917" s="496">
        <v>12</v>
      </c>
      <c r="E917" s="496">
        <v>99</v>
      </c>
      <c r="F917" s="496">
        <v>99</v>
      </c>
      <c r="G917" s="496">
        <v>99</v>
      </c>
      <c r="H917" s="496">
        <v>99</v>
      </c>
      <c r="I917" s="496">
        <v>99</v>
      </c>
      <c r="J917" s="496">
        <v>999</v>
      </c>
      <c r="K917" s="496">
        <v>99</v>
      </c>
      <c r="L917" s="496">
        <v>13</v>
      </c>
      <c r="M917" s="496">
        <v>99</v>
      </c>
      <c r="N917" s="496">
        <v>99</v>
      </c>
      <c r="O917" s="496">
        <v>99</v>
      </c>
      <c r="P917" s="496">
        <v>99</v>
      </c>
      <c r="Q917" s="496"/>
      <c r="R917" s="496">
        <v>0</v>
      </c>
      <c r="S917" s="496"/>
      <c r="T917" s="496"/>
      <c r="U917" s="496"/>
      <c r="V917" s="496"/>
      <c r="W917" s="496"/>
      <c r="X917" s="496"/>
      <c r="Y917" s="496"/>
      <c r="Z917" s="496"/>
      <c r="AA917" s="496"/>
      <c r="AB917" s="496"/>
      <c r="AC917" s="496"/>
      <c r="AD917" s="496"/>
      <c r="AE917" s="496"/>
      <c r="AF917" s="496"/>
      <c r="AG917" s="496"/>
      <c r="AH917" s="496"/>
      <c r="AI917" s="496"/>
      <c r="AJ917" s="496"/>
      <c r="AK917" s="496"/>
      <c r="AL917" s="496"/>
      <c r="AM917" s="496"/>
      <c r="AN917" s="496">
        <v>99</v>
      </c>
      <c r="AO917" s="496">
        <v>99</v>
      </c>
      <c r="AP917" s="496">
        <v>99</v>
      </c>
      <c r="AQ917" s="496">
        <v>99</v>
      </c>
      <c r="AR917" s="496"/>
      <c r="AS917" s="496"/>
      <c r="AT917" s="496"/>
      <c r="AU917" s="496"/>
    </row>
    <row r="918" spans="1:47">
      <c r="A918" s="496">
        <v>16</v>
      </c>
      <c r="B918" s="496">
        <v>337</v>
      </c>
      <c r="C918" s="496">
        <v>2023</v>
      </c>
      <c r="D918" s="496">
        <v>1</v>
      </c>
      <c r="E918" s="496">
        <v>99</v>
      </c>
      <c r="F918" s="496">
        <v>99</v>
      </c>
      <c r="G918" s="496">
        <v>99</v>
      </c>
      <c r="H918" s="496">
        <v>99</v>
      </c>
      <c r="I918" s="496">
        <v>99</v>
      </c>
      <c r="J918" s="496">
        <v>999</v>
      </c>
      <c r="K918" s="496">
        <v>99</v>
      </c>
      <c r="L918" s="496">
        <v>14</v>
      </c>
      <c r="M918" s="496">
        <v>99</v>
      </c>
      <c r="N918" s="496">
        <v>99</v>
      </c>
      <c r="O918" s="496">
        <v>99</v>
      </c>
      <c r="P918" s="496">
        <v>99</v>
      </c>
      <c r="Q918" s="496"/>
      <c r="R918" s="496">
        <v>0</v>
      </c>
      <c r="S918" s="496"/>
      <c r="T918" s="496"/>
      <c r="U918" s="496"/>
      <c r="V918" s="496"/>
      <c r="W918" s="496"/>
      <c r="X918" s="496"/>
      <c r="Y918" s="496"/>
      <c r="Z918" s="496"/>
      <c r="AA918" s="496"/>
      <c r="AB918" s="496"/>
      <c r="AC918" s="496"/>
      <c r="AD918" s="496"/>
      <c r="AE918" s="496"/>
      <c r="AF918" s="496"/>
      <c r="AG918" s="496"/>
      <c r="AH918" s="496"/>
      <c r="AI918" s="496"/>
      <c r="AJ918" s="496"/>
      <c r="AK918" s="496"/>
      <c r="AL918" s="496"/>
      <c r="AM918" s="496"/>
      <c r="AN918" s="496">
        <v>99</v>
      </c>
      <c r="AO918" s="496">
        <v>99</v>
      </c>
      <c r="AP918" s="496">
        <v>99</v>
      </c>
      <c r="AQ918" s="496">
        <v>99</v>
      </c>
      <c r="AR918" s="496"/>
      <c r="AS918" s="496"/>
      <c r="AT918" s="496"/>
      <c r="AU918" s="496"/>
    </row>
    <row r="919" spans="1:47">
      <c r="A919" s="496">
        <v>16</v>
      </c>
      <c r="B919" s="496">
        <v>338</v>
      </c>
      <c r="C919" s="496">
        <v>2023</v>
      </c>
      <c r="D919" s="496">
        <v>2</v>
      </c>
      <c r="E919" s="496">
        <v>99</v>
      </c>
      <c r="F919" s="496">
        <v>99</v>
      </c>
      <c r="G919" s="496">
        <v>99</v>
      </c>
      <c r="H919" s="496">
        <v>99</v>
      </c>
      <c r="I919" s="496">
        <v>99</v>
      </c>
      <c r="J919" s="496">
        <v>999</v>
      </c>
      <c r="K919" s="496">
        <v>99</v>
      </c>
      <c r="L919" s="496">
        <v>14</v>
      </c>
      <c r="M919" s="496">
        <v>99</v>
      </c>
      <c r="N919" s="496">
        <v>99</v>
      </c>
      <c r="O919" s="496">
        <v>99</v>
      </c>
      <c r="P919" s="496">
        <v>99</v>
      </c>
      <c r="Q919" s="496"/>
      <c r="R919" s="496">
        <v>0</v>
      </c>
      <c r="S919" s="496"/>
      <c r="T919" s="496"/>
      <c r="U919" s="496"/>
      <c r="V919" s="496"/>
      <c r="W919" s="496"/>
      <c r="X919" s="496"/>
      <c r="Y919" s="496"/>
      <c r="Z919" s="496"/>
      <c r="AA919" s="496"/>
      <c r="AB919" s="496"/>
      <c r="AC919" s="496"/>
      <c r="AD919" s="496"/>
      <c r="AE919" s="496"/>
      <c r="AF919" s="496"/>
      <c r="AG919" s="496"/>
      <c r="AH919" s="496"/>
      <c r="AI919" s="496"/>
      <c r="AJ919" s="496"/>
      <c r="AK919" s="496"/>
      <c r="AL919" s="496"/>
      <c r="AM919" s="496"/>
      <c r="AN919" s="496">
        <v>99</v>
      </c>
      <c r="AO919" s="496">
        <v>99</v>
      </c>
      <c r="AP919" s="496">
        <v>99</v>
      </c>
      <c r="AQ919" s="496">
        <v>99</v>
      </c>
      <c r="AR919" s="496"/>
      <c r="AS919" s="496"/>
      <c r="AT919" s="496"/>
      <c r="AU919" s="496"/>
    </row>
    <row r="920" spans="1:47">
      <c r="A920" s="496">
        <v>16</v>
      </c>
      <c r="B920" s="496">
        <v>339</v>
      </c>
      <c r="C920" s="496">
        <v>2023</v>
      </c>
      <c r="D920" s="496">
        <v>3</v>
      </c>
      <c r="E920" s="496">
        <v>99</v>
      </c>
      <c r="F920" s="496">
        <v>99</v>
      </c>
      <c r="G920" s="496">
        <v>99</v>
      </c>
      <c r="H920" s="496">
        <v>99</v>
      </c>
      <c r="I920" s="496">
        <v>99</v>
      </c>
      <c r="J920" s="496">
        <v>999</v>
      </c>
      <c r="K920" s="496">
        <v>99</v>
      </c>
      <c r="L920" s="496">
        <v>14</v>
      </c>
      <c r="M920" s="496">
        <v>99</v>
      </c>
      <c r="N920" s="496">
        <v>99</v>
      </c>
      <c r="O920" s="496">
        <v>99</v>
      </c>
      <c r="P920" s="496">
        <v>99</v>
      </c>
      <c r="Q920" s="496"/>
      <c r="R920" s="496">
        <v>0</v>
      </c>
      <c r="S920" s="496"/>
      <c r="T920" s="496"/>
      <c r="U920" s="496"/>
      <c r="V920" s="496"/>
      <c r="W920" s="496"/>
      <c r="X920" s="496"/>
      <c r="Y920" s="496"/>
      <c r="Z920" s="496"/>
      <c r="AA920" s="496"/>
      <c r="AB920" s="496"/>
      <c r="AC920" s="496"/>
      <c r="AD920" s="496"/>
      <c r="AE920" s="496"/>
      <c r="AF920" s="496"/>
      <c r="AG920" s="496"/>
      <c r="AH920" s="496"/>
      <c r="AI920" s="496"/>
      <c r="AJ920" s="496"/>
      <c r="AK920" s="496"/>
      <c r="AL920" s="496"/>
      <c r="AM920" s="496"/>
      <c r="AN920" s="496">
        <v>99</v>
      </c>
      <c r="AO920" s="496">
        <v>99</v>
      </c>
      <c r="AP920" s="496">
        <v>99</v>
      </c>
      <c r="AQ920" s="496">
        <v>99</v>
      </c>
      <c r="AR920" s="496"/>
      <c r="AS920" s="496"/>
      <c r="AT920" s="496"/>
      <c r="AU920" s="496"/>
    </row>
    <row r="921" spans="1:47">
      <c r="A921" s="496">
        <v>16</v>
      </c>
      <c r="B921" s="496">
        <v>340</v>
      </c>
      <c r="C921" s="496">
        <v>2023</v>
      </c>
      <c r="D921" s="496">
        <v>4</v>
      </c>
      <c r="E921" s="496">
        <v>99</v>
      </c>
      <c r="F921" s="496">
        <v>99</v>
      </c>
      <c r="G921" s="496">
        <v>99</v>
      </c>
      <c r="H921" s="496">
        <v>99</v>
      </c>
      <c r="I921" s="496">
        <v>99</v>
      </c>
      <c r="J921" s="496">
        <v>999</v>
      </c>
      <c r="K921" s="496">
        <v>99</v>
      </c>
      <c r="L921" s="496">
        <v>14</v>
      </c>
      <c r="M921" s="496">
        <v>99</v>
      </c>
      <c r="N921" s="496">
        <v>99</v>
      </c>
      <c r="O921" s="496">
        <v>99</v>
      </c>
      <c r="P921" s="496">
        <v>99</v>
      </c>
      <c r="Q921" s="496"/>
      <c r="R921" s="496">
        <v>0</v>
      </c>
      <c r="S921" s="496"/>
      <c r="T921" s="496"/>
      <c r="U921" s="496"/>
      <c r="V921" s="496"/>
      <c r="W921" s="496"/>
      <c r="X921" s="496"/>
      <c r="Y921" s="496"/>
      <c r="Z921" s="496"/>
      <c r="AA921" s="496"/>
      <c r="AB921" s="496"/>
      <c r="AC921" s="496"/>
      <c r="AD921" s="496"/>
      <c r="AE921" s="496"/>
      <c r="AF921" s="496"/>
      <c r="AG921" s="496"/>
      <c r="AH921" s="496"/>
      <c r="AI921" s="496"/>
      <c r="AJ921" s="496"/>
      <c r="AK921" s="496"/>
      <c r="AL921" s="496"/>
      <c r="AM921" s="496"/>
      <c r="AN921" s="496">
        <v>99</v>
      </c>
      <c r="AO921" s="496">
        <v>99</v>
      </c>
      <c r="AP921" s="496">
        <v>99</v>
      </c>
      <c r="AQ921" s="496">
        <v>99</v>
      </c>
      <c r="AR921" s="496"/>
      <c r="AS921" s="496"/>
      <c r="AT921" s="496"/>
      <c r="AU921" s="496"/>
    </row>
    <row r="922" spans="1:47">
      <c r="A922" s="496">
        <v>16</v>
      </c>
      <c r="B922" s="496">
        <v>341</v>
      </c>
      <c r="C922" s="496">
        <v>2023</v>
      </c>
      <c r="D922" s="496">
        <v>5</v>
      </c>
      <c r="E922" s="496">
        <v>99</v>
      </c>
      <c r="F922" s="496">
        <v>99</v>
      </c>
      <c r="G922" s="496">
        <v>99</v>
      </c>
      <c r="H922" s="496">
        <v>99</v>
      </c>
      <c r="I922" s="496">
        <v>99</v>
      </c>
      <c r="J922" s="496">
        <v>999</v>
      </c>
      <c r="K922" s="496">
        <v>99</v>
      </c>
      <c r="L922" s="496">
        <v>14</v>
      </c>
      <c r="M922" s="496">
        <v>99</v>
      </c>
      <c r="N922" s="496">
        <v>99</v>
      </c>
      <c r="O922" s="496">
        <v>99</v>
      </c>
      <c r="P922" s="496">
        <v>99</v>
      </c>
      <c r="Q922" s="496"/>
      <c r="R922" s="496">
        <v>0</v>
      </c>
      <c r="S922" s="496"/>
      <c r="T922" s="496"/>
      <c r="U922" s="496"/>
      <c r="V922" s="496"/>
      <c r="W922" s="496"/>
      <c r="X922" s="496"/>
      <c r="Y922" s="496"/>
      <c r="Z922" s="496"/>
      <c r="AA922" s="496"/>
      <c r="AB922" s="496"/>
      <c r="AC922" s="496"/>
      <c r="AD922" s="496"/>
      <c r="AE922" s="496"/>
      <c r="AF922" s="496"/>
      <c r="AG922" s="496"/>
      <c r="AH922" s="496"/>
      <c r="AI922" s="496"/>
      <c r="AJ922" s="496"/>
      <c r="AK922" s="496"/>
      <c r="AL922" s="496"/>
      <c r="AM922" s="496"/>
      <c r="AN922" s="496">
        <v>99</v>
      </c>
      <c r="AO922" s="496">
        <v>99</v>
      </c>
      <c r="AP922" s="496">
        <v>99</v>
      </c>
      <c r="AQ922" s="496">
        <v>99</v>
      </c>
      <c r="AR922" s="496"/>
      <c r="AS922" s="496"/>
      <c r="AT922" s="496"/>
      <c r="AU922" s="496"/>
    </row>
    <row r="923" spans="1:47">
      <c r="A923" s="496">
        <v>16</v>
      </c>
      <c r="B923" s="496">
        <v>342</v>
      </c>
      <c r="C923" s="496">
        <v>2023</v>
      </c>
      <c r="D923" s="496">
        <v>6</v>
      </c>
      <c r="E923" s="496">
        <v>99</v>
      </c>
      <c r="F923" s="496">
        <v>99</v>
      </c>
      <c r="G923" s="496">
        <v>99</v>
      </c>
      <c r="H923" s="496">
        <v>99</v>
      </c>
      <c r="I923" s="496">
        <v>99</v>
      </c>
      <c r="J923" s="496">
        <v>999</v>
      </c>
      <c r="K923" s="496">
        <v>99</v>
      </c>
      <c r="L923" s="496">
        <v>14</v>
      </c>
      <c r="M923" s="496">
        <v>99</v>
      </c>
      <c r="N923" s="496">
        <v>99</v>
      </c>
      <c r="O923" s="496">
        <v>99</v>
      </c>
      <c r="P923" s="496">
        <v>99</v>
      </c>
      <c r="Q923" s="496"/>
      <c r="R923" s="496">
        <v>0</v>
      </c>
      <c r="S923" s="496"/>
      <c r="T923" s="496"/>
      <c r="U923" s="496"/>
      <c r="V923" s="496"/>
      <c r="W923" s="496"/>
      <c r="X923" s="496"/>
      <c r="Y923" s="496"/>
      <c r="Z923" s="496"/>
      <c r="AA923" s="496"/>
      <c r="AB923" s="496"/>
      <c r="AC923" s="496"/>
      <c r="AD923" s="496"/>
      <c r="AE923" s="496"/>
      <c r="AF923" s="496"/>
      <c r="AG923" s="496"/>
      <c r="AH923" s="496"/>
      <c r="AI923" s="496"/>
      <c r="AJ923" s="496"/>
      <c r="AK923" s="496"/>
      <c r="AL923" s="496"/>
      <c r="AM923" s="496"/>
      <c r="AN923" s="496">
        <v>99</v>
      </c>
      <c r="AO923" s="496">
        <v>99</v>
      </c>
      <c r="AP923" s="496">
        <v>99</v>
      </c>
      <c r="AQ923" s="496">
        <v>99</v>
      </c>
      <c r="AR923" s="496"/>
      <c r="AS923" s="496"/>
      <c r="AT923" s="496"/>
      <c r="AU923" s="496"/>
    </row>
    <row r="924" spans="1:47">
      <c r="A924" s="496">
        <v>16</v>
      </c>
      <c r="B924" s="496">
        <v>343</v>
      </c>
      <c r="C924" s="496">
        <v>2023</v>
      </c>
      <c r="D924" s="496">
        <v>7</v>
      </c>
      <c r="E924" s="496">
        <v>99</v>
      </c>
      <c r="F924" s="496">
        <v>99</v>
      </c>
      <c r="G924" s="496">
        <v>99</v>
      </c>
      <c r="H924" s="496">
        <v>99</v>
      </c>
      <c r="I924" s="496">
        <v>99</v>
      </c>
      <c r="J924" s="496">
        <v>999</v>
      </c>
      <c r="K924" s="496">
        <v>99</v>
      </c>
      <c r="L924" s="496">
        <v>14</v>
      </c>
      <c r="M924" s="496">
        <v>99</v>
      </c>
      <c r="N924" s="496">
        <v>99</v>
      </c>
      <c r="O924" s="496">
        <v>99</v>
      </c>
      <c r="P924" s="496">
        <v>99</v>
      </c>
      <c r="Q924" s="496"/>
      <c r="R924" s="496">
        <v>0</v>
      </c>
      <c r="S924" s="496"/>
      <c r="T924" s="496"/>
      <c r="U924" s="496"/>
      <c r="V924" s="496"/>
      <c r="W924" s="496"/>
      <c r="X924" s="496"/>
      <c r="Y924" s="496"/>
      <c r="Z924" s="496"/>
      <c r="AA924" s="496"/>
      <c r="AB924" s="496"/>
      <c r="AC924" s="496"/>
      <c r="AD924" s="496"/>
      <c r="AE924" s="496"/>
      <c r="AF924" s="496"/>
      <c r="AG924" s="496"/>
      <c r="AH924" s="496"/>
      <c r="AI924" s="496"/>
      <c r="AJ924" s="496"/>
      <c r="AK924" s="496"/>
      <c r="AL924" s="496"/>
      <c r="AM924" s="496"/>
      <c r="AN924" s="496">
        <v>99</v>
      </c>
      <c r="AO924" s="496">
        <v>99</v>
      </c>
      <c r="AP924" s="496">
        <v>99</v>
      </c>
      <c r="AQ924" s="496">
        <v>99</v>
      </c>
      <c r="AR924" s="496"/>
      <c r="AS924" s="496"/>
      <c r="AT924" s="496"/>
      <c r="AU924" s="496"/>
    </row>
    <row r="925" spans="1:47">
      <c r="A925" s="496">
        <v>16</v>
      </c>
      <c r="B925" s="496">
        <v>344</v>
      </c>
      <c r="C925" s="496">
        <v>2023</v>
      </c>
      <c r="D925" s="496">
        <v>8</v>
      </c>
      <c r="E925" s="496">
        <v>99</v>
      </c>
      <c r="F925" s="496">
        <v>99</v>
      </c>
      <c r="G925" s="496">
        <v>99</v>
      </c>
      <c r="H925" s="496">
        <v>99</v>
      </c>
      <c r="I925" s="496">
        <v>99</v>
      </c>
      <c r="J925" s="496">
        <v>999</v>
      </c>
      <c r="K925" s="496">
        <v>99</v>
      </c>
      <c r="L925" s="496">
        <v>14</v>
      </c>
      <c r="M925" s="496">
        <v>99</v>
      </c>
      <c r="N925" s="496">
        <v>99</v>
      </c>
      <c r="O925" s="496">
        <v>99</v>
      </c>
      <c r="P925" s="496">
        <v>99</v>
      </c>
      <c r="Q925" s="496"/>
      <c r="R925" s="496">
        <v>0</v>
      </c>
      <c r="S925" s="496"/>
      <c r="T925" s="496"/>
      <c r="U925" s="496"/>
      <c r="V925" s="496"/>
      <c r="W925" s="496"/>
      <c r="X925" s="496"/>
      <c r="Y925" s="496"/>
      <c r="Z925" s="496"/>
      <c r="AA925" s="496"/>
      <c r="AB925" s="496"/>
      <c r="AC925" s="496"/>
      <c r="AD925" s="496"/>
      <c r="AE925" s="496"/>
      <c r="AF925" s="496"/>
      <c r="AG925" s="496"/>
      <c r="AH925" s="496"/>
      <c r="AI925" s="496"/>
      <c r="AJ925" s="496"/>
      <c r="AK925" s="496"/>
      <c r="AL925" s="496"/>
      <c r="AM925" s="496"/>
      <c r="AN925" s="496">
        <v>99</v>
      </c>
      <c r="AO925" s="496">
        <v>99</v>
      </c>
      <c r="AP925" s="496">
        <v>99</v>
      </c>
      <c r="AQ925" s="496">
        <v>99</v>
      </c>
      <c r="AR925" s="496"/>
      <c r="AS925" s="496"/>
      <c r="AT925" s="496"/>
      <c r="AU925" s="496"/>
    </row>
    <row r="926" spans="1:47">
      <c r="A926" s="496">
        <v>16</v>
      </c>
      <c r="B926" s="496">
        <v>345</v>
      </c>
      <c r="C926" s="496">
        <v>2023</v>
      </c>
      <c r="D926" s="496">
        <v>9</v>
      </c>
      <c r="E926" s="496">
        <v>99</v>
      </c>
      <c r="F926" s="496">
        <v>99</v>
      </c>
      <c r="G926" s="496">
        <v>99</v>
      </c>
      <c r="H926" s="496">
        <v>99</v>
      </c>
      <c r="I926" s="496">
        <v>99</v>
      </c>
      <c r="J926" s="496">
        <v>999</v>
      </c>
      <c r="K926" s="496">
        <v>99</v>
      </c>
      <c r="L926" s="496">
        <v>14</v>
      </c>
      <c r="M926" s="496">
        <v>99</v>
      </c>
      <c r="N926" s="496">
        <v>99</v>
      </c>
      <c r="O926" s="496">
        <v>99</v>
      </c>
      <c r="P926" s="496">
        <v>99</v>
      </c>
      <c r="Q926" s="496"/>
      <c r="R926" s="496">
        <v>0</v>
      </c>
      <c r="S926" s="496"/>
      <c r="T926" s="496"/>
      <c r="U926" s="496"/>
      <c r="V926" s="496"/>
      <c r="W926" s="496"/>
      <c r="X926" s="496"/>
      <c r="Y926" s="496"/>
      <c r="Z926" s="496"/>
      <c r="AA926" s="496"/>
      <c r="AB926" s="496"/>
      <c r="AC926" s="496"/>
      <c r="AD926" s="496"/>
      <c r="AE926" s="496"/>
      <c r="AF926" s="496"/>
      <c r="AG926" s="496"/>
      <c r="AH926" s="496"/>
      <c r="AI926" s="496"/>
      <c r="AJ926" s="496"/>
      <c r="AK926" s="496"/>
      <c r="AL926" s="496"/>
      <c r="AM926" s="496"/>
      <c r="AN926" s="496">
        <v>99</v>
      </c>
      <c r="AO926" s="496">
        <v>99</v>
      </c>
      <c r="AP926" s="496">
        <v>99</v>
      </c>
      <c r="AQ926" s="496">
        <v>99</v>
      </c>
      <c r="AR926" s="496"/>
      <c r="AS926" s="496"/>
      <c r="AT926" s="496"/>
      <c r="AU926" s="496"/>
    </row>
    <row r="927" spans="1:47">
      <c r="A927" s="496">
        <v>16</v>
      </c>
      <c r="B927" s="496">
        <v>346</v>
      </c>
      <c r="C927" s="496">
        <v>2023</v>
      </c>
      <c r="D927" s="496">
        <v>10</v>
      </c>
      <c r="E927" s="496">
        <v>99</v>
      </c>
      <c r="F927" s="496">
        <v>99</v>
      </c>
      <c r="G927" s="496">
        <v>99</v>
      </c>
      <c r="H927" s="496">
        <v>99</v>
      </c>
      <c r="I927" s="496">
        <v>99</v>
      </c>
      <c r="J927" s="496">
        <v>999</v>
      </c>
      <c r="K927" s="496">
        <v>99</v>
      </c>
      <c r="L927" s="496">
        <v>14</v>
      </c>
      <c r="M927" s="496">
        <v>99</v>
      </c>
      <c r="N927" s="496">
        <v>99</v>
      </c>
      <c r="O927" s="496">
        <v>99</v>
      </c>
      <c r="P927" s="496">
        <v>99</v>
      </c>
      <c r="Q927" s="496"/>
      <c r="R927" s="496">
        <v>0</v>
      </c>
      <c r="S927" s="496"/>
      <c r="T927" s="496"/>
      <c r="U927" s="496"/>
      <c r="V927" s="496"/>
      <c r="W927" s="496"/>
      <c r="X927" s="496"/>
      <c r="Y927" s="496"/>
      <c r="Z927" s="496"/>
      <c r="AA927" s="496"/>
      <c r="AB927" s="496"/>
      <c r="AC927" s="496"/>
      <c r="AD927" s="496"/>
      <c r="AE927" s="496"/>
      <c r="AF927" s="496"/>
      <c r="AG927" s="496"/>
      <c r="AH927" s="496"/>
      <c r="AI927" s="496"/>
      <c r="AJ927" s="496"/>
      <c r="AK927" s="496"/>
      <c r="AL927" s="496"/>
      <c r="AM927" s="496"/>
      <c r="AN927" s="496">
        <v>99</v>
      </c>
      <c r="AO927" s="496">
        <v>99</v>
      </c>
      <c r="AP927" s="496">
        <v>99</v>
      </c>
      <c r="AQ927" s="496">
        <v>99</v>
      </c>
      <c r="AR927" s="496"/>
      <c r="AS927" s="496"/>
      <c r="AT927" s="496"/>
      <c r="AU927" s="496"/>
    </row>
    <row r="928" spans="1:47">
      <c r="A928" s="496">
        <v>16</v>
      </c>
      <c r="B928" s="496">
        <v>347</v>
      </c>
      <c r="C928" s="496">
        <v>2023</v>
      </c>
      <c r="D928" s="496">
        <v>11</v>
      </c>
      <c r="E928" s="496">
        <v>99</v>
      </c>
      <c r="F928" s="496">
        <v>99</v>
      </c>
      <c r="G928" s="496">
        <v>99</v>
      </c>
      <c r="H928" s="496">
        <v>99</v>
      </c>
      <c r="I928" s="496">
        <v>99</v>
      </c>
      <c r="J928" s="496">
        <v>999</v>
      </c>
      <c r="K928" s="496">
        <v>99</v>
      </c>
      <c r="L928" s="496">
        <v>14</v>
      </c>
      <c r="M928" s="496">
        <v>99</v>
      </c>
      <c r="N928" s="496">
        <v>99</v>
      </c>
      <c r="O928" s="496">
        <v>99</v>
      </c>
      <c r="P928" s="496">
        <v>99</v>
      </c>
      <c r="Q928" s="496"/>
      <c r="R928" s="496">
        <v>0</v>
      </c>
      <c r="S928" s="496"/>
      <c r="T928" s="496"/>
      <c r="U928" s="496"/>
      <c r="V928" s="496"/>
      <c r="W928" s="496"/>
      <c r="X928" s="496"/>
      <c r="Y928" s="496"/>
      <c r="Z928" s="496"/>
      <c r="AA928" s="496"/>
      <c r="AB928" s="496"/>
      <c r="AC928" s="496"/>
      <c r="AD928" s="496"/>
      <c r="AE928" s="496"/>
      <c r="AF928" s="496"/>
      <c r="AG928" s="496"/>
      <c r="AH928" s="496"/>
      <c r="AI928" s="496"/>
      <c r="AJ928" s="496"/>
      <c r="AK928" s="496"/>
      <c r="AL928" s="496"/>
      <c r="AM928" s="496"/>
      <c r="AN928" s="496">
        <v>99</v>
      </c>
      <c r="AO928" s="496">
        <v>99</v>
      </c>
      <c r="AP928" s="496">
        <v>99</v>
      </c>
      <c r="AQ928" s="496">
        <v>99</v>
      </c>
      <c r="AR928" s="496"/>
      <c r="AS928" s="496"/>
      <c r="AT928" s="496"/>
      <c r="AU928" s="496"/>
    </row>
    <row r="929" spans="1:47">
      <c r="A929" s="496">
        <v>16</v>
      </c>
      <c r="B929" s="496">
        <v>348</v>
      </c>
      <c r="C929" s="496">
        <v>2023</v>
      </c>
      <c r="D929" s="496">
        <v>12</v>
      </c>
      <c r="E929" s="496">
        <v>99</v>
      </c>
      <c r="F929" s="496">
        <v>99</v>
      </c>
      <c r="G929" s="496">
        <v>99</v>
      </c>
      <c r="H929" s="496">
        <v>99</v>
      </c>
      <c r="I929" s="496">
        <v>99</v>
      </c>
      <c r="J929" s="496">
        <v>999</v>
      </c>
      <c r="K929" s="496">
        <v>99</v>
      </c>
      <c r="L929" s="496">
        <v>14</v>
      </c>
      <c r="M929" s="496">
        <v>99</v>
      </c>
      <c r="N929" s="496">
        <v>99</v>
      </c>
      <c r="O929" s="496">
        <v>99</v>
      </c>
      <c r="P929" s="496">
        <v>99</v>
      </c>
      <c r="Q929" s="496"/>
      <c r="R929" s="496">
        <v>0</v>
      </c>
      <c r="S929" s="496"/>
      <c r="T929" s="496"/>
      <c r="U929" s="496"/>
      <c r="V929" s="496"/>
      <c r="W929" s="496"/>
      <c r="X929" s="496"/>
      <c r="Y929" s="496"/>
      <c r="Z929" s="496"/>
      <c r="AA929" s="496"/>
      <c r="AB929" s="496"/>
      <c r="AC929" s="496"/>
      <c r="AD929" s="496"/>
      <c r="AE929" s="496"/>
      <c r="AF929" s="496"/>
      <c r="AG929" s="496"/>
      <c r="AH929" s="496"/>
      <c r="AI929" s="496"/>
      <c r="AJ929" s="496"/>
      <c r="AK929" s="496"/>
      <c r="AL929" s="496"/>
      <c r="AM929" s="496"/>
      <c r="AN929" s="496">
        <v>99</v>
      </c>
      <c r="AO929" s="496">
        <v>99</v>
      </c>
      <c r="AP929" s="496">
        <v>99</v>
      </c>
      <c r="AQ929" s="496">
        <v>99</v>
      </c>
      <c r="AR929" s="496"/>
      <c r="AS929" s="496"/>
      <c r="AT929" s="496"/>
      <c r="AU929" s="496"/>
    </row>
    <row r="930" spans="1:47">
      <c r="A930" s="496">
        <v>16</v>
      </c>
      <c r="B930" s="496">
        <v>349</v>
      </c>
      <c r="C930" s="496">
        <v>2023</v>
      </c>
      <c r="D930" s="496">
        <v>1</v>
      </c>
      <c r="E930" s="496">
        <v>99</v>
      </c>
      <c r="F930" s="496">
        <v>99</v>
      </c>
      <c r="G930" s="496">
        <v>99</v>
      </c>
      <c r="H930" s="496">
        <v>99</v>
      </c>
      <c r="I930" s="496">
        <v>99</v>
      </c>
      <c r="J930" s="496">
        <v>999</v>
      </c>
      <c r="K930" s="496">
        <v>99</v>
      </c>
      <c r="L930" s="496">
        <v>15</v>
      </c>
      <c r="M930" s="496">
        <v>99</v>
      </c>
      <c r="N930" s="496">
        <v>99</v>
      </c>
      <c r="O930" s="496">
        <v>99</v>
      </c>
      <c r="P930" s="496">
        <v>99</v>
      </c>
      <c r="Q930" s="496"/>
      <c r="R930" s="496">
        <v>0</v>
      </c>
      <c r="S930" s="496"/>
      <c r="T930" s="496"/>
      <c r="U930" s="496"/>
      <c r="V930" s="496"/>
      <c r="W930" s="496"/>
      <c r="X930" s="496"/>
      <c r="Y930" s="496"/>
      <c r="Z930" s="496"/>
      <c r="AA930" s="496"/>
      <c r="AB930" s="496"/>
      <c r="AC930" s="496"/>
      <c r="AD930" s="496"/>
      <c r="AE930" s="496"/>
      <c r="AF930" s="496"/>
      <c r="AG930" s="496"/>
      <c r="AH930" s="496"/>
      <c r="AI930" s="496"/>
      <c r="AJ930" s="496"/>
      <c r="AK930" s="496"/>
      <c r="AL930" s="496"/>
      <c r="AM930" s="496"/>
      <c r="AN930" s="496">
        <v>99</v>
      </c>
      <c r="AO930" s="496">
        <v>99</v>
      </c>
      <c r="AP930" s="496">
        <v>99</v>
      </c>
      <c r="AQ930" s="496">
        <v>99</v>
      </c>
      <c r="AR930" s="496"/>
      <c r="AS930" s="496"/>
      <c r="AT930" s="496"/>
      <c r="AU930" s="496"/>
    </row>
    <row r="931" spans="1:47">
      <c r="A931" s="496">
        <v>16</v>
      </c>
      <c r="B931" s="496">
        <v>350</v>
      </c>
      <c r="C931" s="496">
        <v>2023</v>
      </c>
      <c r="D931" s="496">
        <v>2</v>
      </c>
      <c r="E931" s="496">
        <v>99</v>
      </c>
      <c r="F931" s="496">
        <v>99</v>
      </c>
      <c r="G931" s="496">
        <v>99</v>
      </c>
      <c r="H931" s="496">
        <v>99</v>
      </c>
      <c r="I931" s="496">
        <v>99</v>
      </c>
      <c r="J931" s="496">
        <v>999</v>
      </c>
      <c r="K931" s="496">
        <v>99</v>
      </c>
      <c r="L931" s="496">
        <v>15</v>
      </c>
      <c r="M931" s="496">
        <v>99</v>
      </c>
      <c r="N931" s="496">
        <v>99</v>
      </c>
      <c r="O931" s="496">
        <v>99</v>
      </c>
      <c r="P931" s="496">
        <v>99</v>
      </c>
      <c r="Q931" s="496"/>
      <c r="R931" s="496">
        <v>0</v>
      </c>
      <c r="S931" s="496"/>
      <c r="T931" s="496"/>
      <c r="U931" s="496"/>
      <c r="V931" s="496"/>
      <c r="W931" s="496"/>
      <c r="X931" s="496"/>
      <c r="Y931" s="496"/>
      <c r="Z931" s="496"/>
      <c r="AA931" s="496"/>
      <c r="AB931" s="496"/>
      <c r="AC931" s="496"/>
      <c r="AD931" s="496"/>
      <c r="AE931" s="496"/>
      <c r="AF931" s="496"/>
      <c r="AG931" s="496"/>
      <c r="AH931" s="496"/>
      <c r="AI931" s="496"/>
      <c r="AJ931" s="496"/>
      <c r="AK931" s="496"/>
      <c r="AL931" s="496"/>
      <c r="AM931" s="496"/>
      <c r="AN931" s="496">
        <v>99</v>
      </c>
      <c r="AO931" s="496">
        <v>99</v>
      </c>
      <c r="AP931" s="496">
        <v>99</v>
      </c>
      <c r="AQ931" s="496">
        <v>99</v>
      </c>
      <c r="AR931" s="496"/>
      <c r="AS931" s="496"/>
      <c r="AT931" s="496"/>
      <c r="AU931" s="496"/>
    </row>
    <row r="932" spans="1:47">
      <c r="A932" s="496">
        <v>16</v>
      </c>
      <c r="B932" s="496">
        <v>351</v>
      </c>
      <c r="C932" s="496">
        <v>2023</v>
      </c>
      <c r="D932" s="496">
        <v>3</v>
      </c>
      <c r="E932" s="496">
        <v>99</v>
      </c>
      <c r="F932" s="496">
        <v>99</v>
      </c>
      <c r="G932" s="496">
        <v>99</v>
      </c>
      <c r="H932" s="496">
        <v>99</v>
      </c>
      <c r="I932" s="496">
        <v>99</v>
      </c>
      <c r="J932" s="496">
        <v>999</v>
      </c>
      <c r="K932" s="496">
        <v>99</v>
      </c>
      <c r="L932" s="496">
        <v>15</v>
      </c>
      <c r="M932" s="496">
        <v>99</v>
      </c>
      <c r="N932" s="496">
        <v>99</v>
      </c>
      <c r="O932" s="496">
        <v>99</v>
      </c>
      <c r="P932" s="496">
        <v>99</v>
      </c>
      <c r="Q932" s="496"/>
      <c r="R932" s="496">
        <v>0</v>
      </c>
      <c r="S932" s="496"/>
      <c r="T932" s="496"/>
      <c r="U932" s="496"/>
      <c r="V932" s="496"/>
      <c r="W932" s="496"/>
      <c r="X932" s="496"/>
      <c r="Y932" s="496"/>
      <c r="Z932" s="496"/>
      <c r="AA932" s="496"/>
      <c r="AB932" s="496"/>
      <c r="AC932" s="496"/>
      <c r="AD932" s="496"/>
      <c r="AE932" s="496"/>
      <c r="AF932" s="496"/>
      <c r="AG932" s="496"/>
      <c r="AH932" s="496"/>
      <c r="AI932" s="496"/>
      <c r="AJ932" s="496"/>
      <c r="AK932" s="496"/>
      <c r="AL932" s="496"/>
      <c r="AM932" s="496"/>
      <c r="AN932" s="496">
        <v>99</v>
      </c>
      <c r="AO932" s="496">
        <v>99</v>
      </c>
      <c r="AP932" s="496">
        <v>99</v>
      </c>
      <c r="AQ932" s="496">
        <v>99</v>
      </c>
      <c r="AR932" s="496"/>
      <c r="AS932" s="496"/>
      <c r="AT932" s="496"/>
      <c r="AU932" s="496"/>
    </row>
    <row r="933" spans="1:47">
      <c r="A933" s="496">
        <v>16</v>
      </c>
      <c r="B933" s="496">
        <v>352</v>
      </c>
      <c r="C933" s="496">
        <v>2023</v>
      </c>
      <c r="D933" s="496">
        <v>4</v>
      </c>
      <c r="E933" s="496">
        <v>99</v>
      </c>
      <c r="F933" s="496">
        <v>99</v>
      </c>
      <c r="G933" s="496">
        <v>99</v>
      </c>
      <c r="H933" s="496">
        <v>99</v>
      </c>
      <c r="I933" s="496">
        <v>99</v>
      </c>
      <c r="J933" s="496">
        <v>999</v>
      </c>
      <c r="K933" s="496">
        <v>99</v>
      </c>
      <c r="L933" s="496">
        <v>15</v>
      </c>
      <c r="M933" s="496">
        <v>99</v>
      </c>
      <c r="N933" s="496">
        <v>99</v>
      </c>
      <c r="O933" s="496">
        <v>99</v>
      </c>
      <c r="P933" s="496">
        <v>99</v>
      </c>
      <c r="Q933" s="496"/>
      <c r="R933" s="496">
        <v>0</v>
      </c>
      <c r="S933" s="496"/>
      <c r="T933" s="496"/>
      <c r="U933" s="496"/>
      <c r="V933" s="496"/>
      <c r="W933" s="496"/>
      <c r="X933" s="496"/>
      <c r="Y933" s="496"/>
      <c r="Z933" s="496"/>
      <c r="AA933" s="496"/>
      <c r="AB933" s="496"/>
      <c r="AC933" s="496"/>
      <c r="AD933" s="496"/>
      <c r="AE933" s="496"/>
      <c r="AF933" s="496"/>
      <c r="AG933" s="496"/>
      <c r="AH933" s="496"/>
      <c r="AI933" s="496"/>
      <c r="AJ933" s="496"/>
      <c r="AK933" s="496"/>
      <c r="AL933" s="496"/>
      <c r="AM933" s="496"/>
      <c r="AN933" s="496">
        <v>99</v>
      </c>
      <c r="AO933" s="496">
        <v>99</v>
      </c>
      <c r="AP933" s="496">
        <v>99</v>
      </c>
      <c r="AQ933" s="496">
        <v>99</v>
      </c>
      <c r="AR933" s="496"/>
      <c r="AS933" s="496"/>
      <c r="AT933" s="496"/>
      <c r="AU933" s="496"/>
    </row>
    <row r="934" spans="1:47">
      <c r="A934" s="496">
        <v>16</v>
      </c>
      <c r="B934" s="496">
        <v>353</v>
      </c>
      <c r="C934" s="496">
        <v>2023</v>
      </c>
      <c r="D934" s="496">
        <v>5</v>
      </c>
      <c r="E934" s="496">
        <v>99</v>
      </c>
      <c r="F934" s="496">
        <v>99</v>
      </c>
      <c r="G934" s="496">
        <v>99</v>
      </c>
      <c r="H934" s="496">
        <v>99</v>
      </c>
      <c r="I934" s="496">
        <v>99</v>
      </c>
      <c r="J934" s="496">
        <v>999</v>
      </c>
      <c r="K934" s="496">
        <v>99</v>
      </c>
      <c r="L934" s="496">
        <v>15</v>
      </c>
      <c r="M934" s="496">
        <v>99</v>
      </c>
      <c r="N934" s="496">
        <v>99</v>
      </c>
      <c r="O934" s="496">
        <v>99</v>
      </c>
      <c r="P934" s="496">
        <v>99</v>
      </c>
      <c r="Q934" s="496"/>
      <c r="R934" s="496">
        <v>0</v>
      </c>
      <c r="S934" s="496"/>
      <c r="T934" s="496"/>
      <c r="U934" s="496"/>
      <c r="V934" s="496"/>
      <c r="W934" s="496"/>
      <c r="X934" s="496"/>
      <c r="Y934" s="496"/>
      <c r="Z934" s="496"/>
      <c r="AA934" s="496"/>
      <c r="AB934" s="496"/>
      <c r="AC934" s="496"/>
      <c r="AD934" s="496"/>
      <c r="AE934" s="496"/>
      <c r="AF934" s="496"/>
      <c r="AG934" s="496"/>
      <c r="AH934" s="496"/>
      <c r="AI934" s="496"/>
      <c r="AJ934" s="496"/>
      <c r="AK934" s="496"/>
      <c r="AL934" s="496"/>
      <c r="AM934" s="496"/>
      <c r="AN934" s="496">
        <v>99</v>
      </c>
      <c r="AO934" s="496">
        <v>99</v>
      </c>
      <c r="AP934" s="496">
        <v>99</v>
      </c>
      <c r="AQ934" s="496">
        <v>99</v>
      </c>
      <c r="AR934" s="496"/>
      <c r="AS934" s="496"/>
      <c r="AT934" s="496"/>
      <c r="AU934" s="496"/>
    </row>
    <row r="935" spans="1:47">
      <c r="A935" s="496">
        <v>16</v>
      </c>
      <c r="B935" s="496">
        <v>354</v>
      </c>
      <c r="C935" s="496">
        <v>2023</v>
      </c>
      <c r="D935" s="496">
        <v>6</v>
      </c>
      <c r="E935" s="496">
        <v>99</v>
      </c>
      <c r="F935" s="496">
        <v>99</v>
      </c>
      <c r="G935" s="496">
        <v>99</v>
      </c>
      <c r="H935" s="496">
        <v>99</v>
      </c>
      <c r="I935" s="496">
        <v>99</v>
      </c>
      <c r="J935" s="496">
        <v>999</v>
      </c>
      <c r="K935" s="496">
        <v>99</v>
      </c>
      <c r="L935" s="496">
        <v>15</v>
      </c>
      <c r="M935" s="496">
        <v>99</v>
      </c>
      <c r="N935" s="496">
        <v>99</v>
      </c>
      <c r="O935" s="496">
        <v>99</v>
      </c>
      <c r="P935" s="496">
        <v>99</v>
      </c>
      <c r="Q935" s="496"/>
      <c r="R935" s="496">
        <v>0</v>
      </c>
      <c r="S935" s="496"/>
      <c r="T935" s="496"/>
      <c r="U935" s="496"/>
      <c r="V935" s="496"/>
      <c r="W935" s="496"/>
      <c r="X935" s="496"/>
      <c r="Y935" s="496"/>
      <c r="Z935" s="496"/>
      <c r="AA935" s="496"/>
      <c r="AB935" s="496"/>
      <c r="AC935" s="496"/>
      <c r="AD935" s="496"/>
      <c r="AE935" s="496"/>
      <c r="AF935" s="496"/>
      <c r="AG935" s="496"/>
      <c r="AH935" s="496"/>
      <c r="AI935" s="496"/>
      <c r="AJ935" s="496"/>
      <c r="AK935" s="496"/>
      <c r="AL935" s="496"/>
      <c r="AM935" s="496"/>
      <c r="AN935" s="496">
        <v>99</v>
      </c>
      <c r="AO935" s="496">
        <v>99</v>
      </c>
      <c r="AP935" s="496">
        <v>99</v>
      </c>
      <c r="AQ935" s="496">
        <v>99</v>
      </c>
      <c r="AR935" s="496"/>
      <c r="AS935" s="496"/>
      <c r="AT935" s="496"/>
      <c r="AU935" s="496"/>
    </row>
    <row r="936" spans="1:47">
      <c r="A936" s="496">
        <v>16</v>
      </c>
      <c r="B936" s="496">
        <v>355</v>
      </c>
      <c r="C936" s="496">
        <v>2023</v>
      </c>
      <c r="D936" s="496">
        <v>7</v>
      </c>
      <c r="E936" s="496">
        <v>99</v>
      </c>
      <c r="F936" s="496">
        <v>99</v>
      </c>
      <c r="G936" s="496">
        <v>99</v>
      </c>
      <c r="H936" s="496">
        <v>99</v>
      </c>
      <c r="I936" s="496">
        <v>99</v>
      </c>
      <c r="J936" s="496">
        <v>999</v>
      </c>
      <c r="K936" s="496">
        <v>99</v>
      </c>
      <c r="L936" s="496">
        <v>15</v>
      </c>
      <c r="M936" s="496">
        <v>99</v>
      </c>
      <c r="N936" s="496">
        <v>99</v>
      </c>
      <c r="O936" s="496">
        <v>99</v>
      </c>
      <c r="P936" s="496">
        <v>99</v>
      </c>
      <c r="Q936" s="496"/>
      <c r="R936" s="496">
        <v>0</v>
      </c>
      <c r="S936" s="496"/>
      <c r="T936" s="496"/>
      <c r="U936" s="496"/>
      <c r="V936" s="496"/>
      <c r="W936" s="496"/>
      <c r="X936" s="496"/>
      <c r="Y936" s="496"/>
      <c r="Z936" s="496"/>
      <c r="AA936" s="496"/>
      <c r="AB936" s="496"/>
      <c r="AC936" s="496"/>
      <c r="AD936" s="496"/>
      <c r="AE936" s="496"/>
      <c r="AF936" s="496"/>
      <c r="AG936" s="496"/>
      <c r="AH936" s="496"/>
      <c r="AI936" s="496"/>
      <c r="AJ936" s="496"/>
      <c r="AK936" s="496"/>
      <c r="AL936" s="496"/>
      <c r="AM936" s="496"/>
      <c r="AN936" s="496">
        <v>99</v>
      </c>
      <c r="AO936" s="496">
        <v>99</v>
      </c>
      <c r="AP936" s="496">
        <v>99</v>
      </c>
      <c r="AQ936" s="496">
        <v>99</v>
      </c>
      <c r="AR936" s="496"/>
      <c r="AS936" s="496"/>
      <c r="AT936" s="496"/>
      <c r="AU936" s="496"/>
    </row>
    <row r="937" spans="1:47">
      <c r="A937" s="496">
        <v>16</v>
      </c>
      <c r="B937" s="496">
        <v>356</v>
      </c>
      <c r="C937" s="496">
        <v>2023</v>
      </c>
      <c r="D937" s="496">
        <v>8</v>
      </c>
      <c r="E937" s="496">
        <v>99</v>
      </c>
      <c r="F937" s="496">
        <v>99</v>
      </c>
      <c r="G937" s="496">
        <v>99</v>
      </c>
      <c r="H937" s="496">
        <v>99</v>
      </c>
      <c r="I937" s="496">
        <v>99</v>
      </c>
      <c r="J937" s="496">
        <v>999</v>
      </c>
      <c r="K937" s="496">
        <v>99</v>
      </c>
      <c r="L937" s="496">
        <v>15</v>
      </c>
      <c r="M937" s="496">
        <v>99</v>
      </c>
      <c r="N937" s="496">
        <v>99</v>
      </c>
      <c r="O937" s="496">
        <v>99</v>
      </c>
      <c r="P937" s="496">
        <v>99</v>
      </c>
      <c r="Q937" s="496"/>
      <c r="R937" s="496">
        <v>0</v>
      </c>
      <c r="S937" s="496"/>
      <c r="T937" s="496"/>
      <c r="U937" s="496"/>
      <c r="V937" s="496"/>
      <c r="W937" s="496"/>
      <c r="X937" s="496"/>
      <c r="Y937" s="496"/>
      <c r="Z937" s="496"/>
      <c r="AA937" s="496"/>
      <c r="AB937" s="496"/>
      <c r="AC937" s="496"/>
      <c r="AD937" s="496"/>
      <c r="AE937" s="496"/>
      <c r="AF937" s="496"/>
      <c r="AG937" s="496"/>
      <c r="AH937" s="496"/>
      <c r="AI937" s="496"/>
      <c r="AJ937" s="496"/>
      <c r="AK937" s="496"/>
      <c r="AL937" s="496"/>
      <c r="AM937" s="496"/>
      <c r="AN937" s="496">
        <v>99</v>
      </c>
      <c r="AO937" s="496">
        <v>99</v>
      </c>
      <c r="AP937" s="496">
        <v>99</v>
      </c>
      <c r="AQ937" s="496">
        <v>99</v>
      </c>
      <c r="AR937" s="496"/>
      <c r="AS937" s="496"/>
      <c r="AT937" s="496"/>
      <c r="AU937" s="496"/>
    </row>
    <row r="938" spans="1:47">
      <c r="A938" s="496">
        <v>16</v>
      </c>
      <c r="B938" s="496">
        <v>357</v>
      </c>
      <c r="C938" s="496">
        <v>2023</v>
      </c>
      <c r="D938" s="496">
        <v>9</v>
      </c>
      <c r="E938" s="496">
        <v>99</v>
      </c>
      <c r="F938" s="496">
        <v>99</v>
      </c>
      <c r="G938" s="496">
        <v>99</v>
      </c>
      <c r="H938" s="496">
        <v>99</v>
      </c>
      <c r="I938" s="496">
        <v>99</v>
      </c>
      <c r="J938" s="496">
        <v>999</v>
      </c>
      <c r="K938" s="496">
        <v>99</v>
      </c>
      <c r="L938" s="496">
        <v>15</v>
      </c>
      <c r="M938" s="496">
        <v>99</v>
      </c>
      <c r="N938" s="496">
        <v>99</v>
      </c>
      <c r="O938" s="496">
        <v>99</v>
      </c>
      <c r="P938" s="496">
        <v>99</v>
      </c>
      <c r="Q938" s="496"/>
      <c r="R938" s="496">
        <v>0</v>
      </c>
      <c r="S938" s="496"/>
      <c r="T938" s="496"/>
      <c r="U938" s="496"/>
      <c r="V938" s="496"/>
      <c r="W938" s="496"/>
      <c r="X938" s="496"/>
      <c r="Y938" s="496"/>
      <c r="Z938" s="496"/>
      <c r="AA938" s="496"/>
      <c r="AB938" s="496"/>
      <c r="AC938" s="496"/>
      <c r="AD938" s="496"/>
      <c r="AE938" s="496"/>
      <c r="AF938" s="496"/>
      <c r="AG938" s="496"/>
      <c r="AH938" s="496"/>
      <c r="AI938" s="496"/>
      <c r="AJ938" s="496"/>
      <c r="AK938" s="496"/>
      <c r="AL938" s="496"/>
      <c r="AM938" s="496"/>
      <c r="AN938" s="496">
        <v>99</v>
      </c>
      <c r="AO938" s="496">
        <v>99</v>
      </c>
      <c r="AP938" s="496">
        <v>99</v>
      </c>
      <c r="AQ938" s="496">
        <v>99</v>
      </c>
      <c r="AR938" s="496"/>
      <c r="AS938" s="496"/>
      <c r="AT938" s="496"/>
      <c r="AU938" s="496"/>
    </row>
    <row r="939" spans="1:47">
      <c r="A939" s="496">
        <v>16</v>
      </c>
      <c r="B939" s="496">
        <v>358</v>
      </c>
      <c r="C939" s="496">
        <v>2023</v>
      </c>
      <c r="D939" s="496">
        <v>10</v>
      </c>
      <c r="E939" s="496">
        <v>99</v>
      </c>
      <c r="F939" s="496">
        <v>99</v>
      </c>
      <c r="G939" s="496">
        <v>99</v>
      </c>
      <c r="H939" s="496">
        <v>99</v>
      </c>
      <c r="I939" s="496">
        <v>99</v>
      </c>
      <c r="J939" s="496">
        <v>999</v>
      </c>
      <c r="K939" s="496">
        <v>99</v>
      </c>
      <c r="L939" s="496">
        <v>15</v>
      </c>
      <c r="M939" s="496">
        <v>99</v>
      </c>
      <c r="N939" s="496">
        <v>99</v>
      </c>
      <c r="O939" s="496">
        <v>99</v>
      </c>
      <c r="P939" s="496">
        <v>99</v>
      </c>
      <c r="Q939" s="496"/>
      <c r="R939" s="496">
        <v>0</v>
      </c>
      <c r="S939" s="496"/>
      <c r="T939" s="496"/>
      <c r="U939" s="496"/>
      <c r="V939" s="496"/>
      <c r="W939" s="496"/>
      <c r="X939" s="496"/>
      <c r="Y939" s="496"/>
      <c r="Z939" s="496"/>
      <c r="AA939" s="496"/>
      <c r="AB939" s="496"/>
      <c r="AC939" s="496"/>
      <c r="AD939" s="496"/>
      <c r="AE939" s="496"/>
      <c r="AF939" s="496"/>
      <c r="AG939" s="496"/>
      <c r="AH939" s="496"/>
      <c r="AI939" s="496"/>
      <c r="AJ939" s="496"/>
      <c r="AK939" s="496"/>
      <c r="AL939" s="496"/>
      <c r="AM939" s="496"/>
      <c r="AN939" s="496">
        <v>99</v>
      </c>
      <c r="AO939" s="496">
        <v>99</v>
      </c>
      <c r="AP939" s="496">
        <v>99</v>
      </c>
      <c r="AQ939" s="496">
        <v>99</v>
      </c>
      <c r="AR939" s="496"/>
      <c r="AS939" s="496"/>
      <c r="AT939" s="496"/>
      <c r="AU939" s="496"/>
    </row>
    <row r="940" spans="1:47">
      <c r="A940" s="496">
        <v>16</v>
      </c>
      <c r="B940" s="496">
        <v>359</v>
      </c>
      <c r="C940" s="496">
        <v>2023</v>
      </c>
      <c r="D940" s="496">
        <v>11</v>
      </c>
      <c r="E940" s="496">
        <v>99</v>
      </c>
      <c r="F940" s="496">
        <v>99</v>
      </c>
      <c r="G940" s="496">
        <v>99</v>
      </c>
      <c r="H940" s="496">
        <v>99</v>
      </c>
      <c r="I940" s="496">
        <v>99</v>
      </c>
      <c r="J940" s="496">
        <v>999</v>
      </c>
      <c r="K940" s="496">
        <v>99</v>
      </c>
      <c r="L940" s="496">
        <v>15</v>
      </c>
      <c r="M940" s="496">
        <v>99</v>
      </c>
      <c r="N940" s="496">
        <v>99</v>
      </c>
      <c r="O940" s="496">
        <v>99</v>
      </c>
      <c r="P940" s="496">
        <v>99</v>
      </c>
      <c r="Q940" s="496"/>
      <c r="R940" s="496">
        <v>0</v>
      </c>
      <c r="S940" s="496"/>
      <c r="T940" s="496"/>
      <c r="U940" s="496"/>
      <c r="V940" s="496"/>
      <c r="W940" s="496"/>
      <c r="X940" s="496"/>
      <c r="Y940" s="496"/>
      <c r="Z940" s="496"/>
      <c r="AA940" s="496"/>
      <c r="AB940" s="496"/>
      <c r="AC940" s="496"/>
      <c r="AD940" s="496"/>
      <c r="AE940" s="496"/>
      <c r="AF940" s="496"/>
      <c r="AG940" s="496"/>
      <c r="AH940" s="496"/>
      <c r="AI940" s="496"/>
      <c r="AJ940" s="496"/>
      <c r="AK940" s="496"/>
      <c r="AL940" s="496"/>
      <c r="AM940" s="496"/>
      <c r="AN940" s="496">
        <v>99</v>
      </c>
      <c r="AO940" s="496">
        <v>99</v>
      </c>
      <c r="AP940" s="496">
        <v>99</v>
      </c>
      <c r="AQ940" s="496">
        <v>99</v>
      </c>
      <c r="AR940" s="496"/>
      <c r="AS940" s="496"/>
      <c r="AT940" s="496"/>
      <c r="AU940" s="496"/>
    </row>
    <row r="941" spans="1:47">
      <c r="A941" s="496">
        <v>16</v>
      </c>
      <c r="B941" s="496">
        <v>360</v>
      </c>
      <c r="C941" s="496">
        <v>2023</v>
      </c>
      <c r="D941" s="496">
        <v>12</v>
      </c>
      <c r="E941" s="496">
        <v>99</v>
      </c>
      <c r="F941" s="496">
        <v>99</v>
      </c>
      <c r="G941" s="496">
        <v>99</v>
      </c>
      <c r="H941" s="496">
        <v>99</v>
      </c>
      <c r="I941" s="496">
        <v>99</v>
      </c>
      <c r="J941" s="496">
        <v>999</v>
      </c>
      <c r="K941" s="496">
        <v>99</v>
      </c>
      <c r="L941" s="496">
        <v>15</v>
      </c>
      <c r="M941" s="496">
        <v>99</v>
      </c>
      <c r="N941" s="496">
        <v>99</v>
      </c>
      <c r="O941" s="496">
        <v>99</v>
      </c>
      <c r="P941" s="496">
        <v>99</v>
      </c>
      <c r="Q941" s="496"/>
      <c r="R941" s="496">
        <v>0</v>
      </c>
      <c r="S941" s="496"/>
      <c r="T941" s="496"/>
      <c r="U941" s="496"/>
      <c r="V941" s="496"/>
      <c r="W941" s="496"/>
      <c r="X941" s="496"/>
      <c r="Y941" s="496"/>
      <c r="Z941" s="496"/>
      <c r="AA941" s="496"/>
      <c r="AB941" s="496"/>
      <c r="AC941" s="496"/>
      <c r="AD941" s="496"/>
      <c r="AE941" s="496"/>
      <c r="AF941" s="496"/>
      <c r="AG941" s="496"/>
      <c r="AH941" s="496"/>
      <c r="AI941" s="496"/>
      <c r="AJ941" s="496"/>
      <c r="AK941" s="496"/>
      <c r="AL941" s="496"/>
      <c r="AM941" s="496"/>
      <c r="AN941" s="496">
        <v>99</v>
      </c>
      <c r="AO941" s="496">
        <v>99</v>
      </c>
      <c r="AP941" s="496">
        <v>99</v>
      </c>
      <c r="AQ941" s="496">
        <v>99</v>
      </c>
      <c r="AR941" s="496"/>
      <c r="AS941" s="496"/>
      <c r="AT941" s="496"/>
      <c r="AU941" s="496"/>
    </row>
    <row r="942" spans="1:47">
      <c r="A942" s="496">
        <v>17</v>
      </c>
      <c r="B942" s="496">
        <v>1</v>
      </c>
      <c r="C942" s="496">
        <v>2024</v>
      </c>
      <c r="D942" s="496">
        <v>1</v>
      </c>
      <c r="E942" s="496">
        <v>99</v>
      </c>
      <c r="F942" s="496">
        <v>99</v>
      </c>
      <c r="G942" s="496">
        <v>99</v>
      </c>
      <c r="H942" s="496">
        <v>99</v>
      </c>
      <c r="I942" s="496">
        <v>99</v>
      </c>
      <c r="J942" s="496">
        <v>999</v>
      </c>
      <c r="K942" s="496">
        <v>99</v>
      </c>
      <c r="L942" s="496">
        <v>99</v>
      </c>
      <c r="M942" s="496">
        <v>1</v>
      </c>
      <c r="N942" s="496">
        <v>99</v>
      </c>
      <c r="O942" s="496">
        <v>99</v>
      </c>
      <c r="P942" s="496">
        <v>99</v>
      </c>
      <c r="Q942" s="496"/>
      <c r="R942" s="496">
        <v>0</v>
      </c>
      <c r="S942" s="496"/>
      <c r="T942" s="496"/>
      <c r="U942" s="496"/>
      <c r="V942" s="496"/>
      <c r="W942" s="496"/>
      <c r="X942" s="496"/>
      <c r="Y942" s="496"/>
      <c r="Z942" s="496"/>
      <c r="AA942" s="496"/>
      <c r="AB942" s="496"/>
      <c r="AC942" s="496"/>
      <c r="AD942" s="496"/>
      <c r="AE942" s="496"/>
      <c r="AF942" s="496"/>
      <c r="AG942" s="496"/>
      <c r="AH942" s="496"/>
      <c r="AI942" s="496"/>
      <c r="AJ942" s="496"/>
      <c r="AK942" s="496"/>
      <c r="AL942" s="496"/>
      <c r="AM942" s="496"/>
      <c r="AN942" s="496">
        <v>99</v>
      </c>
      <c r="AO942" s="496">
        <v>99</v>
      </c>
      <c r="AP942" s="496">
        <v>99</v>
      </c>
      <c r="AQ942" s="496">
        <v>99</v>
      </c>
      <c r="AR942" s="496"/>
      <c r="AS942" s="496"/>
      <c r="AT942" s="496"/>
      <c r="AU942" s="496"/>
    </row>
    <row r="943" spans="1:47">
      <c r="A943" s="496">
        <v>17</v>
      </c>
      <c r="B943" s="496">
        <v>2</v>
      </c>
      <c r="C943" s="496">
        <v>2024</v>
      </c>
      <c r="D943" s="496">
        <v>2</v>
      </c>
      <c r="E943" s="496">
        <v>99</v>
      </c>
      <c r="F943" s="496">
        <v>99</v>
      </c>
      <c r="G943" s="496">
        <v>99</v>
      </c>
      <c r="H943" s="496">
        <v>99</v>
      </c>
      <c r="I943" s="496">
        <v>99</v>
      </c>
      <c r="J943" s="496">
        <v>999</v>
      </c>
      <c r="K943" s="496">
        <v>99</v>
      </c>
      <c r="L943" s="496">
        <v>99</v>
      </c>
      <c r="M943" s="496">
        <v>1</v>
      </c>
      <c r="N943" s="496">
        <v>99</v>
      </c>
      <c r="O943" s="496">
        <v>99</v>
      </c>
      <c r="P943" s="496">
        <v>99</v>
      </c>
      <c r="Q943" s="496"/>
      <c r="R943" s="496">
        <v>0</v>
      </c>
      <c r="S943" s="496"/>
      <c r="T943" s="496"/>
      <c r="U943" s="496"/>
      <c r="V943" s="496"/>
      <c r="W943" s="496"/>
      <c r="X943" s="496"/>
      <c r="Y943" s="496"/>
      <c r="Z943" s="496"/>
      <c r="AA943" s="496"/>
      <c r="AB943" s="496"/>
      <c r="AC943" s="496"/>
      <c r="AD943" s="496"/>
      <c r="AE943" s="496"/>
      <c r="AF943" s="496"/>
      <c r="AG943" s="496"/>
      <c r="AH943" s="496"/>
      <c r="AI943" s="496"/>
      <c r="AJ943" s="496"/>
      <c r="AK943" s="496"/>
      <c r="AL943" s="496"/>
      <c r="AM943" s="496"/>
      <c r="AN943" s="496">
        <v>99</v>
      </c>
      <c r="AO943" s="496">
        <v>99</v>
      </c>
      <c r="AP943" s="496">
        <v>99</v>
      </c>
      <c r="AQ943" s="496">
        <v>99</v>
      </c>
      <c r="AR943" s="496"/>
      <c r="AS943" s="496"/>
      <c r="AT943" s="496"/>
      <c r="AU943" s="496"/>
    </row>
    <row r="944" spans="1:47">
      <c r="A944" s="496">
        <v>17</v>
      </c>
      <c r="B944" s="496">
        <v>3</v>
      </c>
      <c r="C944" s="496">
        <v>2024</v>
      </c>
      <c r="D944" s="496">
        <v>3</v>
      </c>
      <c r="E944" s="496">
        <v>99</v>
      </c>
      <c r="F944" s="496">
        <v>99</v>
      </c>
      <c r="G944" s="496">
        <v>99</v>
      </c>
      <c r="H944" s="496">
        <v>99</v>
      </c>
      <c r="I944" s="496">
        <v>99</v>
      </c>
      <c r="J944" s="496">
        <v>999</v>
      </c>
      <c r="K944" s="496">
        <v>99</v>
      </c>
      <c r="L944" s="496">
        <v>99</v>
      </c>
      <c r="M944" s="496">
        <v>1</v>
      </c>
      <c r="N944" s="496">
        <v>99</v>
      </c>
      <c r="O944" s="496">
        <v>99</v>
      </c>
      <c r="P944" s="496">
        <v>99</v>
      </c>
      <c r="Q944" s="496"/>
      <c r="R944" s="496">
        <v>0</v>
      </c>
      <c r="S944" s="496"/>
      <c r="T944" s="496"/>
      <c r="U944" s="496"/>
      <c r="V944" s="496"/>
      <c r="W944" s="496"/>
      <c r="X944" s="496"/>
      <c r="Y944" s="496"/>
      <c r="Z944" s="496"/>
      <c r="AA944" s="496"/>
      <c r="AB944" s="496"/>
      <c r="AC944" s="496"/>
      <c r="AD944" s="496"/>
      <c r="AE944" s="496"/>
      <c r="AF944" s="496"/>
      <c r="AG944" s="496"/>
      <c r="AH944" s="496"/>
      <c r="AI944" s="496"/>
      <c r="AJ944" s="496"/>
      <c r="AK944" s="496"/>
      <c r="AL944" s="496"/>
      <c r="AM944" s="496"/>
      <c r="AN944" s="496">
        <v>99</v>
      </c>
      <c r="AO944" s="496">
        <v>99</v>
      </c>
      <c r="AP944" s="496">
        <v>99</v>
      </c>
      <c r="AQ944" s="496">
        <v>99</v>
      </c>
      <c r="AR944" s="496"/>
      <c r="AS944" s="496"/>
      <c r="AT944" s="496"/>
      <c r="AU944" s="496"/>
    </row>
    <row r="945" spans="1:47">
      <c r="A945" s="496">
        <v>17</v>
      </c>
      <c r="B945" s="496">
        <v>4</v>
      </c>
      <c r="C945" s="496">
        <v>2024</v>
      </c>
      <c r="D945" s="496">
        <v>4</v>
      </c>
      <c r="E945" s="496">
        <v>99</v>
      </c>
      <c r="F945" s="496">
        <v>99</v>
      </c>
      <c r="G945" s="496">
        <v>99</v>
      </c>
      <c r="H945" s="496">
        <v>99</v>
      </c>
      <c r="I945" s="496">
        <v>99</v>
      </c>
      <c r="J945" s="496">
        <v>999</v>
      </c>
      <c r="K945" s="496">
        <v>99</v>
      </c>
      <c r="L945" s="496">
        <v>99</v>
      </c>
      <c r="M945" s="496">
        <v>1</v>
      </c>
      <c r="N945" s="496">
        <v>99</v>
      </c>
      <c r="O945" s="496">
        <v>99</v>
      </c>
      <c r="P945" s="496">
        <v>99</v>
      </c>
      <c r="Q945" s="496"/>
      <c r="R945" s="496">
        <v>0</v>
      </c>
      <c r="S945" s="496"/>
      <c r="T945" s="496"/>
      <c r="U945" s="496"/>
      <c r="V945" s="496"/>
      <c r="W945" s="496"/>
      <c r="X945" s="496"/>
      <c r="Y945" s="496"/>
      <c r="Z945" s="496"/>
      <c r="AA945" s="496"/>
      <c r="AB945" s="496"/>
      <c r="AC945" s="496"/>
      <c r="AD945" s="496"/>
      <c r="AE945" s="496"/>
      <c r="AF945" s="496"/>
      <c r="AG945" s="496"/>
      <c r="AH945" s="496"/>
      <c r="AI945" s="496"/>
      <c r="AJ945" s="496"/>
      <c r="AK945" s="496"/>
      <c r="AL945" s="496"/>
      <c r="AM945" s="496"/>
      <c r="AN945" s="496">
        <v>99</v>
      </c>
      <c r="AO945" s="496">
        <v>99</v>
      </c>
      <c r="AP945" s="496">
        <v>99</v>
      </c>
      <c r="AQ945" s="496">
        <v>99</v>
      </c>
      <c r="AR945" s="496"/>
      <c r="AS945" s="496"/>
      <c r="AT945" s="496"/>
      <c r="AU945" s="496"/>
    </row>
    <row r="946" spans="1:47">
      <c r="A946" s="496">
        <v>17</v>
      </c>
      <c r="B946" s="496">
        <v>5</v>
      </c>
      <c r="C946" s="496">
        <v>2024</v>
      </c>
      <c r="D946" s="496">
        <v>5</v>
      </c>
      <c r="E946" s="496">
        <v>99</v>
      </c>
      <c r="F946" s="496">
        <v>99</v>
      </c>
      <c r="G946" s="496">
        <v>99</v>
      </c>
      <c r="H946" s="496">
        <v>99</v>
      </c>
      <c r="I946" s="496">
        <v>99</v>
      </c>
      <c r="J946" s="496">
        <v>999</v>
      </c>
      <c r="K946" s="496">
        <v>99</v>
      </c>
      <c r="L946" s="496">
        <v>99</v>
      </c>
      <c r="M946" s="496">
        <v>1</v>
      </c>
      <c r="N946" s="496">
        <v>99</v>
      </c>
      <c r="O946" s="496">
        <v>99</v>
      </c>
      <c r="P946" s="496">
        <v>99</v>
      </c>
      <c r="Q946" s="496"/>
      <c r="R946" s="496">
        <v>0</v>
      </c>
      <c r="S946" s="496"/>
      <c r="T946" s="496"/>
      <c r="U946" s="496"/>
      <c r="V946" s="496"/>
      <c r="W946" s="496"/>
      <c r="X946" s="496"/>
      <c r="Y946" s="496"/>
      <c r="Z946" s="496"/>
      <c r="AA946" s="496"/>
      <c r="AB946" s="496"/>
      <c r="AC946" s="496"/>
      <c r="AD946" s="496"/>
      <c r="AE946" s="496"/>
      <c r="AF946" s="496"/>
      <c r="AG946" s="496"/>
      <c r="AH946" s="496"/>
      <c r="AI946" s="496"/>
      <c r="AJ946" s="496"/>
      <c r="AK946" s="496"/>
      <c r="AL946" s="496"/>
      <c r="AM946" s="496"/>
      <c r="AN946" s="496">
        <v>99</v>
      </c>
      <c r="AO946" s="496">
        <v>99</v>
      </c>
      <c r="AP946" s="496">
        <v>99</v>
      </c>
      <c r="AQ946" s="496">
        <v>99</v>
      </c>
      <c r="AR946" s="496"/>
      <c r="AS946" s="496"/>
      <c r="AT946" s="496"/>
      <c r="AU946" s="496"/>
    </row>
    <row r="947" spans="1:47">
      <c r="A947" s="496">
        <v>17</v>
      </c>
      <c r="B947" s="496">
        <v>6</v>
      </c>
      <c r="C947" s="496">
        <v>2024</v>
      </c>
      <c r="D947" s="496">
        <v>6</v>
      </c>
      <c r="E947" s="496">
        <v>99</v>
      </c>
      <c r="F947" s="496">
        <v>99</v>
      </c>
      <c r="G947" s="496">
        <v>99</v>
      </c>
      <c r="H947" s="496">
        <v>99</v>
      </c>
      <c r="I947" s="496">
        <v>99</v>
      </c>
      <c r="J947" s="496">
        <v>999</v>
      </c>
      <c r="K947" s="496">
        <v>99</v>
      </c>
      <c r="L947" s="496">
        <v>99</v>
      </c>
      <c r="M947" s="496">
        <v>1</v>
      </c>
      <c r="N947" s="496">
        <v>99</v>
      </c>
      <c r="O947" s="496">
        <v>99</v>
      </c>
      <c r="P947" s="496">
        <v>99</v>
      </c>
      <c r="Q947" s="496"/>
      <c r="R947" s="496">
        <v>0</v>
      </c>
      <c r="S947" s="496"/>
      <c r="T947" s="496"/>
      <c r="U947" s="496"/>
      <c r="V947" s="496"/>
      <c r="W947" s="496"/>
      <c r="X947" s="496"/>
      <c r="Y947" s="496"/>
      <c r="Z947" s="496"/>
      <c r="AA947" s="496"/>
      <c r="AB947" s="496"/>
      <c r="AC947" s="496"/>
      <c r="AD947" s="496"/>
      <c r="AE947" s="496"/>
      <c r="AF947" s="496"/>
      <c r="AG947" s="496"/>
      <c r="AH947" s="496"/>
      <c r="AI947" s="496"/>
      <c r="AJ947" s="496"/>
      <c r="AK947" s="496"/>
      <c r="AL947" s="496"/>
      <c r="AM947" s="496"/>
      <c r="AN947" s="496">
        <v>99</v>
      </c>
      <c r="AO947" s="496">
        <v>99</v>
      </c>
      <c r="AP947" s="496">
        <v>99</v>
      </c>
      <c r="AQ947" s="496">
        <v>99</v>
      </c>
      <c r="AR947" s="496"/>
      <c r="AS947" s="496"/>
      <c r="AT947" s="496"/>
      <c r="AU947" s="496"/>
    </row>
    <row r="948" spans="1:47">
      <c r="A948" s="496">
        <v>17</v>
      </c>
      <c r="B948" s="496">
        <v>7</v>
      </c>
      <c r="C948" s="496">
        <v>2024</v>
      </c>
      <c r="D948" s="496">
        <v>7</v>
      </c>
      <c r="E948" s="496">
        <v>99</v>
      </c>
      <c r="F948" s="496">
        <v>99</v>
      </c>
      <c r="G948" s="496">
        <v>99</v>
      </c>
      <c r="H948" s="496">
        <v>99</v>
      </c>
      <c r="I948" s="496">
        <v>99</v>
      </c>
      <c r="J948" s="496">
        <v>999</v>
      </c>
      <c r="K948" s="496">
        <v>99</v>
      </c>
      <c r="L948" s="496">
        <v>99</v>
      </c>
      <c r="M948" s="496">
        <v>1</v>
      </c>
      <c r="N948" s="496">
        <v>99</v>
      </c>
      <c r="O948" s="496">
        <v>99</v>
      </c>
      <c r="P948" s="496">
        <v>99</v>
      </c>
      <c r="Q948" s="496"/>
      <c r="R948" s="496">
        <v>0</v>
      </c>
      <c r="S948" s="496"/>
      <c r="T948" s="496"/>
      <c r="U948" s="496"/>
      <c r="V948" s="496"/>
      <c r="W948" s="496"/>
      <c r="X948" s="496"/>
      <c r="Y948" s="496"/>
      <c r="Z948" s="496"/>
      <c r="AA948" s="496"/>
      <c r="AB948" s="496"/>
      <c r="AC948" s="496"/>
      <c r="AD948" s="496"/>
      <c r="AE948" s="496"/>
      <c r="AF948" s="496"/>
      <c r="AG948" s="496"/>
      <c r="AH948" s="496"/>
      <c r="AI948" s="496"/>
      <c r="AJ948" s="496"/>
      <c r="AK948" s="496"/>
      <c r="AL948" s="496"/>
      <c r="AM948" s="496"/>
      <c r="AN948" s="496">
        <v>99</v>
      </c>
      <c r="AO948" s="496">
        <v>99</v>
      </c>
      <c r="AP948" s="496">
        <v>99</v>
      </c>
      <c r="AQ948" s="496">
        <v>99</v>
      </c>
      <c r="AR948" s="496"/>
      <c r="AS948" s="496"/>
      <c r="AT948" s="496"/>
      <c r="AU948" s="496"/>
    </row>
    <row r="949" spans="1:47">
      <c r="A949" s="496">
        <v>17</v>
      </c>
      <c r="B949" s="496">
        <v>8</v>
      </c>
      <c r="C949" s="496">
        <v>2024</v>
      </c>
      <c r="D949" s="496">
        <v>8</v>
      </c>
      <c r="E949" s="496">
        <v>99</v>
      </c>
      <c r="F949" s="496">
        <v>99</v>
      </c>
      <c r="G949" s="496">
        <v>99</v>
      </c>
      <c r="H949" s="496">
        <v>99</v>
      </c>
      <c r="I949" s="496">
        <v>99</v>
      </c>
      <c r="J949" s="496">
        <v>999</v>
      </c>
      <c r="K949" s="496">
        <v>99</v>
      </c>
      <c r="L949" s="496">
        <v>99</v>
      </c>
      <c r="M949" s="496">
        <v>1</v>
      </c>
      <c r="N949" s="496">
        <v>99</v>
      </c>
      <c r="O949" s="496">
        <v>99</v>
      </c>
      <c r="P949" s="496">
        <v>99</v>
      </c>
      <c r="Q949" s="496"/>
      <c r="R949" s="496">
        <v>0</v>
      </c>
      <c r="S949" s="496"/>
      <c r="T949" s="496"/>
      <c r="U949" s="496"/>
      <c r="V949" s="496"/>
      <c r="W949" s="496"/>
      <c r="X949" s="496"/>
      <c r="Y949" s="496"/>
      <c r="Z949" s="496"/>
      <c r="AA949" s="496"/>
      <c r="AB949" s="496"/>
      <c r="AC949" s="496"/>
      <c r="AD949" s="496"/>
      <c r="AE949" s="496"/>
      <c r="AF949" s="496"/>
      <c r="AG949" s="496"/>
      <c r="AH949" s="496"/>
      <c r="AI949" s="496"/>
      <c r="AJ949" s="496"/>
      <c r="AK949" s="496"/>
      <c r="AL949" s="496"/>
      <c r="AM949" s="496"/>
      <c r="AN949" s="496">
        <v>99</v>
      </c>
      <c r="AO949" s="496">
        <v>99</v>
      </c>
      <c r="AP949" s="496">
        <v>99</v>
      </c>
      <c r="AQ949" s="496">
        <v>99</v>
      </c>
      <c r="AR949" s="496"/>
      <c r="AS949" s="496"/>
      <c r="AT949" s="496"/>
      <c r="AU949" s="496"/>
    </row>
    <row r="950" spans="1:47">
      <c r="A950" s="496">
        <v>17</v>
      </c>
      <c r="B950" s="496">
        <v>9</v>
      </c>
      <c r="C950" s="496">
        <v>2024</v>
      </c>
      <c r="D950" s="496">
        <v>9</v>
      </c>
      <c r="E950" s="496">
        <v>99</v>
      </c>
      <c r="F950" s="496">
        <v>99</v>
      </c>
      <c r="G950" s="496">
        <v>99</v>
      </c>
      <c r="H950" s="496">
        <v>99</v>
      </c>
      <c r="I950" s="496">
        <v>99</v>
      </c>
      <c r="J950" s="496">
        <v>999</v>
      </c>
      <c r="K950" s="496">
        <v>99</v>
      </c>
      <c r="L950" s="496">
        <v>99</v>
      </c>
      <c r="M950" s="496">
        <v>1</v>
      </c>
      <c r="N950" s="496">
        <v>99</v>
      </c>
      <c r="O950" s="496">
        <v>99</v>
      </c>
      <c r="P950" s="496">
        <v>99</v>
      </c>
      <c r="Q950" s="496"/>
      <c r="R950" s="496">
        <v>0</v>
      </c>
      <c r="S950" s="496"/>
      <c r="T950" s="496"/>
      <c r="U950" s="496"/>
      <c r="V950" s="496"/>
      <c r="W950" s="496"/>
      <c r="X950" s="496"/>
      <c r="Y950" s="496"/>
      <c r="Z950" s="496"/>
      <c r="AA950" s="496"/>
      <c r="AB950" s="496"/>
      <c r="AC950" s="496"/>
      <c r="AD950" s="496"/>
      <c r="AE950" s="496"/>
      <c r="AF950" s="496"/>
      <c r="AG950" s="496"/>
      <c r="AH950" s="496"/>
      <c r="AI950" s="496"/>
      <c r="AJ950" s="496"/>
      <c r="AK950" s="496"/>
      <c r="AL950" s="496"/>
      <c r="AM950" s="496"/>
      <c r="AN950" s="496">
        <v>99</v>
      </c>
      <c r="AO950" s="496">
        <v>99</v>
      </c>
      <c r="AP950" s="496">
        <v>99</v>
      </c>
      <c r="AQ950" s="496">
        <v>99</v>
      </c>
      <c r="AR950" s="496"/>
      <c r="AS950" s="496"/>
      <c r="AT950" s="496"/>
      <c r="AU950" s="496"/>
    </row>
    <row r="951" spans="1:47">
      <c r="A951" s="496">
        <v>17</v>
      </c>
      <c r="B951" s="496">
        <v>10</v>
      </c>
      <c r="C951" s="496">
        <v>2024</v>
      </c>
      <c r="D951" s="496">
        <v>10</v>
      </c>
      <c r="E951" s="496">
        <v>99</v>
      </c>
      <c r="F951" s="496">
        <v>99</v>
      </c>
      <c r="G951" s="496">
        <v>99</v>
      </c>
      <c r="H951" s="496">
        <v>99</v>
      </c>
      <c r="I951" s="496">
        <v>99</v>
      </c>
      <c r="J951" s="496">
        <v>999</v>
      </c>
      <c r="K951" s="496">
        <v>99</v>
      </c>
      <c r="L951" s="496">
        <v>99</v>
      </c>
      <c r="M951" s="496">
        <v>1</v>
      </c>
      <c r="N951" s="496">
        <v>99</v>
      </c>
      <c r="O951" s="496">
        <v>99</v>
      </c>
      <c r="P951" s="496">
        <v>99</v>
      </c>
      <c r="Q951" s="496"/>
      <c r="R951" s="496">
        <v>0</v>
      </c>
      <c r="S951" s="496"/>
      <c r="T951" s="496"/>
      <c r="U951" s="496"/>
      <c r="V951" s="496"/>
      <c r="W951" s="496"/>
      <c r="X951" s="496"/>
      <c r="Y951" s="496"/>
      <c r="Z951" s="496"/>
      <c r="AA951" s="496"/>
      <c r="AB951" s="496"/>
      <c r="AC951" s="496"/>
      <c r="AD951" s="496"/>
      <c r="AE951" s="496"/>
      <c r="AF951" s="496"/>
      <c r="AG951" s="496"/>
      <c r="AH951" s="496"/>
      <c r="AI951" s="496"/>
      <c r="AJ951" s="496"/>
      <c r="AK951" s="496"/>
      <c r="AL951" s="496"/>
      <c r="AM951" s="496"/>
      <c r="AN951" s="496">
        <v>99</v>
      </c>
      <c r="AO951" s="496">
        <v>99</v>
      </c>
      <c r="AP951" s="496">
        <v>99</v>
      </c>
      <c r="AQ951" s="496">
        <v>99</v>
      </c>
      <c r="AR951" s="496"/>
      <c r="AS951" s="496"/>
      <c r="AT951" s="496"/>
      <c r="AU951" s="496"/>
    </row>
    <row r="952" spans="1:47">
      <c r="A952" s="496">
        <v>17</v>
      </c>
      <c r="B952" s="496">
        <v>11</v>
      </c>
      <c r="C952" s="496">
        <v>2024</v>
      </c>
      <c r="D952" s="496">
        <v>11</v>
      </c>
      <c r="E952" s="496">
        <v>99</v>
      </c>
      <c r="F952" s="496">
        <v>99</v>
      </c>
      <c r="G952" s="496">
        <v>99</v>
      </c>
      <c r="H952" s="496">
        <v>99</v>
      </c>
      <c r="I952" s="496">
        <v>99</v>
      </c>
      <c r="J952" s="496">
        <v>999</v>
      </c>
      <c r="K952" s="496">
        <v>99</v>
      </c>
      <c r="L952" s="496">
        <v>99</v>
      </c>
      <c r="M952" s="496">
        <v>1</v>
      </c>
      <c r="N952" s="496">
        <v>99</v>
      </c>
      <c r="O952" s="496">
        <v>99</v>
      </c>
      <c r="P952" s="496">
        <v>99</v>
      </c>
      <c r="Q952" s="496"/>
      <c r="R952" s="496">
        <v>0</v>
      </c>
      <c r="S952" s="496"/>
      <c r="T952" s="496"/>
      <c r="U952" s="496"/>
      <c r="V952" s="496"/>
      <c r="W952" s="496"/>
      <c r="X952" s="496"/>
      <c r="Y952" s="496"/>
      <c r="Z952" s="496"/>
      <c r="AA952" s="496"/>
      <c r="AB952" s="496"/>
      <c r="AC952" s="496"/>
      <c r="AD952" s="496"/>
      <c r="AE952" s="496"/>
      <c r="AF952" s="496"/>
      <c r="AG952" s="496"/>
      <c r="AH952" s="496"/>
      <c r="AI952" s="496"/>
      <c r="AJ952" s="496"/>
      <c r="AK952" s="496"/>
      <c r="AL952" s="496"/>
      <c r="AM952" s="496"/>
      <c r="AN952" s="496">
        <v>99</v>
      </c>
      <c r="AO952" s="496">
        <v>99</v>
      </c>
      <c r="AP952" s="496">
        <v>99</v>
      </c>
      <c r="AQ952" s="496">
        <v>99</v>
      </c>
      <c r="AR952" s="496"/>
      <c r="AS952" s="496"/>
      <c r="AT952" s="496"/>
      <c r="AU952" s="496"/>
    </row>
    <row r="953" spans="1:47">
      <c r="A953" s="496">
        <v>17</v>
      </c>
      <c r="B953" s="496">
        <v>12</v>
      </c>
      <c r="C953" s="496">
        <v>2024</v>
      </c>
      <c r="D953" s="496">
        <v>12</v>
      </c>
      <c r="E953" s="496">
        <v>99</v>
      </c>
      <c r="F953" s="496">
        <v>99</v>
      </c>
      <c r="G953" s="496">
        <v>99</v>
      </c>
      <c r="H953" s="496">
        <v>99</v>
      </c>
      <c r="I953" s="496">
        <v>99</v>
      </c>
      <c r="J953" s="496">
        <v>999</v>
      </c>
      <c r="K953" s="496">
        <v>99</v>
      </c>
      <c r="L953" s="496">
        <v>99</v>
      </c>
      <c r="M953" s="496">
        <v>1</v>
      </c>
      <c r="N953" s="496">
        <v>99</v>
      </c>
      <c r="O953" s="496">
        <v>99</v>
      </c>
      <c r="P953" s="496">
        <v>99</v>
      </c>
      <c r="Q953" s="496"/>
      <c r="R953" s="496">
        <v>0</v>
      </c>
      <c r="S953" s="496"/>
      <c r="T953" s="496"/>
      <c r="U953" s="496"/>
      <c r="V953" s="496"/>
      <c r="W953" s="496"/>
      <c r="X953" s="496"/>
      <c r="Y953" s="496"/>
      <c r="Z953" s="496"/>
      <c r="AA953" s="496"/>
      <c r="AB953" s="496"/>
      <c r="AC953" s="496"/>
      <c r="AD953" s="496"/>
      <c r="AE953" s="496"/>
      <c r="AF953" s="496"/>
      <c r="AG953" s="496"/>
      <c r="AH953" s="496"/>
      <c r="AI953" s="496"/>
      <c r="AJ953" s="496"/>
      <c r="AK953" s="496"/>
      <c r="AL953" s="496"/>
      <c r="AM953" s="496"/>
      <c r="AN953" s="496">
        <v>99</v>
      </c>
      <c r="AO953" s="496">
        <v>99</v>
      </c>
      <c r="AP953" s="496">
        <v>99</v>
      </c>
      <c r="AQ953" s="496">
        <v>99</v>
      </c>
      <c r="AR953" s="496"/>
      <c r="AS953" s="496"/>
      <c r="AT953" s="496"/>
      <c r="AU953" s="496"/>
    </row>
    <row r="954" spans="1:47">
      <c r="A954" s="496">
        <v>17</v>
      </c>
      <c r="B954" s="496">
        <v>13</v>
      </c>
      <c r="C954" s="496">
        <v>2024</v>
      </c>
      <c r="D954" s="496">
        <v>1</v>
      </c>
      <c r="E954" s="496">
        <v>99</v>
      </c>
      <c r="F954" s="496">
        <v>99</v>
      </c>
      <c r="G954" s="496">
        <v>99</v>
      </c>
      <c r="H954" s="496">
        <v>99</v>
      </c>
      <c r="I954" s="496">
        <v>99</v>
      </c>
      <c r="J954" s="496">
        <v>999</v>
      </c>
      <c r="K954" s="496">
        <v>99</v>
      </c>
      <c r="L954" s="496">
        <v>99</v>
      </c>
      <c r="M954" s="496">
        <v>2</v>
      </c>
      <c r="N954" s="496">
        <v>99</v>
      </c>
      <c r="O954" s="496">
        <v>99</v>
      </c>
      <c r="P954" s="496">
        <v>99</v>
      </c>
      <c r="Q954" s="496"/>
      <c r="R954" s="496">
        <v>0</v>
      </c>
      <c r="S954" s="496"/>
      <c r="T954" s="496"/>
      <c r="U954" s="496"/>
      <c r="V954" s="496"/>
      <c r="W954" s="496"/>
      <c r="X954" s="496"/>
      <c r="Y954" s="496"/>
      <c r="Z954" s="496"/>
      <c r="AA954" s="496"/>
      <c r="AB954" s="496"/>
      <c r="AC954" s="496"/>
      <c r="AD954" s="496"/>
      <c r="AE954" s="496"/>
      <c r="AF954" s="496"/>
      <c r="AG954" s="496"/>
      <c r="AH954" s="496"/>
      <c r="AI954" s="496"/>
      <c r="AJ954" s="496"/>
      <c r="AK954" s="496"/>
      <c r="AL954" s="496"/>
      <c r="AM954" s="496"/>
      <c r="AN954" s="496">
        <v>99</v>
      </c>
      <c r="AO954" s="496">
        <v>99</v>
      </c>
      <c r="AP954" s="496">
        <v>99</v>
      </c>
      <c r="AQ954" s="496">
        <v>99</v>
      </c>
      <c r="AR954" s="496"/>
      <c r="AS954" s="496"/>
      <c r="AT954" s="496"/>
      <c r="AU954" s="496"/>
    </row>
    <row r="955" spans="1:47">
      <c r="A955" s="496">
        <v>17</v>
      </c>
      <c r="B955" s="496">
        <v>14</v>
      </c>
      <c r="C955" s="496">
        <v>2024</v>
      </c>
      <c r="D955" s="496">
        <v>2</v>
      </c>
      <c r="E955" s="496">
        <v>99</v>
      </c>
      <c r="F955" s="496">
        <v>99</v>
      </c>
      <c r="G955" s="496">
        <v>99</v>
      </c>
      <c r="H955" s="496">
        <v>99</v>
      </c>
      <c r="I955" s="496">
        <v>99</v>
      </c>
      <c r="J955" s="496">
        <v>999</v>
      </c>
      <c r="K955" s="496">
        <v>99</v>
      </c>
      <c r="L955" s="496">
        <v>99</v>
      </c>
      <c r="M955" s="496">
        <v>2</v>
      </c>
      <c r="N955" s="496">
        <v>99</v>
      </c>
      <c r="O955" s="496">
        <v>99</v>
      </c>
      <c r="P955" s="496">
        <v>99</v>
      </c>
      <c r="Q955" s="496"/>
      <c r="R955" s="496">
        <v>0</v>
      </c>
      <c r="S955" s="496"/>
      <c r="T955" s="496"/>
      <c r="U955" s="496"/>
      <c r="V955" s="496"/>
      <c r="W955" s="496"/>
      <c r="X955" s="496"/>
      <c r="Y955" s="496"/>
      <c r="Z955" s="496"/>
      <c r="AA955" s="496"/>
      <c r="AB955" s="496"/>
      <c r="AC955" s="496"/>
      <c r="AD955" s="496"/>
      <c r="AE955" s="496"/>
      <c r="AF955" s="496"/>
      <c r="AG955" s="496"/>
      <c r="AH955" s="496"/>
      <c r="AI955" s="496"/>
      <c r="AJ955" s="496"/>
      <c r="AK955" s="496"/>
      <c r="AL955" s="496"/>
      <c r="AM955" s="496"/>
      <c r="AN955" s="496">
        <v>99</v>
      </c>
      <c r="AO955" s="496">
        <v>99</v>
      </c>
      <c r="AP955" s="496">
        <v>99</v>
      </c>
      <c r="AQ955" s="496">
        <v>99</v>
      </c>
      <c r="AR955" s="496"/>
      <c r="AS955" s="496"/>
      <c r="AT955" s="496"/>
      <c r="AU955" s="496"/>
    </row>
    <row r="956" spans="1:47">
      <c r="A956" s="496">
        <v>17</v>
      </c>
      <c r="B956" s="496">
        <v>15</v>
      </c>
      <c r="C956" s="496">
        <v>2024</v>
      </c>
      <c r="D956" s="496">
        <v>3</v>
      </c>
      <c r="E956" s="496">
        <v>99</v>
      </c>
      <c r="F956" s="496">
        <v>99</v>
      </c>
      <c r="G956" s="496">
        <v>99</v>
      </c>
      <c r="H956" s="496">
        <v>99</v>
      </c>
      <c r="I956" s="496">
        <v>99</v>
      </c>
      <c r="J956" s="496">
        <v>999</v>
      </c>
      <c r="K956" s="496">
        <v>99</v>
      </c>
      <c r="L956" s="496">
        <v>99</v>
      </c>
      <c r="M956" s="496">
        <v>2</v>
      </c>
      <c r="N956" s="496">
        <v>99</v>
      </c>
      <c r="O956" s="496">
        <v>99</v>
      </c>
      <c r="P956" s="496">
        <v>99</v>
      </c>
      <c r="Q956" s="496">
        <v>1</v>
      </c>
      <c r="R956" s="496">
        <v>2</v>
      </c>
      <c r="S956" s="496">
        <v>2.5</v>
      </c>
      <c r="T956" s="496">
        <v>2</v>
      </c>
      <c r="U956" s="496">
        <v>84</v>
      </c>
      <c r="V956" s="496">
        <v>0</v>
      </c>
      <c r="W956" s="496">
        <v>0</v>
      </c>
      <c r="X956" s="496">
        <v>0</v>
      </c>
      <c r="Y956" s="496">
        <v>1.7000000000000963</v>
      </c>
      <c r="Z956" s="496">
        <v>0.5</v>
      </c>
      <c r="AA956" s="496">
        <v>0</v>
      </c>
      <c r="AB956" s="496">
        <v>-99.999999999997016</v>
      </c>
      <c r="AC956" s="496"/>
      <c r="AD956" s="496"/>
      <c r="AE956" s="496">
        <v>2.8985507246376807</v>
      </c>
      <c r="AF956" s="496">
        <v>1.1085230909318851</v>
      </c>
      <c r="AG956" s="496">
        <v>525.5</v>
      </c>
      <c r="AH956" s="496">
        <v>0</v>
      </c>
      <c r="AI956" s="496">
        <v>0</v>
      </c>
      <c r="AJ956" s="496">
        <v>152.5</v>
      </c>
      <c r="AK956" s="496">
        <v>99.999999999994358</v>
      </c>
      <c r="AL956" s="496"/>
      <c r="AM956" s="496">
        <v>-100</v>
      </c>
      <c r="AN956" s="496">
        <v>99</v>
      </c>
      <c r="AO956" s="496">
        <v>99</v>
      </c>
      <c r="AP956" s="496">
        <v>99</v>
      </c>
      <c r="AQ956" s="496">
        <v>99</v>
      </c>
      <c r="AR956" s="496">
        <v>162</v>
      </c>
      <c r="AS956" s="496">
        <v>19.758245768932913</v>
      </c>
      <c r="AT956" s="496"/>
      <c r="AU956" s="496"/>
    </row>
    <row r="957" spans="1:47">
      <c r="A957" s="496">
        <v>17</v>
      </c>
      <c r="B957" s="496">
        <v>16</v>
      </c>
      <c r="C957" s="496">
        <v>2024</v>
      </c>
      <c r="D957" s="496">
        <v>4</v>
      </c>
      <c r="E957" s="496">
        <v>99</v>
      </c>
      <c r="F957" s="496">
        <v>99</v>
      </c>
      <c r="G957" s="496">
        <v>99</v>
      </c>
      <c r="H957" s="496">
        <v>99</v>
      </c>
      <c r="I957" s="496">
        <v>99</v>
      </c>
      <c r="J957" s="496">
        <v>999</v>
      </c>
      <c r="K957" s="496">
        <v>99</v>
      </c>
      <c r="L957" s="496">
        <v>99</v>
      </c>
      <c r="M957" s="496">
        <v>2</v>
      </c>
      <c r="N957" s="496">
        <v>99</v>
      </c>
      <c r="O957" s="496">
        <v>99</v>
      </c>
      <c r="P957" s="496">
        <v>99</v>
      </c>
      <c r="Q957" s="496"/>
      <c r="R957" s="496">
        <v>0</v>
      </c>
      <c r="S957" s="496"/>
      <c r="T957" s="496"/>
      <c r="U957" s="496"/>
      <c r="V957" s="496"/>
      <c r="W957" s="496"/>
      <c r="X957" s="496"/>
      <c r="Y957" s="496"/>
      <c r="Z957" s="496"/>
      <c r="AA957" s="496"/>
      <c r="AB957" s="496"/>
      <c r="AC957" s="496"/>
      <c r="AD957" s="496"/>
      <c r="AE957" s="496"/>
      <c r="AF957" s="496"/>
      <c r="AG957" s="496"/>
      <c r="AH957" s="496"/>
      <c r="AI957" s="496"/>
      <c r="AJ957" s="496"/>
      <c r="AK957" s="496"/>
      <c r="AL957" s="496"/>
      <c r="AM957" s="496"/>
      <c r="AN957" s="496">
        <v>99</v>
      </c>
      <c r="AO957" s="496">
        <v>99</v>
      </c>
      <c r="AP957" s="496">
        <v>99</v>
      </c>
      <c r="AQ957" s="496">
        <v>99</v>
      </c>
      <c r="AR957" s="496"/>
      <c r="AS957" s="496"/>
      <c r="AT957" s="496"/>
      <c r="AU957" s="496"/>
    </row>
    <row r="958" spans="1:47">
      <c r="A958" s="496">
        <v>17</v>
      </c>
      <c r="B958" s="496">
        <v>17</v>
      </c>
      <c r="C958" s="496">
        <v>2024</v>
      </c>
      <c r="D958" s="496">
        <v>5</v>
      </c>
      <c r="E958" s="496">
        <v>99</v>
      </c>
      <c r="F958" s="496">
        <v>99</v>
      </c>
      <c r="G958" s="496">
        <v>99</v>
      </c>
      <c r="H958" s="496">
        <v>99</v>
      </c>
      <c r="I958" s="496">
        <v>99</v>
      </c>
      <c r="J958" s="496">
        <v>999</v>
      </c>
      <c r="K958" s="496">
        <v>99</v>
      </c>
      <c r="L958" s="496">
        <v>99</v>
      </c>
      <c r="M958" s="496">
        <v>2</v>
      </c>
      <c r="N958" s="496">
        <v>99</v>
      </c>
      <c r="O958" s="496">
        <v>99</v>
      </c>
      <c r="P958" s="496">
        <v>99</v>
      </c>
      <c r="Q958" s="496"/>
      <c r="R958" s="496">
        <v>0</v>
      </c>
      <c r="S958" s="496"/>
      <c r="T958" s="496"/>
      <c r="U958" s="496"/>
      <c r="V958" s="496"/>
      <c r="W958" s="496"/>
      <c r="X958" s="496"/>
      <c r="Y958" s="496"/>
      <c r="Z958" s="496"/>
      <c r="AA958" s="496"/>
      <c r="AB958" s="496"/>
      <c r="AC958" s="496"/>
      <c r="AD958" s="496"/>
      <c r="AE958" s="496"/>
      <c r="AF958" s="496"/>
      <c r="AG958" s="496"/>
      <c r="AH958" s="496"/>
      <c r="AI958" s="496"/>
      <c r="AJ958" s="496"/>
      <c r="AK958" s="496"/>
      <c r="AL958" s="496"/>
      <c r="AM958" s="496"/>
      <c r="AN958" s="496">
        <v>99</v>
      </c>
      <c r="AO958" s="496">
        <v>99</v>
      </c>
      <c r="AP958" s="496">
        <v>99</v>
      </c>
      <c r="AQ958" s="496">
        <v>99</v>
      </c>
      <c r="AR958" s="496"/>
      <c r="AS958" s="496"/>
      <c r="AT958" s="496"/>
      <c r="AU958" s="496"/>
    </row>
    <row r="959" spans="1:47">
      <c r="A959" s="496">
        <v>17</v>
      </c>
      <c r="B959" s="496">
        <v>18</v>
      </c>
      <c r="C959" s="496">
        <v>2024</v>
      </c>
      <c r="D959" s="496">
        <v>6</v>
      </c>
      <c r="E959" s="496">
        <v>99</v>
      </c>
      <c r="F959" s="496">
        <v>99</v>
      </c>
      <c r="G959" s="496">
        <v>99</v>
      </c>
      <c r="H959" s="496">
        <v>99</v>
      </c>
      <c r="I959" s="496">
        <v>99</v>
      </c>
      <c r="J959" s="496">
        <v>999</v>
      </c>
      <c r="K959" s="496">
        <v>99</v>
      </c>
      <c r="L959" s="496">
        <v>99</v>
      </c>
      <c r="M959" s="496">
        <v>2</v>
      </c>
      <c r="N959" s="496">
        <v>99</v>
      </c>
      <c r="O959" s="496">
        <v>99</v>
      </c>
      <c r="P959" s="496">
        <v>99</v>
      </c>
      <c r="Q959" s="496"/>
      <c r="R959" s="496">
        <v>0</v>
      </c>
      <c r="S959" s="496"/>
      <c r="T959" s="496"/>
      <c r="U959" s="496"/>
      <c r="V959" s="496"/>
      <c r="W959" s="496"/>
      <c r="X959" s="496"/>
      <c r="Y959" s="496"/>
      <c r="Z959" s="496"/>
      <c r="AA959" s="496"/>
      <c r="AB959" s="496"/>
      <c r="AC959" s="496"/>
      <c r="AD959" s="496"/>
      <c r="AE959" s="496"/>
      <c r="AF959" s="496"/>
      <c r="AG959" s="496"/>
      <c r="AH959" s="496"/>
      <c r="AI959" s="496"/>
      <c r="AJ959" s="496"/>
      <c r="AK959" s="496"/>
      <c r="AL959" s="496"/>
      <c r="AM959" s="496"/>
      <c r="AN959" s="496">
        <v>99</v>
      </c>
      <c r="AO959" s="496">
        <v>99</v>
      </c>
      <c r="AP959" s="496">
        <v>99</v>
      </c>
      <c r="AQ959" s="496">
        <v>99</v>
      </c>
      <c r="AR959" s="496"/>
      <c r="AS959" s="496"/>
      <c r="AT959" s="496"/>
      <c r="AU959" s="496"/>
    </row>
    <row r="960" spans="1:47">
      <c r="A960" s="496">
        <v>17</v>
      </c>
      <c r="B960" s="496">
        <v>19</v>
      </c>
      <c r="C960" s="496">
        <v>2024</v>
      </c>
      <c r="D960" s="496">
        <v>7</v>
      </c>
      <c r="E960" s="496">
        <v>99</v>
      </c>
      <c r="F960" s="496">
        <v>99</v>
      </c>
      <c r="G960" s="496">
        <v>99</v>
      </c>
      <c r="H960" s="496">
        <v>99</v>
      </c>
      <c r="I960" s="496">
        <v>99</v>
      </c>
      <c r="J960" s="496">
        <v>999</v>
      </c>
      <c r="K960" s="496">
        <v>99</v>
      </c>
      <c r="L960" s="496">
        <v>99</v>
      </c>
      <c r="M960" s="496">
        <v>2</v>
      </c>
      <c r="N960" s="496">
        <v>99</v>
      </c>
      <c r="O960" s="496">
        <v>99</v>
      </c>
      <c r="P960" s="496">
        <v>99</v>
      </c>
      <c r="Q960" s="496"/>
      <c r="R960" s="496">
        <v>0</v>
      </c>
      <c r="S960" s="496"/>
      <c r="T960" s="496"/>
      <c r="U960" s="496"/>
      <c r="V960" s="496"/>
      <c r="W960" s="496"/>
      <c r="X960" s="496"/>
      <c r="Y960" s="496"/>
      <c r="Z960" s="496"/>
      <c r="AA960" s="496"/>
      <c r="AB960" s="496"/>
      <c r="AC960" s="496"/>
      <c r="AD960" s="496"/>
      <c r="AE960" s="496"/>
      <c r="AF960" s="496"/>
      <c r="AG960" s="496"/>
      <c r="AH960" s="496"/>
      <c r="AI960" s="496"/>
      <c r="AJ960" s="496"/>
      <c r="AK960" s="496"/>
      <c r="AL960" s="496"/>
      <c r="AM960" s="496"/>
      <c r="AN960" s="496">
        <v>99</v>
      </c>
      <c r="AO960" s="496">
        <v>99</v>
      </c>
      <c r="AP960" s="496">
        <v>99</v>
      </c>
      <c r="AQ960" s="496">
        <v>99</v>
      </c>
      <c r="AR960" s="496"/>
      <c r="AS960" s="496"/>
      <c r="AT960" s="496"/>
      <c r="AU960" s="496"/>
    </row>
    <row r="961" spans="1:47">
      <c r="A961" s="496">
        <v>17</v>
      </c>
      <c r="B961" s="496">
        <v>20</v>
      </c>
      <c r="C961" s="496">
        <v>2024</v>
      </c>
      <c r="D961" s="496">
        <v>8</v>
      </c>
      <c r="E961" s="496">
        <v>99</v>
      </c>
      <c r="F961" s="496">
        <v>99</v>
      </c>
      <c r="G961" s="496">
        <v>99</v>
      </c>
      <c r="H961" s="496">
        <v>99</v>
      </c>
      <c r="I961" s="496">
        <v>99</v>
      </c>
      <c r="J961" s="496">
        <v>999</v>
      </c>
      <c r="K961" s="496">
        <v>99</v>
      </c>
      <c r="L961" s="496">
        <v>99</v>
      </c>
      <c r="M961" s="496">
        <v>2</v>
      </c>
      <c r="N961" s="496">
        <v>99</v>
      </c>
      <c r="O961" s="496">
        <v>99</v>
      </c>
      <c r="P961" s="496">
        <v>99</v>
      </c>
      <c r="Q961" s="496">
        <v>1</v>
      </c>
      <c r="R961" s="496">
        <v>1</v>
      </c>
      <c r="S961" s="496">
        <v>4</v>
      </c>
      <c r="T961" s="496">
        <v>2</v>
      </c>
      <c r="U961" s="496">
        <v>195.6</v>
      </c>
      <c r="V961" s="496">
        <v>0</v>
      </c>
      <c r="W961" s="496">
        <v>0</v>
      </c>
      <c r="X961" s="496">
        <v>0</v>
      </c>
      <c r="Y961" s="496">
        <v>0</v>
      </c>
      <c r="Z961" s="496">
        <v>0</v>
      </c>
      <c r="AA961" s="496">
        <v>0</v>
      </c>
      <c r="AB961" s="496"/>
      <c r="AC961" s="496"/>
      <c r="AD961" s="496"/>
      <c r="AE961" s="496">
        <v>0.6097560975609756</v>
      </c>
      <c r="AF961" s="496">
        <v>0.47114706002789314</v>
      </c>
      <c r="AG961" s="496">
        <v>584</v>
      </c>
      <c r="AH961" s="496">
        <v>0</v>
      </c>
      <c r="AI961" s="496">
        <v>0</v>
      </c>
      <c r="AJ961" s="496">
        <v>0</v>
      </c>
      <c r="AK961" s="496"/>
      <c r="AL961" s="496"/>
      <c r="AM961" s="496"/>
      <c r="AN961" s="496">
        <v>99</v>
      </c>
      <c r="AO961" s="496">
        <v>99</v>
      </c>
      <c r="AP961" s="496">
        <v>99</v>
      </c>
      <c r="AQ961" s="496">
        <v>99</v>
      </c>
      <c r="AR961" s="496">
        <v>192</v>
      </c>
      <c r="AS961" s="496">
        <v>27.691876446759263</v>
      </c>
      <c r="AT961" s="496"/>
      <c r="AU961" s="496"/>
    </row>
    <row r="962" spans="1:47">
      <c r="A962" s="496">
        <v>17</v>
      </c>
      <c r="B962" s="496">
        <v>21</v>
      </c>
      <c r="C962" s="496">
        <v>2024</v>
      </c>
      <c r="D962" s="496">
        <v>9</v>
      </c>
      <c r="E962" s="496">
        <v>99</v>
      </c>
      <c r="F962" s="496">
        <v>99</v>
      </c>
      <c r="G962" s="496">
        <v>99</v>
      </c>
      <c r="H962" s="496">
        <v>99</v>
      </c>
      <c r="I962" s="496">
        <v>99</v>
      </c>
      <c r="J962" s="496">
        <v>999</v>
      </c>
      <c r="K962" s="496">
        <v>99</v>
      </c>
      <c r="L962" s="496">
        <v>99</v>
      </c>
      <c r="M962" s="496">
        <v>2</v>
      </c>
      <c r="N962" s="496">
        <v>99</v>
      </c>
      <c r="O962" s="496">
        <v>99</v>
      </c>
      <c r="P962" s="496">
        <v>99</v>
      </c>
      <c r="Q962" s="496"/>
      <c r="R962" s="496">
        <v>0</v>
      </c>
      <c r="S962" s="496"/>
      <c r="T962" s="496"/>
      <c r="U962" s="496"/>
      <c r="V962" s="496"/>
      <c r="W962" s="496"/>
      <c r="X962" s="496"/>
      <c r="Y962" s="496"/>
      <c r="Z962" s="496"/>
      <c r="AA962" s="496"/>
      <c r="AB962" s="496"/>
      <c r="AC962" s="496"/>
      <c r="AD962" s="496"/>
      <c r="AE962" s="496"/>
      <c r="AF962" s="496"/>
      <c r="AG962" s="496"/>
      <c r="AH962" s="496"/>
      <c r="AI962" s="496"/>
      <c r="AJ962" s="496"/>
      <c r="AK962" s="496"/>
      <c r="AL962" s="496"/>
      <c r="AM962" s="496"/>
      <c r="AN962" s="496">
        <v>99</v>
      </c>
      <c r="AO962" s="496">
        <v>99</v>
      </c>
      <c r="AP962" s="496">
        <v>99</v>
      </c>
      <c r="AQ962" s="496">
        <v>99</v>
      </c>
      <c r="AR962" s="496"/>
      <c r="AS962" s="496"/>
      <c r="AT962" s="496"/>
      <c r="AU962" s="496"/>
    </row>
    <row r="963" spans="1:47">
      <c r="A963" s="496">
        <v>17</v>
      </c>
      <c r="B963" s="496">
        <v>22</v>
      </c>
      <c r="C963" s="496">
        <v>2024</v>
      </c>
      <c r="D963" s="496">
        <v>10</v>
      </c>
      <c r="E963" s="496">
        <v>99</v>
      </c>
      <c r="F963" s="496">
        <v>99</v>
      </c>
      <c r="G963" s="496">
        <v>99</v>
      </c>
      <c r="H963" s="496">
        <v>99</v>
      </c>
      <c r="I963" s="496">
        <v>99</v>
      </c>
      <c r="J963" s="496">
        <v>999</v>
      </c>
      <c r="K963" s="496">
        <v>99</v>
      </c>
      <c r="L963" s="496">
        <v>99</v>
      </c>
      <c r="M963" s="496">
        <v>2</v>
      </c>
      <c r="N963" s="496">
        <v>99</v>
      </c>
      <c r="O963" s="496">
        <v>99</v>
      </c>
      <c r="P963" s="496">
        <v>99</v>
      </c>
      <c r="Q963" s="496">
        <v>3</v>
      </c>
      <c r="R963" s="496">
        <v>6</v>
      </c>
      <c r="S963" s="496">
        <v>2.3333333333333339</v>
      </c>
      <c r="T963" s="496">
        <v>2</v>
      </c>
      <c r="U963" s="496">
        <v>166.3</v>
      </c>
      <c r="V963" s="496">
        <v>0</v>
      </c>
      <c r="W963" s="496">
        <v>0</v>
      </c>
      <c r="X963" s="496">
        <v>0</v>
      </c>
      <c r="Y963" s="496">
        <v>38.518047717920489</v>
      </c>
      <c r="Z963" s="496">
        <v>0.4714045207910309</v>
      </c>
      <c r="AA963" s="496">
        <v>0</v>
      </c>
      <c r="AB963" s="496">
        <v>-9.1789021391341219</v>
      </c>
      <c r="AC963" s="496"/>
      <c r="AD963" s="496"/>
      <c r="AE963" s="496">
        <v>2.2813688212927765</v>
      </c>
      <c r="AF963" s="496">
        <v>1.6341758614307964</v>
      </c>
      <c r="AG963" s="496">
        <v>561.83333333333348</v>
      </c>
      <c r="AH963" s="496">
        <v>0</v>
      </c>
      <c r="AI963" s="496">
        <v>0</v>
      </c>
      <c r="AJ963" s="496">
        <v>51.268628050906251</v>
      </c>
      <c r="AK963" s="496">
        <v>57.713124309863282</v>
      </c>
      <c r="AL963" s="496"/>
      <c r="AM963" s="496">
        <v>-45.973974603237743</v>
      </c>
      <c r="AN963" s="496">
        <v>99</v>
      </c>
      <c r="AO963" s="496">
        <v>99</v>
      </c>
      <c r="AP963" s="496">
        <v>99</v>
      </c>
      <c r="AQ963" s="496">
        <v>99</v>
      </c>
      <c r="AR963" s="496">
        <v>194.16666666666663</v>
      </c>
      <c r="AS963" s="496">
        <v>22.316716136003024</v>
      </c>
      <c r="AT963" s="496"/>
      <c r="AU963" s="496"/>
    </row>
    <row r="964" spans="1:47">
      <c r="A964" s="496">
        <v>17</v>
      </c>
      <c r="B964" s="496">
        <v>23</v>
      </c>
      <c r="C964" s="496">
        <v>2024</v>
      </c>
      <c r="D964" s="496">
        <v>11</v>
      </c>
      <c r="E964" s="496">
        <v>99</v>
      </c>
      <c r="F964" s="496">
        <v>99</v>
      </c>
      <c r="G964" s="496">
        <v>99</v>
      </c>
      <c r="H964" s="496">
        <v>99</v>
      </c>
      <c r="I964" s="496">
        <v>99</v>
      </c>
      <c r="J964" s="496">
        <v>999</v>
      </c>
      <c r="K964" s="496">
        <v>99</v>
      </c>
      <c r="L964" s="496">
        <v>99</v>
      </c>
      <c r="M964" s="496">
        <v>2</v>
      </c>
      <c r="N964" s="496">
        <v>99</v>
      </c>
      <c r="O964" s="496">
        <v>99</v>
      </c>
      <c r="P964" s="496">
        <v>99</v>
      </c>
      <c r="Q964" s="496"/>
      <c r="R964" s="496">
        <v>0</v>
      </c>
      <c r="S964" s="496"/>
      <c r="T964" s="496"/>
      <c r="U964" s="496"/>
      <c r="V964" s="496"/>
      <c r="W964" s="496"/>
      <c r="X964" s="496"/>
      <c r="Y964" s="496"/>
      <c r="Z964" s="496"/>
      <c r="AA964" s="496"/>
      <c r="AB964" s="496"/>
      <c r="AC964" s="496"/>
      <c r="AD964" s="496"/>
      <c r="AE964" s="496"/>
      <c r="AF964" s="496"/>
      <c r="AG964" s="496"/>
      <c r="AH964" s="496"/>
      <c r="AI964" s="496"/>
      <c r="AJ964" s="496"/>
      <c r="AK964" s="496"/>
      <c r="AL964" s="496"/>
      <c r="AM964" s="496"/>
      <c r="AN964" s="496">
        <v>99</v>
      </c>
      <c r="AO964" s="496">
        <v>99</v>
      </c>
      <c r="AP964" s="496">
        <v>99</v>
      </c>
      <c r="AQ964" s="496">
        <v>99</v>
      </c>
      <c r="AR964" s="496"/>
      <c r="AS964" s="496"/>
      <c r="AT964" s="496"/>
      <c r="AU964" s="496"/>
    </row>
    <row r="965" spans="1:47">
      <c r="A965" s="496">
        <v>17</v>
      </c>
      <c r="B965" s="496">
        <v>24</v>
      </c>
      <c r="C965" s="496">
        <v>2024</v>
      </c>
      <c r="D965" s="496">
        <v>12</v>
      </c>
      <c r="E965" s="496">
        <v>99</v>
      </c>
      <c r="F965" s="496">
        <v>99</v>
      </c>
      <c r="G965" s="496">
        <v>99</v>
      </c>
      <c r="H965" s="496">
        <v>99</v>
      </c>
      <c r="I965" s="496">
        <v>99</v>
      </c>
      <c r="J965" s="496">
        <v>999</v>
      </c>
      <c r="K965" s="496">
        <v>99</v>
      </c>
      <c r="L965" s="496">
        <v>99</v>
      </c>
      <c r="M965" s="496">
        <v>2</v>
      </c>
      <c r="N965" s="496">
        <v>99</v>
      </c>
      <c r="O965" s="496">
        <v>99</v>
      </c>
      <c r="P965" s="496">
        <v>99</v>
      </c>
      <c r="Q965" s="496"/>
      <c r="R965" s="496">
        <v>0</v>
      </c>
      <c r="S965" s="496"/>
      <c r="T965" s="496"/>
      <c r="U965" s="496"/>
      <c r="V965" s="496"/>
      <c r="W965" s="496"/>
      <c r="X965" s="496"/>
      <c r="Y965" s="496"/>
      <c r="Z965" s="496"/>
      <c r="AA965" s="496"/>
      <c r="AB965" s="496"/>
      <c r="AC965" s="496"/>
      <c r="AD965" s="496"/>
      <c r="AE965" s="496"/>
      <c r="AF965" s="496"/>
      <c r="AG965" s="496"/>
      <c r="AH965" s="496"/>
      <c r="AI965" s="496"/>
      <c r="AJ965" s="496"/>
      <c r="AK965" s="496"/>
      <c r="AL965" s="496"/>
      <c r="AM965" s="496"/>
      <c r="AN965" s="496">
        <v>99</v>
      </c>
      <c r="AO965" s="496">
        <v>99</v>
      </c>
      <c r="AP965" s="496">
        <v>99</v>
      </c>
      <c r="AQ965" s="496">
        <v>99</v>
      </c>
      <c r="AR965" s="496"/>
      <c r="AS965" s="496"/>
      <c r="AT965" s="496"/>
      <c r="AU965" s="496"/>
    </row>
    <row r="966" spans="1:47">
      <c r="A966" s="496">
        <v>17</v>
      </c>
      <c r="B966" s="496">
        <v>25</v>
      </c>
      <c r="C966" s="496">
        <v>2024</v>
      </c>
      <c r="D966" s="496">
        <v>1</v>
      </c>
      <c r="E966" s="496">
        <v>99</v>
      </c>
      <c r="F966" s="496">
        <v>99</v>
      </c>
      <c r="G966" s="496">
        <v>99</v>
      </c>
      <c r="H966" s="496">
        <v>99</v>
      </c>
      <c r="I966" s="496">
        <v>99</v>
      </c>
      <c r="J966" s="496">
        <v>999</v>
      </c>
      <c r="K966" s="496">
        <v>99</v>
      </c>
      <c r="L966" s="496">
        <v>99</v>
      </c>
      <c r="M966" s="496">
        <v>3</v>
      </c>
      <c r="N966" s="496">
        <v>99</v>
      </c>
      <c r="O966" s="496">
        <v>99</v>
      </c>
      <c r="P966" s="496">
        <v>99</v>
      </c>
      <c r="Q966" s="496"/>
      <c r="R966" s="496">
        <v>0</v>
      </c>
      <c r="S966" s="496"/>
      <c r="T966" s="496"/>
      <c r="U966" s="496"/>
      <c r="V966" s="496"/>
      <c r="W966" s="496"/>
      <c r="X966" s="496"/>
      <c r="Y966" s="496"/>
      <c r="Z966" s="496"/>
      <c r="AA966" s="496"/>
      <c r="AB966" s="496"/>
      <c r="AC966" s="496"/>
      <c r="AD966" s="496"/>
      <c r="AE966" s="496"/>
      <c r="AF966" s="496"/>
      <c r="AG966" s="496"/>
      <c r="AH966" s="496"/>
      <c r="AI966" s="496"/>
      <c r="AJ966" s="496"/>
      <c r="AK966" s="496"/>
      <c r="AL966" s="496"/>
      <c r="AM966" s="496"/>
      <c r="AN966" s="496">
        <v>99</v>
      </c>
      <c r="AO966" s="496">
        <v>99</v>
      </c>
      <c r="AP966" s="496">
        <v>99</v>
      </c>
      <c r="AQ966" s="496">
        <v>99</v>
      </c>
      <c r="AR966" s="496"/>
      <c r="AS966" s="496"/>
      <c r="AT966" s="496"/>
      <c r="AU966" s="496"/>
    </row>
    <row r="967" spans="1:47">
      <c r="A967" s="496">
        <v>17</v>
      </c>
      <c r="B967" s="496">
        <v>26</v>
      </c>
      <c r="C967" s="496">
        <v>2024</v>
      </c>
      <c r="D967" s="496">
        <v>2</v>
      </c>
      <c r="E967" s="496">
        <v>99</v>
      </c>
      <c r="F967" s="496">
        <v>99</v>
      </c>
      <c r="G967" s="496">
        <v>99</v>
      </c>
      <c r="H967" s="496">
        <v>99</v>
      </c>
      <c r="I967" s="496">
        <v>99</v>
      </c>
      <c r="J967" s="496">
        <v>999</v>
      </c>
      <c r="K967" s="496">
        <v>99</v>
      </c>
      <c r="L967" s="496">
        <v>99</v>
      </c>
      <c r="M967" s="496">
        <v>3</v>
      </c>
      <c r="N967" s="496">
        <v>99</v>
      </c>
      <c r="O967" s="496">
        <v>99</v>
      </c>
      <c r="P967" s="496">
        <v>99</v>
      </c>
      <c r="Q967" s="496"/>
      <c r="R967" s="496">
        <v>0</v>
      </c>
      <c r="S967" s="496"/>
      <c r="T967" s="496"/>
      <c r="U967" s="496"/>
      <c r="V967" s="496"/>
      <c r="W967" s="496"/>
      <c r="X967" s="496"/>
      <c r="Y967" s="496"/>
      <c r="Z967" s="496"/>
      <c r="AA967" s="496"/>
      <c r="AB967" s="496"/>
      <c r="AC967" s="496"/>
      <c r="AD967" s="496"/>
      <c r="AE967" s="496"/>
      <c r="AF967" s="496"/>
      <c r="AG967" s="496"/>
      <c r="AH967" s="496"/>
      <c r="AI967" s="496"/>
      <c r="AJ967" s="496"/>
      <c r="AK967" s="496"/>
      <c r="AL967" s="496"/>
      <c r="AM967" s="496"/>
      <c r="AN967" s="496">
        <v>99</v>
      </c>
      <c r="AO967" s="496">
        <v>99</v>
      </c>
      <c r="AP967" s="496">
        <v>99</v>
      </c>
      <c r="AQ967" s="496">
        <v>99</v>
      </c>
      <c r="AR967" s="496"/>
      <c r="AS967" s="496"/>
      <c r="AT967" s="496"/>
      <c r="AU967" s="496"/>
    </row>
    <row r="968" spans="1:47">
      <c r="A968" s="496">
        <v>17</v>
      </c>
      <c r="B968" s="496">
        <v>27</v>
      </c>
      <c r="C968" s="496">
        <v>2024</v>
      </c>
      <c r="D968" s="496">
        <v>3</v>
      </c>
      <c r="E968" s="496">
        <v>99</v>
      </c>
      <c r="F968" s="496">
        <v>99</v>
      </c>
      <c r="G968" s="496">
        <v>99</v>
      </c>
      <c r="H968" s="496">
        <v>99</v>
      </c>
      <c r="I968" s="496">
        <v>99</v>
      </c>
      <c r="J968" s="496">
        <v>999</v>
      </c>
      <c r="K968" s="496">
        <v>99</v>
      </c>
      <c r="L968" s="496">
        <v>99</v>
      </c>
      <c r="M968" s="496">
        <v>3</v>
      </c>
      <c r="N968" s="496">
        <v>99</v>
      </c>
      <c r="O968" s="496">
        <v>99</v>
      </c>
      <c r="P968" s="496">
        <v>99</v>
      </c>
      <c r="Q968" s="496">
        <v>1</v>
      </c>
      <c r="R968" s="496">
        <v>1</v>
      </c>
      <c r="S968" s="496">
        <v>3</v>
      </c>
      <c r="T968" s="496">
        <v>3</v>
      </c>
      <c r="U968" s="496">
        <v>92.7</v>
      </c>
      <c r="V968" s="496">
        <v>0</v>
      </c>
      <c r="W968" s="496">
        <v>0</v>
      </c>
      <c r="X968" s="496">
        <v>0</v>
      </c>
      <c r="Y968" s="496">
        <v>0</v>
      </c>
      <c r="Z968" s="496">
        <v>0</v>
      </c>
      <c r="AA968" s="496">
        <v>0</v>
      </c>
      <c r="AB968" s="496"/>
      <c r="AC968" s="496"/>
      <c r="AD968" s="496"/>
      <c r="AE968" s="496">
        <v>1.4492753623188404</v>
      </c>
      <c r="AF968" s="496">
        <v>0.611667205532058</v>
      </c>
      <c r="AG968" s="496">
        <v>370</v>
      </c>
      <c r="AH968" s="496">
        <v>0</v>
      </c>
      <c r="AI968" s="496">
        <v>0</v>
      </c>
      <c r="AJ968" s="496">
        <v>0</v>
      </c>
      <c r="AK968" s="496"/>
      <c r="AL968" s="496"/>
      <c r="AM968" s="496"/>
      <c r="AN968" s="496">
        <v>99</v>
      </c>
      <c r="AO968" s="496">
        <v>99</v>
      </c>
      <c r="AP968" s="496">
        <v>99</v>
      </c>
      <c r="AQ968" s="496">
        <v>99</v>
      </c>
      <c r="AR968" s="496">
        <v>164</v>
      </c>
      <c r="AS968" s="496">
        <v>21.083922171761877</v>
      </c>
      <c r="AT968" s="496"/>
      <c r="AU968" s="496"/>
    </row>
    <row r="969" spans="1:47">
      <c r="A969" s="496">
        <v>17</v>
      </c>
      <c r="B969" s="496">
        <v>28</v>
      </c>
      <c r="C969" s="496">
        <v>2024</v>
      </c>
      <c r="D969" s="496">
        <v>4</v>
      </c>
      <c r="E969" s="496">
        <v>99</v>
      </c>
      <c r="F969" s="496">
        <v>99</v>
      </c>
      <c r="G969" s="496">
        <v>99</v>
      </c>
      <c r="H969" s="496">
        <v>99</v>
      </c>
      <c r="I969" s="496">
        <v>99</v>
      </c>
      <c r="J969" s="496">
        <v>999</v>
      </c>
      <c r="K969" s="496">
        <v>99</v>
      </c>
      <c r="L969" s="496">
        <v>99</v>
      </c>
      <c r="M969" s="496">
        <v>3</v>
      </c>
      <c r="N969" s="496">
        <v>99</v>
      </c>
      <c r="O969" s="496">
        <v>99</v>
      </c>
      <c r="P969" s="496">
        <v>99</v>
      </c>
      <c r="Q969" s="496">
        <v>1</v>
      </c>
      <c r="R969" s="496">
        <v>1</v>
      </c>
      <c r="S969" s="496">
        <v>4</v>
      </c>
      <c r="T969" s="496">
        <v>3</v>
      </c>
      <c r="U969" s="496">
        <v>152.9</v>
      </c>
      <c r="V969" s="496">
        <v>0</v>
      </c>
      <c r="W969" s="496">
        <v>0</v>
      </c>
      <c r="X969" s="496">
        <v>0</v>
      </c>
      <c r="Y969" s="496">
        <v>0</v>
      </c>
      <c r="Z969" s="496">
        <v>0</v>
      </c>
      <c r="AA969" s="496">
        <v>0</v>
      </c>
      <c r="AB969" s="496"/>
      <c r="AC969" s="496"/>
      <c r="AD969" s="496"/>
      <c r="AE969" s="496">
        <v>0.67567567567567588</v>
      </c>
      <c r="AF969" s="496">
        <v>0.38956505787423346</v>
      </c>
      <c r="AG969" s="496">
        <v>1046</v>
      </c>
      <c r="AH969" s="496">
        <v>0</v>
      </c>
      <c r="AI969" s="496">
        <v>100</v>
      </c>
      <c r="AJ969" s="496">
        <v>0</v>
      </c>
      <c r="AK969" s="496"/>
      <c r="AL969" s="496"/>
      <c r="AM969" s="496"/>
      <c r="AN969" s="496">
        <v>99</v>
      </c>
      <c r="AO969" s="496">
        <v>99</v>
      </c>
      <c r="AP969" s="496">
        <v>99</v>
      </c>
      <c r="AQ969" s="496">
        <v>99</v>
      </c>
      <c r="AR969" s="496">
        <v>176</v>
      </c>
      <c r="AS969" s="496">
        <v>28.064249154770849</v>
      </c>
      <c r="AT969" s="496"/>
      <c r="AU969" s="496"/>
    </row>
    <row r="970" spans="1:47">
      <c r="A970" s="496">
        <v>17</v>
      </c>
      <c r="B970" s="496">
        <v>29</v>
      </c>
      <c r="C970" s="496">
        <v>2024</v>
      </c>
      <c r="D970" s="496">
        <v>5</v>
      </c>
      <c r="E970" s="496">
        <v>99</v>
      </c>
      <c r="F970" s="496">
        <v>99</v>
      </c>
      <c r="G970" s="496">
        <v>99</v>
      </c>
      <c r="H970" s="496">
        <v>99</v>
      </c>
      <c r="I970" s="496">
        <v>99</v>
      </c>
      <c r="J970" s="496">
        <v>999</v>
      </c>
      <c r="K970" s="496">
        <v>99</v>
      </c>
      <c r="L970" s="496">
        <v>99</v>
      </c>
      <c r="M970" s="496">
        <v>3</v>
      </c>
      <c r="N970" s="496">
        <v>99</v>
      </c>
      <c r="O970" s="496">
        <v>99</v>
      </c>
      <c r="P970" s="496">
        <v>99</v>
      </c>
      <c r="Q970" s="496">
        <v>1</v>
      </c>
      <c r="R970" s="496">
        <v>1</v>
      </c>
      <c r="S970" s="496">
        <v>2</v>
      </c>
      <c r="T970" s="496">
        <v>3</v>
      </c>
      <c r="U970" s="496">
        <v>127.6</v>
      </c>
      <c r="V970" s="496">
        <v>0</v>
      </c>
      <c r="W970" s="496">
        <v>0</v>
      </c>
      <c r="X970" s="496">
        <v>0</v>
      </c>
      <c r="Y970" s="496">
        <v>0</v>
      </c>
      <c r="Z970" s="496">
        <v>0</v>
      </c>
      <c r="AA970" s="496">
        <v>0</v>
      </c>
      <c r="AB970" s="496"/>
      <c r="AC970" s="496"/>
      <c r="AD970" s="496"/>
      <c r="AE970" s="496">
        <v>0.52083333333333348</v>
      </c>
      <c r="AF970" s="496">
        <v>0.2729207439015261</v>
      </c>
      <c r="AG970" s="496">
        <v>462</v>
      </c>
      <c r="AH970" s="496">
        <v>0</v>
      </c>
      <c r="AI970" s="496">
        <v>0</v>
      </c>
      <c r="AJ970" s="496">
        <v>0</v>
      </c>
      <c r="AK970" s="496"/>
      <c r="AL970" s="496"/>
      <c r="AM970" s="496"/>
      <c r="AN970" s="496">
        <v>99</v>
      </c>
      <c r="AO970" s="496">
        <v>99</v>
      </c>
      <c r="AP970" s="496">
        <v>99</v>
      </c>
      <c r="AQ970" s="496">
        <v>99</v>
      </c>
      <c r="AR970" s="496">
        <v>183</v>
      </c>
      <c r="AS970" s="496">
        <v>20.886068616935955</v>
      </c>
      <c r="AT970" s="496"/>
      <c r="AU970" s="496"/>
    </row>
    <row r="971" spans="1:47">
      <c r="A971" s="496">
        <v>17</v>
      </c>
      <c r="B971" s="496">
        <v>30</v>
      </c>
      <c r="C971" s="496">
        <v>2024</v>
      </c>
      <c r="D971" s="496">
        <v>6</v>
      </c>
      <c r="E971" s="496">
        <v>99</v>
      </c>
      <c r="F971" s="496">
        <v>99</v>
      </c>
      <c r="G971" s="496">
        <v>99</v>
      </c>
      <c r="H971" s="496">
        <v>99</v>
      </c>
      <c r="I971" s="496">
        <v>99</v>
      </c>
      <c r="J971" s="496">
        <v>999</v>
      </c>
      <c r="K971" s="496">
        <v>99</v>
      </c>
      <c r="L971" s="496">
        <v>99</v>
      </c>
      <c r="M971" s="496">
        <v>3</v>
      </c>
      <c r="N971" s="496">
        <v>99</v>
      </c>
      <c r="O971" s="496">
        <v>99</v>
      </c>
      <c r="P971" s="496">
        <v>99</v>
      </c>
      <c r="Q971" s="496">
        <v>1</v>
      </c>
      <c r="R971" s="496">
        <v>1</v>
      </c>
      <c r="S971" s="496">
        <v>4</v>
      </c>
      <c r="T971" s="496">
        <v>3</v>
      </c>
      <c r="U971" s="496">
        <v>236.4</v>
      </c>
      <c r="V971" s="496">
        <v>0</v>
      </c>
      <c r="W971" s="496">
        <v>0</v>
      </c>
      <c r="X971" s="496">
        <v>0</v>
      </c>
      <c r="Y971" s="496">
        <v>0</v>
      </c>
      <c r="Z971" s="496">
        <v>0</v>
      </c>
      <c r="AA971" s="496">
        <v>0</v>
      </c>
      <c r="AB971" s="496"/>
      <c r="AC971" s="496"/>
      <c r="AD971" s="496"/>
      <c r="AE971" s="496">
        <v>1.1235955056179776</v>
      </c>
      <c r="AF971" s="496">
        <v>1.0115186472007804</v>
      </c>
      <c r="AG971" s="496">
        <v>645</v>
      </c>
      <c r="AH971" s="496">
        <v>0</v>
      </c>
      <c r="AI971" s="496">
        <v>100</v>
      </c>
      <c r="AJ971" s="496">
        <v>0</v>
      </c>
      <c r="AK971" s="496"/>
      <c r="AL971" s="496"/>
      <c r="AM971" s="496"/>
      <c r="AN971" s="496">
        <v>99</v>
      </c>
      <c r="AO971" s="496">
        <v>99</v>
      </c>
      <c r="AP971" s="496">
        <v>99</v>
      </c>
      <c r="AQ971" s="496">
        <v>99</v>
      </c>
      <c r="AR971" s="496">
        <v>212</v>
      </c>
      <c r="AS971" s="496">
        <v>24.768768849452901</v>
      </c>
      <c r="AT971" s="496"/>
      <c r="AU971" s="496"/>
    </row>
    <row r="972" spans="1:47">
      <c r="A972" s="496">
        <v>17</v>
      </c>
      <c r="B972" s="496">
        <v>31</v>
      </c>
      <c r="C972" s="496">
        <v>2024</v>
      </c>
      <c r="D972" s="496">
        <v>7</v>
      </c>
      <c r="E972" s="496">
        <v>99</v>
      </c>
      <c r="F972" s="496">
        <v>99</v>
      </c>
      <c r="G972" s="496">
        <v>99</v>
      </c>
      <c r="H972" s="496">
        <v>99</v>
      </c>
      <c r="I972" s="496">
        <v>99</v>
      </c>
      <c r="J972" s="496">
        <v>999</v>
      </c>
      <c r="K972" s="496">
        <v>99</v>
      </c>
      <c r="L972" s="496">
        <v>99</v>
      </c>
      <c r="M972" s="496">
        <v>3</v>
      </c>
      <c r="N972" s="496">
        <v>99</v>
      </c>
      <c r="O972" s="496">
        <v>99</v>
      </c>
      <c r="P972" s="496">
        <v>99</v>
      </c>
      <c r="Q972" s="496"/>
      <c r="R972" s="496">
        <v>0</v>
      </c>
      <c r="S972" s="496"/>
      <c r="T972" s="496"/>
      <c r="U972" s="496"/>
      <c r="V972" s="496"/>
      <c r="W972" s="496"/>
      <c r="X972" s="496"/>
      <c r="Y972" s="496"/>
      <c r="Z972" s="496"/>
      <c r="AA972" s="496"/>
      <c r="AB972" s="496"/>
      <c r="AC972" s="496"/>
      <c r="AD972" s="496"/>
      <c r="AE972" s="496"/>
      <c r="AF972" s="496"/>
      <c r="AG972" s="496"/>
      <c r="AH972" s="496"/>
      <c r="AI972" s="496"/>
      <c r="AJ972" s="496"/>
      <c r="AK972" s="496"/>
      <c r="AL972" s="496"/>
      <c r="AM972" s="496"/>
      <c r="AN972" s="496">
        <v>99</v>
      </c>
      <c r="AO972" s="496">
        <v>99</v>
      </c>
      <c r="AP972" s="496">
        <v>99</v>
      </c>
      <c r="AQ972" s="496">
        <v>99</v>
      </c>
      <c r="AR972" s="496"/>
      <c r="AS972" s="496"/>
      <c r="AT972" s="496"/>
      <c r="AU972" s="496"/>
    </row>
    <row r="973" spans="1:47">
      <c r="A973" s="496">
        <v>17</v>
      </c>
      <c r="B973" s="496">
        <v>32</v>
      </c>
      <c r="C973" s="496">
        <v>2024</v>
      </c>
      <c r="D973" s="496">
        <v>8</v>
      </c>
      <c r="E973" s="496">
        <v>99</v>
      </c>
      <c r="F973" s="496">
        <v>99</v>
      </c>
      <c r="G973" s="496">
        <v>99</v>
      </c>
      <c r="H973" s="496">
        <v>99</v>
      </c>
      <c r="I973" s="496">
        <v>99</v>
      </c>
      <c r="J973" s="496">
        <v>999</v>
      </c>
      <c r="K973" s="496">
        <v>99</v>
      </c>
      <c r="L973" s="496">
        <v>99</v>
      </c>
      <c r="M973" s="496">
        <v>3</v>
      </c>
      <c r="N973" s="496">
        <v>99</v>
      </c>
      <c r="O973" s="496">
        <v>99</v>
      </c>
      <c r="P973" s="496">
        <v>99</v>
      </c>
      <c r="Q973" s="496">
        <v>2</v>
      </c>
      <c r="R973" s="496">
        <v>3</v>
      </c>
      <c r="S973" s="496">
        <v>4</v>
      </c>
      <c r="T973" s="496">
        <v>3</v>
      </c>
      <c r="U973" s="496">
        <v>185.83333333333337</v>
      </c>
      <c r="V973" s="496">
        <v>0</v>
      </c>
      <c r="W973" s="496">
        <v>0</v>
      </c>
      <c r="X973" s="496">
        <v>0</v>
      </c>
      <c r="Y973" s="496">
        <v>13.268090375868752</v>
      </c>
      <c r="Z973" s="496">
        <v>0.81649658092772603</v>
      </c>
      <c r="AA973" s="496">
        <v>0</v>
      </c>
      <c r="AB973" s="496">
        <v>92.922930299239212</v>
      </c>
      <c r="AC973" s="496"/>
      <c r="AD973" s="496"/>
      <c r="AE973" s="496">
        <v>1.8292682926829271</v>
      </c>
      <c r="AF973" s="496">
        <v>1.3428654701715257</v>
      </c>
      <c r="AG973" s="496">
        <v>667.66666666666652</v>
      </c>
      <c r="AH973" s="496">
        <v>0</v>
      </c>
      <c r="AI973" s="496">
        <v>33.333333333333343</v>
      </c>
      <c r="AJ973" s="496">
        <v>148.07730713680911</v>
      </c>
      <c r="AK973" s="496">
        <v>98.512481808458759</v>
      </c>
      <c r="AL973" s="496"/>
      <c r="AM973" s="496">
        <v>85.191123604634697</v>
      </c>
      <c r="AN973" s="496">
        <v>99</v>
      </c>
      <c r="AO973" s="496">
        <v>99</v>
      </c>
      <c r="AP973" s="496">
        <v>99</v>
      </c>
      <c r="AQ973" s="496">
        <v>99</v>
      </c>
      <c r="AR973" s="496">
        <v>187.33333333333337</v>
      </c>
      <c r="AS973" s="496">
        <v>28.224573076874258</v>
      </c>
      <c r="AT973" s="496"/>
      <c r="AU973" s="496"/>
    </row>
    <row r="974" spans="1:47">
      <c r="A974" s="496">
        <v>17</v>
      </c>
      <c r="B974" s="496">
        <v>33</v>
      </c>
      <c r="C974" s="496">
        <v>2024</v>
      </c>
      <c r="D974" s="496">
        <v>9</v>
      </c>
      <c r="E974" s="496">
        <v>99</v>
      </c>
      <c r="F974" s="496">
        <v>99</v>
      </c>
      <c r="G974" s="496">
        <v>99</v>
      </c>
      <c r="H974" s="496">
        <v>99</v>
      </c>
      <c r="I974" s="496">
        <v>99</v>
      </c>
      <c r="J974" s="496">
        <v>999</v>
      </c>
      <c r="K974" s="496">
        <v>99</v>
      </c>
      <c r="L974" s="496">
        <v>99</v>
      </c>
      <c r="M974" s="496">
        <v>3</v>
      </c>
      <c r="N974" s="496">
        <v>99</v>
      </c>
      <c r="O974" s="496">
        <v>99</v>
      </c>
      <c r="P974" s="496">
        <v>99</v>
      </c>
      <c r="Q974" s="496">
        <v>2</v>
      </c>
      <c r="R974" s="496">
        <v>3</v>
      </c>
      <c r="S974" s="496">
        <v>5</v>
      </c>
      <c r="T974" s="496">
        <v>3</v>
      </c>
      <c r="U974" s="496">
        <v>221.6666666666666</v>
      </c>
      <c r="V974" s="496">
        <v>33.333333333333343</v>
      </c>
      <c r="W974" s="496">
        <v>0</v>
      </c>
      <c r="X974" s="496">
        <v>0</v>
      </c>
      <c r="Y974" s="496">
        <v>69.847277844037933</v>
      </c>
      <c r="Z974" s="496">
        <v>1.6329931618554523</v>
      </c>
      <c r="AA974" s="496">
        <v>0</v>
      </c>
      <c r="AB974" s="496">
        <v>87.380813266092673</v>
      </c>
      <c r="AC974" s="496"/>
      <c r="AD974" s="496"/>
      <c r="AE974" s="496">
        <v>1.3761467889908259</v>
      </c>
      <c r="AF974" s="496">
        <v>1.2332903072654702</v>
      </c>
      <c r="AG974" s="496">
        <v>558.33333333333348</v>
      </c>
      <c r="AH974" s="496">
        <v>0</v>
      </c>
      <c r="AI974" s="496">
        <v>66.666666666666686</v>
      </c>
      <c r="AJ974" s="496">
        <v>87.655892874098939</v>
      </c>
      <c r="AK974" s="496">
        <v>97.54217341037392</v>
      </c>
      <c r="AL974" s="496"/>
      <c r="AM974" s="496">
        <v>74.518351627582533</v>
      </c>
      <c r="AN974" s="496">
        <v>99</v>
      </c>
      <c r="AO974" s="496">
        <v>99</v>
      </c>
      <c r="AP974" s="496">
        <v>99</v>
      </c>
      <c r="AQ974" s="496">
        <v>99</v>
      </c>
      <c r="AR974" s="496">
        <v>196</v>
      </c>
      <c r="AS974" s="496">
        <v>28.346308075217959</v>
      </c>
      <c r="AT974" s="496"/>
      <c r="AU974" s="496"/>
    </row>
    <row r="975" spans="1:47">
      <c r="A975" s="496">
        <v>17</v>
      </c>
      <c r="B975" s="496">
        <v>34</v>
      </c>
      <c r="C975" s="496">
        <v>2024</v>
      </c>
      <c r="D975" s="496">
        <v>10</v>
      </c>
      <c r="E975" s="496">
        <v>99</v>
      </c>
      <c r="F975" s="496">
        <v>99</v>
      </c>
      <c r="G975" s="496">
        <v>99</v>
      </c>
      <c r="H975" s="496">
        <v>99</v>
      </c>
      <c r="I975" s="496">
        <v>99</v>
      </c>
      <c r="J975" s="496">
        <v>999</v>
      </c>
      <c r="K975" s="496">
        <v>99</v>
      </c>
      <c r="L975" s="496">
        <v>99</v>
      </c>
      <c r="M975" s="496">
        <v>3</v>
      </c>
      <c r="N975" s="496">
        <v>99</v>
      </c>
      <c r="O975" s="496">
        <v>99</v>
      </c>
      <c r="P975" s="496">
        <v>99</v>
      </c>
      <c r="Q975" s="496">
        <v>6</v>
      </c>
      <c r="R975" s="496">
        <v>17</v>
      </c>
      <c r="S975" s="496">
        <v>2.8823529411764706</v>
      </c>
      <c r="T975" s="496">
        <v>3</v>
      </c>
      <c r="U975" s="496">
        <v>189.65294117647059</v>
      </c>
      <c r="V975" s="496">
        <v>5.882352941176471</v>
      </c>
      <c r="W975" s="496">
        <v>0</v>
      </c>
      <c r="X975" s="496">
        <v>0</v>
      </c>
      <c r="Y975" s="496">
        <v>38.732219718093432</v>
      </c>
      <c r="Z975" s="496">
        <v>1.1314931800983139</v>
      </c>
      <c r="AA975" s="496">
        <v>0</v>
      </c>
      <c r="AB975" s="496">
        <v>16.926302429861899</v>
      </c>
      <c r="AC975" s="496"/>
      <c r="AD975" s="496"/>
      <c r="AE975" s="496">
        <v>6.463878326996201</v>
      </c>
      <c r="AF975" s="496">
        <v>5.2803631938655373</v>
      </c>
      <c r="AG975" s="496">
        <v>645.76470588235293</v>
      </c>
      <c r="AH975" s="496">
        <v>0</v>
      </c>
      <c r="AI975" s="496">
        <v>11.76470588235294</v>
      </c>
      <c r="AJ975" s="496">
        <v>184.86005180764525</v>
      </c>
      <c r="AK975" s="496">
        <v>41.033874245696872</v>
      </c>
      <c r="AL975" s="496"/>
      <c r="AM975" s="496">
        <v>-33.310438416857131</v>
      </c>
      <c r="AN975" s="496">
        <v>99</v>
      </c>
      <c r="AO975" s="496">
        <v>99</v>
      </c>
      <c r="AP975" s="496">
        <v>99</v>
      </c>
      <c r="AQ975" s="496">
        <v>99</v>
      </c>
      <c r="AR975" s="496">
        <v>197.64705882352939</v>
      </c>
      <c r="AS975" s="496">
        <v>24.383748714087218</v>
      </c>
      <c r="AT975" s="496"/>
      <c r="AU975" s="496"/>
    </row>
    <row r="976" spans="1:47">
      <c r="A976" s="496">
        <v>17</v>
      </c>
      <c r="B976" s="496">
        <v>35</v>
      </c>
      <c r="C976" s="496">
        <v>2024</v>
      </c>
      <c r="D976" s="496">
        <v>11</v>
      </c>
      <c r="E976" s="496">
        <v>99</v>
      </c>
      <c r="F976" s="496">
        <v>99</v>
      </c>
      <c r="G976" s="496">
        <v>99</v>
      </c>
      <c r="H976" s="496">
        <v>99</v>
      </c>
      <c r="I976" s="496">
        <v>99</v>
      </c>
      <c r="J976" s="496">
        <v>999</v>
      </c>
      <c r="K976" s="496">
        <v>99</v>
      </c>
      <c r="L976" s="496">
        <v>99</v>
      </c>
      <c r="M976" s="496">
        <v>3</v>
      </c>
      <c r="N976" s="496">
        <v>99</v>
      </c>
      <c r="O976" s="496">
        <v>99</v>
      </c>
      <c r="P976" s="496">
        <v>99</v>
      </c>
      <c r="Q976" s="496">
        <v>2</v>
      </c>
      <c r="R976" s="496">
        <v>2</v>
      </c>
      <c r="S976" s="496">
        <v>3</v>
      </c>
      <c r="T976" s="496">
        <v>3</v>
      </c>
      <c r="U976" s="496">
        <v>198.45</v>
      </c>
      <c r="V976" s="496">
        <v>0</v>
      </c>
      <c r="W976" s="496">
        <v>0</v>
      </c>
      <c r="X976" s="496">
        <v>0</v>
      </c>
      <c r="Y976" s="496">
        <v>38.950000000000109</v>
      </c>
      <c r="Z976" s="496">
        <v>0</v>
      </c>
      <c r="AA976" s="496">
        <v>0</v>
      </c>
      <c r="AB976" s="496"/>
      <c r="AC976" s="496"/>
      <c r="AD976" s="496"/>
      <c r="AE976" s="496">
        <v>0.75471698113207519</v>
      </c>
      <c r="AF976" s="496">
        <v>0.61182774482358893</v>
      </c>
      <c r="AG976" s="496">
        <v>603.5</v>
      </c>
      <c r="AH976" s="496">
        <v>0</v>
      </c>
      <c r="AI976" s="496">
        <v>0</v>
      </c>
      <c r="AJ976" s="496">
        <v>26.5</v>
      </c>
      <c r="AK976" s="496">
        <v>100.00000000000001</v>
      </c>
      <c r="AL976" s="496"/>
      <c r="AM976" s="496"/>
      <c r="AN976" s="496">
        <v>99</v>
      </c>
      <c r="AO976" s="496">
        <v>99</v>
      </c>
      <c r="AP976" s="496">
        <v>99</v>
      </c>
      <c r="AQ976" s="496">
        <v>99</v>
      </c>
      <c r="AR976" s="496">
        <v>199</v>
      </c>
      <c r="AS976" s="496">
        <v>24.829767570080161</v>
      </c>
      <c r="AT976" s="496"/>
      <c r="AU976" s="496"/>
    </row>
    <row r="977" spans="1:47">
      <c r="A977" s="496">
        <v>17</v>
      </c>
      <c r="B977" s="496">
        <v>36</v>
      </c>
      <c r="C977" s="496">
        <v>2024</v>
      </c>
      <c r="D977" s="496">
        <v>12</v>
      </c>
      <c r="E977" s="496">
        <v>99</v>
      </c>
      <c r="F977" s="496">
        <v>99</v>
      </c>
      <c r="G977" s="496">
        <v>99</v>
      </c>
      <c r="H977" s="496">
        <v>99</v>
      </c>
      <c r="I977" s="496">
        <v>99</v>
      </c>
      <c r="J977" s="496">
        <v>999</v>
      </c>
      <c r="K977" s="496">
        <v>99</v>
      </c>
      <c r="L977" s="496">
        <v>99</v>
      </c>
      <c r="M977" s="496">
        <v>3</v>
      </c>
      <c r="N977" s="496">
        <v>99</v>
      </c>
      <c r="O977" s="496">
        <v>99</v>
      </c>
      <c r="P977" s="496">
        <v>99</v>
      </c>
      <c r="Q977" s="496"/>
      <c r="R977" s="496">
        <v>0</v>
      </c>
      <c r="S977" s="496"/>
      <c r="T977" s="496"/>
      <c r="U977" s="496"/>
      <c r="V977" s="496"/>
      <c r="W977" s="496"/>
      <c r="X977" s="496"/>
      <c r="Y977" s="496"/>
      <c r="Z977" s="496"/>
      <c r="AA977" s="496"/>
      <c r="AB977" s="496"/>
      <c r="AC977" s="496"/>
      <c r="AD977" s="496"/>
      <c r="AE977" s="496"/>
      <c r="AF977" s="496"/>
      <c r="AG977" s="496"/>
      <c r="AH977" s="496"/>
      <c r="AI977" s="496"/>
      <c r="AJ977" s="496"/>
      <c r="AK977" s="496"/>
      <c r="AL977" s="496"/>
      <c r="AM977" s="496"/>
      <c r="AN977" s="496">
        <v>99</v>
      </c>
      <c r="AO977" s="496">
        <v>99</v>
      </c>
      <c r="AP977" s="496">
        <v>99</v>
      </c>
      <c r="AQ977" s="496">
        <v>99</v>
      </c>
      <c r="AR977" s="496"/>
      <c r="AS977" s="496"/>
      <c r="AT977" s="496"/>
      <c r="AU977" s="496"/>
    </row>
    <row r="978" spans="1:47">
      <c r="A978" s="496">
        <v>17</v>
      </c>
      <c r="B978" s="496">
        <v>37</v>
      </c>
      <c r="C978" s="496">
        <v>2024</v>
      </c>
      <c r="D978" s="496">
        <v>1</v>
      </c>
      <c r="E978" s="496">
        <v>99</v>
      </c>
      <c r="F978" s="496">
        <v>99</v>
      </c>
      <c r="G978" s="496">
        <v>99</v>
      </c>
      <c r="H978" s="496">
        <v>99</v>
      </c>
      <c r="I978" s="496">
        <v>99</v>
      </c>
      <c r="J978" s="496">
        <v>999</v>
      </c>
      <c r="K978" s="496">
        <v>99</v>
      </c>
      <c r="L978" s="496">
        <v>99</v>
      </c>
      <c r="M978" s="496">
        <v>4</v>
      </c>
      <c r="N978" s="496">
        <v>99</v>
      </c>
      <c r="O978" s="496">
        <v>99</v>
      </c>
      <c r="P978" s="496">
        <v>99</v>
      </c>
      <c r="Q978" s="496">
        <v>1</v>
      </c>
      <c r="R978" s="496">
        <v>1</v>
      </c>
      <c r="S978" s="496">
        <v>2</v>
      </c>
      <c r="T978" s="496">
        <v>4</v>
      </c>
      <c r="U978" s="496">
        <v>125.8</v>
      </c>
      <c r="V978" s="496">
        <v>0</v>
      </c>
      <c r="W978" s="496">
        <v>0</v>
      </c>
      <c r="X978" s="496">
        <v>0</v>
      </c>
      <c r="Y978" s="496">
        <v>0</v>
      </c>
      <c r="Z978" s="496">
        <v>0</v>
      </c>
      <c r="AA978" s="496">
        <v>0</v>
      </c>
      <c r="AB978" s="496"/>
      <c r="AC978" s="496"/>
      <c r="AD978" s="496"/>
      <c r="AE978" s="496">
        <v>1.3513513513513515</v>
      </c>
      <c r="AF978" s="496">
        <v>0.63266630121554412</v>
      </c>
      <c r="AG978" s="496">
        <v>568</v>
      </c>
      <c r="AH978" s="496">
        <v>0</v>
      </c>
      <c r="AI978" s="496">
        <v>0</v>
      </c>
      <c r="AJ978" s="496">
        <v>0</v>
      </c>
      <c r="AK978" s="496"/>
      <c r="AL978" s="496"/>
      <c r="AM978" s="496"/>
      <c r="AN978" s="496">
        <v>99</v>
      </c>
      <c r="AO978" s="496">
        <v>99</v>
      </c>
      <c r="AP978" s="496">
        <v>99</v>
      </c>
      <c r="AQ978" s="496">
        <v>99</v>
      </c>
      <c r="AR978" s="496">
        <v>182</v>
      </c>
      <c r="AS978" s="496">
        <v>20.900485820181505</v>
      </c>
      <c r="AT978" s="496"/>
      <c r="AU978" s="496"/>
    </row>
    <row r="979" spans="1:47">
      <c r="A979" s="496">
        <v>17</v>
      </c>
      <c r="B979" s="496">
        <v>38</v>
      </c>
      <c r="C979" s="496">
        <v>2024</v>
      </c>
      <c r="D979" s="496">
        <v>2</v>
      </c>
      <c r="E979" s="496">
        <v>99</v>
      </c>
      <c r="F979" s="496">
        <v>99</v>
      </c>
      <c r="G979" s="496">
        <v>99</v>
      </c>
      <c r="H979" s="496">
        <v>99</v>
      </c>
      <c r="I979" s="496">
        <v>99</v>
      </c>
      <c r="J979" s="496">
        <v>999</v>
      </c>
      <c r="K979" s="496">
        <v>99</v>
      </c>
      <c r="L979" s="496">
        <v>99</v>
      </c>
      <c r="M979" s="496">
        <v>4</v>
      </c>
      <c r="N979" s="496">
        <v>99</v>
      </c>
      <c r="O979" s="496">
        <v>99</v>
      </c>
      <c r="P979" s="496">
        <v>99</v>
      </c>
      <c r="Q979" s="496">
        <v>2</v>
      </c>
      <c r="R979" s="496">
        <v>2</v>
      </c>
      <c r="S979" s="496">
        <v>3</v>
      </c>
      <c r="T979" s="496">
        <v>4</v>
      </c>
      <c r="U979" s="496">
        <v>150.65</v>
      </c>
      <c r="V979" s="496">
        <v>0</v>
      </c>
      <c r="W979" s="496">
        <v>0</v>
      </c>
      <c r="X979" s="496">
        <v>0</v>
      </c>
      <c r="Y979" s="496">
        <v>3.25</v>
      </c>
      <c r="Z979" s="496">
        <v>1</v>
      </c>
      <c r="AA979" s="496">
        <v>0</v>
      </c>
      <c r="AB979" s="496">
        <v>100</v>
      </c>
      <c r="AC979" s="496"/>
      <c r="AD979" s="496"/>
      <c r="AE979" s="496">
        <v>3.8461538461538449</v>
      </c>
      <c r="AF979" s="496">
        <v>2.4084539691928919</v>
      </c>
      <c r="AG979" s="496">
        <v>497</v>
      </c>
      <c r="AH979" s="496">
        <v>0</v>
      </c>
      <c r="AI979" s="496">
        <v>0</v>
      </c>
      <c r="AJ979" s="496">
        <v>173</v>
      </c>
      <c r="AK979" s="496">
        <v>-100</v>
      </c>
      <c r="AL979" s="496"/>
      <c r="AM979" s="496">
        <v>-100</v>
      </c>
      <c r="AN979" s="496">
        <v>99</v>
      </c>
      <c r="AO979" s="496">
        <v>99</v>
      </c>
      <c r="AP979" s="496">
        <v>99</v>
      </c>
      <c r="AQ979" s="496">
        <v>99</v>
      </c>
      <c r="AR979" s="496">
        <v>184</v>
      </c>
      <c r="AS979" s="496">
        <v>24.194686135184941</v>
      </c>
      <c r="AT979" s="496"/>
      <c r="AU979" s="496"/>
    </row>
    <row r="980" spans="1:47">
      <c r="A980" s="496">
        <v>17</v>
      </c>
      <c r="B980" s="496">
        <v>39</v>
      </c>
      <c r="C980" s="496">
        <v>2024</v>
      </c>
      <c r="D980" s="496">
        <v>3</v>
      </c>
      <c r="E980" s="496">
        <v>99</v>
      </c>
      <c r="F980" s="496">
        <v>99</v>
      </c>
      <c r="G980" s="496">
        <v>99</v>
      </c>
      <c r="H980" s="496">
        <v>99</v>
      </c>
      <c r="I980" s="496">
        <v>99</v>
      </c>
      <c r="J980" s="496">
        <v>999</v>
      </c>
      <c r="K980" s="496">
        <v>99</v>
      </c>
      <c r="L980" s="496">
        <v>99</v>
      </c>
      <c r="M980" s="496">
        <v>4</v>
      </c>
      <c r="N980" s="496">
        <v>99</v>
      </c>
      <c r="O980" s="496">
        <v>99</v>
      </c>
      <c r="P980" s="496">
        <v>99</v>
      </c>
      <c r="Q980" s="496">
        <v>4</v>
      </c>
      <c r="R980" s="496">
        <v>4</v>
      </c>
      <c r="S980" s="496">
        <v>3.75</v>
      </c>
      <c r="T980" s="496">
        <v>4</v>
      </c>
      <c r="U980" s="496">
        <v>183.85</v>
      </c>
      <c r="V980" s="496">
        <v>0</v>
      </c>
      <c r="W980" s="496">
        <v>0</v>
      </c>
      <c r="X980" s="496">
        <v>0</v>
      </c>
      <c r="Y980" s="496">
        <v>53.349156506921517</v>
      </c>
      <c r="Z980" s="496">
        <v>0.82915619758885006</v>
      </c>
      <c r="AA980" s="496">
        <v>0</v>
      </c>
      <c r="AB980" s="496">
        <v>22.917485154694297</v>
      </c>
      <c r="AC980" s="496"/>
      <c r="AD980" s="496"/>
      <c r="AE980" s="496">
        <v>5.7971014492753614</v>
      </c>
      <c r="AF980" s="496">
        <v>4.8524278635196918</v>
      </c>
      <c r="AG980" s="496">
        <v>643</v>
      </c>
      <c r="AH980" s="496">
        <v>0</v>
      </c>
      <c r="AI980" s="496">
        <v>75</v>
      </c>
      <c r="AJ980" s="496">
        <v>74.622382701170878</v>
      </c>
      <c r="AK980" s="496">
        <v>72.768024083212609</v>
      </c>
      <c r="AL980" s="496"/>
      <c r="AM980" s="496">
        <v>22.2227210543316</v>
      </c>
      <c r="AN980" s="496">
        <v>99</v>
      </c>
      <c r="AO980" s="496">
        <v>99</v>
      </c>
      <c r="AP980" s="496">
        <v>99</v>
      </c>
      <c r="AQ980" s="496">
        <v>99</v>
      </c>
      <c r="AR980" s="496">
        <v>191.5</v>
      </c>
      <c r="AS980" s="496">
        <v>25.40409718149964</v>
      </c>
      <c r="AT980" s="496"/>
      <c r="AU980" s="496"/>
    </row>
    <row r="981" spans="1:47">
      <c r="A981" s="496">
        <v>17</v>
      </c>
      <c r="B981" s="496">
        <v>40</v>
      </c>
      <c r="C981" s="496">
        <v>2024</v>
      </c>
      <c r="D981" s="496">
        <v>4</v>
      </c>
      <c r="E981" s="496">
        <v>99</v>
      </c>
      <c r="F981" s="496">
        <v>99</v>
      </c>
      <c r="G981" s="496">
        <v>99</v>
      </c>
      <c r="H981" s="496">
        <v>99</v>
      </c>
      <c r="I981" s="496">
        <v>99</v>
      </c>
      <c r="J981" s="496">
        <v>999</v>
      </c>
      <c r="K981" s="496">
        <v>99</v>
      </c>
      <c r="L981" s="496">
        <v>99</v>
      </c>
      <c r="M981" s="496">
        <v>4</v>
      </c>
      <c r="N981" s="496">
        <v>99</v>
      </c>
      <c r="O981" s="496">
        <v>99</v>
      </c>
      <c r="P981" s="496">
        <v>99</v>
      </c>
      <c r="Q981" s="496">
        <v>2</v>
      </c>
      <c r="R981" s="496">
        <v>2</v>
      </c>
      <c r="S981" s="496">
        <v>4</v>
      </c>
      <c r="T981" s="496">
        <v>4</v>
      </c>
      <c r="U981" s="496">
        <v>157.85000000000005</v>
      </c>
      <c r="V981" s="496">
        <v>0</v>
      </c>
      <c r="W981" s="496">
        <v>0</v>
      </c>
      <c r="X981" s="496">
        <v>0</v>
      </c>
      <c r="Y981" s="496">
        <v>17.149999999999821</v>
      </c>
      <c r="Z981" s="496">
        <v>1</v>
      </c>
      <c r="AA981" s="496">
        <v>0</v>
      </c>
      <c r="AB981" s="496">
        <v>-100.00000000000152</v>
      </c>
      <c r="AC981" s="496"/>
      <c r="AD981" s="496"/>
      <c r="AE981" s="496">
        <v>1.3513513513513515</v>
      </c>
      <c r="AF981" s="496">
        <v>0.8043537525892448</v>
      </c>
      <c r="AG981" s="496">
        <v>678</v>
      </c>
      <c r="AH981" s="496">
        <v>0</v>
      </c>
      <c r="AI981" s="496">
        <v>100</v>
      </c>
      <c r="AJ981" s="496">
        <v>0</v>
      </c>
      <c r="AK981" s="496"/>
      <c r="AL981" s="496"/>
      <c r="AM981" s="496"/>
      <c r="AN981" s="496">
        <v>99</v>
      </c>
      <c r="AO981" s="496">
        <v>99</v>
      </c>
      <c r="AP981" s="496">
        <v>99</v>
      </c>
      <c r="AQ981" s="496">
        <v>99</v>
      </c>
      <c r="AR981" s="496">
        <v>179.5</v>
      </c>
      <c r="AS981" s="496">
        <v>27.678160725844755</v>
      </c>
      <c r="AT981" s="496"/>
      <c r="AU981" s="496"/>
    </row>
    <row r="982" spans="1:47">
      <c r="A982" s="496">
        <v>17</v>
      </c>
      <c r="B982" s="496">
        <v>41</v>
      </c>
      <c r="C982" s="496">
        <v>2024</v>
      </c>
      <c r="D982" s="496">
        <v>5</v>
      </c>
      <c r="E982" s="496">
        <v>99</v>
      </c>
      <c r="F982" s="496">
        <v>99</v>
      </c>
      <c r="G982" s="496">
        <v>99</v>
      </c>
      <c r="H982" s="496">
        <v>99</v>
      </c>
      <c r="I982" s="496">
        <v>99</v>
      </c>
      <c r="J982" s="496">
        <v>999</v>
      </c>
      <c r="K982" s="496">
        <v>99</v>
      </c>
      <c r="L982" s="496">
        <v>99</v>
      </c>
      <c r="M982" s="496">
        <v>4</v>
      </c>
      <c r="N982" s="496">
        <v>99</v>
      </c>
      <c r="O982" s="496">
        <v>99</v>
      </c>
      <c r="P982" s="496">
        <v>99</v>
      </c>
      <c r="Q982" s="496">
        <v>5</v>
      </c>
      <c r="R982" s="496">
        <v>8</v>
      </c>
      <c r="S982" s="496">
        <v>2.625</v>
      </c>
      <c r="T982" s="496">
        <v>4</v>
      </c>
      <c r="U982" s="496">
        <v>134.13749999999999</v>
      </c>
      <c r="V982" s="496">
        <v>0</v>
      </c>
      <c r="W982" s="496">
        <v>0</v>
      </c>
      <c r="X982" s="496">
        <v>0</v>
      </c>
      <c r="Y982" s="496">
        <v>23.516905488392844</v>
      </c>
      <c r="Z982" s="496">
        <v>1.2183492931011202</v>
      </c>
      <c r="AA982" s="496">
        <v>0</v>
      </c>
      <c r="AB982" s="496">
        <v>-10.159700172276063</v>
      </c>
      <c r="AC982" s="496"/>
      <c r="AD982" s="496"/>
      <c r="AE982" s="496">
        <v>4.1666666666666679</v>
      </c>
      <c r="AF982" s="496">
        <v>2.2952292341749807</v>
      </c>
      <c r="AG982" s="496">
        <v>460.75</v>
      </c>
      <c r="AH982" s="496">
        <v>0</v>
      </c>
      <c r="AI982" s="496">
        <v>25</v>
      </c>
      <c r="AJ982" s="496">
        <v>116.50831515389795</v>
      </c>
      <c r="AK982" s="496">
        <v>22.630149724851847</v>
      </c>
      <c r="AL982" s="496"/>
      <c r="AM982" s="496">
        <v>-5.9661006394223595</v>
      </c>
      <c r="AN982" s="496">
        <v>99</v>
      </c>
      <c r="AO982" s="496">
        <v>99</v>
      </c>
      <c r="AP982" s="496">
        <v>99</v>
      </c>
      <c r="AQ982" s="496">
        <v>99</v>
      </c>
      <c r="AR982" s="496">
        <v>180.375</v>
      </c>
      <c r="AS982" s="496">
        <v>22.778948712755927</v>
      </c>
      <c r="AT982" s="496"/>
      <c r="AU982" s="496"/>
    </row>
    <row r="983" spans="1:47">
      <c r="A983" s="496">
        <v>17</v>
      </c>
      <c r="B983" s="496">
        <v>42</v>
      </c>
      <c r="C983" s="496">
        <v>2024</v>
      </c>
      <c r="D983" s="496">
        <v>6</v>
      </c>
      <c r="E983" s="496">
        <v>99</v>
      </c>
      <c r="F983" s="496">
        <v>99</v>
      </c>
      <c r="G983" s="496">
        <v>99</v>
      </c>
      <c r="H983" s="496">
        <v>99</v>
      </c>
      <c r="I983" s="496">
        <v>99</v>
      </c>
      <c r="J983" s="496">
        <v>999</v>
      </c>
      <c r="K983" s="496">
        <v>99</v>
      </c>
      <c r="L983" s="496">
        <v>99</v>
      </c>
      <c r="M983" s="496">
        <v>4</v>
      </c>
      <c r="N983" s="496">
        <v>99</v>
      </c>
      <c r="O983" s="496">
        <v>99</v>
      </c>
      <c r="P983" s="496">
        <v>99</v>
      </c>
      <c r="Q983" s="496">
        <v>1</v>
      </c>
      <c r="R983" s="496">
        <v>1</v>
      </c>
      <c r="S983" s="496">
        <v>4</v>
      </c>
      <c r="T983" s="496">
        <v>4</v>
      </c>
      <c r="U983" s="496">
        <v>145.80000000000001</v>
      </c>
      <c r="V983" s="496">
        <v>0</v>
      </c>
      <c r="W983" s="496">
        <v>0</v>
      </c>
      <c r="X983" s="496">
        <v>0</v>
      </c>
      <c r="Y983" s="496">
        <v>0</v>
      </c>
      <c r="Z983" s="496">
        <v>0</v>
      </c>
      <c r="AA983" s="496">
        <v>0</v>
      </c>
      <c r="AB983" s="496"/>
      <c r="AC983" s="496"/>
      <c r="AD983" s="496"/>
      <c r="AE983" s="496">
        <v>1.1235955056179776</v>
      </c>
      <c r="AF983" s="496">
        <v>0.62385540931418704</v>
      </c>
      <c r="AG983" s="496">
        <v>678</v>
      </c>
      <c r="AH983" s="496">
        <v>0</v>
      </c>
      <c r="AI983" s="496">
        <v>100</v>
      </c>
      <c r="AJ983" s="496">
        <v>0</v>
      </c>
      <c r="AK983" s="496"/>
      <c r="AL983" s="496"/>
      <c r="AM983" s="496"/>
      <c r="AN983" s="496">
        <v>99</v>
      </c>
      <c r="AO983" s="496">
        <v>99</v>
      </c>
      <c r="AP983" s="496">
        <v>99</v>
      </c>
      <c r="AQ983" s="496">
        <v>99</v>
      </c>
      <c r="AR983" s="496">
        <v>175</v>
      </c>
      <c r="AS983" s="496">
        <v>27.241982507288633</v>
      </c>
      <c r="AT983" s="496"/>
      <c r="AU983" s="496"/>
    </row>
    <row r="984" spans="1:47">
      <c r="A984" s="496">
        <v>17</v>
      </c>
      <c r="B984" s="496">
        <v>43</v>
      </c>
      <c r="C984" s="496">
        <v>2024</v>
      </c>
      <c r="D984" s="496">
        <v>7</v>
      </c>
      <c r="E984" s="496">
        <v>99</v>
      </c>
      <c r="F984" s="496">
        <v>99</v>
      </c>
      <c r="G984" s="496">
        <v>99</v>
      </c>
      <c r="H984" s="496">
        <v>99</v>
      </c>
      <c r="I984" s="496">
        <v>99</v>
      </c>
      <c r="J984" s="496">
        <v>999</v>
      </c>
      <c r="K984" s="496">
        <v>99</v>
      </c>
      <c r="L984" s="496">
        <v>99</v>
      </c>
      <c r="M984" s="496">
        <v>4</v>
      </c>
      <c r="N984" s="496">
        <v>99</v>
      </c>
      <c r="O984" s="496">
        <v>99</v>
      </c>
      <c r="P984" s="496">
        <v>99</v>
      </c>
      <c r="Q984" s="496"/>
      <c r="R984" s="496">
        <v>0</v>
      </c>
      <c r="S984" s="496"/>
      <c r="T984" s="496"/>
      <c r="U984" s="496"/>
      <c r="V984" s="496"/>
      <c r="W984" s="496"/>
      <c r="X984" s="496"/>
      <c r="Y984" s="496"/>
      <c r="Z984" s="496"/>
      <c r="AA984" s="496"/>
      <c r="AB984" s="496"/>
      <c r="AC984" s="496"/>
      <c r="AD984" s="496"/>
      <c r="AE984" s="496"/>
      <c r="AF984" s="496"/>
      <c r="AG984" s="496"/>
      <c r="AH984" s="496"/>
      <c r="AI984" s="496"/>
      <c r="AJ984" s="496"/>
      <c r="AK984" s="496"/>
      <c r="AL984" s="496"/>
      <c r="AM984" s="496"/>
      <c r="AN984" s="496">
        <v>99</v>
      </c>
      <c r="AO984" s="496">
        <v>99</v>
      </c>
      <c r="AP984" s="496">
        <v>99</v>
      </c>
      <c r="AQ984" s="496">
        <v>99</v>
      </c>
      <c r="AR984" s="496"/>
      <c r="AS984" s="496"/>
      <c r="AT984" s="496"/>
      <c r="AU984" s="496"/>
    </row>
    <row r="985" spans="1:47">
      <c r="A985" s="496">
        <v>17</v>
      </c>
      <c r="B985" s="496">
        <v>44</v>
      </c>
      <c r="C985" s="496">
        <v>2024</v>
      </c>
      <c r="D985" s="496">
        <v>8</v>
      </c>
      <c r="E985" s="496">
        <v>99</v>
      </c>
      <c r="F985" s="496">
        <v>99</v>
      </c>
      <c r="G985" s="496">
        <v>99</v>
      </c>
      <c r="H985" s="496">
        <v>99</v>
      </c>
      <c r="I985" s="496">
        <v>99</v>
      </c>
      <c r="J985" s="496">
        <v>999</v>
      </c>
      <c r="K985" s="496">
        <v>99</v>
      </c>
      <c r="L985" s="496">
        <v>99</v>
      </c>
      <c r="M985" s="496">
        <v>4</v>
      </c>
      <c r="N985" s="496">
        <v>99</v>
      </c>
      <c r="O985" s="496">
        <v>99</v>
      </c>
      <c r="P985" s="496">
        <v>99</v>
      </c>
      <c r="Q985" s="496">
        <v>6</v>
      </c>
      <c r="R985" s="496">
        <v>13</v>
      </c>
      <c r="S985" s="496">
        <v>4.2307692307692308</v>
      </c>
      <c r="T985" s="496">
        <v>4</v>
      </c>
      <c r="U985" s="496">
        <v>220.64615384615379</v>
      </c>
      <c r="V985" s="496">
        <v>7.6923076923076898</v>
      </c>
      <c r="W985" s="496">
        <v>0</v>
      </c>
      <c r="X985" s="496">
        <v>0</v>
      </c>
      <c r="Y985" s="496">
        <v>49.69620965866401</v>
      </c>
      <c r="Z985" s="496">
        <v>1.1200169060431573</v>
      </c>
      <c r="AA985" s="496">
        <v>0</v>
      </c>
      <c r="AB985" s="496">
        <v>17.781055741442938</v>
      </c>
      <c r="AC985" s="496"/>
      <c r="AD985" s="496"/>
      <c r="AE985" s="496">
        <v>7.926829268292682</v>
      </c>
      <c r="AF985" s="496">
        <v>6.9091933894887916</v>
      </c>
      <c r="AG985" s="496">
        <v>668.7692307692306</v>
      </c>
      <c r="AH985" s="496">
        <v>0</v>
      </c>
      <c r="AI985" s="496">
        <v>38.461538461538446</v>
      </c>
      <c r="AJ985" s="496">
        <v>172.91311906724198</v>
      </c>
      <c r="AK985" s="496">
        <v>66.911741285307414</v>
      </c>
      <c r="AL985" s="496"/>
      <c r="AM985" s="496">
        <v>13.730736740360935</v>
      </c>
      <c r="AN985" s="496">
        <v>99</v>
      </c>
      <c r="AO985" s="496">
        <v>99</v>
      </c>
      <c r="AP985" s="496">
        <v>99</v>
      </c>
      <c r="AQ985" s="496">
        <v>99</v>
      </c>
      <c r="AR985" s="496">
        <v>198.30769230769235</v>
      </c>
      <c r="AS985" s="496">
        <v>27.927001409212497</v>
      </c>
      <c r="AT985" s="496"/>
      <c r="AU985" s="496"/>
    </row>
    <row r="986" spans="1:47">
      <c r="A986" s="496">
        <v>17</v>
      </c>
      <c r="B986" s="496">
        <v>45</v>
      </c>
      <c r="C986" s="496">
        <v>2024</v>
      </c>
      <c r="D986" s="496">
        <v>9</v>
      </c>
      <c r="E986" s="496">
        <v>99</v>
      </c>
      <c r="F986" s="496">
        <v>99</v>
      </c>
      <c r="G986" s="496">
        <v>99</v>
      </c>
      <c r="H986" s="496">
        <v>99</v>
      </c>
      <c r="I986" s="496">
        <v>99</v>
      </c>
      <c r="J986" s="496">
        <v>999</v>
      </c>
      <c r="K986" s="496">
        <v>99</v>
      </c>
      <c r="L986" s="496">
        <v>99</v>
      </c>
      <c r="M986" s="496">
        <v>4</v>
      </c>
      <c r="N986" s="496">
        <v>99</v>
      </c>
      <c r="O986" s="496">
        <v>99</v>
      </c>
      <c r="P986" s="496">
        <v>99</v>
      </c>
      <c r="Q986" s="496">
        <v>11</v>
      </c>
      <c r="R986" s="496">
        <v>18</v>
      </c>
      <c r="S986" s="496">
        <v>3.4444444444444442</v>
      </c>
      <c r="T986" s="496">
        <v>4</v>
      </c>
      <c r="U986" s="496">
        <v>208.51111111111112</v>
      </c>
      <c r="V986" s="496">
        <v>11.111111111111112</v>
      </c>
      <c r="W986" s="496">
        <v>0</v>
      </c>
      <c r="X986" s="496">
        <v>0</v>
      </c>
      <c r="Y986" s="496">
        <v>47.155026701401262</v>
      </c>
      <c r="Z986" s="496">
        <v>1.1166528467912089</v>
      </c>
      <c r="AA986" s="496">
        <v>0</v>
      </c>
      <c r="AB986" s="496">
        <v>35.293267693571991</v>
      </c>
      <c r="AC986" s="496"/>
      <c r="AD986" s="496"/>
      <c r="AE986" s="496">
        <v>8.2568807339449517</v>
      </c>
      <c r="AF986" s="496">
        <v>6.9605792198928755</v>
      </c>
      <c r="AG986" s="496">
        <v>610</v>
      </c>
      <c r="AH986" s="496">
        <v>0</v>
      </c>
      <c r="AI986" s="496">
        <v>22.222222222222225</v>
      </c>
      <c r="AJ986" s="496">
        <v>103.212832966104</v>
      </c>
      <c r="AK986" s="496">
        <v>69.01496657821896</v>
      </c>
      <c r="AL986" s="496"/>
      <c r="AM986" s="496">
        <v>-29.934169878048682</v>
      </c>
      <c r="AN986" s="496">
        <v>99</v>
      </c>
      <c r="AO986" s="496">
        <v>99</v>
      </c>
      <c r="AP986" s="496">
        <v>99</v>
      </c>
      <c r="AQ986" s="496">
        <v>99</v>
      </c>
      <c r="AR986" s="496">
        <v>199.94444444444443</v>
      </c>
      <c r="AS986" s="496">
        <v>25.725408742111544</v>
      </c>
      <c r="AT986" s="496"/>
      <c r="AU986" s="496"/>
    </row>
    <row r="987" spans="1:47">
      <c r="A987" s="496">
        <v>17</v>
      </c>
      <c r="B987" s="496">
        <v>46</v>
      </c>
      <c r="C987" s="496">
        <v>2024</v>
      </c>
      <c r="D987" s="496">
        <v>10</v>
      </c>
      <c r="E987" s="496">
        <v>99</v>
      </c>
      <c r="F987" s="496">
        <v>99</v>
      </c>
      <c r="G987" s="496">
        <v>99</v>
      </c>
      <c r="H987" s="496">
        <v>99</v>
      </c>
      <c r="I987" s="496">
        <v>99</v>
      </c>
      <c r="J987" s="496">
        <v>999</v>
      </c>
      <c r="K987" s="496">
        <v>99</v>
      </c>
      <c r="L987" s="496">
        <v>99</v>
      </c>
      <c r="M987" s="496">
        <v>4</v>
      </c>
      <c r="N987" s="496">
        <v>99</v>
      </c>
      <c r="O987" s="496">
        <v>99</v>
      </c>
      <c r="P987" s="496">
        <v>99</v>
      </c>
      <c r="Q987" s="496">
        <v>16</v>
      </c>
      <c r="R987" s="496">
        <v>30</v>
      </c>
      <c r="S987" s="496">
        <v>3.1</v>
      </c>
      <c r="T987" s="496">
        <v>4</v>
      </c>
      <c r="U987" s="496">
        <v>186.38666666666663</v>
      </c>
      <c r="V987" s="496">
        <v>0</v>
      </c>
      <c r="W987" s="496">
        <v>0</v>
      </c>
      <c r="X987" s="496">
        <v>0</v>
      </c>
      <c r="Y987" s="496">
        <v>39.574964589020659</v>
      </c>
      <c r="Z987" s="496">
        <v>0.97809338340808016</v>
      </c>
      <c r="AA987" s="496">
        <v>0</v>
      </c>
      <c r="AB987" s="496">
        <v>20.610720600688836</v>
      </c>
      <c r="AC987" s="496"/>
      <c r="AD987" s="496"/>
      <c r="AE987" s="496">
        <v>11.406844106463883</v>
      </c>
      <c r="AF987" s="496">
        <v>9.1578049175951488</v>
      </c>
      <c r="AG987" s="496">
        <v>614.66666666666652</v>
      </c>
      <c r="AH987" s="496">
        <v>0</v>
      </c>
      <c r="AI987" s="496">
        <v>16.666666666666671</v>
      </c>
      <c r="AJ987" s="496">
        <v>158.56761614178643</v>
      </c>
      <c r="AK987" s="496">
        <v>46.147625753553321</v>
      </c>
      <c r="AL987" s="496"/>
      <c r="AM987" s="496">
        <v>-59.297396750073105</v>
      </c>
      <c r="AN987" s="496">
        <v>99</v>
      </c>
      <c r="AO987" s="496">
        <v>99</v>
      </c>
      <c r="AP987" s="496">
        <v>99</v>
      </c>
      <c r="AQ987" s="496">
        <v>99</v>
      </c>
      <c r="AR987" s="496">
        <v>194.76666666666671</v>
      </c>
      <c r="AS987" s="496">
        <v>24.956602261597897</v>
      </c>
      <c r="AT987" s="496"/>
      <c r="AU987" s="496"/>
    </row>
    <row r="988" spans="1:47">
      <c r="A988" s="496">
        <v>17</v>
      </c>
      <c r="B988" s="496">
        <v>47</v>
      </c>
      <c r="C988" s="496">
        <v>2024</v>
      </c>
      <c r="D988" s="496">
        <v>11</v>
      </c>
      <c r="E988" s="496">
        <v>99</v>
      </c>
      <c r="F988" s="496">
        <v>99</v>
      </c>
      <c r="G988" s="496">
        <v>99</v>
      </c>
      <c r="H988" s="496">
        <v>99</v>
      </c>
      <c r="I988" s="496">
        <v>99</v>
      </c>
      <c r="J988" s="496">
        <v>999</v>
      </c>
      <c r="K988" s="496">
        <v>99</v>
      </c>
      <c r="L988" s="496">
        <v>99</v>
      </c>
      <c r="M988" s="496">
        <v>4</v>
      </c>
      <c r="N988" s="496">
        <v>99</v>
      </c>
      <c r="O988" s="496">
        <v>99</v>
      </c>
      <c r="P988" s="496">
        <v>99</v>
      </c>
      <c r="Q988" s="496">
        <v>8</v>
      </c>
      <c r="R988" s="496">
        <v>10</v>
      </c>
      <c r="S988" s="496">
        <v>3.4</v>
      </c>
      <c r="T988" s="496">
        <v>4</v>
      </c>
      <c r="U988" s="496">
        <v>146.49999999999997</v>
      </c>
      <c r="V988" s="496">
        <v>0</v>
      </c>
      <c r="W988" s="496">
        <v>0</v>
      </c>
      <c r="X988" s="496">
        <v>0</v>
      </c>
      <c r="Y988" s="496">
        <v>63.240604045186132</v>
      </c>
      <c r="Z988" s="496">
        <v>0.48989794855663599</v>
      </c>
      <c r="AA988" s="496">
        <v>0</v>
      </c>
      <c r="AB988" s="496">
        <v>53.483630296705904</v>
      </c>
      <c r="AC988" s="496"/>
      <c r="AD988" s="496"/>
      <c r="AE988" s="496">
        <v>3.7735849056603761</v>
      </c>
      <c r="AF988" s="496">
        <v>2.2583211039721793</v>
      </c>
      <c r="AG988" s="496">
        <v>566.9</v>
      </c>
      <c r="AH988" s="496">
        <v>0</v>
      </c>
      <c r="AI988" s="496">
        <v>60</v>
      </c>
      <c r="AJ988" s="496">
        <v>162.36283441723975</v>
      </c>
      <c r="AK988" s="496">
        <v>63.506607332614017</v>
      </c>
      <c r="AL988" s="496"/>
      <c r="AM988" s="496">
        <v>39.652396829132606</v>
      </c>
      <c r="AN988" s="496">
        <v>99</v>
      </c>
      <c r="AO988" s="496">
        <v>99</v>
      </c>
      <c r="AP988" s="496">
        <v>99</v>
      </c>
      <c r="AQ988" s="496">
        <v>99</v>
      </c>
      <c r="AR988" s="496">
        <v>176.6</v>
      </c>
      <c r="AS988" s="496">
        <v>24.549036407724223</v>
      </c>
      <c r="AT988" s="496"/>
      <c r="AU988" s="496"/>
    </row>
    <row r="989" spans="1:47">
      <c r="A989" s="496">
        <v>17</v>
      </c>
      <c r="B989" s="496">
        <v>48</v>
      </c>
      <c r="C989" s="496">
        <v>2024</v>
      </c>
      <c r="D989" s="496">
        <v>12</v>
      </c>
      <c r="E989" s="496">
        <v>99</v>
      </c>
      <c r="F989" s="496">
        <v>99</v>
      </c>
      <c r="G989" s="496">
        <v>99</v>
      </c>
      <c r="H989" s="496">
        <v>99</v>
      </c>
      <c r="I989" s="496">
        <v>99</v>
      </c>
      <c r="J989" s="496">
        <v>999</v>
      </c>
      <c r="K989" s="496">
        <v>99</v>
      </c>
      <c r="L989" s="496">
        <v>99</v>
      </c>
      <c r="M989" s="496">
        <v>4</v>
      </c>
      <c r="N989" s="496">
        <v>99</v>
      </c>
      <c r="O989" s="496">
        <v>99</v>
      </c>
      <c r="P989" s="496">
        <v>99</v>
      </c>
      <c r="Q989" s="496">
        <v>3</v>
      </c>
      <c r="R989" s="496">
        <v>3</v>
      </c>
      <c r="S989" s="496">
        <v>3.6666666666666656</v>
      </c>
      <c r="T989" s="496">
        <v>4</v>
      </c>
      <c r="U989" s="496">
        <v>140.4</v>
      </c>
      <c r="V989" s="496">
        <v>0</v>
      </c>
      <c r="W989" s="496">
        <v>0</v>
      </c>
      <c r="X989" s="496">
        <v>0</v>
      </c>
      <c r="Y989" s="496">
        <v>30.806492822130913</v>
      </c>
      <c r="Z989" s="496">
        <v>0.47140452079103318</v>
      </c>
      <c r="AA989" s="496">
        <v>0</v>
      </c>
      <c r="AB989" s="496">
        <v>-42.233839629045967</v>
      </c>
      <c r="AC989" s="496"/>
      <c r="AD989" s="496"/>
      <c r="AE989" s="496">
        <v>6.9767441860465107</v>
      </c>
      <c r="AF989" s="496">
        <v>4.0243448018879642</v>
      </c>
      <c r="AG989" s="496">
        <v>480</v>
      </c>
      <c r="AH989" s="496">
        <v>0</v>
      </c>
      <c r="AI989" s="496">
        <v>33.333333333333343</v>
      </c>
      <c r="AJ989" s="496">
        <v>153.47529660067991</v>
      </c>
      <c r="AK989" s="496">
        <v>1.3959285686743781</v>
      </c>
      <c r="AL989" s="496"/>
      <c r="AM989" s="496">
        <v>-91.224546083930306</v>
      </c>
      <c r="AN989" s="496">
        <v>99</v>
      </c>
      <c r="AO989" s="496">
        <v>99</v>
      </c>
      <c r="AP989" s="496">
        <v>99</v>
      </c>
      <c r="AQ989" s="496">
        <v>99</v>
      </c>
      <c r="AR989" s="496">
        <v>176.33333333333337</v>
      </c>
      <c r="AS989" s="496">
        <v>25.131374914916712</v>
      </c>
      <c r="AT989" s="496"/>
      <c r="AU989" s="496"/>
    </row>
    <row r="990" spans="1:47">
      <c r="A990" s="496">
        <v>17</v>
      </c>
      <c r="B990" s="496">
        <v>49</v>
      </c>
      <c r="C990" s="496">
        <v>2024</v>
      </c>
      <c r="D990" s="496">
        <v>1</v>
      </c>
      <c r="E990" s="496">
        <v>99</v>
      </c>
      <c r="F990" s="496">
        <v>99</v>
      </c>
      <c r="G990" s="496">
        <v>99</v>
      </c>
      <c r="H990" s="496">
        <v>99</v>
      </c>
      <c r="I990" s="496">
        <v>99</v>
      </c>
      <c r="J990" s="496">
        <v>999</v>
      </c>
      <c r="K990" s="496">
        <v>99</v>
      </c>
      <c r="L990" s="496">
        <v>99</v>
      </c>
      <c r="M990" s="496">
        <v>5</v>
      </c>
      <c r="N990" s="496">
        <v>99</v>
      </c>
      <c r="O990" s="496">
        <v>99</v>
      </c>
      <c r="P990" s="496">
        <v>99</v>
      </c>
      <c r="Q990" s="496">
        <v>3</v>
      </c>
      <c r="R990" s="496">
        <v>3</v>
      </c>
      <c r="S990" s="496">
        <v>3.3333333333333344</v>
      </c>
      <c r="T990" s="496">
        <v>5</v>
      </c>
      <c r="U990" s="496">
        <v>169.43333333333339</v>
      </c>
      <c r="V990" s="496">
        <v>0</v>
      </c>
      <c r="W990" s="496">
        <v>0</v>
      </c>
      <c r="X990" s="496">
        <v>0</v>
      </c>
      <c r="Y990" s="496">
        <v>24.923126252984623</v>
      </c>
      <c r="Z990" s="496">
        <v>0.4714045207910309</v>
      </c>
      <c r="AA990" s="496">
        <v>0</v>
      </c>
      <c r="AB990" s="496">
        <v>79.913092768751653</v>
      </c>
      <c r="AC990" s="496"/>
      <c r="AD990" s="496"/>
      <c r="AE990" s="496">
        <v>4.0540540540540553</v>
      </c>
      <c r="AF990" s="496">
        <v>2.5563138386952402</v>
      </c>
      <c r="AG990" s="496">
        <v>545.33333333333348</v>
      </c>
      <c r="AH990" s="496">
        <v>0</v>
      </c>
      <c r="AI990" s="496">
        <v>33.333333333333343</v>
      </c>
      <c r="AJ990" s="496">
        <v>114.7790147292708</v>
      </c>
      <c r="AK990" s="496">
        <v>99.952353992678681</v>
      </c>
      <c r="AL990" s="496"/>
      <c r="AM990" s="496">
        <v>81.730532239437196</v>
      </c>
      <c r="AN990" s="496">
        <v>99</v>
      </c>
      <c r="AO990" s="496">
        <v>99</v>
      </c>
      <c r="AP990" s="496">
        <v>99</v>
      </c>
      <c r="AQ990" s="496">
        <v>99</v>
      </c>
      <c r="AR990" s="496">
        <v>186.33333333333337</v>
      </c>
      <c r="AS990" s="496">
        <v>26.013075791698608</v>
      </c>
      <c r="AT990" s="496"/>
      <c r="AU990" s="496"/>
    </row>
    <row r="991" spans="1:47">
      <c r="A991" s="496">
        <v>17</v>
      </c>
      <c r="B991" s="496">
        <v>50</v>
      </c>
      <c r="C991" s="496">
        <v>2024</v>
      </c>
      <c r="D991" s="496">
        <v>2</v>
      </c>
      <c r="E991" s="496">
        <v>99</v>
      </c>
      <c r="F991" s="496">
        <v>99</v>
      </c>
      <c r="G991" s="496">
        <v>99</v>
      </c>
      <c r="H991" s="496">
        <v>99</v>
      </c>
      <c r="I991" s="496">
        <v>99</v>
      </c>
      <c r="J991" s="496">
        <v>999</v>
      </c>
      <c r="K991" s="496">
        <v>99</v>
      </c>
      <c r="L991" s="496">
        <v>99</v>
      </c>
      <c r="M991" s="496">
        <v>5</v>
      </c>
      <c r="N991" s="496">
        <v>99</v>
      </c>
      <c r="O991" s="496">
        <v>99</v>
      </c>
      <c r="P991" s="496">
        <v>99</v>
      </c>
      <c r="Q991" s="496">
        <v>5</v>
      </c>
      <c r="R991" s="496">
        <v>6</v>
      </c>
      <c r="S991" s="496">
        <v>4</v>
      </c>
      <c r="T991" s="496">
        <v>5</v>
      </c>
      <c r="U991" s="496">
        <v>183.23333333333335</v>
      </c>
      <c r="V991" s="496">
        <v>16.666666666666671</v>
      </c>
      <c r="W991" s="496">
        <v>0</v>
      </c>
      <c r="X991" s="496">
        <v>0</v>
      </c>
      <c r="Y991" s="496">
        <v>48.612984090901314</v>
      </c>
      <c r="Z991" s="496">
        <v>1.8257418583505536</v>
      </c>
      <c r="AA991" s="496">
        <v>0</v>
      </c>
      <c r="AB991" s="496">
        <v>87.732383865427991</v>
      </c>
      <c r="AC991" s="496"/>
      <c r="AD991" s="496"/>
      <c r="AE991" s="496">
        <v>11.53846153846154</v>
      </c>
      <c r="AF991" s="496">
        <v>8.788099215833606</v>
      </c>
      <c r="AG991" s="496">
        <v>585.16666666666652</v>
      </c>
      <c r="AH991" s="496">
        <v>0</v>
      </c>
      <c r="AI991" s="496">
        <v>33.333333333333343</v>
      </c>
      <c r="AJ991" s="496">
        <v>128.36980001369321</v>
      </c>
      <c r="AK991" s="496">
        <v>27.791224811445357</v>
      </c>
      <c r="AL991" s="496"/>
      <c r="AM991" s="496">
        <v>-9.1024118540319687</v>
      </c>
      <c r="AN991" s="496">
        <v>99</v>
      </c>
      <c r="AO991" s="496">
        <v>99</v>
      </c>
      <c r="AP991" s="496">
        <v>99</v>
      </c>
      <c r="AQ991" s="496">
        <v>99</v>
      </c>
      <c r="AR991" s="496">
        <v>188.5</v>
      </c>
      <c r="AS991" s="496">
        <v>27.015841038963796</v>
      </c>
      <c r="AT991" s="496"/>
      <c r="AU991" s="496"/>
    </row>
    <row r="992" spans="1:47">
      <c r="A992" s="496">
        <v>17</v>
      </c>
      <c r="B992" s="496">
        <v>51</v>
      </c>
      <c r="C992" s="496">
        <v>2024</v>
      </c>
      <c r="D992" s="496">
        <v>3</v>
      </c>
      <c r="E992" s="496">
        <v>99</v>
      </c>
      <c r="F992" s="496">
        <v>99</v>
      </c>
      <c r="G992" s="496">
        <v>99</v>
      </c>
      <c r="H992" s="496">
        <v>99</v>
      </c>
      <c r="I992" s="496">
        <v>99</v>
      </c>
      <c r="J992" s="496">
        <v>999</v>
      </c>
      <c r="K992" s="496">
        <v>99</v>
      </c>
      <c r="L992" s="496">
        <v>99</v>
      </c>
      <c r="M992" s="496">
        <v>5</v>
      </c>
      <c r="N992" s="496">
        <v>99</v>
      </c>
      <c r="O992" s="496">
        <v>99</v>
      </c>
      <c r="P992" s="496">
        <v>99</v>
      </c>
      <c r="Q992" s="496">
        <v>6</v>
      </c>
      <c r="R992" s="496">
        <v>8</v>
      </c>
      <c r="S992" s="496">
        <v>3.625</v>
      </c>
      <c r="T992" s="496">
        <v>5</v>
      </c>
      <c r="U992" s="496">
        <v>181.6875</v>
      </c>
      <c r="V992" s="496">
        <v>0</v>
      </c>
      <c r="W992" s="496">
        <v>0</v>
      </c>
      <c r="X992" s="496">
        <v>0</v>
      </c>
      <c r="Y992" s="496">
        <v>43.857394972227951</v>
      </c>
      <c r="Z992" s="496">
        <v>0.69597054535375247</v>
      </c>
      <c r="AA992" s="496">
        <v>0</v>
      </c>
      <c r="AB992" s="496">
        <v>27.381606943069769</v>
      </c>
      <c r="AC992" s="496"/>
      <c r="AD992" s="496"/>
      <c r="AE992" s="496">
        <v>11.594202898550723</v>
      </c>
      <c r="AF992" s="496">
        <v>9.5907042420803279</v>
      </c>
      <c r="AG992" s="496">
        <v>550.5</v>
      </c>
      <c r="AH992" s="496">
        <v>0</v>
      </c>
      <c r="AI992" s="496">
        <v>37.5</v>
      </c>
      <c r="AJ992" s="496">
        <v>127.2340363267628</v>
      </c>
      <c r="AK992" s="496">
        <v>37.66596731220028</v>
      </c>
      <c r="AL992" s="496"/>
      <c r="AM992" s="496">
        <v>-24.350335408719442</v>
      </c>
      <c r="AN992" s="496">
        <v>99</v>
      </c>
      <c r="AO992" s="496">
        <v>99</v>
      </c>
      <c r="AP992" s="496">
        <v>99</v>
      </c>
      <c r="AQ992" s="496">
        <v>99</v>
      </c>
      <c r="AR992" s="496">
        <v>189.25</v>
      </c>
      <c r="AS992" s="496">
        <v>26.285757024238062</v>
      </c>
      <c r="AT992" s="496"/>
      <c r="AU992" s="496"/>
    </row>
    <row r="993" spans="1:47">
      <c r="A993" s="496">
        <v>17</v>
      </c>
      <c r="B993" s="496">
        <v>52</v>
      </c>
      <c r="C993" s="496">
        <v>2024</v>
      </c>
      <c r="D993" s="496">
        <v>4</v>
      </c>
      <c r="E993" s="496">
        <v>99</v>
      </c>
      <c r="F993" s="496">
        <v>99</v>
      </c>
      <c r="G993" s="496">
        <v>99</v>
      </c>
      <c r="H993" s="496">
        <v>99</v>
      </c>
      <c r="I993" s="496">
        <v>99</v>
      </c>
      <c r="J993" s="496">
        <v>999</v>
      </c>
      <c r="K993" s="496">
        <v>99</v>
      </c>
      <c r="L993" s="496">
        <v>99</v>
      </c>
      <c r="M993" s="496">
        <v>5</v>
      </c>
      <c r="N993" s="496">
        <v>99</v>
      </c>
      <c r="O993" s="496">
        <v>99</v>
      </c>
      <c r="P993" s="496">
        <v>99</v>
      </c>
      <c r="Q993" s="496">
        <v>5</v>
      </c>
      <c r="R993" s="496">
        <v>6</v>
      </c>
      <c r="S993" s="496">
        <v>3.5</v>
      </c>
      <c r="T993" s="496">
        <v>5</v>
      </c>
      <c r="U993" s="496">
        <v>224.94999999999996</v>
      </c>
      <c r="V993" s="496">
        <v>16.666666666666671</v>
      </c>
      <c r="W993" s="496">
        <v>0</v>
      </c>
      <c r="X993" s="496">
        <v>0</v>
      </c>
      <c r="Y993" s="496">
        <v>75.689095427721213</v>
      </c>
      <c r="Z993" s="496">
        <v>1.1180339887498949</v>
      </c>
      <c r="AA993" s="496">
        <v>0</v>
      </c>
      <c r="AB993" s="496">
        <v>67.446217500471533</v>
      </c>
      <c r="AC993" s="496"/>
      <c r="AD993" s="496"/>
      <c r="AE993" s="496">
        <v>4.0540540540540553</v>
      </c>
      <c r="AF993" s="496">
        <v>3.4388224892926922</v>
      </c>
      <c r="AG993" s="496">
        <v>713.66666666666652</v>
      </c>
      <c r="AH993" s="496">
        <v>0</v>
      </c>
      <c r="AI993" s="496">
        <v>16.666666666666671</v>
      </c>
      <c r="AJ993" s="496">
        <v>305.37008512440917</v>
      </c>
      <c r="AK993" s="496">
        <v>83.21952559022381</v>
      </c>
      <c r="AL993" s="496"/>
      <c r="AM993" s="496">
        <v>96.852073019359281</v>
      </c>
      <c r="AN993" s="496">
        <v>99</v>
      </c>
      <c r="AO993" s="496">
        <v>99</v>
      </c>
      <c r="AP993" s="496">
        <v>99</v>
      </c>
      <c r="AQ993" s="496">
        <v>99</v>
      </c>
      <c r="AR993" s="496">
        <v>200.33333333333337</v>
      </c>
      <c r="AS993" s="496">
        <v>27.014476999232983</v>
      </c>
      <c r="AT993" s="496"/>
      <c r="AU993" s="496"/>
    </row>
    <row r="994" spans="1:47">
      <c r="A994" s="496">
        <v>17</v>
      </c>
      <c r="B994" s="496">
        <v>53</v>
      </c>
      <c r="C994" s="496">
        <v>2024</v>
      </c>
      <c r="D994" s="496">
        <v>5</v>
      </c>
      <c r="E994" s="496">
        <v>99</v>
      </c>
      <c r="F994" s="496">
        <v>99</v>
      </c>
      <c r="G994" s="496">
        <v>99</v>
      </c>
      <c r="H994" s="496">
        <v>99</v>
      </c>
      <c r="I994" s="496">
        <v>99</v>
      </c>
      <c r="J994" s="496">
        <v>999</v>
      </c>
      <c r="K994" s="496">
        <v>99</v>
      </c>
      <c r="L994" s="496">
        <v>99</v>
      </c>
      <c r="M994" s="496">
        <v>5</v>
      </c>
      <c r="N994" s="496">
        <v>99</v>
      </c>
      <c r="O994" s="496">
        <v>99</v>
      </c>
      <c r="P994" s="496">
        <v>99</v>
      </c>
      <c r="Q994" s="496">
        <v>7</v>
      </c>
      <c r="R994" s="496">
        <v>13</v>
      </c>
      <c r="S994" s="496">
        <v>2.9230769230769238</v>
      </c>
      <c r="T994" s="496">
        <v>5</v>
      </c>
      <c r="U994" s="496">
        <v>193.04615384615389</v>
      </c>
      <c r="V994" s="496">
        <v>0</v>
      </c>
      <c r="W994" s="496">
        <v>0</v>
      </c>
      <c r="X994" s="496">
        <v>0</v>
      </c>
      <c r="Y994" s="496">
        <v>43.403201147178954</v>
      </c>
      <c r="Z994" s="496">
        <v>0.82848689340530945</v>
      </c>
      <c r="AA994" s="496">
        <v>0</v>
      </c>
      <c r="AB994" s="496">
        <v>-28.5910894867434</v>
      </c>
      <c r="AC994" s="496"/>
      <c r="AD994" s="496"/>
      <c r="AE994" s="496">
        <v>6.7708333333333313</v>
      </c>
      <c r="AF994" s="496">
        <v>5.3677264803704547</v>
      </c>
      <c r="AG994" s="496">
        <v>586.61538461538476</v>
      </c>
      <c r="AH994" s="496">
        <v>0</v>
      </c>
      <c r="AI994" s="496">
        <v>15.38461538461538</v>
      </c>
      <c r="AJ994" s="496">
        <v>86.862879087177049</v>
      </c>
      <c r="AK994" s="496">
        <v>53.99232659245061</v>
      </c>
      <c r="AL994" s="496"/>
      <c r="AM994" s="496">
        <v>-29.970291406778344</v>
      </c>
      <c r="AN994" s="496">
        <v>99</v>
      </c>
      <c r="AO994" s="496">
        <v>99</v>
      </c>
      <c r="AP994" s="496">
        <v>99</v>
      </c>
      <c r="AQ994" s="496">
        <v>99</v>
      </c>
      <c r="AR994" s="496">
        <v>196.84615384615381</v>
      </c>
      <c r="AS994" s="496">
        <v>24.838846746967459</v>
      </c>
      <c r="AT994" s="496"/>
      <c r="AU994" s="496"/>
    </row>
    <row r="995" spans="1:47">
      <c r="A995" s="496">
        <v>17</v>
      </c>
      <c r="B995" s="496">
        <v>54</v>
      </c>
      <c r="C995" s="496">
        <v>2024</v>
      </c>
      <c r="D995" s="496">
        <v>6</v>
      </c>
      <c r="E995" s="496">
        <v>99</v>
      </c>
      <c r="F995" s="496">
        <v>99</v>
      </c>
      <c r="G995" s="496">
        <v>99</v>
      </c>
      <c r="H995" s="496">
        <v>99</v>
      </c>
      <c r="I995" s="496">
        <v>99</v>
      </c>
      <c r="J995" s="496">
        <v>999</v>
      </c>
      <c r="K995" s="496">
        <v>99</v>
      </c>
      <c r="L995" s="496">
        <v>99</v>
      </c>
      <c r="M995" s="496">
        <v>5</v>
      </c>
      <c r="N995" s="496">
        <v>99</v>
      </c>
      <c r="O995" s="496">
        <v>99</v>
      </c>
      <c r="P995" s="496">
        <v>99</v>
      </c>
      <c r="Q995" s="496">
        <v>4</v>
      </c>
      <c r="R995" s="496">
        <v>6</v>
      </c>
      <c r="S995" s="496">
        <v>4.5</v>
      </c>
      <c r="T995" s="496">
        <v>5</v>
      </c>
      <c r="U995" s="496">
        <v>240.24999999999997</v>
      </c>
      <c r="V995" s="496">
        <v>33.333333333333343</v>
      </c>
      <c r="W995" s="496">
        <v>0</v>
      </c>
      <c r="X995" s="496">
        <v>0</v>
      </c>
      <c r="Y995" s="496">
        <v>38.386922686422075</v>
      </c>
      <c r="Z995" s="496">
        <v>1.1180339887498949</v>
      </c>
      <c r="AA995" s="496">
        <v>0</v>
      </c>
      <c r="AB995" s="496">
        <v>6.4658359704955188</v>
      </c>
      <c r="AC995" s="496"/>
      <c r="AD995" s="496"/>
      <c r="AE995" s="496">
        <v>6.741573033707863</v>
      </c>
      <c r="AF995" s="496">
        <v>6.167953172334709</v>
      </c>
      <c r="AG995" s="496">
        <v>691.83333333333348</v>
      </c>
      <c r="AH995" s="496">
        <v>0</v>
      </c>
      <c r="AI995" s="496">
        <v>50</v>
      </c>
      <c r="AJ995" s="496">
        <v>179.50433297153444</v>
      </c>
      <c r="AK995" s="496">
        <v>13.333707848976456</v>
      </c>
      <c r="AL995" s="496"/>
      <c r="AM995" s="496">
        <v>-96.374902485873363</v>
      </c>
      <c r="AN995" s="496">
        <v>99</v>
      </c>
      <c r="AO995" s="496">
        <v>99</v>
      </c>
      <c r="AP995" s="496">
        <v>99</v>
      </c>
      <c r="AQ995" s="496">
        <v>99</v>
      </c>
      <c r="AR995" s="496">
        <v>201.83333333333337</v>
      </c>
      <c r="AS995" s="496">
        <v>29.014585837687129</v>
      </c>
      <c r="AT995" s="496"/>
      <c r="AU995" s="496"/>
    </row>
    <row r="996" spans="1:47">
      <c r="A996" s="496">
        <v>17</v>
      </c>
      <c r="B996" s="496">
        <v>55</v>
      </c>
      <c r="C996" s="496">
        <v>2024</v>
      </c>
      <c r="D996" s="496">
        <v>7</v>
      </c>
      <c r="E996" s="496">
        <v>99</v>
      </c>
      <c r="F996" s="496">
        <v>99</v>
      </c>
      <c r="G996" s="496">
        <v>99</v>
      </c>
      <c r="H996" s="496">
        <v>99</v>
      </c>
      <c r="I996" s="496">
        <v>99</v>
      </c>
      <c r="J996" s="496">
        <v>999</v>
      </c>
      <c r="K996" s="496">
        <v>99</v>
      </c>
      <c r="L996" s="496">
        <v>99</v>
      </c>
      <c r="M996" s="496">
        <v>5</v>
      </c>
      <c r="N996" s="496">
        <v>99</v>
      </c>
      <c r="O996" s="496">
        <v>99</v>
      </c>
      <c r="P996" s="496">
        <v>99</v>
      </c>
      <c r="Q996" s="496">
        <v>1</v>
      </c>
      <c r="R996" s="496">
        <v>1</v>
      </c>
      <c r="S996" s="496">
        <v>5</v>
      </c>
      <c r="T996" s="496">
        <v>5</v>
      </c>
      <c r="U996" s="496">
        <v>78.2</v>
      </c>
      <c r="V996" s="496">
        <v>0</v>
      </c>
      <c r="W996" s="496">
        <v>0</v>
      </c>
      <c r="X996" s="496">
        <v>0</v>
      </c>
      <c r="Y996" s="496">
        <v>0</v>
      </c>
      <c r="Z996" s="496">
        <v>0</v>
      </c>
      <c r="AA996" s="496">
        <v>0</v>
      </c>
      <c r="AB996" s="496"/>
      <c r="AC996" s="496"/>
      <c r="AD996" s="496"/>
      <c r="AE996" s="496">
        <v>2.2222222222222223</v>
      </c>
      <c r="AF996" s="496">
        <v>0.60386566691634691</v>
      </c>
      <c r="AG996" s="496">
        <v>314</v>
      </c>
      <c r="AH996" s="496">
        <v>0</v>
      </c>
      <c r="AI996" s="496">
        <v>100</v>
      </c>
      <c r="AJ996" s="496">
        <v>0</v>
      </c>
      <c r="AK996" s="496"/>
      <c r="AL996" s="496"/>
      <c r="AM996" s="496"/>
      <c r="AN996" s="496">
        <v>99</v>
      </c>
      <c r="AO996" s="496">
        <v>99</v>
      </c>
      <c r="AP996" s="496">
        <v>99</v>
      </c>
      <c r="AQ996" s="496">
        <v>99</v>
      </c>
      <c r="AR996" s="496">
        <v>144</v>
      </c>
      <c r="AS996" s="496">
        <v>26.122042181069958</v>
      </c>
      <c r="AT996" s="496"/>
      <c r="AU996" s="496"/>
    </row>
    <row r="997" spans="1:47">
      <c r="A997" s="496">
        <v>17</v>
      </c>
      <c r="B997" s="496">
        <v>56</v>
      </c>
      <c r="C997" s="496">
        <v>2024</v>
      </c>
      <c r="D997" s="496">
        <v>8</v>
      </c>
      <c r="E997" s="496">
        <v>99</v>
      </c>
      <c r="F997" s="496">
        <v>99</v>
      </c>
      <c r="G997" s="496">
        <v>99</v>
      </c>
      <c r="H997" s="496">
        <v>99</v>
      </c>
      <c r="I997" s="496">
        <v>99</v>
      </c>
      <c r="J997" s="496">
        <v>999</v>
      </c>
      <c r="K997" s="496">
        <v>99</v>
      </c>
      <c r="L997" s="496">
        <v>99</v>
      </c>
      <c r="M997" s="496">
        <v>5</v>
      </c>
      <c r="N997" s="496">
        <v>99</v>
      </c>
      <c r="O997" s="496">
        <v>99</v>
      </c>
      <c r="P997" s="496">
        <v>99</v>
      </c>
      <c r="Q997" s="496">
        <v>9</v>
      </c>
      <c r="R997" s="496">
        <v>32</v>
      </c>
      <c r="S997" s="496">
        <v>3.84375</v>
      </c>
      <c r="T997" s="496">
        <v>5</v>
      </c>
      <c r="U997" s="496">
        <v>223.265625</v>
      </c>
      <c r="V997" s="496">
        <v>9.375</v>
      </c>
      <c r="W997" s="496">
        <v>0</v>
      </c>
      <c r="X997" s="496">
        <v>3.125</v>
      </c>
      <c r="Y997" s="496">
        <v>62.580396338305491</v>
      </c>
      <c r="Z997" s="496">
        <v>1.1210869446657561</v>
      </c>
      <c r="AA997" s="496">
        <v>0</v>
      </c>
      <c r="AB997" s="496">
        <v>61.977377374442391</v>
      </c>
      <c r="AC997" s="496"/>
      <c r="AD997" s="496"/>
      <c r="AE997" s="496">
        <v>19.512195121951219</v>
      </c>
      <c r="AF997" s="496">
        <v>17.209152200251953</v>
      </c>
      <c r="AG997" s="496">
        <v>671.875</v>
      </c>
      <c r="AH997" s="496">
        <v>0</v>
      </c>
      <c r="AI997" s="496">
        <v>40.625</v>
      </c>
      <c r="AJ997" s="496">
        <v>95.979734189046383</v>
      </c>
      <c r="AK997" s="496">
        <v>30.286746112638578</v>
      </c>
      <c r="AL997" s="496"/>
      <c r="AM997" s="496">
        <v>14.415877519160752</v>
      </c>
      <c r="AN997" s="496">
        <v>99</v>
      </c>
      <c r="AO997" s="496">
        <v>99</v>
      </c>
      <c r="AP997" s="496">
        <v>99</v>
      </c>
      <c r="AQ997" s="496">
        <v>99</v>
      </c>
      <c r="AR997" s="496">
        <v>201.46875</v>
      </c>
      <c r="AS997" s="496">
        <v>26.565691335465196</v>
      </c>
      <c r="AT997" s="496"/>
      <c r="AU997" s="496"/>
    </row>
    <row r="998" spans="1:47">
      <c r="A998" s="496">
        <v>17</v>
      </c>
      <c r="B998" s="496">
        <v>57</v>
      </c>
      <c r="C998" s="496">
        <v>2024</v>
      </c>
      <c r="D998" s="496">
        <v>9</v>
      </c>
      <c r="E998" s="496">
        <v>99</v>
      </c>
      <c r="F998" s="496">
        <v>99</v>
      </c>
      <c r="G998" s="496">
        <v>99</v>
      </c>
      <c r="H998" s="496">
        <v>99</v>
      </c>
      <c r="I998" s="496">
        <v>99</v>
      </c>
      <c r="J998" s="496">
        <v>999</v>
      </c>
      <c r="K998" s="496">
        <v>99</v>
      </c>
      <c r="L998" s="496">
        <v>99</v>
      </c>
      <c r="M998" s="496">
        <v>5</v>
      </c>
      <c r="N998" s="496">
        <v>99</v>
      </c>
      <c r="O998" s="496">
        <v>99</v>
      </c>
      <c r="P998" s="496">
        <v>99</v>
      </c>
      <c r="Q998" s="496">
        <v>18</v>
      </c>
      <c r="R998" s="496">
        <v>35</v>
      </c>
      <c r="S998" s="496">
        <v>4.2</v>
      </c>
      <c r="T998" s="496">
        <v>5</v>
      </c>
      <c r="U998" s="496">
        <v>202.12000000000003</v>
      </c>
      <c r="V998" s="496">
        <v>17.142857142857139</v>
      </c>
      <c r="W998" s="496">
        <v>0</v>
      </c>
      <c r="X998" s="496">
        <v>0</v>
      </c>
      <c r="Y998" s="496">
        <v>56.645341757792607</v>
      </c>
      <c r="Z998" s="496">
        <v>1.2828539611796372</v>
      </c>
      <c r="AA998" s="496">
        <v>0</v>
      </c>
      <c r="AB998" s="496">
        <v>64.951631132861991</v>
      </c>
      <c r="AC998" s="496"/>
      <c r="AD998" s="496"/>
      <c r="AE998" s="496">
        <v>16.055045871559621</v>
      </c>
      <c r="AF998" s="496">
        <v>13.119612468657737</v>
      </c>
      <c r="AG998" s="496">
        <v>574.142857142857</v>
      </c>
      <c r="AH998" s="496">
        <v>0</v>
      </c>
      <c r="AI998" s="496">
        <v>57.142857142857153</v>
      </c>
      <c r="AJ998" s="496">
        <v>94.567328353066685</v>
      </c>
      <c r="AK998" s="496">
        <v>61.097845844909997</v>
      </c>
      <c r="AL998" s="496"/>
      <c r="AM998" s="496">
        <v>29.533243950359157</v>
      </c>
      <c r="AN998" s="496">
        <v>99</v>
      </c>
      <c r="AO998" s="496">
        <v>99</v>
      </c>
      <c r="AP998" s="496">
        <v>99</v>
      </c>
      <c r="AQ998" s="496">
        <v>99</v>
      </c>
      <c r="AR998" s="496">
        <v>193.05714285714279</v>
      </c>
      <c r="AS998" s="496">
        <v>27.443344842207061</v>
      </c>
      <c r="AT998" s="496"/>
      <c r="AU998" s="496"/>
    </row>
    <row r="999" spans="1:47">
      <c r="A999" s="496">
        <v>17</v>
      </c>
      <c r="B999" s="496">
        <v>58</v>
      </c>
      <c r="C999" s="496">
        <v>2024</v>
      </c>
      <c r="D999" s="496">
        <v>10</v>
      </c>
      <c r="E999" s="496">
        <v>99</v>
      </c>
      <c r="F999" s="496">
        <v>99</v>
      </c>
      <c r="G999" s="496">
        <v>99</v>
      </c>
      <c r="H999" s="496">
        <v>99</v>
      </c>
      <c r="I999" s="496">
        <v>99</v>
      </c>
      <c r="J999" s="496">
        <v>999</v>
      </c>
      <c r="K999" s="496">
        <v>99</v>
      </c>
      <c r="L999" s="496">
        <v>99</v>
      </c>
      <c r="M999" s="496">
        <v>5</v>
      </c>
      <c r="N999" s="496">
        <v>99</v>
      </c>
      <c r="O999" s="496">
        <v>99</v>
      </c>
      <c r="P999" s="496">
        <v>99</v>
      </c>
      <c r="Q999" s="496">
        <v>22</v>
      </c>
      <c r="R999" s="496">
        <v>42</v>
      </c>
      <c r="S999" s="496">
        <v>3.5952380952380967</v>
      </c>
      <c r="T999" s="496">
        <v>5</v>
      </c>
      <c r="U999" s="496">
        <v>211.23333333333329</v>
      </c>
      <c r="V999" s="496">
        <v>0</v>
      </c>
      <c r="W999" s="496">
        <v>0</v>
      </c>
      <c r="X999" s="496">
        <v>2.3809523809523818</v>
      </c>
      <c r="Y999" s="496">
        <v>60.975922908990619</v>
      </c>
      <c r="Z999" s="496">
        <v>0.90130920146417604</v>
      </c>
      <c r="AA999" s="496">
        <v>0</v>
      </c>
      <c r="AB999" s="496">
        <v>32.100898880655279</v>
      </c>
      <c r="AC999" s="496"/>
      <c r="AD999" s="496"/>
      <c r="AE999" s="496">
        <v>15.969581749049423</v>
      </c>
      <c r="AF999" s="496">
        <v>14.530047511968069</v>
      </c>
      <c r="AG999" s="496">
        <v>627</v>
      </c>
      <c r="AH999" s="496">
        <v>0</v>
      </c>
      <c r="AI999" s="496">
        <v>26.190476190476193</v>
      </c>
      <c r="AJ999" s="496">
        <v>160.55559025140053</v>
      </c>
      <c r="AK999" s="496">
        <v>53.892458982791666</v>
      </c>
      <c r="AL999" s="496"/>
      <c r="AM999" s="496">
        <v>-33.536923134787287</v>
      </c>
      <c r="AN999" s="496">
        <v>99</v>
      </c>
      <c r="AO999" s="496">
        <v>99</v>
      </c>
      <c r="AP999" s="496">
        <v>99</v>
      </c>
      <c r="AQ999" s="496">
        <v>99</v>
      </c>
      <c r="AR999" s="496">
        <v>198.04878048780489</v>
      </c>
      <c r="AS999" s="496">
        <v>26.433357098179659</v>
      </c>
      <c r="AT999" s="496"/>
      <c r="AU999" s="496"/>
    </row>
    <row r="1000" spans="1:47">
      <c r="A1000" s="496">
        <v>17</v>
      </c>
      <c r="B1000" s="496">
        <v>59</v>
      </c>
      <c r="C1000" s="496">
        <v>2024</v>
      </c>
      <c r="D1000" s="496">
        <v>11</v>
      </c>
      <c r="E1000" s="496">
        <v>99</v>
      </c>
      <c r="F1000" s="496">
        <v>99</v>
      </c>
      <c r="G1000" s="496">
        <v>99</v>
      </c>
      <c r="H1000" s="496">
        <v>99</v>
      </c>
      <c r="I1000" s="496">
        <v>99</v>
      </c>
      <c r="J1000" s="496">
        <v>999</v>
      </c>
      <c r="K1000" s="496">
        <v>99</v>
      </c>
      <c r="L1000" s="496">
        <v>99</v>
      </c>
      <c r="M1000" s="496">
        <v>5</v>
      </c>
      <c r="N1000" s="496">
        <v>99</v>
      </c>
      <c r="O1000" s="496">
        <v>99</v>
      </c>
      <c r="P1000" s="496">
        <v>99</v>
      </c>
      <c r="Q1000" s="496">
        <v>21</v>
      </c>
      <c r="R1000" s="496">
        <v>44</v>
      </c>
      <c r="S1000" s="496">
        <v>3.6590909090909096</v>
      </c>
      <c r="T1000" s="496">
        <v>5</v>
      </c>
      <c r="U1000" s="496">
        <v>178.52272727272731</v>
      </c>
      <c r="V1000" s="496">
        <v>2.2727272727272729</v>
      </c>
      <c r="W1000" s="496">
        <v>0</v>
      </c>
      <c r="X1000" s="496">
        <v>0</v>
      </c>
      <c r="Y1000" s="496">
        <v>67.210215888916096</v>
      </c>
      <c r="Z1000" s="496">
        <v>1.0212109972118621</v>
      </c>
      <c r="AA1000" s="496">
        <v>0</v>
      </c>
      <c r="AB1000" s="496">
        <v>29.73338183216908</v>
      </c>
      <c r="AC1000" s="496"/>
      <c r="AD1000" s="496"/>
      <c r="AE1000" s="496">
        <v>16.60377358490566</v>
      </c>
      <c r="AF1000" s="496">
        <v>12.108609059181889</v>
      </c>
      <c r="AG1000" s="496">
        <v>596.84090909090924</v>
      </c>
      <c r="AH1000" s="496">
        <v>0</v>
      </c>
      <c r="AI1000" s="496">
        <v>43.181818181818173</v>
      </c>
      <c r="AJ1000" s="496">
        <v>119.78445474757343</v>
      </c>
      <c r="AK1000" s="496">
        <v>60.364604529547606</v>
      </c>
      <c r="AL1000" s="496"/>
      <c r="AM1000" s="496">
        <v>-2.6640307357610036</v>
      </c>
      <c r="AN1000" s="496">
        <v>99</v>
      </c>
      <c r="AO1000" s="496">
        <v>99</v>
      </c>
      <c r="AP1000" s="496">
        <v>99</v>
      </c>
      <c r="AQ1000" s="496">
        <v>99</v>
      </c>
      <c r="AR1000" s="496">
        <v>186.31818181818181</v>
      </c>
      <c r="AS1000" s="496">
        <v>26.006362741362722</v>
      </c>
      <c r="AT1000" s="496"/>
      <c r="AU1000" s="496"/>
    </row>
    <row r="1001" spans="1:47">
      <c r="A1001" s="496">
        <v>17</v>
      </c>
      <c r="B1001" s="496">
        <v>60</v>
      </c>
      <c r="C1001" s="496">
        <v>2024</v>
      </c>
      <c r="D1001" s="496">
        <v>12</v>
      </c>
      <c r="E1001" s="496">
        <v>99</v>
      </c>
      <c r="F1001" s="496">
        <v>99</v>
      </c>
      <c r="G1001" s="496">
        <v>99</v>
      </c>
      <c r="H1001" s="496">
        <v>99</v>
      </c>
      <c r="I1001" s="496">
        <v>99</v>
      </c>
      <c r="J1001" s="496">
        <v>999</v>
      </c>
      <c r="K1001" s="496">
        <v>99</v>
      </c>
      <c r="L1001" s="496">
        <v>99</v>
      </c>
      <c r="M1001" s="496">
        <v>5</v>
      </c>
      <c r="N1001" s="496">
        <v>99</v>
      </c>
      <c r="O1001" s="496">
        <v>99</v>
      </c>
      <c r="P1001" s="496">
        <v>99</v>
      </c>
      <c r="Q1001" s="496">
        <v>6</v>
      </c>
      <c r="R1001" s="496">
        <v>8</v>
      </c>
      <c r="S1001" s="496">
        <v>4</v>
      </c>
      <c r="T1001" s="496">
        <v>5</v>
      </c>
      <c r="U1001" s="496">
        <v>184.83750000000001</v>
      </c>
      <c r="V1001" s="496">
        <v>12.5</v>
      </c>
      <c r="W1001" s="496">
        <v>0</v>
      </c>
      <c r="X1001" s="496">
        <v>0</v>
      </c>
      <c r="Y1001" s="496">
        <v>52.143718161922386</v>
      </c>
      <c r="Z1001" s="496">
        <v>1.2247448713915889</v>
      </c>
      <c r="AA1001" s="496">
        <v>0</v>
      </c>
      <c r="AB1001" s="496">
        <v>71.814162401144245</v>
      </c>
      <c r="AC1001" s="496"/>
      <c r="AD1001" s="496"/>
      <c r="AE1001" s="496">
        <v>18.604651162790699</v>
      </c>
      <c r="AF1001" s="496">
        <v>14.12820194338018</v>
      </c>
      <c r="AG1001" s="496">
        <v>671.875</v>
      </c>
      <c r="AH1001" s="496">
        <v>0</v>
      </c>
      <c r="AI1001" s="496">
        <v>50</v>
      </c>
      <c r="AJ1001" s="496">
        <v>221.00081306411519</v>
      </c>
      <c r="AK1001" s="496">
        <v>62.535054559498008</v>
      </c>
      <c r="AL1001" s="496"/>
      <c r="AM1001" s="496">
        <v>10.252351476268586</v>
      </c>
      <c r="AN1001" s="496">
        <v>99</v>
      </c>
      <c r="AO1001" s="496">
        <v>99</v>
      </c>
      <c r="AP1001" s="496">
        <v>99</v>
      </c>
      <c r="AQ1001" s="496">
        <v>99</v>
      </c>
      <c r="AR1001" s="496">
        <v>186.625</v>
      </c>
      <c r="AS1001" s="496">
        <v>27.723176339329346</v>
      </c>
      <c r="AT1001" s="496"/>
      <c r="AU1001" s="496"/>
    </row>
    <row r="1002" spans="1:47">
      <c r="A1002" s="496">
        <v>17</v>
      </c>
      <c r="B1002" s="496">
        <v>61</v>
      </c>
      <c r="C1002" s="496">
        <v>2024</v>
      </c>
      <c r="D1002" s="496">
        <v>1</v>
      </c>
      <c r="E1002" s="496">
        <v>99</v>
      </c>
      <c r="F1002" s="496">
        <v>99</v>
      </c>
      <c r="G1002" s="496">
        <v>99</v>
      </c>
      <c r="H1002" s="496">
        <v>99</v>
      </c>
      <c r="I1002" s="496">
        <v>99</v>
      </c>
      <c r="J1002" s="496">
        <v>999</v>
      </c>
      <c r="K1002" s="496">
        <v>99</v>
      </c>
      <c r="L1002" s="496">
        <v>99</v>
      </c>
      <c r="M1002" s="496">
        <v>6</v>
      </c>
      <c r="N1002" s="496">
        <v>99</v>
      </c>
      <c r="O1002" s="496">
        <v>99</v>
      </c>
      <c r="P1002" s="496">
        <v>99</v>
      </c>
      <c r="Q1002" s="496">
        <v>4</v>
      </c>
      <c r="R1002" s="496">
        <v>5</v>
      </c>
      <c r="S1002" s="496">
        <v>3.6</v>
      </c>
      <c r="T1002" s="496">
        <v>6</v>
      </c>
      <c r="U1002" s="496">
        <v>254.67999999999995</v>
      </c>
      <c r="V1002" s="496">
        <v>0</v>
      </c>
      <c r="W1002" s="496">
        <v>0</v>
      </c>
      <c r="X1002" s="496">
        <v>20</v>
      </c>
      <c r="Y1002" s="496">
        <v>78.196915540192563</v>
      </c>
      <c r="Z1002" s="496">
        <v>0.7999999999999986</v>
      </c>
      <c r="AA1002" s="496">
        <v>0</v>
      </c>
      <c r="AB1002" s="496">
        <v>76.364904660858414</v>
      </c>
      <c r="AC1002" s="496"/>
      <c r="AD1002" s="496"/>
      <c r="AE1002" s="496">
        <v>6.7567567567567588</v>
      </c>
      <c r="AF1002" s="496">
        <v>6.4041118280435114</v>
      </c>
      <c r="AG1002" s="496">
        <v>730.2</v>
      </c>
      <c r="AH1002" s="496">
        <v>0</v>
      </c>
      <c r="AI1002" s="496">
        <v>0</v>
      </c>
      <c r="AJ1002" s="496">
        <v>258.24980154881047</v>
      </c>
      <c r="AK1002" s="496">
        <v>95.991579802263431</v>
      </c>
      <c r="AL1002" s="496"/>
      <c r="AM1002" s="496">
        <v>58.99326895366648</v>
      </c>
      <c r="AN1002" s="496">
        <v>99</v>
      </c>
      <c r="AO1002" s="496">
        <v>99</v>
      </c>
      <c r="AP1002" s="496">
        <v>99</v>
      </c>
      <c r="AQ1002" s="496">
        <v>99</v>
      </c>
      <c r="AR1002" s="496">
        <v>209.4</v>
      </c>
      <c r="AS1002" s="496">
        <v>26.802213080866196</v>
      </c>
      <c r="AT1002" s="496"/>
      <c r="AU1002" s="496"/>
    </row>
    <row r="1003" spans="1:47">
      <c r="A1003" s="496">
        <v>17</v>
      </c>
      <c r="B1003" s="496">
        <v>62</v>
      </c>
      <c r="C1003" s="496">
        <v>2024</v>
      </c>
      <c r="D1003" s="496">
        <v>2</v>
      </c>
      <c r="E1003" s="496">
        <v>99</v>
      </c>
      <c r="F1003" s="496">
        <v>99</v>
      </c>
      <c r="G1003" s="496">
        <v>99</v>
      </c>
      <c r="H1003" s="496">
        <v>99</v>
      </c>
      <c r="I1003" s="496">
        <v>99</v>
      </c>
      <c r="J1003" s="496">
        <v>999</v>
      </c>
      <c r="K1003" s="496">
        <v>99</v>
      </c>
      <c r="L1003" s="496">
        <v>99</v>
      </c>
      <c r="M1003" s="496">
        <v>6</v>
      </c>
      <c r="N1003" s="496">
        <v>99</v>
      </c>
      <c r="O1003" s="496">
        <v>99</v>
      </c>
      <c r="P1003" s="496">
        <v>99</v>
      </c>
      <c r="Q1003" s="496">
        <v>4</v>
      </c>
      <c r="R1003" s="496">
        <v>8</v>
      </c>
      <c r="S1003" s="496">
        <v>4.125</v>
      </c>
      <c r="T1003" s="496">
        <v>6</v>
      </c>
      <c r="U1003" s="496">
        <v>195.5</v>
      </c>
      <c r="V1003" s="496">
        <v>0</v>
      </c>
      <c r="W1003" s="496">
        <v>0</v>
      </c>
      <c r="X1003" s="496">
        <v>0</v>
      </c>
      <c r="Y1003" s="496">
        <v>32.325299689252745</v>
      </c>
      <c r="Z1003" s="496">
        <v>0.78062474979979979</v>
      </c>
      <c r="AA1003" s="496">
        <v>0</v>
      </c>
      <c r="AB1003" s="496">
        <v>39.23289158423281</v>
      </c>
      <c r="AC1003" s="496"/>
      <c r="AD1003" s="496"/>
      <c r="AE1003" s="496">
        <v>15.38461538461538</v>
      </c>
      <c r="AF1003" s="496">
        <v>12.501898466039441</v>
      </c>
      <c r="AG1003" s="496">
        <v>544.625</v>
      </c>
      <c r="AH1003" s="496">
        <v>0</v>
      </c>
      <c r="AI1003" s="496">
        <v>25</v>
      </c>
      <c r="AJ1003" s="496">
        <v>96.858063035557365</v>
      </c>
      <c r="AK1003" s="496">
        <v>-36.027220693005475</v>
      </c>
      <c r="AL1003" s="496"/>
      <c r="AM1003" s="496">
        <v>-39.780722225679995</v>
      </c>
      <c r="AN1003" s="496">
        <v>99</v>
      </c>
      <c r="AO1003" s="496">
        <v>99</v>
      </c>
      <c r="AP1003" s="496">
        <v>99</v>
      </c>
      <c r="AQ1003" s="496">
        <v>99</v>
      </c>
      <c r="AR1003" s="496">
        <v>188.625</v>
      </c>
      <c r="AS1003" s="496">
        <v>28.901475480041128</v>
      </c>
      <c r="AT1003" s="496"/>
      <c r="AU1003" s="496"/>
    </row>
    <row r="1004" spans="1:47">
      <c r="A1004" s="496">
        <v>17</v>
      </c>
      <c r="B1004" s="496">
        <v>63</v>
      </c>
      <c r="C1004" s="496">
        <v>2024</v>
      </c>
      <c r="D1004" s="496">
        <v>3</v>
      </c>
      <c r="E1004" s="496">
        <v>99</v>
      </c>
      <c r="F1004" s="496">
        <v>99</v>
      </c>
      <c r="G1004" s="496">
        <v>99</v>
      </c>
      <c r="H1004" s="496">
        <v>99</v>
      </c>
      <c r="I1004" s="496">
        <v>99</v>
      </c>
      <c r="J1004" s="496">
        <v>999</v>
      </c>
      <c r="K1004" s="496">
        <v>99</v>
      </c>
      <c r="L1004" s="496">
        <v>99</v>
      </c>
      <c r="M1004" s="496">
        <v>6</v>
      </c>
      <c r="N1004" s="496">
        <v>99</v>
      </c>
      <c r="O1004" s="496">
        <v>99</v>
      </c>
      <c r="P1004" s="496">
        <v>99</v>
      </c>
      <c r="Q1004" s="496">
        <v>7</v>
      </c>
      <c r="R1004" s="496">
        <v>9</v>
      </c>
      <c r="S1004" s="496">
        <v>5</v>
      </c>
      <c r="T1004" s="496">
        <v>6</v>
      </c>
      <c r="U1004" s="496">
        <v>219.9</v>
      </c>
      <c r="V1004" s="496">
        <v>33.333333333333343</v>
      </c>
      <c r="W1004" s="496">
        <v>0</v>
      </c>
      <c r="X1004" s="496">
        <v>0</v>
      </c>
      <c r="Y1004" s="496">
        <v>60.79983552609329</v>
      </c>
      <c r="Z1004" s="496">
        <v>1.763834207376394</v>
      </c>
      <c r="AA1004" s="496">
        <v>0</v>
      </c>
      <c r="AB1004" s="496">
        <v>69.190065206464396</v>
      </c>
      <c r="AC1004" s="496"/>
      <c r="AD1004" s="496"/>
      <c r="AE1004" s="496">
        <v>13.043478260869565</v>
      </c>
      <c r="AF1004" s="496">
        <v>13.058797912281513</v>
      </c>
      <c r="AG1004" s="496">
        <v>558.77777777777771</v>
      </c>
      <c r="AH1004" s="496">
        <v>0</v>
      </c>
      <c r="AI1004" s="496">
        <v>55.555555555555557</v>
      </c>
      <c r="AJ1004" s="496">
        <v>96.822607297833883</v>
      </c>
      <c r="AK1004" s="496">
        <v>27.837428201384792</v>
      </c>
      <c r="AL1004" s="496"/>
      <c r="AM1004" s="496">
        <v>-5.4000906288458417</v>
      </c>
      <c r="AN1004" s="496">
        <v>99</v>
      </c>
      <c r="AO1004" s="496">
        <v>99</v>
      </c>
      <c r="AP1004" s="496">
        <v>99</v>
      </c>
      <c r="AQ1004" s="496">
        <v>99</v>
      </c>
      <c r="AR1004" s="496">
        <v>192.88888888888889</v>
      </c>
      <c r="AS1004" s="496">
        <v>29.981131692623688</v>
      </c>
      <c r="AT1004" s="496"/>
      <c r="AU1004" s="496"/>
    </row>
    <row r="1005" spans="1:47">
      <c r="A1005" s="496">
        <v>17</v>
      </c>
      <c r="B1005" s="496">
        <v>64</v>
      </c>
      <c r="C1005" s="496">
        <v>2024</v>
      </c>
      <c r="D1005" s="496">
        <v>4</v>
      </c>
      <c r="E1005" s="496">
        <v>99</v>
      </c>
      <c r="F1005" s="496">
        <v>99</v>
      </c>
      <c r="G1005" s="496">
        <v>99</v>
      </c>
      <c r="H1005" s="496">
        <v>99</v>
      </c>
      <c r="I1005" s="496">
        <v>99</v>
      </c>
      <c r="J1005" s="496">
        <v>999</v>
      </c>
      <c r="K1005" s="496">
        <v>99</v>
      </c>
      <c r="L1005" s="496">
        <v>99</v>
      </c>
      <c r="M1005" s="496">
        <v>6</v>
      </c>
      <c r="N1005" s="496">
        <v>99</v>
      </c>
      <c r="O1005" s="496">
        <v>99</v>
      </c>
      <c r="P1005" s="496">
        <v>99</v>
      </c>
      <c r="Q1005" s="496">
        <v>11</v>
      </c>
      <c r="R1005" s="496">
        <v>17</v>
      </c>
      <c r="S1005" s="496">
        <v>3.8235294117647056</v>
      </c>
      <c r="T1005" s="496">
        <v>6</v>
      </c>
      <c r="U1005" s="496">
        <v>209.76470588235296</v>
      </c>
      <c r="V1005" s="496">
        <v>11.76470588235294</v>
      </c>
      <c r="W1005" s="496">
        <v>0</v>
      </c>
      <c r="X1005" s="496">
        <v>0</v>
      </c>
      <c r="Y1005" s="496">
        <v>42.925858670043695</v>
      </c>
      <c r="Z1005" s="496">
        <v>1.1997692973159495</v>
      </c>
      <c r="AA1005" s="496">
        <v>0</v>
      </c>
      <c r="AB1005" s="496">
        <v>24.076471003511127</v>
      </c>
      <c r="AC1005" s="496"/>
      <c r="AD1005" s="496"/>
      <c r="AE1005" s="496">
        <v>11.486486486486484</v>
      </c>
      <c r="AF1005" s="496">
        <v>9.085604946890232</v>
      </c>
      <c r="AG1005" s="496">
        <v>577.52941176470597</v>
      </c>
      <c r="AH1005" s="496">
        <v>0</v>
      </c>
      <c r="AI1005" s="496">
        <v>35.294117647058826</v>
      </c>
      <c r="AJ1005" s="496">
        <v>109.87485803888799</v>
      </c>
      <c r="AK1005" s="496">
        <v>37.853834526865448</v>
      </c>
      <c r="AL1005" s="496"/>
      <c r="AM1005" s="496">
        <v>-48.835513732339102</v>
      </c>
      <c r="AN1005" s="496">
        <v>99</v>
      </c>
      <c r="AO1005" s="496">
        <v>99</v>
      </c>
      <c r="AP1005" s="496">
        <v>99</v>
      </c>
      <c r="AQ1005" s="496">
        <v>99</v>
      </c>
      <c r="AR1005" s="496">
        <v>196</v>
      </c>
      <c r="AS1005" s="496">
        <v>27.642141174837608</v>
      </c>
      <c r="AT1005" s="496"/>
      <c r="AU1005" s="496"/>
    </row>
    <row r="1006" spans="1:47">
      <c r="A1006" s="496">
        <v>17</v>
      </c>
      <c r="B1006" s="496">
        <v>65</v>
      </c>
      <c r="C1006" s="496">
        <v>2024</v>
      </c>
      <c r="D1006" s="496">
        <v>5</v>
      </c>
      <c r="E1006" s="496">
        <v>99</v>
      </c>
      <c r="F1006" s="496">
        <v>99</v>
      </c>
      <c r="G1006" s="496">
        <v>99</v>
      </c>
      <c r="H1006" s="496">
        <v>99</v>
      </c>
      <c r="I1006" s="496">
        <v>99</v>
      </c>
      <c r="J1006" s="496">
        <v>999</v>
      </c>
      <c r="K1006" s="496">
        <v>99</v>
      </c>
      <c r="L1006" s="496">
        <v>99</v>
      </c>
      <c r="M1006" s="496">
        <v>6</v>
      </c>
      <c r="N1006" s="496">
        <v>99</v>
      </c>
      <c r="O1006" s="496">
        <v>99</v>
      </c>
      <c r="P1006" s="496">
        <v>99</v>
      </c>
      <c r="Q1006" s="496">
        <v>15</v>
      </c>
      <c r="R1006" s="496">
        <v>29</v>
      </c>
      <c r="S1006" s="496">
        <v>3.8965517241379306</v>
      </c>
      <c r="T1006" s="496">
        <v>6</v>
      </c>
      <c r="U1006" s="496">
        <v>215.04827586206889</v>
      </c>
      <c r="V1006" s="496">
        <v>0</v>
      </c>
      <c r="W1006" s="496">
        <v>0</v>
      </c>
      <c r="X1006" s="496">
        <v>0</v>
      </c>
      <c r="Y1006" s="496">
        <v>46.75570863681579</v>
      </c>
      <c r="Z1006" s="496">
        <v>0.75862068965517215</v>
      </c>
      <c r="AA1006" s="496">
        <v>0</v>
      </c>
      <c r="AB1006" s="496">
        <v>42.585449150840063</v>
      </c>
      <c r="AC1006" s="496"/>
      <c r="AD1006" s="496"/>
      <c r="AE1006" s="496">
        <v>15.104166666666663</v>
      </c>
      <c r="AF1006" s="496">
        <v>13.338894414321922</v>
      </c>
      <c r="AG1006" s="496">
        <v>574.8620689655171</v>
      </c>
      <c r="AH1006" s="496">
        <v>0</v>
      </c>
      <c r="AI1006" s="496">
        <v>17.241379310344826</v>
      </c>
      <c r="AJ1006" s="496">
        <v>89.103087967671641</v>
      </c>
      <c r="AK1006" s="496">
        <v>35.452754614565194</v>
      </c>
      <c r="AL1006" s="496"/>
      <c r="AM1006" s="496">
        <v>14.670760140459333</v>
      </c>
      <c r="AN1006" s="496">
        <v>99</v>
      </c>
      <c r="AO1006" s="496">
        <v>99</v>
      </c>
      <c r="AP1006" s="496">
        <v>99</v>
      </c>
      <c r="AQ1006" s="496">
        <v>99</v>
      </c>
      <c r="AR1006" s="496">
        <v>196.93103448275863</v>
      </c>
      <c r="AS1006" s="496">
        <v>27.725928270091902</v>
      </c>
      <c r="AT1006" s="496"/>
      <c r="AU1006" s="496"/>
    </row>
    <row r="1007" spans="1:47">
      <c r="A1007" s="496">
        <v>17</v>
      </c>
      <c r="B1007" s="496">
        <v>66</v>
      </c>
      <c r="C1007" s="496">
        <v>2024</v>
      </c>
      <c r="D1007" s="496">
        <v>6</v>
      </c>
      <c r="E1007" s="496">
        <v>99</v>
      </c>
      <c r="F1007" s="496">
        <v>99</v>
      </c>
      <c r="G1007" s="496">
        <v>99</v>
      </c>
      <c r="H1007" s="496">
        <v>99</v>
      </c>
      <c r="I1007" s="496">
        <v>99</v>
      </c>
      <c r="J1007" s="496">
        <v>999</v>
      </c>
      <c r="K1007" s="496">
        <v>99</v>
      </c>
      <c r="L1007" s="496">
        <v>99</v>
      </c>
      <c r="M1007" s="496">
        <v>6</v>
      </c>
      <c r="N1007" s="496">
        <v>99</v>
      </c>
      <c r="O1007" s="496">
        <v>99</v>
      </c>
      <c r="P1007" s="496">
        <v>99</v>
      </c>
      <c r="Q1007" s="496">
        <v>9</v>
      </c>
      <c r="R1007" s="496">
        <v>22</v>
      </c>
      <c r="S1007" s="496">
        <v>3.9090909090909096</v>
      </c>
      <c r="T1007" s="496">
        <v>6</v>
      </c>
      <c r="U1007" s="496">
        <v>235.80909090909088</v>
      </c>
      <c r="V1007" s="496">
        <v>13.636363636363638</v>
      </c>
      <c r="W1007" s="496">
        <v>0</v>
      </c>
      <c r="X1007" s="496">
        <v>0</v>
      </c>
      <c r="Y1007" s="496">
        <v>55.705588989150037</v>
      </c>
      <c r="Z1007" s="496">
        <v>1.0405021038417814</v>
      </c>
      <c r="AA1007" s="496">
        <v>0</v>
      </c>
      <c r="AB1007" s="496">
        <v>41.870707216693354</v>
      </c>
      <c r="AC1007" s="496"/>
      <c r="AD1007" s="496"/>
      <c r="AE1007" s="496">
        <v>24.719101123595504</v>
      </c>
      <c r="AF1007" s="496">
        <v>22.197785270508497</v>
      </c>
      <c r="AG1007" s="496">
        <v>665.5454545454545</v>
      </c>
      <c r="AH1007" s="496">
        <v>0</v>
      </c>
      <c r="AI1007" s="496">
        <v>36.363636363636367</v>
      </c>
      <c r="AJ1007" s="496">
        <v>87.723598604173446</v>
      </c>
      <c r="AK1007" s="496">
        <v>17.843712714666477</v>
      </c>
      <c r="AL1007" s="496"/>
      <c r="AM1007" s="496">
        <v>-12.843534839114009</v>
      </c>
      <c r="AN1007" s="496">
        <v>99</v>
      </c>
      <c r="AO1007" s="496">
        <v>99</v>
      </c>
      <c r="AP1007" s="496">
        <v>99</v>
      </c>
      <c r="AQ1007" s="496">
        <v>99</v>
      </c>
      <c r="AR1007" s="496">
        <v>202.5</v>
      </c>
      <c r="AS1007" s="496">
        <v>27.791254389892774</v>
      </c>
      <c r="AT1007" s="496"/>
      <c r="AU1007" s="496"/>
    </row>
    <row r="1008" spans="1:47">
      <c r="A1008" s="496">
        <v>17</v>
      </c>
      <c r="B1008" s="496">
        <v>67</v>
      </c>
      <c r="C1008" s="496">
        <v>2024</v>
      </c>
      <c r="D1008" s="496">
        <v>7</v>
      </c>
      <c r="E1008" s="496">
        <v>99</v>
      </c>
      <c r="F1008" s="496">
        <v>99</v>
      </c>
      <c r="G1008" s="496">
        <v>99</v>
      </c>
      <c r="H1008" s="496">
        <v>99</v>
      </c>
      <c r="I1008" s="496">
        <v>99</v>
      </c>
      <c r="J1008" s="496">
        <v>999</v>
      </c>
      <c r="K1008" s="496">
        <v>99</v>
      </c>
      <c r="L1008" s="496">
        <v>99</v>
      </c>
      <c r="M1008" s="496">
        <v>6</v>
      </c>
      <c r="N1008" s="496">
        <v>99</v>
      </c>
      <c r="O1008" s="496">
        <v>99</v>
      </c>
      <c r="P1008" s="496">
        <v>99</v>
      </c>
      <c r="Q1008" s="496">
        <v>2</v>
      </c>
      <c r="R1008" s="496">
        <v>3</v>
      </c>
      <c r="S1008" s="496">
        <v>4.6666666666666679</v>
      </c>
      <c r="T1008" s="496">
        <v>6</v>
      </c>
      <c r="U1008" s="496">
        <v>289.06666666666666</v>
      </c>
      <c r="V1008" s="496">
        <v>0</v>
      </c>
      <c r="W1008" s="496">
        <v>0</v>
      </c>
      <c r="X1008" s="496">
        <v>0</v>
      </c>
      <c r="Y1008" s="496">
        <v>39.025661073481224</v>
      </c>
      <c r="Z1008" s="496">
        <v>0.4714045207910284</v>
      </c>
      <c r="AA1008" s="496">
        <v>0</v>
      </c>
      <c r="AB1008" s="496">
        <v>88.722807249586225</v>
      </c>
      <c r="AC1008" s="496"/>
      <c r="AD1008" s="496"/>
      <c r="AE1008" s="496">
        <v>6.6666666666666687</v>
      </c>
      <c r="AF1008" s="496">
        <v>6.6965768075429137</v>
      </c>
      <c r="AG1008" s="496">
        <v>655.33333333333348</v>
      </c>
      <c r="AH1008" s="496">
        <v>0</v>
      </c>
      <c r="AI1008" s="496">
        <v>0</v>
      </c>
      <c r="AJ1008" s="496">
        <v>128.31558318804787</v>
      </c>
      <c r="AK1008" s="496">
        <v>90.419443017947216</v>
      </c>
      <c r="AL1008" s="496"/>
      <c r="AM1008" s="496">
        <v>99.927091058963498</v>
      </c>
      <c r="AN1008" s="496">
        <v>99</v>
      </c>
      <c r="AO1008" s="496">
        <v>99</v>
      </c>
      <c r="AP1008" s="496">
        <v>99</v>
      </c>
      <c r="AQ1008" s="496">
        <v>99</v>
      </c>
      <c r="AR1008" s="496">
        <v>209.66666666666663</v>
      </c>
      <c r="AS1008" s="496">
        <v>31.301574460515145</v>
      </c>
      <c r="AT1008" s="496"/>
      <c r="AU1008" s="496"/>
    </row>
    <row r="1009" spans="1:47">
      <c r="A1009" s="496">
        <v>17</v>
      </c>
      <c r="B1009" s="496">
        <v>68</v>
      </c>
      <c r="C1009" s="496">
        <v>2024</v>
      </c>
      <c r="D1009" s="496">
        <v>8</v>
      </c>
      <c r="E1009" s="496">
        <v>99</v>
      </c>
      <c r="F1009" s="496">
        <v>99</v>
      </c>
      <c r="G1009" s="496">
        <v>99</v>
      </c>
      <c r="H1009" s="496">
        <v>99</v>
      </c>
      <c r="I1009" s="496">
        <v>99</v>
      </c>
      <c r="J1009" s="496">
        <v>999</v>
      </c>
      <c r="K1009" s="496">
        <v>99</v>
      </c>
      <c r="L1009" s="496">
        <v>99</v>
      </c>
      <c r="M1009" s="496">
        <v>6</v>
      </c>
      <c r="N1009" s="496">
        <v>99</v>
      </c>
      <c r="O1009" s="496">
        <v>99</v>
      </c>
      <c r="P1009" s="496">
        <v>99</v>
      </c>
      <c r="Q1009" s="496">
        <v>13</v>
      </c>
      <c r="R1009" s="496">
        <v>49</v>
      </c>
      <c r="S1009" s="496">
        <v>3.9183673469387754</v>
      </c>
      <c r="T1009" s="496">
        <v>6</v>
      </c>
      <c r="U1009" s="496">
        <v>249.49999999999997</v>
      </c>
      <c r="V1009" s="496">
        <v>0</v>
      </c>
      <c r="W1009" s="496">
        <v>0</v>
      </c>
      <c r="X1009" s="496">
        <v>0</v>
      </c>
      <c r="Y1009" s="496">
        <v>57.366540770731682</v>
      </c>
      <c r="Z1009" s="496">
        <v>0.69507699452760918</v>
      </c>
      <c r="AA1009" s="496">
        <v>0</v>
      </c>
      <c r="AB1009" s="496">
        <v>10.22604799616043</v>
      </c>
      <c r="AC1009" s="496"/>
      <c r="AD1009" s="496"/>
      <c r="AE1009" s="496">
        <v>29.878048780487799</v>
      </c>
      <c r="AF1009" s="496">
        <v>29.447895615393698</v>
      </c>
      <c r="AG1009" s="496">
        <v>709.25531914893611</v>
      </c>
      <c r="AH1009" s="496">
        <v>0</v>
      </c>
      <c r="AI1009" s="496">
        <v>32.653061224489797</v>
      </c>
      <c r="AJ1009" s="496">
        <v>91.816762036435989</v>
      </c>
      <c r="AK1009" s="496">
        <v>35.829255326645139</v>
      </c>
      <c r="AL1009" s="496"/>
      <c r="AM1009" s="496">
        <v>-50.033742443079241</v>
      </c>
      <c r="AN1009" s="496">
        <v>99</v>
      </c>
      <c r="AO1009" s="496">
        <v>99</v>
      </c>
      <c r="AP1009" s="496">
        <v>99</v>
      </c>
      <c r="AQ1009" s="496">
        <v>99</v>
      </c>
      <c r="AR1009" s="496">
        <v>207.70212765957444</v>
      </c>
      <c r="AS1009" s="496">
        <v>27.272613721910659</v>
      </c>
      <c r="AT1009" s="496"/>
      <c r="AU1009" s="496"/>
    </row>
    <row r="1010" spans="1:47">
      <c r="A1010" s="496">
        <v>17</v>
      </c>
      <c r="B1010" s="496">
        <v>69</v>
      </c>
      <c r="C1010" s="496">
        <v>2024</v>
      </c>
      <c r="D1010" s="496">
        <v>9</v>
      </c>
      <c r="E1010" s="496">
        <v>99</v>
      </c>
      <c r="F1010" s="496">
        <v>99</v>
      </c>
      <c r="G1010" s="496">
        <v>99</v>
      </c>
      <c r="H1010" s="496">
        <v>99</v>
      </c>
      <c r="I1010" s="496">
        <v>99</v>
      </c>
      <c r="J1010" s="496">
        <v>999</v>
      </c>
      <c r="K1010" s="496">
        <v>99</v>
      </c>
      <c r="L1010" s="496">
        <v>99</v>
      </c>
      <c r="M1010" s="496">
        <v>6</v>
      </c>
      <c r="N1010" s="496">
        <v>99</v>
      </c>
      <c r="O1010" s="496">
        <v>99</v>
      </c>
      <c r="P1010" s="496">
        <v>99</v>
      </c>
      <c r="Q1010" s="496">
        <v>18</v>
      </c>
      <c r="R1010" s="496">
        <v>55</v>
      </c>
      <c r="S1010" s="496">
        <v>3.9818181818181824</v>
      </c>
      <c r="T1010" s="496">
        <v>6</v>
      </c>
      <c r="U1010" s="496">
        <v>237.57272727272741</v>
      </c>
      <c r="V1010" s="496">
        <v>9.0909090909090917</v>
      </c>
      <c r="W1010" s="496">
        <v>0</v>
      </c>
      <c r="X1010" s="496">
        <v>0</v>
      </c>
      <c r="Y1010" s="496">
        <v>51.135202087817589</v>
      </c>
      <c r="Z1010" s="496">
        <v>0.96277834871808832</v>
      </c>
      <c r="AA1010" s="496">
        <v>0</v>
      </c>
      <c r="AB1010" s="496">
        <v>34.422374030227594</v>
      </c>
      <c r="AC1010" s="496"/>
      <c r="AD1010" s="496"/>
      <c r="AE1010" s="496">
        <v>25.22935779816514</v>
      </c>
      <c r="AF1010" s="496">
        <v>24.232763608848536</v>
      </c>
      <c r="AG1010" s="496">
        <v>663.74545454545455</v>
      </c>
      <c r="AH1010" s="496">
        <v>0</v>
      </c>
      <c r="AI1010" s="496">
        <v>34.545454545454554</v>
      </c>
      <c r="AJ1010" s="496">
        <v>93.017147623790635</v>
      </c>
      <c r="AK1010" s="496">
        <v>64.136716002745743</v>
      </c>
      <c r="AL1010" s="496"/>
      <c r="AM1010" s="496">
        <v>1.4363044927519462</v>
      </c>
      <c r="AN1010" s="496">
        <v>99</v>
      </c>
      <c r="AO1010" s="496">
        <v>99</v>
      </c>
      <c r="AP1010" s="496">
        <v>99</v>
      </c>
      <c r="AQ1010" s="496">
        <v>99</v>
      </c>
      <c r="AR1010" s="496">
        <v>204.07272727272724</v>
      </c>
      <c r="AS1010" s="496">
        <v>27.530232014383472</v>
      </c>
      <c r="AT1010" s="496"/>
      <c r="AU1010" s="496"/>
    </row>
    <row r="1011" spans="1:47">
      <c r="A1011" s="496">
        <v>17</v>
      </c>
      <c r="B1011" s="496">
        <v>70</v>
      </c>
      <c r="C1011" s="496">
        <v>2024</v>
      </c>
      <c r="D1011" s="496">
        <v>10</v>
      </c>
      <c r="E1011" s="496">
        <v>99</v>
      </c>
      <c r="F1011" s="496">
        <v>99</v>
      </c>
      <c r="G1011" s="496">
        <v>99</v>
      </c>
      <c r="H1011" s="496">
        <v>99</v>
      </c>
      <c r="I1011" s="496">
        <v>99</v>
      </c>
      <c r="J1011" s="496">
        <v>999</v>
      </c>
      <c r="K1011" s="496">
        <v>99</v>
      </c>
      <c r="L1011" s="496">
        <v>99</v>
      </c>
      <c r="M1011" s="496">
        <v>6</v>
      </c>
      <c r="N1011" s="496">
        <v>99</v>
      </c>
      <c r="O1011" s="496">
        <v>99</v>
      </c>
      <c r="P1011" s="496">
        <v>99</v>
      </c>
      <c r="Q1011" s="496">
        <v>27</v>
      </c>
      <c r="R1011" s="496">
        <v>49</v>
      </c>
      <c r="S1011" s="496">
        <v>3.8163265306122449</v>
      </c>
      <c r="T1011" s="496">
        <v>6</v>
      </c>
      <c r="U1011" s="496">
        <v>235.81836734693871</v>
      </c>
      <c r="V1011" s="496">
        <v>4.0816326530612246</v>
      </c>
      <c r="W1011" s="496">
        <v>0</v>
      </c>
      <c r="X1011" s="496">
        <v>0</v>
      </c>
      <c r="Y1011" s="496">
        <v>56.622194658514445</v>
      </c>
      <c r="Z1011" s="496">
        <v>0.7470614374580874</v>
      </c>
      <c r="AA1011" s="496">
        <v>0</v>
      </c>
      <c r="AB1011" s="496">
        <v>-7.3302343180095022</v>
      </c>
      <c r="AC1011" s="496"/>
      <c r="AD1011" s="496"/>
      <c r="AE1011" s="496">
        <v>18.631178707224336</v>
      </c>
      <c r="AF1011" s="496">
        <v>18.92469983605832</v>
      </c>
      <c r="AG1011" s="496">
        <v>669.28571428571445</v>
      </c>
      <c r="AH1011" s="496">
        <v>0</v>
      </c>
      <c r="AI1011" s="496">
        <v>16.326530612244898</v>
      </c>
      <c r="AJ1011" s="496">
        <v>145.49872010096971</v>
      </c>
      <c r="AK1011" s="496">
        <v>52.263389495011822</v>
      </c>
      <c r="AL1011" s="496"/>
      <c r="AM1011" s="496">
        <v>-35.09920693857709</v>
      </c>
      <c r="AN1011" s="496">
        <v>99</v>
      </c>
      <c r="AO1011" s="496">
        <v>99</v>
      </c>
      <c r="AP1011" s="496">
        <v>99</v>
      </c>
      <c r="AQ1011" s="496">
        <v>99</v>
      </c>
      <c r="AR1011" s="496">
        <v>201.69387755102036</v>
      </c>
      <c r="AS1011" s="496">
        <v>28.19058621769954</v>
      </c>
      <c r="AT1011" s="496"/>
      <c r="AU1011" s="496"/>
    </row>
    <row r="1012" spans="1:47">
      <c r="A1012" s="496">
        <v>17</v>
      </c>
      <c r="B1012" s="496">
        <v>71</v>
      </c>
      <c r="C1012" s="496">
        <v>2024</v>
      </c>
      <c r="D1012" s="496">
        <v>11</v>
      </c>
      <c r="E1012" s="496">
        <v>99</v>
      </c>
      <c r="F1012" s="496">
        <v>99</v>
      </c>
      <c r="G1012" s="496">
        <v>99</v>
      </c>
      <c r="H1012" s="496">
        <v>99</v>
      </c>
      <c r="I1012" s="496">
        <v>99</v>
      </c>
      <c r="J1012" s="496">
        <v>999</v>
      </c>
      <c r="K1012" s="496">
        <v>99</v>
      </c>
      <c r="L1012" s="496">
        <v>99</v>
      </c>
      <c r="M1012" s="496">
        <v>6</v>
      </c>
      <c r="N1012" s="496">
        <v>99</v>
      </c>
      <c r="O1012" s="496">
        <v>99</v>
      </c>
      <c r="P1012" s="496">
        <v>99</v>
      </c>
      <c r="Q1012" s="496">
        <v>27</v>
      </c>
      <c r="R1012" s="496">
        <v>65</v>
      </c>
      <c r="S1012" s="496">
        <v>4.5384615384615392</v>
      </c>
      <c r="T1012" s="496">
        <v>6</v>
      </c>
      <c r="U1012" s="496">
        <v>232.02307692307687</v>
      </c>
      <c r="V1012" s="496">
        <v>20</v>
      </c>
      <c r="W1012" s="496">
        <v>0</v>
      </c>
      <c r="X1012" s="496">
        <v>0</v>
      </c>
      <c r="Y1012" s="496">
        <v>52.649096037913878</v>
      </c>
      <c r="Z1012" s="496">
        <v>1.068095689705219</v>
      </c>
      <c r="AA1012" s="496">
        <v>0</v>
      </c>
      <c r="AB1012" s="496">
        <v>23.979143734163401</v>
      </c>
      <c r="AC1012" s="496"/>
      <c r="AD1012" s="496"/>
      <c r="AE1012" s="496">
        <v>24.528301886792455</v>
      </c>
      <c r="AF1012" s="496">
        <v>23.248375242018032</v>
      </c>
      <c r="AG1012" s="496">
        <v>645.58461538461552</v>
      </c>
      <c r="AH1012" s="496">
        <v>0</v>
      </c>
      <c r="AI1012" s="496">
        <v>53.84615384615384</v>
      </c>
      <c r="AJ1012" s="496">
        <v>166.286212232699</v>
      </c>
      <c r="AK1012" s="496">
        <v>38.855335505632553</v>
      </c>
      <c r="AL1012" s="496"/>
      <c r="AM1012" s="496">
        <v>-25.539695029097359</v>
      </c>
      <c r="AN1012" s="496">
        <v>99</v>
      </c>
      <c r="AO1012" s="496">
        <v>99</v>
      </c>
      <c r="AP1012" s="496">
        <v>99</v>
      </c>
      <c r="AQ1012" s="496">
        <v>99</v>
      </c>
      <c r="AR1012" s="496">
        <v>197.64615384615388</v>
      </c>
      <c r="AS1012" s="496">
        <v>29.588356339218599</v>
      </c>
      <c r="AT1012" s="496"/>
      <c r="AU1012" s="496"/>
    </row>
    <row r="1013" spans="1:47">
      <c r="A1013" s="496">
        <v>17</v>
      </c>
      <c r="B1013" s="496">
        <v>72</v>
      </c>
      <c r="C1013" s="496">
        <v>2024</v>
      </c>
      <c r="D1013" s="496">
        <v>12</v>
      </c>
      <c r="E1013" s="496">
        <v>99</v>
      </c>
      <c r="F1013" s="496">
        <v>99</v>
      </c>
      <c r="G1013" s="496">
        <v>99</v>
      </c>
      <c r="H1013" s="496">
        <v>99</v>
      </c>
      <c r="I1013" s="496">
        <v>99</v>
      </c>
      <c r="J1013" s="496">
        <v>999</v>
      </c>
      <c r="K1013" s="496">
        <v>99</v>
      </c>
      <c r="L1013" s="496">
        <v>99</v>
      </c>
      <c r="M1013" s="496">
        <v>6</v>
      </c>
      <c r="N1013" s="496">
        <v>99</v>
      </c>
      <c r="O1013" s="496">
        <v>99</v>
      </c>
      <c r="P1013" s="496">
        <v>99</v>
      </c>
      <c r="Q1013" s="496">
        <v>5</v>
      </c>
      <c r="R1013" s="496">
        <v>5</v>
      </c>
      <c r="S1013" s="496">
        <v>4.2</v>
      </c>
      <c r="T1013" s="496">
        <v>6</v>
      </c>
      <c r="U1013" s="496">
        <v>204.94</v>
      </c>
      <c r="V1013" s="496">
        <v>20</v>
      </c>
      <c r="W1013" s="496">
        <v>0</v>
      </c>
      <c r="X1013" s="496">
        <v>0</v>
      </c>
      <c r="Y1013" s="496">
        <v>68.049411459615186</v>
      </c>
      <c r="Z1013" s="496">
        <v>1.7204650534085253</v>
      </c>
      <c r="AA1013" s="496">
        <v>0</v>
      </c>
      <c r="AB1013" s="496">
        <v>46.834281082532819</v>
      </c>
      <c r="AC1013" s="496"/>
      <c r="AD1013" s="496"/>
      <c r="AE1013" s="496">
        <v>11.627906976744184</v>
      </c>
      <c r="AF1013" s="496">
        <v>9.7904703667962885</v>
      </c>
      <c r="AG1013" s="496">
        <v>712</v>
      </c>
      <c r="AH1013" s="496">
        <v>0</v>
      </c>
      <c r="AI1013" s="496">
        <v>60</v>
      </c>
      <c r="AJ1013" s="496">
        <v>120.4192675613002</v>
      </c>
      <c r="AK1013" s="496">
        <v>75.025319367832822</v>
      </c>
      <c r="AL1013" s="496"/>
      <c r="AM1013" s="496">
        <v>-16.797219872748212</v>
      </c>
      <c r="AN1013" s="496">
        <v>99</v>
      </c>
      <c r="AO1013" s="496">
        <v>99</v>
      </c>
      <c r="AP1013" s="496">
        <v>99</v>
      </c>
      <c r="AQ1013" s="496">
        <v>99</v>
      </c>
      <c r="AR1013" s="496">
        <v>191.4</v>
      </c>
      <c r="AS1013" s="496">
        <v>28.4107916021058</v>
      </c>
      <c r="AT1013" s="496"/>
      <c r="AU1013" s="496"/>
    </row>
    <row r="1014" spans="1:47">
      <c r="A1014" s="496">
        <v>17</v>
      </c>
      <c r="B1014" s="496">
        <v>73</v>
      </c>
      <c r="C1014" s="496">
        <v>2024</v>
      </c>
      <c r="D1014" s="496">
        <v>1</v>
      </c>
      <c r="E1014" s="496">
        <v>99</v>
      </c>
      <c r="F1014" s="496">
        <v>99</v>
      </c>
      <c r="G1014" s="496">
        <v>99</v>
      </c>
      <c r="H1014" s="496">
        <v>99</v>
      </c>
      <c r="I1014" s="496">
        <v>99</v>
      </c>
      <c r="J1014" s="496">
        <v>999</v>
      </c>
      <c r="K1014" s="496">
        <v>99</v>
      </c>
      <c r="L1014" s="496">
        <v>99</v>
      </c>
      <c r="M1014" s="496">
        <v>7</v>
      </c>
      <c r="N1014" s="496">
        <v>99</v>
      </c>
      <c r="O1014" s="496">
        <v>99</v>
      </c>
      <c r="P1014" s="496">
        <v>99</v>
      </c>
      <c r="Q1014" s="496">
        <v>13</v>
      </c>
      <c r="R1014" s="496">
        <v>22</v>
      </c>
      <c r="S1014" s="496">
        <v>4.1363636363636367</v>
      </c>
      <c r="T1014" s="496">
        <v>7</v>
      </c>
      <c r="U1014" s="496">
        <v>273.30909090909103</v>
      </c>
      <c r="V1014" s="496">
        <v>0</v>
      </c>
      <c r="W1014" s="496">
        <v>100</v>
      </c>
      <c r="X1014" s="496">
        <v>22.727272727272723</v>
      </c>
      <c r="Y1014" s="496">
        <v>66.81766171720875</v>
      </c>
      <c r="Z1014" s="496">
        <v>0.75651440804968995</v>
      </c>
      <c r="AA1014" s="496">
        <v>0</v>
      </c>
      <c r="AB1014" s="496">
        <v>47.998229957430119</v>
      </c>
      <c r="AC1014" s="496"/>
      <c r="AD1014" s="496"/>
      <c r="AE1014" s="496">
        <v>29.729729729729719</v>
      </c>
      <c r="AF1014" s="496">
        <v>30.239236374791925</v>
      </c>
      <c r="AG1014" s="496">
        <v>739.27272727272725</v>
      </c>
      <c r="AH1014" s="496">
        <v>0</v>
      </c>
      <c r="AI1014" s="496">
        <v>13.636363636363638</v>
      </c>
      <c r="AJ1014" s="496">
        <v>211.67689396345699</v>
      </c>
      <c r="AK1014" s="496">
        <v>32.607948872385073</v>
      </c>
      <c r="AL1014" s="496"/>
      <c r="AM1014" s="496">
        <v>-36.128757964425247</v>
      </c>
      <c r="AN1014" s="496">
        <v>99</v>
      </c>
      <c r="AO1014" s="496">
        <v>99</v>
      </c>
      <c r="AP1014" s="496">
        <v>99</v>
      </c>
      <c r="AQ1014" s="496">
        <v>99</v>
      </c>
      <c r="AR1014" s="496">
        <v>209.3636363636364</v>
      </c>
      <c r="AS1014" s="496">
        <v>29.231409570142976</v>
      </c>
      <c r="AT1014" s="496"/>
      <c r="AU1014" s="496"/>
    </row>
    <row r="1015" spans="1:47">
      <c r="A1015" s="496">
        <v>17</v>
      </c>
      <c r="B1015" s="496">
        <v>74</v>
      </c>
      <c r="C1015" s="496">
        <v>2024</v>
      </c>
      <c r="D1015" s="496">
        <v>2</v>
      </c>
      <c r="E1015" s="496">
        <v>99</v>
      </c>
      <c r="F1015" s="496">
        <v>99</v>
      </c>
      <c r="G1015" s="496">
        <v>99</v>
      </c>
      <c r="H1015" s="496">
        <v>99</v>
      </c>
      <c r="I1015" s="496">
        <v>99</v>
      </c>
      <c r="J1015" s="496">
        <v>999</v>
      </c>
      <c r="K1015" s="496">
        <v>99</v>
      </c>
      <c r="L1015" s="496">
        <v>99</v>
      </c>
      <c r="M1015" s="496">
        <v>7</v>
      </c>
      <c r="N1015" s="496">
        <v>99</v>
      </c>
      <c r="O1015" s="496">
        <v>99</v>
      </c>
      <c r="P1015" s="496">
        <v>99</v>
      </c>
      <c r="Q1015" s="496">
        <v>6</v>
      </c>
      <c r="R1015" s="496">
        <v>10</v>
      </c>
      <c r="S1015" s="496">
        <v>4.5999999999999996</v>
      </c>
      <c r="T1015" s="496">
        <v>7</v>
      </c>
      <c r="U1015" s="496">
        <v>241.82000000000005</v>
      </c>
      <c r="V1015" s="496">
        <v>20</v>
      </c>
      <c r="W1015" s="496">
        <v>100</v>
      </c>
      <c r="X1015" s="496">
        <v>0</v>
      </c>
      <c r="Y1015" s="496">
        <v>58.545073234218513</v>
      </c>
      <c r="Z1015" s="496">
        <v>1.7435595774162704</v>
      </c>
      <c r="AA1015" s="496">
        <v>0</v>
      </c>
      <c r="AB1015" s="496">
        <v>81.446500229940924</v>
      </c>
      <c r="AC1015" s="496"/>
      <c r="AD1015" s="496"/>
      <c r="AE1015" s="496">
        <v>19.230769230769223</v>
      </c>
      <c r="AF1015" s="496">
        <v>19.329981375048963</v>
      </c>
      <c r="AG1015" s="496">
        <v>725</v>
      </c>
      <c r="AH1015" s="496">
        <v>0</v>
      </c>
      <c r="AI1015" s="496">
        <v>50</v>
      </c>
      <c r="AJ1015" s="496">
        <v>220.72471542625215</v>
      </c>
      <c r="AK1015" s="496">
        <v>51.487328274384801</v>
      </c>
      <c r="AL1015" s="496"/>
      <c r="AM1015" s="496">
        <v>13.849670835102559</v>
      </c>
      <c r="AN1015" s="496">
        <v>99</v>
      </c>
      <c r="AO1015" s="496">
        <v>99</v>
      </c>
      <c r="AP1015" s="496">
        <v>99</v>
      </c>
      <c r="AQ1015" s="496">
        <v>99</v>
      </c>
      <c r="AR1015" s="496">
        <v>198.5</v>
      </c>
      <c r="AS1015" s="496">
        <v>30.545209466894924</v>
      </c>
      <c r="AT1015" s="496"/>
      <c r="AU1015" s="496"/>
    </row>
    <row r="1016" spans="1:47">
      <c r="A1016" s="496">
        <v>17</v>
      </c>
      <c r="B1016" s="496">
        <v>75</v>
      </c>
      <c r="C1016" s="496">
        <v>2024</v>
      </c>
      <c r="D1016" s="496">
        <v>3</v>
      </c>
      <c r="E1016" s="496">
        <v>99</v>
      </c>
      <c r="F1016" s="496">
        <v>99</v>
      </c>
      <c r="G1016" s="496">
        <v>99</v>
      </c>
      <c r="H1016" s="496">
        <v>99</v>
      </c>
      <c r="I1016" s="496">
        <v>99</v>
      </c>
      <c r="J1016" s="496">
        <v>999</v>
      </c>
      <c r="K1016" s="496">
        <v>99</v>
      </c>
      <c r="L1016" s="496">
        <v>99</v>
      </c>
      <c r="M1016" s="496">
        <v>7</v>
      </c>
      <c r="N1016" s="496">
        <v>99</v>
      </c>
      <c r="O1016" s="496">
        <v>99</v>
      </c>
      <c r="P1016" s="496">
        <v>99</v>
      </c>
      <c r="Q1016" s="496">
        <v>11</v>
      </c>
      <c r="R1016" s="496">
        <v>14</v>
      </c>
      <c r="S1016" s="496">
        <v>4.1428571428571441</v>
      </c>
      <c r="T1016" s="496">
        <v>7</v>
      </c>
      <c r="U1016" s="496">
        <v>225.87857142857141</v>
      </c>
      <c r="V1016" s="496">
        <v>21.428571428571423</v>
      </c>
      <c r="W1016" s="496">
        <v>100</v>
      </c>
      <c r="X1016" s="496">
        <v>0</v>
      </c>
      <c r="Y1016" s="496">
        <v>50.557494549295619</v>
      </c>
      <c r="Z1016" s="496">
        <v>1.301490511306328</v>
      </c>
      <c r="AA1016" s="496">
        <v>0</v>
      </c>
      <c r="AB1016" s="496">
        <v>38.291611388280955</v>
      </c>
      <c r="AC1016" s="496"/>
      <c r="AD1016" s="496"/>
      <c r="AE1016" s="496">
        <v>20.289855072463769</v>
      </c>
      <c r="AF1016" s="496">
        <v>20.865967681273219</v>
      </c>
      <c r="AG1016" s="496">
        <v>628.07142857142844</v>
      </c>
      <c r="AH1016" s="496">
        <v>0</v>
      </c>
      <c r="AI1016" s="496">
        <v>35.714285714285722</v>
      </c>
      <c r="AJ1016" s="496">
        <v>105.62363391219012</v>
      </c>
      <c r="AK1016" s="496">
        <v>-14.065206027918078</v>
      </c>
      <c r="AL1016" s="496"/>
      <c r="AM1016" s="496">
        <v>-18.193452630550777</v>
      </c>
      <c r="AN1016" s="496">
        <v>99</v>
      </c>
      <c r="AO1016" s="496">
        <v>99</v>
      </c>
      <c r="AP1016" s="496">
        <v>99</v>
      </c>
      <c r="AQ1016" s="496">
        <v>99</v>
      </c>
      <c r="AR1016" s="496">
        <v>198.07142857142861</v>
      </c>
      <c r="AS1016" s="496">
        <v>28.753347173809299</v>
      </c>
      <c r="AT1016" s="496"/>
      <c r="AU1016" s="496"/>
    </row>
    <row r="1017" spans="1:47">
      <c r="A1017" s="496">
        <v>17</v>
      </c>
      <c r="B1017" s="496">
        <v>76</v>
      </c>
      <c r="C1017" s="496">
        <v>2024</v>
      </c>
      <c r="D1017" s="496">
        <v>4</v>
      </c>
      <c r="E1017" s="496">
        <v>99</v>
      </c>
      <c r="F1017" s="496">
        <v>99</v>
      </c>
      <c r="G1017" s="496">
        <v>99</v>
      </c>
      <c r="H1017" s="496">
        <v>99</v>
      </c>
      <c r="I1017" s="496">
        <v>99</v>
      </c>
      <c r="J1017" s="496">
        <v>999</v>
      </c>
      <c r="K1017" s="496">
        <v>99</v>
      </c>
      <c r="L1017" s="496">
        <v>99</v>
      </c>
      <c r="M1017" s="496">
        <v>7</v>
      </c>
      <c r="N1017" s="496">
        <v>99</v>
      </c>
      <c r="O1017" s="496">
        <v>99</v>
      </c>
      <c r="P1017" s="496">
        <v>99</v>
      </c>
      <c r="Q1017" s="496">
        <v>17</v>
      </c>
      <c r="R1017" s="496">
        <v>44</v>
      </c>
      <c r="S1017" s="496">
        <v>4.6590909090909092</v>
      </c>
      <c r="T1017" s="496">
        <v>7</v>
      </c>
      <c r="U1017" s="496">
        <v>265.65909090909093</v>
      </c>
      <c r="V1017" s="496">
        <v>15.909090909090908</v>
      </c>
      <c r="W1017" s="496">
        <v>100</v>
      </c>
      <c r="X1017" s="496">
        <v>11.363636363636362</v>
      </c>
      <c r="Y1017" s="496">
        <v>61.103676121303678</v>
      </c>
      <c r="Z1017" s="496">
        <v>1.2421239474490628</v>
      </c>
      <c r="AA1017" s="496">
        <v>0</v>
      </c>
      <c r="AB1017" s="496">
        <v>71.830124796967468</v>
      </c>
      <c r="AC1017" s="496"/>
      <c r="AD1017" s="496"/>
      <c r="AE1017" s="496">
        <v>29.729729729729719</v>
      </c>
      <c r="AF1017" s="496">
        <v>29.781726366853594</v>
      </c>
      <c r="AG1017" s="496">
        <v>601.84090909090924</v>
      </c>
      <c r="AH1017" s="496">
        <v>0</v>
      </c>
      <c r="AI1017" s="496">
        <v>18.181818181818183</v>
      </c>
      <c r="AJ1017" s="496">
        <v>129.6798405833342</v>
      </c>
      <c r="AK1017" s="496">
        <v>50.423970896996309</v>
      </c>
      <c r="AL1017" s="496"/>
      <c r="AM1017" s="496">
        <v>-1.7973508491645018</v>
      </c>
      <c r="AN1017" s="496">
        <v>99</v>
      </c>
      <c r="AO1017" s="496">
        <v>99</v>
      </c>
      <c r="AP1017" s="496">
        <v>99</v>
      </c>
      <c r="AQ1017" s="496">
        <v>99</v>
      </c>
      <c r="AR1017" s="496">
        <v>205.75</v>
      </c>
      <c r="AS1017" s="496">
        <v>30.047207832946679</v>
      </c>
      <c r="AT1017" s="496"/>
      <c r="AU1017" s="496"/>
    </row>
    <row r="1018" spans="1:47">
      <c r="A1018" s="496">
        <v>17</v>
      </c>
      <c r="B1018" s="496">
        <v>77</v>
      </c>
      <c r="C1018" s="496">
        <v>2024</v>
      </c>
      <c r="D1018" s="496">
        <v>5</v>
      </c>
      <c r="E1018" s="496">
        <v>99</v>
      </c>
      <c r="F1018" s="496">
        <v>99</v>
      </c>
      <c r="G1018" s="496">
        <v>99</v>
      </c>
      <c r="H1018" s="496">
        <v>99</v>
      </c>
      <c r="I1018" s="496">
        <v>99</v>
      </c>
      <c r="J1018" s="496">
        <v>999</v>
      </c>
      <c r="K1018" s="496">
        <v>99</v>
      </c>
      <c r="L1018" s="496">
        <v>99</v>
      </c>
      <c r="M1018" s="496">
        <v>7</v>
      </c>
      <c r="N1018" s="496">
        <v>99</v>
      </c>
      <c r="O1018" s="496">
        <v>99</v>
      </c>
      <c r="P1018" s="496">
        <v>99</v>
      </c>
      <c r="Q1018" s="496">
        <v>21</v>
      </c>
      <c r="R1018" s="496">
        <v>42</v>
      </c>
      <c r="S1018" s="496">
        <v>4.1666666666666679</v>
      </c>
      <c r="T1018" s="496">
        <v>7</v>
      </c>
      <c r="U1018" s="496">
        <v>237.29999999999995</v>
      </c>
      <c r="V1018" s="496">
        <v>4.7619047619047636</v>
      </c>
      <c r="W1018" s="496">
        <v>100</v>
      </c>
      <c r="X1018" s="496">
        <v>0</v>
      </c>
      <c r="Y1018" s="496">
        <v>49.588281065667744</v>
      </c>
      <c r="Z1018" s="496">
        <v>0.75329961997887374</v>
      </c>
      <c r="AA1018" s="496">
        <v>0</v>
      </c>
      <c r="AB1018" s="496">
        <v>30.12933244741086</v>
      </c>
      <c r="AC1018" s="496"/>
      <c r="AD1018" s="496"/>
      <c r="AE1018" s="496">
        <v>21.875</v>
      </c>
      <c r="AF1018" s="496">
        <v>21.317334531104621</v>
      </c>
      <c r="AG1018" s="496">
        <v>602.52380952380975</v>
      </c>
      <c r="AH1018" s="496">
        <v>0</v>
      </c>
      <c r="AI1018" s="496">
        <v>11.90476190476191</v>
      </c>
      <c r="AJ1018" s="496">
        <v>64.706751725155002</v>
      </c>
      <c r="AK1018" s="496">
        <v>38.036880723215042</v>
      </c>
      <c r="AL1018" s="496"/>
      <c r="AM1018" s="496">
        <v>11.34866786175197</v>
      </c>
      <c r="AN1018" s="496">
        <v>99</v>
      </c>
      <c r="AO1018" s="496">
        <v>99</v>
      </c>
      <c r="AP1018" s="496">
        <v>99</v>
      </c>
      <c r="AQ1018" s="496">
        <v>99</v>
      </c>
      <c r="AR1018" s="496">
        <v>201.16666666666663</v>
      </c>
      <c r="AS1018" s="496">
        <v>28.72348530062991</v>
      </c>
      <c r="AT1018" s="496"/>
      <c r="AU1018" s="496"/>
    </row>
    <row r="1019" spans="1:47">
      <c r="A1019" s="496">
        <v>17</v>
      </c>
      <c r="B1019" s="496">
        <v>78</v>
      </c>
      <c r="C1019" s="496">
        <v>2024</v>
      </c>
      <c r="D1019" s="496">
        <v>6</v>
      </c>
      <c r="E1019" s="496">
        <v>99</v>
      </c>
      <c r="F1019" s="496">
        <v>99</v>
      </c>
      <c r="G1019" s="496">
        <v>99</v>
      </c>
      <c r="H1019" s="496">
        <v>99</v>
      </c>
      <c r="I1019" s="496">
        <v>99</v>
      </c>
      <c r="J1019" s="496">
        <v>999</v>
      </c>
      <c r="K1019" s="496">
        <v>99</v>
      </c>
      <c r="L1019" s="496">
        <v>99</v>
      </c>
      <c r="M1019" s="496">
        <v>7</v>
      </c>
      <c r="N1019" s="496">
        <v>99</v>
      </c>
      <c r="O1019" s="496">
        <v>99</v>
      </c>
      <c r="P1019" s="496">
        <v>99</v>
      </c>
      <c r="Q1019" s="496">
        <v>12</v>
      </c>
      <c r="R1019" s="496">
        <v>24</v>
      </c>
      <c r="S1019" s="496">
        <v>4.3333333333333321</v>
      </c>
      <c r="T1019" s="496">
        <v>7</v>
      </c>
      <c r="U1019" s="496">
        <v>255.11250000000001</v>
      </c>
      <c r="V1019" s="496">
        <v>12.5</v>
      </c>
      <c r="W1019" s="496">
        <v>100</v>
      </c>
      <c r="X1019" s="496">
        <v>0</v>
      </c>
      <c r="Y1019" s="496">
        <v>53.866720651530393</v>
      </c>
      <c r="Z1019" s="496">
        <v>0.89752746785575133</v>
      </c>
      <c r="AA1019" s="496">
        <v>0</v>
      </c>
      <c r="AB1019" s="496">
        <v>10.790083403335265</v>
      </c>
      <c r="AC1019" s="496"/>
      <c r="AD1019" s="496"/>
      <c r="AE1019" s="496">
        <v>26.966292134831448</v>
      </c>
      <c r="AF1019" s="496">
        <v>26.198076231879099</v>
      </c>
      <c r="AG1019" s="496">
        <v>680</v>
      </c>
      <c r="AH1019" s="496">
        <v>0</v>
      </c>
      <c r="AI1019" s="496">
        <v>25</v>
      </c>
      <c r="AJ1019" s="496">
        <v>91.360093403338112</v>
      </c>
      <c r="AK1019" s="496">
        <v>25.298608826114656</v>
      </c>
      <c r="AL1019" s="496"/>
      <c r="AM1019" s="496">
        <v>-53.354834102758289</v>
      </c>
      <c r="AN1019" s="496">
        <v>99</v>
      </c>
      <c r="AO1019" s="496">
        <v>99</v>
      </c>
      <c r="AP1019" s="496">
        <v>99</v>
      </c>
      <c r="AQ1019" s="496">
        <v>99</v>
      </c>
      <c r="AR1019" s="496">
        <v>204.58333333333337</v>
      </c>
      <c r="AS1019" s="496">
        <v>29.314238962907943</v>
      </c>
      <c r="AT1019" s="496"/>
      <c r="AU1019" s="496"/>
    </row>
    <row r="1020" spans="1:47">
      <c r="A1020" s="496">
        <v>17</v>
      </c>
      <c r="B1020" s="496">
        <v>79</v>
      </c>
      <c r="C1020" s="496">
        <v>2024</v>
      </c>
      <c r="D1020" s="496">
        <v>7</v>
      </c>
      <c r="E1020" s="496">
        <v>99</v>
      </c>
      <c r="F1020" s="496">
        <v>99</v>
      </c>
      <c r="G1020" s="496">
        <v>99</v>
      </c>
      <c r="H1020" s="496">
        <v>99</v>
      </c>
      <c r="I1020" s="496">
        <v>99</v>
      </c>
      <c r="J1020" s="496">
        <v>999</v>
      </c>
      <c r="K1020" s="496">
        <v>99</v>
      </c>
      <c r="L1020" s="496">
        <v>99</v>
      </c>
      <c r="M1020" s="496">
        <v>7</v>
      </c>
      <c r="N1020" s="496">
        <v>99</v>
      </c>
      <c r="O1020" s="496">
        <v>99</v>
      </c>
      <c r="P1020" s="496">
        <v>99</v>
      </c>
      <c r="Q1020" s="496">
        <v>7</v>
      </c>
      <c r="R1020" s="496">
        <v>12</v>
      </c>
      <c r="S1020" s="496">
        <v>4.5833333333333321</v>
      </c>
      <c r="T1020" s="496">
        <v>7</v>
      </c>
      <c r="U1020" s="496">
        <v>296.17500000000001</v>
      </c>
      <c r="V1020" s="496">
        <v>8.3333333333333357</v>
      </c>
      <c r="W1020" s="496">
        <v>100</v>
      </c>
      <c r="X1020" s="496">
        <v>0</v>
      </c>
      <c r="Y1020" s="496">
        <v>31.568553049936774</v>
      </c>
      <c r="Z1020" s="496">
        <v>0.64009547898905195</v>
      </c>
      <c r="AA1020" s="496">
        <v>0</v>
      </c>
      <c r="AB1020" s="496">
        <v>14.588672210163578</v>
      </c>
      <c r="AC1020" s="496"/>
      <c r="AD1020" s="496"/>
      <c r="AE1020" s="496">
        <v>26.666666666666675</v>
      </c>
      <c r="AF1020" s="496">
        <v>27.444999575286289</v>
      </c>
      <c r="AG1020" s="496">
        <v>609.91666666666652</v>
      </c>
      <c r="AH1020" s="496">
        <v>0</v>
      </c>
      <c r="AI1020" s="496">
        <v>16.666666666666671</v>
      </c>
      <c r="AJ1020" s="496">
        <v>62.804535841149615</v>
      </c>
      <c r="AK1020" s="496">
        <v>87.934888121442498</v>
      </c>
      <c r="AL1020" s="496"/>
      <c r="AM1020" s="496">
        <v>6.3396867877522736</v>
      </c>
      <c r="AN1020" s="496">
        <v>99</v>
      </c>
      <c r="AO1020" s="496">
        <v>99</v>
      </c>
      <c r="AP1020" s="496">
        <v>99</v>
      </c>
      <c r="AQ1020" s="496">
        <v>99</v>
      </c>
      <c r="AR1020" s="496">
        <v>213.9166666666666</v>
      </c>
      <c r="AS1020" s="496">
        <v>30.163274178093602</v>
      </c>
      <c r="AT1020" s="496"/>
      <c r="AU1020" s="496"/>
    </row>
    <row r="1021" spans="1:47">
      <c r="A1021" s="496">
        <v>17</v>
      </c>
      <c r="B1021" s="496">
        <v>80</v>
      </c>
      <c r="C1021" s="496">
        <v>2024</v>
      </c>
      <c r="D1021" s="496">
        <v>8</v>
      </c>
      <c r="E1021" s="496">
        <v>99</v>
      </c>
      <c r="F1021" s="496">
        <v>99</v>
      </c>
      <c r="G1021" s="496">
        <v>99</v>
      </c>
      <c r="H1021" s="496">
        <v>99</v>
      </c>
      <c r="I1021" s="496">
        <v>99</v>
      </c>
      <c r="J1021" s="496">
        <v>999</v>
      </c>
      <c r="K1021" s="496">
        <v>99</v>
      </c>
      <c r="L1021" s="496">
        <v>99</v>
      </c>
      <c r="M1021" s="496">
        <v>7</v>
      </c>
      <c r="N1021" s="496">
        <v>99</v>
      </c>
      <c r="O1021" s="496">
        <v>99</v>
      </c>
      <c r="P1021" s="496">
        <v>99</v>
      </c>
      <c r="Q1021" s="496">
        <v>10</v>
      </c>
      <c r="R1021" s="496">
        <v>24</v>
      </c>
      <c r="S1021" s="496">
        <v>3.875</v>
      </c>
      <c r="T1021" s="496">
        <v>7</v>
      </c>
      <c r="U1021" s="496">
        <v>264.27083333333343</v>
      </c>
      <c r="V1021" s="496">
        <v>0</v>
      </c>
      <c r="W1021" s="496">
        <v>100</v>
      </c>
      <c r="X1021" s="496">
        <v>4.1666666666666679</v>
      </c>
      <c r="Y1021" s="496">
        <v>63.061058237014997</v>
      </c>
      <c r="Z1021" s="496">
        <v>0.59947894041409</v>
      </c>
      <c r="AA1021" s="496">
        <v>0</v>
      </c>
      <c r="AB1021" s="496">
        <v>50.249885035493278</v>
      </c>
      <c r="AC1021" s="496"/>
      <c r="AD1021" s="496"/>
      <c r="AE1021" s="496">
        <v>14.634146341463419</v>
      </c>
      <c r="AF1021" s="496">
        <v>15.277352905045563</v>
      </c>
      <c r="AG1021" s="496">
        <v>727.45833333333348</v>
      </c>
      <c r="AH1021" s="496">
        <v>0</v>
      </c>
      <c r="AI1021" s="496">
        <v>20.833333333333329</v>
      </c>
      <c r="AJ1021" s="496">
        <v>143.71904860023076</v>
      </c>
      <c r="AK1021" s="496">
        <v>58.621989364964271</v>
      </c>
      <c r="AL1021" s="496"/>
      <c r="AM1021" s="496">
        <v>14.28480210799502</v>
      </c>
      <c r="AN1021" s="496">
        <v>99</v>
      </c>
      <c r="AO1021" s="496">
        <v>99</v>
      </c>
      <c r="AP1021" s="496">
        <v>99</v>
      </c>
      <c r="AQ1021" s="496">
        <v>99</v>
      </c>
      <c r="AR1021" s="496">
        <v>212.25</v>
      </c>
      <c r="AS1021" s="496">
        <v>26.985244658358923</v>
      </c>
      <c r="AT1021" s="496"/>
      <c r="AU1021" s="496"/>
    </row>
    <row r="1022" spans="1:47">
      <c r="A1022" s="496">
        <v>17</v>
      </c>
      <c r="B1022" s="496">
        <v>81</v>
      </c>
      <c r="C1022" s="496">
        <v>2024</v>
      </c>
      <c r="D1022" s="496">
        <v>9</v>
      </c>
      <c r="E1022" s="496">
        <v>99</v>
      </c>
      <c r="F1022" s="496">
        <v>99</v>
      </c>
      <c r="G1022" s="496">
        <v>99</v>
      </c>
      <c r="H1022" s="496">
        <v>99</v>
      </c>
      <c r="I1022" s="496">
        <v>99</v>
      </c>
      <c r="J1022" s="496">
        <v>999</v>
      </c>
      <c r="K1022" s="496">
        <v>99</v>
      </c>
      <c r="L1022" s="496">
        <v>99</v>
      </c>
      <c r="M1022" s="496">
        <v>7</v>
      </c>
      <c r="N1022" s="496">
        <v>99</v>
      </c>
      <c r="O1022" s="496">
        <v>99</v>
      </c>
      <c r="P1022" s="496">
        <v>99</v>
      </c>
      <c r="Q1022" s="496">
        <v>19</v>
      </c>
      <c r="R1022" s="496">
        <v>66</v>
      </c>
      <c r="S1022" s="496">
        <v>4.0757575757575752</v>
      </c>
      <c r="T1022" s="496">
        <v>7</v>
      </c>
      <c r="U1022" s="496">
        <v>265.78939393939402</v>
      </c>
      <c r="V1022" s="496">
        <v>6.0606060606060606</v>
      </c>
      <c r="W1022" s="496">
        <v>100</v>
      </c>
      <c r="X1022" s="496">
        <v>1.5151515151515151</v>
      </c>
      <c r="Y1022" s="496">
        <v>36.135054451857691</v>
      </c>
      <c r="Z1022" s="496">
        <v>0.82224021522515611</v>
      </c>
      <c r="AA1022" s="496">
        <v>0</v>
      </c>
      <c r="AB1022" s="496">
        <v>25.826634176089623</v>
      </c>
      <c r="AC1022" s="496"/>
      <c r="AD1022" s="496"/>
      <c r="AE1022" s="496">
        <v>30.275229357798157</v>
      </c>
      <c r="AF1022" s="496">
        <v>32.533085562528754</v>
      </c>
      <c r="AG1022" s="496">
        <v>677.57575757575762</v>
      </c>
      <c r="AH1022" s="496">
        <v>0</v>
      </c>
      <c r="AI1022" s="496">
        <v>22.727272727272723</v>
      </c>
      <c r="AJ1022" s="496">
        <v>93.47792813637048</v>
      </c>
      <c r="AK1022" s="496">
        <v>67.255749364483634</v>
      </c>
      <c r="AL1022" s="496"/>
      <c r="AM1022" s="496">
        <v>-21.898529185743516</v>
      </c>
      <c r="AN1022" s="496">
        <v>99</v>
      </c>
      <c r="AO1022" s="496">
        <v>99</v>
      </c>
      <c r="AP1022" s="496">
        <v>99</v>
      </c>
      <c r="AQ1022" s="496">
        <v>99</v>
      </c>
      <c r="AR1022" s="496">
        <v>211</v>
      </c>
      <c r="AS1022" s="496">
        <v>28.18255704472265</v>
      </c>
      <c r="AT1022" s="496"/>
      <c r="AU1022" s="496"/>
    </row>
    <row r="1023" spans="1:47">
      <c r="A1023" s="496">
        <v>17</v>
      </c>
      <c r="B1023" s="496">
        <v>82</v>
      </c>
      <c r="C1023" s="496">
        <v>2024</v>
      </c>
      <c r="D1023" s="496">
        <v>10</v>
      </c>
      <c r="E1023" s="496">
        <v>99</v>
      </c>
      <c r="F1023" s="496">
        <v>99</v>
      </c>
      <c r="G1023" s="496">
        <v>99</v>
      </c>
      <c r="H1023" s="496">
        <v>99</v>
      </c>
      <c r="I1023" s="496">
        <v>99</v>
      </c>
      <c r="J1023" s="496">
        <v>999</v>
      </c>
      <c r="K1023" s="496">
        <v>99</v>
      </c>
      <c r="L1023" s="496">
        <v>99</v>
      </c>
      <c r="M1023" s="496">
        <v>7</v>
      </c>
      <c r="N1023" s="496">
        <v>99</v>
      </c>
      <c r="O1023" s="496">
        <v>99</v>
      </c>
      <c r="P1023" s="496">
        <v>99</v>
      </c>
      <c r="Q1023" s="496">
        <v>30</v>
      </c>
      <c r="R1023" s="496">
        <v>55</v>
      </c>
      <c r="S1023" s="496">
        <v>4.1272727272727261</v>
      </c>
      <c r="T1023" s="496">
        <v>7</v>
      </c>
      <c r="U1023" s="496">
        <v>249.99818181818196</v>
      </c>
      <c r="V1023" s="496">
        <v>3.6363636363636358</v>
      </c>
      <c r="W1023" s="496">
        <v>100</v>
      </c>
      <c r="X1023" s="496">
        <v>1.8181818181818179</v>
      </c>
      <c r="Y1023" s="496">
        <v>60.055051989166643</v>
      </c>
      <c r="Z1023" s="496">
        <v>0.73989054361366724</v>
      </c>
      <c r="AA1023" s="496">
        <v>0</v>
      </c>
      <c r="AB1023" s="496">
        <v>-10.916549639385387</v>
      </c>
      <c r="AC1023" s="496"/>
      <c r="AD1023" s="496"/>
      <c r="AE1023" s="496">
        <v>20.912547528517106</v>
      </c>
      <c r="AF1023" s="496">
        <v>22.519297130775005</v>
      </c>
      <c r="AG1023" s="496">
        <v>694.16363636363621</v>
      </c>
      <c r="AH1023" s="496">
        <v>0</v>
      </c>
      <c r="AI1023" s="496">
        <v>21.818181818181817</v>
      </c>
      <c r="AJ1023" s="496">
        <v>158.59058365218459</v>
      </c>
      <c r="AK1023" s="496">
        <v>64.247367329699699</v>
      </c>
      <c r="AL1023" s="496"/>
      <c r="AM1023" s="496">
        <v>-48.76511490953839</v>
      </c>
      <c r="AN1023" s="496">
        <v>99</v>
      </c>
      <c r="AO1023" s="496">
        <v>99</v>
      </c>
      <c r="AP1023" s="496">
        <v>99</v>
      </c>
      <c r="AQ1023" s="496">
        <v>99</v>
      </c>
      <c r="AR1023" s="496">
        <v>203.54545454545453</v>
      </c>
      <c r="AS1023" s="496">
        <v>29.100045379361816</v>
      </c>
      <c r="AT1023" s="496"/>
      <c r="AU1023" s="496"/>
    </row>
    <row r="1024" spans="1:47">
      <c r="A1024" s="496">
        <v>17</v>
      </c>
      <c r="B1024" s="496">
        <v>83</v>
      </c>
      <c r="C1024" s="496">
        <v>2024</v>
      </c>
      <c r="D1024" s="496">
        <v>11</v>
      </c>
      <c r="E1024" s="496">
        <v>99</v>
      </c>
      <c r="F1024" s="496">
        <v>99</v>
      </c>
      <c r="G1024" s="496">
        <v>99</v>
      </c>
      <c r="H1024" s="496">
        <v>99</v>
      </c>
      <c r="I1024" s="496">
        <v>99</v>
      </c>
      <c r="J1024" s="496">
        <v>999</v>
      </c>
      <c r="K1024" s="496">
        <v>99</v>
      </c>
      <c r="L1024" s="496">
        <v>99</v>
      </c>
      <c r="M1024" s="496">
        <v>7</v>
      </c>
      <c r="N1024" s="496">
        <v>99</v>
      </c>
      <c r="O1024" s="496">
        <v>99</v>
      </c>
      <c r="P1024" s="496">
        <v>99</v>
      </c>
      <c r="Q1024" s="496">
        <v>23</v>
      </c>
      <c r="R1024" s="496">
        <v>60</v>
      </c>
      <c r="S1024" s="496">
        <v>4.4833333333333343</v>
      </c>
      <c r="T1024" s="496">
        <v>7</v>
      </c>
      <c r="U1024" s="496">
        <v>266.97166666666658</v>
      </c>
      <c r="V1024" s="496">
        <v>15</v>
      </c>
      <c r="W1024" s="496">
        <v>100</v>
      </c>
      <c r="X1024" s="496">
        <v>3.3333333333333344</v>
      </c>
      <c r="Y1024" s="496">
        <v>54.845367752335747</v>
      </c>
      <c r="Z1024" s="496">
        <v>1.10290021710438</v>
      </c>
      <c r="AA1024" s="496">
        <v>0</v>
      </c>
      <c r="AB1024" s="496">
        <v>28.140714481083322</v>
      </c>
      <c r="AC1024" s="496"/>
      <c r="AD1024" s="496"/>
      <c r="AE1024" s="496">
        <v>22.641509433962256</v>
      </c>
      <c r="AF1024" s="496">
        <v>24.692467535670698</v>
      </c>
      <c r="AG1024" s="496">
        <v>672.71666666666692</v>
      </c>
      <c r="AH1024" s="496">
        <v>0</v>
      </c>
      <c r="AI1024" s="496">
        <v>40</v>
      </c>
      <c r="AJ1024" s="496">
        <v>75.394317130374617</v>
      </c>
      <c r="AK1024" s="496">
        <v>34.995287536067636</v>
      </c>
      <c r="AL1024" s="496"/>
      <c r="AM1024" s="496">
        <v>-37.577250455574493</v>
      </c>
      <c r="AN1024" s="496">
        <v>99</v>
      </c>
      <c r="AO1024" s="496">
        <v>99</v>
      </c>
      <c r="AP1024" s="496">
        <v>99</v>
      </c>
      <c r="AQ1024" s="496">
        <v>99</v>
      </c>
      <c r="AR1024" s="496">
        <v>206.95</v>
      </c>
      <c r="AS1024" s="496">
        <v>29.792968843191861</v>
      </c>
      <c r="AT1024" s="496"/>
      <c r="AU1024" s="496"/>
    </row>
    <row r="1025" spans="1:47">
      <c r="A1025" s="496">
        <v>17</v>
      </c>
      <c r="B1025" s="496">
        <v>84</v>
      </c>
      <c r="C1025" s="496">
        <v>2024</v>
      </c>
      <c r="D1025" s="496">
        <v>12</v>
      </c>
      <c r="E1025" s="496">
        <v>99</v>
      </c>
      <c r="F1025" s="496">
        <v>99</v>
      </c>
      <c r="G1025" s="496">
        <v>99</v>
      </c>
      <c r="H1025" s="496">
        <v>99</v>
      </c>
      <c r="I1025" s="496">
        <v>99</v>
      </c>
      <c r="J1025" s="496">
        <v>999</v>
      </c>
      <c r="K1025" s="496">
        <v>99</v>
      </c>
      <c r="L1025" s="496">
        <v>99</v>
      </c>
      <c r="M1025" s="496">
        <v>7</v>
      </c>
      <c r="N1025" s="496">
        <v>99</v>
      </c>
      <c r="O1025" s="496">
        <v>99</v>
      </c>
      <c r="P1025" s="496">
        <v>99</v>
      </c>
      <c r="Q1025" s="496">
        <v>11</v>
      </c>
      <c r="R1025" s="496">
        <v>13</v>
      </c>
      <c r="S1025" s="496">
        <v>4.5384615384615392</v>
      </c>
      <c r="T1025" s="496">
        <v>7</v>
      </c>
      <c r="U1025" s="496">
        <v>236.33076923076919</v>
      </c>
      <c r="V1025" s="496">
        <v>23.07692307692308</v>
      </c>
      <c r="W1025" s="496">
        <v>100</v>
      </c>
      <c r="X1025" s="496">
        <v>0</v>
      </c>
      <c r="Y1025" s="496">
        <v>55.677289730337691</v>
      </c>
      <c r="Z1025" s="496">
        <v>1.0088366960464639</v>
      </c>
      <c r="AA1025" s="496">
        <v>0</v>
      </c>
      <c r="AB1025" s="496">
        <v>23.950208378039154</v>
      </c>
      <c r="AC1025" s="496"/>
      <c r="AD1025" s="496"/>
      <c r="AE1025" s="496">
        <v>30.232558139534881</v>
      </c>
      <c r="AF1025" s="496">
        <v>29.354213045679945</v>
      </c>
      <c r="AG1025" s="496">
        <v>625.30769230769215</v>
      </c>
      <c r="AH1025" s="496">
        <v>0</v>
      </c>
      <c r="AI1025" s="496">
        <v>38.461538461538446</v>
      </c>
      <c r="AJ1025" s="496">
        <v>140.22969323187363</v>
      </c>
      <c r="AK1025" s="496">
        <v>42.515503384448003</v>
      </c>
      <c r="AL1025" s="496"/>
      <c r="AM1025" s="496">
        <v>-5.9351928614868852</v>
      </c>
      <c r="AN1025" s="496">
        <v>99</v>
      </c>
      <c r="AO1025" s="496">
        <v>99</v>
      </c>
      <c r="AP1025" s="496">
        <v>99</v>
      </c>
      <c r="AQ1025" s="496">
        <v>99</v>
      </c>
      <c r="AR1025" s="496">
        <v>198.38461538461536</v>
      </c>
      <c r="AS1025" s="496">
        <v>29.71515355718676</v>
      </c>
      <c r="AT1025" s="496"/>
      <c r="AU1025" s="496"/>
    </row>
    <row r="1026" spans="1:47">
      <c r="A1026" s="496">
        <v>17</v>
      </c>
      <c r="B1026" s="496">
        <v>85</v>
      </c>
      <c r="C1026" s="496">
        <v>2024</v>
      </c>
      <c r="D1026" s="496">
        <v>1</v>
      </c>
      <c r="E1026" s="496">
        <v>99</v>
      </c>
      <c r="F1026" s="496">
        <v>99</v>
      </c>
      <c r="G1026" s="496">
        <v>99</v>
      </c>
      <c r="H1026" s="496">
        <v>99</v>
      </c>
      <c r="I1026" s="496">
        <v>99</v>
      </c>
      <c r="J1026" s="496">
        <v>999</v>
      </c>
      <c r="K1026" s="496">
        <v>99</v>
      </c>
      <c r="L1026" s="496">
        <v>99</v>
      </c>
      <c r="M1026" s="496">
        <v>8</v>
      </c>
      <c r="N1026" s="496">
        <v>99</v>
      </c>
      <c r="O1026" s="496">
        <v>99</v>
      </c>
      <c r="P1026" s="496">
        <v>99</v>
      </c>
      <c r="Q1026" s="496">
        <v>15</v>
      </c>
      <c r="R1026" s="496">
        <v>21</v>
      </c>
      <c r="S1026" s="496">
        <v>4.3333333333333321</v>
      </c>
      <c r="T1026" s="496">
        <v>8</v>
      </c>
      <c r="U1026" s="496">
        <v>265.60952380952375</v>
      </c>
      <c r="V1026" s="496">
        <v>4.7619047619047636</v>
      </c>
      <c r="W1026" s="496">
        <v>100</v>
      </c>
      <c r="X1026" s="496">
        <v>0</v>
      </c>
      <c r="Y1026" s="496">
        <v>54.789118703851202</v>
      </c>
      <c r="Z1026" s="496">
        <v>0.77664316334762595</v>
      </c>
      <c r="AA1026" s="496">
        <v>0</v>
      </c>
      <c r="AB1026" s="496">
        <v>42.361272359128037</v>
      </c>
      <c r="AC1026" s="496"/>
      <c r="AD1026" s="496"/>
      <c r="AE1026" s="496">
        <v>28.378378378378379</v>
      </c>
      <c r="AF1026" s="496">
        <v>28.051558783148341</v>
      </c>
      <c r="AG1026" s="496">
        <v>652.142857142857</v>
      </c>
      <c r="AH1026" s="496">
        <v>0</v>
      </c>
      <c r="AI1026" s="496">
        <v>14.285714285714288</v>
      </c>
      <c r="AJ1026" s="496">
        <v>118.3603399286572</v>
      </c>
      <c r="AK1026" s="496">
        <v>54.801040772975618</v>
      </c>
      <c r="AL1026" s="496"/>
      <c r="AM1026" s="496">
        <v>0.46622492455625919</v>
      </c>
      <c r="AN1026" s="496">
        <v>99</v>
      </c>
      <c r="AO1026" s="496">
        <v>99</v>
      </c>
      <c r="AP1026" s="496">
        <v>99</v>
      </c>
      <c r="AQ1026" s="496">
        <v>99</v>
      </c>
      <c r="AR1026" s="496">
        <v>207.66666666666663</v>
      </c>
      <c r="AS1026" s="496">
        <v>29.220038613633047</v>
      </c>
      <c r="AT1026" s="496"/>
      <c r="AU1026" s="496"/>
    </row>
    <row r="1027" spans="1:47">
      <c r="A1027" s="496">
        <v>17</v>
      </c>
      <c r="B1027" s="496">
        <v>86</v>
      </c>
      <c r="C1027" s="496">
        <v>2024</v>
      </c>
      <c r="D1027" s="496">
        <v>2</v>
      </c>
      <c r="E1027" s="496">
        <v>99</v>
      </c>
      <c r="F1027" s="496">
        <v>99</v>
      </c>
      <c r="G1027" s="496">
        <v>99</v>
      </c>
      <c r="H1027" s="496">
        <v>99</v>
      </c>
      <c r="I1027" s="496">
        <v>99</v>
      </c>
      <c r="J1027" s="496">
        <v>999</v>
      </c>
      <c r="K1027" s="496">
        <v>99</v>
      </c>
      <c r="L1027" s="496">
        <v>99</v>
      </c>
      <c r="M1027" s="496">
        <v>8</v>
      </c>
      <c r="N1027" s="496">
        <v>99</v>
      </c>
      <c r="O1027" s="496">
        <v>99</v>
      </c>
      <c r="P1027" s="496">
        <v>99</v>
      </c>
      <c r="Q1027" s="496">
        <v>11</v>
      </c>
      <c r="R1027" s="496">
        <v>20</v>
      </c>
      <c r="S1027" s="496">
        <v>4.55</v>
      </c>
      <c r="T1027" s="496">
        <v>8</v>
      </c>
      <c r="U1027" s="496">
        <v>271.19000000000005</v>
      </c>
      <c r="V1027" s="496">
        <v>10</v>
      </c>
      <c r="W1027" s="496">
        <v>100</v>
      </c>
      <c r="X1027" s="496">
        <v>10</v>
      </c>
      <c r="Y1027" s="496">
        <v>61.204133030376219</v>
      </c>
      <c r="Z1027" s="496">
        <v>0.73993242934743886</v>
      </c>
      <c r="AA1027" s="496">
        <v>0</v>
      </c>
      <c r="AB1027" s="496">
        <v>1.4805598569363947</v>
      </c>
      <c r="AC1027" s="496"/>
      <c r="AD1027" s="496"/>
      <c r="AE1027" s="496">
        <v>38.461538461538446</v>
      </c>
      <c r="AF1027" s="496">
        <v>43.355368861959533</v>
      </c>
      <c r="AG1027" s="496">
        <v>747.3</v>
      </c>
      <c r="AH1027" s="496">
        <v>0</v>
      </c>
      <c r="AI1027" s="496">
        <v>35</v>
      </c>
      <c r="AJ1027" s="496">
        <v>155.96797748255904</v>
      </c>
      <c r="AK1027" s="496">
        <v>57.033298535749609</v>
      </c>
      <c r="AL1027" s="496"/>
      <c r="AM1027" s="496">
        <v>-8.9813537883357863</v>
      </c>
      <c r="AN1027" s="496">
        <v>99</v>
      </c>
      <c r="AO1027" s="496">
        <v>99</v>
      </c>
      <c r="AP1027" s="496">
        <v>99</v>
      </c>
      <c r="AQ1027" s="496">
        <v>99</v>
      </c>
      <c r="AR1027" s="496">
        <v>205.85</v>
      </c>
      <c r="AS1027" s="496">
        <v>30.52966444921422</v>
      </c>
      <c r="AT1027" s="496"/>
      <c r="AU1027" s="496"/>
    </row>
    <row r="1028" spans="1:47">
      <c r="A1028" s="496">
        <v>17</v>
      </c>
      <c r="B1028" s="496">
        <v>87</v>
      </c>
      <c r="C1028" s="496">
        <v>2024</v>
      </c>
      <c r="D1028" s="496">
        <v>3</v>
      </c>
      <c r="E1028" s="496">
        <v>99</v>
      </c>
      <c r="F1028" s="496">
        <v>99</v>
      </c>
      <c r="G1028" s="496">
        <v>99</v>
      </c>
      <c r="H1028" s="496">
        <v>99</v>
      </c>
      <c r="I1028" s="496">
        <v>99</v>
      </c>
      <c r="J1028" s="496">
        <v>999</v>
      </c>
      <c r="K1028" s="496">
        <v>99</v>
      </c>
      <c r="L1028" s="496">
        <v>99</v>
      </c>
      <c r="M1028" s="496">
        <v>8</v>
      </c>
      <c r="N1028" s="496">
        <v>99</v>
      </c>
      <c r="O1028" s="496">
        <v>99</v>
      </c>
      <c r="P1028" s="496">
        <v>99</v>
      </c>
      <c r="Q1028" s="496">
        <v>10</v>
      </c>
      <c r="R1028" s="496">
        <v>13</v>
      </c>
      <c r="S1028" s="496">
        <v>4.7692307692307683</v>
      </c>
      <c r="T1028" s="496">
        <v>8</v>
      </c>
      <c r="U1028" s="496">
        <v>229.85384615384609</v>
      </c>
      <c r="V1028" s="496">
        <v>7.6923076923076898</v>
      </c>
      <c r="W1028" s="496">
        <v>100</v>
      </c>
      <c r="X1028" s="496">
        <v>7.6923076923076898</v>
      </c>
      <c r="Y1028" s="496">
        <v>66.545734595835853</v>
      </c>
      <c r="Z1028" s="496">
        <v>0.79940806503179007</v>
      </c>
      <c r="AA1028" s="496">
        <v>0</v>
      </c>
      <c r="AB1028" s="496">
        <v>44.054018465846497</v>
      </c>
      <c r="AC1028" s="496"/>
      <c r="AD1028" s="496"/>
      <c r="AE1028" s="496">
        <v>18.840579710144922</v>
      </c>
      <c r="AF1028" s="496">
        <v>19.716534809604557</v>
      </c>
      <c r="AG1028" s="496">
        <v>622.15384615384596</v>
      </c>
      <c r="AH1028" s="496">
        <v>0</v>
      </c>
      <c r="AI1028" s="496">
        <v>46.15384615384616</v>
      </c>
      <c r="AJ1028" s="496">
        <v>160.82041879248945</v>
      </c>
      <c r="AK1028" s="496">
        <v>51.442271570151277</v>
      </c>
      <c r="AL1028" s="496"/>
      <c r="AM1028" s="496">
        <v>42.569481519927216</v>
      </c>
      <c r="AN1028" s="496">
        <v>99</v>
      </c>
      <c r="AO1028" s="496">
        <v>99</v>
      </c>
      <c r="AP1028" s="496">
        <v>99</v>
      </c>
      <c r="AQ1028" s="496">
        <v>99</v>
      </c>
      <c r="AR1028" s="496">
        <v>194.76923076923072</v>
      </c>
      <c r="AS1028" s="496">
        <v>30.352012911524213</v>
      </c>
      <c r="AT1028" s="496"/>
      <c r="AU1028" s="496"/>
    </row>
    <row r="1029" spans="1:47">
      <c r="A1029" s="496">
        <v>17</v>
      </c>
      <c r="B1029" s="496">
        <v>88</v>
      </c>
      <c r="C1029" s="496">
        <v>2024</v>
      </c>
      <c r="D1029" s="496">
        <v>4</v>
      </c>
      <c r="E1029" s="496">
        <v>99</v>
      </c>
      <c r="F1029" s="496">
        <v>99</v>
      </c>
      <c r="G1029" s="496">
        <v>99</v>
      </c>
      <c r="H1029" s="496">
        <v>99</v>
      </c>
      <c r="I1029" s="496">
        <v>99</v>
      </c>
      <c r="J1029" s="496">
        <v>999</v>
      </c>
      <c r="K1029" s="496">
        <v>99</v>
      </c>
      <c r="L1029" s="496">
        <v>99</v>
      </c>
      <c r="M1029" s="496">
        <v>8</v>
      </c>
      <c r="N1029" s="496">
        <v>99</v>
      </c>
      <c r="O1029" s="496">
        <v>99</v>
      </c>
      <c r="P1029" s="496">
        <v>99</v>
      </c>
      <c r="Q1029" s="496">
        <v>20</v>
      </c>
      <c r="R1029" s="496">
        <v>47</v>
      </c>
      <c r="S1029" s="496">
        <v>4.3191489361702118</v>
      </c>
      <c r="T1029" s="496">
        <v>8</v>
      </c>
      <c r="U1029" s="496">
        <v>267.37021276595738</v>
      </c>
      <c r="V1029" s="496">
        <v>2.1276595744680855</v>
      </c>
      <c r="W1029" s="496">
        <v>100</v>
      </c>
      <c r="X1029" s="496">
        <v>10.638297872340427</v>
      </c>
      <c r="Y1029" s="496">
        <v>62.606480919680195</v>
      </c>
      <c r="Z1029" s="496">
        <v>0.80176356091135281</v>
      </c>
      <c r="AA1029" s="496">
        <v>0</v>
      </c>
      <c r="AB1029" s="496">
        <v>68.936574078584727</v>
      </c>
      <c r="AC1029" s="496"/>
      <c r="AD1029" s="496"/>
      <c r="AE1029" s="496">
        <v>31.756756756756761</v>
      </c>
      <c r="AF1029" s="496">
        <v>32.017203029893821</v>
      </c>
      <c r="AG1029" s="496">
        <v>662.65957446808511</v>
      </c>
      <c r="AH1029" s="496">
        <v>0</v>
      </c>
      <c r="AI1029" s="496">
        <v>4.255319148936171</v>
      </c>
      <c r="AJ1029" s="496">
        <v>156.05990074678223</v>
      </c>
      <c r="AK1029" s="496">
        <v>65.447377522144237</v>
      </c>
      <c r="AL1029" s="496"/>
      <c r="AM1029" s="496">
        <v>28.994523881295638</v>
      </c>
      <c r="AN1029" s="496">
        <v>99</v>
      </c>
      <c r="AO1029" s="496">
        <v>99</v>
      </c>
      <c r="AP1029" s="496">
        <v>99</v>
      </c>
      <c r="AQ1029" s="496">
        <v>99</v>
      </c>
      <c r="AR1029" s="496">
        <v>205.95744680851061</v>
      </c>
      <c r="AS1029" s="496">
        <v>30.079543597517478</v>
      </c>
      <c r="AT1029" s="496"/>
      <c r="AU1029" s="496"/>
    </row>
    <row r="1030" spans="1:47">
      <c r="A1030" s="496">
        <v>17</v>
      </c>
      <c r="B1030" s="496">
        <v>89</v>
      </c>
      <c r="C1030" s="496">
        <v>2024</v>
      </c>
      <c r="D1030" s="496">
        <v>5</v>
      </c>
      <c r="E1030" s="496">
        <v>99</v>
      </c>
      <c r="F1030" s="496">
        <v>99</v>
      </c>
      <c r="G1030" s="496">
        <v>99</v>
      </c>
      <c r="H1030" s="496">
        <v>99</v>
      </c>
      <c r="I1030" s="496">
        <v>99</v>
      </c>
      <c r="J1030" s="496">
        <v>999</v>
      </c>
      <c r="K1030" s="496">
        <v>99</v>
      </c>
      <c r="L1030" s="496">
        <v>99</v>
      </c>
      <c r="M1030" s="496">
        <v>8</v>
      </c>
      <c r="N1030" s="496">
        <v>99</v>
      </c>
      <c r="O1030" s="496">
        <v>99</v>
      </c>
      <c r="P1030" s="496">
        <v>99</v>
      </c>
      <c r="Q1030" s="496">
        <v>20</v>
      </c>
      <c r="R1030" s="496">
        <v>49</v>
      </c>
      <c r="S1030" s="496">
        <v>4.4693877551020424</v>
      </c>
      <c r="T1030" s="496">
        <v>8</v>
      </c>
      <c r="U1030" s="496">
        <v>257.02653061224481</v>
      </c>
      <c r="V1030" s="496">
        <v>10.204081632653063</v>
      </c>
      <c r="W1030" s="496">
        <v>100</v>
      </c>
      <c r="X1030" s="496">
        <v>0</v>
      </c>
      <c r="Y1030" s="496">
        <v>48.112329343965001</v>
      </c>
      <c r="Z1030" s="496">
        <v>0.85956896688378515</v>
      </c>
      <c r="AA1030" s="496">
        <v>0</v>
      </c>
      <c r="AB1030" s="496">
        <v>40.879121036352451</v>
      </c>
      <c r="AC1030" s="496"/>
      <c r="AD1030" s="496"/>
      <c r="AE1030" s="496">
        <v>25.520833333333329</v>
      </c>
      <c r="AF1030" s="496">
        <v>26.937662420995217</v>
      </c>
      <c r="AG1030" s="496">
        <v>602.142857142857</v>
      </c>
      <c r="AH1030" s="496">
        <v>0</v>
      </c>
      <c r="AI1030" s="496">
        <v>24.489795918367346</v>
      </c>
      <c r="AJ1030" s="496">
        <v>110.82989355820231</v>
      </c>
      <c r="AK1030" s="496">
        <v>35.279367902245482</v>
      </c>
      <c r="AL1030" s="496"/>
      <c r="AM1030" s="496">
        <v>33.4126811294392</v>
      </c>
      <c r="AN1030" s="496">
        <v>99</v>
      </c>
      <c r="AO1030" s="496">
        <v>99</v>
      </c>
      <c r="AP1030" s="496">
        <v>99</v>
      </c>
      <c r="AQ1030" s="496">
        <v>99</v>
      </c>
      <c r="AR1030" s="496">
        <v>204.18367346938777</v>
      </c>
      <c r="AS1030" s="496">
        <v>29.883477530690406</v>
      </c>
      <c r="AT1030" s="496"/>
      <c r="AU1030" s="496"/>
    </row>
    <row r="1031" spans="1:47">
      <c r="A1031" s="496">
        <v>17</v>
      </c>
      <c r="B1031" s="496">
        <v>90</v>
      </c>
      <c r="C1031" s="496">
        <v>2024</v>
      </c>
      <c r="D1031" s="496">
        <v>6</v>
      </c>
      <c r="E1031" s="496">
        <v>99</v>
      </c>
      <c r="F1031" s="496">
        <v>99</v>
      </c>
      <c r="G1031" s="496">
        <v>99</v>
      </c>
      <c r="H1031" s="496">
        <v>99</v>
      </c>
      <c r="I1031" s="496">
        <v>99</v>
      </c>
      <c r="J1031" s="496">
        <v>999</v>
      </c>
      <c r="K1031" s="496">
        <v>99</v>
      </c>
      <c r="L1031" s="496">
        <v>99</v>
      </c>
      <c r="M1031" s="496">
        <v>8</v>
      </c>
      <c r="N1031" s="496">
        <v>99</v>
      </c>
      <c r="O1031" s="496">
        <v>99</v>
      </c>
      <c r="P1031" s="496">
        <v>99</v>
      </c>
      <c r="Q1031" s="496">
        <v>13</v>
      </c>
      <c r="R1031" s="496">
        <v>18</v>
      </c>
      <c r="S1031" s="496">
        <v>4.7777777777777777</v>
      </c>
      <c r="T1031" s="496">
        <v>8</v>
      </c>
      <c r="U1031" s="496">
        <v>284.15555555555557</v>
      </c>
      <c r="V1031" s="496">
        <v>22.222222222222225</v>
      </c>
      <c r="W1031" s="496">
        <v>100</v>
      </c>
      <c r="X1031" s="496">
        <v>16.666666666666671</v>
      </c>
      <c r="Y1031" s="496">
        <v>63.023762910175591</v>
      </c>
      <c r="Z1031" s="496">
        <v>0.91624569458170302</v>
      </c>
      <c r="AA1031" s="496">
        <v>0</v>
      </c>
      <c r="AB1031" s="496">
        <v>59.641481521370622</v>
      </c>
      <c r="AC1031" s="496"/>
      <c r="AD1031" s="496"/>
      <c r="AE1031" s="496">
        <v>20.224719101123597</v>
      </c>
      <c r="AF1031" s="496">
        <v>21.885429681482879</v>
      </c>
      <c r="AG1031" s="496">
        <v>700.05555555555566</v>
      </c>
      <c r="AH1031" s="496">
        <v>0</v>
      </c>
      <c r="AI1031" s="496">
        <v>44.44444444444445</v>
      </c>
      <c r="AJ1031" s="496">
        <v>192.91606471388369</v>
      </c>
      <c r="AK1031" s="496">
        <v>63.106449549176659</v>
      </c>
      <c r="AL1031" s="496"/>
      <c r="AM1031" s="496">
        <v>38.383259503843036</v>
      </c>
      <c r="AN1031" s="496">
        <v>99</v>
      </c>
      <c r="AO1031" s="496">
        <v>99</v>
      </c>
      <c r="AP1031" s="496">
        <v>99</v>
      </c>
      <c r="AQ1031" s="496">
        <v>99</v>
      </c>
      <c r="AR1031" s="496">
        <v>207.61111111111111</v>
      </c>
      <c r="AS1031" s="496">
        <v>31.18724494277167</v>
      </c>
      <c r="AT1031" s="496"/>
      <c r="AU1031" s="496"/>
    </row>
    <row r="1032" spans="1:47">
      <c r="A1032" s="496">
        <v>17</v>
      </c>
      <c r="B1032" s="496">
        <v>91</v>
      </c>
      <c r="C1032" s="496">
        <v>2024</v>
      </c>
      <c r="D1032" s="496">
        <v>7</v>
      </c>
      <c r="E1032" s="496">
        <v>99</v>
      </c>
      <c r="F1032" s="496">
        <v>99</v>
      </c>
      <c r="G1032" s="496">
        <v>99</v>
      </c>
      <c r="H1032" s="496">
        <v>99</v>
      </c>
      <c r="I1032" s="496">
        <v>99</v>
      </c>
      <c r="J1032" s="496">
        <v>999</v>
      </c>
      <c r="K1032" s="496">
        <v>99</v>
      </c>
      <c r="L1032" s="496">
        <v>99</v>
      </c>
      <c r="M1032" s="496">
        <v>8</v>
      </c>
      <c r="N1032" s="496">
        <v>99</v>
      </c>
      <c r="O1032" s="496">
        <v>99</v>
      </c>
      <c r="P1032" s="496">
        <v>99</v>
      </c>
      <c r="Q1032" s="496">
        <v>8</v>
      </c>
      <c r="R1032" s="496">
        <v>12</v>
      </c>
      <c r="S1032" s="496">
        <v>5</v>
      </c>
      <c r="T1032" s="496">
        <v>8</v>
      </c>
      <c r="U1032" s="496">
        <v>287.55</v>
      </c>
      <c r="V1032" s="496">
        <v>33.333333333333343</v>
      </c>
      <c r="W1032" s="496">
        <v>100</v>
      </c>
      <c r="X1032" s="496">
        <v>8.3333333333333357</v>
      </c>
      <c r="Y1032" s="496">
        <v>55.062532633361641</v>
      </c>
      <c r="Z1032" s="496">
        <v>0.81649658092772603</v>
      </c>
      <c r="AA1032" s="496">
        <v>0</v>
      </c>
      <c r="AB1032" s="496">
        <v>15.922137283601296</v>
      </c>
      <c r="AC1032" s="496"/>
      <c r="AD1032" s="496"/>
      <c r="AE1032" s="496">
        <v>26.666666666666675</v>
      </c>
      <c r="AF1032" s="496">
        <v>26.645765604367597</v>
      </c>
      <c r="AG1032" s="496">
        <v>608.33333333333348</v>
      </c>
      <c r="AH1032" s="496">
        <v>0</v>
      </c>
      <c r="AI1032" s="496">
        <v>33.333333333333343</v>
      </c>
      <c r="AJ1032" s="496">
        <v>90.698523815011228</v>
      </c>
      <c r="AK1032" s="496">
        <v>63.136288363103638</v>
      </c>
      <c r="AL1032" s="496"/>
      <c r="AM1032" s="496">
        <v>2.1380495493603613</v>
      </c>
      <c r="AN1032" s="496">
        <v>99</v>
      </c>
      <c r="AO1032" s="496">
        <v>99</v>
      </c>
      <c r="AP1032" s="496">
        <v>99</v>
      </c>
      <c r="AQ1032" s="496">
        <v>99</v>
      </c>
      <c r="AR1032" s="496">
        <v>208.41666666666663</v>
      </c>
      <c r="AS1032" s="496">
        <v>31.367969625053593</v>
      </c>
      <c r="AT1032" s="496"/>
      <c r="AU1032" s="496"/>
    </row>
    <row r="1033" spans="1:47">
      <c r="A1033" s="496">
        <v>17</v>
      </c>
      <c r="B1033" s="496">
        <v>92</v>
      </c>
      <c r="C1033" s="496">
        <v>2024</v>
      </c>
      <c r="D1033" s="496">
        <v>8</v>
      </c>
      <c r="E1033" s="496">
        <v>99</v>
      </c>
      <c r="F1033" s="496">
        <v>99</v>
      </c>
      <c r="G1033" s="496">
        <v>99</v>
      </c>
      <c r="H1033" s="496">
        <v>99</v>
      </c>
      <c r="I1033" s="496">
        <v>99</v>
      </c>
      <c r="J1033" s="496">
        <v>999</v>
      </c>
      <c r="K1033" s="496">
        <v>99</v>
      </c>
      <c r="L1033" s="496">
        <v>99</v>
      </c>
      <c r="M1033" s="496">
        <v>8</v>
      </c>
      <c r="N1033" s="496">
        <v>99</v>
      </c>
      <c r="O1033" s="496">
        <v>99</v>
      </c>
      <c r="P1033" s="496">
        <v>99</v>
      </c>
      <c r="Q1033" s="496">
        <v>10</v>
      </c>
      <c r="R1033" s="496">
        <v>14</v>
      </c>
      <c r="S1033" s="496">
        <v>4.4285714285714306</v>
      </c>
      <c r="T1033" s="496">
        <v>8</v>
      </c>
      <c r="U1033" s="496">
        <v>252.87857142857152</v>
      </c>
      <c r="V1033" s="496">
        <v>14.285714285714288</v>
      </c>
      <c r="W1033" s="496">
        <v>100</v>
      </c>
      <c r="X1033" s="496">
        <v>7.1428571428571441</v>
      </c>
      <c r="Y1033" s="496">
        <v>71.191353593892245</v>
      </c>
      <c r="Z1033" s="496">
        <v>1.4982983545287869</v>
      </c>
      <c r="AA1033" s="496">
        <v>0</v>
      </c>
      <c r="AB1033" s="496">
        <v>36.725395664861111</v>
      </c>
      <c r="AC1033" s="496"/>
      <c r="AD1033" s="496"/>
      <c r="AE1033" s="496">
        <v>8.5365853658536608</v>
      </c>
      <c r="AF1033" s="496">
        <v>8.5276172628668228</v>
      </c>
      <c r="AG1033" s="496">
        <v>736.142857142857</v>
      </c>
      <c r="AH1033" s="496">
        <v>0</v>
      </c>
      <c r="AI1033" s="496">
        <v>35.714285714285722</v>
      </c>
      <c r="AJ1033" s="496">
        <v>177.32933732902495</v>
      </c>
      <c r="AK1033" s="496">
        <v>38.475037972527026</v>
      </c>
      <c r="AL1033" s="496"/>
      <c r="AM1033" s="496">
        <v>-0.2381149811162484</v>
      </c>
      <c r="AN1033" s="496">
        <v>99</v>
      </c>
      <c r="AO1033" s="496">
        <v>99</v>
      </c>
      <c r="AP1033" s="496">
        <v>99</v>
      </c>
      <c r="AQ1033" s="496">
        <v>99</v>
      </c>
      <c r="AR1033" s="496">
        <v>203.92857142857139</v>
      </c>
      <c r="AS1033" s="496">
        <v>29.18912088315156</v>
      </c>
      <c r="AT1033" s="496"/>
      <c r="AU1033" s="496"/>
    </row>
    <row r="1034" spans="1:47">
      <c r="A1034" s="496">
        <v>17</v>
      </c>
      <c r="B1034" s="496">
        <v>93</v>
      </c>
      <c r="C1034" s="496">
        <v>2024</v>
      </c>
      <c r="D1034" s="496">
        <v>9</v>
      </c>
      <c r="E1034" s="496">
        <v>99</v>
      </c>
      <c r="F1034" s="496">
        <v>99</v>
      </c>
      <c r="G1034" s="496">
        <v>99</v>
      </c>
      <c r="H1034" s="496">
        <v>99</v>
      </c>
      <c r="I1034" s="496">
        <v>99</v>
      </c>
      <c r="J1034" s="496">
        <v>999</v>
      </c>
      <c r="K1034" s="496">
        <v>99</v>
      </c>
      <c r="L1034" s="496">
        <v>99</v>
      </c>
      <c r="M1034" s="496">
        <v>8</v>
      </c>
      <c r="N1034" s="496">
        <v>99</v>
      </c>
      <c r="O1034" s="496">
        <v>99</v>
      </c>
      <c r="P1034" s="496">
        <v>99</v>
      </c>
      <c r="Q1034" s="496">
        <v>14</v>
      </c>
      <c r="R1034" s="496">
        <v>25</v>
      </c>
      <c r="S1034" s="496">
        <v>4.5999999999999996</v>
      </c>
      <c r="T1034" s="496">
        <v>8</v>
      </c>
      <c r="U1034" s="496">
        <v>275.82400000000001</v>
      </c>
      <c r="V1034" s="496">
        <v>12</v>
      </c>
      <c r="W1034" s="496">
        <v>100</v>
      </c>
      <c r="X1034" s="496">
        <v>0</v>
      </c>
      <c r="Y1034" s="496">
        <v>36.809621350945726</v>
      </c>
      <c r="Z1034" s="496">
        <v>1.0954451150103341</v>
      </c>
      <c r="AA1034" s="496">
        <v>0</v>
      </c>
      <c r="AB1034" s="496">
        <v>35.556948845949954</v>
      </c>
      <c r="AC1034" s="496"/>
      <c r="AD1034" s="496"/>
      <c r="AE1034" s="496">
        <v>11.467889908256883</v>
      </c>
      <c r="AF1034" s="496">
        <v>12.788385928992149</v>
      </c>
      <c r="AG1034" s="496">
        <v>673.76</v>
      </c>
      <c r="AH1034" s="496">
        <v>0</v>
      </c>
      <c r="AI1034" s="496">
        <v>52</v>
      </c>
      <c r="AJ1034" s="496">
        <v>143.60147074455756</v>
      </c>
      <c r="AK1034" s="496">
        <v>60.735242550407747</v>
      </c>
      <c r="AL1034" s="496"/>
      <c r="AM1034" s="496">
        <v>-10.715316704206804</v>
      </c>
      <c r="AN1034" s="496">
        <v>99</v>
      </c>
      <c r="AO1034" s="496">
        <v>99</v>
      </c>
      <c r="AP1034" s="496">
        <v>99</v>
      </c>
      <c r="AQ1034" s="496">
        <v>99</v>
      </c>
      <c r="AR1034" s="496">
        <v>208.92</v>
      </c>
      <c r="AS1034" s="496">
        <v>30.244031470213432</v>
      </c>
      <c r="AT1034" s="496"/>
      <c r="AU1034" s="496"/>
    </row>
    <row r="1035" spans="1:47">
      <c r="A1035" s="496">
        <v>17</v>
      </c>
      <c r="B1035" s="496">
        <v>94</v>
      </c>
      <c r="C1035" s="496">
        <v>2024</v>
      </c>
      <c r="D1035" s="496">
        <v>10</v>
      </c>
      <c r="E1035" s="496">
        <v>99</v>
      </c>
      <c r="F1035" s="496">
        <v>99</v>
      </c>
      <c r="G1035" s="496">
        <v>99</v>
      </c>
      <c r="H1035" s="496">
        <v>99</v>
      </c>
      <c r="I1035" s="496">
        <v>99</v>
      </c>
      <c r="J1035" s="496">
        <v>999</v>
      </c>
      <c r="K1035" s="496">
        <v>99</v>
      </c>
      <c r="L1035" s="496">
        <v>99</v>
      </c>
      <c r="M1035" s="496">
        <v>8</v>
      </c>
      <c r="N1035" s="496">
        <v>99</v>
      </c>
      <c r="O1035" s="496">
        <v>99</v>
      </c>
      <c r="P1035" s="496">
        <v>99</v>
      </c>
      <c r="Q1035" s="496">
        <v>21</v>
      </c>
      <c r="R1035" s="496">
        <v>35</v>
      </c>
      <c r="S1035" s="496">
        <v>4.5714285714285694</v>
      </c>
      <c r="T1035" s="496">
        <v>8</v>
      </c>
      <c r="U1035" s="496">
        <v>265.44285714285706</v>
      </c>
      <c r="V1035" s="496">
        <v>0</v>
      </c>
      <c r="W1035" s="496">
        <v>100</v>
      </c>
      <c r="X1035" s="496">
        <v>11.428571428571431</v>
      </c>
      <c r="Y1035" s="496">
        <v>76.450007140854879</v>
      </c>
      <c r="Z1035" s="496">
        <v>0.54958240176204087</v>
      </c>
      <c r="AA1035" s="496">
        <v>0</v>
      </c>
      <c r="AB1035" s="496">
        <v>-14.35910544195244</v>
      </c>
      <c r="AC1035" s="496"/>
      <c r="AD1035" s="496"/>
      <c r="AE1035" s="496">
        <v>13.307984790874528</v>
      </c>
      <c r="AF1035" s="496">
        <v>15.21578556887434</v>
      </c>
      <c r="AG1035" s="496">
        <v>744.9142857142856</v>
      </c>
      <c r="AH1035" s="496">
        <v>0</v>
      </c>
      <c r="AI1035" s="496">
        <v>34.285714285714278</v>
      </c>
      <c r="AJ1035" s="496">
        <v>189.62826363004788</v>
      </c>
      <c r="AK1035" s="496">
        <v>54.965431069253341</v>
      </c>
      <c r="AL1035" s="496"/>
      <c r="AM1035" s="496">
        <v>-40.336024092861891</v>
      </c>
      <c r="AN1035" s="496">
        <v>99</v>
      </c>
      <c r="AO1035" s="496">
        <v>99</v>
      </c>
      <c r="AP1035" s="496">
        <v>99</v>
      </c>
      <c r="AQ1035" s="496">
        <v>99</v>
      </c>
      <c r="AR1035" s="496">
        <v>204.37142857142859</v>
      </c>
      <c r="AS1035" s="496">
        <v>30.158878700244159</v>
      </c>
      <c r="AT1035" s="496"/>
      <c r="AU1035" s="496"/>
    </row>
    <row r="1036" spans="1:47">
      <c r="A1036" s="496">
        <v>17</v>
      </c>
      <c r="B1036" s="496">
        <v>95</v>
      </c>
      <c r="C1036" s="496">
        <v>2024</v>
      </c>
      <c r="D1036" s="496">
        <v>11</v>
      </c>
      <c r="E1036" s="496">
        <v>99</v>
      </c>
      <c r="F1036" s="496">
        <v>99</v>
      </c>
      <c r="G1036" s="496">
        <v>99</v>
      </c>
      <c r="H1036" s="496">
        <v>99</v>
      </c>
      <c r="I1036" s="496">
        <v>99</v>
      </c>
      <c r="J1036" s="496">
        <v>999</v>
      </c>
      <c r="K1036" s="496">
        <v>99</v>
      </c>
      <c r="L1036" s="496">
        <v>99</v>
      </c>
      <c r="M1036" s="496">
        <v>8</v>
      </c>
      <c r="N1036" s="496">
        <v>99</v>
      </c>
      <c r="O1036" s="496">
        <v>99</v>
      </c>
      <c r="P1036" s="496">
        <v>99</v>
      </c>
      <c r="Q1036" s="496">
        <v>25</v>
      </c>
      <c r="R1036" s="496">
        <v>50</v>
      </c>
      <c r="S1036" s="496">
        <v>4.8600000000000003</v>
      </c>
      <c r="T1036" s="496">
        <v>8</v>
      </c>
      <c r="U1036" s="496">
        <v>283.49799999999993</v>
      </c>
      <c r="V1036" s="496">
        <v>26</v>
      </c>
      <c r="W1036" s="496">
        <v>100</v>
      </c>
      <c r="X1036" s="496">
        <v>10</v>
      </c>
      <c r="Y1036" s="496">
        <v>54.16493880731381</v>
      </c>
      <c r="Z1036" s="496">
        <v>0.97999999999999987</v>
      </c>
      <c r="AA1036" s="496">
        <v>0</v>
      </c>
      <c r="AB1036" s="496">
        <v>36.011924252483759</v>
      </c>
      <c r="AC1036" s="496"/>
      <c r="AD1036" s="496"/>
      <c r="AE1036" s="496">
        <v>18.867924528301881</v>
      </c>
      <c r="AF1036" s="496">
        <v>21.850836734945553</v>
      </c>
      <c r="AG1036" s="496">
        <v>666.78</v>
      </c>
      <c r="AH1036" s="496">
        <v>0</v>
      </c>
      <c r="AI1036" s="496">
        <v>44</v>
      </c>
      <c r="AJ1036" s="496">
        <v>76.457645791640985</v>
      </c>
      <c r="AK1036" s="496">
        <v>-19.166635994089155</v>
      </c>
      <c r="AL1036" s="496"/>
      <c r="AM1036" s="496">
        <v>-33.913400663373594</v>
      </c>
      <c r="AN1036" s="496">
        <v>99</v>
      </c>
      <c r="AO1036" s="496">
        <v>99</v>
      </c>
      <c r="AP1036" s="496">
        <v>99</v>
      </c>
      <c r="AQ1036" s="496">
        <v>99</v>
      </c>
      <c r="AR1036" s="496">
        <v>209.02000000000004</v>
      </c>
      <c r="AS1036" s="496">
        <v>30.725741265572498</v>
      </c>
      <c r="AT1036" s="496"/>
      <c r="AU1036" s="496"/>
    </row>
    <row r="1037" spans="1:47">
      <c r="A1037" s="496">
        <v>17</v>
      </c>
      <c r="B1037" s="496">
        <v>96</v>
      </c>
      <c r="C1037" s="496">
        <v>2024</v>
      </c>
      <c r="D1037" s="496">
        <v>12</v>
      </c>
      <c r="E1037" s="496">
        <v>99</v>
      </c>
      <c r="F1037" s="496">
        <v>99</v>
      </c>
      <c r="G1037" s="496">
        <v>99</v>
      </c>
      <c r="H1037" s="496">
        <v>99</v>
      </c>
      <c r="I1037" s="496">
        <v>99</v>
      </c>
      <c r="J1037" s="496">
        <v>999</v>
      </c>
      <c r="K1037" s="496">
        <v>99</v>
      </c>
      <c r="L1037" s="496">
        <v>99</v>
      </c>
      <c r="M1037" s="496">
        <v>8</v>
      </c>
      <c r="N1037" s="496">
        <v>99</v>
      </c>
      <c r="O1037" s="496">
        <v>99</v>
      </c>
      <c r="P1037" s="496">
        <v>99</v>
      </c>
      <c r="Q1037" s="496">
        <v>4</v>
      </c>
      <c r="R1037" s="496">
        <v>4</v>
      </c>
      <c r="S1037" s="496">
        <v>4.75</v>
      </c>
      <c r="T1037" s="496">
        <v>8</v>
      </c>
      <c r="U1037" s="496">
        <v>297.39999999999998</v>
      </c>
      <c r="V1037" s="496">
        <v>25</v>
      </c>
      <c r="W1037" s="496">
        <v>100</v>
      </c>
      <c r="X1037" s="496">
        <v>25</v>
      </c>
      <c r="Y1037" s="496">
        <v>69.816294659628113</v>
      </c>
      <c r="Z1037" s="496">
        <v>0.82915619758885006</v>
      </c>
      <c r="AA1037" s="496">
        <v>0</v>
      </c>
      <c r="AB1037" s="496">
        <v>95.830590391521469</v>
      </c>
      <c r="AC1037" s="496"/>
      <c r="AD1037" s="496"/>
      <c r="AE1037" s="496">
        <v>9.3023255813953512</v>
      </c>
      <c r="AF1037" s="496">
        <v>11.366003267630395</v>
      </c>
      <c r="AG1037" s="496">
        <v>766</v>
      </c>
      <c r="AH1037" s="496">
        <v>0</v>
      </c>
      <c r="AI1037" s="496">
        <v>25</v>
      </c>
      <c r="AJ1037" s="496">
        <v>231.08764571045327</v>
      </c>
      <c r="AK1037" s="496">
        <v>96.477505109624502</v>
      </c>
      <c r="AL1037" s="496"/>
      <c r="AM1037" s="496">
        <v>91.071471115757262</v>
      </c>
      <c r="AN1037" s="496">
        <v>99</v>
      </c>
      <c r="AO1037" s="496">
        <v>99</v>
      </c>
      <c r="AP1037" s="496">
        <v>99</v>
      </c>
      <c r="AQ1037" s="496">
        <v>99</v>
      </c>
      <c r="AR1037" s="496">
        <v>211.5</v>
      </c>
      <c r="AS1037" s="496">
        <v>30.932303799445631</v>
      </c>
      <c r="AT1037" s="496"/>
      <c r="AU1037" s="496"/>
    </row>
    <row r="1038" spans="1:47">
      <c r="A1038" s="496">
        <v>17</v>
      </c>
      <c r="B1038" s="496">
        <v>97</v>
      </c>
      <c r="C1038" s="496">
        <v>2024</v>
      </c>
      <c r="D1038" s="496">
        <v>1</v>
      </c>
      <c r="E1038" s="496">
        <v>99</v>
      </c>
      <c r="F1038" s="496">
        <v>99</v>
      </c>
      <c r="G1038" s="496">
        <v>99</v>
      </c>
      <c r="H1038" s="496">
        <v>99</v>
      </c>
      <c r="I1038" s="496">
        <v>99</v>
      </c>
      <c r="J1038" s="496">
        <v>999</v>
      </c>
      <c r="K1038" s="496">
        <v>99</v>
      </c>
      <c r="L1038" s="496">
        <v>99</v>
      </c>
      <c r="M1038" s="496">
        <v>9</v>
      </c>
      <c r="N1038" s="496">
        <v>99</v>
      </c>
      <c r="O1038" s="496">
        <v>99</v>
      </c>
      <c r="P1038" s="496">
        <v>99</v>
      </c>
      <c r="Q1038" s="496">
        <v>7</v>
      </c>
      <c r="R1038" s="496">
        <v>9</v>
      </c>
      <c r="S1038" s="496">
        <v>4.4444444444444446</v>
      </c>
      <c r="T1038" s="496">
        <v>9</v>
      </c>
      <c r="U1038" s="496">
        <v>291.61111111111114</v>
      </c>
      <c r="V1038" s="496">
        <v>0</v>
      </c>
      <c r="W1038" s="496">
        <v>100</v>
      </c>
      <c r="X1038" s="496">
        <v>22.222222222222225</v>
      </c>
      <c r="Y1038" s="496">
        <v>77.51108084861805</v>
      </c>
      <c r="Z1038" s="496">
        <v>0.68493488921877355</v>
      </c>
      <c r="AA1038" s="496">
        <v>0</v>
      </c>
      <c r="AB1038" s="496">
        <v>47.080507088726719</v>
      </c>
      <c r="AC1038" s="496"/>
      <c r="AD1038" s="496"/>
      <c r="AE1038" s="496">
        <v>12.162162162162163</v>
      </c>
      <c r="AF1038" s="496">
        <v>13.19898813624957</v>
      </c>
      <c r="AG1038" s="496">
        <v>759.44444444444446</v>
      </c>
      <c r="AH1038" s="496">
        <v>0</v>
      </c>
      <c r="AI1038" s="496">
        <v>22.222222222222225</v>
      </c>
      <c r="AJ1038" s="496">
        <v>170.21301106496659</v>
      </c>
      <c r="AK1038" s="496">
        <v>75.432070539845299</v>
      </c>
      <c r="AL1038" s="496"/>
      <c r="AM1038" s="496">
        <v>48.245482400589104</v>
      </c>
      <c r="AN1038" s="496">
        <v>99</v>
      </c>
      <c r="AO1038" s="496">
        <v>99</v>
      </c>
      <c r="AP1038" s="496">
        <v>99</v>
      </c>
      <c r="AQ1038" s="496">
        <v>99</v>
      </c>
      <c r="AR1038" s="496">
        <v>211</v>
      </c>
      <c r="AS1038" s="496">
        <v>30.289895828248302</v>
      </c>
      <c r="AT1038" s="496"/>
      <c r="AU1038" s="496"/>
    </row>
    <row r="1039" spans="1:47">
      <c r="A1039" s="496">
        <v>17</v>
      </c>
      <c r="B1039" s="496">
        <v>98</v>
      </c>
      <c r="C1039" s="496">
        <v>2024</v>
      </c>
      <c r="D1039" s="496">
        <v>2</v>
      </c>
      <c r="E1039" s="496">
        <v>99</v>
      </c>
      <c r="F1039" s="496">
        <v>99</v>
      </c>
      <c r="G1039" s="496">
        <v>99</v>
      </c>
      <c r="H1039" s="496">
        <v>99</v>
      </c>
      <c r="I1039" s="496">
        <v>99</v>
      </c>
      <c r="J1039" s="496">
        <v>999</v>
      </c>
      <c r="K1039" s="496">
        <v>99</v>
      </c>
      <c r="L1039" s="496">
        <v>99</v>
      </c>
      <c r="M1039" s="496">
        <v>9</v>
      </c>
      <c r="N1039" s="496">
        <v>99</v>
      </c>
      <c r="O1039" s="496">
        <v>99</v>
      </c>
      <c r="P1039" s="496">
        <v>99</v>
      </c>
      <c r="Q1039" s="496">
        <v>3</v>
      </c>
      <c r="R1039" s="496">
        <v>3</v>
      </c>
      <c r="S1039" s="496">
        <v>4.3333333333333321</v>
      </c>
      <c r="T1039" s="496">
        <v>9</v>
      </c>
      <c r="U1039" s="496">
        <v>242.2</v>
      </c>
      <c r="V1039" s="496">
        <v>0</v>
      </c>
      <c r="W1039" s="496">
        <v>100</v>
      </c>
      <c r="X1039" s="496">
        <v>0</v>
      </c>
      <c r="Y1039" s="496">
        <v>69.175766469672467</v>
      </c>
      <c r="Z1039" s="496">
        <v>0.94280904158206436</v>
      </c>
      <c r="AA1039" s="496">
        <v>0</v>
      </c>
      <c r="AB1039" s="496">
        <v>37.616539542171992</v>
      </c>
      <c r="AC1039" s="496"/>
      <c r="AD1039" s="496"/>
      <c r="AE1039" s="496">
        <v>5.7692307692307692</v>
      </c>
      <c r="AF1039" s="496">
        <v>5.8081070495040015</v>
      </c>
      <c r="AG1039" s="496">
        <v>665</v>
      </c>
      <c r="AH1039" s="496">
        <v>0</v>
      </c>
      <c r="AI1039" s="496">
        <v>0</v>
      </c>
      <c r="AJ1039" s="496">
        <v>117.06693242186996</v>
      </c>
      <c r="AK1039" s="496">
        <v>98.293922917622695</v>
      </c>
      <c r="AL1039" s="496"/>
      <c r="AM1039" s="496">
        <v>19.932634516351936</v>
      </c>
      <c r="AN1039" s="496">
        <v>99</v>
      </c>
      <c r="AO1039" s="496">
        <v>99</v>
      </c>
      <c r="AP1039" s="496">
        <v>99</v>
      </c>
      <c r="AQ1039" s="496">
        <v>99</v>
      </c>
      <c r="AR1039" s="496">
        <v>198</v>
      </c>
      <c r="AS1039" s="496">
        <v>30.441597361646124</v>
      </c>
      <c r="AT1039" s="496"/>
      <c r="AU1039" s="496"/>
    </row>
    <row r="1040" spans="1:47">
      <c r="A1040" s="496">
        <v>17</v>
      </c>
      <c r="B1040" s="496">
        <v>99</v>
      </c>
      <c r="C1040" s="496">
        <v>2024</v>
      </c>
      <c r="D1040" s="496">
        <v>3</v>
      </c>
      <c r="E1040" s="496">
        <v>99</v>
      </c>
      <c r="F1040" s="496">
        <v>99</v>
      </c>
      <c r="G1040" s="496">
        <v>99</v>
      </c>
      <c r="H1040" s="496">
        <v>99</v>
      </c>
      <c r="I1040" s="496">
        <v>99</v>
      </c>
      <c r="J1040" s="496">
        <v>999</v>
      </c>
      <c r="K1040" s="496">
        <v>99</v>
      </c>
      <c r="L1040" s="496">
        <v>99</v>
      </c>
      <c r="M1040" s="496">
        <v>9</v>
      </c>
      <c r="N1040" s="496">
        <v>99</v>
      </c>
      <c r="O1040" s="496">
        <v>99</v>
      </c>
      <c r="P1040" s="496">
        <v>99</v>
      </c>
      <c r="Q1040" s="496">
        <v>6</v>
      </c>
      <c r="R1040" s="496">
        <v>9</v>
      </c>
      <c r="S1040" s="496">
        <v>5.1111111111111116</v>
      </c>
      <c r="T1040" s="496">
        <v>9</v>
      </c>
      <c r="U1040" s="496">
        <v>243.7</v>
      </c>
      <c r="V1040" s="496">
        <v>22.222222222222225</v>
      </c>
      <c r="W1040" s="496">
        <v>100</v>
      </c>
      <c r="X1040" s="496">
        <v>0</v>
      </c>
      <c r="Y1040" s="496">
        <v>69.704072892319346</v>
      </c>
      <c r="Z1040" s="496">
        <v>0.87488976377909355</v>
      </c>
      <c r="AA1040" s="496">
        <v>0</v>
      </c>
      <c r="AB1040" s="496">
        <v>41.24985464947089</v>
      </c>
      <c r="AC1040" s="496"/>
      <c r="AD1040" s="496"/>
      <c r="AE1040" s="496">
        <v>13.043478260869565</v>
      </c>
      <c r="AF1040" s="496">
        <v>14.47216485321966</v>
      </c>
      <c r="AG1040" s="496">
        <v>660.5</v>
      </c>
      <c r="AH1040" s="496">
        <v>0</v>
      </c>
      <c r="AI1040" s="496">
        <v>44.44444444444445</v>
      </c>
      <c r="AJ1040" s="496">
        <v>149.2104218880169</v>
      </c>
      <c r="AK1040" s="496">
        <v>3.2393644427406323</v>
      </c>
      <c r="AL1040" s="496"/>
      <c r="AM1040" s="496">
        <v>-37.163242184969</v>
      </c>
      <c r="AN1040" s="496">
        <v>99</v>
      </c>
      <c r="AO1040" s="496">
        <v>99</v>
      </c>
      <c r="AP1040" s="496">
        <v>99</v>
      </c>
      <c r="AQ1040" s="496">
        <v>99</v>
      </c>
      <c r="AR1040" s="496">
        <v>193.375</v>
      </c>
      <c r="AS1040" s="496">
        <v>31.828399846850292</v>
      </c>
      <c r="AT1040" s="496"/>
      <c r="AU1040" s="496"/>
    </row>
    <row r="1041" spans="1:47">
      <c r="A1041" s="496">
        <v>17</v>
      </c>
      <c r="B1041" s="496">
        <v>100</v>
      </c>
      <c r="C1041" s="496">
        <v>2024</v>
      </c>
      <c r="D1041" s="496">
        <v>4</v>
      </c>
      <c r="E1041" s="496">
        <v>99</v>
      </c>
      <c r="F1041" s="496">
        <v>99</v>
      </c>
      <c r="G1041" s="496">
        <v>99</v>
      </c>
      <c r="H1041" s="496">
        <v>99</v>
      </c>
      <c r="I1041" s="496">
        <v>99</v>
      </c>
      <c r="J1041" s="496">
        <v>999</v>
      </c>
      <c r="K1041" s="496">
        <v>99</v>
      </c>
      <c r="L1041" s="496">
        <v>99</v>
      </c>
      <c r="M1041" s="496">
        <v>9</v>
      </c>
      <c r="N1041" s="496">
        <v>99</v>
      </c>
      <c r="O1041" s="496">
        <v>99</v>
      </c>
      <c r="P1041" s="496">
        <v>99</v>
      </c>
      <c r="Q1041" s="496">
        <v>11</v>
      </c>
      <c r="R1041" s="496">
        <v>19</v>
      </c>
      <c r="S1041" s="496">
        <v>5</v>
      </c>
      <c r="T1041" s="496">
        <v>9</v>
      </c>
      <c r="U1041" s="496">
        <v>307.16315789473674</v>
      </c>
      <c r="V1041" s="496">
        <v>15.789473684210527</v>
      </c>
      <c r="W1041" s="496">
        <v>100</v>
      </c>
      <c r="X1041" s="496">
        <v>31.578947368421055</v>
      </c>
      <c r="Y1041" s="496">
        <v>56.946273946093477</v>
      </c>
      <c r="Z1041" s="496">
        <v>0.64888568452305029</v>
      </c>
      <c r="AA1041" s="496">
        <v>0</v>
      </c>
      <c r="AB1041" s="496">
        <v>14.30034798848035</v>
      </c>
      <c r="AC1041" s="496"/>
      <c r="AD1041" s="496"/>
      <c r="AE1041" s="496">
        <v>12.837837837837837</v>
      </c>
      <c r="AF1041" s="496">
        <v>14.869461309743713</v>
      </c>
      <c r="AG1041" s="496">
        <v>738.73684210526301</v>
      </c>
      <c r="AH1041" s="496">
        <v>0</v>
      </c>
      <c r="AI1041" s="496">
        <v>26.315789473684205</v>
      </c>
      <c r="AJ1041" s="496">
        <v>172.32553102387163</v>
      </c>
      <c r="AK1041" s="496">
        <v>84.781376598195777</v>
      </c>
      <c r="AL1041" s="496"/>
      <c r="AM1041" s="496">
        <v>-14.920653426371308</v>
      </c>
      <c r="AN1041" s="496">
        <v>99</v>
      </c>
      <c r="AO1041" s="496">
        <v>99</v>
      </c>
      <c r="AP1041" s="496">
        <v>99</v>
      </c>
      <c r="AQ1041" s="496">
        <v>99</v>
      </c>
      <c r="AR1041" s="496">
        <v>211.57894736842101</v>
      </c>
      <c r="AS1041" s="496">
        <v>32.10189077448738</v>
      </c>
      <c r="AT1041" s="496"/>
      <c r="AU1041" s="496"/>
    </row>
    <row r="1042" spans="1:47">
      <c r="A1042" s="496">
        <v>17</v>
      </c>
      <c r="B1042" s="496">
        <v>101</v>
      </c>
      <c r="C1042" s="496">
        <v>2024</v>
      </c>
      <c r="D1042" s="496">
        <v>5</v>
      </c>
      <c r="E1042" s="496">
        <v>99</v>
      </c>
      <c r="F1042" s="496">
        <v>99</v>
      </c>
      <c r="G1042" s="496">
        <v>99</v>
      </c>
      <c r="H1042" s="496">
        <v>99</v>
      </c>
      <c r="I1042" s="496">
        <v>99</v>
      </c>
      <c r="J1042" s="496">
        <v>999</v>
      </c>
      <c r="K1042" s="496">
        <v>99</v>
      </c>
      <c r="L1042" s="496">
        <v>99</v>
      </c>
      <c r="M1042" s="496">
        <v>9</v>
      </c>
      <c r="N1042" s="496">
        <v>99</v>
      </c>
      <c r="O1042" s="496">
        <v>99</v>
      </c>
      <c r="P1042" s="496">
        <v>99</v>
      </c>
      <c r="Q1042" s="496">
        <v>17</v>
      </c>
      <c r="R1042" s="496">
        <v>30</v>
      </c>
      <c r="S1042" s="496">
        <v>5.2666666666666648</v>
      </c>
      <c r="T1042" s="496">
        <v>9</v>
      </c>
      <c r="U1042" s="496">
        <v>270.2</v>
      </c>
      <c r="V1042" s="496">
        <v>46.666666666666657</v>
      </c>
      <c r="W1042" s="496">
        <v>100</v>
      </c>
      <c r="X1042" s="496">
        <v>0</v>
      </c>
      <c r="Y1042" s="496">
        <v>48.463601461990912</v>
      </c>
      <c r="Z1042" s="496">
        <v>1.093414631123782</v>
      </c>
      <c r="AA1042" s="496">
        <v>0</v>
      </c>
      <c r="AB1042" s="496">
        <v>48.700267500759395</v>
      </c>
      <c r="AC1042" s="496"/>
      <c r="AD1042" s="496"/>
      <c r="AE1042" s="496">
        <v>15.625</v>
      </c>
      <c r="AF1042" s="496">
        <v>17.337739420578139</v>
      </c>
      <c r="AG1042" s="496">
        <v>650.83333333333348</v>
      </c>
      <c r="AH1042" s="496">
        <v>0</v>
      </c>
      <c r="AI1042" s="496">
        <v>50</v>
      </c>
      <c r="AJ1042" s="496">
        <v>89.530286619792491</v>
      </c>
      <c r="AK1042" s="496">
        <v>30.747689773028007</v>
      </c>
      <c r="AL1042" s="496"/>
      <c r="AM1042" s="496">
        <v>54.968907287854528</v>
      </c>
      <c r="AN1042" s="496">
        <v>99</v>
      </c>
      <c r="AO1042" s="496">
        <v>99</v>
      </c>
      <c r="AP1042" s="496">
        <v>99</v>
      </c>
      <c r="AQ1042" s="496">
        <v>99</v>
      </c>
      <c r="AR1042" s="496">
        <v>202.26666666666671</v>
      </c>
      <c r="AS1042" s="496">
        <v>32.354410234636795</v>
      </c>
      <c r="AT1042" s="496"/>
      <c r="AU1042" s="496"/>
    </row>
    <row r="1043" spans="1:47">
      <c r="A1043" s="496">
        <v>17</v>
      </c>
      <c r="B1043" s="496">
        <v>102</v>
      </c>
      <c r="C1043" s="496">
        <v>2024</v>
      </c>
      <c r="D1043" s="496">
        <v>6</v>
      </c>
      <c r="E1043" s="496">
        <v>99</v>
      </c>
      <c r="F1043" s="496">
        <v>99</v>
      </c>
      <c r="G1043" s="496">
        <v>99</v>
      </c>
      <c r="H1043" s="496">
        <v>99</v>
      </c>
      <c r="I1043" s="496">
        <v>99</v>
      </c>
      <c r="J1043" s="496">
        <v>999</v>
      </c>
      <c r="K1043" s="496">
        <v>99</v>
      </c>
      <c r="L1043" s="496">
        <v>99</v>
      </c>
      <c r="M1043" s="496">
        <v>9</v>
      </c>
      <c r="N1043" s="496">
        <v>99</v>
      </c>
      <c r="O1043" s="496">
        <v>99</v>
      </c>
      <c r="P1043" s="496">
        <v>99</v>
      </c>
      <c r="Q1043" s="496">
        <v>3</v>
      </c>
      <c r="R1043" s="496">
        <v>5</v>
      </c>
      <c r="S1043" s="496">
        <v>4.8</v>
      </c>
      <c r="T1043" s="496">
        <v>9</v>
      </c>
      <c r="U1043" s="496">
        <v>269.95999999999998</v>
      </c>
      <c r="V1043" s="496">
        <v>0</v>
      </c>
      <c r="W1043" s="496">
        <v>100</v>
      </c>
      <c r="X1043" s="496">
        <v>0</v>
      </c>
      <c r="Y1043" s="496">
        <v>69.988701945385515</v>
      </c>
      <c r="Z1043" s="496">
        <v>0.40000000000000302</v>
      </c>
      <c r="AA1043" s="496">
        <v>0</v>
      </c>
      <c r="AB1043" s="496">
        <v>92.629236145269374</v>
      </c>
      <c r="AC1043" s="496"/>
      <c r="AD1043" s="496"/>
      <c r="AE1043" s="496">
        <v>5.617977528089888</v>
      </c>
      <c r="AF1043" s="496">
        <v>5.7755832063943053</v>
      </c>
      <c r="AG1043" s="496">
        <v>594</v>
      </c>
      <c r="AH1043" s="496">
        <v>0</v>
      </c>
      <c r="AI1043" s="496">
        <v>20</v>
      </c>
      <c r="AJ1043" s="496">
        <v>108.09070265291092</v>
      </c>
      <c r="AK1043" s="496">
        <v>-38.362338497233928</v>
      </c>
      <c r="AL1043" s="496"/>
      <c r="AM1043" s="496">
        <v>-62.447554084968942</v>
      </c>
      <c r="AN1043" s="496">
        <v>99</v>
      </c>
      <c r="AO1043" s="496">
        <v>99</v>
      </c>
      <c r="AP1043" s="496">
        <v>99</v>
      </c>
      <c r="AQ1043" s="496">
        <v>99</v>
      </c>
      <c r="AR1043" s="496">
        <v>202</v>
      </c>
      <c r="AS1043" s="496">
        <v>31.750399138639821</v>
      </c>
      <c r="AT1043" s="496"/>
      <c r="AU1043" s="496"/>
    </row>
    <row r="1044" spans="1:47">
      <c r="A1044" s="496">
        <v>17</v>
      </c>
      <c r="B1044" s="496">
        <v>103</v>
      </c>
      <c r="C1044" s="496">
        <v>2024</v>
      </c>
      <c r="D1044" s="496">
        <v>7</v>
      </c>
      <c r="E1044" s="496">
        <v>99</v>
      </c>
      <c r="F1044" s="496">
        <v>99</v>
      </c>
      <c r="G1044" s="496">
        <v>99</v>
      </c>
      <c r="H1044" s="496">
        <v>99</v>
      </c>
      <c r="I1044" s="496">
        <v>99</v>
      </c>
      <c r="J1044" s="496">
        <v>999</v>
      </c>
      <c r="K1044" s="496">
        <v>99</v>
      </c>
      <c r="L1044" s="496">
        <v>99</v>
      </c>
      <c r="M1044" s="496">
        <v>9</v>
      </c>
      <c r="N1044" s="496">
        <v>99</v>
      </c>
      <c r="O1044" s="496">
        <v>99</v>
      </c>
      <c r="P1044" s="496">
        <v>99</v>
      </c>
      <c r="Q1044" s="496">
        <v>3</v>
      </c>
      <c r="R1044" s="496">
        <v>4</v>
      </c>
      <c r="S1044" s="496">
        <v>5.25</v>
      </c>
      <c r="T1044" s="496">
        <v>9</v>
      </c>
      <c r="U1044" s="496">
        <v>301.0750000000001</v>
      </c>
      <c r="V1044" s="496">
        <v>50</v>
      </c>
      <c r="W1044" s="496">
        <v>100</v>
      </c>
      <c r="X1044" s="496">
        <v>0</v>
      </c>
      <c r="Y1044" s="496">
        <v>36.70057049965272</v>
      </c>
      <c r="Z1044" s="496">
        <v>0.82915619758885006</v>
      </c>
      <c r="AA1044" s="496">
        <v>0</v>
      </c>
      <c r="AB1044" s="496">
        <v>49.559643389809537</v>
      </c>
      <c r="AC1044" s="496"/>
      <c r="AD1044" s="496"/>
      <c r="AE1044" s="496">
        <v>8.8888888888888893</v>
      </c>
      <c r="AF1044" s="496">
        <v>9.2996857118587801</v>
      </c>
      <c r="AG1044" s="496">
        <v>641.25</v>
      </c>
      <c r="AH1044" s="496">
        <v>0</v>
      </c>
      <c r="AI1044" s="496">
        <v>50</v>
      </c>
      <c r="AJ1044" s="496">
        <v>44.538606848441056</v>
      </c>
      <c r="AK1044" s="496">
        <v>4.9113929481316285</v>
      </c>
      <c r="AL1044" s="496"/>
      <c r="AM1044" s="496">
        <v>-84.113058792494371</v>
      </c>
      <c r="AN1044" s="496">
        <v>99</v>
      </c>
      <c r="AO1044" s="496">
        <v>99</v>
      </c>
      <c r="AP1044" s="496">
        <v>99</v>
      </c>
      <c r="AQ1044" s="496">
        <v>99</v>
      </c>
      <c r="AR1044" s="496">
        <v>208.5</v>
      </c>
      <c r="AS1044" s="496">
        <v>33.049688455025255</v>
      </c>
      <c r="AT1044" s="496"/>
      <c r="AU1044" s="496"/>
    </row>
    <row r="1045" spans="1:47">
      <c r="A1045" s="496">
        <v>17</v>
      </c>
      <c r="B1045" s="496">
        <v>104</v>
      </c>
      <c r="C1045" s="496">
        <v>2024</v>
      </c>
      <c r="D1045" s="496">
        <v>8</v>
      </c>
      <c r="E1045" s="496">
        <v>99</v>
      </c>
      <c r="F1045" s="496">
        <v>99</v>
      </c>
      <c r="G1045" s="496">
        <v>99</v>
      </c>
      <c r="H1045" s="496">
        <v>99</v>
      </c>
      <c r="I1045" s="496">
        <v>99</v>
      </c>
      <c r="J1045" s="496">
        <v>999</v>
      </c>
      <c r="K1045" s="496">
        <v>99</v>
      </c>
      <c r="L1045" s="496">
        <v>99</v>
      </c>
      <c r="M1045" s="496">
        <v>9</v>
      </c>
      <c r="N1045" s="496">
        <v>99</v>
      </c>
      <c r="O1045" s="496">
        <v>99</v>
      </c>
      <c r="P1045" s="496">
        <v>99</v>
      </c>
      <c r="Q1045" s="496">
        <v>8</v>
      </c>
      <c r="R1045" s="496">
        <v>12</v>
      </c>
      <c r="S1045" s="496">
        <v>4.3333333333333321</v>
      </c>
      <c r="T1045" s="496">
        <v>9</v>
      </c>
      <c r="U1045" s="496">
        <v>244.89166666666659</v>
      </c>
      <c r="V1045" s="496">
        <v>16.666666666666671</v>
      </c>
      <c r="W1045" s="496">
        <v>100</v>
      </c>
      <c r="X1045" s="496">
        <v>0</v>
      </c>
      <c r="Y1045" s="496">
        <v>62.814561187850643</v>
      </c>
      <c r="Z1045" s="496">
        <v>0.94280904158206436</v>
      </c>
      <c r="AA1045" s="496">
        <v>0</v>
      </c>
      <c r="AB1045" s="496">
        <v>22.138868918860435</v>
      </c>
      <c r="AC1045" s="496"/>
      <c r="AD1045" s="496"/>
      <c r="AE1045" s="496">
        <v>7.3170731707317085</v>
      </c>
      <c r="AF1045" s="496">
        <v>7.0785269187319511</v>
      </c>
      <c r="AG1045" s="496">
        <v>717.41666666666652</v>
      </c>
      <c r="AH1045" s="496">
        <v>0</v>
      </c>
      <c r="AI1045" s="496">
        <v>50</v>
      </c>
      <c r="AJ1045" s="496">
        <v>109.72804133654982</v>
      </c>
      <c r="AK1045" s="496">
        <v>-5.2011203246015709</v>
      </c>
      <c r="AL1045" s="496"/>
      <c r="AM1045" s="496">
        <v>26.125762449981782</v>
      </c>
      <c r="AN1045" s="496">
        <v>99</v>
      </c>
      <c r="AO1045" s="496">
        <v>99</v>
      </c>
      <c r="AP1045" s="496">
        <v>99</v>
      </c>
      <c r="AQ1045" s="496">
        <v>99</v>
      </c>
      <c r="AR1045" s="496">
        <v>200.66666666666663</v>
      </c>
      <c r="AS1045" s="496">
        <v>29.703559908172007</v>
      </c>
      <c r="AT1045" s="496"/>
      <c r="AU1045" s="496"/>
    </row>
    <row r="1046" spans="1:47">
      <c r="A1046" s="496">
        <v>17</v>
      </c>
      <c r="B1046" s="496">
        <v>105</v>
      </c>
      <c r="C1046" s="496">
        <v>2024</v>
      </c>
      <c r="D1046" s="496">
        <v>9</v>
      </c>
      <c r="E1046" s="496">
        <v>99</v>
      </c>
      <c r="F1046" s="496">
        <v>99</v>
      </c>
      <c r="G1046" s="496">
        <v>99</v>
      </c>
      <c r="H1046" s="496">
        <v>99</v>
      </c>
      <c r="I1046" s="496">
        <v>99</v>
      </c>
      <c r="J1046" s="496">
        <v>999</v>
      </c>
      <c r="K1046" s="496">
        <v>99</v>
      </c>
      <c r="L1046" s="496">
        <v>99</v>
      </c>
      <c r="M1046" s="496">
        <v>9</v>
      </c>
      <c r="N1046" s="496">
        <v>99</v>
      </c>
      <c r="O1046" s="496">
        <v>99</v>
      </c>
      <c r="P1046" s="496">
        <v>99</v>
      </c>
      <c r="Q1046" s="496">
        <v>9</v>
      </c>
      <c r="R1046" s="496">
        <v>10</v>
      </c>
      <c r="S1046" s="496">
        <v>4.4000000000000004</v>
      </c>
      <c r="T1046" s="496">
        <v>9</v>
      </c>
      <c r="U1046" s="496">
        <v>294.06</v>
      </c>
      <c r="V1046" s="496">
        <v>10</v>
      </c>
      <c r="W1046" s="496">
        <v>100</v>
      </c>
      <c r="X1046" s="496">
        <v>10</v>
      </c>
      <c r="Y1046" s="496">
        <v>35.99103221637332</v>
      </c>
      <c r="Z1046" s="496">
        <v>0.66332495807107827</v>
      </c>
      <c r="AA1046" s="496">
        <v>0</v>
      </c>
      <c r="AB1046" s="496">
        <v>22.727891573705595</v>
      </c>
      <c r="AC1046" s="496"/>
      <c r="AD1046" s="496"/>
      <c r="AE1046" s="496">
        <v>4.5871559633027532</v>
      </c>
      <c r="AF1046" s="496">
        <v>5.453554101571191</v>
      </c>
      <c r="AG1046" s="496">
        <v>744.8</v>
      </c>
      <c r="AH1046" s="496">
        <v>0</v>
      </c>
      <c r="AI1046" s="496">
        <v>20</v>
      </c>
      <c r="AJ1046" s="496">
        <v>133.73914909255279</v>
      </c>
      <c r="AK1046" s="496">
        <v>57.331330314289104</v>
      </c>
      <c r="AL1046" s="496"/>
      <c r="AM1046" s="496">
        <v>-17.494713027553541</v>
      </c>
      <c r="AN1046" s="496">
        <v>99</v>
      </c>
      <c r="AO1046" s="496">
        <v>99</v>
      </c>
      <c r="AP1046" s="496">
        <v>99</v>
      </c>
      <c r="AQ1046" s="496">
        <v>99</v>
      </c>
      <c r="AR1046" s="496">
        <v>212.3</v>
      </c>
      <c r="AS1046" s="496">
        <v>30.708393126654713</v>
      </c>
      <c r="AT1046" s="496"/>
      <c r="AU1046" s="496"/>
    </row>
    <row r="1047" spans="1:47">
      <c r="A1047" s="496">
        <v>17</v>
      </c>
      <c r="B1047" s="496">
        <v>106</v>
      </c>
      <c r="C1047" s="496">
        <v>2024</v>
      </c>
      <c r="D1047" s="496">
        <v>10</v>
      </c>
      <c r="E1047" s="496">
        <v>99</v>
      </c>
      <c r="F1047" s="496">
        <v>99</v>
      </c>
      <c r="G1047" s="496">
        <v>99</v>
      </c>
      <c r="H1047" s="496">
        <v>99</v>
      </c>
      <c r="I1047" s="496">
        <v>99</v>
      </c>
      <c r="J1047" s="496">
        <v>999</v>
      </c>
      <c r="K1047" s="496">
        <v>99</v>
      </c>
      <c r="L1047" s="496">
        <v>99</v>
      </c>
      <c r="M1047" s="496">
        <v>9</v>
      </c>
      <c r="N1047" s="496">
        <v>99</v>
      </c>
      <c r="O1047" s="496">
        <v>99</v>
      </c>
      <c r="P1047" s="496">
        <v>99</v>
      </c>
      <c r="Q1047" s="496">
        <v>15</v>
      </c>
      <c r="R1047" s="496">
        <v>19</v>
      </c>
      <c r="S1047" s="496">
        <v>5.052631578947369</v>
      </c>
      <c r="T1047" s="496">
        <v>9</v>
      </c>
      <c r="U1047" s="496">
        <v>242.8</v>
      </c>
      <c r="V1047" s="496">
        <v>26.315789473684205</v>
      </c>
      <c r="W1047" s="496">
        <v>100</v>
      </c>
      <c r="X1047" s="496">
        <v>0</v>
      </c>
      <c r="Y1047" s="496">
        <v>71.016877163849358</v>
      </c>
      <c r="Z1047" s="496">
        <v>0.82549406007148096</v>
      </c>
      <c r="AA1047" s="496">
        <v>0</v>
      </c>
      <c r="AB1047" s="496">
        <v>8.3852835239043753</v>
      </c>
      <c r="AC1047" s="496"/>
      <c r="AD1047" s="496"/>
      <c r="AE1047" s="496">
        <v>7.2243346007604607</v>
      </c>
      <c r="AF1047" s="496">
        <v>7.5554019682827747</v>
      </c>
      <c r="AG1047" s="496">
        <v>697.42105263157907</v>
      </c>
      <c r="AH1047" s="496">
        <v>0</v>
      </c>
      <c r="AI1047" s="496">
        <v>57.894736842105239</v>
      </c>
      <c r="AJ1047" s="496">
        <v>125.51549109235512</v>
      </c>
      <c r="AK1047" s="496">
        <v>4.3537859426322756</v>
      </c>
      <c r="AL1047" s="496"/>
      <c r="AM1047" s="496">
        <v>-61.688527549323837</v>
      </c>
      <c r="AN1047" s="496">
        <v>99</v>
      </c>
      <c r="AO1047" s="496">
        <v>99</v>
      </c>
      <c r="AP1047" s="496">
        <v>99</v>
      </c>
      <c r="AQ1047" s="496">
        <v>99</v>
      </c>
      <c r="AR1047" s="496">
        <v>194</v>
      </c>
      <c r="AS1047" s="496">
        <v>32.302546353463079</v>
      </c>
      <c r="AT1047" s="496"/>
      <c r="AU1047" s="496"/>
    </row>
    <row r="1048" spans="1:47">
      <c r="A1048" s="496">
        <v>17</v>
      </c>
      <c r="B1048" s="496">
        <v>107</v>
      </c>
      <c r="C1048" s="496">
        <v>2024</v>
      </c>
      <c r="D1048" s="496">
        <v>11</v>
      </c>
      <c r="E1048" s="496">
        <v>99</v>
      </c>
      <c r="F1048" s="496">
        <v>99</v>
      </c>
      <c r="G1048" s="496">
        <v>99</v>
      </c>
      <c r="H1048" s="496">
        <v>99</v>
      </c>
      <c r="I1048" s="496">
        <v>99</v>
      </c>
      <c r="J1048" s="496">
        <v>999</v>
      </c>
      <c r="K1048" s="496">
        <v>99</v>
      </c>
      <c r="L1048" s="496">
        <v>99</v>
      </c>
      <c r="M1048" s="496">
        <v>9</v>
      </c>
      <c r="N1048" s="496">
        <v>99</v>
      </c>
      <c r="O1048" s="496">
        <v>99</v>
      </c>
      <c r="P1048" s="496">
        <v>99</v>
      </c>
      <c r="Q1048" s="496">
        <v>12</v>
      </c>
      <c r="R1048" s="496">
        <v>21</v>
      </c>
      <c r="S1048" s="496">
        <v>5</v>
      </c>
      <c r="T1048" s="496">
        <v>9</v>
      </c>
      <c r="U1048" s="496">
        <v>288.08095238095245</v>
      </c>
      <c r="V1048" s="496">
        <v>38.095238095238109</v>
      </c>
      <c r="W1048" s="496">
        <v>100</v>
      </c>
      <c r="X1048" s="496">
        <v>14.285714285714288</v>
      </c>
      <c r="Y1048" s="496">
        <v>62.782486328347311</v>
      </c>
      <c r="Z1048" s="496">
        <v>1.0690449676496976</v>
      </c>
      <c r="AA1048" s="496">
        <v>0</v>
      </c>
      <c r="AB1048" s="496">
        <v>64.3578293663126</v>
      </c>
      <c r="AC1048" s="496"/>
      <c r="AD1048" s="496"/>
      <c r="AE1048" s="496">
        <v>7.9245283018867951</v>
      </c>
      <c r="AF1048" s="496">
        <v>9.3257100223211609</v>
      </c>
      <c r="AG1048" s="496">
        <v>674</v>
      </c>
      <c r="AH1048" s="496">
        <v>0</v>
      </c>
      <c r="AI1048" s="496">
        <v>38.095238095238109</v>
      </c>
      <c r="AJ1048" s="496">
        <v>36.919474793767307</v>
      </c>
      <c r="AK1048" s="496">
        <v>46.891655292409368</v>
      </c>
      <c r="AL1048" s="496"/>
      <c r="AM1048" s="496">
        <v>19.90733669329563</v>
      </c>
      <c r="AN1048" s="496">
        <v>99</v>
      </c>
      <c r="AO1048" s="496">
        <v>99</v>
      </c>
      <c r="AP1048" s="496">
        <v>99</v>
      </c>
      <c r="AQ1048" s="496">
        <v>99</v>
      </c>
      <c r="AR1048" s="496">
        <v>208.80952380952377</v>
      </c>
      <c r="AS1048" s="496">
        <v>31.210282605848441</v>
      </c>
      <c r="AT1048" s="496"/>
      <c r="AU1048" s="496"/>
    </row>
    <row r="1049" spans="1:47">
      <c r="A1049" s="496">
        <v>17</v>
      </c>
      <c r="B1049" s="496">
        <v>108</v>
      </c>
      <c r="C1049" s="496">
        <v>2024</v>
      </c>
      <c r="D1049" s="496">
        <v>12</v>
      </c>
      <c r="E1049" s="496">
        <v>99</v>
      </c>
      <c r="F1049" s="496">
        <v>99</v>
      </c>
      <c r="G1049" s="496">
        <v>99</v>
      </c>
      <c r="H1049" s="496">
        <v>99</v>
      </c>
      <c r="I1049" s="496">
        <v>99</v>
      </c>
      <c r="J1049" s="496">
        <v>999</v>
      </c>
      <c r="K1049" s="496">
        <v>99</v>
      </c>
      <c r="L1049" s="496">
        <v>99</v>
      </c>
      <c r="M1049" s="496">
        <v>9</v>
      </c>
      <c r="N1049" s="496">
        <v>99</v>
      </c>
      <c r="O1049" s="496">
        <v>99</v>
      </c>
      <c r="P1049" s="496">
        <v>99</v>
      </c>
      <c r="Q1049" s="496">
        <v>4</v>
      </c>
      <c r="R1049" s="496">
        <v>5</v>
      </c>
      <c r="S1049" s="496">
        <v>4.8</v>
      </c>
      <c r="T1049" s="496">
        <v>9</v>
      </c>
      <c r="U1049" s="496">
        <v>275.26</v>
      </c>
      <c r="V1049" s="496">
        <v>40</v>
      </c>
      <c r="W1049" s="496">
        <v>100</v>
      </c>
      <c r="X1049" s="496">
        <v>20</v>
      </c>
      <c r="Y1049" s="496">
        <v>54.953638642040787</v>
      </c>
      <c r="Z1049" s="496">
        <v>1.1661903789690611</v>
      </c>
      <c r="AA1049" s="496">
        <v>0</v>
      </c>
      <c r="AB1049" s="496">
        <v>62.871369060498111</v>
      </c>
      <c r="AC1049" s="496"/>
      <c r="AD1049" s="496"/>
      <c r="AE1049" s="496">
        <v>11.627906976744184</v>
      </c>
      <c r="AF1049" s="496">
        <v>13.14982371993923</v>
      </c>
      <c r="AG1049" s="496">
        <v>705.8</v>
      </c>
      <c r="AH1049" s="496">
        <v>0</v>
      </c>
      <c r="AI1049" s="496">
        <v>60</v>
      </c>
      <c r="AJ1049" s="496">
        <v>112.51382137319868</v>
      </c>
      <c r="AK1049" s="496">
        <v>-28.929893336415276</v>
      </c>
      <c r="AL1049" s="496"/>
      <c r="AM1049" s="496">
        <v>-85.845456116796797</v>
      </c>
      <c r="AN1049" s="496">
        <v>99</v>
      </c>
      <c r="AO1049" s="496">
        <v>99</v>
      </c>
      <c r="AP1049" s="496">
        <v>99</v>
      </c>
      <c r="AQ1049" s="496">
        <v>99</v>
      </c>
      <c r="AR1049" s="496">
        <v>206.4</v>
      </c>
      <c r="AS1049" s="496">
        <v>30.905012357018553</v>
      </c>
      <c r="AT1049" s="496"/>
      <c r="AU1049" s="496"/>
    </row>
    <row r="1050" spans="1:47">
      <c r="A1050" s="496">
        <v>17</v>
      </c>
      <c r="B1050" s="496">
        <v>109</v>
      </c>
      <c r="C1050" s="496">
        <v>2024</v>
      </c>
      <c r="D1050" s="496">
        <v>1</v>
      </c>
      <c r="E1050" s="496">
        <v>99</v>
      </c>
      <c r="F1050" s="496">
        <v>99</v>
      </c>
      <c r="G1050" s="496">
        <v>99</v>
      </c>
      <c r="H1050" s="496">
        <v>99</v>
      </c>
      <c r="I1050" s="496">
        <v>99</v>
      </c>
      <c r="J1050" s="496">
        <v>999</v>
      </c>
      <c r="K1050" s="496">
        <v>99</v>
      </c>
      <c r="L1050" s="496">
        <v>99</v>
      </c>
      <c r="M1050" s="496">
        <v>10</v>
      </c>
      <c r="N1050" s="496">
        <v>99</v>
      </c>
      <c r="O1050" s="496">
        <v>99</v>
      </c>
      <c r="P1050" s="496">
        <v>99</v>
      </c>
      <c r="Q1050" s="496">
        <v>8</v>
      </c>
      <c r="R1050" s="496">
        <v>10</v>
      </c>
      <c r="S1050" s="496">
        <v>5.3</v>
      </c>
      <c r="T1050" s="496">
        <v>10</v>
      </c>
      <c r="U1050" s="496">
        <v>287.11</v>
      </c>
      <c r="V1050" s="496">
        <v>40</v>
      </c>
      <c r="W1050" s="496">
        <v>100</v>
      </c>
      <c r="X1050" s="496">
        <v>0</v>
      </c>
      <c r="Y1050" s="496">
        <v>44.950738592374528</v>
      </c>
      <c r="Z1050" s="496">
        <v>0.90000000000000147</v>
      </c>
      <c r="AA1050" s="496">
        <v>0</v>
      </c>
      <c r="AB1050" s="496">
        <v>77.039890966051004</v>
      </c>
      <c r="AC1050" s="496"/>
      <c r="AD1050" s="496"/>
      <c r="AE1050" s="496">
        <v>13.513513513513516</v>
      </c>
      <c r="AF1050" s="496">
        <v>14.439175019236474</v>
      </c>
      <c r="AG1050" s="496">
        <v>610.70000000000005</v>
      </c>
      <c r="AH1050" s="496">
        <v>0</v>
      </c>
      <c r="AI1050" s="496">
        <v>60</v>
      </c>
      <c r="AJ1050" s="496">
        <v>95.870798473779075</v>
      </c>
      <c r="AK1050" s="496">
        <v>19.956615474357111</v>
      </c>
      <c r="AL1050" s="496"/>
      <c r="AM1050" s="496">
        <v>15.054983960815798</v>
      </c>
      <c r="AN1050" s="496">
        <v>99</v>
      </c>
      <c r="AO1050" s="496">
        <v>99</v>
      </c>
      <c r="AP1050" s="496">
        <v>99</v>
      </c>
      <c r="AQ1050" s="496">
        <v>99</v>
      </c>
      <c r="AR1050" s="496">
        <v>205.6</v>
      </c>
      <c r="AS1050" s="496">
        <v>32.760146990063859</v>
      </c>
      <c r="AT1050" s="496"/>
      <c r="AU1050" s="496"/>
    </row>
    <row r="1051" spans="1:47">
      <c r="A1051" s="496">
        <v>17</v>
      </c>
      <c r="B1051" s="496">
        <v>110</v>
      </c>
      <c r="C1051" s="496">
        <v>2024</v>
      </c>
      <c r="D1051" s="496">
        <v>2</v>
      </c>
      <c r="E1051" s="496">
        <v>99</v>
      </c>
      <c r="F1051" s="496">
        <v>99</v>
      </c>
      <c r="G1051" s="496">
        <v>99</v>
      </c>
      <c r="H1051" s="496">
        <v>99</v>
      </c>
      <c r="I1051" s="496">
        <v>99</v>
      </c>
      <c r="J1051" s="496">
        <v>999</v>
      </c>
      <c r="K1051" s="496">
        <v>99</v>
      </c>
      <c r="L1051" s="496">
        <v>99</v>
      </c>
      <c r="M1051" s="496">
        <v>10</v>
      </c>
      <c r="N1051" s="496">
        <v>99</v>
      </c>
      <c r="O1051" s="496">
        <v>99</v>
      </c>
      <c r="P1051" s="496">
        <v>99</v>
      </c>
      <c r="Q1051" s="496">
        <v>1</v>
      </c>
      <c r="R1051" s="496">
        <v>3</v>
      </c>
      <c r="S1051" s="496">
        <v>4.6666666666666679</v>
      </c>
      <c r="T1051" s="496">
        <v>10</v>
      </c>
      <c r="U1051" s="496">
        <v>325.59999999999991</v>
      </c>
      <c r="V1051" s="496">
        <v>0</v>
      </c>
      <c r="W1051" s="496">
        <v>100</v>
      </c>
      <c r="X1051" s="496">
        <v>33.333333333333343</v>
      </c>
      <c r="Y1051" s="496">
        <v>25.741147345577044</v>
      </c>
      <c r="Z1051" s="496">
        <v>0.4714045207910284</v>
      </c>
      <c r="AA1051" s="496">
        <v>0</v>
      </c>
      <c r="AB1051" s="496">
        <v>74.44343297094106</v>
      </c>
      <c r="AC1051" s="496"/>
      <c r="AD1051" s="496"/>
      <c r="AE1051" s="496">
        <v>5.7692307692307692</v>
      </c>
      <c r="AF1051" s="496">
        <v>7.8080910624215614</v>
      </c>
      <c r="AG1051" s="496">
        <v>854</v>
      </c>
      <c r="AH1051" s="496">
        <v>0</v>
      </c>
      <c r="AI1051" s="496">
        <v>0</v>
      </c>
      <c r="AJ1051" s="496">
        <v>26.882460204874594</v>
      </c>
      <c r="AK1051" s="496">
        <v>76.437068891595999</v>
      </c>
      <c r="AL1051" s="496"/>
      <c r="AM1051" s="496">
        <v>99.953863896045632</v>
      </c>
      <c r="AN1051" s="496">
        <v>99</v>
      </c>
      <c r="AO1051" s="496">
        <v>99</v>
      </c>
      <c r="AP1051" s="496">
        <v>99</v>
      </c>
      <c r="AQ1051" s="496">
        <v>99</v>
      </c>
      <c r="AR1051" s="496">
        <v>217.3333333333334</v>
      </c>
      <c r="AS1051" s="496">
        <v>31.665395522556981</v>
      </c>
      <c r="AT1051" s="496"/>
      <c r="AU1051" s="496"/>
    </row>
    <row r="1052" spans="1:47">
      <c r="A1052" s="496">
        <v>17</v>
      </c>
      <c r="B1052" s="496">
        <v>111</v>
      </c>
      <c r="C1052" s="496">
        <v>2024</v>
      </c>
      <c r="D1052" s="496">
        <v>3</v>
      </c>
      <c r="E1052" s="496">
        <v>99</v>
      </c>
      <c r="F1052" s="496">
        <v>99</v>
      </c>
      <c r="G1052" s="496">
        <v>99</v>
      </c>
      <c r="H1052" s="496">
        <v>99</v>
      </c>
      <c r="I1052" s="496">
        <v>99</v>
      </c>
      <c r="J1052" s="496">
        <v>999</v>
      </c>
      <c r="K1052" s="496">
        <v>99</v>
      </c>
      <c r="L1052" s="496">
        <v>99</v>
      </c>
      <c r="M1052" s="496">
        <v>10</v>
      </c>
      <c r="N1052" s="496">
        <v>99</v>
      </c>
      <c r="O1052" s="496">
        <v>99</v>
      </c>
      <c r="P1052" s="496">
        <v>99</v>
      </c>
      <c r="Q1052" s="496">
        <v>5</v>
      </c>
      <c r="R1052" s="496">
        <v>6</v>
      </c>
      <c r="S1052" s="496">
        <v>5.3333333333333321</v>
      </c>
      <c r="T1052" s="496">
        <v>10</v>
      </c>
      <c r="U1052" s="496">
        <v>240.03333333333339</v>
      </c>
      <c r="V1052" s="496">
        <v>50</v>
      </c>
      <c r="W1052" s="496">
        <v>100</v>
      </c>
      <c r="X1052" s="496">
        <v>16.666666666666671</v>
      </c>
      <c r="Y1052" s="496">
        <v>68.785310124247445</v>
      </c>
      <c r="Z1052" s="496">
        <v>1.1055415967851339</v>
      </c>
      <c r="AA1052" s="496">
        <v>0</v>
      </c>
      <c r="AB1052" s="496">
        <v>50.591375237666007</v>
      </c>
      <c r="AC1052" s="496"/>
      <c r="AD1052" s="496"/>
      <c r="AE1052" s="496">
        <v>8.695652173913043</v>
      </c>
      <c r="AF1052" s="496">
        <v>9.5029461640482182</v>
      </c>
      <c r="AG1052" s="496">
        <v>685.66666666666652</v>
      </c>
      <c r="AH1052" s="496">
        <v>0</v>
      </c>
      <c r="AI1052" s="496">
        <v>66.666666666666686</v>
      </c>
      <c r="AJ1052" s="496">
        <v>66.557410473131497</v>
      </c>
      <c r="AK1052" s="496">
        <v>-23.513872506984558</v>
      </c>
      <c r="AL1052" s="496"/>
      <c r="AM1052" s="496">
        <v>-65.76186865354039</v>
      </c>
      <c r="AN1052" s="496">
        <v>99</v>
      </c>
      <c r="AO1052" s="496">
        <v>99</v>
      </c>
      <c r="AP1052" s="496">
        <v>99</v>
      </c>
      <c r="AQ1052" s="496">
        <v>99</v>
      </c>
      <c r="AR1052" s="496">
        <v>191.16666666666663</v>
      </c>
      <c r="AS1052" s="496">
        <v>33.604261901704447</v>
      </c>
      <c r="AT1052" s="496"/>
      <c r="AU1052" s="496"/>
    </row>
    <row r="1053" spans="1:47">
      <c r="A1053" s="496">
        <v>17</v>
      </c>
      <c r="B1053" s="496">
        <v>112</v>
      </c>
      <c r="C1053" s="496">
        <v>2024</v>
      </c>
      <c r="D1053" s="496">
        <v>4</v>
      </c>
      <c r="E1053" s="496">
        <v>99</v>
      </c>
      <c r="F1053" s="496">
        <v>99</v>
      </c>
      <c r="G1053" s="496">
        <v>99</v>
      </c>
      <c r="H1053" s="496">
        <v>99</v>
      </c>
      <c r="I1053" s="496">
        <v>99</v>
      </c>
      <c r="J1053" s="496">
        <v>999</v>
      </c>
      <c r="K1053" s="496">
        <v>99</v>
      </c>
      <c r="L1053" s="496">
        <v>99</v>
      </c>
      <c r="M1053" s="496">
        <v>10</v>
      </c>
      <c r="N1053" s="496">
        <v>99</v>
      </c>
      <c r="O1053" s="496">
        <v>99</v>
      </c>
      <c r="P1053" s="496">
        <v>99</v>
      </c>
      <c r="Q1053" s="496">
        <v>5</v>
      </c>
      <c r="R1053" s="496">
        <v>8</v>
      </c>
      <c r="S1053" s="496">
        <v>4.875</v>
      </c>
      <c r="T1053" s="496">
        <v>10</v>
      </c>
      <c r="U1053" s="496">
        <v>285.28750000000002</v>
      </c>
      <c r="V1053" s="496">
        <v>12.5</v>
      </c>
      <c r="W1053" s="496">
        <v>100</v>
      </c>
      <c r="X1053" s="496">
        <v>37.5</v>
      </c>
      <c r="Y1053" s="496">
        <v>85.049771273942881</v>
      </c>
      <c r="Z1053" s="496">
        <v>0.59947894041409</v>
      </c>
      <c r="AA1053" s="496">
        <v>0</v>
      </c>
      <c r="AB1053" s="496">
        <v>65.971514740302794</v>
      </c>
      <c r="AC1053" s="496"/>
      <c r="AD1053" s="496"/>
      <c r="AE1053" s="496">
        <v>5.4054054054054061</v>
      </c>
      <c r="AF1053" s="496">
        <v>5.8149400365360551</v>
      </c>
      <c r="AG1053" s="496">
        <v>859.857142857143</v>
      </c>
      <c r="AH1053" s="496">
        <v>0</v>
      </c>
      <c r="AI1053" s="496">
        <v>25</v>
      </c>
      <c r="AJ1053" s="496">
        <v>122.99294819672578</v>
      </c>
      <c r="AK1053" s="496">
        <v>-33.774143849980362</v>
      </c>
      <c r="AL1053" s="496"/>
      <c r="AM1053" s="496">
        <v>7.4352607845837522</v>
      </c>
      <c r="AN1053" s="496">
        <v>99</v>
      </c>
      <c r="AO1053" s="496">
        <v>99</v>
      </c>
      <c r="AP1053" s="496">
        <v>99</v>
      </c>
      <c r="AQ1053" s="496">
        <v>99</v>
      </c>
      <c r="AR1053" s="496">
        <v>203.42857142857139</v>
      </c>
      <c r="AS1053" s="496">
        <v>31.955997613836903</v>
      </c>
      <c r="AT1053" s="496"/>
      <c r="AU1053" s="496"/>
    </row>
    <row r="1054" spans="1:47">
      <c r="A1054" s="496">
        <v>17</v>
      </c>
      <c r="B1054" s="496">
        <v>113</v>
      </c>
      <c r="C1054" s="496">
        <v>2024</v>
      </c>
      <c r="D1054" s="496">
        <v>5</v>
      </c>
      <c r="E1054" s="496">
        <v>99</v>
      </c>
      <c r="F1054" s="496">
        <v>99</v>
      </c>
      <c r="G1054" s="496">
        <v>99</v>
      </c>
      <c r="H1054" s="496">
        <v>99</v>
      </c>
      <c r="I1054" s="496">
        <v>99</v>
      </c>
      <c r="J1054" s="496">
        <v>999</v>
      </c>
      <c r="K1054" s="496">
        <v>99</v>
      </c>
      <c r="L1054" s="496">
        <v>99</v>
      </c>
      <c r="M1054" s="496">
        <v>10</v>
      </c>
      <c r="N1054" s="496">
        <v>99</v>
      </c>
      <c r="O1054" s="496">
        <v>99</v>
      </c>
      <c r="P1054" s="496">
        <v>99</v>
      </c>
      <c r="Q1054" s="496">
        <v>10</v>
      </c>
      <c r="R1054" s="496">
        <v>15</v>
      </c>
      <c r="S1054" s="496">
        <v>5.0666666666666655</v>
      </c>
      <c r="T1054" s="496">
        <v>10</v>
      </c>
      <c r="U1054" s="496">
        <v>294.11999999999995</v>
      </c>
      <c r="V1054" s="496">
        <v>40</v>
      </c>
      <c r="W1054" s="496">
        <v>100</v>
      </c>
      <c r="X1054" s="496">
        <v>20</v>
      </c>
      <c r="Y1054" s="496">
        <v>77.771187466824998</v>
      </c>
      <c r="Z1054" s="496">
        <v>0.92855921847894141</v>
      </c>
      <c r="AA1054" s="496">
        <v>0</v>
      </c>
      <c r="AB1054" s="496">
        <v>7.3465652414241891</v>
      </c>
      <c r="AC1054" s="496"/>
      <c r="AD1054" s="496"/>
      <c r="AE1054" s="496">
        <v>7.8125</v>
      </c>
      <c r="AF1054" s="496">
        <v>9.4362988867143613</v>
      </c>
      <c r="AG1054" s="496">
        <v>728.6</v>
      </c>
      <c r="AH1054" s="496">
        <v>0</v>
      </c>
      <c r="AI1054" s="496">
        <v>40</v>
      </c>
      <c r="AJ1054" s="496">
        <v>119.09312882502184</v>
      </c>
      <c r="AK1054" s="496">
        <v>45.304703472879027</v>
      </c>
      <c r="AL1054" s="496"/>
      <c r="AM1054" s="496">
        <v>53.37672793651447</v>
      </c>
      <c r="AN1054" s="496">
        <v>99</v>
      </c>
      <c r="AO1054" s="496">
        <v>99</v>
      </c>
      <c r="AP1054" s="496">
        <v>99</v>
      </c>
      <c r="AQ1054" s="496">
        <v>99</v>
      </c>
      <c r="AR1054" s="496">
        <v>208</v>
      </c>
      <c r="AS1054" s="496">
        <v>32.060911522360243</v>
      </c>
      <c r="AT1054" s="496"/>
      <c r="AU1054" s="496"/>
    </row>
    <row r="1055" spans="1:47">
      <c r="A1055" s="496">
        <v>17</v>
      </c>
      <c r="B1055" s="496">
        <v>114</v>
      </c>
      <c r="C1055" s="496">
        <v>2024</v>
      </c>
      <c r="D1055" s="496">
        <v>6</v>
      </c>
      <c r="E1055" s="496">
        <v>99</v>
      </c>
      <c r="F1055" s="496">
        <v>99</v>
      </c>
      <c r="G1055" s="496">
        <v>99</v>
      </c>
      <c r="H1055" s="496">
        <v>99</v>
      </c>
      <c r="I1055" s="496">
        <v>99</v>
      </c>
      <c r="J1055" s="496">
        <v>999</v>
      </c>
      <c r="K1055" s="496">
        <v>99</v>
      </c>
      <c r="L1055" s="496">
        <v>99</v>
      </c>
      <c r="M1055" s="496">
        <v>10</v>
      </c>
      <c r="N1055" s="496">
        <v>99</v>
      </c>
      <c r="O1055" s="496">
        <v>99</v>
      </c>
      <c r="P1055" s="496">
        <v>99</v>
      </c>
      <c r="Q1055" s="496">
        <v>3</v>
      </c>
      <c r="R1055" s="496">
        <v>7</v>
      </c>
      <c r="S1055" s="496">
        <v>5.4285714285714306</v>
      </c>
      <c r="T1055" s="496">
        <v>10</v>
      </c>
      <c r="U1055" s="496">
        <v>314.44285714285718</v>
      </c>
      <c r="V1055" s="496">
        <v>42.857142857142847</v>
      </c>
      <c r="W1055" s="496">
        <v>100</v>
      </c>
      <c r="X1055" s="496">
        <v>14.285714285714288</v>
      </c>
      <c r="Y1055" s="496">
        <v>78.328372110947157</v>
      </c>
      <c r="Z1055" s="496">
        <v>0.49487165930539057</v>
      </c>
      <c r="AA1055" s="496">
        <v>0</v>
      </c>
      <c r="AB1055" s="496">
        <v>46.757804014127323</v>
      </c>
      <c r="AC1055" s="496"/>
      <c r="AD1055" s="496"/>
      <c r="AE1055" s="496">
        <v>7.8651685393258397</v>
      </c>
      <c r="AF1055" s="496">
        <v>9.4181628356752896</v>
      </c>
      <c r="AG1055" s="496">
        <v>611.28571428571445</v>
      </c>
      <c r="AH1055" s="496">
        <v>0</v>
      </c>
      <c r="AI1055" s="496">
        <v>14.285714285714288</v>
      </c>
      <c r="AJ1055" s="496">
        <v>62.247694818394862</v>
      </c>
      <c r="AK1055" s="496">
        <v>-3.4587591570902174</v>
      </c>
      <c r="AL1055" s="496"/>
      <c r="AM1055" s="496">
        <v>-11.52755789730605</v>
      </c>
      <c r="AN1055" s="496">
        <v>99</v>
      </c>
      <c r="AO1055" s="496">
        <v>99</v>
      </c>
      <c r="AP1055" s="496">
        <v>99</v>
      </c>
      <c r="AQ1055" s="496">
        <v>99</v>
      </c>
      <c r="AR1055" s="496">
        <v>211</v>
      </c>
      <c r="AS1055" s="496">
        <v>32.61594671866785</v>
      </c>
      <c r="AT1055" s="496"/>
      <c r="AU1055" s="496"/>
    </row>
    <row r="1056" spans="1:47">
      <c r="A1056" s="496">
        <v>17</v>
      </c>
      <c r="B1056" s="496">
        <v>115</v>
      </c>
      <c r="C1056" s="496">
        <v>2024</v>
      </c>
      <c r="D1056" s="496">
        <v>7</v>
      </c>
      <c r="E1056" s="496">
        <v>99</v>
      </c>
      <c r="F1056" s="496">
        <v>99</v>
      </c>
      <c r="G1056" s="496">
        <v>99</v>
      </c>
      <c r="H1056" s="496">
        <v>99</v>
      </c>
      <c r="I1056" s="496">
        <v>99</v>
      </c>
      <c r="J1056" s="496">
        <v>999</v>
      </c>
      <c r="K1056" s="496">
        <v>99</v>
      </c>
      <c r="L1056" s="496">
        <v>99</v>
      </c>
      <c r="M1056" s="496">
        <v>10</v>
      </c>
      <c r="N1056" s="496">
        <v>99</v>
      </c>
      <c r="O1056" s="496">
        <v>99</v>
      </c>
      <c r="P1056" s="496">
        <v>99</v>
      </c>
      <c r="Q1056" s="496">
        <v>5</v>
      </c>
      <c r="R1056" s="496">
        <v>5</v>
      </c>
      <c r="S1056" s="496">
        <v>5</v>
      </c>
      <c r="T1056" s="496">
        <v>10</v>
      </c>
      <c r="U1056" s="496">
        <v>284.92</v>
      </c>
      <c r="V1056" s="496">
        <v>40</v>
      </c>
      <c r="W1056" s="496">
        <v>100</v>
      </c>
      <c r="X1056" s="496">
        <v>0</v>
      </c>
      <c r="Y1056" s="496">
        <v>50.893944629985427</v>
      </c>
      <c r="Z1056" s="496">
        <v>1.264911064067352</v>
      </c>
      <c r="AA1056" s="496">
        <v>0</v>
      </c>
      <c r="AB1056" s="496">
        <v>63.812290059345905</v>
      </c>
      <c r="AC1056" s="496"/>
      <c r="AD1056" s="496"/>
      <c r="AE1056" s="496">
        <v>11.111111111111112</v>
      </c>
      <c r="AF1056" s="496">
        <v>11.000857149476053</v>
      </c>
      <c r="AG1056" s="496">
        <v>729.8</v>
      </c>
      <c r="AH1056" s="496">
        <v>0</v>
      </c>
      <c r="AI1056" s="496">
        <v>40</v>
      </c>
      <c r="AJ1056" s="496">
        <v>118.63287908501619</v>
      </c>
      <c r="AK1056" s="496">
        <v>37.068184687728639</v>
      </c>
      <c r="AL1056" s="496"/>
      <c r="AM1056" s="496">
        <v>-46.114874681333376</v>
      </c>
      <c r="AN1056" s="496">
        <v>99</v>
      </c>
      <c r="AO1056" s="496">
        <v>99</v>
      </c>
      <c r="AP1056" s="496">
        <v>99</v>
      </c>
      <c r="AQ1056" s="496">
        <v>99</v>
      </c>
      <c r="AR1056" s="496">
        <v>203.6</v>
      </c>
      <c r="AS1056" s="496">
        <v>33.434078229103477</v>
      </c>
      <c r="AT1056" s="496"/>
      <c r="AU1056" s="496"/>
    </row>
    <row r="1057" spans="1:47">
      <c r="A1057" s="496">
        <v>17</v>
      </c>
      <c r="B1057" s="496">
        <v>116</v>
      </c>
      <c r="C1057" s="496">
        <v>2024</v>
      </c>
      <c r="D1057" s="496">
        <v>8</v>
      </c>
      <c r="E1057" s="496">
        <v>99</v>
      </c>
      <c r="F1057" s="496">
        <v>99</v>
      </c>
      <c r="G1057" s="496">
        <v>99</v>
      </c>
      <c r="H1057" s="496">
        <v>99</v>
      </c>
      <c r="I1057" s="496">
        <v>99</v>
      </c>
      <c r="J1057" s="496">
        <v>999</v>
      </c>
      <c r="K1057" s="496">
        <v>99</v>
      </c>
      <c r="L1057" s="496">
        <v>99</v>
      </c>
      <c r="M1057" s="496">
        <v>10</v>
      </c>
      <c r="N1057" s="496">
        <v>99</v>
      </c>
      <c r="O1057" s="496">
        <v>99</v>
      </c>
      <c r="P1057" s="496">
        <v>99</v>
      </c>
      <c r="Q1057" s="496">
        <v>5</v>
      </c>
      <c r="R1057" s="496">
        <v>9</v>
      </c>
      <c r="S1057" s="496">
        <v>6.5555555555555562</v>
      </c>
      <c r="T1057" s="496">
        <v>10</v>
      </c>
      <c r="U1057" s="496">
        <v>336.5555555555556</v>
      </c>
      <c r="V1057" s="496">
        <v>77.777777777777771</v>
      </c>
      <c r="W1057" s="496">
        <v>100</v>
      </c>
      <c r="X1057" s="496">
        <v>22.222222222222225</v>
      </c>
      <c r="Y1057" s="496">
        <v>35.337644740453129</v>
      </c>
      <c r="Z1057" s="496">
        <v>1.1653431646335048</v>
      </c>
      <c r="AA1057" s="496">
        <v>0</v>
      </c>
      <c r="AB1057" s="496">
        <v>64.167998021827117</v>
      </c>
      <c r="AC1057" s="496"/>
      <c r="AD1057" s="496"/>
      <c r="AE1057" s="496">
        <v>5.4878048780487809</v>
      </c>
      <c r="AF1057" s="496">
        <v>7.2960349939902258</v>
      </c>
      <c r="AG1057" s="496">
        <v>730.11111111111109</v>
      </c>
      <c r="AH1057" s="496">
        <v>0</v>
      </c>
      <c r="AI1057" s="496">
        <v>77.777777777777771</v>
      </c>
      <c r="AJ1057" s="496">
        <v>105.95852904105089</v>
      </c>
      <c r="AK1057" s="496">
        <v>-50.67240634563224</v>
      </c>
      <c r="AL1057" s="496"/>
      <c r="AM1057" s="496">
        <v>-62.76919207560649</v>
      </c>
      <c r="AN1057" s="496">
        <v>99</v>
      </c>
      <c r="AO1057" s="496">
        <v>99</v>
      </c>
      <c r="AP1057" s="496">
        <v>99</v>
      </c>
      <c r="AQ1057" s="496">
        <v>99</v>
      </c>
      <c r="AR1057" s="496">
        <v>211.55555555555557</v>
      </c>
      <c r="AS1057" s="496">
        <v>35.610989674650718</v>
      </c>
      <c r="AT1057" s="496"/>
      <c r="AU1057" s="496"/>
    </row>
    <row r="1058" spans="1:47">
      <c r="A1058" s="496">
        <v>17</v>
      </c>
      <c r="B1058" s="496">
        <v>117</v>
      </c>
      <c r="C1058" s="496">
        <v>2024</v>
      </c>
      <c r="D1058" s="496">
        <v>9</v>
      </c>
      <c r="E1058" s="496">
        <v>99</v>
      </c>
      <c r="F1058" s="496">
        <v>99</v>
      </c>
      <c r="G1058" s="496">
        <v>99</v>
      </c>
      <c r="H1058" s="496">
        <v>99</v>
      </c>
      <c r="I1058" s="496">
        <v>99</v>
      </c>
      <c r="J1058" s="496">
        <v>999</v>
      </c>
      <c r="K1058" s="496">
        <v>99</v>
      </c>
      <c r="L1058" s="496">
        <v>99</v>
      </c>
      <c r="M1058" s="496">
        <v>10</v>
      </c>
      <c r="N1058" s="496">
        <v>99</v>
      </c>
      <c r="O1058" s="496">
        <v>99</v>
      </c>
      <c r="P1058" s="496">
        <v>99</v>
      </c>
      <c r="Q1058" s="496">
        <v>2</v>
      </c>
      <c r="R1058" s="496">
        <v>3</v>
      </c>
      <c r="S1058" s="496">
        <v>4</v>
      </c>
      <c r="T1058" s="496">
        <v>10</v>
      </c>
      <c r="U1058" s="496">
        <v>337.93333333333345</v>
      </c>
      <c r="V1058" s="496">
        <v>0</v>
      </c>
      <c r="W1058" s="496">
        <v>100</v>
      </c>
      <c r="X1058" s="496">
        <v>66.666666666666686</v>
      </c>
      <c r="Y1058" s="496">
        <v>70.758101224445397</v>
      </c>
      <c r="Z1058" s="496">
        <v>0.81649658092772603</v>
      </c>
      <c r="AA1058" s="496">
        <v>0</v>
      </c>
      <c r="AB1058" s="496">
        <v>87.871513737236725</v>
      </c>
      <c r="AC1058" s="496"/>
      <c r="AD1058" s="496"/>
      <c r="AE1058" s="496">
        <v>1.3761467889908259</v>
      </c>
      <c r="AF1058" s="496">
        <v>1.8801649827153897</v>
      </c>
      <c r="AG1058" s="496">
        <v>961</v>
      </c>
      <c r="AH1058" s="496">
        <v>0</v>
      </c>
      <c r="AI1058" s="496">
        <v>0</v>
      </c>
      <c r="AJ1058" s="496">
        <v>161.43316470498451</v>
      </c>
      <c r="AK1058" s="496">
        <v>99.326450715151978</v>
      </c>
      <c r="AL1058" s="496"/>
      <c r="AM1058" s="496">
        <v>92.810620961339225</v>
      </c>
      <c r="AN1058" s="496">
        <v>99</v>
      </c>
      <c r="AO1058" s="496">
        <v>99</v>
      </c>
      <c r="AP1058" s="496">
        <v>99</v>
      </c>
      <c r="AQ1058" s="496">
        <v>99</v>
      </c>
      <c r="AR1058" s="496">
        <v>223.3333333333334</v>
      </c>
      <c r="AS1058" s="496">
        <v>29.826861592030937</v>
      </c>
      <c r="AT1058" s="496"/>
      <c r="AU1058" s="496"/>
    </row>
    <row r="1059" spans="1:47">
      <c r="A1059" s="496">
        <v>17</v>
      </c>
      <c r="B1059" s="496">
        <v>118</v>
      </c>
      <c r="C1059" s="496">
        <v>2024</v>
      </c>
      <c r="D1059" s="496">
        <v>10</v>
      </c>
      <c r="E1059" s="496">
        <v>99</v>
      </c>
      <c r="F1059" s="496">
        <v>99</v>
      </c>
      <c r="G1059" s="496">
        <v>99</v>
      </c>
      <c r="H1059" s="496">
        <v>99</v>
      </c>
      <c r="I1059" s="496">
        <v>99</v>
      </c>
      <c r="J1059" s="496">
        <v>999</v>
      </c>
      <c r="K1059" s="496">
        <v>99</v>
      </c>
      <c r="L1059" s="496">
        <v>99</v>
      </c>
      <c r="M1059" s="496">
        <v>10</v>
      </c>
      <c r="N1059" s="496">
        <v>99</v>
      </c>
      <c r="O1059" s="496">
        <v>99</v>
      </c>
      <c r="P1059" s="496">
        <v>99</v>
      </c>
      <c r="Q1059" s="496">
        <v>4</v>
      </c>
      <c r="R1059" s="496">
        <v>7</v>
      </c>
      <c r="S1059" s="496">
        <v>5.5714285714285694</v>
      </c>
      <c r="T1059" s="496">
        <v>10</v>
      </c>
      <c r="U1059" s="496">
        <v>304.5714285714285</v>
      </c>
      <c r="V1059" s="496">
        <v>57.142857142857153</v>
      </c>
      <c r="W1059" s="496">
        <v>100</v>
      </c>
      <c r="X1059" s="496">
        <v>28.571428571428577</v>
      </c>
      <c r="Y1059" s="496">
        <v>57.561785792950005</v>
      </c>
      <c r="Z1059" s="496">
        <v>1.761261143705422</v>
      </c>
      <c r="AA1059" s="496">
        <v>0</v>
      </c>
      <c r="AB1059" s="496">
        <v>86.464813489942969</v>
      </c>
      <c r="AC1059" s="496"/>
      <c r="AD1059" s="496"/>
      <c r="AE1059" s="496">
        <v>2.6615969581749055</v>
      </c>
      <c r="AF1059" s="496">
        <v>3.4917447750756256</v>
      </c>
      <c r="AG1059" s="496">
        <v>823.857142857143</v>
      </c>
      <c r="AH1059" s="496">
        <v>0</v>
      </c>
      <c r="AI1059" s="496">
        <v>57.142857142857153</v>
      </c>
      <c r="AJ1059" s="496">
        <v>238.78348146471112</v>
      </c>
      <c r="AK1059" s="496">
        <v>44.838733915776423</v>
      </c>
      <c r="AL1059" s="496"/>
      <c r="AM1059" s="496">
        <v>3.8578293669428758</v>
      </c>
      <c r="AN1059" s="496">
        <v>99</v>
      </c>
      <c r="AO1059" s="496">
        <v>99</v>
      </c>
      <c r="AP1059" s="496">
        <v>99</v>
      </c>
      <c r="AQ1059" s="496">
        <v>99</v>
      </c>
      <c r="AR1059" s="496">
        <v>207.57142857142861</v>
      </c>
      <c r="AS1059" s="496">
        <v>33.749242286969448</v>
      </c>
      <c r="AT1059" s="496"/>
      <c r="AU1059" s="496"/>
    </row>
    <row r="1060" spans="1:47">
      <c r="A1060" s="496">
        <v>17</v>
      </c>
      <c r="B1060" s="496">
        <v>119</v>
      </c>
      <c r="C1060" s="496">
        <v>2024</v>
      </c>
      <c r="D1060" s="496">
        <v>11</v>
      </c>
      <c r="E1060" s="496">
        <v>99</v>
      </c>
      <c r="F1060" s="496">
        <v>99</v>
      </c>
      <c r="G1060" s="496">
        <v>99</v>
      </c>
      <c r="H1060" s="496">
        <v>99</v>
      </c>
      <c r="I1060" s="496">
        <v>99</v>
      </c>
      <c r="J1060" s="496">
        <v>999</v>
      </c>
      <c r="K1060" s="496">
        <v>99</v>
      </c>
      <c r="L1060" s="496">
        <v>99</v>
      </c>
      <c r="M1060" s="496">
        <v>10</v>
      </c>
      <c r="N1060" s="496">
        <v>99</v>
      </c>
      <c r="O1060" s="496">
        <v>99</v>
      </c>
      <c r="P1060" s="496">
        <v>99</v>
      </c>
      <c r="Q1060" s="496">
        <v>6</v>
      </c>
      <c r="R1060" s="496">
        <v>7</v>
      </c>
      <c r="S1060" s="496">
        <v>5</v>
      </c>
      <c r="T1060" s="496">
        <v>10</v>
      </c>
      <c r="U1060" s="496">
        <v>282.84285714285721</v>
      </c>
      <c r="V1060" s="496">
        <v>42.857142857142847</v>
      </c>
      <c r="W1060" s="496">
        <v>100</v>
      </c>
      <c r="X1060" s="496">
        <v>14.285714285714288</v>
      </c>
      <c r="Y1060" s="496">
        <v>70.593744302833812</v>
      </c>
      <c r="Z1060" s="496">
        <v>0.92582009977255109</v>
      </c>
      <c r="AA1060" s="496">
        <v>0</v>
      </c>
      <c r="AB1060" s="496">
        <v>70.885284364634359</v>
      </c>
      <c r="AC1060" s="496"/>
      <c r="AD1060" s="496"/>
      <c r="AE1060" s="496">
        <v>2.6415094339622649</v>
      </c>
      <c r="AF1060" s="496">
        <v>3.052047750003084</v>
      </c>
      <c r="AG1060" s="496">
        <v>647.42857142857156</v>
      </c>
      <c r="AH1060" s="496">
        <v>0</v>
      </c>
      <c r="AI1060" s="496">
        <v>28.571428571428577</v>
      </c>
      <c r="AJ1060" s="496">
        <v>49.747525833257114</v>
      </c>
      <c r="AK1060" s="496">
        <v>26.255780857670061</v>
      </c>
      <c r="AL1060" s="496"/>
      <c r="AM1060" s="496">
        <v>-13.647608166662321</v>
      </c>
      <c r="AN1060" s="496">
        <v>99</v>
      </c>
      <c r="AO1060" s="496">
        <v>99</v>
      </c>
      <c r="AP1060" s="496">
        <v>99</v>
      </c>
      <c r="AQ1060" s="496">
        <v>99</v>
      </c>
      <c r="AR1060" s="496">
        <v>205.57142857142861</v>
      </c>
      <c r="AS1060" s="496">
        <v>31.983253608113195</v>
      </c>
      <c r="AT1060" s="496"/>
      <c r="AU1060" s="496"/>
    </row>
    <row r="1061" spans="1:47">
      <c r="A1061" s="496">
        <v>17</v>
      </c>
      <c r="B1061" s="496">
        <v>120</v>
      </c>
      <c r="C1061" s="496">
        <v>2024</v>
      </c>
      <c r="D1061" s="496">
        <v>12</v>
      </c>
      <c r="E1061" s="496">
        <v>99</v>
      </c>
      <c r="F1061" s="496">
        <v>99</v>
      </c>
      <c r="G1061" s="496">
        <v>99</v>
      </c>
      <c r="H1061" s="496">
        <v>99</v>
      </c>
      <c r="I1061" s="496">
        <v>99</v>
      </c>
      <c r="J1061" s="496">
        <v>999</v>
      </c>
      <c r="K1061" s="496">
        <v>99</v>
      </c>
      <c r="L1061" s="496">
        <v>99</v>
      </c>
      <c r="M1061" s="496">
        <v>10</v>
      </c>
      <c r="N1061" s="496">
        <v>99</v>
      </c>
      <c r="O1061" s="496">
        <v>99</v>
      </c>
      <c r="P1061" s="496">
        <v>99</v>
      </c>
      <c r="Q1061" s="496">
        <v>2</v>
      </c>
      <c r="R1061" s="496">
        <v>2</v>
      </c>
      <c r="S1061" s="496">
        <v>6</v>
      </c>
      <c r="T1061" s="496">
        <v>10</v>
      </c>
      <c r="U1061" s="496">
        <v>322.5499999999999</v>
      </c>
      <c r="V1061" s="496">
        <v>50</v>
      </c>
      <c r="W1061" s="496">
        <v>100</v>
      </c>
      <c r="X1061" s="496">
        <v>50</v>
      </c>
      <c r="Y1061" s="496">
        <v>57.15000000000024</v>
      </c>
      <c r="Z1061" s="496">
        <v>1</v>
      </c>
      <c r="AA1061" s="496">
        <v>0</v>
      </c>
      <c r="AB1061" s="496">
        <v>100.00000000000016</v>
      </c>
      <c r="AC1061" s="496"/>
      <c r="AD1061" s="496"/>
      <c r="AE1061" s="496">
        <v>4.6511627906976756</v>
      </c>
      <c r="AF1061" s="496">
        <v>6.1635917181812099</v>
      </c>
      <c r="AG1061" s="496">
        <v>623</v>
      </c>
      <c r="AH1061" s="496">
        <v>0</v>
      </c>
      <c r="AI1061" s="496">
        <v>50</v>
      </c>
      <c r="AJ1061" s="496">
        <v>55</v>
      </c>
      <c r="AK1061" s="496">
        <v>100.00000000000055</v>
      </c>
      <c r="AL1061" s="496"/>
      <c r="AM1061" s="496">
        <v>100</v>
      </c>
      <c r="AN1061" s="496">
        <v>99</v>
      </c>
      <c r="AO1061" s="496">
        <v>99</v>
      </c>
      <c r="AP1061" s="496">
        <v>99</v>
      </c>
      <c r="AQ1061" s="496">
        <v>99</v>
      </c>
      <c r="AR1061" s="496">
        <v>212</v>
      </c>
      <c r="AS1061" s="496">
        <v>33.449747127205498</v>
      </c>
      <c r="AT1061" s="496"/>
      <c r="AU1061" s="496"/>
    </row>
    <row r="1062" spans="1:47">
      <c r="A1062" s="496">
        <v>17</v>
      </c>
      <c r="B1062" s="496">
        <v>121</v>
      </c>
      <c r="C1062" s="496">
        <v>2024</v>
      </c>
      <c r="D1062" s="496">
        <v>1</v>
      </c>
      <c r="E1062" s="496">
        <v>99</v>
      </c>
      <c r="F1062" s="496">
        <v>99</v>
      </c>
      <c r="G1062" s="496">
        <v>99</v>
      </c>
      <c r="H1062" s="496">
        <v>99</v>
      </c>
      <c r="I1062" s="496">
        <v>99</v>
      </c>
      <c r="J1062" s="496">
        <v>999</v>
      </c>
      <c r="K1062" s="496">
        <v>99</v>
      </c>
      <c r="L1062" s="496">
        <v>99</v>
      </c>
      <c r="M1062" s="496">
        <v>11</v>
      </c>
      <c r="N1062" s="496">
        <v>99</v>
      </c>
      <c r="O1062" s="496">
        <v>99</v>
      </c>
      <c r="P1062" s="496">
        <v>99</v>
      </c>
      <c r="Q1062" s="496">
        <v>2</v>
      </c>
      <c r="R1062" s="496">
        <v>3</v>
      </c>
      <c r="S1062" s="496">
        <v>5.3333333333333321</v>
      </c>
      <c r="T1062" s="496">
        <v>11</v>
      </c>
      <c r="U1062" s="496">
        <v>296.8</v>
      </c>
      <c r="V1062" s="496">
        <v>33.333333333333343</v>
      </c>
      <c r="W1062" s="496">
        <v>100</v>
      </c>
      <c r="X1062" s="496">
        <v>0</v>
      </c>
      <c r="Y1062" s="496">
        <v>5.0457903246173004</v>
      </c>
      <c r="Z1062" s="496">
        <v>0.47140452079103318</v>
      </c>
      <c r="AA1062" s="496">
        <v>0</v>
      </c>
      <c r="AB1062" s="496">
        <v>9.809657456743297</v>
      </c>
      <c r="AC1062" s="496"/>
      <c r="AD1062" s="496"/>
      <c r="AE1062" s="496">
        <v>4.0540540540540553</v>
      </c>
      <c r="AF1062" s="496">
        <v>4.4779497186194002</v>
      </c>
      <c r="AG1062" s="496">
        <v>564.66666666666652</v>
      </c>
      <c r="AH1062" s="496">
        <v>0</v>
      </c>
      <c r="AI1062" s="496">
        <v>33.333333333333343</v>
      </c>
      <c r="AJ1062" s="496">
        <v>82.97121321411592</v>
      </c>
      <c r="AK1062" s="496">
        <v>81.849347172023926</v>
      </c>
      <c r="AL1062" s="496"/>
      <c r="AM1062" s="496">
        <v>-49.145347487200944</v>
      </c>
      <c r="AN1062" s="496">
        <v>99</v>
      </c>
      <c r="AO1062" s="496">
        <v>99</v>
      </c>
      <c r="AP1062" s="496">
        <v>99</v>
      </c>
      <c r="AQ1062" s="496">
        <v>99</v>
      </c>
      <c r="AR1062" s="496">
        <v>209.33333333333337</v>
      </c>
      <c r="AS1062" s="496">
        <v>32.439235559666109</v>
      </c>
      <c r="AT1062" s="496"/>
      <c r="AU1062" s="496"/>
    </row>
    <row r="1063" spans="1:47">
      <c r="A1063" s="496">
        <v>17</v>
      </c>
      <c r="B1063" s="496">
        <v>122</v>
      </c>
      <c r="C1063" s="496">
        <v>2024</v>
      </c>
      <c r="D1063" s="496">
        <v>2</v>
      </c>
      <c r="E1063" s="496">
        <v>99</v>
      </c>
      <c r="F1063" s="496">
        <v>99</v>
      </c>
      <c r="G1063" s="496">
        <v>99</v>
      </c>
      <c r="H1063" s="496">
        <v>99</v>
      </c>
      <c r="I1063" s="496">
        <v>99</v>
      </c>
      <c r="J1063" s="496">
        <v>999</v>
      </c>
      <c r="K1063" s="496">
        <v>99</v>
      </c>
      <c r="L1063" s="496">
        <v>99</v>
      </c>
      <c r="M1063" s="496">
        <v>11</v>
      </c>
      <c r="N1063" s="496">
        <v>99</v>
      </c>
      <c r="O1063" s="496">
        <v>99</v>
      </c>
      <c r="P1063" s="496">
        <v>99</v>
      </c>
      <c r="Q1063" s="496"/>
      <c r="R1063" s="496">
        <v>0</v>
      </c>
      <c r="S1063" s="496"/>
      <c r="T1063" s="496"/>
      <c r="U1063" s="496"/>
      <c r="V1063" s="496"/>
      <c r="W1063" s="496"/>
      <c r="X1063" s="496"/>
      <c r="Y1063" s="496"/>
      <c r="Z1063" s="496"/>
      <c r="AA1063" s="496"/>
      <c r="AB1063" s="496"/>
      <c r="AC1063" s="496"/>
      <c r="AD1063" s="496"/>
      <c r="AE1063" s="496"/>
      <c r="AF1063" s="496"/>
      <c r="AG1063" s="496"/>
      <c r="AH1063" s="496"/>
      <c r="AI1063" s="496"/>
      <c r="AJ1063" s="496"/>
      <c r="AK1063" s="496"/>
      <c r="AL1063" s="496"/>
      <c r="AM1063" s="496"/>
      <c r="AN1063" s="496">
        <v>99</v>
      </c>
      <c r="AO1063" s="496">
        <v>99</v>
      </c>
      <c r="AP1063" s="496">
        <v>99</v>
      </c>
      <c r="AQ1063" s="496">
        <v>99</v>
      </c>
      <c r="AR1063" s="496"/>
      <c r="AS1063" s="496"/>
      <c r="AT1063" s="496"/>
      <c r="AU1063" s="496"/>
    </row>
    <row r="1064" spans="1:47">
      <c r="A1064" s="496">
        <v>17</v>
      </c>
      <c r="B1064" s="496">
        <v>123</v>
      </c>
      <c r="C1064" s="496">
        <v>2024</v>
      </c>
      <c r="D1064" s="496">
        <v>3</v>
      </c>
      <c r="E1064" s="496">
        <v>99</v>
      </c>
      <c r="F1064" s="496">
        <v>99</v>
      </c>
      <c r="G1064" s="496">
        <v>99</v>
      </c>
      <c r="H1064" s="496">
        <v>99</v>
      </c>
      <c r="I1064" s="496">
        <v>99</v>
      </c>
      <c r="J1064" s="496">
        <v>999</v>
      </c>
      <c r="K1064" s="496">
        <v>99</v>
      </c>
      <c r="L1064" s="496">
        <v>99</v>
      </c>
      <c r="M1064" s="496">
        <v>11</v>
      </c>
      <c r="N1064" s="496">
        <v>99</v>
      </c>
      <c r="O1064" s="496">
        <v>99</v>
      </c>
      <c r="P1064" s="496">
        <v>99</v>
      </c>
      <c r="Q1064" s="496">
        <v>3</v>
      </c>
      <c r="R1064" s="496">
        <v>3</v>
      </c>
      <c r="S1064" s="496">
        <v>7</v>
      </c>
      <c r="T1064" s="496">
        <v>11</v>
      </c>
      <c r="U1064" s="496">
        <v>314.23333333333335</v>
      </c>
      <c r="V1064" s="496">
        <v>100</v>
      </c>
      <c r="W1064" s="496">
        <v>100</v>
      </c>
      <c r="X1064" s="496">
        <v>33.333333333333343</v>
      </c>
      <c r="Y1064" s="496">
        <v>65.777419293317394</v>
      </c>
      <c r="Z1064" s="496">
        <v>0.81649658092772603</v>
      </c>
      <c r="AA1064" s="496">
        <v>0</v>
      </c>
      <c r="AB1064" s="496">
        <v>70.071511604671514</v>
      </c>
      <c r="AC1064" s="496"/>
      <c r="AD1064" s="496"/>
      <c r="AE1064" s="496">
        <v>4.3478260869565215</v>
      </c>
      <c r="AF1064" s="496">
        <v>6.2202661775088579</v>
      </c>
      <c r="AG1064" s="496">
        <v>709.33333333333348</v>
      </c>
      <c r="AH1064" s="496">
        <v>0</v>
      </c>
      <c r="AI1064" s="496">
        <v>100</v>
      </c>
      <c r="AJ1064" s="496">
        <v>89.238755905466903</v>
      </c>
      <c r="AK1064" s="496">
        <v>81.374916754223349</v>
      </c>
      <c r="AL1064" s="496"/>
      <c r="AM1064" s="496">
        <v>15.554275420955589</v>
      </c>
      <c r="AN1064" s="496">
        <v>99</v>
      </c>
      <c r="AO1064" s="496">
        <v>99</v>
      </c>
      <c r="AP1064" s="496">
        <v>99</v>
      </c>
      <c r="AQ1064" s="496">
        <v>99</v>
      </c>
      <c r="AR1064" s="496">
        <v>202</v>
      </c>
      <c r="AS1064" s="496">
        <v>37.646601201667778</v>
      </c>
      <c r="AT1064" s="496"/>
      <c r="AU1064" s="496"/>
    </row>
    <row r="1065" spans="1:47">
      <c r="A1065" s="496">
        <v>17</v>
      </c>
      <c r="B1065" s="496">
        <v>124</v>
      </c>
      <c r="C1065" s="496">
        <v>2024</v>
      </c>
      <c r="D1065" s="496">
        <v>4</v>
      </c>
      <c r="E1065" s="496">
        <v>99</v>
      </c>
      <c r="F1065" s="496">
        <v>99</v>
      </c>
      <c r="G1065" s="496">
        <v>99</v>
      </c>
      <c r="H1065" s="496">
        <v>99</v>
      </c>
      <c r="I1065" s="496">
        <v>99</v>
      </c>
      <c r="J1065" s="496">
        <v>999</v>
      </c>
      <c r="K1065" s="496">
        <v>99</v>
      </c>
      <c r="L1065" s="496">
        <v>99</v>
      </c>
      <c r="M1065" s="496">
        <v>11</v>
      </c>
      <c r="N1065" s="496">
        <v>99</v>
      </c>
      <c r="O1065" s="496">
        <v>99</v>
      </c>
      <c r="P1065" s="496">
        <v>99</v>
      </c>
      <c r="Q1065" s="496">
        <v>3</v>
      </c>
      <c r="R1065" s="496">
        <v>3</v>
      </c>
      <c r="S1065" s="496">
        <v>5.3333333333333321</v>
      </c>
      <c r="T1065" s="496">
        <v>11</v>
      </c>
      <c r="U1065" s="496">
        <v>334.33333333333326</v>
      </c>
      <c r="V1065" s="496">
        <v>33.333333333333343</v>
      </c>
      <c r="W1065" s="496">
        <v>100</v>
      </c>
      <c r="X1065" s="496">
        <v>66.666666666666686</v>
      </c>
      <c r="Y1065" s="496">
        <v>60.451982781561753</v>
      </c>
      <c r="Z1065" s="496">
        <v>0.47140452079103318</v>
      </c>
      <c r="AA1065" s="496">
        <v>0</v>
      </c>
      <c r="AB1065" s="496">
        <v>67.686634121689011</v>
      </c>
      <c r="AC1065" s="496"/>
      <c r="AD1065" s="496"/>
      <c r="AE1065" s="496">
        <v>2.0270270270270276</v>
      </c>
      <c r="AF1065" s="496">
        <v>2.5554856314444474</v>
      </c>
      <c r="AG1065" s="496">
        <v>822.66666666666652</v>
      </c>
      <c r="AH1065" s="496">
        <v>0</v>
      </c>
      <c r="AI1065" s="496">
        <v>0</v>
      </c>
      <c r="AJ1065" s="496">
        <v>60.367393700758065</v>
      </c>
      <c r="AK1065" s="496">
        <v>78.31242554800518</v>
      </c>
      <c r="AL1065" s="496"/>
      <c r="AM1065" s="496">
        <v>98.782916114727328</v>
      </c>
      <c r="AN1065" s="496">
        <v>99</v>
      </c>
      <c r="AO1065" s="496">
        <v>99</v>
      </c>
      <c r="AP1065" s="496">
        <v>99</v>
      </c>
      <c r="AQ1065" s="496">
        <v>99</v>
      </c>
      <c r="AR1065" s="496">
        <v>213.3333333333334</v>
      </c>
      <c r="AS1065" s="496">
        <v>34.052629478134207</v>
      </c>
      <c r="AT1065" s="496"/>
      <c r="AU1065" s="496"/>
    </row>
    <row r="1066" spans="1:47">
      <c r="A1066" s="496">
        <v>17</v>
      </c>
      <c r="B1066" s="496">
        <v>125</v>
      </c>
      <c r="C1066" s="496">
        <v>2024</v>
      </c>
      <c r="D1066" s="496">
        <v>5</v>
      </c>
      <c r="E1066" s="496">
        <v>99</v>
      </c>
      <c r="F1066" s="496">
        <v>99</v>
      </c>
      <c r="G1066" s="496">
        <v>99</v>
      </c>
      <c r="H1066" s="496">
        <v>99</v>
      </c>
      <c r="I1066" s="496">
        <v>99</v>
      </c>
      <c r="J1066" s="496">
        <v>999</v>
      </c>
      <c r="K1066" s="496">
        <v>99</v>
      </c>
      <c r="L1066" s="496">
        <v>99</v>
      </c>
      <c r="M1066" s="496">
        <v>11</v>
      </c>
      <c r="N1066" s="496">
        <v>99</v>
      </c>
      <c r="O1066" s="496">
        <v>99</v>
      </c>
      <c r="P1066" s="496">
        <v>99</v>
      </c>
      <c r="Q1066" s="496">
        <v>1</v>
      </c>
      <c r="R1066" s="496">
        <v>1</v>
      </c>
      <c r="S1066" s="496">
        <v>5</v>
      </c>
      <c r="T1066" s="496">
        <v>11</v>
      </c>
      <c r="U1066" s="496">
        <v>243.4</v>
      </c>
      <c r="V1066" s="496">
        <v>0</v>
      </c>
      <c r="W1066" s="496">
        <v>100</v>
      </c>
      <c r="X1066" s="496">
        <v>0</v>
      </c>
      <c r="Y1066" s="496">
        <v>0</v>
      </c>
      <c r="Z1066" s="496">
        <v>0</v>
      </c>
      <c r="AA1066" s="496">
        <v>0</v>
      </c>
      <c r="AB1066" s="496"/>
      <c r="AC1066" s="496"/>
      <c r="AD1066" s="496"/>
      <c r="AE1066" s="496">
        <v>0.52083333333333348</v>
      </c>
      <c r="AF1066" s="496">
        <v>0.52060273562407089</v>
      </c>
      <c r="AG1066" s="496">
        <v>678</v>
      </c>
      <c r="AH1066" s="496">
        <v>0</v>
      </c>
      <c r="AI1066" s="496">
        <v>100</v>
      </c>
      <c r="AJ1066" s="496">
        <v>0</v>
      </c>
      <c r="AK1066" s="496"/>
      <c r="AL1066" s="496"/>
      <c r="AM1066" s="496"/>
      <c r="AN1066" s="496">
        <v>99</v>
      </c>
      <c r="AO1066" s="496">
        <v>99</v>
      </c>
      <c r="AP1066" s="496">
        <v>99</v>
      </c>
      <c r="AQ1066" s="496">
        <v>99</v>
      </c>
      <c r="AR1066" s="496">
        <v>198</v>
      </c>
      <c r="AS1066" s="496">
        <v>31.304783370899081</v>
      </c>
      <c r="AT1066" s="496"/>
      <c r="AU1066" s="496"/>
    </row>
    <row r="1067" spans="1:47">
      <c r="A1067" s="496">
        <v>17</v>
      </c>
      <c r="B1067" s="496">
        <v>126</v>
      </c>
      <c r="C1067" s="496">
        <v>2024</v>
      </c>
      <c r="D1067" s="496">
        <v>6</v>
      </c>
      <c r="E1067" s="496">
        <v>99</v>
      </c>
      <c r="F1067" s="496">
        <v>99</v>
      </c>
      <c r="G1067" s="496">
        <v>99</v>
      </c>
      <c r="H1067" s="496">
        <v>99</v>
      </c>
      <c r="I1067" s="496">
        <v>99</v>
      </c>
      <c r="J1067" s="496">
        <v>999</v>
      </c>
      <c r="K1067" s="496">
        <v>99</v>
      </c>
      <c r="L1067" s="496">
        <v>99</v>
      </c>
      <c r="M1067" s="496">
        <v>11</v>
      </c>
      <c r="N1067" s="496">
        <v>99</v>
      </c>
      <c r="O1067" s="496">
        <v>99</v>
      </c>
      <c r="P1067" s="496">
        <v>99</v>
      </c>
      <c r="Q1067" s="496">
        <v>2</v>
      </c>
      <c r="R1067" s="496">
        <v>2</v>
      </c>
      <c r="S1067" s="496">
        <v>4.5</v>
      </c>
      <c r="T1067" s="496">
        <v>11</v>
      </c>
      <c r="U1067" s="496">
        <v>229.3</v>
      </c>
      <c r="V1067" s="496">
        <v>0</v>
      </c>
      <c r="W1067" s="496">
        <v>100</v>
      </c>
      <c r="X1067" s="496">
        <v>0</v>
      </c>
      <c r="Y1067" s="496">
        <v>65.10000000000008</v>
      </c>
      <c r="Z1067" s="496">
        <v>0.5</v>
      </c>
      <c r="AA1067" s="496">
        <v>0</v>
      </c>
      <c r="AB1067" s="496">
        <v>99.999999999999758</v>
      </c>
      <c r="AC1067" s="496"/>
      <c r="AD1067" s="496"/>
      <c r="AE1067" s="496">
        <v>2.2471910112359552</v>
      </c>
      <c r="AF1067" s="496">
        <v>1.9622777140705496</v>
      </c>
      <c r="AG1067" s="496">
        <v>607</v>
      </c>
      <c r="AH1067" s="496">
        <v>0</v>
      </c>
      <c r="AI1067" s="496">
        <v>50</v>
      </c>
      <c r="AJ1067" s="496">
        <v>71</v>
      </c>
      <c r="AK1067" s="496">
        <v>-100.00000000000001</v>
      </c>
      <c r="AL1067" s="496"/>
      <c r="AM1067" s="496">
        <v>-100</v>
      </c>
      <c r="AN1067" s="496">
        <v>99</v>
      </c>
      <c r="AO1067" s="496">
        <v>99</v>
      </c>
      <c r="AP1067" s="496">
        <v>99</v>
      </c>
      <c r="AQ1067" s="496">
        <v>99</v>
      </c>
      <c r="AR1067" s="496">
        <v>192.5</v>
      </c>
      <c r="AS1067" s="496">
        <v>31.123370828599622</v>
      </c>
      <c r="AT1067" s="496"/>
      <c r="AU1067" s="496"/>
    </row>
    <row r="1068" spans="1:47">
      <c r="A1068" s="496">
        <v>17</v>
      </c>
      <c r="B1068" s="496">
        <v>127</v>
      </c>
      <c r="C1068" s="496">
        <v>2024</v>
      </c>
      <c r="D1068" s="496">
        <v>7</v>
      </c>
      <c r="E1068" s="496">
        <v>99</v>
      </c>
      <c r="F1068" s="496">
        <v>99</v>
      </c>
      <c r="G1068" s="496">
        <v>99</v>
      </c>
      <c r="H1068" s="496">
        <v>99</v>
      </c>
      <c r="I1068" s="496">
        <v>99</v>
      </c>
      <c r="J1068" s="496">
        <v>999</v>
      </c>
      <c r="K1068" s="496">
        <v>99</v>
      </c>
      <c r="L1068" s="496">
        <v>99</v>
      </c>
      <c r="M1068" s="496">
        <v>11</v>
      </c>
      <c r="N1068" s="496">
        <v>99</v>
      </c>
      <c r="O1068" s="496">
        <v>99</v>
      </c>
      <c r="P1068" s="496">
        <v>99</v>
      </c>
      <c r="Q1068" s="496">
        <v>1</v>
      </c>
      <c r="R1068" s="496">
        <v>3</v>
      </c>
      <c r="S1068" s="496">
        <v>4.3333333333333321</v>
      </c>
      <c r="T1068" s="496">
        <v>11</v>
      </c>
      <c r="U1068" s="496">
        <v>271.53333333333325</v>
      </c>
      <c r="V1068" s="496">
        <v>0</v>
      </c>
      <c r="W1068" s="496">
        <v>100</v>
      </c>
      <c r="X1068" s="496">
        <v>0</v>
      </c>
      <c r="Y1068" s="496">
        <v>40.57497860614221</v>
      </c>
      <c r="Z1068" s="496">
        <v>0.47140452079103318</v>
      </c>
      <c r="AA1068" s="496">
        <v>0</v>
      </c>
      <c r="AB1068" s="496">
        <v>38.804483786067664</v>
      </c>
      <c r="AC1068" s="496"/>
      <c r="AD1068" s="496"/>
      <c r="AE1068" s="496">
        <v>6.6666666666666687</v>
      </c>
      <c r="AF1068" s="496">
        <v>6.290396064834475</v>
      </c>
      <c r="AG1068" s="496">
        <v>678</v>
      </c>
      <c r="AH1068" s="496">
        <v>0</v>
      </c>
      <c r="AI1068" s="496">
        <v>0</v>
      </c>
      <c r="AJ1068" s="496">
        <v>0</v>
      </c>
      <c r="AK1068" s="496"/>
      <c r="AL1068" s="496"/>
      <c r="AM1068" s="496"/>
      <c r="AN1068" s="496">
        <v>99</v>
      </c>
      <c r="AO1068" s="496">
        <v>99</v>
      </c>
      <c r="AP1068" s="496">
        <v>99</v>
      </c>
      <c r="AQ1068" s="496">
        <v>99</v>
      </c>
      <c r="AR1068" s="496">
        <v>209.66666666666663</v>
      </c>
      <c r="AS1068" s="496">
        <v>29.327903677770344</v>
      </c>
      <c r="AT1068" s="496"/>
      <c r="AU1068" s="496"/>
    </row>
    <row r="1069" spans="1:47">
      <c r="A1069" s="496">
        <v>17</v>
      </c>
      <c r="B1069" s="496">
        <v>128</v>
      </c>
      <c r="C1069" s="496">
        <v>2024</v>
      </c>
      <c r="D1069" s="496">
        <v>8</v>
      </c>
      <c r="E1069" s="496">
        <v>99</v>
      </c>
      <c r="F1069" s="496">
        <v>99</v>
      </c>
      <c r="G1069" s="496">
        <v>99</v>
      </c>
      <c r="H1069" s="496">
        <v>99</v>
      </c>
      <c r="I1069" s="496">
        <v>99</v>
      </c>
      <c r="J1069" s="496">
        <v>999</v>
      </c>
      <c r="K1069" s="496">
        <v>99</v>
      </c>
      <c r="L1069" s="496">
        <v>99</v>
      </c>
      <c r="M1069" s="496">
        <v>11</v>
      </c>
      <c r="N1069" s="496">
        <v>99</v>
      </c>
      <c r="O1069" s="496">
        <v>99</v>
      </c>
      <c r="P1069" s="496">
        <v>99</v>
      </c>
      <c r="Q1069" s="496">
        <v>1</v>
      </c>
      <c r="R1069" s="496">
        <v>6</v>
      </c>
      <c r="S1069" s="496">
        <v>6.8333333333333313</v>
      </c>
      <c r="T1069" s="496">
        <v>11</v>
      </c>
      <c r="U1069" s="496">
        <v>365.45</v>
      </c>
      <c r="V1069" s="496">
        <v>100</v>
      </c>
      <c r="W1069" s="496">
        <v>100</v>
      </c>
      <c r="X1069" s="496">
        <v>66.666666666666686</v>
      </c>
      <c r="Y1069" s="496">
        <v>22.656915794815394</v>
      </c>
      <c r="Z1069" s="496">
        <v>0.37267799624997328</v>
      </c>
      <c r="AA1069" s="496">
        <v>0</v>
      </c>
      <c r="AB1069" s="496">
        <v>57.142965560596174</v>
      </c>
      <c r="AC1069" s="496"/>
      <c r="AD1069" s="496"/>
      <c r="AE1069" s="496">
        <v>3.6585365853658542</v>
      </c>
      <c r="AF1069" s="496">
        <v>5.2816163523678989</v>
      </c>
      <c r="AG1069" s="496">
        <v>678</v>
      </c>
      <c r="AH1069" s="496">
        <v>0</v>
      </c>
      <c r="AI1069" s="496">
        <v>100</v>
      </c>
      <c r="AJ1069" s="496">
        <v>0</v>
      </c>
      <c r="AK1069" s="496"/>
      <c r="AL1069" s="496"/>
      <c r="AM1069" s="496"/>
      <c r="AN1069" s="496">
        <v>99</v>
      </c>
      <c r="AO1069" s="496">
        <v>99</v>
      </c>
      <c r="AP1069" s="496">
        <v>99</v>
      </c>
      <c r="AQ1069" s="496">
        <v>99</v>
      </c>
      <c r="AR1069" s="496">
        <v>214.6666666666666</v>
      </c>
      <c r="AS1069" s="496">
        <v>36.910260921906925</v>
      </c>
      <c r="AT1069" s="496"/>
      <c r="AU1069" s="496"/>
    </row>
    <row r="1070" spans="1:47">
      <c r="A1070" s="496">
        <v>17</v>
      </c>
      <c r="B1070" s="496">
        <v>129</v>
      </c>
      <c r="C1070" s="496">
        <v>2024</v>
      </c>
      <c r="D1070" s="496">
        <v>9</v>
      </c>
      <c r="E1070" s="496">
        <v>99</v>
      </c>
      <c r="F1070" s="496">
        <v>99</v>
      </c>
      <c r="G1070" s="496">
        <v>99</v>
      </c>
      <c r="H1070" s="496">
        <v>99</v>
      </c>
      <c r="I1070" s="496">
        <v>99</v>
      </c>
      <c r="J1070" s="496">
        <v>999</v>
      </c>
      <c r="K1070" s="496">
        <v>99</v>
      </c>
      <c r="L1070" s="496">
        <v>99</v>
      </c>
      <c r="M1070" s="496">
        <v>11</v>
      </c>
      <c r="N1070" s="496">
        <v>99</v>
      </c>
      <c r="O1070" s="496">
        <v>99</v>
      </c>
      <c r="P1070" s="496">
        <v>99</v>
      </c>
      <c r="Q1070" s="496">
        <v>2</v>
      </c>
      <c r="R1070" s="496">
        <v>2</v>
      </c>
      <c r="S1070" s="496">
        <v>5.5</v>
      </c>
      <c r="T1070" s="496">
        <v>11</v>
      </c>
      <c r="U1070" s="496">
        <v>303.3</v>
      </c>
      <c r="V1070" s="496">
        <v>50</v>
      </c>
      <c r="W1070" s="496">
        <v>100</v>
      </c>
      <c r="X1070" s="496">
        <v>50</v>
      </c>
      <c r="Y1070" s="496">
        <v>102.79999999999998</v>
      </c>
      <c r="Z1070" s="496">
        <v>0.5</v>
      </c>
      <c r="AA1070" s="496">
        <v>0</v>
      </c>
      <c r="AB1070" s="496">
        <v>-100.00000000000021</v>
      </c>
      <c r="AC1070" s="496"/>
      <c r="AD1070" s="496"/>
      <c r="AE1070" s="496">
        <v>0.91743119266055051</v>
      </c>
      <c r="AF1070" s="496">
        <v>1.1249833088529839</v>
      </c>
      <c r="AG1070" s="496">
        <v>1182</v>
      </c>
      <c r="AH1070" s="496">
        <v>0</v>
      </c>
      <c r="AI1070" s="496">
        <v>50</v>
      </c>
      <c r="AJ1070" s="496">
        <v>100</v>
      </c>
      <c r="AK1070" s="496">
        <v>-100.00000000000063</v>
      </c>
      <c r="AL1070" s="496"/>
      <c r="AM1070" s="496">
        <v>100</v>
      </c>
      <c r="AN1070" s="496">
        <v>99</v>
      </c>
      <c r="AO1070" s="496">
        <v>99</v>
      </c>
      <c r="AP1070" s="496">
        <v>99</v>
      </c>
      <c r="AQ1070" s="496">
        <v>99</v>
      </c>
      <c r="AR1070" s="496">
        <v>199.5</v>
      </c>
      <c r="AS1070" s="496">
        <v>36.996246952006807</v>
      </c>
      <c r="AT1070" s="496"/>
      <c r="AU1070" s="496"/>
    </row>
    <row r="1071" spans="1:47">
      <c r="A1071" s="496">
        <v>17</v>
      </c>
      <c r="B1071" s="496">
        <v>130</v>
      </c>
      <c r="C1071" s="496">
        <v>2024</v>
      </c>
      <c r="D1071" s="496">
        <v>10</v>
      </c>
      <c r="E1071" s="496">
        <v>99</v>
      </c>
      <c r="F1071" s="496">
        <v>99</v>
      </c>
      <c r="G1071" s="496">
        <v>99</v>
      </c>
      <c r="H1071" s="496">
        <v>99</v>
      </c>
      <c r="I1071" s="496">
        <v>99</v>
      </c>
      <c r="J1071" s="496">
        <v>999</v>
      </c>
      <c r="K1071" s="496">
        <v>99</v>
      </c>
      <c r="L1071" s="496">
        <v>99</v>
      </c>
      <c r="M1071" s="496">
        <v>11</v>
      </c>
      <c r="N1071" s="496">
        <v>99</v>
      </c>
      <c r="O1071" s="496">
        <v>99</v>
      </c>
      <c r="P1071" s="496">
        <v>99</v>
      </c>
      <c r="Q1071" s="496">
        <v>2</v>
      </c>
      <c r="R1071" s="496">
        <v>3</v>
      </c>
      <c r="S1071" s="496">
        <v>5.6666666666666679</v>
      </c>
      <c r="T1071" s="496">
        <v>11</v>
      </c>
      <c r="U1071" s="496">
        <v>344.09999999999991</v>
      </c>
      <c r="V1071" s="496">
        <v>66.666666666666686</v>
      </c>
      <c r="W1071" s="496">
        <v>100</v>
      </c>
      <c r="X1071" s="496">
        <v>66.666666666666686</v>
      </c>
      <c r="Y1071" s="496">
        <v>62.535483260839079</v>
      </c>
      <c r="Z1071" s="496">
        <v>1.2472191289246459</v>
      </c>
      <c r="AA1071" s="496">
        <v>0</v>
      </c>
      <c r="AB1071" s="496">
        <v>98.510018710275617</v>
      </c>
      <c r="AC1071" s="496"/>
      <c r="AD1071" s="496"/>
      <c r="AE1071" s="496">
        <v>1.1406844106463883</v>
      </c>
      <c r="AF1071" s="496">
        <v>1.690679236074375</v>
      </c>
      <c r="AG1071" s="496">
        <v>734.33333333333348</v>
      </c>
      <c r="AH1071" s="496">
        <v>0</v>
      </c>
      <c r="AI1071" s="496">
        <v>66.666666666666686</v>
      </c>
      <c r="AJ1071" s="496">
        <v>50.74336300334101</v>
      </c>
      <c r="AK1071" s="496">
        <v>87.398008063522639</v>
      </c>
      <c r="AL1071" s="496"/>
      <c r="AM1071" s="496">
        <v>94.453434983813437</v>
      </c>
      <c r="AN1071" s="496">
        <v>99</v>
      </c>
      <c r="AO1071" s="496">
        <v>99</v>
      </c>
      <c r="AP1071" s="496">
        <v>99</v>
      </c>
      <c r="AQ1071" s="496">
        <v>99</v>
      </c>
      <c r="AR1071" s="496">
        <v>215.6666666666666</v>
      </c>
      <c r="AS1071" s="496">
        <v>33.872047317343089</v>
      </c>
      <c r="AT1071" s="496"/>
      <c r="AU1071" s="496"/>
    </row>
    <row r="1072" spans="1:47">
      <c r="A1072" s="496">
        <v>17</v>
      </c>
      <c r="B1072" s="496">
        <v>131</v>
      </c>
      <c r="C1072" s="496">
        <v>2024</v>
      </c>
      <c r="D1072" s="496">
        <v>11</v>
      </c>
      <c r="E1072" s="496">
        <v>99</v>
      </c>
      <c r="F1072" s="496">
        <v>99</v>
      </c>
      <c r="G1072" s="496">
        <v>99</v>
      </c>
      <c r="H1072" s="496">
        <v>99</v>
      </c>
      <c r="I1072" s="496">
        <v>99</v>
      </c>
      <c r="J1072" s="496">
        <v>999</v>
      </c>
      <c r="K1072" s="496">
        <v>99</v>
      </c>
      <c r="L1072" s="496">
        <v>99</v>
      </c>
      <c r="M1072" s="496">
        <v>11</v>
      </c>
      <c r="N1072" s="496">
        <v>99</v>
      </c>
      <c r="O1072" s="496">
        <v>99</v>
      </c>
      <c r="P1072" s="496">
        <v>99</v>
      </c>
      <c r="Q1072" s="496">
        <v>1</v>
      </c>
      <c r="R1072" s="496">
        <v>2</v>
      </c>
      <c r="S1072" s="496">
        <v>6.5</v>
      </c>
      <c r="T1072" s="496">
        <v>11</v>
      </c>
      <c r="U1072" s="496">
        <v>316.05</v>
      </c>
      <c r="V1072" s="496">
        <v>100</v>
      </c>
      <c r="W1072" s="496">
        <v>100</v>
      </c>
      <c r="X1072" s="496">
        <v>0</v>
      </c>
      <c r="Y1072" s="496">
        <v>33.650000000000155</v>
      </c>
      <c r="Z1072" s="496">
        <v>0.5</v>
      </c>
      <c r="AA1072" s="496">
        <v>0</v>
      </c>
      <c r="AB1072" s="496">
        <v>99.999999999998522</v>
      </c>
      <c r="AC1072" s="496"/>
      <c r="AD1072" s="496"/>
      <c r="AE1072" s="496">
        <v>0.75471698113207519</v>
      </c>
      <c r="AF1072" s="496">
        <v>0.97439233434867867</v>
      </c>
      <c r="AG1072" s="496">
        <v>518</v>
      </c>
      <c r="AH1072" s="496">
        <v>0</v>
      </c>
      <c r="AI1072" s="496">
        <v>100</v>
      </c>
      <c r="AJ1072" s="496">
        <v>27</v>
      </c>
      <c r="AK1072" s="496">
        <v>100.00000000000152</v>
      </c>
      <c r="AL1072" s="496"/>
      <c r="AM1072" s="496">
        <v>100</v>
      </c>
      <c r="AN1072" s="496">
        <v>99</v>
      </c>
      <c r="AO1072" s="496">
        <v>99</v>
      </c>
      <c r="AP1072" s="496">
        <v>99</v>
      </c>
      <c r="AQ1072" s="496">
        <v>99</v>
      </c>
      <c r="AR1072" s="496">
        <v>204.5</v>
      </c>
      <c r="AS1072" s="496">
        <v>36.810042228761667</v>
      </c>
      <c r="AT1072" s="496"/>
      <c r="AU1072" s="496"/>
    </row>
    <row r="1073" spans="1:47">
      <c r="A1073" s="496">
        <v>17</v>
      </c>
      <c r="B1073" s="496">
        <v>132</v>
      </c>
      <c r="C1073" s="496">
        <v>2024</v>
      </c>
      <c r="D1073" s="496">
        <v>12</v>
      </c>
      <c r="E1073" s="496">
        <v>99</v>
      </c>
      <c r="F1073" s="496">
        <v>99</v>
      </c>
      <c r="G1073" s="496">
        <v>99</v>
      </c>
      <c r="H1073" s="496">
        <v>99</v>
      </c>
      <c r="I1073" s="496">
        <v>99</v>
      </c>
      <c r="J1073" s="496">
        <v>999</v>
      </c>
      <c r="K1073" s="496">
        <v>99</v>
      </c>
      <c r="L1073" s="496">
        <v>99</v>
      </c>
      <c r="M1073" s="496">
        <v>11</v>
      </c>
      <c r="N1073" s="496">
        <v>99</v>
      </c>
      <c r="O1073" s="496">
        <v>99</v>
      </c>
      <c r="P1073" s="496">
        <v>99</v>
      </c>
      <c r="Q1073" s="496">
        <v>1</v>
      </c>
      <c r="R1073" s="496">
        <v>1</v>
      </c>
      <c r="S1073" s="496">
        <v>6</v>
      </c>
      <c r="T1073" s="496">
        <v>11</v>
      </c>
      <c r="U1073" s="496">
        <v>284.60000000000002</v>
      </c>
      <c r="V1073" s="496">
        <v>100</v>
      </c>
      <c r="W1073" s="496">
        <v>100</v>
      </c>
      <c r="X1073" s="496">
        <v>0</v>
      </c>
      <c r="Y1073" s="496">
        <v>0</v>
      </c>
      <c r="Z1073" s="496">
        <v>0</v>
      </c>
      <c r="AA1073" s="496">
        <v>0</v>
      </c>
      <c r="AB1073" s="496"/>
      <c r="AC1073" s="496"/>
      <c r="AD1073" s="496"/>
      <c r="AE1073" s="496">
        <v>2.3255813953488378</v>
      </c>
      <c r="AF1073" s="496">
        <v>2.7192035389774798</v>
      </c>
      <c r="AG1073" s="496">
        <v>574</v>
      </c>
      <c r="AH1073" s="496">
        <v>0</v>
      </c>
      <c r="AI1073" s="496">
        <v>100</v>
      </c>
      <c r="AJ1073" s="496">
        <v>0</v>
      </c>
      <c r="AK1073" s="496"/>
      <c r="AL1073" s="496"/>
      <c r="AM1073" s="496"/>
      <c r="AN1073" s="496">
        <v>99</v>
      </c>
      <c r="AO1073" s="496">
        <v>99</v>
      </c>
      <c r="AP1073" s="496">
        <v>99</v>
      </c>
      <c r="AQ1073" s="496">
        <v>99</v>
      </c>
      <c r="AR1073" s="496">
        <v>200</v>
      </c>
      <c r="AS1073" s="496">
        <v>35.625</v>
      </c>
      <c r="AT1073" s="496"/>
      <c r="AU1073" s="496"/>
    </row>
    <row r="1074" spans="1:47">
      <c r="A1074" s="496">
        <v>17</v>
      </c>
      <c r="B1074" s="496">
        <v>133</v>
      </c>
      <c r="C1074" s="496">
        <v>2024</v>
      </c>
      <c r="D1074" s="496">
        <v>1</v>
      </c>
      <c r="E1074" s="496">
        <v>99</v>
      </c>
      <c r="F1074" s="496">
        <v>99</v>
      </c>
      <c r="G1074" s="496">
        <v>99</v>
      </c>
      <c r="H1074" s="496">
        <v>99</v>
      </c>
      <c r="I1074" s="496">
        <v>99</v>
      </c>
      <c r="J1074" s="496">
        <v>999</v>
      </c>
      <c r="K1074" s="496">
        <v>99</v>
      </c>
      <c r="L1074" s="496">
        <v>99</v>
      </c>
      <c r="M1074" s="496">
        <v>12</v>
      </c>
      <c r="N1074" s="496">
        <v>99</v>
      </c>
      <c r="O1074" s="496">
        <v>99</v>
      </c>
      <c r="P1074" s="496">
        <v>99</v>
      </c>
      <c r="Q1074" s="496"/>
      <c r="R1074" s="496">
        <v>0</v>
      </c>
      <c r="S1074" s="496"/>
      <c r="T1074" s="496"/>
      <c r="U1074" s="496"/>
      <c r="V1074" s="496"/>
      <c r="W1074" s="496"/>
      <c r="X1074" s="496"/>
      <c r="Y1074" s="496"/>
      <c r="Z1074" s="496"/>
      <c r="AA1074" s="496"/>
      <c r="AB1074" s="496"/>
      <c r="AC1074" s="496"/>
      <c r="AD1074" s="496"/>
      <c r="AE1074" s="496"/>
      <c r="AF1074" s="496"/>
      <c r="AG1074" s="496"/>
      <c r="AH1074" s="496"/>
      <c r="AI1074" s="496"/>
      <c r="AJ1074" s="496"/>
      <c r="AK1074" s="496"/>
      <c r="AL1074" s="496"/>
      <c r="AM1074" s="496"/>
      <c r="AN1074" s="496">
        <v>99</v>
      </c>
      <c r="AO1074" s="496">
        <v>99</v>
      </c>
      <c r="AP1074" s="496">
        <v>99</v>
      </c>
      <c r="AQ1074" s="496">
        <v>99</v>
      </c>
      <c r="AR1074" s="496"/>
      <c r="AS1074" s="496"/>
      <c r="AT1074" s="496"/>
      <c r="AU1074" s="496"/>
    </row>
    <row r="1075" spans="1:47">
      <c r="A1075" s="496">
        <v>17</v>
      </c>
      <c r="B1075" s="496">
        <v>134</v>
      </c>
      <c r="C1075" s="496">
        <v>2024</v>
      </c>
      <c r="D1075" s="496">
        <v>2</v>
      </c>
      <c r="E1075" s="496">
        <v>99</v>
      </c>
      <c r="F1075" s="496">
        <v>99</v>
      </c>
      <c r="G1075" s="496">
        <v>99</v>
      </c>
      <c r="H1075" s="496">
        <v>99</v>
      </c>
      <c r="I1075" s="496">
        <v>99</v>
      </c>
      <c r="J1075" s="496">
        <v>999</v>
      </c>
      <c r="K1075" s="496">
        <v>99</v>
      </c>
      <c r="L1075" s="496">
        <v>99</v>
      </c>
      <c r="M1075" s="496">
        <v>12</v>
      </c>
      <c r="N1075" s="496">
        <v>99</v>
      </c>
      <c r="O1075" s="496">
        <v>99</v>
      </c>
      <c r="P1075" s="496">
        <v>99</v>
      </c>
      <c r="Q1075" s="496"/>
      <c r="R1075" s="496">
        <v>0</v>
      </c>
      <c r="S1075" s="496"/>
      <c r="T1075" s="496"/>
      <c r="U1075" s="496"/>
      <c r="V1075" s="496"/>
      <c r="W1075" s="496"/>
      <c r="X1075" s="496"/>
      <c r="Y1075" s="496"/>
      <c r="Z1075" s="496"/>
      <c r="AA1075" s="496"/>
      <c r="AB1075" s="496"/>
      <c r="AC1075" s="496"/>
      <c r="AD1075" s="496"/>
      <c r="AE1075" s="496"/>
      <c r="AF1075" s="496"/>
      <c r="AG1075" s="496"/>
      <c r="AH1075" s="496"/>
      <c r="AI1075" s="496"/>
      <c r="AJ1075" s="496"/>
      <c r="AK1075" s="496"/>
      <c r="AL1075" s="496"/>
      <c r="AM1075" s="496"/>
      <c r="AN1075" s="496">
        <v>99</v>
      </c>
      <c r="AO1075" s="496">
        <v>99</v>
      </c>
      <c r="AP1075" s="496">
        <v>99</v>
      </c>
      <c r="AQ1075" s="496">
        <v>99</v>
      </c>
      <c r="AR1075" s="496"/>
      <c r="AS1075" s="496"/>
      <c r="AT1075" s="496"/>
      <c r="AU1075" s="496"/>
    </row>
    <row r="1076" spans="1:47">
      <c r="A1076" s="496">
        <v>17</v>
      </c>
      <c r="B1076" s="496">
        <v>135</v>
      </c>
      <c r="C1076" s="496">
        <v>2024</v>
      </c>
      <c r="D1076" s="496">
        <v>3</v>
      </c>
      <c r="E1076" s="496">
        <v>99</v>
      </c>
      <c r="F1076" s="496">
        <v>99</v>
      </c>
      <c r="G1076" s="496">
        <v>99</v>
      </c>
      <c r="H1076" s="496">
        <v>99</v>
      </c>
      <c r="I1076" s="496">
        <v>99</v>
      </c>
      <c r="J1076" s="496">
        <v>999</v>
      </c>
      <c r="K1076" s="496">
        <v>99</v>
      </c>
      <c r="L1076" s="496">
        <v>99</v>
      </c>
      <c r="M1076" s="496">
        <v>12</v>
      </c>
      <c r="N1076" s="496">
        <v>99</v>
      </c>
      <c r="O1076" s="496">
        <v>99</v>
      </c>
      <c r="P1076" s="496">
        <v>99</v>
      </c>
      <c r="Q1076" s="496"/>
      <c r="R1076" s="496">
        <v>0</v>
      </c>
      <c r="S1076" s="496"/>
      <c r="T1076" s="496"/>
      <c r="U1076" s="496"/>
      <c r="V1076" s="496"/>
      <c r="W1076" s="496"/>
      <c r="X1076" s="496"/>
      <c r="Y1076" s="496"/>
      <c r="Z1076" s="496"/>
      <c r="AA1076" s="496"/>
      <c r="AB1076" s="496"/>
      <c r="AC1076" s="496"/>
      <c r="AD1076" s="496"/>
      <c r="AE1076" s="496"/>
      <c r="AF1076" s="496"/>
      <c r="AG1076" s="496"/>
      <c r="AH1076" s="496"/>
      <c r="AI1076" s="496"/>
      <c r="AJ1076" s="496"/>
      <c r="AK1076" s="496"/>
      <c r="AL1076" s="496"/>
      <c r="AM1076" s="496"/>
      <c r="AN1076" s="496">
        <v>99</v>
      </c>
      <c r="AO1076" s="496">
        <v>99</v>
      </c>
      <c r="AP1076" s="496">
        <v>99</v>
      </c>
      <c r="AQ1076" s="496">
        <v>99</v>
      </c>
      <c r="AR1076" s="496"/>
      <c r="AS1076" s="496"/>
      <c r="AT1076" s="496"/>
      <c r="AU1076" s="496"/>
    </row>
    <row r="1077" spans="1:47">
      <c r="A1077" s="496">
        <v>17</v>
      </c>
      <c r="B1077" s="496">
        <v>136</v>
      </c>
      <c r="C1077" s="496">
        <v>2024</v>
      </c>
      <c r="D1077" s="496">
        <v>4</v>
      </c>
      <c r="E1077" s="496">
        <v>99</v>
      </c>
      <c r="F1077" s="496">
        <v>99</v>
      </c>
      <c r="G1077" s="496">
        <v>99</v>
      </c>
      <c r="H1077" s="496">
        <v>99</v>
      </c>
      <c r="I1077" s="496">
        <v>99</v>
      </c>
      <c r="J1077" s="496">
        <v>999</v>
      </c>
      <c r="K1077" s="496">
        <v>99</v>
      </c>
      <c r="L1077" s="496">
        <v>99</v>
      </c>
      <c r="M1077" s="496">
        <v>12</v>
      </c>
      <c r="N1077" s="496">
        <v>99</v>
      </c>
      <c r="O1077" s="496">
        <v>99</v>
      </c>
      <c r="P1077" s="496">
        <v>99</v>
      </c>
      <c r="Q1077" s="496"/>
      <c r="R1077" s="496">
        <v>0</v>
      </c>
      <c r="S1077" s="496"/>
      <c r="T1077" s="496"/>
      <c r="U1077" s="496"/>
      <c r="V1077" s="496"/>
      <c r="W1077" s="496"/>
      <c r="X1077" s="496"/>
      <c r="Y1077" s="496"/>
      <c r="Z1077" s="496"/>
      <c r="AA1077" s="496"/>
      <c r="AB1077" s="496"/>
      <c r="AC1077" s="496"/>
      <c r="AD1077" s="496"/>
      <c r="AE1077" s="496"/>
      <c r="AF1077" s="496"/>
      <c r="AG1077" s="496"/>
      <c r="AH1077" s="496"/>
      <c r="AI1077" s="496"/>
      <c r="AJ1077" s="496"/>
      <c r="AK1077" s="496"/>
      <c r="AL1077" s="496"/>
      <c r="AM1077" s="496"/>
      <c r="AN1077" s="496">
        <v>99</v>
      </c>
      <c r="AO1077" s="496">
        <v>99</v>
      </c>
      <c r="AP1077" s="496">
        <v>99</v>
      </c>
      <c r="AQ1077" s="496">
        <v>99</v>
      </c>
      <c r="AR1077" s="496"/>
      <c r="AS1077" s="496"/>
      <c r="AT1077" s="496"/>
      <c r="AU1077" s="496"/>
    </row>
    <row r="1078" spans="1:47">
      <c r="A1078" s="496">
        <v>17</v>
      </c>
      <c r="B1078" s="496">
        <v>137</v>
      </c>
      <c r="C1078" s="496">
        <v>2024</v>
      </c>
      <c r="D1078" s="496">
        <v>5</v>
      </c>
      <c r="E1078" s="496">
        <v>99</v>
      </c>
      <c r="F1078" s="496">
        <v>99</v>
      </c>
      <c r="G1078" s="496">
        <v>99</v>
      </c>
      <c r="H1078" s="496">
        <v>99</v>
      </c>
      <c r="I1078" s="496">
        <v>99</v>
      </c>
      <c r="J1078" s="496">
        <v>999</v>
      </c>
      <c r="K1078" s="496">
        <v>99</v>
      </c>
      <c r="L1078" s="496">
        <v>99</v>
      </c>
      <c r="M1078" s="496">
        <v>12</v>
      </c>
      <c r="N1078" s="496">
        <v>99</v>
      </c>
      <c r="O1078" s="496">
        <v>99</v>
      </c>
      <c r="P1078" s="496">
        <v>99</v>
      </c>
      <c r="Q1078" s="496">
        <v>2</v>
      </c>
      <c r="R1078" s="496">
        <v>2</v>
      </c>
      <c r="S1078" s="496">
        <v>4.5</v>
      </c>
      <c r="T1078" s="496">
        <v>12</v>
      </c>
      <c r="U1078" s="496">
        <v>243.15</v>
      </c>
      <c r="V1078" s="496">
        <v>0</v>
      </c>
      <c r="W1078" s="496">
        <v>100</v>
      </c>
      <c r="X1078" s="496">
        <v>0</v>
      </c>
      <c r="Y1078" s="496">
        <v>42.649999999999991</v>
      </c>
      <c r="Z1078" s="496">
        <v>0.5</v>
      </c>
      <c r="AA1078" s="496">
        <v>0</v>
      </c>
      <c r="AB1078" s="496">
        <v>100.00000000000024</v>
      </c>
      <c r="AC1078" s="496"/>
      <c r="AD1078" s="496"/>
      <c r="AE1078" s="496">
        <v>1.041666666666667</v>
      </c>
      <c r="AF1078" s="496">
        <v>1.0401360325964901</v>
      </c>
      <c r="AG1078" s="496">
        <v>678</v>
      </c>
      <c r="AH1078" s="496">
        <v>0</v>
      </c>
      <c r="AI1078" s="496">
        <v>50</v>
      </c>
      <c r="AJ1078" s="496">
        <v>0</v>
      </c>
      <c r="AK1078" s="496"/>
      <c r="AL1078" s="496"/>
      <c r="AM1078" s="496"/>
      <c r="AN1078" s="496">
        <v>99</v>
      </c>
      <c r="AO1078" s="496">
        <v>99</v>
      </c>
      <c r="AP1078" s="496">
        <v>99</v>
      </c>
      <c r="AQ1078" s="496">
        <v>99</v>
      </c>
      <c r="AR1078" s="496">
        <v>197.5</v>
      </c>
      <c r="AS1078" s="496">
        <v>31.313799579031159</v>
      </c>
      <c r="AT1078" s="496"/>
      <c r="AU1078" s="496"/>
    </row>
    <row r="1079" spans="1:47">
      <c r="A1079" s="496">
        <v>17</v>
      </c>
      <c r="B1079" s="496">
        <v>138</v>
      </c>
      <c r="C1079" s="496">
        <v>2024</v>
      </c>
      <c r="D1079" s="496">
        <v>6</v>
      </c>
      <c r="E1079" s="496">
        <v>99</v>
      </c>
      <c r="F1079" s="496">
        <v>99</v>
      </c>
      <c r="G1079" s="496">
        <v>99</v>
      </c>
      <c r="H1079" s="496">
        <v>99</v>
      </c>
      <c r="I1079" s="496">
        <v>99</v>
      </c>
      <c r="J1079" s="496">
        <v>999</v>
      </c>
      <c r="K1079" s="496">
        <v>99</v>
      </c>
      <c r="L1079" s="496">
        <v>99</v>
      </c>
      <c r="M1079" s="496">
        <v>12</v>
      </c>
      <c r="N1079" s="496">
        <v>99</v>
      </c>
      <c r="O1079" s="496">
        <v>99</v>
      </c>
      <c r="P1079" s="496">
        <v>99</v>
      </c>
      <c r="Q1079" s="496">
        <v>1</v>
      </c>
      <c r="R1079" s="496">
        <v>1</v>
      </c>
      <c r="S1079" s="496">
        <v>5</v>
      </c>
      <c r="T1079" s="496">
        <v>12</v>
      </c>
      <c r="U1079" s="496">
        <v>287.7</v>
      </c>
      <c r="V1079" s="496">
        <v>0</v>
      </c>
      <c r="W1079" s="496">
        <v>100</v>
      </c>
      <c r="X1079" s="496">
        <v>0</v>
      </c>
      <c r="Y1079" s="496">
        <v>0</v>
      </c>
      <c r="Z1079" s="496">
        <v>0</v>
      </c>
      <c r="AA1079" s="496">
        <v>0</v>
      </c>
      <c r="AB1079" s="496"/>
      <c r="AC1079" s="496"/>
      <c r="AD1079" s="496"/>
      <c r="AE1079" s="496">
        <v>1.1235955056179776</v>
      </c>
      <c r="AF1079" s="496">
        <v>1.2310233282557719</v>
      </c>
      <c r="AG1079" s="496">
        <v>678</v>
      </c>
      <c r="AH1079" s="496">
        <v>0</v>
      </c>
      <c r="AI1079" s="496">
        <v>0</v>
      </c>
      <c r="AJ1079" s="496">
        <v>0</v>
      </c>
      <c r="AK1079" s="496"/>
      <c r="AL1079" s="496"/>
      <c r="AM1079" s="496"/>
      <c r="AN1079" s="496">
        <v>99</v>
      </c>
      <c r="AO1079" s="496">
        <v>99</v>
      </c>
      <c r="AP1079" s="496">
        <v>99</v>
      </c>
      <c r="AQ1079" s="496">
        <v>99</v>
      </c>
      <c r="AR1079" s="496">
        <v>201</v>
      </c>
      <c r="AS1079" s="496">
        <v>35.465355335153149</v>
      </c>
      <c r="AT1079" s="496"/>
      <c r="AU1079" s="496"/>
    </row>
    <row r="1080" spans="1:47">
      <c r="A1080" s="496">
        <v>17</v>
      </c>
      <c r="B1080" s="496">
        <v>139</v>
      </c>
      <c r="C1080" s="496">
        <v>2024</v>
      </c>
      <c r="D1080" s="496">
        <v>7</v>
      </c>
      <c r="E1080" s="496">
        <v>99</v>
      </c>
      <c r="F1080" s="496">
        <v>99</v>
      </c>
      <c r="G1080" s="496">
        <v>99</v>
      </c>
      <c r="H1080" s="496">
        <v>99</v>
      </c>
      <c r="I1080" s="496">
        <v>99</v>
      </c>
      <c r="J1080" s="496">
        <v>999</v>
      </c>
      <c r="K1080" s="496">
        <v>99</v>
      </c>
      <c r="L1080" s="496">
        <v>99</v>
      </c>
      <c r="M1080" s="496">
        <v>12</v>
      </c>
      <c r="N1080" s="496">
        <v>99</v>
      </c>
      <c r="O1080" s="496">
        <v>99</v>
      </c>
      <c r="P1080" s="496">
        <v>99</v>
      </c>
      <c r="Q1080" s="496">
        <v>2</v>
      </c>
      <c r="R1080" s="496">
        <v>3</v>
      </c>
      <c r="S1080" s="496">
        <v>4.6666666666666679</v>
      </c>
      <c r="T1080" s="496">
        <v>12</v>
      </c>
      <c r="U1080" s="496">
        <v>234.96666666666661</v>
      </c>
      <c r="V1080" s="496">
        <v>0</v>
      </c>
      <c r="W1080" s="496">
        <v>100</v>
      </c>
      <c r="X1080" s="496">
        <v>0</v>
      </c>
      <c r="Y1080" s="496">
        <v>8.4712585972939802</v>
      </c>
      <c r="Z1080" s="496">
        <v>0.4714045207910284</v>
      </c>
      <c r="AA1080" s="496">
        <v>0</v>
      </c>
      <c r="AB1080" s="496">
        <v>98.217870419153442</v>
      </c>
      <c r="AC1080" s="496"/>
      <c r="AD1080" s="496"/>
      <c r="AE1080" s="496">
        <v>6.6666666666666687</v>
      </c>
      <c r="AF1080" s="496">
        <v>5.4432852763341799</v>
      </c>
      <c r="AG1080" s="496">
        <v>678</v>
      </c>
      <c r="AH1080" s="496">
        <v>0</v>
      </c>
      <c r="AI1080" s="496">
        <v>0</v>
      </c>
      <c r="AJ1080" s="496">
        <v>0</v>
      </c>
      <c r="AK1080" s="496"/>
      <c r="AL1080" s="496"/>
      <c r="AM1080" s="496"/>
      <c r="AN1080" s="496">
        <v>99</v>
      </c>
      <c r="AO1080" s="496">
        <v>99</v>
      </c>
      <c r="AP1080" s="496">
        <v>99</v>
      </c>
      <c r="AQ1080" s="496">
        <v>99</v>
      </c>
      <c r="AR1080" s="496">
        <v>192.66666666666663</v>
      </c>
      <c r="AS1080" s="496">
        <v>32.881272905710645</v>
      </c>
      <c r="AT1080" s="496"/>
      <c r="AU1080" s="496"/>
    </row>
    <row r="1081" spans="1:47">
      <c r="A1081" s="496">
        <v>17</v>
      </c>
      <c r="B1081" s="496">
        <v>140</v>
      </c>
      <c r="C1081" s="496">
        <v>2024</v>
      </c>
      <c r="D1081" s="496">
        <v>8</v>
      </c>
      <c r="E1081" s="496">
        <v>99</v>
      </c>
      <c r="F1081" s="496">
        <v>99</v>
      </c>
      <c r="G1081" s="496">
        <v>99</v>
      </c>
      <c r="H1081" s="496">
        <v>99</v>
      </c>
      <c r="I1081" s="496">
        <v>99</v>
      </c>
      <c r="J1081" s="496">
        <v>999</v>
      </c>
      <c r="K1081" s="496">
        <v>99</v>
      </c>
      <c r="L1081" s="496">
        <v>99</v>
      </c>
      <c r="M1081" s="496">
        <v>12</v>
      </c>
      <c r="N1081" s="496">
        <v>99</v>
      </c>
      <c r="O1081" s="496">
        <v>99</v>
      </c>
      <c r="P1081" s="496">
        <v>99</v>
      </c>
      <c r="Q1081" s="496">
        <v>1</v>
      </c>
      <c r="R1081" s="496">
        <v>1</v>
      </c>
      <c r="S1081" s="496">
        <v>8</v>
      </c>
      <c r="T1081" s="496">
        <v>12</v>
      </c>
      <c r="U1081" s="496">
        <v>481</v>
      </c>
      <c r="V1081" s="496">
        <v>100</v>
      </c>
      <c r="W1081" s="496">
        <v>100</v>
      </c>
      <c r="X1081" s="496">
        <v>100</v>
      </c>
      <c r="Y1081" s="496">
        <v>0</v>
      </c>
      <c r="Z1081" s="496">
        <v>0</v>
      </c>
      <c r="AA1081" s="496">
        <v>0</v>
      </c>
      <c r="AB1081" s="496"/>
      <c r="AC1081" s="496"/>
      <c r="AD1081" s="496"/>
      <c r="AE1081" s="496">
        <v>0.6097560975609756</v>
      </c>
      <c r="AF1081" s="496">
        <v>1.1585978316636838</v>
      </c>
      <c r="AG1081" s="496">
        <v>678</v>
      </c>
      <c r="AH1081" s="496">
        <v>0</v>
      </c>
      <c r="AI1081" s="496">
        <v>100</v>
      </c>
      <c r="AJ1081" s="496">
        <v>0</v>
      </c>
      <c r="AK1081" s="496"/>
      <c r="AL1081" s="496"/>
      <c r="AM1081" s="496"/>
      <c r="AN1081" s="496">
        <v>99</v>
      </c>
      <c r="AO1081" s="496">
        <v>99</v>
      </c>
      <c r="AP1081" s="496">
        <v>99</v>
      </c>
      <c r="AQ1081" s="496">
        <v>99</v>
      </c>
      <c r="AR1081" s="496">
        <v>227</v>
      </c>
      <c r="AS1081" s="496">
        <v>41.121363334773299</v>
      </c>
      <c r="AT1081" s="496"/>
      <c r="AU1081" s="496"/>
    </row>
    <row r="1082" spans="1:47">
      <c r="A1082" s="496">
        <v>17</v>
      </c>
      <c r="B1082" s="496">
        <v>141</v>
      </c>
      <c r="C1082" s="496">
        <v>2024</v>
      </c>
      <c r="D1082" s="496">
        <v>9</v>
      </c>
      <c r="E1082" s="496">
        <v>99</v>
      </c>
      <c r="F1082" s="496">
        <v>99</v>
      </c>
      <c r="G1082" s="496">
        <v>99</v>
      </c>
      <c r="H1082" s="496">
        <v>99</v>
      </c>
      <c r="I1082" s="496">
        <v>99</v>
      </c>
      <c r="J1082" s="496">
        <v>999</v>
      </c>
      <c r="K1082" s="496">
        <v>99</v>
      </c>
      <c r="L1082" s="496">
        <v>99</v>
      </c>
      <c r="M1082" s="496">
        <v>12</v>
      </c>
      <c r="N1082" s="496">
        <v>99</v>
      </c>
      <c r="O1082" s="496">
        <v>99</v>
      </c>
      <c r="P1082" s="496">
        <v>99</v>
      </c>
      <c r="Q1082" s="496"/>
      <c r="R1082" s="496">
        <v>0</v>
      </c>
      <c r="S1082" s="496"/>
      <c r="T1082" s="496"/>
      <c r="U1082" s="496"/>
      <c r="V1082" s="496"/>
      <c r="W1082" s="496"/>
      <c r="X1082" s="496"/>
      <c r="Y1082" s="496"/>
      <c r="Z1082" s="496"/>
      <c r="AA1082" s="496"/>
      <c r="AB1082" s="496"/>
      <c r="AC1082" s="496"/>
      <c r="AD1082" s="496"/>
      <c r="AE1082" s="496"/>
      <c r="AF1082" s="496"/>
      <c r="AG1082" s="496"/>
      <c r="AH1082" s="496"/>
      <c r="AI1082" s="496"/>
      <c r="AJ1082" s="496"/>
      <c r="AK1082" s="496"/>
      <c r="AL1082" s="496"/>
      <c r="AM1082" s="496"/>
      <c r="AN1082" s="496">
        <v>99</v>
      </c>
      <c r="AO1082" s="496">
        <v>99</v>
      </c>
      <c r="AP1082" s="496">
        <v>99</v>
      </c>
      <c r="AQ1082" s="496">
        <v>99</v>
      </c>
      <c r="AR1082" s="496"/>
      <c r="AS1082" s="496"/>
      <c r="AT1082" s="496"/>
      <c r="AU1082" s="496"/>
    </row>
    <row r="1083" spans="1:47">
      <c r="A1083" s="496">
        <v>17</v>
      </c>
      <c r="B1083" s="496">
        <v>142</v>
      </c>
      <c r="C1083" s="496">
        <v>2024</v>
      </c>
      <c r="D1083" s="496">
        <v>10</v>
      </c>
      <c r="E1083" s="496">
        <v>99</v>
      </c>
      <c r="F1083" s="496">
        <v>99</v>
      </c>
      <c r="G1083" s="496">
        <v>99</v>
      </c>
      <c r="H1083" s="496">
        <v>99</v>
      </c>
      <c r="I1083" s="496">
        <v>99</v>
      </c>
      <c r="J1083" s="496">
        <v>999</v>
      </c>
      <c r="K1083" s="496">
        <v>99</v>
      </c>
      <c r="L1083" s="496">
        <v>99</v>
      </c>
      <c r="M1083" s="496">
        <v>12</v>
      </c>
      <c r="N1083" s="496">
        <v>99</v>
      </c>
      <c r="O1083" s="496">
        <v>99</v>
      </c>
      <c r="P1083" s="496">
        <v>99</v>
      </c>
      <c r="Q1083" s="496"/>
      <c r="R1083" s="496">
        <v>0</v>
      </c>
      <c r="S1083" s="496"/>
      <c r="T1083" s="496"/>
      <c r="U1083" s="496"/>
      <c r="V1083" s="496"/>
      <c r="W1083" s="496"/>
      <c r="X1083" s="496"/>
      <c r="Y1083" s="496"/>
      <c r="Z1083" s="496"/>
      <c r="AA1083" s="496"/>
      <c r="AB1083" s="496"/>
      <c r="AC1083" s="496"/>
      <c r="AD1083" s="496"/>
      <c r="AE1083" s="496"/>
      <c r="AF1083" s="496"/>
      <c r="AG1083" s="496"/>
      <c r="AH1083" s="496"/>
      <c r="AI1083" s="496"/>
      <c r="AJ1083" s="496"/>
      <c r="AK1083" s="496"/>
      <c r="AL1083" s="496"/>
      <c r="AM1083" s="496"/>
      <c r="AN1083" s="496">
        <v>99</v>
      </c>
      <c r="AO1083" s="496">
        <v>99</v>
      </c>
      <c r="AP1083" s="496">
        <v>99</v>
      </c>
      <c r="AQ1083" s="496">
        <v>99</v>
      </c>
      <c r="AR1083" s="496"/>
      <c r="AS1083" s="496"/>
      <c r="AT1083" s="496"/>
      <c r="AU1083" s="496"/>
    </row>
    <row r="1084" spans="1:47">
      <c r="A1084" s="496">
        <v>17</v>
      </c>
      <c r="B1084" s="496">
        <v>143</v>
      </c>
      <c r="C1084" s="496">
        <v>2024</v>
      </c>
      <c r="D1084" s="496">
        <v>11</v>
      </c>
      <c r="E1084" s="496">
        <v>99</v>
      </c>
      <c r="F1084" s="496">
        <v>99</v>
      </c>
      <c r="G1084" s="496">
        <v>99</v>
      </c>
      <c r="H1084" s="496">
        <v>99</v>
      </c>
      <c r="I1084" s="496">
        <v>99</v>
      </c>
      <c r="J1084" s="496">
        <v>999</v>
      </c>
      <c r="K1084" s="496">
        <v>99</v>
      </c>
      <c r="L1084" s="496">
        <v>99</v>
      </c>
      <c r="M1084" s="496">
        <v>12</v>
      </c>
      <c r="N1084" s="496">
        <v>99</v>
      </c>
      <c r="O1084" s="496">
        <v>99</v>
      </c>
      <c r="P1084" s="496">
        <v>99</v>
      </c>
      <c r="Q1084" s="496">
        <v>3</v>
      </c>
      <c r="R1084" s="496">
        <v>3</v>
      </c>
      <c r="S1084" s="496">
        <v>7.3333333333333313</v>
      </c>
      <c r="T1084" s="496">
        <v>12</v>
      </c>
      <c r="U1084" s="496">
        <v>328.23333333333335</v>
      </c>
      <c r="V1084" s="496">
        <v>100</v>
      </c>
      <c r="W1084" s="496">
        <v>100</v>
      </c>
      <c r="X1084" s="496">
        <v>33.333333333333343</v>
      </c>
      <c r="Y1084" s="496">
        <v>85.865411481509213</v>
      </c>
      <c r="Z1084" s="496">
        <v>0.4714045207910384</v>
      </c>
      <c r="AA1084" s="496">
        <v>0</v>
      </c>
      <c r="AB1084" s="496">
        <v>88.828842892592519</v>
      </c>
      <c r="AC1084" s="496"/>
      <c r="AD1084" s="496"/>
      <c r="AE1084" s="496">
        <v>1.1320754716981127</v>
      </c>
      <c r="AF1084" s="496">
        <v>1.517930915413928</v>
      </c>
      <c r="AG1084" s="496">
        <v>632.66666666666652</v>
      </c>
      <c r="AH1084" s="496">
        <v>0</v>
      </c>
      <c r="AI1084" s="496">
        <v>100</v>
      </c>
      <c r="AJ1084" s="496">
        <v>64.111014827580519</v>
      </c>
      <c r="AK1084" s="496">
        <v>4.6390835750456336</v>
      </c>
      <c r="AL1084" s="496"/>
      <c r="AM1084" s="496">
        <v>50.000000000001798</v>
      </c>
      <c r="AN1084" s="496">
        <v>99</v>
      </c>
      <c r="AO1084" s="496">
        <v>99</v>
      </c>
      <c r="AP1084" s="496">
        <v>99</v>
      </c>
      <c r="AQ1084" s="496">
        <v>99</v>
      </c>
      <c r="AR1084" s="496">
        <v>199.66666666666663</v>
      </c>
      <c r="AS1084" s="496">
        <v>40.33744545862087</v>
      </c>
      <c r="AT1084" s="496"/>
      <c r="AU1084" s="496"/>
    </row>
    <row r="1085" spans="1:47">
      <c r="A1085" s="496">
        <v>17</v>
      </c>
      <c r="B1085" s="496">
        <v>144</v>
      </c>
      <c r="C1085" s="496">
        <v>2024</v>
      </c>
      <c r="D1085" s="496">
        <v>12</v>
      </c>
      <c r="E1085" s="496">
        <v>99</v>
      </c>
      <c r="F1085" s="496">
        <v>99</v>
      </c>
      <c r="G1085" s="496">
        <v>99</v>
      </c>
      <c r="H1085" s="496">
        <v>99</v>
      </c>
      <c r="I1085" s="496">
        <v>99</v>
      </c>
      <c r="J1085" s="496">
        <v>999</v>
      </c>
      <c r="K1085" s="496">
        <v>99</v>
      </c>
      <c r="L1085" s="496">
        <v>99</v>
      </c>
      <c r="M1085" s="496">
        <v>12</v>
      </c>
      <c r="N1085" s="496">
        <v>99</v>
      </c>
      <c r="O1085" s="496">
        <v>99</v>
      </c>
      <c r="P1085" s="496">
        <v>99</v>
      </c>
      <c r="Q1085" s="496">
        <v>1</v>
      </c>
      <c r="R1085" s="496">
        <v>1</v>
      </c>
      <c r="S1085" s="496">
        <v>5</v>
      </c>
      <c r="T1085" s="496">
        <v>12</v>
      </c>
      <c r="U1085" s="496">
        <v>398.7</v>
      </c>
      <c r="V1085" s="496">
        <v>0</v>
      </c>
      <c r="W1085" s="496">
        <v>100</v>
      </c>
      <c r="X1085" s="496">
        <v>100</v>
      </c>
      <c r="Y1085" s="496">
        <v>0</v>
      </c>
      <c r="Z1085" s="496">
        <v>0</v>
      </c>
      <c r="AA1085" s="496">
        <v>0</v>
      </c>
      <c r="AB1085" s="496"/>
      <c r="AC1085" s="496"/>
      <c r="AD1085" s="496"/>
      <c r="AE1085" s="496">
        <v>2.3255813953488378</v>
      </c>
      <c r="AF1085" s="496">
        <v>3.809369118026428</v>
      </c>
      <c r="AG1085" s="496">
        <v>1226</v>
      </c>
      <c r="AH1085" s="496">
        <v>0</v>
      </c>
      <c r="AI1085" s="496">
        <v>0</v>
      </c>
      <c r="AJ1085" s="496">
        <v>0</v>
      </c>
      <c r="AK1085" s="496"/>
      <c r="AL1085" s="496"/>
      <c r="AM1085" s="496"/>
      <c r="AN1085" s="496">
        <v>99</v>
      </c>
      <c r="AO1085" s="496">
        <v>99</v>
      </c>
      <c r="AP1085" s="496">
        <v>99</v>
      </c>
      <c r="AQ1085" s="496">
        <v>99</v>
      </c>
      <c r="AR1085" s="496">
        <v>228</v>
      </c>
      <c r="AS1085" s="496">
        <v>33.664204370575561</v>
      </c>
      <c r="AT1085" s="496"/>
      <c r="AU1085" s="496"/>
    </row>
    <row r="1086" spans="1:47">
      <c r="A1086" s="496">
        <v>17</v>
      </c>
      <c r="B1086" s="496">
        <v>145</v>
      </c>
      <c r="C1086" s="496">
        <v>2024</v>
      </c>
      <c r="D1086" s="496">
        <v>1</v>
      </c>
      <c r="E1086" s="496">
        <v>99</v>
      </c>
      <c r="F1086" s="496">
        <v>99</v>
      </c>
      <c r="G1086" s="496">
        <v>99</v>
      </c>
      <c r="H1086" s="496">
        <v>99</v>
      </c>
      <c r="I1086" s="496">
        <v>99</v>
      </c>
      <c r="J1086" s="496">
        <v>999</v>
      </c>
      <c r="K1086" s="496">
        <v>99</v>
      </c>
      <c r="L1086" s="496">
        <v>99</v>
      </c>
      <c r="M1086" s="496">
        <v>13</v>
      </c>
      <c r="N1086" s="496">
        <v>99</v>
      </c>
      <c r="O1086" s="496">
        <v>99</v>
      </c>
      <c r="P1086" s="496">
        <v>99</v>
      </c>
      <c r="Q1086" s="496"/>
      <c r="R1086" s="496">
        <v>0</v>
      </c>
      <c r="S1086" s="496"/>
      <c r="T1086" s="496"/>
      <c r="U1086" s="496"/>
      <c r="V1086" s="496"/>
      <c r="W1086" s="496"/>
      <c r="X1086" s="496"/>
      <c r="Y1086" s="496"/>
      <c r="Z1086" s="496"/>
      <c r="AA1086" s="496"/>
      <c r="AB1086" s="496"/>
      <c r="AC1086" s="496"/>
      <c r="AD1086" s="496"/>
      <c r="AE1086" s="496"/>
      <c r="AF1086" s="496"/>
      <c r="AG1086" s="496"/>
      <c r="AH1086" s="496"/>
      <c r="AI1086" s="496"/>
      <c r="AJ1086" s="496"/>
      <c r="AK1086" s="496"/>
      <c r="AL1086" s="496"/>
      <c r="AM1086" s="496"/>
      <c r="AN1086" s="496">
        <v>99</v>
      </c>
      <c r="AO1086" s="496">
        <v>99</v>
      </c>
      <c r="AP1086" s="496">
        <v>99</v>
      </c>
      <c r="AQ1086" s="496">
        <v>99</v>
      </c>
      <c r="AR1086" s="496"/>
      <c r="AS1086" s="496"/>
      <c r="AT1086" s="496"/>
      <c r="AU1086" s="496"/>
    </row>
    <row r="1087" spans="1:47">
      <c r="A1087" s="496">
        <v>17</v>
      </c>
      <c r="B1087" s="496">
        <v>146</v>
      </c>
      <c r="C1087" s="496">
        <v>2024</v>
      </c>
      <c r="D1087" s="496">
        <v>2</v>
      </c>
      <c r="E1087" s="496">
        <v>99</v>
      </c>
      <c r="F1087" s="496">
        <v>99</v>
      </c>
      <c r="G1087" s="496">
        <v>99</v>
      </c>
      <c r="H1087" s="496">
        <v>99</v>
      </c>
      <c r="I1087" s="496">
        <v>99</v>
      </c>
      <c r="J1087" s="496">
        <v>999</v>
      </c>
      <c r="K1087" s="496">
        <v>99</v>
      </c>
      <c r="L1087" s="496">
        <v>99</v>
      </c>
      <c r="M1087" s="496">
        <v>13</v>
      </c>
      <c r="N1087" s="496">
        <v>99</v>
      </c>
      <c r="O1087" s="496">
        <v>99</v>
      </c>
      <c r="P1087" s="496">
        <v>99</v>
      </c>
      <c r="Q1087" s="496"/>
      <c r="R1087" s="496">
        <v>0</v>
      </c>
      <c r="S1087" s="496"/>
      <c r="T1087" s="496"/>
      <c r="U1087" s="496"/>
      <c r="V1087" s="496"/>
      <c r="W1087" s="496"/>
      <c r="X1087" s="496"/>
      <c r="Y1087" s="496"/>
      <c r="Z1087" s="496"/>
      <c r="AA1087" s="496"/>
      <c r="AB1087" s="496"/>
      <c r="AC1087" s="496"/>
      <c r="AD1087" s="496"/>
      <c r="AE1087" s="496"/>
      <c r="AF1087" s="496"/>
      <c r="AG1087" s="496"/>
      <c r="AH1087" s="496"/>
      <c r="AI1087" s="496"/>
      <c r="AJ1087" s="496"/>
      <c r="AK1087" s="496"/>
      <c r="AL1087" s="496"/>
      <c r="AM1087" s="496"/>
      <c r="AN1087" s="496">
        <v>99</v>
      </c>
      <c r="AO1087" s="496">
        <v>99</v>
      </c>
      <c r="AP1087" s="496">
        <v>99</v>
      </c>
      <c r="AQ1087" s="496">
        <v>99</v>
      </c>
      <c r="AR1087" s="496"/>
      <c r="AS1087" s="496"/>
      <c r="AT1087" s="496"/>
      <c r="AU1087" s="496"/>
    </row>
    <row r="1088" spans="1:47">
      <c r="A1088" s="496">
        <v>17</v>
      </c>
      <c r="B1088" s="496">
        <v>147</v>
      </c>
      <c r="C1088" s="496">
        <v>2024</v>
      </c>
      <c r="D1088" s="496">
        <v>3</v>
      </c>
      <c r="E1088" s="496">
        <v>99</v>
      </c>
      <c r="F1088" s="496">
        <v>99</v>
      </c>
      <c r="G1088" s="496">
        <v>99</v>
      </c>
      <c r="H1088" s="496">
        <v>99</v>
      </c>
      <c r="I1088" s="496">
        <v>99</v>
      </c>
      <c r="J1088" s="496">
        <v>999</v>
      </c>
      <c r="K1088" s="496">
        <v>99</v>
      </c>
      <c r="L1088" s="496">
        <v>99</v>
      </c>
      <c r="M1088" s="496">
        <v>13</v>
      </c>
      <c r="N1088" s="496">
        <v>99</v>
      </c>
      <c r="O1088" s="496">
        <v>99</v>
      </c>
      <c r="P1088" s="496">
        <v>99</v>
      </c>
      <c r="Q1088" s="496"/>
      <c r="R1088" s="496">
        <v>0</v>
      </c>
      <c r="S1088" s="496"/>
      <c r="T1088" s="496"/>
      <c r="U1088" s="496"/>
      <c r="V1088" s="496"/>
      <c r="W1088" s="496"/>
      <c r="X1088" s="496"/>
      <c r="Y1088" s="496"/>
      <c r="Z1088" s="496"/>
      <c r="AA1088" s="496"/>
      <c r="AB1088" s="496"/>
      <c r="AC1088" s="496"/>
      <c r="AD1088" s="496"/>
      <c r="AE1088" s="496"/>
      <c r="AF1088" s="496"/>
      <c r="AG1088" s="496"/>
      <c r="AH1088" s="496"/>
      <c r="AI1088" s="496"/>
      <c r="AJ1088" s="496"/>
      <c r="AK1088" s="496"/>
      <c r="AL1088" s="496"/>
      <c r="AM1088" s="496"/>
      <c r="AN1088" s="496">
        <v>99</v>
      </c>
      <c r="AO1088" s="496">
        <v>99</v>
      </c>
      <c r="AP1088" s="496">
        <v>99</v>
      </c>
      <c r="AQ1088" s="496">
        <v>99</v>
      </c>
      <c r="AR1088" s="496"/>
      <c r="AS1088" s="496"/>
      <c r="AT1088" s="496"/>
      <c r="AU1088" s="496"/>
    </row>
    <row r="1089" spans="1:47">
      <c r="A1089" s="496">
        <v>17</v>
      </c>
      <c r="B1089" s="496">
        <v>148</v>
      </c>
      <c r="C1089" s="496">
        <v>2024</v>
      </c>
      <c r="D1089" s="496">
        <v>4</v>
      </c>
      <c r="E1089" s="496">
        <v>99</v>
      </c>
      <c r="F1089" s="496">
        <v>99</v>
      </c>
      <c r="G1089" s="496">
        <v>99</v>
      </c>
      <c r="H1089" s="496">
        <v>99</v>
      </c>
      <c r="I1089" s="496">
        <v>99</v>
      </c>
      <c r="J1089" s="496">
        <v>999</v>
      </c>
      <c r="K1089" s="496">
        <v>99</v>
      </c>
      <c r="L1089" s="496">
        <v>99</v>
      </c>
      <c r="M1089" s="496">
        <v>13</v>
      </c>
      <c r="N1089" s="496">
        <v>99</v>
      </c>
      <c r="O1089" s="496">
        <v>99</v>
      </c>
      <c r="P1089" s="496">
        <v>99</v>
      </c>
      <c r="Q1089" s="496">
        <v>1</v>
      </c>
      <c r="R1089" s="496">
        <v>1</v>
      </c>
      <c r="S1089" s="496">
        <v>7</v>
      </c>
      <c r="T1089" s="496">
        <v>13</v>
      </c>
      <c r="U1089" s="496">
        <v>487.8</v>
      </c>
      <c r="V1089" s="496">
        <v>100</v>
      </c>
      <c r="W1089" s="496">
        <v>100</v>
      </c>
      <c r="X1089" s="496">
        <v>100</v>
      </c>
      <c r="Y1089" s="496">
        <v>0</v>
      </c>
      <c r="Z1089" s="496">
        <v>0</v>
      </c>
      <c r="AA1089" s="496">
        <v>0</v>
      </c>
      <c r="AB1089" s="496"/>
      <c r="AC1089" s="496"/>
      <c r="AD1089" s="496"/>
      <c r="AE1089" s="496">
        <v>0.67567567567567588</v>
      </c>
      <c r="AF1089" s="496">
        <v>1.242837378881956</v>
      </c>
      <c r="AG1089" s="496">
        <v>678</v>
      </c>
      <c r="AH1089" s="496">
        <v>0</v>
      </c>
      <c r="AI1089" s="496">
        <v>100</v>
      </c>
      <c r="AJ1089" s="496">
        <v>0</v>
      </c>
      <c r="AK1089" s="496"/>
      <c r="AL1089" s="496"/>
      <c r="AM1089" s="496"/>
      <c r="AN1089" s="496">
        <v>99</v>
      </c>
      <c r="AO1089" s="496">
        <v>99</v>
      </c>
      <c r="AP1089" s="496">
        <v>99</v>
      </c>
      <c r="AQ1089" s="496">
        <v>99</v>
      </c>
      <c r="AR1089" s="496">
        <v>235</v>
      </c>
      <c r="AS1089" s="496">
        <v>37.602458029531029</v>
      </c>
      <c r="AT1089" s="496"/>
      <c r="AU1089" s="496"/>
    </row>
    <row r="1090" spans="1:47">
      <c r="A1090" s="496">
        <v>17</v>
      </c>
      <c r="B1090" s="496">
        <v>149</v>
      </c>
      <c r="C1090" s="496">
        <v>2024</v>
      </c>
      <c r="D1090" s="496">
        <v>5</v>
      </c>
      <c r="E1090" s="496">
        <v>99</v>
      </c>
      <c r="F1090" s="496">
        <v>99</v>
      </c>
      <c r="G1090" s="496">
        <v>99</v>
      </c>
      <c r="H1090" s="496">
        <v>99</v>
      </c>
      <c r="I1090" s="496">
        <v>99</v>
      </c>
      <c r="J1090" s="496">
        <v>999</v>
      </c>
      <c r="K1090" s="496">
        <v>99</v>
      </c>
      <c r="L1090" s="496">
        <v>99</v>
      </c>
      <c r="M1090" s="496">
        <v>13</v>
      </c>
      <c r="N1090" s="496">
        <v>99</v>
      </c>
      <c r="O1090" s="496">
        <v>99</v>
      </c>
      <c r="P1090" s="496">
        <v>99</v>
      </c>
      <c r="Q1090" s="496">
        <v>2</v>
      </c>
      <c r="R1090" s="496">
        <v>2</v>
      </c>
      <c r="S1090" s="496">
        <v>8.5</v>
      </c>
      <c r="T1090" s="496">
        <v>13</v>
      </c>
      <c r="U1090" s="496">
        <v>499.2</v>
      </c>
      <c r="V1090" s="496">
        <v>100</v>
      </c>
      <c r="W1090" s="496">
        <v>100</v>
      </c>
      <c r="X1090" s="496">
        <v>100</v>
      </c>
      <c r="Y1090" s="496">
        <v>102.89999999999988</v>
      </c>
      <c r="Z1090" s="496">
        <v>0.5</v>
      </c>
      <c r="AA1090" s="496">
        <v>0</v>
      </c>
      <c r="AB1090" s="496">
        <v>99.999999999999758</v>
      </c>
      <c r="AC1090" s="496"/>
      <c r="AD1090" s="496"/>
      <c r="AE1090" s="496">
        <v>1.041666666666667</v>
      </c>
      <c r="AF1090" s="496">
        <v>2.1354550996182113</v>
      </c>
      <c r="AG1090" s="496">
        <v>696</v>
      </c>
      <c r="AH1090" s="496">
        <v>0</v>
      </c>
      <c r="AI1090" s="496">
        <v>100</v>
      </c>
      <c r="AJ1090" s="496">
        <v>18</v>
      </c>
      <c r="AK1090" s="496">
        <v>-100.00000000000075</v>
      </c>
      <c r="AL1090" s="496"/>
      <c r="AM1090" s="496">
        <v>-100</v>
      </c>
      <c r="AN1090" s="496">
        <v>99</v>
      </c>
      <c r="AO1090" s="496">
        <v>99</v>
      </c>
      <c r="AP1090" s="496">
        <v>99</v>
      </c>
      <c r="AQ1090" s="496">
        <v>99</v>
      </c>
      <c r="AR1090" s="496">
        <v>230</v>
      </c>
      <c r="AS1090" s="496">
        <v>40.574467935899847</v>
      </c>
      <c r="AT1090" s="496"/>
      <c r="AU1090" s="496"/>
    </row>
    <row r="1091" spans="1:47">
      <c r="A1091" s="496">
        <v>17</v>
      </c>
      <c r="B1091" s="496">
        <v>150</v>
      </c>
      <c r="C1091" s="496">
        <v>2024</v>
      </c>
      <c r="D1091" s="496">
        <v>6</v>
      </c>
      <c r="E1091" s="496">
        <v>99</v>
      </c>
      <c r="F1091" s="496">
        <v>99</v>
      </c>
      <c r="G1091" s="496">
        <v>99</v>
      </c>
      <c r="H1091" s="496">
        <v>99</v>
      </c>
      <c r="I1091" s="496">
        <v>99</v>
      </c>
      <c r="J1091" s="496">
        <v>999</v>
      </c>
      <c r="K1091" s="496">
        <v>99</v>
      </c>
      <c r="L1091" s="496">
        <v>99</v>
      </c>
      <c r="M1091" s="496">
        <v>13</v>
      </c>
      <c r="N1091" s="496">
        <v>99</v>
      </c>
      <c r="O1091" s="496">
        <v>99</v>
      </c>
      <c r="P1091" s="496">
        <v>99</v>
      </c>
      <c r="Q1091" s="496">
        <v>2</v>
      </c>
      <c r="R1091" s="496">
        <v>2</v>
      </c>
      <c r="S1091" s="496">
        <v>6.5</v>
      </c>
      <c r="T1091" s="496">
        <v>13</v>
      </c>
      <c r="U1091" s="496">
        <v>412.3</v>
      </c>
      <c r="V1091" s="496">
        <v>100</v>
      </c>
      <c r="W1091" s="496">
        <v>100</v>
      </c>
      <c r="X1091" s="496">
        <v>100</v>
      </c>
      <c r="Y1091" s="496">
        <v>59.5</v>
      </c>
      <c r="Z1091" s="496">
        <v>0.5</v>
      </c>
      <c r="AA1091" s="496">
        <v>0</v>
      </c>
      <c r="AB1091" s="496">
        <v>99.999999999998479</v>
      </c>
      <c r="AC1091" s="496"/>
      <c r="AD1091" s="496"/>
      <c r="AE1091" s="496">
        <v>2.2471910112359552</v>
      </c>
      <c r="AF1091" s="496">
        <v>3.5283345028839403</v>
      </c>
      <c r="AG1091" s="496">
        <v>678</v>
      </c>
      <c r="AH1091" s="496">
        <v>0</v>
      </c>
      <c r="AI1091" s="496">
        <v>100</v>
      </c>
      <c r="AJ1091" s="496">
        <v>0</v>
      </c>
      <c r="AK1091" s="496"/>
      <c r="AL1091" s="496"/>
      <c r="AM1091" s="496"/>
      <c r="AN1091" s="496">
        <v>99</v>
      </c>
      <c r="AO1091" s="496">
        <v>99</v>
      </c>
      <c r="AP1091" s="496">
        <v>99</v>
      </c>
      <c r="AQ1091" s="496">
        <v>99</v>
      </c>
      <c r="AR1091" s="496">
        <v>225</v>
      </c>
      <c r="AS1091" s="496">
        <v>35.93569939831707</v>
      </c>
      <c r="AT1091" s="496"/>
      <c r="AU1091" s="496"/>
    </row>
    <row r="1092" spans="1:47">
      <c r="A1092" s="496">
        <v>17</v>
      </c>
      <c r="B1092" s="496">
        <v>151</v>
      </c>
      <c r="C1092" s="496">
        <v>2024</v>
      </c>
      <c r="D1092" s="496">
        <v>7</v>
      </c>
      <c r="E1092" s="496">
        <v>99</v>
      </c>
      <c r="F1092" s="496">
        <v>99</v>
      </c>
      <c r="G1092" s="496">
        <v>99</v>
      </c>
      <c r="H1092" s="496">
        <v>99</v>
      </c>
      <c r="I1092" s="496">
        <v>99</v>
      </c>
      <c r="J1092" s="496">
        <v>999</v>
      </c>
      <c r="K1092" s="496">
        <v>99</v>
      </c>
      <c r="L1092" s="496">
        <v>99</v>
      </c>
      <c r="M1092" s="496">
        <v>13</v>
      </c>
      <c r="N1092" s="496">
        <v>99</v>
      </c>
      <c r="O1092" s="496">
        <v>99</v>
      </c>
      <c r="P1092" s="496">
        <v>99</v>
      </c>
      <c r="Q1092" s="496">
        <v>2</v>
      </c>
      <c r="R1092" s="496">
        <v>2</v>
      </c>
      <c r="S1092" s="496">
        <v>7</v>
      </c>
      <c r="T1092" s="496">
        <v>13</v>
      </c>
      <c r="U1092" s="496">
        <v>425.7</v>
      </c>
      <c r="V1092" s="496">
        <v>100</v>
      </c>
      <c r="W1092" s="496">
        <v>100</v>
      </c>
      <c r="X1092" s="496">
        <v>50</v>
      </c>
      <c r="Y1092" s="496">
        <v>89.999999999999829</v>
      </c>
      <c r="Z1092" s="496">
        <v>1</v>
      </c>
      <c r="AA1092" s="496">
        <v>0</v>
      </c>
      <c r="AB1092" s="496">
        <v>99.999999999999645</v>
      </c>
      <c r="AC1092" s="496"/>
      <c r="AD1092" s="496"/>
      <c r="AE1092" s="496">
        <v>4.4444444444444446</v>
      </c>
      <c r="AF1092" s="496">
        <v>6.5745681433833489</v>
      </c>
      <c r="AG1092" s="496">
        <v>678</v>
      </c>
      <c r="AH1092" s="496">
        <v>0</v>
      </c>
      <c r="AI1092" s="496">
        <v>50</v>
      </c>
      <c r="AJ1092" s="496">
        <v>0</v>
      </c>
      <c r="AK1092" s="496"/>
      <c r="AL1092" s="496"/>
      <c r="AM1092" s="496"/>
      <c r="AN1092" s="496">
        <v>99</v>
      </c>
      <c r="AO1092" s="496">
        <v>99</v>
      </c>
      <c r="AP1092" s="496">
        <v>99</v>
      </c>
      <c r="AQ1092" s="496">
        <v>99</v>
      </c>
      <c r="AR1092" s="496">
        <v>221.5</v>
      </c>
      <c r="AS1092" s="496">
        <v>38.545096919568842</v>
      </c>
      <c r="AT1092" s="496"/>
      <c r="AU1092" s="496"/>
    </row>
    <row r="1093" spans="1:47">
      <c r="A1093" s="496">
        <v>17</v>
      </c>
      <c r="B1093" s="496">
        <v>152</v>
      </c>
      <c r="C1093" s="496">
        <v>2024</v>
      </c>
      <c r="D1093" s="496">
        <v>8</v>
      </c>
      <c r="E1093" s="496">
        <v>99</v>
      </c>
      <c r="F1093" s="496">
        <v>99</v>
      </c>
      <c r="G1093" s="496">
        <v>99</v>
      </c>
      <c r="H1093" s="496">
        <v>99</v>
      </c>
      <c r="I1093" s="496">
        <v>99</v>
      </c>
      <c r="J1093" s="496">
        <v>999</v>
      </c>
      <c r="K1093" s="496">
        <v>99</v>
      </c>
      <c r="L1093" s="496">
        <v>99</v>
      </c>
      <c r="M1093" s="496">
        <v>13</v>
      </c>
      <c r="N1093" s="496">
        <v>99</v>
      </c>
      <c r="O1093" s="496">
        <v>99</v>
      </c>
      <c r="P1093" s="496">
        <v>99</v>
      </c>
      <c r="Q1093" s="496"/>
      <c r="R1093" s="496">
        <v>0</v>
      </c>
      <c r="S1093" s="496"/>
      <c r="T1093" s="496"/>
      <c r="U1093" s="496"/>
      <c r="V1093" s="496"/>
      <c r="W1093" s="496"/>
      <c r="X1093" s="496"/>
      <c r="Y1093" s="496"/>
      <c r="Z1093" s="496"/>
      <c r="AA1093" s="496"/>
      <c r="AB1093" s="496"/>
      <c r="AC1093" s="496"/>
      <c r="AD1093" s="496"/>
      <c r="AE1093" s="496"/>
      <c r="AF1093" s="496"/>
      <c r="AG1093" s="496"/>
      <c r="AH1093" s="496"/>
      <c r="AI1093" s="496"/>
      <c r="AJ1093" s="496"/>
      <c r="AK1093" s="496"/>
      <c r="AL1093" s="496"/>
      <c r="AM1093" s="496"/>
      <c r="AN1093" s="496">
        <v>99</v>
      </c>
      <c r="AO1093" s="496">
        <v>99</v>
      </c>
      <c r="AP1093" s="496">
        <v>99</v>
      </c>
      <c r="AQ1093" s="496">
        <v>99</v>
      </c>
      <c r="AR1093" s="496"/>
      <c r="AS1093" s="496"/>
      <c r="AT1093" s="496"/>
      <c r="AU1093" s="496"/>
    </row>
    <row r="1094" spans="1:47">
      <c r="A1094" s="496">
        <v>17</v>
      </c>
      <c r="B1094" s="496">
        <v>153</v>
      </c>
      <c r="C1094" s="496">
        <v>2024</v>
      </c>
      <c r="D1094" s="496">
        <v>9</v>
      </c>
      <c r="E1094" s="496">
        <v>99</v>
      </c>
      <c r="F1094" s="496">
        <v>99</v>
      </c>
      <c r="G1094" s="496">
        <v>99</v>
      </c>
      <c r="H1094" s="496">
        <v>99</v>
      </c>
      <c r="I1094" s="496">
        <v>99</v>
      </c>
      <c r="J1094" s="496">
        <v>999</v>
      </c>
      <c r="K1094" s="496">
        <v>99</v>
      </c>
      <c r="L1094" s="496">
        <v>99</v>
      </c>
      <c r="M1094" s="496">
        <v>13</v>
      </c>
      <c r="N1094" s="496">
        <v>99</v>
      </c>
      <c r="O1094" s="496">
        <v>99</v>
      </c>
      <c r="P1094" s="496">
        <v>99</v>
      </c>
      <c r="Q1094" s="496">
        <v>1</v>
      </c>
      <c r="R1094" s="496">
        <v>1</v>
      </c>
      <c r="S1094" s="496">
        <v>8</v>
      </c>
      <c r="T1094" s="496">
        <v>13</v>
      </c>
      <c r="U1094" s="496">
        <v>363.2</v>
      </c>
      <c r="V1094" s="496">
        <v>100</v>
      </c>
      <c r="W1094" s="496">
        <v>100</v>
      </c>
      <c r="X1094" s="496">
        <v>100</v>
      </c>
      <c r="Y1094" s="496">
        <v>0</v>
      </c>
      <c r="Z1094" s="496">
        <v>0</v>
      </c>
      <c r="AA1094" s="496">
        <v>0</v>
      </c>
      <c r="AB1094" s="496"/>
      <c r="AC1094" s="496"/>
      <c r="AD1094" s="496"/>
      <c r="AE1094" s="496">
        <v>0.45871559633027525</v>
      </c>
      <c r="AF1094" s="496">
        <v>0.67358051067491564</v>
      </c>
      <c r="AG1094" s="496">
        <v>678</v>
      </c>
      <c r="AH1094" s="496">
        <v>0</v>
      </c>
      <c r="AI1094" s="496">
        <v>100</v>
      </c>
      <c r="AJ1094" s="496">
        <v>0</v>
      </c>
      <c r="AK1094" s="496"/>
      <c r="AL1094" s="496"/>
      <c r="AM1094" s="496"/>
      <c r="AN1094" s="496">
        <v>99</v>
      </c>
      <c r="AO1094" s="496">
        <v>99</v>
      </c>
      <c r="AP1094" s="496">
        <v>99</v>
      </c>
      <c r="AQ1094" s="496">
        <v>99</v>
      </c>
      <c r="AR1094" s="496">
        <v>208</v>
      </c>
      <c r="AS1094" s="496">
        <v>40.338209774692778</v>
      </c>
      <c r="AT1094" s="496"/>
      <c r="AU1094" s="496"/>
    </row>
    <row r="1095" spans="1:47">
      <c r="A1095" s="496">
        <v>17</v>
      </c>
      <c r="B1095" s="496">
        <v>154</v>
      </c>
      <c r="C1095" s="496">
        <v>2024</v>
      </c>
      <c r="D1095" s="496">
        <v>10</v>
      </c>
      <c r="E1095" s="496">
        <v>99</v>
      </c>
      <c r="F1095" s="496">
        <v>99</v>
      </c>
      <c r="G1095" s="496">
        <v>99</v>
      </c>
      <c r="H1095" s="496">
        <v>99</v>
      </c>
      <c r="I1095" s="496">
        <v>99</v>
      </c>
      <c r="J1095" s="496">
        <v>999</v>
      </c>
      <c r="K1095" s="496">
        <v>99</v>
      </c>
      <c r="L1095" s="496">
        <v>99</v>
      </c>
      <c r="M1095" s="496">
        <v>13</v>
      </c>
      <c r="N1095" s="496">
        <v>99</v>
      </c>
      <c r="O1095" s="496">
        <v>99</v>
      </c>
      <c r="P1095" s="496">
        <v>99</v>
      </c>
      <c r="Q1095" s="496"/>
      <c r="R1095" s="496">
        <v>0</v>
      </c>
      <c r="S1095" s="496"/>
      <c r="T1095" s="496"/>
      <c r="U1095" s="496"/>
      <c r="V1095" s="496"/>
      <c r="W1095" s="496"/>
      <c r="X1095" s="496"/>
      <c r="Y1095" s="496"/>
      <c r="Z1095" s="496"/>
      <c r="AA1095" s="496"/>
      <c r="AB1095" s="496"/>
      <c r="AC1095" s="496"/>
      <c r="AD1095" s="496"/>
      <c r="AE1095" s="496"/>
      <c r="AF1095" s="496"/>
      <c r="AG1095" s="496"/>
      <c r="AH1095" s="496"/>
      <c r="AI1095" s="496"/>
      <c r="AJ1095" s="496"/>
      <c r="AK1095" s="496"/>
      <c r="AL1095" s="496"/>
      <c r="AM1095" s="496"/>
      <c r="AN1095" s="496">
        <v>99</v>
      </c>
      <c r="AO1095" s="496">
        <v>99</v>
      </c>
      <c r="AP1095" s="496">
        <v>99</v>
      </c>
      <c r="AQ1095" s="496">
        <v>99</v>
      </c>
      <c r="AR1095" s="496"/>
      <c r="AS1095" s="496"/>
      <c r="AT1095" s="496"/>
      <c r="AU1095" s="496"/>
    </row>
    <row r="1096" spans="1:47">
      <c r="A1096" s="496">
        <v>17</v>
      </c>
      <c r="B1096" s="496">
        <v>155</v>
      </c>
      <c r="C1096" s="496">
        <v>2024</v>
      </c>
      <c r="D1096" s="496">
        <v>11</v>
      </c>
      <c r="E1096" s="496">
        <v>99</v>
      </c>
      <c r="F1096" s="496">
        <v>99</v>
      </c>
      <c r="G1096" s="496">
        <v>99</v>
      </c>
      <c r="H1096" s="496">
        <v>99</v>
      </c>
      <c r="I1096" s="496">
        <v>99</v>
      </c>
      <c r="J1096" s="496">
        <v>999</v>
      </c>
      <c r="K1096" s="496">
        <v>99</v>
      </c>
      <c r="L1096" s="496">
        <v>99</v>
      </c>
      <c r="M1096" s="496">
        <v>13</v>
      </c>
      <c r="N1096" s="496">
        <v>99</v>
      </c>
      <c r="O1096" s="496">
        <v>99</v>
      </c>
      <c r="P1096" s="496">
        <v>99</v>
      </c>
      <c r="Q1096" s="496">
        <v>1</v>
      </c>
      <c r="R1096" s="496">
        <v>1</v>
      </c>
      <c r="S1096" s="496">
        <v>5</v>
      </c>
      <c r="T1096" s="496">
        <v>13</v>
      </c>
      <c r="U1096" s="496">
        <v>233.2</v>
      </c>
      <c r="V1096" s="496">
        <v>0</v>
      </c>
      <c r="W1096" s="496">
        <v>100</v>
      </c>
      <c r="X1096" s="496">
        <v>0</v>
      </c>
      <c r="Y1096" s="496">
        <v>0</v>
      </c>
      <c r="Z1096" s="496">
        <v>0</v>
      </c>
      <c r="AA1096" s="496">
        <v>0</v>
      </c>
      <c r="AB1096" s="496"/>
      <c r="AC1096" s="496"/>
      <c r="AD1096" s="496"/>
      <c r="AE1096" s="496">
        <v>0.3773584905660376</v>
      </c>
      <c r="AF1096" s="496">
        <v>0.35948155730123699</v>
      </c>
      <c r="AG1096" s="496">
        <v>678</v>
      </c>
      <c r="AH1096" s="496">
        <v>0</v>
      </c>
      <c r="AI1096" s="496">
        <v>100</v>
      </c>
      <c r="AJ1096" s="496">
        <v>0</v>
      </c>
      <c r="AK1096" s="496"/>
      <c r="AL1096" s="496"/>
      <c r="AM1096" s="496"/>
      <c r="AN1096" s="496">
        <v>99</v>
      </c>
      <c r="AO1096" s="496">
        <v>99</v>
      </c>
      <c r="AP1096" s="496">
        <v>99</v>
      </c>
      <c r="AQ1096" s="496">
        <v>99</v>
      </c>
      <c r="AR1096" s="496">
        <v>193</v>
      </c>
      <c r="AS1096" s="496">
        <v>32.410370372637175</v>
      </c>
      <c r="AT1096" s="496"/>
      <c r="AU1096" s="496"/>
    </row>
    <row r="1097" spans="1:47">
      <c r="A1097" s="496">
        <v>17</v>
      </c>
      <c r="B1097" s="496">
        <v>156</v>
      </c>
      <c r="C1097" s="496">
        <v>2024</v>
      </c>
      <c r="D1097" s="496">
        <v>12</v>
      </c>
      <c r="E1097" s="496">
        <v>99</v>
      </c>
      <c r="F1097" s="496">
        <v>99</v>
      </c>
      <c r="G1097" s="496">
        <v>99</v>
      </c>
      <c r="H1097" s="496">
        <v>99</v>
      </c>
      <c r="I1097" s="496">
        <v>99</v>
      </c>
      <c r="J1097" s="496">
        <v>999</v>
      </c>
      <c r="K1097" s="496">
        <v>99</v>
      </c>
      <c r="L1097" s="496">
        <v>99</v>
      </c>
      <c r="M1097" s="496">
        <v>13</v>
      </c>
      <c r="N1097" s="496">
        <v>99</v>
      </c>
      <c r="O1097" s="496">
        <v>99</v>
      </c>
      <c r="P1097" s="496">
        <v>99</v>
      </c>
      <c r="Q1097" s="496"/>
      <c r="R1097" s="496">
        <v>0</v>
      </c>
      <c r="S1097" s="496"/>
      <c r="T1097" s="496"/>
      <c r="U1097" s="496"/>
      <c r="V1097" s="496"/>
      <c r="W1097" s="496"/>
      <c r="X1097" s="496"/>
      <c r="Y1097" s="496"/>
      <c r="Z1097" s="496"/>
      <c r="AA1097" s="496"/>
      <c r="AB1097" s="496"/>
      <c r="AC1097" s="496"/>
      <c r="AD1097" s="496"/>
      <c r="AE1097" s="496"/>
      <c r="AF1097" s="496"/>
      <c r="AG1097" s="496"/>
      <c r="AH1097" s="496"/>
      <c r="AI1097" s="496"/>
      <c r="AJ1097" s="496"/>
      <c r="AK1097" s="496"/>
      <c r="AL1097" s="496"/>
      <c r="AM1097" s="496"/>
      <c r="AN1097" s="496">
        <v>99</v>
      </c>
      <c r="AO1097" s="496">
        <v>99</v>
      </c>
      <c r="AP1097" s="496">
        <v>99</v>
      </c>
      <c r="AQ1097" s="496">
        <v>99</v>
      </c>
      <c r="AR1097" s="496"/>
      <c r="AS1097" s="496"/>
      <c r="AT1097" s="496"/>
      <c r="AU1097" s="496"/>
    </row>
    <row r="1098" spans="1:47">
      <c r="A1098" s="496">
        <v>17</v>
      </c>
      <c r="B1098" s="496">
        <v>157</v>
      </c>
      <c r="C1098" s="496">
        <v>2024</v>
      </c>
      <c r="D1098" s="496">
        <v>1</v>
      </c>
      <c r="E1098" s="496">
        <v>99</v>
      </c>
      <c r="F1098" s="496">
        <v>99</v>
      </c>
      <c r="G1098" s="496">
        <v>99</v>
      </c>
      <c r="H1098" s="496">
        <v>99</v>
      </c>
      <c r="I1098" s="496">
        <v>99</v>
      </c>
      <c r="J1098" s="496">
        <v>999</v>
      </c>
      <c r="K1098" s="496">
        <v>99</v>
      </c>
      <c r="L1098" s="496">
        <v>99</v>
      </c>
      <c r="M1098" s="496">
        <v>14</v>
      </c>
      <c r="N1098" s="496">
        <v>99</v>
      </c>
      <c r="O1098" s="496">
        <v>99</v>
      </c>
      <c r="P1098" s="496">
        <v>99</v>
      </c>
      <c r="Q1098" s="496"/>
      <c r="R1098" s="496">
        <v>0</v>
      </c>
      <c r="S1098" s="496"/>
      <c r="T1098" s="496"/>
      <c r="U1098" s="496"/>
      <c r="V1098" s="496"/>
      <c r="W1098" s="496"/>
      <c r="X1098" s="496"/>
      <c r="Y1098" s="496"/>
      <c r="Z1098" s="496"/>
      <c r="AA1098" s="496"/>
      <c r="AB1098" s="496"/>
      <c r="AC1098" s="496"/>
      <c r="AD1098" s="496"/>
      <c r="AE1098" s="496"/>
      <c r="AF1098" s="496"/>
      <c r="AG1098" s="496"/>
      <c r="AH1098" s="496"/>
      <c r="AI1098" s="496"/>
      <c r="AJ1098" s="496"/>
      <c r="AK1098" s="496"/>
      <c r="AL1098" s="496"/>
      <c r="AM1098" s="496"/>
      <c r="AN1098" s="496">
        <v>99</v>
      </c>
      <c r="AO1098" s="496">
        <v>99</v>
      </c>
      <c r="AP1098" s="496">
        <v>99</v>
      </c>
      <c r="AQ1098" s="496">
        <v>99</v>
      </c>
      <c r="AR1098" s="496"/>
      <c r="AS1098" s="496"/>
      <c r="AT1098" s="496"/>
      <c r="AU1098" s="496"/>
    </row>
    <row r="1099" spans="1:47">
      <c r="A1099" s="496">
        <v>17</v>
      </c>
      <c r="B1099" s="496">
        <v>158</v>
      </c>
      <c r="C1099" s="496">
        <v>2024</v>
      </c>
      <c r="D1099" s="496">
        <v>2</v>
      </c>
      <c r="E1099" s="496">
        <v>99</v>
      </c>
      <c r="F1099" s="496">
        <v>99</v>
      </c>
      <c r="G1099" s="496">
        <v>99</v>
      </c>
      <c r="H1099" s="496">
        <v>99</v>
      </c>
      <c r="I1099" s="496">
        <v>99</v>
      </c>
      <c r="J1099" s="496">
        <v>999</v>
      </c>
      <c r="K1099" s="496">
        <v>99</v>
      </c>
      <c r="L1099" s="496">
        <v>99</v>
      </c>
      <c r="M1099" s="496">
        <v>14</v>
      </c>
      <c r="N1099" s="496">
        <v>99</v>
      </c>
      <c r="O1099" s="496">
        <v>99</v>
      </c>
      <c r="P1099" s="496">
        <v>99</v>
      </c>
      <c r="Q1099" s="496"/>
      <c r="R1099" s="496">
        <v>0</v>
      </c>
      <c r="S1099" s="496"/>
      <c r="T1099" s="496"/>
      <c r="U1099" s="496"/>
      <c r="V1099" s="496"/>
      <c r="W1099" s="496"/>
      <c r="X1099" s="496"/>
      <c r="Y1099" s="496"/>
      <c r="Z1099" s="496"/>
      <c r="AA1099" s="496"/>
      <c r="AB1099" s="496"/>
      <c r="AC1099" s="496"/>
      <c r="AD1099" s="496"/>
      <c r="AE1099" s="496"/>
      <c r="AF1099" s="496"/>
      <c r="AG1099" s="496"/>
      <c r="AH1099" s="496"/>
      <c r="AI1099" s="496"/>
      <c r="AJ1099" s="496"/>
      <c r="AK1099" s="496"/>
      <c r="AL1099" s="496"/>
      <c r="AM1099" s="496"/>
      <c r="AN1099" s="496">
        <v>99</v>
      </c>
      <c r="AO1099" s="496">
        <v>99</v>
      </c>
      <c r="AP1099" s="496">
        <v>99</v>
      </c>
      <c r="AQ1099" s="496">
        <v>99</v>
      </c>
      <c r="AR1099" s="496"/>
      <c r="AS1099" s="496"/>
      <c r="AT1099" s="496"/>
      <c r="AU1099" s="496"/>
    </row>
    <row r="1100" spans="1:47">
      <c r="A1100" s="496">
        <v>17</v>
      </c>
      <c r="B1100" s="496">
        <v>159</v>
      </c>
      <c r="C1100" s="496">
        <v>2024</v>
      </c>
      <c r="D1100" s="496">
        <v>3</v>
      </c>
      <c r="E1100" s="496">
        <v>99</v>
      </c>
      <c r="F1100" s="496">
        <v>99</v>
      </c>
      <c r="G1100" s="496">
        <v>99</v>
      </c>
      <c r="H1100" s="496">
        <v>99</v>
      </c>
      <c r="I1100" s="496">
        <v>99</v>
      </c>
      <c r="J1100" s="496">
        <v>999</v>
      </c>
      <c r="K1100" s="496">
        <v>99</v>
      </c>
      <c r="L1100" s="496">
        <v>99</v>
      </c>
      <c r="M1100" s="496">
        <v>14</v>
      </c>
      <c r="N1100" s="496">
        <v>99</v>
      </c>
      <c r="O1100" s="496">
        <v>99</v>
      </c>
      <c r="P1100" s="496">
        <v>99</v>
      </c>
      <c r="Q1100" s="496"/>
      <c r="R1100" s="496">
        <v>0</v>
      </c>
      <c r="S1100" s="496"/>
      <c r="T1100" s="496"/>
      <c r="U1100" s="496"/>
      <c r="V1100" s="496"/>
      <c r="W1100" s="496"/>
      <c r="X1100" s="496"/>
      <c r="Y1100" s="496"/>
      <c r="Z1100" s="496"/>
      <c r="AA1100" s="496"/>
      <c r="AB1100" s="496"/>
      <c r="AC1100" s="496"/>
      <c r="AD1100" s="496"/>
      <c r="AE1100" s="496"/>
      <c r="AF1100" s="496"/>
      <c r="AG1100" s="496"/>
      <c r="AH1100" s="496"/>
      <c r="AI1100" s="496"/>
      <c r="AJ1100" s="496"/>
      <c r="AK1100" s="496"/>
      <c r="AL1100" s="496"/>
      <c r="AM1100" s="496"/>
      <c r="AN1100" s="496">
        <v>99</v>
      </c>
      <c r="AO1100" s="496">
        <v>99</v>
      </c>
      <c r="AP1100" s="496">
        <v>99</v>
      </c>
      <c r="AQ1100" s="496">
        <v>99</v>
      </c>
      <c r="AR1100" s="496"/>
      <c r="AS1100" s="496"/>
      <c r="AT1100" s="496"/>
      <c r="AU1100" s="496"/>
    </row>
    <row r="1101" spans="1:47">
      <c r="A1101" s="496">
        <v>17</v>
      </c>
      <c r="B1101" s="496">
        <v>160</v>
      </c>
      <c r="C1101" s="496">
        <v>2024</v>
      </c>
      <c r="D1101" s="496">
        <v>4</v>
      </c>
      <c r="E1101" s="496">
        <v>99</v>
      </c>
      <c r="F1101" s="496">
        <v>99</v>
      </c>
      <c r="G1101" s="496">
        <v>99</v>
      </c>
      <c r="H1101" s="496">
        <v>99</v>
      </c>
      <c r="I1101" s="496">
        <v>99</v>
      </c>
      <c r="J1101" s="496">
        <v>999</v>
      </c>
      <c r="K1101" s="496">
        <v>99</v>
      </c>
      <c r="L1101" s="496">
        <v>99</v>
      </c>
      <c r="M1101" s="496">
        <v>14</v>
      </c>
      <c r="N1101" s="496">
        <v>99</v>
      </c>
      <c r="O1101" s="496">
        <v>99</v>
      </c>
      <c r="P1101" s="496">
        <v>99</v>
      </c>
      <c r="Q1101" s="496"/>
      <c r="R1101" s="496">
        <v>0</v>
      </c>
      <c r="S1101" s="496"/>
      <c r="T1101" s="496"/>
      <c r="U1101" s="496"/>
      <c r="V1101" s="496"/>
      <c r="W1101" s="496"/>
      <c r="X1101" s="496"/>
      <c r="Y1101" s="496"/>
      <c r="Z1101" s="496"/>
      <c r="AA1101" s="496"/>
      <c r="AB1101" s="496"/>
      <c r="AC1101" s="496"/>
      <c r="AD1101" s="496"/>
      <c r="AE1101" s="496"/>
      <c r="AF1101" s="496"/>
      <c r="AG1101" s="496"/>
      <c r="AH1101" s="496"/>
      <c r="AI1101" s="496"/>
      <c r="AJ1101" s="496"/>
      <c r="AK1101" s="496"/>
      <c r="AL1101" s="496"/>
      <c r="AM1101" s="496"/>
      <c r="AN1101" s="496">
        <v>99</v>
      </c>
      <c r="AO1101" s="496">
        <v>99</v>
      </c>
      <c r="AP1101" s="496">
        <v>99</v>
      </c>
      <c r="AQ1101" s="496">
        <v>99</v>
      </c>
      <c r="AR1101" s="496"/>
      <c r="AS1101" s="496"/>
      <c r="AT1101" s="496"/>
      <c r="AU1101" s="496"/>
    </row>
    <row r="1102" spans="1:47">
      <c r="A1102" s="496">
        <v>17</v>
      </c>
      <c r="B1102" s="496">
        <v>161</v>
      </c>
      <c r="C1102" s="496">
        <v>2024</v>
      </c>
      <c r="D1102" s="496">
        <v>5</v>
      </c>
      <c r="E1102" s="496">
        <v>99</v>
      </c>
      <c r="F1102" s="496">
        <v>99</v>
      </c>
      <c r="G1102" s="496">
        <v>99</v>
      </c>
      <c r="H1102" s="496">
        <v>99</v>
      </c>
      <c r="I1102" s="496">
        <v>99</v>
      </c>
      <c r="J1102" s="496">
        <v>999</v>
      </c>
      <c r="K1102" s="496">
        <v>99</v>
      </c>
      <c r="L1102" s="496">
        <v>99</v>
      </c>
      <c r="M1102" s="496">
        <v>14</v>
      </c>
      <c r="N1102" s="496">
        <v>99</v>
      </c>
      <c r="O1102" s="496">
        <v>99</v>
      </c>
      <c r="P1102" s="496">
        <v>99</v>
      </c>
      <c r="Q1102" s="496"/>
      <c r="R1102" s="496">
        <v>0</v>
      </c>
      <c r="S1102" s="496"/>
      <c r="T1102" s="496"/>
      <c r="U1102" s="496"/>
      <c r="V1102" s="496"/>
      <c r="W1102" s="496"/>
      <c r="X1102" s="496"/>
      <c r="Y1102" s="496"/>
      <c r="Z1102" s="496"/>
      <c r="AA1102" s="496"/>
      <c r="AB1102" s="496"/>
      <c r="AC1102" s="496"/>
      <c r="AD1102" s="496"/>
      <c r="AE1102" s="496"/>
      <c r="AF1102" s="496"/>
      <c r="AG1102" s="496"/>
      <c r="AH1102" s="496"/>
      <c r="AI1102" s="496"/>
      <c r="AJ1102" s="496"/>
      <c r="AK1102" s="496"/>
      <c r="AL1102" s="496"/>
      <c r="AM1102" s="496"/>
      <c r="AN1102" s="496">
        <v>99</v>
      </c>
      <c r="AO1102" s="496">
        <v>99</v>
      </c>
      <c r="AP1102" s="496">
        <v>99</v>
      </c>
      <c r="AQ1102" s="496">
        <v>99</v>
      </c>
      <c r="AR1102" s="496"/>
      <c r="AS1102" s="496"/>
      <c r="AT1102" s="496"/>
      <c r="AU1102" s="496"/>
    </row>
    <row r="1103" spans="1:47">
      <c r="A1103" s="496">
        <v>17</v>
      </c>
      <c r="B1103" s="496">
        <v>162</v>
      </c>
      <c r="C1103" s="496">
        <v>2024</v>
      </c>
      <c r="D1103" s="496">
        <v>6</v>
      </c>
      <c r="E1103" s="496">
        <v>99</v>
      </c>
      <c r="F1103" s="496">
        <v>99</v>
      </c>
      <c r="G1103" s="496">
        <v>99</v>
      </c>
      <c r="H1103" s="496">
        <v>99</v>
      </c>
      <c r="I1103" s="496">
        <v>99</v>
      </c>
      <c r="J1103" s="496">
        <v>999</v>
      </c>
      <c r="K1103" s="496">
        <v>99</v>
      </c>
      <c r="L1103" s="496">
        <v>99</v>
      </c>
      <c r="M1103" s="496">
        <v>14</v>
      </c>
      <c r="N1103" s="496">
        <v>99</v>
      </c>
      <c r="O1103" s="496">
        <v>99</v>
      </c>
      <c r="P1103" s="496">
        <v>99</v>
      </c>
      <c r="Q1103" s="496"/>
      <c r="R1103" s="496">
        <v>0</v>
      </c>
      <c r="S1103" s="496"/>
      <c r="T1103" s="496"/>
      <c r="U1103" s="496"/>
      <c r="V1103" s="496"/>
      <c r="W1103" s="496"/>
      <c r="X1103" s="496"/>
      <c r="Y1103" s="496"/>
      <c r="Z1103" s="496"/>
      <c r="AA1103" s="496"/>
      <c r="AB1103" s="496"/>
      <c r="AC1103" s="496"/>
      <c r="AD1103" s="496"/>
      <c r="AE1103" s="496"/>
      <c r="AF1103" s="496"/>
      <c r="AG1103" s="496"/>
      <c r="AH1103" s="496"/>
      <c r="AI1103" s="496"/>
      <c r="AJ1103" s="496"/>
      <c r="AK1103" s="496"/>
      <c r="AL1103" s="496"/>
      <c r="AM1103" s="496"/>
      <c r="AN1103" s="496">
        <v>99</v>
      </c>
      <c r="AO1103" s="496">
        <v>99</v>
      </c>
      <c r="AP1103" s="496">
        <v>99</v>
      </c>
      <c r="AQ1103" s="496">
        <v>99</v>
      </c>
      <c r="AR1103" s="496"/>
      <c r="AS1103" s="496"/>
      <c r="AT1103" s="496"/>
      <c r="AU1103" s="496"/>
    </row>
    <row r="1104" spans="1:47">
      <c r="A1104" s="496">
        <v>17</v>
      </c>
      <c r="B1104" s="496">
        <v>163</v>
      </c>
      <c r="C1104" s="496">
        <v>2024</v>
      </c>
      <c r="D1104" s="496">
        <v>7</v>
      </c>
      <c r="E1104" s="496">
        <v>99</v>
      </c>
      <c r="F1104" s="496">
        <v>99</v>
      </c>
      <c r="G1104" s="496">
        <v>99</v>
      </c>
      <c r="H1104" s="496">
        <v>99</v>
      </c>
      <c r="I1104" s="496">
        <v>99</v>
      </c>
      <c r="J1104" s="496">
        <v>999</v>
      </c>
      <c r="K1104" s="496">
        <v>99</v>
      </c>
      <c r="L1104" s="496">
        <v>99</v>
      </c>
      <c r="M1104" s="496">
        <v>14</v>
      </c>
      <c r="N1104" s="496">
        <v>99</v>
      </c>
      <c r="O1104" s="496">
        <v>99</v>
      </c>
      <c r="P1104" s="496">
        <v>99</v>
      </c>
      <c r="Q1104" s="496"/>
      <c r="R1104" s="496">
        <v>0</v>
      </c>
      <c r="S1104" s="496"/>
      <c r="T1104" s="496"/>
      <c r="U1104" s="496"/>
      <c r="V1104" s="496"/>
      <c r="W1104" s="496"/>
      <c r="X1104" s="496"/>
      <c r="Y1104" s="496"/>
      <c r="Z1104" s="496"/>
      <c r="AA1104" s="496"/>
      <c r="AB1104" s="496"/>
      <c r="AC1104" s="496"/>
      <c r="AD1104" s="496"/>
      <c r="AE1104" s="496"/>
      <c r="AF1104" s="496"/>
      <c r="AG1104" s="496"/>
      <c r="AH1104" s="496"/>
      <c r="AI1104" s="496"/>
      <c r="AJ1104" s="496"/>
      <c r="AK1104" s="496"/>
      <c r="AL1104" s="496"/>
      <c r="AM1104" s="496"/>
      <c r="AN1104" s="496">
        <v>99</v>
      </c>
      <c r="AO1104" s="496">
        <v>99</v>
      </c>
      <c r="AP1104" s="496">
        <v>99</v>
      </c>
      <c r="AQ1104" s="496">
        <v>99</v>
      </c>
      <c r="AR1104" s="496"/>
      <c r="AS1104" s="496"/>
      <c r="AT1104" s="496"/>
      <c r="AU1104" s="496"/>
    </row>
    <row r="1105" spans="1:47">
      <c r="A1105" s="496">
        <v>17</v>
      </c>
      <c r="B1105" s="496">
        <v>164</v>
      </c>
      <c r="C1105" s="496">
        <v>2024</v>
      </c>
      <c r="D1105" s="496">
        <v>8</v>
      </c>
      <c r="E1105" s="496">
        <v>99</v>
      </c>
      <c r="F1105" s="496">
        <v>99</v>
      </c>
      <c r="G1105" s="496">
        <v>99</v>
      </c>
      <c r="H1105" s="496">
        <v>99</v>
      </c>
      <c r="I1105" s="496">
        <v>99</v>
      </c>
      <c r="J1105" s="496">
        <v>999</v>
      </c>
      <c r="K1105" s="496">
        <v>99</v>
      </c>
      <c r="L1105" s="496">
        <v>99</v>
      </c>
      <c r="M1105" s="496">
        <v>14</v>
      </c>
      <c r="N1105" s="496">
        <v>99</v>
      </c>
      <c r="O1105" s="496">
        <v>99</v>
      </c>
      <c r="P1105" s="496">
        <v>99</v>
      </c>
      <c r="Q1105" s="496"/>
      <c r="R1105" s="496">
        <v>0</v>
      </c>
      <c r="S1105" s="496"/>
      <c r="T1105" s="496"/>
      <c r="U1105" s="496"/>
      <c r="V1105" s="496"/>
      <c r="W1105" s="496"/>
      <c r="X1105" s="496"/>
      <c r="Y1105" s="496"/>
      <c r="Z1105" s="496"/>
      <c r="AA1105" s="496"/>
      <c r="AB1105" s="496"/>
      <c r="AC1105" s="496"/>
      <c r="AD1105" s="496"/>
      <c r="AE1105" s="496"/>
      <c r="AF1105" s="496"/>
      <c r="AG1105" s="496"/>
      <c r="AH1105" s="496"/>
      <c r="AI1105" s="496"/>
      <c r="AJ1105" s="496"/>
      <c r="AK1105" s="496"/>
      <c r="AL1105" s="496"/>
      <c r="AM1105" s="496"/>
      <c r="AN1105" s="496">
        <v>99</v>
      </c>
      <c r="AO1105" s="496">
        <v>99</v>
      </c>
      <c r="AP1105" s="496">
        <v>99</v>
      </c>
      <c r="AQ1105" s="496">
        <v>99</v>
      </c>
      <c r="AR1105" s="496"/>
      <c r="AS1105" s="496"/>
      <c r="AT1105" s="496"/>
      <c r="AU1105" s="496"/>
    </row>
    <row r="1106" spans="1:47">
      <c r="A1106" s="496">
        <v>17</v>
      </c>
      <c r="B1106" s="496">
        <v>165</v>
      </c>
      <c r="C1106" s="496">
        <v>2024</v>
      </c>
      <c r="D1106" s="496">
        <v>9</v>
      </c>
      <c r="E1106" s="496">
        <v>99</v>
      </c>
      <c r="F1106" s="496">
        <v>99</v>
      </c>
      <c r="G1106" s="496">
        <v>99</v>
      </c>
      <c r="H1106" s="496">
        <v>99</v>
      </c>
      <c r="I1106" s="496">
        <v>99</v>
      </c>
      <c r="J1106" s="496">
        <v>999</v>
      </c>
      <c r="K1106" s="496">
        <v>99</v>
      </c>
      <c r="L1106" s="496">
        <v>99</v>
      </c>
      <c r="M1106" s="496">
        <v>14</v>
      </c>
      <c r="N1106" s="496">
        <v>99</v>
      </c>
      <c r="O1106" s="496">
        <v>99</v>
      </c>
      <c r="P1106" s="496">
        <v>99</v>
      </c>
      <c r="Q1106" s="496"/>
      <c r="R1106" s="496">
        <v>0</v>
      </c>
      <c r="S1106" s="496"/>
      <c r="T1106" s="496"/>
      <c r="U1106" s="496"/>
      <c r="V1106" s="496"/>
      <c r="W1106" s="496"/>
      <c r="X1106" s="496"/>
      <c r="Y1106" s="496"/>
      <c r="Z1106" s="496"/>
      <c r="AA1106" s="496"/>
      <c r="AB1106" s="496"/>
      <c r="AC1106" s="496"/>
      <c r="AD1106" s="496"/>
      <c r="AE1106" s="496"/>
      <c r="AF1106" s="496"/>
      <c r="AG1106" s="496"/>
      <c r="AH1106" s="496"/>
      <c r="AI1106" s="496"/>
      <c r="AJ1106" s="496"/>
      <c r="AK1106" s="496"/>
      <c r="AL1106" s="496"/>
      <c r="AM1106" s="496"/>
      <c r="AN1106" s="496">
        <v>99</v>
      </c>
      <c r="AO1106" s="496">
        <v>99</v>
      </c>
      <c r="AP1106" s="496">
        <v>99</v>
      </c>
      <c r="AQ1106" s="496">
        <v>99</v>
      </c>
      <c r="AR1106" s="496"/>
      <c r="AS1106" s="496"/>
      <c r="AT1106" s="496"/>
      <c r="AU1106" s="496"/>
    </row>
    <row r="1107" spans="1:47">
      <c r="A1107" s="496">
        <v>17</v>
      </c>
      <c r="B1107" s="496">
        <v>166</v>
      </c>
      <c r="C1107" s="496">
        <v>2024</v>
      </c>
      <c r="D1107" s="496">
        <v>10</v>
      </c>
      <c r="E1107" s="496">
        <v>99</v>
      </c>
      <c r="F1107" s="496">
        <v>99</v>
      </c>
      <c r="G1107" s="496">
        <v>99</v>
      </c>
      <c r="H1107" s="496">
        <v>99</v>
      </c>
      <c r="I1107" s="496">
        <v>99</v>
      </c>
      <c r="J1107" s="496">
        <v>999</v>
      </c>
      <c r="K1107" s="496">
        <v>99</v>
      </c>
      <c r="L1107" s="496">
        <v>99</v>
      </c>
      <c r="M1107" s="496">
        <v>14</v>
      </c>
      <c r="N1107" s="496">
        <v>99</v>
      </c>
      <c r="O1107" s="496">
        <v>99</v>
      </c>
      <c r="P1107" s="496">
        <v>99</v>
      </c>
      <c r="Q1107" s="496"/>
      <c r="R1107" s="496">
        <v>0</v>
      </c>
      <c r="S1107" s="496"/>
      <c r="T1107" s="496"/>
      <c r="U1107" s="496"/>
      <c r="V1107" s="496"/>
      <c r="W1107" s="496"/>
      <c r="X1107" s="496"/>
      <c r="Y1107" s="496"/>
      <c r="Z1107" s="496"/>
      <c r="AA1107" s="496"/>
      <c r="AB1107" s="496"/>
      <c r="AC1107" s="496"/>
      <c r="AD1107" s="496"/>
      <c r="AE1107" s="496"/>
      <c r="AF1107" s="496"/>
      <c r="AG1107" s="496"/>
      <c r="AH1107" s="496"/>
      <c r="AI1107" s="496"/>
      <c r="AJ1107" s="496"/>
      <c r="AK1107" s="496"/>
      <c r="AL1107" s="496"/>
      <c r="AM1107" s="496"/>
      <c r="AN1107" s="496">
        <v>99</v>
      </c>
      <c r="AO1107" s="496">
        <v>99</v>
      </c>
      <c r="AP1107" s="496">
        <v>99</v>
      </c>
      <c r="AQ1107" s="496">
        <v>99</v>
      </c>
      <c r="AR1107" s="496"/>
      <c r="AS1107" s="496"/>
      <c r="AT1107" s="496"/>
      <c r="AU1107" s="496"/>
    </row>
    <row r="1108" spans="1:47">
      <c r="A1108" s="496">
        <v>17</v>
      </c>
      <c r="B1108" s="496">
        <v>167</v>
      </c>
      <c r="C1108" s="496">
        <v>2024</v>
      </c>
      <c r="D1108" s="496">
        <v>11</v>
      </c>
      <c r="E1108" s="496">
        <v>99</v>
      </c>
      <c r="F1108" s="496">
        <v>99</v>
      </c>
      <c r="G1108" s="496">
        <v>99</v>
      </c>
      <c r="H1108" s="496">
        <v>99</v>
      </c>
      <c r="I1108" s="496">
        <v>99</v>
      </c>
      <c r="J1108" s="496">
        <v>999</v>
      </c>
      <c r="K1108" s="496">
        <v>99</v>
      </c>
      <c r="L1108" s="496">
        <v>99</v>
      </c>
      <c r="M1108" s="496">
        <v>14</v>
      </c>
      <c r="N1108" s="496">
        <v>99</v>
      </c>
      <c r="O1108" s="496">
        <v>99</v>
      </c>
      <c r="P1108" s="496">
        <v>99</v>
      </c>
      <c r="Q1108" s="496"/>
      <c r="R1108" s="496">
        <v>0</v>
      </c>
      <c r="S1108" s="496"/>
      <c r="T1108" s="496"/>
      <c r="U1108" s="496"/>
      <c r="V1108" s="496"/>
      <c r="W1108" s="496"/>
      <c r="X1108" s="496"/>
      <c r="Y1108" s="496"/>
      <c r="Z1108" s="496"/>
      <c r="AA1108" s="496"/>
      <c r="AB1108" s="496"/>
      <c r="AC1108" s="496"/>
      <c r="AD1108" s="496"/>
      <c r="AE1108" s="496"/>
      <c r="AF1108" s="496"/>
      <c r="AG1108" s="496"/>
      <c r="AH1108" s="496"/>
      <c r="AI1108" s="496"/>
      <c r="AJ1108" s="496"/>
      <c r="AK1108" s="496"/>
      <c r="AL1108" s="496"/>
      <c r="AM1108" s="496"/>
      <c r="AN1108" s="496">
        <v>99</v>
      </c>
      <c r="AO1108" s="496">
        <v>99</v>
      </c>
      <c r="AP1108" s="496">
        <v>99</v>
      </c>
      <c r="AQ1108" s="496">
        <v>99</v>
      </c>
      <c r="AR1108" s="496"/>
      <c r="AS1108" s="496"/>
      <c r="AT1108" s="496"/>
      <c r="AU1108" s="496"/>
    </row>
    <row r="1109" spans="1:47">
      <c r="A1109" s="496">
        <v>17</v>
      </c>
      <c r="B1109" s="496">
        <v>168</v>
      </c>
      <c r="C1109" s="496">
        <v>2024</v>
      </c>
      <c r="D1109" s="496">
        <v>12</v>
      </c>
      <c r="E1109" s="496">
        <v>99</v>
      </c>
      <c r="F1109" s="496">
        <v>99</v>
      </c>
      <c r="G1109" s="496">
        <v>99</v>
      </c>
      <c r="H1109" s="496">
        <v>99</v>
      </c>
      <c r="I1109" s="496">
        <v>99</v>
      </c>
      <c r="J1109" s="496">
        <v>999</v>
      </c>
      <c r="K1109" s="496">
        <v>99</v>
      </c>
      <c r="L1109" s="496">
        <v>99</v>
      </c>
      <c r="M1109" s="496">
        <v>14</v>
      </c>
      <c r="N1109" s="496">
        <v>99</v>
      </c>
      <c r="O1109" s="496">
        <v>99</v>
      </c>
      <c r="P1109" s="496">
        <v>99</v>
      </c>
      <c r="Q1109" s="496">
        <v>1</v>
      </c>
      <c r="R1109" s="496">
        <v>1</v>
      </c>
      <c r="S1109" s="496">
        <v>8</v>
      </c>
      <c r="T1109" s="496">
        <v>14</v>
      </c>
      <c r="U1109" s="496">
        <v>575.1</v>
      </c>
      <c r="V1109" s="496">
        <v>100</v>
      </c>
      <c r="W1109" s="496">
        <v>100</v>
      </c>
      <c r="X1109" s="496">
        <v>100</v>
      </c>
      <c r="Y1109" s="496">
        <v>0</v>
      </c>
      <c r="Z1109" s="496">
        <v>0</v>
      </c>
      <c r="AA1109" s="496">
        <v>0</v>
      </c>
      <c r="AB1109" s="496"/>
      <c r="AC1109" s="496"/>
      <c r="AD1109" s="496"/>
      <c r="AE1109" s="496">
        <v>2.3255813953488378</v>
      </c>
      <c r="AF1109" s="496">
        <v>5.4947784795008738</v>
      </c>
      <c r="AG1109" s="496">
        <v>678</v>
      </c>
      <c r="AH1109" s="496">
        <v>0</v>
      </c>
      <c r="AI1109" s="496">
        <v>0</v>
      </c>
      <c r="AJ1109" s="496">
        <v>0</v>
      </c>
      <c r="AK1109" s="496"/>
      <c r="AL1109" s="496"/>
      <c r="AM1109" s="496"/>
      <c r="AN1109" s="496">
        <v>99</v>
      </c>
      <c r="AO1109" s="496">
        <v>99</v>
      </c>
      <c r="AP1109" s="496">
        <v>99</v>
      </c>
      <c r="AQ1109" s="496">
        <v>99</v>
      </c>
      <c r="AR1109" s="496">
        <v>243</v>
      </c>
      <c r="AS1109" s="496">
        <v>40.072738641347378</v>
      </c>
      <c r="AT1109" s="496"/>
      <c r="AU1109" s="496"/>
    </row>
    <row r="1110" spans="1:47">
      <c r="A1110" s="496">
        <v>17</v>
      </c>
      <c r="B1110" s="496">
        <v>169</v>
      </c>
      <c r="C1110" s="496">
        <v>2024</v>
      </c>
      <c r="D1110" s="496">
        <v>1</v>
      </c>
      <c r="E1110" s="496">
        <v>99</v>
      </c>
      <c r="F1110" s="496">
        <v>99</v>
      </c>
      <c r="G1110" s="496">
        <v>99</v>
      </c>
      <c r="H1110" s="496">
        <v>99</v>
      </c>
      <c r="I1110" s="496">
        <v>99</v>
      </c>
      <c r="J1110" s="496">
        <v>999</v>
      </c>
      <c r="K1110" s="496">
        <v>99</v>
      </c>
      <c r="L1110" s="496">
        <v>99</v>
      </c>
      <c r="M1110" s="496">
        <v>15</v>
      </c>
      <c r="N1110" s="496">
        <v>99</v>
      </c>
      <c r="O1110" s="496">
        <v>99</v>
      </c>
      <c r="P1110" s="496">
        <v>99</v>
      </c>
      <c r="Q1110" s="496"/>
      <c r="R1110" s="496">
        <v>0</v>
      </c>
      <c r="S1110" s="496"/>
      <c r="T1110" s="496"/>
      <c r="U1110" s="496"/>
      <c r="V1110" s="496"/>
      <c r="W1110" s="496"/>
      <c r="X1110" s="496"/>
      <c r="Y1110" s="496"/>
      <c r="Z1110" s="496"/>
      <c r="AA1110" s="496"/>
      <c r="AB1110" s="496"/>
      <c r="AC1110" s="496"/>
      <c r="AD1110" s="496"/>
      <c r="AE1110" s="496"/>
      <c r="AF1110" s="496"/>
      <c r="AG1110" s="496"/>
      <c r="AH1110" s="496"/>
      <c r="AI1110" s="496"/>
      <c r="AJ1110" s="496"/>
      <c r="AK1110" s="496"/>
      <c r="AL1110" s="496"/>
      <c r="AM1110" s="496"/>
      <c r="AN1110" s="496">
        <v>99</v>
      </c>
      <c r="AO1110" s="496">
        <v>99</v>
      </c>
      <c r="AP1110" s="496">
        <v>99</v>
      </c>
      <c r="AQ1110" s="496">
        <v>99</v>
      </c>
      <c r="AR1110" s="496"/>
      <c r="AS1110" s="496"/>
      <c r="AT1110" s="496"/>
      <c r="AU1110" s="496"/>
    </row>
    <row r="1111" spans="1:47">
      <c r="A1111" s="496">
        <v>17</v>
      </c>
      <c r="B1111" s="496">
        <v>170</v>
      </c>
      <c r="C1111" s="496">
        <v>2024</v>
      </c>
      <c r="D1111" s="496">
        <v>2</v>
      </c>
      <c r="E1111" s="496">
        <v>99</v>
      </c>
      <c r="F1111" s="496">
        <v>99</v>
      </c>
      <c r="G1111" s="496">
        <v>99</v>
      </c>
      <c r="H1111" s="496">
        <v>99</v>
      </c>
      <c r="I1111" s="496">
        <v>99</v>
      </c>
      <c r="J1111" s="496">
        <v>999</v>
      </c>
      <c r="K1111" s="496">
        <v>99</v>
      </c>
      <c r="L1111" s="496">
        <v>99</v>
      </c>
      <c r="M1111" s="496">
        <v>15</v>
      </c>
      <c r="N1111" s="496">
        <v>99</v>
      </c>
      <c r="O1111" s="496">
        <v>99</v>
      </c>
      <c r="P1111" s="496">
        <v>99</v>
      </c>
      <c r="Q1111" s="496"/>
      <c r="R1111" s="496">
        <v>0</v>
      </c>
      <c r="S1111" s="496"/>
      <c r="T1111" s="496"/>
      <c r="U1111" s="496"/>
      <c r="V1111" s="496"/>
      <c r="W1111" s="496"/>
      <c r="X1111" s="496"/>
      <c r="Y1111" s="496"/>
      <c r="Z1111" s="496"/>
      <c r="AA1111" s="496"/>
      <c r="AB1111" s="496"/>
      <c r="AC1111" s="496"/>
      <c r="AD1111" s="496"/>
      <c r="AE1111" s="496"/>
      <c r="AF1111" s="496"/>
      <c r="AG1111" s="496"/>
      <c r="AH1111" s="496"/>
      <c r="AI1111" s="496"/>
      <c r="AJ1111" s="496"/>
      <c r="AK1111" s="496"/>
      <c r="AL1111" s="496"/>
      <c r="AM1111" s="496"/>
      <c r="AN1111" s="496">
        <v>99</v>
      </c>
      <c r="AO1111" s="496">
        <v>99</v>
      </c>
      <c r="AP1111" s="496">
        <v>99</v>
      </c>
      <c r="AQ1111" s="496">
        <v>99</v>
      </c>
      <c r="AR1111" s="496"/>
      <c r="AS1111" s="496"/>
      <c r="AT1111" s="496"/>
      <c r="AU1111" s="496"/>
    </row>
    <row r="1112" spans="1:47">
      <c r="A1112" s="496">
        <v>17</v>
      </c>
      <c r="B1112" s="496">
        <v>171</v>
      </c>
      <c r="C1112" s="496">
        <v>2024</v>
      </c>
      <c r="D1112" s="496">
        <v>3</v>
      </c>
      <c r="E1112" s="496">
        <v>99</v>
      </c>
      <c r="F1112" s="496">
        <v>99</v>
      </c>
      <c r="G1112" s="496">
        <v>99</v>
      </c>
      <c r="H1112" s="496">
        <v>99</v>
      </c>
      <c r="I1112" s="496">
        <v>99</v>
      </c>
      <c r="J1112" s="496">
        <v>999</v>
      </c>
      <c r="K1112" s="496">
        <v>99</v>
      </c>
      <c r="L1112" s="496">
        <v>99</v>
      </c>
      <c r="M1112" s="496">
        <v>15</v>
      </c>
      <c r="N1112" s="496">
        <v>99</v>
      </c>
      <c r="O1112" s="496">
        <v>99</v>
      </c>
      <c r="P1112" s="496">
        <v>99</v>
      </c>
      <c r="Q1112" s="496"/>
      <c r="R1112" s="496">
        <v>0</v>
      </c>
      <c r="S1112" s="496"/>
      <c r="T1112" s="496"/>
      <c r="U1112" s="496"/>
      <c r="V1112" s="496"/>
      <c r="W1112" s="496"/>
      <c r="X1112" s="496"/>
      <c r="Y1112" s="496"/>
      <c r="Z1112" s="496"/>
      <c r="AA1112" s="496"/>
      <c r="AB1112" s="496"/>
      <c r="AC1112" s="496"/>
      <c r="AD1112" s="496"/>
      <c r="AE1112" s="496"/>
      <c r="AF1112" s="496"/>
      <c r="AG1112" s="496"/>
      <c r="AH1112" s="496"/>
      <c r="AI1112" s="496"/>
      <c r="AJ1112" s="496"/>
      <c r="AK1112" s="496"/>
      <c r="AL1112" s="496"/>
      <c r="AM1112" s="496"/>
      <c r="AN1112" s="496">
        <v>99</v>
      </c>
      <c r="AO1112" s="496">
        <v>99</v>
      </c>
      <c r="AP1112" s="496">
        <v>99</v>
      </c>
      <c r="AQ1112" s="496">
        <v>99</v>
      </c>
      <c r="AR1112" s="496"/>
      <c r="AS1112" s="496"/>
      <c r="AT1112" s="496"/>
      <c r="AU1112" s="496"/>
    </row>
    <row r="1113" spans="1:47">
      <c r="A1113" s="496">
        <v>17</v>
      </c>
      <c r="B1113" s="496">
        <v>172</v>
      </c>
      <c r="C1113" s="496">
        <v>2024</v>
      </c>
      <c r="D1113" s="496">
        <v>4</v>
      </c>
      <c r="E1113" s="496">
        <v>99</v>
      </c>
      <c r="F1113" s="496">
        <v>99</v>
      </c>
      <c r="G1113" s="496">
        <v>99</v>
      </c>
      <c r="H1113" s="496">
        <v>99</v>
      </c>
      <c r="I1113" s="496">
        <v>99</v>
      </c>
      <c r="J1113" s="496">
        <v>999</v>
      </c>
      <c r="K1113" s="496">
        <v>99</v>
      </c>
      <c r="L1113" s="496">
        <v>99</v>
      </c>
      <c r="M1113" s="496">
        <v>15</v>
      </c>
      <c r="N1113" s="496">
        <v>99</v>
      </c>
      <c r="O1113" s="496">
        <v>99</v>
      </c>
      <c r="P1113" s="496">
        <v>99</v>
      </c>
      <c r="Q1113" s="496"/>
      <c r="R1113" s="496">
        <v>0</v>
      </c>
      <c r="S1113" s="496"/>
      <c r="T1113" s="496"/>
      <c r="U1113" s="496"/>
      <c r="V1113" s="496"/>
      <c r="W1113" s="496"/>
      <c r="X1113" s="496"/>
      <c r="Y1113" s="496"/>
      <c r="Z1113" s="496"/>
      <c r="AA1113" s="496"/>
      <c r="AB1113" s="496"/>
      <c r="AC1113" s="496"/>
      <c r="AD1113" s="496"/>
      <c r="AE1113" s="496"/>
      <c r="AF1113" s="496"/>
      <c r="AG1113" s="496"/>
      <c r="AH1113" s="496"/>
      <c r="AI1113" s="496"/>
      <c r="AJ1113" s="496"/>
      <c r="AK1113" s="496"/>
      <c r="AL1113" s="496"/>
      <c r="AM1113" s="496"/>
      <c r="AN1113" s="496">
        <v>99</v>
      </c>
      <c r="AO1113" s="496">
        <v>99</v>
      </c>
      <c r="AP1113" s="496">
        <v>99</v>
      </c>
      <c r="AQ1113" s="496">
        <v>99</v>
      </c>
      <c r="AR1113" s="496"/>
      <c r="AS1113" s="496"/>
      <c r="AT1113" s="496"/>
      <c r="AU1113" s="496"/>
    </row>
    <row r="1114" spans="1:47">
      <c r="A1114" s="496">
        <v>17</v>
      </c>
      <c r="B1114" s="496">
        <v>173</v>
      </c>
      <c r="C1114" s="496">
        <v>2024</v>
      </c>
      <c r="D1114" s="496">
        <v>5</v>
      </c>
      <c r="E1114" s="496">
        <v>99</v>
      </c>
      <c r="F1114" s="496">
        <v>99</v>
      </c>
      <c r="G1114" s="496">
        <v>99</v>
      </c>
      <c r="H1114" s="496">
        <v>99</v>
      </c>
      <c r="I1114" s="496">
        <v>99</v>
      </c>
      <c r="J1114" s="496">
        <v>999</v>
      </c>
      <c r="K1114" s="496">
        <v>99</v>
      </c>
      <c r="L1114" s="496">
        <v>99</v>
      </c>
      <c r="M1114" s="496">
        <v>15</v>
      </c>
      <c r="N1114" s="496">
        <v>99</v>
      </c>
      <c r="O1114" s="496">
        <v>99</v>
      </c>
      <c r="P1114" s="496">
        <v>99</v>
      </c>
      <c r="Q1114" s="496"/>
      <c r="R1114" s="496">
        <v>0</v>
      </c>
      <c r="S1114" s="496"/>
      <c r="T1114" s="496"/>
      <c r="U1114" s="496"/>
      <c r="V1114" s="496"/>
      <c r="W1114" s="496"/>
      <c r="X1114" s="496"/>
      <c r="Y1114" s="496"/>
      <c r="Z1114" s="496"/>
      <c r="AA1114" s="496"/>
      <c r="AB1114" s="496"/>
      <c r="AC1114" s="496"/>
      <c r="AD1114" s="496"/>
      <c r="AE1114" s="496"/>
      <c r="AF1114" s="496"/>
      <c r="AG1114" s="496"/>
      <c r="AH1114" s="496"/>
      <c r="AI1114" s="496"/>
      <c r="AJ1114" s="496"/>
      <c r="AK1114" s="496"/>
      <c r="AL1114" s="496"/>
      <c r="AM1114" s="496"/>
      <c r="AN1114" s="496">
        <v>99</v>
      </c>
      <c r="AO1114" s="496">
        <v>99</v>
      </c>
      <c r="AP1114" s="496">
        <v>99</v>
      </c>
      <c r="AQ1114" s="496">
        <v>99</v>
      </c>
      <c r="AR1114" s="496"/>
      <c r="AS1114" s="496"/>
      <c r="AT1114" s="496"/>
      <c r="AU1114" s="496"/>
    </row>
    <row r="1115" spans="1:47">
      <c r="A1115" s="496">
        <v>17</v>
      </c>
      <c r="B1115" s="496">
        <v>174</v>
      </c>
      <c r="C1115" s="496">
        <v>2024</v>
      </c>
      <c r="D1115" s="496">
        <v>6</v>
      </c>
      <c r="E1115" s="496">
        <v>99</v>
      </c>
      <c r="F1115" s="496">
        <v>99</v>
      </c>
      <c r="G1115" s="496">
        <v>99</v>
      </c>
      <c r="H1115" s="496">
        <v>99</v>
      </c>
      <c r="I1115" s="496">
        <v>99</v>
      </c>
      <c r="J1115" s="496">
        <v>999</v>
      </c>
      <c r="K1115" s="496">
        <v>99</v>
      </c>
      <c r="L1115" s="496">
        <v>99</v>
      </c>
      <c r="M1115" s="496">
        <v>15</v>
      </c>
      <c r="N1115" s="496">
        <v>99</v>
      </c>
      <c r="O1115" s="496">
        <v>99</v>
      </c>
      <c r="P1115" s="496">
        <v>99</v>
      </c>
      <c r="Q1115" s="496"/>
      <c r="R1115" s="496">
        <v>0</v>
      </c>
      <c r="S1115" s="496"/>
      <c r="T1115" s="496"/>
      <c r="U1115" s="496"/>
      <c r="V1115" s="496"/>
      <c r="W1115" s="496"/>
      <c r="X1115" s="496"/>
      <c r="Y1115" s="496"/>
      <c r="Z1115" s="496"/>
      <c r="AA1115" s="496"/>
      <c r="AB1115" s="496"/>
      <c r="AC1115" s="496"/>
      <c r="AD1115" s="496"/>
      <c r="AE1115" s="496"/>
      <c r="AF1115" s="496"/>
      <c r="AG1115" s="496"/>
      <c r="AH1115" s="496"/>
      <c r="AI1115" s="496"/>
      <c r="AJ1115" s="496"/>
      <c r="AK1115" s="496"/>
      <c r="AL1115" s="496"/>
      <c r="AM1115" s="496"/>
      <c r="AN1115" s="496">
        <v>99</v>
      </c>
      <c r="AO1115" s="496">
        <v>99</v>
      </c>
      <c r="AP1115" s="496">
        <v>99</v>
      </c>
      <c r="AQ1115" s="496">
        <v>99</v>
      </c>
      <c r="AR1115" s="496"/>
      <c r="AS1115" s="496"/>
      <c r="AT1115" s="496"/>
      <c r="AU1115" s="496"/>
    </row>
    <row r="1116" spans="1:47">
      <c r="A1116" s="496">
        <v>17</v>
      </c>
      <c r="B1116" s="496">
        <v>175</v>
      </c>
      <c r="C1116" s="496">
        <v>2024</v>
      </c>
      <c r="D1116" s="496">
        <v>7</v>
      </c>
      <c r="E1116" s="496">
        <v>99</v>
      </c>
      <c r="F1116" s="496">
        <v>99</v>
      </c>
      <c r="G1116" s="496">
        <v>99</v>
      </c>
      <c r="H1116" s="496">
        <v>99</v>
      </c>
      <c r="I1116" s="496">
        <v>99</v>
      </c>
      <c r="J1116" s="496">
        <v>999</v>
      </c>
      <c r="K1116" s="496">
        <v>99</v>
      </c>
      <c r="L1116" s="496">
        <v>99</v>
      </c>
      <c r="M1116" s="496">
        <v>15</v>
      </c>
      <c r="N1116" s="496">
        <v>99</v>
      </c>
      <c r="O1116" s="496">
        <v>99</v>
      </c>
      <c r="P1116" s="496">
        <v>99</v>
      </c>
      <c r="Q1116" s="496"/>
      <c r="R1116" s="496">
        <v>0</v>
      </c>
      <c r="S1116" s="496"/>
      <c r="T1116" s="496"/>
      <c r="U1116" s="496"/>
      <c r="V1116" s="496"/>
      <c r="W1116" s="496"/>
      <c r="X1116" s="496"/>
      <c r="Y1116" s="496"/>
      <c r="Z1116" s="496"/>
      <c r="AA1116" s="496"/>
      <c r="AB1116" s="496"/>
      <c r="AC1116" s="496"/>
      <c r="AD1116" s="496"/>
      <c r="AE1116" s="496"/>
      <c r="AF1116" s="496"/>
      <c r="AG1116" s="496"/>
      <c r="AH1116" s="496"/>
      <c r="AI1116" s="496"/>
      <c r="AJ1116" s="496"/>
      <c r="AK1116" s="496"/>
      <c r="AL1116" s="496"/>
      <c r="AM1116" s="496"/>
      <c r="AN1116" s="496">
        <v>99</v>
      </c>
      <c r="AO1116" s="496">
        <v>99</v>
      </c>
      <c r="AP1116" s="496">
        <v>99</v>
      </c>
      <c r="AQ1116" s="496">
        <v>99</v>
      </c>
      <c r="AR1116" s="496"/>
      <c r="AS1116" s="496"/>
      <c r="AT1116" s="496"/>
      <c r="AU1116" s="496"/>
    </row>
    <row r="1117" spans="1:47">
      <c r="A1117" s="496">
        <v>17</v>
      </c>
      <c r="B1117" s="496">
        <v>176</v>
      </c>
      <c r="C1117" s="496">
        <v>2024</v>
      </c>
      <c r="D1117" s="496">
        <v>8</v>
      </c>
      <c r="E1117" s="496">
        <v>99</v>
      </c>
      <c r="F1117" s="496">
        <v>99</v>
      </c>
      <c r="G1117" s="496">
        <v>99</v>
      </c>
      <c r="H1117" s="496">
        <v>99</v>
      </c>
      <c r="I1117" s="496">
        <v>99</v>
      </c>
      <c r="J1117" s="496">
        <v>999</v>
      </c>
      <c r="K1117" s="496">
        <v>99</v>
      </c>
      <c r="L1117" s="496">
        <v>99</v>
      </c>
      <c r="M1117" s="496">
        <v>15</v>
      </c>
      <c r="N1117" s="496">
        <v>99</v>
      </c>
      <c r="O1117" s="496">
        <v>99</v>
      </c>
      <c r="P1117" s="496">
        <v>99</v>
      </c>
      <c r="Q1117" s="496"/>
      <c r="R1117" s="496">
        <v>0</v>
      </c>
      <c r="S1117" s="496"/>
      <c r="T1117" s="496"/>
      <c r="U1117" s="496"/>
      <c r="V1117" s="496"/>
      <c r="W1117" s="496"/>
      <c r="X1117" s="496"/>
      <c r="Y1117" s="496"/>
      <c r="Z1117" s="496"/>
      <c r="AA1117" s="496"/>
      <c r="AB1117" s="496"/>
      <c r="AC1117" s="496"/>
      <c r="AD1117" s="496"/>
      <c r="AE1117" s="496"/>
      <c r="AF1117" s="496"/>
      <c r="AG1117" s="496"/>
      <c r="AH1117" s="496"/>
      <c r="AI1117" s="496"/>
      <c r="AJ1117" s="496"/>
      <c r="AK1117" s="496"/>
      <c r="AL1117" s="496"/>
      <c r="AM1117" s="496"/>
      <c r="AN1117" s="496">
        <v>99</v>
      </c>
      <c r="AO1117" s="496">
        <v>99</v>
      </c>
      <c r="AP1117" s="496">
        <v>99</v>
      </c>
      <c r="AQ1117" s="496">
        <v>99</v>
      </c>
      <c r="AR1117" s="496"/>
      <c r="AS1117" s="496"/>
      <c r="AT1117" s="496"/>
      <c r="AU1117" s="496"/>
    </row>
    <row r="1118" spans="1:47">
      <c r="A1118" s="496">
        <v>17</v>
      </c>
      <c r="B1118" s="496">
        <v>177</v>
      </c>
      <c r="C1118" s="496">
        <v>2024</v>
      </c>
      <c r="D1118" s="496">
        <v>9</v>
      </c>
      <c r="E1118" s="496">
        <v>99</v>
      </c>
      <c r="F1118" s="496">
        <v>99</v>
      </c>
      <c r="G1118" s="496">
        <v>99</v>
      </c>
      <c r="H1118" s="496">
        <v>99</v>
      </c>
      <c r="I1118" s="496">
        <v>99</v>
      </c>
      <c r="J1118" s="496">
        <v>999</v>
      </c>
      <c r="K1118" s="496">
        <v>99</v>
      </c>
      <c r="L1118" s="496">
        <v>99</v>
      </c>
      <c r="M1118" s="496">
        <v>15</v>
      </c>
      <c r="N1118" s="496">
        <v>99</v>
      </c>
      <c r="O1118" s="496">
        <v>99</v>
      </c>
      <c r="P1118" s="496">
        <v>99</v>
      </c>
      <c r="Q1118" s="496"/>
      <c r="R1118" s="496">
        <v>0</v>
      </c>
      <c r="S1118" s="496"/>
      <c r="T1118" s="496"/>
      <c r="U1118" s="496"/>
      <c r="V1118" s="496"/>
      <c r="W1118" s="496"/>
      <c r="X1118" s="496"/>
      <c r="Y1118" s="496"/>
      <c r="Z1118" s="496"/>
      <c r="AA1118" s="496"/>
      <c r="AB1118" s="496"/>
      <c r="AC1118" s="496"/>
      <c r="AD1118" s="496"/>
      <c r="AE1118" s="496"/>
      <c r="AF1118" s="496"/>
      <c r="AG1118" s="496"/>
      <c r="AH1118" s="496"/>
      <c r="AI1118" s="496"/>
      <c r="AJ1118" s="496"/>
      <c r="AK1118" s="496"/>
      <c r="AL1118" s="496"/>
      <c r="AM1118" s="496"/>
      <c r="AN1118" s="496">
        <v>99</v>
      </c>
      <c r="AO1118" s="496">
        <v>99</v>
      </c>
      <c r="AP1118" s="496">
        <v>99</v>
      </c>
      <c r="AQ1118" s="496">
        <v>99</v>
      </c>
      <c r="AR1118" s="496"/>
      <c r="AS1118" s="496"/>
      <c r="AT1118" s="496"/>
      <c r="AU1118" s="496"/>
    </row>
    <row r="1119" spans="1:47">
      <c r="A1119" s="496">
        <v>17</v>
      </c>
      <c r="B1119" s="496">
        <v>178</v>
      </c>
      <c r="C1119" s="496">
        <v>2024</v>
      </c>
      <c r="D1119" s="496">
        <v>10</v>
      </c>
      <c r="E1119" s="496">
        <v>99</v>
      </c>
      <c r="F1119" s="496">
        <v>99</v>
      </c>
      <c r="G1119" s="496">
        <v>99</v>
      </c>
      <c r="H1119" s="496">
        <v>99</v>
      </c>
      <c r="I1119" s="496">
        <v>99</v>
      </c>
      <c r="J1119" s="496">
        <v>999</v>
      </c>
      <c r="K1119" s="496">
        <v>99</v>
      </c>
      <c r="L1119" s="496">
        <v>99</v>
      </c>
      <c r="M1119" s="496">
        <v>15</v>
      </c>
      <c r="N1119" s="496">
        <v>99</v>
      </c>
      <c r="O1119" s="496">
        <v>99</v>
      </c>
      <c r="P1119" s="496">
        <v>99</v>
      </c>
      <c r="Q1119" s="496"/>
      <c r="R1119" s="496">
        <v>0</v>
      </c>
      <c r="S1119" s="496"/>
      <c r="T1119" s="496"/>
      <c r="U1119" s="496"/>
      <c r="V1119" s="496"/>
      <c r="W1119" s="496"/>
      <c r="X1119" s="496"/>
      <c r="Y1119" s="496"/>
      <c r="Z1119" s="496"/>
      <c r="AA1119" s="496"/>
      <c r="AB1119" s="496"/>
      <c r="AC1119" s="496"/>
      <c r="AD1119" s="496"/>
      <c r="AE1119" s="496"/>
      <c r="AF1119" s="496"/>
      <c r="AG1119" s="496"/>
      <c r="AH1119" s="496"/>
      <c r="AI1119" s="496"/>
      <c r="AJ1119" s="496"/>
      <c r="AK1119" s="496"/>
      <c r="AL1119" s="496"/>
      <c r="AM1119" s="496"/>
      <c r="AN1119" s="496">
        <v>99</v>
      </c>
      <c r="AO1119" s="496">
        <v>99</v>
      </c>
      <c r="AP1119" s="496">
        <v>99</v>
      </c>
      <c r="AQ1119" s="496">
        <v>99</v>
      </c>
      <c r="AR1119" s="496"/>
      <c r="AS1119" s="496"/>
      <c r="AT1119" s="496"/>
      <c r="AU1119" s="496"/>
    </row>
    <row r="1120" spans="1:47">
      <c r="A1120" s="496">
        <v>17</v>
      </c>
      <c r="B1120" s="496">
        <v>179</v>
      </c>
      <c r="C1120" s="496">
        <v>2024</v>
      </c>
      <c r="D1120" s="496">
        <v>11</v>
      </c>
      <c r="E1120" s="496">
        <v>99</v>
      </c>
      <c r="F1120" s="496">
        <v>99</v>
      </c>
      <c r="G1120" s="496">
        <v>99</v>
      </c>
      <c r="H1120" s="496">
        <v>99</v>
      </c>
      <c r="I1120" s="496">
        <v>99</v>
      </c>
      <c r="J1120" s="496">
        <v>999</v>
      </c>
      <c r="K1120" s="496">
        <v>99</v>
      </c>
      <c r="L1120" s="496">
        <v>99</v>
      </c>
      <c r="M1120" s="496">
        <v>15</v>
      </c>
      <c r="N1120" s="496">
        <v>99</v>
      </c>
      <c r="O1120" s="496">
        <v>99</v>
      </c>
      <c r="P1120" s="496">
        <v>99</v>
      </c>
      <c r="Q1120" s="496"/>
      <c r="R1120" s="496">
        <v>0</v>
      </c>
      <c r="S1120" s="496"/>
      <c r="T1120" s="496"/>
      <c r="U1120" s="496"/>
      <c r="V1120" s="496"/>
      <c r="W1120" s="496"/>
      <c r="X1120" s="496"/>
      <c r="Y1120" s="496"/>
      <c r="Z1120" s="496"/>
      <c r="AA1120" s="496"/>
      <c r="AB1120" s="496"/>
      <c r="AC1120" s="496"/>
      <c r="AD1120" s="496"/>
      <c r="AE1120" s="496"/>
      <c r="AF1120" s="496"/>
      <c r="AG1120" s="496"/>
      <c r="AH1120" s="496"/>
      <c r="AI1120" s="496"/>
      <c r="AJ1120" s="496"/>
      <c r="AK1120" s="496"/>
      <c r="AL1120" s="496"/>
      <c r="AM1120" s="496"/>
      <c r="AN1120" s="496">
        <v>99</v>
      </c>
      <c r="AO1120" s="496">
        <v>99</v>
      </c>
      <c r="AP1120" s="496">
        <v>99</v>
      </c>
      <c r="AQ1120" s="496">
        <v>99</v>
      </c>
      <c r="AR1120" s="496"/>
      <c r="AS1120" s="496"/>
      <c r="AT1120" s="496"/>
      <c r="AU1120" s="496"/>
    </row>
    <row r="1121" spans="1:47">
      <c r="A1121" s="496">
        <v>17</v>
      </c>
      <c r="B1121" s="496">
        <v>180</v>
      </c>
      <c r="C1121" s="496">
        <v>2024</v>
      </c>
      <c r="D1121" s="496">
        <v>12</v>
      </c>
      <c r="E1121" s="496">
        <v>99</v>
      </c>
      <c r="F1121" s="496">
        <v>99</v>
      </c>
      <c r="G1121" s="496">
        <v>99</v>
      </c>
      <c r="H1121" s="496">
        <v>99</v>
      </c>
      <c r="I1121" s="496">
        <v>99</v>
      </c>
      <c r="J1121" s="496">
        <v>999</v>
      </c>
      <c r="K1121" s="496">
        <v>99</v>
      </c>
      <c r="L1121" s="496">
        <v>99</v>
      </c>
      <c r="M1121" s="496">
        <v>15</v>
      </c>
      <c r="N1121" s="496">
        <v>99</v>
      </c>
      <c r="O1121" s="496">
        <v>99</v>
      </c>
      <c r="P1121" s="496">
        <v>99</v>
      </c>
      <c r="Q1121" s="496"/>
      <c r="R1121" s="496">
        <v>0</v>
      </c>
      <c r="S1121" s="496"/>
      <c r="T1121" s="496"/>
      <c r="U1121" s="496"/>
      <c r="V1121" s="496"/>
      <c r="W1121" s="496"/>
      <c r="X1121" s="496"/>
      <c r="Y1121" s="496"/>
      <c r="Z1121" s="496"/>
      <c r="AA1121" s="496"/>
      <c r="AB1121" s="496"/>
      <c r="AC1121" s="496"/>
      <c r="AD1121" s="496"/>
      <c r="AE1121" s="496"/>
      <c r="AF1121" s="496"/>
      <c r="AG1121" s="496"/>
      <c r="AH1121" s="496"/>
      <c r="AI1121" s="496"/>
      <c r="AJ1121" s="496"/>
      <c r="AK1121" s="496"/>
      <c r="AL1121" s="496"/>
      <c r="AM1121" s="496"/>
      <c r="AN1121" s="496">
        <v>99</v>
      </c>
      <c r="AO1121" s="496">
        <v>99</v>
      </c>
      <c r="AP1121" s="496">
        <v>99</v>
      </c>
      <c r="AQ1121" s="496">
        <v>99</v>
      </c>
      <c r="AR1121" s="496"/>
      <c r="AS1121" s="496"/>
      <c r="AT1121" s="496"/>
      <c r="AU1121" s="496"/>
    </row>
    <row r="1122" spans="1:47">
      <c r="A1122" s="496">
        <v>17</v>
      </c>
      <c r="B1122" s="496">
        <v>181</v>
      </c>
      <c r="C1122" s="496">
        <v>2023</v>
      </c>
      <c r="D1122" s="496">
        <v>1</v>
      </c>
      <c r="E1122" s="496">
        <v>99</v>
      </c>
      <c r="F1122" s="496">
        <v>99</v>
      </c>
      <c r="G1122" s="496">
        <v>99</v>
      </c>
      <c r="H1122" s="496">
        <v>99</v>
      </c>
      <c r="I1122" s="496">
        <v>99</v>
      </c>
      <c r="J1122" s="496">
        <v>999</v>
      </c>
      <c r="K1122" s="496">
        <v>99</v>
      </c>
      <c r="L1122" s="496">
        <v>99</v>
      </c>
      <c r="M1122" s="496">
        <v>1</v>
      </c>
      <c r="N1122" s="496">
        <v>99</v>
      </c>
      <c r="O1122" s="496">
        <v>99</v>
      </c>
      <c r="P1122" s="496">
        <v>99</v>
      </c>
      <c r="Q1122" s="496"/>
      <c r="R1122" s="496">
        <v>0</v>
      </c>
      <c r="S1122" s="496"/>
      <c r="T1122" s="496"/>
      <c r="U1122" s="496"/>
      <c r="V1122" s="496"/>
      <c r="W1122" s="496"/>
      <c r="X1122" s="496"/>
      <c r="Y1122" s="496"/>
      <c r="Z1122" s="496"/>
      <c r="AA1122" s="496"/>
      <c r="AB1122" s="496"/>
      <c r="AC1122" s="496"/>
      <c r="AD1122" s="496"/>
      <c r="AE1122" s="496"/>
      <c r="AF1122" s="496"/>
      <c r="AG1122" s="496"/>
      <c r="AH1122" s="496"/>
      <c r="AI1122" s="496"/>
      <c r="AJ1122" s="496"/>
      <c r="AK1122" s="496"/>
      <c r="AL1122" s="496"/>
      <c r="AM1122" s="496"/>
      <c r="AN1122" s="496">
        <v>99</v>
      </c>
      <c r="AO1122" s="496">
        <v>99</v>
      </c>
      <c r="AP1122" s="496">
        <v>99</v>
      </c>
      <c r="AQ1122" s="496">
        <v>99</v>
      </c>
      <c r="AR1122" s="496"/>
      <c r="AS1122" s="496"/>
      <c r="AT1122" s="496"/>
      <c r="AU1122" s="496"/>
    </row>
    <row r="1123" spans="1:47">
      <c r="A1123" s="496">
        <v>17</v>
      </c>
      <c r="B1123" s="496">
        <v>182</v>
      </c>
      <c r="C1123" s="496">
        <v>2023</v>
      </c>
      <c r="D1123" s="496">
        <v>2</v>
      </c>
      <c r="E1123" s="496">
        <v>99</v>
      </c>
      <c r="F1123" s="496">
        <v>99</v>
      </c>
      <c r="G1123" s="496">
        <v>99</v>
      </c>
      <c r="H1123" s="496">
        <v>99</v>
      </c>
      <c r="I1123" s="496">
        <v>99</v>
      </c>
      <c r="J1123" s="496">
        <v>999</v>
      </c>
      <c r="K1123" s="496">
        <v>99</v>
      </c>
      <c r="L1123" s="496">
        <v>99</v>
      </c>
      <c r="M1123" s="496">
        <v>1</v>
      </c>
      <c r="N1123" s="496">
        <v>99</v>
      </c>
      <c r="O1123" s="496">
        <v>99</v>
      </c>
      <c r="P1123" s="496">
        <v>99</v>
      </c>
      <c r="Q1123" s="496"/>
      <c r="R1123" s="496">
        <v>0</v>
      </c>
      <c r="S1123" s="496"/>
      <c r="T1123" s="496"/>
      <c r="U1123" s="496"/>
      <c r="V1123" s="496"/>
      <c r="W1123" s="496"/>
      <c r="X1123" s="496"/>
      <c r="Y1123" s="496"/>
      <c r="Z1123" s="496"/>
      <c r="AA1123" s="496"/>
      <c r="AB1123" s="496"/>
      <c r="AC1123" s="496"/>
      <c r="AD1123" s="496"/>
      <c r="AE1123" s="496"/>
      <c r="AF1123" s="496"/>
      <c r="AG1123" s="496"/>
      <c r="AH1123" s="496"/>
      <c r="AI1123" s="496"/>
      <c r="AJ1123" s="496"/>
      <c r="AK1123" s="496"/>
      <c r="AL1123" s="496"/>
      <c r="AM1123" s="496"/>
      <c r="AN1123" s="496">
        <v>99</v>
      </c>
      <c r="AO1123" s="496">
        <v>99</v>
      </c>
      <c r="AP1123" s="496">
        <v>99</v>
      </c>
      <c r="AQ1123" s="496">
        <v>99</v>
      </c>
      <c r="AR1123" s="496"/>
      <c r="AS1123" s="496"/>
      <c r="AT1123" s="496"/>
      <c r="AU1123" s="496"/>
    </row>
    <row r="1124" spans="1:47">
      <c r="A1124" s="496">
        <v>17</v>
      </c>
      <c r="B1124" s="496">
        <v>183</v>
      </c>
      <c r="C1124" s="496">
        <v>2023</v>
      </c>
      <c r="D1124" s="496">
        <v>3</v>
      </c>
      <c r="E1124" s="496">
        <v>99</v>
      </c>
      <c r="F1124" s="496">
        <v>99</v>
      </c>
      <c r="G1124" s="496">
        <v>99</v>
      </c>
      <c r="H1124" s="496">
        <v>99</v>
      </c>
      <c r="I1124" s="496">
        <v>99</v>
      </c>
      <c r="J1124" s="496">
        <v>999</v>
      </c>
      <c r="K1124" s="496">
        <v>99</v>
      </c>
      <c r="L1124" s="496">
        <v>99</v>
      </c>
      <c r="M1124" s="496">
        <v>1</v>
      </c>
      <c r="N1124" s="496">
        <v>99</v>
      </c>
      <c r="O1124" s="496">
        <v>99</v>
      </c>
      <c r="P1124" s="496">
        <v>99</v>
      </c>
      <c r="Q1124" s="496"/>
      <c r="R1124" s="496">
        <v>0</v>
      </c>
      <c r="S1124" s="496"/>
      <c r="T1124" s="496"/>
      <c r="U1124" s="496"/>
      <c r="V1124" s="496"/>
      <c r="W1124" s="496"/>
      <c r="X1124" s="496"/>
      <c r="Y1124" s="496"/>
      <c r="Z1124" s="496"/>
      <c r="AA1124" s="496"/>
      <c r="AB1124" s="496"/>
      <c r="AC1124" s="496"/>
      <c r="AD1124" s="496"/>
      <c r="AE1124" s="496"/>
      <c r="AF1124" s="496"/>
      <c r="AG1124" s="496"/>
      <c r="AH1124" s="496"/>
      <c r="AI1124" s="496"/>
      <c r="AJ1124" s="496"/>
      <c r="AK1124" s="496"/>
      <c r="AL1124" s="496"/>
      <c r="AM1124" s="496"/>
      <c r="AN1124" s="496">
        <v>99</v>
      </c>
      <c r="AO1124" s="496">
        <v>99</v>
      </c>
      <c r="AP1124" s="496">
        <v>99</v>
      </c>
      <c r="AQ1124" s="496">
        <v>99</v>
      </c>
      <c r="AR1124" s="496"/>
      <c r="AS1124" s="496"/>
      <c r="AT1124" s="496"/>
      <c r="AU1124" s="496"/>
    </row>
    <row r="1125" spans="1:47">
      <c r="A1125" s="496">
        <v>17</v>
      </c>
      <c r="B1125" s="496">
        <v>184</v>
      </c>
      <c r="C1125" s="496">
        <v>2023</v>
      </c>
      <c r="D1125" s="496">
        <v>4</v>
      </c>
      <c r="E1125" s="496">
        <v>99</v>
      </c>
      <c r="F1125" s="496">
        <v>99</v>
      </c>
      <c r="G1125" s="496">
        <v>99</v>
      </c>
      <c r="H1125" s="496">
        <v>99</v>
      </c>
      <c r="I1125" s="496">
        <v>99</v>
      </c>
      <c r="J1125" s="496">
        <v>999</v>
      </c>
      <c r="K1125" s="496">
        <v>99</v>
      </c>
      <c r="L1125" s="496">
        <v>99</v>
      </c>
      <c r="M1125" s="496">
        <v>1</v>
      </c>
      <c r="N1125" s="496">
        <v>99</v>
      </c>
      <c r="O1125" s="496">
        <v>99</v>
      </c>
      <c r="P1125" s="496">
        <v>99</v>
      </c>
      <c r="Q1125" s="496"/>
      <c r="R1125" s="496">
        <v>0</v>
      </c>
      <c r="S1125" s="496"/>
      <c r="T1125" s="496"/>
      <c r="U1125" s="496"/>
      <c r="V1125" s="496"/>
      <c r="W1125" s="496"/>
      <c r="X1125" s="496"/>
      <c r="Y1125" s="496"/>
      <c r="Z1125" s="496"/>
      <c r="AA1125" s="496"/>
      <c r="AB1125" s="496"/>
      <c r="AC1125" s="496"/>
      <c r="AD1125" s="496"/>
      <c r="AE1125" s="496"/>
      <c r="AF1125" s="496"/>
      <c r="AG1125" s="496"/>
      <c r="AH1125" s="496"/>
      <c r="AI1125" s="496"/>
      <c r="AJ1125" s="496"/>
      <c r="AK1125" s="496"/>
      <c r="AL1125" s="496"/>
      <c r="AM1125" s="496"/>
      <c r="AN1125" s="496">
        <v>99</v>
      </c>
      <c r="AO1125" s="496">
        <v>99</v>
      </c>
      <c r="AP1125" s="496">
        <v>99</v>
      </c>
      <c r="AQ1125" s="496">
        <v>99</v>
      </c>
      <c r="AR1125" s="496"/>
      <c r="AS1125" s="496"/>
      <c r="AT1125" s="496"/>
      <c r="AU1125" s="496"/>
    </row>
    <row r="1126" spans="1:47">
      <c r="A1126" s="496">
        <v>17</v>
      </c>
      <c r="B1126" s="496">
        <v>185</v>
      </c>
      <c r="C1126" s="496">
        <v>2023</v>
      </c>
      <c r="D1126" s="496">
        <v>5</v>
      </c>
      <c r="E1126" s="496">
        <v>99</v>
      </c>
      <c r="F1126" s="496">
        <v>99</v>
      </c>
      <c r="G1126" s="496">
        <v>99</v>
      </c>
      <c r="H1126" s="496">
        <v>99</v>
      </c>
      <c r="I1126" s="496">
        <v>99</v>
      </c>
      <c r="J1126" s="496">
        <v>999</v>
      </c>
      <c r="K1126" s="496">
        <v>99</v>
      </c>
      <c r="L1126" s="496">
        <v>99</v>
      </c>
      <c r="M1126" s="496">
        <v>1</v>
      </c>
      <c r="N1126" s="496">
        <v>99</v>
      </c>
      <c r="O1126" s="496">
        <v>99</v>
      </c>
      <c r="P1126" s="496">
        <v>99</v>
      </c>
      <c r="Q1126" s="496"/>
      <c r="R1126" s="496">
        <v>0</v>
      </c>
      <c r="S1126" s="496"/>
      <c r="T1126" s="496"/>
      <c r="U1126" s="496"/>
      <c r="V1126" s="496"/>
      <c r="W1126" s="496"/>
      <c r="X1126" s="496"/>
      <c r="Y1126" s="496"/>
      <c r="Z1126" s="496"/>
      <c r="AA1126" s="496"/>
      <c r="AB1126" s="496"/>
      <c r="AC1126" s="496"/>
      <c r="AD1126" s="496"/>
      <c r="AE1126" s="496"/>
      <c r="AF1126" s="496"/>
      <c r="AG1126" s="496"/>
      <c r="AH1126" s="496"/>
      <c r="AI1126" s="496"/>
      <c r="AJ1126" s="496"/>
      <c r="AK1126" s="496"/>
      <c r="AL1126" s="496"/>
      <c r="AM1126" s="496"/>
      <c r="AN1126" s="496">
        <v>99</v>
      </c>
      <c r="AO1126" s="496">
        <v>99</v>
      </c>
      <c r="AP1126" s="496">
        <v>99</v>
      </c>
      <c r="AQ1126" s="496">
        <v>99</v>
      </c>
      <c r="AR1126" s="496"/>
      <c r="AS1126" s="496"/>
      <c r="AT1126" s="496"/>
      <c r="AU1126" s="496"/>
    </row>
    <row r="1127" spans="1:47">
      <c r="A1127" s="496">
        <v>17</v>
      </c>
      <c r="B1127" s="496">
        <v>186</v>
      </c>
      <c r="C1127" s="496">
        <v>2023</v>
      </c>
      <c r="D1127" s="496">
        <v>6</v>
      </c>
      <c r="E1127" s="496">
        <v>99</v>
      </c>
      <c r="F1127" s="496">
        <v>99</v>
      </c>
      <c r="G1127" s="496">
        <v>99</v>
      </c>
      <c r="H1127" s="496">
        <v>99</v>
      </c>
      <c r="I1127" s="496">
        <v>99</v>
      </c>
      <c r="J1127" s="496">
        <v>999</v>
      </c>
      <c r="K1127" s="496">
        <v>99</v>
      </c>
      <c r="L1127" s="496">
        <v>99</v>
      </c>
      <c r="M1127" s="496">
        <v>1</v>
      </c>
      <c r="N1127" s="496">
        <v>99</v>
      </c>
      <c r="O1127" s="496">
        <v>99</v>
      </c>
      <c r="P1127" s="496">
        <v>99</v>
      </c>
      <c r="Q1127" s="496"/>
      <c r="R1127" s="496">
        <v>0</v>
      </c>
      <c r="S1127" s="496"/>
      <c r="T1127" s="496"/>
      <c r="U1127" s="496"/>
      <c r="V1127" s="496"/>
      <c r="W1127" s="496"/>
      <c r="X1127" s="496"/>
      <c r="Y1127" s="496"/>
      <c r="Z1127" s="496"/>
      <c r="AA1127" s="496"/>
      <c r="AB1127" s="496"/>
      <c r="AC1127" s="496"/>
      <c r="AD1127" s="496"/>
      <c r="AE1127" s="496"/>
      <c r="AF1127" s="496"/>
      <c r="AG1127" s="496"/>
      <c r="AH1127" s="496"/>
      <c r="AI1127" s="496"/>
      <c r="AJ1127" s="496"/>
      <c r="AK1127" s="496"/>
      <c r="AL1127" s="496"/>
      <c r="AM1127" s="496"/>
      <c r="AN1127" s="496">
        <v>99</v>
      </c>
      <c r="AO1127" s="496">
        <v>99</v>
      </c>
      <c r="AP1127" s="496">
        <v>99</v>
      </c>
      <c r="AQ1127" s="496">
        <v>99</v>
      </c>
      <c r="AR1127" s="496"/>
      <c r="AS1127" s="496"/>
      <c r="AT1127" s="496"/>
      <c r="AU1127" s="496"/>
    </row>
    <row r="1128" spans="1:47">
      <c r="A1128" s="496">
        <v>17</v>
      </c>
      <c r="B1128" s="496">
        <v>187</v>
      </c>
      <c r="C1128" s="496">
        <v>2023</v>
      </c>
      <c r="D1128" s="496">
        <v>7</v>
      </c>
      <c r="E1128" s="496">
        <v>99</v>
      </c>
      <c r="F1128" s="496">
        <v>99</v>
      </c>
      <c r="G1128" s="496">
        <v>99</v>
      </c>
      <c r="H1128" s="496">
        <v>99</v>
      </c>
      <c r="I1128" s="496">
        <v>99</v>
      </c>
      <c r="J1128" s="496">
        <v>999</v>
      </c>
      <c r="K1128" s="496">
        <v>99</v>
      </c>
      <c r="L1128" s="496">
        <v>99</v>
      </c>
      <c r="M1128" s="496">
        <v>1</v>
      </c>
      <c r="N1128" s="496">
        <v>99</v>
      </c>
      <c r="O1128" s="496">
        <v>99</v>
      </c>
      <c r="P1128" s="496">
        <v>99</v>
      </c>
      <c r="Q1128" s="496"/>
      <c r="R1128" s="496">
        <v>0</v>
      </c>
      <c r="S1128" s="496"/>
      <c r="T1128" s="496"/>
      <c r="U1128" s="496"/>
      <c r="V1128" s="496"/>
      <c r="W1128" s="496"/>
      <c r="X1128" s="496"/>
      <c r="Y1128" s="496"/>
      <c r="Z1128" s="496"/>
      <c r="AA1128" s="496"/>
      <c r="AB1128" s="496"/>
      <c r="AC1128" s="496"/>
      <c r="AD1128" s="496"/>
      <c r="AE1128" s="496"/>
      <c r="AF1128" s="496"/>
      <c r="AG1128" s="496"/>
      <c r="AH1128" s="496"/>
      <c r="AI1128" s="496"/>
      <c r="AJ1128" s="496"/>
      <c r="AK1128" s="496"/>
      <c r="AL1128" s="496"/>
      <c r="AM1128" s="496"/>
      <c r="AN1128" s="496">
        <v>99</v>
      </c>
      <c r="AO1128" s="496">
        <v>99</v>
      </c>
      <c r="AP1128" s="496">
        <v>99</v>
      </c>
      <c r="AQ1128" s="496">
        <v>99</v>
      </c>
      <c r="AR1128" s="496"/>
      <c r="AS1128" s="496"/>
      <c r="AT1128" s="496"/>
      <c r="AU1128" s="496"/>
    </row>
    <row r="1129" spans="1:47">
      <c r="A1129" s="496">
        <v>17</v>
      </c>
      <c r="B1129" s="496">
        <v>188</v>
      </c>
      <c r="C1129" s="496">
        <v>2023</v>
      </c>
      <c r="D1129" s="496">
        <v>8</v>
      </c>
      <c r="E1129" s="496">
        <v>99</v>
      </c>
      <c r="F1129" s="496">
        <v>99</v>
      </c>
      <c r="G1129" s="496">
        <v>99</v>
      </c>
      <c r="H1129" s="496">
        <v>99</v>
      </c>
      <c r="I1129" s="496">
        <v>99</v>
      </c>
      <c r="J1129" s="496">
        <v>999</v>
      </c>
      <c r="K1129" s="496">
        <v>99</v>
      </c>
      <c r="L1129" s="496">
        <v>99</v>
      </c>
      <c r="M1129" s="496">
        <v>1</v>
      </c>
      <c r="N1129" s="496">
        <v>99</v>
      </c>
      <c r="O1129" s="496">
        <v>99</v>
      </c>
      <c r="P1129" s="496">
        <v>99</v>
      </c>
      <c r="Q1129" s="496"/>
      <c r="R1129" s="496">
        <v>0</v>
      </c>
      <c r="S1129" s="496"/>
      <c r="T1129" s="496"/>
      <c r="U1129" s="496"/>
      <c r="V1129" s="496"/>
      <c r="W1129" s="496"/>
      <c r="X1129" s="496"/>
      <c r="Y1129" s="496"/>
      <c r="Z1129" s="496"/>
      <c r="AA1129" s="496"/>
      <c r="AB1129" s="496"/>
      <c r="AC1129" s="496"/>
      <c r="AD1129" s="496"/>
      <c r="AE1129" s="496"/>
      <c r="AF1129" s="496"/>
      <c r="AG1129" s="496"/>
      <c r="AH1129" s="496"/>
      <c r="AI1129" s="496"/>
      <c r="AJ1129" s="496"/>
      <c r="AK1129" s="496"/>
      <c r="AL1129" s="496"/>
      <c r="AM1129" s="496"/>
      <c r="AN1129" s="496">
        <v>99</v>
      </c>
      <c r="AO1129" s="496">
        <v>99</v>
      </c>
      <c r="AP1129" s="496">
        <v>99</v>
      </c>
      <c r="AQ1129" s="496">
        <v>99</v>
      </c>
      <c r="AR1129" s="496"/>
      <c r="AS1129" s="496"/>
      <c r="AT1129" s="496"/>
      <c r="AU1129" s="496"/>
    </row>
    <row r="1130" spans="1:47">
      <c r="A1130" s="496">
        <v>17</v>
      </c>
      <c r="B1130" s="496">
        <v>189</v>
      </c>
      <c r="C1130" s="496">
        <v>2023</v>
      </c>
      <c r="D1130" s="496">
        <v>9</v>
      </c>
      <c r="E1130" s="496">
        <v>99</v>
      </c>
      <c r="F1130" s="496">
        <v>99</v>
      </c>
      <c r="G1130" s="496">
        <v>99</v>
      </c>
      <c r="H1130" s="496">
        <v>99</v>
      </c>
      <c r="I1130" s="496">
        <v>99</v>
      </c>
      <c r="J1130" s="496">
        <v>999</v>
      </c>
      <c r="K1130" s="496">
        <v>99</v>
      </c>
      <c r="L1130" s="496">
        <v>99</v>
      </c>
      <c r="M1130" s="496">
        <v>1</v>
      </c>
      <c r="N1130" s="496">
        <v>99</v>
      </c>
      <c r="O1130" s="496">
        <v>99</v>
      </c>
      <c r="P1130" s="496">
        <v>99</v>
      </c>
      <c r="Q1130" s="496"/>
      <c r="R1130" s="496">
        <v>0</v>
      </c>
      <c r="S1130" s="496"/>
      <c r="T1130" s="496"/>
      <c r="U1130" s="496"/>
      <c r="V1130" s="496"/>
      <c r="W1130" s="496"/>
      <c r="X1130" s="496"/>
      <c r="Y1130" s="496"/>
      <c r="Z1130" s="496"/>
      <c r="AA1130" s="496"/>
      <c r="AB1130" s="496"/>
      <c r="AC1130" s="496"/>
      <c r="AD1130" s="496"/>
      <c r="AE1130" s="496"/>
      <c r="AF1130" s="496"/>
      <c r="AG1130" s="496"/>
      <c r="AH1130" s="496"/>
      <c r="AI1130" s="496"/>
      <c r="AJ1130" s="496"/>
      <c r="AK1130" s="496"/>
      <c r="AL1130" s="496"/>
      <c r="AM1130" s="496"/>
      <c r="AN1130" s="496">
        <v>99</v>
      </c>
      <c r="AO1130" s="496">
        <v>99</v>
      </c>
      <c r="AP1130" s="496">
        <v>99</v>
      </c>
      <c r="AQ1130" s="496">
        <v>99</v>
      </c>
      <c r="AR1130" s="496"/>
      <c r="AS1130" s="496"/>
      <c r="AT1130" s="496"/>
      <c r="AU1130" s="496"/>
    </row>
    <row r="1131" spans="1:47">
      <c r="A1131" s="496">
        <v>17</v>
      </c>
      <c r="B1131" s="496">
        <v>190</v>
      </c>
      <c r="C1131" s="496">
        <v>2023</v>
      </c>
      <c r="D1131" s="496">
        <v>10</v>
      </c>
      <c r="E1131" s="496">
        <v>99</v>
      </c>
      <c r="F1131" s="496">
        <v>99</v>
      </c>
      <c r="G1131" s="496">
        <v>99</v>
      </c>
      <c r="H1131" s="496">
        <v>99</v>
      </c>
      <c r="I1131" s="496">
        <v>99</v>
      </c>
      <c r="J1131" s="496">
        <v>999</v>
      </c>
      <c r="K1131" s="496">
        <v>99</v>
      </c>
      <c r="L1131" s="496">
        <v>99</v>
      </c>
      <c r="M1131" s="496">
        <v>1</v>
      </c>
      <c r="N1131" s="496">
        <v>99</v>
      </c>
      <c r="O1131" s="496">
        <v>99</v>
      </c>
      <c r="P1131" s="496">
        <v>99</v>
      </c>
      <c r="Q1131" s="496"/>
      <c r="R1131" s="496">
        <v>0</v>
      </c>
      <c r="S1131" s="496"/>
      <c r="T1131" s="496"/>
      <c r="U1131" s="496"/>
      <c r="V1131" s="496"/>
      <c r="W1131" s="496"/>
      <c r="X1131" s="496"/>
      <c r="Y1131" s="496"/>
      <c r="Z1131" s="496"/>
      <c r="AA1131" s="496"/>
      <c r="AB1131" s="496"/>
      <c r="AC1131" s="496"/>
      <c r="AD1131" s="496"/>
      <c r="AE1131" s="496"/>
      <c r="AF1131" s="496"/>
      <c r="AG1131" s="496"/>
      <c r="AH1131" s="496"/>
      <c r="AI1131" s="496"/>
      <c r="AJ1131" s="496"/>
      <c r="AK1131" s="496"/>
      <c r="AL1131" s="496"/>
      <c r="AM1131" s="496"/>
      <c r="AN1131" s="496">
        <v>99</v>
      </c>
      <c r="AO1131" s="496">
        <v>99</v>
      </c>
      <c r="AP1131" s="496">
        <v>99</v>
      </c>
      <c r="AQ1131" s="496">
        <v>99</v>
      </c>
      <c r="AR1131" s="496"/>
      <c r="AS1131" s="496"/>
      <c r="AT1131" s="496"/>
      <c r="AU1131" s="496"/>
    </row>
    <row r="1132" spans="1:47">
      <c r="A1132" s="496">
        <v>17</v>
      </c>
      <c r="B1132" s="496">
        <v>191</v>
      </c>
      <c r="C1132" s="496">
        <v>2023</v>
      </c>
      <c r="D1132" s="496">
        <v>11</v>
      </c>
      <c r="E1132" s="496">
        <v>99</v>
      </c>
      <c r="F1132" s="496">
        <v>99</v>
      </c>
      <c r="G1132" s="496">
        <v>99</v>
      </c>
      <c r="H1132" s="496">
        <v>99</v>
      </c>
      <c r="I1132" s="496">
        <v>99</v>
      </c>
      <c r="J1132" s="496">
        <v>999</v>
      </c>
      <c r="K1132" s="496">
        <v>99</v>
      </c>
      <c r="L1132" s="496">
        <v>99</v>
      </c>
      <c r="M1132" s="496">
        <v>1</v>
      </c>
      <c r="N1132" s="496">
        <v>99</v>
      </c>
      <c r="O1132" s="496">
        <v>99</v>
      </c>
      <c r="P1132" s="496">
        <v>99</v>
      </c>
      <c r="Q1132" s="496"/>
      <c r="R1132" s="496">
        <v>0</v>
      </c>
      <c r="S1132" s="496"/>
      <c r="T1132" s="496"/>
      <c r="U1132" s="496"/>
      <c r="V1132" s="496"/>
      <c r="W1132" s="496"/>
      <c r="X1132" s="496"/>
      <c r="Y1132" s="496"/>
      <c r="Z1132" s="496"/>
      <c r="AA1132" s="496"/>
      <c r="AB1132" s="496"/>
      <c r="AC1132" s="496"/>
      <c r="AD1132" s="496"/>
      <c r="AE1132" s="496"/>
      <c r="AF1132" s="496"/>
      <c r="AG1132" s="496"/>
      <c r="AH1132" s="496"/>
      <c r="AI1132" s="496"/>
      <c r="AJ1132" s="496"/>
      <c r="AK1132" s="496"/>
      <c r="AL1132" s="496"/>
      <c r="AM1132" s="496"/>
      <c r="AN1132" s="496">
        <v>99</v>
      </c>
      <c r="AO1132" s="496">
        <v>99</v>
      </c>
      <c r="AP1132" s="496">
        <v>99</v>
      </c>
      <c r="AQ1132" s="496">
        <v>99</v>
      </c>
      <c r="AR1132" s="496"/>
      <c r="AS1132" s="496"/>
      <c r="AT1132" s="496"/>
      <c r="AU1132" s="496"/>
    </row>
    <row r="1133" spans="1:47">
      <c r="A1133" s="496">
        <v>17</v>
      </c>
      <c r="B1133" s="496">
        <v>192</v>
      </c>
      <c r="C1133" s="496">
        <v>2023</v>
      </c>
      <c r="D1133" s="496">
        <v>12</v>
      </c>
      <c r="E1133" s="496">
        <v>99</v>
      </c>
      <c r="F1133" s="496">
        <v>99</v>
      </c>
      <c r="G1133" s="496">
        <v>99</v>
      </c>
      <c r="H1133" s="496">
        <v>99</v>
      </c>
      <c r="I1133" s="496">
        <v>99</v>
      </c>
      <c r="J1133" s="496">
        <v>999</v>
      </c>
      <c r="K1133" s="496">
        <v>99</v>
      </c>
      <c r="L1133" s="496">
        <v>99</v>
      </c>
      <c r="M1133" s="496">
        <v>1</v>
      </c>
      <c r="N1133" s="496">
        <v>99</v>
      </c>
      <c r="O1133" s="496">
        <v>99</v>
      </c>
      <c r="P1133" s="496">
        <v>99</v>
      </c>
      <c r="Q1133" s="496"/>
      <c r="R1133" s="496">
        <v>0</v>
      </c>
      <c r="S1133" s="496"/>
      <c r="T1133" s="496"/>
      <c r="U1133" s="496"/>
      <c r="V1133" s="496"/>
      <c r="W1133" s="496"/>
      <c r="X1133" s="496"/>
      <c r="Y1133" s="496"/>
      <c r="Z1133" s="496"/>
      <c r="AA1133" s="496"/>
      <c r="AB1133" s="496"/>
      <c r="AC1133" s="496"/>
      <c r="AD1133" s="496"/>
      <c r="AE1133" s="496"/>
      <c r="AF1133" s="496"/>
      <c r="AG1133" s="496"/>
      <c r="AH1133" s="496"/>
      <c r="AI1133" s="496"/>
      <c r="AJ1133" s="496"/>
      <c r="AK1133" s="496"/>
      <c r="AL1133" s="496"/>
      <c r="AM1133" s="496"/>
      <c r="AN1133" s="496">
        <v>99</v>
      </c>
      <c r="AO1133" s="496">
        <v>99</v>
      </c>
      <c r="AP1133" s="496">
        <v>99</v>
      </c>
      <c r="AQ1133" s="496">
        <v>99</v>
      </c>
      <c r="AR1133" s="496"/>
      <c r="AS1133" s="496"/>
      <c r="AT1133" s="496"/>
      <c r="AU1133" s="496"/>
    </row>
    <row r="1134" spans="1:47">
      <c r="A1134" s="496">
        <v>17</v>
      </c>
      <c r="B1134" s="496">
        <v>193</v>
      </c>
      <c r="C1134" s="496">
        <v>2023</v>
      </c>
      <c r="D1134" s="496">
        <v>1</v>
      </c>
      <c r="E1134" s="496">
        <v>99</v>
      </c>
      <c r="F1134" s="496">
        <v>99</v>
      </c>
      <c r="G1134" s="496">
        <v>99</v>
      </c>
      <c r="H1134" s="496">
        <v>99</v>
      </c>
      <c r="I1134" s="496">
        <v>99</v>
      </c>
      <c r="J1134" s="496">
        <v>999</v>
      </c>
      <c r="K1134" s="496">
        <v>99</v>
      </c>
      <c r="L1134" s="496">
        <v>99</v>
      </c>
      <c r="M1134" s="496">
        <v>2</v>
      </c>
      <c r="N1134" s="496">
        <v>99</v>
      </c>
      <c r="O1134" s="496">
        <v>99</v>
      </c>
      <c r="P1134" s="496">
        <v>99</v>
      </c>
      <c r="Q1134" s="496"/>
      <c r="R1134" s="496">
        <v>0</v>
      </c>
      <c r="S1134" s="496"/>
      <c r="T1134" s="496"/>
      <c r="U1134" s="496"/>
      <c r="V1134" s="496"/>
      <c r="W1134" s="496"/>
      <c r="X1134" s="496"/>
      <c r="Y1134" s="496"/>
      <c r="Z1134" s="496"/>
      <c r="AA1134" s="496"/>
      <c r="AB1134" s="496"/>
      <c r="AC1134" s="496"/>
      <c r="AD1134" s="496"/>
      <c r="AE1134" s="496"/>
      <c r="AF1134" s="496"/>
      <c r="AG1134" s="496"/>
      <c r="AH1134" s="496"/>
      <c r="AI1134" s="496"/>
      <c r="AJ1134" s="496"/>
      <c r="AK1134" s="496"/>
      <c r="AL1134" s="496"/>
      <c r="AM1134" s="496"/>
      <c r="AN1134" s="496">
        <v>99</v>
      </c>
      <c r="AO1134" s="496">
        <v>99</v>
      </c>
      <c r="AP1134" s="496">
        <v>99</v>
      </c>
      <c r="AQ1134" s="496">
        <v>99</v>
      </c>
      <c r="AR1134" s="496"/>
      <c r="AS1134" s="496"/>
      <c r="AT1134" s="496"/>
      <c r="AU1134" s="496"/>
    </row>
    <row r="1135" spans="1:47">
      <c r="A1135" s="496">
        <v>17</v>
      </c>
      <c r="B1135" s="496">
        <v>194</v>
      </c>
      <c r="C1135" s="496">
        <v>2023</v>
      </c>
      <c r="D1135" s="496">
        <v>2</v>
      </c>
      <c r="E1135" s="496">
        <v>99</v>
      </c>
      <c r="F1135" s="496">
        <v>99</v>
      </c>
      <c r="G1135" s="496">
        <v>99</v>
      </c>
      <c r="H1135" s="496">
        <v>99</v>
      </c>
      <c r="I1135" s="496">
        <v>99</v>
      </c>
      <c r="J1135" s="496">
        <v>999</v>
      </c>
      <c r="K1135" s="496">
        <v>99</v>
      </c>
      <c r="L1135" s="496">
        <v>99</v>
      </c>
      <c r="M1135" s="496">
        <v>2</v>
      </c>
      <c r="N1135" s="496">
        <v>99</v>
      </c>
      <c r="O1135" s="496">
        <v>99</v>
      </c>
      <c r="P1135" s="496">
        <v>99</v>
      </c>
      <c r="Q1135" s="496"/>
      <c r="R1135" s="496">
        <v>0</v>
      </c>
      <c r="S1135" s="496"/>
      <c r="T1135" s="496"/>
      <c r="U1135" s="496"/>
      <c r="V1135" s="496"/>
      <c r="W1135" s="496"/>
      <c r="X1135" s="496"/>
      <c r="Y1135" s="496"/>
      <c r="Z1135" s="496"/>
      <c r="AA1135" s="496"/>
      <c r="AB1135" s="496"/>
      <c r="AC1135" s="496"/>
      <c r="AD1135" s="496"/>
      <c r="AE1135" s="496"/>
      <c r="AF1135" s="496"/>
      <c r="AG1135" s="496"/>
      <c r="AH1135" s="496"/>
      <c r="AI1135" s="496"/>
      <c r="AJ1135" s="496"/>
      <c r="AK1135" s="496"/>
      <c r="AL1135" s="496"/>
      <c r="AM1135" s="496"/>
      <c r="AN1135" s="496">
        <v>99</v>
      </c>
      <c r="AO1135" s="496">
        <v>99</v>
      </c>
      <c r="AP1135" s="496">
        <v>99</v>
      </c>
      <c r="AQ1135" s="496">
        <v>99</v>
      </c>
      <c r="AR1135" s="496"/>
      <c r="AS1135" s="496"/>
      <c r="AT1135" s="496"/>
      <c r="AU1135" s="496"/>
    </row>
    <row r="1136" spans="1:47">
      <c r="A1136" s="496">
        <v>17</v>
      </c>
      <c r="B1136" s="496">
        <v>195</v>
      </c>
      <c r="C1136" s="496">
        <v>2023</v>
      </c>
      <c r="D1136" s="496">
        <v>3</v>
      </c>
      <c r="E1136" s="496">
        <v>99</v>
      </c>
      <c r="F1136" s="496">
        <v>99</v>
      </c>
      <c r="G1136" s="496">
        <v>99</v>
      </c>
      <c r="H1136" s="496">
        <v>99</v>
      </c>
      <c r="I1136" s="496">
        <v>99</v>
      </c>
      <c r="J1136" s="496">
        <v>999</v>
      </c>
      <c r="K1136" s="496">
        <v>99</v>
      </c>
      <c r="L1136" s="496">
        <v>99</v>
      </c>
      <c r="M1136" s="496">
        <v>2</v>
      </c>
      <c r="N1136" s="496">
        <v>99</v>
      </c>
      <c r="O1136" s="496">
        <v>99</v>
      </c>
      <c r="P1136" s="496">
        <v>99</v>
      </c>
      <c r="Q1136" s="496"/>
      <c r="R1136" s="496">
        <v>0</v>
      </c>
      <c r="S1136" s="496"/>
      <c r="T1136" s="496"/>
      <c r="U1136" s="496"/>
      <c r="V1136" s="496"/>
      <c r="W1136" s="496"/>
      <c r="X1136" s="496"/>
      <c r="Y1136" s="496"/>
      <c r="Z1136" s="496"/>
      <c r="AA1136" s="496"/>
      <c r="AB1136" s="496"/>
      <c r="AC1136" s="496"/>
      <c r="AD1136" s="496"/>
      <c r="AE1136" s="496"/>
      <c r="AF1136" s="496"/>
      <c r="AG1136" s="496"/>
      <c r="AH1136" s="496"/>
      <c r="AI1136" s="496"/>
      <c r="AJ1136" s="496"/>
      <c r="AK1136" s="496"/>
      <c r="AL1136" s="496"/>
      <c r="AM1136" s="496"/>
      <c r="AN1136" s="496">
        <v>99</v>
      </c>
      <c r="AO1136" s="496">
        <v>99</v>
      </c>
      <c r="AP1136" s="496">
        <v>99</v>
      </c>
      <c r="AQ1136" s="496">
        <v>99</v>
      </c>
      <c r="AR1136" s="496"/>
      <c r="AS1136" s="496"/>
      <c r="AT1136" s="496"/>
      <c r="AU1136" s="496"/>
    </row>
    <row r="1137" spans="1:47">
      <c r="A1137" s="496">
        <v>17</v>
      </c>
      <c r="B1137" s="496">
        <v>196</v>
      </c>
      <c r="C1137" s="496">
        <v>2023</v>
      </c>
      <c r="D1137" s="496">
        <v>4</v>
      </c>
      <c r="E1137" s="496">
        <v>99</v>
      </c>
      <c r="F1137" s="496">
        <v>99</v>
      </c>
      <c r="G1137" s="496">
        <v>99</v>
      </c>
      <c r="H1137" s="496">
        <v>99</v>
      </c>
      <c r="I1137" s="496">
        <v>99</v>
      </c>
      <c r="J1137" s="496">
        <v>999</v>
      </c>
      <c r="K1137" s="496">
        <v>99</v>
      </c>
      <c r="L1137" s="496">
        <v>99</v>
      </c>
      <c r="M1137" s="496">
        <v>2</v>
      </c>
      <c r="N1137" s="496">
        <v>99</v>
      </c>
      <c r="O1137" s="496">
        <v>99</v>
      </c>
      <c r="P1137" s="496">
        <v>99</v>
      </c>
      <c r="Q1137" s="496"/>
      <c r="R1137" s="496">
        <v>0</v>
      </c>
      <c r="S1137" s="496"/>
      <c r="T1137" s="496"/>
      <c r="U1137" s="496"/>
      <c r="V1137" s="496"/>
      <c r="W1137" s="496"/>
      <c r="X1137" s="496"/>
      <c r="Y1137" s="496"/>
      <c r="Z1137" s="496"/>
      <c r="AA1137" s="496"/>
      <c r="AB1137" s="496"/>
      <c r="AC1137" s="496"/>
      <c r="AD1137" s="496"/>
      <c r="AE1137" s="496"/>
      <c r="AF1137" s="496"/>
      <c r="AG1137" s="496"/>
      <c r="AH1137" s="496"/>
      <c r="AI1137" s="496"/>
      <c r="AJ1137" s="496"/>
      <c r="AK1137" s="496"/>
      <c r="AL1137" s="496"/>
      <c r="AM1137" s="496"/>
      <c r="AN1137" s="496">
        <v>99</v>
      </c>
      <c r="AO1137" s="496">
        <v>99</v>
      </c>
      <c r="AP1137" s="496">
        <v>99</v>
      </c>
      <c r="AQ1137" s="496">
        <v>99</v>
      </c>
      <c r="AR1137" s="496"/>
      <c r="AS1137" s="496"/>
      <c r="AT1137" s="496"/>
      <c r="AU1137" s="496"/>
    </row>
    <row r="1138" spans="1:47">
      <c r="A1138" s="496">
        <v>17</v>
      </c>
      <c r="B1138" s="496">
        <v>197</v>
      </c>
      <c r="C1138" s="496">
        <v>2023</v>
      </c>
      <c r="D1138" s="496">
        <v>5</v>
      </c>
      <c r="E1138" s="496">
        <v>99</v>
      </c>
      <c r="F1138" s="496">
        <v>99</v>
      </c>
      <c r="G1138" s="496">
        <v>99</v>
      </c>
      <c r="H1138" s="496">
        <v>99</v>
      </c>
      <c r="I1138" s="496">
        <v>99</v>
      </c>
      <c r="J1138" s="496">
        <v>999</v>
      </c>
      <c r="K1138" s="496">
        <v>99</v>
      </c>
      <c r="L1138" s="496">
        <v>99</v>
      </c>
      <c r="M1138" s="496">
        <v>2</v>
      </c>
      <c r="N1138" s="496">
        <v>99</v>
      </c>
      <c r="O1138" s="496">
        <v>99</v>
      </c>
      <c r="P1138" s="496">
        <v>99</v>
      </c>
      <c r="Q1138" s="496"/>
      <c r="R1138" s="496">
        <v>0</v>
      </c>
      <c r="S1138" s="496"/>
      <c r="T1138" s="496"/>
      <c r="U1138" s="496"/>
      <c r="V1138" s="496"/>
      <c r="W1138" s="496"/>
      <c r="X1138" s="496"/>
      <c r="Y1138" s="496"/>
      <c r="Z1138" s="496"/>
      <c r="AA1138" s="496"/>
      <c r="AB1138" s="496"/>
      <c r="AC1138" s="496"/>
      <c r="AD1138" s="496"/>
      <c r="AE1138" s="496"/>
      <c r="AF1138" s="496"/>
      <c r="AG1138" s="496"/>
      <c r="AH1138" s="496"/>
      <c r="AI1138" s="496"/>
      <c r="AJ1138" s="496"/>
      <c r="AK1138" s="496"/>
      <c r="AL1138" s="496"/>
      <c r="AM1138" s="496"/>
      <c r="AN1138" s="496">
        <v>99</v>
      </c>
      <c r="AO1138" s="496">
        <v>99</v>
      </c>
      <c r="AP1138" s="496">
        <v>99</v>
      </c>
      <c r="AQ1138" s="496">
        <v>99</v>
      </c>
      <c r="AR1138" s="496"/>
      <c r="AS1138" s="496"/>
      <c r="AT1138" s="496"/>
      <c r="AU1138" s="496"/>
    </row>
    <row r="1139" spans="1:47">
      <c r="A1139" s="496">
        <v>17</v>
      </c>
      <c r="B1139" s="496">
        <v>198</v>
      </c>
      <c r="C1139" s="496">
        <v>2023</v>
      </c>
      <c r="D1139" s="496">
        <v>6</v>
      </c>
      <c r="E1139" s="496">
        <v>99</v>
      </c>
      <c r="F1139" s="496">
        <v>99</v>
      </c>
      <c r="G1139" s="496">
        <v>99</v>
      </c>
      <c r="H1139" s="496">
        <v>99</v>
      </c>
      <c r="I1139" s="496">
        <v>99</v>
      </c>
      <c r="J1139" s="496">
        <v>999</v>
      </c>
      <c r="K1139" s="496">
        <v>99</v>
      </c>
      <c r="L1139" s="496">
        <v>99</v>
      </c>
      <c r="M1139" s="496">
        <v>2</v>
      </c>
      <c r="N1139" s="496">
        <v>99</v>
      </c>
      <c r="O1139" s="496">
        <v>99</v>
      </c>
      <c r="P1139" s="496">
        <v>99</v>
      </c>
      <c r="Q1139" s="496"/>
      <c r="R1139" s="496">
        <v>0</v>
      </c>
      <c r="S1139" s="496"/>
      <c r="T1139" s="496"/>
      <c r="U1139" s="496"/>
      <c r="V1139" s="496"/>
      <c r="W1139" s="496"/>
      <c r="X1139" s="496"/>
      <c r="Y1139" s="496"/>
      <c r="Z1139" s="496"/>
      <c r="AA1139" s="496"/>
      <c r="AB1139" s="496"/>
      <c r="AC1139" s="496"/>
      <c r="AD1139" s="496"/>
      <c r="AE1139" s="496"/>
      <c r="AF1139" s="496"/>
      <c r="AG1139" s="496"/>
      <c r="AH1139" s="496"/>
      <c r="AI1139" s="496"/>
      <c r="AJ1139" s="496"/>
      <c r="AK1139" s="496"/>
      <c r="AL1139" s="496"/>
      <c r="AM1139" s="496"/>
      <c r="AN1139" s="496">
        <v>99</v>
      </c>
      <c r="AO1139" s="496">
        <v>99</v>
      </c>
      <c r="AP1139" s="496">
        <v>99</v>
      </c>
      <c r="AQ1139" s="496">
        <v>99</v>
      </c>
      <c r="AR1139" s="496"/>
      <c r="AS1139" s="496"/>
      <c r="AT1139" s="496"/>
      <c r="AU1139" s="496"/>
    </row>
    <row r="1140" spans="1:47">
      <c r="A1140" s="496">
        <v>17</v>
      </c>
      <c r="B1140" s="496">
        <v>199</v>
      </c>
      <c r="C1140" s="496">
        <v>2023</v>
      </c>
      <c r="D1140" s="496">
        <v>7</v>
      </c>
      <c r="E1140" s="496">
        <v>99</v>
      </c>
      <c r="F1140" s="496">
        <v>99</v>
      </c>
      <c r="G1140" s="496">
        <v>99</v>
      </c>
      <c r="H1140" s="496">
        <v>99</v>
      </c>
      <c r="I1140" s="496">
        <v>99</v>
      </c>
      <c r="J1140" s="496">
        <v>999</v>
      </c>
      <c r="K1140" s="496">
        <v>99</v>
      </c>
      <c r="L1140" s="496">
        <v>99</v>
      </c>
      <c r="M1140" s="496">
        <v>2</v>
      </c>
      <c r="N1140" s="496">
        <v>99</v>
      </c>
      <c r="O1140" s="496">
        <v>99</v>
      </c>
      <c r="P1140" s="496">
        <v>99</v>
      </c>
      <c r="Q1140" s="496"/>
      <c r="R1140" s="496">
        <v>0</v>
      </c>
      <c r="S1140" s="496"/>
      <c r="T1140" s="496"/>
      <c r="U1140" s="496"/>
      <c r="V1140" s="496"/>
      <c r="W1140" s="496"/>
      <c r="X1140" s="496"/>
      <c r="Y1140" s="496"/>
      <c r="Z1140" s="496"/>
      <c r="AA1140" s="496"/>
      <c r="AB1140" s="496"/>
      <c r="AC1140" s="496"/>
      <c r="AD1140" s="496"/>
      <c r="AE1140" s="496"/>
      <c r="AF1140" s="496"/>
      <c r="AG1140" s="496"/>
      <c r="AH1140" s="496"/>
      <c r="AI1140" s="496"/>
      <c r="AJ1140" s="496"/>
      <c r="AK1140" s="496"/>
      <c r="AL1140" s="496"/>
      <c r="AM1140" s="496"/>
      <c r="AN1140" s="496">
        <v>99</v>
      </c>
      <c r="AO1140" s="496">
        <v>99</v>
      </c>
      <c r="AP1140" s="496">
        <v>99</v>
      </c>
      <c r="AQ1140" s="496">
        <v>99</v>
      </c>
      <c r="AR1140" s="496"/>
      <c r="AS1140" s="496"/>
      <c r="AT1140" s="496"/>
      <c r="AU1140" s="496"/>
    </row>
    <row r="1141" spans="1:47">
      <c r="A1141" s="496">
        <v>17</v>
      </c>
      <c r="B1141" s="496">
        <v>200</v>
      </c>
      <c r="C1141" s="496">
        <v>2023</v>
      </c>
      <c r="D1141" s="496">
        <v>8</v>
      </c>
      <c r="E1141" s="496">
        <v>99</v>
      </c>
      <c r="F1141" s="496">
        <v>99</v>
      </c>
      <c r="G1141" s="496">
        <v>99</v>
      </c>
      <c r="H1141" s="496">
        <v>99</v>
      </c>
      <c r="I1141" s="496">
        <v>99</v>
      </c>
      <c r="J1141" s="496">
        <v>999</v>
      </c>
      <c r="K1141" s="496">
        <v>99</v>
      </c>
      <c r="L1141" s="496">
        <v>99</v>
      </c>
      <c r="M1141" s="496">
        <v>2</v>
      </c>
      <c r="N1141" s="496">
        <v>99</v>
      </c>
      <c r="O1141" s="496">
        <v>99</v>
      </c>
      <c r="P1141" s="496">
        <v>99</v>
      </c>
      <c r="Q1141" s="496"/>
      <c r="R1141" s="496">
        <v>0</v>
      </c>
      <c r="S1141" s="496"/>
      <c r="T1141" s="496"/>
      <c r="U1141" s="496"/>
      <c r="V1141" s="496"/>
      <c r="W1141" s="496"/>
      <c r="X1141" s="496"/>
      <c r="Y1141" s="496"/>
      <c r="Z1141" s="496"/>
      <c r="AA1141" s="496"/>
      <c r="AB1141" s="496"/>
      <c r="AC1141" s="496"/>
      <c r="AD1141" s="496"/>
      <c r="AE1141" s="496"/>
      <c r="AF1141" s="496"/>
      <c r="AG1141" s="496"/>
      <c r="AH1141" s="496"/>
      <c r="AI1141" s="496"/>
      <c r="AJ1141" s="496"/>
      <c r="AK1141" s="496"/>
      <c r="AL1141" s="496"/>
      <c r="AM1141" s="496"/>
      <c r="AN1141" s="496">
        <v>99</v>
      </c>
      <c r="AO1141" s="496">
        <v>99</v>
      </c>
      <c r="AP1141" s="496">
        <v>99</v>
      </c>
      <c r="AQ1141" s="496">
        <v>99</v>
      </c>
      <c r="AR1141" s="496"/>
      <c r="AS1141" s="496"/>
      <c r="AT1141" s="496"/>
      <c r="AU1141" s="496"/>
    </row>
    <row r="1142" spans="1:47">
      <c r="A1142" s="496">
        <v>17</v>
      </c>
      <c r="B1142" s="496">
        <v>201</v>
      </c>
      <c r="C1142" s="496">
        <v>2023</v>
      </c>
      <c r="D1142" s="496">
        <v>9</v>
      </c>
      <c r="E1142" s="496">
        <v>99</v>
      </c>
      <c r="F1142" s="496">
        <v>99</v>
      </c>
      <c r="G1142" s="496">
        <v>99</v>
      </c>
      <c r="H1142" s="496">
        <v>99</v>
      </c>
      <c r="I1142" s="496">
        <v>99</v>
      </c>
      <c r="J1142" s="496">
        <v>999</v>
      </c>
      <c r="K1142" s="496">
        <v>99</v>
      </c>
      <c r="L1142" s="496">
        <v>99</v>
      </c>
      <c r="M1142" s="496">
        <v>2</v>
      </c>
      <c r="N1142" s="496">
        <v>99</v>
      </c>
      <c r="O1142" s="496">
        <v>99</v>
      </c>
      <c r="P1142" s="496">
        <v>99</v>
      </c>
      <c r="Q1142" s="496"/>
      <c r="R1142" s="496">
        <v>0</v>
      </c>
      <c r="S1142" s="496"/>
      <c r="T1142" s="496"/>
      <c r="U1142" s="496"/>
      <c r="V1142" s="496"/>
      <c r="W1142" s="496"/>
      <c r="X1142" s="496"/>
      <c r="Y1142" s="496"/>
      <c r="Z1142" s="496"/>
      <c r="AA1142" s="496"/>
      <c r="AB1142" s="496"/>
      <c r="AC1142" s="496"/>
      <c r="AD1142" s="496"/>
      <c r="AE1142" s="496"/>
      <c r="AF1142" s="496"/>
      <c r="AG1142" s="496"/>
      <c r="AH1142" s="496"/>
      <c r="AI1142" s="496"/>
      <c r="AJ1142" s="496"/>
      <c r="AK1142" s="496"/>
      <c r="AL1142" s="496"/>
      <c r="AM1142" s="496"/>
      <c r="AN1142" s="496">
        <v>99</v>
      </c>
      <c r="AO1142" s="496">
        <v>99</v>
      </c>
      <c r="AP1142" s="496">
        <v>99</v>
      </c>
      <c r="AQ1142" s="496">
        <v>99</v>
      </c>
      <c r="AR1142" s="496"/>
      <c r="AS1142" s="496"/>
      <c r="AT1142" s="496"/>
      <c r="AU1142" s="496"/>
    </row>
    <row r="1143" spans="1:47">
      <c r="A1143" s="496">
        <v>17</v>
      </c>
      <c r="B1143" s="496">
        <v>202</v>
      </c>
      <c r="C1143" s="496">
        <v>2023</v>
      </c>
      <c r="D1143" s="496">
        <v>10</v>
      </c>
      <c r="E1143" s="496">
        <v>99</v>
      </c>
      <c r="F1143" s="496">
        <v>99</v>
      </c>
      <c r="G1143" s="496">
        <v>99</v>
      </c>
      <c r="H1143" s="496">
        <v>99</v>
      </c>
      <c r="I1143" s="496">
        <v>99</v>
      </c>
      <c r="J1143" s="496">
        <v>999</v>
      </c>
      <c r="K1143" s="496">
        <v>99</v>
      </c>
      <c r="L1143" s="496">
        <v>99</v>
      </c>
      <c r="M1143" s="496">
        <v>2</v>
      </c>
      <c r="N1143" s="496">
        <v>99</v>
      </c>
      <c r="O1143" s="496">
        <v>99</v>
      </c>
      <c r="P1143" s="496">
        <v>99</v>
      </c>
      <c r="Q1143" s="496">
        <v>1</v>
      </c>
      <c r="R1143" s="496">
        <v>5</v>
      </c>
      <c r="S1143" s="496">
        <v>2.8</v>
      </c>
      <c r="T1143" s="496">
        <v>2</v>
      </c>
      <c r="U1143" s="496">
        <v>245.6</v>
      </c>
      <c r="V1143" s="496">
        <v>0</v>
      </c>
      <c r="W1143" s="496">
        <v>0</v>
      </c>
      <c r="X1143" s="496">
        <v>0</v>
      </c>
      <c r="Y1143" s="496">
        <v>17.913681921927719</v>
      </c>
      <c r="Z1143" s="496">
        <v>0.40000000000000119</v>
      </c>
      <c r="AA1143" s="496">
        <v>0</v>
      </c>
      <c r="AB1143" s="496">
        <v>62.522043479462383</v>
      </c>
      <c r="AC1143" s="496"/>
      <c r="AD1143" s="496"/>
      <c r="AE1143" s="496">
        <v>1.6233766233766229</v>
      </c>
      <c r="AF1143" s="496">
        <v>1.6478996659916725</v>
      </c>
      <c r="AG1143" s="496">
        <v>1010.6</v>
      </c>
      <c r="AH1143" s="496">
        <v>0</v>
      </c>
      <c r="AI1143" s="496">
        <v>0</v>
      </c>
      <c r="AJ1143" s="496">
        <v>29.836889918351929</v>
      </c>
      <c r="AK1143" s="496">
        <v>-64.454139650170987</v>
      </c>
      <c r="AL1143" s="496"/>
      <c r="AM1143" s="496">
        <v>-35.861646536485992</v>
      </c>
      <c r="AN1143" s="496">
        <v>99</v>
      </c>
      <c r="AO1143" s="496">
        <v>99</v>
      </c>
      <c r="AP1143" s="496">
        <v>99</v>
      </c>
      <c r="AQ1143" s="496">
        <v>99</v>
      </c>
      <c r="AR1143" s="496">
        <v>215.2</v>
      </c>
      <c r="AS1143" s="496">
        <v>24.631817256907059</v>
      </c>
      <c r="AT1143" s="496"/>
      <c r="AU1143" s="496"/>
    </row>
    <row r="1144" spans="1:47">
      <c r="A1144" s="496">
        <v>17</v>
      </c>
      <c r="B1144" s="496">
        <v>203</v>
      </c>
      <c r="C1144" s="496">
        <v>2023</v>
      </c>
      <c r="D1144" s="496">
        <v>11</v>
      </c>
      <c r="E1144" s="496">
        <v>99</v>
      </c>
      <c r="F1144" s="496">
        <v>99</v>
      </c>
      <c r="G1144" s="496">
        <v>99</v>
      </c>
      <c r="H1144" s="496">
        <v>99</v>
      </c>
      <c r="I1144" s="496">
        <v>99</v>
      </c>
      <c r="J1144" s="496">
        <v>999</v>
      </c>
      <c r="K1144" s="496">
        <v>99</v>
      </c>
      <c r="L1144" s="496">
        <v>99</v>
      </c>
      <c r="M1144" s="496">
        <v>2</v>
      </c>
      <c r="N1144" s="496">
        <v>99</v>
      </c>
      <c r="O1144" s="496">
        <v>99</v>
      </c>
      <c r="P1144" s="496">
        <v>99</v>
      </c>
      <c r="Q1144" s="496"/>
      <c r="R1144" s="496">
        <v>0</v>
      </c>
      <c r="S1144" s="496"/>
      <c r="T1144" s="496"/>
      <c r="U1144" s="496"/>
      <c r="V1144" s="496"/>
      <c r="W1144" s="496"/>
      <c r="X1144" s="496"/>
      <c r="Y1144" s="496"/>
      <c r="Z1144" s="496"/>
      <c r="AA1144" s="496"/>
      <c r="AB1144" s="496"/>
      <c r="AC1144" s="496"/>
      <c r="AD1144" s="496"/>
      <c r="AE1144" s="496"/>
      <c r="AF1144" s="496"/>
      <c r="AG1144" s="496"/>
      <c r="AH1144" s="496"/>
      <c r="AI1144" s="496"/>
      <c r="AJ1144" s="496"/>
      <c r="AK1144" s="496"/>
      <c r="AL1144" s="496"/>
      <c r="AM1144" s="496"/>
      <c r="AN1144" s="496">
        <v>99</v>
      </c>
      <c r="AO1144" s="496">
        <v>99</v>
      </c>
      <c r="AP1144" s="496">
        <v>99</v>
      </c>
      <c r="AQ1144" s="496">
        <v>99</v>
      </c>
      <c r="AR1144" s="496"/>
      <c r="AS1144" s="496"/>
      <c r="AT1144" s="496"/>
      <c r="AU1144" s="496"/>
    </row>
    <row r="1145" spans="1:47">
      <c r="A1145" s="496">
        <v>17</v>
      </c>
      <c r="B1145" s="496">
        <v>204</v>
      </c>
      <c r="C1145" s="496">
        <v>2023</v>
      </c>
      <c r="D1145" s="496">
        <v>12</v>
      </c>
      <c r="E1145" s="496">
        <v>99</v>
      </c>
      <c r="F1145" s="496">
        <v>99</v>
      </c>
      <c r="G1145" s="496">
        <v>99</v>
      </c>
      <c r="H1145" s="496">
        <v>99</v>
      </c>
      <c r="I1145" s="496">
        <v>99</v>
      </c>
      <c r="J1145" s="496">
        <v>999</v>
      </c>
      <c r="K1145" s="496">
        <v>99</v>
      </c>
      <c r="L1145" s="496">
        <v>99</v>
      </c>
      <c r="M1145" s="496">
        <v>2</v>
      </c>
      <c r="N1145" s="496">
        <v>99</v>
      </c>
      <c r="O1145" s="496">
        <v>99</v>
      </c>
      <c r="P1145" s="496">
        <v>99</v>
      </c>
      <c r="Q1145" s="496"/>
      <c r="R1145" s="496">
        <v>0</v>
      </c>
      <c r="S1145" s="496"/>
      <c r="T1145" s="496"/>
      <c r="U1145" s="496"/>
      <c r="V1145" s="496"/>
      <c r="W1145" s="496"/>
      <c r="X1145" s="496"/>
      <c r="Y1145" s="496"/>
      <c r="Z1145" s="496"/>
      <c r="AA1145" s="496"/>
      <c r="AB1145" s="496"/>
      <c r="AC1145" s="496"/>
      <c r="AD1145" s="496"/>
      <c r="AE1145" s="496"/>
      <c r="AF1145" s="496"/>
      <c r="AG1145" s="496"/>
      <c r="AH1145" s="496"/>
      <c r="AI1145" s="496"/>
      <c r="AJ1145" s="496"/>
      <c r="AK1145" s="496"/>
      <c r="AL1145" s="496"/>
      <c r="AM1145" s="496"/>
      <c r="AN1145" s="496">
        <v>99</v>
      </c>
      <c r="AO1145" s="496">
        <v>99</v>
      </c>
      <c r="AP1145" s="496">
        <v>99</v>
      </c>
      <c r="AQ1145" s="496">
        <v>99</v>
      </c>
      <c r="AR1145" s="496"/>
      <c r="AS1145" s="496"/>
      <c r="AT1145" s="496"/>
      <c r="AU1145" s="496"/>
    </row>
    <row r="1146" spans="1:47">
      <c r="A1146" s="496">
        <v>17</v>
      </c>
      <c r="B1146" s="496">
        <v>205</v>
      </c>
      <c r="C1146" s="496">
        <v>2023</v>
      </c>
      <c r="D1146" s="496">
        <v>1</v>
      </c>
      <c r="E1146" s="496">
        <v>99</v>
      </c>
      <c r="F1146" s="496">
        <v>99</v>
      </c>
      <c r="G1146" s="496">
        <v>99</v>
      </c>
      <c r="H1146" s="496">
        <v>99</v>
      </c>
      <c r="I1146" s="496">
        <v>99</v>
      </c>
      <c r="J1146" s="496">
        <v>999</v>
      </c>
      <c r="K1146" s="496">
        <v>99</v>
      </c>
      <c r="L1146" s="496">
        <v>99</v>
      </c>
      <c r="M1146" s="496">
        <v>3</v>
      </c>
      <c r="N1146" s="496">
        <v>99</v>
      </c>
      <c r="O1146" s="496">
        <v>99</v>
      </c>
      <c r="P1146" s="496">
        <v>99</v>
      </c>
      <c r="Q1146" s="496">
        <v>1</v>
      </c>
      <c r="R1146" s="496">
        <v>3</v>
      </c>
      <c r="S1146" s="496">
        <v>4</v>
      </c>
      <c r="T1146" s="496">
        <v>3</v>
      </c>
      <c r="U1146" s="496">
        <v>188.23333333333335</v>
      </c>
      <c r="V1146" s="496">
        <v>0</v>
      </c>
      <c r="W1146" s="496">
        <v>0</v>
      </c>
      <c r="X1146" s="496">
        <v>0</v>
      </c>
      <c r="Y1146" s="496">
        <v>7.4423711872551506</v>
      </c>
      <c r="Z1146" s="496">
        <v>0</v>
      </c>
      <c r="AA1146" s="496">
        <v>0</v>
      </c>
      <c r="AB1146" s="496"/>
      <c r="AC1146" s="496"/>
      <c r="AD1146" s="496"/>
      <c r="AE1146" s="496">
        <v>2.5</v>
      </c>
      <c r="AF1146" s="496">
        <v>1.7749879771046362</v>
      </c>
      <c r="AG1146" s="496">
        <v>528.33333333333348</v>
      </c>
      <c r="AH1146" s="496">
        <v>0</v>
      </c>
      <c r="AI1146" s="496">
        <v>0</v>
      </c>
      <c r="AJ1146" s="496">
        <v>2.6246692913348055</v>
      </c>
      <c r="AK1146" s="496">
        <v>66.835844594242516</v>
      </c>
      <c r="AL1146" s="496"/>
      <c r="AM1146" s="496"/>
      <c r="AN1146" s="496">
        <v>99</v>
      </c>
      <c r="AO1146" s="496">
        <v>99</v>
      </c>
      <c r="AP1146" s="496">
        <v>99</v>
      </c>
      <c r="AQ1146" s="496">
        <v>99</v>
      </c>
      <c r="AR1146" s="496">
        <v>189.33333333333337</v>
      </c>
      <c r="AS1146" s="496">
        <v>27.684851379758879</v>
      </c>
      <c r="AT1146" s="496"/>
      <c r="AU1146" s="496"/>
    </row>
    <row r="1147" spans="1:47">
      <c r="A1147" s="496">
        <v>17</v>
      </c>
      <c r="B1147" s="496">
        <v>206</v>
      </c>
      <c r="C1147" s="496">
        <v>2023</v>
      </c>
      <c r="D1147" s="496">
        <v>2</v>
      </c>
      <c r="E1147" s="496">
        <v>99</v>
      </c>
      <c r="F1147" s="496">
        <v>99</v>
      </c>
      <c r="G1147" s="496">
        <v>99</v>
      </c>
      <c r="H1147" s="496">
        <v>99</v>
      </c>
      <c r="I1147" s="496">
        <v>99</v>
      </c>
      <c r="J1147" s="496">
        <v>999</v>
      </c>
      <c r="K1147" s="496">
        <v>99</v>
      </c>
      <c r="L1147" s="496">
        <v>99</v>
      </c>
      <c r="M1147" s="496">
        <v>3</v>
      </c>
      <c r="N1147" s="496">
        <v>99</v>
      </c>
      <c r="O1147" s="496">
        <v>99</v>
      </c>
      <c r="P1147" s="496">
        <v>99</v>
      </c>
      <c r="Q1147" s="496"/>
      <c r="R1147" s="496">
        <v>0</v>
      </c>
      <c r="S1147" s="496"/>
      <c r="T1147" s="496"/>
      <c r="U1147" s="496"/>
      <c r="V1147" s="496"/>
      <c r="W1147" s="496"/>
      <c r="X1147" s="496"/>
      <c r="Y1147" s="496"/>
      <c r="Z1147" s="496"/>
      <c r="AA1147" s="496"/>
      <c r="AB1147" s="496"/>
      <c r="AC1147" s="496"/>
      <c r="AD1147" s="496"/>
      <c r="AE1147" s="496"/>
      <c r="AF1147" s="496"/>
      <c r="AG1147" s="496"/>
      <c r="AH1147" s="496"/>
      <c r="AI1147" s="496"/>
      <c r="AJ1147" s="496"/>
      <c r="AK1147" s="496"/>
      <c r="AL1147" s="496"/>
      <c r="AM1147" s="496"/>
      <c r="AN1147" s="496">
        <v>99</v>
      </c>
      <c r="AO1147" s="496">
        <v>99</v>
      </c>
      <c r="AP1147" s="496">
        <v>99</v>
      </c>
      <c r="AQ1147" s="496">
        <v>99</v>
      </c>
      <c r="AR1147" s="496"/>
      <c r="AS1147" s="496"/>
      <c r="AT1147" s="496"/>
      <c r="AU1147" s="496"/>
    </row>
    <row r="1148" spans="1:47">
      <c r="A1148" s="496">
        <v>17</v>
      </c>
      <c r="B1148" s="496">
        <v>207</v>
      </c>
      <c r="C1148" s="496">
        <v>2023</v>
      </c>
      <c r="D1148" s="496">
        <v>3</v>
      </c>
      <c r="E1148" s="496">
        <v>99</v>
      </c>
      <c r="F1148" s="496">
        <v>99</v>
      </c>
      <c r="G1148" s="496">
        <v>99</v>
      </c>
      <c r="H1148" s="496">
        <v>99</v>
      </c>
      <c r="I1148" s="496">
        <v>99</v>
      </c>
      <c r="J1148" s="496">
        <v>999</v>
      </c>
      <c r="K1148" s="496">
        <v>99</v>
      </c>
      <c r="L1148" s="496">
        <v>99</v>
      </c>
      <c r="M1148" s="496">
        <v>3</v>
      </c>
      <c r="N1148" s="496">
        <v>99</v>
      </c>
      <c r="O1148" s="496">
        <v>99</v>
      </c>
      <c r="P1148" s="496">
        <v>99</v>
      </c>
      <c r="Q1148" s="496">
        <v>3</v>
      </c>
      <c r="R1148" s="496">
        <v>4</v>
      </c>
      <c r="S1148" s="496">
        <v>3</v>
      </c>
      <c r="T1148" s="496">
        <v>3</v>
      </c>
      <c r="U1148" s="496">
        <v>127.25</v>
      </c>
      <c r="V1148" s="496">
        <v>0</v>
      </c>
      <c r="W1148" s="496">
        <v>0</v>
      </c>
      <c r="X1148" s="496">
        <v>0</v>
      </c>
      <c r="Y1148" s="496">
        <v>33.374428834063977</v>
      </c>
      <c r="Z1148" s="496">
        <v>1.58113883008419</v>
      </c>
      <c r="AA1148" s="496">
        <v>0</v>
      </c>
      <c r="AB1148" s="496">
        <v>10.470042294535189</v>
      </c>
      <c r="AC1148" s="496"/>
      <c r="AD1148" s="496"/>
      <c r="AE1148" s="496">
        <v>2.8169014084507031</v>
      </c>
      <c r="AF1148" s="496">
        <v>1.5088902986357735</v>
      </c>
      <c r="AG1148" s="496">
        <v>810</v>
      </c>
      <c r="AH1148" s="496">
        <v>0</v>
      </c>
      <c r="AI1148" s="496">
        <v>50</v>
      </c>
      <c r="AJ1148" s="496">
        <v>369.77019890737552</v>
      </c>
      <c r="AK1148" s="496">
        <v>-5.9027446841848805</v>
      </c>
      <c r="AL1148" s="496"/>
      <c r="AM1148" s="496">
        <v>-92.276165180536495</v>
      </c>
      <c r="AN1148" s="496">
        <v>99</v>
      </c>
      <c r="AO1148" s="496">
        <v>99</v>
      </c>
      <c r="AP1148" s="496">
        <v>99</v>
      </c>
      <c r="AQ1148" s="496">
        <v>99</v>
      </c>
      <c r="AR1148" s="496">
        <v>173.25</v>
      </c>
      <c r="AS1148" s="496">
        <v>24.31331635496197</v>
      </c>
      <c r="AT1148" s="496"/>
      <c r="AU1148" s="496"/>
    </row>
    <row r="1149" spans="1:47">
      <c r="A1149" s="496">
        <v>17</v>
      </c>
      <c r="B1149" s="496">
        <v>208</v>
      </c>
      <c r="C1149" s="496">
        <v>2023</v>
      </c>
      <c r="D1149" s="496">
        <v>4</v>
      </c>
      <c r="E1149" s="496">
        <v>99</v>
      </c>
      <c r="F1149" s="496">
        <v>99</v>
      </c>
      <c r="G1149" s="496">
        <v>99</v>
      </c>
      <c r="H1149" s="496">
        <v>99</v>
      </c>
      <c r="I1149" s="496">
        <v>99</v>
      </c>
      <c r="J1149" s="496">
        <v>999</v>
      </c>
      <c r="K1149" s="496">
        <v>99</v>
      </c>
      <c r="L1149" s="496">
        <v>99</v>
      </c>
      <c r="M1149" s="496">
        <v>3</v>
      </c>
      <c r="N1149" s="496">
        <v>99</v>
      </c>
      <c r="O1149" s="496">
        <v>99</v>
      </c>
      <c r="P1149" s="496">
        <v>99</v>
      </c>
      <c r="Q1149" s="496">
        <v>1</v>
      </c>
      <c r="R1149" s="496">
        <v>1</v>
      </c>
      <c r="S1149" s="496">
        <v>3</v>
      </c>
      <c r="T1149" s="496">
        <v>3</v>
      </c>
      <c r="U1149" s="496">
        <v>144.5</v>
      </c>
      <c r="V1149" s="496">
        <v>0</v>
      </c>
      <c r="W1149" s="496">
        <v>0</v>
      </c>
      <c r="X1149" s="496">
        <v>0</v>
      </c>
      <c r="Y1149" s="496">
        <v>0</v>
      </c>
      <c r="Z1149" s="496">
        <v>0</v>
      </c>
      <c r="AA1149" s="496">
        <v>0</v>
      </c>
      <c r="AB1149" s="496"/>
      <c r="AC1149" s="496"/>
      <c r="AD1149" s="496"/>
      <c r="AE1149" s="496">
        <v>1.1111111111111112</v>
      </c>
      <c r="AF1149" s="496">
        <v>0.63751875055148688</v>
      </c>
      <c r="AG1149" s="496">
        <v>351</v>
      </c>
      <c r="AH1149" s="496">
        <v>0</v>
      </c>
      <c r="AI1149" s="496">
        <v>0</v>
      </c>
      <c r="AJ1149" s="496">
        <v>0</v>
      </c>
      <c r="AK1149" s="496"/>
      <c r="AL1149" s="496"/>
      <c r="AM1149" s="496"/>
      <c r="AN1149" s="496">
        <v>99</v>
      </c>
      <c r="AO1149" s="496">
        <v>99</v>
      </c>
      <c r="AP1149" s="496">
        <v>99</v>
      </c>
      <c r="AQ1149" s="496">
        <v>99</v>
      </c>
      <c r="AR1149" s="496">
        <v>183</v>
      </c>
      <c r="AS1149" s="496">
        <v>23.659999605122756</v>
      </c>
      <c r="AT1149" s="496"/>
      <c r="AU1149" s="496"/>
    </row>
    <row r="1150" spans="1:47">
      <c r="A1150" s="496">
        <v>17</v>
      </c>
      <c r="B1150" s="496">
        <v>209</v>
      </c>
      <c r="C1150" s="496">
        <v>2023</v>
      </c>
      <c r="D1150" s="496">
        <v>5</v>
      </c>
      <c r="E1150" s="496">
        <v>99</v>
      </c>
      <c r="F1150" s="496">
        <v>99</v>
      </c>
      <c r="G1150" s="496">
        <v>99</v>
      </c>
      <c r="H1150" s="496">
        <v>99</v>
      </c>
      <c r="I1150" s="496">
        <v>99</v>
      </c>
      <c r="J1150" s="496">
        <v>999</v>
      </c>
      <c r="K1150" s="496">
        <v>99</v>
      </c>
      <c r="L1150" s="496">
        <v>99</v>
      </c>
      <c r="M1150" s="496">
        <v>3</v>
      </c>
      <c r="N1150" s="496">
        <v>99</v>
      </c>
      <c r="O1150" s="496">
        <v>99</v>
      </c>
      <c r="P1150" s="496">
        <v>99</v>
      </c>
      <c r="Q1150" s="496">
        <v>1</v>
      </c>
      <c r="R1150" s="496">
        <v>1</v>
      </c>
      <c r="S1150" s="496">
        <v>3</v>
      </c>
      <c r="T1150" s="496">
        <v>3</v>
      </c>
      <c r="U1150" s="496">
        <v>178.6</v>
      </c>
      <c r="V1150" s="496">
        <v>0</v>
      </c>
      <c r="W1150" s="496">
        <v>0</v>
      </c>
      <c r="X1150" s="496">
        <v>0</v>
      </c>
      <c r="Y1150" s="496">
        <v>0</v>
      </c>
      <c r="Z1150" s="496">
        <v>0</v>
      </c>
      <c r="AA1150" s="496">
        <v>0</v>
      </c>
      <c r="AB1150" s="496"/>
      <c r="AC1150" s="496"/>
      <c r="AD1150" s="496"/>
      <c r="AE1150" s="496">
        <v>0.48076923076923056</v>
      </c>
      <c r="AF1150" s="496">
        <v>0.31293256005466685</v>
      </c>
      <c r="AG1150" s="496">
        <v>662</v>
      </c>
      <c r="AH1150" s="496">
        <v>0</v>
      </c>
      <c r="AI1150" s="496">
        <v>0</v>
      </c>
      <c r="AJ1150" s="496">
        <v>0</v>
      </c>
      <c r="AK1150" s="496"/>
      <c r="AL1150" s="496"/>
      <c r="AM1150" s="496"/>
      <c r="AN1150" s="496">
        <v>99</v>
      </c>
      <c r="AO1150" s="496">
        <v>99</v>
      </c>
      <c r="AP1150" s="496">
        <v>99</v>
      </c>
      <c r="AQ1150" s="496">
        <v>99</v>
      </c>
      <c r="AR1150" s="496">
        <v>186</v>
      </c>
      <c r="AS1150" s="496">
        <v>27.817250300550633</v>
      </c>
      <c r="AT1150" s="496"/>
      <c r="AU1150" s="496"/>
    </row>
    <row r="1151" spans="1:47">
      <c r="A1151" s="496">
        <v>17</v>
      </c>
      <c r="B1151" s="496">
        <v>210</v>
      </c>
      <c r="C1151" s="496">
        <v>2023</v>
      </c>
      <c r="D1151" s="496">
        <v>6</v>
      </c>
      <c r="E1151" s="496">
        <v>99</v>
      </c>
      <c r="F1151" s="496">
        <v>99</v>
      </c>
      <c r="G1151" s="496">
        <v>99</v>
      </c>
      <c r="H1151" s="496">
        <v>99</v>
      </c>
      <c r="I1151" s="496">
        <v>99</v>
      </c>
      <c r="J1151" s="496">
        <v>999</v>
      </c>
      <c r="K1151" s="496">
        <v>99</v>
      </c>
      <c r="L1151" s="496">
        <v>99</v>
      </c>
      <c r="M1151" s="496">
        <v>3</v>
      </c>
      <c r="N1151" s="496">
        <v>99</v>
      </c>
      <c r="O1151" s="496">
        <v>99</v>
      </c>
      <c r="P1151" s="496">
        <v>99</v>
      </c>
      <c r="Q1151" s="496"/>
      <c r="R1151" s="496">
        <v>0</v>
      </c>
      <c r="S1151" s="496"/>
      <c r="T1151" s="496"/>
      <c r="U1151" s="496"/>
      <c r="V1151" s="496"/>
      <c r="W1151" s="496"/>
      <c r="X1151" s="496"/>
      <c r="Y1151" s="496"/>
      <c r="Z1151" s="496"/>
      <c r="AA1151" s="496"/>
      <c r="AB1151" s="496"/>
      <c r="AC1151" s="496"/>
      <c r="AD1151" s="496"/>
      <c r="AE1151" s="496"/>
      <c r="AF1151" s="496"/>
      <c r="AG1151" s="496"/>
      <c r="AH1151" s="496"/>
      <c r="AI1151" s="496"/>
      <c r="AJ1151" s="496"/>
      <c r="AK1151" s="496"/>
      <c r="AL1151" s="496"/>
      <c r="AM1151" s="496"/>
      <c r="AN1151" s="496">
        <v>99</v>
      </c>
      <c r="AO1151" s="496">
        <v>99</v>
      </c>
      <c r="AP1151" s="496">
        <v>99</v>
      </c>
      <c r="AQ1151" s="496">
        <v>99</v>
      </c>
      <c r="AR1151" s="496"/>
      <c r="AS1151" s="496"/>
      <c r="AT1151" s="496"/>
      <c r="AU1151" s="496"/>
    </row>
    <row r="1152" spans="1:47">
      <c r="A1152" s="496">
        <v>17</v>
      </c>
      <c r="B1152" s="496">
        <v>211</v>
      </c>
      <c r="C1152" s="496">
        <v>2023</v>
      </c>
      <c r="D1152" s="496">
        <v>7</v>
      </c>
      <c r="E1152" s="496">
        <v>99</v>
      </c>
      <c r="F1152" s="496">
        <v>99</v>
      </c>
      <c r="G1152" s="496">
        <v>99</v>
      </c>
      <c r="H1152" s="496">
        <v>99</v>
      </c>
      <c r="I1152" s="496">
        <v>99</v>
      </c>
      <c r="J1152" s="496">
        <v>999</v>
      </c>
      <c r="K1152" s="496">
        <v>99</v>
      </c>
      <c r="L1152" s="496">
        <v>99</v>
      </c>
      <c r="M1152" s="496">
        <v>3</v>
      </c>
      <c r="N1152" s="496">
        <v>99</v>
      </c>
      <c r="O1152" s="496">
        <v>99</v>
      </c>
      <c r="P1152" s="496">
        <v>99</v>
      </c>
      <c r="Q1152" s="496">
        <v>1</v>
      </c>
      <c r="R1152" s="496">
        <v>1</v>
      </c>
      <c r="S1152" s="496">
        <v>8</v>
      </c>
      <c r="T1152" s="496">
        <v>3</v>
      </c>
      <c r="U1152" s="496">
        <v>272.2</v>
      </c>
      <c r="V1152" s="496">
        <v>100</v>
      </c>
      <c r="W1152" s="496">
        <v>0</v>
      </c>
      <c r="X1152" s="496">
        <v>0</v>
      </c>
      <c r="Y1152" s="496">
        <v>0</v>
      </c>
      <c r="Z1152" s="496">
        <v>0</v>
      </c>
      <c r="AA1152" s="496">
        <v>0</v>
      </c>
      <c r="AB1152" s="496"/>
      <c r="AC1152" s="496"/>
      <c r="AD1152" s="496"/>
      <c r="AE1152" s="496">
        <v>1.3888888888888891</v>
      </c>
      <c r="AF1152" s="496">
        <v>1.4113572258171561</v>
      </c>
      <c r="AG1152" s="496">
        <v>443</v>
      </c>
      <c r="AH1152" s="496">
        <v>0</v>
      </c>
      <c r="AI1152" s="496">
        <v>100</v>
      </c>
      <c r="AJ1152" s="496">
        <v>0</v>
      </c>
      <c r="AK1152" s="496"/>
      <c r="AL1152" s="496"/>
      <c r="AM1152" s="496"/>
      <c r="AN1152" s="496">
        <v>99</v>
      </c>
      <c r="AO1152" s="496">
        <v>99</v>
      </c>
      <c r="AP1152" s="496">
        <v>99</v>
      </c>
      <c r="AQ1152" s="496">
        <v>99</v>
      </c>
      <c r="AR1152" s="496">
        <v>192</v>
      </c>
      <c r="AS1152" s="496">
        <v>38.429542824074069</v>
      </c>
      <c r="AT1152" s="496"/>
      <c r="AU1152" s="496"/>
    </row>
    <row r="1153" spans="1:47">
      <c r="A1153" s="496">
        <v>17</v>
      </c>
      <c r="B1153" s="496">
        <v>212</v>
      </c>
      <c r="C1153" s="496">
        <v>2023</v>
      </c>
      <c r="D1153" s="496">
        <v>8</v>
      </c>
      <c r="E1153" s="496">
        <v>99</v>
      </c>
      <c r="F1153" s="496">
        <v>99</v>
      </c>
      <c r="G1153" s="496">
        <v>99</v>
      </c>
      <c r="H1153" s="496">
        <v>99</v>
      </c>
      <c r="I1153" s="496">
        <v>99</v>
      </c>
      <c r="J1153" s="496">
        <v>999</v>
      </c>
      <c r="K1153" s="496">
        <v>99</v>
      </c>
      <c r="L1153" s="496">
        <v>99</v>
      </c>
      <c r="M1153" s="496">
        <v>3</v>
      </c>
      <c r="N1153" s="496">
        <v>99</v>
      </c>
      <c r="O1153" s="496">
        <v>99</v>
      </c>
      <c r="P1153" s="496">
        <v>99</v>
      </c>
      <c r="Q1153" s="496">
        <v>3</v>
      </c>
      <c r="R1153" s="496">
        <v>4</v>
      </c>
      <c r="S1153" s="496">
        <v>4.25</v>
      </c>
      <c r="T1153" s="496">
        <v>3</v>
      </c>
      <c r="U1153" s="496">
        <v>170.17499999999995</v>
      </c>
      <c r="V1153" s="496">
        <v>0</v>
      </c>
      <c r="W1153" s="496">
        <v>0</v>
      </c>
      <c r="X1153" s="496">
        <v>0</v>
      </c>
      <c r="Y1153" s="496">
        <v>54.111291566548338</v>
      </c>
      <c r="Z1153" s="496">
        <v>0.82915619758885006</v>
      </c>
      <c r="AA1153" s="496">
        <v>0</v>
      </c>
      <c r="AB1153" s="496">
        <v>37.402450429207875</v>
      </c>
      <c r="AC1153" s="496"/>
      <c r="AD1153" s="496"/>
      <c r="AE1153" s="496">
        <v>2.5477707006369421</v>
      </c>
      <c r="AF1153" s="496">
        <v>1.6509022118742731</v>
      </c>
      <c r="AG1153" s="496">
        <v>621.5</v>
      </c>
      <c r="AH1153" s="496">
        <v>0</v>
      </c>
      <c r="AI1153" s="496">
        <v>75</v>
      </c>
      <c r="AJ1153" s="496">
        <v>231.20175172346777</v>
      </c>
      <c r="AK1153" s="496">
        <v>84.258677439996021</v>
      </c>
      <c r="AL1153" s="496"/>
      <c r="AM1153" s="496">
        <v>-18.061853300301596</v>
      </c>
      <c r="AN1153" s="496">
        <v>99</v>
      </c>
      <c r="AO1153" s="496">
        <v>99</v>
      </c>
      <c r="AP1153" s="496">
        <v>99</v>
      </c>
      <c r="AQ1153" s="496">
        <v>99</v>
      </c>
      <c r="AR1153" s="496">
        <v>182.75</v>
      </c>
      <c r="AS1153" s="496">
        <v>26.76067350327093</v>
      </c>
      <c r="AT1153" s="496"/>
      <c r="AU1153" s="496"/>
    </row>
    <row r="1154" spans="1:47">
      <c r="A1154" s="496">
        <v>17</v>
      </c>
      <c r="B1154" s="496">
        <v>213</v>
      </c>
      <c r="C1154" s="496">
        <v>2023</v>
      </c>
      <c r="D1154" s="496">
        <v>9</v>
      </c>
      <c r="E1154" s="496">
        <v>99</v>
      </c>
      <c r="F1154" s="496">
        <v>99</v>
      </c>
      <c r="G1154" s="496">
        <v>99</v>
      </c>
      <c r="H1154" s="496">
        <v>99</v>
      </c>
      <c r="I1154" s="496">
        <v>99</v>
      </c>
      <c r="J1154" s="496">
        <v>999</v>
      </c>
      <c r="K1154" s="496">
        <v>99</v>
      </c>
      <c r="L1154" s="496">
        <v>99</v>
      </c>
      <c r="M1154" s="496">
        <v>3</v>
      </c>
      <c r="N1154" s="496">
        <v>99</v>
      </c>
      <c r="O1154" s="496">
        <v>99</v>
      </c>
      <c r="P1154" s="496">
        <v>99</v>
      </c>
      <c r="Q1154" s="496">
        <v>4</v>
      </c>
      <c r="R1154" s="496">
        <v>6</v>
      </c>
      <c r="S1154" s="496">
        <v>2.6666666666666661</v>
      </c>
      <c r="T1154" s="496">
        <v>3</v>
      </c>
      <c r="U1154" s="496">
        <v>155.15</v>
      </c>
      <c r="V1154" s="496">
        <v>0</v>
      </c>
      <c r="W1154" s="496">
        <v>0</v>
      </c>
      <c r="X1154" s="496">
        <v>0</v>
      </c>
      <c r="Y1154" s="496">
        <v>27.931866508822289</v>
      </c>
      <c r="Z1154" s="496">
        <v>1.1055415967851332</v>
      </c>
      <c r="AA1154" s="496">
        <v>0</v>
      </c>
      <c r="AB1154" s="496">
        <v>77.45074596651655</v>
      </c>
      <c r="AC1154" s="496"/>
      <c r="AD1154" s="496"/>
      <c r="AE1154" s="496">
        <v>5.4054054054054061</v>
      </c>
      <c r="AF1154" s="496">
        <v>3.3766309138195574</v>
      </c>
      <c r="AG1154" s="496">
        <v>589.33333333333348</v>
      </c>
      <c r="AH1154" s="496">
        <v>0</v>
      </c>
      <c r="AI1154" s="496">
        <v>16.666666666666671</v>
      </c>
      <c r="AJ1154" s="496">
        <v>102.61037417770602</v>
      </c>
      <c r="AK1154" s="496">
        <v>-90.947070711167001</v>
      </c>
      <c r="AL1154" s="496"/>
      <c r="AM1154" s="496">
        <v>-64.106310434844261</v>
      </c>
      <c r="AN1154" s="496">
        <v>99</v>
      </c>
      <c r="AO1154" s="496">
        <v>99</v>
      </c>
      <c r="AP1154" s="496">
        <v>99</v>
      </c>
      <c r="AQ1154" s="496">
        <v>99</v>
      </c>
      <c r="AR1154" s="496">
        <v>186.83333333333337</v>
      </c>
      <c r="AS1154" s="496">
        <v>23.647881092490369</v>
      </c>
      <c r="AT1154" s="496"/>
      <c r="AU1154" s="496"/>
    </row>
    <row r="1155" spans="1:47">
      <c r="A1155" s="496">
        <v>17</v>
      </c>
      <c r="B1155" s="496">
        <v>214</v>
      </c>
      <c r="C1155" s="496">
        <v>2023</v>
      </c>
      <c r="D1155" s="496">
        <v>10</v>
      </c>
      <c r="E1155" s="496">
        <v>99</v>
      </c>
      <c r="F1155" s="496">
        <v>99</v>
      </c>
      <c r="G1155" s="496">
        <v>99</v>
      </c>
      <c r="H1155" s="496">
        <v>99</v>
      </c>
      <c r="I1155" s="496">
        <v>99</v>
      </c>
      <c r="J1155" s="496">
        <v>999</v>
      </c>
      <c r="K1155" s="496">
        <v>99</v>
      </c>
      <c r="L1155" s="496">
        <v>99</v>
      </c>
      <c r="M1155" s="496">
        <v>3</v>
      </c>
      <c r="N1155" s="496">
        <v>99</v>
      </c>
      <c r="O1155" s="496">
        <v>99</v>
      </c>
      <c r="P1155" s="496">
        <v>99</v>
      </c>
      <c r="Q1155" s="496">
        <v>6</v>
      </c>
      <c r="R1155" s="496">
        <v>21</v>
      </c>
      <c r="S1155" s="496">
        <v>2.8095238095238089</v>
      </c>
      <c r="T1155" s="496">
        <v>3</v>
      </c>
      <c r="U1155" s="496">
        <v>213.23333333333323</v>
      </c>
      <c r="V1155" s="496">
        <v>9.5238095238095273</v>
      </c>
      <c r="W1155" s="496">
        <v>0</v>
      </c>
      <c r="X1155" s="496">
        <v>0</v>
      </c>
      <c r="Y1155" s="496">
        <v>57.843510837705701</v>
      </c>
      <c r="Z1155" s="496">
        <v>1.1799534946060837</v>
      </c>
      <c r="AA1155" s="496">
        <v>0</v>
      </c>
      <c r="AB1155" s="496">
        <v>-20.579466408161878</v>
      </c>
      <c r="AC1155" s="496"/>
      <c r="AD1155" s="496"/>
      <c r="AE1155" s="496">
        <v>6.8181818181818192</v>
      </c>
      <c r="AF1155" s="496">
        <v>6.0090634481629541</v>
      </c>
      <c r="AG1155" s="496">
        <v>832.09523809523807</v>
      </c>
      <c r="AH1155" s="496">
        <v>0</v>
      </c>
      <c r="AI1155" s="496">
        <v>9.5238095238095273</v>
      </c>
      <c r="AJ1155" s="496">
        <v>252.66727693642341</v>
      </c>
      <c r="AK1155" s="496">
        <v>86.637238052859118</v>
      </c>
      <c r="AL1155" s="496"/>
      <c r="AM1155" s="496">
        <v>-51.185060892198806</v>
      </c>
      <c r="AN1155" s="496">
        <v>99</v>
      </c>
      <c r="AO1155" s="496">
        <v>99</v>
      </c>
      <c r="AP1155" s="496">
        <v>99</v>
      </c>
      <c r="AQ1155" s="496">
        <v>99</v>
      </c>
      <c r="AR1155" s="496">
        <v>204.61904761904765</v>
      </c>
      <c r="AS1155" s="496">
        <v>24.324466699392126</v>
      </c>
      <c r="AT1155" s="496"/>
      <c r="AU1155" s="496"/>
    </row>
    <row r="1156" spans="1:47">
      <c r="A1156" s="496">
        <v>17</v>
      </c>
      <c r="B1156" s="496">
        <v>215</v>
      </c>
      <c r="C1156" s="496">
        <v>2023</v>
      </c>
      <c r="D1156" s="496">
        <v>11</v>
      </c>
      <c r="E1156" s="496">
        <v>99</v>
      </c>
      <c r="F1156" s="496">
        <v>99</v>
      </c>
      <c r="G1156" s="496">
        <v>99</v>
      </c>
      <c r="H1156" s="496">
        <v>99</v>
      </c>
      <c r="I1156" s="496">
        <v>99</v>
      </c>
      <c r="J1156" s="496">
        <v>999</v>
      </c>
      <c r="K1156" s="496">
        <v>99</v>
      </c>
      <c r="L1156" s="496">
        <v>99</v>
      </c>
      <c r="M1156" s="496">
        <v>3</v>
      </c>
      <c r="N1156" s="496">
        <v>99</v>
      </c>
      <c r="O1156" s="496">
        <v>99</v>
      </c>
      <c r="P1156" s="496">
        <v>99</v>
      </c>
      <c r="Q1156" s="496">
        <v>2</v>
      </c>
      <c r="R1156" s="496">
        <v>2</v>
      </c>
      <c r="S1156" s="496">
        <v>3.5</v>
      </c>
      <c r="T1156" s="496">
        <v>3</v>
      </c>
      <c r="U1156" s="496">
        <v>190.8</v>
      </c>
      <c r="V1156" s="496">
        <v>0</v>
      </c>
      <c r="W1156" s="496">
        <v>0</v>
      </c>
      <c r="X1156" s="496">
        <v>0</v>
      </c>
      <c r="Y1156" s="496">
        <v>32.199999999999811</v>
      </c>
      <c r="Z1156" s="496">
        <v>1.5</v>
      </c>
      <c r="AA1156" s="496">
        <v>0</v>
      </c>
      <c r="AB1156" s="496">
        <v>-100.00000000000064</v>
      </c>
      <c r="AC1156" s="496"/>
      <c r="AD1156" s="496"/>
      <c r="AE1156" s="496">
        <v>0.82644628099173589</v>
      </c>
      <c r="AF1156" s="496">
        <v>0.64176303202760754</v>
      </c>
      <c r="AG1156" s="496">
        <v>807</v>
      </c>
      <c r="AH1156" s="496">
        <v>0</v>
      </c>
      <c r="AI1156" s="496">
        <v>50</v>
      </c>
      <c r="AJ1156" s="496">
        <v>31</v>
      </c>
      <c r="AK1156" s="496">
        <v>-100.00000000000171</v>
      </c>
      <c r="AL1156" s="496"/>
      <c r="AM1156" s="496">
        <v>100</v>
      </c>
      <c r="AN1156" s="496">
        <v>99</v>
      </c>
      <c r="AO1156" s="496">
        <v>99</v>
      </c>
      <c r="AP1156" s="496">
        <v>99</v>
      </c>
      <c r="AQ1156" s="496">
        <v>99</v>
      </c>
      <c r="AR1156" s="496">
        <v>196.5</v>
      </c>
      <c r="AS1156" s="496">
        <v>25.315502458533203</v>
      </c>
      <c r="AT1156" s="496"/>
      <c r="AU1156" s="496"/>
    </row>
    <row r="1157" spans="1:47">
      <c r="A1157" s="496">
        <v>17</v>
      </c>
      <c r="B1157" s="496">
        <v>216</v>
      </c>
      <c r="C1157" s="496">
        <v>2023</v>
      </c>
      <c r="D1157" s="496">
        <v>12</v>
      </c>
      <c r="E1157" s="496">
        <v>99</v>
      </c>
      <c r="F1157" s="496">
        <v>99</v>
      </c>
      <c r="G1157" s="496">
        <v>99</v>
      </c>
      <c r="H1157" s="496">
        <v>99</v>
      </c>
      <c r="I1157" s="496">
        <v>99</v>
      </c>
      <c r="J1157" s="496">
        <v>999</v>
      </c>
      <c r="K1157" s="496">
        <v>99</v>
      </c>
      <c r="L1157" s="496">
        <v>99</v>
      </c>
      <c r="M1157" s="496">
        <v>3</v>
      </c>
      <c r="N1157" s="496">
        <v>99</v>
      </c>
      <c r="O1157" s="496">
        <v>99</v>
      </c>
      <c r="P1157" s="496">
        <v>99</v>
      </c>
      <c r="Q1157" s="496"/>
      <c r="R1157" s="496">
        <v>0</v>
      </c>
      <c r="S1157" s="496"/>
      <c r="T1157" s="496"/>
      <c r="U1157" s="496"/>
      <c r="V1157" s="496"/>
      <c r="W1157" s="496"/>
      <c r="X1157" s="496"/>
      <c r="Y1157" s="496"/>
      <c r="Z1157" s="496"/>
      <c r="AA1157" s="496"/>
      <c r="AB1157" s="496"/>
      <c r="AC1157" s="496"/>
      <c r="AD1157" s="496"/>
      <c r="AE1157" s="496"/>
      <c r="AF1157" s="496"/>
      <c r="AG1157" s="496"/>
      <c r="AH1157" s="496"/>
      <c r="AI1157" s="496"/>
      <c r="AJ1157" s="496"/>
      <c r="AK1157" s="496"/>
      <c r="AL1157" s="496"/>
      <c r="AM1157" s="496"/>
      <c r="AN1157" s="496">
        <v>99</v>
      </c>
      <c r="AO1157" s="496">
        <v>99</v>
      </c>
      <c r="AP1157" s="496">
        <v>99</v>
      </c>
      <c r="AQ1157" s="496">
        <v>99</v>
      </c>
      <c r="AR1157" s="496"/>
      <c r="AS1157" s="496"/>
      <c r="AT1157" s="496"/>
      <c r="AU1157" s="496"/>
    </row>
    <row r="1158" spans="1:47">
      <c r="A1158" s="496">
        <v>17</v>
      </c>
      <c r="B1158" s="496">
        <v>217</v>
      </c>
      <c r="C1158" s="496">
        <v>2023</v>
      </c>
      <c r="D1158" s="496">
        <v>1</v>
      </c>
      <c r="E1158" s="496">
        <v>99</v>
      </c>
      <c r="F1158" s="496">
        <v>99</v>
      </c>
      <c r="G1158" s="496">
        <v>99</v>
      </c>
      <c r="H1158" s="496">
        <v>99</v>
      </c>
      <c r="I1158" s="496">
        <v>99</v>
      </c>
      <c r="J1158" s="496">
        <v>999</v>
      </c>
      <c r="K1158" s="496">
        <v>99</v>
      </c>
      <c r="L1158" s="496">
        <v>99</v>
      </c>
      <c r="M1158" s="496">
        <v>4</v>
      </c>
      <c r="N1158" s="496">
        <v>99</v>
      </c>
      <c r="O1158" s="496">
        <v>99</v>
      </c>
      <c r="P1158" s="496">
        <v>99</v>
      </c>
      <c r="Q1158" s="496">
        <v>4</v>
      </c>
      <c r="R1158" s="496">
        <v>10</v>
      </c>
      <c r="S1158" s="496">
        <v>2.8</v>
      </c>
      <c r="T1158" s="496">
        <v>4</v>
      </c>
      <c r="U1158" s="496">
        <v>187.79</v>
      </c>
      <c r="V1158" s="496">
        <v>0</v>
      </c>
      <c r="W1158" s="496">
        <v>0</v>
      </c>
      <c r="X1158" s="496">
        <v>0</v>
      </c>
      <c r="Y1158" s="496">
        <v>49.594686207294387</v>
      </c>
      <c r="Z1158" s="496">
        <v>0.60000000000000075</v>
      </c>
      <c r="AA1158" s="496">
        <v>0</v>
      </c>
      <c r="AB1158" s="496">
        <v>38.942344049941525</v>
      </c>
      <c r="AC1158" s="496"/>
      <c r="AD1158" s="496"/>
      <c r="AE1158" s="496">
        <v>8.3333333333333357</v>
      </c>
      <c r="AF1158" s="496">
        <v>5.9026915569413747</v>
      </c>
      <c r="AG1158" s="496">
        <v>711.9</v>
      </c>
      <c r="AH1158" s="496">
        <v>0</v>
      </c>
      <c r="AI1158" s="496">
        <v>0</v>
      </c>
      <c r="AJ1158" s="496">
        <v>183.74735372244143</v>
      </c>
      <c r="AK1158" s="496">
        <v>27.749137190217876</v>
      </c>
      <c r="AL1158" s="496"/>
      <c r="AM1158" s="496">
        <v>-66.232246361399362</v>
      </c>
      <c r="AN1158" s="496">
        <v>99</v>
      </c>
      <c r="AO1158" s="496">
        <v>99</v>
      </c>
      <c r="AP1158" s="496">
        <v>99</v>
      </c>
      <c r="AQ1158" s="496">
        <v>99</v>
      </c>
      <c r="AR1158" s="496">
        <v>194.5</v>
      </c>
      <c r="AS1158" s="496">
        <v>24.984379703941155</v>
      </c>
      <c r="AT1158" s="496"/>
      <c r="AU1158" s="496"/>
    </row>
    <row r="1159" spans="1:47">
      <c r="A1159" s="496">
        <v>17</v>
      </c>
      <c r="B1159" s="496">
        <v>218</v>
      </c>
      <c r="C1159" s="496">
        <v>2023</v>
      </c>
      <c r="D1159" s="496">
        <v>2</v>
      </c>
      <c r="E1159" s="496">
        <v>99</v>
      </c>
      <c r="F1159" s="496">
        <v>99</v>
      </c>
      <c r="G1159" s="496">
        <v>99</v>
      </c>
      <c r="H1159" s="496">
        <v>99</v>
      </c>
      <c r="I1159" s="496">
        <v>99</v>
      </c>
      <c r="J1159" s="496">
        <v>999</v>
      </c>
      <c r="K1159" s="496">
        <v>99</v>
      </c>
      <c r="L1159" s="496">
        <v>99</v>
      </c>
      <c r="M1159" s="496">
        <v>4</v>
      </c>
      <c r="N1159" s="496">
        <v>99</v>
      </c>
      <c r="O1159" s="496">
        <v>99</v>
      </c>
      <c r="P1159" s="496">
        <v>99</v>
      </c>
      <c r="Q1159" s="496"/>
      <c r="R1159" s="496">
        <v>0</v>
      </c>
      <c r="S1159" s="496"/>
      <c r="T1159" s="496"/>
      <c r="U1159" s="496"/>
      <c r="V1159" s="496"/>
      <c r="W1159" s="496"/>
      <c r="X1159" s="496"/>
      <c r="Y1159" s="496"/>
      <c r="Z1159" s="496"/>
      <c r="AA1159" s="496"/>
      <c r="AB1159" s="496"/>
      <c r="AC1159" s="496"/>
      <c r="AD1159" s="496"/>
      <c r="AE1159" s="496"/>
      <c r="AF1159" s="496"/>
      <c r="AG1159" s="496"/>
      <c r="AH1159" s="496"/>
      <c r="AI1159" s="496"/>
      <c r="AJ1159" s="496"/>
      <c r="AK1159" s="496"/>
      <c r="AL1159" s="496"/>
      <c r="AM1159" s="496"/>
      <c r="AN1159" s="496">
        <v>99</v>
      </c>
      <c r="AO1159" s="496">
        <v>99</v>
      </c>
      <c r="AP1159" s="496">
        <v>99</v>
      </c>
      <c r="AQ1159" s="496">
        <v>99</v>
      </c>
      <c r="AR1159" s="496"/>
      <c r="AS1159" s="496"/>
      <c r="AT1159" s="496"/>
      <c r="AU1159" s="496"/>
    </row>
    <row r="1160" spans="1:47">
      <c r="A1160" s="496">
        <v>17</v>
      </c>
      <c r="B1160" s="496">
        <v>219</v>
      </c>
      <c r="C1160" s="496">
        <v>2023</v>
      </c>
      <c r="D1160" s="496">
        <v>3</v>
      </c>
      <c r="E1160" s="496">
        <v>99</v>
      </c>
      <c r="F1160" s="496">
        <v>99</v>
      </c>
      <c r="G1160" s="496">
        <v>99</v>
      </c>
      <c r="H1160" s="496">
        <v>99</v>
      </c>
      <c r="I1160" s="496">
        <v>99</v>
      </c>
      <c r="J1160" s="496">
        <v>999</v>
      </c>
      <c r="K1160" s="496">
        <v>99</v>
      </c>
      <c r="L1160" s="496">
        <v>99</v>
      </c>
      <c r="M1160" s="496">
        <v>4</v>
      </c>
      <c r="N1160" s="496">
        <v>99</v>
      </c>
      <c r="O1160" s="496">
        <v>99</v>
      </c>
      <c r="P1160" s="496">
        <v>99</v>
      </c>
      <c r="Q1160" s="496">
        <v>5</v>
      </c>
      <c r="R1160" s="496">
        <v>6</v>
      </c>
      <c r="S1160" s="496">
        <v>3.1666666666666665</v>
      </c>
      <c r="T1160" s="496">
        <v>4</v>
      </c>
      <c r="U1160" s="496">
        <v>118.3</v>
      </c>
      <c r="V1160" s="496">
        <v>0</v>
      </c>
      <c r="W1160" s="496">
        <v>0</v>
      </c>
      <c r="X1160" s="496">
        <v>0</v>
      </c>
      <c r="Y1160" s="496">
        <v>35.06579529969337</v>
      </c>
      <c r="Z1160" s="496">
        <v>0.37267799624996706</v>
      </c>
      <c r="AA1160" s="496">
        <v>0</v>
      </c>
      <c r="AB1160" s="496">
        <v>-53.692472135980658</v>
      </c>
      <c r="AC1160" s="496"/>
      <c r="AD1160" s="496"/>
      <c r="AE1160" s="496">
        <v>4.2253521126760551</v>
      </c>
      <c r="AF1160" s="496">
        <v>2.1041460392370763</v>
      </c>
      <c r="AG1160" s="496">
        <v>451.1666666666668</v>
      </c>
      <c r="AH1160" s="496">
        <v>0</v>
      </c>
      <c r="AI1160" s="496">
        <v>33.333333333333343</v>
      </c>
      <c r="AJ1160" s="496">
        <v>142.72049218275859</v>
      </c>
      <c r="AK1160" s="496">
        <v>6.0474272184687292</v>
      </c>
      <c r="AL1160" s="496"/>
      <c r="AM1160" s="496">
        <v>-30.13375312087166</v>
      </c>
      <c r="AN1160" s="496">
        <v>99</v>
      </c>
      <c r="AO1160" s="496">
        <v>99</v>
      </c>
      <c r="AP1160" s="496">
        <v>99</v>
      </c>
      <c r="AQ1160" s="496">
        <v>99</v>
      </c>
      <c r="AR1160" s="496">
        <v>170.33333333333337</v>
      </c>
      <c r="AS1160" s="496">
        <v>23.278086637759984</v>
      </c>
      <c r="AT1160" s="496"/>
      <c r="AU1160" s="496"/>
    </row>
    <row r="1161" spans="1:47">
      <c r="A1161" s="496">
        <v>17</v>
      </c>
      <c r="B1161" s="496">
        <v>220</v>
      </c>
      <c r="C1161" s="496">
        <v>2023</v>
      </c>
      <c r="D1161" s="496">
        <v>4</v>
      </c>
      <c r="E1161" s="496">
        <v>99</v>
      </c>
      <c r="F1161" s="496">
        <v>99</v>
      </c>
      <c r="G1161" s="496">
        <v>99</v>
      </c>
      <c r="H1161" s="496">
        <v>99</v>
      </c>
      <c r="I1161" s="496">
        <v>99</v>
      </c>
      <c r="J1161" s="496">
        <v>999</v>
      </c>
      <c r="K1161" s="496">
        <v>99</v>
      </c>
      <c r="L1161" s="496">
        <v>99</v>
      </c>
      <c r="M1161" s="496">
        <v>4</v>
      </c>
      <c r="N1161" s="496">
        <v>99</v>
      </c>
      <c r="O1161" s="496">
        <v>99</v>
      </c>
      <c r="P1161" s="496">
        <v>99</v>
      </c>
      <c r="Q1161" s="496">
        <v>1</v>
      </c>
      <c r="R1161" s="496">
        <v>1</v>
      </c>
      <c r="S1161" s="496">
        <v>3</v>
      </c>
      <c r="T1161" s="496">
        <v>4</v>
      </c>
      <c r="U1161" s="496">
        <v>123.3</v>
      </c>
      <c r="V1161" s="496">
        <v>0</v>
      </c>
      <c r="W1161" s="496">
        <v>0</v>
      </c>
      <c r="X1161" s="496">
        <v>0</v>
      </c>
      <c r="Y1161" s="496">
        <v>0</v>
      </c>
      <c r="Z1161" s="496">
        <v>0</v>
      </c>
      <c r="AA1161" s="496">
        <v>0</v>
      </c>
      <c r="AB1161" s="496"/>
      <c r="AC1161" s="496"/>
      <c r="AD1161" s="496"/>
      <c r="AE1161" s="496">
        <v>1.1111111111111112</v>
      </c>
      <c r="AF1161" s="496">
        <v>0.54398658784081877</v>
      </c>
      <c r="AG1161" s="496">
        <v>354</v>
      </c>
      <c r="AH1161" s="496">
        <v>0</v>
      </c>
      <c r="AI1161" s="496">
        <v>100</v>
      </c>
      <c r="AJ1161" s="496">
        <v>0</v>
      </c>
      <c r="AK1161" s="496"/>
      <c r="AL1161" s="496"/>
      <c r="AM1161" s="496"/>
      <c r="AN1161" s="496">
        <v>99</v>
      </c>
      <c r="AO1161" s="496">
        <v>99</v>
      </c>
      <c r="AP1161" s="496">
        <v>99</v>
      </c>
      <c r="AQ1161" s="496">
        <v>99</v>
      </c>
      <c r="AR1161" s="496">
        <v>176</v>
      </c>
      <c r="AS1161" s="496">
        <v>22.561455202854997</v>
      </c>
      <c r="AT1161" s="496"/>
      <c r="AU1161" s="496"/>
    </row>
    <row r="1162" spans="1:47">
      <c r="A1162" s="496">
        <v>17</v>
      </c>
      <c r="B1162" s="496">
        <v>221</v>
      </c>
      <c r="C1162" s="496">
        <v>2023</v>
      </c>
      <c r="D1162" s="496">
        <v>5</v>
      </c>
      <c r="E1162" s="496">
        <v>99</v>
      </c>
      <c r="F1162" s="496">
        <v>99</v>
      </c>
      <c r="G1162" s="496">
        <v>99</v>
      </c>
      <c r="H1162" s="496">
        <v>99</v>
      </c>
      <c r="I1162" s="496">
        <v>99</v>
      </c>
      <c r="J1162" s="496">
        <v>999</v>
      </c>
      <c r="K1162" s="496">
        <v>99</v>
      </c>
      <c r="L1162" s="496">
        <v>99</v>
      </c>
      <c r="M1162" s="496">
        <v>4</v>
      </c>
      <c r="N1162" s="496">
        <v>99</v>
      </c>
      <c r="O1162" s="496">
        <v>99</v>
      </c>
      <c r="P1162" s="496">
        <v>99</v>
      </c>
      <c r="Q1162" s="496">
        <v>1</v>
      </c>
      <c r="R1162" s="496">
        <v>1</v>
      </c>
      <c r="S1162" s="496">
        <v>4</v>
      </c>
      <c r="T1162" s="496">
        <v>4</v>
      </c>
      <c r="U1162" s="496">
        <v>149</v>
      </c>
      <c r="V1162" s="496">
        <v>0</v>
      </c>
      <c r="W1162" s="496">
        <v>0</v>
      </c>
      <c r="X1162" s="496">
        <v>0</v>
      </c>
      <c r="Y1162" s="496">
        <v>0</v>
      </c>
      <c r="Z1162" s="496">
        <v>0</v>
      </c>
      <c r="AA1162" s="496">
        <v>0</v>
      </c>
      <c r="AB1162" s="496"/>
      <c r="AC1162" s="496"/>
      <c r="AD1162" s="496"/>
      <c r="AE1162" s="496">
        <v>0.48076923076923056</v>
      </c>
      <c r="AF1162" s="496">
        <v>0.26106915704448697</v>
      </c>
      <c r="AG1162" s="496">
        <v>0</v>
      </c>
      <c r="AH1162" s="496">
        <v>0</v>
      </c>
      <c r="AI1162" s="496">
        <v>0</v>
      </c>
      <c r="AJ1162" s="496"/>
      <c r="AK1162" s="496"/>
      <c r="AL1162" s="496"/>
      <c r="AM1162" s="496"/>
      <c r="AN1162" s="496">
        <v>99</v>
      </c>
      <c r="AO1162" s="496">
        <v>99</v>
      </c>
      <c r="AP1162" s="496">
        <v>99</v>
      </c>
      <c r="AQ1162" s="496">
        <v>99</v>
      </c>
      <c r="AR1162" s="496"/>
      <c r="AS1162" s="496"/>
      <c r="AT1162" s="496"/>
      <c r="AU1162" s="496"/>
    </row>
    <row r="1163" spans="1:47">
      <c r="A1163" s="496">
        <v>17</v>
      </c>
      <c r="B1163" s="496">
        <v>222</v>
      </c>
      <c r="C1163" s="496">
        <v>2023</v>
      </c>
      <c r="D1163" s="496">
        <v>6</v>
      </c>
      <c r="E1163" s="496">
        <v>99</v>
      </c>
      <c r="F1163" s="496">
        <v>99</v>
      </c>
      <c r="G1163" s="496">
        <v>99</v>
      </c>
      <c r="H1163" s="496">
        <v>99</v>
      </c>
      <c r="I1163" s="496">
        <v>99</v>
      </c>
      <c r="J1163" s="496">
        <v>999</v>
      </c>
      <c r="K1163" s="496">
        <v>99</v>
      </c>
      <c r="L1163" s="496">
        <v>99</v>
      </c>
      <c r="M1163" s="496">
        <v>4</v>
      </c>
      <c r="N1163" s="496">
        <v>99</v>
      </c>
      <c r="O1163" s="496">
        <v>99</v>
      </c>
      <c r="P1163" s="496">
        <v>99</v>
      </c>
      <c r="Q1163" s="496">
        <v>1</v>
      </c>
      <c r="R1163" s="496">
        <v>1</v>
      </c>
      <c r="S1163" s="496">
        <v>5</v>
      </c>
      <c r="T1163" s="496">
        <v>4</v>
      </c>
      <c r="U1163" s="496">
        <v>267.3</v>
      </c>
      <c r="V1163" s="496">
        <v>0</v>
      </c>
      <c r="W1163" s="496">
        <v>0</v>
      </c>
      <c r="X1163" s="496">
        <v>0</v>
      </c>
      <c r="Y1163" s="496">
        <v>0</v>
      </c>
      <c r="Z1163" s="496">
        <v>0</v>
      </c>
      <c r="AA1163" s="496">
        <v>0</v>
      </c>
      <c r="AB1163" s="496"/>
      <c r="AC1163" s="496"/>
      <c r="AD1163" s="496"/>
      <c r="AE1163" s="496">
        <v>0.74626865671641807</v>
      </c>
      <c r="AF1163" s="496">
        <v>0.74236802346249564</v>
      </c>
      <c r="AG1163" s="496">
        <v>672</v>
      </c>
      <c r="AH1163" s="496">
        <v>0</v>
      </c>
      <c r="AI1163" s="496">
        <v>0</v>
      </c>
      <c r="AJ1163" s="496">
        <v>0</v>
      </c>
      <c r="AK1163" s="496"/>
      <c r="AL1163" s="496"/>
      <c r="AM1163" s="496"/>
      <c r="AN1163" s="496">
        <v>99</v>
      </c>
      <c r="AO1163" s="496">
        <v>99</v>
      </c>
      <c r="AP1163" s="496">
        <v>99</v>
      </c>
      <c r="AQ1163" s="496">
        <v>99</v>
      </c>
      <c r="AR1163" s="496">
        <v>203</v>
      </c>
      <c r="AS1163" s="496">
        <v>31.917079666106702</v>
      </c>
      <c r="AT1163" s="496"/>
      <c r="AU1163" s="496"/>
    </row>
    <row r="1164" spans="1:47">
      <c r="A1164" s="496">
        <v>17</v>
      </c>
      <c r="B1164" s="496">
        <v>223</v>
      </c>
      <c r="C1164" s="496">
        <v>2023</v>
      </c>
      <c r="D1164" s="496">
        <v>7</v>
      </c>
      <c r="E1164" s="496">
        <v>99</v>
      </c>
      <c r="F1164" s="496">
        <v>99</v>
      </c>
      <c r="G1164" s="496">
        <v>99</v>
      </c>
      <c r="H1164" s="496">
        <v>99</v>
      </c>
      <c r="I1164" s="496">
        <v>99</v>
      </c>
      <c r="J1164" s="496">
        <v>999</v>
      </c>
      <c r="K1164" s="496">
        <v>99</v>
      </c>
      <c r="L1164" s="496">
        <v>99</v>
      </c>
      <c r="M1164" s="496">
        <v>4</v>
      </c>
      <c r="N1164" s="496">
        <v>99</v>
      </c>
      <c r="O1164" s="496">
        <v>99</v>
      </c>
      <c r="P1164" s="496">
        <v>99</v>
      </c>
      <c r="Q1164" s="496">
        <v>4</v>
      </c>
      <c r="R1164" s="496">
        <v>5</v>
      </c>
      <c r="S1164" s="496">
        <v>5</v>
      </c>
      <c r="T1164" s="496">
        <v>4</v>
      </c>
      <c r="U1164" s="496">
        <v>199.14</v>
      </c>
      <c r="V1164" s="496">
        <v>20</v>
      </c>
      <c r="W1164" s="496">
        <v>0</v>
      </c>
      <c r="X1164" s="496">
        <v>0</v>
      </c>
      <c r="Y1164" s="496">
        <v>56.897332099141487</v>
      </c>
      <c r="Z1164" s="496">
        <v>1.5491933384829664</v>
      </c>
      <c r="AA1164" s="496">
        <v>0</v>
      </c>
      <c r="AB1164" s="496">
        <v>65.46034492641877</v>
      </c>
      <c r="AC1164" s="496"/>
      <c r="AD1164" s="496"/>
      <c r="AE1164" s="496">
        <v>6.9444444444444438</v>
      </c>
      <c r="AF1164" s="496">
        <v>5.1627053260328521</v>
      </c>
      <c r="AG1164" s="496">
        <v>385.2</v>
      </c>
      <c r="AH1164" s="496">
        <v>0</v>
      </c>
      <c r="AI1164" s="496">
        <v>60</v>
      </c>
      <c r="AJ1164" s="496">
        <v>44.808034993737557</v>
      </c>
      <c r="AK1164" s="496">
        <v>72.844983388526018</v>
      </c>
      <c r="AL1164" s="496"/>
      <c r="AM1164" s="496">
        <v>38.607641722020574</v>
      </c>
      <c r="AN1164" s="496">
        <v>99</v>
      </c>
      <c r="AO1164" s="496">
        <v>99</v>
      </c>
      <c r="AP1164" s="496">
        <v>99</v>
      </c>
      <c r="AQ1164" s="496">
        <v>99</v>
      </c>
      <c r="AR1164" s="496">
        <v>189.8</v>
      </c>
      <c r="AS1164" s="496">
        <v>28.34007271449989</v>
      </c>
      <c r="AT1164" s="496"/>
      <c r="AU1164" s="496"/>
    </row>
    <row r="1165" spans="1:47">
      <c r="A1165" s="496">
        <v>17</v>
      </c>
      <c r="B1165" s="496">
        <v>224</v>
      </c>
      <c r="C1165" s="496">
        <v>2023</v>
      </c>
      <c r="D1165" s="496">
        <v>8</v>
      </c>
      <c r="E1165" s="496">
        <v>99</v>
      </c>
      <c r="F1165" s="496">
        <v>99</v>
      </c>
      <c r="G1165" s="496">
        <v>99</v>
      </c>
      <c r="H1165" s="496">
        <v>99</v>
      </c>
      <c r="I1165" s="496">
        <v>99</v>
      </c>
      <c r="J1165" s="496">
        <v>999</v>
      </c>
      <c r="K1165" s="496">
        <v>99</v>
      </c>
      <c r="L1165" s="496">
        <v>99</v>
      </c>
      <c r="M1165" s="496">
        <v>4</v>
      </c>
      <c r="N1165" s="496">
        <v>99</v>
      </c>
      <c r="O1165" s="496">
        <v>99</v>
      </c>
      <c r="P1165" s="496">
        <v>99</v>
      </c>
      <c r="Q1165" s="496">
        <v>4</v>
      </c>
      <c r="R1165" s="496">
        <v>8</v>
      </c>
      <c r="S1165" s="496">
        <v>3.5</v>
      </c>
      <c r="T1165" s="496">
        <v>4</v>
      </c>
      <c r="U1165" s="496">
        <v>186.61250000000004</v>
      </c>
      <c r="V1165" s="496">
        <v>0</v>
      </c>
      <c r="W1165" s="496">
        <v>0</v>
      </c>
      <c r="X1165" s="496">
        <v>0</v>
      </c>
      <c r="Y1165" s="496">
        <v>66.999038006153398</v>
      </c>
      <c r="Z1165" s="496">
        <v>0.8660254037844386</v>
      </c>
      <c r="AA1165" s="496">
        <v>0</v>
      </c>
      <c r="AB1165" s="496">
        <v>59.211567139290032</v>
      </c>
      <c r="AC1165" s="496"/>
      <c r="AD1165" s="496"/>
      <c r="AE1165" s="496">
        <v>5.0955414012738842</v>
      </c>
      <c r="AF1165" s="496">
        <v>3.6207314707023679</v>
      </c>
      <c r="AG1165" s="496">
        <v>504.8</v>
      </c>
      <c r="AH1165" s="496">
        <v>0</v>
      </c>
      <c r="AI1165" s="496">
        <v>25</v>
      </c>
      <c r="AJ1165" s="496">
        <v>181.70459542895443</v>
      </c>
      <c r="AK1165" s="496">
        <v>-44.363194660622803</v>
      </c>
      <c r="AL1165" s="496"/>
      <c r="AM1165" s="496">
        <v>70.030149225998414</v>
      </c>
      <c r="AN1165" s="496">
        <v>99</v>
      </c>
      <c r="AO1165" s="496">
        <v>99</v>
      </c>
      <c r="AP1165" s="496">
        <v>99</v>
      </c>
      <c r="AQ1165" s="496">
        <v>99</v>
      </c>
      <c r="AR1165" s="496">
        <v>184.8</v>
      </c>
      <c r="AS1165" s="496">
        <v>24.847999193882519</v>
      </c>
      <c r="AT1165" s="496"/>
      <c r="AU1165" s="496"/>
    </row>
    <row r="1166" spans="1:47">
      <c r="A1166" s="496">
        <v>17</v>
      </c>
      <c r="B1166" s="496">
        <v>225</v>
      </c>
      <c r="C1166" s="496">
        <v>2023</v>
      </c>
      <c r="D1166" s="496">
        <v>9</v>
      </c>
      <c r="E1166" s="496">
        <v>99</v>
      </c>
      <c r="F1166" s="496">
        <v>99</v>
      </c>
      <c r="G1166" s="496">
        <v>99</v>
      </c>
      <c r="H1166" s="496">
        <v>99</v>
      </c>
      <c r="I1166" s="496">
        <v>99</v>
      </c>
      <c r="J1166" s="496">
        <v>999</v>
      </c>
      <c r="K1166" s="496">
        <v>99</v>
      </c>
      <c r="L1166" s="496">
        <v>99</v>
      </c>
      <c r="M1166" s="496">
        <v>4</v>
      </c>
      <c r="N1166" s="496">
        <v>99</v>
      </c>
      <c r="O1166" s="496">
        <v>99</v>
      </c>
      <c r="P1166" s="496">
        <v>99</v>
      </c>
      <c r="Q1166" s="496">
        <v>5</v>
      </c>
      <c r="R1166" s="496">
        <v>18</v>
      </c>
      <c r="S1166" s="496">
        <v>2.7777777777777781</v>
      </c>
      <c r="T1166" s="496">
        <v>4</v>
      </c>
      <c r="U1166" s="496">
        <v>168.66666666666663</v>
      </c>
      <c r="V1166" s="496">
        <v>0</v>
      </c>
      <c r="W1166" s="496">
        <v>0</v>
      </c>
      <c r="X1166" s="496">
        <v>0</v>
      </c>
      <c r="Y1166" s="496">
        <v>28.601903588553299</v>
      </c>
      <c r="Z1166" s="496">
        <v>0.53287016925696884</v>
      </c>
      <c r="AA1166" s="496">
        <v>0</v>
      </c>
      <c r="AB1166" s="496">
        <v>24.738175538201961</v>
      </c>
      <c r="AC1166" s="496"/>
      <c r="AD1166" s="496"/>
      <c r="AE1166" s="496">
        <v>16.216216216216221</v>
      </c>
      <c r="AF1166" s="496">
        <v>11.012408910039937</v>
      </c>
      <c r="AG1166" s="496">
        <v>638.22222222222229</v>
      </c>
      <c r="AH1166" s="496">
        <v>0</v>
      </c>
      <c r="AI1166" s="496">
        <v>0</v>
      </c>
      <c r="AJ1166" s="496">
        <v>124.91666357818831</v>
      </c>
      <c r="AK1166" s="496">
        <v>4.0578096582189849</v>
      </c>
      <c r="AL1166" s="496"/>
      <c r="AM1166" s="496">
        <v>-63.189559818262097</v>
      </c>
      <c r="AN1166" s="496">
        <v>99</v>
      </c>
      <c r="AO1166" s="496">
        <v>99</v>
      </c>
      <c r="AP1166" s="496">
        <v>99</v>
      </c>
      <c r="AQ1166" s="496">
        <v>99</v>
      </c>
      <c r="AR1166" s="496">
        <v>190.33333333333337</v>
      </c>
      <c r="AS1166" s="496">
        <v>24.26816169763606</v>
      </c>
      <c r="AT1166" s="496"/>
      <c r="AU1166" s="496"/>
    </row>
    <row r="1167" spans="1:47">
      <c r="A1167" s="496">
        <v>17</v>
      </c>
      <c r="B1167" s="496">
        <v>226</v>
      </c>
      <c r="C1167" s="496">
        <v>2023</v>
      </c>
      <c r="D1167" s="496">
        <v>10</v>
      </c>
      <c r="E1167" s="496">
        <v>99</v>
      </c>
      <c r="F1167" s="496">
        <v>99</v>
      </c>
      <c r="G1167" s="496">
        <v>99</v>
      </c>
      <c r="H1167" s="496">
        <v>99</v>
      </c>
      <c r="I1167" s="496">
        <v>99</v>
      </c>
      <c r="J1167" s="496">
        <v>999</v>
      </c>
      <c r="K1167" s="496">
        <v>99</v>
      </c>
      <c r="L1167" s="496">
        <v>99</v>
      </c>
      <c r="M1167" s="496">
        <v>4</v>
      </c>
      <c r="N1167" s="496">
        <v>99</v>
      </c>
      <c r="O1167" s="496">
        <v>99</v>
      </c>
      <c r="P1167" s="496">
        <v>99</v>
      </c>
      <c r="Q1167" s="496">
        <v>10</v>
      </c>
      <c r="R1167" s="496">
        <v>31</v>
      </c>
      <c r="S1167" s="496">
        <v>3.161290322580645</v>
      </c>
      <c r="T1167" s="496">
        <v>4</v>
      </c>
      <c r="U1167" s="496">
        <v>218.36774193548396</v>
      </c>
      <c r="V1167" s="496">
        <v>9.6774193548387117</v>
      </c>
      <c r="W1167" s="496">
        <v>0</v>
      </c>
      <c r="X1167" s="496">
        <v>0</v>
      </c>
      <c r="Y1167" s="496">
        <v>54.955380065348841</v>
      </c>
      <c r="Z1167" s="496">
        <v>1.4164192516193641</v>
      </c>
      <c r="AA1167" s="496">
        <v>0</v>
      </c>
      <c r="AB1167" s="496">
        <v>-12.37191480956831</v>
      </c>
      <c r="AC1167" s="496"/>
      <c r="AD1167" s="496"/>
      <c r="AE1167" s="496">
        <v>10.064935064935064</v>
      </c>
      <c r="AF1167" s="496">
        <v>9.0841140056710312</v>
      </c>
      <c r="AG1167" s="496">
        <v>733.64516129032256</v>
      </c>
      <c r="AH1167" s="496">
        <v>0</v>
      </c>
      <c r="AI1167" s="496">
        <v>16.129032258064512</v>
      </c>
      <c r="AJ1167" s="496">
        <v>256.52536168235741</v>
      </c>
      <c r="AK1167" s="496">
        <v>68.417743296494578</v>
      </c>
      <c r="AL1167" s="496"/>
      <c r="AM1167" s="496">
        <v>-58.30396978171467</v>
      </c>
      <c r="AN1167" s="496">
        <v>99</v>
      </c>
      <c r="AO1167" s="496">
        <v>99</v>
      </c>
      <c r="AP1167" s="496">
        <v>99</v>
      </c>
      <c r="AQ1167" s="496">
        <v>99</v>
      </c>
      <c r="AR1167" s="496">
        <v>203.87096774193552</v>
      </c>
      <c r="AS1167" s="496">
        <v>25.364519521954392</v>
      </c>
      <c r="AT1167" s="496"/>
      <c r="AU1167" s="496"/>
    </row>
    <row r="1168" spans="1:47">
      <c r="A1168" s="496">
        <v>17</v>
      </c>
      <c r="B1168" s="496">
        <v>227</v>
      </c>
      <c r="C1168" s="496">
        <v>2023</v>
      </c>
      <c r="D1168" s="496">
        <v>11</v>
      </c>
      <c r="E1168" s="496">
        <v>99</v>
      </c>
      <c r="F1168" s="496">
        <v>99</v>
      </c>
      <c r="G1168" s="496">
        <v>99</v>
      </c>
      <c r="H1168" s="496">
        <v>99</v>
      </c>
      <c r="I1168" s="496">
        <v>99</v>
      </c>
      <c r="J1168" s="496">
        <v>999</v>
      </c>
      <c r="K1168" s="496">
        <v>99</v>
      </c>
      <c r="L1168" s="496">
        <v>99</v>
      </c>
      <c r="M1168" s="496">
        <v>4</v>
      </c>
      <c r="N1168" s="496">
        <v>99</v>
      </c>
      <c r="O1168" s="496">
        <v>99</v>
      </c>
      <c r="P1168" s="496">
        <v>99</v>
      </c>
      <c r="Q1168" s="496">
        <v>10</v>
      </c>
      <c r="R1168" s="496">
        <v>16</v>
      </c>
      <c r="S1168" s="496">
        <v>3</v>
      </c>
      <c r="T1168" s="496">
        <v>4</v>
      </c>
      <c r="U1168" s="496">
        <v>166.63750000000005</v>
      </c>
      <c r="V1168" s="496">
        <v>0</v>
      </c>
      <c r="W1168" s="496">
        <v>0</v>
      </c>
      <c r="X1168" s="496">
        <v>0</v>
      </c>
      <c r="Y1168" s="496">
        <v>35.088778031587189</v>
      </c>
      <c r="Z1168" s="496">
        <v>0.8660254037844386</v>
      </c>
      <c r="AA1168" s="496">
        <v>0</v>
      </c>
      <c r="AB1168" s="496">
        <v>-0.63759196490002801</v>
      </c>
      <c r="AC1168" s="496"/>
      <c r="AD1168" s="496"/>
      <c r="AE1168" s="496">
        <v>6.6115702479338863</v>
      </c>
      <c r="AF1168" s="496">
        <v>4.483932379433984</v>
      </c>
      <c r="AG1168" s="496">
        <v>511.9375</v>
      </c>
      <c r="AH1168" s="496">
        <v>0</v>
      </c>
      <c r="AI1168" s="496">
        <v>12.5</v>
      </c>
      <c r="AJ1168" s="496">
        <v>129.21516394661273</v>
      </c>
      <c r="AK1168" s="496">
        <v>44.544582291125792</v>
      </c>
      <c r="AL1168" s="496"/>
      <c r="AM1168" s="496">
        <v>-52.556389930742313</v>
      </c>
      <c r="AN1168" s="496">
        <v>99</v>
      </c>
      <c r="AO1168" s="496">
        <v>99</v>
      </c>
      <c r="AP1168" s="496">
        <v>99</v>
      </c>
      <c r="AQ1168" s="496">
        <v>99</v>
      </c>
      <c r="AR1168" s="496">
        <v>189</v>
      </c>
      <c r="AS1168" s="496">
        <v>24.342592625169807</v>
      </c>
      <c r="AT1168" s="496"/>
      <c r="AU1168" s="496"/>
    </row>
    <row r="1169" spans="1:47">
      <c r="A1169" s="496">
        <v>17</v>
      </c>
      <c r="B1169" s="496">
        <v>228</v>
      </c>
      <c r="C1169" s="496">
        <v>2023</v>
      </c>
      <c r="D1169" s="496">
        <v>12</v>
      </c>
      <c r="E1169" s="496">
        <v>99</v>
      </c>
      <c r="F1169" s="496">
        <v>99</v>
      </c>
      <c r="G1169" s="496">
        <v>99</v>
      </c>
      <c r="H1169" s="496">
        <v>99</v>
      </c>
      <c r="I1169" s="496">
        <v>99</v>
      </c>
      <c r="J1169" s="496">
        <v>999</v>
      </c>
      <c r="K1169" s="496">
        <v>99</v>
      </c>
      <c r="L1169" s="496">
        <v>99</v>
      </c>
      <c r="M1169" s="496">
        <v>4</v>
      </c>
      <c r="N1169" s="496">
        <v>99</v>
      </c>
      <c r="O1169" s="496">
        <v>99</v>
      </c>
      <c r="P1169" s="496">
        <v>99</v>
      </c>
      <c r="Q1169" s="496">
        <v>4</v>
      </c>
      <c r="R1169" s="496">
        <v>7</v>
      </c>
      <c r="S1169" s="496">
        <v>3.7142857142857153</v>
      </c>
      <c r="T1169" s="496">
        <v>4</v>
      </c>
      <c r="U1169" s="496">
        <v>127.6142857142857</v>
      </c>
      <c r="V1169" s="496">
        <v>0</v>
      </c>
      <c r="W1169" s="496">
        <v>0</v>
      </c>
      <c r="X1169" s="496">
        <v>0</v>
      </c>
      <c r="Y1169" s="496">
        <v>53.237458042016947</v>
      </c>
      <c r="Z1169" s="496">
        <v>0.69985421222376554</v>
      </c>
      <c r="AA1169" s="496">
        <v>0</v>
      </c>
      <c r="AB1169" s="496">
        <v>-47.226639848761558</v>
      </c>
      <c r="AC1169" s="496"/>
      <c r="AD1169" s="496"/>
      <c r="AE1169" s="496">
        <v>8.3333333333333357</v>
      </c>
      <c r="AF1169" s="496">
        <v>4.5305621487838046</v>
      </c>
      <c r="AG1169" s="496">
        <v>508.85714285714278</v>
      </c>
      <c r="AH1169" s="496">
        <v>0</v>
      </c>
      <c r="AI1169" s="496">
        <v>57.142857142857153</v>
      </c>
      <c r="AJ1169" s="496">
        <v>169.07937998080635</v>
      </c>
      <c r="AK1169" s="496">
        <v>76.349785777181097</v>
      </c>
      <c r="AL1169" s="496"/>
      <c r="AM1169" s="496">
        <v>3.5873109857006842</v>
      </c>
      <c r="AN1169" s="496">
        <v>99</v>
      </c>
      <c r="AO1169" s="496">
        <v>99</v>
      </c>
      <c r="AP1169" s="496">
        <v>99</v>
      </c>
      <c r="AQ1169" s="496">
        <v>99</v>
      </c>
      <c r="AR1169" s="496">
        <v>168.71428571428575</v>
      </c>
      <c r="AS1169" s="496">
        <v>25.503841083795205</v>
      </c>
      <c r="AT1169" s="496"/>
      <c r="AU1169" s="496"/>
    </row>
    <row r="1170" spans="1:47">
      <c r="A1170" s="496">
        <v>17</v>
      </c>
      <c r="B1170" s="496">
        <v>229</v>
      </c>
      <c r="C1170" s="496">
        <v>2023</v>
      </c>
      <c r="D1170" s="496">
        <v>1</v>
      </c>
      <c r="E1170" s="496">
        <v>99</v>
      </c>
      <c r="F1170" s="496">
        <v>99</v>
      </c>
      <c r="G1170" s="496">
        <v>99</v>
      </c>
      <c r="H1170" s="496">
        <v>99</v>
      </c>
      <c r="I1170" s="496">
        <v>99</v>
      </c>
      <c r="J1170" s="496">
        <v>999</v>
      </c>
      <c r="K1170" s="496">
        <v>99</v>
      </c>
      <c r="L1170" s="496">
        <v>99</v>
      </c>
      <c r="M1170" s="496">
        <v>5</v>
      </c>
      <c r="N1170" s="496">
        <v>99</v>
      </c>
      <c r="O1170" s="496">
        <v>99</v>
      </c>
      <c r="P1170" s="496">
        <v>99</v>
      </c>
      <c r="Q1170" s="496">
        <v>5</v>
      </c>
      <c r="R1170" s="496">
        <v>11</v>
      </c>
      <c r="S1170" s="496">
        <v>3.6363636363636358</v>
      </c>
      <c r="T1170" s="496">
        <v>5</v>
      </c>
      <c r="U1170" s="496">
        <v>235.8</v>
      </c>
      <c r="V1170" s="496">
        <v>9.0909090909090917</v>
      </c>
      <c r="W1170" s="496">
        <v>0</v>
      </c>
      <c r="X1170" s="496">
        <v>0</v>
      </c>
      <c r="Y1170" s="496">
        <v>64.907248509630321</v>
      </c>
      <c r="Z1170" s="496">
        <v>1.4316377952748751</v>
      </c>
      <c r="AA1170" s="496">
        <v>0</v>
      </c>
      <c r="AB1170" s="496">
        <v>53.34779307655343</v>
      </c>
      <c r="AC1170" s="496"/>
      <c r="AD1170" s="496"/>
      <c r="AE1170" s="496">
        <v>9.1666666666666643</v>
      </c>
      <c r="AF1170" s="496">
        <v>8.152937515519751</v>
      </c>
      <c r="AG1170" s="496">
        <v>766.90909090909088</v>
      </c>
      <c r="AH1170" s="496">
        <v>0</v>
      </c>
      <c r="AI1170" s="496">
        <v>9.0909090909090917</v>
      </c>
      <c r="AJ1170" s="496">
        <v>223.71672613758452</v>
      </c>
      <c r="AK1170" s="496">
        <v>48.340313403018371</v>
      </c>
      <c r="AL1170" s="496"/>
      <c r="AM1170" s="496">
        <v>-33.191378421176658</v>
      </c>
      <c r="AN1170" s="496">
        <v>99</v>
      </c>
      <c r="AO1170" s="496">
        <v>99</v>
      </c>
      <c r="AP1170" s="496">
        <v>99</v>
      </c>
      <c r="AQ1170" s="496">
        <v>99</v>
      </c>
      <c r="AR1170" s="496">
        <v>204.72727272727272</v>
      </c>
      <c r="AS1170" s="496">
        <v>26.919575278162991</v>
      </c>
      <c r="AT1170" s="496"/>
      <c r="AU1170" s="496"/>
    </row>
    <row r="1171" spans="1:47">
      <c r="A1171" s="496">
        <v>17</v>
      </c>
      <c r="B1171" s="496">
        <v>230</v>
      </c>
      <c r="C1171" s="496">
        <v>2023</v>
      </c>
      <c r="D1171" s="496">
        <v>2</v>
      </c>
      <c r="E1171" s="496">
        <v>99</v>
      </c>
      <c r="F1171" s="496">
        <v>99</v>
      </c>
      <c r="G1171" s="496">
        <v>99</v>
      </c>
      <c r="H1171" s="496">
        <v>99</v>
      </c>
      <c r="I1171" s="496">
        <v>99</v>
      </c>
      <c r="J1171" s="496">
        <v>999</v>
      </c>
      <c r="K1171" s="496">
        <v>99</v>
      </c>
      <c r="L1171" s="496">
        <v>99</v>
      </c>
      <c r="M1171" s="496">
        <v>5</v>
      </c>
      <c r="N1171" s="496">
        <v>99</v>
      </c>
      <c r="O1171" s="496">
        <v>99</v>
      </c>
      <c r="P1171" s="496">
        <v>99</v>
      </c>
      <c r="Q1171" s="496">
        <v>2</v>
      </c>
      <c r="R1171" s="496">
        <v>2</v>
      </c>
      <c r="S1171" s="496">
        <v>2.5</v>
      </c>
      <c r="T1171" s="496">
        <v>5</v>
      </c>
      <c r="U1171" s="496">
        <v>211.7</v>
      </c>
      <c r="V1171" s="496">
        <v>0</v>
      </c>
      <c r="W1171" s="496">
        <v>0</v>
      </c>
      <c r="X1171" s="496">
        <v>0</v>
      </c>
      <c r="Y1171" s="496">
        <v>40.200000000000109</v>
      </c>
      <c r="Z1171" s="496">
        <v>0.5</v>
      </c>
      <c r="AA1171" s="496">
        <v>0</v>
      </c>
      <c r="AB1171" s="496">
        <v>99.999999999999844</v>
      </c>
      <c r="AC1171" s="496"/>
      <c r="AD1171" s="496"/>
      <c r="AE1171" s="496">
        <v>4.255319148936171</v>
      </c>
      <c r="AF1171" s="496">
        <v>3.7446823564789007</v>
      </c>
      <c r="AG1171" s="496">
        <v>726.5</v>
      </c>
      <c r="AH1171" s="496">
        <v>0</v>
      </c>
      <c r="AI1171" s="496">
        <v>0</v>
      </c>
      <c r="AJ1171" s="496">
        <v>44.5</v>
      </c>
      <c r="AK1171" s="496">
        <v>100.00000000000107</v>
      </c>
      <c r="AL1171" s="496"/>
      <c r="AM1171" s="496">
        <v>100</v>
      </c>
      <c r="AN1171" s="496">
        <v>99</v>
      </c>
      <c r="AO1171" s="496">
        <v>99</v>
      </c>
      <c r="AP1171" s="496">
        <v>99</v>
      </c>
      <c r="AQ1171" s="496">
        <v>99</v>
      </c>
      <c r="AR1171" s="496">
        <v>204</v>
      </c>
      <c r="AS1171" s="496">
        <v>24.635280387478073</v>
      </c>
      <c r="AT1171" s="496"/>
      <c r="AU1171" s="496"/>
    </row>
    <row r="1172" spans="1:47">
      <c r="A1172" s="496">
        <v>17</v>
      </c>
      <c r="B1172" s="496">
        <v>231</v>
      </c>
      <c r="C1172" s="496">
        <v>2023</v>
      </c>
      <c r="D1172" s="496">
        <v>3</v>
      </c>
      <c r="E1172" s="496">
        <v>99</v>
      </c>
      <c r="F1172" s="496">
        <v>99</v>
      </c>
      <c r="G1172" s="496">
        <v>99</v>
      </c>
      <c r="H1172" s="496">
        <v>99</v>
      </c>
      <c r="I1172" s="496">
        <v>99</v>
      </c>
      <c r="J1172" s="496">
        <v>999</v>
      </c>
      <c r="K1172" s="496">
        <v>99</v>
      </c>
      <c r="L1172" s="496">
        <v>99</v>
      </c>
      <c r="M1172" s="496">
        <v>5</v>
      </c>
      <c r="N1172" s="496">
        <v>99</v>
      </c>
      <c r="O1172" s="496">
        <v>99</v>
      </c>
      <c r="P1172" s="496">
        <v>99</v>
      </c>
      <c r="Q1172" s="496">
        <v>5</v>
      </c>
      <c r="R1172" s="496">
        <v>5</v>
      </c>
      <c r="S1172" s="496">
        <v>3.6</v>
      </c>
      <c r="T1172" s="496">
        <v>5</v>
      </c>
      <c r="U1172" s="496">
        <v>177.68</v>
      </c>
      <c r="V1172" s="496">
        <v>0</v>
      </c>
      <c r="W1172" s="496">
        <v>0</v>
      </c>
      <c r="X1172" s="496">
        <v>0</v>
      </c>
      <c r="Y1172" s="496">
        <v>39.791174900975193</v>
      </c>
      <c r="Z1172" s="496">
        <v>0.7999999999999986</v>
      </c>
      <c r="AA1172" s="496">
        <v>0</v>
      </c>
      <c r="AB1172" s="496">
        <v>-75.355905108660949</v>
      </c>
      <c r="AC1172" s="496"/>
      <c r="AD1172" s="496"/>
      <c r="AE1172" s="496">
        <v>3.52112676056338</v>
      </c>
      <c r="AF1172" s="496">
        <v>2.6335916332181166</v>
      </c>
      <c r="AG1172" s="496">
        <v>594.20000000000005</v>
      </c>
      <c r="AH1172" s="496">
        <v>0</v>
      </c>
      <c r="AI1172" s="496">
        <v>20</v>
      </c>
      <c r="AJ1172" s="496">
        <v>140.39857549134862</v>
      </c>
      <c r="AK1172" s="496">
        <v>55.455385013965056</v>
      </c>
      <c r="AL1172" s="496"/>
      <c r="AM1172" s="496">
        <v>-16.844900254317675</v>
      </c>
      <c r="AN1172" s="496">
        <v>99</v>
      </c>
      <c r="AO1172" s="496">
        <v>99</v>
      </c>
      <c r="AP1172" s="496">
        <v>99</v>
      </c>
      <c r="AQ1172" s="496">
        <v>99</v>
      </c>
      <c r="AR1172" s="496">
        <v>191.2</v>
      </c>
      <c r="AS1172" s="496">
        <v>25.213758777305689</v>
      </c>
      <c r="AT1172" s="496"/>
      <c r="AU1172" s="496"/>
    </row>
    <row r="1173" spans="1:47">
      <c r="A1173" s="496">
        <v>17</v>
      </c>
      <c r="B1173" s="496">
        <v>232</v>
      </c>
      <c r="C1173" s="496">
        <v>2023</v>
      </c>
      <c r="D1173" s="496">
        <v>4</v>
      </c>
      <c r="E1173" s="496">
        <v>99</v>
      </c>
      <c r="F1173" s="496">
        <v>99</v>
      </c>
      <c r="G1173" s="496">
        <v>99</v>
      </c>
      <c r="H1173" s="496">
        <v>99</v>
      </c>
      <c r="I1173" s="496">
        <v>99</v>
      </c>
      <c r="J1173" s="496">
        <v>999</v>
      </c>
      <c r="K1173" s="496">
        <v>99</v>
      </c>
      <c r="L1173" s="496">
        <v>99</v>
      </c>
      <c r="M1173" s="496">
        <v>5</v>
      </c>
      <c r="N1173" s="496">
        <v>99</v>
      </c>
      <c r="O1173" s="496">
        <v>99</v>
      </c>
      <c r="P1173" s="496">
        <v>99</v>
      </c>
      <c r="Q1173" s="496">
        <v>5</v>
      </c>
      <c r="R1173" s="496">
        <v>8</v>
      </c>
      <c r="S1173" s="496">
        <v>3.875</v>
      </c>
      <c r="T1173" s="496">
        <v>5</v>
      </c>
      <c r="U1173" s="496">
        <v>181.75</v>
      </c>
      <c r="V1173" s="496">
        <v>12.5</v>
      </c>
      <c r="W1173" s="496">
        <v>0</v>
      </c>
      <c r="X1173" s="496">
        <v>0</v>
      </c>
      <c r="Y1173" s="496">
        <v>28.700914619572661</v>
      </c>
      <c r="Z1173" s="496">
        <v>1.0532687216470451</v>
      </c>
      <c r="AA1173" s="496">
        <v>0</v>
      </c>
      <c r="AB1173" s="496">
        <v>1.7160233207851929</v>
      </c>
      <c r="AC1173" s="496"/>
      <c r="AD1173" s="496"/>
      <c r="AE1173" s="496">
        <v>8.8888888888888893</v>
      </c>
      <c r="AF1173" s="496">
        <v>6.4148945557222259</v>
      </c>
      <c r="AG1173" s="496">
        <v>566.5</v>
      </c>
      <c r="AH1173" s="496">
        <v>0</v>
      </c>
      <c r="AI1173" s="496">
        <v>25</v>
      </c>
      <c r="AJ1173" s="496">
        <v>104.20292702222906</v>
      </c>
      <c r="AK1173" s="496">
        <v>66.924117293583507</v>
      </c>
      <c r="AL1173" s="496"/>
      <c r="AM1173" s="496">
        <v>54.952597440605459</v>
      </c>
      <c r="AN1173" s="496">
        <v>99</v>
      </c>
      <c r="AO1173" s="496">
        <v>99</v>
      </c>
      <c r="AP1173" s="496">
        <v>99</v>
      </c>
      <c r="AQ1173" s="496">
        <v>99</v>
      </c>
      <c r="AR1173" s="496">
        <v>188.75</v>
      </c>
      <c r="AS1173" s="496">
        <v>26.939557770301672</v>
      </c>
      <c r="AT1173" s="496"/>
      <c r="AU1173" s="496"/>
    </row>
    <row r="1174" spans="1:47">
      <c r="A1174" s="496">
        <v>17</v>
      </c>
      <c r="B1174" s="496">
        <v>233</v>
      </c>
      <c r="C1174" s="496">
        <v>2023</v>
      </c>
      <c r="D1174" s="496">
        <v>5</v>
      </c>
      <c r="E1174" s="496">
        <v>99</v>
      </c>
      <c r="F1174" s="496">
        <v>99</v>
      </c>
      <c r="G1174" s="496">
        <v>99</v>
      </c>
      <c r="H1174" s="496">
        <v>99</v>
      </c>
      <c r="I1174" s="496">
        <v>99</v>
      </c>
      <c r="J1174" s="496">
        <v>999</v>
      </c>
      <c r="K1174" s="496">
        <v>99</v>
      </c>
      <c r="L1174" s="496">
        <v>99</v>
      </c>
      <c r="M1174" s="496">
        <v>5</v>
      </c>
      <c r="N1174" s="496">
        <v>99</v>
      </c>
      <c r="O1174" s="496">
        <v>99</v>
      </c>
      <c r="P1174" s="496">
        <v>99</v>
      </c>
      <c r="Q1174" s="496">
        <v>6</v>
      </c>
      <c r="R1174" s="496">
        <v>9</v>
      </c>
      <c r="S1174" s="496">
        <v>3.5555555555555558</v>
      </c>
      <c r="T1174" s="496">
        <v>5</v>
      </c>
      <c r="U1174" s="496">
        <v>201.86666666666673</v>
      </c>
      <c r="V1174" s="496">
        <v>0</v>
      </c>
      <c r="W1174" s="496">
        <v>0</v>
      </c>
      <c r="X1174" s="496">
        <v>0</v>
      </c>
      <c r="Y1174" s="496">
        <v>71.787185485990378</v>
      </c>
      <c r="Z1174" s="496">
        <v>0.68493488921877554</v>
      </c>
      <c r="AA1174" s="496">
        <v>0</v>
      </c>
      <c r="AB1174" s="496">
        <v>61.435194493530645</v>
      </c>
      <c r="AC1174" s="496"/>
      <c r="AD1174" s="496"/>
      <c r="AE1174" s="496">
        <v>4.3269230769230793</v>
      </c>
      <c r="AF1174" s="496">
        <v>3.1832915739491527</v>
      </c>
      <c r="AG1174" s="496">
        <v>643.55555555555566</v>
      </c>
      <c r="AH1174" s="496">
        <v>0</v>
      </c>
      <c r="AI1174" s="496">
        <v>22.222222222222225</v>
      </c>
      <c r="AJ1174" s="496">
        <v>175.4563010559807</v>
      </c>
      <c r="AK1174" s="496">
        <v>-18.330541498226737</v>
      </c>
      <c r="AL1174" s="496"/>
      <c r="AM1174" s="496">
        <v>-5.3419530472703718</v>
      </c>
      <c r="AN1174" s="496">
        <v>99</v>
      </c>
      <c r="AO1174" s="496">
        <v>99</v>
      </c>
      <c r="AP1174" s="496">
        <v>99</v>
      </c>
      <c r="AQ1174" s="496">
        <v>99</v>
      </c>
      <c r="AR1174" s="496">
        <v>193.88888888888889</v>
      </c>
      <c r="AS1174" s="496">
        <v>26.516479962383297</v>
      </c>
      <c r="AT1174" s="496"/>
      <c r="AU1174" s="496"/>
    </row>
    <row r="1175" spans="1:47">
      <c r="A1175" s="496">
        <v>17</v>
      </c>
      <c r="B1175" s="496">
        <v>234</v>
      </c>
      <c r="C1175" s="496">
        <v>2023</v>
      </c>
      <c r="D1175" s="496">
        <v>6</v>
      </c>
      <c r="E1175" s="496">
        <v>99</v>
      </c>
      <c r="F1175" s="496">
        <v>99</v>
      </c>
      <c r="G1175" s="496">
        <v>99</v>
      </c>
      <c r="H1175" s="496">
        <v>99</v>
      </c>
      <c r="I1175" s="496">
        <v>99</v>
      </c>
      <c r="J1175" s="496">
        <v>999</v>
      </c>
      <c r="K1175" s="496">
        <v>99</v>
      </c>
      <c r="L1175" s="496">
        <v>99</v>
      </c>
      <c r="M1175" s="496">
        <v>5</v>
      </c>
      <c r="N1175" s="496">
        <v>99</v>
      </c>
      <c r="O1175" s="496">
        <v>99</v>
      </c>
      <c r="P1175" s="496">
        <v>99</v>
      </c>
      <c r="Q1175" s="496">
        <v>5</v>
      </c>
      <c r="R1175" s="496">
        <v>10</v>
      </c>
      <c r="S1175" s="496">
        <v>3.5</v>
      </c>
      <c r="T1175" s="496">
        <v>5</v>
      </c>
      <c r="U1175" s="496">
        <v>219.63</v>
      </c>
      <c r="V1175" s="496">
        <v>0</v>
      </c>
      <c r="W1175" s="496">
        <v>0</v>
      </c>
      <c r="X1175" s="496">
        <v>0</v>
      </c>
      <c r="Y1175" s="496">
        <v>35.759615490102696</v>
      </c>
      <c r="Z1175" s="496">
        <v>0.67082039324993714</v>
      </c>
      <c r="AA1175" s="496">
        <v>0</v>
      </c>
      <c r="AB1175" s="496">
        <v>58.549426615389102</v>
      </c>
      <c r="AC1175" s="496"/>
      <c r="AD1175" s="496"/>
      <c r="AE1175" s="496">
        <v>7.4626865671641811</v>
      </c>
      <c r="AF1175" s="496">
        <v>6.0997489335229309</v>
      </c>
      <c r="AG1175" s="496">
        <v>610.70000000000005</v>
      </c>
      <c r="AH1175" s="496">
        <v>0</v>
      </c>
      <c r="AI1175" s="496">
        <v>10</v>
      </c>
      <c r="AJ1175" s="496">
        <v>87.660766594868193</v>
      </c>
      <c r="AK1175" s="496">
        <v>87.334533821507222</v>
      </c>
      <c r="AL1175" s="496"/>
      <c r="AM1175" s="496">
        <v>40.04786703382689</v>
      </c>
      <c r="AN1175" s="496">
        <v>99</v>
      </c>
      <c r="AO1175" s="496">
        <v>99</v>
      </c>
      <c r="AP1175" s="496">
        <v>99</v>
      </c>
      <c r="AQ1175" s="496">
        <v>99</v>
      </c>
      <c r="AR1175" s="496">
        <v>201.3</v>
      </c>
      <c r="AS1175" s="496">
        <v>26.734923550190043</v>
      </c>
      <c r="AT1175" s="496"/>
      <c r="AU1175" s="496"/>
    </row>
    <row r="1176" spans="1:47">
      <c r="A1176" s="496">
        <v>17</v>
      </c>
      <c r="B1176" s="496">
        <v>235</v>
      </c>
      <c r="C1176" s="496">
        <v>2023</v>
      </c>
      <c r="D1176" s="496">
        <v>7</v>
      </c>
      <c r="E1176" s="496">
        <v>99</v>
      </c>
      <c r="F1176" s="496">
        <v>99</v>
      </c>
      <c r="G1176" s="496">
        <v>99</v>
      </c>
      <c r="H1176" s="496">
        <v>99</v>
      </c>
      <c r="I1176" s="496">
        <v>99</v>
      </c>
      <c r="J1176" s="496">
        <v>999</v>
      </c>
      <c r="K1176" s="496">
        <v>99</v>
      </c>
      <c r="L1176" s="496">
        <v>99</v>
      </c>
      <c r="M1176" s="496">
        <v>5</v>
      </c>
      <c r="N1176" s="496">
        <v>99</v>
      </c>
      <c r="O1176" s="496">
        <v>99</v>
      </c>
      <c r="P1176" s="496">
        <v>99</v>
      </c>
      <c r="Q1176" s="496">
        <v>3</v>
      </c>
      <c r="R1176" s="496">
        <v>3</v>
      </c>
      <c r="S1176" s="496">
        <v>3</v>
      </c>
      <c r="T1176" s="496">
        <v>5</v>
      </c>
      <c r="U1176" s="496">
        <v>217</v>
      </c>
      <c r="V1176" s="496">
        <v>0</v>
      </c>
      <c r="W1176" s="496">
        <v>0</v>
      </c>
      <c r="X1176" s="496">
        <v>0</v>
      </c>
      <c r="Y1176" s="496">
        <v>50.64194572354689</v>
      </c>
      <c r="Z1176" s="496">
        <v>0.81649658092772603</v>
      </c>
      <c r="AA1176" s="496">
        <v>0</v>
      </c>
      <c r="AB1176" s="496">
        <v>91.981319588730116</v>
      </c>
      <c r="AC1176" s="496"/>
      <c r="AD1176" s="496"/>
      <c r="AE1176" s="496">
        <v>4.1666666666666679</v>
      </c>
      <c r="AF1176" s="496">
        <v>3.3754355400696872</v>
      </c>
      <c r="AG1176" s="496">
        <v>631</v>
      </c>
      <c r="AH1176" s="496">
        <v>0</v>
      </c>
      <c r="AI1176" s="496">
        <v>0</v>
      </c>
      <c r="AJ1176" s="496">
        <v>146.67196960110229</v>
      </c>
      <c r="AK1176" s="496">
        <v>-65.03670848935748</v>
      </c>
      <c r="AL1176" s="496"/>
      <c r="AM1176" s="496">
        <v>-89.625815953027185</v>
      </c>
      <c r="AN1176" s="496">
        <v>99</v>
      </c>
      <c r="AO1176" s="496">
        <v>99</v>
      </c>
      <c r="AP1176" s="496">
        <v>99</v>
      </c>
      <c r="AQ1176" s="496">
        <v>99</v>
      </c>
      <c r="AR1176" s="496">
        <v>206.33333333333337</v>
      </c>
      <c r="AS1176" s="496">
        <v>24.313422560468204</v>
      </c>
      <c r="AT1176" s="496"/>
      <c r="AU1176" s="496"/>
    </row>
    <row r="1177" spans="1:47">
      <c r="A1177" s="496">
        <v>17</v>
      </c>
      <c r="B1177" s="496">
        <v>236</v>
      </c>
      <c r="C1177" s="496">
        <v>2023</v>
      </c>
      <c r="D1177" s="496">
        <v>8</v>
      </c>
      <c r="E1177" s="496">
        <v>99</v>
      </c>
      <c r="F1177" s="496">
        <v>99</v>
      </c>
      <c r="G1177" s="496">
        <v>99</v>
      </c>
      <c r="H1177" s="496">
        <v>99</v>
      </c>
      <c r="I1177" s="496">
        <v>99</v>
      </c>
      <c r="J1177" s="496">
        <v>999</v>
      </c>
      <c r="K1177" s="496">
        <v>99</v>
      </c>
      <c r="L1177" s="496">
        <v>99</v>
      </c>
      <c r="M1177" s="496">
        <v>5</v>
      </c>
      <c r="N1177" s="496">
        <v>99</v>
      </c>
      <c r="O1177" s="496">
        <v>99</v>
      </c>
      <c r="P1177" s="496">
        <v>99</v>
      </c>
      <c r="Q1177" s="496">
        <v>9</v>
      </c>
      <c r="R1177" s="496">
        <v>19</v>
      </c>
      <c r="S1177" s="496">
        <v>3.8421052631578951</v>
      </c>
      <c r="T1177" s="496">
        <v>5</v>
      </c>
      <c r="U1177" s="496">
        <v>200.61578947368412</v>
      </c>
      <c r="V1177" s="496">
        <v>5.2631578947368443</v>
      </c>
      <c r="W1177" s="496">
        <v>0</v>
      </c>
      <c r="X1177" s="496">
        <v>0</v>
      </c>
      <c r="Y1177" s="496">
        <v>43.014370464787902</v>
      </c>
      <c r="Z1177" s="496">
        <v>0.81196045371271131</v>
      </c>
      <c r="AA1177" s="496">
        <v>0</v>
      </c>
      <c r="AB1177" s="496">
        <v>15.799941712690428</v>
      </c>
      <c r="AC1177" s="496"/>
      <c r="AD1177" s="496"/>
      <c r="AE1177" s="496">
        <v>12.101910828025485</v>
      </c>
      <c r="AF1177" s="496">
        <v>9.2445188203337221</v>
      </c>
      <c r="AG1177" s="496">
        <v>587.31578947368405</v>
      </c>
      <c r="AH1177" s="496">
        <v>0</v>
      </c>
      <c r="AI1177" s="496">
        <v>15.789473684210527</v>
      </c>
      <c r="AJ1177" s="496">
        <v>154.27386879441971</v>
      </c>
      <c r="AK1177" s="496">
        <v>93.914631521131739</v>
      </c>
      <c r="AL1177" s="496"/>
      <c r="AM1177" s="496">
        <v>18.400985024151186</v>
      </c>
      <c r="AN1177" s="496">
        <v>99</v>
      </c>
      <c r="AO1177" s="496">
        <v>99</v>
      </c>
      <c r="AP1177" s="496">
        <v>99</v>
      </c>
      <c r="AQ1177" s="496">
        <v>99</v>
      </c>
      <c r="AR1177" s="496">
        <v>192.57894736842101</v>
      </c>
      <c r="AS1177" s="496">
        <v>27.722123279779609</v>
      </c>
      <c r="AT1177" s="496"/>
      <c r="AU1177" s="496"/>
    </row>
    <row r="1178" spans="1:47">
      <c r="A1178" s="496">
        <v>17</v>
      </c>
      <c r="B1178" s="496">
        <v>237</v>
      </c>
      <c r="C1178" s="496">
        <v>2023</v>
      </c>
      <c r="D1178" s="496">
        <v>9</v>
      </c>
      <c r="E1178" s="496">
        <v>99</v>
      </c>
      <c r="F1178" s="496">
        <v>99</v>
      </c>
      <c r="G1178" s="496">
        <v>99</v>
      </c>
      <c r="H1178" s="496">
        <v>99</v>
      </c>
      <c r="I1178" s="496">
        <v>99</v>
      </c>
      <c r="J1178" s="496">
        <v>999</v>
      </c>
      <c r="K1178" s="496">
        <v>99</v>
      </c>
      <c r="L1178" s="496">
        <v>99</v>
      </c>
      <c r="M1178" s="496">
        <v>5</v>
      </c>
      <c r="N1178" s="496">
        <v>99</v>
      </c>
      <c r="O1178" s="496">
        <v>99</v>
      </c>
      <c r="P1178" s="496">
        <v>99</v>
      </c>
      <c r="Q1178" s="496">
        <v>7</v>
      </c>
      <c r="R1178" s="496">
        <v>10</v>
      </c>
      <c r="S1178" s="496">
        <v>3</v>
      </c>
      <c r="T1178" s="496">
        <v>5</v>
      </c>
      <c r="U1178" s="496">
        <v>200.73</v>
      </c>
      <c r="V1178" s="496">
        <v>0</v>
      </c>
      <c r="W1178" s="496">
        <v>0</v>
      </c>
      <c r="X1178" s="496">
        <v>0</v>
      </c>
      <c r="Y1178" s="496">
        <v>49.546928259984007</v>
      </c>
      <c r="Z1178" s="496">
        <v>0.44721359549995798</v>
      </c>
      <c r="AA1178" s="496">
        <v>0</v>
      </c>
      <c r="AB1178" s="496">
        <v>55.826187118065917</v>
      </c>
      <c r="AC1178" s="496"/>
      <c r="AD1178" s="496"/>
      <c r="AE1178" s="496">
        <v>9.0090090090090058</v>
      </c>
      <c r="AF1178" s="496">
        <v>7.28103043647008</v>
      </c>
      <c r="AG1178" s="496">
        <v>609.4</v>
      </c>
      <c r="AH1178" s="496">
        <v>0</v>
      </c>
      <c r="AI1178" s="496">
        <v>0</v>
      </c>
      <c r="AJ1178" s="496">
        <v>88.415157071624506</v>
      </c>
      <c r="AK1178" s="496">
        <v>82.569188911654805</v>
      </c>
      <c r="AL1178" s="496"/>
      <c r="AM1178" s="496">
        <v>32.118998885272859</v>
      </c>
      <c r="AN1178" s="496">
        <v>99</v>
      </c>
      <c r="AO1178" s="496">
        <v>99</v>
      </c>
      <c r="AP1178" s="496">
        <v>99</v>
      </c>
      <c r="AQ1178" s="496">
        <v>99</v>
      </c>
      <c r="AR1178" s="496">
        <v>197.7</v>
      </c>
      <c r="AS1178" s="496">
        <v>25.465064789323545</v>
      </c>
      <c r="AT1178" s="496"/>
      <c r="AU1178" s="496"/>
    </row>
    <row r="1179" spans="1:47">
      <c r="A1179" s="496">
        <v>17</v>
      </c>
      <c r="B1179" s="496">
        <v>238</v>
      </c>
      <c r="C1179" s="496">
        <v>2023</v>
      </c>
      <c r="D1179" s="496">
        <v>10</v>
      </c>
      <c r="E1179" s="496">
        <v>99</v>
      </c>
      <c r="F1179" s="496">
        <v>99</v>
      </c>
      <c r="G1179" s="496">
        <v>99</v>
      </c>
      <c r="H1179" s="496">
        <v>99</v>
      </c>
      <c r="I1179" s="496">
        <v>99</v>
      </c>
      <c r="J1179" s="496">
        <v>999</v>
      </c>
      <c r="K1179" s="496">
        <v>99</v>
      </c>
      <c r="L1179" s="496">
        <v>99</v>
      </c>
      <c r="M1179" s="496">
        <v>5</v>
      </c>
      <c r="N1179" s="496">
        <v>99</v>
      </c>
      <c r="O1179" s="496">
        <v>99</v>
      </c>
      <c r="P1179" s="496">
        <v>99</v>
      </c>
      <c r="Q1179" s="496">
        <v>18</v>
      </c>
      <c r="R1179" s="496">
        <v>39</v>
      </c>
      <c r="S1179" s="496">
        <v>3.2307692307692299</v>
      </c>
      <c r="T1179" s="496">
        <v>5</v>
      </c>
      <c r="U1179" s="496">
        <v>224.95128205128205</v>
      </c>
      <c r="V1179" s="496">
        <v>0</v>
      </c>
      <c r="W1179" s="496">
        <v>0</v>
      </c>
      <c r="X1179" s="496">
        <v>0</v>
      </c>
      <c r="Y1179" s="496">
        <v>44.071694921209406</v>
      </c>
      <c r="Z1179" s="496">
        <v>0.52922480616795564</v>
      </c>
      <c r="AA1179" s="496">
        <v>0</v>
      </c>
      <c r="AB1179" s="496">
        <v>22.84869320929819</v>
      </c>
      <c r="AC1179" s="496"/>
      <c r="AD1179" s="496"/>
      <c r="AE1179" s="496">
        <v>12.662337662337665</v>
      </c>
      <c r="AF1179" s="496">
        <v>11.772954853185295</v>
      </c>
      <c r="AG1179" s="496">
        <v>703.2307692307694</v>
      </c>
      <c r="AH1179" s="496">
        <v>0</v>
      </c>
      <c r="AI1179" s="496">
        <v>7.6923076923076898</v>
      </c>
      <c r="AJ1179" s="496">
        <v>188.08774023740449</v>
      </c>
      <c r="AK1179" s="496">
        <v>61.706099131969104</v>
      </c>
      <c r="AL1179" s="496"/>
      <c r="AM1179" s="496">
        <v>-31.351096847405991</v>
      </c>
      <c r="AN1179" s="496">
        <v>99</v>
      </c>
      <c r="AO1179" s="496">
        <v>99</v>
      </c>
      <c r="AP1179" s="496">
        <v>99</v>
      </c>
      <c r="AQ1179" s="496">
        <v>99</v>
      </c>
      <c r="AR1179" s="496">
        <v>204.51282051282047</v>
      </c>
      <c r="AS1179" s="496">
        <v>25.976185516404779</v>
      </c>
      <c r="AT1179" s="496"/>
      <c r="AU1179" s="496"/>
    </row>
    <row r="1180" spans="1:47">
      <c r="A1180" s="496">
        <v>17</v>
      </c>
      <c r="B1180" s="496">
        <v>239</v>
      </c>
      <c r="C1180" s="496">
        <v>2023</v>
      </c>
      <c r="D1180" s="496">
        <v>11</v>
      </c>
      <c r="E1180" s="496">
        <v>99</v>
      </c>
      <c r="F1180" s="496">
        <v>99</v>
      </c>
      <c r="G1180" s="496">
        <v>99</v>
      </c>
      <c r="H1180" s="496">
        <v>99</v>
      </c>
      <c r="I1180" s="496">
        <v>99</v>
      </c>
      <c r="J1180" s="496">
        <v>999</v>
      </c>
      <c r="K1180" s="496">
        <v>99</v>
      </c>
      <c r="L1180" s="496">
        <v>99</v>
      </c>
      <c r="M1180" s="496">
        <v>5</v>
      </c>
      <c r="N1180" s="496">
        <v>99</v>
      </c>
      <c r="O1180" s="496">
        <v>99</v>
      </c>
      <c r="P1180" s="496">
        <v>99</v>
      </c>
      <c r="Q1180" s="496">
        <v>24</v>
      </c>
      <c r="R1180" s="496">
        <v>53</v>
      </c>
      <c r="S1180" s="496">
        <v>3.8490566037735849</v>
      </c>
      <c r="T1180" s="496">
        <v>5</v>
      </c>
      <c r="U1180" s="496">
        <v>219.53773584905673</v>
      </c>
      <c r="V1180" s="496">
        <v>13.207547169811324</v>
      </c>
      <c r="W1180" s="496">
        <v>0</v>
      </c>
      <c r="X1180" s="496">
        <v>0</v>
      </c>
      <c r="Y1180" s="496">
        <v>49.386676938467261</v>
      </c>
      <c r="Z1180" s="496">
        <v>1.0709936563259157</v>
      </c>
      <c r="AA1180" s="496">
        <v>0</v>
      </c>
      <c r="AB1180" s="496">
        <v>35.443763867209846</v>
      </c>
      <c r="AC1180" s="496"/>
      <c r="AD1180" s="496"/>
      <c r="AE1180" s="496">
        <v>21.900826446280995</v>
      </c>
      <c r="AF1180" s="496">
        <v>19.568222639300927</v>
      </c>
      <c r="AG1180" s="496">
        <v>594.28301886792474</v>
      </c>
      <c r="AH1180" s="496">
        <v>0</v>
      </c>
      <c r="AI1180" s="496">
        <v>24.528301886792455</v>
      </c>
      <c r="AJ1180" s="496">
        <v>152.45802111468981</v>
      </c>
      <c r="AK1180" s="496">
        <v>38.448034679348005</v>
      </c>
      <c r="AL1180" s="496"/>
      <c r="AM1180" s="496">
        <v>-27.637589798196675</v>
      </c>
      <c r="AN1180" s="496">
        <v>99</v>
      </c>
      <c r="AO1180" s="496">
        <v>99</v>
      </c>
      <c r="AP1180" s="496">
        <v>99</v>
      </c>
      <c r="AQ1180" s="496">
        <v>99</v>
      </c>
      <c r="AR1180" s="496">
        <v>199.13207547169804</v>
      </c>
      <c r="AS1180" s="496">
        <v>27.371154987543655</v>
      </c>
      <c r="AT1180" s="496"/>
      <c r="AU1180" s="496"/>
    </row>
    <row r="1181" spans="1:47">
      <c r="A1181" s="496">
        <v>17</v>
      </c>
      <c r="B1181" s="496">
        <v>240</v>
      </c>
      <c r="C1181" s="496">
        <v>2023</v>
      </c>
      <c r="D1181" s="496">
        <v>12</v>
      </c>
      <c r="E1181" s="496">
        <v>99</v>
      </c>
      <c r="F1181" s="496">
        <v>99</v>
      </c>
      <c r="G1181" s="496">
        <v>99</v>
      </c>
      <c r="H1181" s="496">
        <v>99</v>
      </c>
      <c r="I1181" s="496">
        <v>99</v>
      </c>
      <c r="J1181" s="496">
        <v>999</v>
      </c>
      <c r="K1181" s="496">
        <v>99</v>
      </c>
      <c r="L1181" s="496">
        <v>99</v>
      </c>
      <c r="M1181" s="496">
        <v>5</v>
      </c>
      <c r="N1181" s="496">
        <v>99</v>
      </c>
      <c r="O1181" s="496">
        <v>99</v>
      </c>
      <c r="P1181" s="496">
        <v>99</v>
      </c>
      <c r="Q1181" s="496">
        <v>8</v>
      </c>
      <c r="R1181" s="496">
        <v>10</v>
      </c>
      <c r="S1181" s="496">
        <v>3.7</v>
      </c>
      <c r="T1181" s="496">
        <v>5</v>
      </c>
      <c r="U1181" s="496">
        <v>182.23</v>
      </c>
      <c r="V1181" s="496">
        <v>10</v>
      </c>
      <c r="W1181" s="496">
        <v>0</v>
      </c>
      <c r="X1181" s="496">
        <v>0</v>
      </c>
      <c r="Y1181" s="496">
        <v>63.958456047656448</v>
      </c>
      <c r="Z1181" s="496">
        <v>1.2688577540449515</v>
      </c>
      <c r="AA1181" s="496">
        <v>0</v>
      </c>
      <c r="AB1181" s="496">
        <v>47.427006998315719</v>
      </c>
      <c r="AC1181" s="496"/>
      <c r="AD1181" s="496"/>
      <c r="AE1181" s="496">
        <v>11.90476190476191</v>
      </c>
      <c r="AF1181" s="496">
        <v>9.2421844886697944</v>
      </c>
      <c r="AG1181" s="496">
        <v>616.20000000000005</v>
      </c>
      <c r="AH1181" s="496">
        <v>0</v>
      </c>
      <c r="AI1181" s="496">
        <v>30</v>
      </c>
      <c r="AJ1181" s="496">
        <v>87.225913580770012</v>
      </c>
      <c r="AK1181" s="496">
        <v>-5.0459641145819409</v>
      </c>
      <c r="AL1181" s="496"/>
      <c r="AM1181" s="496">
        <v>-45.845002214328282</v>
      </c>
      <c r="AN1181" s="496">
        <v>99</v>
      </c>
      <c r="AO1181" s="496">
        <v>99</v>
      </c>
      <c r="AP1181" s="496">
        <v>99</v>
      </c>
      <c r="AQ1181" s="496">
        <v>99</v>
      </c>
      <c r="AR1181" s="496">
        <v>187.1</v>
      </c>
      <c r="AS1181" s="496">
        <v>26.702543240029339</v>
      </c>
      <c r="AT1181" s="496"/>
      <c r="AU1181" s="496"/>
    </row>
    <row r="1182" spans="1:47">
      <c r="A1182" s="496">
        <v>17</v>
      </c>
      <c r="B1182" s="496">
        <v>241</v>
      </c>
      <c r="C1182" s="496">
        <v>2023</v>
      </c>
      <c r="D1182" s="496">
        <v>1</v>
      </c>
      <c r="E1182" s="496">
        <v>99</v>
      </c>
      <c r="F1182" s="496">
        <v>99</v>
      </c>
      <c r="G1182" s="496">
        <v>99</v>
      </c>
      <c r="H1182" s="496">
        <v>99</v>
      </c>
      <c r="I1182" s="496">
        <v>99</v>
      </c>
      <c r="J1182" s="496">
        <v>999</v>
      </c>
      <c r="K1182" s="496">
        <v>99</v>
      </c>
      <c r="L1182" s="496">
        <v>99</v>
      </c>
      <c r="M1182" s="496">
        <v>6</v>
      </c>
      <c r="N1182" s="496">
        <v>99</v>
      </c>
      <c r="O1182" s="496">
        <v>99</v>
      </c>
      <c r="P1182" s="496">
        <v>99</v>
      </c>
      <c r="Q1182" s="496">
        <v>12</v>
      </c>
      <c r="R1182" s="496">
        <v>25</v>
      </c>
      <c r="S1182" s="496">
        <v>3.7599999999999993</v>
      </c>
      <c r="T1182" s="496">
        <v>6</v>
      </c>
      <c r="U1182" s="496">
        <v>268.75600000000003</v>
      </c>
      <c r="V1182" s="496">
        <v>12</v>
      </c>
      <c r="W1182" s="496">
        <v>0</v>
      </c>
      <c r="X1182" s="496">
        <v>8</v>
      </c>
      <c r="Y1182" s="496">
        <v>48.49209486091528</v>
      </c>
      <c r="Z1182" s="496">
        <v>1.2092973166264782</v>
      </c>
      <c r="AA1182" s="496">
        <v>0</v>
      </c>
      <c r="AB1182" s="496">
        <v>58.868757284008169</v>
      </c>
      <c r="AC1182" s="496"/>
      <c r="AD1182" s="496"/>
      <c r="AE1182" s="496">
        <v>20.833333333333329</v>
      </c>
      <c r="AF1182" s="496">
        <v>21.119119389708398</v>
      </c>
      <c r="AG1182" s="496">
        <v>820.73913043478251</v>
      </c>
      <c r="AH1182" s="496">
        <v>0</v>
      </c>
      <c r="AI1182" s="496">
        <v>4</v>
      </c>
      <c r="AJ1182" s="496">
        <v>232.60270613987197</v>
      </c>
      <c r="AK1182" s="496">
        <v>37.574945357952274</v>
      </c>
      <c r="AL1182" s="496"/>
      <c r="AM1182" s="496">
        <v>-37.645755040268071</v>
      </c>
      <c r="AN1182" s="496">
        <v>99</v>
      </c>
      <c r="AO1182" s="496">
        <v>99</v>
      </c>
      <c r="AP1182" s="496">
        <v>99</v>
      </c>
      <c r="AQ1182" s="496">
        <v>99</v>
      </c>
      <c r="AR1182" s="496">
        <v>212.47826086956519</v>
      </c>
      <c r="AS1182" s="496">
        <v>28.096511074989984</v>
      </c>
      <c r="AT1182" s="496"/>
      <c r="AU1182" s="496"/>
    </row>
    <row r="1183" spans="1:47">
      <c r="A1183" s="496">
        <v>17</v>
      </c>
      <c r="B1183" s="496">
        <v>242</v>
      </c>
      <c r="C1183" s="496">
        <v>2023</v>
      </c>
      <c r="D1183" s="496">
        <v>2</v>
      </c>
      <c r="E1183" s="496">
        <v>99</v>
      </c>
      <c r="F1183" s="496">
        <v>99</v>
      </c>
      <c r="G1183" s="496">
        <v>99</v>
      </c>
      <c r="H1183" s="496">
        <v>99</v>
      </c>
      <c r="I1183" s="496">
        <v>99</v>
      </c>
      <c r="J1183" s="496">
        <v>999</v>
      </c>
      <c r="K1183" s="496">
        <v>99</v>
      </c>
      <c r="L1183" s="496">
        <v>99</v>
      </c>
      <c r="M1183" s="496">
        <v>6</v>
      </c>
      <c r="N1183" s="496">
        <v>99</v>
      </c>
      <c r="O1183" s="496">
        <v>99</v>
      </c>
      <c r="P1183" s="496">
        <v>99</v>
      </c>
      <c r="Q1183" s="496">
        <v>6</v>
      </c>
      <c r="R1183" s="496">
        <v>9</v>
      </c>
      <c r="S1183" s="496">
        <v>4.1111111111111116</v>
      </c>
      <c r="T1183" s="496">
        <v>6</v>
      </c>
      <c r="U1183" s="496">
        <v>223.14444444444445</v>
      </c>
      <c r="V1183" s="496">
        <v>0</v>
      </c>
      <c r="W1183" s="496">
        <v>0</v>
      </c>
      <c r="X1183" s="496">
        <v>0</v>
      </c>
      <c r="Y1183" s="496">
        <v>70.199226192492191</v>
      </c>
      <c r="Z1183" s="496">
        <v>0.56655772373253399</v>
      </c>
      <c r="AA1183" s="496">
        <v>0</v>
      </c>
      <c r="AB1183" s="496">
        <v>-23.172255248260967</v>
      </c>
      <c r="AC1183" s="496"/>
      <c r="AD1183" s="496"/>
      <c r="AE1183" s="496">
        <v>19.148936170212767</v>
      </c>
      <c r="AF1183" s="496">
        <v>17.762034899661256</v>
      </c>
      <c r="AG1183" s="496">
        <v>604.8888888888888</v>
      </c>
      <c r="AH1183" s="496">
        <v>0</v>
      </c>
      <c r="AI1183" s="496">
        <v>33.333333333333343</v>
      </c>
      <c r="AJ1183" s="496">
        <v>124.29485056326013</v>
      </c>
      <c r="AK1183" s="496">
        <v>22.398896387944077</v>
      </c>
      <c r="AL1183" s="496"/>
      <c r="AM1183" s="496">
        <v>-57.731043927979854</v>
      </c>
      <c r="AN1183" s="496">
        <v>99</v>
      </c>
      <c r="AO1183" s="496">
        <v>99</v>
      </c>
      <c r="AP1183" s="496">
        <v>99</v>
      </c>
      <c r="AQ1183" s="496">
        <v>99</v>
      </c>
      <c r="AR1183" s="496">
        <v>195.44444444444443</v>
      </c>
      <c r="AS1183" s="496">
        <v>28.866895043904055</v>
      </c>
      <c r="AT1183" s="496"/>
      <c r="AU1183" s="496"/>
    </row>
    <row r="1184" spans="1:47">
      <c r="A1184" s="496">
        <v>17</v>
      </c>
      <c r="B1184" s="496">
        <v>243</v>
      </c>
      <c r="C1184" s="496">
        <v>2023</v>
      </c>
      <c r="D1184" s="496">
        <v>3</v>
      </c>
      <c r="E1184" s="496">
        <v>99</v>
      </c>
      <c r="F1184" s="496">
        <v>99</v>
      </c>
      <c r="G1184" s="496">
        <v>99</v>
      </c>
      <c r="H1184" s="496">
        <v>99</v>
      </c>
      <c r="I1184" s="496">
        <v>99</v>
      </c>
      <c r="J1184" s="496">
        <v>999</v>
      </c>
      <c r="K1184" s="496">
        <v>99</v>
      </c>
      <c r="L1184" s="496">
        <v>99</v>
      </c>
      <c r="M1184" s="496">
        <v>6</v>
      </c>
      <c r="N1184" s="496">
        <v>99</v>
      </c>
      <c r="O1184" s="496">
        <v>99</v>
      </c>
      <c r="P1184" s="496">
        <v>99</v>
      </c>
      <c r="Q1184" s="496">
        <v>14</v>
      </c>
      <c r="R1184" s="496">
        <v>27</v>
      </c>
      <c r="S1184" s="496">
        <v>3.7037037037037042</v>
      </c>
      <c r="T1184" s="496">
        <v>6</v>
      </c>
      <c r="U1184" s="496">
        <v>180.46666666666664</v>
      </c>
      <c r="V1184" s="496">
        <v>0</v>
      </c>
      <c r="W1184" s="496">
        <v>0</v>
      </c>
      <c r="X1184" s="496">
        <v>0</v>
      </c>
      <c r="Y1184" s="496">
        <v>44.690913816768123</v>
      </c>
      <c r="Z1184" s="496">
        <v>0.80805274923227444</v>
      </c>
      <c r="AA1184" s="496">
        <v>0</v>
      </c>
      <c r="AB1184" s="496">
        <v>11.58242337083411</v>
      </c>
      <c r="AC1184" s="496"/>
      <c r="AD1184" s="496"/>
      <c r="AE1184" s="496">
        <v>19.014084507042249</v>
      </c>
      <c r="AF1184" s="496">
        <v>14.44443785684218</v>
      </c>
      <c r="AG1184" s="496">
        <v>617.25925925925912</v>
      </c>
      <c r="AH1184" s="496">
        <v>0</v>
      </c>
      <c r="AI1184" s="496">
        <v>33.333333333333343</v>
      </c>
      <c r="AJ1184" s="496">
        <v>114.76048893967632</v>
      </c>
      <c r="AK1184" s="496">
        <v>-5.7936035337979348</v>
      </c>
      <c r="AL1184" s="496"/>
      <c r="AM1184" s="496">
        <v>-7.5056936163580881</v>
      </c>
      <c r="AN1184" s="496">
        <v>99</v>
      </c>
      <c r="AO1184" s="496">
        <v>99</v>
      </c>
      <c r="AP1184" s="496">
        <v>99</v>
      </c>
      <c r="AQ1184" s="496">
        <v>99</v>
      </c>
      <c r="AR1184" s="496">
        <v>188.55555555555557</v>
      </c>
      <c r="AS1184" s="496">
        <v>26.396246621230006</v>
      </c>
      <c r="AT1184" s="496"/>
      <c r="AU1184" s="496"/>
    </row>
    <row r="1185" spans="1:47">
      <c r="A1185" s="496">
        <v>17</v>
      </c>
      <c r="B1185" s="496">
        <v>244</v>
      </c>
      <c r="C1185" s="496">
        <v>2023</v>
      </c>
      <c r="D1185" s="496">
        <v>4</v>
      </c>
      <c r="E1185" s="496">
        <v>99</v>
      </c>
      <c r="F1185" s="496">
        <v>99</v>
      </c>
      <c r="G1185" s="496">
        <v>99</v>
      </c>
      <c r="H1185" s="496">
        <v>99</v>
      </c>
      <c r="I1185" s="496">
        <v>99</v>
      </c>
      <c r="J1185" s="496">
        <v>999</v>
      </c>
      <c r="K1185" s="496">
        <v>99</v>
      </c>
      <c r="L1185" s="496">
        <v>99</v>
      </c>
      <c r="M1185" s="496">
        <v>6</v>
      </c>
      <c r="N1185" s="496">
        <v>99</v>
      </c>
      <c r="O1185" s="496">
        <v>99</v>
      </c>
      <c r="P1185" s="496">
        <v>99</v>
      </c>
      <c r="Q1185" s="496">
        <v>13</v>
      </c>
      <c r="R1185" s="496">
        <v>17</v>
      </c>
      <c r="S1185" s="496">
        <v>3.8823529411764697</v>
      </c>
      <c r="T1185" s="496">
        <v>6</v>
      </c>
      <c r="U1185" s="496">
        <v>228.25882352941176</v>
      </c>
      <c r="V1185" s="496">
        <v>11.76470588235294</v>
      </c>
      <c r="W1185" s="496">
        <v>0</v>
      </c>
      <c r="X1185" s="496">
        <v>5.882352941176471</v>
      </c>
      <c r="Y1185" s="496">
        <v>65.912616473484263</v>
      </c>
      <c r="Z1185" s="496">
        <v>1.0222439527636915</v>
      </c>
      <c r="AA1185" s="496">
        <v>0</v>
      </c>
      <c r="AB1185" s="496">
        <v>40.152080236753193</v>
      </c>
      <c r="AC1185" s="496"/>
      <c r="AD1185" s="496"/>
      <c r="AE1185" s="496">
        <v>18.888888888888889</v>
      </c>
      <c r="AF1185" s="496">
        <v>17.119915291626224</v>
      </c>
      <c r="AG1185" s="496">
        <v>626.25</v>
      </c>
      <c r="AH1185" s="496">
        <v>0</v>
      </c>
      <c r="AI1185" s="496">
        <v>11.76470588235294</v>
      </c>
      <c r="AJ1185" s="496">
        <v>127.15467942627988</v>
      </c>
      <c r="AK1185" s="496">
        <v>88.345296193079506</v>
      </c>
      <c r="AL1185" s="496"/>
      <c r="AM1185" s="496">
        <v>62.163057564515242</v>
      </c>
      <c r="AN1185" s="496">
        <v>99</v>
      </c>
      <c r="AO1185" s="496">
        <v>99</v>
      </c>
      <c r="AP1185" s="496">
        <v>99</v>
      </c>
      <c r="AQ1185" s="496">
        <v>99</v>
      </c>
      <c r="AR1185" s="496">
        <v>200.9375</v>
      </c>
      <c r="AS1185" s="496">
        <v>27.873979159780379</v>
      </c>
      <c r="AT1185" s="496"/>
      <c r="AU1185" s="496"/>
    </row>
    <row r="1186" spans="1:47">
      <c r="A1186" s="496">
        <v>17</v>
      </c>
      <c r="B1186" s="496">
        <v>245</v>
      </c>
      <c r="C1186" s="496">
        <v>2023</v>
      </c>
      <c r="D1186" s="496">
        <v>5</v>
      </c>
      <c r="E1186" s="496">
        <v>99</v>
      </c>
      <c r="F1186" s="496">
        <v>99</v>
      </c>
      <c r="G1186" s="496">
        <v>99</v>
      </c>
      <c r="H1186" s="496">
        <v>99</v>
      </c>
      <c r="I1186" s="496">
        <v>99</v>
      </c>
      <c r="J1186" s="496">
        <v>999</v>
      </c>
      <c r="K1186" s="496">
        <v>99</v>
      </c>
      <c r="L1186" s="496">
        <v>99</v>
      </c>
      <c r="M1186" s="496">
        <v>6</v>
      </c>
      <c r="N1186" s="496">
        <v>99</v>
      </c>
      <c r="O1186" s="496">
        <v>99</v>
      </c>
      <c r="P1186" s="496">
        <v>99</v>
      </c>
      <c r="Q1186" s="496">
        <v>18</v>
      </c>
      <c r="R1186" s="496">
        <v>28</v>
      </c>
      <c r="S1186" s="496">
        <v>4.1785714285714306</v>
      </c>
      <c r="T1186" s="496">
        <v>6</v>
      </c>
      <c r="U1186" s="496">
        <v>248.24285714285705</v>
      </c>
      <c r="V1186" s="496">
        <v>21.428571428571423</v>
      </c>
      <c r="W1186" s="496">
        <v>0</v>
      </c>
      <c r="X1186" s="496">
        <v>3.5714285714285721</v>
      </c>
      <c r="Y1186" s="496">
        <v>58.390963272040402</v>
      </c>
      <c r="Z1186" s="496">
        <v>1.1968282914368591</v>
      </c>
      <c r="AA1186" s="496">
        <v>0</v>
      </c>
      <c r="AB1186" s="496">
        <v>56.046264017729754</v>
      </c>
      <c r="AC1186" s="496"/>
      <c r="AD1186" s="496"/>
      <c r="AE1186" s="496">
        <v>13.46153846153846</v>
      </c>
      <c r="AF1186" s="496">
        <v>12.178788569025633</v>
      </c>
      <c r="AG1186" s="496">
        <v>630.8888888888888</v>
      </c>
      <c r="AH1186" s="496">
        <v>3.5714285714285721</v>
      </c>
      <c r="AI1186" s="496">
        <v>17.857142857142861</v>
      </c>
      <c r="AJ1186" s="496">
        <v>153.91058812116356</v>
      </c>
      <c r="AK1186" s="496">
        <v>34.848480339707208</v>
      </c>
      <c r="AL1186" s="496"/>
      <c r="AM1186" s="496">
        <v>-5.5651844441190965</v>
      </c>
      <c r="AN1186" s="496">
        <v>99</v>
      </c>
      <c r="AO1186" s="496">
        <v>99</v>
      </c>
      <c r="AP1186" s="496">
        <v>99</v>
      </c>
      <c r="AQ1186" s="496">
        <v>99</v>
      </c>
      <c r="AR1186" s="496">
        <v>203.59259259259255</v>
      </c>
      <c r="AS1186" s="496">
        <v>29.113957965344554</v>
      </c>
      <c r="AT1186" s="496"/>
      <c r="AU1186" s="496"/>
    </row>
    <row r="1187" spans="1:47">
      <c r="A1187" s="496">
        <v>17</v>
      </c>
      <c r="B1187" s="496">
        <v>246</v>
      </c>
      <c r="C1187" s="496">
        <v>2023</v>
      </c>
      <c r="D1187" s="496">
        <v>6</v>
      </c>
      <c r="E1187" s="496">
        <v>99</v>
      </c>
      <c r="F1187" s="496">
        <v>99</v>
      </c>
      <c r="G1187" s="496">
        <v>99</v>
      </c>
      <c r="H1187" s="496">
        <v>99</v>
      </c>
      <c r="I1187" s="496">
        <v>99</v>
      </c>
      <c r="J1187" s="496">
        <v>999</v>
      </c>
      <c r="K1187" s="496">
        <v>99</v>
      </c>
      <c r="L1187" s="496">
        <v>99</v>
      </c>
      <c r="M1187" s="496">
        <v>6</v>
      </c>
      <c r="N1187" s="496">
        <v>99</v>
      </c>
      <c r="O1187" s="496">
        <v>99</v>
      </c>
      <c r="P1187" s="496">
        <v>99</v>
      </c>
      <c r="Q1187" s="496">
        <v>11</v>
      </c>
      <c r="R1187" s="496">
        <v>19</v>
      </c>
      <c r="S1187" s="496">
        <v>3.7894736842105248</v>
      </c>
      <c r="T1187" s="496">
        <v>6</v>
      </c>
      <c r="U1187" s="496">
        <v>248.23684210526321</v>
      </c>
      <c r="V1187" s="496">
        <v>0</v>
      </c>
      <c r="W1187" s="496">
        <v>0</v>
      </c>
      <c r="X1187" s="496">
        <v>0</v>
      </c>
      <c r="Y1187" s="496">
        <v>36.652525015716208</v>
      </c>
      <c r="Z1187" s="496">
        <v>0.76632735676637154</v>
      </c>
      <c r="AA1187" s="496">
        <v>0</v>
      </c>
      <c r="AB1187" s="496">
        <v>14.624682114575174</v>
      </c>
      <c r="AC1187" s="496"/>
      <c r="AD1187" s="496"/>
      <c r="AE1187" s="496">
        <v>14.17910447761194</v>
      </c>
      <c r="AF1187" s="496">
        <v>13.099060167081408</v>
      </c>
      <c r="AG1187" s="496">
        <v>634.77777777777771</v>
      </c>
      <c r="AH1187" s="496">
        <v>0</v>
      </c>
      <c r="AI1187" s="496">
        <v>10.526315789473689</v>
      </c>
      <c r="AJ1187" s="496">
        <v>46.441786207819163</v>
      </c>
      <c r="AK1187" s="496">
        <v>-132.63570494695159</v>
      </c>
      <c r="AL1187" s="496"/>
      <c r="AM1187" s="496">
        <v>-132.14316788049169</v>
      </c>
      <c r="AN1187" s="496">
        <v>99</v>
      </c>
      <c r="AO1187" s="496">
        <v>99</v>
      </c>
      <c r="AP1187" s="496">
        <v>99</v>
      </c>
      <c r="AQ1187" s="496">
        <v>99</v>
      </c>
      <c r="AR1187" s="496">
        <v>208</v>
      </c>
      <c r="AS1187" s="496">
        <v>27.090093866690328</v>
      </c>
      <c r="AT1187" s="496"/>
      <c r="AU1187" s="496"/>
    </row>
    <row r="1188" spans="1:47">
      <c r="A1188" s="496">
        <v>17</v>
      </c>
      <c r="B1188" s="496">
        <v>247</v>
      </c>
      <c r="C1188" s="496">
        <v>2023</v>
      </c>
      <c r="D1188" s="496">
        <v>7</v>
      </c>
      <c r="E1188" s="496">
        <v>99</v>
      </c>
      <c r="F1188" s="496">
        <v>99</v>
      </c>
      <c r="G1188" s="496">
        <v>99</v>
      </c>
      <c r="H1188" s="496">
        <v>99</v>
      </c>
      <c r="I1188" s="496">
        <v>99</v>
      </c>
      <c r="J1188" s="496">
        <v>999</v>
      </c>
      <c r="K1188" s="496">
        <v>99</v>
      </c>
      <c r="L1188" s="496">
        <v>99</v>
      </c>
      <c r="M1188" s="496">
        <v>6</v>
      </c>
      <c r="N1188" s="496">
        <v>99</v>
      </c>
      <c r="O1188" s="496">
        <v>99</v>
      </c>
      <c r="P1188" s="496">
        <v>99</v>
      </c>
      <c r="Q1188" s="496">
        <v>5</v>
      </c>
      <c r="R1188" s="496">
        <v>6</v>
      </c>
      <c r="S1188" s="496">
        <v>4.8333333333333321</v>
      </c>
      <c r="T1188" s="496">
        <v>6</v>
      </c>
      <c r="U1188" s="496">
        <v>253.6</v>
      </c>
      <c r="V1188" s="496">
        <v>33.333333333333343</v>
      </c>
      <c r="W1188" s="496">
        <v>0</v>
      </c>
      <c r="X1188" s="496">
        <v>16.666666666666671</v>
      </c>
      <c r="Y1188" s="496">
        <v>80.544004535822879</v>
      </c>
      <c r="Z1188" s="496">
        <v>2.2669117514559081</v>
      </c>
      <c r="AA1188" s="496">
        <v>0</v>
      </c>
      <c r="AB1188" s="496">
        <v>90.26789069882912</v>
      </c>
      <c r="AC1188" s="496"/>
      <c r="AD1188" s="496"/>
      <c r="AE1188" s="496">
        <v>8.3333333333333357</v>
      </c>
      <c r="AF1188" s="496">
        <v>7.8894972623195612</v>
      </c>
      <c r="AG1188" s="496">
        <v>525</v>
      </c>
      <c r="AH1188" s="496">
        <v>0</v>
      </c>
      <c r="AI1188" s="496">
        <v>33.333333333333343</v>
      </c>
      <c r="AJ1188" s="496">
        <v>61.706293574210626</v>
      </c>
      <c r="AK1188" s="496">
        <v>10.464972494610876</v>
      </c>
      <c r="AL1188" s="496"/>
      <c r="AM1188" s="496">
        <v>17.514672035488925</v>
      </c>
      <c r="AN1188" s="496">
        <v>99</v>
      </c>
      <c r="AO1188" s="496">
        <v>99</v>
      </c>
      <c r="AP1188" s="496">
        <v>99</v>
      </c>
      <c r="AQ1188" s="496">
        <v>99</v>
      </c>
      <c r="AR1188" s="496">
        <v>202.83333333333337</v>
      </c>
      <c r="AS1188" s="496">
        <v>29.631160439754488</v>
      </c>
      <c r="AT1188" s="496"/>
      <c r="AU1188" s="496"/>
    </row>
    <row r="1189" spans="1:47">
      <c r="A1189" s="496">
        <v>17</v>
      </c>
      <c r="B1189" s="496">
        <v>248</v>
      </c>
      <c r="C1189" s="496">
        <v>2023</v>
      </c>
      <c r="D1189" s="496">
        <v>8</v>
      </c>
      <c r="E1189" s="496">
        <v>99</v>
      </c>
      <c r="F1189" s="496">
        <v>99</v>
      </c>
      <c r="G1189" s="496">
        <v>99</v>
      </c>
      <c r="H1189" s="496">
        <v>99</v>
      </c>
      <c r="I1189" s="496">
        <v>99</v>
      </c>
      <c r="J1189" s="496">
        <v>999</v>
      </c>
      <c r="K1189" s="496">
        <v>99</v>
      </c>
      <c r="L1189" s="496">
        <v>99</v>
      </c>
      <c r="M1189" s="496">
        <v>6</v>
      </c>
      <c r="N1189" s="496">
        <v>99</v>
      </c>
      <c r="O1189" s="496">
        <v>99</v>
      </c>
      <c r="P1189" s="496">
        <v>99</v>
      </c>
      <c r="Q1189" s="496">
        <v>13</v>
      </c>
      <c r="R1189" s="496">
        <v>35</v>
      </c>
      <c r="S1189" s="496">
        <v>3.4857142857142871</v>
      </c>
      <c r="T1189" s="496">
        <v>6</v>
      </c>
      <c r="U1189" s="496">
        <v>237.94571428571439</v>
      </c>
      <c r="V1189" s="496">
        <v>5.7142857142857153</v>
      </c>
      <c r="W1189" s="496">
        <v>0</v>
      </c>
      <c r="X1189" s="496">
        <v>0</v>
      </c>
      <c r="Y1189" s="496">
        <v>39.867203440974407</v>
      </c>
      <c r="Z1189" s="496">
        <v>0.8407965125464093</v>
      </c>
      <c r="AA1189" s="496">
        <v>0</v>
      </c>
      <c r="AB1189" s="496">
        <v>16.145729218685055</v>
      </c>
      <c r="AC1189" s="496"/>
      <c r="AD1189" s="496"/>
      <c r="AE1189" s="496">
        <v>22.29299363057325</v>
      </c>
      <c r="AF1189" s="496">
        <v>20.198147070236718</v>
      </c>
      <c r="AG1189" s="496">
        <v>699.11428571428587</v>
      </c>
      <c r="AH1189" s="496">
        <v>0</v>
      </c>
      <c r="AI1189" s="496">
        <v>11.428571428571431</v>
      </c>
      <c r="AJ1189" s="496">
        <v>116.76221781982392</v>
      </c>
      <c r="AK1189" s="496">
        <v>71.331679771927426</v>
      </c>
      <c r="AL1189" s="496"/>
      <c r="AM1189" s="496">
        <v>-11.726871870757297</v>
      </c>
      <c r="AN1189" s="496">
        <v>99</v>
      </c>
      <c r="AO1189" s="496">
        <v>99</v>
      </c>
      <c r="AP1189" s="496">
        <v>99</v>
      </c>
      <c r="AQ1189" s="496">
        <v>99</v>
      </c>
      <c r="AR1189" s="496">
        <v>205.74285714285719</v>
      </c>
      <c r="AS1189" s="496">
        <v>27.167560799537569</v>
      </c>
      <c r="AT1189" s="496"/>
      <c r="AU1189" s="496"/>
    </row>
    <row r="1190" spans="1:47">
      <c r="A1190" s="496">
        <v>17</v>
      </c>
      <c r="B1190" s="496">
        <v>249</v>
      </c>
      <c r="C1190" s="496">
        <v>2023</v>
      </c>
      <c r="D1190" s="496">
        <v>9</v>
      </c>
      <c r="E1190" s="496">
        <v>99</v>
      </c>
      <c r="F1190" s="496">
        <v>99</v>
      </c>
      <c r="G1190" s="496">
        <v>99</v>
      </c>
      <c r="H1190" s="496">
        <v>99</v>
      </c>
      <c r="I1190" s="496">
        <v>99</v>
      </c>
      <c r="J1190" s="496">
        <v>999</v>
      </c>
      <c r="K1190" s="496">
        <v>99</v>
      </c>
      <c r="L1190" s="496">
        <v>99</v>
      </c>
      <c r="M1190" s="496">
        <v>6</v>
      </c>
      <c r="N1190" s="496">
        <v>99</v>
      </c>
      <c r="O1190" s="496">
        <v>99</v>
      </c>
      <c r="P1190" s="496">
        <v>99</v>
      </c>
      <c r="Q1190" s="496">
        <v>12</v>
      </c>
      <c r="R1190" s="496">
        <v>20</v>
      </c>
      <c r="S1190" s="496">
        <v>4.8499999999999996</v>
      </c>
      <c r="T1190" s="496">
        <v>6</v>
      </c>
      <c r="U1190" s="496">
        <v>265.35000000000002</v>
      </c>
      <c r="V1190" s="496">
        <v>30</v>
      </c>
      <c r="W1190" s="496">
        <v>0</v>
      </c>
      <c r="X1190" s="496">
        <v>0</v>
      </c>
      <c r="Y1190" s="496">
        <v>48.686830868315745</v>
      </c>
      <c r="Z1190" s="496">
        <v>1.0618380290797669</v>
      </c>
      <c r="AA1190" s="496">
        <v>0</v>
      </c>
      <c r="AB1190" s="496">
        <v>4.2313434745209806</v>
      </c>
      <c r="AC1190" s="496"/>
      <c r="AD1190" s="496"/>
      <c r="AE1190" s="496">
        <v>18.018018018018012</v>
      </c>
      <c r="AF1190" s="496">
        <v>19.249951938597484</v>
      </c>
      <c r="AG1190" s="496">
        <v>660.05263157894763</v>
      </c>
      <c r="AH1190" s="496">
        <v>0</v>
      </c>
      <c r="AI1190" s="496">
        <v>55</v>
      </c>
      <c r="AJ1190" s="496">
        <v>83.183673552604972</v>
      </c>
      <c r="AK1190" s="496">
        <v>72.137547641366353</v>
      </c>
      <c r="AL1190" s="496"/>
      <c r="AM1190" s="496">
        <v>-78.764805227015813</v>
      </c>
      <c r="AN1190" s="496">
        <v>99</v>
      </c>
      <c r="AO1190" s="496">
        <v>99</v>
      </c>
      <c r="AP1190" s="496">
        <v>99</v>
      </c>
      <c r="AQ1190" s="496">
        <v>99</v>
      </c>
      <c r="AR1190" s="496">
        <v>206.52631578947364</v>
      </c>
      <c r="AS1190" s="496">
        <v>30.026277132478359</v>
      </c>
      <c r="AT1190" s="496"/>
      <c r="AU1190" s="496"/>
    </row>
    <row r="1191" spans="1:47">
      <c r="A1191" s="496">
        <v>17</v>
      </c>
      <c r="B1191" s="496">
        <v>250</v>
      </c>
      <c r="C1191" s="496">
        <v>2023</v>
      </c>
      <c r="D1191" s="496">
        <v>10</v>
      </c>
      <c r="E1191" s="496">
        <v>99</v>
      </c>
      <c r="F1191" s="496">
        <v>99</v>
      </c>
      <c r="G1191" s="496">
        <v>99</v>
      </c>
      <c r="H1191" s="496">
        <v>99</v>
      </c>
      <c r="I1191" s="496">
        <v>99</v>
      </c>
      <c r="J1191" s="496">
        <v>999</v>
      </c>
      <c r="K1191" s="496">
        <v>99</v>
      </c>
      <c r="L1191" s="496">
        <v>99</v>
      </c>
      <c r="M1191" s="496">
        <v>6</v>
      </c>
      <c r="N1191" s="496">
        <v>99</v>
      </c>
      <c r="O1191" s="496">
        <v>99</v>
      </c>
      <c r="P1191" s="496">
        <v>99</v>
      </c>
      <c r="Q1191" s="496">
        <v>30</v>
      </c>
      <c r="R1191" s="496">
        <v>72</v>
      </c>
      <c r="S1191" s="496">
        <v>3.8888888888888888</v>
      </c>
      <c r="T1191" s="496">
        <v>6</v>
      </c>
      <c r="U1191" s="496">
        <v>243.04722222222233</v>
      </c>
      <c r="V1191" s="496">
        <v>5.5555555555555562</v>
      </c>
      <c r="W1191" s="496">
        <v>0</v>
      </c>
      <c r="X1191" s="496">
        <v>1.3888888888888891</v>
      </c>
      <c r="Y1191" s="496">
        <v>57.993277800635518</v>
      </c>
      <c r="Z1191" s="496">
        <v>0.97973289380824558</v>
      </c>
      <c r="AA1191" s="496">
        <v>0</v>
      </c>
      <c r="AB1191" s="496">
        <v>19.814214104712377</v>
      </c>
      <c r="AC1191" s="496"/>
      <c r="AD1191" s="496"/>
      <c r="AE1191" s="496">
        <v>23.376623376623382</v>
      </c>
      <c r="AF1191" s="496">
        <v>23.48310701551684</v>
      </c>
      <c r="AG1191" s="496">
        <v>665.52777777777771</v>
      </c>
      <c r="AH1191" s="496">
        <v>0</v>
      </c>
      <c r="AI1191" s="496">
        <v>20.833333333333329</v>
      </c>
      <c r="AJ1191" s="496">
        <v>123.08228641195676</v>
      </c>
      <c r="AK1191" s="496">
        <v>61.562749705076286</v>
      </c>
      <c r="AL1191" s="496"/>
      <c r="AM1191" s="496">
        <v>-18.494802687356753</v>
      </c>
      <c r="AN1191" s="496">
        <v>99</v>
      </c>
      <c r="AO1191" s="496">
        <v>99</v>
      </c>
      <c r="AP1191" s="496">
        <v>99</v>
      </c>
      <c r="AQ1191" s="496">
        <v>99</v>
      </c>
      <c r="AR1191" s="496">
        <v>204.27777777777777</v>
      </c>
      <c r="AS1191" s="496">
        <v>28.007406093574801</v>
      </c>
      <c r="AT1191" s="496"/>
      <c r="AU1191" s="496"/>
    </row>
    <row r="1192" spans="1:47">
      <c r="A1192" s="496">
        <v>17</v>
      </c>
      <c r="B1192" s="496">
        <v>251</v>
      </c>
      <c r="C1192" s="496">
        <v>2023</v>
      </c>
      <c r="D1192" s="496">
        <v>11</v>
      </c>
      <c r="E1192" s="496">
        <v>99</v>
      </c>
      <c r="F1192" s="496">
        <v>99</v>
      </c>
      <c r="G1192" s="496">
        <v>99</v>
      </c>
      <c r="H1192" s="496">
        <v>99</v>
      </c>
      <c r="I1192" s="496">
        <v>99</v>
      </c>
      <c r="J1192" s="496">
        <v>999</v>
      </c>
      <c r="K1192" s="496">
        <v>99</v>
      </c>
      <c r="L1192" s="496">
        <v>99</v>
      </c>
      <c r="M1192" s="496">
        <v>6</v>
      </c>
      <c r="N1192" s="496">
        <v>99</v>
      </c>
      <c r="O1192" s="496">
        <v>99</v>
      </c>
      <c r="P1192" s="496">
        <v>99</v>
      </c>
      <c r="Q1192" s="496">
        <v>26</v>
      </c>
      <c r="R1192" s="496">
        <v>45</v>
      </c>
      <c r="S1192" s="496">
        <v>3.7333333333333343</v>
      </c>
      <c r="T1192" s="496">
        <v>6</v>
      </c>
      <c r="U1192" s="496">
        <v>232.67777777777781</v>
      </c>
      <c r="V1192" s="496">
        <v>2.2222222222222223</v>
      </c>
      <c r="W1192" s="496">
        <v>0</v>
      </c>
      <c r="X1192" s="496">
        <v>0</v>
      </c>
      <c r="Y1192" s="496">
        <v>53.740879903845261</v>
      </c>
      <c r="Z1192" s="496">
        <v>0.85374989832437931</v>
      </c>
      <c r="AA1192" s="496">
        <v>0</v>
      </c>
      <c r="AB1192" s="496">
        <v>17.90773481491064</v>
      </c>
      <c r="AC1192" s="496"/>
      <c r="AD1192" s="496"/>
      <c r="AE1192" s="496">
        <v>18.595041322314049</v>
      </c>
      <c r="AF1192" s="496">
        <v>17.608961810390635</v>
      </c>
      <c r="AG1192" s="496">
        <v>638.5333333333333</v>
      </c>
      <c r="AH1192" s="496">
        <v>0</v>
      </c>
      <c r="AI1192" s="496">
        <v>22.222222222222225</v>
      </c>
      <c r="AJ1192" s="496">
        <v>136.11720439875853</v>
      </c>
      <c r="AK1192" s="496">
        <v>50.585586826603041</v>
      </c>
      <c r="AL1192" s="496"/>
      <c r="AM1192" s="496">
        <v>-20.740221988907287</v>
      </c>
      <c r="AN1192" s="496">
        <v>99</v>
      </c>
      <c r="AO1192" s="496">
        <v>99</v>
      </c>
      <c r="AP1192" s="496">
        <v>99</v>
      </c>
      <c r="AQ1192" s="496">
        <v>99</v>
      </c>
      <c r="AR1192" s="496">
        <v>203.48888888888888</v>
      </c>
      <c r="AS1192" s="496">
        <v>27.109315723553369</v>
      </c>
      <c r="AT1192" s="496"/>
      <c r="AU1192" s="496"/>
    </row>
    <row r="1193" spans="1:47">
      <c r="A1193" s="496">
        <v>17</v>
      </c>
      <c r="B1193" s="496">
        <v>252</v>
      </c>
      <c r="C1193" s="496">
        <v>2023</v>
      </c>
      <c r="D1193" s="496">
        <v>12</v>
      </c>
      <c r="E1193" s="496">
        <v>99</v>
      </c>
      <c r="F1193" s="496">
        <v>99</v>
      </c>
      <c r="G1193" s="496">
        <v>99</v>
      </c>
      <c r="H1193" s="496">
        <v>99</v>
      </c>
      <c r="I1193" s="496">
        <v>99</v>
      </c>
      <c r="J1193" s="496">
        <v>999</v>
      </c>
      <c r="K1193" s="496">
        <v>99</v>
      </c>
      <c r="L1193" s="496">
        <v>99</v>
      </c>
      <c r="M1193" s="496">
        <v>6</v>
      </c>
      <c r="N1193" s="496">
        <v>99</v>
      </c>
      <c r="O1193" s="496">
        <v>99</v>
      </c>
      <c r="P1193" s="496">
        <v>99</v>
      </c>
      <c r="Q1193" s="496">
        <v>10</v>
      </c>
      <c r="R1193" s="496">
        <v>14</v>
      </c>
      <c r="S1193" s="496">
        <v>4.6428571428571441</v>
      </c>
      <c r="T1193" s="496">
        <v>6</v>
      </c>
      <c r="U1193" s="496">
        <v>216.27857142857141</v>
      </c>
      <c r="V1193" s="496">
        <v>21.428571428571423</v>
      </c>
      <c r="W1193" s="496">
        <v>0</v>
      </c>
      <c r="X1193" s="496">
        <v>0</v>
      </c>
      <c r="Y1193" s="496">
        <v>62.581971143811877</v>
      </c>
      <c r="Z1193" s="496">
        <v>1.756910553749834</v>
      </c>
      <c r="AA1193" s="496">
        <v>0</v>
      </c>
      <c r="AB1193" s="496">
        <v>76.403752139591546</v>
      </c>
      <c r="AC1193" s="496"/>
      <c r="AD1193" s="496"/>
      <c r="AE1193" s="496">
        <v>16.666666666666671</v>
      </c>
      <c r="AF1193" s="496">
        <v>15.356642931044975</v>
      </c>
      <c r="AG1193" s="496">
        <v>549.78571428571445</v>
      </c>
      <c r="AH1193" s="496">
        <v>0</v>
      </c>
      <c r="AI1193" s="496">
        <v>28.571428571428577</v>
      </c>
      <c r="AJ1193" s="496">
        <v>124.93437052619048</v>
      </c>
      <c r="AK1193" s="496">
        <v>57.307137050712974</v>
      </c>
      <c r="AL1193" s="496"/>
      <c r="AM1193" s="496">
        <v>15.682780144704829</v>
      </c>
      <c r="AN1193" s="496">
        <v>99</v>
      </c>
      <c r="AO1193" s="496">
        <v>99</v>
      </c>
      <c r="AP1193" s="496">
        <v>99</v>
      </c>
      <c r="AQ1193" s="496">
        <v>99</v>
      </c>
      <c r="AR1193" s="496">
        <v>193.14285714285711</v>
      </c>
      <c r="AS1193" s="496">
        <v>29.347208389881303</v>
      </c>
      <c r="AT1193" s="496"/>
      <c r="AU1193" s="496"/>
    </row>
    <row r="1194" spans="1:47">
      <c r="A1194" s="496">
        <v>17</v>
      </c>
      <c r="B1194" s="496">
        <v>253</v>
      </c>
      <c r="C1194" s="496">
        <v>2023</v>
      </c>
      <c r="D1194" s="496">
        <v>1</v>
      </c>
      <c r="E1194" s="496">
        <v>99</v>
      </c>
      <c r="F1194" s="496">
        <v>99</v>
      </c>
      <c r="G1194" s="496">
        <v>99</v>
      </c>
      <c r="H1194" s="496">
        <v>99</v>
      </c>
      <c r="I1194" s="496">
        <v>99</v>
      </c>
      <c r="J1194" s="496">
        <v>999</v>
      </c>
      <c r="K1194" s="496">
        <v>99</v>
      </c>
      <c r="L1194" s="496">
        <v>99</v>
      </c>
      <c r="M1194" s="496">
        <v>7</v>
      </c>
      <c r="N1194" s="496">
        <v>99</v>
      </c>
      <c r="O1194" s="496">
        <v>99</v>
      </c>
      <c r="P1194" s="496">
        <v>99</v>
      </c>
      <c r="Q1194" s="496">
        <v>18</v>
      </c>
      <c r="R1194" s="496">
        <v>29</v>
      </c>
      <c r="S1194" s="496">
        <v>3.8275862068965529</v>
      </c>
      <c r="T1194" s="496">
        <v>7</v>
      </c>
      <c r="U1194" s="496">
        <v>273.50000000000006</v>
      </c>
      <c r="V1194" s="496">
        <v>3.4482758620689653</v>
      </c>
      <c r="W1194" s="496">
        <v>100</v>
      </c>
      <c r="X1194" s="496">
        <v>6.8965517241379306</v>
      </c>
      <c r="Y1194" s="496">
        <v>41.110557415759693</v>
      </c>
      <c r="Z1194" s="496">
        <v>0.98502461083349724</v>
      </c>
      <c r="AA1194" s="496">
        <v>0</v>
      </c>
      <c r="AB1194" s="496">
        <v>48.929094304498754</v>
      </c>
      <c r="AC1194" s="496"/>
      <c r="AD1194" s="496"/>
      <c r="AE1194" s="496">
        <v>24.166666666666671</v>
      </c>
      <c r="AF1194" s="496">
        <v>24.930612963352964</v>
      </c>
      <c r="AG1194" s="496">
        <v>782</v>
      </c>
      <c r="AH1194" s="496">
        <v>0</v>
      </c>
      <c r="AI1194" s="496">
        <v>13.793103448275859</v>
      </c>
      <c r="AJ1194" s="496">
        <v>221.75584585848873</v>
      </c>
      <c r="AK1194" s="496">
        <v>21.714382783581549</v>
      </c>
      <c r="AL1194" s="496"/>
      <c r="AM1194" s="496">
        <v>-56.10444450031892</v>
      </c>
      <c r="AN1194" s="496">
        <v>99</v>
      </c>
      <c r="AO1194" s="496">
        <v>99</v>
      </c>
      <c r="AP1194" s="496">
        <v>99</v>
      </c>
      <c r="AQ1194" s="496">
        <v>99</v>
      </c>
      <c r="AR1194" s="496">
        <v>212.68965517241375</v>
      </c>
      <c r="AS1194" s="496">
        <v>28.330533088834404</v>
      </c>
      <c r="AT1194" s="496"/>
      <c r="AU1194" s="496"/>
    </row>
    <row r="1195" spans="1:47">
      <c r="A1195" s="496">
        <v>17</v>
      </c>
      <c r="B1195" s="496">
        <v>254</v>
      </c>
      <c r="C1195" s="496">
        <v>2023</v>
      </c>
      <c r="D1195" s="496">
        <v>2</v>
      </c>
      <c r="E1195" s="496">
        <v>99</v>
      </c>
      <c r="F1195" s="496">
        <v>99</v>
      </c>
      <c r="G1195" s="496">
        <v>99</v>
      </c>
      <c r="H1195" s="496">
        <v>99</v>
      </c>
      <c r="I1195" s="496">
        <v>99</v>
      </c>
      <c r="J1195" s="496">
        <v>999</v>
      </c>
      <c r="K1195" s="496">
        <v>99</v>
      </c>
      <c r="L1195" s="496">
        <v>99</v>
      </c>
      <c r="M1195" s="496">
        <v>7</v>
      </c>
      <c r="N1195" s="496">
        <v>99</v>
      </c>
      <c r="O1195" s="496">
        <v>99</v>
      </c>
      <c r="P1195" s="496">
        <v>99</v>
      </c>
      <c r="Q1195" s="496">
        <v>4</v>
      </c>
      <c r="R1195" s="496">
        <v>9</v>
      </c>
      <c r="S1195" s="496">
        <v>4.3333333333333321</v>
      </c>
      <c r="T1195" s="496">
        <v>7</v>
      </c>
      <c r="U1195" s="496">
        <v>252.05555555555557</v>
      </c>
      <c r="V1195" s="496">
        <v>11.111111111111112</v>
      </c>
      <c r="W1195" s="496">
        <v>100</v>
      </c>
      <c r="X1195" s="496">
        <v>0</v>
      </c>
      <c r="Y1195" s="496">
        <v>68.41671516216087</v>
      </c>
      <c r="Z1195" s="496">
        <v>0.66666666666666941</v>
      </c>
      <c r="AA1195" s="496">
        <v>0</v>
      </c>
      <c r="AB1195" s="496">
        <v>9.1433146720488949</v>
      </c>
      <c r="AC1195" s="496"/>
      <c r="AD1195" s="496"/>
      <c r="AE1195" s="496">
        <v>19.148936170212767</v>
      </c>
      <c r="AF1195" s="496">
        <v>20.063325285008005</v>
      </c>
      <c r="AG1195" s="496">
        <v>617.77777777777771</v>
      </c>
      <c r="AH1195" s="496">
        <v>0</v>
      </c>
      <c r="AI1195" s="496">
        <v>11.111111111111112</v>
      </c>
      <c r="AJ1195" s="496">
        <v>115.64964118479909</v>
      </c>
      <c r="AK1195" s="496">
        <v>47.179595195753592</v>
      </c>
      <c r="AL1195" s="496"/>
      <c r="AM1195" s="496">
        <v>-12.153566073841619</v>
      </c>
      <c r="AN1195" s="496">
        <v>99</v>
      </c>
      <c r="AO1195" s="496">
        <v>99</v>
      </c>
      <c r="AP1195" s="496">
        <v>99</v>
      </c>
      <c r="AQ1195" s="496">
        <v>99</v>
      </c>
      <c r="AR1195" s="496">
        <v>203</v>
      </c>
      <c r="AS1195" s="496">
        <v>29.430877090774295</v>
      </c>
      <c r="AT1195" s="496"/>
      <c r="AU1195" s="496"/>
    </row>
    <row r="1196" spans="1:47">
      <c r="A1196" s="496">
        <v>17</v>
      </c>
      <c r="B1196" s="496">
        <v>255</v>
      </c>
      <c r="C1196" s="496">
        <v>2023</v>
      </c>
      <c r="D1196" s="496">
        <v>3</v>
      </c>
      <c r="E1196" s="496">
        <v>99</v>
      </c>
      <c r="F1196" s="496">
        <v>99</v>
      </c>
      <c r="G1196" s="496">
        <v>99</v>
      </c>
      <c r="H1196" s="496">
        <v>99</v>
      </c>
      <c r="I1196" s="496">
        <v>99</v>
      </c>
      <c r="J1196" s="496">
        <v>999</v>
      </c>
      <c r="K1196" s="496">
        <v>99</v>
      </c>
      <c r="L1196" s="496">
        <v>99</v>
      </c>
      <c r="M1196" s="496">
        <v>7</v>
      </c>
      <c r="N1196" s="496">
        <v>99</v>
      </c>
      <c r="O1196" s="496">
        <v>99</v>
      </c>
      <c r="P1196" s="496">
        <v>99</v>
      </c>
      <c r="Q1196" s="496">
        <v>16</v>
      </c>
      <c r="R1196" s="496">
        <v>24</v>
      </c>
      <c r="S1196" s="496">
        <v>4</v>
      </c>
      <c r="T1196" s="496">
        <v>7</v>
      </c>
      <c r="U1196" s="496">
        <v>236.9375</v>
      </c>
      <c r="V1196" s="496">
        <v>8.3333333333333357</v>
      </c>
      <c r="W1196" s="496">
        <v>100</v>
      </c>
      <c r="X1196" s="496">
        <v>0</v>
      </c>
      <c r="Y1196" s="496">
        <v>36.570238497308161</v>
      </c>
      <c r="Z1196" s="496">
        <v>1.1547005383792519</v>
      </c>
      <c r="AA1196" s="496">
        <v>0</v>
      </c>
      <c r="AB1196" s="496">
        <v>49.187727681249505</v>
      </c>
      <c r="AC1196" s="496"/>
      <c r="AD1196" s="496"/>
      <c r="AE1196" s="496">
        <v>16.901408450704221</v>
      </c>
      <c r="AF1196" s="496">
        <v>16.857180124149949</v>
      </c>
      <c r="AG1196" s="496">
        <v>619.33333333333348</v>
      </c>
      <c r="AH1196" s="496">
        <v>0</v>
      </c>
      <c r="AI1196" s="496">
        <v>20.833333333333329</v>
      </c>
      <c r="AJ1196" s="496">
        <v>125.88740560075438</v>
      </c>
      <c r="AK1196" s="496">
        <v>20.434053837248889</v>
      </c>
      <c r="AL1196" s="496"/>
      <c r="AM1196" s="496">
        <v>-35.572049515453685</v>
      </c>
      <c r="AN1196" s="496">
        <v>99</v>
      </c>
      <c r="AO1196" s="496">
        <v>99</v>
      </c>
      <c r="AP1196" s="496">
        <v>99</v>
      </c>
      <c r="AQ1196" s="496">
        <v>99</v>
      </c>
      <c r="AR1196" s="496">
        <v>202.95833333333337</v>
      </c>
      <c r="AS1196" s="496">
        <v>28.239177124040033</v>
      </c>
      <c r="AT1196" s="496"/>
      <c r="AU1196" s="496"/>
    </row>
    <row r="1197" spans="1:47">
      <c r="A1197" s="496">
        <v>17</v>
      </c>
      <c r="B1197" s="496">
        <v>256</v>
      </c>
      <c r="C1197" s="496">
        <v>2023</v>
      </c>
      <c r="D1197" s="496">
        <v>4</v>
      </c>
      <c r="E1197" s="496">
        <v>99</v>
      </c>
      <c r="F1197" s="496">
        <v>99</v>
      </c>
      <c r="G1197" s="496">
        <v>99</v>
      </c>
      <c r="H1197" s="496">
        <v>99</v>
      </c>
      <c r="I1197" s="496">
        <v>99</v>
      </c>
      <c r="J1197" s="496">
        <v>999</v>
      </c>
      <c r="K1197" s="496">
        <v>99</v>
      </c>
      <c r="L1197" s="496">
        <v>99</v>
      </c>
      <c r="M1197" s="496">
        <v>7</v>
      </c>
      <c r="N1197" s="496">
        <v>99</v>
      </c>
      <c r="O1197" s="496">
        <v>99</v>
      </c>
      <c r="P1197" s="496">
        <v>99</v>
      </c>
      <c r="Q1197" s="496">
        <v>16</v>
      </c>
      <c r="R1197" s="496">
        <v>27</v>
      </c>
      <c r="S1197" s="496">
        <v>4.1481481481481488</v>
      </c>
      <c r="T1197" s="496">
        <v>7</v>
      </c>
      <c r="U1197" s="496">
        <v>237.08518518518525</v>
      </c>
      <c r="V1197" s="496">
        <v>7.4074074074074083</v>
      </c>
      <c r="W1197" s="496">
        <v>100</v>
      </c>
      <c r="X1197" s="496">
        <v>7.4074074074074083</v>
      </c>
      <c r="Y1197" s="496">
        <v>62.887228307701285</v>
      </c>
      <c r="Z1197" s="496">
        <v>0.89043076149417311</v>
      </c>
      <c r="AA1197" s="496">
        <v>0</v>
      </c>
      <c r="AB1197" s="496">
        <v>54.444936350355057</v>
      </c>
      <c r="AC1197" s="496"/>
      <c r="AD1197" s="496"/>
      <c r="AE1197" s="496">
        <v>30</v>
      </c>
      <c r="AF1197" s="496">
        <v>28.241860054707494</v>
      </c>
      <c r="AG1197" s="496">
        <v>616.55999999999983</v>
      </c>
      <c r="AH1197" s="496">
        <v>0</v>
      </c>
      <c r="AI1197" s="496">
        <v>18.518518518518519</v>
      </c>
      <c r="AJ1197" s="496">
        <v>102.75722067086129</v>
      </c>
      <c r="AK1197" s="496">
        <v>69.400637026345365</v>
      </c>
      <c r="AL1197" s="496"/>
      <c r="AM1197" s="496">
        <v>61.047959117617602</v>
      </c>
      <c r="AN1197" s="496">
        <v>99</v>
      </c>
      <c r="AO1197" s="496">
        <v>99</v>
      </c>
      <c r="AP1197" s="496">
        <v>99</v>
      </c>
      <c r="AQ1197" s="496">
        <v>99</v>
      </c>
      <c r="AR1197" s="496">
        <v>201.28</v>
      </c>
      <c r="AS1197" s="496">
        <v>28.803077382334688</v>
      </c>
      <c r="AT1197" s="496"/>
      <c r="AU1197" s="496"/>
    </row>
    <row r="1198" spans="1:47">
      <c r="A1198" s="496">
        <v>17</v>
      </c>
      <c r="B1198" s="496">
        <v>257</v>
      </c>
      <c r="C1198" s="496">
        <v>2023</v>
      </c>
      <c r="D1198" s="496">
        <v>5</v>
      </c>
      <c r="E1198" s="496">
        <v>99</v>
      </c>
      <c r="F1198" s="496">
        <v>99</v>
      </c>
      <c r="G1198" s="496">
        <v>99</v>
      </c>
      <c r="H1198" s="496">
        <v>99</v>
      </c>
      <c r="I1198" s="496">
        <v>99</v>
      </c>
      <c r="J1198" s="496">
        <v>999</v>
      </c>
      <c r="K1198" s="496">
        <v>99</v>
      </c>
      <c r="L1198" s="496">
        <v>99</v>
      </c>
      <c r="M1198" s="496">
        <v>7</v>
      </c>
      <c r="N1198" s="496">
        <v>99</v>
      </c>
      <c r="O1198" s="496">
        <v>99</v>
      </c>
      <c r="P1198" s="496">
        <v>99</v>
      </c>
      <c r="Q1198" s="496">
        <v>21</v>
      </c>
      <c r="R1198" s="496">
        <v>50</v>
      </c>
      <c r="S1198" s="496">
        <v>4.4800000000000004</v>
      </c>
      <c r="T1198" s="496">
        <v>7</v>
      </c>
      <c r="U1198" s="496">
        <v>271.68200000000002</v>
      </c>
      <c r="V1198" s="496">
        <v>10</v>
      </c>
      <c r="W1198" s="496">
        <v>100</v>
      </c>
      <c r="X1198" s="496">
        <v>2</v>
      </c>
      <c r="Y1198" s="496">
        <v>43.88941872479068</v>
      </c>
      <c r="Z1198" s="496">
        <v>1.0438390680559904</v>
      </c>
      <c r="AA1198" s="496">
        <v>0</v>
      </c>
      <c r="AB1198" s="496">
        <v>35.449471370881099</v>
      </c>
      <c r="AC1198" s="496"/>
      <c r="AD1198" s="496"/>
      <c r="AE1198" s="496">
        <v>24.038461538461544</v>
      </c>
      <c r="AF1198" s="496">
        <v>23.801272055087345</v>
      </c>
      <c r="AG1198" s="496">
        <v>634.22000000000014</v>
      </c>
      <c r="AH1198" s="496">
        <v>0</v>
      </c>
      <c r="AI1198" s="496">
        <v>14</v>
      </c>
      <c r="AJ1198" s="496">
        <v>118.6037587937244</v>
      </c>
      <c r="AK1198" s="496">
        <v>20.311634027679297</v>
      </c>
      <c r="AL1198" s="496"/>
      <c r="AM1198" s="496">
        <v>-50.584783963391267</v>
      </c>
      <c r="AN1198" s="496">
        <v>99</v>
      </c>
      <c r="AO1198" s="496">
        <v>99</v>
      </c>
      <c r="AP1198" s="496">
        <v>99</v>
      </c>
      <c r="AQ1198" s="496">
        <v>99</v>
      </c>
      <c r="AR1198" s="496">
        <v>208.72</v>
      </c>
      <c r="AS1198" s="496">
        <v>29.729366457397958</v>
      </c>
      <c r="AT1198" s="496"/>
      <c r="AU1198" s="496"/>
    </row>
    <row r="1199" spans="1:47">
      <c r="A1199" s="496">
        <v>17</v>
      </c>
      <c r="B1199" s="496">
        <v>258</v>
      </c>
      <c r="C1199" s="496">
        <v>2023</v>
      </c>
      <c r="D1199" s="496">
        <v>6</v>
      </c>
      <c r="E1199" s="496">
        <v>99</v>
      </c>
      <c r="F1199" s="496">
        <v>99</v>
      </c>
      <c r="G1199" s="496">
        <v>99</v>
      </c>
      <c r="H1199" s="496">
        <v>99</v>
      </c>
      <c r="I1199" s="496">
        <v>99</v>
      </c>
      <c r="J1199" s="496">
        <v>999</v>
      </c>
      <c r="K1199" s="496">
        <v>99</v>
      </c>
      <c r="L1199" s="496">
        <v>99</v>
      </c>
      <c r="M1199" s="496">
        <v>7</v>
      </c>
      <c r="N1199" s="496">
        <v>99</v>
      </c>
      <c r="O1199" s="496">
        <v>99</v>
      </c>
      <c r="P1199" s="496">
        <v>99</v>
      </c>
      <c r="Q1199" s="496">
        <v>15</v>
      </c>
      <c r="R1199" s="496">
        <v>39</v>
      </c>
      <c r="S1199" s="496">
        <v>4.2307692307692308</v>
      </c>
      <c r="T1199" s="496">
        <v>7</v>
      </c>
      <c r="U1199" s="496">
        <v>268.55897435897447</v>
      </c>
      <c r="V1199" s="496">
        <v>7.6923076923076898</v>
      </c>
      <c r="W1199" s="496">
        <v>100</v>
      </c>
      <c r="X1199" s="496">
        <v>0</v>
      </c>
      <c r="Y1199" s="496">
        <v>34.555890944208905</v>
      </c>
      <c r="Z1199" s="496">
        <v>0.79940806503178907</v>
      </c>
      <c r="AA1199" s="496">
        <v>0</v>
      </c>
      <c r="AB1199" s="496">
        <v>39.770807839565968</v>
      </c>
      <c r="AC1199" s="496"/>
      <c r="AD1199" s="496"/>
      <c r="AE1199" s="496">
        <v>29.1044776119403</v>
      </c>
      <c r="AF1199" s="496">
        <v>29.08871756132244</v>
      </c>
      <c r="AG1199" s="496">
        <v>677.64102564102552</v>
      </c>
      <c r="AH1199" s="496">
        <v>0</v>
      </c>
      <c r="AI1199" s="496">
        <v>28.205128205128201</v>
      </c>
      <c r="AJ1199" s="496">
        <v>112.38247129939062</v>
      </c>
      <c r="AK1199" s="496">
        <v>10.463546864388036</v>
      </c>
      <c r="AL1199" s="496"/>
      <c r="AM1199" s="496">
        <v>-15.319899006696103</v>
      </c>
      <c r="AN1199" s="496">
        <v>99</v>
      </c>
      <c r="AO1199" s="496">
        <v>99</v>
      </c>
      <c r="AP1199" s="496">
        <v>99</v>
      </c>
      <c r="AQ1199" s="496">
        <v>99</v>
      </c>
      <c r="AR1199" s="496">
        <v>209.92307692307696</v>
      </c>
      <c r="AS1199" s="496">
        <v>28.98699853970032</v>
      </c>
      <c r="AT1199" s="496"/>
      <c r="AU1199" s="496"/>
    </row>
    <row r="1200" spans="1:47">
      <c r="A1200" s="496">
        <v>17</v>
      </c>
      <c r="B1200" s="496">
        <v>259</v>
      </c>
      <c r="C1200" s="496">
        <v>2023</v>
      </c>
      <c r="D1200" s="496">
        <v>7</v>
      </c>
      <c r="E1200" s="496">
        <v>99</v>
      </c>
      <c r="F1200" s="496">
        <v>99</v>
      </c>
      <c r="G1200" s="496">
        <v>99</v>
      </c>
      <c r="H1200" s="496">
        <v>99</v>
      </c>
      <c r="I1200" s="496">
        <v>99</v>
      </c>
      <c r="J1200" s="496">
        <v>999</v>
      </c>
      <c r="K1200" s="496">
        <v>99</v>
      </c>
      <c r="L1200" s="496">
        <v>99</v>
      </c>
      <c r="M1200" s="496">
        <v>7</v>
      </c>
      <c r="N1200" s="496">
        <v>99</v>
      </c>
      <c r="O1200" s="496">
        <v>99</v>
      </c>
      <c r="P1200" s="496">
        <v>99</v>
      </c>
      <c r="Q1200" s="496">
        <v>10</v>
      </c>
      <c r="R1200" s="496">
        <v>23</v>
      </c>
      <c r="S1200" s="496">
        <v>4.7826086956521747</v>
      </c>
      <c r="T1200" s="496">
        <v>7</v>
      </c>
      <c r="U1200" s="496">
        <v>252.66956521739127</v>
      </c>
      <c r="V1200" s="496">
        <v>17.391304347826086</v>
      </c>
      <c r="W1200" s="496">
        <v>100</v>
      </c>
      <c r="X1200" s="496">
        <v>4.3478260869565215</v>
      </c>
      <c r="Y1200" s="496">
        <v>46.19107230494371</v>
      </c>
      <c r="Z1200" s="496">
        <v>1.5310275531877402</v>
      </c>
      <c r="AA1200" s="496">
        <v>0</v>
      </c>
      <c r="AB1200" s="496">
        <v>69.204390818195506</v>
      </c>
      <c r="AC1200" s="496"/>
      <c r="AD1200" s="496"/>
      <c r="AE1200" s="496">
        <v>31.944444444444439</v>
      </c>
      <c r="AF1200" s="496">
        <v>30.132113821138201</v>
      </c>
      <c r="AG1200" s="496">
        <v>566.86956521739125</v>
      </c>
      <c r="AH1200" s="496">
        <v>0</v>
      </c>
      <c r="AI1200" s="496">
        <v>26.086956521739129</v>
      </c>
      <c r="AJ1200" s="496">
        <v>60.952086919243797</v>
      </c>
      <c r="AK1200" s="496">
        <v>-19.313347410699681</v>
      </c>
      <c r="AL1200" s="496"/>
      <c r="AM1200" s="496">
        <v>-63.48711481870933</v>
      </c>
      <c r="AN1200" s="496">
        <v>99</v>
      </c>
      <c r="AO1200" s="496">
        <v>99</v>
      </c>
      <c r="AP1200" s="496">
        <v>99</v>
      </c>
      <c r="AQ1200" s="496">
        <v>99</v>
      </c>
      <c r="AR1200" s="496">
        <v>200.78260869565219</v>
      </c>
      <c r="AS1200" s="496">
        <v>31.029892503596841</v>
      </c>
      <c r="AT1200" s="496"/>
      <c r="AU1200" s="496"/>
    </row>
    <row r="1201" spans="1:47">
      <c r="A1201" s="496">
        <v>17</v>
      </c>
      <c r="B1201" s="496">
        <v>260</v>
      </c>
      <c r="C1201" s="496">
        <v>2023</v>
      </c>
      <c r="D1201" s="496">
        <v>8</v>
      </c>
      <c r="E1201" s="496">
        <v>99</v>
      </c>
      <c r="F1201" s="496">
        <v>99</v>
      </c>
      <c r="G1201" s="496">
        <v>99</v>
      </c>
      <c r="H1201" s="496">
        <v>99</v>
      </c>
      <c r="I1201" s="496">
        <v>99</v>
      </c>
      <c r="J1201" s="496">
        <v>999</v>
      </c>
      <c r="K1201" s="496">
        <v>99</v>
      </c>
      <c r="L1201" s="496">
        <v>99</v>
      </c>
      <c r="M1201" s="496">
        <v>7</v>
      </c>
      <c r="N1201" s="496">
        <v>99</v>
      </c>
      <c r="O1201" s="496">
        <v>99</v>
      </c>
      <c r="P1201" s="496">
        <v>99</v>
      </c>
      <c r="Q1201" s="496">
        <v>16</v>
      </c>
      <c r="R1201" s="496">
        <v>37</v>
      </c>
      <c r="S1201" s="496">
        <v>4.2972972972972974</v>
      </c>
      <c r="T1201" s="496">
        <v>7</v>
      </c>
      <c r="U1201" s="496">
        <v>280.37837837837839</v>
      </c>
      <c r="V1201" s="496">
        <v>13.513513513513516</v>
      </c>
      <c r="W1201" s="496">
        <v>100</v>
      </c>
      <c r="X1201" s="496">
        <v>2.7027027027027031</v>
      </c>
      <c r="Y1201" s="496">
        <v>32.029902710445015</v>
      </c>
      <c r="Z1201" s="496">
        <v>0.95478495852192835</v>
      </c>
      <c r="AA1201" s="496">
        <v>0</v>
      </c>
      <c r="AB1201" s="496">
        <v>38.429471813562508</v>
      </c>
      <c r="AC1201" s="496"/>
      <c r="AD1201" s="496"/>
      <c r="AE1201" s="496">
        <v>23.566878980891719</v>
      </c>
      <c r="AF1201" s="496">
        <v>25.160069848661244</v>
      </c>
      <c r="AG1201" s="496">
        <v>683.77142857142883</v>
      </c>
      <c r="AH1201" s="496">
        <v>0</v>
      </c>
      <c r="AI1201" s="496">
        <v>16.216216216216221</v>
      </c>
      <c r="AJ1201" s="496">
        <v>106.1567804749951</v>
      </c>
      <c r="AK1201" s="496">
        <v>-15.307753066624004</v>
      </c>
      <c r="AL1201" s="496"/>
      <c r="AM1201" s="496">
        <v>-88.905611323370351</v>
      </c>
      <c r="AN1201" s="496">
        <v>99</v>
      </c>
      <c r="AO1201" s="496">
        <v>99</v>
      </c>
      <c r="AP1201" s="496">
        <v>99</v>
      </c>
      <c r="AQ1201" s="496">
        <v>99</v>
      </c>
      <c r="AR1201" s="496">
        <v>212.8571428571428</v>
      </c>
      <c r="AS1201" s="496">
        <v>28.774698316843946</v>
      </c>
      <c r="AT1201" s="496"/>
      <c r="AU1201" s="496"/>
    </row>
    <row r="1202" spans="1:47">
      <c r="A1202" s="496">
        <v>17</v>
      </c>
      <c r="B1202" s="496">
        <v>261</v>
      </c>
      <c r="C1202" s="496">
        <v>2023</v>
      </c>
      <c r="D1202" s="496">
        <v>9</v>
      </c>
      <c r="E1202" s="496">
        <v>99</v>
      </c>
      <c r="F1202" s="496">
        <v>99</v>
      </c>
      <c r="G1202" s="496">
        <v>99</v>
      </c>
      <c r="H1202" s="496">
        <v>99</v>
      </c>
      <c r="I1202" s="496">
        <v>99</v>
      </c>
      <c r="J1202" s="496">
        <v>999</v>
      </c>
      <c r="K1202" s="496">
        <v>99</v>
      </c>
      <c r="L1202" s="496">
        <v>99</v>
      </c>
      <c r="M1202" s="496">
        <v>7</v>
      </c>
      <c r="N1202" s="496">
        <v>99</v>
      </c>
      <c r="O1202" s="496">
        <v>99</v>
      </c>
      <c r="P1202" s="496">
        <v>99</v>
      </c>
      <c r="Q1202" s="496">
        <v>12</v>
      </c>
      <c r="R1202" s="496">
        <v>27</v>
      </c>
      <c r="S1202" s="496">
        <v>4.2592592592592595</v>
      </c>
      <c r="T1202" s="496">
        <v>7</v>
      </c>
      <c r="U1202" s="496">
        <v>279.33703703703713</v>
      </c>
      <c r="V1202" s="496">
        <v>3.7037037037037042</v>
      </c>
      <c r="W1202" s="496">
        <v>100</v>
      </c>
      <c r="X1202" s="496">
        <v>0</v>
      </c>
      <c r="Y1202" s="496">
        <v>35.980222428935541</v>
      </c>
      <c r="Z1202" s="496">
        <v>0.64363508136973013</v>
      </c>
      <c r="AA1202" s="496">
        <v>0</v>
      </c>
      <c r="AB1202" s="496">
        <v>33.176207547341754</v>
      </c>
      <c r="AC1202" s="496"/>
      <c r="AD1202" s="496"/>
      <c r="AE1202" s="496">
        <v>24.324324324324326</v>
      </c>
      <c r="AF1202" s="496">
        <v>27.357275770886758</v>
      </c>
      <c r="AG1202" s="496">
        <v>664.66666666666652</v>
      </c>
      <c r="AH1202" s="496">
        <v>0</v>
      </c>
      <c r="AI1202" s="496">
        <v>18.518518518518519</v>
      </c>
      <c r="AJ1202" s="496">
        <v>113.5582735051986</v>
      </c>
      <c r="AK1202" s="496">
        <v>42.526271622511594</v>
      </c>
      <c r="AL1202" s="496"/>
      <c r="AM1202" s="496">
        <v>-23.900827232849405</v>
      </c>
      <c r="AN1202" s="496">
        <v>99</v>
      </c>
      <c r="AO1202" s="496">
        <v>99</v>
      </c>
      <c r="AP1202" s="496">
        <v>99</v>
      </c>
      <c r="AQ1202" s="496">
        <v>99</v>
      </c>
      <c r="AR1202" s="496">
        <v>213.25925925925927</v>
      </c>
      <c r="AS1202" s="496">
        <v>28.692963737325975</v>
      </c>
      <c r="AT1202" s="496"/>
      <c r="AU1202" s="496"/>
    </row>
    <row r="1203" spans="1:47">
      <c r="A1203" s="496">
        <v>17</v>
      </c>
      <c r="B1203" s="496">
        <v>262</v>
      </c>
      <c r="C1203" s="496">
        <v>2023</v>
      </c>
      <c r="D1203" s="496">
        <v>10</v>
      </c>
      <c r="E1203" s="496">
        <v>99</v>
      </c>
      <c r="F1203" s="496">
        <v>99</v>
      </c>
      <c r="G1203" s="496">
        <v>99</v>
      </c>
      <c r="H1203" s="496">
        <v>99</v>
      </c>
      <c r="I1203" s="496">
        <v>99</v>
      </c>
      <c r="J1203" s="496">
        <v>999</v>
      </c>
      <c r="K1203" s="496">
        <v>99</v>
      </c>
      <c r="L1203" s="496">
        <v>99</v>
      </c>
      <c r="M1203" s="496">
        <v>7</v>
      </c>
      <c r="N1203" s="496">
        <v>99</v>
      </c>
      <c r="O1203" s="496">
        <v>99</v>
      </c>
      <c r="P1203" s="496">
        <v>99</v>
      </c>
      <c r="Q1203" s="496">
        <v>32</v>
      </c>
      <c r="R1203" s="496">
        <v>56</v>
      </c>
      <c r="S1203" s="496">
        <v>4.3035714285714306</v>
      </c>
      <c r="T1203" s="496">
        <v>7</v>
      </c>
      <c r="U1203" s="496">
        <v>255.80714285714296</v>
      </c>
      <c r="V1203" s="496">
        <v>10.714285714285712</v>
      </c>
      <c r="W1203" s="496">
        <v>100</v>
      </c>
      <c r="X1203" s="496">
        <v>3.5714285714285721</v>
      </c>
      <c r="Y1203" s="496">
        <v>66.273221960152156</v>
      </c>
      <c r="Z1203" s="496">
        <v>1.0508439271288914</v>
      </c>
      <c r="AA1203" s="496">
        <v>0</v>
      </c>
      <c r="AB1203" s="496">
        <v>21.932797838943312</v>
      </c>
      <c r="AC1203" s="496"/>
      <c r="AD1203" s="496"/>
      <c r="AE1203" s="496">
        <v>18.181818181818183</v>
      </c>
      <c r="AF1203" s="496">
        <v>19.223527927739337</v>
      </c>
      <c r="AG1203" s="496">
        <v>688.232142857143</v>
      </c>
      <c r="AH1203" s="496">
        <v>0</v>
      </c>
      <c r="AI1203" s="496">
        <v>33.928571428571445</v>
      </c>
      <c r="AJ1203" s="496">
        <v>162.98586606900997</v>
      </c>
      <c r="AK1203" s="496">
        <v>50.620584364091265</v>
      </c>
      <c r="AL1203" s="496"/>
      <c r="AM1203" s="496">
        <v>-17.244287238000659</v>
      </c>
      <c r="AN1203" s="496">
        <v>99</v>
      </c>
      <c r="AO1203" s="496">
        <v>99</v>
      </c>
      <c r="AP1203" s="496">
        <v>99</v>
      </c>
      <c r="AQ1203" s="496">
        <v>99</v>
      </c>
      <c r="AR1203" s="496">
        <v>205.2321428571428</v>
      </c>
      <c r="AS1203" s="496">
        <v>28.962519889825863</v>
      </c>
      <c r="AT1203" s="496"/>
      <c r="AU1203" s="496"/>
    </row>
    <row r="1204" spans="1:47">
      <c r="A1204" s="496">
        <v>17</v>
      </c>
      <c r="B1204" s="496">
        <v>263</v>
      </c>
      <c r="C1204" s="496">
        <v>2023</v>
      </c>
      <c r="D1204" s="496">
        <v>11</v>
      </c>
      <c r="E1204" s="496">
        <v>99</v>
      </c>
      <c r="F1204" s="496">
        <v>99</v>
      </c>
      <c r="G1204" s="496">
        <v>99</v>
      </c>
      <c r="H1204" s="496">
        <v>99</v>
      </c>
      <c r="I1204" s="496">
        <v>99</v>
      </c>
      <c r="J1204" s="496">
        <v>999</v>
      </c>
      <c r="K1204" s="496">
        <v>99</v>
      </c>
      <c r="L1204" s="496">
        <v>99</v>
      </c>
      <c r="M1204" s="496">
        <v>7</v>
      </c>
      <c r="N1204" s="496">
        <v>99</v>
      </c>
      <c r="O1204" s="496">
        <v>99</v>
      </c>
      <c r="P1204" s="496">
        <v>99</v>
      </c>
      <c r="Q1204" s="496">
        <v>23</v>
      </c>
      <c r="R1204" s="496">
        <v>58</v>
      </c>
      <c r="S1204" s="496">
        <v>4.3103448275862064</v>
      </c>
      <c r="T1204" s="496">
        <v>7</v>
      </c>
      <c r="U1204" s="496">
        <v>278.40000000000003</v>
      </c>
      <c r="V1204" s="496">
        <v>6.8965517241379306</v>
      </c>
      <c r="W1204" s="496">
        <v>100</v>
      </c>
      <c r="X1204" s="496">
        <v>1.7241379310344827</v>
      </c>
      <c r="Y1204" s="496">
        <v>41.104706501223504</v>
      </c>
      <c r="Z1204" s="496">
        <v>0.83473920254552747</v>
      </c>
      <c r="AA1204" s="496">
        <v>0</v>
      </c>
      <c r="AB1204" s="496">
        <v>21.918725914441126</v>
      </c>
      <c r="AC1204" s="496"/>
      <c r="AD1204" s="496"/>
      <c r="AE1204" s="496">
        <v>23.966942148760328</v>
      </c>
      <c r="AF1204" s="496">
        <v>27.155859619382049</v>
      </c>
      <c r="AG1204" s="496">
        <v>716.13793103448302</v>
      </c>
      <c r="AH1204" s="496">
        <v>0</v>
      </c>
      <c r="AI1204" s="496">
        <v>29.310344827586206</v>
      </c>
      <c r="AJ1204" s="496">
        <v>98.831700951469841</v>
      </c>
      <c r="AK1204" s="496">
        <v>38.325158425094259</v>
      </c>
      <c r="AL1204" s="496"/>
      <c r="AM1204" s="496">
        <v>-31.71382985229932</v>
      </c>
      <c r="AN1204" s="496">
        <v>99</v>
      </c>
      <c r="AO1204" s="496">
        <v>99</v>
      </c>
      <c r="AP1204" s="496">
        <v>99</v>
      </c>
      <c r="AQ1204" s="496">
        <v>99</v>
      </c>
      <c r="AR1204" s="496">
        <v>211.43103448275872</v>
      </c>
      <c r="AS1204" s="496">
        <v>29.417060532225054</v>
      </c>
      <c r="AT1204" s="496"/>
      <c r="AU1204" s="496"/>
    </row>
    <row r="1205" spans="1:47">
      <c r="A1205" s="496">
        <v>17</v>
      </c>
      <c r="B1205" s="496">
        <v>264</v>
      </c>
      <c r="C1205" s="496">
        <v>2023</v>
      </c>
      <c r="D1205" s="496">
        <v>12</v>
      </c>
      <c r="E1205" s="496">
        <v>99</v>
      </c>
      <c r="F1205" s="496">
        <v>99</v>
      </c>
      <c r="G1205" s="496">
        <v>99</v>
      </c>
      <c r="H1205" s="496">
        <v>99</v>
      </c>
      <c r="I1205" s="496">
        <v>99</v>
      </c>
      <c r="J1205" s="496">
        <v>999</v>
      </c>
      <c r="K1205" s="496">
        <v>99</v>
      </c>
      <c r="L1205" s="496">
        <v>99</v>
      </c>
      <c r="M1205" s="496">
        <v>7</v>
      </c>
      <c r="N1205" s="496">
        <v>99</v>
      </c>
      <c r="O1205" s="496">
        <v>99</v>
      </c>
      <c r="P1205" s="496">
        <v>99</v>
      </c>
      <c r="Q1205" s="496">
        <v>15</v>
      </c>
      <c r="R1205" s="496">
        <v>27</v>
      </c>
      <c r="S1205" s="496">
        <v>4.0370370370370372</v>
      </c>
      <c r="T1205" s="496">
        <v>7</v>
      </c>
      <c r="U1205" s="496">
        <v>248.95555555555555</v>
      </c>
      <c r="V1205" s="496">
        <v>7.4074074074074083</v>
      </c>
      <c r="W1205" s="496">
        <v>100</v>
      </c>
      <c r="X1205" s="496">
        <v>3.7037037037037042</v>
      </c>
      <c r="Y1205" s="496">
        <v>57.955278629195313</v>
      </c>
      <c r="Z1205" s="496">
        <v>0.88113905580520802</v>
      </c>
      <c r="AA1205" s="496">
        <v>0</v>
      </c>
      <c r="AB1205" s="496">
        <v>53.252433103277262</v>
      </c>
      <c r="AC1205" s="496"/>
      <c r="AD1205" s="496"/>
      <c r="AE1205" s="496">
        <v>32.142857142857153</v>
      </c>
      <c r="AF1205" s="496">
        <v>34.091047410382821</v>
      </c>
      <c r="AG1205" s="496">
        <v>644.33333333333348</v>
      </c>
      <c r="AH1205" s="496">
        <v>0</v>
      </c>
      <c r="AI1205" s="496">
        <v>14.814814814814817</v>
      </c>
      <c r="AJ1205" s="496">
        <v>153.82626082213159</v>
      </c>
      <c r="AK1205" s="496">
        <v>54.425855825713363</v>
      </c>
      <c r="AL1205" s="496"/>
      <c r="AM1205" s="496">
        <v>3.0512996084023287</v>
      </c>
      <c r="AN1205" s="496">
        <v>99</v>
      </c>
      <c r="AO1205" s="496">
        <v>99</v>
      </c>
      <c r="AP1205" s="496">
        <v>99</v>
      </c>
      <c r="AQ1205" s="496">
        <v>99</v>
      </c>
      <c r="AR1205" s="496">
        <v>204.62962962962965</v>
      </c>
      <c r="AS1205" s="496">
        <v>28.512541451070899</v>
      </c>
      <c r="AT1205" s="496"/>
      <c r="AU1205" s="496"/>
    </row>
    <row r="1206" spans="1:47">
      <c r="A1206" s="496">
        <v>17</v>
      </c>
      <c r="B1206" s="496">
        <v>265</v>
      </c>
      <c r="C1206" s="496">
        <v>2023</v>
      </c>
      <c r="D1206" s="496">
        <v>1</v>
      </c>
      <c r="E1206" s="496">
        <v>99</v>
      </c>
      <c r="F1206" s="496">
        <v>99</v>
      </c>
      <c r="G1206" s="496">
        <v>99</v>
      </c>
      <c r="H1206" s="496">
        <v>99</v>
      </c>
      <c r="I1206" s="496">
        <v>99</v>
      </c>
      <c r="J1206" s="496">
        <v>999</v>
      </c>
      <c r="K1206" s="496">
        <v>99</v>
      </c>
      <c r="L1206" s="496">
        <v>99</v>
      </c>
      <c r="M1206" s="496">
        <v>8</v>
      </c>
      <c r="N1206" s="496">
        <v>99</v>
      </c>
      <c r="O1206" s="496">
        <v>99</v>
      </c>
      <c r="P1206" s="496">
        <v>99</v>
      </c>
      <c r="Q1206" s="496">
        <v>16</v>
      </c>
      <c r="R1206" s="496">
        <v>22</v>
      </c>
      <c r="S1206" s="496">
        <v>4.2272727272727284</v>
      </c>
      <c r="T1206" s="496">
        <v>8</v>
      </c>
      <c r="U1206" s="496">
        <v>275.79090909090911</v>
      </c>
      <c r="V1206" s="496">
        <v>9.0909090909090917</v>
      </c>
      <c r="W1206" s="496">
        <v>100</v>
      </c>
      <c r="X1206" s="496">
        <v>9.0909090909090917</v>
      </c>
      <c r="Y1206" s="496">
        <v>55.142047222612419</v>
      </c>
      <c r="Z1206" s="496">
        <v>1.1254016730127223</v>
      </c>
      <c r="AA1206" s="496">
        <v>0</v>
      </c>
      <c r="AB1206" s="496">
        <v>28.217881163441181</v>
      </c>
      <c r="AC1206" s="496"/>
      <c r="AD1206" s="496"/>
      <c r="AE1206" s="496">
        <v>18.333333333333329</v>
      </c>
      <c r="AF1206" s="496">
        <v>19.071298126942903</v>
      </c>
      <c r="AG1206" s="496">
        <v>817.80952380952351</v>
      </c>
      <c r="AH1206" s="496">
        <v>0</v>
      </c>
      <c r="AI1206" s="496">
        <v>18.181818181818183</v>
      </c>
      <c r="AJ1206" s="496">
        <v>205.10360193898251</v>
      </c>
      <c r="AK1206" s="496">
        <v>64.237794950934145</v>
      </c>
      <c r="AL1206" s="496"/>
      <c r="AM1206" s="496">
        <v>-59.995878428760655</v>
      </c>
      <c r="AN1206" s="496">
        <v>99</v>
      </c>
      <c r="AO1206" s="496">
        <v>99</v>
      </c>
      <c r="AP1206" s="496">
        <v>99</v>
      </c>
      <c r="AQ1206" s="496">
        <v>99</v>
      </c>
      <c r="AR1206" s="496">
        <v>210.52380952380952</v>
      </c>
      <c r="AS1206" s="496">
        <v>29.805552886877447</v>
      </c>
      <c r="AT1206" s="496"/>
      <c r="AU1206" s="496"/>
    </row>
    <row r="1207" spans="1:47">
      <c r="A1207" s="496">
        <v>17</v>
      </c>
      <c r="B1207" s="496">
        <v>266</v>
      </c>
      <c r="C1207" s="496">
        <v>2023</v>
      </c>
      <c r="D1207" s="496">
        <v>2</v>
      </c>
      <c r="E1207" s="496">
        <v>99</v>
      </c>
      <c r="F1207" s="496">
        <v>99</v>
      </c>
      <c r="G1207" s="496">
        <v>99</v>
      </c>
      <c r="H1207" s="496">
        <v>99</v>
      </c>
      <c r="I1207" s="496">
        <v>99</v>
      </c>
      <c r="J1207" s="496">
        <v>999</v>
      </c>
      <c r="K1207" s="496">
        <v>99</v>
      </c>
      <c r="L1207" s="496">
        <v>99</v>
      </c>
      <c r="M1207" s="496">
        <v>8</v>
      </c>
      <c r="N1207" s="496">
        <v>99</v>
      </c>
      <c r="O1207" s="496">
        <v>99</v>
      </c>
      <c r="P1207" s="496">
        <v>99</v>
      </c>
      <c r="Q1207" s="496">
        <v>11</v>
      </c>
      <c r="R1207" s="496">
        <v>16</v>
      </c>
      <c r="S1207" s="496">
        <v>4.25</v>
      </c>
      <c r="T1207" s="496">
        <v>8</v>
      </c>
      <c r="U1207" s="496">
        <v>230.34375</v>
      </c>
      <c r="V1207" s="496">
        <v>18.75</v>
      </c>
      <c r="W1207" s="496">
        <v>100</v>
      </c>
      <c r="X1207" s="496">
        <v>6.25</v>
      </c>
      <c r="Y1207" s="496">
        <v>60.333966063383379</v>
      </c>
      <c r="Z1207" s="496">
        <v>1.0307764064044151</v>
      </c>
      <c r="AA1207" s="496">
        <v>0</v>
      </c>
      <c r="AB1207" s="496">
        <v>43.598168824527214</v>
      </c>
      <c r="AC1207" s="496"/>
      <c r="AD1207" s="496"/>
      <c r="AE1207" s="496">
        <v>34.042553191489368</v>
      </c>
      <c r="AF1207" s="496">
        <v>32.595717583379773</v>
      </c>
      <c r="AG1207" s="496">
        <v>724.4375</v>
      </c>
      <c r="AH1207" s="496">
        <v>0</v>
      </c>
      <c r="AI1207" s="496">
        <v>31.25</v>
      </c>
      <c r="AJ1207" s="496">
        <v>235.13638828082313</v>
      </c>
      <c r="AK1207" s="496">
        <v>-24.335321076645808</v>
      </c>
      <c r="AL1207" s="496"/>
      <c r="AM1207" s="496">
        <v>-45.919659377394836</v>
      </c>
      <c r="AN1207" s="496">
        <v>99</v>
      </c>
      <c r="AO1207" s="496">
        <v>99</v>
      </c>
      <c r="AP1207" s="496">
        <v>99</v>
      </c>
      <c r="AQ1207" s="496">
        <v>99</v>
      </c>
      <c r="AR1207" s="496">
        <v>196.5</v>
      </c>
      <c r="AS1207" s="496">
        <v>29.732522322274296</v>
      </c>
      <c r="AT1207" s="496"/>
      <c r="AU1207" s="496"/>
    </row>
    <row r="1208" spans="1:47">
      <c r="A1208" s="496">
        <v>17</v>
      </c>
      <c r="B1208" s="496">
        <v>267</v>
      </c>
      <c r="C1208" s="496">
        <v>2023</v>
      </c>
      <c r="D1208" s="496">
        <v>3</v>
      </c>
      <c r="E1208" s="496">
        <v>99</v>
      </c>
      <c r="F1208" s="496">
        <v>99</v>
      </c>
      <c r="G1208" s="496">
        <v>99</v>
      </c>
      <c r="H1208" s="496">
        <v>99</v>
      </c>
      <c r="I1208" s="496">
        <v>99</v>
      </c>
      <c r="J1208" s="496">
        <v>999</v>
      </c>
      <c r="K1208" s="496">
        <v>99</v>
      </c>
      <c r="L1208" s="496">
        <v>99</v>
      </c>
      <c r="M1208" s="496">
        <v>8</v>
      </c>
      <c r="N1208" s="496">
        <v>99</v>
      </c>
      <c r="O1208" s="496">
        <v>99</v>
      </c>
      <c r="P1208" s="496">
        <v>99</v>
      </c>
      <c r="Q1208" s="496">
        <v>17</v>
      </c>
      <c r="R1208" s="496">
        <v>34</v>
      </c>
      <c r="S1208" s="496">
        <v>4.7647058823529411</v>
      </c>
      <c r="T1208" s="496">
        <v>8</v>
      </c>
      <c r="U1208" s="496">
        <v>247.48235294117632</v>
      </c>
      <c r="V1208" s="496">
        <v>17.647058823529413</v>
      </c>
      <c r="W1208" s="496">
        <v>100</v>
      </c>
      <c r="X1208" s="496">
        <v>2.9411764705882355</v>
      </c>
      <c r="Y1208" s="496">
        <v>60.739058422016576</v>
      </c>
      <c r="Z1208" s="496">
        <v>1.0588235294117647</v>
      </c>
      <c r="AA1208" s="496">
        <v>0</v>
      </c>
      <c r="AB1208" s="496">
        <v>10.123397314506294</v>
      </c>
      <c r="AC1208" s="496"/>
      <c r="AD1208" s="496"/>
      <c r="AE1208" s="496">
        <v>23.943661971830984</v>
      </c>
      <c r="AF1208" s="496">
        <v>24.943824221691248</v>
      </c>
      <c r="AG1208" s="496">
        <v>635.55882352941182</v>
      </c>
      <c r="AH1208" s="496">
        <v>0</v>
      </c>
      <c r="AI1208" s="496">
        <v>41.176470588235304</v>
      </c>
      <c r="AJ1208" s="496">
        <v>190.35789684889264</v>
      </c>
      <c r="AK1208" s="496">
        <v>33.227823976594443</v>
      </c>
      <c r="AL1208" s="496"/>
      <c r="AM1208" s="496">
        <v>0.35708450941295822</v>
      </c>
      <c r="AN1208" s="496">
        <v>99</v>
      </c>
      <c r="AO1208" s="496">
        <v>99</v>
      </c>
      <c r="AP1208" s="496">
        <v>99</v>
      </c>
      <c r="AQ1208" s="496">
        <v>99</v>
      </c>
      <c r="AR1208" s="496">
        <v>199.67647058823528</v>
      </c>
      <c r="AS1208" s="496">
        <v>30.553804588578153</v>
      </c>
      <c r="AT1208" s="496"/>
      <c r="AU1208" s="496"/>
    </row>
    <row r="1209" spans="1:47">
      <c r="A1209" s="496">
        <v>17</v>
      </c>
      <c r="B1209" s="496">
        <v>268</v>
      </c>
      <c r="C1209" s="496">
        <v>2023</v>
      </c>
      <c r="D1209" s="496">
        <v>4</v>
      </c>
      <c r="E1209" s="496">
        <v>99</v>
      </c>
      <c r="F1209" s="496">
        <v>99</v>
      </c>
      <c r="G1209" s="496">
        <v>99</v>
      </c>
      <c r="H1209" s="496">
        <v>99</v>
      </c>
      <c r="I1209" s="496">
        <v>99</v>
      </c>
      <c r="J1209" s="496">
        <v>999</v>
      </c>
      <c r="K1209" s="496">
        <v>99</v>
      </c>
      <c r="L1209" s="496">
        <v>99</v>
      </c>
      <c r="M1209" s="496">
        <v>8</v>
      </c>
      <c r="N1209" s="496">
        <v>99</v>
      </c>
      <c r="O1209" s="496">
        <v>99</v>
      </c>
      <c r="P1209" s="496">
        <v>99</v>
      </c>
      <c r="Q1209" s="496">
        <v>14</v>
      </c>
      <c r="R1209" s="496">
        <v>18</v>
      </c>
      <c r="S1209" s="496">
        <v>4.7222222222222223</v>
      </c>
      <c r="T1209" s="496">
        <v>8</v>
      </c>
      <c r="U1209" s="496">
        <v>270.75555555555559</v>
      </c>
      <c r="V1209" s="496">
        <v>22.222222222222225</v>
      </c>
      <c r="W1209" s="496">
        <v>100</v>
      </c>
      <c r="X1209" s="496">
        <v>27.777777777777779</v>
      </c>
      <c r="Y1209" s="496">
        <v>77.89881059013679</v>
      </c>
      <c r="Z1209" s="496">
        <v>0.86958199124991742</v>
      </c>
      <c r="AA1209" s="496">
        <v>0</v>
      </c>
      <c r="AB1209" s="496">
        <v>52.896980588832392</v>
      </c>
      <c r="AC1209" s="496"/>
      <c r="AD1209" s="496"/>
      <c r="AE1209" s="496">
        <v>20</v>
      </c>
      <c r="AF1209" s="496">
        <v>21.501808876731676</v>
      </c>
      <c r="AG1209" s="496">
        <v>755.33333333333348</v>
      </c>
      <c r="AH1209" s="496">
        <v>0</v>
      </c>
      <c r="AI1209" s="496">
        <v>38.888888888888886</v>
      </c>
      <c r="AJ1209" s="496">
        <v>176.52541523027844</v>
      </c>
      <c r="AK1209" s="496">
        <v>66.730309177060562</v>
      </c>
      <c r="AL1209" s="496"/>
      <c r="AM1209" s="496">
        <v>69.078007953651479</v>
      </c>
      <c r="AN1209" s="496">
        <v>99</v>
      </c>
      <c r="AO1209" s="496">
        <v>99</v>
      </c>
      <c r="AP1209" s="496">
        <v>99</v>
      </c>
      <c r="AQ1209" s="496">
        <v>99</v>
      </c>
      <c r="AR1209" s="496">
        <v>204</v>
      </c>
      <c r="AS1209" s="496">
        <v>30.951403496763255</v>
      </c>
      <c r="AT1209" s="496"/>
      <c r="AU1209" s="496"/>
    </row>
    <row r="1210" spans="1:47">
      <c r="A1210" s="496">
        <v>17</v>
      </c>
      <c r="B1210" s="496">
        <v>269</v>
      </c>
      <c r="C1210" s="496">
        <v>2023</v>
      </c>
      <c r="D1210" s="496">
        <v>5</v>
      </c>
      <c r="E1210" s="496">
        <v>99</v>
      </c>
      <c r="F1210" s="496">
        <v>99</v>
      </c>
      <c r="G1210" s="496">
        <v>99</v>
      </c>
      <c r="H1210" s="496">
        <v>99</v>
      </c>
      <c r="I1210" s="496">
        <v>99</v>
      </c>
      <c r="J1210" s="496">
        <v>999</v>
      </c>
      <c r="K1210" s="496">
        <v>99</v>
      </c>
      <c r="L1210" s="496">
        <v>99</v>
      </c>
      <c r="M1210" s="496">
        <v>8</v>
      </c>
      <c r="N1210" s="496">
        <v>99</v>
      </c>
      <c r="O1210" s="496">
        <v>99</v>
      </c>
      <c r="P1210" s="496">
        <v>99</v>
      </c>
      <c r="Q1210" s="496">
        <v>26</v>
      </c>
      <c r="R1210" s="496">
        <v>55</v>
      </c>
      <c r="S1210" s="496">
        <v>4.836363636363636</v>
      </c>
      <c r="T1210" s="496">
        <v>8</v>
      </c>
      <c r="U1210" s="496">
        <v>280.85454545454542</v>
      </c>
      <c r="V1210" s="496">
        <v>18.181818181818183</v>
      </c>
      <c r="W1210" s="496">
        <v>100</v>
      </c>
      <c r="X1210" s="496">
        <v>10.909090909090908</v>
      </c>
      <c r="Y1210" s="496">
        <v>52.94273688080149</v>
      </c>
      <c r="Z1210" s="496">
        <v>0.86893113784353104</v>
      </c>
      <c r="AA1210" s="496">
        <v>0</v>
      </c>
      <c r="AB1210" s="496">
        <v>34.826960216851447</v>
      </c>
      <c r="AC1210" s="496"/>
      <c r="AD1210" s="496"/>
      <c r="AE1210" s="496">
        <v>26.442307692307697</v>
      </c>
      <c r="AF1210" s="496">
        <v>27.06533737494086</v>
      </c>
      <c r="AG1210" s="496">
        <v>653.0181818181818</v>
      </c>
      <c r="AH1210" s="496">
        <v>0</v>
      </c>
      <c r="AI1210" s="496">
        <v>29.090909090909086</v>
      </c>
      <c r="AJ1210" s="496">
        <v>107.10937331176784</v>
      </c>
      <c r="AK1210" s="496">
        <v>31.455721900462741</v>
      </c>
      <c r="AL1210" s="496"/>
      <c r="AM1210" s="496">
        <v>-5.75977499527459</v>
      </c>
      <c r="AN1210" s="496">
        <v>99</v>
      </c>
      <c r="AO1210" s="496">
        <v>99</v>
      </c>
      <c r="AP1210" s="496">
        <v>99</v>
      </c>
      <c r="AQ1210" s="496">
        <v>99</v>
      </c>
      <c r="AR1210" s="496">
        <v>207.47272727272724</v>
      </c>
      <c r="AS1210" s="496">
        <v>31.205142550817655</v>
      </c>
      <c r="AT1210" s="496"/>
      <c r="AU1210" s="496"/>
    </row>
    <row r="1211" spans="1:47">
      <c r="A1211" s="496">
        <v>17</v>
      </c>
      <c r="B1211" s="496">
        <v>270</v>
      </c>
      <c r="C1211" s="496">
        <v>2023</v>
      </c>
      <c r="D1211" s="496">
        <v>6</v>
      </c>
      <c r="E1211" s="496">
        <v>99</v>
      </c>
      <c r="F1211" s="496">
        <v>99</v>
      </c>
      <c r="G1211" s="496">
        <v>99</v>
      </c>
      <c r="H1211" s="496">
        <v>99</v>
      </c>
      <c r="I1211" s="496">
        <v>99</v>
      </c>
      <c r="J1211" s="496">
        <v>999</v>
      </c>
      <c r="K1211" s="496">
        <v>99</v>
      </c>
      <c r="L1211" s="496">
        <v>99</v>
      </c>
      <c r="M1211" s="496">
        <v>8</v>
      </c>
      <c r="N1211" s="496">
        <v>99</v>
      </c>
      <c r="O1211" s="496">
        <v>99</v>
      </c>
      <c r="P1211" s="496">
        <v>99</v>
      </c>
      <c r="Q1211" s="496">
        <v>14</v>
      </c>
      <c r="R1211" s="496">
        <v>34</v>
      </c>
      <c r="S1211" s="496">
        <v>4.5588235294117645</v>
      </c>
      <c r="T1211" s="496">
        <v>8</v>
      </c>
      <c r="U1211" s="496">
        <v>275.12058823529418</v>
      </c>
      <c r="V1211" s="496">
        <v>8.8235294117647047</v>
      </c>
      <c r="W1211" s="496">
        <v>100</v>
      </c>
      <c r="X1211" s="496">
        <v>2.9411764705882355</v>
      </c>
      <c r="Y1211" s="496">
        <v>46.956925063494623</v>
      </c>
      <c r="Z1211" s="496">
        <v>0.8113596602431622</v>
      </c>
      <c r="AA1211" s="496">
        <v>0</v>
      </c>
      <c r="AB1211" s="496">
        <v>22.241525993229963</v>
      </c>
      <c r="AC1211" s="496"/>
      <c r="AD1211" s="496"/>
      <c r="AE1211" s="496">
        <v>25.373134328358208</v>
      </c>
      <c r="AF1211" s="496">
        <v>25.978992623533596</v>
      </c>
      <c r="AG1211" s="496">
        <v>692.82352941176475</v>
      </c>
      <c r="AH1211" s="496">
        <v>0</v>
      </c>
      <c r="AI1211" s="496">
        <v>26.47058823529412</v>
      </c>
      <c r="AJ1211" s="496">
        <v>66.693976528546045</v>
      </c>
      <c r="AK1211" s="496">
        <v>12.45277136663541</v>
      </c>
      <c r="AL1211" s="496"/>
      <c r="AM1211" s="496">
        <v>14.531352080931324</v>
      </c>
      <c r="AN1211" s="496">
        <v>99</v>
      </c>
      <c r="AO1211" s="496">
        <v>99</v>
      </c>
      <c r="AP1211" s="496">
        <v>99</v>
      </c>
      <c r="AQ1211" s="496">
        <v>99</v>
      </c>
      <c r="AR1211" s="496">
        <v>207.64705882352939</v>
      </c>
      <c r="AS1211" s="496">
        <v>30.478078978468492</v>
      </c>
      <c r="AT1211" s="496"/>
      <c r="AU1211" s="496"/>
    </row>
    <row r="1212" spans="1:47">
      <c r="A1212" s="496">
        <v>17</v>
      </c>
      <c r="B1212" s="496">
        <v>271</v>
      </c>
      <c r="C1212" s="496">
        <v>2023</v>
      </c>
      <c r="D1212" s="496">
        <v>7</v>
      </c>
      <c r="E1212" s="496">
        <v>99</v>
      </c>
      <c r="F1212" s="496">
        <v>99</v>
      </c>
      <c r="G1212" s="496">
        <v>99</v>
      </c>
      <c r="H1212" s="496">
        <v>99</v>
      </c>
      <c r="I1212" s="496">
        <v>99</v>
      </c>
      <c r="J1212" s="496">
        <v>999</v>
      </c>
      <c r="K1212" s="496">
        <v>99</v>
      </c>
      <c r="L1212" s="496">
        <v>99</v>
      </c>
      <c r="M1212" s="496">
        <v>8</v>
      </c>
      <c r="N1212" s="496">
        <v>99</v>
      </c>
      <c r="O1212" s="496">
        <v>99</v>
      </c>
      <c r="P1212" s="496">
        <v>99</v>
      </c>
      <c r="Q1212" s="496">
        <v>10</v>
      </c>
      <c r="R1212" s="496">
        <v>22</v>
      </c>
      <c r="S1212" s="496">
        <v>4.7727272727272716</v>
      </c>
      <c r="T1212" s="496">
        <v>8</v>
      </c>
      <c r="U1212" s="496">
        <v>285.54999999999995</v>
      </c>
      <c r="V1212" s="496">
        <v>18.181818181818183</v>
      </c>
      <c r="W1212" s="496">
        <v>100</v>
      </c>
      <c r="X1212" s="496">
        <v>4.5454545454545459</v>
      </c>
      <c r="Y1212" s="496">
        <v>52.073617033091914</v>
      </c>
      <c r="Z1212" s="496">
        <v>0.99689600906642317</v>
      </c>
      <c r="AA1212" s="496">
        <v>0</v>
      </c>
      <c r="AB1212" s="496">
        <v>29.836342335404929</v>
      </c>
      <c r="AC1212" s="496"/>
      <c r="AD1212" s="496"/>
      <c r="AE1212" s="496">
        <v>30.555555555555561</v>
      </c>
      <c r="AF1212" s="496">
        <v>32.572693711630997</v>
      </c>
      <c r="AG1212" s="496">
        <v>643.9545454545455</v>
      </c>
      <c r="AH1212" s="496">
        <v>0</v>
      </c>
      <c r="AI1212" s="496">
        <v>13.636363636363638</v>
      </c>
      <c r="AJ1212" s="496">
        <v>109.77765846255144</v>
      </c>
      <c r="AK1212" s="496">
        <v>60.657654875939564</v>
      </c>
      <c r="AL1212" s="496"/>
      <c r="AM1212" s="496">
        <v>-18.907833595477594</v>
      </c>
      <c r="AN1212" s="496">
        <v>99</v>
      </c>
      <c r="AO1212" s="496">
        <v>99</v>
      </c>
      <c r="AP1212" s="496">
        <v>99</v>
      </c>
      <c r="AQ1212" s="496">
        <v>99</v>
      </c>
      <c r="AR1212" s="496">
        <v>208.72727272727272</v>
      </c>
      <c r="AS1212" s="496">
        <v>31.148304984305419</v>
      </c>
      <c r="AT1212" s="496"/>
      <c r="AU1212" s="496"/>
    </row>
    <row r="1213" spans="1:47">
      <c r="A1213" s="496">
        <v>17</v>
      </c>
      <c r="B1213" s="496">
        <v>272</v>
      </c>
      <c r="C1213" s="496">
        <v>2023</v>
      </c>
      <c r="D1213" s="496">
        <v>8</v>
      </c>
      <c r="E1213" s="496">
        <v>99</v>
      </c>
      <c r="F1213" s="496">
        <v>99</v>
      </c>
      <c r="G1213" s="496">
        <v>99</v>
      </c>
      <c r="H1213" s="496">
        <v>99</v>
      </c>
      <c r="I1213" s="496">
        <v>99</v>
      </c>
      <c r="J1213" s="496">
        <v>999</v>
      </c>
      <c r="K1213" s="496">
        <v>99</v>
      </c>
      <c r="L1213" s="496">
        <v>99</v>
      </c>
      <c r="M1213" s="496">
        <v>8</v>
      </c>
      <c r="N1213" s="496">
        <v>99</v>
      </c>
      <c r="O1213" s="496">
        <v>99</v>
      </c>
      <c r="P1213" s="496">
        <v>99</v>
      </c>
      <c r="Q1213" s="496">
        <v>10</v>
      </c>
      <c r="R1213" s="496">
        <v>30</v>
      </c>
      <c r="S1213" s="496">
        <v>5.2666666666666648</v>
      </c>
      <c r="T1213" s="496">
        <v>8</v>
      </c>
      <c r="U1213" s="496">
        <v>285.8266666666666</v>
      </c>
      <c r="V1213" s="496">
        <v>43.333333333333343</v>
      </c>
      <c r="W1213" s="496">
        <v>100</v>
      </c>
      <c r="X1213" s="496">
        <v>0</v>
      </c>
      <c r="Y1213" s="496">
        <v>37.129448629835473</v>
      </c>
      <c r="Z1213" s="496">
        <v>1.2631530214330944</v>
      </c>
      <c r="AA1213" s="496">
        <v>0</v>
      </c>
      <c r="AB1213" s="496">
        <v>-13.234729042850557</v>
      </c>
      <c r="AC1213" s="496"/>
      <c r="AD1213" s="496"/>
      <c r="AE1213" s="496">
        <v>19.108280254777075</v>
      </c>
      <c r="AF1213" s="496">
        <v>20.796468762126505</v>
      </c>
      <c r="AG1213" s="496">
        <v>625.9666666666667</v>
      </c>
      <c r="AH1213" s="496">
        <v>0</v>
      </c>
      <c r="AI1213" s="496">
        <v>43.333333333333343</v>
      </c>
      <c r="AJ1213" s="496">
        <v>125.8577194913191</v>
      </c>
      <c r="AK1213" s="496">
        <v>30.845474041190581</v>
      </c>
      <c r="AL1213" s="496"/>
      <c r="AM1213" s="496">
        <v>-70.780080787948179</v>
      </c>
      <c r="AN1213" s="496">
        <v>99</v>
      </c>
      <c r="AO1213" s="496">
        <v>99</v>
      </c>
      <c r="AP1213" s="496">
        <v>99</v>
      </c>
      <c r="AQ1213" s="496">
        <v>99</v>
      </c>
      <c r="AR1213" s="496">
        <v>208.03333333333336</v>
      </c>
      <c r="AS1213" s="496">
        <v>31.721273831850951</v>
      </c>
      <c r="AT1213" s="496"/>
      <c r="AU1213" s="496"/>
    </row>
    <row r="1214" spans="1:47">
      <c r="A1214" s="496">
        <v>17</v>
      </c>
      <c r="B1214" s="496">
        <v>273</v>
      </c>
      <c r="C1214" s="496">
        <v>2023</v>
      </c>
      <c r="D1214" s="496">
        <v>9</v>
      </c>
      <c r="E1214" s="496">
        <v>99</v>
      </c>
      <c r="F1214" s="496">
        <v>99</v>
      </c>
      <c r="G1214" s="496">
        <v>99</v>
      </c>
      <c r="H1214" s="496">
        <v>99</v>
      </c>
      <c r="I1214" s="496">
        <v>99</v>
      </c>
      <c r="J1214" s="496">
        <v>999</v>
      </c>
      <c r="K1214" s="496">
        <v>99</v>
      </c>
      <c r="L1214" s="496">
        <v>99</v>
      </c>
      <c r="M1214" s="496">
        <v>8</v>
      </c>
      <c r="N1214" s="496">
        <v>99</v>
      </c>
      <c r="O1214" s="496">
        <v>99</v>
      </c>
      <c r="P1214" s="496">
        <v>99</v>
      </c>
      <c r="Q1214" s="496">
        <v>11</v>
      </c>
      <c r="R1214" s="496">
        <v>19</v>
      </c>
      <c r="S1214" s="496">
        <v>3.9473684210526319</v>
      </c>
      <c r="T1214" s="496">
        <v>8</v>
      </c>
      <c r="U1214" s="496">
        <v>278.51578947368409</v>
      </c>
      <c r="V1214" s="496">
        <v>0</v>
      </c>
      <c r="W1214" s="496">
        <v>100</v>
      </c>
      <c r="X1214" s="496">
        <v>5.2631578947368443</v>
      </c>
      <c r="Y1214" s="496">
        <v>52.404733245023046</v>
      </c>
      <c r="Z1214" s="496">
        <v>0.60469080489874127</v>
      </c>
      <c r="AA1214" s="496">
        <v>0</v>
      </c>
      <c r="AB1214" s="496">
        <v>15.116778872299788</v>
      </c>
      <c r="AC1214" s="496"/>
      <c r="AD1214" s="496"/>
      <c r="AE1214" s="496">
        <v>17.117117117117122</v>
      </c>
      <c r="AF1214" s="496">
        <v>19.194817348534031</v>
      </c>
      <c r="AG1214" s="496">
        <v>712.73684210526312</v>
      </c>
      <c r="AH1214" s="496">
        <v>0</v>
      </c>
      <c r="AI1214" s="496">
        <v>5.2631578947368443</v>
      </c>
      <c r="AJ1214" s="496">
        <v>83.906490624832742</v>
      </c>
      <c r="AK1214" s="496">
        <v>74.588535980407102</v>
      </c>
      <c r="AL1214" s="496"/>
      <c r="AM1214" s="496">
        <v>17.918533087817519</v>
      </c>
      <c r="AN1214" s="496">
        <v>99</v>
      </c>
      <c r="AO1214" s="496">
        <v>99</v>
      </c>
      <c r="AP1214" s="496">
        <v>99</v>
      </c>
      <c r="AQ1214" s="496">
        <v>99</v>
      </c>
      <c r="AR1214" s="496">
        <v>212.26315789473679</v>
      </c>
      <c r="AS1214" s="496">
        <v>28.800726009790942</v>
      </c>
      <c r="AT1214" s="496"/>
      <c r="AU1214" s="496"/>
    </row>
    <row r="1215" spans="1:47">
      <c r="A1215" s="496">
        <v>17</v>
      </c>
      <c r="B1215" s="496">
        <v>274</v>
      </c>
      <c r="C1215" s="496">
        <v>2023</v>
      </c>
      <c r="D1215" s="496">
        <v>10</v>
      </c>
      <c r="E1215" s="496">
        <v>99</v>
      </c>
      <c r="F1215" s="496">
        <v>99</v>
      </c>
      <c r="G1215" s="496">
        <v>99</v>
      </c>
      <c r="H1215" s="496">
        <v>99</v>
      </c>
      <c r="I1215" s="496">
        <v>99</v>
      </c>
      <c r="J1215" s="496">
        <v>999</v>
      </c>
      <c r="K1215" s="496">
        <v>99</v>
      </c>
      <c r="L1215" s="496">
        <v>99</v>
      </c>
      <c r="M1215" s="496">
        <v>8</v>
      </c>
      <c r="N1215" s="496">
        <v>99</v>
      </c>
      <c r="O1215" s="496">
        <v>99</v>
      </c>
      <c r="P1215" s="496">
        <v>99</v>
      </c>
      <c r="Q1215" s="496">
        <v>25</v>
      </c>
      <c r="R1215" s="496">
        <v>48</v>
      </c>
      <c r="S1215" s="496">
        <v>4.625</v>
      </c>
      <c r="T1215" s="496">
        <v>8</v>
      </c>
      <c r="U1215" s="496">
        <v>244.66458333333341</v>
      </c>
      <c r="V1215" s="496">
        <v>14.583333333333337</v>
      </c>
      <c r="W1215" s="496">
        <v>100</v>
      </c>
      <c r="X1215" s="496">
        <v>8.3333333333333357</v>
      </c>
      <c r="Y1215" s="496">
        <v>73.595687400778118</v>
      </c>
      <c r="Z1215" s="496">
        <v>0.78062474979979979</v>
      </c>
      <c r="AA1215" s="496">
        <v>0</v>
      </c>
      <c r="AB1215" s="496">
        <v>4.4553664287736554</v>
      </c>
      <c r="AC1215" s="496"/>
      <c r="AD1215" s="496"/>
      <c r="AE1215" s="496">
        <v>15.584415584415581</v>
      </c>
      <c r="AF1215" s="496">
        <v>15.75958378455994</v>
      </c>
      <c r="AG1215" s="496">
        <v>676.875</v>
      </c>
      <c r="AH1215" s="496">
        <v>0</v>
      </c>
      <c r="AI1215" s="496">
        <v>45.833333333333343</v>
      </c>
      <c r="AJ1215" s="496">
        <v>122.60669248318651</v>
      </c>
      <c r="AK1215" s="496">
        <v>48.113180495068654</v>
      </c>
      <c r="AL1215" s="496"/>
      <c r="AM1215" s="496">
        <v>-2.5086680767945646</v>
      </c>
      <c r="AN1215" s="496">
        <v>99</v>
      </c>
      <c r="AO1215" s="496">
        <v>99</v>
      </c>
      <c r="AP1215" s="496">
        <v>99</v>
      </c>
      <c r="AQ1215" s="496">
        <v>99</v>
      </c>
      <c r="AR1215" s="496">
        <v>198.54166666666663</v>
      </c>
      <c r="AS1215" s="496">
        <v>30.39384858090791</v>
      </c>
      <c r="AT1215" s="496"/>
      <c r="AU1215" s="496"/>
    </row>
    <row r="1216" spans="1:47">
      <c r="A1216" s="496">
        <v>17</v>
      </c>
      <c r="B1216" s="496">
        <v>275</v>
      </c>
      <c r="C1216" s="496">
        <v>2023</v>
      </c>
      <c r="D1216" s="496">
        <v>11</v>
      </c>
      <c r="E1216" s="496">
        <v>99</v>
      </c>
      <c r="F1216" s="496">
        <v>99</v>
      </c>
      <c r="G1216" s="496">
        <v>99</v>
      </c>
      <c r="H1216" s="496">
        <v>99</v>
      </c>
      <c r="I1216" s="496">
        <v>99</v>
      </c>
      <c r="J1216" s="496">
        <v>999</v>
      </c>
      <c r="K1216" s="496">
        <v>99</v>
      </c>
      <c r="L1216" s="496">
        <v>99</v>
      </c>
      <c r="M1216" s="496">
        <v>8</v>
      </c>
      <c r="N1216" s="496">
        <v>99</v>
      </c>
      <c r="O1216" s="496">
        <v>99</v>
      </c>
      <c r="P1216" s="496">
        <v>99</v>
      </c>
      <c r="Q1216" s="496">
        <v>24</v>
      </c>
      <c r="R1216" s="496">
        <v>41</v>
      </c>
      <c r="S1216" s="496">
        <v>4.8780487804878048</v>
      </c>
      <c r="T1216" s="496">
        <v>8</v>
      </c>
      <c r="U1216" s="496">
        <v>259.31707317073159</v>
      </c>
      <c r="V1216" s="496">
        <v>21.951219512195124</v>
      </c>
      <c r="W1216" s="496">
        <v>100</v>
      </c>
      <c r="X1216" s="496">
        <v>4.8780487804878048</v>
      </c>
      <c r="Y1216" s="496">
        <v>73.265227843404006</v>
      </c>
      <c r="Z1216" s="496">
        <v>1.0168128578378453</v>
      </c>
      <c r="AA1216" s="496">
        <v>0</v>
      </c>
      <c r="AB1216" s="496">
        <v>40.659189660211695</v>
      </c>
      <c r="AC1216" s="496"/>
      <c r="AD1216" s="496"/>
      <c r="AE1216" s="496">
        <v>16.942148760330578</v>
      </c>
      <c r="AF1216" s="496">
        <v>17.880567496115109</v>
      </c>
      <c r="AG1216" s="496">
        <v>655.39024390243901</v>
      </c>
      <c r="AH1216" s="496">
        <v>2.4390243902439024</v>
      </c>
      <c r="AI1216" s="496">
        <v>58.536585365853675</v>
      </c>
      <c r="AJ1216" s="496">
        <v>136.68244807631913</v>
      </c>
      <c r="AK1216" s="496">
        <v>27.906252686467244</v>
      </c>
      <c r="AL1216" s="496"/>
      <c r="AM1216" s="496">
        <v>-31.361640538017848</v>
      </c>
      <c r="AN1216" s="496">
        <v>99</v>
      </c>
      <c r="AO1216" s="496">
        <v>99</v>
      </c>
      <c r="AP1216" s="496">
        <v>99</v>
      </c>
      <c r="AQ1216" s="496">
        <v>99</v>
      </c>
      <c r="AR1216" s="496">
        <v>201.90243902439028</v>
      </c>
      <c r="AS1216" s="496">
        <v>30.572968754419058</v>
      </c>
      <c r="AT1216" s="496"/>
      <c r="AU1216" s="496"/>
    </row>
    <row r="1217" spans="1:47">
      <c r="A1217" s="496">
        <v>17</v>
      </c>
      <c r="B1217" s="496">
        <v>276</v>
      </c>
      <c r="C1217" s="496">
        <v>2023</v>
      </c>
      <c r="D1217" s="496">
        <v>12</v>
      </c>
      <c r="E1217" s="496">
        <v>99</v>
      </c>
      <c r="F1217" s="496">
        <v>99</v>
      </c>
      <c r="G1217" s="496">
        <v>99</v>
      </c>
      <c r="H1217" s="496">
        <v>99</v>
      </c>
      <c r="I1217" s="496">
        <v>99</v>
      </c>
      <c r="J1217" s="496">
        <v>999</v>
      </c>
      <c r="K1217" s="496">
        <v>99</v>
      </c>
      <c r="L1217" s="496">
        <v>99</v>
      </c>
      <c r="M1217" s="496">
        <v>8</v>
      </c>
      <c r="N1217" s="496">
        <v>99</v>
      </c>
      <c r="O1217" s="496">
        <v>99</v>
      </c>
      <c r="P1217" s="496">
        <v>99</v>
      </c>
      <c r="Q1217" s="496">
        <v>8</v>
      </c>
      <c r="R1217" s="496">
        <v>14</v>
      </c>
      <c r="S1217" s="496">
        <v>4.7857142857142847</v>
      </c>
      <c r="T1217" s="496">
        <v>8</v>
      </c>
      <c r="U1217" s="496">
        <v>252</v>
      </c>
      <c r="V1217" s="496">
        <v>14.285714285714288</v>
      </c>
      <c r="W1217" s="496">
        <v>100</v>
      </c>
      <c r="X1217" s="496">
        <v>0</v>
      </c>
      <c r="Y1217" s="496">
        <v>54.901860494106081</v>
      </c>
      <c r="Z1217" s="496">
        <v>1.0809104250301123</v>
      </c>
      <c r="AA1217" s="496">
        <v>0</v>
      </c>
      <c r="AB1217" s="496">
        <v>58.255986180030952</v>
      </c>
      <c r="AC1217" s="496"/>
      <c r="AD1217" s="496"/>
      <c r="AE1217" s="496">
        <v>16.666666666666671</v>
      </c>
      <c r="AF1217" s="496">
        <v>17.893007120686502</v>
      </c>
      <c r="AG1217" s="496">
        <v>644.142857142857</v>
      </c>
      <c r="AH1217" s="496">
        <v>0</v>
      </c>
      <c r="AI1217" s="496">
        <v>21.428571428571423</v>
      </c>
      <c r="AJ1217" s="496">
        <v>129.52708329196076</v>
      </c>
      <c r="AK1217" s="496">
        <v>16.050460691852763</v>
      </c>
      <c r="AL1217" s="496"/>
      <c r="AM1217" s="496">
        <v>-12.936654812667157</v>
      </c>
      <c r="AN1217" s="496">
        <v>99</v>
      </c>
      <c r="AO1217" s="496">
        <v>99</v>
      </c>
      <c r="AP1217" s="496">
        <v>99</v>
      </c>
      <c r="AQ1217" s="496">
        <v>99</v>
      </c>
      <c r="AR1217" s="496">
        <v>200.57142857142861</v>
      </c>
      <c r="AS1217" s="496">
        <v>30.862496230938977</v>
      </c>
      <c r="AT1217" s="496"/>
      <c r="AU1217" s="496"/>
    </row>
    <row r="1218" spans="1:47">
      <c r="A1218" s="496">
        <v>17</v>
      </c>
      <c r="B1218" s="496">
        <v>277</v>
      </c>
      <c r="C1218" s="496">
        <v>2023</v>
      </c>
      <c r="D1218" s="496">
        <v>1</v>
      </c>
      <c r="E1218" s="496">
        <v>99</v>
      </c>
      <c r="F1218" s="496">
        <v>99</v>
      </c>
      <c r="G1218" s="496">
        <v>99</v>
      </c>
      <c r="H1218" s="496">
        <v>99</v>
      </c>
      <c r="I1218" s="496">
        <v>99</v>
      </c>
      <c r="J1218" s="496">
        <v>999</v>
      </c>
      <c r="K1218" s="496">
        <v>99</v>
      </c>
      <c r="L1218" s="496">
        <v>99</v>
      </c>
      <c r="M1218" s="496">
        <v>9</v>
      </c>
      <c r="N1218" s="496">
        <v>99</v>
      </c>
      <c r="O1218" s="496">
        <v>99</v>
      </c>
      <c r="P1218" s="496">
        <v>99</v>
      </c>
      <c r="Q1218" s="496">
        <v>10</v>
      </c>
      <c r="R1218" s="496">
        <v>13</v>
      </c>
      <c r="S1218" s="496">
        <v>5.2307692307692317</v>
      </c>
      <c r="T1218" s="496">
        <v>9</v>
      </c>
      <c r="U1218" s="496">
        <v>300.57692307692298</v>
      </c>
      <c r="V1218" s="496">
        <v>46.15384615384616</v>
      </c>
      <c r="W1218" s="496">
        <v>100</v>
      </c>
      <c r="X1218" s="496">
        <v>7.6923076923076898</v>
      </c>
      <c r="Y1218" s="496">
        <v>44.322544252265743</v>
      </c>
      <c r="Z1218" s="496">
        <v>0.79940806503178741</v>
      </c>
      <c r="AA1218" s="496">
        <v>0</v>
      </c>
      <c r="AB1218" s="496">
        <v>25.65475363441692</v>
      </c>
      <c r="AC1218" s="496"/>
      <c r="AD1218" s="496"/>
      <c r="AE1218" s="496">
        <v>10.833333333333336</v>
      </c>
      <c r="AF1218" s="496">
        <v>12.282212715665596</v>
      </c>
      <c r="AG1218" s="496">
        <v>693.33333333333348</v>
      </c>
      <c r="AH1218" s="496">
        <v>0</v>
      </c>
      <c r="AI1218" s="496">
        <v>61.538461538461519</v>
      </c>
      <c r="AJ1218" s="496">
        <v>75.914791414819177</v>
      </c>
      <c r="AK1218" s="496">
        <v>38.42697902460975</v>
      </c>
      <c r="AL1218" s="496"/>
      <c r="AM1218" s="496">
        <v>62.616482608157547</v>
      </c>
      <c r="AN1218" s="496">
        <v>99</v>
      </c>
      <c r="AO1218" s="496">
        <v>99</v>
      </c>
      <c r="AP1218" s="496">
        <v>99</v>
      </c>
      <c r="AQ1218" s="496">
        <v>99</v>
      </c>
      <c r="AR1218" s="496">
        <v>211.3333333333334</v>
      </c>
      <c r="AS1218" s="496">
        <v>32.025297329069126</v>
      </c>
      <c r="AT1218" s="496"/>
      <c r="AU1218" s="496"/>
    </row>
    <row r="1219" spans="1:47">
      <c r="A1219" s="496">
        <v>17</v>
      </c>
      <c r="B1219" s="496">
        <v>278</v>
      </c>
      <c r="C1219" s="496">
        <v>2023</v>
      </c>
      <c r="D1219" s="496">
        <v>2</v>
      </c>
      <c r="E1219" s="496">
        <v>99</v>
      </c>
      <c r="F1219" s="496">
        <v>99</v>
      </c>
      <c r="G1219" s="496">
        <v>99</v>
      </c>
      <c r="H1219" s="496">
        <v>99</v>
      </c>
      <c r="I1219" s="496">
        <v>99</v>
      </c>
      <c r="J1219" s="496">
        <v>999</v>
      </c>
      <c r="K1219" s="496">
        <v>99</v>
      </c>
      <c r="L1219" s="496">
        <v>99</v>
      </c>
      <c r="M1219" s="496">
        <v>9</v>
      </c>
      <c r="N1219" s="496">
        <v>99</v>
      </c>
      <c r="O1219" s="496">
        <v>99</v>
      </c>
      <c r="P1219" s="496">
        <v>99</v>
      </c>
      <c r="Q1219" s="496">
        <v>3</v>
      </c>
      <c r="R1219" s="496">
        <v>8</v>
      </c>
      <c r="S1219" s="496">
        <v>4.25</v>
      </c>
      <c r="T1219" s="496">
        <v>9</v>
      </c>
      <c r="U1219" s="496">
        <v>248.2</v>
      </c>
      <c r="V1219" s="496">
        <v>12.5</v>
      </c>
      <c r="W1219" s="496">
        <v>100</v>
      </c>
      <c r="X1219" s="496">
        <v>0</v>
      </c>
      <c r="Y1219" s="496">
        <v>20.446026508835249</v>
      </c>
      <c r="Z1219" s="496">
        <v>0.82915619758885006</v>
      </c>
      <c r="AA1219" s="496">
        <v>0</v>
      </c>
      <c r="AB1219" s="496">
        <v>88.775112052884879</v>
      </c>
      <c r="AC1219" s="496"/>
      <c r="AD1219" s="496"/>
      <c r="AE1219" s="496">
        <v>17.021276595744684</v>
      </c>
      <c r="AF1219" s="496">
        <v>17.561268982107958</v>
      </c>
      <c r="AG1219" s="496">
        <v>598.75</v>
      </c>
      <c r="AH1219" s="496">
        <v>0</v>
      </c>
      <c r="AI1219" s="496">
        <v>12.5</v>
      </c>
      <c r="AJ1219" s="496">
        <v>99.319874647524614</v>
      </c>
      <c r="AK1219" s="496">
        <v>-14.43839382908487</v>
      </c>
      <c r="AL1219" s="496"/>
      <c r="AM1219" s="496">
        <v>1.4419862004729911</v>
      </c>
      <c r="AN1219" s="496">
        <v>99</v>
      </c>
      <c r="AO1219" s="496">
        <v>99</v>
      </c>
      <c r="AP1219" s="496">
        <v>99</v>
      </c>
      <c r="AQ1219" s="496">
        <v>99</v>
      </c>
      <c r="AR1219" s="496">
        <v>202.5</v>
      </c>
      <c r="AS1219" s="496">
        <v>29.860091448500825</v>
      </c>
      <c r="AT1219" s="496"/>
      <c r="AU1219" s="496"/>
    </row>
    <row r="1220" spans="1:47">
      <c r="A1220" s="496">
        <v>17</v>
      </c>
      <c r="B1220" s="496">
        <v>279</v>
      </c>
      <c r="C1220" s="496">
        <v>2023</v>
      </c>
      <c r="D1220" s="496">
        <v>3</v>
      </c>
      <c r="E1220" s="496">
        <v>99</v>
      </c>
      <c r="F1220" s="496">
        <v>99</v>
      </c>
      <c r="G1220" s="496">
        <v>99</v>
      </c>
      <c r="H1220" s="496">
        <v>99</v>
      </c>
      <c r="I1220" s="496">
        <v>99</v>
      </c>
      <c r="J1220" s="496">
        <v>999</v>
      </c>
      <c r="K1220" s="496">
        <v>99</v>
      </c>
      <c r="L1220" s="496">
        <v>99</v>
      </c>
      <c r="M1220" s="496">
        <v>9</v>
      </c>
      <c r="N1220" s="496">
        <v>99</v>
      </c>
      <c r="O1220" s="496">
        <v>99</v>
      </c>
      <c r="P1220" s="496">
        <v>99</v>
      </c>
      <c r="Q1220" s="496">
        <v>13</v>
      </c>
      <c r="R1220" s="496">
        <v>20</v>
      </c>
      <c r="S1220" s="496">
        <v>4.55</v>
      </c>
      <c r="T1220" s="496">
        <v>9</v>
      </c>
      <c r="U1220" s="496">
        <v>277.77000000000004</v>
      </c>
      <c r="V1220" s="496">
        <v>0</v>
      </c>
      <c r="W1220" s="496">
        <v>100</v>
      </c>
      <c r="X1220" s="496">
        <v>15</v>
      </c>
      <c r="Y1220" s="496">
        <v>68.949482231558406</v>
      </c>
      <c r="Z1220" s="496">
        <v>0.49749371855331243</v>
      </c>
      <c r="AA1220" s="496">
        <v>0</v>
      </c>
      <c r="AB1220" s="496">
        <v>28.588766779246978</v>
      </c>
      <c r="AC1220" s="496"/>
      <c r="AD1220" s="496"/>
      <c r="AE1220" s="496">
        <v>14.08450704225352</v>
      </c>
      <c r="AF1220" s="496">
        <v>16.46854452856812</v>
      </c>
      <c r="AG1220" s="496">
        <v>701</v>
      </c>
      <c r="AH1220" s="496">
        <v>0</v>
      </c>
      <c r="AI1220" s="496">
        <v>15</v>
      </c>
      <c r="AJ1220" s="496">
        <v>85.28247182158826</v>
      </c>
      <c r="AK1220" s="496">
        <v>-19.814606850700244</v>
      </c>
      <c r="AL1220" s="496"/>
      <c r="AM1220" s="496">
        <v>11.31341859634836</v>
      </c>
      <c r="AN1220" s="496">
        <v>99</v>
      </c>
      <c r="AO1220" s="496">
        <v>99</v>
      </c>
      <c r="AP1220" s="496">
        <v>99</v>
      </c>
      <c r="AQ1220" s="496">
        <v>99</v>
      </c>
      <c r="AR1220" s="496">
        <v>207.1</v>
      </c>
      <c r="AS1220" s="496">
        <v>30.646909226411776</v>
      </c>
      <c r="AT1220" s="496"/>
      <c r="AU1220" s="496"/>
    </row>
    <row r="1221" spans="1:47">
      <c r="A1221" s="496">
        <v>17</v>
      </c>
      <c r="B1221" s="496">
        <v>280</v>
      </c>
      <c r="C1221" s="496">
        <v>2023</v>
      </c>
      <c r="D1221" s="496">
        <v>4</v>
      </c>
      <c r="E1221" s="496">
        <v>99</v>
      </c>
      <c r="F1221" s="496">
        <v>99</v>
      </c>
      <c r="G1221" s="496">
        <v>99</v>
      </c>
      <c r="H1221" s="496">
        <v>99</v>
      </c>
      <c r="I1221" s="496">
        <v>99</v>
      </c>
      <c r="J1221" s="496">
        <v>999</v>
      </c>
      <c r="K1221" s="496">
        <v>99</v>
      </c>
      <c r="L1221" s="496">
        <v>99</v>
      </c>
      <c r="M1221" s="496">
        <v>9</v>
      </c>
      <c r="N1221" s="496">
        <v>99</v>
      </c>
      <c r="O1221" s="496">
        <v>99</v>
      </c>
      <c r="P1221" s="496">
        <v>99</v>
      </c>
      <c r="Q1221" s="496">
        <v>7</v>
      </c>
      <c r="R1221" s="496">
        <v>11</v>
      </c>
      <c r="S1221" s="496">
        <v>4.9090909090909092</v>
      </c>
      <c r="T1221" s="496">
        <v>9</v>
      </c>
      <c r="U1221" s="496">
        <v>316.87272727272727</v>
      </c>
      <c r="V1221" s="496">
        <v>27.272727272727277</v>
      </c>
      <c r="W1221" s="496">
        <v>100</v>
      </c>
      <c r="X1221" s="496">
        <v>27.272727272727277</v>
      </c>
      <c r="Y1221" s="496">
        <v>60.096272625438928</v>
      </c>
      <c r="Z1221" s="496">
        <v>0.79252708064375699</v>
      </c>
      <c r="AA1221" s="496">
        <v>0</v>
      </c>
      <c r="AB1221" s="496">
        <v>49.049287282283821</v>
      </c>
      <c r="AC1221" s="496"/>
      <c r="AD1221" s="496"/>
      <c r="AE1221" s="496">
        <v>12.222222222222221</v>
      </c>
      <c r="AF1221" s="496">
        <v>15.378099355863402</v>
      </c>
      <c r="AG1221" s="496">
        <v>712.36363636363649</v>
      </c>
      <c r="AH1221" s="496">
        <v>0</v>
      </c>
      <c r="AI1221" s="496">
        <v>18.181818181818183</v>
      </c>
      <c r="AJ1221" s="496">
        <v>109.2963217606758</v>
      </c>
      <c r="AK1221" s="496">
        <v>52.584105930667967</v>
      </c>
      <c r="AL1221" s="496"/>
      <c r="AM1221" s="496">
        <v>50.309817684455666</v>
      </c>
      <c r="AN1221" s="496">
        <v>99</v>
      </c>
      <c r="AO1221" s="496">
        <v>99</v>
      </c>
      <c r="AP1221" s="496">
        <v>99</v>
      </c>
      <c r="AQ1221" s="496">
        <v>99</v>
      </c>
      <c r="AR1221" s="496">
        <v>216.27272727272728</v>
      </c>
      <c r="AS1221" s="496">
        <v>31.01424903531456</v>
      </c>
      <c r="AT1221" s="496"/>
      <c r="AU1221" s="496"/>
    </row>
    <row r="1222" spans="1:47">
      <c r="A1222" s="496">
        <v>17</v>
      </c>
      <c r="B1222" s="496">
        <v>281</v>
      </c>
      <c r="C1222" s="496">
        <v>2023</v>
      </c>
      <c r="D1222" s="496">
        <v>5</v>
      </c>
      <c r="E1222" s="496">
        <v>99</v>
      </c>
      <c r="F1222" s="496">
        <v>99</v>
      </c>
      <c r="G1222" s="496">
        <v>99</v>
      </c>
      <c r="H1222" s="496">
        <v>99</v>
      </c>
      <c r="I1222" s="496">
        <v>99</v>
      </c>
      <c r="J1222" s="496">
        <v>999</v>
      </c>
      <c r="K1222" s="496">
        <v>99</v>
      </c>
      <c r="L1222" s="496">
        <v>99</v>
      </c>
      <c r="M1222" s="496">
        <v>9</v>
      </c>
      <c r="N1222" s="496">
        <v>99</v>
      </c>
      <c r="O1222" s="496">
        <v>99</v>
      </c>
      <c r="P1222" s="496">
        <v>99</v>
      </c>
      <c r="Q1222" s="496">
        <v>21</v>
      </c>
      <c r="R1222" s="496">
        <v>38</v>
      </c>
      <c r="S1222" s="496">
        <v>4.8947368421052637</v>
      </c>
      <c r="T1222" s="496">
        <v>9</v>
      </c>
      <c r="U1222" s="496">
        <v>289.45</v>
      </c>
      <c r="V1222" s="496">
        <v>21.052631578947377</v>
      </c>
      <c r="W1222" s="496">
        <v>100</v>
      </c>
      <c r="X1222" s="496">
        <v>13.157894736842103</v>
      </c>
      <c r="Y1222" s="496">
        <v>58.562475636123587</v>
      </c>
      <c r="Z1222" s="496">
        <v>1.1874225444924729</v>
      </c>
      <c r="AA1222" s="496">
        <v>0</v>
      </c>
      <c r="AB1222" s="496">
        <v>62.173141953330841</v>
      </c>
      <c r="AC1222" s="496"/>
      <c r="AD1222" s="496"/>
      <c r="AE1222" s="496">
        <v>18.269230769230777</v>
      </c>
      <c r="AF1222" s="496">
        <v>19.271985001664536</v>
      </c>
      <c r="AG1222" s="496">
        <v>652.73684210526324</v>
      </c>
      <c r="AH1222" s="496">
        <v>0</v>
      </c>
      <c r="AI1222" s="496">
        <v>26.315789473684205</v>
      </c>
      <c r="AJ1222" s="496">
        <v>89.555829164807506</v>
      </c>
      <c r="AK1222" s="496">
        <v>8.5954394512738208</v>
      </c>
      <c r="AL1222" s="496"/>
      <c r="AM1222" s="496">
        <v>0.27091121744931579</v>
      </c>
      <c r="AN1222" s="496">
        <v>99</v>
      </c>
      <c r="AO1222" s="496">
        <v>99</v>
      </c>
      <c r="AP1222" s="496">
        <v>99</v>
      </c>
      <c r="AQ1222" s="496">
        <v>99</v>
      </c>
      <c r="AR1222" s="496">
        <v>209.13157894736841</v>
      </c>
      <c r="AS1222" s="496">
        <v>31.344349006522272</v>
      </c>
      <c r="AT1222" s="496"/>
      <c r="AU1222" s="496"/>
    </row>
    <row r="1223" spans="1:47">
      <c r="A1223" s="496">
        <v>17</v>
      </c>
      <c r="B1223" s="496">
        <v>282</v>
      </c>
      <c r="C1223" s="496">
        <v>2023</v>
      </c>
      <c r="D1223" s="496">
        <v>6</v>
      </c>
      <c r="E1223" s="496">
        <v>99</v>
      </c>
      <c r="F1223" s="496">
        <v>99</v>
      </c>
      <c r="G1223" s="496">
        <v>99</v>
      </c>
      <c r="H1223" s="496">
        <v>99</v>
      </c>
      <c r="I1223" s="496">
        <v>99</v>
      </c>
      <c r="J1223" s="496">
        <v>999</v>
      </c>
      <c r="K1223" s="496">
        <v>99</v>
      </c>
      <c r="L1223" s="496">
        <v>99</v>
      </c>
      <c r="M1223" s="496">
        <v>9</v>
      </c>
      <c r="N1223" s="496">
        <v>99</v>
      </c>
      <c r="O1223" s="496">
        <v>99</v>
      </c>
      <c r="P1223" s="496">
        <v>99</v>
      </c>
      <c r="Q1223" s="496">
        <v>10</v>
      </c>
      <c r="R1223" s="496">
        <v>15</v>
      </c>
      <c r="S1223" s="496">
        <v>5.3333333333333321</v>
      </c>
      <c r="T1223" s="496">
        <v>9</v>
      </c>
      <c r="U1223" s="496">
        <v>270.95333333333326</v>
      </c>
      <c r="V1223" s="496">
        <v>33.333333333333343</v>
      </c>
      <c r="W1223" s="496">
        <v>100</v>
      </c>
      <c r="X1223" s="496">
        <v>0</v>
      </c>
      <c r="Y1223" s="496">
        <v>45.603842917992303</v>
      </c>
      <c r="Z1223" s="496">
        <v>0.69920589878010275</v>
      </c>
      <c r="AA1223" s="496">
        <v>0</v>
      </c>
      <c r="AB1223" s="496">
        <v>42.470112510118994</v>
      </c>
      <c r="AC1223" s="496"/>
      <c r="AD1223" s="496"/>
      <c r="AE1223" s="496">
        <v>11.194029850746269</v>
      </c>
      <c r="AF1223" s="496">
        <v>11.287715517241377</v>
      </c>
      <c r="AG1223" s="496">
        <v>707.66666666666652</v>
      </c>
      <c r="AH1223" s="496">
        <v>0</v>
      </c>
      <c r="AI1223" s="496">
        <v>53.33333333333335</v>
      </c>
      <c r="AJ1223" s="496">
        <v>83.500632066802979</v>
      </c>
      <c r="AK1223" s="496">
        <v>-13.04259755504139</v>
      </c>
      <c r="AL1223" s="496"/>
      <c r="AM1223" s="496">
        <v>10.01032985279234</v>
      </c>
      <c r="AN1223" s="496">
        <v>99</v>
      </c>
      <c r="AO1223" s="496">
        <v>99</v>
      </c>
      <c r="AP1223" s="496">
        <v>99</v>
      </c>
      <c r="AQ1223" s="496">
        <v>99</v>
      </c>
      <c r="AR1223" s="496">
        <v>202.06666666666663</v>
      </c>
      <c r="AS1223" s="496">
        <v>32.536603747981204</v>
      </c>
      <c r="AT1223" s="496"/>
      <c r="AU1223" s="496"/>
    </row>
    <row r="1224" spans="1:47">
      <c r="A1224" s="496">
        <v>17</v>
      </c>
      <c r="B1224" s="496">
        <v>283</v>
      </c>
      <c r="C1224" s="496">
        <v>2023</v>
      </c>
      <c r="D1224" s="496">
        <v>7</v>
      </c>
      <c r="E1224" s="496">
        <v>99</v>
      </c>
      <c r="F1224" s="496">
        <v>99</v>
      </c>
      <c r="G1224" s="496">
        <v>99</v>
      </c>
      <c r="H1224" s="496">
        <v>99</v>
      </c>
      <c r="I1224" s="496">
        <v>99</v>
      </c>
      <c r="J1224" s="496">
        <v>999</v>
      </c>
      <c r="K1224" s="496">
        <v>99</v>
      </c>
      <c r="L1224" s="496">
        <v>99</v>
      </c>
      <c r="M1224" s="496">
        <v>9</v>
      </c>
      <c r="N1224" s="496">
        <v>99</v>
      </c>
      <c r="O1224" s="496">
        <v>99</v>
      </c>
      <c r="P1224" s="496">
        <v>99</v>
      </c>
      <c r="Q1224" s="496">
        <v>6</v>
      </c>
      <c r="R1224" s="496">
        <v>9</v>
      </c>
      <c r="S1224" s="496">
        <v>5.1111111111111116</v>
      </c>
      <c r="T1224" s="496">
        <v>9</v>
      </c>
      <c r="U1224" s="496">
        <v>315.74444444444441</v>
      </c>
      <c r="V1224" s="496">
        <v>22.222222222222225</v>
      </c>
      <c r="W1224" s="496">
        <v>100</v>
      </c>
      <c r="X1224" s="496">
        <v>11.111111111111112</v>
      </c>
      <c r="Y1224" s="496">
        <v>29.844862245772489</v>
      </c>
      <c r="Z1224" s="496">
        <v>1.0999438818457437</v>
      </c>
      <c r="AA1224" s="496">
        <v>0</v>
      </c>
      <c r="AB1224" s="496">
        <v>15.012928168505223</v>
      </c>
      <c r="AC1224" s="496"/>
      <c r="AD1224" s="496"/>
      <c r="AE1224" s="496">
        <v>12.5</v>
      </c>
      <c r="AF1224" s="496">
        <v>14.734216857474689</v>
      </c>
      <c r="AG1224" s="496">
        <v>652.33333333333348</v>
      </c>
      <c r="AH1224" s="496">
        <v>0</v>
      </c>
      <c r="AI1224" s="496">
        <v>22.222222222222225</v>
      </c>
      <c r="AJ1224" s="496">
        <v>105.04179062533981</v>
      </c>
      <c r="AK1224" s="496">
        <v>44.594847255840193</v>
      </c>
      <c r="AL1224" s="496"/>
      <c r="AM1224" s="496">
        <v>-31.6709095201083</v>
      </c>
      <c r="AN1224" s="496">
        <v>99</v>
      </c>
      <c r="AO1224" s="496">
        <v>99</v>
      </c>
      <c r="AP1224" s="496">
        <v>99</v>
      </c>
      <c r="AQ1224" s="496">
        <v>99</v>
      </c>
      <c r="AR1224" s="496">
        <v>214.44444444444443</v>
      </c>
      <c r="AS1224" s="496">
        <v>32.014302703076289</v>
      </c>
      <c r="AT1224" s="496"/>
      <c r="AU1224" s="496"/>
    </row>
    <row r="1225" spans="1:47">
      <c r="A1225" s="496">
        <v>17</v>
      </c>
      <c r="B1225" s="496">
        <v>284</v>
      </c>
      <c r="C1225" s="496">
        <v>2023</v>
      </c>
      <c r="D1225" s="496">
        <v>8</v>
      </c>
      <c r="E1225" s="496">
        <v>99</v>
      </c>
      <c r="F1225" s="496">
        <v>99</v>
      </c>
      <c r="G1225" s="496">
        <v>99</v>
      </c>
      <c r="H1225" s="496">
        <v>99</v>
      </c>
      <c r="I1225" s="496">
        <v>99</v>
      </c>
      <c r="J1225" s="496">
        <v>999</v>
      </c>
      <c r="K1225" s="496">
        <v>99</v>
      </c>
      <c r="L1225" s="496">
        <v>99</v>
      </c>
      <c r="M1225" s="496">
        <v>9</v>
      </c>
      <c r="N1225" s="496">
        <v>99</v>
      </c>
      <c r="O1225" s="496">
        <v>99</v>
      </c>
      <c r="P1225" s="496">
        <v>99</v>
      </c>
      <c r="Q1225" s="496">
        <v>9</v>
      </c>
      <c r="R1225" s="496">
        <v>13</v>
      </c>
      <c r="S1225" s="496">
        <v>4.9230769230769216</v>
      </c>
      <c r="T1225" s="496">
        <v>9</v>
      </c>
      <c r="U1225" s="496">
        <v>315.323076923077</v>
      </c>
      <c r="V1225" s="496">
        <v>30.769230769230759</v>
      </c>
      <c r="W1225" s="496">
        <v>100</v>
      </c>
      <c r="X1225" s="496">
        <v>15.38461538461538</v>
      </c>
      <c r="Y1225" s="496">
        <v>42.775373106247073</v>
      </c>
      <c r="Z1225" s="496">
        <v>0.82848689340530757</v>
      </c>
      <c r="AA1225" s="496">
        <v>0</v>
      </c>
      <c r="AB1225" s="496">
        <v>7.710592922164472</v>
      </c>
      <c r="AC1225" s="496"/>
      <c r="AD1225" s="496"/>
      <c r="AE1225" s="496">
        <v>8.2802547770700645</v>
      </c>
      <c r="AF1225" s="496">
        <v>9.9417927823050096</v>
      </c>
      <c r="AG1225" s="496">
        <v>730.7692307692306</v>
      </c>
      <c r="AH1225" s="496">
        <v>0</v>
      </c>
      <c r="AI1225" s="496">
        <v>38.461538461538446</v>
      </c>
      <c r="AJ1225" s="496">
        <v>137.18665210140915</v>
      </c>
      <c r="AK1225" s="496">
        <v>47.800931838030706</v>
      </c>
      <c r="AL1225" s="496"/>
      <c r="AM1225" s="496">
        <v>-4.4824860515378031</v>
      </c>
      <c r="AN1225" s="496">
        <v>99</v>
      </c>
      <c r="AO1225" s="496">
        <v>99</v>
      </c>
      <c r="AP1225" s="496">
        <v>99</v>
      </c>
      <c r="AQ1225" s="496">
        <v>99</v>
      </c>
      <c r="AR1225" s="496">
        <v>215</v>
      </c>
      <c r="AS1225" s="496">
        <v>31.657429201477026</v>
      </c>
      <c r="AT1225" s="496"/>
      <c r="AU1225" s="496"/>
    </row>
    <row r="1226" spans="1:47">
      <c r="A1226" s="496">
        <v>17</v>
      </c>
      <c r="B1226" s="496">
        <v>285</v>
      </c>
      <c r="C1226" s="496">
        <v>2023</v>
      </c>
      <c r="D1226" s="496">
        <v>9</v>
      </c>
      <c r="E1226" s="496">
        <v>99</v>
      </c>
      <c r="F1226" s="496">
        <v>99</v>
      </c>
      <c r="G1226" s="496">
        <v>99</v>
      </c>
      <c r="H1226" s="496">
        <v>99</v>
      </c>
      <c r="I1226" s="496">
        <v>99</v>
      </c>
      <c r="J1226" s="496">
        <v>999</v>
      </c>
      <c r="K1226" s="496">
        <v>99</v>
      </c>
      <c r="L1226" s="496">
        <v>99</v>
      </c>
      <c r="M1226" s="496">
        <v>9</v>
      </c>
      <c r="N1226" s="496">
        <v>99</v>
      </c>
      <c r="O1226" s="496">
        <v>99</v>
      </c>
      <c r="P1226" s="496">
        <v>99</v>
      </c>
      <c r="Q1226" s="496">
        <v>3</v>
      </c>
      <c r="R1226" s="496">
        <v>7</v>
      </c>
      <c r="S1226" s="496">
        <v>5.1428571428571441</v>
      </c>
      <c r="T1226" s="496">
        <v>9</v>
      </c>
      <c r="U1226" s="496">
        <v>319.12857142857138</v>
      </c>
      <c r="V1226" s="496">
        <v>28.571428571428577</v>
      </c>
      <c r="W1226" s="496">
        <v>100</v>
      </c>
      <c r="X1226" s="496">
        <v>42.857142857142847</v>
      </c>
      <c r="Y1226" s="496">
        <v>79.728928506636322</v>
      </c>
      <c r="Z1226" s="496">
        <v>1.245399698154477</v>
      </c>
      <c r="AA1226" s="496">
        <v>0</v>
      </c>
      <c r="AB1226" s="496">
        <v>45.128639207757558</v>
      </c>
      <c r="AC1226" s="496"/>
      <c r="AD1226" s="496"/>
      <c r="AE1226" s="496">
        <v>6.3063063063063058</v>
      </c>
      <c r="AF1226" s="496">
        <v>8.1029711014948003</v>
      </c>
      <c r="AG1226" s="496">
        <v>807.42857142857156</v>
      </c>
      <c r="AH1226" s="496">
        <v>0</v>
      </c>
      <c r="AI1226" s="496">
        <v>57.142857142857153</v>
      </c>
      <c r="AJ1226" s="496">
        <v>125.00612229904957</v>
      </c>
      <c r="AK1226" s="496">
        <v>97.787016665251031</v>
      </c>
      <c r="AL1226" s="496"/>
      <c r="AM1226" s="496">
        <v>57.58708341399565</v>
      </c>
      <c r="AN1226" s="496">
        <v>99</v>
      </c>
      <c r="AO1226" s="496">
        <v>99</v>
      </c>
      <c r="AP1226" s="496">
        <v>99</v>
      </c>
      <c r="AQ1226" s="496">
        <v>99</v>
      </c>
      <c r="AR1226" s="496">
        <v>215.8571428571428</v>
      </c>
      <c r="AS1226" s="496">
        <v>30.927704534340471</v>
      </c>
      <c r="AT1226" s="496"/>
      <c r="AU1226" s="496"/>
    </row>
    <row r="1227" spans="1:47">
      <c r="A1227" s="496">
        <v>17</v>
      </c>
      <c r="B1227" s="496">
        <v>286</v>
      </c>
      <c r="C1227" s="496">
        <v>2023</v>
      </c>
      <c r="D1227" s="496">
        <v>10</v>
      </c>
      <c r="E1227" s="496">
        <v>99</v>
      </c>
      <c r="F1227" s="496">
        <v>99</v>
      </c>
      <c r="G1227" s="496">
        <v>99</v>
      </c>
      <c r="H1227" s="496">
        <v>99</v>
      </c>
      <c r="I1227" s="496">
        <v>99</v>
      </c>
      <c r="J1227" s="496">
        <v>999</v>
      </c>
      <c r="K1227" s="496">
        <v>99</v>
      </c>
      <c r="L1227" s="496">
        <v>99</v>
      </c>
      <c r="M1227" s="496">
        <v>9</v>
      </c>
      <c r="N1227" s="496">
        <v>99</v>
      </c>
      <c r="O1227" s="496">
        <v>99</v>
      </c>
      <c r="P1227" s="496">
        <v>99</v>
      </c>
      <c r="Q1227" s="496">
        <v>10</v>
      </c>
      <c r="R1227" s="496">
        <v>25</v>
      </c>
      <c r="S1227" s="496">
        <v>5.28</v>
      </c>
      <c r="T1227" s="496">
        <v>9</v>
      </c>
      <c r="U1227" s="496">
        <v>277.75200000000007</v>
      </c>
      <c r="V1227" s="496">
        <v>48</v>
      </c>
      <c r="W1227" s="496">
        <v>100</v>
      </c>
      <c r="X1227" s="496">
        <v>4</v>
      </c>
      <c r="Y1227" s="496">
        <v>45.711618829352112</v>
      </c>
      <c r="Z1227" s="496">
        <v>1.1142710621747294</v>
      </c>
      <c r="AA1227" s="496">
        <v>0</v>
      </c>
      <c r="AB1227" s="496">
        <v>-23.352368101009844</v>
      </c>
      <c r="AC1227" s="496"/>
      <c r="AD1227" s="496"/>
      <c r="AE1227" s="496">
        <v>8.1168831168831144</v>
      </c>
      <c r="AF1227" s="496">
        <v>9.3181479647499827</v>
      </c>
      <c r="AG1227" s="496">
        <v>628</v>
      </c>
      <c r="AH1227" s="496">
        <v>0</v>
      </c>
      <c r="AI1227" s="496">
        <v>56</v>
      </c>
      <c r="AJ1227" s="496">
        <v>203.6665902891292</v>
      </c>
      <c r="AK1227" s="496">
        <v>54.399423500444705</v>
      </c>
      <c r="AL1227" s="496"/>
      <c r="AM1227" s="496">
        <v>-56.155864594896371</v>
      </c>
      <c r="AN1227" s="496">
        <v>99</v>
      </c>
      <c r="AO1227" s="496">
        <v>99</v>
      </c>
      <c r="AP1227" s="496">
        <v>99</v>
      </c>
      <c r="AQ1227" s="496">
        <v>99</v>
      </c>
      <c r="AR1227" s="496">
        <v>205.88</v>
      </c>
      <c r="AS1227" s="496">
        <v>31.681106039819447</v>
      </c>
      <c r="AT1227" s="496"/>
      <c r="AU1227" s="496"/>
    </row>
    <row r="1228" spans="1:47">
      <c r="A1228" s="496">
        <v>17</v>
      </c>
      <c r="B1228" s="496">
        <v>287</v>
      </c>
      <c r="C1228" s="496">
        <v>2023</v>
      </c>
      <c r="D1228" s="496">
        <v>11</v>
      </c>
      <c r="E1228" s="496">
        <v>99</v>
      </c>
      <c r="F1228" s="496">
        <v>99</v>
      </c>
      <c r="G1228" s="496">
        <v>99</v>
      </c>
      <c r="H1228" s="496">
        <v>99</v>
      </c>
      <c r="I1228" s="496">
        <v>99</v>
      </c>
      <c r="J1228" s="496">
        <v>999</v>
      </c>
      <c r="K1228" s="496">
        <v>99</v>
      </c>
      <c r="L1228" s="496">
        <v>99</v>
      </c>
      <c r="M1228" s="496">
        <v>9</v>
      </c>
      <c r="N1228" s="496">
        <v>99</v>
      </c>
      <c r="O1228" s="496">
        <v>99</v>
      </c>
      <c r="P1228" s="496">
        <v>99</v>
      </c>
      <c r="Q1228" s="496">
        <v>11</v>
      </c>
      <c r="R1228" s="496">
        <v>15</v>
      </c>
      <c r="S1228" s="496">
        <v>4.8666666666666654</v>
      </c>
      <c r="T1228" s="496">
        <v>9</v>
      </c>
      <c r="U1228" s="496">
        <v>276.87333333333339</v>
      </c>
      <c r="V1228" s="496">
        <v>33.333333333333343</v>
      </c>
      <c r="W1228" s="496">
        <v>100</v>
      </c>
      <c r="X1228" s="496">
        <v>13.333333333333337</v>
      </c>
      <c r="Y1228" s="496">
        <v>63.906572084219775</v>
      </c>
      <c r="Z1228" s="496">
        <v>1.1469767022723523</v>
      </c>
      <c r="AA1228" s="496">
        <v>0</v>
      </c>
      <c r="AB1228" s="496">
        <v>64.088487676003894</v>
      </c>
      <c r="AC1228" s="496"/>
      <c r="AD1228" s="496"/>
      <c r="AE1228" s="496">
        <v>6.1983471074380176</v>
      </c>
      <c r="AF1228" s="496">
        <v>6.9845546339461695</v>
      </c>
      <c r="AG1228" s="496">
        <v>707.1333333333331</v>
      </c>
      <c r="AH1228" s="496">
        <v>0</v>
      </c>
      <c r="AI1228" s="496">
        <v>46.666666666666657</v>
      </c>
      <c r="AJ1228" s="496">
        <v>120.34110778209671</v>
      </c>
      <c r="AK1228" s="496">
        <v>12.400225600509678</v>
      </c>
      <c r="AL1228" s="496"/>
      <c r="AM1228" s="496">
        <v>-27.565976238361937</v>
      </c>
      <c r="AN1228" s="496">
        <v>99</v>
      </c>
      <c r="AO1228" s="496">
        <v>99</v>
      </c>
      <c r="AP1228" s="496">
        <v>99</v>
      </c>
      <c r="AQ1228" s="496">
        <v>99</v>
      </c>
      <c r="AR1228" s="496">
        <v>206</v>
      </c>
      <c r="AS1228" s="496">
        <v>31.050771740474975</v>
      </c>
      <c r="AT1228" s="496"/>
      <c r="AU1228" s="496"/>
    </row>
    <row r="1229" spans="1:47">
      <c r="A1229" s="496">
        <v>17</v>
      </c>
      <c r="B1229" s="496">
        <v>288</v>
      </c>
      <c r="C1229" s="496">
        <v>2023</v>
      </c>
      <c r="D1229" s="496">
        <v>12</v>
      </c>
      <c r="E1229" s="496">
        <v>99</v>
      </c>
      <c r="F1229" s="496">
        <v>99</v>
      </c>
      <c r="G1229" s="496">
        <v>99</v>
      </c>
      <c r="H1229" s="496">
        <v>99</v>
      </c>
      <c r="I1229" s="496">
        <v>99</v>
      </c>
      <c r="J1229" s="496">
        <v>999</v>
      </c>
      <c r="K1229" s="496">
        <v>99</v>
      </c>
      <c r="L1229" s="496">
        <v>99</v>
      </c>
      <c r="M1229" s="496">
        <v>9</v>
      </c>
      <c r="N1229" s="496">
        <v>99</v>
      </c>
      <c r="O1229" s="496">
        <v>99</v>
      </c>
      <c r="P1229" s="496">
        <v>99</v>
      </c>
      <c r="Q1229" s="496">
        <v>4</v>
      </c>
      <c r="R1229" s="496">
        <v>9</v>
      </c>
      <c r="S1229" s="496">
        <v>5.1111111111111116</v>
      </c>
      <c r="T1229" s="496">
        <v>9</v>
      </c>
      <c r="U1229" s="496">
        <v>301.2000000000001</v>
      </c>
      <c r="V1229" s="496">
        <v>44.44444444444445</v>
      </c>
      <c r="W1229" s="496">
        <v>100</v>
      </c>
      <c r="X1229" s="496">
        <v>22.222222222222225</v>
      </c>
      <c r="Y1229" s="496">
        <v>52.824531338300474</v>
      </c>
      <c r="Z1229" s="496">
        <v>0.87488976377909355</v>
      </c>
      <c r="AA1229" s="496">
        <v>0</v>
      </c>
      <c r="AB1229" s="496">
        <v>75.972354349999307</v>
      </c>
      <c r="AC1229" s="496"/>
      <c r="AD1229" s="496"/>
      <c r="AE1229" s="496">
        <v>10.714285714285712</v>
      </c>
      <c r="AF1229" s="496">
        <v>13.748402410078512</v>
      </c>
      <c r="AG1229" s="496">
        <v>719.1111111111112</v>
      </c>
      <c r="AH1229" s="496">
        <v>0</v>
      </c>
      <c r="AI1229" s="496">
        <v>66.666666666666686</v>
      </c>
      <c r="AJ1229" s="496">
        <v>112.35602584289764</v>
      </c>
      <c r="AK1229" s="496">
        <v>34.405732233641899</v>
      </c>
      <c r="AL1229" s="496"/>
      <c r="AM1229" s="496">
        <v>38.757985705842621</v>
      </c>
      <c r="AN1229" s="496">
        <v>99</v>
      </c>
      <c r="AO1229" s="496">
        <v>99</v>
      </c>
      <c r="AP1229" s="496">
        <v>99</v>
      </c>
      <c r="AQ1229" s="496">
        <v>99</v>
      </c>
      <c r="AR1229" s="496">
        <v>210.88888888888889</v>
      </c>
      <c r="AS1229" s="496">
        <v>31.82859438947618</v>
      </c>
      <c r="AT1229" s="496"/>
      <c r="AU1229" s="496"/>
    </row>
    <row r="1230" spans="1:47">
      <c r="A1230" s="496">
        <v>17</v>
      </c>
      <c r="B1230" s="496">
        <v>289</v>
      </c>
      <c r="C1230" s="496">
        <v>2023</v>
      </c>
      <c r="D1230" s="496">
        <v>1</v>
      </c>
      <c r="E1230" s="496">
        <v>99</v>
      </c>
      <c r="F1230" s="496">
        <v>99</v>
      </c>
      <c r="G1230" s="496">
        <v>99</v>
      </c>
      <c r="H1230" s="496">
        <v>99</v>
      </c>
      <c r="I1230" s="496">
        <v>99</v>
      </c>
      <c r="J1230" s="496">
        <v>999</v>
      </c>
      <c r="K1230" s="496">
        <v>99</v>
      </c>
      <c r="L1230" s="496">
        <v>99</v>
      </c>
      <c r="M1230" s="496">
        <v>10</v>
      </c>
      <c r="N1230" s="496">
        <v>99</v>
      </c>
      <c r="O1230" s="496">
        <v>99</v>
      </c>
      <c r="P1230" s="496">
        <v>99</v>
      </c>
      <c r="Q1230" s="496">
        <v>5</v>
      </c>
      <c r="R1230" s="496">
        <v>6</v>
      </c>
      <c r="S1230" s="496">
        <v>5.5</v>
      </c>
      <c r="T1230" s="496">
        <v>10</v>
      </c>
      <c r="U1230" s="496">
        <v>307.58333333333326</v>
      </c>
      <c r="V1230" s="496">
        <v>50</v>
      </c>
      <c r="W1230" s="496">
        <v>100</v>
      </c>
      <c r="X1230" s="496">
        <v>33.333333333333343</v>
      </c>
      <c r="Y1230" s="496">
        <v>37.696304711323002</v>
      </c>
      <c r="Z1230" s="496">
        <v>0.95742710775633821</v>
      </c>
      <c r="AA1230" s="496">
        <v>0</v>
      </c>
      <c r="AB1230" s="496">
        <v>85.038574973670492</v>
      </c>
      <c r="AC1230" s="496"/>
      <c r="AD1230" s="496"/>
      <c r="AE1230" s="496">
        <v>5</v>
      </c>
      <c r="AF1230" s="496">
        <v>5.8008505609112877</v>
      </c>
      <c r="AG1230" s="496">
        <v>744.66666666666652</v>
      </c>
      <c r="AH1230" s="496">
        <v>0</v>
      </c>
      <c r="AI1230" s="496">
        <v>50</v>
      </c>
      <c r="AJ1230" s="496">
        <v>144.37759136683573</v>
      </c>
      <c r="AK1230" s="496">
        <v>-36.427284233951362</v>
      </c>
      <c r="AL1230" s="496"/>
      <c r="AM1230" s="496">
        <v>-63.420400746296153</v>
      </c>
      <c r="AN1230" s="496">
        <v>99</v>
      </c>
      <c r="AO1230" s="496">
        <v>99</v>
      </c>
      <c r="AP1230" s="496">
        <v>99</v>
      </c>
      <c r="AQ1230" s="496">
        <v>99</v>
      </c>
      <c r="AR1230" s="496">
        <v>207.33333333333337</v>
      </c>
      <c r="AS1230" s="496">
        <v>34.353582488001592</v>
      </c>
      <c r="AT1230" s="496"/>
      <c r="AU1230" s="496"/>
    </row>
    <row r="1231" spans="1:47">
      <c r="A1231" s="496">
        <v>17</v>
      </c>
      <c r="B1231" s="496">
        <v>290</v>
      </c>
      <c r="C1231" s="496">
        <v>2023</v>
      </c>
      <c r="D1231" s="496">
        <v>2</v>
      </c>
      <c r="E1231" s="496">
        <v>99</v>
      </c>
      <c r="F1231" s="496">
        <v>99</v>
      </c>
      <c r="G1231" s="496">
        <v>99</v>
      </c>
      <c r="H1231" s="496">
        <v>99</v>
      </c>
      <c r="I1231" s="496">
        <v>99</v>
      </c>
      <c r="J1231" s="496">
        <v>999</v>
      </c>
      <c r="K1231" s="496">
        <v>99</v>
      </c>
      <c r="L1231" s="496">
        <v>99</v>
      </c>
      <c r="M1231" s="496">
        <v>10</v>
      </c>
      <c r="N1231" s="496">
        <v>99</v>
      </c>
      <c r="O1231" s="496">
        <v>99</v>
      </c>
      <c r="P1231" s="496">
        <v>99</v>
      </c>
      <c r="Q1231" s="496">
        <v>2</v>
      </c>
      <c r="R1231" s="496">
        <v>2</v>
      </c>
      <c r="S1231" s="496">
        <v>4</v>
      </c>
      <c r="T1231" s="496">
        <v>10</v>
      </c>
      <c r="U1231" s="496">
        <v>295.39999999999998</v>
      </c>
      <c r="V1231" s="496">
        <v>0</v>
      </c>
      <c r="W1231" s="496">
        <v>100</v>
      </c>
      <c r="X1231" s="496">
        <v>0</v>
      </c>
      <c r="Y1231" s="496">
        <v>38.200000000000252</v>
      </c>
      <c r="Z1231" s="496">
        <v>0</v>
      </c>
      <c r="AA1231" s="496">
        <v>0</v>
      </c>
      <c r="AB1231" s="496"/>
      <c r="AC1231" s="496"/>
      <c r="AD1231" s="496"/>
      <c r="AE1231" s="496">
        <v>4.255319148936171</v>
      </c>
      <c r="AF1231" s="496">
        <v>5.2252204445151991</v>
      </c>
      <c r="AG1231" s="496">
        <v>744.5</v>
      </c>
      <c r="AH1231" s="496">
        <v>0</v>
      </c>
      <c r="AI1231" s="496">
        <v>0</v>
      </c>
      <c r="AJ1231" s="496">
        <v>1.5</v>
      </c>
      <c r="AK1231" s="496">
        <v>100.00000000002979</v>
      </c>
      <c r="AL1231" s="496"/>
      <c r="AM1231" s="496"/>
      <c r="AN1231" s="496">
        <v>99</v>
      </c>
      <c r="AO1231" s="496">
        <v>99</v>
      </c>
      <c r="AP1231" s="496">
        <v>99</v>
      </c>
      <c r="AQ1231" s="496">
        <v>99</v>
      </c>
      <c r="AR1231" s="496">
        <v>212.5</v>
      </c>
      <c r="AS1231" s="496">
        <v>30.649303586823802</v>
      </c>
      <c r="AT1231" s="496"/>
      <c r="AU1231" s="496"/>
    </row>
    <row r="1232" spans="1:47">
      <c r="A1232" s="496">
        <v>17</v>
      </c>
      <c r="B1232" s="496">
        <v>291</v>
      </c>
      <c r="C1232" s="496">
        <v>2023</v>
      </c>
      <c r="D1232" s="496">
        <v>3</v>
      </c>
      <c r="E1232" s="496">
        <v>99</v>
      </c>
      <c r="F1232" s="496">
        <v>99</v>
      </c>
      <c r="G1232" s="496">
        <v>99</v>
      </c>
      <c r="H1232" s="496">
        <v>99</v>
      </c>
      <c r="I1232" s="496">
        <v>99</v>
      </c>
      <c r="J1232" s="496">
        <v>999</v>
      </c>
      <c r="K1232" s="496">
        <v>99</v>
      </c>
      <c r="L1232" s="496">
        <v>99</v>
      </c>
      <c r="M1232" s="496">
        <v>10</v>
      </c>
      <c r="N1232" s="496">
        <v>99</v>
      </c>
      <c r="O1232" s="496">
        <v>99</v>
      </c>
      <c r="P1232" s="496">
        <v>99</v>
      </c>
      <c r="Q1232" s="496">
        <v>9</v>
      </c>
      <c r="R1232" s="496">
        <v>14</v>
      </c>
      <c r="S1232" s="496">
        <v>5.2142857142857153</v>
      </c>
      <c r="T1232" s="496">
        <v>10</v>
      </c>
      <c r="U1232" s="496">
        <v>305.40714285714296</v>
      </c>
      <c r="V1232" s="496">
        <v>35.714285714285722</v>
      </c>
      <c r="W1232" s="496">
        <v>100</v>
      </c>
      <c r="X1232" s="496">
        <v>14.285714285714288</v>
      </c>
      <c r="Y1232" s="496">
        <v>79.622129589757577</v>
      </c>
      <c r="Z1232" s="496">
        <v>1.0126747770541318</v>
      </c>
      <c r="AA1232" s="496">
        <v>0</v>
      </c>
      <c r="AB1232" s="496">
        <v>48.162652615452849</v>
      </c>
      <c r="AC1232" s="496"/>
      <c r="AD1232" s="496"/>
      <c r="AE1232" s="496">
        <v>9.8591549295774623</v>
      </c>
      <c r="AF1232" s="496">
        <v>12.674974950642392</v>
      </c>
      <c r="AG1232" s="496">
        <v>698.21428571428555</v>
      </c>
      <c r="AH1232" s="496">
        <v>0</v>
      </c>
      <c r="AI1232" s="496">
        <v>21.428571428571423</v>
      </c>
      <c r="AJ1232" s="496">
        <v>216.15344370259265</v>
      </c>
      <c r="AK1232" s="496">
        <v>62.420584809152409</v>
      </c>
      <c r="AL1232" s="496"/>
      <c r="AM1232" s="496">
        <v>58.97715137765892</v>
      </c>
      <c r="AN1232" s="496">
        <v>99</v>
      </c>
      <c r="AO1232" s="496">
        <v>99</v>
      </c>
      <c r="AP1232" s="496">
        <v>99</v>
      </c>
      <c r="AQ1232" s="496">
        <v>99</v>
      </c>
      <c r="AR1232" s="496">
        <v>208.21428571428575</v>
      </c>
      <c r="AS1232" s="496">
        <v>33.051877319013748</v>
      </c>
      <c r="AT1232" s="496"/>
      <c r="AU1232" s="496"/>
    </row>
    <row r="1233" spans="1:47">
      <c r="A1233" s="496">
        <v>17</v>
      </c>
      <c r="B1233" s="496">
        <v>292</v>
      </c>
      <c r="C1233" s="496">
        <v>2023</v>
      </c>
      <c r="D1233" s="496">
        <v>4</v>
      </c>
      <c r="E1233" s="496">
        <v>99</v>
      </c>
      <c r="F1233" s="496">
        <v>99</v>
      </c>
      <c r="G1233" s="496">
        <v>99</v>
      </c>
      <c r="H1233" s="496">
        <v>99</v>
      </c>
      <c r="I1233" s="496">
        <v>99</v>
      </c>
      <c r="J1233" s="496">
        <v>999</v>
      </c>
      <c r="K1233" s="496">
        <v>99</v>
      </c>
      <c r="L1233" s="496">
        <v>99</v>
      </c>
      <c r="M1233" s="496">
        <v>10</v>
      </c>
      <c r="N1233" s="496">
        <v>99</v>
      </c>
      <c r="O1233" s="496">
        <v>99</v>
      </c>
      <c r="P1233" s="496">
        <v>99</v>
      </c>
      <c r="Q1233" s="496">
        <v>5</v>
      </c>
      <c r="R1233" s="496">
        <v>6</v>
      </c>
      <c r="S1233" s="496">
        <v>5.5</v>
      </c>
      <c r="T1233" s="496">
        <v>10</v>
      </c>
      <c r="U1233" s="496">
        <v>350.06666666666655</v>
      </c>
      <c r="V1233" s="496">
        <v>66.666666666666686</v>
      </c>
      <c r="W1233" s="496">
        <v>100</v>
      </c>
      <c r="X1233" s="496">
        <v>50</v>
      </c>
      <c r="Y1233" s="496">
        <v>76.595097029045519</v>
      </c>
      <c r="Z1233" s="496">
        <v>1.1180339887498949</v>
      </c>
      <c r="AA1233" s="496">
        <v>0</v>
      </c>
      <c r="AB1233" s="496">
        <v>52.295032698707821</v>
      </c>
      <c r="AC1233" s="496"/>
      <c r="AD1233" s="496"/>
      <c r="AE1233" s="496">
        <v>6.6666666666666687</v>
      </c>
      <c r="AF1233" s="496">
        <v>9.2667431395041024</v>
      </c>
      <c r="AG1233" s="496">
        <v>848.6666666666664</v>
      </c>
      <c r="AH1233" s="496">
        <v>0</v>
      </c>
      <c r="AI1233" s="496">
        <v>33.333333333333343</v>
      </c>
      <c r="AJ1233" s="496">
        <v>152.17059140612221</v>
      </c>
      <c r="AK1233" s="496">
        <v>81.406388568197372</v>
      </c>
      <c r="AL1233" s="496"/>
      <c r="AM1233" s="496">
        <v>87.970964045029135</v>
      </c>
      <c r="AN1233" s="496">
        <v>99</v>
      </c>
      <c r="AO1233" s="496">
        <v>99</v>
      </c>
      <c r="AP1233" s="496">
        <v>99</v>
      </c>
      <c r="AQ1233" s="496">
        <v>99</v>
      </c>
      <c r="AR1233" s="496">
        <v>214.3333333333334</v>
      </c>
      <c r="AS1233" s="496">
        <v>35.232389930646129</v>
      </c>
      <c r="AT1233" s="496"/>
      <c r="AU1233" s="496"/>
    </row>
    <row r="1234" spans="1:47">
      <c r="A1234" s="496">
        <v>17</v>
      </c>
      <c r="B1234" s="496">
        <v>293</v>
      </c>
      <c r="C1234" s="496">
        <v>2023</v>
      </c>
      <c r="D1234" s="496">
        <v>5</v>
      </c>
      <c r="E1234" s="496">
        <v>99</v>
      </c>
      <c r="F1234" s="496">
        <v>99</v>
      </c>
      <c r="G1234" s="496">
        <v>99</v>
      </c>
      <c r="H1234" s="496">
        <v>99</v>
      </c>
      <c r="I1234" s="496">
        <v>99</v>
      </c>
      <c r="J1234" s="496">
        <v>999</v>
      </c>
      <c r="K1234" s="496">
        <v>99</v>
      </c>
      <c r="L1234" s="496">
        <v>99</v>
      </c>
      <c r="M1234" s="496">
        <v>10</v>
      </c>
      <c r="N1234" s="496">
        <v>99</v>
      </c>
      <c r="O1234" s="496">
        <v>99</v>
      </c>
      <c r="P1234" s="496">
        <v>99</v>
      </c>
      <c r="Q1234" s="496">
        <v>13</v>
      </c>
      <c r="R1234" s="496">
        <v>18</v>
      </c>
      <c r="S1234" s="496">
        <v>5.2222222222222223</v>
      </c>
      <c r="T1234" s="496">
        <v>10</v>
      </c>
      <c r="U1234" s="496">
        <v>287.23888888888888</v>
      </c>
      <c r="V1234" s="496">
        <v>27.777777777777779</v>
      </c>
      <c r="W1234" s="496">
        <v>100</v>
      </c>
      <c r="X1234" s="496">
        <v>5.5555555555555562</v>
      </c>
      <c r="Y1234" s="496">
        <v>76.220179151433413</v>
      </c>
      <c r="Z1234" s="496">
        <v>1.435871998146677</v>
      </c>
      <c r="AA1234" s="496">
        <v>0</v>
      </c>
      <c r="AB1234" s="496">
        <v>82.526624529113519</v>
      </c>
      <c r="AC1234" s="496"/>
      <c r="AD1234" s="496"/>
      <c r="AE1234" s="496">
        <v>8.6538461538461586</v>
      </c>
      <c r="AF1234" s="496">
        <v>9.0590997494436962</v>
      </c>
      <c r="AG1234" s="496">
        <v>697.27777777777771</v>
      </c>
      <c r="AH1234" s="496">
        <v>0</v>
      </c>
      <c r="AI1234" s="496">
        <v>33.333333333333343</v>
      </c>
      <c r="AJ1234" s="496">
        <v>90.011607619088679</v>
      </c>
      <c r="AK1234" s="496">
        <v>-22.899178498225861</v>
      </c>
      <c r="AL1234" s="496"/>
      <c r="AM1234" s="496">
        <v>-3.4435469269828682</v>
      </c>
      <c r="AN1234" s="496">
        <v>99</v>
      </c>
      <c r="AO1234" s="496">
        <v>99</v>
      </c>
      <c r="AP1234" s="496">
        <v>99</v>
      </c>
      <c r="AQ1234" s="496">
        <v>99</v>
      </c>
      <c r="AR1234" s="496">
        <v>205.55555555555557</v>
      </c>
      <c r="AS1234" s="496">
        <v>32.499244353372461</v>
      </c>
      <c r="AT1234" s="496"/>
      <c r="AU1234" s="496"/>
    </row>
    <row r="1235" spans="1:47">
      <c r="A1235" s="496">
        <v>17</v>
      </c>
      <c r="B1235" s="496">
        <v>294</v>
      </c>
      <c r="C1235" s="496">
        <v>2023</v>
      </c>
      <c r="D1235" s="496">
        <v>6</v>
      </c>
      <c r="E1235" s="496">
        <v>99</v>
      </c>
      <c r="F1235" s="496">
        <v>99</v>
      </c>
      <c r="G1235" s="496">
        <v>99</v>
      </c>
      <c r="H1235" s="496">
        <v>99</v>
      </c>
      <c r="I1235" s="496">
        <v>99</v>
      </c>
      <c r="J1235" s="496">
        <v>999</v>
      </c>
      <c r="K1235" s="496">
        <v>99</v>
      </c>
      <c r="L1235" s="496">
        <v>99</v>
      </c>
      <c r="M1235" s="496">
        <v>10</v>
      </c>
      <c r="N1235" s="496">
        <v>99</v>
      </c>
      <c r="O1235" s="496">
        <v>99</v>
      </c>
      <c r="P1235" s="496">
        <v>99</v>
      </c>
      <c r="Q1235" s="496">
        <v>7</v>
      </c>
      <c r="R1235" s="496">
        <v>11</v>
      </c>
      <c r="S1235" s="496">
        <v>6</v>
      </c>
      <c r="T1235" s="496">
        <v>10</v>
      </c>
      <c r="U1235" s="496">
        <v>297.87272727272745</v>
      </c>
      <c r="V1235" s="496">
        <v>72.727272727272734</v>
      </c>
      <c r="W1235" s="496">
        <v>100</v>
      </c>
      <c r="X1235" s="496">
        <v>27.272727272727277</v>
      </c>
      <c r="Y1235" s="496">
        <v>54.290365643020515</v>
      </c>
      <c r="Z1235" s="496">
        <v>0.95346258924559213</v>
      </c>
      <c r="AA1235" s="496">
        <v>0</v>
      </c>
      <c r="AB1235" s="496">
        <v>34.650377950132444</v>
      </c>
      <c r="AC1235" s="496"/>
      <c r="AD1235" s="496"/>
      <c r="AE1235" s="496">
        <v>8.2089552238805954</v>
      </c>
      <c r="AF1235" s="496">
        <v>9.1000488801990755</v>
      </c>
      <c r="AG1235" s="496">
        <v>703.18181818181813</v>
      </c>
      <c r="AH1235" s="496">
        <v>0</v>
      </c>
      <c r="AI1235" s="496">
        <v>81.818181818181813</v>
      </c>
      <c r="AJ1235" s="496">
        <v>109.77399773403732</v>
      </c>
      <c r="AK1235" s="496">
        <v>17.586626023381346</v>
      </c>
      <c r="AL1235" s="496"/>
      <c r="AM1235" s="496">
        <v>9.9016832235030154</v>
      </c>
      <c r="AN1235" s="496">
        <v>99</v>
      </c>
      <c r="AO1235" s="496">
        <v>99</v>
      </c>
      <c r="AP1235" s="496">
        <v>99</v>
      </c>
      <c r="AQ1235" s="496">
        <v>99</v>
      </c>
      <c r="AR1235" s="496">
        <v>204.09090909090912</v>
      </c>
      <c r="AS1235" s="496">
        <v>34.687408486032965</v>
      </c>
      <c r="AT1235" s="496"/>
      <c r="AU1235" s="496"/>
    </row>
    <row r="1236" spans="1:47">
      <c r="A1236" s="496">
        <v>17</v>
      </c>
      <c r="B1236" s="496">
        <v>295</v>
      </c>
      <c r="C1236" s="496">
        <v>2023</v>
      </c>
      <c r="D1236" s="496">
        <v>7</v>
      </c>
      <c r="E1236" s="496">
        <v>99</v>
      </c>
      <c r="F1236" s="496">
        <v>99</v>
      </c>
      <c r="G1236" s="496">
        <v>99</v>
      </c>
      <c r="H1236" s="496">
        <v>99</v>
      </c>
      <c r="I1236" s="496">
        <v>99</v>
      </c>
      <c r="J1236" s="496">
        <v>999</v>
      </c>
      <c r="K1236" s="496">
        <v>99</v>
      </c>
      <c r="L1236" s="496">
        <v>99</v>
      </c>
      <c r="M1236" s="496">
        <v>10</v>
      </c>
      <c r="N1236" s="496">
        <v>99</v>
      </c>
      <c r="O1236" s="496">
        <v>99</v>
      </c>
      <c r="P1236" s="496">
        <v>99</v>
      </c>
      <c r="Q1236" s="496">
        <v>2</v>
      </c>
      <c r="R1236" s="496">
        <v>3</v>
      </c>
      <c r="S1236" s="496">
        <v>5</v>
      </c>
      <c r="T1236" s="496">
        <v>10</v>
      </c>
      <c r="U1236" s="496">
        <v>303.56666666666666</v>
      </c>
      <c r="V1236" s="496">
        <v>0</v>
      </c>
      <c r="W1236" s="496">
        <v>100</v>
      </c>
      <c r="X1236" s="496">
        <v>0</v>
      </c>
      <c r="Y1236" s="496">
        <v>34.506070319422115</v>
      </c>
      <c r="Z1236" s="496">
        <v>0</v>
      </c>
      <c r="AA1236" s="496">
        <v>0</v>
      </c>
      <c r="AB1236" s="496"/>
      <c r="AC1236" s="496"/>
      <c r="AD1236" s="496"/>
      <c r="AE1236" s="496">
        <v>4.1666666666666679</v>
      </c>
      <c r="AF1236" s="496">
        <v>4.7219802555168418</v>
      </c>
      <c r="AG1236" s="496">
        <v>649.33333333333348</v>
      </c>
      <c r="AH1236" s="496">
        <v>0</v>
      </c>
      <c r="AI1236" s="496">
        <v>0</v>
      </c>
      <c r="AJ1236" s="496">
        <v>20.286832072935972</v>
      </c>
      <c r="AK1236" s="496">
        <v>94.679989535584767</v>
      </c>
      <c r="AL1236" s="496"/>
      <c r="AM1236" s="496"/>
      <c r="AN1236" s="496">
        <v>99</v>
      </c>
      <c r="AO1236" s="496">
        <v>99</v>
      </c>
      <c r="AP1236" s="496">
        <v>99</v>
      </c>
      <c r="AQ1236" s="496">
        <v>99</v>
      </c>
      <c r="AR1236" s="496">
        <v>209.33333333333337</v>
      </c>
      <c r="AS1236" s="496">
        <v>33.09060689241312</v>
      </c>
      <c r="AT1236" s="496"/>
      <c r="AU1236" s="496"/>
    </row>
    <row r="1237" spans="1:47">
      <c r="A1237" s="496">
        <v>17</v>
      </c>
      <c r="B1237" s="496">
        <v>296</v>
      </c>
      <c r="C1237" s="496">
        <v>2023</v>
      </c>
      <c r="D1237" s="496">
        <v>8</v>
      </c>
      <c r="E1237" s="496">
        <v>99</v>
      </c>
      <c r="F1237" s="496">
        <v>99</v>
      </c>
      <c r="G1237" s="496">
        <v>99</v>
      </c>
      <c r="H1237" s="496">
        <v>99</v>
      </c>
      <c r="I1237" s="496">
        <v>99</v>
      </c>
      <c r="J1237" s="496">
        <v>999</v>
      </c>
      <c r="K1237" s="496">
        <v>99</v>
      </c>
      <c r="L1237" s="496">
        <v>99</v>
      </c>
      <c r="M1237" s="496">
        <v>10</v>
      </c>
      <c r="N1237" s="496">
        <v>99</v>
      </c>
      <c r="O1237" s="496">
        <v>99</v>
      </c>
      <c r="P1237" s="496">
        <v>99</v>
      </c>
      <c r="Q1237" s="496">
        <v>5</v>
      </c>
      <c r="R1237" s="496">
        <v>8</v>
      </c>
      <c r="S1237" s="496">
        <v>6</v>
      </c>
      <c r="T1237" s="496">
        <v>10</v>
      </c>
      <c r="U1237" s="496">
        <v>341.05000000000007</v>
      </c>
      <c r="V1237" s="496">
        <v>87.5</v>
      </c>
      <c r="W1237" s="496">
        <v>100</v>
      </c>
      <c r="X1237" s="496">
        <v>37.5</v>
      </c>
      <c r="Y1237" s="496">
        <v>31.893298669155431</v>
      </c>
      <c r="Z1237" s="496">
        <v>0.5</v>
      </c>
      <c r="AA1237" s="496">
        <v>0</v>
      </c>
      <c r="AB1237" s="496">
        <v>43.896368780251599</v>
      </c>
      <c r="AC1237" s="496"/>
      <c r="AD1237" s="496"/>
      <c r="AE1237" s="496">
        <v>5.0955414012738842</v>
      </c>
      <c r="AF1237" s="496">
        <v>6.6171905316259263</v>
      </c>
      <c r="AG1237" s="496">
        <v>860.25</v>
      </c>
      <c r="AH1237" s="496">
        <v>0</v>
      </c>
      <c r="AI1237" s="496">
        <v>87.5</v>
      </c>
      <c r="AJ1237" s="496">
        <v>160.03183277085839</v>
      </c>
      <c r="AK1237" s="496">
        <v>72.961727265519613</v>
      </c>
      <c r="AL1237" s="496"/>
      <c r="AM1237" s="496">
        <v>-10.935324364532757</v>
      </c>
      <c r="AN1237" s="496">
        <v>99</v>
      </c>
      <c r="AO1237" s="496">
        <v>99</v>
      </c>
      <c r="AP1237" s="496">
        <v>99</v>
      </c>
      <c r="AQ1237" s="496">
        <v>99</v>
      </c>
      <c r="AR1237" s="496">
        <v>213.125</v>
      </c>
      <c r="AS1237" s="496">
        <v>35.160756516755441</v>
      </c>
      <c r="AT1237" s="496"/>
      <c r="AU1237" s="496"/>
    </row>
    <row r="1238" spans="1:47">
      <c r="A1238" s="496">
        <v>17</v>
      </c>
      <c r="B1238" s="496">
        <v>297</v>
      </c>
      <c r="C1238" s="496">
        <v>2023</v>
      </c>
      <c r="D1238" s="496">
        <v>9</v>
      </c>
      <c r="E1238" s="496">
        <v>99</v>
      </c>
      <c r="F1238" s="496">
        <v>99</v>
      </c>
      <c r="G1238" s="496">
        <v>99</v>
      </c>
      <c r="H1238" s="496">
        <v>99</v>
      </c>
      <c r="I1238" s="496">
        <v>99</v>
      </c>
      <c r="J1238" s="496">
        <v>999</v>
      </c>
      <c r="K1238" s="496">
        <v>99</v>
      </c>
      <c r="L1238" s="496">
        <v>99</v>
      </c>
      <c r="M1238" s="496">
        <v>10</v>
      </c>
      <c r="N1238" s="496">
        <v>99</v>
      </c>
      <c r="O1238" s="496">
        <v>99</v>
      </c>
      <c r="P1238" s="496">
        <v>99</v>
      </c>
      <c r="Q1238" s="496">
        <v>3</v>
      </c>
      <c r="R1238" s="496">
        <v>3</v>
      </c>
      <c r="S1238" s="496">
        <v>6.6666666666666687</v>
      </c>
      <c r="T1238" s="496">
        <v>10</v>
      </c>
      <c r="U1238" s="496">
        <v>325.09999999999991</v>
      </c>
      <c r="V1238" s="496">
        <v>100</v>
      </c>
      <c r="W1238" s="496">
        <v>100</v>
      </c>
      <c r="X1238" s="496">
        <v>66.666666666666686</v>
      </c>
      <c r="Y1238" s="496">
        <v>104.73340759598491</v>
      </c>
      <c r="Z1238" s="496">
        <v>0.4714045207910284</v>
      </c>
      <c r="AA1238" s="496">
        <v>0</v>
      </c>
      <c r="AB1238" s="496">
        <v>-48.745773458081885</v>
      </c>
      <c r="AC1238" s="496"/>
      <c r="AD1238" s="496"/>
      <c r="AE1238" s="496">
        <v>2.7027027027027031</v>
      </c>
      <c r="AF1238" s="496">
        <v>3.5376819532153978</v>
      </c>
      <c r="AG1238" s="496">
        <v>1029</v>
      </c>
      <c r="AH1238" s="496">
        <v>0</v>
      </c>
      <c r="AI1238" s="496">
        <v>100</v>
      </c>
      <c r="AJ1238" s="496">
        <v>156.27539793582352</v>
      </c>
      <c r="AK1238" s="496">
        <v>48.059983328887697</v>
      </c>
      <c r="AL1238" s="496"/>
      <c r="AM1238" s="496">
        <v>-99.996928951288069</v>
      </c>
      <c r="AN1238" s="496">
        <v>99</v>
      </c>
      <c r="AO1238" s="496">
        <v>99</v>
      </c>
      <c r="AP1238" s="496">
        <v>99</v>
      </c>
      <c r="AQ1238" s="496">
        <v>99</v>
      </c>
      <c r="AR1238" s="496">
        <v>202.33333333333337</v>
      </c>
      <c r="AS1238" s="496">
        <v>37.867507358043071</v>
      </c>
      <c r="AT1238" s="496"/>
      <c r="AU1238" s="496"/>
    </row>
    <row r="1239" spans="1:47">
      <c r="A1239" s="496">
        <v>17</v>
      </c>
      <c r="B1239" s="496">
        <v>298</v>
      </c>
      <c r="C1239" s="496">
        <v>2023</v>
      </c>
      <c r="D1239" s="496">
        <v>10</v>
      </c>
      <c r="E1239" s="496">
        <v>99</v>
      </c>
      <c r="F1239" s="496">
        <v>99</v>
      </c>
      <c r="G1239" s="496">
        <v>99</v>
      </c>
      <c r="H1239" s="496">
        <v>99</v>
      </c>
      <c r="I1239" s="496">
        <v>99</v>
      </c>
      <c r="J1239" s="496">
        <v>999</v>
      </c>
      <c r="K1239" s="496">
        <v>99</v>
      </c>
      <c r="L1239" s="496">
        <v>99</v>
      </c>
      <c r="M1239" s="496">
        <v>10</v>
      </c>
      <c r="N1239" s="496">
        <v>99</v>
      </c>
      <c r="O1239" s="496">
        <v>99</v>
      </c>
      <c r="P1239" s="496">
        <v>99</v>
      </c>
      <c r="Q1239" s="496">
        <v>5</v>
      </c>
      <c r="R1239" s="496">
        <v>6</v>
      </c>
      <c r="S1239" s="496">
        <v>5</v>
      </c>
      <c r="T1239" s="496">
        <v>10</v>
      </c>
      <c r="U1239" s="496">
        <v>251.75000000000003</v>
      </c>
      <c r="V1239" s="496">
        <v>16.666666666666671</v>
      </c>
      <c r="W1239" s="496">
        <v>100</v>
      </c>
      <c r="X1239" s="496">
        <v>0</v>
      </c>
      <c r="Y1239" s="496">
        <v>59.857824606868711</v>
      </c>
      <c r="Z1239" s="496">
        <v>0.57735026918962584</v>
      </c>
      <c r="AA1239" s="496">
        <v>0</v>
      </c>
      <c r="AB1239" s="496">
        <v>-69.494819045494509</v>
      </c>
      <c r="AC1239" s="496"/>
      <c r="AD1239" s="496"/>
      <c r="AE1239" s="496">
        <v>1.9480519480519476</v>
      </c>
      <c r="AF1239" s="496">
        <v>2.0269971054400826</v>
      </c>
      <c r="AG1239" s="496">
        <v>712.83333333333348</v>
      </c>
      <c r="AH1239" s="496">
        <v>0</v>
      </c>
      <c r="AI1239" s="496">
        <v>50</v>
      </c>
      <c r="AJ1239" s="496">
        <v>203.17678399747223</v>
      </c>
      <c r="AK1239" s="496">
        <v>65.510811543681172</v>
      </c>
      <c r="AL1239" s="496"/>
      <c r="AM1239" s="496">
        <v>-85.532622185928147</v>
      </c>
      <c r="AN1239" s="496">
        <v>99</v>
      </c>
      <c r="AO1239" s="496">
        <v>99</v>
      </c>
      <c r="AP1239" s="496">
        <v>99</v>
      </c>
      <c r="AQ1239" s="496">
        <v>99</v>
      </c>
      <c r="AR1239" s="496">
        <v>198.16666666666663</v>
      </c>
      <c r="AS1239" s="496">
        <v>31.812447640060007</v>
      </c>
      <c r="AT1239" s="496"/>
      <c r="AU1239" s="496"/>
    </row>
    <row r="1240" spans="1:47">
      <c r="A1240" s="496">
        <v>17</v>
      </c>
      <c r="B1240" s="496">
        <v>299</v>
      </c>
      <c r="C1240" s="496">
        <v>2023</v>
      </c>
      <c r="D1240" s="496">
        <v>11</v>
      </c>
      <c r="E1240" s="496">
        <v>99</v>
      </c>
      <c r="F1240" s="496">
        <v>99</v>
      </c>
      <c r="G1240" s="496">
        <v>99</v>
      </c>
      <c r="H1240" s="496">
        <v>99</v>
      </c>
      <c r="I1240" s="496">
        <v>99</v>
      </c>
      <c r="J1240" s="496">
        <v>999</v>
      </c>
      <c r="K1240" s="496">
        <v>99</v>
      </c>
      <c r="L1240" s="496">
        <v>99</v>
      </c>
      <c r="M1240" s="496">
        <v>10</v>
      </c>
      <c r="N1240" s="496">
        <v>99</v>
      </c>
      <c r="O1240" s="496">
        <v>99</v>
      </c>
      <c r="P1240" s="496">
        <v>99</v>
      </c>
      <c r="Q1240" s="496">
        <v>6</v>
      </c>
      <c r="R1240" s="496">
        <v>6</v>
      </c>
      <c r="S1240" s="496">
        <v>5.3333333333333321</v>
      </c>
      <c r="T1240" s="496">
        <v>10</v>
      </c>
      <c r="U1240" s="496">
        <v>247.6</v>
      </c>
      <c r="V1240" s="496">
        <v>33.333333333333343</v>
      </c>
      <c r="W1240" s="496">
        <v>100</v>
      </c>
      <c r="X1240" s="496">
        <v>0</v>
      </c>
      <c r="Y1240" s="496">
        <v>71.732024461416941</v>
      </c>
      <c r="Z1240" s="496">
        <v>0.94280904158206436</v>
      </c>
      <c r="AA1240" s="496">
        <v>0</v>
      </c>
      <c r="AB1240" s="496">
        <v>41.032328291141027</v>
      </c>
      <c r="AC1240" s="496"/>
      <c r="AD1240" s="496"/>
      <c r="AE1240" s="496">
        <v>2.4793388429752072</v>
      </c>
      <c r="AF1240" s="496">
        <v>2.4984359548747754</v>
      </c>
      <c r="AG1240" s="496">
        <v>612.5</v>
      </c>
      <c r="AH1240" s="496">
        <v>0</v>
      </c>
      <c r="AI1240" s="496">
        <v>83.333333333333314</v>
      </c>
      <c r="AJ1240" s="496">
        <v>69.877869648885749</v>
      </c>
      <c r="AK1240" s="496">
        <v>19.394587018677125</v>
      </c>
      <c r="AL1240" s="496"/>
      <c r="AM1240" s="496">
        <v>-34.405213955640328</v>
      </c>
      <c r="AN1240" s="496">
        <v>99</v>
      </c>
      <c r="AO1240" s="496">
        <v>99</v>
      </c>
      <c r="AP1240" s="496">
        <v>99</v>
      </c>
      <c r="AQ1240" s="496">
        <v>99</v>
      </c>
      <c r="AR1240" s="496">
        <v>194</v>
      </c>
      <c r="AS1240" s="496">
        <v>32.805827186521263</v>
      </c>
      <c r="AT1240" s="496"/>
      <c r="AU1240" s="496"/>
    </row>
    <row r="1241" spans="1:47">
      <c r="A1241" s="496">
        <v>17</v>
      </c>
      <c r="B1241" s="496">
        <v>300</v>
      </c>
      <c r="C1241" s="496">
        <v>2023</v>
      </c>
      <c r="D1241" s="496">
        <v>12</v>
      </c>
      <c r="E1241" s="496">
        <v>99</v>
      </c>
      <c r="F1241" s="496">
        <v>99</v>
      </c>
      <c r="G1241" s="496">
        <v>99</v>
      </c>
      <c r="H1241" s="496">
        <v>99</v>
      </c>
      <c r="I1241" s="496">
        <v>99</v>
      </c>
      <c r="J1241" s="496">
        <v>999</v>
      </c>
      <c r="K1241" s="496">
        <v>99</v>
      </c>
      <c r="L1241" s="496">
        <v>99</v>
      </c>
      <c r="M1241" s="496">
        <v>10</v>
      </c>
      <c r="N1241" s="496">
        <v>99</v>
      </c>
      <c r="O1241" s="496">
        <v>99</v>
      </c>
      <c r="P1241" s="496">
        <v>99</v>
      </c>
      <c r="Q1241" s="496">
        <v>3</v>
      </c>
      <c r="R1241" s="496">
        <v>3</v>
      </c>
      <c r="S1241" s="496">
        <v>5.6666666666666679</v>
      </c>
      <c r="T1241" s="496">
        <v>10</v>
      </c>
      <c r="U1241" s="496">
        <v>337.7</v>
      </c>
      <c r="V1241" s="496">
        <v>66.666666666666686</v>
      </c>
      <c r="W1241" s="496">
        <v>100</v>
      </c>
      <c r="X1241" s="496">
        <v>66.666666666666686</v>
      </c>
      <c r="Y1241" s="496">
        <v>36.97052880335913</v>
      </c>
      <c r="Z1241" s="496">
        <v>1.2472191289246459</v>
      </c>
      <c r="AA1241" s="496">
        <v>0</v>
      </c>
      <c r="AB1241" s="496">
        <v>-56.675633387289885</v>
      </c>
      <c r="AC1241" s="496"/>
      <c r="AD1241" s="496"/>
      <c r="AE1241" s="496">
        <v>3.5714285714285721</v>
      </c>
      <c r="AF1241" s="496">
        <v>5.1381534903536004</v>
      </c>
      <c r="AG1241" s="496">
        <v>695</v>
      </c>
      <c r="AH1241" s="496">
        <v>0</v>
      </c>
      <c r="AI1241" s="496">
        <v>66.666666666666686</v>
      </c>
      <c r="AJ1241" s="496">
        <v>74.058535407248414</v>
      </c>
      <c r="AK1241" s="496">
        <v>58.886409176572222</v>
      </c>
      <c r="AL1241" s="496"/>
      <c r="AM1241" s="496">
        <v>-99.963310917023435</v>
      </c>
      <c r="AN1241" s="496">
        <v>99</v>
      </c>
      <c r="AO1241" s="496">
        <v>99</v>
      </c>
      <c r="AP1241" s="496">
        <v>99</v>
      </c>
      <c r="AQ1241" s="496">
        <v>99</v>
      </c>
      <c r="AR1241" s="496">
        <v>219</v>
      </c>
      <c r="AS1241" s="496">
        <v>32.412999132172835</v>
      </c>
      <c r="AT1241" s="496"/>
      <c r="AU1241" s="496"/>
    </row>
    <row r="1242" spans="1:47">
      <c r="A1242" s="496">
        <v>17</v>
      </c>
      <c r="B1242" s="496">
        <v>301</v>
      </c>
      <c r="C1242" s="496">
        <v>2023</v>
      </c>
      <c r="D1242" s="496">
        <v>1</v>
      </c>
      <c r="E1242" s="496">
        <v>99</v>
      </c>
      <c r="F1242" s="496">
        <v>99</v>
      </c>
      <c r="G1242" s="496">
        <v>99</v>
      </c>
      <c r="H1242" s="496">
        <v>99</v>
      </c>
      <c r="I1242" s="496">
        <v>99</v>
      </c>
      <c r="J1242" s="496">
        <v>999</v>
      </c>
      <c r="K1242" s="496">
        <v>99</v>
      </c>
      <c r="L1242" s="496">
        <v>99</v>
      </c>
      <c r="M1242" s="496">
        <v>11</v>
      </c>
      <c r="N1242" s="496">
        <v>99</v>
      </c>
      <c r="O1242" s="496">
        <v>99</v>
      </c>
      <c r="P1242" s="496">
        <v>99</v>
      </c>
      <c r="Q1242" s="496">
        <v>1</v>
      </c>
      <c r="R1242" s="496">
        <v>1</v>
      </c>
      <c r="S1242" s="496">
        <v>7</v>
      </c>
      <c r="T1242" s="496">
        <v>11</v>
      </c>
      <c r="U1242" s="496">
        <v>307.10000000000002</v>
      </c>
      <c r="V1242" s="496">
        <v>100</v>
      </c>
      <c r="W1242" s="496">
        <v>100</v>
      </c>
      <c r="X1242" s="496">
        <v>0</v>
      </c>
      <c r="Y1242" s="496">
        <v>0</v>
      </c>
      <c r="Z1242" s="496">
        <v>0</v>
      </c>
      <c r="AA1242" s="496">
        <v>0</v>
      </c>
      <c r="AB1242" s="496"/>
      <c r="AC1242" s="496"/>
      <c r="AD1242" s="496"/>
      <c r="AE1242" s="496">
        <v>0.83333333333333359</v>
      </c>
      <c r="AF1242" s="496">
        <v>0.96528919385307843</v>
      </c>
      <c r="AG1242" s="496">
        <v>678</v>
      </c>
      <c r="AH1242" s="496">
        <v>0</v>
      </c>
      <c r="AI1242" s="496">
        <v>100</v>
      </c>
      <c r="AJ1242" s="496">
        <v>0</v>
      </c>
      <c r="AK1242" s="496"/>
      <c r="AL1242" s="496"/>
      <c r="AM1242" s="496"/>
      <c r="AN1242" s="496">
        <v>99</v>
      </c>
      <c r="AO1242" s="496">
        <v>99</v>
      </c>
      <c r="AP1242" s="496">
        <v>99</v>
      </c>
      <c r="AQ1242" s="496">
        <v>99</v>
      </c>
      <c r="AR1242" s="496">
        <v>204</v>
      </c>
      <c r="AS1242" s="496">
        <v>36.161619588242822</v>
      </c>
      <c r="AT1242" s="496"/>
      <c r="AU1242" s="496"/>
    </row>
    <row r="1243" spans="1:47">
      <c r="A1243" s="496">
        <v>17</v>
      </c>
      <c r="B1243" s="496">
        <v>302</v>
      </c>
      <c r="C1243" s="496">
        <v>2023</v>
      </c>
      <c r="D1243" s="496">
        <v>2</v>
      </c>
      <c r="E1243" s="496">
        <v>99</v>
      </c>
      <c r="F1243" s="496">
        <v>99</v>
      </c>
      <c r="G1243" s="496">
        <v>99</v>
      </c>
      <c r="H1243" s="496">
        <v>99</v>
      </c>
      <c r="I1243" s="496">
        <v>99</v>
      </c>
      <c r="J1243" s="496">
        <v>999</v>
      </c>
      <c r="K1243" s="496">
        <v>99</v>
      </c>
      <c r="L1243" s="496">
        <v>99</v>
      </c>
      <c r="M1243" s="496">
        <v>11</v>
      </c>
      <c r="N1243" s="496">
        <v>99</v>
      </c>
      <c r="O1243" s="496">
        <v>99</v>
      </c>
      <c r="P1243" s="496">
        <v>99</v>
      </c>
      <c r="Q1243" s="496">
        <v>1</v>
      </c>
      <c r="R1243" s="496">
        <v>1</v>
      </c>
      <c r="S1243" s="496">
        <v>7</v>
      </c>
      <c r="T1243" s="496">
        <v>11</v>
      </c>
      <c r="U1243" s="496">
        <v>344.6</v>
      </c>
      <c r="V1243" s="496">
        <v>100</v>
      </c>
      <c r="W1243" s="496">
        <v>100</v>
      </c>
      <c r="X1243" s="496">
        <v>0</v>
      </c>
      <c r="Y1243" s="496">
        <v>0</v>
      </c>
      <c r="Z1243" s="496">
        <v>0</v>
      </c>
      <c r="AA1243" s="496">
        <v>0</v>
      </c>
      <c r="AB1243" s="496"/>
      <c r="AC1243" s="496"/>
      <c r="AD1243" s="496"/>
      <c r="AE1243" s="496">
        <v>2.1276595744680855</v>
      </c>
      <c r="AF1243" s="496">
        <v>3.0477504488489129</v>
      </c>
      <c r="AG1243" s="496">
        <v>751</v>
      </c>
      <c r="AH1243" s="496">
        <v>0</v>
      </c>
      <c r="AI1243" s="496">
        <v>100</v>
      </c>
      <c r="AJ1243" s="496">
        <v>0</v>
      </c>
      <c r="AK1243" s="496"/>
      <c r="AL1243" s="496"/>
      <c r="AM1243" s="496"/>
      <c r="AN1243" s="496">
        <v>99</v>
      </c>
      <c r="AO1243" s="496">
        <v>99</v>
      </c>
      <c r="AP1243" s="496">
        <v>99</v>
      </c>
      <c r="AQ1243" s="496">
        <v>99</v>
      </c>
      <c r="AR1243" s="496">
        <v>206</v>
      </c>
      <c r="AS1243" s="496">
        <v>39.465484059604989</v>
      </c>
      <c r="AT1243" s="496"/>
      <c r="AU1243" s="496"/>
    </row>
    <row r="1244" spans="1:47">
      <c r="A1244" s="496">
        <v>17</v>
      </c>
      <c r="B1244" s="496">
        <v>303</v>
      </c>
      <c r="C1244" s="496">
        <v>2023</v>
      </c>
      <c r="D1244" s="496">
        <v>3</v>
      </c>
      <c r="E1244" s="496">
        <v>99</v>
      </c>
      <c r="F1244" s="496">
        <v>99</v>
      </c>
      <c r="G1244" s="496">
        <v>99</v>
      </c>
      <c r="H1244" s="496">
        <v>99</v>
      </c>
      <c r="I1244" s="496">
        <v>99</v>
      </c>
      <c r="J1244" s="496">
        <v>999</v>
      </c>
      <c r="K1244" s="496">
        <v>99</v>
      </c>
      <c r="L1244" s="496">
        <v>99</v>
      </c>
      <c r="M1244" s="496">
        <v>11</v>
      </c>
      <c r="N1244" s="496">
        <v>99</v>
      </c>
      <c r="O1244" s="496">
        <v>99</v>
      </c>
      <c r="P1244" s="496">
        <v>99</v>
      </c>
      <c r="Q1244" s="496">
        <v>2</v>
      </c>
      <c r="R1244" s="496">
        <v>5</v>
      </c>
      <c r="S1244" s="496">
        <v>5.4</v>
      </c>
      <c r="T1244" s="496">
        <v>11</v>
      </c>
      <c r="U1244" s="496">
        <v>343.78</v>
      </c>
      <c r="V1244" s="496">
        <v>60</v>
      </c>
      <c r="W1244" s="496">
        <v>100</v>
      </c>
      <c r="X1244" s="496">
        <v>40</v>
      </c>
      <c r="Y1244" s="496">
        <v>51.634461360606814</v>
      </c>
      <c r="Z1244" s="496">
        <v>0.7999999999999986</v>
      </c>
      <c r="AA1244" s="496">
        <v>0</v>
      </c>
      <c r="AB1244" s="496">
        <v>85.427442908608228</v>
      </c>
      <c r="AC1244" s="496"/>
      <c r="AD1244" s="496"/>
      <c r="AE1244" s="496">
        <v>3.52112676056338</v>
      </c>
      <c r="AF1244" s="496">
        <v>5.0955432894401396</v>
      </c>
      <c r="AG1244" s="496">
        <v>774.8</v>
      </c>
      <c r="AH1244" s="496">
        <v>0</v>
      </c>
      <c r="AI1244" s="496">
        <v>0</v>
      </c>
      <c r="AJ1244" s="496">
        <v>175.87768476984249</v>
      </c>
      <c r="AK1244" s="496">
        <v>-67.029288847861906</v>
      </c>
      <c r="AL1244" s="496"/>
      <c r="AM1244" s="496">
        <v>-80.538926916945925</v>
      </c>
      <c r="AN1244" s="496">
        <v>99</v>
      </c>
      <c r="AO1244" s="496">
        <v>99</v>
      </c>
      <c r="AP1244" s="496">
        <v>99</v>
      </c>
      <c r="AQ1244" s="496">
        <v>99</v>
      </c>
      <c r="AR1244" s="496">
        <v>216.8</v>
      </c>
      <c r="AS1244" s="496">
        <v>33.497799350203557</v>
      </c>
      <c r="AT1244" s="496"/>
      <c r="AU1244" s="496"/>
    </row>
    <row r="1245" spans="1:47">
      <c r="A1245" s="496">
        <v>17</v>
      </c>
      <c r="B1245" s="496">
        <v>304</v>
      </c>
      <c r="C1245" s="496">
        <v>2023</v>
      </c>
      <c r="D1245" s="496">
        <v>4</v>
      </c>
      <c r="E1245" s="496">
        <v>99</v>
      </c>
      <c r="F1245" s="496">
        <v>99</v>
      </c>
      <c r="G1245" s="496">
        <v>99</v>
      </c>
      <c r="H1245" s="496">
        <v>99</v>
      </c>
      <c r="I1245" s="496">
        <v>99</v>
      </c>
      <c r="J1245" s="496">
        <v>999</v>
      </c>
      <c r="K1245" s="496">
        <v>99</v>
      </c>
      <c r="L1245" s="496">
        <v>99</v>
      </c>
      <c r="M1245" s="496">
        <v>11</v>
      </c>
      <c r="N1245" s="496">
        <v>99</v>
      </c>
      <c r="O1245" s="496">
        <v>99</v>
      </c>
      <c r="P1245" s="496">
        <v>99</v>
      </c>
      <c r="Q1245" s="496">
        <v>1</v>
      </c>
      <c r="R1245" s="496">
        <v>1</v>
      </c>
      <c r="S1245" s="496">
        <v>5</v>
      </c>
      <c r="T1245" s="496">
        <v>11</v>
      </c>
      <c r="U1245" s="496">
        <v>202.9</v>
      </c>
      <c r="V1245" s="496">
        <v>0</v>
      </c>
      <c r="W1245" s="496">
        <v>100</v>
      </c>
      <c r="X1245" s="496">
        <v>0</v>
      </c>
      <c r="Y1245" s="496">
        <v>0</v>
      </c>
      <c r="Z1245" s="496">
        <v>0</v>
      </c>
      <c r="AA1245" s="496">
        <v>0</v>
      </c>
      <c r="AB1245" s="496"/>
      <c r="AC1245" s="496"/>
      <c r="AD1245" s="496"/>
      <c r="AE1245" s="496">
        <v>1.1111111111111112</v>
      </c>
      <c r="AF1245" s="496">
        <v>0.89517338745257213</v>
      </c>
      <c r="AG1245" s="496">
        <v>778</v>
      </c>
      <c r="AH1245" s="496">
        <v>0</v>
      </c>
      <c r="AI1245" s="496">
        <v>100</v>
      </c>
      <c r="AJ1245" s="496">
        <v>0</v>
      </c>
      <c r="AK1245" s="496"/>
      <c r="AL1245" s="496"/>
      <c r="AM1245" s="496"/>
      <c r="AN1245" s="496">
        <v>99</v>
      </c>
      <c r="AO1245" s="496">
        <v>99</v>
      </c>
      <c r="AP1245" s="496">
        <v>99</v>
      </c>
      <c r="AQ1245" s="496">
        <v>99</v>
      </c>
      <c r="AR1245" s="496">
        <v>184</v>
      </c>
      <c r="AS1245" s="496">
        <v>32.586864058518955</v>
      </c>
      <c r="AT1245" s="496"/>
      <c r="AU1245" s="496"/>
    </row>
    <row r="1246" spans="1:47">
      <c r="A1246" s="496">
        <v>17</v>
      </c>
      <c r="B1246" s="496">
        <v>305</v>
      </c>
      <c r="C1246" s="496">
        <v>2023</v>
      </c>
      <c r="D1246" s="496">
        <v>5</v>
      </c>
      <c r="E1246" s="496">
        <v>99</v>
      </c>
      <c r="F1246" s="496">
        <v>99</v>
      </c>
      <c r="G1246" s="496">
        <v>99</v>
      </c>
      <c r="H1246" s="496">
        <v>99</v>
      </c>
      <c r="I1246" s="496">
        <v>99</v>
      </c>
      <c r="J1246" s="496">
        <v>999</v>
      </c>
      <c r="K1246" s="496">
        <v>99</v>
      </c>
      <c r="L1246" s="496">
        <v>99</v>
      </c>
      <c r="M1246" s="496">
        <v>11</v>
      </c>
      <c r="N1246" s="496">
        <v>99</v>
      </c>
      <c r="O1246" s="496">
        <v>99</v>
      </c>
      <c r="P1246" s="496">
        <v>99</v>
      </c>
      <c r="Q1246" s="496">
        <v>4</v>
      </c>
      <c r="R1246" s="496">
        <v>7</v>
      </c>
      <c r="S1246" s="496">
        <v>6.5714285714285694</v>
      </c>
      <c r="T1246" s="496">
        <v>11</v>
      </c>
      <c r="U1246" s="496">
        <v>342.5</v>
      </c>
      <c r="V1246" s="496">
        <v>57.142857142857153</v>
      </c>
      <c r="W1246" s="496">
        <v>100</v>
      </c>
      <c r="X1246" s="496">
        <v>42.857142857142847</v>
      </c>
      <c r="Y1246" s="496">
        <v>51.252651499354471</v>
      </c>
      <c r="Z1246" s="496">
        <v>1.399708424447534</v>
      </c>
      <c r="AA1246" s="496">
        <v>0</v>
      </c>
      <c r="AB1246" s="496">
        <v>73.102533744606149</v>
      </c>
      <c r="AC1246" s="496"/>
      <c r="AD1246" s="496"/>
      <c r="AE1246" s="496">
        <v>3.3653846153846154</v>
      </c>
      <c r="AF1246" s="496">
        <v>4.2007604296252179</v>
      </c>
      <c r="AG1246" s="496">
        <v>658.71428571428555</v>
      </c>
      <c r="AH1246" s="496">
        <v>0</v>
      </c>
      <c r="AI1246" s="496">
        <v>57.142857142857153</v>
      </c>
      <c r="AJ1246" s="496">
        <v>94.471030004992315</v>
      </c>
      <c r="AK1246" s="496">
        <v>43.999930384034002</v>
      </c>
      <c r="AL1246" s="496"/>
      <c r="AM1246" s="496">
        <v>78.881211840079814</v>
      </c>
      <c r="AN1246" s="496">
        <v>99</v>
      </c>
      <c r="AO1246" s="496">
        <v>99</v>
      </c>
      <c r="AP1246" s="496">
        <v>99</v>
      </c>
      <c r="AQ1246" s="496">
        <v>99</v>
      </c>
      <c r="AR1246" s="496">
        <v>208.57142857142861</v>
      </c>
      <c r="AS1246" s="496">
        <v>37.664052192862314</v>
      </c>
      <c r="AT1246" s="496"/>
      <c r="AU1246" s="496"/>
    </row>
    <row r="1247" spans="1:47">
      <c r="A1247" s="496">
        <v>17</v>
      </c>
      <c r="B1247" s="496">
        <v>306</v>
      </c>
      <c r="C1247" s="496">
        <v>2023</v>
      </c>
      <c r="D1247" s="496">
        <v>6</v>
      </c>
      <c r="E1247" s="496">
        <v>99</v>
      </c>
      <c r="F1247" s="496">
        <v>99</v>
      </c>
      <c r="G1247" s="496">
        <v>99</v>
      </c>
      <c r="H1247" s="496">
        <v>99</v>
      </c>
      <c r="I1247" s="496">
        <v>99</v>
      </c>
      <c r="J1247" s="496">
        <v>999</v>
      </c>
      <c r="K1247" s="496">
        <v>99</v>
      </c>
      <c r="L1247" s="496">
        <v>99</v>
      </c>
      <c r="M1247" s="496">
        <v>11</v>
      </c>
      <c r="N1247" s="496">
        <v>99</v>
      </c>
      <c r="O1247" s="496">
        <v>99</v>
      </c>
      <c r="P1247" s="496">
        <v>99</v>
      </c>
      <c r="Q1247" s="496">
        <v>3</v>
      </c>
      <c r="R1247" s="496">
        <v>5</v>
      </c>
      <c r="S1247" s="496">
        <v>6.2</v>
      </c>
      <c r="T1247" s="496">
        <v>11</v>
      </c>
      <c r="U1247" s="496">
        <v>331.5</v>
      </c>
      <c r="V1247" s="496">
        <v>80</v>
      </c>
      <c r="W1247" s="496">
        <v>100</v>
      </c>
      <c r="X1247" s="496">
        <v>20</v>
      </c>
      <c r="Y1247" s="496">
        <v>56.989191957774018</v>
      </c>
      <c r="Z1247" s="496">
        <v>0.74833147735478611</v>
      </c>
      <c r="AA1247" s="496">
        <v>0</v>
      </c>
      <c r="AB1247" s="496">
        <v>74.190784283928124</v>
      </c>
      <c r="AC1247" s="496"/>
      <c r="AD1247" s="496"/>
      <c r="AE1247" s="496">
        <v>3.7313432835820906</v>
      </c>
      <c r="AF1247" s="496">
        <v>4.6033482936366878</v>
      </c>
      <c r="AG1247" s="496">
        <v>834.6</v>
      </c>
      <c r="AH1247" s="496">
        <v>0</v>
      </c>
      <c r="AI1247" s="496">
        <v>80</v>
      </c>
      <c r="AJ1247" s="496">
        <v>164.14700728310564</v>
      </c>
      <c r="AK1247" s="496">
        <v>94.752688208392172</v>
      </c>
      <c r="AL1247" s="496"/>
      <c r="AM1247" s="496">
        <v>69.425690688901483</v>
      </c>
      <c r="AN1247" s="496">
        <v>99</v>
      </c>
      <c r="AO1247" s="496">
        <v>99</v>
      </c>
      <c r="AP1247" s="496">
        <v>99</v>
      </c>
      <c r="AQ1247" s="496">
        <v>99</v>
      </c>
      <c r="AR1247" s="496">
        <v>209.8</v>
      </c>
      <c r="AS1247" s="496">
        <v>35.565429444370189</v>
      </c>
      <c r="AT1247" s="496"/>
      <c r="AU1247" s="496"/>
    </row>
    <row r="1248" spans="1:47">
      <c r="A1248" s="496">
        <v>17</v>
      </c>
      <c r="B1248" s="496">
        <v>307</v>
      </c>
      <c r="C1248" s="496">
        <v>2023</v>
      </c>
      <c r="D1248" s="496">
        <v>7</v>
      </c>
      <c r="E1248" s="496">
        <v>99</v>
      </c>
      <c r="F1248" s="496">
        <v>99</v>
      </c>
      <c r="G1248" s="496">
        <v>99</v>
      </c>
      <c r="H1248" s="496">
        <v>99</v>
      </c>
      <c r="I1248" s="496">
        <v>99</v>
      </c>
      <c r="J1248" s="496">
        <v>999</v>
      </c>
      <c r="K1248" s="496">
        <v>99</v>
      </c>
      <c r="L1248" s="496">
        <v>99</v>
      </c>
      <c r="M1248" s="496">
        <v>11</v>
      </c>
      <c r="N1248" s="496">
        <v>99</v>
      </c>
      <c r="O1248" s="496">
        <v>99</v>
      </c>
      <c r="P1248" s="496">
        <v>99</v>
      </c>
      <c r="Q1248" s="496"/>
      <c r="R1248" s="496">
        <v>0</v>
      </c>
      <c r="S1248" s="496"/>
      <c r="T1248" s="496"/>
      <c r="U1248" s="496"/>
      <c r="V1248" s="496"/>
      <c r="W1248" s="496"/>
      <c r="X1248" s="496"/>
      <c r="Y1248" s="496"/>
      <c r="Z1248" s="496"/>
      <c r="AA1248" s="496"/>
      <c r="AB1248" s="496"/>
      <c r="AC1248" s="496"/>
      <c r="AD1248" s="496"/>
      <c r="AE1248" s="496"/>
      <c r="AF1248" s="496"/>
      <c r="AG1248" s="496"/>
      <c r="AH1248" s="496"/>
      <c r="AI1248" s="496"/>
      <c r="AJ1248" s="496"/>
      <c r="AK1248" s="496"/>
      <c r="AL1248" s="496"/>
      <c r="AM1248" s="496"/>
      <c r="AN1248" s="496">
        <v>99</v>
      </c>
      <c r="AO1248" s="496">
        <v>99</v>
      </c>
      <c r="AP1248" s="496">
        <v>99</v>
      </c>
      <c r="AQ1248" s="496">
        <v>99</v>
      </c>
      <c r="AR1248" s="496"/>
      <c r="AS1248" s="496"/>
      <c r="AT1248" s="496"/>
      <c r="AU1248" s="496"/>
    </row>
    <row r="1249" spans="1:47">
      <c r="A1249" s="496">
        <v>17</v>
      </c>
      <c r="B1249" s="496">
        <v>308</v>
      </c>
      <c r="C1249" s="496">
        <v>2023</v>
      </c>
      <c r="D1249" s="496">
        <v>8</v>
      </c>
      <c r="E1249" s="496">
        <v>99</v>
      </c>
      <c r="F1249" s="496">
        <v>99</v>
      </c>
      <c r="G1249" s="496">
        <v>99</v>
      </c>
      <c r="H1249" s="496">
        <v>99</v>
      </c>
      <c r="I1249" s="496">
        <v>99</v>
      </c>
      <c r="J1249" s="496">
        <v>999</v>
      </c>
      <c r="K1249" s="496">
        <v>99</v>
      </c>
      <c r="L1249" s="496">
        <v>99</v>
      </c>
      <c r="M1249" s="496">
        <v>11</v>
      </c>
      <c r="N1249" s="496">
        <v>99</v>
      </c>
      <c r="O1249" s="496">
        <v>99</v>
      </c>
      <c r="P1249" s="496">
        <v>99</v>
      </c>
      <c r="Q1249" s="496">
        <v>3</v>
      </c>
      <c r="R1249" s="496">
        <v>3</v>
      </c>
      <c r="S1249" s="496">
        <v>6.6666666666666687</v>
      </c>
      <c r="T1249" s="496">
        <v>11</v>
      </c>
      <c r="U1249" s="496">
        <v>380.73333333333346</v>
      </c>
      <c r="V1249" s="496">
        <v>100</v>
      </c>
      <c r="W1249" s="496">
        <v>100</v>
      </c>
      <c r="X1249" s="496">
        <v>66.666666666666686</v>
      </c>
      <c r="Y1249" s="496">
        <v>64.014442814796723</v>
      </c>
      <c r="Z1249" s="496">
        <v>0.9428090415820618</v>
      </c>
      <c r="AA1249" s="496">
        <v>0</v>
      </c>
      <c r="AB1249" s="496">
        <v>86.895598879576141</v>
      </c>
      <c r="AC1249" s="496"/>
      <c r="AD1249" s="496"/>
      <c r="AE1249" s="496">
        <v>1.9108280254777077</v>
      </c>
      <c r="AF1249" s="496">
        <v>2.7701785021342658</v>
      </c>
      <c r="AG1249" s="496">
        <v>860.3333333333336</v>
      </c>
      <c r="AH1249" s="496">
        <v>0</v>
      </c>
      <c r="AI1249" s="496">
        <v>100</v>
      </c>
      <c r="AJ1249" s="496">
        <v>257.85827287269422</v>
      </c>
      <c r="AK1249" s="496">
        <v>-0.58912270426844227</v>
      </c>
      <c r="AL1249" s="496"/>
      <c r="AM1249" s="496">
        <v>-50.000000000000306</v>
      </c>
      <c r="AN1249" s="496">
        <v>99</v>
      </c>
      <c r="AO1249" s="496">
        <v>99</v>
      </c>
      <c r="AP1249" s="496">
        <v>99</v>
      </c>
      <c r="AQ1249" s="496">
        <v>99</v>
      </c>
      <c r="AR1249" s="496">
        <v>220</v>
      </c>
      <c r="AS1249" s="496">
        <v>35.449682450750061</v>
      </c>
      <c r="AT1249" s="496"/>
      <c r="AU1249" s="496"/>
    </row>
    <row r="1250" spans="1:47">
      <c r="A1250" s="496">
        <v>17</v>
      </c>
      <c r="B1250" s="496">
        <v>309</v>
      </c>
      <c r="C1250" s="496">
        <v>2023</v>
      </c>
      <c r="D1250" s="496">
        <v>9</v>
      </c>
      <c r="E1250" s="496">
        <v>99</v>
      </c>
      <c r="F1250" s="496">
        <v>99</v>
      </c>
      <c r="G1250" s="496">
        <v>99</v>
      </c>
      <c r="H1250" s="496">
        <v>99</v>
      </c>
      <c r="I1250" s="496">
        <v>99</v>
      </c>
      <c r="J1250" s="496">
        <v>999</v>
      </c>
      <c r="K1250" s="496">
        <v>99</v>
      </c>
      <c r="L1250" s="496">
        <v>99</v>
      </c>
      <c r="M1250" s="496">
        <v>11</v>
      </c>
      <c r="N1250" s="496">
        <v>99</v>
      </c>
      <c r="O1250" s="496">
        <v>99</v>
      </c>
      <c r="P1250" s="496">
        <v>99</v>
      </c>
      <c r="Q1250" s="496">
        <v>1</v>
      </c>
      <c r="R1250" s="496">
        <v>1</v>
      </c>
      <c r="S1250" s="496">
        <v>7</v>
      </c>
      <c r="T1250" s="496">
        <v>11</v>
      </c>
      <c r="U1250" s="496">
        <v>244.6</v>
      </c>
      <c r="V1250" s="496">
        <v>100</v>
      </c>
      <c r="W1250" s="496">
        <v>100</v>
      </c>
      <c r="X1250" s="496">
        <v>0</v>
      </c>
      <c r="Y1250" s="496">
        <v>0</v>
      </c>
      <c r="Z1250" s="496">
        <v>0</v>
      </c>
      <c r="AA1250" s="496">
        <v>0</v>
      </c>
      <c r="AB1250" s="496"/>
      <c r="AC1250" s="496"/>
      <c r="AD1250" s="496"/>
      <c r="AE1250" s="496">
        <v>0.90090090090090069</v>
      </c>
      <c r="AF1250" s="496">
        <v>0.88723162694195279</v>
      </c>
      <c r="AG1250" s="496">
        <v>525</v>
      </c>
      <c r="AH1250" s="496">
        <v>0</v>
      </c>
      <c r="AI1250" s="496">
        <v>100</v>
      </c>
      <c r="AJ1250" s="496">
        <v>0</v>
      </c>
      <c r="AK1250" s="496"/>
      <c r="AL1250" s="496"/>
      <c r="AM1250" s="496"/>
      <c r="AN1250" s="496">
        <v>99</v>
      </c>
      <c r="AO1250" s="496">
        <v>99</v>
      </c>
      <c r="AP1250" s="496">
        <v>99</v>
      </c>
      <c r="AQ1250" s="496">
        <v>99</v>
      </c>
      <c r="AR1250" s="496">
        <v>183</v>
      </c>
      <c r="AS1250" s="496">
        <v>39.977240712103992</v>
      </c>
      <c r="AT1250" s="496"/>
      <c r="AU1250" s="496"/>
    </row>
    <row r="1251" spans="1:47">
      <c r="A1251" s="496">
        <v>17</v>
      </c>
      <c r="B1251" s="496">
        <v>310</v>
      </c>
      <c r="C1251" s="496">
        <v>2023</v>
      </c>
      <c r="D1251" s="496">
        <v>10</v>
      </c>
      <c r="E1251" s="496">
        <v>99</v>
      </c>
      <c r="F1251" s="496">
        <v>99</v>
      </c>
      <c r="G1251" s="496">
        <v>99</v>
      </c>
      <c r="H1251" s="496">
        <v>99</v>
      </c>
      <c r="I1251" s="496">
        <v>99</v>
      </c>
      <c r="J1251" s="496">
        <v>999</v>
      </c>
      <c r="K1251" s="496">
        <v>99</v>
      </c>
      <c r="L1251" s="496">
        <v>99</v>
      </c>
      <c r="M1251" s="496">
        <v>11</v>
      </c>
      <c r="N1251" s="496">
        <v>99</v>
      </c>
      <c r="O1251" s="496">
        <v>99</v>
      </c>
      <c r="P1251" s="496">
        <v>99</v>
      </c>
      <c r="Q1251" s="496">
        <v>5</v>
      </c>
      <c r="R1251" s="496">
        <v>5</v>
      </c>
      <c r="S1251" s="496">
        <v>5.2</v>
      </c>
      <c r="T1251" s="496">
        <v>11</v>
      </c>
      <c r="U1251" s="496">
        <v>249.57999999999996</v>
      </c>
      <c r="V1251" s="496">
        <v>40</v>
      </c>
      <c r="W1251" s="496">
        <v>100</v>
      </c>
      <c r="X1251" s="496">
        <v>20</v>
      </c>
      <c r="Y1251" s="496">
        <v>94.41555803997565</v>
      </c>
      <c r="Z1251" s="496">
        <v>0.74833147735478611</v>
      </c>
      <c r="AA1251" s="496">
        <v>0</v>
      </c>
      <c r="AB1251" s="496">
        <v>55.600426694731759</v>
      </c>
      <c r="AC1251" s="496"/>
      <c r="AD1251" s="496"/>
      <c r="AE1251" s="496">
        <v>1.6233766233766229</v>
      </c>
      <c r="AF1251" s="496">
        <v>1.6746042289829051</v>
      </c>
      <c r="AG1251" s="496">
        <v>801.4</v>
      </c>
      <c r="AH1251" s="496">
        <v>0</v>
      </c>
      <c r="AI1251" s="496">
        <v>80</v>
      </c>
      <c r="AJ1251" s="496">
        <v>269.14130117839602</v>
      </c>
      <c r="AK1251" s="496">
        <v>69.4917962355117</v>
      </c>
      <c r="AL1251" s="496"/>
      <c r="AM1251" s="496">
        <v>35.212297765971371</v>
      </c>
      <c r="AN1251" s="496">
        <v>99</v>
      </c>
      <c r="AO1251" s="496">
        <v>99</v>
      </c>
      <c r="AP1251" s="496">
        <v>99</v>
      </c>
      <c r="AQ1251" s="496">
        <v>99</v>
      </c>
      <c r="AR1251" s="496">
        <v>192.8</v>
      </c>
      <c r="AS1251" s="496">
        <v>33.040850354005812</v>
      </c>
      <c r="AT1251" s="496"/>
      <c r="AU1251" s="496"/>
    </row>
    <row r="1252" spans="1:47">
      <c r="A1252" s="496">
        <v>17</v>
      </c>
      <c r="B1252" s="496">
        <v>311</v>
      </c>
      <c r="C1252" s="496">
        <v>2023</v>
      </c>
      <c r="D1252" s="496">
        <v>11</v>
      </c>
      <c r="E1252" s="496">
        <v>99</v>
      </c>
      <c r="F1252" s="496">
        <v>99</v>
      </c>
      <c r="G1252" s="496">
        <v>99</v>
      </c>
      <c r="H1252" s="496">
        <v>99</v>
      </c>
      <c r="I1252" s="496">
        <v>99</v>
      </c>
      <c r="J1252" s="496">
        <v>999</v>
      </c>
      <c r="K1252" s="496">
        <v>99</v>
      </c>
      <c r="L1252" s="496">
        <v>99</v>
      </c>
      <c r="M1252" s="496">
        <v>11</v>
      </c>
      <c r="N1252" s="496">
        <v>99</v>
      </c>
      <c r="O1252" s="496">
        <v>99</v>
      </c>
      <c r="P1252" s="496">
        <v>99</v>
      </c>
      <c r="Q1252" s="496">
        <v>2</v>
      </c>
      <c r="R1252" s="496">
        <v>2</v>
      </c>
      <c r="S1252" s="496">
        <v>7</v>
      </c>
      <c r="T1252" s="496">
        <v>11</v>
      </c>
      <c r="U1252" s="496">
        <v>347.8</v>
      </c>
      <c r="V1252" s="496">
        <v>100</v>
      </c>
      <c r="W1252" s="496">
        <v>100</v>
      </c>
      <c r="X1252" s="496">
        <v>50</v>
      </c>
      <c r="Y1252" s="496">
        <v>19.5</v>
      </c>
      <c r="Z1252" s="496">
        <v>0</v>
      </c>
      <c r="AA1252" s="496">
        <v>0</v>
      </c>
      <c r="AB1252" s="496"/>
      <c r="AC1252" s="496"/>
      <c r="AD1252" s="496"/>
      <c r="AE1252" s="496">
        <v>0.82644628099173589</v>
      </c>
      <c r="AF1252" s="496">
        <v>1.1698384829098636</v>
      </c>
      <c r="AG1252" s="496">
        <v>600.5</v>
      </c>
      <c r="AH1252" s="496">
        <v>0</v>
      </c>
      <c r="AI1252" s="496">
        <v>100</v>
      </c>
      <c r="AJ1252" s="496">
        <v>77.5</v>
      </c>
      <c r="AK1252" s="496">
        <v>100</v>
      </c>
      <c r="AL1252" s="496"/>
      <c r="AM1252" s="496"/>
      <c r="AN1252" s="496">
        <v>99</v>
      </c>
      <c r="AO1252" s="496">
        <v>99</v>
      </c>
      <c r="AP1252" s="496">
        <v>99</v>
      </c>
      <c r="AQ1252" s="496">
        <v>99</v>
      </c>
      <c r="AR1252" s="496">
        <v>209.5</v>
      </c>
      <c r="AS1252" s="496">
        <v>37.781390921340943</v>
      </c>
      <c r="AT1252" s="496"/>
      <c r="AU1252" s="496"/>
    </row>
    <row r="1253" spans="1:47">
      <c r="A1253" s="496">
        <v>17</v>
      </c>
      <c r="B1253" s="496">
        <v>312</v>
      </c>
      <c r="C1253" s="496">
        <v>2023</v>
      </c>
      <c r="D1253" s="496">
        <v>12</v>
      </c>
      <c r="E1253" s="496">
        <v>99</v>
      </c>
      <c r="F1253" s="496">
        <v>99</v>
      </c>
      <c r="G1253" s="496">
        <v>99</v>
      </c>
      <c r="H1253" s="496">
        <v>99</v>
      </c>
      <c r="I1253" s="496">
        <v>99</v>
      </c>
      <c r="J1253" s="496">
        <v>999</v>
      </c>
      <c r="K1253" s="496">
        <v>99</v>
      </c>
      <c r="L1253" s="496">
        <v>99</v>
      </c>
      <c r="M1253" s="496">
        <v>11</v>
      </c>
      <c r="N1253" s="496">
        <v>99</v>
      </c>
      <c r="O1253" s="496">
        <v>99</v>
      </c>
      <c r="P1253" s="496">
        <v>99</v>
      </c>
      <c r="Q1253" s="496"/>
      <c r="R1253" s="496">
        <v>0</v>
      </c>
      <c r="S1253" s="496"/>
      <c r="T1253" s="496"/>
      <c r="U1253" s="496"/>
      <c r="V1253" s="496"/>
      <c r="W1253" s="496"/>
      <c r="X1253" s="496"/>
      <c r="Y1253" s="496"/>
      <c r="Z1253" s="496"/>
      <c r="AA1253" s="496"/>
      <c r="AB1253" s="496"/>
      <c r="AC1253" s="496"/>
      <c r="AD1253" s="496"/>
      <c r="AE1253" s="496"/>
      <c r="AF1253" s="496"/>
      <c r="AG1253" s="496"/>
      <c r="AH1253" s="496"/>
      <c r="AI1253" s="496"/>
      <c r="AJ1253" s="496"/>
      <c r="AK1253" s="496"/>
      <c r="AL1253" s="496"/>
      <c r="AM1253" s="496"/>
      <c r="AN1253" s="496">
        <v>99</v>
      </c>
      <c r="AO1253" s="496">
        <v>99</v>
      </c>
      <c r="AP1253" s="496">
        <v>99</v>
      </c>
      <c r="AQ1253" s="496">
        <v>99</v>
      </c>
      <c r="AR1253" s="496"/>
      <c r="AS1253" s="496"/>
      <c r="AT1253" s="496"/>
      <c r="AU1253" s="496"/>
    </row>
    <row r="1254" spans="1:47">
      <c r="A1254" s="496">
        <v>17</v>
      </c>
      <c r="B1254" s="496">
        <v>313</v>
      </c>
      <c r="C1254" s="496">
        <v>2023</v>
      </c>
      <c r="D1254" s="496">
        <v>1</v>
      </c>
      <c r="E1254" s="496">
        <v>99</v>
      </c>
      <c r="F1254" s="496">
        <v>99</v>
      </c>
      <c r="G1254" s="496">
        <v>99</v>
      </c>
      <c r="H1254" s="496">
        <v>99</v>
      </c>
      <c r="I1254" s="496">
        <v>99</v>
      </c>
      <c r="J1254" s="496">
        <v>999</v>
      </c>
      <c r="K1254" s="496">
        <v>99</v>
      </c>
      <c r="L1254" s="496">
        <v>99</v>
      </c>
      <c r="M1254" s="496">
        <v>12</v>
      </c>
      <c r="N1254" s="496">
        <v>99</v>
      </c>
      <c r="O1254" s="496">
        <v>99</v>
      </c>
      <c r="P1254" s="496">
        <v>99</v>
      </c>
      <c r="Q1254" s="496"/>
      <c r="R1254" s="496">
        <v>0</v>
      </c>
      <c r="S1254" s="496"/>
      <c r="T1254" s="496"/>
      <c r="U1254" s="496"/>
      <c r="V1254" s="496"/>
      <c r="W1254" s="496"/>
      <c r="X1254" s="496"/>
      <c r="Y1254" s="496"/>
      <c r="Z1254" s="496"/>
      <c r="AA1254" s="496"/>
      <c r="AB1254" s="496"/>
      <c r="AC1254" s="496"/>
      <c r="AD1254" s="496"/>
      <c r="AE1254" s="496"/>
      <c r="AF1254" s="496"/>
      <c r="AG1254" s="496"/>
      <c r="AH1254" s="496"/>
      <c r="AI1254" s="496"/>
      <c r="AJ1254" s="496"/>
      <c r="AK1254" s="496"/>
      <c r="AL1254" s="496"/>
      <c r="AM1254" s="496"/>
      <c r="AN1254" s="496">
        <v>99</v>
      </c>
      <c r="AO1254" s="496">
        <v>99</v>
      </c>
      <c r="AP1254" s="496">
        <v>99</v>
      </c>
      <c r="AQ1254" s="496">
        <v>99</v>
      </c>
      <c r="AR1254" s="496"/>
      <c r="AS1254" s="496"/>
      <c r="AT1254" s="496"/>
      <c r="AU1254" s="496"/>
    </row>
    <row r="1255" spans="1:47">
      <c r="A1255" s="496">
        <v>17</v>
      </c>
      <c r="B1255" s="496">
        <v>314</v>
      </c>
      <c r="C1255" s="496">
        <v>2023</v>
      </c>
      <c r="D1255" s="496">
        <v>2</v>
      </c>
      <c r="E1255" s="496">
        <v>99</v>
      </c>
      <c r="F1255" s="496">
        <v>99</v>
      </c>
      <c r="G1255" s="496">
        <v>99</v>
      </c>
      <c r="H1255" s="496">
        <v>99</v>
      </c>
      <c r="I1255" s="496">
        <v>99</v>
      </c>
      <c r="J1255" s="496">
        <v>999</v>
      </c>
      <c r="K1255" s="496">
        <v>99</v>
      </c>
      <c r="L1255" s="496">
        <v>99</v>
      </c>
      <c r="M1255" s="496">
        <v>12</v>
      </c>
      <c r="N1255" s="496">
        <v>99</v>
      </c>
      <c r="O1255" s="496">
        <v>99</v>
      </c>
      <c r="P1255" s="496">
        <v>99</v>
      </c>
      <c r="Q1255" s="496"/>
      <c r="R1255" s="496">
        <v>0</v>
      </c>
      <c r="S1255" s="496"/>
      <c r="T1255" s="496"/>
      <c r="U1255" s="496"/>
      <c r="V1255" s="496"/>
      <c r="W1255" s="496"/>
      <c r="X1255" s="496"/>
      <c r="Y1255" s="496"/>
      <c r="Z1255" s="496"/>
      <c r="AA1255" s="496"/>
      <c r="AB1255" s="496"/>
      <c r="AC1255" s="496"/>
      <c r="AD1255" s="496"/>
      <c r="AE1255" s="496"/>
      <c r="AF1255" s="496"/>
      <c r="AG1255" s="496"/>
      <c r="AH1255" s="496"/>
      <c r="AI1255" s="496"/>
      <c r="AJ1255" s="496"/>
      <c r="AK1255" s="496"/>
      <c r="AL1255" s="496"/>
      <c r="AM1255" s="496"/>
      <c r="AN1255" s="496">
        <v>99</v>
      </c>
      <c r="AO1255" s="496">
        <v>99</v>
      </c>
      <c r="AP1255" s="496">
        <v>99</v>
      </c>
      <c r="AQ1255" s="496">
        <v>99</v>
      </c>
      <c r="AR1255" s="496"/>
      <c r="AS1255" s="496"/>
      <c r="AT1255" s="496"/>
      <c r="AU1255" s="496"/>
    </row>
    <row r="1256" spans="1:47">
      <c r="A1256" s="496">
        <v>17</v>
      </c>
      <c r="B1256" s="496">
        <v>315</v>
      </c>
      <c r="C1256" s="496">
        <v>2023</v>
      </c>
      <c r="D1256" s="496">
        <v>3</v>
      </c>
      <c r="E1256" s="496">
        <v>99</v>
      </c>
      <c r="F1256" s="496">
        <v>99</v>
      </c>
      <c r="G1256" s="496">
        <v>99</v>
      </c>
      <c r="H1256" s="496">
        <v>99</v>
      </c>
      <c r="I1256" s="496">
        <v>99</v>
      </c>
      <c r="J1256" s="496">
        <v>999</v>
      </c>
      <c r="K1256" s="496">
        <v>99</v>
      </c>
      <c r="L1256" s="496">
        <v>99</v>
      </c>
      <c r="M1256" s="496">
        <v>12</v>
      </c>
      <c r="N1256" s="496">
        <v>99</v>
      </c>
      <c r="O1256" s="496">
        <v>99</v>
      </c>
      <c r="P1256" s="496">
        <v>99</v>
      </c>
      <c r="Q1256" s="496">
        <v>1</v>
      </c>
      <c r="R1256" s="496">
        <v>3</v>
      </c>
      <c r="S1256" s="496">
        <v>5.6666666666666679</v>
      </c>
      <c r="T1256" s="496">
        <v>12</v>
      </c>
      <c r="U1256" s="496">
        <v>367.56666666666655</v>
      </c>
      <c r="V1256" s="496">
        <v>66.666666666666686</v>
      </c>
      <c r="W1256" s="496">
        <v>100</v>
      </c>
      <c r="X1256" s="496">
        <v>100</v>
      </c>
      <c r="Y1256" s="496">
        <v>9.7339040928560721</v>
      </c>
      <c r="Z1256" s="496">
        <v>0.4714045207910284</v>
      </c>
      <c r="AA1256" s="496">
        <v>0</v>
      </c>
      <c r="AB1256" s="496">
        <v>37.532576870282057</v>
      </c>
      <c r="AC1256" s="496"/>
      <c r="AD1256" s="496"/>
      <c r="AE1256" s="496">
        <v>2.1126760563380276</v>
      </c>
      <c r="AF1256" s="496">
        <v>3.268867057574985</v>
      </c>
      <c r="AG1256" s="496">
        <v>714</v>
      </c>
      <c r="AH1256" s="496">
        <v>0</v>
      </c>
      <c r="AI1256" s="496">
        <v>0</v>
      </c>
      <c r="AJ1256" s="496">
        <v>20.992061991778392</v>
      </c>
      <c r="AK1256" s="496">
        <v>56.492276194942335</v>
      </c>
      <c r="AL1256" s="496"/>
      <c r="AM1256" s="496">
        <v>97.685004276575185</v>
      </c>
      <c r="AN1256" s="496">
        <v>99</v>
      </c>
      <c r="AO1256" s="496">
        <v>99</v>
      </c>
      <c r="AP1256" s="496">
        <v>99</v>
      </c>
      <c r="AQ1256" s="496">
        <v>99</v>
      </c>
      <c r="AR1256" s="496">
        <v>221</v>
      </c>
      <c r="AS1256" s="496">
        <v>34.039339190226549</v>
      </c>
      <c r="AT1256" s="496"/>
      <c r="AU1256" s="496"/>
    </row>
    <row r="1257" spans="1:47">
      <c r="A1257" s="496">
        <v>17</v>
      </c>
      <c r="B1257" s="496">
        <v>316</v>
      </c>
      <c r="C1257" s="496">
        <v>2023</v>
      </c>
      <c r="D1257" s="496">
        <v>4</v>
      </c>
      <c r="E1257" s="496">
        <v>99</v>
      </c>
      <c r="F1257" s="496">
        <v>99</v>
      </c>
      <c r="G1257" s="496">
        <v>99</v>
      </c>
      <c r="H1257" s="496">
        <v>99</v>
      </c>
      <c r="I1257" s="496">
        <v>99</v>
      </c>
      <c r="J1257" s="496">
        <v>999</v>
      </c>
      <c r="K1257" s="496">
        <v>99</v>
      </c>
      <c r="L1257" s="496">
        <v>99</v>
      </c>
      <c r="M1257" s="496">
        <v>12</v>
      </c>
      <c r="N1257" s="496">
        <v>99</v>
      </c>
      <c r="O1257" s="496">
        <v>99</v>
      </c>
      <c r="P1257" s="496">
        <v>99</v>
      </c>
      <c r="Q1257" s="496"/>
      <c r="R1257" s="496">
        <v>0</v>
      </c>
      <c r="S1257" s="496"/>
      <c r="T1257" s="496"/>
      <c r="U1257" s="496"/>
      <c r="V1257" s="496"/>
      <c r="W1257" s="496"/>
      <c r="X1257" s="496"/>
      <c r="Y1257" s="496"/>
      <c r="Z1257" s="496"/>
      <c r="AA1257" s="496"/>
      <c r="AB1257" s="496"/>
      <c r="AC1257" s="496"/>
      <c r="AD1257" s="496"/>
      <c r="AE1257" s="496"/>
      <c r="AF1257" s="496"/>
      <c r="AG1257" s="496"/>
      <c r="AH1257" s="496"/>
      <c r="AI1257" s="496"/>
      <c r="AJ1257" s="496"/>
      <c r="AK1257" s="496"/>
      <c r="AL1257" s="496"/>
      <c r="AM1257" s="496"/>
      <c r="AN1257" s="496">
        <v>99</v>
      </c>
      <c r="AO1257" s="496">
        <v>99</v>
      </c>
      <c r="AP1257" s="496">
        <v>99</v>
      </c>
      <c r="AQ1257" s="496">
        <v>99</v>
      </c>
      <c r="AR1257" s="496"/>
      <c r="AS1257" s="496"/>
      <c r="AT1257" s="496"/>
      <c r="AU1257" s="496"/>
    </row>
    <row r="1258" spans="1:47">
      <c r="A1258" s="496">
        <v>17</v>
      </c>
      <c r="B1258" s="496">
        <v>317</v>
      </c>
      <c r="C1258" s="496">
        <v>2023</v>
      </c>
      <c r="D1258" s="496">
        <v>5</v>
      </c>
      <c r="E1258" s="496">
        <v>99</v>
      </c>
      <c r="F1258" s="496">
        <v>99</v>
      </c>
      <c r="G1258" s="496">
        <v>99</v>
      </c>
      <c r="H1258" s="496">
        <v>99</v>
      </c>
      <c r="I1258" s="496">
        <v>99</v>
      </c>
      <c r="J1258" s="496">
        <v>999</v>
      </c>
      <c r="K1258" s="496">
        <v>99</v>
      </c>
      <c r="L1258" s="496">
        <v>99</v>
      </c>
      <c r="M1258" s="496">
        <v>12</v>
      </c>
      <c r="N1258" s="496">
        <v>99</v>
      </c>
      <c r="O1258" s="496">
        <v>99</v>
      </c>
      <c r="P1258" s="496">
        <v>99</v>
      </c>
      <c r="Q1258" s="496">
        <v>1</v>
      </c>
      <c r="R1258" s="496">
        <v>1</v>
      </c>
      <c r="S1258" s="496">
        <v>7</v>
      </c>
      <c r="T1258" s="496">
        <v>12</v>
      </c>
      <c r="U1258" s="496">
        <v>379.8</v>
      </c>
      <c r="V1258" s="496">
        <v>100</v>
      </c>
      <c r="W1258" s="496">
        <v>100</v>
      </c>
      <c r="X1258" s="496">
        <v>100</v>
      </c>
      <c r="Y1258" s="496">
        <v>0</v>
      </c>
      <c r="Z1258" s="496">
        <v>0</v>
      </c>
      <c r="AA1258" s="496">
        <v>0</v>
      </c>
      <c r="AB1258" s="496"/>
      <c r="AC1258" s="496"/>
      <c r="AD1258" s="496"/>
      <c r="AE1258" s="496">
        <v>0.48076923076923056</v>
      </c>
      <c r="AF1258" s="496">
        <v>0.66546352916440343</v>
      </c>
      <c r="AG1258" s="496">
        <v>752</v>
      </c>
      <c r="AH1258" s="496">
        <v>0</v>
      </c>
      <c r="AI1258" s="496">
        <v>100</v>
      </c>
      <c r="AJ1258" s="496">
        <v>0</v>
      </c>
      <c r="AK1258" s="496"/>
      <c r="AL1258" s="496"/>
      <c r="AM1258" s="496"/>
      <c r="AN1258" s="496">
        <v>99</v>
      </c>
      <c r="AO1258" s="496">
        <v>99</v>
      </c>
      <c r="AP1258" s="496">
        <v>99</v>
      </c>
      <c r="AQ1258" s="496">
        <v>99</v>
      </c>
      <c r="AR1258" s="496">
        <v>213</v>
      </c>
      <c r="AS1258" s="496">
        <v>39.32283186064155</v>
      </c>
      <c r="AT1258" s="496"/>
      <c r="AU1258" s="496"/>
    </row>
    <row r="1259" spans="1:47">
      <c r="A1259" s="496">
        <v>17</v>
      </c>
      <c r="B1259" s="496">
        <v>318</v>
      </c>
      <c r="C1259" s="496">
        <v>2023</v>
      </c>
      <c r="D1259" s="496">
        <v>6</v>
      </c>
      <c r="E1259" s="496">
        <v>99</v>
      </c>
      <c r="F1259" s="496">
        <v>99</v>
      </c>
      <c r="G1259" s="496">
        <v>99</v>
      </c>
      <c r="H1259" s="496">
        <v>99</v>
      </c>
      <c r="I1259" s="496">
        <v>99</v>
      </c>
      <c r="J1259" s="496">
        <v>999</v>
      </c>
      <c r="K1259" s="496">
        <v>99</v>
      </c>
      <c r="L1259" s="496">
        <v>99</v>
      </c>
      <c r="M1259" s="496">
        <v>12</v>
      </c>
      <c r="N1259" s="496">
        <v>99</v>
      </c>
      <c r="O1259" s="496">
        <v>99</v>
      </c>
      <c r="P1259" s="496">
        <v>99</v>
      </c>
      <c r="Q1259" s="496"/>
      <c r="R1259" s="496">
        <v>0</v>
      </c>
      <c r="S1259" s="496"/>
      <c r="T1259" s="496"/>
      <c r="U1259" s="496"/>
      <c r="V1259" s="496"/>
      <c r="W1259" s="496"/>
      <c r="X1259" s="496"/>
      <c r="Y1259" s="496"/>
      <c r="Z1259" s="496"/>
      <c r="AA1259" s="496"/>
      <c r="AB1259" s="496"/>
      <c r="AC1259" s="496"/>
      <c r="AD1259" s="496"/>
      <c r="AE1259" s="496"/>
      <c r="AF1259" s="496"/>
      <c r="AG1259" s="496"/>
      <c r="AH1259" s="496"/>
      <c r="AI1259" s="496"/>
      <c r="AJ1259" s="496"/>
      <c r="AK1259" s="496"/>
      <c r="AL1259" s="496"/>
      <c r="AM1259" s="496"/>
      <c r="AN1259" s="496">
        <v>99</v>
      </c>
      <c r="AO1259" s="496">
        <v>99</v>
      </c>
      <c r="AP1259" s="496">
        <v>99</v>
      </c>
      <c r="AQ1259" s="496">
        <v>99</v>
      </c>
      <c r="AR1259" s="496"/>
      <c r="AS1259" s="496"/>
      <c r="AT1259" s="496"/>
      <c r="AU1259" s="496"/>
    </row>
    <row r="1260" spans="1:47">
      <c r="A1260" s="496">
        <v>17</v>
      </c>
      <c r="B1260" s="496">
        <v>319</v>
      </c>
      <c r="C1260" s="496">
        <v>2023</v>
      </c>
      <c r="D1260" s="496">
        <v>7</v>
      </c>
      <c r="E1260" s="496">
        <v>99</v>
      </c>
      <c r="F1260" s="496">
        <v>99</v>
      </c>
      <c r="G1260" s="496">
        <v>99</v>
      </c>
      <c r="H1260" s="496">
        <v>99</v>
      </c>
      <c r="I1260" s="496">
        <v>99</v>
      </c>
      <c r="J1260" s="496">
        <v>999</v>
      </c>
      <c r="K1260" s="496">
        <v>99</v>
      </c>
      <c r="L1260" s="496">
        <v>99</v>
      </c>
      <c r="M1260" s="496">
        <v>12</v>
      </c>
      <c r="N1260" s="496">
        <v>99</v>
      </c>
      <c r="O1260" s="496">
        <v>99</v>
      </c>
      <c r="P1260" s="496">
        <v>99</v>
      </c>
      <c r="Q1260" s="496"/>
      <c r="R1260" s="496">
        <v>0</v>
      </c>
      <c r="S1260" s="496"/>
      <c r="T1260" s="496"/>
      <c r="U1260" s="496"/>
      <c r="V1260" s="496"/>
      <c r="W1260" s="496"/>
      <c r="X1260" s="496"/>
      <c r="Y1260" s="496"/>
      <c r="Z1260" s="496"/>
      <c r="AA1260" s="496"/>
      <c r="AB1260" s="496"/>
      <c r="AC1260" s="496"/>
      <c r="AD1260" s="496"/>
      <c r="AE1260" s="496"/>
      <c r="AF1260" s="496"/>
      <c r="AG1260" s="496"/>
      <c r="AH1260" s="496"/>
      <c r="AI1260" s="496"/>
      <c r="AJ1260" s="496"/>
      <c r="AK1260" s="496"/>
      <c r="AL1260" s="496"/>
      <c r="AM1260" s="496"/>
      <c r="AN1260" s="496">
        <v>99</v>
      </c>
      <c r="AO1260" s="496">
        <v>99</v>
      </c>
      <c r="AP1260" s="496">
        <v>99</v>
      </c>
      <c r="AQ1260" s="496">
        <v>99</v>
      </c>
      <c r="AR1260" s="496"/>
      <c r="AS1260" s="496"/>
      <c r="AT1260" s="496"/>
      <c r="AU1260" s="496"/>
    </row>
    <row r="1261" spans="1:47">
      <c r="A1261" s="496">
        <v>17</v>
      </c>
      <c r="B1261" s="496">
        <v>320</v>
      </c>
      <c r="C1261" s="496">
        <v>2023</v>
      </c>
      <c r="D1261" s="496">
        <v>8</v>
      </c>
      <c r="E1261" s="496">
        <v>99</v>
      </c>
      <c r="F1261" s="496">
        <v>99</v>
      </c>
      <c r="G1261" s="496">
        <v>99</v>
      </c>
      <c r="H1261" s="496">
        <v>99</v>
      </c>
      <c r="I1261" s="496">
        <v>99</v>
      </c>
      <c r="J1261" s="496">
        <v>999</v>
      </c>
      <c r="K1261" s="496">
        <v>99</v>
      </c>
      <c r="L1261" s="496">
        <v>99</v>
      </c>
      <c r="M1261" s="496">
        <v>12</v>
      </c>
      <c r="N1261" s="496">
        <v>99</v>
      </c>
      <c r="O1261" s="496">
        <v>99</v>
      </c>
      <c r="P1261" s="496">
        <v>99</v>
      </c>
      <c r="Q1261" s="496"/>
      <c r="R1261" s="496">
        <v>0</v>
      </c>
      <c r="S1261" s="496"/>
      <c r="T1261" s="496"/>
      <c r="U1261" s="496"/>
      <c r="V1261" s="496"/>
      <c r="W1261" s="496"/>
      <c r="X1261" s="496"/>
      <c r="Y1261" s="496"/>
      <c r="Z1261" s="496"/>
      <c r="AA1261" s="496"/>
      <c r="AB1261" s="496"/>
      <c r="AC1261" s="496"/>
      <c r="AD1261" s="496"/>
      <c r="AE1261" s="496"/>
      <c r="AF1261" s="496"/>
      <c r="AG1261" s="496"/>
      <c r="AH1261" s="496"/>
      <c r="AI1261" s="496"/>
      <c r="AJ1261" s="496"/>
      <c r="AK1261" s="496"/>
      <c r="AL1261" s="496"/>
      <c r="AM1261" s="496"/>
      <c r="AN1261" s="496">
        <v>99</v>
      </c>
      <c r="AO1261" s="496">
        <v>99</v>
      </c>
      <c r="AP1261" s="496">
        <v>99</v>
      </c>
      <c r="AQ1261" s="496">
        <v>99</v>
      </c>
      <c r="AR1261" s="496"/>
      <c r="AS1261" s="496"/>
      <c r="AT1261" s="496"/>
      <c r="AU1261" s="496"/>
    </row>
    <row r="1262" spans="1:47">
      <c r="A1262" s="496">
        <v>17</v>
      </c>
      <c r="B1262" s="496">
        <v>321</v>
      </c>
      <c r="C1262" s="496">
        <v>2023</v>
      </c>
      <c r="D1262" s="496">
        <v>9</v>
      </c>
      <c r="E1262" s="496">
        <v>99</v>
      </c>
      <c r="F1262" s="496">
        <v>99</v>
      </c>
      <c r="G1262" s="496">
        <v>99</v>
      </c>
      <c r="H1262" s="496">
        <v>99</v>
      </c>
      <c r="I1262" s="496">
        <v>99</v>
      </c>
      <c r="J1262" s="496">
        <v>999</v>
      </c>
      <c r="K1262" s="496">
        <v>99</v>
      </c>
      <c r="L1262" s="496">
        <v>99</v>
      </c>
      <c r="M1262" s="496">
        <v>12</v>
      </c>
      <c r="N1262" s="496">
        <v>99</v>
      </c>
      <c r="O1262" s="496">
        <v>99</v>
      </c>
      <c r="P1262" s="496">
        <v>99</v>
      </c>
      <c r="Q1262" s="496"/>
      <c r="R1262" s="496">
        <v>0</v>
      </c>
      <c r="S1262" s="496"/>
      <c r="T1262" s="496"/>
      <c r="U1262" s="496"/>
      <c r="V1262" s="496"/>
      <c r="W1262" s="496"/>
      <c r="X1262" s="496"/>
      <c r="Y1262" s="496"/>
      <c r="Z1262" s="496"/>
      <c r="AA1262" s="496"/>
      <c r="AB1262" s="496"/>
      <c r="AC1262" s="496"/>
      <c r="AD1262" s="496"/>
      <c r="AE1262" s="496"/>
      <c r="AF1262" s="496"/>
      <c r="AG1262" s="496"/>
      <c r="AH1262" s="496"/>
      <c r="AI1262" s="496"/>
      <c r="AJ1262" s="496"/>
      <c r="AK1262" s="496"/>
      <c r="AL1262" s="496"/>
      <c r="AM1262" s="496"/>
      <c r="AN1262" s="496">
        <v>99</v>
      </c>
      <c r="AO1262" s="496">
        <v>99</v>
      </c>
      <c r="AP1262" s="496">
        <v>99</v>
      </c>
      <c r="AQ1262" s="496">
        <v>99</v>
      </c>
      <c r="AR1262" s="496"/>
      <c r="AS1262" s="496"/>
      <c r="AT1262" s="496"/>
      <c r="AU1262" s="496"/>
    </row>
    <row r="1263" spans="1:47">
      <c r="A1263" s="496">
        <v>17</v>
      </c>
      <c r="B1263" s="496">
        <v>322</v>
      </c>
      <c r="C1263" s="496">
        <v>2023</v>
      </c>
      <c r="D1263" s="496">
        <v>10</v>
      </c>
      <c r="E1263" s="496">
        <v>99</v>
      </c>
      <c r="F1263" s="496">
        <v>99</v>
      </c>
      <c r="G1263" s="496">
        <v>99</v>
      </c>
      <c r="H1263" s="496">
        <v>99</v>
      </c>
      <c r="I1263" s="496">
        <v>99</v>
      </c>
      <c r="J1263" s="496">
        <v>999</v>
      </c>
      <c r="K1263" s="496">
        <v>99</v>
      </c>
      <c r="L1263" s="496">
        <v>99</v>
      </c>
      <c r="M1263" s="496">
        <v>12</v>
      </c>
      <c r="N1263" s="496">
        <v>99</v>
      </c>
      <c r="O1263" s="496">
        <v>99</v>
      </c>
      <c r="P1263" s="496">
        <v>99</v>
      </c>
      <c r="Q1263" s="496"/>
      <c r="R1263" s="496">
        <v>0</v>
      </c>
      <c r="S1263" s="496"/>
      <c r="T1263" s="496"/>
      <c r="U1263" s="496"/>
      <c r="V1263" s="496"/>
      <c r="W1263" s="496"/>
      <c r="X1263" s="496"/>
      <c r="Y1263" s="496"/>
      <c r="Z1263" s="496"/>
      <c r="AA1263" s="496"/>
      <c r="AB1263" s="496"/>
      <c r="AC1263" s="496"/>
      <c r="AD1263" s="496"/>
      <c r="AE1263" s="496"/>
      <c r="AF1263" s="496"/>
      <c r="AG1263" s="496"/>
      <c r="AH1263" s="496"/>
      <c r="AI1263" s="496"/>
      <c r="AJ1263" s="496"/>
      <c r="AK1263" s="496"/>
      <c r="AL1263" s="496"/>
      <c r="AM1263" s="496"/>
      <c r="AN1263" s="496">
        <v>99</v>
      </c>
      <c r="AO1263" s="496">
        <v>99</v>
      </c>
      <c r="AP1263" s="496">
        <v>99</v>
      </c>
      <c r="AQ1263" s="496">
        <v>99</v>
      </c>
      <c r="AR1263" s="496"/>
      <c r="AS1263" s="496"/>
      <c r="AT1263" s="496"/>
      <c r="AU1263" s="496"/>
    </row>
    <row r="1264" spans="1:47">
      <c r="A1264" s="496">
        <v>17</v>
      </c>
      <c r="B1264" s="496">
        <v>323</v>
      </c>
      <c r="C1264" s="496">
        <v>2023</v>
      </c>
      <c r="D1264" s="496">
        <v>11</v>
      </c>
      <c r="E1264" s="496">
        <v>99</v>
      </c>
      <c r="F1264" s="496">
        <v>99</v>
      </c>
      <c r="G1264" s="496">
        <v>99</v>
      </c>
      <c r="H1264" s="496">
        <v>99</v>
      </c>
      <c r="I1264" s="496">
        <v>99</v>
      </c>
      <c r="J1264" s="496">
        <v>999</v>
      </c>
      <c r="K1264" s="496">
        <v>99</v>
      </c>
      <c r="L1264" s="496">
        <v>99</v>
      </c>
      <c r="M1264" s="496">
        <v>12</v>
      </c>
      <c r="N1264" s="496">
        <v>99</v>
      </c>
      <c r="O1264" s="496">
        <v>99</v>
      </c>
      <c r="P1264" s="496">
        <v>99</v>
      </c>
      <c r="Q1264" s="496">
        <v>1</v>
      </c>
      <c r="R1264" s="496">
        <v>2</v>
      </c>
      <c r="S1264" s="496">
        <v>3.5</v>
      </c>
      <c r="T1264" s="496">
        <v>12</v>
      </c>
      <c r="U1264" s="496">
        <v>251.1</v>
      </c>
      <c r="V1264" s="496">
        <v>0</v>
      </c>
      <c r="W1264" s="496">
        <v>100</v>
      </c>
      <c r="X1264" s="496">
        <v>0</v>
      </c>
      <c r="Y1264" s="496">
        <v>9.3999999999996451</v>
      </c>
      <c r="Z1264" s="496">
        <v>0.5</v>
      </c>
      <c r="AA1264" s="496">
        <v>0</v>
      </c>
      <c r="AB1264" s="496">
        <v>99.999999999999915</v>
      </c>
      <c r="AC1264" s="496"/>
      <c r="AD1264" s="496"/>
      <c r="AE1264" s="496">
        <v>0.82644628099173589</v>
      </c>
      <c r="AF1264" s="496">
        <v>0.8445843676212389</v>
      </c>
      <c r="AG1264" s="496">
        <v>678</v>
      </c>
      <c r="AH1264" s="496">
        <v>0</v>
      </c>
      <c r="AI1264" s="496">
        <v>0</v>
      </c>
      <c r="AJ1264" s="496">
        <v>0</v>
      </c>
      <c r="AK1264" s="496"/>
      <c r="AL1264" s="496"/>
      <c r="AM1264" s="496"/>
      <c r="AN1264" s="496">
        <v>99</v>
      </c>
      <c r="AO1264" s="496">
        <v>99</v>
      </c>
      <c r="AP1264" s="496">
        <v>99</v>
      </c>
      <c r="AQ1264" s="496">
        <v>99</v>
      </c>
      <c r="AR1264" s="496">
        <v>209</v>
      </c>
      <c r="AS1264" s="496">
        <v>27.533831320227439</v>
      </c>
      <c r="AT1264" s="496"/>
      <c r="AU1264" s="496"/>
    </row>
    <row r="1265" spans="1:47">
      <c r="A1265" s="496">
        <v>17</v>
      </c>
      <c r="B1265" s="496">
        <v>324</v>
      </c>
      <c r="C1265" s="496">
        <v>2023</v>
      </c>
      <c r="D1265" s="496">
        <v>12</v>
      </c>
      <c r="E1265" s="496">
        <v>99</v>
      </c>
      <c r="F1265" s="496">
        <v>99</v>
      </c>
      <c r="G1265" s="496">
        <v>99</v>
      </c>
      <c r="H1265" s="496">
        <v>99</v>
      </c>
      <c r="I1265" s="496">
        <v>99</v>
      </c>
      <c r="J1265" s="496">
        <v>999</v>
      </c>
      <c r="K1265" s="496">
        <v>99</v>
      </c>
      <c r="L1265" s="496">
        <v>99</v>
      </c>
      <c r="M1265" s="496">
        <v>12</v>
      </c>
      <c r="N1265" s="496">
        <v>99</v>
      </c>
      <c r="O1265" s="496">
        <v>99</v>
      </c>
      <c r="P1265" s="496">
        <v>99</v>
      </c>
      <c r="Q1265" s="496"/>
      <c r="R1265" s="496">
        <v>0</v>
      </c>
      <c r="S1265" s="496"/>
      <c r="T1265" s="496"/>
      <c r="U1265" s="496"/>
      <c r="V1265" s="496"/>
      <c r="W1265" s="496"/>
      <c r="X1265" s="496"/>
      <c r="Y1265" s="496"/>
      <c r="Z1265" s="496"/>
      <c r="AA1265" s="496"/>
      <c r="AB1265" s="496"/>
      <c r="AC1265" s="496"/>
      <c r="AD1265" s="496"/>
      <c r="AE1265" s="496"/>
      <c r="AF1265" s="496"/>
      <c r="AG1265" s="496"/>
      <c r="AH1265" s="496"/>
      <c r="AI1265" s="496"/>
      <c r="AJ1265" s="496"/>
      <c r="AK1265" s="496"/>
      <c r="AL1265" s="496"/>
      <c r="AM1265" s="496"/>
      <c r="AN1265" s="496">
        <v>99</v>
      </c>
      <c r="AO1265" s="496">
        <v>99</v>
      </c>
      <c r="AP1265" s="496">
        <v>99</v>
      </c>
      <c r="AQ1265" s="496">
        <v>99</v>
      </c>
      <c r="AR1265" s="496"/>
      <c r="AS1265" s="496"/>
      <c r="AT1265" s="496"/>
      <c r="AU1265" s="496"/>
    </row>
    <row r="1266" spans="1:47">
      <c r="A1266" s="496">
        <v>17</v>
      </c>
      <c r="B1266" s="496">
        <v>325</v>
      </c>
      <c r="C1266" s="496">
        <v>2023</v>
      </c>
      <c r="D1266" s="496">
        <v>1</v>
      </c>
      <c r="E1266" s="496">
        <v>99</v>
      </c>
      <c r="F1266" s="496">
        <v>99</v>
      </c>
      <c r="G1266" s="496">
        <v>99</v>
      </c>
      <c r="H1266" s="496">
        <v>99</v>
      </c>
      <c r="I1266" s="496">
        <v>99</v>
      </c>
      <c r="J1266" s="496">
        <v>999</v>
      </c>
      <c r="K1266" s="496">
        <v>99</v>
      </c>
      <c r="L1266" s="496">
        <v>99</v>
      </c>
      <c r="M1266" s="496">
        <v>13</v>
      </c>
      <c r="N1266" s="496">
        <v>99</v>
      </c>
      <c r="O1266" s="496">
        <v>99</v>
      </c>
      <c r="P1266" s="496">
        <v>99</v>
      </c>
      <c r="Q1266" s="496"/>
      <c r="R1266" s="496">
        <v>0</v>
      </c>
      <c r="S1266" s="496"/>
      <c r="T1266" s="496"/>
      <c r="U1266" s="496"/>
      <c r="V1266" s="496"/>
      <c r="W1266" s="496"/>
      <c r="X1266" s="496"/>
      <c r="Y1266" s="496"/>
      <c r="Z1266" s="496"/>
      <c r="AA1266" s="496"/>
      <c r="AB1266" s="496"/>
      <c r="AC1266" s="496"/>
      <c r="AD1266" s="496"/>
      <c r="AE1266" s="496"/>
      <c r="AF1266" s="496"/>
      <c r="AG1266" s="496"/>
      <c r="AH1266" s="496"/>
      <c r="AI1266" s="496"/>
      <c r="AJ1266" s="496"/>
      <c r="AK1266" s="496"/>
      <c r="AL1266" s="496"/>
      <c r="AM1266" s="496"/>
      <c r="AN1266" s="496">
        <v>99</v>
      </c>
      <c r="AO1266" s="496">
        <v>99</v>
      </c>
      <c r="AP1266" s="496">
        <v>99</v>
      </c>
      <c r="AQ1266" s="496">
        <v>99</v>
      </c>
      <c r="AR1266" s="496"/>
      <c r="AS1266" s="496"/>
      <c r="AT1266" s="496"/>
      <c r="AU1266" s="496"/>
    </row>
    <row r="1267" spans="1:47">
      <c r="A1267" s="496">
        <v>17</v>
      </c>
      <c r="B1267" s="496">
        <v>326</v>
      </c>
      <c r="C1267" s="496">
        <v>2023</v>
      </c>
      <c r="D1267" s="496">
        <v>2</v>
      </c>
      <c r="E1267" s="496">
        <v>99</v>
      </c>
      <c r="F1267" s="496">
        <v>99</v>
      </c>
      <c r="G1267" s="496">
        <v>99</v>
      </c>
      <c r="H1267" s="496">
        <v>99</v>
      </c>
      <c r="I1267" s="496">
        <v>99</v>
      </c>
      <c r="J1267" s="496">
        <v>999</v>
      </c>
      <c r="K1267" s="496">
        <v>99</v>
      </c>
      <c r="L1267" s="496">
        <v>99</v>
      </c>
      <c r="M1267" s="496">
        <v>13</v>
      </c>
      <c r="N1267" s="496">
        <v>99</v>
      </c>
      <c r="O1267" s="496">
        <v>99</v>
      </c>
      <c r="P1267" s="496">
        <v>99</v>
      </c>
      <c r="Q1267" s="496"/>
      <c r="R1267" s="496">
        <v>0</v>
      </c>
      <c r="S1267" s="496"/>
      <c r="T1267" s="496"/>
      <c r="U1267" s="496"/>
      <c r="V1267" s="496"/>
      <c r="W1267" s="496"/>
      <c r="X1267" s="496"/>
      <c r="Y1267" s="496"/>
      <c r="Z1267" s="496"/>
      <c r="AA1267" s="496"/>
      <c r="AB1267" s="496"/>
      <c r="AC1267" s="496"/>
      <c r="AD1267" s="496"/>
      <c r="AE1267" s="496"/>
      <c r="AF1267" s="496"/>
      <c r="AG1267" s="496"/>
      <c r="AH1267" s="496"/>
      <c r="AI1267" s="496"/>
      <c r="AJ1267" s="496"/>
      <c r="AK1267" s="496"/>
      <c r="AL1267" s="496"/>
      <c r="AM1267" s="496"/>
      <c r="AN1267" s="496">
        <v>99</v>
      </c>
      <c r="AO1267" s="496">
        <v>99</v>
      </c>
      <c r="AP1267" s="496">
        <v>99</v>
      </c>
      <c r="AQ1267" s="496">
        <v>99</v>
      </c>
      <c r="AR1267" s="496"/>
      <c r="AS1267" s="496"/>
      <c r="AT1267" s="496"/>
      <c r="AU1267" s="496"/>
    </row>
    <row r="1268" spans="1:47">
      <c r="A1268" s="496">
        <v>17</v>
      </c>
      <c r="B1268" s="496">
        <v>327</v>
      </c>
      <c r="C1268" s="496">
        <v>2023</v>
      </c>
      <c r="D1268" s="496">
        <v>3</v>
      </c>
      <c r="E1268" s="496">
        <v>99</v>
      </c>
      <c r="F1268" s="496">
        <v>99</v>
      </c>
      <c r="G1268" s="496">
        <v>99</v>
      </c>
      <c r="H1268" s="496">
        <v>99</v>
      </c>
      <c r="I1268" s="496">
        <v>99</v>
      </c>
      <c r="J1268" s="496">
        <v>999</v>
      </c>
      <c r="K1268" s="496">
        <v>99</v>
      </c>
      <c r="L1268" s="496">
        <v>99</v>
      </c>
      <c r="M1268" s="496">
        <v>13</v>
      </c>
      <c r="N1268" s="496">
        <v>99</v>
      </c>
      <c r="O1268" s="496">
        <v>99</v>
      </c>
      <c r="P1268" s="496">
        <v>99</v>
      </c>
      <c r="Q1268" s="496"/>
      <c r="R1268" s="496">
        <v>0</v>
      </c>
      <c r="S1268" s="496"/>
      <c r="T1268" s="496"/>
      <c r="U1268" s="496"/>
      <c r="V1268" s="496"/>
      <c r="W1268" s="496"/>
      <c r="X1268" s="496"/>
      <c r="Y1268" s="496"/>
      <c r="Z1268" s="496"/>
      <c r="AA1268" s="496"/>
      <c r="AB1268" s="496"/>
      <c r="AC1268" s="496"/>
      <c r="AD1268" s="496"/>
      <c r="AE1268" s="496"/>
      <c r="AF1268" s="496"/>
      <c r="AG1268" s="496"/>
      <c r="AH1268" s="496"/>
      <c r="AI1268" s="496"/>
      <c r="AJ1268" s="496"/>
      <c r="AK1268" s="496"/>
      <c r="AL1268" s="496"/>
      <c r="AM1268" s="496"/>
      <c r="AN1268" s="496">
        <v>99</v>
      </c>
      <c r="AO1268" s="496">
        <v>99</v>
      </c>
      <c r="AP1268" s="496">
        <v>99</v>
      </c>
      <c r="AQ1268" s="496">
        <v>99</v>
      </c>
      <c r="AR1268" s="496"/>
      <c r="AS1268" s="496"/>
      <c r="AT1268" s="496"/>
      <c r="AU1268" s="496"/>
    </row>
    <row r="1269" spans="1:47">
      <c r="A1269" s="496">
        <v>17</v>
      </c>
      <c r="B1269" s="496">
        <v>328</v>
      </c>
      <c r="C1269" s="496">
        <v>2023</v>
      </c>
      <c r="D1269" s="496">
        <v>4</v>
      </c>
      <c r="E1269" s="496">
        <v>99</v>
      </c>
      <c r="F1269" s="496">
        <v>99</v>
      </c>
      <c r="G1269" s="496">
        <v>99</v>
      </c>
      <c r="H1269" s="496">
        <v>99</v>
      </c>
      <c r="I1269" s="496">
        <v>99</v>
      </c>
      <c r="J1269" s="496">
        <v>999</v>
      </c>
      <c r="K1269" s="496">
        <v>99</v>
      </c>
      <c r="L1269" s="496">
        <v>99</v>
      </c>
      <c r="M1269" s="496">
        <v>13</v>
      </c>
      <c r="N1269" s="496">
        <v>99</v>
      </c>
      <c r="O1269" s="496">
        <v>99</v>
      </c>
      <c r="P1269" s="496">
        <v>99</v>
      </c>
      <c r="Q1269" s="496"/>
      <c r="R1269" s="496">
        <v>0</v>
      </c>
      <c r="S1269" s="496"/>
      <c r="T1269" s="496"/>
      <c r="U1269" s="496"/>
      <c r="V1269" s="496"/>
      <c r="W1269" s="496"/>
      <c r="X1269" s="496"/>
      <c r="Y1269" s="496"/>
      <c r="Z1269" s="496"/>
      <c r="AA1269" s="496"/>
      <c r="AB1269" s="496"/>
      <c r="AC1269" s="496"/>
      <c r="AD1269" s="496"/>
      <c r="AE1269" s="496"/>
      <c r="AF1269" s="496"/>
      <c r="AG1269" s="496"/>
      <c r="AH1269" s="496"/>
      <c r="AI1269" s="496"/>
      <c r="AJ1269" s="496"/>
      <c r="AK1269" s="496"/>
      <c r="AL1269" s="496"/>
      <c r="AM1269" s="496"/>
      <c r="AN1269" s="496">
        <v>99</v>
      </c>
      <c r="AO1269" s="496">
        <v>99</v>
      </c>
      <c r="AP1269" s="496">
        <v>99</v>
      </c>
      <c r="AQ1269" s="496">
        <v>99</v>
      </c>
      <c r="AR1269" s="496"/>
      <c r="AS1269" s="496"/>
      <c r="AT1269" s="496"/>
      <c r="AU1269" s="496"/>
    </row>
    <row r="1270" spans="1:47">
      <c r="A1270" s="496">
        <v>17</v>
      </c>
      <c r="B1270" s="496">
        <v>329</v>
      </c>
      <c r="C1270" s="496">
        <v>2023</v>
      </c>
      <c r="D1270" s="496">
        <v>5</v>
      </c>
      <c r="E1270" s="496">
        <v>99</v>
      </c>
      <c r="F1270" s="496">
        <v>99</v>
      </c>
      <c r="G1270" s="496">
        <v>99</v>
      </c>
      <c r="H1270" s="496">
        <v>99</v>
      </c>
      <c r="I1270" s="496">
        <v>99</v>
      </c>
      <c r="J1270" s="496">
        <v>999</v>
      </c>
      <c r="K1270" s="496">
        <v>99</v>
      </c>
      <c r="L1270" s="496">
        <v>99</v>
      </c>
      <c r="M1270" s="496">
        <v>13</v>
      </c>
      <c r="N1270" s="496">
        <v>99</v>
      </c>
      <c r="O1270" s="496">
        <v>99</v>
      </c>
      <c r="P1270" s="496">
        <v>99</v>
      </c>
      <c r="Q1270" s="496"/>
      <c r="R1270" s="496">
        <v>0</v>
      </c>
      <c r="S1270" s="496"/>
      <c r="T1270" s="496"/>
      <c r="U1270" s="496"/>
      <c r="V1270" s="496"/>
      <c r="W1270" s="496"/>
      <c r="X1270" s="496"/>
      <c r="Y1270" s="496"/>
      <c r="Z1270" s="496"/>
      <c r="AA1270" s="496"/>
      <c r="AB1270" s="496"/>
      <c r="AC1270" s="496"/>
      <c r="AD1270" s="496"/>
      <c r="AE1270" s="496"/>
      <c r="AF1270" s="496"/>
      <c r="AG1270" s="496"/>
      <c r="AH1270" s="496"/>
      <c r="AI1270" s="496"/>
      <c r="AJ1270" s="496"/>
      <c r="AK1270" s="496"/>
      <c r="AL1270" s="496"/>
      <c r="AM1270" s="496"/>
      <c r="AN1270" s="496">
        <v>99</v>
      </c>
      <c r="AO1270" s="496">
        <v>99</v>
      </c>
      <c r="AP1270" s="496">
        <v>99</v>
      </c>
      <c r="AQ1270" s="496">
        <v>99</v>
      </c>
      <c r="AR1270" s="496"/>
      <c r="AS1270" s="496"/>
      <c r="AT1270" s="496"/>
      <c r="AU1270" s="496"/>
    </row>
    <row r="1271" spans="1:47">
      <c r="A1271" s="496">
        <v>17</v>
      </c>
      <c r="B1271" s="496">
        <v>330</v>
      </c>
      <c r="C1271" s="496">
        <v>2023</v>
      </c>
      <c r="D1271" s="496">
        <v>6</v>
      </c>
      <c r="E1271" s="496">
        <v>99</v>
      </c>
      <c r="F1271" s="496">
        <v>99</v>
      </c>
      <c r="G1271" s="496">
        <v>99</v>
      </c>
      <c r="H1271" s="496">
        <v>99</v>
      </c>
      <c r="I1271" s="496">
        <v>99</v>
      </c>
      <c r="J1271" s="496">
        <v>999</v>
      </c>
      <c r="K1271" s="496">
        <v>99</v>
      </c>
      <c r="L1271" s="496">
        <v>99</v>
      </c>
      <c r="M1271" s="496">
        <v>13</v>
      </c>
      <c r="N1271" s="496">
        <v>99</v>
      </c>
      <c r="O1271" s="496">
        <v>99</v>
      </c>
      <c r="P1271" s="496">
        <v>99</v>
      </c>
      <c r="Q1271" s="496"/>
      <c r="R1271" s="496">
        <v>0</v>
      </c>
      <c r="S1271" s="496"/>
      <c r="T1271" s="496"/>
      <c r="U1271" s="496"/>
      <c r="V1271" s="496"/>
      <c r="W1271" s="496"/>
      <c r="X1271" s="496"/>
      <c r="Y1271" s="496"/>
      <c r="Z1271" s="496"/>
      <c r="AA1271" s="496"/>
      <c r="AB1271" s="496"/>
      <c r="AC1271" s="496"/>
      <c r="AD1271" s="496"/>
      <c r="AE1271" s="496"/>
      <c r="AF1271" s="496"/>
      <c r="AG1271" s="496"/>
      <c r="AH1271" s="496"/>
      <c r="AI1271" s="496"/>
      <c r="AJ1271" s="496"/>
      <c r="AK1271" s="496"/>
      <c r="AL1271" s="496"/>
      <c r="AM1271" s="496"/>
      <c r="AN1271" s="496">
        <v>99</v>
      </c>
      <c r="AO1271" s="496">
        <v>99</v>
      </c>
      <c r="AP1271" s="496">
        <v>99</v>
      </c>
      <c r="AQ1271" s="496">
        <v>99</v>
      </c>
      <c r="AR1271" s="496"/>
      <c r="AS1271" s="496"/>
      <c r="AT1271" s="496"/>
      <c r="AU1271" s="496"/>
    </row>
    <row r="1272" spans="1:47">
      <c r="A1272" s="496">
        <v>17</v>
      </c>
      <c r="B1272" s="496">
        <v>331</v>
      </c>
      <c r="C1272" s="496">
        <v>2023</v>
      </c>
      <c r="D1272" s="496">
        <v>7</v>
      </c>
      <c r="E1272" s="496">
        <v>99</v>
      </c>
      <c r="F1272" s="496">
        <v>99</v>
      </c>
      <c r="G1272" s="496">
        <v>99</v>
      </c>
      <c r="H1272" s="496">
        <v>99</v>
      </c>
      <c r="I1272" s="496">
        <v>99</v>
      </c>
      <c r="J1272" s="496">
        <v>999</v>
      </c>
      <c r="K1272" s="496">
        <v>99</v>
      </c>
      <c r="L1272" s="496">
        <v>99</v>
      </c>
      <c r="M1272" s="496">
        <v>13</v>
      </c>
      <c r="N1272" s="496">
        <v>99</v>
      </c>
      <c r="O1272" s="496">
        <v>99</v>
      </c>
      <c r="P1272" s="496">
        <v>99</v>
      </c>
      <c r="Q1272" s="496"/>
      <c r="R1272" s="496">
        <v>0</v>
      </c>
      <c r="S1272" s="496"/>
      <c r="T1272" s="496"/>
      <c r="U1272" s="496"/>
      <c r="V1272" s="496"/>
      <c r="W1272" s="496"/>
      <c r="X1272" s="496"/>
      <c r="Y1272" s="496"/>
      <c r="Z1272" s="496"/>
      <c r="AA1272" s="496"/>
      <c r="AB1272" s="496"/>
      <c r="AC1272" s="496"/>
      <c r="AD1272" s="496"/>
      <c r="AE1272" s="496"/>
      <c r="AF1272" s="496"/>
      <c r="AG1272" s="496"/>
      <c r="AH1272" s="496"/>
      <c r="AI1272" s="496"/>
      <c r="AJ1272" s="496"/>
      <c r="AK1272" s="496"/>
      <c r="AL1272" s="496"/>
      <c r="AM1272" s="496"/>
      <c r="AN1272" s="496">
        <v>99</v>
      </c>
      <c r="AO1272" s="496">
        <v>99</v>
      </c>
      <c r="AP1272" s="496">
        <v>99</v>
      </c>
      <c r="AQ1272" s="496">
        <v>99</v>
      </c>
      <c r="AR1272" s="496"/>
      <c r="AS1272" s="496"/>
      <c r="AT1272" s="496"/>
      <c r="AU1272" s="496"/>
    </row>
    <row r="1273" spans="1:47">
      <c r="A1273" s="496">
        <v>17</v>
      </c>
      <c r="B1273" s="496">
        <v>332</v>
      </c>
      <c r="C1273" s="496">
        <v>2023</v>
      </c>
      <c r="D1273" s="496">
        <v>8</v>
      </c>
      <c r="E1273" s="496">
        <v>99</v>
      </c>
      <c r="F1273" s="496">
        <v>99</v>
      </c>
      <c r="G1273" s="496">
        <v>99</v>
      </c>
      <c r="H1273" s="496">
        <v>99</v>
      </c>
      <c r="I1273" s="496">
        <v>99</v>
      </c>
      <c r="J1273" s="496">
        <v>999</v>
      </c>
      <c r="K1273" s="496">
        <v>99</v>
      </c>
      <c r="L1273" s="496">
        <v>99</v>
      </c>
      <c r="M1273" s="496">
        <v>13</v>
      </c>
      <c r="N1273" s="496">
        <v>99</v>
      </c>
      <c r="O1273" s="496">
        <v>99</v>
      </c>
      <c r="P1273" s="496">
        <v>99</v>
      </c>
      <c r="Q1273" s="496"/>
      <c r="R1273" s="496">
        <v>0</v>
      </c>
      <c r="S1273" s="496"/>
      <c r="T1273" s="496"/>
      <c r="U1273" s="496"/>
      <c r="V1273" s="496"/>
      <c r="W1273" s="496"/>
      <c r="X1273" s="496"/>
      <c r="Y1273" s="496"/>
      <c r="Z1273" s="496"/>
      <c r="AA1273" s="496"/>
      <c r="AB1273" s="496"/>
      <c r="AC1273" s="496"/>
      <c r="AD1273" s="496"/>
      <c r="AE1273" s="496"/>
      <c r="AF1273" s="496"/>
      <c r="AG1273" s="496"/>
      <c r="AH1273" s="496"/>
      <c r="AI1273" s="496"/>
      <c r="AJ1273" s="496"/>
      <c r="AK1273" s="496"/>
      <c r="AL1273" s="496"/>
      <c r="AM1273" s="496"/>
      <c r="AN1273" s="496">
        <v>99</v>
      </c>
      <c r="AO1273" s="496">
        <v>99</v>
      </c>
      <c r="AP1273" s="496">
        <v>99</v>
      </c>
      <c r="AQ1273" s="496">
        <v>99</v>
      </c>
      <c r="AR1273" s="496"/>
      <c r="AS1273" s="496"/>
      <c r="AT1273" s="496"/>
      <c r="AU1273" s="496"/>
    </row>
    <row r="1274" spans="1:47">
      <c r="A1274" s="496">
        <v>17</v>
      </c>
      <c r="B1274" s="496">
        <v>333</v>
      </c>
      <c r="C1274" s="496">
        <v>2023</v>
      </c>
      <c r="D1274" s="496">
        <v>9</v>
      </c>
      <c r="E1274" s="496">
        <v>99</v>
      </c>
      <c r="F1274" s="496">
        <v>99</v>
      </c>
      <c r="G1274" s="496">
        <v>99</v>
      </c>
      <c r="H1274" s="496">
        <v>99</v>
      </c>
      <c r="I1274" s="496">
        <v>99</v>
      </c>
      <c r="J1274" s="496">
        <v>999</v>
      </c>
      <c r="K1274" s="496">
        <v>99</v>
      </c>
      <c r="L1274" s="496">
        <v>99</v>
      </c>
      <c r="M1274" s="496">
        <v>13</v>
      </c>
      <c r="N1274" s="496">
        <v>99</v>
      </c>
      <c r="O1274" s="496">
        <v>99</v>
      </c>
      <c r="P1274" s="496">
        <v>99</v>
      </c>
      <c r="Q1274" s="496"/>
      <c r="R1274" s="496">
        <v>0</v>
      </c>
      <c r="S1274" s="496"/>
      <c r="T1274" s="496"/>
      <c r="U1274" s="496"/>
      <c r="V1274" s="496"/>
      <c r="W1274" s="496"/>
      <c r="X1274" s="496"/>
      <c r="Y1274" s="496"/>
      <c r="Z1274" s="496"/>
      <c r="AA1274" s="496"/>
      <c r="AB1274" s="496"/>
      <c r="AC1274" s="496"/>
      <c r="AD1274" s="496"/>
      <c r="AE1274" s="496"/>
      <c r="AF1274" s="496"/>
      <c r="AG1274" s="496"/>
      <c r="AH1274" s="496"/>
      <c r="AI1274" s="496"/>
      <c r="AJ1274" s="496"/>
      <c r="AK1274" s="496"/>
      <c r="AL1274" s="496"/>
      <c r="AM1274" s="496"/>
      <c r="AN1274" s="496">
        <v>99</v>
      </c>
      <c r="AO1274" s="496">
        <v>99</v>
      </c>
      <c r="AP1274" s="496">
        <v>99</v>
      </c>
      <c r="AQ1274" s="496">
        <v>99</v>
      </c>
      <c r="AR1274" s="496"/>
      <c r="AS1274" s="496"/>
      <c r="AT1274" s="496"/>
      <c r="AU1274" s="496"/>
    </row>
    <row r="1275" spans="1:47">
      <c r="A1275" s="496">
        <v>17</v>
      </c>
      <c r="B1275" s="496">
        <v>334</v>
      </c>
      <c r="C1275" s="496">
        <v>2023</v>
      </c>
      <c r="D1275" s="496">
        <v>10</v>
      </c>
      <c r="E1275" s="496">
        <v>99</v>
      </c>
      <c r="F1275" s="496">
        <v>99</v>
      </c>
      <c r="G1275" s="496">
        <v>99</v>
      </c>
      <c r="H1275" s="496">
        <v>99</v>
      </c>
      <c r="I1275" s="496">
        <v>99</v>
      </c>
      <c r="J1275" s="496">
        <v>999</v>
      </c>
      <c r="K1275" s="496">
        <v>99</v>
      </c>
      <c r="L1275" s="496">
        <v>99</v>
      </c>
      <c r="M1275" s="496">
        <v>13</v>
      </c>
      <c r="N1275" s="496">
        <v>99</v>
      </c>
      <c r="O1275" s="496">
        <v>99</v>
      </c>
      <c r="P1275" s="496">
        <v>99</v>
      </c>
      <c r="Q1275" s="496"/>
      <c r="R1275" s="496">
        <v>0</v>
      </c>
      <c r="S1275" s="496"/>
      <c r="T1275" s="496"/>
      <c r="U1275" s="496"/>
      <c r="V1275" s="496"/>
      <c r="W1275" s="496"/>
      <c r="X1275" s="496"/>
      <c r="Y1275" s="496"/>
      <c r="Z1275" s="496"/>
      <c r="AA1275" s="496"/>
      <c r="AB1275" s="496"/>
      <c r="AC1275" s="496"/>
      <c r="AD1275" s="496"/>
      <c r="AE1275" s="496"/>
      <c r="AF1275" s="496"/>
      <c r="AG1275" s="496"/>
      <c r="AH1275" s="496"/>
      <c r="AI1275" s="496"/>
      <c r="AJ1275" s="496"/>
      <c r="AK1275" s="496"/>
      <c r="AL1275" s="496"/>
      <c r="AM1275" s="496"/>
      <c r="AN1275" s="496">
        <v>99</v>
      </c>
      <c r="AO1275" s="496">
        <v>99</v>
      </c>
      <c r="AP1275" s="496">
        <v>99</v>
      </c>
      <c r="AQ1275" s="496">
        <v>99</v>
      </c>
      <c r="AR1275" s="496"/>
      <c r="AS1275" s="496"/>
      <c r="AT1275" s="496"/>
      <c r="AU1275" s="496"/>
    </row>
    <row r="1276" spans="1:47">
      <c r="A1276" s="496">
        <v>17</v>
      </c>
      <c r="B1276" s="496">
        <v>335</v>
      </c>
      <c r="C1276" s="496">
        <v>2023</v>
      </c>
      <c r="D1276" s="496">
        <v>11</v>
      </c>
      <c r="E1276" s="496">
        <v>99</v>
      </c>
      <c r="F1276" s="496">
        <v>99</v>
      </c>
      <c r="G1276" s="496">
        <v>99</v>
      </c>
      <c r="H1276" s="496">
        <v>99</v>
      </c>
      <c r="I1276" s="496">
        <v>99</v>
      </c>
      <c r="J1276" s="496">
        <v>999</v>
      </c>
      <c r="K1276" s="496">
        <v>99</v>
      </c>
      <c r="L1276" s="496">
        <v>99</v>
      </c>
      <c r="M1276" s="496">
        <v>13</v>
      </c>
      <c r="N1276" s="496">
        <v>99</v>
      </c>
      <c r="O1276" s="496">
        <v>99</v>
      </c>
      <c r="P1276" s="496">
        <v>99</v>
      </c>
      <c r="Q1276" s="496">
        <v>1</v>
      </c>
      <c r="R1276" s="496">
        <v>1</v>
      </c>
      <c r="S1276" s="496">
        <v>4</v>
      </c>
      <c r="T1276" s="496">
        <v>13</v>
      </c>
      <c r="U1276" s="496">
        <v>252.3</v>
      </c>
      <c r="V1276" s="496">
        <v>0</v>
      </c>
      <c r="W1276" s="496">
        <v>100</v>
      </c>
      <c r="X1276" s="496">
        <v>0</v>
      </c>
      <c r="Y1276" s="496">
        <v>0</v>
      </c>
      <c r="Z1276" s="496">
        <v>0</v>
      </c>
      <c r="AA1276" s="496">
        <v>0</v>
      </c>
      <c r="AB1276" s="496"/>
      <c r="AC1276" s="496"/>
      <c r="AD1276" s="496"/>
      <c r="AE1276" s="496">
        <v>0.41322314049586795</v>
      </c>
      <c r="AF1276" s="496">
        <v>0.42431030655284446</v>
      </c>
      <c r="AG1276" s="496">
        <v>678</v>
      </c>
      <c r="AH1276" s="496">
        <v>0</v>
      </c>
      <c r="AI1276" s="496">
        <v>0</v>
      </c>
      <c r="AJ1276" s="496">
        <v>0</v>
      </c>
      <c r="AK1276" s="496"/>
      <c r="AL1276" s="496"/>
      <c r="AM1276" s="496"/>
      <c r="AN1276" s="496">
        <v>99</v>
      </c>
      <c r="AO1276" s="496">
        <v>99</v>
      </c>
      <c r="AP1276" s="496">
        <v>99</v>
      </c>
      <c r="AQ1276" s="496">
        <v>99</v>
      </c>
      <c r="AR1276" s="496">
        <v>201</v>
      </c>
      <c r="AS1276" s="496">
        <v>31.032185918259</v>
      </c>
      <c r="AT1276" s="496"/>
      <c r="AU1276" s="496"/>
    </row>
    <row r="1277" spans="1:47">
      <c r="A1277" s="496">
        <v>17</v>
      </c>
      <c r="B1277" s="496">
        <v>336</v>
      </c>
      <c r="C1277" s="496">
        <v>2023</v>
      </c>
      <c r="D1277" s="496">
        <v>12</v>
      </c>
      <c r="E1277" s="496">
        <v>99</v>
      </c>
      <c r="F1277" s="496">
        <v>99</v>
      </c>
      <c r="G1277" s="496">
        <v>99</v>
      </c>
      <c r="H1277" s="496">
        <v>99</v>
      </c>
      <c r="I1277" s="496">
        <v>99</v>
      </c>
      <c r="J1277" s="496">
        <v>999</v>
      </c>
      <c r="K1277" s="496">
        <v>99</v>
      </c>
      <c r="L1277" s="496">
        <v>99</v>
      </c>
      <c r="M1277" s="496">
        <v>13</v>
      </c>
      <c r="N1277" s="496">
        <v>99</v>
      </c>
      <c r="O1277" s="496">
        <v>99</v>
      </c>
      <c r="P1277" s="496">
        <v>99</v>
      </c>
      <c r="Q1277" s="496"/>
      <c r="R1277" s="496">
        <v>0</v>
      </c>
      <c r="S1277" s="496"/>
      <c r="T1277" s="496"/>
      <c r="U1277" s="496"/>
      <c r="V1277" s="496"/>
      <c r="W1277" s="496"/>
      <c r="X1277" s="496"/>
      <c r="Y1277" s="496"/>
      <c r="Z1277" s="496"/>
      <c r="AA1277" s="496"/>
      <c r="AB1277" s="496"/>
      <c r="AC1277" s="496"/>
      <c r="AD1277" s="496"/>
      <c r="AE1277" s="496"/>
      <c r="AF1277" s="496"/>
      <c r="AG1277" s="496"/>
      <c r="AH1277" s="496"/>
      <c r="AI1277" s="496"/>
      <c r="AJ1277" s="496"/>
      <c r="AK1277" s="496"/>
      <c r="AL1277" s="496"/>
      <c r="AM1277" s="496"/>
      <c r="AN1277" s="496">
        <v>99</v>
      </c>
      <c r="AO1277" s="496">
        <v>99</v>
      </c>
      <c r="AP1277" s="496">
        <v>99</v>
      </c>
      <c r="AQ1277" s="496">
        <v>99</v>
      </c>
      <c r="AR1277" s="496"/>
      <c r="AS1277" s="496"/>
      <c r="AT1277" s="496"/>
      <c r="AU1277" s="496"/>
    </row>
    <row r="1278" spans="1:47">
      <c r="A1278" s="496">
        <v>17</v>
      </c>
      <c r="B1278" s="496">
        <v>337</v>
      </c>
      <c r="C1278" s="496">
        <v>2023</v>
      </c>
      <c r="D1278" s="496">
        <v>1</v>
      </c>
      <c r="E1278" s="496">
        <v>99</v>
      </c>
      <c r="F1278" s="496">
        <v>99</v>
      </c>
      <c r="G1278" s="496">
        <v>99</v>
      </c>
      <c r="H1278" s="496">
        <v>99</v>
      </c>
      <c r="I1278" s="496">
        <v>99</v>
      </c>
      <c r="J1278" s="496">
        <v>999</v>
      </c>
      <c r="K1278" s="496">
        <v>99</v>
      </c>
      <c r="L1278" s="496">
        <v>99</v>
      </c>
      <c r="M1278" s="496">
        <v>14</v>
      </c>
      <c r="N1278" s="496">
        <v>99</v>
      </c>
      <c r="O1278" s="496">
        <v>99</v>
      </c>
      <c r="P1278" s="496">
        <v>99</v>
      </c>
      <c r="Q1278" s="496"/>
      <c r="R1278" s="496">
        <v>0</v>
      </c>
      <c r="S1278" s="496"/>
      <c r="T1278" s="496"/>
      <c r="U1278" s="496"/>
      <c r="V1278" s="496"/>
      <c r="W1278" s="496"/>
      <c r="X1278" s="496"/>
      <c r="Y1278" s="496"/>
      <c r="Z1278" s="496"/>
      <c r="AA1278" s="496"/>
      <c r="AB1278" s="496"/>
      <c r="AC1278" s="496"/>
      <c r="AD1278" s="496"/>
      <c r="AE1278" s="496"/>
      <c r="AF1278" s="496"/>
      <c r="AG1278" s="496"/>
      <c r="AH1278" s="496"/>
      <c r="AI1278" s="496"/>
      <c r="AJ1278" s="496"/>
      <c r="AK1278" s="496"/>
      <c r="AL1278" s="496"/>
      <c r="AM1278" s="496"/>
      <c r="AN1278" s="496">
        <v>99</v>
      </c>
      <c r="AO1278" s="496">
        <v>99</v>
      </c>
      <c r="AP1278" s="496">
        <v>99</v>
      </c>
      <c r="AQ1278" s="496">
        <v>99</v>
      </c>
      <c r="AR1278" s="496"/>
      <c r="AS1278" s="496"/>
      <c r="AT1278" s="496"/>
      <c r="AU1278" s="496"/>
    </row>
    <row r="1279" spans="1:47">
      <c r="A1279" s="496">
        <v>17</v>
      </c>
      <c r="B1279" s="496">
        <v>338</v>
      </c>
      <c r="C1279" s="496">
        <v>2023</v>
      </c>
      <c r="D1279" s="496">
        <v>2</v>
      </c>
      <c r="E1279" s="496">
        <v>99</v>
      </c>
      <c r="F1279" s="496">
        <v>99</v>
      </c>
      <c r="G1279" s="496">
        <v>99</v>
      </c>
      <c r="H1279" s="496">
        <v>99</v>
      </c>
      <c r="I1279" s="496">
        <v>99</v>
      </c>
      <c r="J1279" s="496">
        <v>999</v>
      </c>
      <c r="K1279" s="496">
        <v>99</v>
      </c>
      <c r="L1279" s="496">
        <v>99</v>
      </c>
      <c r="M1279" s="496">
        <v>14</v>
      </c>
      <c r="N1279" s="496">
        <v>99</v>
      </c>
      <c r="O1279" s="496">
        <v>99</v>
      </c>
      <c r="P1279" s="496">
        <v>99</v>
      </c>
      <c r="Q1279" s="496"/>
      <c r="R1279" s="496">
        <v>0</v>
      </c>
      <c r="S1279" s="496"/>
      <c r="T1279" s="496"/>
      <c r="U1279" s="496"/>
      <c r="V1279" s="496"/>
      <c r="W1279" s="496"/>
      <c r="X1279" s="496"/>
      <c r="Y1279" s="496"/>
      <c r="Z1279" s="496"/>
      <c r="AA1279" s="496"/>
      <c r="AB1279" s="496"/>
      <c r="AC1279" s="496"/>
      <c r="AD1279" s="496"/>
      <c r="AE1279" s="496"/>
      <c r="AF1279" s="496"/>
      <c r="AG1279" s="496"/>
      <c r="AH1279" s="496"/>
      <c r="AI1279" s="496"/>
      <c r="AJ1279" s="496"/>
      <c r="AK1279" s="496"/>
      <c r="AL1279" s="496"/>
      <c r="AM1279" s="496"/>
      <c r="AN1279" s="496">
        <v>99</v>
      </c>
      <c r="AO1279" s="496">
        <v>99</v>
      </c>
      <c r="AP1279" s="496">
        <v>99</v>
      </c>
      <c r="AQ1279" s="496">
        <v>99</v>
      </c>
      <c r="AR1279" s="496"/>
      <c r="AS1279" s="496"/>
      <c r="AT1279" s="496"/>
      <c r="AU1279" s="496"/>
    </row>
    <row r="1280" spans="1:47">
      <c r="A1280" s="496">
        <v>17</v>
      </c>
      <c r="B1280" s="496">
        <v>339</v>
      </c>
      <c r="C1280" s="496">
        <v>2023</v>
      </c>
      <c r="D1280" s="496">
        <v>3</v>
      </c>
      <c r="E1280" s="496">
        <v>99</v>
      </c>
      <c r="F1280" s="496">
        <v>99</v>
      </c>
      <c r="G1280" s="496">
        <v>99</v>
      </c>
      <c r="H1280" s="496">
        <v>99</v>
      </c>
      <c r="I1280" s="496">
        <v>99</v>
      </c>
      <c r="J1280" s="496">
        <v>999</v>
      </c>
      <c r="K1280" s="496">
        <v>99</v>
      </c>
      <c r="L1280" s="496">
        <v>99</v>
      </c>
      <c r="M1280" s="496">
        <v>14</v>
      </c>
      <c r="N1280" s="496">
        <v>99</v>
      </c>
      <c r="O1280" s="496">
        <v>99</v>
      </c>
      <c r="P1280" s="496">
        <v>99</v>
      </c>
      <c r="Q1280" s="496"/>
      <c r="R1280" s="496">
        <v>0</v>
      </c>
      <c r="S1280" s="496"/>
      <c r="T1280" s="496"/>
      <c r="U1280" s="496"/>
      <c r="V1280" s="496"/>
      <c r="W1280" s="496"/>
      <c r="X1280" s="496"/>
      <c r="Y1280" s="496"/>
      <c r="Z1280" s="496"/>
      <c r="AA1280" s="496"/>
      <c r="AB1280" s="496"/>
      <c r="AC1280" s="496"/>
      <c r="AD1280" s="496"/>
      <c r="AE1280" s="496"/>
      <c r="AF1280" s="496"/>
      <c r="AG1280" s="496"/>
      <c r="AH1280" s="496"/>
      <c r="AI1280" s="496"/>
      <c r="AJ1280" s="496"/>
      <c r="AK1280" s="496"/>
      <c r="AL1280" s="496"/>
      <c r="AM1280" s="496"/>
      <c r="AN1280" s="496">
        <v>99</v>
      </c>
      <c r="AO1280" s="496">
        <v>99</v>
      </c>
      <c r="AP1280" s="496">
        <v>99</v>
      </c>
      <c r="AQ1280" s="496">
        <v>99</v>
      </c>
      <c r="AR1280" s="496"/>
      <c r="AS1280" s="496"/>
      <c r="AT1280" s="496"/>
      <c r="AU1280" s="496"/>
    </row>
    <row r="1281" spans="1:47">
      <c r="A1281" s="496">
        <v>17</v>
      </c>
      <c r="B1281" s="496">
        <v>340</v>
      </c>
      <c r="C1281" s="496">
        <v>2023</v>
      </c>
      <c r="D1281" s="496">
        <v>4</v>
      </c>
      <c r="E1281" s="496">
        <v>99</v>
      </c>
      <c r="F1281" s="496">
        <v>99</v>
      </c>
      <c r="G1281" s="496">
        <v>99</v>
      </c>
      <c r="H1281" s="496">
        <v>99</v>
      </c>
      <c r="I1281" s="496">
        <v>99</v>
      </c>
      <c r="J1281" s="496">
        <v>999</v>
      </c>
      <c r="K1281" s="496">
        <v>99</v>
      </c>
      <c r="L1281" s="496">
        <v>99</v>
      </c>
      <c r="M1281" s="496">
        <v>14</v>
      </c>
      <c r="N1281" s="496">
        <v>99</v>
      </c>
      <c r="O1281" s="496">
        <v>99</v>
      </c>
      <c r="P1281" s="496">
        <v>99</v>
      </c>
      <c r="Q1281" s="496"/>
      <c r="R1281" s="496">
        <v>0</v>
      </c>
      <c r="S1281" s="496"/>
      <c r="T1281" s="496"/>
      <c r="U1281" s="496"/>
      <c r="V1281" s="496"/>
      <c r="W1281" s="496"/>
      <c r="X1281" s="496"/>
      <c r="Y1281" s="496"/>
      <c r="Z1281" s="496"/>
      <c r="AA1281" s="496"/>
      <c r="AB1281" s="496"/>
      <c r="AC1281" s="496"/>
      <c r="AD1281" s="496"/>
      <c r="AE1281" s="496"/>
      <c r="AF1281" s="496"/>
      <c r="AG1281" s="496"/>
      <c r="AH1281" s="496"/>
      <c r="AI1281" s="496"/>
      <c r="AJ1281" s="496"/>
      <c r="AK1281" s="496"/>
      <c r="AL1281" s="496"/>
      <c r="AM1281" s="496"/>
      <c r="AN1281" s="496">
        <v>99</v>
      </c>
      <c r="AO1281" s="496">
        <v>99</v>
      </c>
      <c r="AP1281" s="496">
        <v>99</v>
      </c>
      <c r="AQ1281" s="496">
        <v>99</v>
      </c>
      <c r="AR1281" s="496"/>
      <c r="AS1281" s="496"/>
      <c r="AT1281" s="496"/>
      <c r="AU1281" s="496"/>
    </row>
    <row r="1282" spans="1:47">
      <c r="A1282" s="496">
        <v>17</v>
      </c>
      <c r="B1282" s="496">
        <v>341</v>
      </c>
      <c r="C1282" s="496">
        <v>2023</v>
      </c>
      <c r="D1282" s="496">
        <v>5</v>
      </c>
      <c r="E1282" s="496">
        <v>99</v>
      </c>
      <c r="F1282" s="496">
        <v>99</v>
      </c>
      <c r="G1282" s="496">
        <v>99</v>
      </c>
      <c r="H1282" s="496">
        <v>99</v>
      </c>
      <c r="I1282" s="496">
        <v>99</v>
      </c>
      <c r="J1282" s="496">
        <v>999</v>
      </c>
      <c r="K1282" s="496">
        <v>99</v>
      </c>
      <c r="L1282" s="496">
        <v>99</v>
      </c>
      <c r="M1282" s="496">
        <v>14</v>
      </c>
      <c r="N1282" s="496">
        <v>99</v>
      </c>
      <c r="O1282" s="496">
        <v>99</v>
      </c>
      <c r="P1282" s="496">
        <v>99</v>
      </c>
      <c r="Q1282" s="496"/>
      <c r="R1282" s="496">
        <v>0</v>
      </c>
      <c r="S1282" s="496"/>
      <c r="T1282" s="496"/>
      <c r="U1282" s="496"/>
      <c r="V1282" s="496"/>
      <c r="W1282" s="496"/>
      <c r="X1282" s="496"/>
      <c r="Y1282" s="496"/>
      <c r="Z1282" s="496"/>
      <c r="AA1282" s="496"/>
      <c r="AB1282" s="496"/>
      <c r="AC1282" s="496"/>
      <c r="AD1282" s="496"/>
      <c r="AE1282" s="496"/>
      <c r="AF1282" s="496"/>
      <c r="AG1282" s="496"/>
      <c r="AH1282" s="496"/>
      <c r="AI1282" s="496"/>
      <c r="AJ1282" s="496"/>
      <c r="AK1282" s="496"/>
      <c r="AL1282" s="496"/>
      <c r="AM1282" s="496"/>
      <c r="AN1282" s="496">
        <v>99</v>
      </c>
      <c r="AO1282" s="496">
        <v>99</v>
      </c>
      <c r="AP1282" s="496">
        <v>99</v>
      </c>
      <c r="AQ1282" s="496">
        <v>99</v>
      </c>
      <c r="AR1282" s="496"/>
      <c r="AS1282" s="496"/>
      <c r="AT1282" s="496"/>
      <c r="AU1282" s="496"/>
    </row>
    <row r="1283" spans="1:47">
      <c r="A1283" s="496">
        <v>17</v>
      </c>
      <c r="B1283" s="496">
        <v>342</v>
      </c>
      <c r="C1283" s="496">
        <v>2023</v>
      </c>
      <c r="D1283" s="496">
        <v>6</v>
      </c>
      <c r="E1283" s="496">
        <v>99</v>
      </c>
      <c r="F1283" s="496">
        <v>99</v>
      </c>
      <c r="G1283" s="496">
        <v>99</v>
      </c>
      <c r="H1283" s="496">
        <v>99</v>
      </c>
      <c r="I1283" s="496">
        <v>99</v>
      </c>
      <c r="J1283" s="496">
        <v>999</v>
      </c>
      <c r="K1283" s="496">
        <v>99</v>
      </c>
      <c r="L1283" s="496">
        <v>99</v>
      </c>
      <c r="M1283" s="496">
        <v>14</v>
      </c>
      <c r="N1283" s="496">
        <v>99</v>
      </c>
      <c r="O1283" s="496">
        <v>99</v>
      </c>
      <c r="P1283" s="496">
        <v>99</v>
      </c>
      <c r="Q1283" s="496"/>
      <c r="R1283" s="496">
        <v>0</v>
      </c>
      <c r="S1283" s="496"/>
      <c r="T1283" s="496"/>
      <c r="U1283" s="496"/>
      <c r="V1283" s="496"/>
      <c r="W1283" s="496"/>
      <c r="X1283" s="496"/>
      <c r="Y1283" s="496"/>
      <c r="Z1283" s="496"/>
      <c r="AA1283" s="496"/>
      <c r="AB1283" s="496"/>
      <c r="AC1283" s="496"/>
      <c r="AD1283" s="496"/>
      <c r="AE1283" s="496"/>
      <c r="AF1283" s="496"/>
      <c r="AG1283" s="496"/>
      <c r="AH1283" s="496"/>
      <c r="AI1283" s="496"/>
      <c r="AJ1283" s="496"/>
      <c r="AK1283" s="496"/>
      <c r="AL1283" s="496"/>
      <c r="AM1283" s="496"/>
      <c r="AN1283" s="496">
        <v>99</v>
      </c>
      <c r="AO1283" s="496">
        <v>99</v>
      </c>
      <c r="AP1283" s="496">
        <v>99</v>
      </c>
      <c r="AQ1283" s="496">
        <v>99</v>
      </c>
      <c r="AR1283" s="496"/>
      <c r="AS1283" s="496"/>
      <c r="AT1283" s="496"/>
      <c r="AU1283" s="496"/>
    </row>
    <row r="1284" spans="1:47">
      <c r="A1284" s="496">
        <v>17</v>
      </c>
      <c r="B1284" s="496">
        <v>343</v>
      </c>
      <c r="C1284" s="496">
        <v>2023</v>
      </c>
      <c r="D1284" s="496">
        <v>7</v>
      </c>
      <c r="E1284" s="496">
        <v>99</v>
      </c>
      <c r="F1284" s="496">
        <v>99</v>
      </c>
      <c r="G1284" s="496">
        <v>99</v>
      </c>
      <c r="H1284" s="496">
        <v>99</v>
      </c>
      <c r="I1284" s="496">
        <v>99</v>
      </c>
      <c r="J1284" s="496">
        <v>999</v>
      </c>
      <c r="K1284" s="496">
        <v>99</v>
      </c>
      <c r="L1284" s="496">
        <v>99</v>
      </c>
      <c r="M1284" s="496">
        <v>14</v>
      </c>
      <c r="N1284" s="496">
        <v>99</v>
      </c>
      <c r="O1284" s="496">
        <v>99</v>
      </c>
      <c r="P1284" s="496">
        <v>99</v>
      </c>
      <c r="Q1284" s="496"/>
      <c r="R1284" s="496">
        <v>0</v>
      </c>
      <c r="S1284" s="496"/>
      <c r="T1284" s="496"/>
      <c r="U1284" s="496"/>
      <c r="V1284" s="496"/>
      <c r="W1284" s="496"/>
      <c r="X1284" s="496"/>
      <c r="Y1284" s="496"/>
      <c r="Z1284" s="496"/>
      <c r="AA1284" s="496"/>
      <c r="AB1284" s="496"/>
      <c r="AC1284" s="496"/>
      <c r="AD1284" s="496"/>
      <c r="AE1284" s="496"/>
      <c r="AF1284" s="496"/>
      <c r="AG1284" s="496"/>
      <c r="AH1284" s="496"/>
      <c r="AI1284" s="496"/>
      <c r="AJ1284" s="496"/>
      <c r="AK1284" s="496"/>
      <c r="AL1284" s="496"/>
      <c r="AM1284" s="496"/>
      <c r="AN1284" s="496">
        <v>99</v>
      </c>
      <c r="AO1284" s="496">
        <v>99</v>
      </c>
      <c r="AP1284" s="496">
        <v>99</v>
      </c>
      <c r="AQ1284" s="496">
        <v>99</v>
      </c>
      <c r="AR1284" s="496"/>
      <c r="AS1284" s="496"/>
      <c r="AT1284" s="496"/>
      <c r="AU1284" s="496"/>
    </row>
    <row r="1285" spans="1:47">
      <c r="A1285" s="496">
        <v>17</v>
      </c>
      <c r="B1285" s="496">
        <v>344</v>
      </c>
      <c r="C1285" s="496">
        <v>2023</v>
      </c>
      <c r="D1285" s="496">
        <v>8</v>
      </c>
      <c r="E1285" s="496">
        <v>99</v>
      </c>
      <c r="F1285" s="496">
        <v>99</v>
      </c>
      <c r="G1285" s="496">
        <v>99</v>
      </c>
      <c r="H1285" s="496">
        <v>99</v>
      </c>
      <c r="I1285" s="496">
        <v>99</v>
      </c>
      <c r="J1285" s="496">
        <v>999</v>
      </c>
      <c r="K1285" s="496">
        <v>99</v>
      </c>
      <c r="L1285" s="496">
        <v>99</v>
      </c>
      <c r="M1285" s="496">
        <v>14</v>
      </c>
      <c r="N1285" s="496">
        <v>99</v>
      </c>
      <c r="O1285" s="496">
        <v>99</v>
      </c>
      <c r="P1285" s="496">
        <v>99</v>
      </c>
      <c r="Q1285" s="496"/>
      <c r="R1285" s="496">
        <v>0</v>
      </c>
      <c r="S1285" s="496"/>
      <c r="T1285" s="496"/>
      <c r="U1285" s="496"/>
      <c r="V1285" s="496"/>
      <c r="W1285" s="496"/>
      <c r="X1285" s="496"/>
      <c r="Y1285" s="496"/>
      <c r="Z1285" s="496"/>
      <c r="AA1285" s="496"/>
      <c r="AB1285" s="496"/>
      <c r="AC1285" s="496"/>
      <c r="AD1285" s="496"/>
      <c r="AE1285" s="496"/>
      <c r="AF1285" s="496"/>
      <c r="AG1285" s="496"/>
      <c r="AH1285" s="496"/>
      <c r="AI1285" s="496"/>
      <c r="AJ1285" s="496"/>
      <c r="AK1285" s="496"/>
      <c r="AL1285" s="496"/>
      <c r="AM1285" s="496"/>
      <c r="AN1285" s="496">
        <v>99</v>
      </c>
      <c r="AO1285" s="496">
        <v>99</v>
      </c>
      <c r="AP1285" s="496">
        <v>99</v>
      </c>
      <c r="AQ1285" s="496">
        <v>99</v>
      </c>
      <c r="AR1285" s="496"/>
      <c r="AS1285" s="496"/>
      <c r="AT1285" s="496"/>
      <c r="AU1285" s="496"/>
    </row>
    <row r="1286" spans="1:47">
      <c r="A1286" s="496">
        <v>17</v>
      </c>
      <c r="B1286" s="496">
        <v>345</v>
      </c>
      <c r="C1286" s="496">
        <v>2023</v>
      </c>
      <c r="D1286" s="496">
        <v>9</v>
      </c>
      <c r="E1286" s="496">
        <v>99</v>
      </c>
      <c r="F1286" s="496">
        <v>99</v>
      </c>
      <c r="G1286" s="496">
        <v>99</v>
      </c>
      <c r="H1286" s="496">
        <v>99</v>
      </c>
      <c r="I1286" s="496">
        <v>99</v>
      </c>
      <c r="J1286" s="496">
        <v>999</v>
      </c>
      <c r="K1286" s="496">
        <v>99</v>
      </c>
      <c r="L1286" s="496">
        <v>99</v>
      </c>
      <c r="M1286" s="496">
        <v>14</v>
      </c>
      <c r="N1286" s="496">
        <v>99</v>
      </c>
      <c r="O1286" s="496">
        <v>99</v>
      </c>
      <c r="P1286" s="496">
        <v>99</v>
      </c>
      <c r="Q1286" s="496"/>
      <c r="R1286" s="496">
        <v>0</v>
      </c>
      <c r="S1286" s="496"/>
      <c r="T1286" s="496"/>
      <c r="U1286" s="496"/>
      <c r="V1286" s="496"/>
      <c r="W1286" s="496"/>
      <c r="X1286" s="496"/>
      <c r="Y1286" s="496"/>
      <c r="Z1286" s="496"/>
      <c r="AA1286" s="496"/>
      <c r="AB1286" s="496"/>
      <c r="AC1286" s="496"/>
      <c r="AD1286" s="496"/>
      <c r="AE1286" s="496"/>
      <c r="AF1286" s="496"/>
      <c r="AG1286" s="496"/>
      <c r="AH1286" s="496"/>
      <c r="AI1286" s="496"/>
      <c r="AJ1286" s="496"/>
      <c r="AK1286" s="496"/>
      <c r="AL1286" s="496"/>
      <c r="AM1286" s="496"/>
      <c r="AN1286" s="496">
        <v>99</v>
      </c>
      <c r="AO1286" s="496">
        <v>99</v>
      </c>
      <c r="AP1286" s="496">
        <v>99</v>
      </c>
      <c r="AQ1286" s="496">
        <v>99</v>
      </c>
      <c r="AR1286" s="496"/>
      <c r="AS1286" s="496"/>
      <c r="AT1286" s="496"/>
      <c r="AU1286" s="496"/>
    </row>
    <row r="1287" spans="1:47">
      <c r="A1287" s="496">
        <v>17</v>
      </c>
      <c r="B1287" s="496">
        <v>346</v>
      </c>
      <c r="C1287" s="496">
        <v>2023</v>
      </c>
      <c r="D1287" s="496">
        <v>10</v>
      </c>
      <c r="E1287" s="496">
        <v>99</v>
      </c>
      <c r="F1287" s="496">
        <v>99</v>
      </c>
      <c r="G1287" s="496">
        <v>99</v>
      </c>
      <c r="H1287" s="496">
        <v>99</v>
      </c>
      <c r="I1287" s="496">
        <v>99</v>
      </c>
      <c r="J1287" s="496">
        <v>999</v>
      </c>
      <c r="K1287" s="496">
        <v>99</v>
      </c>
      <c r="L1287" s="496">
        <v>99</v>
      </c>
      <c r="M1287" s="496">
        <v>14</v>
      </c>
      <c r="N1287" s="496">
        <v>99</v>
      </c>
      <c r="O1287" s="496">
        <v>99</v>
      </c>
      <c r="P1287" s="496">
        <v>99</v>
      </c>
      <c r="Q1287" s="496"/>
      <c r="R1287" s="496">
        <v>0</v>
      </c>
      <c r="S1287" s="496"/>
      <c r="T1287" s="496"/>
      <c r="U1287" s="496"/>
      <c r="V1287" s="496"/>
      <c r="W1287" s="496"/>
      <c r="X1287" s="496"/>
      <c r="Y1287" s="496"/>
      <c r="Z1287" s="496"/>
      <c r="AA1287" s="496"/>
      <c r="AB1287" s="496"/>
      <c r="AC1287" s="496"/>
      <c r="AD1287" s="496"/>
      <c r="AE1287" s="496"/>
      <c r="AF1287" s="496"/>
      <c r="AG1287" s="496"/>
      <c r="AH1287" s="496"/>
      <c r="AI1287" s="496"/>
      <c r="AJ1287" s="496"/>
      <c r="AK1287" s="496"/>
      <c r="AL1287" s="496"/>
      <c r="AM1287" s="496"/>
      <c r="AN1287" s="496">
        <v>99</v>
      </c>
      <c r="AO1287" s="496">
        <v>99</v>
      </c>
      <c r="AP1287" s="496">
        <v>99</v>
      </c>
      <c r="AQ1287" s="496">
        <v>99</v>
      </c>
      <c r="AR1287" s="496"/>
      <c r="AS1287" s="496"/>
      <c r="AT1287" s="496"/>
      <c r="AU1287" s="496"/>
    </row>
    <row r="1288" spans="1:47">
      <c r="A1288" s="496">
        <v>17</v>
      </c>
      <c r="B1288" s="496">
        <v>347</v>
      </c>
      <c r="C1288" s="496">
        <v>2023</v>
      </c>
      <c r="D1288" s="496">
        <v>11</v>
      </c>
      <c r="E1288" s="496">
        <v>99</v>
      </c>
      <c r="F1288" s="496">
        <v>99</v>
      </c>
      <c r="G1288" s="496">
        <v>99</v>
      </c>
      <c r="H1288" s="496">
        <v>99</v>
      </c>
      <c r="I1288" s="496">
        <v>99</v>
      </c>
      <c r="J1288" s="496">
        <v>999</v>
      </c>
      <c r="K1288" s="496">
        <v>99</v>
      </c>
      <c r="L1288" s="496">
        <v>99</v>
      </c>
      <c r="M1288" s="496">
        <v>14</v>
      </c>
      <c r="N1288" s="496">
        <v>99</v>
      </c>
      <c r="O1288" s="496">
        <v>99</v>
      </c>
      <c r="P1288" s="496">
        <v>99</v>
      </c>
      <c r="Q1288" s="496">
        <v>1</v>
      </c>
      <c r="R1288" s="496">
        <v>1</v>
      </c>
      <c r="S1288" s="496">
        <v>9</v>
      </c>
      <c r="T1288" s="496">
        <v>14</v>
      </c>
      <c r="U1288" s="496">
        <v>439.4</v>
      </c>
      <c r="V1288" s="496">
        <v>100</v>
      </c>
      <c r="W1288" s="496">
        <v>100</v>
      </c>
      <c r="X1288" s="496">
        <v>100</v>
      </c>
      <c r="Y1288" s="496">
        <v>0</v>
      </c>
      <c r="Z1288" s="496">
        <v>0</v>
      </c>
      <c r="AA1288" s="496">
        <v>0</v>
      </c>
      <c r="AB1288" s="496"/>
      <c r="AC1288" s="496"/>
      <c r="AD1288" s="496"/>
      <c r="AE1288" s="496">
        <v>0.41322314049586795</v>
      </c>
      <c r="AF1288" s="496">
        <v>0.73896927744478746</v>
      </c>
      <c r="AG1288" s="496">
        <v>809</v>
      </c>
      <c r="AH1288" s="496">
        <v>0</v>
      </c>
      <c r="AI1288" s="496">
        <v>100</v>
      </c>
      <c r="AJ1288" s="496">
        <v>0</v>
      </c>
      <c r="AK1288" s="496"/>
      <c r="AL1288" s="496"/>
      <c r="AM1288" s="496"/>
      <c r="AN1288" s="496">
        <v>99</v>
      </c>
      <c r="AO1288" s="496">
        <v>99</v>
      </c>
      <c r="AP1288" s="496">
        <v>99</v>
      </c>
      <c r="AQ1288" s="496">
        <v>99</v>
      </c>
      <c r="AR1288" s="496">
        <v>212</v>
      </c>
      <c r="AS1288" s="496">
        <v>46.07410815639755</v>
      </c>
      <c r="AT1288" s="496"/>
      <c r="AU1288" s="496"/>
    </row>
    <row r="1289" spans="1:47">
      <c r="A1289" s="496">
        <v>17</v>
      </c>
      <c r="B1289" s="496">
        <v>348</v>
      </c>
      <c r="C1289" s="496">
        <v>2023</v>
      </c>
      <c r="D1289" s="496">
        <v>12</v>
      </c>
      <c r="E1289" s="496">
        <v>99</v>
      </c>
      <c r="F1289" s="496">
        <v>99</v>
      </c>
      <c r="G1289" s="496">
        <v>99</v>
      </c>
      <c r="H1289" s="496">
        <v>99</v>
      </c>
      <c r="I1289" s="496">
        <v>99</v>
      </c>
      <c r="J1289" s="496">
        <v>999</v>
      </c>
      <c r="K1289" s="496">
        <v>99</v>
      </c>
      <c r="L1289" s="496">
        <v>99</v>
      </c>
      <c r="M1289" s="496">
        <v>14</v>
      </c>
      <c r="N1289" s="496">
        <v>99</v>
      </c>
      <c r="O1289" s="496">
        <v>99</v>
      </c>
      <c r="P1289" s="496">
        <v>99</v>
      </c>
      <c r="Q1289" s="496"/>
      <c r="R1289" s="496">
        <v>0</v>
      </c>
      <c r="S1289" s="496"/>
      <c r="T1289" s="496"/>
      <c r="U1289" s="496"/>
      <c r="V1289" s="496"/>
      <c r="W1289" s="496"/>
      <c r="X1289" s="496"/>
      <c r="Y1289" s="496"/>
      <c r="Z1289" s="496"/>
      <c r="AA1289" s="496"/>
      <c r="AB1289" s="496"/>
      <c r="AC1289" s="496"/>
      <c r="AD1289" s="496"/>
      <c r="AE1289" s="496"/>
      <c r="AF1289" s="496"/>
      <c r="AG1289" s="496"/>
      <c r="AH1289" s="496"/>
      <c r="AI1289" s="496"/>
      <c r="AJ1289" s="496"/>
      <c r="AK1289" s="496"/>
      <c r="AL1289" s="496"/>
      <c r="AM1289" s="496"/>
      <c r="AN1289" s="496">
        <v>99</v>
      </c>
      <c r="AO1289" s="496">
        <v>99</v>
      </c>
      <c r="AP1289" s="496">
        <v>99</v>
      </c>
      <c r="AQ1289" s="496">
        <v>99</v>
      </c>
      <c r="AR1289" s="496"/>
      <c r="AS1289" s="496"/>
      <c r="AT1289" s="496"/>
      <c r="AU1289" s="496"/>
    </row>
    <row r="1290" spans="1:47">
      <c r="A1290" s="496">
        <v>17</v>
      </c>
      <c r="B1290" s="496">
        <v>349</v>
      </c>
      <c r="C1290" s="496">
        <v>2023</v>
      </c>
      <c r="D1290" s="496">
        <v>1</v>
      </c>
      <c r="E1290" s="496">
        <v>99</v>
      </c>
      <c r="F1290" s="496">
        <v>99</v>
      </c>
      <c r="G1290" s="496">
        <v>99</v>
      </c>
      <c r="H1290" s="496">
        <v>99</v>
      </c>
      <c r="I1290" s="496">
        <v>99</v>
      </c>
      <c r="J1290" s="496">
        <v>999</v>
      </c>
      <c r="K1290" s="496">
        <v>99</v>
      </c>
      <c r="L1290" s="496">
        <v>99</v>
      </c>
      <c r="M1290" s="496">
        <v>15</v>
      </c>
      <c r="N1290" s="496">
        <v>99</v>
      </c>
      <c r="O1290" s="496">
        <v>99</v>
      </c>
      <c r="P1290" s="496">
        <v>99</v>
      </c>
      <c r="Q1290" s="496"/>
      <c r="R1290" s="496">
        <v>0</v>
      </c>
      <c r="S1290" s="496"/>
      <c r="T1290" s="496"/>
      <c r="U1290" s="496"/>
      <c r="V1290" s="496"/>
      <c r="W1290" s="496"/>
      <c r="X1290" s="496"/>
      <c r="Y1290" s="496"/>
      <c r="Z1290" s="496"/>
      <c r="AA1290" s="496"/>
      <c r="AB1290" s="496"/>
      <c r="AC1290" s="496"/>
      <c r="AD1290" s="496"/>
      <c r="AE1290" s="496"/>
      <c r="AF1290" s="496"/>
      <c r="AG1290" s="496"/>
      <c r="AH1290" s="496"/>
      <c r="AI1290" s="496"/>
      <c r="AJ1290" s="496"/>
      <c r="AK1290" s="496"/>
      <c r="AL1290" s="496"/>
      <c r="AM1290" s="496"/>
      <c r="AN1290" s="496">
        <v>99</v>
      </c>
      <c r="AO1290" s="496">
        <v>99</v>
      </c>
      <c r="AP1290" s="496">
        <v>99</v>
      </c>
      <c r="AQ1290" s="496">
        <v>99</v>
      </c>
      <c r="AR1290" s="496"/>
      <c r="AS1290" s="496"/>
      <c r="AT1290" s="496"/>
      <c r="AU1290" s="496"/>
    </row>
    <row r="1291" spans="1:47">
      <c r="A1291" s="496">
        <v>17</v>
      </c>
      <c r="B1291" s="496">
        <v>350</v>
      </c>
      <c r="C1291" s="496">
        <v>2023</v>
      </c>
      <c r="D1291" s="496">
        <v>2</v>
      </c>
      <c r="E1291" s="496">
        <v>99</v>
      </c>
      <c r="F1291" s="496">
        <v>99</v>
      </c>
      <c r="G1291" s="496">
        <v>99</v>
      </c>
      <c r="H1291" s="496">
        <v>99</v>
      </c>
      <c r="I1291" s="496">
        <v>99</v>
      </c>
      <c r="J1291" s="496">
        <v>999</v>
      </c>
      <c r="K1291" s="496">
        <v>99</v>
      </c>
      <c r="L1291" s="496">
        <v>99</v>
      </c>
      <c r="M1291" s="496">
        <v>15</v>
      </c>
      <c r="N1291" s="496">
        <v>99</v>
      </c>
      <c r="O1291" s="496">
        <v>99</v>
      </c>
      <c r="P1291" s="496">
        <v>99</v>
      </c>
      <c r="Q1291" s="496"/>
      <c r="R1291" s="496">
        <v>0</v>
      </c>
      <c r="S1291" s="496"/>
      <c r="T1291" s="496"/>
      <c r="U1291" s="496"/>
      <c r="V1291" s="496"/>
      <c r="W1291" s="496"/>
      <c r="X1291" s="496"/>
      <c r="Y1291" s="496"/>
      <c r="Z1291" s="496"/>
      <c r="AA1291" s="496"/>
      <c r="AB1291" s="496"/>
      <c r="AC1291" s="496"/>
      <c r="AD1291" s="496"/>
      <c r="AE1291" s="496"/>
      <c r="AF1291" s="496"/>
      <c r="AG1291" s="496"/>
      <c r="AH1291" s="496"/>
      <c r="AI1291" s="496"/>
      <c r="AJ1291" s="496"/>
      <c r="AK1291" s="496"/>
      <c r="AL1291" s="496"/>
      <c r="AM1291" s="496"/>
      <c r="AN1291" s="496">
        <v>99</v>
      </c>
      <c r="AO1291" s="496">
        <v>99</v>
      </c>
      <c r="AP1291" s="496">
        <v>99</v>
      </c>
      <c r="AQ1291" s="496">
        <v>99</v>
      </c>
      <c r="AR1291" s="496"/>
      <c r="AS1291" s="496"/>
      <c r="AT1291" s="496"/>
      <c r="AU1291" s="496"/>
    </row>
    <row r="1292" spans="1:47">
      <c r="A1292" s="496">
        <v>17</v>
      </c>
      <c r="B1292" s="496">
        <v>351</v>
      </c>
      <c r="C1292" s="496">
        <v>2023</v>
      </c>
      <c r="D1292" s="496">
        <v>3</v>
      </c>
      <c r="E1292" s="496">
        <v>99</v>
      </c>
      <c r="F1292" s="496">
        <v>99</v>
      </c>
      <c r="G1292" s="496">
        <v>99</v>
      </c>
      <c r="H1292" s="496">
        <v>99</v>
      </c>
      <c r="I1292" s="496">
        <v>99</v>
      </c>
      <c r="J1292" s="496">
        <v>999</v>
      </c>
      <c r="K1292" s="496">
        <v>99</v>
      </c>
      <c r="L1292" s="496">
        <v>99</v>
      </c>
      <c r="M1292" s="496">
        <v>15</v>
      </c>
      <c r="N1292" s="496">
        <v>99</v>
      </c>
      <c r="O1292" s="496">
        <v>99</v>
      </c>
      <c r="P1292" s="496">
        <v>99</v>
      </c>
      <c r="Q1292" s="496"/>
      <c r="R1292" s="496">
        <v>0</v>
      </c>
      <c r="S1292" s="496"/>
      <c r="T1292" s="496"/>
      <c r="U1292" s="496"/>
      <c r="V1292" s="496"/>
      <c r="W1292" s="496"/>
      <c r="X1292" s="496"/>
      <c r="Y1292" s="496"/>
      <c r="Z1292" s="496"/>
      <c r="AA1292" s="496"/>
      <c r="AB1292" s="496"/>
      <c r="AC1292" s="496"/>
      <c r="AD1292" s="496"/>
      <c r="AE1292" s="496"/>
      <c r="AF1292" s="496"/>
      <c r="AG1292" s="496"/>
      <c r="AH1292" s="496"/>
      <c r="AI1292" s="496"/>
      <c r="AJ1292" s="496"/>
      <c r="AK1292" s="496"/>
      <c r="AL1292" s="496"/>
      <c r="AM1292" s="496"/>
      <c r="AN1292" s="496">
        <v>99</v>
      </c>
      <c r="AO1292" s="496">
        <v>99</v>
      </c>
      <c r="AP1292" s="496">
        <v>99</v>
      </c>
      <c r="AQ1292" s="496">
        <v>99</v>
      </c>
      <c r="AR1292" s="496"/>
      <c r="AS1292" s="496"/>
      <c r="AT1292" s="496"/>
      <c r="AU1292" s="496"/>
    </row>
    <row r="1293" spans="1:47">
      <c r="A1293" s="496">
        <v>17</v>
      </c>
      <c r="B1293" s="496">
        <v>352</v>
      </c>
      <c r="C1293" s="496">
        <v>2023</v>
      </c>
      <c r="D1293" s="496">
        <v>4</v>
      </c>
      <c r="E1293" s="496">
        <v>99</v>
      </c>
      <c r="F1293" s="496">
        <v>99</v>
      </c>
      <c r="G1293" s="496">
        <v>99</v>
      </c>
      <c r="H1293" s="496">
        <v>99</v>
      </c>
      <c r="I1293" s="496">
        <v>99</v>
      </c>
      <c r="J1293" s="496">
        <v>999</v>
      </c>
      <c r="K1293" s="496">
        <v>99</v>
      </c>
      <c r="L1293" s="496">
        <v>99</v>
      </c>
      <c r="M1293" s="496">
        <v>15</v>
      </c>
      <c r="N1293" s="496">
        <v>99</v>
      </c>
      <c r="O1293" s="496">
        <v>99</v>
      </c>
      <c r="P1293" s="496">
        <v>99</v>
      </c>
      <c r="Q1293" s="496"/>
      <c r="R1293" s="496">
        <v>0</v>
      </c>
      <c r="S1293" s="496"/>
      <c r="T1293" s="496"/>
      <c r="U1293" s="496"/>
      <c r="V1293" s="496"/>
      <c r="W1293" s="496"/>
      <c r="X1293" s="496"/>
      <c r="Y1293" s="496"/>
      <c r="Z1293" s="496"/>
      <c r="AA1293" s="496"/>
      <c r="AB1293" s="496"/>
      <c r="AC1293" s="496"/>
      <c r="AD1293" s="496"/>
      <c r="AE1293" s="496"/>
      <c r="AF1293" s="496"/>
      <c r="AG1293" s="496"/>
      <c r="AH1293" s="496"/>
      <c r="AI1293" s="496"/>
      <c r="AJ1293" s="496"/>
      <c r="AK1293" s="496"/>
      <c r="AL1293" s="496"/>
      <c r="AM1293" s="496"/>
      <c r="AN1293" s="496">
        <v>99</v>
      </c>
      <c r="AO1293" s="496">
        <v>99</v>
      </c>
      <c r="AP1293" s="496">
        <v>99</v>
      </c>
      <c r="AQ1293" s="496">
        <v>99</v>
      </c>
      <c r="AR1293" s="496"/>
      <c r="AS1293" s="496"/>
      <c r="AT1293" s="496"/>
      <c r="AU1293" s="496"/>
    </row>
    <row r="1294" spans="1:47">
      <c r="A1294" s="496">
        <v>17</v>
      </c>
      <c r="B1294" s="496">
        <v>353</v>
      </c>
      <c r="C1294" s="496">
        <v>2023</v>
      </c>
      <c r="D1294" s="496">
        <v>5</v>
      </c>
      <c r="E1294" s="496">
        <v>99</v>
      </c>
      <c r="F1294" s="496">
        <v>99</v>
      </c>
      <c r="G1294" s="496">
        <v>99</v>
      </c>
      <c r="H1294" s="496">
        <v>99</v>
      </c>
      <c r="I1294" s="496">
        <v>99</v>
      </c>
      <c r="J1294" s="496">
        <v>999</v>
      </c>
      <c r="K1294" s="496">
        <v>99</v>
      </c>
      <c r="L1294" s="496">
        <v>99</v>
      </c>
      <c r="M1294" s="496">
        <v>15</v>
      </c>
      <c r="N1294" s="496">
        <v>99</v>
      </c>
      <c r="O1294" s="496">
        <v>99</v>
      </c>
      <c r="P1294" s="496">
        <v>99</v>
      </c>
      <c r="Q1294" s="496"/>
      <c r="R1294" s="496">
        <v>0</v>
      </c>
      <c r="S1294" s="496"/>
      <c r="T1294" s="496"/>
      <c r="U1294" s="496"/>
      <c r="V1294" s="496"/>
      <c r="W1294" s="496"/>
      <c r="X1294" s="496"/>
      <c r="Y1294" s="496"/>
      <c r="Z1294" s="496"/>
      <c r="AA1294" s="496"/>
      <c r="AB1294" s="496"/>
      <c r="AC1294" s="496"/>
      <c r="AD1294" s="496"/>
      <c r="AE1294" s="496"/>
      <c r="AF1294" s="496"/>
      <c r="AG1294" s="496"/>
      <c r="AH1294" s="496"/>
      <c r="AI1294" s="496"/>
      <c r="AJ1294" s="496"/>
      <c r="AK1294" s="496"/>
      <c r="AL1294" s="496"/>
      <c r="AM1294" s="496"/>
      <c r="AN1294" s="496">
        <v>99</v>
      </c>
      <c r="AO1294" s="496">
        <v>99</v>
      </c>
      <c r="AP1294" s="496">
        <v>99</v>
      </c>
      <c r="AQ1294" s="496">
        <v>99</v>
      </c>
      <c r="AR1294" s="496"/>
      <c r="AS1294" s="496"/>
      <c r="AT1294" s="496"/>
      <c r="AU1294" s="496"/>
    </row>
    <row r="1295" spans="1:47">
      <c r="A1295" s="496">
        <v>17</v>
      </c>
      <c r="B1295" s="496">
        <v>354</v>
      </c>
      <c r="C1295" s="496">
        <v>2023</v>
      </c>
      <c r="D1295" s="496">
        <v>6</v>
      </c>
      <c r="E1295" s="496">
        <v>99</v>
      </c>
      <c r="F1295" s="496">
        <v>99</v>
      </c>
      <c r="G1295" s="496">
        <v>99</v>
      </c>
      <c r="H1295" s="496">
        <v>99</v>
      </c>
      <c r="I1295" s="496">
        <v>99</v>
      </c>
      <c r="J1295" s="496">
        <v>999</v>
      </c>
      <c r="K1295" s="496">
        <v>99</v>
      </c>
      <c r="L1295" s="496">
        <v>99</v>
      </c>
      <c r="M1295" s="496">
        <v>15</v>
      </c>
      <c r="N1295" s="496">
        <v>99</v>
      </c>
      <c r="O1295" s="496">
        <v>99</v>
      </c>
      <c r="P1295" s="496">
        <v>99</v>
      </c>
      <c r="Q1295" s="496"/>
      <c r="R1295" s="496">
        <v>0</v>
      </c>
      <c r="S1295" s="496"/>
      <c r="T1295" s="496"/>
      <c r="U1295" s="496"/>
      <c r="V1295" s="496"/>
      <c r="W1295" s="496"/>
      <c r="X1295" s="496"/>
      <c r="Y1295" s="496"/>
      <c r="Z1295" s="496"/>
      <c r="AA1295" s="496"/>
      <c r="AB1295" s="496"/>
      <c r="AC1295" s="496"/>
      <c r="AD1295" s="496"/>
      <c r="AE1295" s="496"/>
      <c r="AF1295" s="496"/>
      <c r="AG1295" s="496"/>
      <c r="AH1295" s="496"/>
      <c r="AI1295" s="496"/>
      <c r="AJ1295" s="496"/>
      <c r="AK1295" s="496"/>
      <c r="AL1295" s="496"/>
      <c r="AM1295" s="496"/>
      <c r="AN1295" s="496">
        <v>99</v>
      </c>
      <c r="AO1295" s="496">
        <v>99</v>
      </c>
      <c r="AP1295" s="496">
        <v>99</v>
      </c>
      <c r="AQ1295" s="496">
        <v>99</v>
      </c>
      <c r="AR1295" s="496"/>
      <c r="AS1295" s="496"/>
      <c r="AT1295" s="496"/>
      <c r="AU1295" s="496"/>
    </row>
    <row r="1296" spans="1:47">
      <c r="A1296" s="496">
        <v>17</v>
      </c>
      <c r="B1296" s="496">
        <v>355</v>
      </c>
      <c r="C1296" s="496">
        <v>2023</v>
      </c>
      <c r="D1296" s="496">
        <v>7</v>
      </c>
      <c r="E1296" s="496">
        <v>99</v>
      </c>
      <c r="F1296" s="496">
        <v>99</v>
      </c>
      <c r="G1296" s="496">
        <v>99</v>
      </c>
      <c r="H1296" s="496">
        <v>99</v>
      </c>
      <c r="I1296" s="496">
        <v>99</v>
      </c>
      <c r="J1296" s="496">
        <v>999</v>
      </c>
      <c r="K1296" s="496">
        <v>99</v>
      </c>
      <c r="L1296" s="496">
        <v>99</v>
      </c>
      <c r="M1296" s="496">
        <v>15</v>
      </c>
      <c r="N1296" s="496">
        <v>99</v>
      </c>
      <c r="O1296" s="496">
        <v>99</v>
      </c>
      <c r="P1296" s="496">
        <v>99</v>
      </c>
      <c r="Q1296" s="496"/>
      <c r="R1296" s="496">
        <v>0</v>
      </c>
      <c r="S1296" s="496"/>
      <c r="T1296" s="496"/>
      <c r="U1296" s="496"/>
      <c r="V1296" s="496"/>
      <c r="W1296" s="496"/>
      <c r="X1296" s="496"/>
      <c r="Y1296" s="496"/>
      <c r="Z1296" s="496"/>
      <c r="AA1296" s="496"/>
      <c r="AB1296" s="496"/>
      <c r="AC1296" s="496"/>
      <c r="AD1296" s="496"/>
      <c r="AE1296" s="496"/>
      <c r="AF1296" s="496"/>
      <c r="AG1296" s="496"/>
      <c r="AH1296" s="496"/>
      <c r="AI1296" s="496"/>
      <c r="AJ1296" s="496"/>
      <c r="AK1296" s="496"/>
      <c r="AL1296" s="496"/>
      <c r="AM1296" s="496"/>
      <c r="AN1296" s="496">
        <v>99</v>
      </c>
      <c r="AO1296" s="496">
        <v>99</v>
      </c>
      <c r="AP1296" s="496">
        <v>99</v>
      </c>
      <c r="AQ1296" s="496">
        <v>99</v>
      </c>
      <c r="AR1296" s="496"/>
      <c r="AS1296" s="496"/>
      <c r="AT1296" s="496"/>
      <c r="AU1296" s="496"/>
    </row>
    <row r="1297" spans="1:47">
      <c r="A1297" s="496">
        <v>17</v>
      </c>
      <c r="B1297" s="496">
        <v>356</v>
      </c>
      <c r="C1297" s="496">
        <v>2023</v>
      </c>
      <c r="D1297" s="496">
        <v>8</v>
      </c>
      <c r="E1297" s="496">
        <v>99</v>
      </c>
      <c r="F1297" s="496">
        <v>99</v>
      </c>
      <c r="G1297" s="496">
        <v>99</v>
      </c>
      <c r="H1297" s="496">
        <v>99</v>
      </c>
      <c r="I1297" s="496">
        <v>99</v>
      </c>
      <c r="J1297" s="496">
        <v>999</v>
      </c>
      <c r="K1297" s="496">
        <v>99</v>
      </c>
      <c r="L1297" s="496">
        <v>99</v>
      </c>
      <c r="M1297" s="496">
        <v>15</v>
      </c>
      <c r="N1297" s="496">
        <v>99</v>
      </c>
      <c r="O1297" s="496">
        <v>99</v>
      </c>
      <c r="P1297" s="496">
        <v>99</v>
      </c>
      <c r="Q1297" s="496"/>
      <c r="R1297" s="496">
        <v>0</v>
      </c>
      <c r="S1297" s="496"/>
      <c r="T1297" s="496"/>
      <c r="U1297" s="496"/>
      <c r="V1297" s="496"/>
      <c r="W1297" s="496"/>
      <c r="X1297" s="496"/>
      <c r="Y1297" s="496"/>
      <c r="Z1297" s="496"/>
      <c r="AA1297" s="496"/>
      <c r="AB1297" s="496"/>
      <c r="AC1297" s="496"/>
      <c r="AD1297" s="496"/>
      <c r="AE1297" s="496"/>
      <c r="AF1297" s="496"/>
      <c r="AG1297" s="496"/>
      <c r="AH1297" s="496"/>
      <c r="AI1297" s="496"/>
      <c r="AJ1297" s="496"/>
      <c r="AK1297" s="496"/>
      <c r="AL1297" s="496"/>
      <c r="AM1297" s="496"/>
      <c r="AN1297" s="496">
        <v>99</v>
      </c>
      <c r="AO1297" s="496">
        <v>99</v>
      </c>
      <c r="AP1297" s="496">
        <v>99</v>
      </c>
      <c r="AQ1297" s="496">
        <v>99</v>
      </c>
      <c r="AR1297" s="496"/>
      <c r="AS1297" s="496"/>
      <c r="AT1297" s="496"/>
      <c r="AU1297" s="496"/>
    </row>
    <row r="1298" spans="1:47">
      <c r="A1298" s="496">
        <v>17</v>
      </c>
      <c r="B1298" s="496">
        <v>357</v>
      </c>
      <c r="C1298" s="496">
        <v>2023</v>
      </c>
      <c r="D1298" s="496">
        <v>9</v>
      </c>
      <c r="E1298" s="496">
        <v>99</v>
      </c>
      <c r="F1298" s="496">
        <v>99</v>
      </c>
      <c r="G1298" s="496">
        <v>99</v>
      </c>
      <c r="H1298" s="496">
        <v>99</v>
      </c>
      <c r="I1298" s="496">
        <v>99</v>
      </c>
      <c r="J1298" s="496">
        <v>999</v>
      </c>
      <c r="K1298" s="496">
        <v>99</v>
      </c>
      <c r="L1298" s="496">
        <v>99</v>
      </c>
      <c r="M1298" s="496">
        <v>15</v>
      </c>
      <c r="N1298" s="496">
        <v>99</v>
      </c>
      <c r="O1298" s="496">
        <v>99</v>
      </c>
      <c r="P1298" s="496">
        <v>99</v>
      </c>
      <c r="Q1298" s="496"/>
      <c r="R1298" s="496">
        <v>0</v>
      </c>
      <c r="S1298" s="496"/>
      <c r="T1298" s="496"/>
      <c r="U1298" s="496"/>
      <c r="V1298" s="496"/>
      <c r="W1298" s="496"/>
      <c r="X1298" s="496"/>
      <c r="Y1298" s="496"/>
      <c r="Z1298" s="496"/>
      <c r="AA1298" s="496"/>
      <c r="AB1298" s="496"/>
      <c r="AC1298" s="496"/>
      <c r="AD1298" s="496"/>
      <c r="AE1298" s="496"/>
      <c r="AF1298" s="496"/>
      <c r="AG1298" s="496"/>
      <c r="AH1298" s="496"/>
      <c r="AI1298" s="496"/>
      <c r="AJ1298" s="496"/>
      <c r="AK1298" s="496"/>
      <c r="AL1298" s="496"/>
      <c r="AM1298" s="496"/>
      <c r="AN1298" s="496">
        <v>99</v>
      </c>
      <c r="AO1298" s="496">
        <v>99</v>
      </c>
      <c r="AP1298" s="496">
        <v>99</v>
      </c>
      <c r="AQ1298" s="496">
        <v>99</v>
      </c>
      <c r="AR1298" s="496"/>
      <c r="AS1298" s="496"/>
      <c r="AT1298" s="496"/>
      <c r="AU1298" s="496"/>
    </row>
    <row r="1299" spans="1:47">
      <c r="A1299" s="496">
        <v>17</v>
      </c>
      <c r="B1299" s="496">
        <v>358</v>
      </c>
      <c r="C1299" s="496">
        <v>2023</v>
      </c>
      <c r="D1299" s="496">
        <v>10</v>
      </c>
      <c r="E1299" s="496">
        <v>99</v>
      </c>
      <c r="F1299" s="496">
        <v>99</v>
      </c>
      <c r="G1299" s="496">
        <v>99</v>
      </c>
      <c r="H1299" s="496">
        <v>99</v>
      </c>
      <c r="I1299" s="496">
        <v>99</v>
      </c>
      <c r="J1299" s="496">
        <v>999</v>
      </c>
      <c r="K1299" s="496">
        <v>99</v>
      </c>
      <c r="L1299" s="496">
        <v>99</v>
      </c>
      <c r="M1299" s="496">
        <v>15</v>
      </c>
      <c r="N1299" s="496">
        <v>99</v>
      </c>
      <c r="O1299" s="496">
        <v>99</v>
      </c>
      <c r="P1299" s="496">
        <v>99</v>
      </c>
      <c r="Q1299" s="496"/>
      <c r="R1299" s="496">
        <v>0</v>
      </c>
      <c r="S1299" s="496"/>
      <c r="T1299" s="496"/>
      <c r="U1299" s="496"/>
      <c r="V1299" s="496"/>
      <c r="W1299" s="496"/>
      <c r="X1299" s="496"/>
      <c r="Y1299" s="496"/>
      <c r="Z1299" s="496"/>
      <c r="AA1299" s="496"/>
      <c r="AB1299" s="496"/>
      <c r="AC1299" s="496"/>
      <c r="AD1299" s="496"/>
      <c r="AE1299" s="496"/>
      <c r="AF1299" s="496"/>
      <c r="AG1299" s="496"/>
      <c r="AH1299" s="496"/>
      <c r="AI1299" s="496"/>
      <c r="AJ1299" s="496"/>
      <c r="AK1299" s="496"/>
      <c r="AL1299" s="496"/>
      <c r="AM1299" s="496"/>
      <c r="AN1299" s="496">
        <v>99</v>
      </c>
      <c r="AO1299" s="496">
        <v>99</v>
      </c>
      <c r="AP1299" s="496">
        <v>99</v>
      </c>
      <c r="AQ1299" s="496">
        <v>99</v>
      </c>
      <c r="AR1299" s="496"/>
      <c r="AS1299" s="496"/>
      <c r="AT1299" s="496"/>
      <c r="AU1299" s="496"/>
    </row>
    <row r="1300" spans="1:47">
      <c r="A1300" s="496">
        <v>17</v>
      </c>
      <c r="B1300" s="496">
        <v>359</v>
      </c>
      <c r="C1300" s="496">
        <v>2023</v>
      </c>
      <c r="D1300" s="496">
        <v>11</v>
      </c>
      <c r="E1300" s="496">
        <v>99</v>
      </c>
      <c r="F1300" s="496">
        <v>99</v>
      </c>
      <c r="G1300" s="496">
        <v>99</v>
      </c>
      <c r="H1300" s="496">
        <v>99</v>
      </c>
      <c r="I1300" s="496">
        <v>99</v>
      </c>
      <c r="J1300" s="496">
        <v>999</v>
      </c>
      <c r="K1300" s="496">
        <v>99</v>
      </c>
      <c r="L1300" s="496">
        <v>99</v>
      </c>
      <c r="M1300" s="496">
        <v>15</v>
      </c>
      <c r="N1300" s="496">
        <v>99</v>
      </c>
      <c r="O1300" s="496">
        <v>99</v>
      </c>
      <c r="P1300" s="496">
        <v>99</v>
      </c>
      <c r="Q1300" s="496"/>
      <c r="R1300" s="496">
        <v>0</v>
      </c>
      <c r="S1300" s="496"/>
      <c r="T1300" s="496"/>
      <c r="U1300" s="496"/>
      <c r="V1300" s="496"/>
      <c r="W1300" s="496"/>
      <c r="X1300" s="496"/>
      <c r="Y1300" s="496"/>
      <c r="Z1300" s="496"/>
      <c r="AA1300" s="496"/>
      <c r="AB1300" s="496"/>
      <c r="AC1300" s="496"/>
      <c r="AD1300" s="496"/>
      <c r="AE1300" s="496"/>
      <c r="AF1300" s="496"/>
      <c r="AG1300" s="496"/>
      <c r="AH1300" s="496"/>
      <c r="AI1300" s="496"/>
      <c r="AJ1300" s="496"/>
      <c r="AK1300" s="496"/>
      <c r="AL1300" s="496"/>
      <c r="AM1300" s="496"/>
      <c r="AN1300" s="496">
        <v>99</v>
      </c>
      <c r="AO1300" s="496">
        <v>99</v>
      </c>
      <c r="AP1300" s="496">
        <v>99</v>
      </c>
      <c r="AQ1300" s="496">
        <v>99</v>
      </c>
      <c r="AR1300" s="496"/>
      <c r="AS1300" s="496"/>
      <c r="AT1300" s="496"/>
      <c r="AU1300" s="496"/>
    </row>
    <row r="1301" spans="1:47">
      <c r="A1301" s="496">
        <v>17</v>
      </c>
      <c r="B1301" s="496">
        <v>360</v>
      </c>
      <c r="C1301" s="496">
        <v>2023</v>
      </c>
      <c r="D1301" s="496">
        <v>12</v>
      </c>
      <c r="E1301" s="496">
        <v>99</v>
      </c>
      <c r="F1301" s="496">
        <v>99</v>
      </c>
      <c r="G1301" s="496">
        <v>99</v>
      </c>
      <c r="H1301" s="496">
        <v>99</v>
      </c>
      <c r="I1301" s="496">
        <v>99</v>
      </c>
      <c r="J1301" s="496">
        <v>999</v>
      </c>
      <c r="K1301" s="496">
        <v>99</v>
      </c>
      <c r="L1301" s="496">
        <v>99</v>
      </c>
      <c r="M1301" s="496">
        <v>15</v>
      </c>
      <c r="N1301" s="496">
        <v>99</v>
      </c>
      <c r="O1301" s="496">
        <v>99</v>
      </c>
      <c r="P1301" s="496">
        <v>99</v>
      </c>
      <c r="Q1301" s="496"/>
      <c r="R1301" s="496">
        <v>0</v>
      </c>
      <c r="S1301" s="496"/>
      <c r="T1301" s="496"/>
      <c r="U1301" s="496"/>
      <c r="V1301" s="496"/>
      <c r="W1301" s="496"/>
      <c r="X1301" s="496"/>
      <c r="Y1301" s="496"/>
      <c r="Z1301" s="496"/>
      <c r="AA1301" s="496"/>
      <c r="AB1301" s="496"/>
      <c r="AC1301" s="496"/>
      <c r="AD1301" s="496"/>
      <c r="AE1301" s="496"/>
      <c r="AF1301" s="496"/>
      <c r="AG1301" s="496"/>
      <c r="AH1301" s="496"/>
      <c r="AI1301" s="496"/>
      <c r="AJ1301" s="496"/>
      <c r="AK1301" s="496"/>
      <c r="AL1301" s="496"/>
      <c r="AM1301" s="496"/>
      <c r="AN1301" s="496">
        <v>99</v>
      </c>
      <c r="AO1301" s="496">
        <v>99</v>
      </c>
      <c r="AP1301" s="496">
        <v>99</v>
      </c>
      <c r="AQ1301" s="496">
        <v>99</v>
      </c>
      <c r="AR1301" s="496"/>
      <c r="AS1301" s="496"/>
      <c r="AT1301" s="496"/>
      <c r="AU1301" s="496"/>
    </row>
    <row r="1302" spans="1:47">
      <c r="A1302" s="496">
        <v>18</v>
      </c>
      <c r="B1302" s="496">
        <v>1</v>
      </c>
      <c r="C1302" s="496">
        <v>2024</v>
      </c>
      <c r="D1302" s="496">
        <v>99</v>
      </c>
      <c r="E1302" s="496">
        <v>99</v>
      </c>
      <c r="F1302" s="496">
        <v>99</v>
      </c>
      <c r="G1302" s="496">
        <v>99</v>
      </c>
      <c r="H1302" s="496">
        <v>99</v>
      </c>
      <c r="I1302" s="496">
        <v>99</v>
      </c>
      <c r="J1302" s="496">
        <v>999</v>
      </c>
      <c r="K1302" s="496">
        <v>99</v>
      </c>
      <c r="L1302" s="496">
        <v>99</v>
      </c>
      <c r="M1302" s="496">
        <v>99</v>
      </c>
      <c r="N1302" s="496">
        <v>99</v>
      </c>
      <c r="O1302" s="496">
        <v>99</v>
      </c>
      <c r="P1302" s="496">
        <v>9999</v>
      </c>
      <c r="Q1302" s="496">
        <v>218</v>
      </c>
      <c r="R1302" s="496">
        <v>1084</v>
      </c>
      <c r="S1302" s="496">
        <v>3.8431734317343178</v>
      </c>
      <c r="T1302" s="496">
        <v>6.8487084870848722</v>
      </c>
      <c r="U1302" s="496">
        <v>252.69215867158661</v>
      </c>
      <c r="V1302" s="496">
        <v>1.2915129151291511</v>
      </c>
      <c r="W1302" s="496">
        <v>60.608856088560877</v>
      </c>
      <c r="X1302" s="496">
        <v>5.1660516605166045</v>
      </c>
      <c r="Y1302" s="496">
        <v>61.798755968479128</v>
      </c>
      <c r="Z1302" s="496">
        <v>0.81800511291518418</v>
      </c>
      <c r="AA1302" s="496">
        <v>1.7232906906030452</v>
      </c>
      <c r="AB1302" s="496">
        <v>63.861711706282577</v>
      </c>
      <c r="AC1302" s="496">
        <v>52.215829976571314</v>
      </c>
      <c r="AD1302" s="496">
        <v>61.795542988326382</v>
      </c>
      <c r="AE1302" s="496">
        <v>66.831072749691756</v>
      </c>
      <c r="AF1302" s="496">
        <v>68.188936704531102</v>
      </c>
      <c r="AG1302" s="496">
        <v>664.98424467099187</v>
      </c>
      <c r="AH1302" s="496">
        <v>0</v>
      </c>
      <c r="AI1302" s="496">
        <v>0</v>
      </c>
      <c r="AJ1302" s="496">
        <v>141.59086437702089</v>
      </c>
      <c r="AK1302" s="496">
        <v>57.609833650548225</v>
      </c>
      <c r="AL1302" s="496">
        <v>19.138822237992898</v>
      </c>
      <c r="AM1302" s="496">
        <v>5.609165252793189</v>
      </c>
      <c r="AN1302" s="496">
        <v>0</v>
      </c>
      <c r="AO1302" s="496">
        <v>99</v>
      </c>
      <c r="AP1302" s="496">
        <v>99</v>
      </c>
      <c r="AQ1302" s="496">
        <v>99</v>
      </c>
      <c r="AR1302" s="496">
        <v>206.39573679332716</v>
      </c>
      <c r="AS1302" s="496">
        <v>28.156768230141555</v>
      </c>
      <c r="AT1302" s="496"/>
      <c r="AU1302" s="496"/>
    </row>
    <row r="1303" spans="1:47">
      <c r="A1303" s="496">
        <v>18</v>
      </c>
      <c r="B1303" s="496">
        <v>2</v>
      </c>
      <c r="C1303" s="496">
        <v>2024</v>
      </c>
      <c r="D1303" s="496">
        <v>99</v>
      </c>
      <c r="E1303" s="496">
        <v>99</v>
      </c>
      <c r="F1303" s="496">
        <v>99</v>
      </c>
      <c r="G1303" s="496">
        <v>99</v>
      </c>
      <c r="H1303" s="496">
        <v>99</v>
      </c>
      <c r="I1303" s="496">
        <v>99</v>
      </c>
      <c r="J1303" s="496">
        <v>999</v>
      </c>
      <c r="K1303" s="496">
        <v>99</v>
      </c>
      <c r="L1303" s="496">
        <v>99</v>
      </c>
      <c r="M1303" s="496">
        <v>99</v>
      </c>
      <c r="N1303" s="496">
        <v>99</v>
      </c>
      <c r="O1303" s="496">
        <v>99</v>
      </c>
      <c r="P1303" s="496">
        <v>9999</v>
      </c>
      <c r="Q1303" s="496">
        <v>135</v>
      </c>
      <c r="R1303" s="496">
        <v>538</v>
      </c>
      <c r="S1303" s="496">
        <v>5.2713754646840156</v>
      </c>
      <c r="T1303" s="496">
        <v>7.1505576208178416</v>
      </c>
      <c r="U1303" s="496">
        <v>237.52156133828996</v>
      </c>
      <c r="V1303" s="496">
        <v>39.21933085501859</v>
      </c>
      <c r="W1303" s="496">
        <v>58.550185873605955</v>
      </c>
      <c r="X1303" s="496">
        <v>6.6914498141263952</v>
      </c>
      <c r="Y1303" s="496">
        <v>82.190024741929633</v>
      </c>
      <c r="Z1303" s="496">
        <v>1.2028306006341083</v>
      </c>
      <c r="AA1303" s="496">
        <v>1.9919936552399624</v>
      </c>
      <c r="AB1303" s="496">
        <v>75.290801919249859</v>
      </c>
      <c r="AC1303" s="496">
        <v>49.049110620281006</v>
      </c>
      <c r="AD1303" s="496">
        <v>45.228033597613759</v>
      </c>
      <c r="AE1303" s="496">
        <v>33.168927250308265</v>
      </c>
      <c r="AF1303" s="496">
        <v>31.811063295468905</v>
      </c>
      <c r="AG1303" s="496">
        <v>646.09665427509299</v>
      </c>
      <c r="AH1303" s="496">
        <v>0</v>
      </c>
      <c r="AI1303" s="496">
        <v>100</v>
      </c>
      <c r="AJ1303" s="496">
        <v>147.66840285146304</v>
      </c>
      <c r="AK1303" s="496">
        <v>29.059212654177561</v>
      </c>
      <c r="AL1303" s="496">
        <v>21.521684917488752</v>
      </c>
      <c r="AM1303" s="496">
        <v>6.4712373205504052</v>
      </c>
      <c r="AN1303" s="496">
        <v>1</v>
      </c>
      <c r="AO1303" s="496">
        <v>99</v>
      </c>
      <c r="AP1303" s="496">
        <v>99</v>
      </c>
      <c r="AQ1303" s="496">
        <v>99</v>
      </c>
      <c r="AR1303" s="496">
        <v>194.33457249070631</v>
      </c>
      <c r="AS1303" s="496">
        <v>31.016926976915432</v>
      </c>
      <c r="AT1303" s="496"/>
      <c r="AU1303" s="496"/>
    </row>
    <row r="1304" spans="1:47">
      <c r="A1304" s="496">
        <v>18</v>
      </c>
      <c r="B1304" s="496">
        <v>3</v>
      </c>
      <c r="C1304" s="496">
        <v>2023</v>
      </c>
      <c r="D1304" s="496">
        <v>99</v>
      </c>
      <c r="E1304" s="496">
        <v>99</v>
      </c>
      <c r="F1304" s="496">
        <v>99</v>
      </c>
      <c r="G1304" s="496">
        <v>99</v>
      </c>
      <c r="H1304" s="496">
        <v>99</v>
      </c>
      <c r="I1304" s="496">
        <v>99</v>
      </c>
      <c r="J1304" s="496">
        <v>999</v>
      </c>
      <c r="K1304" s="496">
        <v>99</v>
      </c>
      <c r="L1304" s="496">
        <v>99</v>
      </c>
      <c r="M1304" s="496">
        <v>99</v>
      </c>
      <c r="N1304" s="496">
        <v>99</v>
      </c>
      <c r="O1304" s="496">
        <v>99</v>
      </c>
      <c r="P1304" s="496">
        <v>9999</v>
      </c>
      <c r="Q1304" s="496">
        <v>241</v>
      </c>
      <c r="R1304" s="496">
        <v>1242</v>
      </c>
      <c r="S1304" s="496">
        <v>3.8107890499194848</v>
      </c>
      <c r="T1304" s="496">
        <v>6.7560386473429972</v>
      </c>
      <c r="U1304" s="496">
        <v>253.29009661835721</v>
      </c>
      <c r="V1304" s="496">
        <v>2.4154589371980673</v>
      </c>
      <c r="W1304" s="496">
        <v>57.971014492753618</v>
      </c>
      <c r="X1304" s="496">
        <v>3.7842190016103054</v>
      </c>
      <c r="Y1304" s="496">
        <v>58.539054281379777</v>
      </c>
      <c r="Z1304" s="496">
        <v>0.86184809979860899</v>
      </c>
      <c r="AA1304" s="496">
        <v>1.6989813444568298</v>
      </c>
      <c r="AB1304" s="496">
        <v>60.928186189311248</v>
      </c>
      <c r="AC1304" s="496">
        <v>51.069862313218415</v>
      </c>
      <c r="AD1304" s="496">
        <v>58.377868726268815</v>
      </c>
      <c r="AE1304" s="496">
        <v>72.419825072886269</v>
      </c>
      <c r="AF1304" s="496">
        <v>72.421144764340141</v>
      </c>
      <c r="AG1304" s="496">
        <v>673.95921696574226</v>
      </c>
      <c r="AH1304" s="496">
        <v>8.0515297906602251E-2</v>
      </c>
      <c r="AI1304" s="496">
        <v>0</v>
      </c>
      <c r="AJ1304" s="496">
        <v>156.78848700754261</v>
      </c>
      <c r="AK1304" s="496">
        <v>43.483464451242504</v>
      </c>
      <c r="AL1304" s="496">
        <v>5.0277984393837984</v>
      </c>
      <c r="AM1304" s="496">
        <v>-18.470761543594126</v>
      </c>
      <c r="AN1304" s="496">
        <v>0</v>
      </c>
      <c r="AO1304" s="496">
        <v>99</v>
      </c>
      <c r="AP1304" s="496">
        <v>99</v>
      </c>
      <c r="AQ1304" s="496">
        <v>99</v>
      </c>
      <c r="AR1304" s="496">
        <v>207.07504078303432</v>
      </c>
      <c r="AS1304" s="496">
        <v>28.073931759937256</v>
      </c>
      <c r="AT1304" s="496"/>
      <c r="AU1304" s="496"/>
    </row>
    <row r="1305" spans="1:47">
      <c r="A1305" s="496">
        <v>18</v>
      </c>
      <c r="B1305" s="496">
        <v>4</v>
      </c>
      <c r="C1305" s="496">
        <v>2023</v>
      </c>
      <c r="D1305" s="496">
        <v>99</v>
      </c>
      <c r="E1305" s="496">
        <v>99</v>
      </c>
      <c r="F1305" s="496">
        <v>99</v>
      </c>
      <c r="G1305" s="496">
        <v>99</v>
      </c>
      <c r="H1305" s="496">
        <v>99</v>
      </c>
      <c r="I1305" s="496">
        <v>99</v>
      </c>
      <c r="J1305" s="496">
        <v>999</v>
      </c>
      <c r="K1305" s="496">
        <v>99</v>
      </c>
      <c r="L1305" s="496">
        <v>99</v>
      </c>
      <c r="M1305" s="496">
        <v>99</v>
      </c>
      <c r="N1305" s="496">
        <v>99</v>
      </c>
      <c r="O1305" s="496">
        <v>99</v>
      </c>
      <c r="P1305" s="496">
        <v>9999</v>
      </c>
      <c r="Q1305" s="496">
        <v>138</v>
      </c>
      <c r="R1305" s="496">
        <v>473</v>
      </c>
      <c r="S1305" s="496">
        <v>5.5792811839323484</v>
      </c>
      <c r="T1305" s="496">
        <v>7.5560253699788573</v>
      </c>
      <c r="U1305" s="496">
        <v>253.2733615221988</v>
      </c>
      <c r="V1305" s="496">
        <v>49.260042283298091</v>
      </c>
      <c r="W1305" s="496">
        <v>73.361522198731521</v>
      </c>
      <c r="X1305" s="496">
        <v>10.570824524312899</v>
      </c>
      <c r="Y1305" s="496">
        <v>82.337957773990354</v>
      </c>
      <c r="Z1305" s="496">
        <v>1.1274744509910199</v>
      </c>
      <c r="AA1305" s="496">
        <v>1.8200000741674351</v>
      </c>
      <c r="AB1305" s="496">
        <v>63.072903021524887</v>
      </c>
      <c r="AC1305" s="496">
        <v>44.879729012764699</v>
      </c>
      <c r="AD1305" s="496">
        <v>37.466506497674871</v>
      </c>
      <c r="AE1305" s="496">
        <v>27.580174927113703</v>
      </c>
      <c r="AF1305" s="496">
        <v>27.578855235659844</v>
      </c>
      <c r="AG1305" s="496">
        <v>660.62367864693454</v>
      </c>
      <c r="AH1305" s="496">
        <v>0.21141649048625796</v>
      </c>
      <c r="AI1305" s="496">
        <v>100</v>
      </c>
      <c r="AJ1305" s="496">
        <v>167.23730158627501</v>
      </c>
      <c r="AK1305" s="496">
        <v>34.682221019806761</v>
      </c>
      <c r="AL1305" s="496">
        <v>31.451434373626153</v>
      </c>
      <c r="AM1305" s="496">
        <v>-8.0716888496509469</v>
      </c>
      <c r="AN1305" s="496">
        <v>1</v>
      </c>
      <c r="AO1305" s="496">
        <v>99</v>
      </c>
      <c r="AP1305" s="496">
        <v>99</v>
      </c>
      <c r="AQ1305" s="496">
        <v>99</v>
      </c>
      <c r="AR1305" s="496">
        <v>196.40169133192387</v>
      </c>
      <c r="AS1305" s="496">
        <v>32.144611790928245</v>
      </c>
      <c r="AT1305" s="496"/>
      <c r="AU1305" s="496"/>
    </row>
    <row r="1306" spans="1:47">
      <c r="A1306" s="496">
        <v>18</v>
      </c>
      <c r="B1306" s="496">
        <v>5</v>
      </c>
      <c r="C1306" s="496">
        <v>2022</v>
      </c>
      <c r="D1306" s="496">
        <v>99</v>
      </c>
      <c r="E1306" s="496">
        <v>99</v>
      </c>
      <c r="F1306" s="496">
        <v>99</v>
      </c>
      <c r="G1306" s="496">
        <v>99</v>
      </c>
      <c r="H1306" s="496">
        <v>99</v>
      </c>
      <c r="I1306" s="496">
        <v>99</v>
      </c>
      <c r="J1306" s="496">
        <v>999</v>
      </c>
      <c r="K1306" s="496">
        <v>99</v>
      </c>
      <c r="L1306" s="496">
        <v>99</v>
      </c>
      <c r="M1306" s="496">
        <v>99</v>
      </c>
      <c r="N1306" s="496">
        <v>99</v>
      </c>
      <c r="O1306" s="496">
        <v>99</v>
      </c>
      <c r="P1306" s="496">
        <v>9999</v>
      </c>
      <c r="Q1306" s="496">
        <v>392</v>
      </c>
      <c r="R1306" s="496">
        <v>2059</v>
      </c>
      <c r="S1306" s="496">
        <v>3.9237493929091793</v>
      </c>
      <c r="T1306" s="496">
        <v>6.8678970373967951</v>
      </c>
      <c r="U1306" s="496">
        <v>258.98877124817869</v>
      </c>
      <c r="V1306" s="496">
        <v>3.7396794560466247</v>
      </c>
      <c r="W1306" s="496">
        <v>59.932005828071858</v>
      </c>
      <c r="X1306" s="496">
        <v>5.536668285575522</v>
      </c>
      <c r="Y1306" s="496">
        <v>62.714566411715715</v>
      </c>
      <c r="Z1306" s="496">
        <v>0.88619783489220127</v>
      </c>
      <c r="AA1306" s="496">
        <v>1.8009317099439028</v>
      </c>
      <c r="AB1306" s="496">
        <v>65.064659575006331</v>
      </c>
      <c r="AC1306" s="496">
        <v>57.410906112207961</v>
      </c>
      <c r="AD1306" s="496">
        <v>59.652598315298576</v>
      </c>
      <c r="AE1306" s="496">
        <v>76.372403560830861</v>
      </c>
      <c r="AF1306" s="496">
        <v>76.011150018805424</v>
      </c>
      <c r="AG1306" s="496">
        <v>675.12202380952363</v>
      </c>
      <c r="AH1306" s="496">
        <v>4.8567265662943192E-2</v>
      </c>
      <c r="AI1306" s="496">
        <v>0</v>
      </c>
      <c r="AJ1306" s="496">
        <v>164.56060419024877</v>
      </c>
      <c r="AK1306" s="496">
        <v>49.774019868976175</v>
      </c>
      <c r="AL1306" s="496">
        <v>24.728613131373638</v>
      </c>
      <c r="AM1306" s="496">
        <v>-9.6729361392217115</v>
      </c>
      <c r="AN1306" s="496">
        <v>0</v>
      </c>
      <c r="AO1306" s="496">
        <v>99</v>
      </c>
      <c r="AP1306" s="496">
        <v>99</v>
      </c>
      <c r="AQ1306" s="496">
        <v>99</v>
      </c>
      <c r="AR1306" s="496">
        <v>207.18154761904765</v>
      </c>
      <c r="AS1306" s="496">
        <v>28.454676748806609</v>
      </c>
      <c r="AT1306" s="496"/>
      <c r="AU1306" s="496"/>
    </row>
    <row r="1307" spans="1:47">
      <c r="A1307" s="496">
        <v>18</v>
      </c>
      <c r="B1307" s="496">
        <v>6</v>
      </c>
      <c r="C1307" s="496">
        <v>2022</v>
      </c>
      <c r="D1307" s="496">
        <v>99</v>
      </c>
      <c r="E1307" s="496">
        <v>99</v>
      </c>
      <c r="F1307" s="496">
        <v>99</v>
      </c>
      <c r="G1307" s="496">
        <v>99</v>
      </c>
      <c r="H1307" s="496">
        <v>99</v>
      </c>
      <c r="I1307" s="496">
        <v>99</v>
      </c>
      <c r="J1307" s="496">
        <v>999</v>
      </c>
      <c r="K1307" s="496">
        <v>99</v>
      </c>
      <c r="L1307" s="496">
        <v>99</v>
      </c>
      <c r="M1307" s="496">
        <v>99</v>
      </c>
      <c r="N1307" s="496">
        <v>99</v>
      </c>
      <c r="O1307" s="496">
        <v>99</v>
      </c>
      <c r="P1307" s="496">
        <v>9999</v>
      </c>
      <c r="Q1307" s="496">
        <v>210</v>
      </c>
      <c r="R1307" s="496">
        <v>637</v>
      </c>
      <c r="S1307" s="496">
        <v>5.7378335949764514</v>
      </c>
      <c r="T1307" s="496">
        <v>7.2700156985871267</v>
      </c>
      <c r="U1307" s="496">
        <v>264.19827315541625</v>
      </c>
      <c r="V1307" s="496">
        <v>52.433281004709563</v>
      </c>
      <c r="W1307" s="496">
        <v>65.777080062794354</v>
      </c>
      <c r="X1307" s="496">
        <v>13.186813186813184</v>
      </c>
      <c r="Y1307" s="496">
        <v>84.286719898084002</v>
      </c>
      <c r="Z1307" s="496">
        <v>1.3478386735988721</v>
      </c>
      <c r="AA1307" s="496">
        <v>1.9481333092600113</v>
      </c>
      <c r="AB1307" s="496">
        <v>64.502866071517289</v>
      </c>
      <c r="AC1307" s="496">
        <v>45.177081056773005</v>
      </c>
      <c r="AD1307" s="496">
        <v>33.605616481325633</v>
      </c>
      <c r="AE1307" s="496">
        <v>23.627596439169139</v>
      </c>
      <c r="AF1307" s="496">
        <v>23.98884998119458</v>
      </c>
      <c r="AG1307" s="496">
        <v>695.99372056514892</v>
      </c>
      <c r="AH1307" s="496">
        <v>0</v>
      </c>
      <c r="AI1307" s="496">
        <v>100</v>
      </c>
      <c r="AJ1307" s="496">
        <v>208.16011669743224</v>
      </c>
      <c r="AK1307" s="496">
        <v>25.977649310820421</v>
      </c>
      <c r="AL1307" s="496">
        <v>16.438647884953323</v>
      </c>
      <c r="AM1307" s="496">
        <v>-11.505689107316503</v>
      </c>
      <c r="AN1307" s="496">
        <v>1</v>
      </c>
      <c r="AO1307" s="496">
        <v>99</v>
      </c>
      <c r="AP1307" s="496">
        <v>99</v>
      </c>
      <c r="AQ1307" s="496">
        <v>99</v>
      </c>
      <c r="AR1307" s="496">
        <v>197.97488226059656</v>
      </c>
      <c r="AS1307" s="496">
        <v>32.80630252543488</v>
      </c>
      <c r="AT1307" s="496"/>
      <c r="AU1307" s="496"/>
    </row>
    <row r="1308" spans="1:47">
      <c r="A1308" s="496">
        <v>18</v>
      </c>
      <c r="B1308" s="496">
        <v>7</v>
      </c>
      <c r="C1308" s="496">
        <v>2021</v>
      </c>
      <c r="D1308" s="496">
        <v>99</v>
      </c>
      <c r="E1308" s="496">
        <v>99</v>
      </c>
      <c r="F1308" s="496">
        <v>99</v>
      </c>
      <c r="G1308" s="496">
        <v>99</v>
      </c>
      <c r="H1308" s="496">
        <v>99</v>
      </c>
      <c r="I1308" s="496">
        <v>99</v>
      </c>
      <c r="J1308" s="496">
        <v>999</v>
      </c>
      <c r="K1308" s="496">
        <v>99</v>
      </c>
      <c r="L1308" s="496">
        <v>99</v>
      </c>
      <c r="M1308" s="496">
        <v>99</v>
      </c>
      <c r="N1308" s="496">
        <v>99</v>
      </c>
      <c r="O1308" s="496">
        <v>99</v>
      </c>
      <c r="P1308" s="496">
        <v>9999</v>
      </c>
      <c r="Q1308" s="496">
        <v>313</v>
      </c>
      <c r="R1308" s="496">
        <v>1769</v>
      </c>
      <c r="S1308" s="496">
        <v>3.9954776710005655</v>
      </c>
      <c r="T1308" s="496">
        <v>6.9135104578858133</v>
      </c>
      <c r="U1308" s="496">
        <v>268.52408140192222</v>
      </c>
      <c r="V1308" s="496">
        <v>0.45223289994347082</v>
      </c>
      <c r="W1308" s="496">
        <v>62.860373092142439</v>
      </c>
      <c r="X1308" s="496">
        <v>5.8224985867721877</v>
      </c>
      <c r="Y1308" s="496">
        <v>55.64407497156953</v>
      </c>
      <c r="Z1308" s="496">
        <v>0.78567006877140144</v>
      </c>
      <c r="AA1308" s="496">
        <v>1.6686798450064899</v>
      </c>
      <c r="AB1308" s="496">
        <v>62.518835659224017</v>
      </c>
      <c r="AC1308" s="496">
        <v>58.237992233002451</v>
      </c>
      <c r="AD1308" s="496">
        <v>62.87937574893877</v>
      </c>
      <c r="AE1308" s="496">
        <v>75.276595744680861</v>
      </c>
      <c r="AF1308" s="496">
        <v>76.181174900309742</v>
      </c>
      <c r="AG1308" s="496">
        <v>680.18895845190661</v>
      </c>
      <c r="AH1308" s="496">
        <v>5.6529112492933846E-2</v>
      </c>
      <c r="AI1308" s="496">
        <v>0</v>
      </c>
      <c r="AJ1308" s="496">
        <v>154.4292468963703</v>
      </c>
      <c r="AK1308" s="496">
        <v>54.200391231136528</v>
      </c>
      <c r="AL1308" s="496">
        <v>17.485381731018439</v>
      </c>
      <c r="AM1308" s="496">
        <v>-3.0886929373558143</v>
      </c>
      <c r="AN1308" s="496">
        <v>0</v>
      </c>
      <c r="AO1308" s="496">
        <v>99</v>
      </c>
      <c r="AP1308" s="496">
        <v>99</v>
      </c>
      <c r="AQ1308" s="496">
        <v>99</v>
      </c>
      <c r="AR1308" s="496">
        <v>208.56723163841812</v>
      </c>
      <c r="AS1308" s="496">
        <v>28.752529355176399</v>
      </c>
      <c r="AT1308" s="496"/>
      <c r="AU1308" s="496"/>
    </row>
    <row r="1309" spans="1:47">
      <c r="A1309" s="496">
        <v>18</v>
      </c>
      <c r="B1309" s="496">
        <v>8</v>
      </c>
      <c r="C1309" s="496">
        <v>2021</v>
      </c>
      <c r="D1309" s="496">
        <v>99</v>
      </c>
      <c r="E1309" s="496">
        <v>99</v>
      </c>
      <c r="F1309" s="496">
        <v>99</v>
      </c>
      <c r="G1309" s="496">
        <v>99</v>
      </c>
      <c r="H1309" s="496">
        <v>99</v>
      </c>
      <c r="I1309" s="496">
        <v>99</v>
      </c>
      <c r="J1309" s="496">
        <v>999</v>
      </c>
      <c r="K1309" s="496">
        <v>99</v>
      </c>
      <c r="L1309" s="496">
        <v>99</v>
      </c>
      <c r="M1309" s="496">
        <v>99</v>
      </c>
      <c r="N1309" s="496">
        <v>99</v>
      </c>
      <c r="O1309" s="496">
        <v>99</v>
      </c>
      <c r="P1309" s="496">
        <v>9999</v>
      </c>
      <c r="Q1309" s="496">
        <v>199</v>
      </c>
      <c r="R1309" s="496">
        <v>581</v>
      </c>
      <c r="S1309" s="496">
        <v>5.3803786574870909</v>
      </c>
      <c r="T1309" s="496">
        <v>7.4698795180722897</v>
      </c>
      <c r="U1309" s="496">
        <v>255.62752151462999</v>
      </c>
      <c r="V1309" s="496">
        <v>12.564543889845096</v>
      </c>
      <c r="W1309" s="496">
        <v>69.018932874354547</v>
      </c>
      <c r="X1309" s="496">
        <v>11.53184165232358</v>
      </c>
      <c r="Y1309" s="496">
        <v>79.921591866810246</v>
      </c>
      <c r="Z1309" s="496">
        <v>1.2059350623855341</v>
      </c>
      <c r="AA1309" s="496">
        <v>1.9005945675227141</v>
      </c>
      <c r="AB1309" s="496">
        <v>58.166993352724688</v>
      </c>
      <c r="AC1309" s="496">
        <v>44.905490491712328</v>
      </c>
      <c r="AD1309" s="496">
        <v>46.270222204845041</v>
      </c>
      <c r="AE1309" s="496">
        <v>24.723404255319146</v>
      </c>
      <c r="AF1309" s="496">
        <v>23.818825099690287</v>
      </c>
      <c r="AG1309" s="496">
        <v>695.95869191049917</v>
      </c>
      <c r="AH1309" s="496">
        <v>0.34423407917383819</v>
      </c>
      <c r="AI1309" s="496">
        <v>100</v>
      </c>
      <c r="AJ1309" s="496">
        <v>193.64974951735405</v>
      </c>
      <c r="AK1309" s="496">
        <v>40.969776160759402</v>
      </c>
      <c r="AL1309" s="496">
        <v>35.322385193400393</v>
      </c>
      <c r="AM1309" s="496">
        <v>9.056674736216733</v>
      </c>
      <c r="AN1309" s="496">
        <v>1</v>
      </c>
      <c r="AO1309" s="496">
        <v>99</v>
      </c>
      <c r="AP1309" s="496">
        <v>99</v>
      </c>
      <c r="AQ1309" s="496">
        <v>99</v>
      </c>
      <c r="AR1309" s="496">
        <v>196.65476190476195</v>
      </c>
      <c r="AS1309" s="496">
        <v>32.035580791485259</v>
      </c>
      <c r="AT1309" s="496"/>
      <c r="AU1309" s="496"/>
    </row>
    <row r="1310" spans="1:47">
      <c r="A1310" s="496">
        <v>18</v>
      </c>
      <c r="B1310" s="496">
        <v>9</v>
      </c>
      <c r="C1310" s="496">
        <v>2020</v>
      </c>
      <c r="D1310" s="496">
        <v>99</v>
      </c>
      <c r="E1310" s="496">
        <v>99</v>
      </c>
      <c r="F1310" s="496">
        <v>99</v>
      </c>
      <c r="G1310" s="496">
        <v>99</v>
      </c>
      <c r="H1310" s="496">
        <v>99</v>
      </c>
      <c r="I1310" s="496">
        <v>99</v>
      </c>
      <c r="J1310" s="496">
        <v>999</v>
      </c>
      <c r="K1310" s="496">
        <v>99</v>
      </c>
      <c r="L1310" s="496">
        <v>99</v>
      </c>
      <c r="M1310" s="496">
        <v>99</v>
      </c>
      <c r="N1310" s="496">
        <v>99</v>
      </c>
      <c r="O1310" s="496">
        <v>99</v>
      </c>
      <c r="P1310" s="496">
        <v>9999</v>
      </c>
      <c r="Q1310" s="496">
        <v>239</v>
      </c>
      <c r="R1310" s="496">
        <v>1355</v>
      </c>
      <c r="S1310" s="496">
        <v>4.0966789667896668</v>
      </c>
      <c r="T1310" s="496">
        <v>6.9306273062730606</v>
      </c>
      <c r="U1310" s="496">
        <v>270.23751291512878</v>
      </c>
      <c r="V1310" s="496">
        <v>0.14760147601476012</v>
      </c>
      <c r="W1310" s="496">
        <v>64.575645756457561</v>
      </c>
      <c r="X1310" s="496">
        <v>4.9446494464944637</v>
      </c>
      <c r="Y1310" s="496">
        <v>53.59374394507941</v>
      </c>
      <c r="Z1310" s="496">
        <v>0.72505760318335521</v>
      </c>
      <c r="AA1310" s="496">
        <v>1.5080299131757873</v>
      </c>
      <c r="AB1310" s="496">
        <v>63.61622550563451</v>
      </c>
      <c r="AC1310" s="496">
        <v>61.866106624300691</v>
      </c>
      <c r="AD1310" s="496">
        <v>57.850026517899558</v>
      </c>
      <c r="AE1310" s="496">
        <v>74.614537444933902</v>
      </c>
      <c r="AF1310" s="496">
        <v>76.249882633407097</v>
      </c>
      <c r="AG1310" s="496">
        <v>661.88666666666677</v>
      </c>
      <c r="AH1310" s="496">
        <v>0</v>
      </c>
      <c r="AI1310" s="496">
        <v>0</v>
      </c>
      <c r="AJ1310" s="496">
        <v>142.25703304881597</v>
      </c>
      <c r="AK1310" s="496">
        <v>56.925945794291266</v>
      </c>
      <c r="AL1310" s="496">
        <v>23.911514673352794</v>
      </c>
      <c r="AM1310" s="496">
        <v>2.7561460586552595</v>
      </c>
      <c r="AN1310" s="496">
        <v>0</v>
      </c>
      <c r="AO1310" s="496">
        <v>99</v>
      </c>
      <c r="AP1310" s="496">
        <v>99</v>
      </c>
      <c r="AQ1310" s="496">
        <v>99</v>
      </c>
      <c r="AR1310" s="496">
        <v>209.03961848862804</v>
      </c>
      <c r="AS1310" s="496">
        <v>28.993855359207785</v>
      </c>
      <c r="AT1310" s="496"/>
      <c r="AU1310" s="496"/>
    </row>
    <row r="1311" spans="1:47">
      <c r="A1311" s="496">
        <v>18</v>
      </c>
      <c r="B1311" s="496">
        <v>10</v>
      </c>
      <c r="C1311" s="496">
        <v>2020</v>
      </c>
      <c r="D1311" s="496">
        <v>99</v>
      </c>
      <c r="E1311" s="496">
        <v>99</v>
      </c>
      <c r="F1311" s="496">
        <v>99</v>
      </c>
      <c r="G1311" s="496">
        <v>99</v>
      </c>
      <c r="H1311" s="496">
        <v>99</v>
      </c>
      <c r="I1311" s="496">
        <v>99</v>
      </c>
      <c r="J1311" s="496">
        <v>999</v>
      </c>
      <c r="K1311" s="496">
        <v>99</v>
      </c>
      <c r="L1311" s="496">
        <v>99</v>
      </c>
      <c r="M1311" s="496">
        <v>99</v>
      </c>
      <c r="N1311" s="496">
        <v>99</v>
      </c>
      <c r="O1311" s="496">
        <v>99</v>
      </c>
      <c r="P1311" s="496">
        <v>9999</v>
      </c>
      <c r="Q1311" s="496">
        <v>147</v>
      </c>
      <c r="R1311" s="496">
        <v>461</v>
      </c>
      <c r="S1311" s="496">
        <v>5.1995661605206065</v>
      </c>
      <c r="T1311" s="496">
        <v>6.9023861171366612</v>
      </c>
      <c r="U1311" s="496">
        <v>247.40620390455524</v>
      </c>
      <c r="V1311" s="496">
        <v>11.496746203904555</v>
      </c>
      <c r="W1311" s="496">
        <v>58.134490238611711</v>
      </c>
      <c r="X1311" s="496">
        <v>9.9783080260303674</v>
      </c>
      <c r="Y1311" s="496">
        <v>75.172206136273687</v>
      </c>
      <c r="Z1311" s="496">
        <v>1.1537357160354185</v>
      </c>
      <c r="AA1311" s="496">
        <v>1.8830257734547609</v>
      </c>
      <c r="AB1311" s="496">
        <v>54.183100034678446</v>
      </c>
      <c r="AC1311" s="496">
        <v>46.510812708668396</v>
      </c>
      <c r="AD1311" s="496">
        <v>40.036831604919485</v>
      </c>
      <c r="AE1311" s="496">
        <v>25.385462555066077</v>
      </c>
      <c r="AF1311" s="496">
        <v>23.750117366592914</v>
      </c>
      <c r="AG1311" s="496">
        <v>694.75271149674609</v>
      </c>
      <c r="AH1311" s="496">
        <v>0</v>
      </c>
      <c r="AI1311" s="496">
        <v>100</v>
      </c>
      <c r="AJ1311" s="496">
        <v>187.21737808629516</v>
      </c>
      <c r="AK1311" s="496">
        <v>32.481403648435737</v>
      </c>
      <c r="AL1311" s="496">
        <v>15.0357291313933</v>
      </c>
      <c r="AM1311" s="496">
        <v>-3.8455657229169282</v>
      </c>
      <c r="AN1311" s="496">
        <v>1</v>
      </c>
      <c r="AO1311" s="496">
        <v>99</v>
      </c>
      <c r="AP1311" s="496">
        <v>99</v>
      </c>
      <c r="AQ1311" s="496">
        <v>99</v>
      </c>
      <c r="AR1311" s="496">
        <v>197.51738241308797</v>
      </c>
      <c r="AS1311" s="496">
        <v>31.375552270486111</v>
      </c>
      <c r="AT1311" s="496"/>
      <c r="AU1311" s="496"/>
    </row>
    <row r="1312" spans="1:47">
      <c r="A1312" s="496">
        <v>18</v>
      </c>
      <c r="B1312" s="496">
        <v>11</v>
      </c>
      <c r="C1312" s="496">
        <v>2019</v>
      </c>
      <c r="D1312" s="496">
        <v>99</v>
      </c>
      <c r="E1312" s="496">
        <v>99</v>
      </c>
      <c r="F1312" s="496">
        <v>99</v>
      </c>
      <c r="G1312" s="496">
        <v>99</v>
      </c>
      <c r="H1312" s="496">
        <v>99</v>
      </c>
      <c r="I1312" s="496">
        <v>99</v>
      </c>
      <c r="J1312" s="496">
        <v>999</v>
      </c>
      <c r="K1312" s="496">
        <v>99</v>
      </c>
      <c r="L1312" s="496">
        <v>99</v>
      </c>
      <c r="M1312" s="496">
        <v>99</v>
      </c>
      <c r="N1312" s="496">
        <v>99</v>
      </c>
      <c r="O1312" s="496">
        <v>99</v>
      </c>
      <c r="P1312" s="496">
        <v>9999</v>
      </c>
      <c r="Q1312" s="496">
        <v>203</v>
      </c>
      <c r="R1312" s="496">
        <v>1175</v>
      </c>
      <c r="S1312" s="496">
        <v>3.9642553191489367</v>
      </c>
      <c r="T1312" s="496">
        <v>7.2587234042553197</v>
      </c>
      <c r="U1312" s="496">
        <v>276.42218723404301</v>
      </c>
      <c r="V1312" s="496">
        <v>8.510638297872343E-2</v>
      </c>
      <c r="W1312" s="496">
        <v>70.893617021276611</v>
      </c>
      <c r="X1312" s="496">
        <v>6.6382978723404236</v>
      </c>
      <c r="Y1312" s="496">
        <v>55.255723373363793</v>
      </c>
      <c r="Z1312" s="496">
        <v>0.78306475013068977</v>
      </c>
      <c r="AA1312" s="496">
        <v>1.6303890894719779</v>
      </c>
      <c r="AB1312" s="496">
        <v>72.28775928048681</v>
      </c>
      <c r="AC1312" s="496">
        <v>61.201084555415719</v>
      </c>
      <c r="AD1312" s="496">
        <v>64.252500255077692</v>
      </c>
      <c r="AE1312" s="496">
        <v>76.747224036577407</v>
      </c>
      <c r="AF1312" s="496">
        <v>79.14649752894482</v>
      </c>
      <c r="AG1312" s="496">
        <v>673.55744680851092</v>
      </c>
      <c r="AH1312" s="496">
        <v>0</v>
      </c>
      <c r="AI1312" s="496">
        <v>0</v>
      </c>
      <c r="AJ1312" s="496">
        <v>128.72430004963465</v>
      </c>
      <c r="AK1312" s="496">
        <v>55.246578821922647</v>
      </c>
      <c r="AL1312" s="496">
        <v>24.827662762130281</v>
      </c>
      <c r="AM1312" s="496">
        <v>21.466184144914077</v>
      </c>
      <c r="AN1312" s="496">
        <v>0</v>
      </c>
      <c r="AO1312" s="496">
        <v>99</v>
      </c>
      <c r="AP1312" s="496">
        <v>99</v>
      </c>
      <c r="AQ1312" s="496">
        <v>99</v>
      </c>
      <c r="AR1312" s="496">
        <v>209.80033698399319</v>
      </c>
      <c r="AS1312" s="496">
        <v>29.346053735062295</v>
      </c>
      <c r="AT1312" s="496"/>
      <c r="AU1312" s="496"/>
    </row>
    <row r="1313" spans="1:47">
      <c r="A1313" s="496">
        <v>18</v>
      </c>
      <c r="B1313" s="496">
        <v>12</v>
      </c>
      <c r="C1313" s="496">
        <v>2019</v>
      </c>
      <c r="D1313" s="496">
        <v>99</v>
      </c>
      <c r="E1313" s="496">
        <v>99</v>
      </c>
      <c r="F1313" s="496">
        <v>99</v>
      </c>
      <c r="G1313" s="496">
        <v>99</v>
      </c>
      <c r="H1313" s="496">
        <v>99</v>
      </c>
      <c r="I1313" s="496">
        <v>99</v>
      </c>
      <c r="J1313" s="496">
        <v>999</v>
      </c>
      <c r="K1313" s="496">
        <v>99</v>
      </c>
      <c r="L1313" s="496">
        <v>99</v>
      </c>
      <c r="M1313" s="496">
        <v>99</v>
      </c>
      <c r="N1313" s="496">
        <v>99</v>
      </c>
      <c r="O1313" s="496">
        <v>99</v>
      </c>
      <c r="P1313" s="496">
        <v>9999</v>
      </c>
      <c r="Q1313" s="496">
        <v>129</v>
      </c>
      <c r="R1313" s="496">
        <v>356</v>
      </c>
      <c r="S1313" s="496">
        <v>4.808988764044944</v>
      </c>
      <c r="T1313" s="496">
        <v>7.047752808988764</v>
      </c>
      <c r="U1313" s="496">
        <v>240.38539325842689</v>
      </c>
      <c r="V1313" s="496">
        <v>7.02247191011236</v>
      </c>
      <c r="W1313" s="496">
        <v>64.606741573033688</v>
      </c>
      <c r="X1313" s="496">
        <v>5.0561797752808992</v>
      </c>
      <c r="Y1313" s="496">
        <v>73.366861071583998</v>
      </c>
      <c r="Z1313" s="496">
        <v>1.1428960306836349</v>
      </c>
      <c r="AA1313" s="496">
        <v>1.677836523494098</v>
      </c>
      <c r="AB1313" s="496">
        <v>59.960799901728109</v>
      </c>
      <c r="AC1313" s="496">
        <v>37.96920573035468</v>
      </c>
      <c r="AD1313" s="496">
        <v>45.739580144277951</v>
      </c>
      <c r="AE1313" s="496">
        <v>23.2527759634226</v>
      </c>
      <c r="AF1313" s="496">
        <v>20.853502471055165</v>
      </c>
      <c r="AG1313" s="496">
        <v>673.78932584269648</v>
      </c>
      <c r="AH1313" s="496">
        <v>0</v>
      </c>
      <c r="AI1313" s="496">
        <v>100</v>
      </c>
      <c r="AJ1313" s="496">
        <v>181.07772866547299</v>
      </c>
      <c r="AK1313" s="496">
        <v>37.641817303795357</v>
      </c>
      <c r="AL1313" s="496">
        <v>28.141384536098904</v>
      </c>
      <c r="AM1313" s="496">
        <v>11.354792026667113</v>
      </c>
      <c r="AN1313" s="496">
        <v>1</v>
      </c>
      <c r="AO1313" s="496">
        <v>99</v>
      </c>
      <c r="AP1313" s="496">
        <v>99</v>
      </c>
      <c r="AQ1313" s="496">
        <v>99</v>
      </c>
      <c r="AR1313" s="496">
        <v>194.67226890756299</v>
      </c>
      <c r="AS1313" s="496">
        <v>31.334767009358476</v>
      </c>
      <c r="AT1313" s="496"/>
      <c r="AU1313" s="496"/>
    </row>
    <row r="1314" spans="1:47">
      <c r="A1314" s="496">
        <v>18</v>
      </c>
      <c r="B1314" s="496">
        <v>13</v>
      </c>
      <c r="C1314" s="496">
        <v>2018</v>
      </c>
      <c r="D1314" s="496">
        <v>99</v>
      </c>
      <c r="E1314" s="496">
        <v>99</v>
      </c>
      <c r="F1314" s="496">
        <v>99</v>
      </c>
      <c r="G1314" s="496">
        <v>99</v>
      </c>
      <c r="H1314" s="496">
        <v>99</v>
      </c>
      <c r="I1314" s="496">
        <v>99</v>
      </c>
      <c r="J1314" s="496">
        <v>999</v>
      </c>
      <c r="K1314" s="496">
        <v>99</v>
      </c>
      <c r="L1314" s="496">
        <v>99</v>
      </c>
      <c r="M1314" s="496">
        <v>99</v>
      </c>
      <c r="N1314" s="496">
        <v>99</v>
      </c>
      <c r="O1314" s="496">
        <v>99</v>
      </c>
      <c r="P1314" s="496">
        <v>9999</v>
      </c>
      <c r="Q1314" s="496">
        <v>271</v>
      </c>
      <c r="R1314" s="496">
        <v>1675</v>
      </c>
      <c r="S1314" s="496">
        <v>4.1683582089552251</v>
      </c>
      <c r="T1314" s="496">
        <v>6.7498507462686552</v>
      </c>
      <c r="U1314" s="496">
        <v>267.80952238805958</v>
      </c>
      <c r="V1314" s="496">
        <v>1.0149253731343284</v>
      </c>
      <c r="W1314" s="496">
        <v>57.850746268656721</v>
      </c>
      <c r="X1314" s="496">
        <v>5.91044776119403</v>
      </c>
      <c r="Y1314" s="496">
        <v>56.297946229173242</v>
      </c>
      <c r="Z1314" s="496">
        <v>1.0222956271540455</v>
      </c>
      <c r="AA1314" s="496">
        <v>1.7868821278745139</v>
      </c>
      <c r="AB1314" s="496">
        <v>59.061969858714306</v>
      </c>
      <c r="AC1314" s="496">
        <v>60.701980888982639</v>
      </c>
      <c r="AD1314" s="496">
        <v>60.218536658561263</v>
      </c>
      <c r="AE1314" s="496">
        <v>79.421526789947876</v>
      </c>
      <c r="AF1314" s="496">
        <v>80.642367282976565</v>
      </c>
      <c r="AG1314" s="496">
        <v>658.37701974865365</v>
      </c>
      <c r="AH1314" s="496">
        <v>0.35820895522388058</v>
      </c>
      <c r="AI1314" s="496">
        <v>0</v>
      </c>
      <c r="AJ1314" s="496">
        <v>136.05484003094398</v>
      </c>
      <c r="AK1314" s="496">
        <v>57.688897446833217</v>
      </c>
      <c r="AL1314" s="496">
        <v>17.879969427619322</v>
      </c>
      <c r="AM1314" s="496">
        <v>9.1047982873967328</v>
      </c>
      <c r="AN1314" s="496">
        <v>0</v>
      </c>
      <c r="AO1314" s="496">
        <v>99</v>
      </c>
      <c r="AP1314" s="496">
        <v>99</v>
      </c>
      <c r="AQ1314" s="496">
        <v>99</v>
      </c>
      <c r="AR1314" s="496">
        <v>206.23348017621151</v>
      </c>
      <c r="AS1314" s="496">
        <v>33.116551978945722</v>
      </c>
      <c r="AT1314" s="496"/>
      <c r="AU1314" s="496"/>
    </row>
    <row r="1315" spans="1:47">
      <c r="A1315" s="496">
        <v>18</v>
      </c>
      <c r="B1315" s="496">
        <v>14</v>
      </c>
      <c r="C1315" s="496">
        <v>2018</v>
      </c>
      <c r="D1315" s="496">
        <v>99</v>
      </c>
      <c r="E1315" s="496">
        <v>99</v>
      </c>
      <c r="F1315" s="496">
        <v>99</v>
      </c>
      <c r="G1315" s="496">
        <v>99</v>
      </c>
      <c r="H1315" s="496">
        <v>99</v>
      </c>
      <c r="I1315" s="496">
        <v>99</v>
      </c>
      <c r="J1315" s="496">
        <v>999</v>
      </c>
      <c r="K1315" s="496">
        <v>99</v>
      </c>
      <c r="L1315" s="496">
        <v>99</v>
      </c>
      <c r="M1315" s="496">
        <v>99</v>
      </c>
      <c r="N1315" s="496">
        <v>99</v>
      </c>
      <c r="O1315" s="496">
        <v>99</v>
      </c>
      <c r="P1315" s="496">
        <v>9999</v>
      </c>
      <c r="Q1315" s="496">
        <v>134</v>
      </c>
      <c r="R1315" s="496">
        <v>434</v>
      </c>
      <c r="S1315" s="496">
        <v>5.1382488479262687</v>
      </c>
      <c r="T1315" s="496">
        <v>6.935483870967742</v>
      </c>
      <c r="U1315" s="496">
        <v>248.107603686636</v>
      </c>
      <c r="V1315" s="496">
        <v>8.9861751152073737</v>
      </c>
      <c r="W1315" s="496">
        <v>58.294930875576014</v>
      </c>
      <c r="X1315" s="496">
        <v>6.9124423963133612</v>
      </c>
      <c r="Y1315" s="496">
        <v>71.728924952928011</v>
      </c>
      <c r="Z1315" s="496">
        <v>1.3090478028155736</v>
      </c>
      <c r="AA1315" s="496">
        <v>1.8492703433341624</v>
      </c>
      <c r="AB1315" s="496">
        <v>63.415050428574759</v>
      </c>
      <c r="AC1315" s="496">
        <v>43.834804586113655</v>
      </c>
      <c r="AD1315" s="496">
        <v>41.962935360785053</v>
      </c>
      <c r="AE1315" s="496">
        <v>20.578473210052152</v>
      </c>
      <c r="AF1315" s="496">
        <v>19.357632717023439</v>
      </c>
      <c r="AG1315" s="496">
        <v>667.59447004608307</v>
      </c>
      <c r="AH1315" s="496">
        <v>0.69124423963133608</v>
      </c>
      <c r="AI1315" s="496">
        <v>100</v>
      </c>
      <c r="AJ1315" s="496">
        <v>172.58139485357029</v>
      </c>
      <c r="AK1315" s="496">
        <v>34.106916318783497</v>
      </c>
      <c r="AL1315" s="496">
        <v>14.914810057037425</v>
      </c>
      <c r="AM1315" s="496">
        <v>9.5731902905103912</v>
      </c>
      <c r="AN1315" s="496">
        <v>1</v>
      </c>
      <c r="AO1315" s="496">
        <v>99</v>
      </c>
      <c r="AP1315" s="496">
        <v>99</v>
      </c>
      <c r="AQ1315" s="496">
        <v>99</v>
      </c>
      <c r="AR1315" s="496">
        <v>196.83196721311475</v>
      </c>
      <c r="AS1315" s="496">
        <v>33.711524929283321</v>
      </c>
      <c r="AT1315" s="496"/>
      <c r="AU1315" s="496"/>
    </row>
    <row r="1316" spans="1:47">
      <c r="A1316" s="496">
        <v>18</v>
      </c>
      <c r="B1316" s="496">
        <v>15</v>
      </c>
      <c r="C1316" s="496">
        <v>2017</v>
      </c>
      <c r="D1316" s="496">
        <v>99</v>
      </c>
      <c r="E1316" s="496">
        <v>99</v>
      </c>
      <c r="F1316" s="496">
        <v>99</v>
      </c>
      <c r="G1316" s="496">
        <v>99</v>
      </c>
      <c r="H1316" s="496">
        <v>99</v>
      </c>
      <c r="I1316" s="496">
        <v>99</v>
      </c>
      <c r="J1316" s="496">
        <v>999</v>
      </c>
      <c r="K1316" s="496">
        <v>99</v>
      </c>
      <c r="L1316" s="496">
        <v>99</v>
      </c>
      <c r="M1316" s="496">
        <v>99</v>
      </c>
      <c r="N1316" s="496">
        <v>99</v>
      </c>
      <c r="O1316" s="496">
        <v>99</v>
      </c>
      <c r="P1316" s="496">
        <v>9999</v>
      </c>
      <c r="Q1316" s="496">
        <v>306</v>
      </c>
      <c r="R1316" s="496">
        <v>1864</v>
      </c>
      <c r="S1316" s="496">
        <v>4.3803648068669556</v>
      </c>
      <c r="T1316" s="496">
        <v>6.8814377682403443</v>
      </c>
      <c r="U1316" s="496">
        <v>270.57296137339063</v>
      </c>
      <c r="V1316" s="496">
        <v>1.6630901287553652</v>
      </c>
      <c r="W1316" s="496">
        <v>59.817596566523605</v>
      </c>
      <c r="X1316" s="496">
        <v>7.7789699570815438</v>
      </c>
      <c r="Y1316" s="496">
        <v>61.039753709046956</v>
      </c>
      <c r="Z1316" s="496">
        <v>0.98195121726906898</v>
      </c>
      <c r="AA1316" s="496">
        <v>1.8695088041712953</v>
      </c>
      <c r="AB1316" s="496">
        <v>64.894576735093452</v>
      </c>
      <c r="AC1316" s="496">
        <v>65.972675343699223</v>
      </c>
      <c r="AD1316" s="496">
        <v>55.67310771537116</v>
      </c>
      <c r="AE1316" s="496">
        <v>81.149325206791488</v>
      </c>
      <c r="AF1316" s="496">
        <v>81.973682499642436</v>
      </c>
      <c r="AG1316" s="496">
        <v>677.45615922538991</v>
      </c>
      <c r="AH1316" s="496">
        <v>0.37553648068669526</v>
      </c>
      <c r="AI1316" s="496">
        <v>0</v>
      </c>
      <c r="AJ1316" s="496">
        <v>147.5416028472122</v>
      </c>
      <c r="AK1316" s="496">
        <v>63.356867537239296</v>
      </c>
      <c r="AL1316" s="496">
        <v>32.254552179153542</v>
      </c>
      <c r="AM1316" s="496">
        <v>22.215539976571648</v>
      </c>
      <c r="AN1316" s="496">
        <v>0</v>
      </c>
      <c r="AO1316" s="496">
        <v>99</v>
      </c>
      <c r="AP1316" s="496">
        <v>99</v>
      </c>
      <c r="AQ1316" s="496">
        <v>99</v>
      </c>
      <c r="AR1316" s="496"/>
      <c r="AS1316" s="496"/>
      <c r="AT1316" s="496"/>
      <c r="AU1316" s="496"/>
    </row>
    <row r="1317" spans="1:47">
      <c r="A1317" s="496">
        <v>18</v>
      </c>
      <c r="B1317" s="496">
        <v>16</v>
      </c>
      <c r="C1317" s="496">
        <v>2017</v>
      </c>
      <c r="D1317" s="496">
        <v>99</v>
      </c>
      <c r="E1317" s="496">
        <v>99</v>
      </c>
      <c r="F1317" s="496">
        <v>99</v>
      </c>
      <c r="G1317" s="496">
        <v>99</v>
      </c>
      <c r="H1317" s="496">
        <v>99</v>
      </c>
      <c r="I1317" s="496">
        <v>99</v>
      </c>
      <c r="J1317" s="496">
        <v>999</v>
      </c>
      <c r="K1317" s="496">
        <v>99</v>
      </c>
      <c r="L1317" s="496">
        <v>99</v>
      </c>
      <c r="M1317" s="496">
        <v>99</v>
      </c>
      <c r="N1317" s="496">
        <v>99</v>
      </c>
      <c r="O1317" s="496">
        <v>99</v>
      </c>
      <c r="P1317" s="496">
        <v>9999</v>
      </c>
      <c r="Q1317" s="496">
        <v>124</v>
      </c>
      <c r="R1317" s="496">
        <v>433</v>
      </c>
      <c r="S1317" s="496">
        <v>5.3879907621247112</v>
      </c>
      <c r="T1317" s="496">
        <v>6.9561200923787503</v>
      </c>
      <c r="U1317" s="496">
        <v>256.13856812933051</v>
      </c>
      <c r="V1317" s="496">
        <v>15.011547344110852</v>
      </c>
      <c r="W1317" s="496">
        <v>57.274826789838322</v>
      </c>
      <c r="X1317" s="496">
        <v>8.3140877598152443</v>
      </c>
      <c r="Y1317" s="496">
        <v>75.160079293649616</v>
      </c>
      <c r="Z1317" s="496">
        <v>1.4911730676543129</v>
      </c>
      <c r="AA1317" s="496">
        <v>2.0423723253535249</v>
      </c>
      <c r="AB1317" s="496">
        <v>63.109668762965143</v>
      </c>
      <c r="AC1317" s="496">
        <v>44.280265452309138</v>
      </c>
      <c r="AD1317" s="496">
        <v>43.707088548983194</v>
      </c>
      <c r="AE1317" s="496">
        <v>18.85067479320853</v>
      </c>
      <c r="AF1317" s="496">
        <v>18.026317500357575</v>
      </c>
      <c r="AG1317" s="496">
        <v>682.12009237875282</v>
      </c>
      <c r="AH1317" s="496">
        <v>0.92378752886836013</v>
      </c>
      <c r="AI1317" s="496">
        <v>100</v>
      </c>
      <c r="AJ1317" s="496">
        <v>150.1705401220415</v>
      </c>
      <c r="AK1317" s="496">
        <v>34.31772250494199</v>
      </c>
      <c r="AL1317" s="496">
        <v>19.637584653307155</v>
      </c>
      <c r="AM1317" s="496">
        <v>11.934415321138799</v>
      </c>
      <c r="AN1317" s="496">
        <v>1</v>
      </c>
      <c r="AO1317" s="496">
        <v>99</v>
      </c>
      <c r="AP1317" s="496">
        <v>99</v>
      </c>
      <c r="AQ1317" s="496">
        <v>99</v>
      </c>
      <c r="AR1317" s="496"/>
      <c r="AS1317" s="496"/>
      <c r="AT1317" s="496"/>
      <c r="AU1317" s="496"/>
    </row>
    <row r="1318" spans="1:47">
      <c r="A1318" s="496">
        <v>18</v>
      </c>
      <c r="B1318" s="496">
        <v>17</v>
      </c>
      <c r="C1318" s="496">
        <v>2016</v>
      </c>
      <c r="D1318" s="496">
        <v>99</v>
      </c>
      <c r="E1318" s="496">
        <v>99</v>
      </c>
      <c r="F1318" s="496">
        <v>99</v>
      </c>
      <c r="G1318" s="496">
        <v>99</v>
      </c>
      <c r="H1318" s="496">
        <v>99</v>
      </c>
      <c r="I1318" s="496">
        <v>99</v>
      </c>
      <c r="J1318" s="496">
        <v>999</v>
      </c>
      <c r="K1318" s="496">
        <v>99</v>
      </c>
      <c r="L1318" s="496">
        <v>99</v>
      </c>
      <c r="M1318" s="496">
        <v>99</v>
      </c>
      <c r="N1318" s="496">
        <v>99</v>
      </c>
      <c r="O1318" s="496">
        <v>99</v>
      </c>
      <c r="P1318" s="496">
        <v>9999</v>
      </c>
      <c r="Q1318" s="496">
        <v>307</v>
      </c>
      <c r="R1318" s="496">
        <v>1806</v>
      </c>
      <c r="S1318" s="496">
        <v>4.4141749723145072</v>
      </c>
      <c r="T1318" s="496">
        <v>6.8344407530454063</v>
      </c>
      <c r="U1318" s="496">
        <v>271.94324473975644</v>
      </c>
      <c r="V1318" s="496">
        <v>1.7165005537098563</v>
      </c>
      <c r="W1318" s="496">
        <v>58.970099667774079</v>
      </c>
      <c r="X1318" s="496">
        <v>5.8139534883720918</v>
      </c>
      <c r="Y1318" s="496">
        <v>56.728450094799648</v>
      </c>
      <c r="Z1318" s="496">
        <v>0.94891589384564978</v>
      </c>
      <c r="AA1318" s="496">
        <v>1.8247555981255896</v>
      </c>
      <c r="AB1318" s="496">
        <v>60.325755609566102</v>
      </c>
      <c r="AC1318" s="496">
        <v>59.511189258142039</v>
      </c>
      <c r="AD1318" s="496">
        <v>50.168141911983199</v>
      </c>
      <c r="AE1318" s="496">
        <v>83.688600556070426</v>
      </c>
      <c r="AF1318" s="496">
        <v>84.113086686080081</v>
      </c>
      <c r="AG1318" s="496">
        <v>694.85904550499436</v>
      </c>
      <c r="AH1318" s="496"/>
      <c r="AI1318" s="496">
        <v>0</v>
      </c>
      <c r="AJ1318" s="496">
        <v>148.13526117548261</v>
      </c>
      <c r="AK1318" s="496">
        <v>62.698988660570755</v>
      </c>
      <c r="AL1318" s="496">
        <v>28.528793732328488</v>
      </c>
      <c r="AM1318" s="496">
        <v>19.180403437643495</v>
      </c>
      <c r="AN1318" s="496">
        <v>0</v>
      </c>
      <c r="AO1318" s="496">
        <v>99</v>
      </c>
      <c r="AP1318" s="496">
        <v>99</v>
      </c>
      <c r="AQ1318" s="496">
        <v>99</v>
      </c>
      <c r="AR1318" s="496"/>
      <c r="AS1318" s="496"/>
      <c r="AT1318" s="496"/>
      <c r="AU1318" s="496"/>
    </row>
    <row r="1319" spans="1:47">
      <c r="A1319" s="496">
        <v>18</v>
      </c>
      <c r="B1319" s="496">
        <v>18</v>
      </c>
      <c r="C1319" s="496">
        <v>2016</v>
      </c>
      <c r="D1319" s="496">
        <v>99</v>
      </c>
      <c r="E1319" s="496">
        <v>99</v>
      </c>
      <c r="F1319" s="496">
        <v>99</v>
      </c>
      <c r="G1319" s="496">
        <v>99</v>
      </c>
      <c r="H1319" s="496">
        <v>99</v>
      </c>
      <c r="I1319" s="496">
        <v>99</v>
      </c>
      <c r="J1319" s="496">
        <v>999</v>
      </c>
      <c r="K1319" s="496">
        <v>99</v>
      </c>
      <c r="L1319" s="496">
        <v>99</v>
      </c>
      <c r="M1319" s="496">
        <v>99</v>
      </c>
      <c r="N1319" s="496">
        <v>99</v>
      </c>
      <c r="O1319" s="496">
        <v>99</v>
      </c>
      <c r="P1319" s="496">
        <v>9999</v>
      </c>
      <c r="Q1319" s="496">
        <v>116</v>
      </c>
      <c r="R1319" s="496">
        <v>352</v>
      </c>
      <c r="S1319" s="496">
        <v>5.4375</v>
      </c>
      <c r="T1319" s="496">
        <v>7.2528409090909101</v>
      </c>
      <c r="U1319" s="496">
        <v>263.52954545454554</v>
      </c>
      <c r="V1319" s="496">
        <v>14.488636363636362</v>
      </c>
      <c r="W1319" s="496">
        <v>61.363636363636367</v>
      </c>
      <c r="X1319" s="496">
        <v>7.3863636363636385</v>
      </c>
      <c r="Y1319" s="496">
        <v>66.031313437934571</v>
      </c>
      <c r="Z1319" s="496">
        <v>1.5268664063130319</v>
      </c>
      <c r="AA1319" s="496">
        <v>2.3779868533467714</v>
      </c>
      <c r="AB1319" s="496">
        <v>69.069449471006948</v>
      </c>
      <c r="AC1319" s="496">
        <v>43.371043699843021</v>
      </c>
      <c r="AD1319" s="496">
        <v>46.324890549032382</v>
      </c>
      <c r="AE1319" s="496">
        <v>16.311399443929563</v>
      </c>
      <c r="AF1319" s="496">
        <v>15.886913313919925</v>
      </c>
      <c r="AG1319" s="496">
        <v>672.3607954545455</v>
      </c>
      <c r="AH1319" s="496"/>
      <c r="AI1319" s="496">
        <v>100</v>
      </c>
      <c r="AJ1319" s="496">
        <v>151.77329814952753</v>
      </c>
      <c r="AK1319" s="496">
        <v>32.954794401268884</v>
      </c>
      <c r="AL1319" s="496">
        <v>16.54404161227442</v>
      </c>
      <c r="AM1319" s="496">
        <v>9.5577821289145479</v>
      </c>
      <c r="AN1319" s="496">
        <v>1</v>
      </c>
      <c r="AO1319" s="496">
        <v>99</v>
      </c>
      <c r="AP1319" s="496">
        <v>99</v>
      </c>
      <c r="AQ1319" s="496">
        <v>99</v>
      </c>
      <c r="AR1319" s="496"/>
      <c r="AS1319" s="496"/>
      <c r="AT1319" s="496"/>
      <c r="AU1319" s="496"/>
    </row>
    <row r="1320" spans="1:47">
      <c r="A1320" s="496">
        <v>18</v>
      </c>
      <c r="B1320" s="496">
        <v>19</v>
      </c>
      <c r="C1320" s="496">
        <v>2015</v>
      </c>
      <c r="D1320" s="496">
        <v>99</v>
      </c>
      <c r="E1320" s="496">
        <v>99</v>
      </c>
      <c r="F1320" s="496">
        <v>99</v>
      </c>
      <c r="G1320" s="496">
        <v>99</v>
      </c>
      <c r="H1320" s="496">
        <v>99</v>
      </c>
      <c r="I1320" s="496">
        <v>99</v>
      </c>
      <c r="J1320" s="496">
        <v>999</v>
      </c>
      <c r="K1320" s="496">
        <v>99</v>
      </c>
      <c r="L1320" s="496">
        <v>99</v>
      </c>
      <c r="M1320" s="496">
        <v>99</v>
      </c>
      <c r="N1320" s="496">
        <v>99</v>
      </c>
      <c r="O1320" s="496">
        <v>99</v>
      </c>
      <c r="P1320" s="496">
        <v>9999</v>
      </c>
      <c r="Q1320" s="496">
        <v>295</v>
      </c>
      <c r="R1320" s="496">
        <v>1656</v>
      </c>
      <c r="S1320" s="496">
        <v>4.4450483091787438</v>
      </c>
      <c r="T1320" s="496">
        <v>6.8442028985507246</v>
      </c>
      <c r="U1320" s="496">
        <v>267.21576086956543</v>
      </c>
      <c r="V1320" s="496">
        <v>2.7777777777777781</v>
      </c>
      <c r="W1320" s="496">
        <v>58.997584541062807</v>
      </c>
      <c r="X1320" s="496">
        <v>5.6763285024154602</v>
      </c>
      <c r="Y1320" s="496">
        <v>56.185359308530352</v>
      </c>
      <c r="Z1320" s="496">
        <v>0.91253991909747123</v>
      </c>
      <c r="AA1320" s="496">
        <v>1.7946855839688476</v>
      </c>
      <c r="AB1320" s="496">
        <v>61.366741936950781</v>
      </c>
      <c r="AC1320" s="496">
        <v>59.464709262983597</v>
      </c>
      <c r="AD1320" s="496">
        <v>44.940704006074093</v>
      </c>
      <c r="AE1320" s="496">
        <v>81.980198019801989</v>
      </c>
      <c r="AF1320" s="496">
        <v>81.616421210822878</v>
      </c>
      <c r="AG1320" s="496">
        <v>689.69226081657519</v>
      </c>
      <c r="AH1320" s="496">
        <v>0.72463768115942018</v>
      </c>
      <c r="AI1320" s="496">
        <v>0</v>
      </c>
      <c r="AJ1320" s="496">
        <v>157.43072258681318</v>
      </c>
      <c r="AK1320" s="496">
        <v>57.953211048846825</v>
      </c>
      <c r="AL1320" s="496">
        <v>27.482140240198277</v>
      </c>
      <c r="AM1320" s="496">
        <v>20.670284984779848</v>
      </c>
      <c r="AN1320" s="496">
        <v>0</v>
      </c>
      <c r="AO1320" s="496">
        <v>99</v>
      </c>
      <c r="AP1320" s="496">
        <v>99</v>
      </c>
      <c r="AQ1320" s="496">
        <v>99</v>
      </c>
      <c r="AR1320" s="496"/>
      <c r="AS1320" s="496"/>
      <c r="AT1320" s="496"/>
      <c r="AU1320" s="496"/>
    </row>
    <row r="1321" spans="1:47">
      <c r="A1321" s="496">
        <v>18</v>
      </c>
      <c r="B1321" s="496">
        <v>20</v>
      </c>
      <c r="C1321" s="496">
        <v>2015</v>
      </c>
      <c r="D1321" s="496">
        <v>99</v>
      </c>
      <c r="E1321" s="496">
        <v>99</v>
      </c>
      <c r="F1321" s="496">
        <v>99</v>
      </c>
      <c r="G1321" s="496">
        <v>99</v>
      </c>
      <c r="H1321" s="496">
        <v>99</v>
      </c>
      <c r="I1321" s="496">
        <v>99</v>
      </c>
      <c r="J1321" s="496">
        <v>999</v>
      </c>
      <c r="K1321" s="496">
        <v>99</v>
      </c>
      <c r="L1321" s="496">
        <v>99</v>
      </c>
      <c r="M1321" s="496">
        <v>99</v>
      </c>
      <c r="N1321" s="496">
        <v>99</v>
      </c>
      <c r="O1321" s="496">
        <v>99</v>
      </c>
      <c r="P1321" s="496">
        <v>9999</v>
      </c>
      <c r="Q1321" s="496">
        <v>122</v>
      </c>
      <c r="R1321" s="496">
        <v>364</v>
      </c>
      <c r="S1321" s="496">
        <v>5.782967032967032</v>
      </c>
      <c r="T1321" s="496">
        <v>7.0824175824175821</v>
      </c>
      <c r="U1321" s="496">
        <v>273.82527472527465</v>
      </c>
      <c r="V1321" s="496">
        <v>20.604395604395599</v>
      </c>
      <c r="W1321" s="496">
        <v>59.340659340659343</v>
      </c>
      <c r="X1321" s="496">
        <v>14.835164835164836</v>
      </c>
      <c r="Y1321" s="496">
        <v>69.727648501752597</v>
      </c>
      <c r="Z1321" s="496">
        <v>1.5529610104610081</v>
      </c>
      <c r="AA1321" s="496">
        <v>2.2553522863435398</v>
      </c>
      <c r="AB1321" s="496">
        <v>54.179449407609347</v>
      </c>
      <c r="AC1321" s="496">
        <v>52.342036221523614</v>
      </c>
      <c r="AD1321" s="496">
        <v>34.474137850496234</v>
      </c>
      <c r="AE1321" s="496">
        <v>18.019801980198025</v>
      </c>
      <c r="AF1321" s="496">
        <v>18.383578789177118</v>
      </c>
      <c r="AG1321" s="496">
        <v>686.22802197802196</v>
      </c>
      <c r="AH1321" s="496">
        <v>3.5714285714285721</v>
      </c>
      <c r="AI1321" s="496">
        <v>100</v>
      </c>
      <c r="AJ1321" s="496">
        <v>189.07151732960264</v>
      </c>
      <c r="AK1321" s="496">
        <v>44.16146483201684</v>
      </c>
      <c r="AL1321" s="496">
        <v>16.453098996644943</v>
      </c>
      <c r="AM1321" s="496">
        <v>9.2872433747294245</v>
      </c>
      <c r="AN1321" s="496">
        <v>1</v>
      </c>
      <c r="AO1321" s="496">
        <v>99</v>
      </c>
      <c r="AP1321" s="496">
        <v>99</v>
      </c>
      <c r="AQ1321" s="496">
        <v>99</v>
      </c>
      <c r="AR1321" s="496"/>
      <c r="AS1321" s="496"/>
      <c r="AT1321" s="496"/>
      <c r="AU1321" s="496"/>
    </row>
    <row r="1322" spans="1:47">
      <c r="A1322" s="496">
        <v>18</v>
      </c>
      <c r="B1322" s="496">
        <v>21</v>
      </c>
      <c r="C1322" s="496">
        <v>2014</v>
      </c>
      <c r="D1322" s="496">
        <v>99</v>
      </c>
      <c r="E1322" s="496">
        <v>99</v>
      </c>
      <c r="F1322" s="496">
        <v>99</v>
      </c>
      <c r="G1322" s="496">
        <v>99</v>
      </c>
      <c r="H1322" s="496">
        <v>99</v>
      </c>
      <c r="I1322" s="496">
        <v>99</v>
      </c>
      <c r="J1322" s="496">
        <v>999</v>
      </c>
      <c r="K1322" s="496">
        <v>99</v>
      </c>
      <c r="L1322" s="496">
        <v>99</v>
      </c>
      <c r="M1322" s="496">
        <v>99</v>
      </c>
      <c r="N1322" s="496">
        <v>99</v>
      </c>
      <c r="O1322" s="496">
        <v>99</v>
      </c>
      <c r="P1322" s="496">
        <v>9999</v>
      </c>
      <c r="Q1322" s="496">
        <v>287</v>
      </c>
      <c r="R1322" s="496">
        <v>1562</v>
      </c>
      <c r="S1322" s="496">
        <v>4.3348271446863009</v>
      </c>
      <c r="T1322" s="496">
        <v>6.4775928297055083</v>
      </c>
      <c r="U1322" s="496">
        <v>258.81568501920623</v>
      </c>
      <c r="V1322" s="496">
        <v>1.8565941101152368</v>
      </c>
      <c r="W1322" s="496">
        <v>51.728553137003843</v>
      </c>
      <c r="X1322" s="496">
        <v>2.3047375160051207</v>
      </c>
      <c r="Y1322" s="496">
        <v>53.200052381952418</v>
      </c>
      <c r="Z1322" s="496">
        <v>0.93580280547540173</v>
      </c>
      <c r="AA1322" s="496">
        <v>1.8458028918729128</v>
      </c>
      <c r="AB1322" s="496">
        <v>63.148922149645379</v>
      </c>
      <c r="AC1322" s="496">
        <v>55.154070791071277</v>
      </c>
      <c r="AD1322" s="496">
        <v>50.488936531574844</v>
      </c>
      <c r="AE1322" s="496">
        <v>80.890730191610544</v>
      </c>
      <c r="AF1322" s="496">
        <v>80.675581748289119</v>
      </c>
      <c r="AG1322" s="496">
        <v>687.65762273901805</v>
      </c>
      <c r="AH1322" s="496">
        <v>0.76824583866837404</v>
      </c>
      <c r="AI1322" s="496">
        <v>0</v>
      </c>
      <c r="AJ1322" s="496">
        <v>140.97335257765695</v>
      </c>
      <c r="AK1322" s="496">
        <v>57.557246584849523</v>
      </c>
      <c r="AL1322" s="496">
        <v>10.679473068972076</v>
      </c>
      <c r="AM1322" s="496">
        <v>16.344613812552637</v>
      </c>
      <c r="AN1322" s="496">
        <v>0</v>
      </c>
      <c r="AO1322" s="496">
        <v>99</v>
      </c>
      <c r="AP1322" s="496">
        <v>99</v>
      </c>
      <c r="AQ1322" s="496">
        <v>99</v>
      </c>
      <c r="AR1322" s="496"/>
      <c r="AS1322" s="496"/>
      <c r="AT1322" s="496"/>
      <c r="AU1322" s="496"/>
    </row>
    <row r="1323" spans="1:47">
      <c r="A1323" s="496">
        <v>18</v>
      </c>
      <c r="B1323" s="496">
        <v>22</v>
      </c>
      <c r="C1323" s="496">
        <v>2014</v>
      </c>
      <c r="D1323" s="496">
        <v>99</v>
      </c>
      <c r="E1323" s="496">
        <v>99</v>
      </c>
      <c r="F1323" s="496">
        <v>99</v>
      </c>
      <c r="G1323" s="496">
        <v>99</v>
      </c>
      <c r="H1323" s="496">
        <v>99</v>
      </c>
      <c r="I1323" s="496">
        <v>99</v>
      </c>
      <c r="J1323" s="496">
        <v>999</v>
      </c>
      <c r="K1323" s="496">
        <v>99</v>
      </c>
      <c r="L1323" s="496">
        <v>99</v>
      </c>
      <c r="M1323" s="496">
        <v>99</v>
      </c>
      <c r="N1323" s="496">
        <v>99</v>
      </c>
      <c r="O1323" s="496">
        <v>99</v>
      </c>
      <c r="P1323" s="496">
        <v>9999</v>
      </c>
      <c r="Q1323" s="496">
        <v>124</v>
      </c>
      <c r="R1323" s="496">
        <v>369</v>
      </c>
      <c r="S1323" s="496">
        <v>5.4688346883468837</v>
      </c>
      <c r="T1323" s="496">
        <v>7.0921409214092144</v>
      </c>
      <c r="U1323" s="496">
        <v>262.42764227642277</v>
      </c>
      <c r="V1323" s="496">
        <v>17.344173441734423</v>
      </c>
      <c r="W1323" s="496">
        <v>60.433604336043366</v>
      </c>
      <c r="X1323" s="496">
        <v>6.5040650406504046</v>
      </c>
      <c r="Y1323" s="496">
        <v>63.373316819344751</v>
      </c>
      <c r="Z1323" s="496">
        <v>1.4198473131735878</v>
      </c>
      <c r="AA1323" s="496">
        <v>2.2335621825912035</v>
      </c>
      <c r="AB1323" s="496">
        <v>50.394026899544805</v>
      </c>
      <c r="AC1323" s="496">
        <v>46.301277679150509</v>
      </c>
      <c r="AD1323" s="496">
        <v>33.33227345675369</v>
      </c>
      <c r="AE1323" s="496">
        <v>19.109269808389431</v>
      </c>
      <c r="AF1323" s="496">
        <v>19.32441825171086</v>
      </c>
      <c r="AG1323" s="496">
        <v>688.59078590785907</v>
      </c>
      <c r="AH1323" s="496">
        <v>4.8780487804878048</v>
      </c>
      <c r="AI1323" s="496">
        <v>100</v>
      </c>
      <c r="AJ1323" s="496">
        <v>187.22129572684065</v>
      </c>
      <c r="AK1323" s="496">
        <v>45.972788978308913</v>
      </c>
      <c r="AL1323" s="496">
        <v>10.87451887647557</v>
      </c>
      <c r="AM1323" s="496">
        <v>5.3877174239831049</v>
      </c>
      <c r="AN1323" s="496">
        <v>1</v>
      </c>
      <c r="AO1323" s="496">
        <v>99</v>
      </c>
      <c r="AP1323" s="496">
        <v>99</v>
      </c>
      <c r="AQ1323" s="496">
        <v>99</v>
      </c>
      <c r="AR1323" s="496"/>
      <c r="AS1323" s="496"/>
      <c r="AT1323" s="496"/>
      <c r="AU1323" s="496"/>
    </row>
    <row r="1324" spans="1:47">
      <c r="A1324" s="496">
        <v>18</v>
      </c>
      <c r="B1324" s="496">
        <v>23</v>
      </c>
      <c r="C1324" s="496">
        <v>2013</v>
      </c>
      <c r="D1324" s="496">
        <v>99</v>
      </c>
      <c r="E1324" s="496">
        <v>99</v>
      </c>
      <c r="F1324" s="496">
        <v>99</v>
      </c>
      <c r="G1324" s="496">
        <v>99</v>
      </c>
      <c r="H1324" s="496">
        <v>99</v>
      </c>
      <c r="I1324" s="496">
        <v>99</v>
      </c>
      <c r="J1324" s="496">
        <v>999</v>
      </c>
      <c r="K1324" s="496">
        <v>99</v>
      </c>
      <c r="L1324" s="496">
        <v>99</v>
      </c>
      <c r="M1324" s="496">
        <v>99</v>
      </c>
      <c r="N1324" s="496">
        <v>99</v>
      </c>
      <c r="O1324" s="496">
        <v>99</v>
      </c>
      <c r="P1324" s="496">
        <v>9999</v>
      </c>
      <c r="Q1324" s="496">
        <v>309</v>
      </c>
      <c r="R1324" s="496">
        <v>1666.4</v>
      </c>
      <c r="S1324" s="496">
        <v>4.1202592414786343</v>
      </c>
      <c r="T1324" s="496">
        <v>6.2902064330292848</v>
      </c>
      <c r="U1324" s="496">
        <v>250.72989678348503</v>
      </c>
      <c r="V1324" s="496">
        <v>0.78012481997119509</v>
      </c>
      <c r="W1324" s="496">
        <v>46.267402784445501</v>
      </c>
      <c r="X1324" s="496">
        <v>1.7402784445511277</v>
      </c>
      <c r="Y1324" s="496">
        <v>53.197241379266409</v>
      </c>
      <c r="Z1324" s="496">
        <v>0.97858737480341185</v>
      </c>
      <c r="AA1324" s="496">
        <v>1.8305654472236936</v>
      </c>
      <c r="AB1324" s="496">
        <v>65.643200205625831</v>
      </c>
      <c r="AC1324" s="496">
        <v>61.754033424673523</v>
      </c>
      <c r="AD1324" s="496">
        <v>56.796159880638363</v>
      </c>
      <c r="AE1324" s="496">
        <v>84.743694060211553</v>
      </c>
      <c r="AF1324" s="496">
        <v>84.343862446946503</v>
      </c>
      <c r="AG1324" s="496">
        <v>700.18843014882384</v>
      </c>
      <c r="AH1324" s="496">
        <v>1.3802208353336527</v>
      </c>
      <c r="AI1324" s="496">
        <v>0</v>
      </c>
      <c r="AJ1324" s="496">
        <v>146.5515570616034</v>
      </c>
      <c r="AK1324" s="496">
        <v>50.982259265345881</v>
      </c>
      <c r="AL1324" s="496">
        <v>15.401645599531424</v>
      </c>
      <c r="AM1324" s="496">
        <v>16.088606939837717</v>
      </c>
      <c r="AN1324" s="496">
        <v>0</v>
      </c>
      <c r="AO1324" s="496">
        <v>99</v>
      </c>
      <c r="AP1324" s="496">
        <v>99</v>
      </c>
      <c r="AQ1324" s="496">
        <v>99</v>
      </c>
      <c r="AR1324" s="496"/>
      <c r="AS1324" s="496"/>
      <c r="AT1324" s="496"/>
      <c r="AU1324" s="496"/>
    </row>
    <row r="1325" spans="1:47">
      <c r="A1325" s="496">
        <v>18</v>
      </c>
      <c r="B1325" s="496">
        <v>24</v>
      </c>
      <c r="C1325" s="496">
        <v>2013</v>
      </c>
      <c r="D1325" s="496">
        <v>99</v>
      </c>
      <c r="E1325" s="496">
        <v>99</v>
      </c>
      <c r="F1325" s="496">
        <v>99</v>
      </c>
      <c r="G1325" s="496">
        <v>99</v>
      </c>
      <c r="H1325" s="496">
        <v>99</v>
      </c>
      <c r="I1325" s="496">
        <v>99</v>
      </c>
      <c r="J1325" s="496">
        <v>999</v>
      </c>
      <c r="K1325" s="496">
        <v>99</v>
      </c>
      <c r="L1325" s="496">
        <v>99</v>
      </c>
      <c r="M1325" s="496">
        <v>99</v>
      </c>
      <c r="N1325" s="496">
        <v>99</v>
      </c>
      <c r="O1325" s="496">
        <v>99</v>
      </c>
      <c r="P1325" s="496">
        <v>9999</v>
      </c>
      <c r="Q1325" s="496">
        <v>122</v>
      </c>
      <c r="R1325" s="496">
        <v>300</v>
      </c>
      <c r="S1325" s="496">
        <v>5.17</v>
      </c>
      <c r="T1325" s="496">
        <v>6.79</v>
      </c>
      <c r="U1325" s="496">
        <v>258.52066666666656</v>
      </c>
      <c r="V1325" s="496">
        <v>14.666666666666663</v>
      </c>
      <c r="W1325" s="496">
        <v>56.33333333333335</v>
      </c>
      <c r="X1325" s="496">
        <v>7</v>
      </c>
      <c r="Y1325" s="496">
        <v>63.912555153289937</v>
      </c>
      <c r="Z1325" s="496">
        <v>1.3420506696842709</v>
      </c>
      <c r="AA1325" s="496">
        <v>2.0246563494413876</v>
      </c>
      <c r="AB1325" s="496">
        <v>59.569201679170199</v>
      </c>
      <c r="AC1325" s="496">
        <v>52.616564578990314</v>
      </c>
      <c r="AD1325" s="496">
        <v>37.871212520376446</v>
      </c>
      <c r="AE1325" s="496">
        <v>15.256305939788442</v>
      </c>
      <c r="AF1325" s="496">
        <v>15.656137553053521</v>
      </c>
      <c r="AG1325" s="496">
        <v>695.22222222222229</v>
      </c>
      <c r="AH1325" s="496">
        <v>9.3333333333333357</v>
      </c>
      <c r="AI1325" s="496">
        <v>100</v>
      </c>
      <c r="AJ1325" s="496">
        <v>177.6583583284239</v>
      </c>
      <c r="AK1325" s="496">
        <v>42.70044627766201</v>
      </c>
      <c r="AL1325" s="496">
        <v>28.429628416219725</v>
      </c>
      <c r="AM1325" s="496">
        <v>28.945442590545845</v>
      </c>
      <c r="AN1325" s="496">
        <v>1</v>
      </c>
      <c r="AO1325" s="496">
        <v>99</v>
      </c>
      <c r="AP1325" s="496">
        <v>99</v>
      </c>
      <c r="AQ1325" s="496">
        <v>99</v>
      </c>
      <c r="AR1325" s="496"/>
      <c r="AS1325" s="496"/>
      <c r="AT1325" s="496"/>
      <c r="AU1325" s="496"/>
    </row>
    <row r="1326" spans="1:47">
      <c r="A1326" s="496">
        <v>18</v>
      </c>
      <c r="B1326" s="496">
        <v>25</v>
      </c>
      <c r="C1326" s="496">
        <v>2012</v>
      </c>
      <c r="D1326" s="496">
        <v>99</v>
      </c>
      <c r="E1326" s="496">
        <v>99</v>
      </c>
      <c r="F1326" s="496">
        <v>99</v>
      </c>
      <c r="G1326" s="496">
        <v>99</v>
      </c>
      <c r="H1326" s="496">
        <v>99</v>
      </c>
      <c r="I1326" s="496">
        <v>99</v>
      </c>
      <c r="J1326" s="496">
        <v>999</v>
      </c>
      <c r="K1326" s="496">
        <v>99</v>
      </c>
      <c r="L1326" s="496">
        <v>99</v>
      </c>
      <c r="M1326" s="496">
        <v>99</v>
      </c>
      <c r="N1326" s="496">
        <v>99</v>
      </c>
      <c r="O1326" s="496">
        <v>99</v>
      </c>
      <c r="P1326" s="496">
        <v>9999</v>
      </c>
      <c r="Q1326" s="496">
        <v>309</v>
      </c>
      <c r="R1326" s="496">
        <v>1510</v>
      </c>
      <c r="S1326" s="496">
        <v>4.0072847682119201</v>
      </c>
      <c r="T1326" s="496">
        <v>5.903311258278146</v>
      </c>
      <c r="U1326" s="496">
        <v>242.35523178808003</v>
      </c>
      <c r="V1326" s="496">
        <v>1.0596026490066222</v>
      </c>
      <c r="W1326" s="496">
        <v>35.165562913907287</v>
      </c>
      <c r="X1326" s="496">
        <v>1.8543046357615889</v>
      </c>
      <c r="Y1326" s="496">
        <v>52.779281591769163</v>
      </c>
      <c r="Z1326" s="496">
        <v>1.0238609783623109</v>
      </c>
      <c r="AA1326" s="496">
        <v>1.6332398719346839</v>
      </c>
      <c r="AB1326" s="496">
        <v>67.044110439652584</v>
      </c>
      <c r="AC1326" s="496">
        <v>60.491497498746391</v>
      </c>
      <c r="AD1326" s="496">
        <v>52.080942707651054</v>
      </c>
      <c r="AE1326" s="496">
        <v>84.546472564389703</v>
      </c>
      <c r="AF1326" s="496">
        <v>84.460527193413881</v>
      </c>
      <c r="AG1326" s="496">
        <v>686.84569536423828</v>
      </c>
      <c r="AH1326" s="496">
        <v>0</v>
      </c>
      <c r="AI1326" s="496">
        <v>0</v>
      </c>
      <c r="AJ1326" s="496">
        <v>136.70349566307104</v>
      </c>
      <c r="AK1326" s="496">
        <v>60.573827147296242</v>
      </c>
      <c r="AL1326" s="496">
        <v>23.635331904407657</v>
      </c>
      <c r="AM1326" s="496">
        <v>25.03821586521881</v>
      </c>
      <c r="AN1326" s="496">
        <v>0</v>
      </c>
      <c r="AO1326" s="496">
        <v>99</v>
      </c>
      <c r="AP1326" s="496">
        <v>99</v>
      </c>
      <c r="AQ1326" s="496">
        <v>99</v>
      </c>
      <c r="AR1326" s="496"/>
      <c r="AS1326" s="496"/>
      <c r="AT1326" s="496"/>
      <c r="AU1326" s="496"/>
    </row>
    <row r="1327" spans="1:47">
      <c r="A1327" s="496">
        <v>18</v>
      </c>
      <c r="B1327" s="496">
        <v>26</v>
      </c>
      <c r="C1327" s="496">
        <v>2012</v>
      </c>
      <c r="D1327" s="496">
        <v>99</v>
      </c>
      <c r="E1327" s="496">
        <v>99</v>
      </c>
      <c r="F1327" s="496">
        <v>99</v>
      </c>
      <c r="G1327" s="496">
        <v>99</v>
      </c>
      <c r="H1327" s="496">
        <v>99</v>
      </c>
      <c r="I1327" s="496">
        <v>99</v>
      </c>
      <c r="J1327" s="496">
        <v>999</v>
      </c>
      <c r="K1327" s="496">
        <v>99</v>
      </c>
      <c r="L1327" s="496">
        <v>99</v>
      </c>
      <c r="M1327" s="496">
        <v>99</v>
      </c>
      <c r="N1327" s="496">
        <v>99</v>
      </c>
      <c r="O1327" s="496">
        <v>99</v>
      </c>
      <c r="P1327" s="496">
        <v>9999</v>
      </c>
      <c r="Q1327" s="496">
        <v>103</v>
      </c>
      <c r="R1327" s="496">
        <v>276</v>
      </c>
      <c r="S1327" s="496">
        <v>4.97463768115942</v>
      </c>
      <c r="T1327" s="496">
        <v>5.8152173913043477</v>
      </c>
      <c r="U1327" s="496">
        <v>243.95108695652169</v>
      </c>
      <c r="V1327" s="496">
        <v>14.855072463768115</v>
      </c>
      <c r="W1327" s="496">
        <v>35.869565217391305</v>
      </c>
      <c r="X1327" s="496">
        <v>4.3478260869565215</v>
      </c>
      <c r="Y1327" s="496">
        <v>64.365777928832316</v>
      </c>
      <c r="Z1327" s="496">
        <v>1.7557591196164604</v>
      </c>
      <c r="AA1327" s="496">
        <v>1.9795842841991544</v>
      </c>
      <c r="AB1327" s="496">
        <v>74.251135068193051</v>
      </c>
      <c r="AC1327" s="496">
        <v>54.322185936492005</v>
      </c>
      <c r="AD1327" s="496">
        <v>42.605292924758601</v>
      </c>
      <c r="AE1327" s="496">
        <v>15.453527435610299</v>
      </c>
      <c r="AF1327" s="496">
        <v>15.539472806586087</v>
      </c>
      <c r="AG1327" s="496">
        <v>694.64202334630363</v>
      </c>
      <c r="AH1327" s="496">
        <v>0</v>
      </c>
      <c r="AI1327" s="496">
        <v>100</v>
      </c>
      <c r="AJ1327" s="496">
        <v>192.84778645313745</v>
      </c>
      <c r="AK1327" s="496">
        <v>54.80242352907824</v>
      </c>
      <c r="AL1327" s="496">
        <v>20.052553716390506</v>
      </c>
      <c r="AM1327" s="496">
        <v>44.824556271503297</v>
      </c>
      <c r="AN1327" s="496">
        <v>1</v>
      </c>
      <c r="AO1327" s="496">
        <v>99</v>
      </c>
      <c r="AP1327" s="496">
        <v>99</v>
      </c>
      <c r="AQ1327" s="496">
        <v>99</v>
      </c>
      <c r="AR1327" s="496"/>
      <c r="AS1327" s="496"/>
      <c r="AT1327" s="496"/>
      <c r="AU1327" s="496"/>
    </row>
    <row r="1328" spans="1:47" s="478" customFormat="1">
      <c r="A1328" s="496">
        <v>18</v>
      </c>
      <c r="B1328" s="496">
        <v>27</v>
      </c>
      <c r="C1328" s="496">
        <v>2011</v>
      </c>
      <c r="D1328" s="496">
        <v>99</v>
      </c>
      <c r="E1328" s="496">
        <v>99</v>
      </c>
      <c r="F1328" s="496">
        <v>99</v>
      </c>
      <c r="G1328" s="496">
        <v>99</v>
      </c>
      <c r="H1328" s="496">
        <v>99</v>
      </c>
      <c r="I1328" s="496">
        <v>99</v>
      </c>
      <c r="J1328" s="496">
        <v>999</v>
      </c>
      <c r="K1328" s="496">
        <v>99</v>
      </c>
      <c r="L1328" s="496">
        <v>99</v>
      </c>
      <c r="M1328" s="496">
        <v>99</v>
      </c>
      <c r="N1328" s="496">
        <v>99</v>
      </c>
      <c r="O1328" s="496">
        <v>99</v>
      </c>
      <c r="P1328" s="496">
        <v>9999</v>
      </c>
      <c r="Q1328" s="496">
        <v>266</v>
      </c>
      <c r="R1328" s="496">
        <v>1326</v>
      </c>
      <c r="S1328" s="496">
        <v>4.0279034690799378</v>
      </c>
      <c r="T1328" s="496">
        <v>5.8996983408748145</v>
      </c>
      <c r="U1328" s="496">
        <v>247.72888386123745</v>
      </c>
      <c r="V1328" s="496">
        <v>1.2066365007541477</v>
      </c>
      <c r="W1328" s="496">
        <v>35.294117647058826</v>
      </c>
      <c r="X1328" s="496">
        <v>3.1674208144796374</v>
      </c>
      <c r="Y1328" s="496">
        <v>56.871072096793363</v>
      </c>
      <c r="Z1328" s="496">
        <v>0.98095267652303675</v>
      </c>
      <c r="AA1328" s="496">
        <v>1.8681379973590628</v>
      </c>
      <c r="AB1328" s="496">
        <v>65.530317094384799</v>
      </c>
      <c r="AC1328" s="496">
        <v>62.539286699150821</v>
      </c>
      <c r="AD1328" s="496">
        <v>54.721347048987163</v>
      </c>
      <c r="AE1328" s="496">
        <v>87.467018469656992</v>
      </c>
      <c r="AF1328" s="496">
        <v>87.578366719588814</v>
      </c>
      <c r="AG1328" s="496">
        <v>687.345399698341</v>
      </c>
      <c r="AH1328" s="496">
        <v>1.5837104072398187</v>
      </c>
      <c r="AI1328" s="496">
        <v>0</v>
      </c>
      <c r="AJ1328" s="496">
        <v>152.06669720023899</v>
      </c>
      <c r="AK1328" s="496">
        <v>64.272192814799212</v>
      </c>
      <c r="AL1328" s="496">
        <v>23.183104248261877</v>
      </c>
      <c r="AM1328" s="496">
        <v>26.915719383073402</v>
      </c>
      <c r="AN1328" s="496">
        <v>0</v>
      </c>
      <c r="AO1328" s="496">
        <v>99</v>
      </c>
      <c r="AP1328" s="496">
        <v>99</v>
      </c>
      <c r="AQ1328" s="496">
        <v>99</v>
      </c>
      <c r="AR1328" s="496"/>
      <c r="AS1328" s="496"/>
      <c r="AT1328" s="496"/>
      <c r="AU1328" s="496"/>
    </row>
    <row r="1329" spans="1:47" s="478" customFormat="1">
      <c r="A1329" s="496">
        <v>18</v>
      </c>
      <c r="B1329" s="496">
        <v>28</v>
      </c>
      <c r="C1329" s="496">
        <v>2011</v>
      </c>
      <c r="D1329" s="496">
        <v>99</v>
      </c>
      <c r="E1329" s="496">
        <v>99</v>
      </c>
      <c r="F1329" s="496">
        <v>99</v>
      </c>
      <c r="G1329" s="496">
        <v>99</v>
      </c>
      <c r="H1329" s="496">
        <v>99</v>
      </c>
      <c r="I1329" s="496">
        <v>99</v>
      </c>
      <c r="J1329" s="496">
        <v>999</v>
      </c>
      <c r="K1329" s="496">
        <v>99</v>
      </c>
      <c r="L1329" s="496">
        <v>99</v>
      </c>
      <c r="M1329" s="496">
        <v>99</v>
      </c>
      <c r="N1329" s="496">
        <v>99</v>
      </c>
      <c r="O1329" s="496">
        <v>99</v>
      </c>
      <c r="P1329" s="496">
        <v>9999</v>
      </c>
      <c r="Q1329" s="496">
        <v>86</v>
      </c>
      <c r="R1329" s="496">
        <v>190</v>
      </c>
      <c r="S1329" s="496">
        <v>5.0684210526315772</v>
      </c>
      <c r="T1329" s="496">
        <v>6.4684210526315802</v>
      </c>
      <c r="U1329" s="496">
        <v>245.21578947368408</v>
      </c>
      <c r="V1329" s="496">
        <v>13.157894736842103</v>
      </c>
      <c r="W1329" s="496">
        <v>46.315789473684227</v>
      </c>
      <c r="X1329" s="496">
        <v>4.7368421052631557</v>
      </c>
      <c r="Y1329" s="496">
        <v>65.064498066052195</v>
      </c>
      <c r="Z1329" s="496">
        <v>1.7948911802754151</v>
      </c>
      <c r="AA1329" s="496">
        <v>2.2841680810996983</v>
      </c>
      <c r="AB1329" s="496">
        <v>70.944001072491062</v>
      </c>
      <c r="AC1329" s="496">
        <v>57.432185694757585</v>
      </c>
      <c r="AD1329" s="496">
        <v>43.122490033740192</v>
      </c>
      <c r="AE1329" s="496">
        <v>12.532981530343008</v>
      </c>
      <c r="AF1329" s="496">
        <v>12.421633280411188</v>
      </c>
      <c r="AG1329" s="496">
        <v>704</v>
      </c>
      <c r="AH1329" s="496">
        <v>2.6315789473684221</v>
      </c>
      <c r="AI1329" s="496">
        <v>100</v>
      </c>
      <c r="AJ1329" s="496">
        <v>209.03366099404047</v>
      </c>
      <c r="AK1329" s="496">
        <v>78.698916021653773</v>
      </c>
      <c r="AL1329" s="496">
        <v>46.354270752912221</v>
      </c>
      <c r="AM1329" s="496">
        <v>68.251766084835438</v>
      </c>
      <c r="AN1329" s="496">
        <v>1</v>
      </c>
      <c r="AO1329" s="496">
        <v>99</v>
      </c>
      <c r="AP1329" s="496">
        <v>99</v>
      </c>
      <c r="AQ1329" s="496">
        <v>99</v>
      </c>
      <c r="AR1329" s="496"/>
      <c r="AS1329" s="496"/>
      <c r="AT1329" s="496"/>
      <c r="AU1329" s="496"/>
    </row>
    <row r="1330" spans="1:47">
      <c r="A1330" s="496">
        <v>19</v>
      </c>
      <c r="B1330" s="496">
        <v>1</v>
      </c>
      <c r="C1330" s="496">
        <v>2024</v>
      </c>
      <c r="D1330" s="496">
        <v>99</v>
      </c>
      <c r="E1330" s="496">
        <v>99</v>
      </c>
      <c r="F1330" s="496">
        <v>99</v>
      </c>
      <c r="G1330" s="496">
        <v>99</v>
      </c>
      <c r="H1330" s="496">
        <v>99</v>
      </c>
      <c r="I1330" s="496">
        <v>99</v>
      </c>
      <c r="J1330" s="496">
        <v>999</v>
      </c>
      <c r="K1330" s="496">
        <v>99</v>
      </c>
      <c r="L1330" s="496">
        <v>99</v>
      </c>
      <c r="M1330" s="496">
        <v>99</v>
      </c>
      <c r="N1330" s="496">
        <v>99</v>
      </c>
      <c r="O1330" s="496">
        <v>99</v>
      </c>
      <c r="P1330" s="496">
        <v>9999</v>
      </c>
      <c r="Q1330" s="496">
        <v>5</v>
      </c>
      <c r="R1330" s="496">
        <v>16</v>
      </c>
      <c r="S1330" s="496">
        <v>2.4375</v>
      </c>
      <c r="T1330" s="496">
        <v>5.1875</v>
      </c>
      <c r="U1330" s="496">
        <v>189.61875000000003</v>
      </c>
      <c r="V1330" s="496">
        <v>0</v>
      </c>
      <c r="W1330" s="496">
        <v>18.75</v>
      </c>
      <c r="X1330" s="496">
        <v>0</v>
      </c>
      <c r="Y1330" s="496">
        <v>49.985050499499266</v>
      </c>
      <c r="Z1330" s="496">
        <v>0.86376718506782868</v>
      </c>
      <c r="AA1330" s="496">
        <v>1.1842059575935258</v>
      </c>
      <c r="AB1330" s="496">
        <v>72.939134452627485</v>
      </c>
      <c r="AC1330" s="496">
        <v>65.532242068948975</v>
      </c>
      <c r="AD1330" s="496">
        <v>71.413069197359448</v>
      </c>
      <c r="AE1330" s="496">
        <v>0.98643649815043133</v>
      </c>
      <c r="AF1330" s="496">
        <v>0.7552559104954909</v>
      </c>
      <c r="AG1330" s="496">
        <v>546.3125</v>
      </c>
      <c r="AH1330" s="496">
        <v>0</v>
      </c>
      <c r="AI1330" s="496">
        <v>0</v>
      </c>
      <c r="AJ1330" s="496">
        <v>100.563238033339</v>
      </c>
      <c r="AK1330" s="496">
        <v>76.408370820581254</v>
      </c>
      <c r="AL1330" s="496">
        <v>55.739568418421086</v>
      </c>
      <c r="AM1330" s="496">
        <v>32.221093837997799</v>
      </c>
      <c r="AN1330" s="496">
        <v>99</v>
      </c>
      <c r="AO1330" s="496">
        <v>0</v>
      </c>
      <c r="AP1330" s="496">
        <v>99</v>
      </c>
      <c r="AQ1330" s="496">
        <v>99</v>
      </c>
      <c r="AR1330" s="496">
        <v>197.375</v>
      </c>
      <c r="AS1330" s="496">
        <v>24.13175020371186</v>
      </c>
      <c r="AT1330" s="496"/>
      <c r="AU1330" s="496"/>
    </row>
    <row r="1331" spans="1:47">
      <c r="A1331" s="496">
        <v>19</v>
      </c>
      <c r="B1331" s="496">
        <v>2</v>
      </c>
      <c r="C1331" s="496">
        <v>2024</v>
      </c>
      <c r="D1331" s="496">
        <v>99</v>
      </c>
      <c r="E1331" s="496">
        <v>99</v>
      </c>
      <c r="F1331" s="496">
        <v>99</v>
      </c>
      <c r="G1331" s="496">
        <v>99</v>
      </c>
      <c r="H1331" s="496">
        <v>99</v>
      </c>
      <c r="I1331" s="496">
        <v>99</v>
      </c>
      <c r="J1331" s="496">
        <v>999</v>
      </c>
      <c r="K1331" s="496">
        <v>99</v>
      </c>
      <c r="L1331" s="496">
        <v>99</v>
      </c>
      <c r="M1331" s="496">
        <v>99</v>
      </c>
      <c r="N1331" s="496">
        <v>99</v>
      </c>
      <c r="O1331" s="496">
        <v>99</v>
      </c>
      <c r="P1331" s="496">
        <v>9999</v>
      </c>
      <c r="Q1331" s="496">
        <v>156</v>
      </c>
      <c r="R1331" s="496">
        <v>863</v>
      </c>
      <c r="S1331" s="496">
        <v>3.9188876013904976</v>
      </c>
      <c r="T1331" s="496">
        <v>6.7960602549246811</v>
      </c>
      <c r="U1331" s="496">
        <v>266.1889918887602</v>
      </c>
      <c r="V1331" s="496">
        <v>1.3904982618771728</v>
      </c>
      <c r="W1331" s="496">
        <v>61.066048667439155</v>
      </c>
      <c r="X1331" s="496">
        <v>6.2572421784472754</v>
      </c>
      <c r="Y1331" s="496">
        <v>56.143193079046007</v>
      </c>
      <c r="Z1331" s="496">
        <v>0.80289318391113429</v>
      </c>
      <c r="AA1331" s="496">
        <v>1.6168674220739381</v>
      </c>
      <c r="AB1331" s="496">
        <v>63.8789452181028</v>
      </c>
      <c r="AC1331" s="496">
        <v>60.977406525049702</v>
      </c>
      <c r="AD1331" s="496">
        <v>64.331864443182155</v>
      </c>
      <c r="AE1331" s="496">
        <v>53.20591861898891</v>
      </c>
      <c r="AF1331" s="496">
        <v>57.186531705239361</v>
      </c>
      <c r="AG1331" s="496">
        <v>674.04750869061399</v>
      </c>
      <c r="AH1331" s="496">
        <v>0</v>
      </c>
      <c r="AI1331" s="496">
        <v>0</v>
      </c>
      <c r="AJ1331" s="496">
        <v>134.27486489286565</v>
      </c>
      <c r="AK1331" s="496">
        <v>55.404632954589005</v>
      </c>
      <c r="AL1331" s="496">
        <v>13.458680766367287</v>
      </c>
      <c r="AM1331" s="496">
        <v>-0.20709075223062751</v>
      </c>
      <c r="AN1331" s="496">
        <v>99</v>
      </c>
      <c r="AO1331" s="496">
        <v>1</v>
      </c>
      <c r="AP1331" s="496">
        <v>99</v>
      </c>
      <c r="AQ1331" s="496">
        <v>99</v>
      </c>
      <c r="AR1331" s="496">
        <v>210.05561993047505</v>
      </c>
      <c r="AS1331" s="496">
        <v>28.314441291862305</v>
      </c>
      <c r="AT1331" s="496"/>
      <c r="AU1331" s="496"/>
    </row>
    <row r="1332" spans="1:47">
      <c r="A1332" s="496">
        <v>19</v>
      </c>
      <c r="B1332" s="496">
        <v>3</v>
      </c>
      <c r="C1332" s="496">
        <v>2024</v>
      </c>
      <c r="D1332" s="496">
        <v>99</v>
      </c>
      <c r="E1332" s="496">
        <v>99</v>
      </c>
      <c r="F1332" s="496">
        <v>99</v>
      </c>
      <c r="G1332" s="496">
        <v>99</v>
      </c>
      <c r="H1332" s="496">
        <v>99</v>
      </c>
      <c r="I1332" s="496">
        <v>99</v>
      </c>
      <c r="J1332" s="496">
        <v>999</v>
      </c>
      <c r="K1332" s="496">
        <v>99</v>
      </c>
      <c r="L1332" s="496">
        <v>99</v>
      </c>
      <c r="M1332" s="496">
        <v>99</v>
      </c>
      <c r="N1332" s="496">
        <v>99</v>
      </c>
      <c r="O1332" s="496">
        <v>99</v>
      </c>
      <c r="P1332" s="496">
        <v>9999</v>
      </c>
      <c r="Q1332" s="496">
        <v>64</v>
      </c>
      <c r="R1332" s="496">
        <v>198</v>
      </c>
      <c r="S1332" s="496">
        <v>3.6010101010101003</v>
      </c>
      <c r="T1332" s="496">
        <v>7.1919191919191912</v>
      </c>
      <c r="U1332" s="496">
        <v>198.35454545454547</v>
      </c>
      <c r="V1332" s="496">
        <v>0.50505050505050508</v>
      </c>
      <c r="W1332" s="496">
        <v>62.12121212121211</v>
      </c>
      <c r="X1332" s="496">
        <v>1.0101010101010102</v>
      </c>
      <c r="Y1332" s="496">
        <v>53.414471940403594</v>
      </c>
      <c r="Z1332" s="496">
        <v>0.70881818692820686</v>
      </c>
      <c r="AA1332" s="496">
        <v>2.0679212598414862</v>
      </c>
      <c r="AB1332" s="496">
        <v>60.979183583699992</v>
      </c>
      <c r="AC1332" s="496">
        <v>64.844179838059389</v>
      </c>
      <c r="AD1332" s="496">
        <v>63.110326410124522</v>
      </c>
      <c r="AE1332" s="496">
        <v>12.20715166461159</v>
      </c>
      <c r="AF1332" s="496">
        <v>9.776878499615016</v>
      </c>
      <c r="AG1332" s="496">
        <v>634.93939393939411</v>
      </c>
      <c r="AH1332" s="496">
        <v>0</v>
      </c>
      <c r="AI1332" s="496">
        <v>0</v>
      </c>
      <c r="AJ1332" s="496">
        <v>165.67891047870404</v>
      </c>
      <c r="AK1332" s="496">
        <v>73.070785449209609</v>
      </c>
      <c r="AL1332" s="496">
        <v>36.185732266859596</v>
      </c>
      <c r="AM1332" s="496">
        <v>19.577409203452802</v>
      </c>
      <c r="AN1332" s="496">
        <v>99</v>
      </c>
      <c r="AO1332" s="496">
        <v>2</v>
      </c>
      <c r="AP1332" s="496">
        <v>99</v>
      </c>
      <c r="AQ1332" s="496">
        <v>99</v>
      </c>
      <c r="AR1332" s="496">
        <v>191.16666666666663</v>
      </c>
      <c r="AS1332" s="496">
        <v>27.768193353840044</v>
      </c>
      <c r="AT1332" s="496"/>
      <c r="AU1332" s="496"/>
    </row>
    <row r="1333" spans="1:47">
      <c r="A1333" s="496">
        <v>19</v>
      </c>
      <c r="B1333" s="496">
        <v>4</v>
      </c>
      <c r="C1333" s="496">
        <v>2024</v>
      </c>
      <c r="D1333" s="496">
        <v>99</v>
      </c>
      <c r="E1333" s="496">
        <v>99</v>
      </c>
      <c r="F1333" s="496">
        <v>99</v>
      </c>
      <c r="G1333" s="496">
        <v>99</v>
      </c>
      <c r="H1333" s="496">
        <v>99</v>
      </c>
      <c r="I1333" s="496">
        <v>99</v>
      </c>
      <c r="J1333" s="496">
        <v>999</v>
      </c>
      <c r="K1333" s="496">
        <v>99</v>
      </c>
      <c r="L1333" s="496">
        <v>99</v>
      </c>
      <c r="M1333" s="496">
        <v>99</v>
      </c>
      <c r="N1333" s="496">
        <v>99</v>
      </c>
      <c r="O1333" s="496">
        <v>99</v>
      </c>
      <c r="P1333" s="496">
        <v>9999</v>
      </c>
      <c r="Q1333" s="496">
        <v>37</v>
      </c>
      <c r="R1333" s="496">
        <v>171</v>
      </c>
      <c r="S1333" s="496">
        <v>4.5614035087719298</v>
      </c>
      <c r="T1333" s="496">
        <v>6.8713450292397651</v>
      </c>
      <c r="U1333" s="496">
        <v>164.42865497076025</v>
      </c>
      <c r="V1333" s="496">
        <v>15.789473684210527</v>
      </c>
      <c r="W1333" s="496">
        <v>52.04678362573101</v>
      </c>
      <c r="X1333" s="496">
        <v>0</v>
      </c>
      <c r="Y1333" s="496">
        <v>53.935747435326114</v>
      </c>
      <c r="Z1333" s="496">
        <v>0.96155716533647118</v>
      </c>
      <c r="AA1333" s="496">
        <v>1.749134440319426</v>
      </c>
      <c r="AB1333" s="496">
        <v>66.318764087221908</v>
      </c>
      <c r="AC1333" s="496">
        <v>37.930948768897274</v>
      </c>
      <c r="AD1333" s="496">
        <v>49.147801775176838</v>
      </c>
      <c r="AE1333" s="496">
        <v>10.542540073982739</v>
      </c>
      <c r="AF1333" s="496">
        <v>6.9994914177048884</v>
      </c>
      <c r="AG1333" s="496">
        <v>670.63742690058484</v>
      </c>
      <c r="AH1333" s="496">
        <v>0</v>
      </c>
      <c r="AI1333" s="496">
        <v>100</v>
      </c>
      <c r="AJ1333" s="496">
        <v>126.08957923254384</v>
      </c>
      <c r="AK1333" s="496">
        <v>38.756477395689849</v>
      </c>
      <c r="AL1333" s="496">
        <v>36.761293604995437</v>
      </c>
      <c r="AM1333" s="496">
        <v>16.263435657743202</v>
      </c>
      <c r="AN1333" s="496">
        <v>99</v>
      </c>
      <c r="AO1333" s="496">
        <v>3</v>
      </c>
      <c r="AP1333" s="496">
        <v>99</v>
      </c>
      <c r="AQ1333" s="496">
        <v>99</v>
      </c>
      <c r="AR1333" s="496">
        <v>176.84795321637424</v>
      </c>
      <c r="AS1333" s="496">
        <v>28.761148933800722</v>
      </c>
      <c r="AT1333" s="496"/>
      <c r="AU1333" s="496"/>
    </row>
    <row r="1334" spans="1:47">
      <c r="A1334" s="496">
        <v>19</v>
      </c>
      <c r="B1334" s="496">
        <v>5</v>
      </c>
      <c r="C1334" s="496">
        <v>2024</v>
      </c>
      <c r="D1334" s="496">
        <v>99</v>
      </c>
      <c r="E1334" s="496">
        <v>99</v>
      </c>
      <c r="F1334" s="496">
        <v>99</v>
      </c>
      <c r="G1334" s="496">
        <v>99</v>
      </c>
      <c r="H1334" s="496">
        <v>99</v>
      </c>
      <c r="I1334" s="496">
        <v>99</v>
      </c>
      <c r="J1334" s="496">
        <v>999</v>
      </c>
      <c r="K1334" s="496">
        <v>99</v>
      </c>
      <c r="L1334" s="496">
        <v>99</v>
      </c>
      <c r="M1334" s="496">
        <v>99</v>
      </c>
      <c r="N1334" s="496">
        <v>99</v>
      </c>
      <c r="O1334" s="496">
        <v>99</v>
      </c>
      <c r="P1334" s="496">
        <v>9999</v>
      </c>
      <c r="Q1334" s="496">
        <v>44</v>
      </c>
      <c r="R1334" s="496">
        <v>200</v>
      </c>
      <c r="S1334" s="496">
        <v>5.5250000000000004</v>
      </c>
      <c r="T1334" s="496">
        <v>7.4050000000000002</v>
      </c>
      <c r="U1334" s="496">
        <v>270.31</v>
      </c>
      <c r="V1334" s="496">
        <v>44</v>
      </c>
      <c r="W1334" s="496">
        <v>64</v>
      </c>
      <c r="X1334" s="496">
        <v>10</v>
      </c>
      <c r="Y1334" s="496">
        <v>61.373570044441841</v>
      </c>
      <c r="Z1334" s="496">
        <v>0.98963377064447189</v>
      </c>
      <c r="AA1334" s="496">
        <v>2.1002321300275355</v>
      </c>
      <c r="AB1334" s="496">
        <v>71.309901769709199</v>
      </c>
      <c r="AC1334" s="496">
        <v>70.490174971745304</v>
      </c>
      <c r="AD1334" s="496">
        <v>61.698305661644973</v>
      </c>
      <c r="AE1334" s="496">
        <v>12.330456226880392</v>
      </c>
      <c r="AF1334" s="496">
        <v>13.458138051091735</v>
      </c>
      <c r="AG1334" s="496">
        <v>656.61500000000001</v>
      </c>
      <c r="AH1334" s="496">
        <v>0</v>
      </c>
      <c r="AI1334" s="496">
        <v>100</v>
      </c>
      <c r="AJ1334" s="496">
        <v>169.5876964139793</v>
      </c>
      <c r="AK1334" s="496">
        <v>48.785387448842734</v>
      </c>
      <c r="AL1334" s="496">
        <v>15.760835786625803</v>
      </c>
      <c r="AM1334" s="496">
        <v>7.2586223823159681</v>
      </c>
      <c r="AN1334" s="496">
        <v>99</v>
      </c>
      <c r="AO1334" s="496">
        <v>4</v>
      </c>
      <c r="AP1334" s="496">
        <v>99</v>
      </c>
      <c r="AQ1334" s="496">
        <v>99</v>
      </c>
      <c r="AR1334" s="496">
        <v>202.28</v>
      </c>
      <c r="AS1334" s="496">
        <v>32.147103743655549</v>
      </c>
      <c r="AT1334" s="496"/>
      <c r="AU1334" s="496"/>
    </row>
    <row r="1335" spans="1:47">
      <c r="A1335" s="496">
        <v>19</v>
      </c>
      <c r="B1335" s="496">
        <v>6</v>
      </c>
      <c r="C1335" s="496">
        <v>2024</v>
      </c>
      <c r="D1335" s="496">
        <v>99</v>
      </c>
      <c r="E1335" s="496">
        <v>99</v>
      </c>
      <c r="F1335" s="496">
        <v>99</v>
      </c>
      <c r="G1335" s="496">
        <v>99</v>
      </c>
      <c r="H1335" s="496">
        <v>99</v>
      </c>
      <c r="I1335" s="496">
        <v>99</v>
      </c>
      <c r="J1335" s="496">
        <v>999</v>
      </c>
      <c r="K1335" s="496">
        <v>99</v>
      </c>
      <c r="L1335" s="496">
        <v>99</v>
      </c>
      <c r="M1335" s="496">
        <v>99</v>
      </c>
      <c r="N1335" s="496">
        <v>99</v>
      </c>
      <c r="O1335" s="496">
        <v>99</v>
      </c>
      <c r="P1335" s="496">
        <v>9999</v>
      </c>
      <c r="Q1335" s="496">
        <v>20</v>
      </c>
      <c r="R1335" s="496">
        <v>45</v>
      </c>
      <c r="S1335" s="496">
        <v>6.4</v>
      </c>
      <c r="T1335" s="496">
        <v>6.2222222222222223</v>
      </c>
      <c r="U1335" s="496">
        <v>277.12666666666661</v>
      </c>
      <c r="V1335" s="496">
        <v>86.666666666666686</v>
      </c>
      <c r="W1335" s="496">
        <v>42.222222222222221</v>
      </c>
      <c r="X1335" s="496">
        <v>2.2222222222222223</v>
      </c>
      <c r="Y1335" s="496">
        <v>51.715737557450787</v>
      </c>
      <c r="Z1335" s="496">
        <v>0.99777530313971485</v>
      </c>
      <c r="AA1335" s="496">
        <v>1.3146843962443597</v>
      </c>
      <c r="AB1335" s="496">
        <v>47.002820679749036</v>
      </c>
      <c r="AC1335" s="496">
        <v>27.590165466838471</v>
      </c>
      <c r="AD1335" s="496">
        <v>22.023005133315557</v>
      </c>
      <c r="AE1335" s="496">
        <v>2.7743526510480878</v>
      </c>
      <c r="AF1335" s="496">
        <v>3.1044430874505138</v>
      </c>
      <c r="AG1335" s="496">
        <v>585.66666666666652</v>
      </c>
      <c r="AH1335" s="496">
        <v>0</v>
      </c>
      <c r="AI1335" s="496">
        <v>100</v>
      </c>
      <c r="AJ1335" s="496">
        <v>133.45744223867385</v>
      </c>
      <c r="AK1335" s="496">
        <v>77.469727675716896</v>
      </c>
      <c r="AL1335" s="496">
        <v>2.3600094055869207</v>
      </c>
      <c r="AM1335" s="496">
        <v>22.762832846031955</v>
      </c>
      <c r="AN1335" s="496">
        <v>99</v>
      </c>
      <c r="AO1335" s="496">
        <v>5</v>
      </c>
      <c r="AP1335" s="496">
        <v>99</v>
      </c>
      <c r="AQ1335" s="496">
        <v>99</v>
      </c>
      <c r="AR1335" s="496">
        <v>202.04444444444445</v>
      </c>
      <c r="AS1335" s="496">
        <v>33.410666672646073</v>
      </c>
      <c r="AT1335" s="496"/>
      <c r="AU1335" s="496"/>
    </row>
    <row r="1336" spans="1:47">
      <c r="A1336" s="496">
        <v>19</v>
      </c>
      <c r="B1336" s="496">
        <v>7</v>
      </c>
      <c r="C1336" s="496">
        <v>2024</v>
      </c>
      <c r="D1336" s="496">
        <v>99</v>
      </c>
      <c r="E1336" s="496">
        <v>99</v>
      </c>
      <c r="F1336" s="496">
        <v>99</v>
      </c>
      <c r="G1336" s="496">
        <v>99</v>
      </c>
      <c r="H1336" s="496">
        <v>99</v>
      </c>
      <c r="I1336" s="496">
        <v>99</v>
      </c>
      <c r="J1336" s="496">
        <v>999</v>
      </c>
      <c r="K1336" s="496">
        <v>99</v>
      </c>
      <c r="L1336" s="496">
        <v>99</v>
      </c>
      <c r="M1336" s="496">
        <v>99</v>
      </c>
      <c r="N1336" s="496">
        <v>99</v>
      </c>
      <c r="O1336" s="496">
        <v>99</v>
      </c>
      <c r="P1336" s="496">
        <v>9999</v>
      </c>
      <c r="Q1336" s="496">
        <v>50</v>
      </c>
      <c r="R1336" s="496">
        <v>122</v>
      </c>
      <c r="S1336" s="496">
        <v>5.4344262295081966</v>
      </c>
      <c r="T1336" s="496">
        <v>7.4672131147540988</v>
      </c>
      <c r="U1336" s="496">
        <v>271.61147540983598</v>
      </c>
      <c r="V1336" s="496">
        <v>46.721311475409841</v>
      </c>
      <c r="W1336" s="496">
        <v>64.754098360655746</v>
      </c>
      <c r="X1336" s="496">
        <v>12.295081967213116</v>
      </c>
      <c r="Y1336" s="496">
        <v>86.94216392703251</v>
      </c>
      <c r="Z1336" s="496">
        <v>1.3427870753786002</v>
      </c>
      <c r="AA1336" s="496">
        <v>2.1697791163154099</v>
      </c>
      <c r="AB1336" s="496">
        <v>78.517138149864493</v>
      </c>
      <c r="AC1336" s="496">
        <v>57.560303542269587</v>
      </c>
      <c r="AD1336" s="496">
        <v>46.767809219780091</v>
      </c>
      <c r="AE1336" s="496">
        <v>7.5215782983970367</v>
      </c>
      <c r="AF1336" s="496">
        <v>8.2489907392217514</v>
      </c>
      <c r="AG1336" s="496">
        <v>616.7459016393442</v>
      </c>
      <c r="AH1336" s="496">
        <v>0</v>
      </c>
      <c r="AI1336" s="496">
        <v>100</v>
      </c>
      <c r="AJ1336" s="496">
        <v>130.0982958441962</v>
      </c>
      <c r="AK1336" s="496">
        <v>47.692661254394224</v>
      </c>
      <c r="AL1336" s="496">
        <v>23.309473496808558</v>
      </c>
      <c r="AM1336" s="496">
        <v>23.97850019967219</v>
      </c>
      <c r="AN1336" s="496">
        <v>99</v>
      </c>
      <c r="AO1336" s="496">
        <v>6</v>
      </c>
      <c r="AP1336" s="496">
        <v>99</v>
      </c>
      <c r="AQ1336" s="496">
        <v>99</v>
      </c>
      <c r="AR1336" s="496">
        <v>202.97540983606564</v>
      </c>
      <c r="AS1336" s="496">
        <v>31.443028663117929</v>
      </c>
      <c r="AT1336" s="496"/>
      <c r="AU1336" s="496"/>
    </row>
    <row r="1337" spans="1:47">
      <c r="A1337" s="496">
        <v>19</v>
      </c>
      <c r="B1337" s="496">
        <v>8</v>
      </c>
      <c r="C1337" s="496">
        <v>2024</v>
      </c>
      <c r="D1337" s="496">
        <v>99</v>
      </c>
      <c r="E1337" s="496">
        <v>99</v>
      </c>
      <c r="F1337" s="496">
        <v>99</v>
      </c>
      <c r="G1337" s="496">
        <v>99</v>
      </c>
      <c r="H1337" s="496">
        <v>99</v>
      </c>
      <c r="I1337" s="496">
        <v>99</v>
      </c>
      <c r="J1337" s="496">
        <v>999</v>
      </c>
      <c r="K1337" s="496">
        <v>99</v>
      </c>
      <c r="L1337" s="496">
        <v>99</v>
      </c>
      <c r="M1337" s="496">
        <v>99</v>
      </c>
      <c r="N1337" s="496">
        <v>99</v>
      </c>
      <c r="O1337" s="496">
        <v>99</v>
      </c>
      <c r="P1337" s="496">
        <v>9999</v>
      </c>
      <c r="Q1337" s="496">
        <v>7</v>
      </c>
      <c r="R1337" s="496">
        <v>7</v>
      </c>
      <c r="S1337" s="496">
        <v>4.5714285714285694</v>
      </c>
      <c r="T1337" s="496">
        <v>7.4285714285714306</v>
      </c>
      <c r="U1337" s="496">
        <v>269.87142857142862</v>
      </c>
      <c r="V1337" s="496">
        <v>14.285714285714288</v>
      </c>
      <c r="W1337" s="496">
        <v>57.142857142857153</v>
      </c>
      <c r="X1337" s="496">
        <v>0</v>
      </c>
      <c r="Y1337" s="496">
        <v>32.151992352650552</v>
      </c>
      <c r="Z1337" s="496">
        <v>0.90350790290525185</v>
      </c>
      <c r="AA1337" s="496">
        <v>1.761261143705422</v>
      </c>
      <c r="AB1337" s="496">
        <v>37.627437476371313</v>
      </c>
      <c r="AC1337" s="496">
        <v>67.403670979185435</v>
      </c>
      <c r="AD1337" s="496">
        <v>74.383430526173527</v>
      </c>
      <c r="AE1337" s="496">
        <v>0.43156596794081392</v>
      </c>
      <c r="AF1337" s="496">
        <v>0.47027058918126224</v>
      </c>
      <c r="AG1337" s="496">
        <v>678</v>
      </c>
      <c r="AH1337" s="496">
        <v>0</v>
      </c>
      <c r="AI1337" s="496">
        <v>0</v>
      </c>
      <c r="AJ1337" s="496">
        <v>0</v>
      </c>
      <c r="AK1337" s="496"/>
      <c r="AL1337" s="496"/>
      <c r="AM1337" s="496"/>
      <c r="AN1337" s="496">
        <v>99</v>
      </c>
      <c r="AO1337" s="496">
        <v>9</v>
      </c>
      <c r="AP1337" s="496">
        <v>99</v>
      </c>
      <c r="AQ1337" s="496">
        <v>99</v>
      </c>
      <c r="AR1337" s="496">
        <v>207</v>
      </c>
      <c r="AS1337" s="496">
        <v>30.789899062916682</v>
      </c>
      <c r="AT1337" s="496"/>
      <c r="AU1337" s="496"/>
    </row>
    <row r="1338" spans="1:47">
      <c r="A1338" s="496">
        <v>19</v>
      </c>
      <c r="B1338" s="496">
        <v>9</v>
      </c>
      <c r="C1338" s="496">
        <v>2023</v>
      </c>
      <c r="D1338" s="496">
        <v>99</v>
      </c>
      <c r="E1338" s="496">
        <v>99</v>
      </c>
      <c r="F1338" s="496">
        <v>99</v>
      </c>
      <c r="G1338" s="496">
        <v>99</v>
      </c>
      <c r="H1338" s="496">
        <v>99</v>
      </c>
      <c r="I1338" s="496">
        <v>99</v>
      </c>
      <c r="J1338" s="496">
        <v>999</v>
      </c>
      <c r="K1338" s="496">
        <v>99</v>
      </c>
      <c r="L1338" s="496">
        <v>99</v>
      </c>
      <c r="M1338" s="496">
        <v>99</v>
      </c>
      <c r="N1338" s="496">
        <v>99</v>
      </c>
      <c r="O1338" s="496">
        <v>99</v>
      </c>
      <c r="P1338" s="496">
        <v>9999</v>
      </c>
      <c r="Q1338" s="496">
        <v>5</v>
      </c>
      <c r="R1338" s="496">
        <v>12</v>
      </c>
      <c r="S1338" s="496">
        <v>3.6666666666666656</v>
      </c>
      <c r="T1338" s="496">
        <v>7</v>
      </c>
      <c r="U1338" s="496">
        <v>298.07499999999999</v>
      </c>
      <c r="V1338" s="496">
        <v>0</v>
      </c>
      <c r="W1338" s="496">
        <v>66.666666666666686</v>
      </c>
      <c r="X1338" s="496">
        <v>0</v>
      </c>
      <c r="Y1338" s="496">
        <v>28.900522630799564</v>
      </c>
      <c r="Z1338" s="496">
        <v>0.47140452079103318</v>
      </c>
      <c r="AA1338" s="496">
        <v>1.4142135623730951</v>
      </c>
      <c r="AB1338" s="496">
        <v>44.590962079665694</v>
      </c>
      <c r="AC1338" s="496">
        <v>59.984732710732992</v>
      </c>
      <c r="AD1338" s="496">
        <v>74.999999999999702</v>
      </c>
      <c r="AE1338" s="496">
        <v>0.69970845481049548</v>
      </c>
      <c r="AF1338" s="496">
        <v>0.82344079417180172</v>
      </c>
      <c r="AG1338" s="496">
        <v>728.41666666666652</v>
      </c>
      <c r="AH1338" s="496">
        <v>0</v>
      </c>
      <c r="AI1338" s="496">
        <v>0</v>
      </c>
      <c r="AJ1338" s="496">
        <v>110.05563618259438</v>
      </c>
      <c r="AK1338" s="496">
        <v>42.663308173384621</v>
      </c>
      <c r="AL1338" s="496">
        <v>-26.984974000387879</v>
      </c>
      <c r="AM1338" s="496">
        <v>-22.380395103495754</v>
      </c>
      <c r="AN1338" s="496">
        <v>99</v>
      </c>
      <c r="AO1338" s="496">
        <v>0</v>
      </c>
      <c r="AP1338" s="496">
        <v>99</v>
      </c>
      <c r="AQ1338" s="496">
        <v>99</v>
      </c>
      <c r="AR1338" s="496">
        <v>219.25</v>
      </c>
      <c r="AS1338" s="496">
        <v>28.219654574233047</v>
      </c>
      <c r="AT1338" s="496"/>
      <c r="AU1338" s="496"/>
    </row>
    <row r="1339" spans="1:47">
      <c r="A1339" s="496">
        <v>19</v>
      </c>
      <c r="B1339" s="496">
        <v>10</v>
      </c>
      <c r="C1339" s="496">
        <v>2023</v>
      </c>
      <c r="D1339" s="496">
        <v>99</v>
      </c>
      <c r="E1339" s="496">
        <v>99</v>
      </c>
      <c r="F1339" s="496">
        <v>99</v>
      </c>
      <c r="G1339" s="496">
        <v>99</v>
      </c>
      <c r="H1339" s="496">
        <v>99</v>
      </c>
      <c r="I1339" s="496">
        <v>99</v>
      </c>
      <c r="J1339" s="496">
        <v>999</v>
      </c>
      <c r="K1339" s="496">
        <v>99</v>
      </c>
      <c r="L1339" s="496">
        <v>99</v>
      </c>
      <c r="M1339" s="496">
        <v>99</v>
      </c>
      <c r="N1339" s="496">
        <v>99</v>
      </c>
      <c r="O1339" s="496">
        <v>99</v>
      </c>
      <c r="P1339" s="496">
        <v>9999</v>
      </c>
      <c r="Q1339" s="496">
        <v>168</v>
      </c>
      <c r="R1339" s="496">
        <v>1010</v>
      </c>
      <c r="S1339" s="496">
        <v>3.8643564356435638</v>
      </c>
      <c r="T1339" s="496">
        <v>6.723762376237624</v>
      </c>
      <c r="U1339" s="496">
        <v>264.85702970296984</v>
      </c>
      <c r="V1339" s="496">
        <v>2.6732673267326739</v>
      </c>
      <c r="W1339" s="496">
        <v>58.514851485148519</v>
      </c>
      <c r="X1339" s="496">
        <v>4.6534653465346523</v>
      </c>
      <c r="Y1339" s="496">
        <v>53.727787812795825</v>
      </c>
      <c r="Z1339" s="496">
        <v>0.86997031455168483</v>
      </c>
      <c r="AA1339" s="496">
        <v>1.65963425022655</v>
      </c>
      <c r="AB1339" s="496">
        <v>63.465261788304616</v>
      </c>
      <c r="AC1339" s="496">
        <v>59.867215783762511</v>
      </c>
      <c r="AD1339" s="496">
        <v>61.384717513263247</v>
      </c>
      <c r="AE1339" s="496">
        <v>58.892128279883408</v>
      </c>
      <c r="AF1339" s="496">
        <v>61.582662000448408</v>
      </c>
      <c r="AG1339" s="496">
        <v>679.45445544554445</v>
      </c>
      <c r="AH1339" s="496">
        <v>0</v>
      </c>
      <c r="AI1339" s="496">
        <v>0</v>
      </c>
      <c r="AJ1339" s="496">
        <v>154.37397181266772</v>
      </c>
      <c r="AK1339" s="496">
        <v>41.236987323554928</v>
      </c>
      <c r="AL1339" s="496">
        <v>-3.9395408152685976</v>
      </c>
      <c r="AM1339" s="496">
        <v>-19.770710825283967</v>
      </c>
      <c r="AN1339" s="496">
        <v>99</v>
      </c>
      <c r="AO1339" s="496">
        <v>1</v>
      </c>
      <c r="AP1339" s="496">
        <v>99</v>
      </c>
      <c r="AQ1339" s="496">
        <v>99</v>
      </c>
      <c r="AR1339" s="496">
        <v>210.19801980198025</v>
      </c>
      <c r="AS1339" s="496">
        <v>28.177607893147503</v>
      </c>
      <c r="AT1339" s="496"/>
      <c r="AU1339" s="496"/>
    </row>
    <row r="1340" spans="1:47">
      <c r="A1340" s="496">
        <v>19</v>
      </c>
      <c r="B1340" s="496">
        <v>11</v>
      </c>
      <c r="C1340" s="496">
        <v>2023</v>
      </c>
      <c r="D1340" s="496">
        <v>99</v>
      </c>
      <c r="E1340" s="496">
        <v>99</v>
      </c>
      <c r="F1340" s="496">
        <v>99</v>
      </c>
      <c r="G1340" s="496">
        <v>99</v>
      </c>
      <c r="H1340" s="496">
        <v>99</v>
      </c>
      <c r="I1340" s="496">
        <v>99</v>
      </c>
      <c r="J1340" s="496">
        <v>999</v>
      </c>
      <c r="K1340" s="496">
        <v>99</v>
      </c>
      <c r="L1340" s="496">
        <v>99</v>
      </c>
      <c r="M1340" s="496">
        <v>99</v>
      </c>
      <c r="N1340" s="496">
        <v>99</v>
      </c>
      <c r="O1340" s="496">
        <v>99</v>
      </c>
      <c r="P1340" s="496">
        <v>9999</v>
      </c>
      <c r="Q1340" s="496">
        <v>72</v>
      </c>
      <c r="R1340" s="496">
        <v>202</v>
      </c>
      <c r="S1340" s="496">
        <v>3.5297029702970293</v>
      </c>
      <c r="T1340" s="496">
        <v>6.9504950495049487</v>
      </c>
      <c r="U1340" s="496">
        <v>194.66485148514849</v>
      </c>
      <c r="V1340" s="496">
        <v>0.49504950495049505</v>
      </c>
      <c r="W1340" s="496">
        <v>56.43564356435644</v>
      </c>
      <c r="X1340" s="496">
        <v>0</v>
      </c>
      <c r="Y1340" s="496">
        <v>44.808059324450745</v>
      </c>
      <c r="Z1340" s="496">
        <v>0.75884807888197248</v>
      </c>
      <c r="AA1340" s="496">
        <v>1.8820477452291231</v>
      </c>
      <c r="AB1340" s="496">
        <v>55.807774667767859</v>
      </c>
      <c r="AC1340" s="496">
        <v>65.702092890657966</v>
      </c>
      <c r="AD1340" s="496">
        <v>58.68302507100649</v>
      </c>
      <c r="AE1340" s="496">
        <v>11.77842565597668</v>
      </c>
      <c r="AF1340" s="496">
        <v>9.0524157624372616</v>
      </c>
      <c r="AG1340" s="496">
        <v>643.20792079207922</v>
      </c>
      <c r="AH1340" s="496">
        <v>0.49504950495049505</v>
      </c>
      <c r="AI1340" s="496">
        <v>0</v>
      </c>
      <c r="AJ1340" s="496">
        <v>167.48254330973913</v>
      </c>
      <c r="AK1340" s="496">
        <v>51.932013762378361</v>
      </c>
      <c r="AL1340" s="496">
        <v>32.763117443751078</v>
      </c>
      <c r="AM1340" s="496">
        <v>-8.5741904319971649</v>
      </c>
      <c r="AN1340" s="496">
        <v>99</v>
      </c>
      <c r="AO1340" s="496">
        <v>2</v>
      </c>
      <c r="AP1340" s="496">
        <v>99</v>
      </c>
      <c r="AQ1340" s="496">
        <v>99</v>
      </c>
      <c r="AR1340" s="496">
        <v>190.88613861386136</v>
      </c>
      <c r="AS1340" s="496">
        <v>27.548716161483032</v>
      </c>
      <c r="AT1340" s="496"/>
      <c r="AU1340" s="496"/>
    </row>
    <row r="1341" spans="1:47">
      <c r="A1341" s="496">
        <v>19</v>
      </c>
      <c r="B1341" s="496">
        <v>12</v>
      </c>
      <c r="C1341" s="496">
        <v>2023</v>
      </c>
      <c r="D1341" s="496">
        <v>99</v>
      </c>
      <c r="E1341" s="496">
        <v>99</v>
      </c>
      <c r="F1341" s="496">
        <v>99</v>
      </c>
      <c r="G1341" s="496">
        <v>99</v>
      </c>
      <c r="H1341" s="496">
        <v>99</v>
      </c>
      <c r="I1341" s="496">
        <v>99</v>
      </c>
      <c r="J1341" s="496">
        <v>999</v>
      </c>
      <c r="K1341" s="496">
        <v>99</v>
      </c>
      <c r="L1341" s="496">
        <v>99</v>
      </c>
      <c r="M1341" s="496">
        <v>99</v>
      </c>
      <c r="N1341" s="496">
        <v>99</v>
      </c>
      <c r="O1341" s="496">
        <v>99</v>
      </c>
      <c r="P1341" s="496">
        <v>9999</v>
      </c>
      <c r="Q1341" s="496">
        <v>32</v>
      </c>
      <c r="R1341" s="496">
        <v>131</v>
      </c>
      <c r="S1341" s="496">
        <v>4.870229007633589</v>
      </c>
      <c r="T1341" s="496">
        <v>7.3816793893129757</v>
      </c>
      <c r="U1341" s="496">
        <v>165.91908396946556</v>
      </c>
      <c r="V1341" s="496">
        <v>14.503816793893126</v>
      </c>
      <c r="W1341" s="496">
        <v>65.648854961832043</v>
      </c>
      <c r="X1341" s="496">
        <v>0.76335877862595458</v>
      </c>
      <c r="Y1341" s="496">
        <v>52.167319058840512</v>
      </c>
      <c r="Z1341" s="496">
        <v>0.75560952156667516</v>
      </c>
      <c r="AA1341" s="496">
        <v>1.6690172418813798</v>
      </c>
      <c r="AB1341" s="496">
        <v>49.326798036370604</v>
      </c>
      <c r="AC1341" s="496">
        <v>39.780592001445712</v>
      </c>
      <c r="AD1341" s="496">
        <v>48.114395300107809</v>
      </c>
      <c r="AE1341" s="496">
        <v>7.6384839650145748</v>
      </c>
      <c r="AF1341" s="496">
        <v>5.0037225076579617</v>
      </c>
      <c r="AG1341" s="496">
        <v>674.2137404580152</v>
      </c>
      <c r="AH1341" s="496">
        <v>0</v>
      </c>
      <c r="AI1341" s="496">
        <v>100</v>
      </c>
      <c r="AJ1341" s="496">
        <v>127.96170751371572</v>
      </c>
      <c r="AK1341" s="496">
        <v>46.565696610835793</v>
      </c>
      <c r="AL1341" s="496">
        <v>29.270849293844265</v>
      </c>
      <c r="AM1341" s="496">
        <v>-0.13710754706574535</v>
      </c>
      <c r="AN1341" s="496">
        <v>99</v>
      </c>
      <c r="AO1341" s="496">
        <v>3</v>
      </c>
      <c r="AP1341" s="496">
        <v>99</v>
      </c>
      <c r="AQ1341" s="496">
        <v>99</v>
      </c>
      <c r="AR1341" s="496">
        <v>174.93129770992371</v>
      </c>
      <c r="AS1341" s="496">
        <v>30.139557651374616</v>
      </c>
      <c r="AT1341" s="496"/>
      <c r="AU1341" s="496"/>
    </row>
    <row r="1342" spans="1:47">
      <c r="A1342" s="496">
        <v>19</v>
      </c>
      <c r="B1342" s="496">
        <v>13</v>
      </c>
      <c r="C1342" s="496">
        <v>2023</v>
      </c>
      <c r="D1342" s="496">
        <v>99</v>
      </c>
      <c r="E1342" s="496">
        <v>99</v>
      </c>
      <c r="F1342" s="496">
        <v>99</v>
      </c>
      <c r="G1342" s="496">
        <v>99</v>
      </c>
      <c r="H1342" s="496">
        <v>99</v>
      </c>
      <c r="I1342" s="496">
        <v>99</v>
      </c>
      <c r="J1342" s="496">
        <v>999</v>
      </c>
      <c r="K1342" s="496">
        <v>99</v>
      </c>
      <c r="L1342" s="496">
        <v>99</v>
      </c>
      <c r="M1342" s="496">
        <v>99</v>
      </c>
      <c r="N1342" s="496">
        <v>99</v>
      </c>
      <c r="O1342" s="496">
        <v>99</v>
      </c>
      <c r="P1342" s="496">
        <v>9999</v>
      </c>
      <c r="Q1342" s="496">
        <v>61</v>
      </c>
      <c r="R1342" s="496">
        <v>211</v>
      </c>
      <c r="S1342" s="496">
        <v>5.8151658767772521</v>
      </c>
      <c r="T1342" s="496">
        <v>7.9905213270142212</v>
      </c>
      <c r="U1342" s="496">
        <v>287.4398104265403</v>
      </c>
      <c r="V1342" s="496">
        <v>62.559241706161131</v>
      </c>
      <c r="W1342" s="496">
        <v>84.360189573459706</v>
      </c>
      <c r="X1342" s="496">
        <v>14.218009478672984</v>
      </c>
      <c r="Y1342" s="496">
        <v>55.846027560398333</v>
      </c>
      <c r="Z1342" s="496">
        <v>0.8864206451581651</v>
      </c>
      <c r="AA1342" s="496">
        <v>1.8291751470921191</v>
      </c>
      <c r="AB1342" s="496">
        <v>48.370329805352917</v>
      </c>
      <c r="AC1342" s="496">
        <v>59.366317731650582</v>
      </c>
      <c r="AD1342" s="496">
        <v>57.181899997614117</v>
      </c>
      <c r="AE1342" s="496">
        <v>12.303206997084544</v>
      </c>
      <c r="AF1342" s="496">
        <v>13.962235309446992</v>
      </c>
      <c r="AG1342" s="496">
        <v>670.20853080568725</v>
      </c>
      <c r="AH1342" s="496">
        <v>0</v>
      </c>
      <c r="AI1342" s="496">
        <v>100</v>
      </c>
      <c r="AJ1342" s="496">
        <v>187.15303853381221</v>
      </c>
      <c r="AK1342" s="496">
        <v>64.630766598845213</v>
      </c>
      <c r="AL1342" s="496">
        <v>23.441442183749764</v>
      </c>
      <c r="AM1342" s="496">
        <v>-2.8821384865414701</v>
      </c>
      <c r="AN1342" s="496">
        <v>99</v>
      </c>
      <c r="AO1342" s="496">
        <v>4</v>
      </c>
      <c r="AP1342" s="496">
        <v>99</v>
      </c>
      <c r="AQ1342" s="496">
        <v>99</v>
      </c>
      <c r="AR1342" s="496">
        <v>204.63033175355451</v>
      </c>
      <c r="AS1342" s="496">
        <v>33.217199963782967</v>
      </c>
      <c r="AT1342" s="496"/>
      <c r="AU1342" s="496"/>
    </row>
    <row r="1343" spans="1:47">
      <c r="A1343" s="496">
        <v>19</v>
      </c>
      <c r="B1343" s="496">
        <v>14</v>
      </c>
      <c r="C1343" s="496">
        <v>2023</v>
      </c>
      <c r="D1343" s="496">
        <v>99</v>
      </c>
      <c r="E1343" s="496">
        <v>99</v>
      </c>
      <c r="F1343" s="496">
        <v>99</v>
      </c>
      <c r="G1343" s="496">
        <v>99</v>
      </c>
      <c r="H1343" s="496">
        <v>99</v>
      </c>
      <c r="I1343" s="496">
        <v>99</v>
      </c>
      <c r="J1343" s="496">
        <v>999</v>
      </c>
      <c r="K1343" s="496">
        <v>99</v>
      </c>
      <c r="L1343" s="496">
        <v>99</v>
      </c>
      <c r="M1343" s="496">
        <v>99</v>
      </c>
      <c r="N1343" s="496">
        <v>99</v>
      </c>
      <c r="O1343" s="496">
        <v>99</v>
      </c>
      <c r="P1343" s="496">
        <v>9999</v>
      </c>
      <c r="Q1343" s="496">
        <v>25</v>
      </c>
      <c r="R1343" s="496">
        <v>56</v>
      </c>
      <c r="S1343" s="496">
        <v>6.5892857142857109</v>
      </c>
      <c r="T1343" s="496">
        <v>6.625</v>
      </c>
      <c r="U1343" s="496">
        <v>290.89464285714297</v>
      </c>
      <c r="V1343" s="496">
        <v>82.142857142857125</v>
      </c>
      <c r="W1343" s="496">
        <v>58.928571428571438</v>
      </c>
      <c r="X1343" s="496">
        <v>14.285714285714288</v>
      </c>
      <c r="Y1343" s="496">
        <v>66.401265101014815</v>
      </c>
      <c r="Z1343" s="496">
        <v>1.1768114564711016</v>
      </c>
      <c r="AA1343" s="496">
        <v>1.8279819083193516</v>
      </c>
      <c r="AB1343" s="496">
        <v>34.380661023367978</v>
      </c>
      <c r="AC1343" s="496">
        <v>70.182120870704495</v>
      </c>
      <c r="AD1343" s="496">
        <v>15.253185077966037</v>
      </c>
      <c r="AE1343" s="496">
        <v>3.2653061224489801</v>
      </c>
      <c r="AF1343" s="496">
        <v>3.750155967776025</v>
      </c>
      <c r="AG1343" s="496">
        <v>617.232142857143</v>
      </c>
      <c r="AH1343" s="496">
        <v>0</v>
      </c>
      <c r="AI1343" s="496">
        <v>100</v>
      </c>
      <c r="AJ1343" s="496">
        <v>179.09345037392262</v>
      </c>
      <c r="AK1343" s="496">
        <v>50.459653932634531</v>
      </c>
      <c r="AL1343" s="496">
        <v>48.692248504250038</v>
      </c>
      <c r="AM1343" s="496">
        <v>-34.515187465654606</v>
      </c>
      <c r="AN1343" s="496">
        <v>99</v>
      </c>
      <c r="AO1343" s="496">
        <v>5</v>
      </c>
      <c r="AP1343" s="496">
        <v>99</v>
      </c>
      <c r="AQ1343" s="496">
        <v>99</v>
      </c>
      <c r="AR1343" s="496">
        <v>203.41071428571425</v>
      </c>
      <c r="AS1343" s="496">
        <v>33.982487123439881</v>
      </c>
      <c r="AT1343" s="496"/>
      <c r="AU1343" s="496"/>
    </row>
    <row r="1344" spans="1:47">
      <c r="A1344" s="496">
        <v>19</v>
      </c>
      <c r="B1344" s="496">
        <v>15</v>
      </c>
      <c r="C1344" s="496">
        <v>2023</v>
      </c>
      <c r="D1344" s="496">
        <v>99</v>
      </c>
      <c r="E1344" s="496">
        <v>99</v>
      </c>
      <c r="F1344" s="496">
        <v>99</v>
      </c>
      <c r="G1344" s="496">
        <v>99</v>
      </c>
      <c r="H1344" s="496">
        <v>99</v>
      </c>
      <c r="I1344" s="496">
        <v>99</v>
      </c>
      <c r="J1344" s="496">
        <v>999</v>
      </c>
      <c r="K1344" s="496">
        <v>99</v>
      </c>
      <c r="L1344" s="496">
        <v>99</v>
      </c>
      <c r="M1344" s="496">
        <v>99</v>
      </c>
      <c r="N1344" s="496">
        <v>99</v>
      </c>
      <c r="O1344" s="496">
        <v>99</v>
      </c>
      <c r="P1344" s="496">
        <v>9999</v>
      </c>
      <c r="Q1344" s="496">
        <v>31</v>
      </c>
      <c r="R1344" s="496">
        <v>75</v>
      </c>
      <c r="S1344" s="496">
        <v>5.4</v>
      </c>
      <c r="T1344" s="496">
        <v>7.3333333333333313</v>
      </c>
      <c r="U1344" s="496">
        <v>281.64</v>
      </c>
      <c r="V1344" s="496">
        <v>48</v>
      </c>
      <c r="W1344" s="496">
        <v>66.666666666666686</v>
      </c>
      <c r="X1344" s="496">
        <v>14.666666666666663</v>
      </c>
      <c r="Y1344" s="496">
        <v>86.385978800574989</v>
      </c>
      <c r="Z1344" s="496">
        <v>1.3952299690970875</v>
      </c>
      <c r="AA1344" s="496">
        <v>1.6839107920420129</v>
      </c>
      <c r="AB1344" s="496">
        <v>77.776473729437242</v>
      </c>
      <c r="AC1344" s="496">
        <v>64.303561433346204</v>
      </c>
      <c r="AD1344" s="496">
        <v>46.535856597274226</v>
      </c>
      <c r="AE1344" s="496">
        <v>4.3731778425655969</v>
      </c>
      <c r="AF1344" s="496">
        <v>4.8627414507788762</v>
      </c>
      <c r="AG1344" s="496">
        <v>642.32000000000016</v>
      </c>
      <c r="AH1344" s="496">
        <v>1.333333333333333</v>
      </c>
      <c r="AI1344" s="496">
        <v>100</v>
      </c>
      <c r="AJ1344" s="496">
        <v>151.57564975945164</v>
      </c>
      <c r="AK1344" s="496">
        <v>31.275127040834398</v>
      </c>
      <c r="AL1344" s="496">
        <v>42.287018991674131</v>
      </c>
      <c r="AM1344" s="496">
        <v>5.6389116785783795</v>
      </c>
      <c r="AN1344" s="496">
        <v>99</v>
      </c>
      <c r="AO1344" s="496">
        <v>6</v>
      </c>
      <c r="AP1344" s="496">
        <v>99</v>
      </c>
      <c r="AQ1344" s="496">
        <v>99</v>
      </c>
      <c r="AR1344" s="496">
        <v>205.52000000000004</v>
      </c>
      <c r="AS1344" s="496">
        <v>31.256944713441889</v>
      </c>
      <c r="AT1344" s="496"/>
      <c r="AU1344" s="496"/>
    </row>
    <row r="1345" spans="1:47">
      <c r="A1345" s="496">
        <v>19</v>
      </c>
      <c r="B1345" s="496">
        <v>16</v>
      </c>
      <c r="C1345" s="496">
        <v>2023</v>
      </c>
      <c r="D1345" s="496">
        <v>99</v>
      </c>
      <c r="E1345" s="496">
        <v>99</v>
      </c>
      <c r="F1345" s="496">
        <v>99</v>
      </c>
      <c r="G1345" s="496">
        <v>99</v>
      </c>
      <c r="H1345" s="496">
        <v>99</v>
      </c>
      <c r="I1345" s="496">
        <v>99</v>
      </c>
      <c r="J1345" s="496">
        <v>999</v>
      </c>
      <c r="K1345" s="496">
        <v>99</v>
      </c>
      <c r="L1345" s="496">
        <v>99</v>
      </c>
      <c r="M1345" s="496">
        <v>99</v>
      </c>
      <c r="N1345" s="496">
        <v>99</v>
      </c>
      <c r="O1345" s="496">
        <v>99</v>
      </c>
      <c r="P1345" s="496">
        <v>9999</v>
      </c>
      <c r="Q1345" s="496">
        <v>13</v>
      </c>
      <c r="R1345" s="496">
        <v>18</v>
      </c>
      <c r="S1345" s="496">
        <v>4.0555555555555554</v>
      </c>
      <c r="T1345" s="496">
        <v>6.2222222222222223</v>
      </c>
      <c r="U1345" s="496">
        <v>232.30555555555557</v>
      </c>
      <c r="V1345" s="496">
        <v>11.111111111111112</v>
      </c>
      <c r="W1345" s="496">
        <v>38.888888888888886</v>
      </c>
      <c r="X1345" s="496">
        <v>0</v>
      </c>
      <c r="Y1345" s="496">
        <v>59.439319872569264</v>
      </c>
      <c r="Z1345" s="496">
        <v>1.0258991840344125</v>
      </c>
      <c r="AA1345" s="496">
        <v>1.6517854163687229</v>
      </c>
      <c r="AB1345" s="496">
        <v>47.948802432833119</v>
      </c>
      <c r="AC1345" s="496">
        <v>1.6057518075669348</v>
      </c>
      <c r="AD1345" s="496">
        <v>22.22063720206156</v>
      </c>
      <c r="AE1345" s="496">
        <v>1.0495626822157431</v>
      </c>
      <c r="AF1345" s="496">
        <v>0.96262620728267201</v>
      </c>
      <c r="AG1345" s="496">
        <v>678</v>
      </c>
      <c r="AH1345" s="496">
        <v>0</v>
      </c>
      <c r="AI1345" s="496">
        <v>0</v>
      </c>
      <c r="AJ1345" s="496">
        <v>0</v>
      </c>
      <c r="AK1345" s="496"/>
      <c r="AL1345" s="496"/>
      <c r="AM1345" s="496"/>
      <c r="AN1345" s="496">
        <v>99</v>
      </c>
      <c r="AO1345" s="496">
        <v>9</v>
      </c>
      <c r="AP1345" s="496">
        <v>99</v>
      </c>
      <c r="AQ1345" s="496">
        <v>99</v>
      </c>
      <c r="AR1345" s="496">
        <v>192</v>
      </c>
      <c r="AS1345" s="496">
        <v>27.889923046872195</v>
      </c>
      <c r="AT1345" s="496"/>
      <c r="AU1345" s="496"/>
    </row>
    <row r="1346" spans="1:47">
      <c r="A1346" s="496">
        <v>19</v>
      </c>
      <c r="B1346" s="496">
        <v>17</v>
      </c>
      <c r="C1346" s="496">
        <v>2022</v>
      </c>
      <c r="D1346" s="496">
        <v>99</v>
      </c>
      <c r="E1346" s="496">
        <v>99</v>
      </c>
      <c r="F1346" s="496">
        <v>99</v>
      </c>
      <c r="G1346" s="496">
        <v>99</v>
      </c>
      <c r="H1346" s="496">
        <v>99</v>
      </c>
      <c r="I1346" s="496">
        <v>99</v>
      </c>
      <c r="J1346" s="496">
        <v>999</v>
      </c>
      <c r="K1346" s="496">
        <v>99</v>
      </c>
      <c r="L1346" s="496">
        <v>99</v>
      </c>
      <c r="M1346" s="496">
        <v>99</v>
      </c>
      <c r="N1346" s="496">
        <v>99</v>
      </c>
      <c r="O1346" s="496">
        <v>99</v>
      </c>
      <c r="P1346" s="496">
        <v>9999</v>
      </c>
      <c r="Q1346" s="496">
        <v>12</v>
      </c>
      <c r="R1346" s="496">
        <v>35</v>
      </c>
      <c r="S1346" s="496">
        <v>3.3142857142857154</v>
      </c>
      <c r="T1346" s="496">
        <v>5.8</v>
      </c>
      <c r="U1346" s="496">
        <v>264.50285714285718</v>
      </c>
      <c r="V1346" s="496">
        <v>0</v>
      </c>
      <c r="W1346" s="496">
        <v>28.571428571428577</v>
      </c>
      <c r="X1346" s="496">
        <v>0</v>
      </c>
      <c r="Y1346" s="496">
        <v>43.533307351723096</v>
      </c>
      <c r="Z1346" s="496">
        <v>0.6663945022680331</v>
      </c>
      <c r="AA1346" s="496">
        <v>1.036477551269545</v>
      </c>
      <c r="AB1346" s="496">
        <v>54.716279181274551</v>
      </c>
      <c r="AC1346" s="496">
        <v>49.113331154165905</v>
      </c>
      <c r="AD1346" s="496">
        <v>46.329613006171478</v>
      </c>
      <c r="AE1346" s="496">
        <v>1.2982195845697329</v>
      </c>
      <c r="AF1346" s="496">
        <v>1.3195882307713711</v>
      </c>
      <c r="AG1346" s="496">
        <v>640.62857142857115</v>
      </c>
      <c r="AH1346" s="496">
        <v>0</v>
      </c>
      <c r="AI1346" s="496">
        <v>0</v>
      </c>
      <c r="AJ1346" s="496">
        <v>120.61345239217393</v>
      </c>
      <c r="AK1346" s="496">
        <v>73.005326322817695</v>
      </c>
      <c r="AL1346" s="496">
        <v>31.114444584327945</v>
      </c>
      <c r="AM1346" s="496">
        <v>1.6737630049280199</v>
      </c>
      <c r="AN1346" s="496">
        <v>99</v>
      </c>
      <c r="AO1346" s="496">
        <v>0</v>
      </c>
      <c r="AP1346" s="496">
        <v>99</v>
      </c>
      <c r="AQ1346" s="496">
        <v>99</v>
      </c>
      <c r="AR1346" s="496">
        <v>213.4</v>
      </c>
      <c r="AS1346" s="496">
        <v>26.766369422536918</v>
      </c>
      <c r="AT1346" s="496"/>
      <c r="AU1346" s="496"/>
    </row>
    <row r="1347" spans="1:47">
      <c r="A1347" s="496">
        <v>19</v>
      </c>
      <c r="B1347" s="496">
        <v>18</v>
      </c>
      <c r="C1347" s="496">
        <v>2022</v>
      </c>
      <c r="D1347" s="496">
        <v>99</v>
      </c>
      <c r="E1347" s="496">
        <v>99</v>
      </c>
      <c r="F1347" s="496">
        <v>99</v>
      </c>
      <c r="G1347" s="496">
        <v>99</v>
      </c>
      <c r="H1347" s="496">
        <v>99</v>
      </c>
      <c r="I1347" s="496">
        <v>99</v>
      </c>
      <c r="J1347" s="496">
        <v>999</v>
      </c>
      <c r="K1347" s="496">
        <v>99</v>
      </c>
      <c r="L1347" s="496">
        <v>99</v>
      </c>
      <c r="M1347" s="496">
        <v>99</v>
      </c>
      <c r="N1347" s="496">
        <v>99</v>
      </c>
      <c r="O1347" s="496">
        <v>99</v>
      </c>
      <c r="P1347" s="496">
        <v>9999</v>
      </c>
      <c r="Q1347" s="496">
        <v>272</v>
      </c>
      <c r="R1347" s="496">
        <v>1607</v>
      </c>
      <c r="S1347" s="496">
        <v>4.0087118855009329</v>
      </c>
      <c r="T1347" s="496">
        <v>6.8238954573739887</v>
      </c>
      <c r="U1347" s="496">
        <v>272.3920846297454</v>
      </c>
      <c r="V1347" s="496">
        <v>3.5469819539514624</v>
      </c>
      <c r="W1347" s="496">
        <v>59.676415681393905</v>
      </c>
      <c r="X1347" s="496">
        <v>6.596141879278159</v>
      </c>
      <c r="Y1347" s="496">
        <v>57.383111780019263</v>
      </c>
      <c r="Z1347" s="496">
        <v>0.85249297055352613</v>
      </c>
      <c r="AA1347" s="496">
        <v>1.7435385941084052</v>
      </c>
      <c r="AB1347" s="496">
        <v>67.125255555484017</v>
      </c>
      <c r="AC1347" s="496">
        <v>67.122951199202589</v>
      </c>
      <c r="AD1347" s="496">
        <v>62.4835997269929</v>
      </c>
      <c r="AE1347" s="496">
        <v>59.606824925816014</v>
      </c>
      <c r="AF1347" s="496">
        <v>62.395085138214576</v>
      </c>
      <c r="AG1347" s="496">
        <v>675.16801493466085</v>
      </c>
      <c r="AH1347" s="496">
        <v>6.2227753578095811E-2</v>
      </c>
      <c r="AI1347" s="496">
        <v>0</v>
      </c>
      <c r="AJ1347" s="496">
        <v>162.31506663348827</v>
      </c>
      <c r="AK1347" s="496">
        <v>55.000579679910878</v>
      </c>
      <c r="AL1347" s="496">
        <v>23.349167841232191</v>
      </c>
      <c r="AM1347" s="496">
        <v>-3.4503489038190955</v>
      </c>
      <c r="AN1347" s="496">
        <v>99</v>
      </c>
      <c r="AO1347" s="496">
        <v>1</v>
      </c>
      <c r="AP1347" s="496">
        <v>99</v>
      </c>
      <c r="AQ1347" s="496">
        <v>99</v>
      </c>
      <c r="AR1347" s="496">
        <v>210.53764779091475</v>
      </c>
      <c r="AS1347" s="496">
        <v>28.644952244217993</v>
      </c>
      <c r="AT1347" s="496"/>
      <c r="AU1347" s="496"/>
    </row>
    <row r="1348" spans="1:47">
      <c r="A1348" s="496">
        <v>19</v>
      </c>
      <c r="B1348" s="496">
        <v>19</v>
      </c>
      <c r="C1348" s="496">
        <v>2022</v>
      </c>
      <c r="D1348" s="496">
        <v>99</v>
      </c>
      <c r="E1348" s="496">
        <v>99</v>
      </c>
      <c r="F1348" s="496">
        <v>99</v>
      </c>
      <c r="G1348" s="496">
        <v>99</v>
      </c>
      <c r="H1348" s="496">
        <v>99</v>
      </c>
      <c r="I1348" s="496">
        <v>99</v>
      </c>
      <c r="J1348" s="496">
        <v>999</v>
      </c>
      <c r="K1348" s="496">
        <v>99</v>
      </c>
      <c r="L1348" s="496">
        <v>99</v>
      </c>
      <c r="M1348" s="496">
        <v>99</v>
      </c>
      <c r="N1348" s="496">
        <v>99</v>
      </c>
      <c r="O1348" s="496">
        <v>99</v>
      </c>
      <c r="P1348" s="496">
        <v>9999</v>
      </c>
      <c r="Q1348" s="496">
        <v>110</v>
      </c>
      <c r="R1348" s="496">
        <v>362</v>
      </c>
      <c r="S1348" s="496">
        <v>3.5303867403314912</v>
      </c>
      <c r="T1348" s="496">
        <v>7.1546961325966851</v>
      </c>
      <c r="U1348" s="496">
        <v>200.71428176795587</v>
      </c>
      <c r="V1348" s="496">
        <v>1.657458563535912</v>
      </c>
      <c r="W1348" s="496">
        <v>64.088397790055254</v>
      </c>
      <c r="X1348" s="496">
        <v>1.3812154696132597</v>
      </c>
      <c r="Y1348" s="496">
        <v>51.467907821610638</v>
      </c>
      <c r="Z1348" s="496">
        <v>0.82463074920316004</v>
      </c>
      <c r="AA1348" s="496">
        <v>2.0201587764951157</v>
      </c>
      <c r="AB1348" s="496">
        <v>62.199173701001904</v>
      </c>
      <c r="AC1348" s="496">
        <v>74.069849968921091</v>
      </c>
      <c r="AD1348" s="496">
        <v>65.218156126813497</v>
      </c>
      <c r="AE1348" s="496">
        <v>13.427299703264092</v>
      </c>
      <c r="AF1348" s="496">
        <v>10.356830478382937</v>
      </c>
      <c r="AG1348" s="496">
        <v>678.91436464088395</v>
      </c>
      <c r="AH1348" s="496">
        <v>0</v>
      </c>
      <c r="AI1348" s="496">
        <v>0</v>
      </c>
      <c r="AJ1348" s="496">
        <v>179.49650533928587</v>
      </c>
      <c r="AK1348" s="496">
        <v>51.560704035132048</v>
      </c>
      <c r="AL1348" s="496">
        <v>32.497379043259471</v>
      </c>
      <c r="AM1348" s="496">
        <v>-8.3507609145271005</v>
      </c>
      <c r="AN1348" s="496">
        <v>99</v>
      </c>
      <c r="AO1348" s="496">
        <v>2</v>
      </c>
      <c r="AP1348" s="496">
        <v>99</v>
      </c>
      <c r="AQ1348" s="496">
        <v>99</v>
      </c>
      <c r="AR1348" s="496">
        <v>191.84806629834253</v>
      </c>
      <c r="AS1348" s="496">
        <v>27.748901610941701</v>
      </c>
      <c r="AT1348" s="496"/>
      <c r="AU1348" s="496"/>
    </row>
    <row r="1349" spans="1:47">
      <c r="A1349" s="496">
        <v>19</v>
      </c>
      <c r="B1349" s="496">
        <v>20</v>
      </c>
      <c r="C1349" s="496">
        <v>2022</v>
      </c>
      <c r="D1349" s="496">
        <v>99</v>
      </c>
      <c r="E1349" s="496">
        <v>99</v>
      </c>
      <c r="F1349" s="496">
        <v>99</v>
      </c>
      <c r="G1349" s="496">
        <v>99</v>
      </c>
      <c r="H1349" s="496">
        <v>99</v>
      </c>
      <c r="I1349" s="496">
        <v>99</v>
      </c>
      <c r="J1349" s="496">
        <v>999</v>
      </c>
      <c r="K1349" s="496">
        <v>99</v>
      </c>
      <c r="L1349" s="496">
        <v>99</v>
      </c>
      <c r="M1349" s="496">
        <v>99</v>
      </c>
      <c r="N1349" s="496">
        <v>99</v>
      </c>
      <c r="O1349" s="496">
        <v>99</v>
      </c>
      <c r="P1349" s="496">
        <v>9999</v>
      </c>
      <c r="Q1349" s="496">
        <v>56</v>
      </c>
      <c r="R1349" s="496">
        <v>175</v>
      </c>
      <c r="S1349" s="496">
        <v>4.9657142857142844</v>
      </c>
      <c r="T1349" s="496">
        <v>7.0685714285714303</v>
      </c>
      <c r="U1349" s="496">
        <v>181.67714285714288</v>
      </c>
      <c r="V1349" s="496">
        <v>24.571428571428577</v>
      </c>
      <c r="W1349" s="496">
        <v>61.714285714285694</v>
      </c>
      <c r="X1349" s="496">
        <v>1.1428571428571423</v>
      </c>
      <c r="Y1349" s="496">
        <v>52.848247900213885</v>
      </c>
      <c r="Z1349" s="496">
        <v>0.82043293698000386</v>
      </c>
      <c r="AA1349" s="496">
        <v>1.9230587879835641</v>
      </c>
      <c r="AB1349" s="496">
        <v>33.669670328065159</v>
      </c>
      <c r="AC1349" s="496">
        <v>35.408872336778124</v>
      </c>
      <c r="AD1349" s="496">
        <v>42.524251257717758</v>
      </c>
      <c r="AE1349" s="496">
        <v>6.491097922848664</v>
      </c>
      <c r="AF1349" s="496">
        <v>4.5318795816442279</v>
      </c>
      <c r="AG1349" s="496">
        <v>757.42285714285697</v>
      </c>
      <c r="AH1349" s="496">
        <v>0</v>
      </c>
      <c r="AI1349" s="496">
        <v>100</v>
      </c>
      <c r="AJ1349" s="496">
        <v>249.44020421245423</v>
      </c>
      <c r="AK1349" s="496">
        <v>36.300498170172339</v>
      </c>
      <c r="AL1349" s="496">
        <v>-4.8103562523951968</v>
      </c>
      <c r="AM1349" s="496">
        <v>-10.357702614419997</v>
      </c>
      <c r="AN1349" s="496">
        <v>99</v>
      </c>
      <c r="AO1349" s="496">
        <v>3</v>
      </c>
      <c r="AP1349" s="496">
        <v>99</v>
      </c>
      <c r="AQ1349" s="496">
        <v>99</v>
      </c>
      <c r="AR1349" s="496">
        <v>178.73142857142852</v>
      </c>
      <c r="AS1349" s="496">
        <v>30.937288832642444</v>
      </c>
      <c r="AT1349" s="496"/>
      <c r="AU1349" s="496"/>
    </row>
    <row r="1350" spans="1:47">
      <c r="A1350" s="496">
        <v>19</v>
      </c>
      <c r="B1350" s="496">
        <v>21</v>
      </c>
      <c r="C1350" s="496">
        <v>2022</v>
      </c>
      <c r="D1350" s="496">
        <v>99</v>
      </c>
      <c r="E1350" s="496">
        <v>99</v>
      </c>
      <c r="F1350" s="496">
        <v>99</v>
      </c>
      <c r="G1350" s="496">
        <v>99</v>
      </c>
      <c r="H1350" s="496">
        <v>99</v>
      </c>
      <c r="I1350" s="496">
        <v>99</v>
      </c>
      <c r="J1350" s="496">
        <v>999</v>
      </c>
      <c r="K1350" s="496">
        <v>99</v>
      </c>
      <c r="L1350" s="496">
        <v>99</v>
      </c>
      <c r="M1350" s="496">
        <v>99</v>
      </c>
      <c r="N1350" s="496">
        <v>99</v>
      </c>
      <c r="O1350" s="496">
        <v>99</v>
      </c>
      <c r="P1350" s="496">
        <v>9999</v>
      </c>
      <c r="Q1350" s="496">
        <v>76</v>
      </c>
      <c r="R1350" s="496">
        <v>225</v>
      </c>
      <c r="S1350" s="496">
        <v>5.8711111111111123</v>
      </c>
      <c r="T1350" s="496">
        <v>7.7555555555555555</v>
      </c>
      <c r="U1350" s="496">
        <v>292.91244444444442</v>
      </c>
      <c r="V1350" s="496">
        <v>63.111111111111121</v>
      </c>
      <c r="W1350" s="496">
        <v>75.1111111111111</v>
      </c>
      <c r="X1350" s="496">
        <v>15.555555555555555</v>
      </c>
      <c r="Y1350" s="496">
        <v>66.606787280294341</v>
      </c>
      <c r="Z1350" s="496">
        <v>1.0939474336796624</v>
      </c>
      <c r="AA1350" s="496">
        <v>1.9247574803139968</v>
      </c>
      <c r="AB1350" s="496">
        <v>58.100439980968176</v>
      </c>
      <c r="AC1350" s="496">
        <v>71.533633896715884</v>
      </c>
      <c r="AD1350" s="496">
        <v>54.228538417763282</v>
      </c>
      <c r="AE1350" s="496">
        <v>8.3456973293768542</v>
      </c>
      <c r="AF1350" s="496">
        <v>9.3942121311632025</v>
      </c>
      <c r="AG1350" s="496">
        <v>680.67111111111114</v>
      </c>
      <c r="AH1350" s="496">
        <v>0</v>
      </c>
      <c r="AI1350" s="496">
        <v>100</v>
      </c>
      <c r="AJ1350" s="496">
        <v>204.43506616171095</v>
      </c>
      <c r="AK1350" s="496">
        <v>66.043290454049611</v>
      </c>
      <c r="AL1350" s="496">
        <v>36.617146555671688</v>
      </c>
      <c r="AM1350" s="496">
        <v>5.2588641152966679E-2</v>
      </c>
      <c r="AN1350" s="496">
        <v>99</v>
      </c>
      <c r="AO1350" s="496">
        <v>4</v>
      </c>
      <c r="AP1350" s="496">
        <v>99</v>
      </c>
      <c r="AQ1350" s="496">
        <v>99</v>
      </c>
      <c r="AR1350" s="496">
        <v>204.74666666666673</v>
      </c>
      <c r="AS1350" s="496">
        <v>33.519058644787464</v>
      </c>
      <c r="AT1350" s="496"/>
      <c r="AU1350" s="496"/>
    </row>
    <row r="1351" spans="1:47">
      <c r="A1351" s="496">
        <v>19</v>
      </c>
      <c r="B1351" s="496">
        <v>22</v>
      </c>
      <c r="C1351" s="496">
        <v>2022</v>
      </c>
      <c r="D1351" s="496">
        <v>99</v>
      </c>
      <c r="E1351" s="496">
        <v>99</v>
      </c>
      <c r="F1351" s="496">
        <v>99</v>
      </c>
      <c r="G1351" s="496">
        <v>99</v>
      </c>
      <c r="H1351" s="496">
        <v>99</v>
      </c>
      <c r="I1351" s="496">
        <v>99</v>
      </c>
      <c r="J1351" s="496">
        <v>999</v>
      </c>
      <c r="K1351" s="496">
        <v>99</v>
      </c>
      <c r="L1351" s="496">
        <v>99</v>
      </c>
      <c r="M1351" s="496">
        <v>99</v>
      </c>
      <c r="N1351" s="496">
        <v>99</v>
      </c>
      <c r="O1351" s="496">
        <v>99</v>
      </c>
      <c r="P1351" s="496">
        <v>9999</v>
      </c>
      <c r="Q1351" s="496">
        <v>51</v>
      </c>
      <c r="R1351" s="496">
        <v>126</v>
      </c>
      <c r="S1351" s="496">
        <v>6.7222222222222223</v>
      </c>
      <c r="T1351" s="496">
        <v>6.3809523809523823</v>
      </c>
      <c r="U1351" s="496">
        <v>306.9817460317459</v>
      </c>
      <c r="V1351" s="496">
        <v>75.396825396825392</v>
      </c>
      <c r="W1351" s="496">
        <v>44.44444444444445</v>
      </c>
      <c r="X1351" s="496">
        <v>20.63492063492064</v>
      </c>
      <c r="Y1351" s="496">
        <v>71.295488849469294</v>
      </c>
      <c r="Z1351" s="496">
        <v>1.5411750252822645</v>
      </c>
      <c r="AA1351" s="496">
        <v>1.8467351837776464</v>
      </c>
      <c r="AB1351" s="496">
        <v>57.956058712061711</v>
      </c>
      <c r="AC1351" s="496">
        <v>63.736584471146287</v>
      </c>
      <c r="AD1351" s="496">
        <v>29.930052994116551</v>
      </c>
      <c r="AE1351" s="496">
        <v>4.6735905044510382</v>
      </c>
      <c r="AF1351" s="496">
        <v>5.5134459136025988</v>
      </c>
      <c r="AG1351" s="496">
        <v>654.04761904761881</v>
      </c>
      <c r="AH1351" s="496">
        <v>0</v>
      </c>
      <c r="AI1351" s="496">
        <v>100</v>
      </c>
      <c r="AJ1351" s="496">
        <v>161.82789491832412</v>
      </c>
      <c r="AK1351" s="496">
        <v>34.617372383911473</v>
      </c>
      <c r="AL1351" s="496">
        <v>23.921370033278592</v>
      </c>
      <c r="AM1351" s="496">
        <v>-29.541194510731625</v>
      </c>
      <c r="AN1351" s="496">
        <v>99</v>
      </c>
      <c r="AO1351" s="496">
        <v>5</v>
      </c>
      <c r="AP1351" s="496">
        <v>99</v>
      </c>
      <c r="AQ1351" s="496">
        <v>99</v>
      </c>
      <c r="AR1351" s="496">
        <v>205.99206349206361</v>
      </c>
      <c r="AS1351" s="496">
        <v>34.584002714767784</v>
      </c>
      <c r="AT1351" s="496"/>
      <c r="AU1351" s="496"/>
    </row>
    <row r="1352" spans="1:47">
      <c r="A1352" s="496">
        <v>19</v>
      </c>
      <c r="B1352" s="496">
        <v>23</v>
      </c>
      <c r="C1352" s="496">
        <v>2022</v>
      </c>
      <c r="D1352" s="496">
        <v>99</v>
      </c>
      <c r="E1352" s="496">
        <v>99</v>
      </c>
      <c r="F1352" s="496">
        <v>99</v>
      </c>
      <c r="G1352" s="496">
        <v>99</v>
      </c>
      <c r="H1352" s="496">
        <v>99</v>
      </c>
      <c r="I1352" s="496">
        <v>99</v>
      </c>
      <c r="J1352" s="496">
        <v>999</v>
      </c>
      <c r="K1352" s="496">
        <v>99</v>
      </c>
      <c r="L1352" s="496">
        <v>99</v>
      </c>
      <c r="M1352" s="496">
        <v>99</v>
      </c>
      <c r="N1352" s="496">
        <v>99</v>
      </c>
      <c r="O1352" s="496">
        <v>99</v>
      </c>
      <c r="P1352" s="496">
        <v>9999</v>
      </c>
      <c r="Q1352" s="496">
        <v>51</v>
      </c>
      <c r="R1352" s="496">
        <v>111</v>
      </c>
      <c r="S1352" s="496">
        <v>5.5675675675675667</v>
      </c>
      <c r="T1352" s="496">
        <v>7.6126126126126108</v>
      </c>
      <c r="U1352" s="496">
        <v>287.5297297297297</v>
      </c>
      <c r="V1352" s="496">
        <v>48.648648648648653</v>
      </c>
      <c r="W1352" s="496">
        <v>77.477477477477493</v>
      </c>
      <c r="X1352" s="496">
        <v>18.918918918918923</v>
      </c>
      <c r="Y1352" s="496">
        <v>81.079492030074945</v>
      </c>
      <c r="Z1352" s="496">
        <v>1.4619598201403812</v>
      </c>
      <c r="AA1352" s="496">
        <v>1.7355382952431029</v>
      </c>
      <c r="AB1352" s="496">
        <v>73.703629812385003</v>
      </c>
      <c r="AC1352" s="496">
        <v>48.705909981931029</v>
      </c>
      <c r="AD1352" s="496">
        <v>55.178959148622965</v>
      </c>
      <c r="AE1352" s="496">
        <v>4.1172106824925825</v>
      </c>
      <c r="AF1352" s="496">
        <v>4.5493123547844947</v>
      </c>
      <c r="AG1352" s="496">
        <v>677.81981981981994</v>
      </c>
      <c r="AH1352" s="496">
        <v>0</v>
      </c>
      <c r="AI1352" s="496">
        <v>100</v>
      </c>
      <c r="AJ1352" s="496">
        <v>165.44197960670016</v>
      </c>
      <c r="AK1352" s="496">
        <v>53.630354721878255</v>
      </c>
      <c r="AL1352" s="496">
        <v>15.396977858365236</v>
      </c>
      <c r="AM1352" s="496">
        <v>22.431687988515353</v>
      </c>
      <c r="AN1352" s="496">
        <v>99</v>
      </c>
      <c r="AO1352" s="496">
        <v>6</v>
      </c>
      <c r="AP1352" s="496">
        <v>99</v>
      </c>
      <c r="AQ1352" s="496">
        <v>99</v>
      </c>
      <c r="AR1352" s="496">
        <v>205.48648648648648</v>
      </c>
      <c r="AS1352" s="496">
        <v>32.290239872537576</v>
      </c>
      <c r="AT1352" s="496"/>
      <c r="AU1352" s="496"/>
    </row>
    <row r="1353" spans="1:47">
      <c r="A1353" s="496">
        <v>19</v>
      </c>
      <c r="B1353" s="496">
        <v>24</v>
      </c>
      <c r="C1353" s="496">
        <v>2022</v>
      </c>
      <c r="D1353" s="496">
        <v>99</v>
      </c>
      <c r="E1353" s="496">
        <v>99</v>
      </c>
      <c r="F1353" s="496">
        <v>99</v>
      </c>
      <c r="G1353" s="496">
        <v>99</v>
      </c>
      <c r="H1353" s="496">
        <v>99</v>
      </c>
      <c r="I1353" s="496">
        <v>99</v>
      </c>
      <c r="J1353" s="496">
        <v>999</v>
      </c>
      <c r="K1353" s="496">
        <v>99</v>
      </c>
      <c r="L1353" s="496">
        <v>99</v>
      </c>
      <c r="M1353" s="496">
        <v>99</v>
      </c>
      <c r="N1353" s="496">
        <v>99</v>
      </c>
      <c r="O1353" s="496">
        <v>99</v>
      </c>
      <c r="P1353" s="496">
        <v>9999</v>
      </c>
      <c r="Q1353" s="496">
        <v>34</v>
      </c>
      <c r="R1353" s="496">
        <v>55</v>
      </c>
      <c r="S1353" s="496">
        <v>4.418181818181818</v>
      </c>
      <c r="T1353" s="496">
        <v>6.9454545454545453</v>
      </c>
      <c r="U1353" s="496">
        <v>247.4114545454546</v>
      </c>
      <c r="V1353" s="496">
        <v>25.454545454545457</v>
      </c>
      <c r="W1353" s="496">
        <v>60</v>
      </c>
      <c r="X1353" s="496">
        <v>5.4545454545454541</v>
      </c>
      <c r="Y1353" s="496">
        <v>68.093727288686964</v>
      </c>
      <c r="Z1353" s="496">
        <v>1.3030162085213763</v>
      </c>
      <c r="AA1353" s="496">
        <v>1.929843910957868</v>
      </c>
      <c r="AB1353" s="496">
        <v>38.521873835663136</v>
      </c>
      <c r="AC1353" s="496">
        <v>57.968688079059859</v>
      </c>
      <c r="AD1353" s="496">
        <v>61.642870161662195</v>
      </c>
      <c r="AE1353" s="496">
        <v>2.0400593471810087</v>
      </c>
      <c r="AF1353" s="496">
        <v>1.9396461714365971</v>
      </c>
      <c r="AG1353" s="496">
        <v>655.16666666666652</v>
      </c>
      <c r="AH1353" s="496">
        <v>0</v>
      </c>
      <c r="AI1353" s="496">
        <v>0</v>
      </c>
      <c r="AJ1353" s="496">
        <v>51.056885486245449</v>
      </c>
      <c r="AK1353" s="496">
        <v>28.30591712200372</v>
      </c>
      <c r="AL1353" s="496">
        <v>-158.33832872212579</v>
      </c>
      <c r="AM1353" s="496">
        <v>-259.13237405069498</v>
      </c>
      <c r="AN1353" s="496">
        <v>99</v>
      </c>
      <c r="AO1353" s="496">
        <v>9</v>
      </c>
      <c r="AP1353" s="496">
        <v>99</v>
      </c>
      <c r="AQ1353" s="496">
        <v>99</v>
      </c>
      <c r="AR1353" s="496">
        <v>202.16666666666663</v>
      </c>
      <c r="AS1353" s="496">
        <v>29.188729682173289</v>
      </c>
      <c r="AT1353" s="496"/>
      <c r="AU1353" s="496"/>
    </row>
    <row r="1354" spans="1:47">
      <c r="A1354" s="496">
        <v>20</v>
      </c>
      <c r="B1354" s="496">
        <v>1</v>
      </c>
      <c r="C1354" s="496">
        <v>2024</v>
      </c>
      <c r="D1354" s="496">
        <v>99</v>
      </c>
      <c r="E1354" s="496">
        <v>99</v>
      </c>
      <c r="F1354" s="496">
        <v>99</v>
      </c>
      <c r="G1354" s="496">
        <v>99</v>
      </c>
      <c r="H1354" s="496">
        <v>99</v>
      </c>
      <c r="I1354" s="496">
        <v>99</v>
      </c>
      <c r="J1354" s="496">
        <v>999</v>
      </c>
      <c r="K1354" s="496">
        <v>99</v>
      </c>
      <c r="L1354" s="496">
        <v>99</v>
      </c>
      <c r="M1354" s="496">
        <v>99</v>
      </c>
      <c r="N1354" s="496">
        <v>99</v>
      </c>
      <c r="O1354" s="496">
        <v>99</v>
      </c>
      <c r="P1354" s="496">
        <v>9999</v>
      </c>
      <c r="Q1354" s="496">
        <v>7</v>
      </c>
      <c r="R1354" s="496">
        <v>7</v>
      </c>
      <c r="S1354" s="496">
        <v>4.5714285714285694</v>
      </c>
      <c r="T1354" s="496">
        <v>7.4285714285714306</v>
      </c>
      <c r="U1354" s="496">
        <v>269.87142857142862</v>
      </c>
      <c r="V1354" s="496">
        <v>14.285714285714288</v>
      </c>
      <c r="W1354" s="496">
        <v>57.142857142857153</v>
      </c>
      <c r="X1354" s="496">
        <v>0</v>
      </c>
      <c r="Y1354" s="496">
        <v>32.151992352650552</v>
      </c>
      <c r="Z1354" s="496">
        <v>0.90350790290525185</v>
      </c>
      <c r="AA1354" s="496">
        <v>1.761261143705422</v>
      </c>
      <c r="AB1354" s="496">
        <v>37.627437476371313</v>
      </c>
      <c r="AC1354" s="496">
        <v>67.403670979185435</v>
      </c>
      <c r="AD1354" s="496">
        <v>74.383430526173527</v>
      </c>
      <c r="AE1354" s="496">
        <v>0.43156596794081392</v>
      </c>
      <c r="AF1354" s="496">
        <v>0.47027058918126208</v>
      </c>
      <c r="AG1354" s="496">
        <v>678</v>
      </c>
      <c r="AH1354" s="496">
        <v>0</v>
      </c>
      <c r="AI1354" s="496">
        <v>0</v>
      </c>
      <c r="AJ1354" s="496">
        <v>0</v>
      </c>
      <c r="AK1354" s="496"/>
      <c r="AL1354" s="496"/>
      <c r="AM1354" s="496"/>
      <c r="AN1354" s="496">
        <v>99</v>
      </c>
      <c r="AO1354" s="496">
        <v>99</v>
      </c>
      <c r="AP1354" s="496">
        <v>0</v>
      </c>
      <c r="AQ1354" s="496">
        <v>99</v>
      </c>
      <c r="AR1354" s="496">
        <v>207</v>
      </c>
      <c r="AS1354" s="496">
        <v>30.789899062916682</v>
      </c>
      <c r="AT1354" s="496"/>
      <c r="AU1354" s="496"/>
    </row>
    <row r="1355" spans="1:47">
      <c r="A1355" s="496">
        <v>20</v>
      </c>
      <c r="B1355" s="496">
        <v>2</v>
      </c>
      <c r="C1355" s="496">
        <v>2024</v>
      </c>
      <c r="D1355" s="496">
        <v>99</v>
      </c>
      <c r="E1355" s="496">
        <v>99</v>
      </c>
      <c r="F1355" s="496">
        <v>99</v>
      </c>
      <c r="G1355" s="496">
        <v>99</v>
      </c>
      <c r="H1355" s="496">
        <v>99</v>
      </c>
      <c r="I1355" s="496">
        <v>99</v>
      </c>
      <c r="J1355" s="496">
        <v>999</v>
      </c>
      <c r="K1355" s="496">
        <v>99</v>
      </c>
      <c r="L1355" s="496">
        <v>99</v>
      </c>
      <c r="M1355" s="496">
        <v>99</v>
      </c>
      <c r="N1355" s="496">
        <v>99</v>
      </c>
      <c r="O1355" s="496">
        <v>99</v>
      </c>
      <c r="P1355" s="496">
        <v>9999</v>
      </c>
      <c r="Q1355" s="496">
        <v>151</v>
      </c>
      <c r="R1355" s="496">
        <v>844</v>
      </c>
      <c r="S1355" s="496">
        <v>3.9229857819905214</v>
      </c>
      <c r="T1355" s="496">
        <v>6.8270142180094799</v>
      </c>
      <c r="U1355" s="496">
        <v>267.39573459715649</v>
      </c>
      <c r="V1355" s="496">
        <v>1.4218009478672984</v>
      </c>
      <c r="W1355" s="496">
        <v>61.729857819905199</v>
      </c>
      <c r="X1355" s="496">
        <v>6.1611374407582931</v>
      </c>
      <c r="Y1355" s="496">
        <v>54.958821774224553</v>
      </c>
      <c r="Z1355" s="496">
        <v>0.79392993040633253</v>
      </c>
      <c r="AA1355" s="496">
        <v>1.5918721562622906</v>
      </c>
      <c r="AB1355" s="496">
        <v>64.603846869057847</v>
      </c>
      <c r="AC1355" s="496">
        <v>60.594870525970769</v>
      </c>
      <c r="AD1355" s="496">
        <v>64.570260648043444</v>
      </c>
      <c r="AE1355" s="496">
        <v>52.03452527743525</v>
      </c>
      <c r="AF1355" s="496">
        <v>56.181042352234179</v>
      </c>
      <c r="AG1355" s="496">
        <v>675.99644549763048</v>
      </c>
      <c r="AH1355" s="496">
        <v>0</v>
      </c>
      <c r="AI1355" s="496">
        <v>0</v>
      </c>
      <c r="AJ1355" s="496">
        <v>133.53514984186629</v>
      </c>
      <c r="AK1355" s="496">
        <v>54.48777854323199</v>
      </c>
      <c r="AL1355" s="496">
        <v>11.875871692232204</v>
      </c>
      <c r="AM1355" s="496">
        <v>-0.35564959811598901</v>
      </c>
      <c r="AN1355" s="496">
        <v>99</v>
      </c>
      <c r="AO1355" s="496">
        <v>99</v>
      </c>
      <c r="AP1355" s="496">
        <v>1</v>
      </c>
      <c r="AQ1355" s="496">
        <v>99</v>
      </c>
      <c r="AR1355" s="496">
        <v>210.37796208530813</v>
      </c>
      <c r="AS1355" s="496">
        <v>28.342227592613025</v>
      </c>
      <c r="AT1355" s="496"/>
      <c r="AU1355" s="496"/>
    </row>
    <row r="1356" spans="1:47">
      <c r="A1356" s="496">
        <v>20</v>
      </c>
      <c r="B1356" s="496">
        <v>3</v>
      </c>
      <c r="C1356" s="496">
        <v>2024</v>
      </c>
      <c r="D1356" s="496">
        <v>99</v>
      </c>
      <c r="E1356" s="496">
        <v>99</v>
      </c>
      <c r="F1356" s="496">
        <v>99</v>
      </c>
      <c r="G1356" s="496">
        <v>99</v>
      </c>
      <c r="H1356" s="496">
        <v>99</v>
      </c>
      <c r="I1356" s="496">
        <v>99</v>
      </c>
      <c r="J1356" s="496">
        <v>999</v>
      </c>
      <c r="K1356" s="496">
        <v>99</v>
      </c>
      <c r="L1356" s="496">
        <v>99</v>
      </c>
      <c r="M1356" s="496">
        <v>99</v>
      </c>
      <c r="N1356" s="496">
        <v>99</v>
      </c>
      <c r="O1356" s="496">
        <v>99</v>
      </c>
      <c r="P1356" s="496">
        <v>9999</v>
      </c>
      <c r="Q1356" s="496">
        <v>3</v>
      </c>
      <c r="R1356" s="496">
        <v>3</v>
      </c>
      <c r="S1356" s="496">
        <v>3.3333333333333344</v>
      </c>
      <c r="T1356" s="496">
        <v>6.6666666666666687</v>
      </c>
      <c r="U1356" s="496">
        <v>200.83333333333337</v>
      </c>
      <c r="V1356" s="496">
        <v>0</v>
      </c>
      <c r="W1356" s="496">
        <v>66.666666666666686</v>
      </c>
      <c r="X1356" s="496">
        <v>0</v>
      </c>
      <c r="Y1356" s="496">
        <v>81.038276278695719</v>
      </c>
      <c r="Z1356" s="496">
        <v>0.4714045207910309</v>
      </c>
      <c r="AA1356" s="496">
        <v>1.8856180831641256</v>
      </c>
      <c r="AB1356" s="496">
        <v>73.265871536361061</v>
      </c>
      <c r="AC1356" s="496">
        <v>95.574296891020992</v>
      </c>
      <c r="AD1356" s="496">
        <v>49.999999999999929</v>
      </c>
      <c r="AE1356" s="496">
        <v>0.18495684340320592</v>
      </c>
      <c r="AF1356" s="496">
        <v>0.14998572335064864</v>
      </c>
      <c r="AG1356" s="496">
        <v>581.66666666666652</v>
      </c>
      <c r="AH1356" s="496">
        <v>0</v>
      </c>
      <c r="AI1356" s="496">
        <v>0</v>
      </c>
      <c r="AJ1356" s="496">
        <v>201.68677585691037</v>
      </c>
      <c r="AK1356" s="496">
        <v>88.805279079267748</v>
      </c>
      <c r="AL1356" s="496">
        <v>98.400751566292882</v>
      </c>
      <c r="AM1356" s="496">
        <v>33.774129694368888</v>
      </c>
      <c r="AN1356" s="496">
        <v>99</v>
      </c>
      <c r="AO1356" s="496">
        <v>99</v>
      </c>
      <c r="AP1356" s="496">
        <v>2</v>
      </c>
      <c r="AQ1356" s="496">
        <v>99</v>
      </c>
      <c r="AR1356" s="496">
        <v>194</v>
      </c>
      <c r="AS1356" s="496">
        <v>25.518407076757978</v>
      </c>
      <c r="AT1356" s="496"/>
      <c r="AU1356" s="496"/>
    </row>
    <row r="1357" spans="1:47">
      <c r="A1357" s="496">
        <v>20</v>
      </c>
      <c r="B1357" s="496">
        <v>4</v>
      </c>
      <c r="C1357" s="496">
        <v>2024</v>
      </c>
      <c r="D1357" s="496">
        <v>99</v>
      </c>
      <c r="E1357" s="496">
        <v>99</v>
      </c>
      <c r="F1357" s="496">
        <v>99</v>
      </c>
      <c r="G1357" s="496">
        <v>99</v>
      </c>
      <c r="H1357" s="496">
        <v>99</v>
      </c>
      <c r="I1357" s="496">
        <v>99</v>
      </c>
      <c r="J1357" s="496">
        <v>999</v>
      </c>
      <c r="K1357" s="496">
        <v>99</v>
      </c>
      <c r="L1357" s="496">
        <v>99</v>
      </c>
      <c r="M1357" s="496">
        <v>99</v>
      </c>
      <c r="N1357" s="496">
        <v>99</v>
      </c>
      <c r="O1357" s="496">
        <v>99</v>
      </c>
      <c r="P1357" s="496">
        <v>9999</v>
      </c>
      <c r="Q1357" s="496">
        <v>29</v>
      </c>
      <c r="R1357" s="496">
        <v>95</v>
      </c>
      <c r="S1357" s="496">
        <v>3.4315789473684215</v>
      </c>
      <c r="T1357" s="496">
        <v>6.821052631578949</v>
      </c>
      <c r="U1357" s="496">
        <v>193.76631578947377</v>
      </c>
      <c r="V1357" s="496">
        <v>0</v>
      </c>
      <c r="W1357" s="496">
        <v>53.684210526315802</v>
      </c>
      <c r="X1357" s="496">
        <v>0</v>
      </c>
      <c r="Y1357" s="496">
        <v>56.2742992858268</v>
      </c>
      <c r="Z1357" s="496">
        <v>0.67516285098208806</v>
      </c>
      <c r="AA1357" s="496">
        <v>2.0824021926531766</v>
      </c>
      <c r="AB1357" s="496">
        <v>64.928854136040215</v>
      </c>
      <c r="AC1357" s="496">
        <v>70.4183795730371</v>
      </c>
      <c r="AD1357" s="496">
        <v>56.404097658071954</v>
      </c>
      <c r="AE1357" s="496">
        <v>5.856966707768188</v>
      </c>
      <c r="AF1357" s="496">
        <v>4.5824185863802001</v>
      </c>
      <c r="AG1357" s="496">
        <v>618.98947368421045</v>
      </c>
      <c r="AH1357" s="496">
        <v>0</v>
      </c>
      <c r="AI1357" s="496">
        <v>0</v>
      </c>
      <c r="AJ1357" s="496">
        <v>183.32390057157184</v>
      </c>
      <c r="AK1357" s="496">
        <v>74.840147891054386</v>
      </c>
      <c r="AL1357" s="496">
        <v>43.193473604659616</v>
      </c>
      <c r="AM1357" s="496">
        <v>26.231547258411343</v>
      </c>
      <c r="AN1357" s="496">
        <v>99</v>
      </c>
      <c r="AO1357" s="496">
        <v>99</v>
      </c>
      <c r="AP1357" s="496">
        <v>3</v>
      </c>
      <c r="AQ1357" s="496">
        <v>99</v>
      </c>
      <c r="AR1357" s="496">
        <v>191.66315789473688</v>
      </c>
      <c r="AS1357" s="496">
        <v>26.798920758996061</v>
      </c>
      <c r="AT1357" s="496"/>
      <c r="AU1357" s="496"/>
    </row>
    <row r="1358" spans="1:47">
      <c r="A1358" s="496">
        <v>20</v>
      </c>
      <c r="B1358" s="496">
        <v>5</v>
      </c>
      <c r="C1358" s="496">
        <v>2024</v>
      </c>
      <c r="D1358" s="496">
        <v>99</v>
      </c>
      <c r="E1358" s="496">
        <v>99</v>
      </c>
      <c r="F1358" s="496">
        <v>99</v>
      </c>
      <c r="G1358" s="496">
        <v>99</v>
      </c>
      <c r="H1358" s="496">
        <v>99</v>
      </c>
      <c r="I1358" s="496">
        <v>99</v>
      </c>
      <c r="J1358" s="496">
        <v>999</v>
      </c>
      <c r="K1358" s="496">
        <v>99</v>
      </c>
      <c r="L1358" s="496">
        <v>99</v>
      </c>
      <c r="M1358" s="496">
        <v>99</v>
      </c>
      <c r="N1358" s="496">
        <v>99</v>
      </c>
      <c r="O1358" s="496">
        <v>99</v>
      </c>
      <c r="P1358" s="496">
        <v>9999</v>
      </c>
      <c r="Q1358" s="496">
        <v>11</v>
      </c>
      <c r="R1358" s="496">
        <v>26</v>
      </c>
      <c r="S1358" s="496">
        <v>3.461538461538463</v>
      </c>
      <c r="T1358" s="496">
        <v>6.2692307692307692</v>
      </c>
      <c r="U1358" s="496">
        <v>184.64615384615388</v>
      </c>
      <c r="V1358" s="496">
        <v>0</v>
      </c>
      <c r="W1358" s="496">
        <v>34.615384615384635</v>
      </c>
      <c r="X1358" s="496">
        <v>0</v>
      </c>
      <c r="Y1358" s="496">
        <v>42.763268123375759</v>
      </c>
      <c r="Z1358" s="496">
        <v>0.79569849482989197</v>
      </c>
      <c r="AA1358" s="496">
        <v>1.9914759178460939</v>
      </c>
      <c r="AB1358" s="496">
        <v>35.384706660556887</v>
      </c>
      <c r="AC1358" s="496">
        <v>63.005557633627753</v>
      </c>
      <c r="AD1358" s="496">
        <v>74.682645815405579</v>
      </c>
      <c r="AE1358" s="496">
        <v>1.6029593094944512</v>
      </c>
      <c r="AF1358" s="496">
        <v>1.1951061587747618</v>
      </c>
      <c r="AG1358" s="496">
        <v>629.30769230769215</v>
      </c>
      <c r="AH1358" s="496">
        <v>0</v>
      </c>
      <c r="AI1358" s="496">
        <v>0</v>
      </c>
      <c r="AJ1358" s="496">
        <v>164.17386872336803</v>
      </c>
      <c r="AK1358" s="496">
        <v>57.073450362562149</v>
      </c>
      <c r="AL1358" s="496">
        <v>12.338414348125259</v>
      </c>
      <c r="AM1358" s="496">
        <v>-20.394565064911404</v>
      </c>
      <c r="AN1358" s="496">
        <v>99</v>
      </c>
      <c r="AO1358" s="496">
        <v>99</v>
      </c>
      <c r="AP1358" s="496">
        <v>4</v>
      </c>
      <c r="AQ1358" s="496">
        <v>99</v>
      </c>
      <c r="AR1358" s="496">
        <v>187.30769230769235</v>
      </c>
      <c r="AS1358" s="496">
        <v>27.722342050408535</v>
      </c>
      <c r="AT1358" s="496"/>
      <c r="AU1358" s="496"/>
    </row>
    <row r="1359" spans="1:47">
      <c r="A1359" s="496">
        <v>20</v>
      </c>
      <c r="B1359" s="496">
        <v>6</v>
      </c>
      <c r="C1359" s="496">
        <v>2024</v>
      </c>
      <c r="D1359" s="496">
        <v>99</v>
      </c>
      <c r="E1359" s="496">
        <v>99</v>
      </c>
      <c r="F1359" s="496">
        <v>99</v>
      </c>
      <c r="G1359" s="496">
        <v>99</v>
      </c>
      <c r="H1359" s="496">
        <v>99</v>
      </c>
      <c r="I1359" s="496">
        <v>99</v>
      </c>
      <c r="J1359" s="496">
        <v>999</v>
      </c>
      <c r="K1359" s="496">
        <v>99</v>
      </c>
      <c r="L1359" s="496">
        <v>99</v>
      </c>
      <c r="M1359" s="496">
        <v>99</v>
      </c>
      <c r="N1359" s="496">
        <v>99</v>
      </c>
      <c r="O1359" s="496">
        <v>99</v>
      </c>
      <c r="P1359" s="496">
        <v>9999</v>
      </c>
      <c r="Q1359" s="496">
        <v>7</v>
      </c>
      <c r="R1359" s="496">
        <v>16</v>
      </c>
      <c r="S1359" s="496">
        <v>3.875</v>
      </c>
      <c r="T1359" s="496">
        <v>8.4375</v>
      </c>
      <c r="U1359" s="496">
        <v>206.72499999999999</v>
      </c>
      <c r="V1359" s="496">
        <v>0</v>
      </c>
      <c r="W1359" s="496">
        <v>100</v>
      </c>
      <c r="X1359" s="496">
        <v>0</v>
      </c>
      <c r="Y1359" s="496">
        <v>28.183162083059351</v>
      </c>
      <c r="Z1359" s="496">
        <v>0.48412291827592702</v>
      </c>
      <c r="AA1359" s="496">
        <v>0.70433922934904003</v>
      </c>
      <c r="AB1359" s="496">
        <v>39.60040742209501</v>
      </c>
      <c r="AC1359" s="496">
        <v>4.3528485932560423</v>
      </c>
      <c r="AD1359" s="496">
        <v>-2.2911446554115682</v>
      </c>
      <c r="AE1359" s="496">
        <v>0.98643649815043133</v>
      </c>
      <c r="AF1359" s="496">
        <v>0.8233905038250714</v>
      </c>
      <c r="AG1359" s="496">
        <v>671.25</v>
      </c>
      <c r="AH1359" s="496">
        <v>0</v>
      </c>
      <c r="AI1359" s="496">
        <v>0</v>
      </c>
      <c r="AJ1359" s="496">
        <v>113.13515147822096</v>
      </c>
      <c r="AK1359" s="496">
        <v>63.074792820954819</v>
      </c>
      <c r="AL1359" s="496">
        <v>-2.1765245208548123</v>
      </c>
      <c r="AM1359" s="496">
        <v>5.0779313253319529</v>
      </c>
      <c r="AN1359" s="496">
        <v>99</v>
      </c>
      <c r="AO1359" s="496">
        <v>99</v>
      </c>
      <c r="AP1359" s="496">
        <v>5</v>
      </c>
      <c r="AQ1359" s="496">
        <v>99</v>
      </c>
      <c r="AR1359" s="496">
        <v>191</v>
      </c>
      <c r="AS1359" s="496">
        <v>29.49364554248368</v>
      </c>
      <c r="AT1359" s="496"/>
      <c r="AU1359" s="496"/>
    </row>
    <row r="1360" spans="1:47">
      <c r="A1360" s="496">
        <v>20</v>
      </c>
      <c r="B1360" s="496">
        <v>7</v>
      </c>
      <c r="C1360" s="496">
        <v>2024</v>
      </c>
      <c r="D1360" s="496">
        <v>99</v>
      </c>
      <c r="E1360" s="496">
        <v>99</v>
      </c>
      <c r="F1360" s="496">
        <v>99</v>
      </c>
      <c r="G1360" s="496">
        <v>99</v>
      </c>
      <c r="H1360" s="496">
        <v>99</v>
      </c>
      <c r="I1360" s="496">
        <v>99</v>
      </c>
      <c r="J1360" s="496">
        <v>999</v>
      </c>
      <c r="K1360" s="496">
        <v>99</v>
      </c>
      <c r="L1360" s="496">
        <v>99</v>
      </c>
      <c r="M1360" s="496">
        <v>99</v>
      </c>
      <c r="N1360" s="496">
        <v>99</v>
      </c>
      <c r="O1360" s="496">
        <v>99</v>
      </c>
      <c r="P1360" s="496">
        <v>9999</v>
      </c>
      <c r="Q1360" s="496">
        <v>3</v>
      </c>
      <c r="R1360" s="496">
        <v>6</v>
      </c>
      <c r="S1360" s="496">
        <v>4.3333333333333321</v>
      </c>
      <c r="T1360" s="496">
        <v>8.5</v>
      </c>
      <c r="U1360" s="496">
        <v>284.01666666666659</v>
      </c>
      <c r="V1360" s="496">
        <v>0</v>
      </c>
      <c r="W1360" s="496">
        <v>100</v>
      </c>
      <c r="X1360" s="496">
        <v>33.333333333333343</v>
      </c>
      <c r="Y1360" s="496">
        <v>65.83065184412375</v>
      </c>
      <c r="Z1360" s="496">
        <v>0.47140452079103318</v>
      </c>
      <c r="AA1360" s="496">
        <v>0.7637626158259736</v>
      </c>
      <c r="AB1360" s="496">
        <v>48.103121869610362</v>
      </c>
      <c r="AC1360" s="496">
        <v>-31.10974663769132</v>
      </c>
      <c r="AD1360" s="496">
        <v>46.291004988628714</v>
      </c>
      <c r="AE1360" s="496">
        <v>0.36991368680641185</v>
      </c>
      <c r="AF1360" s="496">
        <v>0.42421688159641552</v>
      </c>
      <c r="AG1360" s="496">
        <v>767.83333333333348</v>
      </c>
      <c r="AH1360" s="496">
        <v>0</v>
      </c>
      <c r="AI1360" s="496">
        <v>0</v>
      </c>
      <c r="AJ1360" s="496">
        <v>269.69576480834002</v>
      </c>
      <c r="AK1360" s="496">
        <v>95.645857716483818</v>
      </c>
      <c r="AL1360" s="496">
        <v>-46.969771798980894</v>
      </c>
      <c r="AM1360" s="496">
        <v>23.247232417521342</v>
      </c>
      <c r="AN1360" s="496">
        <v>99</v>
      </c>
      <c r="AO1360" s="496">
        <v>99</v>
      </c>
      <c r="AP1360" s="496">
        <v>6</v>
      </c>
      <c r="AQ1360" s="496">
        <v>99</v>
      </c>
      <c r="AR1360" s="496">
        <v>208</v>
      </c>
      <c r="AS1360" s="496">
        <v>30.986832308441461</v>
      </c>
      <c r="AT1360" s="496"/>
      <c r="AU1360" s="496"/>
    </row>
    <row r="1361" spans="1:47">
      <c r="A1361" s="496">
        <v>20</v>
      </c>
      <c r="B1361" s="496">
        <v>8</v>
      </c>
      <c r="C1361" s="496">
        <v>2024</v>
      </c>
      <c r="D1361" s="496">
        <v>99</v>
      </c>
      <c r="E1361" s="496">
        <v>99</v>
      </c>
      <c r="F1361" s="496">
        <v>99</v>
      </c>
      <c r="G1361" s="496">
        <v>99</v>
      </c>
      <c r="H1361" s="496">
        <v>99</v>
      </c>
      <c r="I1361" s="496">
        <v>99</v>
      </c>
      <c r="J1361" s="496">
        <v>999</v>
      </c>
      <c r="K1361" s="496">
        <v>99</v>
      </c>
      <c r="L1361" s="496">
        <v>99</v>
      </c>
      <c r="M1361" s="496">
        <v>99</v>
      </c>
      <c r="N1361" s="496">
        <v>99</v>
      </c>
      <c r="O1361" s="496">
        <v>99</v>
      </c>
      <c r="P1361" s="496">
        <v>9999</v>
      </c>
      <c r="Q1361" s="496">
        <v>2</v>
      </c>
      <c r="R1361" s="496">
        <v>2</v>
      </c>
      <c r="S1361" s="496">
        <v>3.5</v>
      </c>
      <c r="T1361" s="496">
        <v>7</v>
      </c>
      <c r="U1361" s="496">
        <v>227.55</v>
      </c>
      <c r="V1361" s="496">
        <v>0</v>
      </c>
      <c r="W1361" s="496">
        <v>50</v>
      </c>
      <c r="X1361" s="496">
        <v>0</v>
      </c>
      <c r="Y1361" s="496">
        <v>68.949999999999946</v>
      </c>
      <c r="Z1361" s="496">
        <v>0.5</v>
      </c>
      <c r="AA1361" s="496">
        <v>1</v>
      </c>
      <c r="AB1361" s="496">
        <v>99.999999999999758</v>
      </c>
      <c r="AC1361" s="496">
        <v>99.999999999999758</v>
      </c>
      <c r="AD1361" s="496">
        <v>100</v>
      </c>
      <c r="AE1361" s="496">
        <v>0.12330456226880392</v>
      </c>
      <c r="AF1361" s="496">
        <v>0.11329212065872236</v>
      </c>
      <c r="AG1361" s="496">
        <v>679.5</v>
      </c>
      <c r="AH1361" s="496">
        <v>0</v>
      </c>
      <c r="AI1361" s="496">
        <v>0</v>
      </c>
      <c r="AJ1361" s="496">
        <v>111.5</v>
      </c>
      <c r="AK1361" s="496">
        <v>99.999999999999901</v>
      </c>
      <c r="AL1361" s="496">
        <v>100</v>
      </c>
      <c r="AM1361" s="496">
        <v>100</v>
      </c>
      <c r="AN1361" s="496">
        <v>99</v>
      </c>
      <c r="AO1361" s="496">
        <v>99</v>
      </c>
      <c r="AP1361" s="496">
        <v>7</v>
      </c>
      <c r="AQ1361" s="496">
        <v>99</v>
      </c>
      <c r="AR1361" s="496">
        <v>201</v>
      </c>
      <c r="AS1361" s="496">
        <v>27.099525446684929</v>
      </c>
      <c r="AT1361" s="496"/>
      <c r="AU1361" s="496"/>
    </row>
    <row r="1362" spans="1:47">
      <c r="A1362" s="496">
        <v>20</v>
      </c>
      <c r="B1362" s="496">
        <v>9</v>
      </c>
      <c r="C1362" s="496">
        <v>2024</v>
      </c>
      <c r="D1362" s="496">
        <v>99</v>
      </c>
      <c r="E1362" s="496">
        <v>99</v>
      </c>
      <c r="F1362" s="496">
        <v>99</v>
      </c>
      <c r="G1362" s="496">
        <v>99</v>
      </c>
      <c r="H1362" s="496">
        <v>99</v>
      </c>
      <c r="I1362" s="496">
        <v>99</v>
      </c>
      <c r="J1362" s="496">
        <v>999</v>
      </c>
      <c r="K1362" s="496">
        <v>99</v>
      </c>
      <c r="L1362" s="496">
        <v>99</v>
      </c>
      <c r="M1362" s="496">
        <v>99</v>
      </c>
      <c r="N1362" s="496">
        <v>99</v>
      </c>
      <c r="O1362" s="496">
        <v>99</v>
      </c>
      <c r="P1362" s="496">
        <v>9999</v>
      </c>
      <c r="Q1362" s="496">
        <v>17</v>
      </c>
      <c r="R1362" s="496">
        <v>52</v>
      </c>
      <c r="S1362" s="496">
        <v>3.8269230769230775</v>
      </c>
      <c r="T1362" s="496">
        <v>7.8653846153846141</v>
      </c>
      <c r="U1362" s="496">
        <v>200.33269230769224</v>
      </c>
      <c r="V1362" s="496">
        <v>1.9230769230769225</v>
      </c>
      <c r="W1362" s="496">
        <v>76.923076923076891</v>
      </c>
      <c r="X1362" s="496">
        <v>0</v>
      </c>
      <c r="Y1362" s="496">
        <v>46.837906743748562</v>
      </c>
      <c r="Z1362" s="496">
        <v>0.67142654808061775</v>
      </c>
      <c r="AA1362" s="496">
        <v>2.0289145085094757</v>
      </c>
      <c r="AB1362" s="496">
        <v>67.607742318397584</v>
      </c>
      <c r="AC1362" s="496">
        <v>69.771993219646959</v>
      </c>
      <c r="AD1362" s="496">
        <v>63.226704242041855</v>
      </c>
      <c r="AE1362" s="496">
        <v>3.2059186189889024</v>
      </c>
      <c r="AF1362" s="496">
        <v>2.5932718271547088</v>
      </c>
      <c r="AG1362" s="496">
        <v>638.82692307692309</v>
      </c>
      <c r="AH1362" s="496">
        <v>0</v>
      </c>
      <c r="AI1362" s="496">
        <v>0</v>
      </c>
      <c r="AJ1362" s="496">
        <v>117.55108891846622</v>
      </c>
      <c r="AK1362" s="496">
        <v>72.652657495409088</v>
      </c>
      <c r="AL1362" s="496">
        <v>45.240786593405346</v>
      </c>
      <c r="AM1362" s="496">
        <v>18.650219763569527</v>
      </c>
      <c r="AN1362" s="496">
        <v>99</v>
      </c>
      <c r="AO1362" s="496">
        <v>99</v>
      </c>
      <c r="AP1362" s="496">
        <v>8</v>
      </c>
      <c r="AQ1362" s="496">
        <v>99</v>
      </c>
      <c r="AR1362" s="496">
        <v>189.84615384615381</v>
      </c>
      <c r="AS1362" s="496">
        <v>28.7473132674392</v>
      </c>
      <c r="AT1362" s="496"/>
      <c r="AU1362" s="496"/>
    </row>
    <row r="1363" spans="1:47">
      <c r="A1363" s="496">
        <v>20</v>
      </c>
      <c r="B1363" s="496">
        <v>10</v>
      </c>
      <c r="C1363" s="496">
        <v>2024</v>
      </c>
      <c r="D1363" s="496">
        <v>99</v>
      </c>
      <c r="E1363" s="496">
        <v>99</v>
      </c>
      <c r="F1363" s="496">
        <v>99</v>
      </c>
      <c r="G1363" s="496">
        <v>99</v>
      </c>
      <c r="H1363" s="496">
        <v>99</v>
      </c>
      <c r="I1363" s="496">
        <v>99</v>
      </c>
      <c r="J1363" s="496">
        <v>999</v>
      </c>
      <c r="K1363" s="496">
        <v>99</v>
      </c>
      <c r="L1363" s="496">
        <v>99</v>
      </c>
      <c r="M1363" s="496">
        <v>99</v>
      </c>
      <c r="N1363" s="496">
        <v>99</v>
      </c>
      <c r="O1363" s="496">
        <v>99</v>
      </c>
      <c r="P1363" s="496">
        <v>9999</v>
      </c>
      <c r="Q1363" s="496">
        <v>5</v>
      </c>
      <c r="R1363" s="496">
        <v>16</v>
      </c>
      <c r="S1363" s="496">
        <v>2.4375</v>
      </c>
      <c r="T1363" s="496">
        <v>5.1875</v>
      </c>
      <c r="U1363" s="496">
        <v>189.61875000000003</v>
      </c>
      <c r="V1363" s="496">
        <v>0</v>
      </c>
      <c r="W1363" s="496">
        <v>18.75</v>
      </c>
      <c r="X1363" s="496">
        <v>0</v>
      </c>
      <c r="Y1363" s="496">
        <v>49.985050499499266</v>
      </c>
      <c r="Z1363" s="496">
        <v>0.86376718506782868</v>
      </c>
      <c r="AA1363" s="496">
        <v>1.1842059575935258</v>
      </c>
      <c r="AB1363" s="496">
        <v>72.939134452627485</v>
      </c>
      <c r="AC1363" s="496">
        <v>65.532242068948975</v>
      </c>
      <c r="AD1363" s="496">
        <v>71.413069197359448</v>
      </c>
      <c r="AE1363" s="496">
        <v>0.98643649815043133</v>
      </c>
      <c r="AF1363" s="496">
        <v>0.75525591049549057</v>
      </c>
      <c r="AG1363" s="496">
        <v>546.3125</v>
      </c>
      <c r="AH1363" s="496">
        <v>0</v>
      </c>
      <c r="AI1363" s="496">
        <v>0</v>
      </c>
      <c r="AJ1363" s="496">
        <v>100.563238033339</v>
      </c>
      <c r="AK1363" s="496">
        <v>76.408370820581254</v>
      </c>
      <c r="AL1363" s="496">
        <v>55.739568418421086</v>
      </c>
      <c r="AM1363" s="496">
        <v>32.221093837997799</v>
      </c>
      <c r="AN1363" s="496">
        <v>99</v>
      </c>
      <c r="AO1363" s="496">
        <v>99</v>
      </c>
      <c r="AP1363" s="496">
        <v>9</v>
      </c>
      <c r="AQ1363" s="496">
        <v>99</v>
      </c>
      <c r="AR1363" s="496">
        <v>197.375</v>
      </c>
      <c r="AS1363" s="496">
        <v>24.13175020371186</v>
      </c>
      <c r="AT1363" s="496"/>
      <c r="AU1363" s="496"/>
    </row>
    <row r="1364" spans="1:47">
      <c r="A1364" s="496">
        <v>20</v>
      </c>
      <c r="B1364" s="496">
        <v>11</v>
      </c>
      <c r="C1364" s="496">
        <v>2024</v>
      </c>
      <c r="D1364" s="496">
        <v>99</v>
      </c>
      <c r="E1364" s="496">
        <v>99</v>
      </c>
      <c r="F1364" s="496">
        <v>99</v>
      </c>
      <c r="G1364" s="496">
        <v>99</v>
      </c>
      <c r="H1364" s="496">
        <v>99</v>
      </c>
      <c r="I1364" s="496">
        <v>99</v>
      </c>
      <c r="J1364" s="496">
        <v>999</v>
      </c>
      <c r="K1364" s="496">
        <v>99</v>
      </c>
      <c r="L1364" s="496">
        <v>99</v>
      </c>
      <c r="M1364" s="496">
        <v>99</v>
      </c>
      <c r="N1364" s="496">
        <v>99</v>
      </c>
      <c r="O1364" s="496">
        <v>99</v>
      </c>
      <c r="P1364" s="496">
        <v>9999</v>
      </c>
      <c r="Q1364" s="496"/>
      <c r="R1364" s="496"/>
      <c r="S1364" s="496"/>
      <c r="T1364" s="496"/>
      <c r="U1364" s="496"/>
      <c r="V1364" s="496"/>
      <c r="W1364" s="496"/>
      <c r="X1364" s="496"/>
      <c r="Y1364" s="496"/>
      <c r="Z1364" s="496"/>
      <c r="AA1364" s="496"/>
      <c r="AB1364" s="496"/>
      <c r="AC1364" s="496"/>
      <c r="AD1364" s="496"/>
      <c r="AE1364" s="496"/>
      <c r="AF1364" s="496"/>
      <c r="AG1364" s="496"/>
      <c r="AH1364" s="496"/>
      <c r="AI1364" s="496"/>
      <c r="AJ1364" s="496"/>
      <c r="AK1364" s="496"/>
      <c r="AL1364" s="496"/>
      <c r="AM1364" s="496"/>
      <c r="AN1364" s="496">
        <v>99</v>
      </c>
      <c r="AO1364" s="496">
        <v>99</v>
      </c>
      <c r="AP1364" s="496">
        <v>10</v>
      </c>
      <c r="AQ1364" s="496">
        <v>99</v>
      </c>
      <c r="AR1364" s="496"/>
      <c r="AS1364" s="496"/>
      <c r="AT1364" s="496"/>
      <c r="AU1364" s="496"/>
    </row>
    <row r="1365" spans="1:47">
      <c r="A1365" s="496">
        <v>20</v>
      </c>
      <c r="B1365" s="496">
        <v>12</v>
      </c>
      <c r="C1365" s="496">
        <v>2024</v>
      </c>
      <c r="D1365" s="496">
        <v>99</v>
      </c>
      <c r="E1365" s="496">
        <v>99</v>
      </c>
      <c r="F1365" s="496">
        <v>99</v>
      </c>
      <c r="G1365" s="496">
        <v>99</v>
      </c>
      <c r="H1365" s="496">
        <v>99</v>
      </c>
      <c r="I1365" s="496">
        <v>99</v>
      </c>
      <c r="J1365" s="496">
        <v>999</v>
      </c>
      <c r="K1365" s="496">
        <v>99</v>
      </c>
      <c r="L1365" s="496">
        <v>99</v>
      </c>
      <c r="M1365" s="496">
        <v>99</v>
      </c>
      <c r="N1365" s="496">
        <v>99</v>
      </c>
      <c r="O1365" s="496">
        <v>99</v>
      </c>
      <c r="P1365" s="496">
        <v>9999</v>
      </c>
      <c r="Q1365" s="496">
        <v>3</v>
      </c>
      <c r="R1365" s="496">
        <v>4</v>
      </c>
      <c r="S1365" s="496">
        <v>3.25</v>
      </c>
      <c r="T1365" s="496">
        <v>5</v>
      </c>
      <c r="U1365" s="496">
        <v>260.40000000000003</v>
      </c>
      <c r="V1365" s="496">
        <v>0</v>
      </c>
      <c r="W1365" s="496">
        <v>50</v>
      </c>
      <c r="X1365" s="496">
        <v>25</v>
      </c>
      <c r="Y1365" s="496">
        <v>71.314689931317673</v>
      </c>
      <c r="Z1365" s="496">
        <v>1.299038105676658</v>
      </c>
      <c r="AA1365" s="496">
        <v>2.5495097567963922</v>
      </c>
      <c r="AB1365" s="496">
        <v>99.254645951372012</v>
      </c>
      <c r="AC1365" s="496">
        <v>85.27782083175515</v>
      </c>
      <c r="AD1365" s="496">
        <v>90.582162731567649</v>
      </c>
      <c r="AE1365" s="496">
        <v>0.24660912453760783</v>
      </c>
      <c r="AF1365" s="496">
        <v>0.25929482065068155</v>
      </c>
      <c r="AG1365" s="496">
        <v>675.5</v>
      </c>
      <c r="AH1365" s="496">
        <v>0</v>
      </c>
      <c r="AI1365" s="496">
        <v>0</v>
      </c>
      <c r="AJ1365" s="496">
        <v>86.271374163160303</v>
      </c>
      <c r="AK1365" s="496">
        <v>99.8705175656508</v>
      </c>
      <c r="AL1365" s="496">
        <v>84.337460533155578</v>
      </c>
      <c r="AM1365" s="496">
        <v>99.156951786979519</v>
      </c>
      <c r="AN1365" s="496">
        <v>99</v>
      </c>
      <c r="AO1365" s="496">
        <v>99</v>
      </c>
      <c r="AP1365" s="496">
        <v>11</v>
      </c>
      <c r="AQ1365" s="496">
        <v>99</v>
      </c>
      <c r="AR1365" s="496">
        <v>214.75</v>
      </c>
      <c r="AS1365" s="496">
        <v>25.645437101529939</v>
      </c>
      <c r="AT1365" s="496"/>
      <c r="AU1365" s="496"/>
    </row>
    <row r="1366" spans="1:47">
      <c r="A1366" s="496">
        <v>20</v>
      </c>
      <c r="B1366" s="496">
        <v>13</v>
      </c>
      <c r="C1366" s="496">
        <v>2024</v>
      </c>
      <c r="D1366" s="496">
        <v>99</v>
      </c>
      <c r="E1366" s="496">
        <v>99</v>
      </c>
      <c r="F1366" s="496">
        <v>99</v>
      </c>
      <c r="G1366" s="496">
        <v>99</v>
      </c>
      <c r="H1366" s="496">
        <v>99</v>
      </c>
      <c r="I1366" s="496">
        <v>99</v>
      </c>
      <c r="J1366" s="496">
        <v>999</v>
      </c>
      <c r="K1366" s="496">
        <v>99</v>
      </c>
      <c r="L1366" s="496">
        <v>99</v>
      </c>
      <c r="M1366" s="496">
        <v>99</v>
      </c>
      <c r="N1366" s="496">
        <v>99</v>
      </c>
      <c r="O1366" s="496">
        <v>99</v>
      </c>
      <c r="P1366" s="496">
        <v>9999</v>
      </c>
      <c r="Q1366" s="496">
        <v>1</v>
      </c>
      <c r="R1366" s="496">
        <v>1</v>
      </c>
      <c r="S1366" s="496">
        <v>3</v>
      </c>
      <c r="T1366" s="496">
        <v>4</v>
      </c>
      <c r="U1366" s="496">
        <v>181.5</v>
      </c>
      <c r="V1366" s="496">
        <v>0</v>
      </c>
      <c r="W1366" s="496">
        <v>0</v>
      </c>
      <c r="X1366" s="496">
        <v>0</v>
      </c>
      <c r="Y1366" s="496">
        <v>0</v>
      </c>
      <c r="Z1366" s="496">
        <v>0</v>
      </c>
      <c r="AA1366" s="496">
        <v>0</v>
      </c>
      <c r="AB1366" s="496"/>
      <c r="AC1366" s="496"/>
      <c r="AD1366" s="496"/>
      <c r="AE1366" s="496">
        <v>6.1652281134401958E-2</v>
      </c>
      <c r="AF1366" s="496">
        <v>4.5182421225133135E-2</v>
      </c>
      <c r="AG1366" s="496">
        <v>627</v>
      </c>
      <c r="AH1366" s="496">
        <v>0</v>
      </c>
      <c r="AI1366" s="496">
        <v>0</v>
      </c>
      <c r="AJ1366" s="496">
        <v>0</v>
      </c>
      <c r="AK1366" s="496"/>
      <c r="AL1366" s="496"/>
      <c r="AM1366" s="496"/>
      <c r="AN1366" s="496">
        <v>99</v>
      </c>
      <c r="AO1366" s="496">
        <v>99</v>
      </c>
      <c r="AP1366" s="496">
        <v>12</v>
      </c>
      <c r="AQ1366" s="496">
        <v>99</v>
      </c>
      <c r="AR1366" s="496">
        <v>195</v>
      </c>
      <c r="AS1366" s="496">
        <v>24.545255314486088</v>
      </c>
      <c r="AT1366" s="496"/>
      <c r="AU1366" s="496"/>
    </row>
    <row r="1367" spans="1:47">
      <c r="A1367" s="496">
        <v>20</v>
      </c>
      <c r="B1367" s="496">
        <v>14</v>
      </c>
      <c r="C1367" s="496">
        <v>2024</v>
      </c>
      <c r="D1367" s="496">
        <v>99</v>
      </c>
      <c r="E1367" s="496">
        <v>99</v>
      </c>
      <c r="F1367" s="496">
        <v>99</v>
      </c>
      <c r="G1367" s="496">
        <v>99</v>
      </c>
      <c r="H1367" s="496">
        <v>99</v>
      </c>
      <c r="I1367" s="496">
        <v>99</v>
      </c>
      <c r="J1367" s="496">
        <v>999</v>
      </c>
      <c r="K1367" s="496">
        <v>99</v>
      </c>
      <c r="L1367" s="496">
        <v>99</v>
      </c>
      <c r="M1367" s="496">
        <v>99</v>
      </c>
      <c r="N1367" s="496">
        <v>99</v>
      </c>
      <c r="O1367" s="496">
        <v>99</v>
      </c>
      <c r="P1367" s="496">
        <v>9999</v>
      </c>
      <c r="Q1367" s="496">
        <v>4</v>
      </c>
      <c r="R1367" s="496">
        <v>4</v>
      </c>
      <c r="S1367" s="496">
        <v>5</v>
      </c>
      <c r="T1367" s="496">
        <v>5.5</v>
      </c>
      <c r="U1367" s="496">
        <v>261.27500000000003</v>
      </c>
      <c r="V1367" s="496">
        <v>0</v>
      </c>
      <c r="W1367" s="496">
        <v>25</v>
      </c>
      <c r="X1367" s="496">
        <v>25</v>
      </c>
      <c r="Y1367" s="496">
        <v>63.223863176809999</v>
      </c>
      <c r="Z1367" s="496">
        <v>0</v>
      </c>
      <c r="AA1367" s="496">
        <v>1.1180339887498949</v>
      </c>
      <c r="AB1367" s="496"/>
      <c r="AC1367" s="496">
        <v>18.408767256657033</v>
      </c>
      <c r="AD1367" s="496"/>
      <c r="AE1367" s="496">
        <v>0.24660912453760783</v>
      </c>
      <c r="AF1367" s="496">
        <v>0.26016610701039494</v>
      </c>
      <c r="AG1367" s="496">
        <v>558.25</v>
      </c>
      <c r="AH1367" s="496">
        <v>0</v>
      </c>
      <c r="AI1367" s="496">
        <v>0</v>
      </c>
      <c r="AJ1367" s="496">
        <v>139.1660429127738</v>
      </c>
      <c r="AK1367" s="496">
        <v>94.220867553601849</v>
      </c>
      <c r="AL1367" s="496">
        <v>24.985158967202459</v>
      </c>
      <c r="AM1367" s="496"/>
      <c r="AN1367" s="496">
        <v>99</v>
      </c>
      <c r="AO1367" s="496">
        <v>99</v>
      </c>
      <c r="AP1367" s="496">
        <v>13</v>
      </c>
      <c r="AQ1367" s="496">
        <v>99</v>
      </c>
      <c r="AR1367" s="496">
        <v>202.75</v>
      </c>
      <c r="AS1367" s="496">
        <v>30.779774739050431</v>
      </c>
      <c r="AT1367" s="496"/>
      <c r="AU1367" s="496"/>
    </row>
    <row r="1368" spans="1:47">
      <c r="A1368" s="496">
        <v>20</v>
      </c>
      <c r="B1368" s="496">
        <v>15</v>
      </c>
      <c r="C1368" s="496">
        <v>2024</v>
      </c>
      <c r="D1368" s="496">
        <v>99</v>
      </c>
      <c r="E1368" s="496">
        <v>99</v>
      </c>
      <c r="F1368" s="496">
        <v>99</v>
      </c>
      <c r="G1368" s="496">
        <v>99</v>
      </c>
      <c r="H1368" s="496">
        <v>99</v>
      </c>
      <c r="I1368" s="496">
        <v>99</v>
      </c>
      <c r="J1368" s="496">
        <v>999</v>
      </c>
      <c r="K1368" s="496">
        <v>99</v>
      </c>
      <c r="L1368" s="496">
        <v>99</v>
      </c>
      <c r="M1368" s="496">
        <v>99</v>
      </c>
      <c r="N1368" s="496">
        <v>99</v>
      </c>
      <c r="O1368" s="496">
        <v>99</v>
      </c>
      <c r="P1368" s="496">
        <v>9999</v>
      </c>
      <c r="Q1368" s="496"/>
      <c r="R1368" s="496"/>
      <c r="S1368" s="496"/>
      <c r="T1368" s="496"/>
      <c r="U1368" s="496"/>
      <c r="V1368" s="496"/>
      <c r="W1368" s="496"/>
      <c r="X1368" s="496"/>
      <c r="Y1368" s="496"/>
      <c r="Z1368" s="496"/>
      <c r="AA1368" s="496"/>
      <c r="AB1368" s="496"/>
      <c r="AC1368" s="496"/>
      <c r="AD1368" s="496"/>
      <c r="AE1368" s="496"/>
      <c r="AF1368" s="496"/>
      <c r="AG1368" s="496"/>
      <c r="AH1368" s="496"/>
      <c r="AI1368" s="496"/>
      <c r="AJ1368" s="496"/>
      <c r="AK1368" s="496"/>
      <c r="AL1368" s="496"/>
      <c r="AM1368" s="496"/>
      <c r="AN1368" s="496">
        <v>99</v>
      </c>
      <c r="AO1368" s="496">
        <v>99</v>
      </c>
      <c r="AP1368" s="496">
        <v>14</v>
      </c>
      <c r="AQ1368" s="496">
        <v>99</v>
      </c>
      <c r="AR1368" s="496"/>
      <c r="AS1368" s="496"/>
      <c r="AT1368" s="496"/>
      <c r="AU1368" s="496"/>
    </row>
    <row r="1369" spans="1:47">
      <c r="A1369" s="496">
        <v>20</v>
      </c>
      <c r="B1369" s="496">
        <v>16</v>
      </c>
      <c r="C1369" s="496">
        <v>2024</v>
      </c>
      <c r="D1369" s="496">
        <v>99</v>
      </c>
      <c r="E1369" s="496">
        <v>99</v>
      </c>
      <c r="F1369" s="496">
        <v>99</v>
      </c>
      <c r="G1369" s="496">
        <v>99</v>
      </c>
      <c r="H1369" s="496">
        <v>99</v>
      </c>
      <c r="I1369" s="496">
        <v>99</v>
      </c>
      <c r="J1369" s="496">
        <v>999</v>
      </c>
      <c r="K1369" s="496">
        <v>99</v>
      </c>
      <c r="L1369" s="496">
        <v>99</v>
      </c>
      <c r="M1369" s="496">
        <v>99</v>
      </c>
      <c r="N1369" s="496">
        <v>99</v>
      </c>
      <c r="O1369" s="496">
        <v>99</v>
      </c>
      <c r="P1369" s="496">
        <v>9999</v>
      </c>
      <c r="Q1369" s="496"/>
      <c r="R1369" s="496"/>
      <c r="S1369" s="496"/>
      <c r="T1369" s="496"/>
      <c r="U1369" s="496"/>
      <c r="V1369" s="496"/>
      <c r="W1369" s="496"/>
      <c r="X1369" s="496"/>
      <c r="Y1369" s="496"/>
      <c r="Z1369" s="496"/>
      <c r="AA1369" s="496"/>
      <c r="AB1369" s="496"/>
      <c r="AC1369" s="496"/>
      <c r="AD1369" s="496"/>
      <c r="AE1369" s="496"/>
      <c r="AF1369" s="496"/>
      <c r="AG1369" s="496"/>
      <c r="AH1369" s="496"/>
      <c r="AI1369" s="496"/>
      <c r="AJ1369" s="496"/>
      <c r="AK1369" s="496"/>
      <c r="AL1369" s="496"/>
      <c r="AM1369" s="496"/>
      <c r="AN1369" s="496">
        <v>99</v>
      </c>
      <c r="AO1369" s="496">
        <v>99</v>
      </c>
      <c r="AP1369" s="496">
        <v>15</v>
      </c>
      <c r="AQ1369" s="496">
        <v>99</v>
      </c>
      <c r="AR1369" s="496"/>
      <c r="AS1369" s="496"/>
      <c r="AT1369" s="496"/>
      <c r="AU1369" s="496"/>
    </row>
    <row r="1370" spans="1:47">
      <c r="A1370" s="496">
        <v>20</v>
      </c>
      <c r="B1370" s="496">
        <v>17</v>
      </c>
      <c r="C1370" s="496">
        <v>2024</v>
      </c>
      <c r="D1370" s="496">
        <v>99</v>
      </c>
      <c r="E1370" s="496">
        <v>99</v>
      </c>
      <c r="F1370" s="496">
        <v>99</v>
      </c>
      <c r="G1370" s="496">
        <v>99</v>
      </c>
      <c r="H1370" s="496">
        <v>99</v>
      </c>
      <c r="I1370" s="496">
        <v>99</v>
      </c>
      <c r="J1370" s="496">
        <v>999</v>
      </c>
      <c r="K1370" s="496">
        <v>99</v>
      </c>
      <c r="L1370" s="496">
        <v>99</v>
      </c>
      <c r="M1370" s="496">
        <v>99</v>
      </c>
      <c r="N1370" s="496">
        <v>99</v>
      </c>
      <c r="O1370" s="496">
        <v>99</v>
      </c>
      <c r="P1370" s="496">
        <v>9999</v>
      </c>
      <c r="Q1370" s="496"/>
      <c r="R1370" s="496"/>
      <c r="S1370" s="496"/>
      <c r="T1370" s="496"/>
      <c r="U1370" s="496"/>
      <c r="V1370" s="496"/>
      <c r="W1370" s="496"/>
      <c r="X1370" s="496"/>
      <c r="Y1370" s="496"/>
      <c r="Z1370" s="496"/>
      <c r="AA1370" s="496"/>
      <c r="AB1370" s="496"/>
      <c r="AC1370" s="496"/>
      <c r="AD1370" s="496"/>
      <c r="AE1370" s="496"/>
      <c r="AF1370" s="496"/>
      <c r="AG1370" s="496"/>
      <c r="AH1370" s="496"/>
      <c r="AI1370" s="496"/>
      <c r="AJ1370" s="496"/>
      <c r="AK1370" s="496"/>
      <c r="AL1370" s="496"/>
      <c r="AM1370" s="496"/>
      <c r="AN1370" s="496">
        <v>99</v>
      </c>
      <c r="AO1370" s="496">
        <v>99</v>
      </c>
      <c r="AP1370" s="496">
        <v>16</v>
      </c>
      <c r="AQ1370" s="496">
        <v>99</v>
      </c>
      <c r="AR1370" s="496"/>
      <c r="AS1370" s="496"/>
      <c r="AT1370" s="496"/>
      <c r="AU1370" s="496"/>
    </row>
    <row r="1371" spans="1:47">
      <c r="A1371" s="496">
        <v>20</v>
      </c>
      <c r="B1371" s="496">
        <v>18</v>
      </c>
      <c r="C1371" s="496">
        <v>2024</v>
      </c>
      <c r="D1371" s="496">
        <v>99</v>
      </c>
      <c r="E1371" s="496">
        <v>99</v>
      </c>
      <c r="F1371" s="496">
        <v>99</v>
      </c>
      <c r="G1371" s="496">
        <v>99</v>
      </c>
      <c r="H1371" s="496">
        <v>99</v>
      </c>
      <c r="I1371" s="496">
        <v>99</v>
      </c>
      <c r="J1371" s="496">
        <v>999</v>
      </c>
      <c r="K1371" s="496">
        <v>99</v>
      </c>
      <c r="L1371" s="496">
        <v>99</v>
      </c>
      <c r="M1371" s="496">
        <v>99</v>
      </c>
      <c r="N1371" s="496">
        <v>99</v>
      </c>
      <c r="O1371" s="496">
        <v>99</v>
      </c>
      <c r="P1371" s="496">
        <v>9999</v>
      </c>
      <c r="Q1371" s="496"/>
      <c r="R1371" s="496"/>
      <c r="S1371" s="496"/>
      <c r="T1371" s="496"/>
      <c r="U1371" s="496"/>
      <c r="V1371" s="496"/>
      <c r="W1371" s="496"/>
      <c r="X1371" s="496"/>
      <c r="Y1371" s="496"/>
      <c r="Z1371" s="496"/>
      <c r="AA1371" s="496"/>
      <c r="AB1371" s="496"/>
      <c r="AC1371" s="496"/>
      <c r="AD1371" s="496"/>
      <c r="AE1371" s="496"/>
      <c r="AF1371" s="496"/>
      <c r="AG1371" s="496"/>
      <c r="AH1371" s="496"/>
      <c r="AI1371" s="496"/>
      <c r="AJ1371" s="496"/>
      <c r="AK1371" s="496"/>
      <c r="AL1371" s="496"/>
      <c r="AM1371" s="496"/>
      <c r="AN1371" s="496">
        <v>99</v>
      </c>
      <c r="AO1371" s="496">
        <v>99</v>
      </c>
      <c r="AP1371" s="496">
        <v>17</v>
      </c>
      <c r="AQ1371" s="496">
        <v>99</v>
      </c>
      <c r="AR1371" s="496"/>
      <c r="AS1371" s="496"/>
      <c r="AT1371" s="496"/>
      <c r="AU1371" s="496"/>
    </row>
    <row r="1372" spans="1:47">
      <c r="A1372" s="496">
        <v>20</v>
      </c>
      <c r="B1372" s="496">
        <v>19</v>
      </c>
      <c r="C1372" s="496">
        <v>2024</v>
      </c>
      <c r="D1372" s="496">
        <v>99</v>
      </c>
      <c r="E1372" s="496">
        <v>99</v>
      </c>
      <c r="F1372" s="496">
        <v>99</v>
      </c>
      <c r="G1372" s="496">
        <v>99</v>
      </c>
      <c r="H1372" s="496">
        <v>99</v>
      </c>
      <c r="I1372" s="496">
        <v>99</v>
      </c>
      <c r="J1372" s="496">
        <v>999</v>
      </c>
      <c r="K1372" s="496">
        <v>99</v>
      </c>
      <c r="L1372" s="496">
        <v>99</v>
      </c>
      <c r="M1372" s="496">
        <v>99</v>
      </c>
      <c r="N1372" s="496">
        <v>99</v>
      </c>
      <c r="O1372" s="496">
        <v>99</v>
      </c>
      <c r="P1372" s="496">
        <v>9999</v>
      </c>
      <c r="Q1372" s="496">
        <v>18</v>
      </c>
      <c r="R1372" s="496">
        <v>82</v>
      </c>
      <c r="S1372" s="496">
        <v>5.2439024390243913</v>
      </c>
      <c r="T1372" s="496">
        <v>6.8414634146341484</v>
      </c>
      <c r="U1372" s="496">
        <v>256.34024390243923</v>
      </c>
      <c r="V1372" s="496">
        <v>28.04878048780488</v>
      </c>
      <c r="W1372" s="496">
        <v>51.219512195121951</v>
      </c>
      <c r="X1372" s="496">
        <v>3.6585365853658542</v>
      </c>
      <c r="Y1372" s="496">
        <v>56.871013362837154</v>
      </c>
      <c r="Z1372" s="496">
        <v>0.87737101212706992</v>
      </c>
      <c r="AA1372" s="496">
        <v>1.9845102129358965</v>
      </c>
      <c r="AB1372" s="496">
        <v>71.39576741374195</v>
      </c>
      <c r="AC1372" s="496">
        <v>56.300835393561698</v>
      </c>
      <c r="AD1372" s="496">
        <v>58.95364073049312</v>
      </c>
      <c r="AE1372" s="496">
        <v>5.0554870530209612</v>
      </c>
      <c r="AF1372" s="496">
        <v>5.2326720435822436</v>
      </c>
      <c r="AG1372" s="496">
        <v>676.58536585365869</v>
      </c>
      <c r="AH1372" s="496">
        <v>0</v>
      </c>
      <c r="AI1372" s="496">
        <v>100</v>
      </c>
      <c r="AJ1372" s="496">
        <v>167.14860856979129</v>
      </c>
      <c r="AK1372" s="496">
        <v>40.07825627060199</v>
      </c>
      <c r="AL1372" s="496">
        <v>-6.3543605003765649</v>
      </c>
      <c r="AM1372" s="496">
        <v>6.7548022858333292</v>
      </c>
      <c r="AN1372" s="496">
        <v>99</v>
      </c>
      <c r="AO1372" s="496">
        <v>99</v>
      </c>
      <c r="AP1372" s="496">
        <v>21</v>
      </c>
      <c r="AQ1372" s="496">
        <v>99</v>
      </c>
      <c r="AR1372" s="496">
        <v>201.03658536585365</v>
      </c>
      <c r="AS1372" s="496">
        <v>31.100634742406935</v>
      </c>
      <c r="AT1372" s="496"/>
      <c r="AU1372" s="496"/>
    </row>
    <row r="1373" spans="1:47">
      <c r="A1373" s="496">
        <v>20</v>
      </c>
      <c r="B1373" s="496">
        <v>20</v>
      </c>
      <c r="C1373" s="496">
        <v>2024</v>
      </c>
      <c r="D1373" s="496">
        <v>99</v>
      </c>
      <c r="E1373" s="496">
        <v>99</v>
      </c>
      <c r="F1373" s="496">
        <v>99</v>
      </c>
      <c r="G1373" s="496">
        <v>99</v>
      </c>
      <c r="H1373" s="496">
        <v>99</v>
      </c>
      <c r="I1373" s="496">
        <v>99</v>
      </c>
      <c r="J1373" s="496">
        <v>999</v>
      </c>
      <c r="K1373" s="496">
        <v>99</v>
      </c>
      <c r="L1373" s="496">
        <v>99</v>
      </c>
      <c r="M1373" s="496">
        <v>99</v>
      </c>
      <c r="N1373" s="496">
        <v>99</v>
      </c>
      <c r="O1373" s="496">
        <v>99</v>
      </c>
      <c r="P1373" s="496">
        <v>9999</v>
      </c>
      <c r="Q1373" s="496">
        <v>10</v>
      </c>
      <c r="R1373" s="496">
        <v>22</v>
      </c>
      <c r="S1373" s="496">
        <v>6.3181818181818192</v>
      </c>
      <c r="T1373" s="496">
        <v>6.3636363636363633</v>
      </c>
      <c r="U1373" s="496">
        <v>257.96363636363634</v>
      </c>
      <c r="V1373" s="496">
        <v>86.363636363636346</v>
      </c>
      <c r="W1373" s="496">
        <v>40.909090909090907</v>
      </c>
      <c r="X1373" s="496">
        <v>0</v>
      </c>
      <c r="Y1373" s="496">
        <v>39.626799304769989</v>
      </c>
      <c r="Z1373" s="496">
        <v>0.97170719665599714</v>
      </c>
      <c r="AA1373" s="496">
        <v>0.93154097872360064</v>
      </c>
      <c r="AB1373" s="496">
        <v>45.40710079555069</v>
      </c>
      <c r="AC1373" s="496">
        <v>42.813397687726471</v>
      </c>
      <c r="AD1373" s="496">
        <v>37.433557546577219</v>
      </c>
      <c r="AE1373" s="496">
        <v>1.3563501849568436</v>
      </c>
      <c r="AF1373" s="496">
        <v>1.4127783853271387</v>
      </c>
      <c r="AG1373" s="496">
        <v>525.18181818181813</v>
      </c>
      <c r="AH1373" s="496">
        <v>0</v>
      </c>
      <c r="AI1373" s="496">
        <v>100</v>
      </c>
      <c r="AJ1373" s="496">
        <v>106.23799883607698</v>
      </c>
      <c r="AK1373" s="496">
        <v>71.056087893808609</v>
      </c>
      <c r="AL1373" s="496">
        <v>10.313349642876139</v>
      </c>
      <c r="AM1373" s="496">
        <v>-6.2204291489324017</v>
      </c>
      <c r="AN1373" s="496">
        <v>99</v>
      </c>
      <c r="AO1373" s="496">
        <v>99</v>
      </c>
      <c r="AP1373" s="496">
        <v>22</v>
      </c>
      <c r="AQ1373" s="496">
        <v>99</v>
      </c>
      <c r="AR1373" s="496">
        <v>197.45454545454547</v>
      </c>
      <c r="AS1373" s="496">
        <v>33.346557650237351</v>
      </c>
      <c r="AT1373" s="496"/>
      <c r="AU1373" s="496"/>
    </row>
    <row r="1374" spans="1:47">
      <c r="A1374" s="496">
        <v>20</v>
      </c>
      <c r="B1374" s="496">
        <v>21</v>
      </c>
      <c r="C1374" s="496">
        <v>2024</v>
      </c>
      <c r="D1374" s="496">
        <v>99</v>
      </c>
      <c r="E1374" s="496">
        <v>99</v>
      </c>
      <c r="F1374" s="496">
        <v>99</v>
      </c>
      <c r="G1374" s="496">
        <v>99</v>
      </c>
      <c r="H1374" s="496">
        <v>99</v>
      </c>
      <c r="I1374" s="496">
        <v>99</v>
      </c>
      <c r="J1374" s="496">
        <v>999</v>
      </c>
      <c r="K1374" s="496">
        <v>99</v>
      </c>
      <c r="L1374" s="496">
        <v>99</v>
      </c>
      <c r="M1374" s="496">
        <v>99</v>
      </c>
      <c r="N1374" s="496">
        <v>99</v>
      </c>
      <c r="O1374" s="496">
        <v>99</v>
      </c>
      <c r="P1374" s="496">
        <v>9999</v>
      </c>
      <c r="Q1374" s="496">
        <v>23</v>
      </c>
      <c r="R1374" s="496">
        <v>104</v>
      </c>
      <c r="S1374" s="496">
        <v>5.7884615384615401</v>
      </c>
      <c r="T1374" s="496">
        <v>8.0480769230769251</v>
      </c>
      <c r="U1374" s="496">
        <v>287.56346153846152</v>
      </c>
      <c r="V1374" s="496">
        <v>58.653846153846168</v>
      </c>
      <c r="W1374" s="496">
        <v>77.884615384615373</v>
      </c>
      <c r="X1374" s="496">
        <v>16.34615384615385</v>
      </c>
      <c r="Y1374" s="496">
        <v>60.584427831828762</v>
      </c>
      <c r="Z1374" s="496">
        <v>1.0439668883184607</v>
      </c>
      <c r="AA1374" s="496">
        <v>1.9581182474523635</v>
      </c>
      <c r="AB1374" s="496">
        <v>68.033262354226579</v>
      </c>
      <c r="AC1374" s="496">
        <v>73.191131766763675</v>
      </c>
      <c r="AD1374" s="496">
        <v>60.234691876331183</v>
      </c>
      <c r="AE1374" s="496">
        <v>6.4118372379778048</v>
      </c>
      <c r="AF1374" s="496">
        <v>7.4449178986863229</v>
      </c>
      <c r="AG1374" s="496">
        <v>656.42307692307691</v>
      </c>
      <c r="AH1374" s="496">
        <v>0</v>
      </c>
      <c r="AI1374" s="496">
        <v>100</v>
      </c>
      <c r="AJ1374" s="496">
        <v>170.54858840200703</v>
      </c>
      <c r="AK1374" s="496">
        <v>54.279011671364096</v>
      </c>
      <c r="AL1374" s="496">
        <v>24.899435621170849</v>
      </c>
      <c r="AM1374" s="496">
        <v>5.5533480314265935</v>
      </c>
      <c r="AN1374" s="496">
        <v>99</v>
      </c>
      <c r="AO1374" s="496">
        <v>99</v>
      </c>
      <c r="AP1374" s="496">
        <v>23</v>
      </c>
      <c r="AQ1374" s="496">
        <v>99</v>
      </c>
      <c r="AR1374" s="496">
        <v>204.56730769230765</v>
      </c>
      <c r="AS1374" s="496">
        <v>33.13184248187963</v>
      </c>
      <c r="AT1374" s="496"/>
      <c r="AU1374" s="496"/>
    </row>
    <row r="1375" spans="1:47">
      <c r="A1375" s="496">
        <v>20</v>
      </c>
      <c r="B1375" s="496">
        <v>22</v>
      </c>
      <c r="C1375" s="496">
        <v>2024</v>
      </c>
      <c r="D1375" s="496">
        <v>99</v>
      </c>
      <c r="E1375" s="496">
        <v>99</v>
      </c>
      <c r="F1375" s="496">
        <v>99</v>
      </c>
      <c r="G1375" s="496">
        <v>99</v>
      </c>
      <c r="H1375" s="496">
        <v>99</v>
      </c>
      <c r="I1375" s="496">
        <v>99</v>
      </c>
      <c r="J1375" s="496">
        <v>999</v>
      </c>
      <c r="K1375" s="496">
        <v>99</v>
      </c>
      <c r="L1375" s="496">
        <v>99</v>
      </c>
      <c r="M1375" s="496">
        <v>99</v>
      </c>
      <c r="N1375" s="496">
        <v>99</v>
      </c>
      <c r="O1375" s="496">
        <v>99</v>
      </c>
      <c r="P1375" s="496">
        <v>9999</v>
      </c>
      <c r="Q1375" s="496">
        <v>10</v>
      </c>
      <c r="R1375" s="496">
        <v>18</v>
      </c>
      <c r="S1375" s="496">
        <v>6.6111111111111116</v>
      </c>
      <c r="T1375" s="496">
        <v>6.0555555555555562</v>
      </c>
      <c r="U1375" s="496">
        <v>305.83333333333337</v>
      </c>
      <c r="V1375" s="496">
        <v>88.8888888888889</v>
      </c>
      <c r="W1375" s="496">
        <v>44.44444444444445</v>
      </c>
      <c r="X1375" s="496">
        <v>5.5555555555555562</v>
      </c>
      <c r="Y1375" s="496">
        <v>54.032808963114441</v>
      </c>
      <c r="Z1375" s="496">
        <v>1.0613873985857125</v>
      </c>
      <c r="AA1375" s="496">
        <v>1.7471316881684875</v>
      </c>
      <c r="AB1375" s="496">
        <v>44.031325568090686</v>
      </c>
      <c r="AC1375" s="496">
        <v>44.829745528732992</v>
      </c>
      <c r="AD1375" s="496">
        <v>19.140499287268202</v>
      </c>
      <c r="AE1375" s="496">
        <v>1.1097410604192353</v>
      </c>
      <c r="AF1375" s="496">
        <v>1.3704089743490804</v>
      </c>
      <c r="AG1375" s="496">
        <v>675.5</v>
      </c>
      <c r="AH1375" s="496">
        <v>0</v>
      </c>
      <c r="AI1375" s="496">
        <v>100</v>
      </c>
      <c r="AJ1375" s="496">
        <v>118.8487601019791</v>
      </c>
      <c r="AK1375" s="496">
        <v>76.136603370239712</v>
      </c>
      <c r="AL1375" s="496">
        <v>18.287136973027206</v>
      </c>
      <c r="AM1375" s="496">
        <v>38.646132418950131</v>
      </c>
      <c r="AN1375" s="496">
        <v>99</v>
      </c>
      <c r="AO1375" s="496">
        <v>99</v>
      </c>
      <c r="AP1375" s="496">
        <v>24</v>
      </c>
      <c r="AQ1375" s="496">
        <v>99</v>
      </c>
      <c r="AR1375" s="496">
        <v>208.83333333333337</v>
      </c>
      <c r="AS1375" s="496">
        <v>33.570297856903125</v>
      </c>
      <c r="AT1375" s="496"/>
      <c r="AU1375" s="496"/>
    </row>
    <row r="1376" spans="1:47">
      <c r="A1376" s="496">
        <v>20</v>
      </c>
      <c r="B1376" s="496">
        <v>23</v>
      </c>
      <c r="C1376" s="496">
        <v>2024</v>
      </c>
      <c r="D1376" s="496">
        <v>99</v>
      </c>
      <c r="E1376" s="496">
        <v>99</v>
      </c>
      <c r="F1376" s="496">
        <v>99</v>
      </c>
      <c r="G1376" s="496">
        <v>99</v>
      </c>
      <c r="H1376" s="496">
        <v>99</v>
      </c>
      <c r="I1376" s="496">
        <v>99</v>
      </c>
      <c r="J1376" s="496">
        <v>999</v>
      </c>
      <c r="K1376" s="496">
        <v>99</v>
      </c>
      <c r="L1376" s="496">
        <v>99</v>
      </c>
      <c r="M1376" s="496">
        <v>99</v>
      </c>
      <c r="N1376" s="496">
        <v>99</v>
      </c>
      <c r="O1376" s="496">
        <v>99</v>
      </c>
      <c r="P1376" s="496">
        <v>9999</v>
      </c>
      <c r="Q1376" s="496">
        <v>5</v>
      </c>
      <c r="R1376" s="496">
        <v>5</v>
      </c>
      <c r="S1376" s="496">
        <v>6</v>
      </c>
      <c r="T1376" s="496">
        <v>6.2</v>
      </c>
      <c r="U1376" s="496">
        <v>258.10000000000002</v>
      </c>
      <c r="V1376" s="496">
        <v>80</v>
      </c>
      <c r="W1376" s="496">
        <v>40</v>
      </c>
      <c r="X1376" s="496">
        <v>0</v>
      </c>
      <c r="Y1376" s="496">
        <v>41.311015480135552</v>
      </c>
      <c r="Z1376" s="496">
        <v>0.63245553203367599</v>
      </c>
      <c r="AA1376" s="496">
        <v>0.74833147735478611</v>
      </c>
      <c r="AB1376" s="496">
        <v>54.042922986301086</v>
      </c>
      <c r="AC1376" s="496">
        <v>-78.733705193915156</v>
      </c>
      <c r="AD1376" s="496">
        <v>0</v>
      </c>
      <c r="AE1376" s="496">
        <v>0.30826140567200983</v>
      </c>
      <c r="AF1376" s="496">
        <v>0.3212557277742939</v>
      </c>
      <c r="AG1376" s="496">
        <v>528.4</v>
      </c>
      <c r="AH1376" s="496">
        <v>0</v>
      </c>
      <c r="AI1376" s="496">
        <v>100</v>
      </c>
      <c r="AJ1376" s="496">
        <v>106.57692057851922</v>
      </c>
      <c r="AK1376" s="496">
        <v>42.810930560766074</v>
      </c>
      <c r="AL1376" s="496">
        <v>-67.807776224757376</v>
      </c>
      <c r="AM1376" s="496">
        <v>18.692930093043756</v>
      </c>
      <c r="AN1376" s="496">
        <v>99</v>
      </c>
      <c r="AO1376" s="496">
        <v>99</v>
      </c>
      <c r="AP1376" s="496">
        <v>25</v>
      </c>
      <c r="AQ1376" s="496">
        <v>99</v>
      </c>
      <c r="AR1376" s="496">
        <v>197.8</v>
      </c>
      <c r="AS1376" s="496">
        <v>33.11807410791905</v>
      </c>
      <c r="AT1376" s="496"/>
      <c r="AU1376" s="496"/>
    </row>
    <row r="1377" spans="1:47">
      <c r="A1377" s="496">
        <v>20</v>
      </c>
      <c r="B1377" s="496">
        <v>24</v>
      </c>
      <c r="C1377" s="496">
        <v>2024</v>
      </c>
      <c r="D1377" s="496">
        <v>99</v>
      </c>
      <c r="E1377" s="496">
        <v>99</v>
      </c>
      <c r="F1377" s="496">
        <v>99</v>
      </c>
      <c r="G1377" s="496">
        <v>99</v>
      </c>
      <c r="H1377" s="496">
        <v>99</v>
      </c>
      <c r="I1377" s="496">
        <v>99</v>
      </c>
      <c r="J1377" s="496">
        <v>999</v>
      </c>
      <c r="K1377" s="496">
        <v>99</v>
      </c>
      <c r="L1377" s="496">
        <v>99</v>
      </c>
      <c r="M1377" s="496">
        <v>99</v>
      </c>
      <c r="N1377" s="496">
        <v>99</v>
      </c>
      <c r="O1377" s="496">
        <v>99</v>
      </c>
      <c r="P1377" s="496">
        <v>9999</v>
      </c>
      <c r="Q1377" s="496"/>
      <c r="R1377" s="496"/>
      <c r="S1377" s="496"/>
      <c r="T1377" s="496"/>
      <c r="U1377" s="496"/>
      <c r="V1377" s="496"/>
      <c r="W1377" s="496"/>
      <c r="X1377" s="496"/>
      <c r="Y1377" s="496"/>
      <c r="Z1377" s="496"/>
      <c r="AA1377" s="496"/>
      <c r="AB1377" s="496"/>
      <c r="AC1377" s="496"/>
      <c r="AD1377" s="496"/>
      <c r="AE1377" s="496"/>
      <c r="AF1377" s="496"/>
      <c r="AG1377" s="496"/>
      <c r="AH1377" s="496"/>
      <c r="AI1377" s="496"/>
      <c r="AJ1377" s="496"/>
      <c r="AK1377" s="496"/>
      <c r="AL1377" s="496"/>
      <c r="AM1377" s="496"/>
      <c r="AN1377" s="496">
        <v>99</v>
      </c>
      <c r="AO1377" s="496">
        <v>99</v>
      </c>
      <c r="AP1377" s="496">
        <v>26</v>
      </c>
      <c r="AQ1377" s="496">
        <v>99</v>
      </c>
      <c r="AR1377" s="496"/>
      <c r="AS1377" s="496"/>
      <c r="AT1377" s="496"/>
      <c r="AU1377" s="496"/>
    </row>
    <row r="1378" spans="1:47">
      <c r="A1378" s="496">
        <v>20</v>
      </c>
      <c r="B1378" s="496">
        <v>25</v>
      </c>
      <c r="C1378" s="496">
        <v>2024</v>
      </c>
      <c r="D1378" s="496">
        <v>99</v>
      </c>
      <c r="E1378" s="496">
        <v>99</v>
      </c>
      <c r="F1378" s="496">
        <v>99</v>
      </c>
      <c r="G1378" s="496">
        <v>99</v>
      </c>
      <c r="H1378" s="496">
        <v>99</v>
      </c>
      <c r="I1378" s="496">
        <v>99</v>
      </c>
      <c r="J1378" s="496">
        <v>999</v>
      </c>
      <c r="K1378" s="496">
        <v>99</v>
      </c>
      <c r="L1378" s="496">
        <v>99</v>
      </c>
      <c r="M1378" s="496">
        <v>99</v>
      </c>
      <c r="N1378" s="496">
        <v>99</v>
      </c>
      <c r="O1378" s="496">
        <v>99</v>
      </c>
      <c r="P1378" s="496">
        <v>9999</v>
      </c>
      <c r="Q1378" s="496">
        <v>7</v>
      </c>
      <c r="R1378" s="496">
        <v>39</v>
      </c>
      <c r="S1378" s="496">
        <v>4.9743589743589762</v>
      </c>
      <c r="T1378" s="496">
        <v>6.2307692307692308</v>
      </c>
      <c r="U1378" s="496">
        <v>215.96666666666661</v>
      </c>
      <c r="V1378" s="496">
        <v>28.205128205128201</v>
      </c>
      <c r="W1378" s="496">
        <v>33.333333333333343</v>
      </c>
      <c r="X1378" s="496">
        <v>0</v>
      </c>
      <c r="Y1378" s="496">
        <v>53.478609830489368</v>
      </c>
      <c r="Z1378" s="496">
        <v>0.80023007868344675</v>
      </c>
      <c r="AA1378" s="496">
        <v>1.2081250245527944</v>
      </c>
      <c r="AB1378" s="496">
        <v>71.896805507284867</v>
      </c>
      <c r="AC1378" s="496">
        <v>65.248665368445003</v>
      </c>
      <c r="AD1378" s="496">
        <v>66.917411428361717</v>
      </c>
      <c r="AE1378" s="496">
        <v>2.4044389642416775</v>
      </c>
      <c r="AF1378" s="496">
        <v>2.0967381777020875</v>
      </c>
      <c r="AG1378" s="496">
        <v>680.69230769230739</v>
      </c>
      <c r="AH1378" s="496">
        <v>0</v>
      </c>
      <c r="AI1378" s="496">
        <v>100</v>
      </c>
      <c r="AJ1378" s="496">
        <v>90.608244897428733</v>
      </c>
      <c r="AK1378" s="496">
        <v>26.046241140095209</v>
      </c>
      <c r="AL1378" s="496">
        <v>-0.84865925058445457</v>
      </c>
      <c r="AM1378" s="496">
        <v>-15.995093283195295</v>
      </c>
      <c r="AN1378" s="496">
        <v>99</v>
      </c>
      <c r="AO1378" s="496">
        <v>99</v>
      </c>
      <c r="AP1378" s="496">
        <v>27</v>
      </c>
      <c r="AQ1378" s="496">
        <v>99</v>
      </c>
      <c r="AR1378" s="496">
        <v>191.89743589743591</v>
      </c>
      <c r="AS1378" s="496">
        <v>29.95005340251863</v>
      </c>
      <c r="AT1378" s="496"/>
      <c r="AU1378" s="496"/>
    </row>
    <row r="1379" spans="1:47">
      <c r="A1379" s="496">
        <v>20</v>
      </c>
      <c r="B1379" s="496">
        <v>26</v>
      </c>
      <c r="C1379" s="496">
        <v>2024</v>
      </c>
      <c r="D1379" s="496">
        <v>99</v>
      </c>
      <c r="E1379" s="496">
        <v>99</v>
      </c>
      <c r="F1379" s="496">
        <v>99</v>
      </c>
      <c r="G1379" s="496">
        <v>99</v>
      </c>
      <c r="H1379" s="496">
        <v>99</v>
      </c>
      <c r="I1379" s="496">
        <v>99</v>
      </c>
      <c r="J1379" s="496">
        <v>999</v>
      </c>
      <c r="K1379" s="496">
        <v>99</v>
      </c>
      <c r="L1379" s="496">
        <v>99</v>
      </c>
      <c r="M1379" s="496">
        <v>99</v>
      </c>
      <c r="N1379" s="496">
        <v>99</v>
      </c>
      <c r="O1379" s="496">
        <v>99</v>
      </c>
      <c r="P1379" s="496">
        <v>9999</v>
      </c>
      <c r="Q1379" s="496">
        <v>5</v>
      </c>
      <c r="R1379" s="496">
        <v>14</v>
      </c>
      <c r="S1379" s="496">
        <v>5.2142857142857153</v>
      </c>
      <c r="T1379" s="496">
        <v>5.9285714285714306</v>
      </c>
      <c r="U1379" s="496">
        <v>223.96428571428575</v>
      </c>
      <c r="V1379" s="496">
        <v>28.571428571428577</v>
      </c>
      <c r="W1379" s="496">
        <v>35.714285714285722</v>
      </c>
      <c r="X1379" s="496">
        <v>0</v>
      </c>
      <c r="Y1379" s="496">
        <v>45.800602103697571</v>
      </c>
      <c r="Z1379" s="496">
        <v>0.55787497685047749</v>
      </c>
      <c r="AA1379" s="496">
        <v>2.0861545523586038</v>
      </c>
      <c r="AB1379" s="496">
        <v>75.397395407289366</v>
      </c>
      <c r="AC1379" s="496">
        <v>87.784966841121985</v>
      </c>
      <c r="AD1379" s="496">
        <v>44.277382649203474</v>
      </c>
      <c r="AE1379" s="496">
        <v>0.86313193588162784</v>
      </c>
      <c r="AF1379" s="496">
        <v>0.78054810882316816</v>
      </c>
      <c r="AG1379" s="496">
        <v>541.07142857142844</v>
      </c>
      <c r="AH1379" s="496">
        <v>0</v>
      </c>
      <c r="AI1379" s="496">
        <v>100</v>
      </c>
      <c r="AJ1379" s="496">
        <v>124.3230034373105</v>
      </c>
      <c r="AK1379" s="496">
        <v>85.436822493029027</v>
      </c>
      <c r="AL1379" s="496">
        <v>78.6304876277771</v>
      </c>
      <c r="AM1379" s="496">
        <v>57.547820942319134</v>
      </c>
      <c r="AN1379" s="496">
        <v>99</v>
      </c>
      <c r="AO1379" s="496">
        <v>99</v>
      </c>
      <c r="AP1379" s="496">
        <v>28</v>
      </c>
      <c r="AQ1379" s="496">
        <v>99</v>
      </c>
      <c r="AR1379" s="496">
        <v>192.57142857142861</v>
      </c>
      <c r="AS1379" s="496">
        <v>30.961220124161287</v>
      </c>
      <c r="AT1379" s="496"/>
      <c r="AU1379" s="496"/>
    </row>
    <row r="1380" spans="1:47">
      <c r="A1380" s="496">
        <v>20</v>
      </c>
      <c r="B1380" s="496">
        <v>27</v>
      </c>
      <c r="C1380" s="496">
        <v>2024</v>
      </c>
      <c r="D1380" s="496">
        <v>99</v>
      </c>
      <c r="E1380" s="496">
        <v>99</v>
      </c>
      <c r="F1380" s="496">
        <v>99</v>
      </c>
      <c r="G1380" s="496">
        <v>99</v>
      </c>
      <c r="H1380" s="496">
        <v>99</v>
      </c>
      <c r="I1380" s="496">
        <v>99</v>
      </c>
      <c r="J1380" s="496">
        <v>999</v>
      </c>
      <c r="K1380" s="496">
        <v>99</v>
      </c>
      <c r="L1380" s="496">
        <v>99</v>
      </c>
      <c r="M1380" s="496">
        <v>99</v>
      </c>
      <c r="N1380" s="496">
        <v>99</v>
      </c>
      <c r="O1380" s="496">
        <v>99</v>
      </c>
      <c r="P1380" s="496">
        <v>9999</v>
      </c>
      <c r="Q1380" s="496">
        <v>22</v>
      </c>
      <c r="R1380" s="496">
        <v>114</v>
      </c>
      <c r="S1380" s="496">
        <v>4.3508771929824563</v>
      </c>
      <c r="T1380" s="496">
        <v>7.1403508771929829</v>
      </c>
      <c r="U1380" s="496">
        <v>141.6385964912281</v>
      </c>
      <c r="V1380" s="496">
        <v>9.6491228070175445</v>
      </c>
      <c r="W1380" s="496">
        <v>58.77192982456139</v>
      </c>
      <c r="X1380" s="496">
        <v>0</v>
      </c>
      <c r="Y1380" s="496">
        <v>36.855377642727646</v>
      </c>
      <c r="Z1380" s="496">
        <v>0.97317040339359051</v>
      </c>
      <c r="AA1380" s="496">
        <v>1.8490262633340879</v>
      </c>
      <c r="AB1380" s="496">
        <v>60.772435465068973</v>
      </c>
      <c r="AC1380" s="496">
        <v>68.12178384668222</v>
      </c>
      <c r="AD1380" s="496">
        <v>57.224150014658555</v>
      </c>
      <c r="AE1380" s="496">
        <v>7.0283600493218277</v>
      </c>
      <c r="AF1380" s="496">
        <v>4.0195675980053993</v>
      </c>
      <c r="AG1380" s="496">
        <v>676.51754385964887</v>
      </c>
      <c r="AH1380" s="496">
        <v>0</v>
      </c>
      <c r="AI1380" s="496">
        <v>100</v>
      </c>
      <c r="AJ1380" s="496">
        <v>135.42397572433367</v>
      </c>
      <c r="AK1380" s="496">
        <v>60.408949176320512</v>
      </c>
      <c r="AL1380" s="496">
        <v>40.183444503976496</v>
      </c>
      <c r="AM1380" s="496">
        <v>22.525753407693792</v>
      </c>
      <c r="AN1380" s="496">
        <v>99</v>
      </c>
      <c r="AO1380" s="496">
        <v>99</v>
      </c>
      <c r="AP1380" s="496">
        <v>29</v>
      </c>
      <c r="AQ1380" s="496">
        <v>99</v>
      </c>
      <c r="AR1380" s="496">
        <v>170.33333333333337</v>
      </c>
      <c r="AS1380" s="496">
        <v>28.160063027587221</v>
      </c>
      <c r="AT1380" s="496"/>
      <c r="AU1380" s="496"/>
    </row>
    <row r="1381" spans="1:47">
      <c r="A1381" s="496">
        <v>20</v>
      </c>
      <c r="B1381" s="496">
        <v>28</v>
      </c>
      <c r="C1381" s="496">
        <v>2024</v>
      </c>
      <c r="D1381" s="496">
        <v>99</v>
      </c>
      <c r="E1381" s="496">
        <v>99</v>
      </c>
      <c r="F1381" s="496">
        <v>99</v>
      </c>
      <c r="G1381" s="496">
        <v>99</v>
      </c>
      <c r="H1381" s="496">
        <v>99</v>
      </c>
      <c r="I1381" s="496">
        <v>99</v>
      </c>
      <c r="J1381" s="496">
        <v>999</v>
      </c>
      <c r="K1381" s="496">
        <v>99</v>
      </c>
      <c r="L1381" s="496">
        <v>99</v>
      </c>
      <c r="M1381" s="496">
        <v>99</v>
      </c>
      <c r="N1381" s="496">
        <v>99</v>
      </c>
      <c r="O1381" s="496">
        <v>99</v>
      </c>
      <c r="P1381" s="496">
        <v>9999</v>
      </c>
      <c r="Q1381" s="496"/>
      <c r="R1381" s="496"/>
      <c r="S1381" s="496"/>
      <c r="T1381" s="496"/>
      <c r="U1381" s="496"/>
      <c r="V1381" s="496"/>
      <c r="W1381" s="496"/>
      <c r="X1381" s="496"/>
      <c r="Y1381" s="496"/>
      <c r="Z1381" s="496"/>
      <c r="AA1381" s="496"/>
      <c r="AB1381" s="496"/>
      <c r="AC1381" s="496"/>
      <c r="AD1381" s="496"/>
      <c r="AE1381" s="496"/>
      <c r="AF1381" s="496"/>
      <c r="AG1381" s="496"/>
      <c r="AH1381" s="496"/>
      <c r="AI1381" s="496"/>
      <c r="AJ1381" s="496"/>
      <c r="AK1381" s="496"/>
      <c r="AL1381" s="496"/>
      <c r="AM1381" s="496"/>
      <c r="AN1381" s="496">
        <v>99</v>
      </c>
      <c r="AO1381" s="496">
        <v>99</v>
      </c>
      <c r="AP1381" s="496">
        <v>30</v>
      </c>
      <c r="AQ1381" s="496">
        <v>99</v>
      </c>
      <c r="AR1381" s="496"/>
      <c r="AS1381" s="496"/>
      <c r="AT1381" s="496"/>
      <c r="AU1381" s="496"/>
    </row>
    <row r="1382" spans="1:47">
      <c r="A1382" s="496">
        <v>20</v>
      </c>
      <c r="B1382" s="496">
        <v>29</v>
      </c>
      <c r="C1382" s="496">
        <v>2024</v>
      </c>
      <c r="D1382" s="496">
        <v>99</v>
      </c>
      <c r="E1382" s="496">
        <v>99</v>
      </c>
      <c r="F1382" s="496">
        <v>99</v>
      </c>
      <c r="G1382" s="496">
        <v>99</v>
      </c>
      <c r="H1382" s="496">
        <v>99</v>
      </c>
      <c r="I1382" s="496">
        <v>99</v>
      </c>
      <c r="J1382" s="496">
        <v>999</v>
      </c>
      <c r="K1382" s="496">
        <v>99</v>
      </c>
      <c r="L1382" s="496">
        <v>99</v>
      </c>
      <c r="M1382" s="496">
        <v>99</v>
      </c>
      <c r="N1382" s="496">
        <v>99</v>
      </c>
      <c r="O1382" s="496">
        <v>99</v>
      </c>
      <c r="P1382" s="496">
        <v>9999</v>
      </c>
      <c r="Q1382" s="496">
        <v>9</v>
      </c>
      <c r="R1382" s="496">
        <v>18</v>
      </c>
      <c r="S1382" s="496">
        <v>5</v>
      </c>
      <c r="T1382" s="496">
        <v>6.5555555555555562</v>
      </c>
      <c r="U1382" s="496">
        <v>197.10000000000005</v>
      </c>
      <c r="V1382" s="496">
        <v>27.777777777777779</v>
      </c>
      <c r="W1382" s="496">
        <v>50</v>
      </c>
      <c r="X1382" s="496">
        <v>0</v>
      </c>
      <c r="Y1382" s="496">
        <v>52.201074914432645</v>
      </c>
      <c r="Z1382" s="496">
        <v>0.7453559924999299</v>
      </c>
      <c r="AA1382" s="496">
        <v>1.6740576859243763</v>
      </c>
      <c r="AB1382" s="496">
        <v>80.202651319629695</v>
      </c>
      <c r="AC1382" s="496">
        <v>86.142391578349319</v>
      </c>
      <c r="AD1382" s="496">
        <v>80.143043921395744</v>
      </c>
      <c r="AE1382" s="496">
        <v>1.1097410604192353</v>
      </c>
      <c r="AF1382" s="496">
        <v>0.88318564199739613</v>
      </c>
      <c r="AG1382" s="496">
        <v>611.6111111111112</v>
      </c>
      <c r="AH1382" s="496">
        <v>0</v>
      </c>
      <c r="AI1382" s="496">
        <v>100</v>
      </c>
      <c r="AJ1382" s="496">
        <v>114.7834380663038</v>
      </c>
      <c r="AK1382" s="496">
        <v>81.173923422315696</v>
      </c>
      <c r="AL1382" s="496">
        <v>62.591225998532956</v>
      </c>
      <c r="AM1382" s="496">
        <v>57.468225771509104</v>
      </c>
      <c r="AN1382" s="496">
        <v>99</v>
      </c>
      <c r="AO1382" s="496">
        <v>99</v>
      </c>
      <c r="AP1382" s="496">
        <v>31</v>
      </c>
      <c r="AQ1382" s="496">
        <v>99</v>
      </c>
      <c r="AR1382" s="496">
        <v>185.5</v>
      </c>
      <c r="AS1382" s="496">
        <v>29.992066657597459</v>
      </c>
      <c r="AT1382" s="496"/>
      <c r="AU1382" s="496"/>
    </row>
    <row r="1383" spans="1:47">
      <c r="A1383" s="496">
        <v>20</v>
      </c>
      <c r="B1383" s="496">
        <v>30</v>
      </c>
      <c r="C1383" s="496">
        <v>2024</v>
      </c>
      <c r="D1383" s="496">
        <v>99</v>
      </c>
      <c r="E1383" s="496">
        <v>99</v>
      </c>
      <c r="F1383" s="496">
        <v>99</v>
      </c>
      <c r="G1383" s="496">
        <v>99</v>
      </c>
      <c r="H1383" s="496">
        <v>99</v>
      </c>
      <c r="I1383" s="496">
        <v>99</v>
      </c>
      <c r="J1383" s="496">
        <v>999</v>
      </c>
      <c r="K1383" s="496">
        <v>99</v>
      </c>
      <c r="L1383" s="496">
        <v>99</v>
      </c>
      <c r="M1383" s="496">
        <v>99</v>
      </c>
      <c r="N1383" s="496">
        <v>99</v>
      </c>
      <c r="O1383" s="496">
        <v>99</v>
      </c>
      <c r="P1383" s="496">
        <v>9999</v>
      </c>
      <c r="Q1383" s="496"/>
      <c r="R1383" s="496"/>
      <c r="S1383" s="496"/>
      <c r="T1383" s="496"/>
      <c r="U1383" s="496"/>
      <c r="V1383" s="496"/>
      <c r="W1383" s="496"/>
      <c r="X1383" s="496"/>
      <c r="Y1383" s="496"/>
      <c r="Z1383" s="496"/>
      <c r="AA1383" s="496"/>
      <c r="AB1383" s="496"/>
      <c r="AC1383" s="496"/>
      <c r="AD1383" s="496"/>
      <c r="AE1383" s="496"/>
      <c r="AF1383" s="496"/>
      <c r="AG1383" s="496"/>
      <c r="AH1383" s="496"/>
      <c r="AI1383" s="496"/>
      <c r="AJ1383" s="496"/>
      <c r="AK1383" s="496"/>
      <c r="AL1383" s="496"/>
      <c r="AM1383" s="496"/>
      <c r="AN1383" s="496">
        <v>99</v>
      </c>
      <c r="AO1383" s="496">
        <v>99</v>
      </c>
      <c r="AP1383" s="496">
        <v>32</v>
      </c>
      <c r="AQ1383" s="496">
        <v>99</v>
      </c>
      <c r="AR1383" s="496"/>
      <c r="AS1383" s="496"/>
      <c r="AT1383" s="496"/>
      <c r="AU1383" s="496"/>
    </row>
    <row r="1384" spans="1:47">
      <c r="A1384" s="496">
        <v>20</v>
      </c>
      <c r="B1384" s="496">
        <v>31</v>
      </c>
      <c r="C1384" s="496">
        <v>2024</v>
      </c>
      <c r="D1384" s="496">
        <v>99</v>
      </c>
      <c r="E1384" s="496">
        <v>99</v>
      </c>
      <c r="F1384" s="496">
        <v>99</v>
      </c>
      <c r="G1384" s="496">
        <v>99</v>
      </c>
      <c r="H1384" s="496">
        <v>99</v>
      </c>
      <c r="I1384" s="496">
        <v>99</v>
      </c>
      <c r="J1384" s="496">
        <v>999</v>
      </c>
      <c r="K1384" s="496">
        <v>99</v>
      </c>
      <c r="L1384" s="496">
        <v>99</v>
      </c>
      <c r="M1384" s="496">
        <v>99</v>
      </c>
      <c r="N1384" s="496">
        <v>99</v>
      </c>
      <c r="O1384" s="496">
        <v>99</v>
      </c>
      <c r="P1384" s="496">
        <v>9999</v>
      </c>
      <c r="Q1384" s="496"/>
      <c r="R1384" s="496"/>
      <c r="S1384" s="496"/>
      <c r="T1384" s="496"/>
      <c r="U1384" s="496"/>
      <c r="V1384" s="496"/>
      <c r="W1384" s="496"/>
      <c r="X1384" s="496"/>
      <c r="Y1384" s="496"/>
      <c r="Z1384" s="496"/>
      <c r="AA1384" s="496"/>
      <c r="AB1384" s="496"/>
      <c r="AC1384" s="496"/>
      <c r="AD1384" s="496"/>
      <c r="AE1384" s="496"/>
      <c r="AF1384" s="496"/>
      <c r="AG1384" s="496"/>
      <c r="AH1384" s="496"/>
      <c r="AI1384" s="496"/>
      <c r="AJ1384" s="496"/>
      <c r="AK1384" s="496"/>
      <c r="AL1384" s="496"/>
      <c r="AM1384" s="496"/>
      <c r="AN1384" s="496">
        <v>99</v>
      </c>
      <c r="AO1384" s="496">
        <v>99</v>
      </c>
      <c r="AP1384" s="496">
        <v>33</v>
      </c>
      <c r="AQ1384" s="496">
        <v>99</v>
      </c>
      <c r="AR1384" s="496"/>
      <c r="AS1384" s="496"/>
      <c r="AT1384" s="496"/>
      <c r="AU1384" s="496"/>
    </row>
    <row r="1385" spans="1:47">
      <c r="A1385" s="496">
        <v>20</v>
      </c>
      <c r="B1385" s="496">
        <v>32</v>
      </c>
      <c r="C1385" s="496">
        <v>2024</v>
      </c>
      <c r="D1385" s="496">
        <v>99</v>
      </c>
      <c r="E1385" s="496">
        <v>99</v>
      </c>
      <c r="F1385" s="496">
        <v>99</v>
      </c>
      <c r="G1385" s="496">
        <v>99</v>
      </c>
      <c r="H1385" s="496">
        <v>99</v>
      </c>
      <c r="I1385" s="496">
        <v>99</v>
      </c>
      <c r="J1385" s="496">
        <v>999</v>
      </c>
      <c r="K1385" s="496">
        <v>99</v>
      </c>
      <c r="L1385" s="496">
        <v>99</v>
      </c>
      <c r="M1385" s="496">
        <v>99</v>
      </c>
      <c r="N1385" s="496">
        <v>99</v>
      </c>
      <c r="O1385" s="496">
        <v>99</v>
      </c>
      <c r="P1385" s="496">
        <v>9999</v>
      </c>
      <c r="Q1385" s="496"/>
      <c r="R1385" s="496"/>
      <c r="S1385" s="496"/>
      <c r="T1385" s="496"/>
      <c r="U1385" s="496"/>
      <c r="V1385" s="496"/>
      <c r="W1385" s="496"/>
      <c r="X1385" s="496"/>
      <c r="Y1385" s="496"/>
      <c r="Z1385" s="496"/>
      <c r="AA1385" s="496"/>
      <c r="AB1385" s="496"/>
      <c r="AC1385" s="496"/>
      <c r="AD1385" s="496"/>
      <c r="AE1385" s="496"/>
      <c r="AF1385" s="496"/>
      <c r="AG1385" s="496"/>
      <c r="AH1385" s="496"/>
      <c r="AI1385" s="496"/>
      <c r="AJ1385" s="496"/>
      <c r="AK1385" s="496"/>
      <c r="AL1385" s="496"/>
      <c r="AM1385" s="496"/>
      <c r="AN1385" s="496">
        <v>99</v>
      </c>
      <c r="AO1385" s="496">
        <v>99</v>
      </c>
      <c r="AP1385" s="496">
        <v>34</v>
      </c>
      <c r="AQ1385" s="496">
        <v>99</v>
      </c>
      <c r="AR1385" s="496"/>
      <c r="AS1385" s="496"/>
      <c r="AT1385" s="496"/>
      <c r="AU1385" s="496"/>
    </row>
    <row r="1386" spans="1:47">
      <c r="A1386" s="496">
        <v>20</v>
      </c>
      <c r="B1386" s="496">
        <v>33</v>
      </c>
      <c r="C1386" s="496">
        <v>2024</v>
      </c>
      <c r="D1386" s="496">
        <v>99</v>
      </c>
      <c r="E1386" s="496">
        <v>99</v>
      </c>
      <c r="F1386" s="496">
        <v>99</v>
      </c>
      <c r="G1386" s="496">
        <v>99</v>
      </c>
      <c r="H1386" s="496">
        <v>99</v>
      </c>
      <c r="I1386" s="496">
        <v>99</v>
      </c>
      <c r="J1386" s="496">
        <v>999</v>
      </c>
      <c r="K1386" s="496">
        <v>99</v>
      </c>
      <c r="L1386" s="496">
        <v>99</v>
      </c>
      <c r="M1386" s="496">
        <v>99</v>
      </c>
      <c r="N1386" s="496">
        <v>99</v>
      </c>
      <c r="O1386" s="496">
        <v>99</v>
      </c>
      <c r="P1386" s="496">
        <v>9999</v>
      </c>
      <c r="Q1386" s="496">
        <v>3</v>
      </c>
      <c r="R1386" s="496">
        <v>6</v>
      </c>
      <c r="S1386" s="496">
        <v>6.166666666666667</v>
      </c>
      <c r="T1386" s="496">
        <v>8.3333333333333357</v>
      </c>
      <c r="U1386" s="496">
        <v>288.53333333333336</v>
      </c>
      <c r="V1386" s="496">
        <v>66.666666666666686</v>
      </c>
      <c r="W1386" s="496">
        <v>83.333333333333314</v>
      </c>
      <c r="X1386" s="496">
        <v>16.666666666666671</v>
      </c>
      <c r="Y1386" s="496">
        <v>47.155016228981843</v>
      </c>
      <c r="Z1386" s="496">
        <v>0.89752746785574877</v>
      </c>
      <c r="AA1386" s="496">
        <v>2.0548046676563221</v>
      </c>
      <c r="AB1386" s="496">
        <v>81.424224103669985</v>
      </c>
      <c r="AC1386" s="496">
        <v>11.753924959018731</v>
      </c>
      <c r="AD1386" s="496">
        <v>42.173266319014246</v>
      </c>
      <c r="AE1386" s="496">
        <v>0.36991368680641185</v>
      </c>
      <c r="AF1386" s="496">
        <v>0.43096312741019593</v>
      </c>
      <c r="AG1386" s="496">
        <v>579.33333333333348</v>
      </c>
      <c r="AH1386" s="496">
        <v>0</v>
      </c>
      <c r="AI1386" s="496">
        <v>100</v>
      </c>
      <c r="AJ1386" s="496">
        <v>102.80834380319284</v>
      </c>
      <c r="AK1386" s="496">
        <v>43.651399108417294</v>
      </c>
      <c r="AL1386" s="496">
        <v>-81.945675085657243</v>
      </c>
      <c r="AM1386" s="496">
        <v>13.667127331896705</v>
      </c>
      <c r="AN1386" s="496">
        <v>99</v>
      </c>
      <c r="AO1386" s="496">
        <v>99</v>
      </c>
      <c r="AP1386" s="496">
        <v>39</v>
      </c>
      <c r="AQ1386" s="496">
        <v>99</v>
      </c>
      <c r="AR1386" s="496">
        <v>205.66666666666663</v>
      </c>
      <c r="AS1386" s="496">
        <v>32.932721320562059</v>
      </c>
      <c r="AT1386" s="496"/>
      <c r="AU1386" s="496"/>
    </row>
    <row r="1387" spans="1:47">
      <c r="A1387" s="496">
        <v>20</v>
      </c>
      <c r="B1387" s="496">
        <v>34</v>
      </c>
      <c r="C1387" s="496">
        <v>2024</v>
      </c>
      <c r="D1387" s="496">
        <v>99</v>
      </c>
      <c r="E1387" s="496">
        <v>99</v>
      </c>
      <c r="F1387" s="496">
        <v>99</v>
      </c>
      <c r="G1387" s="496">
        <v>99</v>
      </c>
      <c r="H1387" s="496">
        <v>99</v>
      </c>
      <c r="I1387" s="496">
        <v>99</v>
      </c>
      <c r="J1387" s="496">
        <v>999</v>
      </c>
      <c r="K1387" s="496">
        <v>99</v>
      </c>
      <c r="L1387" s="496">
        <v>99</v>
      </c>
      <c r="M1387" s="496">
        <v>99</v>
      </c>
      <c r="N1387" s="496">
        <v>99</v>
      </c>
      <c r="O1387" s="496">
        <v>99</v>
      </c>
      <c r="P1387" s="496">
        <v>9999</v>
      </c>
      <c r="Q1387" s="496"/>
      <c r="R1387" s="496"/>
      <c r="S1387" s="496"/>
      <c r="T1387" s="496"/>
      <c r="U1387" s="496"/>
      <c r="V1387" s="496"/>
      <c r="W1387" s="496"/>
      <c r="X1387" s="496"/>
      <c r="Y1387" s="496"/>
      <c r="Z1387" s="496"/>
      <c r="AA1387" s="496"/>
      <c r="AB1387" s="496"/>
      <c r="AC1387" s="496"/>
      <c r="AD1387" s="496"/>
      <c r="AE1387" s="496"/>
      <c r="AF1387" s="496"/>
      <c r="AG1387" s="496"/>
      <c r="AH1387" s="496"/>
      <c r="AI1387" s="496"/>
      <c r="AJ1387" s="496"/>
      <c r="AK1387" s="496"/>
      <c r="AL1387" s="496"/>
      <c r="AM1387" s="496"/>
      <c r="AN1387" s="496">
        <v>99</v>
      </c>
      <c r="AO1387" s="496">
        <v>99</v>
      </c>
      <c r="AP1387" s="496">
        <v>40</v>
      </c>
      <c r="AQ1387" s="496">
        <v>99</v>
      </c>
      <c r="AR1387" s="496"/>
      <c r="AS1387" s="496"/>
      <c r="AT1387" s="496"/>
      <c r="AU1387" s="496"/>
    </row>
    <row r="1388" spans="1:47">
      <c r="A1388" s="496">
        <v>20</v>
      </c>
      <c r="B1388" s="496">
        <v>35</v>
      </c>
      <c r="C1388" s="496">
        <v>2024</v>
      </c>
      <c r="D1388" s="496">
        <v>99</v>
      </c>
      <c r="E1388" s="496">
        <v>99</v>
      </c>
      <c r="F1388" s="496">
        <v>99</v>
      </c>
      <c r="G1388" s="496">
        <v>99</v>
      </c>
      <c r="H1388" s="496">
        <v>99</v>
      </c>
      <c r="I1388" s="496">
        <v>99</v>
      </c>
      <c r="J1388" s="496">
        <v>999</v>
      </c>
      <c r="K1388" s="496">
        <v>99</v>
      </c>
      <c r="L1388" s="496">
        <v>99</v>
      </c>
      <c r="M1388" s="496">
        <v>99</v>
      </c>
      <c r="N1388" s="496">
        <v>99</v>
      </c>
      <c r="O1388" s="496">
        <v>99</v>
      </c>
      <c r="P1388" s="496">
        <v>9999</v>
      </c>
      <c r="Q1388" s="496"/>
      <c r="R1388" s="496"/>
      <c r="S1388" s="496"/>
      <c r="T1388" s="496"/>
      <c r="U1388" s="496"/>
      <c r="V1388" s="496"/>
      <c r="W1388" s="496"/>
      <c r="X1388" s="496"/>
      <c r="Y1388" s="496"/>
      <c r="Z1388" s="496"/>
      <c r="AA1388" s="496"/>
      <c r="AB1388" s="496"/>
      <c r="AC1388" s="496"/>
      <c r="AD1388" s="496"/>
      <c r="AE1388" s="496"/>
      <c r="AF1388" s="496"/>
      <c r="AG1388" s="496"/>
      <c r="AH1388" s="496"/>
      <c r="AI1388" s="496"/>
      <c r="AJ1388" s="496"/>
      <c r="AK1388" s="496"/>
      <c r="AL1388" s="496"/>
      <c r="AM1388" s="496"/>
      <c r="AN1388" s="496">
        <v>99</v>
      </c>
      <c r="AO1388" s="496">
        <v>99</v>
      </c>
      <c r="AP1388" s="496">
        <v>42</v>
      </c>
      <c r="AQ1388" s="496">
        <v>99</v>
      </c>
      <c r="AR1388" s="496"/>
      <c r="AS1388" s="496"/>
      <c r="AT1388" s="496"/>
      <c r="AU1388" s="496"/>
    </row>
    <row r="1389" spans="1:47">
      <c r="A1389" s="496">
        <v>20</v>
      </c>
      <c r="B1389" s="496">
        <v>36</v>
      </c>
      <c r="C1389" s="496">
        <v>2024</v>
      </c>
      <c r="D1389" s="496">
        <v>99</v>
      </c>
      <c r="E1389" s="496">
        <v>99</v>
      </c>
      <c r="F1389" s="496">
        <v>99</v>
      </c>
      <c r="G1389" s="496">
        <v>99</v>
      </c>
      <c r="H1389" s="496">
        <v>99</v>
      </c>
      <c r="I1389" s="496">
        <v>99</v>
      </c>
      <c r="J1389" s="496">
        <v>999</v>
      </c>
      <c r="K1389" s="496">
        <v>99</v>
      </c>
      <c r="L1389" s="496">
        <v>99</v>
      </c>
      <c r="M1389" s="496">
        <v>99</v>
      </c>
      <c r="N1389" s="496">
        <v>99</v>
      </c>
      <c r="O1389" s="496">
        <v>99</v>
      </c>
      <c r="P1389" s="496">
        <v>9999</v>
      </c>
      <c r="Q1389" s="496">
        <v>43</v>
      </c>
      <c r="R1389" s="496">
        <v>100</v>
      </c>
      <c r="S1389" s="496">
        <v>5.41</v>
      </c>
      <c r="T1389" s="496">
        <v>7.3600000000000012</v>
      </c>
      <c r="U1389" s="496">
        <v>266.61</v>
      </c>
      <c r="V1389" s="496">
        <v>47</v>
      </c>
      <c r="W1389" s="496">
        <v>58</v>
      </c>
      <c r="X1389" s="496">
        <v>14</v>
      </c>
      <c r="Y1389" s="496">
        <v>92.61970254756794</v>
      </c>
      <c r="Z1389" s="496">
        <v>1.4359317532529188</v>
      </c>
      <c r="AA1389" s="496">
        <v>2.3044305153334514</v>
      </c>
      <c r="AB1389" s="496">
        <v>80.529673656203499</v>
      </c>
      <c r="AC1389" s="496">
        <v>58.878349932938001</v>
      </c>
      <c r="AD1389" s="496">
        <v>46.612199837849438</v>
      </c>
      <c r="AE1389" s="496">
        <v>6.1652281134401958</v>
      </c>
      <c r="AF1389" s="496">
        <v>6.6369616103761713</v>
      </c>
      <c r="AG1389" s="496">
        <v>614.20000000000005</v>
      </c>
      <c r="AH1389" s="496">
        <v>0</v>
      </c>
      <c r="AI1389" s="496">
        <v>100</v>
      </c>
      <c r="AJ1389" s="496">
        <v>137.32800151462163</v>
      </c>
      <c r="AK1389" s="496">
        <v>46.933825128401558</v>
      </c>
      <c r="AL1389" s="496">
        <v>28.050055026155999</v>
      </c>
      <c r="AM1389" s="496">
        <v>26.825409044819207</v>
      </c>
      <c r="AN1389" s="496">
        <v>99</v>
      </c>
      <c r="AO1389" s="496">
        <v>99</v>
      </c>
      <c r="AP1389" s="496">
        <v>98</v>
      </c>
      <c r="AQ1389" s="496">
        <v>99</v>
      </c>
      <c r="AR1389" s="496">
        <v>201.44</v>
      </c>
      <c r="AS1389" s="496">
        <v>31.424179089436723</v>
      </c>
      <c r="AT1389" s="496"/>
      <c r="AU1389" s="496"/>
    </row>
    <row r="1390" spans="1:47">
      <c r="A1390" s="496">
        <v>20</v>
      </c>
      <c r="B1390" s="496">
        <v>37</v>
      </c>
      <c r="C1390" s="496">
        <v>2024</v>
      </c>
      <c r="D1390" s="496">
        <v>99</v>
      </c>
      <c r="E1390" s="496">
        <v>99</v>
      </c>
      <c r="F1390" s="496">
        <v>99</v>
      </c>
      <c r="G1390" s="496">
        <v>99</v>
      </c>
      <c r="H1390" s="496">
        <v>99</v>
      </c>
      <c r="I1390" s="496">
        <v>99</v>
      </c>
      <c r="J1390" s="496">
        <v>999</v>
      </c>
      <c r="K1390" s="496">
        <v>99</v>
      </c>
      <c r="L1390" s="496">
        <v>99</v>
      </c>
      <c r="M1390" s="496">
        <v>99</v>
      </c>
      <c r="N1390" s="496">
        <v>99</v>
      </c>
      <c r="O1390" s="496">
        <v>99</v>
      </c>
      <c r="P1390" s="496">
        <v>9999</v>
      </c>
      <c r="Q1390" s="496">
        <v>5</v>
      </c>
      <c r="R1390" s="496">
        <v>8</v>
      </c>
      <c r="S1390" s="496">
        <v>3.5</v>
      </c>
      <c r="T1390" s="496">
        <v>5.125</v>
      </c>
      <c r="U1390" s="496">
        <v>168.73750000000001</v>
      </c>
      <c r="V1390" s="496">
        <v>0</v>
      </c>
      <c r="W1390" s="496">
        <v>12.5</v>
      </c>
      <c r="X1390" s="496">
        <v>0</v>
      </c>
      <c r="Y1390" s="496">
        <v>55.526816438095935</v>
      </c>
      <c r="Z1390" s="496">
        <v>1</v>
      </c>
      <c r="AA1390" s="496">
        <v>2.0271593425283569</v>
      </c>
      <c r="AB1390" s="496">
        <v>37.560680294451103</v>
      </c>
      <c r="AC1390" s="496">
        <v>54.366014321905055</v>
      </c>
      <c r="AD1390" s="496">
        <v>83.244566157058003</v>
      </c>
      <c r="AE1390" s="496">
        <v>0.49321824907521566</v>
      </c>
      <c r="AF1390" s="496">
        <v>0.33604270199342839</v>
      </c>
      <c r="AG1390" s="496">
        <v>560.25</v>
      </c>
      <c r="AH1390" s="496">
        <v>0</v>
      </c>
      <c r="AI1390" s="496">
        <v>0</v>
      </c>
      <c r="AJ1390" s="496">
        <v>108.65052922098448</v>
      </c>
      <c r="AK1390" s="496">
        <v>35.604122644158309</v>
      </c>
      <c r="AL1390" s="496">
        <v>-17.494170906309019</v>
      </c>
      <c r="AM1390" s="496">
        <v>-53.037017318890761</v>
      </c>
      <c r="AN1390" s="496">
        <v>99</v>
      </c>
      <c r="AO1390" s="496">
        <v>99</v>
      </c>
      <c r="AP1390" s="496">
        <v>99</v>
      </c>
      <c r="AQ1390" s="496">
        <v>99</v>
      </c>
      <c r="AR1390" s="496">
        <v>183.375</v>
      </c>
      <c r="AS1390" s="496">
        <v>26.533334764898015</v>
      </c>
      <c r="AT1390" s="496"/>
      <c r="AU1390" s="496"/>
    </row>
    <row r="1391" spans="1:47">
      <c r="A1391" s="496">
        <v>20</v>
      </c>
      <c r="B1391" s="496">
        <v>38</v>
      </c>
      <c r="C1391" s="496">
        <v>2023</v>
      </c>
      <c r="D1391" s="496">
        <v>99</v>
      </c>
      <c r="E1391" s="496">
        <v>99</v>
      </c>
      <c r="F1391" s="496">
        <v>99</v>
      </c>
      <c r="G1391" s="496">
        <v>99</v>
      </c>
      <c r="H1391" s="496">
        <v>99</v>
      </c>
      <c r="I1391" s="496">
        <v>99</v>
      </c>
      <c r="J1391" s="496">
        <v>999</v>
      </c>
      <c r="K1391" s="496">
        <v>99</v>
      </c>
      <c r="L1391" s="496">
        <v>99</v>
      </c>
      <c r="M1391" s="496">
        <v>99</v>
      </c>
      <c r="N1391" s="496">
        <v>99</v>
      </c>
      <c r="O1391" s="496">
        <v>99</v>
      </c>
      <c r="P1391" s="496">
        <v>9999</v>
      </c>
      <c r="Q1391" s="496">
        <v>13</v>
      </c>
      <c r="R1391" s="496">
        <v>18</v>
      </c>
      <c r="S1391" s="496">
        <v>4.0555555555555554</v>
      </c>
      <c r="T1391" s="496">
        <v>6.2222222222222223</v>
      </c>
      <c r="U1391" s="496">
        <v>232.30555555555557</v>
      </c>
      <c r="V1391" s="496">
        <v>11.111111111111112</v>
      </c>
      <c r="W1391" s="496">
        <v>38.888888888888886</v>
      </c>
      <c r="X1391" s="496">
        <v>0</v>
      </c>
      <c r="Y1391" s="496">
        <v>59.439319872569264</v>
      </c>
      <c r="Z1391" s="496">
        <v>1.0258991840344125</v>
      </c>
      <c r="AA1391" s="496">
        <v>1.6517854163687229</v>
      </c>
      <c r="AB1391" s="496">
        <v>47.948802432833119</v>
      </c>
      <c r="AC1391" s="496">
        <v>1.6057518075669348</v>
      </c>
      <c r="AD1391" s="496">
        <v>22.22063720206156</v>
      </c>
      <c r="AE1391" s="496">
        <v>1.0495626822157431</v>
      </c>
      <c r="AF1391" s="496">
        <v>0.96262620728267057</v>
      </c>
      <c r="AG1391" s="496">
        <v>678</v>
      </c>
      <c r="AH1391" s="496">
        <v>0</v>
      </c>
      <c r="AI1391" s="496">
        <v>0</v>
      </c>
      <c r="AJ1391" s="496">
        <v>0</v>
      </c>
      <c r="AK1391" s="496"/>
      <c r="AL1391" s="496"/>
      <c r="AM1391" s="496"/>
      <c r="AN1391" s="496">
        <v>99</v>
      </c>
      <c r="AO1391" s="496">
        <v>99</v>
      </c>
      <c r="AP1391" s="496">
        <v>0</v>
      </c>
      <c r="AQ1391" s="496">
        <v>99</v>
      </c>
      <c r="AR1391" s="496">
        <v>192</v>
      </c>
      <c r="AS1391" s="496">
        <v>27.889923046872195</v>
      </c>
      <c r="AT1391" s="496"/>
      <c r="AU1391" s="496"/>
    </row>
    <row r="1392" spans="1:47">
      <c r="A1392" s="496">
        <v>20</v>
      </c>
      <c r="B1392" s="496">
        <v>39</v>
      </c>
      <c r="C1392" s="496">
        <v>2023</v>
      </c>
      <c r="D1392" s="496">
        <v>99</v>
      </c>
      <c r="E1392" s="496">
        <v>99</v>
      </c>
      <c r="F1392" s="496">
        <v>99</v>
      </c>
      <c r="G1392" s="496">
        <v>99</v>
      </c>
      <c r="H1392" s="496">
        <v>99</v>
      </c>
      <c r="I1392" s="496">
        <v>99</v>
      </c>
      <c r="J1392" s="496">
        <v>999</v>
      </c>
      <c r="K1392" s="496">
        <v>99</v>
      </c>
      <c r="L1392" s="496">
        <v>99</v>
      </c>
      <c r="M1392" s="496">
        <v>99</v>
      </c>
      <c r="N1392" s="496">
        <v>99</v>
      </c>
      <c r="O1392" s="496">
        <v>99</v>
      </c>
      <c r="P1392" s="496">
        <v>9999</v>
      </c>
      <c r="Q1392" s="496">
        <v>162</v>
      </c>
      <c r="R1392" s="496">
        <v>987</v>
      </c>
      <c r="S1392" s="496">
        <v>3.8652482269503552</v>
      </c>
      <c r="T1392" s="496">
        <v>6.7254305977710231</v>
      </c>
      <c r="U1392" s="496">
        <v>265.12695035460968</v>
      </c>
      <c r="V1392" s="496">
        <v>2.3302938196555218</v>
      </c>
      <c r="W1392" s="496">
        <v>58.662613981762895</v>
      </c>
      <c r="X1392" s="496">
        <v>4.4579533941236074</v>
      </c>
      <c r="Y1392" s="496">
        <v>53.300398358434578</v>
      </c>
      <c r="Z1392" s="496">
        <v>0.84520101515116508</v>
      </c>
      <c r="AA1392" s="496">
        <v>1.666947805668993</v>
      </c>
      <c r="AB1392" s="496">
        <v>63.083940473786882</v>
      </c>
      <c r="AC1392" s="496">
        <v>60.372245032716883</v>
      </c>
      <c r="AD1392" s="496">
        <v>63.101427695948843</v>
      </c>
      <c r="AE1392" s="496">
        <v>57.551020408163261</v>
      </c>
      <c r="AF1392" s="496">
        <v>60.241615379550723</v>
      </c>
      <c r="AG1392" s="496">
        <v>677.97771023302926</v>
      </c>
      <c r="AH1392" s="496">
        <v>0</v>
      </c>
      <c r="AI1392" s="496">
        <v>0</v>
      </c>
      <c r="AJ1392" s="496">
        <v>152.34170620838341</v>
      </c>
      <c r="AK1392" s="496">
        <v>43.712751179973345</v>
      </c>
      <c r="AL1392" s="496">
        <v>-4.3144955272677485</v>
      </c>
      <c r="AM1392" s="496">
        <v>-17.832849371557653</v>
      </c>
      <c r="AN1392" s="496">
        <v>99</v>
      </c>
      <c r="AO1392" s="496">
        <v>99</v>
      </c>
      <c r="AP1392" s="496">
        <v>1</v>
      </c>
      <c r="AQ1392" s="496">
        <v>99</v>
      </c>
      <c r="AR1392" s="496">
        <v>210.25734549138809</v>
      </c>
      <c r="AS1392" s="496">
        <v>28.185672788815118</v>
      </c>
      <c r="AT1392" s="496"/>
      <c r="AU1392" s="496"/>
    </row>
    <row r="1393" spans="1:47">
      <c r="A1393" s="496">
        <v>20</v>
      </c>
      <c r="B1393" s="496">
        <v>40</v>
      </c>
      <c r="C1393" s="496">
        <v>2023</v>
      </c>
      <c r="D1393" s="496">
        <v>99</v>
      </c>
      <c r="E1393" s="496">
        <v>99</v>
      </c>
      <c r="F1393" s="496">
        <v>99</v>
      </c>
      <c r="G1393" s="496">
        <v>99</v>
      </c>
      <c r="H1393" s="496">
        <v>99</v>
      </c>
      <c r="I1393" s="496">
        <v>99</v>
      </c>
      <c r="J1393" s="496">
        <v>999</v>
      </c>
      <c r="K1393" s="496">
        <v>99</v>
      </c>
      <c r="L1393" s="496">
        <v>99</v>
      </c>
      <c r="M1393" s="496">
        <v>99</v>
      </c>
      <c r="N1393" s="496">
        <v>99</v>
      </c>
      <c r="O1393" s="496">
        <v>99</v>
      </c>
      <c r="P1393" s="496">
        <v>9999</v>
      </c>
      <c r="Q1393" s="496">
        <v>5</v>
      </c>
      <c r="R1393" s="496">
        <v>9</v>
      </c>
      <c r="S1393" s="496">
        <v>2.6666666666666661</v>
      </c>
      <c r="T1393" s="496">
        <v>6.7777777777777777</v>
      </c>
      <c r="U1393" s="496">
        <v>225.15555555555557</v>
      </c>
      <c r="V1393" s="496">
        <v>0</v>
      </c>
      <c r="W1393" s="496">
        <v>66.666666666666686</v>
      </c>
      <c r="X1393" s="496">
        <v>0</v>
      </c>
      <c r="Y1393" s="496">
        <v>37.923024700953611</v>
      </c>
      <c r="Z1393" s="496">
        <v>0.94280904158206325</v>
      </c>
      <c r="AA1393" s="496">
        <v>0.91624569458170158</v>
      </c>
      <c r="AB1393" s="496">
        <v>60.122486278596305</v>
      </c>
      <c r="AC1393" s="496">
        <v>69.554305994418797</v>
      </c>
      <c r="AD1393" s="496">
        <v>42.87464628562735</v>
      </c>
      <c r="AE1393" s="496">
        <v>0.52478134110787156</v>
      </c>
      <c r="AF1393" s="496">
        <v>0.46649904255353447</v>
      </c>
      <c r="AG1393" s="496">
        <v>888.22222222222229</v>
      </c>
      <c r="AH1393" s="496">
        <v>0</v>
      </c>
      <c r="AI1393" s="496">
        <v>0</v>
      </c>
      <c r="AJ1393" s="496">
        <v>282.64417275978258</v>
      </c>
      <c r="AK1393" s="496">
        <v>15.820282562071435</v>
      </c>
      <c r="AL1393" s="496">
        <v>6.7980213410463888</v>
      </c>
      <c r="AM1393" s="496">
        <v>-64.851077373303028</v>
      </c>
      <c r="AN1393" s="496">
        <v>99</v>
      </c>
      <c r="AO1393" s="496">
        <v>99</v>
      </c>
      <c r="AP1393" s="496">
        <v>2</v>
      </c>
      <c r="AQ1393" s="496">
        <v>99</v>
      </c>
      <c r="AR1393" s="496">
        <v>207.55555555555557</v>
      </c>
      <c r="AS1393" s="496">
        <v>25.030974322781844</v>
      </c>
      <c r="AT1393" s="496"/>
      <c r="AU1393" s="496"/>
    </row>
    <row r="1394" spans="1:47">
      <c r="A1394" s="496">
        <v>20</v>
      </c>
      <c r="B1394" s="496">
        <v>41</v>
      </c>
      <c r="C1394" s="496">
        <v>2023</v>
      </c>
      <c r="D1394" s="496">
        <v>99</v>
      </c>
      <c r="E1394" s="496">
        <v>99</v>
      </c>
      <c r="F1394" s="496">
        <v>99</v>
      </c>
      <c r="G1394" s="496">
        <v>99</v>
      </c>
      <c r="H1394" s="496">
        <v>99</v>
      </c>
      <c r="I1394" s="496">
        <v>99</v>
      </c>
      <c r="J1394" s="496">
        <v>999</v>
      </c>
      <c r="K1394" s="496">
        <v>99</v>
      </c>
      <c r="L1394" s="496">
        <v>99</v>
      </c>
      <c r="M1394" s="496">
        <v>99</v>
      </c>
      <c r="N1394" s="496">
        <v>99</v>
      </c>
      <c r="O1394" s="496">
        <v>99</v>
      </c>
      <c r="P1394" s="496">
        <v>9999</v>
      </c>
      <c r="Q1394" s="496">
        <v>29</v>
      </c>
      <c r="R1394" s="496">
        <v>94</v>
      </c>
      <c r="S1394" s="496">
        <v>3.4042553191489366</v>
      </c>
      <c r="T1394" s="496">
        <v>6.8936170212765937</v>
      </c>
      <c r="U1394" s="496">
        <v>193.58191489361701</v>
      </c>
      <c r="V1394" s="496">
        <v>0</v>
      </c>
      <c r="W1394" s="496">
        <v>54.255319148936174</v>
      </c>
      <c r="X1394" s="496">
        <v>0</v>
      </c>
      <c r="Y1394" s="496">
        <v>45.288559362151666</v>
      </c>
      <c r="Z1394" s="496">
        <v>0.71932517039902</v>
      </c>
      <c r="AA1394" s="496">
        <v>1.9703552174962096</v>
      </c>
      <c r="AB1394" s="496">
        <v>54.864347071006009</v>
      </c>
      <c r="AC1394" s="496">
        <v>59.579050700221202</v>
      </c>
      <c r="AD1394" s="496">
        <v>54.074368555279442</v>
      </c>
      <c r="AE1394" s="496">
        <v>5.4810495626822178</v>
      </c>
      <c r="AF1394" s="496">
        <v>4.1890757637356399</v>
      </c>
      <c r="AG1394" s="496">
        <v>644.07446808510645</v>
      </c>
      <c r="AH1394" s="496">
        <v>1.0638297872340428</v>
      </c>
      <c r="AI1394" s="496">
        <v>0</v>
      </c>
      <c r="AJ1394" s="496">
        <v>149.88046580182652</v>
      </c>
      <c r="AK1394" s="496">
        <v>53.495756754092142</v>
      </c>
      <c r="AL1394" s="496">
        <v>34.055436650819018</v>
      </c>
      <c r="AM1394" s="496">
        <v>-5.7312682455270076</v>
      </c>
      <c r="AN1394" s="496">
        <v>99</v>
      </c>
      <c r="AO1394" s="496">
        <v>99</v>
      </c>
      <c r="AP1394" s="496">
        <v>3</v>
      </c>
      <c r="AQ1394" s="496">
        <v>99</v>
      </c>
      <c r="AR1394" s="496">
        <v>191.80851063829783</v>
      </c>
      <c r="AS1394" s="496">
        <v>26.993355480289797</v>
      </c>
      <c r="AT1394" s="496"/>
      <c r="AU1394" s="496"/>
    </row>
    <row r="1395" spans="1:47">
      <c r="A1395" s="496">
        <v>20</v>
      </c>
      <c r="B1395" s="496">
        <v>42</v>
      </c>
      <c r="C1395" s="496">
        <v>2023</v>
      </c>
      <c r="D1395" s="496">
        <v>99</v>
      </c>
      <c r="E1395" s="496">
        <v>99</v>
      </c>
      <c r="F1395" s="496">
        <v>99</v>
      </c>
      <c r="G1395" s="496">
        <v>99</v>
      </c>
      <c r="H1395" s="496">
        <v>99</v>
      </c>
      <c r="I1395" s="496">
        <v>99</v>
      </c>
      <c r="J1395" s="496">
        <v>999</v>
      </c>
      <c r="K1395" s="496">
        <v>99</v>
      </c>
      <c r="L1395" s="496">
        <v>99</v>
      </c>
      <c r="M1395" s="496">
        <v>99</v>
      </c>
      <c r="N1395" s="496">
        <v>99</v>
      </c>
      <c r="O1395" s="496">
        <v>99</v>
      </c>
      <c r="P1395" s="496">
        <v>9999</v>
      </c>
      <c r="Q1395" s="496">
        <v>6</v>
      </c>
      <c r="R1395" s="496">
        <v>11</v>
      </c>
      <c r="S1395" s="496">
        <v>3.8181818181818192</v>
      </c>
      <c r="T1395" s="496">
        <v>6.7272727272727284</v>
      </c>
      <c r="U1395" s="496">
        <v>165.13636363636363</v>
      </c>
      <c r="V1395" s="496">
        <v>0</v>
      </c>
      <c r="W1395" s="496">
        <v>54.545454545454554</v>
      </c>
      <c r="X1395" s="496">
        <v>0</v>
      </c>
      <c r="Y1395" s="496">
        <v>34.242537945641324</v>
      </c>
      <c r="Z1395" s="496">
        <v>0.38569460791993376</v>
      </c>
      <c r="AA1395" s="496">
        <v>1.2128785512842102</v>
      </c>
      <c r="AB1395" s="496">
        <v>-22.389554531530855</v>
      </c>
      <c r="AC1395" s="496">
        <v>64.639928861668153</v>
      </c>
      <c r="AD1395" s="496">
        <v>28.266610133502759</v>
      </c>
      <c r="AE1395" s="496">
        <v>0.6413994169096211</v>
      </c>
      <c r="AF1395" s="496">
        <v>0.41817780832930096</v>
      </c>
      <c r="AG1395" s="496">
        <v>536.72727272727275</v>
      </c>
      <c r="AH1395" s="496">
        <v>0</v>
      </c>
      <c r="AI1395" s="496">
        <v>0</v>
      </c>
      <c r="AJ1395" s="496">
        <v>177.92188833054641</v>
      </c>
      <c r="AK1395" s="496">
        <v>93.044264061457199</v>
      </c>
      <c r="AL1395" s="496">
        <v>66.694713804115437</v>
      </c>
      <c r="AM1395" s="496">
        <v>-16.631650943233694</v>
      </c>
      <c r="AN1395" s="496">
        <v>99</v>
      </c>
      <c r="AO1395" s="496">
        <v>99</v>
      </c>
      <c r="AP1395" s="496">
        <v>4</v>
      </c>
      <c r="AQ1395" s="496">
        <v>99</v>
      </c>
      <c r="AR1395" s="496">
        <v>180.36363636363637</v>
      </c>
      <c r="AS1395" s="496">
        <v>27.757930886816609</v>
      </c>
      <c r="AT1395" s="496"/>
      <c r="AU1395" s="496"/>
    </row>
    <row r="1396" spans="1:47">
      <c r="A1396" s="496">
        <v>20</v>
      </c>
      <c r="B1396" s="496">
        <v>43</v>
      </c>
      <c r="C1396" s="496">
        <v>2023</v>
      </c>
      <c r="D1396" s="496">
        <v>99</v>
      </c>
      <c r="E1396" s="496">
        <v>99</v>
      </c>
      <c r="F1396" s="496">
        <v>99</v>
      </c>
      <c r="G1396" s="496">
        <v>99</v>
      </c>
      <c r="H1396" s="496">
        <v>99</v>
      </c>
      <c r="I1396" s="496">
        <v>99</v>
      </c>
      <c r="J1396" s="496">
        <v>999</v>
      </c>
      <c r="K1396" s="496">
        <v>99</v>
      </c>
      <c r="L1396" s="496">
        <v>99</v>
      </c>
      <c r="M1396" s="496">
        <v>99</v>
      </c>
      <c r="N1396" s="496">
        <v>99</v>
      </c>
      <c r="O1396" s="496">
        <v>99</v>
      </c>
      <c r="P1396" s="496">
        <v>9999</v>
      </c>
      <c r="Q1396" s="496">
        <v>9</v>
      </c>
      <c r="R1396" s="496">
        <v>20</v>
      </c>
      <c r="S1396" s="496">
        <v>3.8</v>
      </c>
      <c r="T1396" s="496">
        <v>7.4</v>
      </c>
      <c r="U1396" s="496">
        <v>197.405</v>
      </c>
      <c r="V1396" s="496">
        <v>0</v>
      </c>
      <c r="W1396" s="496">
        <v>75</v>
      </c>
      <c r="X1396" s="496">
        <v>0</v>
      </c>
      <c r="Y1396" s="496">
        <v>32.578957549313991</v>
      </c>
      <c r="Z1396" s="496">
        <v>0.59999999999999953</v>
      </c>
      <c r="AA1396" s="496">
        <v>1.4282856857085695</v>
      </c>
      <c r="AB1396" s="496">
        <v>16.503495111923161</v>
      </c>
      <c r="AC1396" s="496">
        <v>26.891137730419924</v>
      </c>
      <c r="AD1396" s="496">
        <v>61.845703711237299</v>
      </c>
      <c r="AE1396" s="496">
        <v>1.1661807580174921</v>
      </c>
      <c r="AF1396" s="496">
        <v>0.90889502067983108</v>
      </c>
      <c r="AG1396" s="496">
        <v>618.1</v>
      </c>
      <c r="AH1396" s="496">
        <v>0</v>
      </c>
      <c r="AI1396" s="496">
        <v>0</v>
      </c>
      <c r="AJ1396" s="496">
        <v>120.31703952474872</v>
      </c>
      <c r="AK1396" s="496">
        <v>50.374958530327802</v>
      </c>
      <c r="AL1396" s="496">
        <v>37.888330959268991</v>
      </c>
      <c r="AM1396" s="496">
        <v>-11.608220017576379</v>
      </c>
      <c r="AN1396" s="496">
        <v>99</v>
      </c>
      <c r="AO1396" s="496">
        <v>99</v>
      </c>
      <c r="AP1396" s="496">
        <v>5</v>
      </c>
      <c r="AQ1396" s="496">
        <v>99</v>
      </c>
      <c r="AR1396" s="496">
        <v>190.15</v>
      </c>
      <c r="AS1396" s="496">
        <v>28.555205792659219</v>
      </c>
      <c r="AT1396" s="496"/>
      <c r="AU1396" s="496"/>
    </row>
    <row r="1397" spans="1:47">
      <c r="A1397" s="496">
        <v>20</v>
      </c>
      <c r="B1397" s="496">
        <v>44</v>
      </c>
      <c r="C1397" s="496">
        <v>2023</v>
      </c>
      <c r="D1397" s="496">
        <v>99</v>
      </c>
      <c r="E1397" s="496">
        <v>99</v>
      </c>
      <c r="F1397" s="496">
        <v>99</v>
      </c>
      <c r="G1397" s="496">
        <v>99</v>
      </c>
      <c r="H1397" s="496">
        <v>99</v>
      </c>
      <c r="I1397" s="496">
        <v>99</v>
      </c>
      <c r="J1397" s="496">
        <v>999</v>
      </c>
      <c r="K1397" s="496">
        <v>99</v>
      </c>
      <c r="L1397" s="496">
        <v>99</v>
      </c>
      <c r="M1397" s="496">
        <v>99</v>
      </c>
      <c r="N1397" s="496">
        <v>99</v>
      </c>
      <c r="O1397" s="496">
        <v>99</v>
      </c>
      <c r="P1397" s="496">
        <v>9999</v>
      </c>
      <c r="Q1397" s="496">
        <v>6</v>
      </c>
      <c r="R1397" s="496">
        <v>10</v>
      </c>
      <c r="S1397" s="496">
        <v>3.7</v>
      </c>
      <c r="T1397" s="496">
        <v>6.7</v>
      </c>
      <c r="U1397" s="496">
        <v>200.81</v>
      </c>
      <c r="V1397" s="496">
        <v>0</v>
      </c>
      <c r="W1397" s="496">
        <v>60</v>
      </c>
      <c r="X1397" s="496">
        <v>0</v>
      </c>
      <c r="Y1397" s="496">
        <v>37.28883076740275</v>
      </c>
      <c r="Z1397" s="496">
        <v>0.78102496759066498</v>
      </c>
      <c r="AA1397" s="496">
        <v>1.8466185312619392</v>
      </c>
      <c r="AB1397" s="496">
        <v>71.395932499229716</v>
      </c>
      <c r="AC1397" s="496">
        <v>91.540234829271213</v>
      </c>
      <c r="AD1397" s="496">
        <v>70.02921639904261</v>
      </c>
      <c r="AE1397" s="496">
        <v>0.58309037900874605</v>
      </c>
      <c r="AF1397" s="496">
        <v>0.46228618602040705</v>
      </c>
      <c r="AG1397" s="496">
        <v>507.5</v>
      </c>
      <c r="AH1397" s="496">
        <v>0</v>
      </c>
      <c r="AI1397" s="496">
        <v>0</v>
      </c>
      <c r="AJ1397" s="496">
        <v>98.928509540981182</v>
      </c>
      <c r="AK1397" s="496">
        <v>88.744334406751392</v>
      </c>
      <c r="AL1397" s="496">
        <v>78.961822984453264</v>
      </c>
      <c r="AM1397" s="496">
        <v>40.703735379956314</v>
      </c>
      <c r="AN1397" s="496">
        <v>99</v>
      </c>
      <c r="AO1397" s="496">
        <v>99</v>
      </c>
      <c r="AP1397" s="496">
        <v>6</v>
      </c>
      <c r="AQ1397" s="496">
        <v>99</v>
      </c>
      <c r="AR1397" s="496">
        <v>192.9</v>
      </c>
      <c r="AS1397" s="496">
        <v>27.713997907981256</v>
      </c>
      <c r="AT1397" s="496"/>
      <c r="AU1397" s="496"/>
    </row>
    <row r="1398" spans="1:47">
      <c r="A1398" s="496">
        <v>20</v>
      </c>
      <c r="B1398" s="496">
        <v>45</v>
      </c>
      <c r="C1398" s="496">
        <v>2023</v>
      </c>
      <c r="D1398" s="496">
        <v>99</v>
      </c>
      <c r="E1398" s="496">
        <v>99</v>
      </c>
      <c r="F1398" s="496">
        <v>99</v>
      </c>
      <c r="G1398" s="496">
        <v>99</v>
      </c>
      <c r="H1398" s="496">
        <v>99</v>
      </c>
      <c r="I1398" s="496">
        <v>99</v>
      </c>
      <c r="J1398" s="496">
        <v>999</v>
      </c>
      <c r="K1398" s="496">
        <v>99</v>
      </c>
      <c r="L1398" s="496">
        <v>99</v>
      </c>
      <c r="M1398" s="496">
        <v>99</v>
      </c>
      <c r="N1398" s="496">
        <v>99</v>
      </c>
      <c r="O1398" s="496">
        <v>99</v>
      </c>
      <c r="P1398" s="496">
        <v>9999</v>
      </c>
      <c r="Q1398" s="496">
        <v>5</v>
      </c>
      <c r="R1398" s="496">
        <v>8</v>
      </c>
      <c r="S1398" s="496">
        <v>4</v>
      </c>
      <c r="T1398" s="496">
        <v>6.5</v>
      </c>
      <c r="U1398" s="496">
        <v>206.8</v>
      </c>
      <c r="V1398" s="496">
        <v>12.5</v>
      </c>
      <c r="W1398" s="496">
        <v>37.5</v>
      </c>
      <c r="X1398" s="496">
        <v>0</v>
      </c>
      <c r="Y1398" s="496">
        <v>61.561777914546894</v>
      </c>
      <c r="Z1398" s="496">
        <v>1.1180339887498949</v>
      </c>
      <c r="AA1398" s="496">
        <v>1.3228756555322951</v>
      </c>
      <c r="AB1398" s="496">
        <v>55.100993453693583</v>
      </c>
      <c r="AC1398" s="496">
        <v>74.657492806200509</v>
      </c>
      <c r="AD1398" s="496">
        <v>59.160797830996145</v>
      </c>
      <c r="AE1398" s="496">
        <v>0.4664723032069969</v>
      </c>
      <c r="AF1398" s="496">
        <v>0.38086064745389225</v>
      </c>
      <c r="AG1398" s="496">
        <v>623</v>
      </c>
      <c r="AH1398" s="496">
        <v>0</v>
      </c>
      <c r="AI1398" s="496">
        <v>0</v>
      </c>
      <c r="AJ1398" s="496">
        <v>244.98214220632497</v>
      </c>
      <c r="AK1398" s="496">
        <v>84.498437721170603</v>
      </c>
      <c r="AL1398" s="496">
        <v>51.87747682535835</v>
      </c>
      <c r="AM1398" s="496">
        <v>7.8496270925341376</v>
      </c>
      <c r="AN1398" s="496">
        <v>99</v>
      </c>
      <c r="AO1398" s="496">
        <v>99</v>
      </c>
      <c r="AP1398" s="496">
        <v>7</v>
      </c>
      <c r="AQ1398" s="496">
        <v>99</v>
      </c>
      <c r="AR1398" s="496">
        <v>190.75</v>
      </c>
      <c r="AS1398" s="496">
        <v>29.073567402383009</v>
      </c>
      <c r="AT1398" s="496"/>
      <c r="AU1398" s="496"/>
    </row>
    <row r="1399" spans="1:47">
      <c r="A1399" s="496">
        <v>20</v>
      </c>
      <c r="B1399" s="496">
        <v>46</v>
      </c>
      <c r="C1399" s="496">
        <v>2023</v>
      </c>
      <c r="D1399" s="496">
        <v>99</v>
      </c>
      <c r="E1399" s="496">
        <v>99</v>
      </c>
      <c r="F1399" s="496">
        <v>99</v>
      </c>
      <c r="G1399" s="496">
        <v>99</v>
      </c>
      <c r="H1399" s="496">
        <v>99</v>
      </c>
      <c r="I1399" s="496">
        <v>99</v>
      </c>
      <c r="J1399" s="496">
        <v>999</v>
      </c>
      <c r="K1399" s="496">
        <v>99</v>
      </c>
      <c r="L1399" s="496">
        <v>99</v>
      </c>
      <c r="M1399" s="496">
        <v>99</v>
      </c>
      <c r="N1399" s="496">
        <v>99</v>
      </c>
      <c r="O1399" s="496">
        <v>99</v>
      </c>
      <c r="P1399" s="496">
        <v>9999</v>
      </c>
      <c r="Q1399" s="496">
        <v>19</v>
      </c>
      <c r="R1399" s="496">
        <v>56</v>
      </c>
      <c r="S1399" s="496">
        <v>3.4642857142857153</v>
      </c>
      <c r="T1399" s="496">
        <v>7.0714285714285694</v>
      </c>
      <c r="U1399" s="496">
        <v>197.38571428571436</v>
      </c>
      <c r="V1399" s="496">
        <v>0</v>
      </c>
      <c r="W1399" s="496">
        <v>57.142857142857153</v>
      </c>
      <c r="X1399" s="496">
        <v>0</v>
      </c>
      <c r="Y1399" s="496">
        <v>46.477231094419487</v>
      </c>
      <c r="Z1399" s="496">
        <v>0.80098791042877771</v>
      </c>
      <c r="AA1399" s="496">
        <v>2.051629516620725</v>
      </c>
      <c r="AB1399" s="496">
        <v>76.799160458374942</v>
      </c>
      <c r="AC1399" s="496">
        <v>84.593693352197633</v>
      </c>
      <c r="AD1399" s="496">
        <v>75.133633983720927</v>
      </c>
      <c r="AE1399" s="496">
        <v>3.2653061224489801</v>
      </c>
      <c r="AF1399" s="496">
        <v>2.5446574303048504</v>
      </c>
      <c r="AG1399" s="496">
        <v>700.41071428571445</v>
      </c>
      <c r="AH1399" s="496">
        <v>0</v>
      </c>
      <c r="AI1399" s="496">
        <v>0</v>
      </c>
      <c r="AJ1399" s="496">
        <v>177.36995002231444</v>
      </c>
      <c r="AK1399" s="496">
        <v>39.279414454226874</v>
      </c>
      <c r="AL1399" s="496">
        <v>24.390493445546497</v>
      </c>
      <c r="AM1399" s="496">
        <v>-9.67420673097633</v>
      </c>
      <c r="AN1399" s="496">
        <v>99</v>
      </c>
      <c r="AO1399" s="496">
        <v>99</v>
      </c>
      <c r="AP1399" s="496">
        <v>8</v>
      </c>
      <c r="AQ1399" s="496">
        <v>99</v>
      </c>
      <c r="AR1399" s="496">
        <v>191.03571428571425</v>
      </c>
      <c r="AS1399" s="496">
        <v>27.787553287656209</v>
      </c>
      <c r="AT1399" s="496"/>
      <c r="AU1399" s="496"/>
    </row>
    <row r="1400" spans="1:47">
      <c r="A1400" s="496">
        <v>20</v>
      </c>
      <c r="B1400" s="496">
        <v>47</v>
      </c>
      <c r="C1400" s="496">
        <v>2023</v>
      </c>
      <c r="D1400" s="496">
        <v>99</v>
      </c>
      <c r="E1400" s="496">
        <v>99</v>
      </c>
      <c r="F1400" s="496">
        <v>99</v>
      </c>
      <c r="G1400" s="496">
        <v>99</v>
      </c>
      <c r="H1400" s="496">
        <v>99</v>
      </c>
      <c r="I1400" s="496">
        <v>99</v>
      </c>
      <c r="J1400" s="496">
        <v>999</v>
      </c>
      <c r="K1400" s="496">
        <v>99</v>
      </c>
      <c r="L1400" s="496">
        <v>99</v>
      </c>
      <c r="M1400" s="496">
        <v>99</v>
      </c>
      <c r="N1400" s="496">
        <v>99</v>
      </c>
      <c r="O1400" s="496">
        <v>99</v>
      </c>
      <c r="P1400" s="496">
        <v>9999</v>
      </c>
      <c r="Q1400" s="496">
        <v>5</v>
      </c>
      <c r="R1400" s="496">
        <v>12</v>
      </c>
      <c r="S1400" s="496">
        <v>3.6666666666666656</v>
      </c>
      <c r="T1400" s="496">
        <v>7</v>
      </c>
      <c r="U1400" s="496">
        <v>298.07499999999999</v>
      </c>
      <c r="V1400" s="496">
        <v>0</v>
      </c>
      <c r="W1400" s="496">
        <v>66.666666666666686</v>
      </c>
      <c r="X1400" s="496">
        <v>0</v>
      </c>
      <c r="Y1400" s="496">
        <v>28.900522630799564</v>
      </c>
      <c r="Z1400" s="496">
        <v>0.47140452079103318</v>
      </c>
      <c r="AA1400" s="496">
        <v>1.4142135623730951</v>
      </c>
      <c r="AB1400" s="496">
        <v>44.590962079665694</v>
      </c>
      <c r="AC1400" s="496">
        <v>59.984732710732992</v>
      </c>
      <c r="AD1400" s="496">
        <v>74.999999999999702</v>
      </c>
      <c r="AE1400" s="496">
        <v>0.69970845481049548</v>
      </c>
      <c r="AF1400" s="496">
        <v>0.82344079417180083</v>
      </c>
      <c r="AG1400" s="496">
        <v>728.41666666666652</v>
      </c>
      <c r="AH1400" s="496">
        <v>0</v>
      </c>
      <c r="AI1400" s="496">
        <v>0</v>
      </c>
      <c r="AJ1400" s="496">
        <v>110.05563618259438</v>
      </c>
      <c r="AK1400" s="496">
        <v>42.663308173384621</v>
      </c>
      <c r="AL1400" s="496">
        <v>-26.984974000387879</v>
      </c>
      <c r="AM1400" s="496">
        <v>-22.380395103495754</v>
      </c>
      <c r="AN1400" s="496">
        <v>99</v>
      </c>
      <c r="AO1400" s="496">
        <v>99</v>
      </c>
      <c r="AP1400" s="496">
        <v>9</v>
      </c>
      <c r="AQ1400" s="496">
        <v>99</v>
      </c>
      <c r="AR1400" s="496">
        <v>219.25</v>
      </c>
      <c r="AS1400" s="496">
        <v>28.219654574233047</v>
      </c>
      <c r="AT1400" s="496"/>
      <c r="AU1400" s="496"/>
    </row>
    <row r="1401" spans="1:47">
      <c r="A1401" s="496">
        <v>20</v>
      </c>
      <c r="B1401" s="496">
        <v>48</v>
      </c>
      <c r="C1401" s="496">
        <v>2023</v>
      </c>
      <c r="D1401" s="496">
        <v>99</v>
      </c>
      <c r="E1401" s="496">
        <v>99</v>
      </c>
      <c r="F1401" s="496">
        <v>99</v>
      </c>
      <c r="G1401" s="496">
        <v>99</v>
      </c>
      <c r="H1401" s="496">
        <v>99</v>
      </c>
      <c r="I1401" s="496">
        <v>99</v>
      </c>
      <c r="J1401" s="496">
        <v>999</v>
      </c>
      <c r="K1401" s="496">
        <v>99</v>
      </c>
      <c r="L1401" s="496">
        <v>99</v>
      </c>
      <c r="M1401" s="496">
        <v>99</v>
      </c>
      <c r="N1401" s="496">
        <v>99</v>
      </c>
      <c r="O1401" s="496">
        <v>99</v>
      </c>
      <c r="P1401" s="496">
        <v>9999</v>
      </c>
      <c r="Q1401" s="496"/>
      <c r="R1401" s="496"/>
      <c r="S1401" s="496"/>
      <c r="T1401" s="496"/>
      <c r="U1401" s="496"/>
      <c r="V1401" s="496"/>
      <c r="W1401" s="496"/>
      <c r="X1401" s="496"/>
      <c r="Y1401" s="496"/>
      <c r="Z1401" s="496"/>
      <c r="AA1401" s="496"/>
      <c r="AB1401" s="496"/>
      <c r="AC1401" s="496"/>
      <c r="AD1401" s="496"/>
      <c r="AE1401" s="496"/>
      <c r="AF1401" s="496"/>
      <c r="AG1401" s="496"/>
      <c r="AH1401" s="496"/>
      <c r="AI1401" s="496"/>
      <c r="AJ1401" s="496"/>
      <c r="AK1401" s="496"/>
      <c r="AL1401" s="496"/>
      <c r="AM1401" s="496"/>
      <c r="AN1401" s="496">
        <v>99</v>
      </c>
      <c r="AO1401" s="496">
        <v>99</v>
      </c>
      <c r="AP1401" s="496">
        <v>10</v>
      </c>
      <c r="AQ1401" s="496">
        <v>99</v>
      </c>
      <c r="AR1401" s="496"/>
      <c r="AS1401" s="496"/>
      <c r="AT1401" s="496"/>
      <c r="AU1401" s="496"/>
    </row>
    <row r="1402" spans="1:47">
      <c r="A1402" s="496">
        <v>20</v>
      </c>
      <c r="B1402" s="496">
        <v>49</v>
      </c>
      <c r="C1402" s="496">
        <v>2023</v>
      </c>
      <c r="D1402" s="496">
        <v>99</v>
      </c>
      <c r="E1402" s="496">
        <v>99</v>
      </c>
      <c r="F1402" s="496">
        <v>99</v>
      </c>
      <c r="G1402" s="496">
        <v>99</v>
      </c>
      <c r="H1402" s="496">
        <v>99</v>
      </c>
      <c r="I1402" s="496">
        <v>99</v>
      </c>
      <c r="J1402" s="496">
        <v>999</v>
      </c>
      <c r="K1402" s="496">
        <v>99</v>
      </c>
      <c r="L1402" s="496">
        <v>99</v>
      </c>
      <c r="M1402" s="496">
        <v>99</v>
      </c>
      <c r="N1402" s="496">
        <v>99</v>
      </c>
      <c r="O1402" s="496">
        <v>99</v>
      </c>
      <c r="P1402" s="496">
        <v>9999</v>
      </c>
      <c r="Q1402" s="496">
        <v>4</v>
      </c>
      <c r="R1402" s="496">
        <v>5</v>
      </c>
      <c r="S1402" s="496">
        <v>3.4</v>
      </c>
      <c r="T1402" s="496">
        <v>6</v>
      </c>
      <c r="U1402" s="496">
        <v>255.44</v>
      </c>
      <c r="V1402" s="496">
        <v>0</v>
      </c>
      <c r="W1402" s="496">
        <v>40</v>
      </c>
      <c r="X1402" s="496">
        <v>0</v>
      </c>
      <c r="Y1402" s="496">
        <v>55.057083104719617</v>
      </c>
      <c r="Z1402" s="496">
        <v>1.019803902718557</v>
      </c>
      <c r="AA1402" s="496">
        <v>1.6733200530681516</v>
      </c>
      <c r="AB1402" s="496">
        <v>93.510961520703546</v>
      </c>
      <c r="AC1402" s="496">
        <v>96.430925564385575</v>
      </c>
      <c r="AD1402" s="496">
        <v>93.761446187699036</v>
      </c>
      <c r="AE1402" s="496">
        <v>0.29154518950437303</v>
      </c>
      <c r="AF1402" s="496">
        <v>0.29402515650877126</v>
      </c>
      <c r="AG1402" s="496">
        <v>666.4</v>
      </c>
      <c r="AH1402" s="496">
        <v>0</v>
      </c>
      <c r="AI1402" s="496">
        <v>0</v>
      </c>
      <c r="AJ1402" s="496">
        <v>38.830915518437592</v>
      </c>
      <c r="AK1402" s="496">
        <v>-10.923530064815917</v>
      </c>
      <c r="AL1402" s="496">
        <v>-16.621381196487999</v>
      </c>
      <c r="AM1402" s="496">
        <v>2.6262679854521558</v>
      </c>
      <c r="AN1402" s="496">
        <v>99</v>
      </c>
      <c r="AO1402" s="496">
        <v>99</v>
      </c>
      <c r="AP1402" s="496">
        <v>11</v>
      </c>
      <c r="AQ1402" s="496">
        <v>99</v>
      </c>
      <c r="AR1402" s="496">
        <v>213.4</v>
      </c>
      <c r="AS1402" s="496">
        <v>25.963267521986023</v>
      </c>
      <c r="AT1402" s="496"/>
      <c r="AU1402" s="496"/>
    </row>
    <row r="1403" spans="1:47">
      <c r="A1403" s="496">
        <v>20</v>
      </c>
      <c r="B1403" s="496">
        <v>50</v>
      </c>
      <c r="C1403" s="496">
        <v>2023</v>
      </c>
      <c r="D1403" s="496">
        <v>99</v>
      </c>
      <c r="E1403" s="496">
        <v>99</v>
      </c>
      <c r="F1403" s="496">
        <v>99</v>
      </c>
      <c r="G1403" s="496">
        <v>99</v>
      </c>
      <c r="H1403" s="496">
        <v>99</v>
      </c>
      <c r="I1403" s="496">
        <v>99</v>
      </c>
      <c r="J1403" s="496">
        <v>999</v>
      </c>
      <c r="K1403" s="496">
        <v>99</v>
      </c>
      <c r="L1403" s="496">
        <v>99</v>
      </c>
      <c r="M1403" s="496">
        <v>99</v>
      </c>
      <c r="N1403" s="496">
        <v>99</v>
      </c>
      <c r="O1403" s="496">
        <v>99</v>
      </c>
      <c r="P1403" s="496">
        <v>9999</v>
      </c>
      <c r="Q1403" s="496">
        <v>1</v>
      </c>
      <c r="R1403" s="496">
        <v>3</v>
      </c>
      <c r="S1403" s="496">
        <v>4</v>
      </c>
      <c r="T1403" s="496">
        <v>6.333333333333333</v>
      </c>
      <c r="U1403" s="496">
        <v>214.96666666666661</v>
      </c>
      <c r="V1403" s="496">
        <v>0</v>
      </c>
      <c r="W1403" s="496">
        <v>33.333333333333343</v>
      </c>
      <c r="X1403" s="496">
        <v>0</v>
      </c>
      <c r="Y1403" s="496">
        <v>11.457263586427636</v>
      </c>
      <c r="Z1403" s="496">
        <v>0</v>
      </c>
      <c r="AA1403" s="496">
        <v>0.4714045207910384</v>
      </c>
      <c r="AB1403" s="496"/>
      <c r="AC1403" s="496">
        <v>-57.808162194679021</v>
      </c>
      <c r="AD1403" s="496"/>
      <c r="AE1403" s="496">
        <v>0.17492711370262387</v>
      </c>
      <c r="AF1403" s="496">
        <v>0.14846290591333125</v>
      </c>
      <c r="AG1403" s="496">
        <v>612.33333333333348</v>
      </c>
      <c r="AH1403" s="496">
        <v>0</v>
      </c>
      <c r="AI1403" s="496">
        <v>0</v>
      </c>
      <c r="AJ1403" s="496">
        <v>148.45051551124877</v>
      </c>
      <c r="AK1403" s="496">
        <v>-31.513248354675351</v>
      </c>
      <c r="AL1403" s="496">
        <v>-59.223063540567296</v>
      </c>
      <c r="AM1403" s="496"/>
      <c r="AN1403" s="496">
        <v>99</v>
      </c>
      <c r="AO1403" s="496">
        <v>99</v>
      </c>
      <c r="AP1403" s="496">
        <v>12</v>
      </c>
      <c r="AQ1403" s="496">
        <v>99</v>
      </c>
      <c r="AR1403" s="496">
        <v>196.33333333333337</v>
      </c>
      <c r="AS1403" s="496">
        <v>28.397463818845154</v>
      </c>
      <c r="AT1403" s="496"/>
      <c r="AU1403" s="496"/>
    </row>
    <row r="1404" spans="1:47">
      <c r="A1404" s="496">
        <v>20</v>
      </c>
      <c r="B1404" s="496">
        <v>51</v>
      </c>
      <c r="C1404" s="496">
        <v>2023</v>
      </c>
      <c r="D1404" s="496">
        <v>99</v>
      </c>
      <c r="E1404" s="496">
        <v>99</v>
      </c>
      <c r="F1404" s="496">
        <v>99</v>
      </c>
      <c r="G1404" s="496">
        <v>99</v>
      </c>
      <c r="H1404" s="496">
        <v>99</v>
      </c>
      <c r="I1404" s="496">
        <v>99</v>
      </c>
      <c r="J1404" s="496">
        <v>999</v>
      </c>
      <c r="K1404" s="496">
        <v>99</v>
      </c>
      <c r="L1404" s="496">
        <v>99</v>
      </c>
      <c r="M1404" s="496">
        <v>99</v>
      </c>
      <c r="N1404" s="496">
        <v>99</v>
      </c>
      <c r="O1404" s="496">
        <v>99</v>
      </c>
      <c r="P1404" s="496">
        <v>9999</v>
      </c>
      <c r="Q1404" s="496">
        <v>4</v>
      </c>
      <c r="R1404" s="496">
        <v>5</v>
      </c>
      <c r="S1404" s="496">
        <v>5</v>
      </c>
      <c r="T1404" s="496">
        <v>5.8</v>
      </c>
      <c r="U1404" s="496">
        <v>267.77999999999997</v>
      </c>
      <c r="V1404" s="496">
        <v>40</v>
      </c>
      <c r="W1404" s="496">
        <v>0</v>
      </c>
      <c r="X1404" s="496">
        <v>20</v>
      </c>
      <c r="Y1404" s="496">
        <v>73.35225695232549</v>
      </c>
      <c r="Z1404" s="496">
        <v>1.4142135623730951</v>
      </c>
      <c r="AA1404" s="496">
        <v>0.40000000000000302</v>
      </c>
      <c r="AB1404" s="496">
        <v>83.616298595944698</v>
      </c>
      <c r="AC1404" s="496">
        <v>59.084753217843918</v>
      </c>
      <c r="AD1404" s="496">
        <v>35.355339059327122</v>
      </c>
      <c r="AE1404" s="496">
        <v>0.29154518950437303</v>
      </c>
      <c r="AF1404" s="496">
        <v>0.30822915913685722</v>
      </c>
      <c r="AG1404" s="496">
        <v>609.4</v>
      </c>
      <c r="AH1404" s="496">
        <v>0</v>
      </c>
      <c r="AI1404" s="496">
        <v>0</v>
      </c>
      <c r="AJ1404" s="496">
        <v>58.325294684210895</v>
      </c>
      <c r="AK1404" s="496">
        <v>59.253739541873792</v>
      </c>
      <c r="AL1404" s="496">
        <v>46.634997983754367</v>
      </c>
      <c r="AM1404" s="496">
        <v>5.8192805849881841</v>
      </c>
      <c r="AN1404" s="496">
        <v>99</v>
      </c>
      <c r="AO1404" s="496">
        <v>99</v>
      </c>
      <c r="AP1404" s="496">
        <v>13</v>
      </c>
      <c r="AQ1404" s="496">
        <v>99</v>
      </c>
      <c r="AR1404" s="496">
        <v>205.6</v>
      </c>
      <c r="AS1404" s="496">
        <v>30.225045037324914</v>
      </c>
      <c r="AT1404" s="496"/>
      <c r="AU1404" s="496"/>
    </row>
    <row r="1405" spans="1:47">
      <c r="A1405" s="496">
        <v>20</v>
      </c>
      <c r="B1405" s="496">
        <v>52</v>
      </c>
      <c r="C1405" s="496">
        <v>2023</v>
      </c>
      <c r="D1405" s="496">
        <v>99</v>
      </c>
      <c r="E1405" s="496">
        <v>99</v>
      </c>
      <c r="F1405" s="496">
        <v>99</v>
      </c>
      <c r="G1405" s="496">
        <v>99</v>
      </c>
      <c r="H1405" s="496">
        <v>99</v>
      </c>
      <c r="I1405" s="496">
        <v>99</v>
      </c>
      <c r="J1405" s="496">
        <v>999</v>
      </c>
      <c r="K1405" s="496">
        <v>99</v>
      </c>
      <c r="L1405" s="496">
        <v>99</v>
      </c>
      <c r="M1405" s="496">
        <v>99</v>
      </c>
      <c r="N1405" s="496">
        <v>99</v>
      </c>
      <c r="O1405" s="496">
        <v>99</v>
      </c>
      <c r="P1405" s="496">
        <v>9999</v>
      </c>
      <c r="Q1405" s="496"/>
      <c r="R1405" s="496"/>
      <c r="S1405" s="496"/>
      <c r="T1405" s="496"/>
      <c r="U1405" s="496"/>
      <c r="V1405" s="496"/>
      <c r="W1405" s="496"/>
      <c r="X1405" s="496"/>
      <c r="Y1405" s="496"/>
      <c r="Z1405" s="496"/>
      <c r="AA1405" s="496"/>
      <c r="AB1405" s="496"/>
      <c r="AC1405" s="496"/>
      <c r="AD1405" s="496"/>
      <c r="AE1405" s="496"/>
      <c r="AF1405" s="496"/>
      <c r="AG1405" s="496"/>
      <c r="AH1405" s="496"/>
      <c r="AI1405" s="496"/>
      <c r="AJ1405" s="496"/>
      <c r="AK1405" s="496"/>
      <c r="AL1405" s="496"/>
      <c r="AM1405" s="496"/>
      <c r="AN1405" s="496">
        <v>99</v>
      </c>
      <c r="AO1405" s="496">
        <v>99</v>
      </c>
      <c r="AP1405" s="496">
        <v>14</v>
      </c>
      <c r="AQ1405" s="496">
        <v>99</v>
      </c>
      <c r="AR1405" s="496"/>
      <c r="AS1405" s="496"/>
      <c r="AT1405" s="496"/>
      <c r="AU1405" s="496"/>
    </row>
    <row r="1406" spans="1:47">
      <c r="A1406" s="496">
        <v>20</v>
      </c>
      <c r="B1406" s="496">
        <v>53</v>
      </c>
      <c r="C1406" s="496">
        <v>2023</v>
      </c>
      <c r="D1406" s="496">
        <v>99</v>
      </c>
      <c r="E1406" s="496">
        <v>99</v>
      </c>
      <c r="F1406" s="496">
        <v>99</v>
      </c>
      <c r="G1406" s="496">
        <v>99</v>
      </c>
      <c r="H1406" s="496">
        <v>99</v>
      </c>
      <c r="I1406" s="496">
        <v>99</v>
      </c>
      <c r="J1406" s="496">
        <v>999</v>
      </c>
      <c r="K1406" s="496">
        <v>99</v>
      </c>
      <c r="L1406" s="496">
        <v>99</v>
      </c>
      <c r="M1406" s="496">
        <v>99</v>
      </c>
      <c r="N1406" s="496">
        <v>99</v>
      </c>
      <c r="O1406" s="496">
        <v>99</v>
      </c>
      <c r="P1406" s="496">
        <v>9999</v>
      </c>
      <c r="Q1406" s="496"/>
      <c r="R1406" s="496"/>
      <c r="S1406" s="496"/>
      <c r="T1406" s="496"/>
      <c r="U1406" s="496"/>
      <c r="V1406" s="496"/>
      <c r="W1406" s="496"/>
      <c r="X1406" s="496"/>
      <c r="Y1406" s="496"/>
      <c r="Z1406" s="496"/>
      <c r="AA1406" s="496"/>
      <c r="AB1406" s="496"/>
      <c r="AC1406" s="496"/>
      <c r="AD1406" s="496"/>
      <c r="AE1406" s="496"/>
      <c r="AF1406" s="496"/>
      <c r="AG1406" s="496"/>
      <c r="AH1406" s="496"/>
      <c r="AI1406" s="496"/>
      <c r="AJ1406" s="496"/>
      <c r="AK1406" s="496"/>
      <c r="AL1406" s="496"/>
      <c r="AM1406" s="496"/>
      <c r="AN1406" s="496">
        <v>99</v>
      </c>
      <c r="AO1406" s="496">
        <v>99</v>
      </c>
      <c r="AP1406" s="496">
        <v>15</v>
      </c>
      <c r="AQ1406" s="496">
        <v>99</v>
      </c>
      <c r="AR1406" s="496"/>
      <c r="AS1406" s="496"/>
      <c r="AT1406" s="496"/>
      <c r="AU1406" s="496"/>
    </row>
    <row r="1407" spans="1:47">
      <c r="A1407" s="496">
        <v>20</v>
      </c>
      <c r="B1407" s="496">
        <v>54</v>
      </c>
      <c r="C1407" s="496">
        <v>2023</v>
      </c>
      <c r="D1407" s="496">
        <v>99</v>
      </c>
      <c r="E1407" s="496">
        <v>99</v>
      </c>
      <c r="F1407" s="496">
        <v>99</v>
      </c>
      <c r="G1407" s="496">
        <v>99</v>
      </c>
      <c r="H1407" s="496">
        <v>99</v>
      </c>
      <c r="I1407" s="496">
        <v>99</v>
      </c>
      <c r="J1407" s="496">
        <v>999</v>
      </c>
      <c r="K1407" s="496">
        <v>99</v>
      </c>
      <c r="L1407" s="496">
        <v>99</v>
      </c>
      <c r="M1407" s="496">
        <v>99</v>
      </c>
      <c r="N1407" s="496">
        <v>99</v>
      </c>
      <c r="O1407" s="496">
        <v>99</v>
      </c>
      <c r="P1407" s="496">
        <v>9999</v>
      </c>
      <c r="Q1407" s="496"/>
      <c r="R1407" s="496"/>
      <c r="S1407" s="496"/>
      <c r="T1407" s="496"/>
      <c r="U1407" s="496"/>
      <c r="V1407" s="496"/>
      <c r="W1407" s="496"/>
      <c r="X1407" s="496"/>
      <c r="Y1407" s="496"/>
      <c r="Z1407" s="496"/>
      <c r="AA1407" s="496"/>
      <c r="AB1407" s="496"/>
      <c r="AC1407" s="496"/>
      <c r="AD1407" s="496"/>
      <c r="AE1407" s="496"/>
      <c r="AF1407" s="496"/>
      <c r="AG1407" s="496"/>
      <c r="AH1407" s="496"/>
      <c r="AI1407" s="496"/>
      <c r="AJ1407" s="496"/>
      <c r="AK1407" s="496"/>
      <c r="AL1407" s="496"/>
      <c r="AM1407" s="496"/>
      <c r="AN1407" s="496">
        <v>99</v>
      </c>
      <c r="AO1407" s="496">
        <v>99</v>
      </c>
      <c r="AP1407" s="496">
        <v>16</v>
      </c>
      <c r="AQ1407" s="496">
        <v>99</v>
      </c>
      <c r="AR1407" s="496"/>
      <c r="AS1407" s="496"/>
      <c r="AT1407" s="496"/>
      <c r="AU1407" s="496"/>
    </row>
    <row r="1408" spans="1:47">
      <c r="A1408" s="496">
        <v>20</v>
      </c>
      <c r="B1408" s="496">
        <v>55</v>
      </c>
      <c r="C1408" s="496">
        <v>2023</v>
      </c>
      <c r="D1408" s="496">
        <v>99</v>
      </c>
      <c r="E1408" s="496">
        <v>99</v>
      </c>
      <c r="F1408" s="496">
        <v>99</v>
      </c>
      <c r="G1408" s="496">
        <v>99</v>
      </c>
      <c r="H1408" s="496">
        <v>99</v>
      </c>
      <c r="I1408" s="496">
        <v>99</v>
      </c>
      <c r="J1408" s="496">
        <v>999</v>
      </c>
      <c r="K1408" s="496">
        <v>99</v>
      </c>
      <c r="L1408" s="496">
        <v>99</v>
      </c>
      <c r="M1408" s="496">
        <v>99</v>
      </c>
      <c r="N1408" s="496">
        <v>99</v>
      </c>
      <c r="O1408" s="496">
        <v>99</v>
      </c>
      <c r="P1408" s="496">
        <v>9999</v>
      </c>
      <c r="Q1408" s="496"/>
      <c r="R1408" s="496"/>
      <c r="S1408" s="496"/>
      <c r="T1408" s="496"/>
      <c r="U1408" s="496"/>
      <c r="V1408" s="496"/>
      <c r="W1408" s="496"/>
      <c r="X1408" s="496"/>
      <c r="Y1408" s="496"/>
      <c r="Z1408" s="496"/>
      <c r="AA1408" s="496"/>
      <c r="AB1408" s="496"/>
      <c r="AC1408" s="496"/>
      <c r="AD1408" s="496"/>
      <c r="AE1408" s="496"/>
      <c r="AF1408" s="496"/>
      <c r="AG1408" s="496"/>
      <c r="AH1408" s="496"/>
      <c r="AI1408" s="496"/>
      <c r="AJ1408" s="496"/>
      <c r="AK1408" s="496"/>
      <c r="AL1408" s="496"/>
      <c r="AM1408" s="496"/>
      <c r="AN1408" s="496">
        <v>99</v>
      </c>
      <c r="AO1408" s="496">
        <v>99</v>
      </c>
      <c r="AP1408" s="496">
        <v>17</v>
      </c>
      <c r="AQ1408" s="496">
        <v>99</v>
      </c>
      <c r="AR1408" s="496"/>
      <c r="AS1408" s="496"/>
      <c r="AT1408" s="496"/>
      <c r="AU1408" s="496"/>
    </row>
    <row r="1409" spans="1:47">
      <c r="A1409" s="496">
        <v>20</v>
      </c>
      <c r="B1409" s="496">
        <v>56</v>
      </c>
      <c r="C1409" s="496">
        <v>2023</v>
      </c>
      <c r="D1409" s="496">
        <v>99</v>
      </c>
      <c r="E1409" s="496">
        <v>99</v>
      </c>
      <c r="F1409" s="496">
        <v>99</v>
      </c>
      <c r="G1409" s="496">
        <v>99</v>
      </c>
      <c r="H1409" s="496">
        <v>99</v>
      </c>
      <c r="I1409" s="496">
        <v>99</v>
      </c>
      <c r="J1409" s="496">
        <v>999</v>
      </c>
      <c r="K1409" s="496">
        <v>99</v>
      </c>
      <c r="L1409" s="496">
        <v>99</v>
      </c>
      <c r="M1409" s="496">
        <v>99</v>
      </c>
      <c r="N1409" s="496">
        <v>99</v>
      </c>
      <c r="O1409" s="496">
        <v>99</v>
      </c>
      <c r="P1409" s="496">
        <v>9999</v>
      </c>
      <c r="Q1409" s="496">
        <v>23</v>
      </c>
      <c r="R1409" s="496">
        <v>81</v>
      </c>
      <c r="S1409" s="496">
        <v>5.4938271604938276</v>
      </c>
      <c r="T1409" s="496">
        <v>7.8024691358024718</v>
      </c>
      <c r="U1409" s="496">
        <v>289.2037037037037</v>
      </c>
      <c r="V1409" s="496">
        <v>46.91358024691359</v>
      </c>
      <c r="W1409" s="496">
        <v>83.950617283950621</v>
      </c>
      <c r="X1409" s="496">
        <v>9.8765432098765444</v>
      </c>
      <c r="Y1409" s="496">
        <v>47.918437505299366</v>
      </c>
      <c r="Z1409" s="496">
        <v>0.86243205909002207</v>
      </c>
      <c r="AA1409" s="496">
        <v>1.8818152064614699</v>
      </c>
      <c r="AB1409" s="496">
        <v>65.41276533479386</v>
      </c>
      <c r="AC1409" s="496">
        <v>67.43996840924892</v>
      </c>
      <c r="AD1409" s="496">
        <v>71.43061964715919</v>
      </c>
      <c r="AE1409" s="496">
        <v>4.7230320699708441</v>
      </c>
      <c r="AF1409" s="496">
        <v>5.3928016785125443</v>
      </c>
      <c r="AG1409" s="496">
        <v>690.07407407407402</v>
      </c>
      <c r="AH1409" s="496">
        <v>0</v>
      </c>
      <c r="AI1409" s="496">
        <v>100</v>
      </c>
      <c r="AJ1409" s="496">
        <v>119.7322916907779</v>
      </c>
      <c r="AK1409" s="496">
        <v>36.867873116921629</v>
      </c>
      <c r="AL1409" s="496">
        <v>10.225426936032868</v>
      </c>
      <c r="AM1409" s="496">
        <v>5.846831061005175</v>
      </c>
      <c r="AN1409" s="496">
        <v>99</v>
      </c>
      <c r="AO1409" s="496">
        <v>99</v>
      </c>
      <c r="AP1409" s="496">
        <v>21</v>
      </c>
      <c r="AQ1409" s="496">
        <v>99</v>
      </c>
      <c r="AR1409" s="496">
        <v>207.81481481481481</v>
      </c>
      <c r="AS1409" s="496">
        <v>32.032813061175347</v>
      </c>
      <c r="AT1409" s="496"/>
      <c r="AU1409" s="496"/>
    </row>
    <row r="1410" spans="1:47">
      <c r="A1410" s="496">
        <v>20</v>
      </c>
      <c r="B1410" s="496">
        <v>57</v>
      </c>
      <c r="C1410" s="496">
        <v>2023</v>
      </c>
      <c r="D1410" s="496">
        <v>99</v>
      </c>
      <c r="E1410" s="496">
        <v>99</v>
      </c>
      <c r="F1410" s="496">
        <v>99</v>
      </c>
      <c r="G1410" s="496">
        <v>99</v>
      </c>
      <c r="H1410" s="496">
        <v>99</v>
      </c>
      <c r="I1410" s="496">
        <v>99</v>
      </c>
      <c r="J1410" s="496">
        <v>999</v>
      </c>
      <c r="K1410" s="496">
        <v>99</v>
      </c>
      <c r="L1410" s="496">
        <v>99</v>
      </c>
      <c r="M1410" s="496">
        <v>99</v>
      </c>
      <c r="N1410" s="496">
        <v>99</v>
      </c>
      <c r="O1410" s="496">
        <v>99</v>
      </c>
      <c r="P1410" s="496">
        <v>9999</v>
      </c>
      <c r="Q1410" s="496">
        <v>17</v>
      </c>
      <c r="R1410" s="496">
        <v>39</v>
      </c>
      <c r="S1410" s="496">
        <v>6.8205128205128194</v>
      </c>
      <c r="T1410" s="496">
        <v>6.4358974358974361</v>
      </c>
      <c r="U1410" s="496">
        <v>282.29487179487182</v>
      </c>
      <c r="V1410" s="496">
        <v>89.743589743589737</v>
      </c>
      <c r="W1410" s="496">
        <v>51.282051282051277</v>
      </c>
      <c r="X1410" s="496">
        <v>15.38461538461538</v>
      </c>
      <c r="Y1410" s="496">
        <v>74.377863913722308</v>
      </c>
      <c r="Z1410" s="496">
        <v>1.1064332825841758</v>
      </c>
      <c r="AA1410" s="496">
        <v>2.0852949344971745</v>
      </c>
      <c r="AB1410" s="496">
        <v>48.888548894538033</v>
      </c>
      <c r="AC1410" s="496">
        <v>77.855374906164997</v>
      </c>
      <c r="AD1410" s="496">
        <v>26.728888834385817</v>
      </c>
      <c r="AE1410" s="496">
        <v>2.2740524781341112</v>
      </c>
      <c r="AF1410" s="496">
        <v>2.534505136692232</v>
      </c>
      <c r="AG1410" s="496">
        <v>581.48717948717967</v>
      </c>
      <c r="AH1410" s="496">
        <v>0</v>
      </c>
      <c r="AI1410" s="496">
        <v>100</v>
      </c>
      <c r="AJ1410" s="496">
        <v>165.83493056231796</v>
      </c>
      <c r="AK1410" s="496">
        <v>56.46757840070336</v>
      </c>
      <c r="AL1410" s="496">
        <v>63.704762787251859</v>
      </c>
      <c r="AM1410" s="496">
        <v>-12.389587618190184</v>
      </c>
      <c r="AN1410" s="496">
        <v>99</v>
      </c>
      <c r="AO1410" s="496">
        <v>99</v>
      </c>
      <c r="AP1410" s="496">
        <v>22</v>
      </c>
      <c r="AQ1410" s="496">
        <v>99</v>
      </c>
      <c r="AR1410" s="496">
        <v>199.64102564102564</v>
      </c>
      <c r="AS1410" s="496">
        <v>34.521406854671241</v>
      </c>
      <c r="AT1410" s="496"/>
      <c r="AU1410" s="496"/>
    </row>
    <row r="1411" spans="1:47">
      <c r="A1411" s="496">
        <v>20</v>
      </c>
      <c r="B1411" s="496">
        <v>58</v>
      </c>
      <c r="C1411" s="496">
        <v>2023</v>
      </c>
      <c r="D1411" s="496">
        <v>99</v>
      </c>
      <c r="E1411" s="496">
        <v>99</v>
      </c>
      <c r="F1411" s="496">
        <v>99</v>
      </c>
      <c r="G1411" s="496">
        <v>99</v>
      </c>
      <c r="H1411" s="496">
        <v>99</v>
      </c>
      <c r="I1411" s="496">
        <v>99</v>
      </c>
      <c r="J1411" s="496">
        <v>999</v>
      </c>
      <c r="K1411" s="496">
        <v>99</v>
      </c>
      <c r="L1411" s="496">
        <v>99</v>
      </c>
      <c r="M1411" s="496">
        <v>99</v>
      </c>
      <c r="N1411" s="496">
        <v>99</v>
      </c>
      <c r="O1411" s="496">
        <v>99</v>
      </c>
      <c r="P1411" s="496">
        <v>9999</v>
      </c>
      <c r="Q1411" s="496">
        <v>29</v>
      </c>
      <c r="R1411" s="496">
        <v>107</v>
      </c>
      <c r="S1411" s="496">
        <v>5.9813084112149522</v>
      </c>
      <c r="T1411" s="496">
        <v>8.1962616822429943</v>
      </c>
      <c r="U1411" s="496">
        <v>287.27009345794391</v>
      </c>
      <c r="V1411" s="496">
        <v>71.962616822429936</v>
      </c>
      <c r="W1411" s="496">
        <v>85.046728971962622</v>
      </c>
      <c r="X1411" s="496">
        <v>18.691588785046726</v>
      </c>
      <c r="Y1411" s="496">
        <v>63.406969478882509</v>
      </c>
      <c r="Z1411" s="496">
        <v>0.8086137718251718</v>
      </c>
      <c r="AA1411" s="496">
        <v>1.8108667431451004</v>
      </c>
      <c r="AB1411" s="496">
        <v>47.393431258888008</v>
      </c>
      <c r="AC1411" s="496">
        <v>58.04640486916265</v>
      </c>
      <c r="AD1411" s="496">
        <v>51.948511558561442</v>
      </c>
      <c r="AE1411" s="496">
        <v>6.2390670553935852</v>
      </c>
      <c r="AF1411" s="496">
        <v>7.0761946901432511</v>
      </c>
      <c r="AG1411" s="496">
        <v>656.21495327102809</v>
      </c>
      <c r="AH1411" s="496">
        <v>0</v>
      </c>
      <c r="AI1411" s="496">
        <v>100</v>
      </c>
      <c r="AJ1411" s="496">
        <v>231.46280167976528</v>
      </c>
      <c r="AK1411" s="496">
        <v>76.484765727791981</v>
      </c>
      <c r="AL1411" s="496">
        <v>35.154702964715469</v>
      </c>
      <c r="AM1411" s="496">
        <v>4.7458496607301939</v>
      </c>
      <c r="AN1411" s="496">
        <v>99</v>
      </c>
      <c r="AO1411" s="496">
        <v>99</v>
      </c>
      <c r="AP1411" s="496">
        <v>23</v>
      </c>
      <c r="AQ1411" s="496">
        <v>99</v>
      </c>
      <c r="AR1411" s="496">
        <v>202.83177570093457</v>
      </c>
      <c r="AS1411" s="496">
        <v>33.906976681924213</v>
      </c>
      <c r="AT1411" s="496"/>
      <c r="AU1411" s="496"/>
    </row>
    <row r="1412" spans="1:47">
      <c r="A1412" s="496">
        <v>20</v>
      </c>
      <c r="B1412" s="496">
        <v>59</v>
      </c>
      <c r="C1412" s="496">
        <v>2023</v>
      </c>
      <c r="D1412" s="496">
        <v>99</v>
      </c>
      <c r="E1412" s="496">
        <v>99</v>
      </c>
      <c r="F1412" s="496">
        <v>99</v>
      </c>
      <c r="G1412" s="496">
        <v>99</v>
      </c>
      <c r="H1412" s="496">
        <v>99</v>
      </c>
      <c r="I1412" s="496">
        <v>99</v>
      </c>
      <c r="J1412" s="496">
        <v>999</v>
      </c>
      <c r="K1412" s="496">
        <v>99</v>
      </c>
      <c r="L1412" s="496">
        <v>99</v>
      </c>
      <c r="M1412" s="496">
        <v>99</v>
      </c>
      <c r="N1412" s="496">
        <v>99</v>
      </c>
      <c r="O1412" s="496">
        <v>99</v>
      </c>
      <c r="P1412" s="496">
        <v>9999</v>
      </c>
      <c r="Q1412" s="496">
        <v>7</v>
      </c>
      <c r="R1412" s="496">
        <v>13</v>
      </c>
      <c r="S1412" s="496">
        <v>6.2307692307692308</v>
      </c>
      <c r="T1412" s="496">
        <v>7.1538461538461551</v>
      </c>
      <c r="U1412" s="496">
        <v>301.20769230769224</v>
      </c>
      <c r="V1412" s="496">
        <v>69.230769230769269</v>
      </c>
      <c r="W1412" s="496">
        <v>76.923076923076891</v>
      </c>
      <c r="X1412" s="496">
        <v>0</v>
      </c>
      <c r="Y1412" s="496">
        <v>18.571751151370346</v>
      </c>
      <c r="Z1412" s="496">
        <v>1.1200169060431573</v>
      </c>
      <c r="AA1412" s="496">
        <v>0.94837138507214724</v>
      </c>
      <c r="AB1412" s="496">
        <v>12.306154877554365</v>
      </c>
      <c r="AC1412" s="496">
        <v>-32.107285064507543</v>
      </c>
      <c r="AD1412" s="496">
        <v>-3.3424238836618434</v>
      </c>
      <c r="AE1412" s="496">
        <v>0.75801749271137009</v>
      </c>
      <c r="AF1412" s="496">
        <v>0.90143619271953934</v>
      </c>
      <c r="AG1412" s="496">
        <v>634.84615384615404</v>
      </c>
      <c r="AH1412" s="496">
        <v>0</v>
      </c>
      <c r="AI1412" s="496">
        <v>100</v>
      </c>
      <c r="AJ1412" s="496">
        <v>91.59513436342182</v>
      </c>
      <c r="AK1412" s="496">
        <v>19.850783099044225</v>
      </c>
      <c r="AL1412" s="496">
        <v>-25.564718447570407</v>
      </c>
      <c r="AM1412" s="496">
        <v>-88.219744262302257</v>
      </c>
      <c r="AN1412" s="496">
        <v>99</v>
      </c>
      <c r="AO1412" s="496">
        <v>99</v>
      </c>
      <c r="AP1412" s="496">
        <v>24</v>
      </c>
      <c r="AQ1412" s="496">
        <v>99</v>
      </c>
      <c r="AR1412" s="496">
        <v>209.46153846153848</v>
      </c>
      <c r="AS1412" s="496">
        <v>32.905371109585992</v>
      </c>
      <c r="AT1412" s="496"/>
      <c r="AU1412" s="496"/>
    </row>
    <row r="1413" spans="1:47">
      <c r="A1413" s="496">
        <v>20</v>
      </c>
      <c r="B1413" s="496">
        <v>60</v>
      </c>
      <c r="C1413" s="496">
        <v>2023</v>
      </c>
      <c r="D1413" s="496">
        <v>99</v>
      </c>
      <c r="E1413" s="496">
        <v>99</v>
      </c>
      <c r="F1413" s="496">
        <v>99</v>
      </c>
      <c r="G1413" s="496">
        <v>99</v>
      </c>
      <c r="H1413" s="496">
        <v>99</v>
      </c>
      <c r="I1413" s="496">
        <v>99</v>
      </c>
      <c r="J1413" s="496">
        <v>999</v>
      </c>
      <c r="K1413" s="496">
        <v>99</v>
      </c>
      <c r="L1413" s="496">
        <v>99</v>
      </c>
      <c r="M1413" s="496">
        <v>99</v>
      </c>
      <c r="N1413" s="496">
        <v>99</v>
      </c>
      <c r="O1413" s="496">
        <v>99</v>
      </c>
      <c r="P1413" s="496">
        <v>9999</v>
      </c>
      <c r="Q1413" s="496">
        <v>3</v>
      </c>
      <c r="R1413" s="496">
        <v>3</v>
      </c>
      <c r="S1413" s="496">
        <v>5</v>
      </c>
      <c r="T1413" s="496">
        <v>6.6666666666666687</v>
      </c>
      <c r="U1413" s="496">
        <v>317.3</v>
      </c>
      <c r="V1413" s="496">
        <v>33.333333333333343</v>
      </c>
      <c r="W1413" s="496">
        <v>66.666666666666686</v>
      </c>
      <c r="X1413" s="496">
        <v>33.333333333333343</v>
      </c>
      <c r="Y1413" s="496">
        <v>42.459156845137763</v>
      </c>
      <c r="Z1413" s="496">
        <v>0.81649658092772603</v>
      </c>
      <c r="AA1413" s="496">
        <v>0.4714045207910284</v>
      </c>
      <c r="AB1413" s="496">
        <v>99.516102538547102</v>
      </c>
      <c r="AC1413" s="496">
        <v>-81.270598584330628</v>
      </c>
      <c r="AD1413" s="496">
        <v>-86.602540378444502</v>
      </c>
      <c r="AE1413" s="496">
        <v>0.17492711370262387</v>
      </c>
      <c r="AF1413" s="496">
        <v>0.21913760294448753</v>
      </c>
      <c r="AG1413" s="496">
        <v>970</v>
      </c>
      <c r="AH1413" s="496">
        <v>0</v>
      </c>
      <c r="AI1413" s="496">
        <v>100</v>
      </c>
      <c r="AJ1413" s="496">
        <v>242.18312630459343</v>
      </c>
      <c r="AK1413" s="496">
        <v>15.179582742134677</v>
      </c>
      <c r="AL1413" s="496">
        <v>45.255651273602723</v>
      </c>
      <c r="AM1413" s="496">
        <v>5.3942425693246285</v>
      </c>
      <c r="AN1413" s="496">
        <v>99</v>
      </c>
      <c r="AO1413" s="496">
        <v>99</v>
      </c>
      <c r="AP1413" s="496">
        <v>25</v>
      </c>
      <c r="AQ1413" s="496">
        <v>99</v>
      </c>
      <c r="AR1413" s="496">
        <v>217</v>
      </c>
      <c r="AS1413" s="496">
        <v>31.803080260513678</v>
      </c>
      <c r="AT1413" s="496"/>
      <c r="AU1413" s="496"/>
    </row>
    <row r="1414" spans="1:47">
      <c r="A1414" s="496">
        <v>20</v>
      </c>
      <c r="B1414" s="496">
        <v>61</v>
      </c>
      <c r="C1414" s="496">
        <v>2023</v>
      </c>
      <c r="D1414" s="496">
        <v>99</v>
      </c>
      <c r="E1414" s="496">
        <v>99</v>
      </c>
      <c r="F1414" s="496">
        <v>99</v>
      </c>
      <c r="G1414" s="496">
        <v>99</v>
      </c>
      <c r="H1414" s="496">
        <v>99</v>
      </c>
      <c r="I1414" s="496">
        <v>99</v>
      </c>
      <c r="J1414" s="496">
        <v>999</v>
      </c>
      <c r="K1414" s="496">
        <v>99</v>
      </c>
      <c r="L1414" s="496">
        <v>99</v>
      </c>
      <c r="M1414" s="496">
        <v>99</v>
      </c>
      <c r="N1414" s="496">
        <v>99</v>
      </c>
      <c r="O1414" s="496">
        <v>99</v>
      </c>
      <c r="P1414" s="496">
        <v>9999</v>
      </c>
      <c r="Q1414" s="496">
        <v>1</v>
      </c>
      <c r="R1414" s="496">
        <v>1</v>
      </c>
      <c r="S1414" s="496">
        <v>7</v>
      </c>
      <c r="T1414" s="496">
        <v>7</v>
      </c>
      <c r="U1414" s="496">
        <v>413</v>
      </c>
      <c r="V1414" s="496">
        <v>100</v>
      </c>
      <c r="W1414" s="496">
        <v>100</v>
      </c>
      <c r="X1414" s="496">
        <v>100</v>
      </c>
      <c r="Y1414" s="496">
        <v>0</v>
      </c>
      <c r="Z1414" s="496">
        <v>0</v>
      </c>
      <c r="AA1414" s="496">
        <v>0</v>
      </c>
      <c r="AB1414" s="496"/>
      <c r="AC1414" s="496"/>
      <c r="AD1414" s="496"/>
      <c r="AE1414" s="496">
        <v>5.8309037900874605E-2</v>
      </c>
      <c r="AF1414" s="496">
        <v>9.5077035419763978E-2</v>
      </c>
      <c r="AG1414" s="496">
        <v>724</v>
      </c>
      <c r="AH1414" s="496">
        <v>0</v>
      </c>
      <c r="AI1414" s="496">
        <v>100</v>
      </c>
      <c r="AJ1414" s="496">
        <v>0</v>
      </c>
      <c r="AK1414" s="496"/>
      <c r="AL1414" s="496"/>
      <c r="AM1414" s="496"/>
      <c r="AN1414" s="496">
        <v>99</v>
      </c>
      <c r="AO1414" s="496">
        <v>99</v>
      </c>
      <c r="AP1414" s="496">
        <v>26</v>
      </c>
      <c r="AQ1414" s="496">
        <v>99</v>
      </c>
      <c r="AR1414" s="496">
        <v>231</v>
      </c>
      <c r="AS1414" s="496">
        <v>33.505346374295605</v>
      </c>
      <c r="AT1414" s="496"/>
      <c r="AU1414" s="496"/>
    </row>
    <row r="1415" spans="1:47">
      <c r="A1415" s="496">
        <v>20</v>
      </c>
      <c r="B1415" s="496">
        <v>62</v>
      </c>
      <c r="C1415" s="496">
        <v>2023</v>
      </c>
      <c r="D1415" s="496">
        <v>99</v>
      </c>
      <c r="E1415" s="496">
        <v>99</v>
      </c>
      <c r="F1415" s="496">
        <v>99</v>
      </c>
      <c r="G1415" s="496">
        <v>99</v>
      </c>
      <c r="H1415" s="496">
        <v>99</v>
      </c>
      <c r="I1415" s="496">
        <v>99</v>
      </c>
      <c r="J1415" s="496">
        <v>999</v>
      </c>
      <c r="K1415" s="496">
        <v>99</v>
      </c>
      <c r="L1415" s="496">
        <v>99</v>
      </c>
      <c r="M1415" s="496">
        <v>99</v>
      </c>
      <c r="N1415" s="496">
        <v>99</v>
      </c>
      <c r="O1415" s="496">
        <v>99</v>
      </c>
      <c r="P1415" s="496">
        <v>9999</v>
      </c>
      <c r="Q1415" s="496">
        <v>4</v>
      </c>
      <c r="R1415" s="496">
        <v>22</v>
      </c>
      <c r="S1415" s="496">
        <v>5.0454545454545459</v>
      </c>
      <c r="T1415" s="496">
        <v>7</v>
      </c>
      <c r="U1415" s="496">
        <v>225.82272727272729</v>
      </c>
      <c r="V1415" s="496">
        <v>22.727272727272723</v>
      </c>
      <c r="W1415" s="496">
        <v>54.545454545454554</v>
      </c>
      <c r="X1415" s="496">
        <v>0</v>
      </c>
      <c r="Y1415" s="496">
        <v>45.663651068717719</v>
      </c>
      <c r="Z1415" s="496">
        <v>0.87787308708308731</v>
      </c>
      <c r="AA1415" s="496">
        <v>1.3816985594155149</v>
      </c>
      <c r="AB1415" s="496">
        <v>64.482345047460754</v>
      </c>
      <c r="AC1415" s="496">
        <v>80.083292399971015</v>
      </c>
      <c r="AD1415" s="496">
        <v>71.200965083535053</v>
      </c>
      <c r="AE1415" s="496">
        <v>1.2827988338192422</v>
      </c>
      <c r="AF1415" s="496">
        <v>1.1437099749853017</v>
      </c>
      <c r="AG1415" s="496">
        <v>728.81818181818187</v>
      </c>
      <c r="AH1415" s="496">
        <v>0</v>
      </c>
      <c r="AI1415" s="496">
        <v>100</v>
      </c>
      <c r="AJ1415" s="496">
        <v>143.57723178694863</v>
      </c>
      <c r="AK1415" s="496">
        <v>-27.214660226437353</v>
      </c>
      <c r="AL1415" s="496">
        <v>-24.310496158199783</v>
      </c>
      <c r="AM1415" s="496">
        <v>-74.463222003579233</v>
      </c>
      <c r="AN1415" s="496">
        <v>99</v>
      </c>
      <c r="AO1415" s="496">
        <v>99</v>
      </c>
      <c r="AP1415" s="496">
        <v>27</v>
      </c>
      <c r="AQ1415" s="496">
        <v>99</v>
      </c>
      <c r="AR1415" s="496">
        <v>193.36363636363637</v>
      </c>
      <c r="AS1415" s="496">
        <v>30.849423001571878</v>
      </c>
      <c r="AT1415" s="496"/>
      <c r="AU1415" s="496"/>
    </row>
    <row r="1416" spans="1:47">
      <c r="A1416" s="496">
        <v>20</v>
      </c>
      <c r="B1416" s="496">
        <v>63</v>
      </c>
      <c r="C1416" s="496">
        <v>2023</v>
      </c>
      <c r="D1416" s="496">
        <v>99</v>
      </c>
      <c r="E1416" s="496">
        <v>99</v>
      </c>
      <c r="F1416" s="496">
        <v>99</v>
      </c>
      <c r="G1416" s="496">
        <v>99</v>
      </c>
      <c r="H1416" s="496">
        <v>99</v>
      </c>
      <c r="I1416" s="496">
        <v>99</v>
      </c>
      <c r="J1416" s="496">
        <v>999</v>
      </c>
      <c r="K1416" s="496">
        <v>99</v>
      </c>
      <c r="L1416" s="496">
        <v>99</v>
      </c>
      <c r="M1416" s="496">
        <v>99</v>
      </c>
      <c r="N1416" s="496">
        <v>99</v>
      </c>
      <c r="O1416" s="496">
        <v>99</v>
      </c>
      <c r="P1416" s="496">
        <v>9999</v>
      </c>
      <c r="Q1416" s="496">
        <v>10</v>
      </c>
      <c r="R1416" s="496">
        <v>23</v>
      </c>
      <c r="S1416" s="496">
        <v>6.1739130434782608</v>
      </c>
      <c r="T1416" s="496">
        <v>7.695652173913043</v>
      </c>
      <c r="U1416" s="496">
        <v>282.01739130434777</v>
      </c>
      <c r="V1416" s="496">
        <v>73.913043478260875</v>
      </c>
      <c r="W1416" s="496">
        <v>82.608695652173907</v>
      </c>
      <c r="X1416" s="496">
        <v>8.695652173913043</v>
      </c>
      <c r="Y1416" s="496">
        <v>42.196833305602638</v>
      </c>
      <c r="Z1416" s="496">
        <v>0.96243233135559436</v>
      </c>
      <c r="AA1416" s="496">
        <v>1.5998582167803557</v>
      </c>
      <c r="AB1416" s="496">
        <v>38.148284912768752</v>
      </c>
      <c r="AC1416" s="496">
        <v>47.164228424692112</v>
      </c>
      <c r="AD1416" s="496">
        <v>40.145824384443401</v>
      </c>
      <c r="AE1416" s="496">
        <v>1.341107871720117</v>
      </c>
      <c r="AF1416" s="496">
        <v>1.4932389407911797</v>
      </c>
      <c r="AG1416" s="496">
        <v>665.34782608695662</v>
      </c>
      <c r="AH1416" s="496">
        <v>0</v>
      </c>
      <c r="AI1416" s="496">
        <v>100</v>
      </c>
      <c r="AJ1416" s="496">
        <v>138.8382257523364</v>
      </c>
      <c r="AK1416" s="496">
        <v>36.503764409489129</v>
      </c>
      <c r="AL1416" s="496">
        <v>-2.3991027723599778</v>
      </c>
      <c r="AM1416" s="496">
        <v>-53.440380525611005</v>
      </c>
      <c r="AN1416" s="496">
        <v>99</v>
      </c>
      <c r="AO1416" s="496">
        <v>99</v>
      </c>
      <c r="AP1416" s="496">
        <v>28</v>
      </c>
      <c r="AQ1416" s="496">
        <v>99</v>
      </c>
      <c r="AR1416" s="496">
        <v>201.78260869565219</v>
      </c>
      <c r="AS1416" s="496">
        <v>34.179340410309557</v>
      </c>
      <c r="AT1416" s="496"/>
      <c r="AU1416" s="496"/>
    </row>
    <row r="1417" spans="1:47">
      <c r="A1417" s="496">
        <v>20</v>
      </c>
      <c r="B1417" s="496">
        <v>64</v>
      </c>
      <c r="C1417" s="496">
        <v>2023</v>
      </c>
      <c r="D1417" s="496">
        <v>99</v>
      </c>
      <c r="E1417" s="496">
        <v>99</v>
      </c>
      <c r="F1417" s="496">
        <v>99</v>
      </c>
      <c r="G1417" s="496">
        <v>99</v>
      </c>
      <c r="H1417" s="496">
        <v>99</v>
      </c>
      <c r="I1417" s="496">
        <v>99</v>
      </c>
      <c r="J1417" s="496">
        <v>999</v>
      </c>
      <c r="K1417" s="496">
        <v>99</v>
      </c>
      <c r="L1417" s="496">
        <v>99</v>
      </c>
      <c r="M1417" s="496">
        <v>99</v>
      </c>
      <c r="N1417" s="496">
        <v>99</v>
      </c>
      <c r="O1417" s="496">
        <v>99</v>
      </c>
      <c r="P1417" s="496">
        <v>9999</v>
      </c>
      <c r="Q1417" s="496">
        <v>23</v>
      </c>
      <c r="R1417" s="496">
        <v>102</v>
      </c>
      <c r="S1417" s="496">
        <v>4.7941176470588243</v>
      </c>
      <c r="T1417" s="496">
        <v>7.4411764705882355</v>
      </c>
      <c r="U1417" s="496">
        <v>146.81960784313722</v>
      </c>
      <c r="V1417" s="496">
        <v>10.784313725490199</v>
      </c>
      <c r="W1417" s="496">
        <v>67.647058823529392</v>
      </c>
      <c r="X1417" s="496">
        <v>0</v>
      </c>
      <c r="Y1417" s="496">
        <v>32.087441924496957</v>
      </c>
      <c r="Z1417" s="496">
        <v>0.69081133450795262</v>
      </c>
      <c r="AA1417" s="496">
        <v>1.7409346678947302</v>
      </c>
      <c r="AB1417" s="496">
        <v>44.216064072240819</v>
      </c>
      <c r="AC1417" s="496">
        <v>59.797377166110742</v>
      </c>
      <c r="AD1417" s="496">
        <v>46.681514166196941</v>
      </c>
      <c r="AE1417" s="496">
        <v>5.9475218658892146</v>
      </c>
      <c r="AF1417" s="496">
        <v>3.4475439506833352</v>
      </c>
      <c r="AG1417" s="496">
        <v>656.08823529411757</v>
      </c>
      <c r="AH1417" s="496">
        <v>0</v>
      </c>
      <c r="AI1417" s="496">
        <v>100</v>
      </c>
      <c r="AJ1417" s="496">
        <v>114.31484755444316</v>
      </c>
      <c r="AK1417" s="496">
        <v>62.678433059305689</v>
      </c>
      <c r="AL1417" s="496">
        <v>43.981529203773654</v>
      </c>
      <c r="AM1417" s="496">
        <v>17.428473413875253</v>
      </c>
      <c r="AN1417" s="496">
        <v>99</v>
      </c>
      <c r="AO1417" s="496">
        <v>99</v>
      </c>
      <c r="AP1417" s="496">
        <v>29</v>
      </c>
      <c r="AQ1417" s="496">
        <v>99</v>
      </c>
      <c r="AR1417" s="496">
        <v>169.33333333333337</v>
      </c>
      <c r="AS1417" s="496">
        <v>29.84733441945631</v>
      </c>
      <c r="AT1417" s="496"/>
      <c r="AU1417" s="496"/>
    </row>
    <row r="1418" spans="1:47">
      <c r="A1418" s="496">
        <v>20</v>
      </c>
      <c r="B1418" s="496">
        <v>65</v>
      </c>
      <c r="C1418" s="496">
        <v>2023</v>
      </c>
      <c r="D1418" s="496">
        <v>99</v>
      </c>
      <c r="E1418" s="496">
        <v>99</v>
      </c>
      <c r="F1418" s="496">
        <v>99</v>
      </c>
      <c r="G1418" s="496">
        <v>99</v>
      </c>
      <c r="H1418" s="496">
        <v>99</v>
      </c>
      <c r="I1418" s="496">
        <v>99</v>
      </c>
      <c r="J1418" s="496">
        <v>999</v>
      </c>
      <c r="K1418" s="496">
        <v>99</v>
      </c>
      <c r="L1418" s="496">
        <v>99</v>
      </c>
      <c r="M1418" s="496">
        <v>99</v>
      </c>
      <c r="N1418" s="496">
        <v>99</v>
      </c>
      <c r="O1418" s="496">
        <v>99</v>
      </c>
      <c r="P1418" s="496">
        <v>9999</v>
      </c>
      <c r="Q1418" s="496"/>
      <c r="R1418" s="496"/>
      <c r="S1418" s="496"/>
      <c r="T1418" s="496"/>
      <c r="U1418" s="496"/>
      <c r="V1418" s="496"/>
      <c r="W1418" s="496"/>
      <c r="X1418" s="496"/>
      <c r="Y1418" s="496"/>
      <c r="Z1418" s="496"/>
      <c r="AA1418" s="496"/>
      <c r="AB1418" s="496"/>
      <c r="AC1418" s="496"/>
      <c r="AD1418" s="496"/>
      <c r="AE1418" s="496"/>
      <c r="AF1418" s="496"/>
      <c r="AG1418" s="496"/>
      <c r="AH1418" s="496"/>
      <c r="AI1418" s="496"/>
      <c r="AJ1418" s="496"/>
      <c r="AK1418" s="496"/>
      <c r="AL1418" s="496"/>
      <c r="AM1418" s="496"/>
      <c r="AN1418" s="496">
        <v>99</v>
      </c>
      <c r="AO1418" s="496">
        <v>99</v>
      </c>
      <c r="AP1418" s="496">
        <v>30</v>
      </c>
      <c r="AQ1418" s="496">
        <v>99</v>
      </c>
      <c r="AR1418" s="496"/>
      <c r="AS1418" s="496"/>
      <c r="AT1418" s="496"/>
      <c r="AU1418" s="496"/>
    </row>
    <row r="1419" spans="1:47">
      <c r="A1419" s="496">
        <v>20</v>
      </c>
      <c r="B1419" s="496">
        <v>66</v>
      </c>
      <c r="C1419" s="496">
        <v>2023</v>
      </c>
      <c r="D1419" s="496">
        <v>99</v>
      </c>
      <c r="E1419" s="496">
        <v>99</v>
      </c>
      <c r="F1419" s="496">
        <v>99</v>
      </c>
      <c r="G1419" s="496">
        <v>99</v>
      </c>
      <c r="H1419" s="496">
        <v>99</v>
      </c>
      <c r="I1419" s="496">
        <v>99</v>
      </c>
      <c r="J1419" s="496">
        <v>999</v>
      </c>
      <c r="K1419" s="496">
        <v>99</v>
      </c>
      <c r="L1419" s="496">
        <v>99</v>
      </c>
      <c r="M1419" s="496">
        <v>99</v>
      </c>
      <c r="N1419" s="496">
        <v>99</v>
      </c>
      <c r="O1419" s="496">
        <v>99</v>
      </c>
      <c r="P1419" s="496">
        <v>9999</v>
      </c>
      <c r="Q1419" s="496">
        <v>5</v>
      </c>
      <c r="R1419" s="496">
        <v>7</v>
      </c>
      <c r="S1419" s="496">
        <v>5.4285714285714306</v>
      </c>
      <c r="T1419" s="496">
        <v>7.7142857142857117</v>
      </c>
      <c r="U1419" s="496">
        <v>255.9571428571428</v>
      </c>
      <c r="V1419" s="496">
        <v>42.857142857142847</v>
      </c>
      <c r="W1419" s="496">
        <v>71.428571428571445</v>
      </c>
      <c r="X1419" s="496">
        <v>14.285714285714288</v>
      </c>
      <c r="Y1419" s="496">
        <v>68.359905900270761</v>
      </c>
      <c r="Z1419" s="496">
        <v>0.90350790290524974</v>
      </c>
      <c r="AA1419" s="496">
        <v>1.1605769149479921</v>
      </c>
      <c r="AB1419" s="496">
        <v>57.275554225483603</v>
      </c>
      <c r="AC1419" s="496">
        <v>77.033895230422388</v>
      </c>
      <c r="AD1419" s="496">
        <v>52.548678730903447</v>
      </c>
      <c r="AE1419" s="496">
        <v>0.40816326530612246</v>
      </c>
      <c r="AF1419" s="496">
        <v>0.41246858198932473</v>
      </c>
      <c r="AG1419" s="496">
        <v>766.71428571428555</v>
      </c>
      <c r="AH1419" s="496">
        <v>0</v>
      </c>
      <c r="AI1419" s="496">
        <v>100</v>
      </c>
      <c r="AJ1419" s="496">
        <v>168.85218750282723</v>
      </c>
      <c r="AK1419" s="496">
        <v>57.403052928747009</v>
      </c>
      <c r="AL1419" s="496">
        <v>49.238041352465039</v>
      </c>
      <c r="AM1419" s="496">
        <v>-6.4745655871175378</v>
      </c>
      <c r="AN1419" s="496">
        <v>99</v>
      </c>
      <c r="AO1419" s="496">
        <v>99</v>
      </c>
      <c r="AP1419" s="496">
        <v>31</v>
      </c>
      <c r="AQ1419" s="496">
        <v>99</v>
      </c>
      <c r="AR1419" s="496">
        <v>198.57142857142861</v>
      </c>
      <c r="AS1419" s="496">
        <v>32.16666221584957</v>
      </c>
      <c r="AT1419" s="496"/>
      <c r="AU1419" s="496"/>
    </row>
    <row r="1420" spans="1:47">
      <c r="A1420" s="496">
        <v>20</v>
      </c>
      <c r="B1420" s="496">
        <v>67</v>
      </c>
      <c r="C1420" s="496">
        <v>2023</v>
      </c>
      <c r="D1420" s="496">
        <v>99</v>
      </c>
      <c r="E1420" s="496">
        <v>99</v>
      </c>
      <c r="F1420" s="496">
        <v>99</v>
      </c>
      <c r="G1420" s="496">
        <v>99</v>
      </c>
      <c r="H1420" s="496">
        <v>99</v>
      </c>
      <c r="I1420" s="496">
        <v>99</v>
      </c>
      <c r="J1420" s="496">
        <v>999</v>
      </c>
      <c r="K1420" s="496">
        <v>99</v>
      </c>
      <c r="L1420" s="496">
        <v>99</v>
      </c>
      <c r="M1420" s="496">
        <v>99</v>
      </c>
      <c r="N1420" s="496">
        <v>99</v>
      </c>
      <c r="O1420" s="496">
        <v>99</v>
      </c>
      <c r="P1420" s="496">
        <v>9999</v>
      </c>
      <c r="Q1420" s="496"/>
      <c r="R1420" s="496"/>
      <c r="S1420" s="496"/>
      <c r="T1420" s="496"/>
      <c r="U1420" s="496"/>
      <c r="V1420" s="496"/>
      <c r="W1420" s="496"/>
      <c r="X1420" s="496"/>
      <c r="Y1420" s="496"/>
      <c r="Z1420" s="496"/>
      <c r="AA1420" s="496"/>
      <c r="AB1420" s="496"/>
      <c r="AC1420" s="496"/>
      <c r="AD1420" s="496"/>
      <c r="AE1420" s="496"/>
      <c r="AF1420" s="496"/>
      <c r="AG1420" s="496"/>
      <c r="AH1420" s="496"/>
      <c r="AI1420" s="496"/>
      <c r="AJ1420" s="496"/>
      <c r="AK1420" s="496"/>
      <c r="AL1420" s="496"/>
      <c r="AM1420" s="496"/>
      <c r="AN1420" s="496">
        <v>99</v>
      </c>
      <c r="AO1420" s="496">
        <v>99</v>
      </c>
      <c r="AP1420" s="496">
        <v>32</v>
      </c>
      <c r="AQ1420" s="496">
        <v>99</v>
      </c>
      <c r="AR1420" s="496"/>
      <c r="AS1420" s="496"/>
      <c r="AT1420" s="496"/>
      <c r="AU1420" s="496"/>
    </row>
    <row r="1421" spans="1:47">
      <c r="A1421" s="496">
        <v>20</v>
      </c>
      <c r="B1421" s="496">
        <v>68</v>
      </c>
      <c r="C1421" s="496">
        <v>2023</v>
      </c>
      <c r="D1421" s="496">
        <v>99</v>
      </c>
      <c r="E1421" s="496">
        <v>99</v>
      </c>
      <c r="F1421" s="496">
        <v>99</v>
      </c>
      <c r="G1421" s="496">
        <v>99</v>
      </c>
      <c r="H1421" s="496">
        <v>99</v>
      </c>
      <c r="I1421" s="496">
        <v>99</v>
      </c>
      <c r="J1421" s="496">
        <v>999</v>
      </c>
      <c r="K1421" s="496">
        <v>99</v>
      </c>
      <c r="L1421" s="496">
        <v>99</v>
      </c>
      <c r="M1421" s="496">
        <v>99</v>
      </c>
      <c r="N1421" s="496">
        <v>99</v>
      </c>
      <c r="O1421" s="496">
        <v>99</v>
      </c>
      <c r="P1421" s="496">
        <v>9999</v>
      </c>
      <c r="Q1421" s="496"/>
      <c r="R1421" s="496"/>
      <c r="S1421" s="496"/>
      <c r="T1421" s="496"/>
      <c r="U1421" s="496"/>
      <c r="V1421" s="496"/>
      <c r="W1421" s="496"/>
      <c r="X1421" s="496"/>
      <c r="Y1421" s="496"/>
      <c r="Z1421" s="496"/>
      <c r="AA1421" s="496"/>
      <c r="AB1421" s="496"/>
      <c r="AC1421" s="496"/>
      <c r="AD1421" s="496"/>
      <c r="AE1421" s="496"/>
      <c r="AF1421" s="496"/>
      <c r="AG1421" s="496"/>
      <c r="AH1421" s="496"/>
      <c r="AI1421" s="496"/>
      <c r="AJ1421" s="496"/>
      <c r="AK1421" s="496"/>
      <c r="AL1421" s="496"/>
      <c r="AM1421" s="496"/>
      <c r="AN1421" s="496">
        <v>99</v>
      </c>
      <c r="AO1421" s="496">
        <v>99</v>
      </c>
      <c r="AP1421" s="496">
        <v>33</v>
      </c>
      <c r="AQ1421" s="496">
        <v>99</v>
      </c>
      <c r="AR1421" s="496"/>
      <c r="AS1421" s="496"/>
      <c r="AT1421" s="496"/>
      <c r="AU1421" s="496"/>
    </row>
    <row r="1422" spans="1:47">
      <c r="A1422" s="496">
        <v>20</v>
      </c>
      <c r="B1422" s="496">
        <v>69</v>
      </c>
      <c r="C1422" s="496">
        <v>2023</v>
      </c>
      <c r="D1422" s="496">
        <v>99</v>
      </c>
      <c r="E1422" s="496">
        <v>99</v>
      </c>
      <c r="F1422" s="496">
        <v>99</v>
      </c>
      <c r="G1422" s="496">
        <v>99</v>
      </c>
      <c r="H1422" s="496">
        <v>99</v>
      </c>
      <c r="I1422" s="496">
        <v>99</v>
      </c>
      <c r="J1422" s="496">
        <v>999</v>
      </c>
      <c r="K1422" s="496">
        <v>99</v>
      </c>
      <c r="L1422" s="496">
        <v>99</v>
      </c>
      <c r="M1422" s="496">
        <v>99</v>
      </c>
      <c r="N1422" s="496">
        <v>99</v>
      </c>
      <c r="O1422" s="496">
        <v>99</v>
      </c>
      <c r="P1422" s="496">
        <v>9999</v>
      </c>
      <c r="Q1422" s="496"/>
      <c r="R1422" s="496"/>
      <c r="S1422" s="496"/>
      <c r="T1422" s="496"/>
      <c r="U1422" s="496"/>
      <c r="V1422" s="496"/>
      <c r="W1422" s="496"/>
      <c r="X1422" s="496"/>
      <c r="Y1422" s="496"/>
      <c r="Z1422" s="496"/>
      <c r="AA1422" s="496"/>
      <c r="AB1422" s="496"/>
      <c r="AC1422" s="496"/>
      <c r="AD1422" s="496"/>
      <c r="AE1422" s="496"/>
      <c r="AF1422" s="496"/>
      <c r="AG1422" s="496"/>
      <c r="AH1422" s="496"/>
      <c r="AI1422" s="496"/>
      <c r="AJ1422" s="496"/>
      <c r="AK1422" s="496"/>
      <c r="AL1422" s="496"/>
      <c r="AM1422" s="496"/>
      <c r="AN1422" s="496">
        <v>99</v>
      </c>
      <c r="AO1422" s="496">
        <v>99</v>
      </c>
      <c r="AP1422" s="496">
        <v>34</v>
      </c>
      <c r="AQ1422" s="496">
        <v>99</v>
      </c>
      <c r="AR1422" s="496"/>
      <c r="AS1422" s="496"/>
      <c r="AT1422" s="496"/>
      <c r="AU1422" s="496"/>
    </row>
    <row r="1423" spans="1:47">
      <c r="A1423" s="496">
        <v>20</v>
      </c>
      <c r="B1423" s="496">
        <v>70</v>
      </c>
      <c r="C1423" s="496">
        <v>2023</v>
      </c>
      <c r="D1423" s="496">
        <v>99</v>
      </c>
      <c r="E1423" s="496">
        <v>99</v>
      </c>
      <c r="F1423" s="496">
        <v>99</v>
      </c>
      <c r="G1423" s="496">
        <v>99</v>
      </c>
      <c r="H1423" s="496">
        <v>99</v>
      </c>
      <c r="I1423" s="496">
        <v>99</v>
      </c>
      <c r="J1423" s="496">
        <v>999</v>
      </c>
      <c r="K1423" s="496">
        <v>99</v>
      </c>
      <c r="L1423" s="496">
        <v>99</v>
      </c>
      <c r="M1423" s="496">
        <v>99</v>
      </c>
      <c r="N1423" s="496">
        <v>99</v>
      </c>
      <c r="O1423" s="496">
        <v>99</v>
      </c>
      <c r="P1423" s="496">
        <v>9999</v>
      </c>
      <c r="Q1423" s="496">
        <v>3</v>
      </c>
      <c r="R1423" s="496">
        <v>4</v>
      </c>
      <c r="S1423" s="496">
        <v>4.75</v>
      </c>
      <c r="T1423" s="496">
        <v>9</v>
      </c>
      <c r="U1423" s="496">
        <v>310.97500000000002</v>
      </c>
      <c r="V1423" s="496">
        <v>0</v>
      </c>
      <c r="W1423" s="496">
        <v>100</v>
      </c>
      <c r="X1423" s="496">
        <v>0</v>
      </c>
      <c r="Y1423" s="496">
        <v>12.685104453649773</v>
      </c>
      <c r="Z1423" s="496">
        <v>0.4330127018922193</v>
      </c>
      <c r="AA1423" s="496">
        <v>0.70710678118654757</v>
      </c>
      <c r="AB1423" s="496">
        <v>95.920825623713057</v>
      </c>
      <c r="AC1423" s="496">
        <v>-22.297231647409824</v>
      </c>
      <c r="AD1423" s="496">
        <v>0</v>
      </c>
      <c r="AE1423" s="496">
        <v>0.23323615160349845</v>
      </c>
      <c r="AF1423" s="496">
        <v>0.28635913888291642</v>
      </c>
      <c r="AG1423" s="496">
        <v>783.25</v>
      </c>
      <c r="AH1423" s="496">
        <v>0</v>
      </c>
      <c r="AI1423" s="496">
        <v>100</v>
      </c>
      <c r="AJ1423" s="496">
        <v>86.450491612251696</v>
      </c>
      <c r="AK1423" s="496">
        <v>7.3229797207398724</v>
      </c>
      <c r="AL1423" s="496">
        <v>94.88018528053702</v>
      </c>
      <c r="AM1423" s="496">
        <v>30.887562872153687</v>
      </c>
      <c r="AN1423" s="496">
        <v>99</v>
      </c>
      <c r="AO1423" s="496">
        <v>99</v>
      </c>
      <c r="AP1423" s="496">
        <v>39</v>
      </c>
      <c r="AQ1423" s="496">
        <v>99</v>
      </c>
      <c r="AR1423" s="496">
        <v>216.75</v>
      </c>
      <c r="AS1423" s="496">
        <v>30.55566580078419</v>
      </c>
      <c r="AT1423" s="496"/>
      <c r="AU1423" s="496"/>
    </row>
    <row r="1424" spans="1:47">
      <c r="A1424" s="496">
        <v>20</v>
      </c>
      <c r="B1424" s="496">
        <v>71</v>
      </c>
      <c r="C1424" s="496">
        <v>2023</v>
      </c>
      <c r="D1424" s="496">
        <v>99</v>
      </c>
      <c r="E1424" s="496">
        <v>99</v>
      </c>
      <c r="F1424" s="496">
        <v>99</v>
      </c>
      <c r="G1424" s="496">
        <v>99</v>
      </c>
      <c r="H1424" s="496">
        <v>99</v>
      </c>
      <c r="I1424" s="496">
        <v>99</v>
      </c>
      <c r="J1424" s="496">
        <v>999</v>
      </c>
      <c r="K1424" s="496">
        <v>99</v>
      </c>
      <c r="L1424" s="496">
        <v>99</v>
      </c>
      <c r="M1424" s="496">
        <v>99</v>
      </c>
      <c r="N1424" s="496">
        <v>99</v>
      </c>
      <c r="O1424" s="496">
        <v>99</v>
      </c>
      <c r="P1424" s="496">
        <v>9999</v>
      </c>
      <c r="Q1424" s="496">
        <v>1</v>
      </c>
      <c r="R1424" s="496">
        <v>1</v>
      </c>
      <c r="S1424" s="496">
        <v>3</v>
      </c>
      <c r="T1424" s="496">
        <v>8</v>
      </c>
      <c r="U1424" s="496">
        <v>149.70000000000005</v>
      </c>
      <c r="V1424" s="496">
        <v>0</v>
      </c>
      <c r="W1424" s="496">
        <v>100</v>
      </c>
      <c r="X1424" s="496">
        <v>0</v>
      </c>
      <c r="Y1424" s="496">
        <v>0</v>
      </c>
      <c r="Z1424" s="496">
        <v>0</v>
      </c>
      <c r="AA1424" s="496">
        <v>0</v>
      </c>
      <c r="AB1424" s="496"/>
      <c r="AC1424" s="496"/>
      <c r="AD1424" s="496"/>
      <c r="AE1424" s="496">
        <v>5.8309037900874605E-2</v>
      </c>
      <c r="AF1424" s="496">
        <v>3.446254770542051E-2</v>
      </c>
      <c r="AG1424" s="496">
        <v>1443</v>
      </c>
      <c r="AH1424" s="496">
        <v>0</v>
      </c>
      <c r="AI1424" s="496">
        <v>100</v>
      </c>
      <c r="AJ1424" s="496">
        <v>0</v>
      </c>
      <c r="AK1424" s="496"/>
      <c r="AL1424" s="496"/>
      <c r="AM1424" s="496"/>
      <c r="AN1424" s="496">
        <v>99</v>
      </c>
      <c r="AO1424" s="496">
        <v>99</v>
      </c>
      <c r="AP1424" s="496">
        <v>40</v>
      </c>
      <c r="AQ1424" s="496">
        <v>99</v>
      </c>
      <c r="AR1424" s="496">
        <v>181</v>
      </c>
      <c r="AS1424" s="496">
        <v>25.296214455235059</v>
      </c>
      <c r="AT1424" s="496"/>
      <c r="AU1424" s="496"/>
    </row>
    <row r="1425" spans="1:47">
      <c r="A1425" s="496">
        <v>20</v>
      </c>
      <c r="B1425" s="496">
        <v>72</v>
      </c>
      <c r="C1425" s="496">
        <v>2023</v>
      </c>
      <c r="D1425" s="496">
        <v>99</v>
      </c>
      <c r="E1425" s="496">
        <v>99</v>
      </c>
      <c r="F1425" s="496">
        <v>99</v>
      </c>
      <c r="G1425" s="496">
        <v>99</v>
      </c>
      <c r="H1425" s="496">
        <v>99</v>
      </c>
      <c r="I1425" s="496">
        <v>99</v>
      </c>
      <c r="J1425" s="496">
        <v>999</v>
      </c>
      <c r="K1425" s="496">
        <v>99</v>
      </c>
      <c r="L1425" s="496">
        <v>99</v>
      </c>
      <c r="M1425" s="496">
        <v>99</v>
      </c>
      <c r="N1425" s="496">
        <v>99</v>
      </c>
      <c r="O1425" s="496">
        <v>99</v>
      </c>
      <c r="P1425" s="496">
        <v>9999</v>
      </c>
      <c r="Q1425" s="496"/>
      <c r="R1425" s="496"/>
      <c r="S1425" s="496"/>
      <c r="T1425" s="496"/>
      <c r="U1425" s="496"/>
      <c r="V1425" s="496"/>
      <c r="W1425" s="496"/>
      <c r="X1425" s="496"/>
      <c r="Y1425" s="496"/>
      <c r="Z1425" s="496"/>
      <c r="AA1425" s="496"/>
      <c r="AB1425" s="496"/>
      <c r="AC1425" s="496"/>
      <c r="AD1425" s="496"/>
      <c r="AE1425" s="496"/>
      <c r="AF1425" s="496"/>
      <c r="AG1425" s="496"/>
      <c r="AH1425" s="496"/>
      <c r="AI1425" s="496"/>
      <c r="AJ1425" s="496"/>
      <c r="AK1425" s="496"/>
      <c r="AL1425" s="496"/>
      <c r="AM1425" s="496"/>
      <c r="AN1425" s="496">
        <v>99</v>
      </c>
      <c r="AO1425" s="496">
        <v>99</v>
      </c>
      <c r="AP1425" s="496">
        <v>42</v>
      </c>
      <c r="AQ1425" s="496">
        <v>99</v>
      </c>
      <c r="AR1425" s="496"/>
      <c r="AS1425" s="496"/>
      <c r="AT1425" s="496"/>
      <c r="AU1425" s="496"/>
    </row>
    <row r="1426" spans="1:47">
      <c r="A1426" s="496">
        <v>20</v>
      </c>
      <c r="B1426" s="496">
        <v>73</v>
      </c>
      <c r="C1426" s="496">
        <v>2023</v>
      </c>
      <c r="D1426" s="496">
        <v>99</v>
      </c>
      <c r="E1426" s="496">
        <v>99</v>
      </c>
      <c r="F1426" s="496">
        <v>99</v>
      </c>
      <c r="G1426" s="496">
        <v>99</v>
      </c>
      <c r="H1426" s="496">
        <v>99</v>
      </c>
      <c r="I1426" s="496">
        <v>99</v>
      </c>
      <c r="J1426" s="496">
        <v>999</v>
      </c>
      <c r="K1426" s="496">
        <v>99</v>
      </c>
      <c r="L1426" s="496">
        <v>99</v>
      </c>
      <c r="M1426" s="496">
        <v>99</v>
      </c>
      <c r="N1426" s="496">
        <v>99</v>
      </c>
      <c r="O1426" s="496">
        <v>99</v>
      </c>
      <c r="P1426" s="496">
        <v>9999</v>
      </c>
      <c r="Q1426" s="496">
        <v>27</v>
      </c>
      <c r="R1426" s="496">
        <v>68</v>
      </c>
      <c r="S1426" s="496">
        <v>5.5</v>
      </c>
      <c r="T1426" s="496">
        <v>7.2941176470588243</v>
      </c>
      <c r="U1426" s="496">
        <v>287.72647058823514</v>
      </c>
      <c r="V1426" s="496">
        <v>52.941176470588239</v>
      </c>
      <c r="W1426" s="496">
        <v>66.17647058823529</v>
      </c>
      <c r="X1426" s="496">
        <v>16.176470588235297</v>
      </c>
      <c r="Y1426" s="496">
        <v>81.880266992953921</v>
      </c>
      <c r="Z1426" s="496">
        <v>1.4090046549415871</v>
      </c>
      <c r="AA1426" s="496">
        <v>1.6543954247559121</v>
      </c>
      <c r="AB1426" s="496">
        <v>81.103735230662778</v>
      </c>
      <c r="AC1426" s="496">
        <v>65.015580631939415</v>
      </c>
      <c r="AD1426" s="496">
        <v>52.36214529116782</v>
      </c>
      <c r="AE1426" s="496">
        <v>3.9650145772594754</v>
      </c>
      <c r="AF1426" s="496">
        <v>4.5041652029100483</v>
      </c>
      <c r="AG1426" s="496">
        <v>630.69117647058818</v>
      </c>
      <c r="AH1426" s="496">
        <v>1.4705882352941178</v>
      </c>
      <c r="AI1426" s="496">
        <v>100</v>
      </c>
      <c r="AJ1426" s="496">
        <v>108.396230853853</v>
      </c>
      <c r="AK1426" s="496">
        <v>47.42179537419824</v>
      </c>
      <c r="AL1426" s="496">
        <v>41.159496282183845</v>
      </c>
      <c r="AM1426" s="496">
        <v>25.982856848156896</v>
      </c>
      <c r="AN1426" s="496">
        <v>99</v>
      </c>
      <c r="AO1426" s="496">
        <v>99</v>
      </c>
      <c r="AP1426" s="496">
        <v>98</v>
      </c>
      <c r="AQ1426" s="496">
        <v>99</v>
      </c>
      <c r="AR1426" s="496">
        <v>206.94117647058823</v>
      </c>
      <c r="AS1426" s="496">
        <v>31.544584602277901</v>
      </c>
      <c r="AT1426" s="496"/>
      <c r="AU1426" s="496"/>
    </row>
    <row r="1427" spans="1:47">
      <c r="A1427" s="496">
        <v>20</v>
      </c>
      <c r="B1427" s="496">
        <v>74</v>
      </c>
      <c r="C1427" s="496">
        <v>2023</v>
      </c>
      <c r="D1427" s="496">
        <v>99</v>
      </c>
      <c r="E1427" s="496">
        <v>99</v>
      </c>
      <c r="F1427" s="496">
        <v>99</v>
      </c>
      <c r="G1427" s="496">
        <v>99</v>
      </c>
      <c r="H1427" s="496">
        <v>99</v>
      </c>
      <c r="I1427" s="496">
        <v>99</v>
      </c>
      <c r="J1427" s="496">
        <v>999</v>
      </c>
      <c r="K1427" s="496">
        <v>99</v>
      </c>
      <c r="L1427" s="496">
        <v>99</v>
      </c>
      <c r="M1427" s="496">
        <v>99</v>
      </c>
      <c r="N1427" s="496">
        <v>99</v>
      </c>
      <c r="O1427" s="496">
        <v>99</v>
      </c>
      <c r="P1427" s="496">
        <v>9999</v>
      </c>
      <c r="Q1427" s="496">
        <v>3</v>
      </c>
      <c r="R1427" s="496">
        <v>4</v>
      </c>
      <c r="S1427" s="496">
        <v>5.5</v>
      </c>
      <c r="T1427" s="496">
        <v>8.25</v>
      </c>
      <c r="U1427" s="496">
        <v>295.7</v>
      </c>
      <c r="V1427" s="496">
        <v>50</v>
      </c>
      <c r="W1427" s="496">
        <v>100</v>
      </c>
      <c r="X1427" s="496">
        <v>50</v>
      </c>
      <c r="Y1427" s="496">
        <v>97.455066569163051</v>
      </c>
      <c r="Z1427" s="496">
        <v>1.1180339887498949</v>
      </c>
      <c r="AA1427" s="496">
        <v>0.4330127018922193</v>
      </c>
      <c r="AB1427" s="496">
        <v>81.13212218502666</v>
      </c>
      <c r="AC1427" s="496">
        <v>20.912678242264104</v>
      </c>
      <c r="AD1427" s="496">
        <v>-25.8198889747161</v>
      </c>
      <c r="AE1427" s="496">
        <v>0.23323615160349845</v>
      </c>
      <c r="AF1427" s="496">
        <v>0.27229326269853954</v>
      </c>
      <c r="AG1427" s="496">
        <v>678</v>
      </c>
      <c r="AH1427" s="496">
        <v>0</v>
      </c>
      <c r="AI1427" s="496">
        <v>0</v>
      </c>
      <c r="AJ1427" s="496">
        <v>0</v>
      </c>
      <c r="AK1427" s="496"/>
      <c r="AL1427" s="496"/>
      <c r="AM1427" s="496"/>
      <c r="AN1427" s="496">
        <v>99</v>
      </c>
      <c r="AO1427" s="496">
        <v>99</v>
      </c>
      <c r="AP1427" s="496">
        <v>99</v>
      </c>
      <c r="AQ1427" s="496">
        <v>99</v>
      </c>
      <c r="AR1427" s="496">
        <v>203.25</v>
      </c>
      <c r="AS1427" s="496">
        <v>33.476149454218557</v>
      </c>
      <c r="AT1427" s="496"/>
      <c r="AU1427" s="496"/>
    </row>
    <row r="1428" spans="1:47">
      <c r="A1428" s="496">
        <v>20</v>
      </c>
      <c r="B1428" s="496">
        <v>75</v>
      </c>
      <c r="C1428" s="496">
        <v>2022</v>
      </c>
      <c r="D1428" s="496">
        <v>99</v>
      </c>
      <c r="E1428" s="496">
        <v>99</v>
      </c>
      <c r="F1428" s="496">
        <v>99</v>
      </c>
      <c r="G1428" s="496">
        <v>99</v>
      </c>
      <c r="H1428" s="496">
        <v>99</v>
      </c>
      <c r="I1428" s="496">
        <v>99</v>
      </c>
      <c r="J1428" s="496">
        <v>999</v>
      </c>
      <c r="K1428" s="496">
        <v>99</v>
      </c>
      <c r="L1428" s="496">
        <v>99</v>
      </c>
      <c r="M1428" s="496">
        <v>99</v>
      </c>
      <c r="N1428" s="496">
        <v>99</v>
      </c>
      <c r="O1428" s="496">
        <v>99</v>
      </c>
      <c r="P1428" s="496">
        <v>9999</v>
      </c>
      <c r="Q1428" s="496">
        <v>34</v>
      </c>
      <c r="R1428" s="496">
        <v>55</v>
      </c>
      <c r="S1428" s="496">
        <v>4.418181818181818</v>
      </c>
      <c r="T1428" s="496">
        <v>6.9454545454545453</v>
      </c>
      <c r="U1428" s="496">
        <v>247.4114545454546</v>
      </c>
      <c r="V1428" s="496">
        <v>25.454545454545457</v>
      </c>
      <c r="W1428" s="496">
        <v>60</v>
      </c>
      <c r="X1428" s="496">
        <v>5.4545454545454541</v>
      </c>
      <c r="Y1428" s="496">
        <v>68.093727288686964</v>
      </c>
      <c r="Z1428" s="496">
        <v>1.3030162085213763</v>
      </c>
      <c r="AA1428" s="496">
        <v>1.929843910957868</v>
      </c>
      <c r="AB1428" s="496">
        <v>38.521873835663136</v>
      </c>
      <c r="AC1428" s="496">
        <v>57.968688079059859</v>
      </c>
      <c r="AD1428" s="496">
        <v>61.642870161662195</v>
      </c>
      <c r="AE1428" s="496">
        <v>2.0400593471810087</v>
      </c>
      <c r="AF1428" s="496">
        <v>1.9396461714365969</v>
      </c>
      <c r="AG1428" s="496">
        <v>655.16666666666652</v>
      </c>
      <c r="AH1428" s="496">
        <v>0</v>
      </c>
      <c r="AI1428" s="496">
        <v>0</v>
      </c>
      <c r="AJ1428" s="496">
        <v>51.056885486245449</v>
      </c>
      <c r="AK1428" s="496">
        <v>28.30591712200372</v>
      </c>
      <c r="AL1428" s="496">
        <v>-158.33832872212579</v>
      </c>
      <c r="AM1428" s="496">
        <v>-259.13237405069498</v>
      </c>
      <c r="AN1428" s="496">
        <v>99</v>
      </c>
      <c r="AO1428" s="496">
        <v>99</v>
      </c>
      <c r="AP1428" s="496">
        <v>0</v>
      </c>
      <c r="AQ1428" s="496">
        <v>99</v>
      </c>
      <c r="AR1428" s="496">
        <v>202.16666666666663</v>
      </c>
      <c r="AS1428" s="496">
        <v>29.188729682173289</v>
      </c>
      <c r="AT1428" s="496"/>
      <c r="AU1428" s="496"/>
    </row>
    <row r="1429" spans="1:47">
      <c r="A1429" s="496">
        <v>20</v>
      </c>
      <c r="B1429" s="496">
        <v>76</v>
      </c>
      <c r="C1429" s="496">
        <v>2022</v>
      </c>
      <c r="D1429" s="496">
        <v>99</v>
      </c>
      <c r="E1429" s="496">
        <v>99</v>
      </c>
      <c r="F1429" s="496">
        <v>99</v>
      </c>
      <c r="G1429" s="496">
        <v>99</v>
      </c>
      <c r="H1429" s="496">
        <v>99</v>
      </c>
      <c r="I1429" s="496">
        <v>99</v>
      </c>
      <c r="J1429" s="496">
        <v>999</v>
      </c>
      <c r="K1429" s="496">
        <v>99</v>
      </c>
      <c r="L1429" s="496">
        <v>99</v>
      </c>
      <c r="M1429" s="496">
        <v>99</v>
      </c>
      <c r="N1429" s="496">
        <v>99</v>
      </c>
      <c r="O1429" s="496">
        <v>99</v>
      </c>
      <c r="P1429" s="496">
        <v>9999</v>
      </c>
      <c r="Q1429" s="496">
        <v>258</v>
      </c>
      <c r="R1429" s="496">
        <v>1552</v>
      </c>
      <c r="S1429" s="496">
        <v>4.0238402061855671</v>
      </c>
      <c r="T1429" s="496">
        <v>6.8472938144329882</v>
      </c>
      <c r="U1429" s="496">
        <v>273.82698453608305</v>
      </c>
      <c r="V1429" s="496">
        <v>3.4149484536082477</v>
      </c>
      <c r="W1429" s="496">
        <v>60.180412371134018</v>
      </c>
      <c r="X1429" s="496">
        <v>6.7010309278350544</v>
      </c>
      <c r="Y1429" s="496">
        <v>56.573939765789049</v>
      </c>
      <c r="Z1429" s="496">
        <v>0.83578082217370686</v>
      </c>
      <c r="AA1429" s="496">
        <v>1.7381425671607511</v>
      </c>
      <c r="AB1429" s="496">
        <v>66.961090178475445</v>
      </c>
      <c r="AC1429" s="496">
        <v>67.953199380437354</v>
      </c>
      <c r="AD1429" s="496">
        <v>64.164379080803684</v>
      </c>
      <c r="AE1429" s="496">
        <v>57.566765578635007</v>
      </c>
      <c r="AF1429" s="496">
        <v>60.577030777667922</v>
      </c>
      <c r="AG1429" s="496">
        <v>676.17139175257739</v>
      </c>
      <c r="AH1429" s="496">
        <v>6.4432989690721643E-2</v>
      </c>
      <c r="AI1429" s="496">
        <v>0</v>
      </c>
      <c r="AJ1429" s="496">
        <v>162.43762563767461</v>
      </c>
      <c r="AK1429" s="496">
        <v>54.959389012183479</v>
      </c>
      <c r="AL1429" s="496">
        <v>22.555359058798103</v>
      </c>
      <c r="AM1429" s="496">
        <v>-3.7461929403699528</v>
      </c>
      <c r="AN1429" s="496">
        <v>99</v>
      </c>
      <c r="AO1429" s="496">
        <v>99</v>
      </c>
      <c r="AP1429" s="496">
        <v>1</v>
      </c>
      <c r="AQ1429" s="496">
        <v>99</v>
      </c>
      <c r="AR1429" s="496">
        <v>210.79768041237111</v>
      </c>
      <c r="AS1429" s="496">
        <v>28.709960565665281</v>
      </c>
      <c r="AT1429" s="496"/>
      <c r="AU1429" s="496"/>
    </row>
    <row r="1430" spans="1:47">
      <c r="A1430" s="496">
        <v>20</v>
      </c>
      <c r="B1430" s="496">
        <v>77</v>
      </c>
      <c r="C1430" s="496">
        <v>2022</v>
      </c>
      <c r="D1430" s="496">
        <v>99</v>
      </c>
      <c r="E1430" s="496">
        <v>99</v>
      </c>
      <c r="F1430" s="496">
        <v>99</v>
      </c>
      <c r="G1430" s="496">
        <v>99</v>
      </c>
      <c r="H1430" s="496">
        <v>99</v>
      </c>
      <c r="I1430" s="496">
        <v>99</v>
      </c>
      <c r="J1430" s="496">
        <v>999</v>
      </c>
      <c r="K1430" s="496">
        <v>99</v>
      </c>
      <c r="L1430" s="496">
        <v>99</v>
      </c>
      <c r="M1430" s="496">
        <v>99</v>
      </c>
      <c r="N1430" s="496">
        <v>99</v>
      </c>
      <c r="O1430" s="496">
        <v>99</v>
      </c>
      <c r="P1430" s="496">
        <v>9999</v>
      </c>
      <c r="Q1430" s="496">
        <v>17</v>
      </c>
      <c r="R1430" s="496">
        <v>30</v>
      </c>
      <c r="S1430" s="496">
        <v>2.9666666666666677</v>
      </c>
      <c r="T1430" s="496">
        <v>6.5666666666666647</v>
      </c>
      <c r="U1430" s="496">
        <v>199.83333333333337</v>
      </c>
      <c r="V1430" s="496">
        <v>3.3333333333333344</v>
      </c>
      <c r="W1430" s="496">
        <v>53.33333333333335</v>
      </c>
      <c r="X1430" s="496">
        <v>0</v>
      </c>
      <c r="Y1430" s="496">
        <v>51.87143936909991</v>
      </c>
      <c r="Z1430" s="496">
        <v>0.83599574693229617</v>
      </c>
      <c r="AA1430" s="496">
        <v>1.6468825769380857</v>
      </c>
      <c r="AB1430" s="496">
        <v>49.52870550335124</v>
      </c>
      <c r="AC1430" s="496">
        <v>74.69347856016563</v>
      </c>
      <c r="AD1430" s="496">
        <v>54.636070437487881</v>
      </c>
      <c r="AE1430" s="496">
        <v>1.1127596439169141</v>
      </c>
      <c r="AF1430" s="496">
        <v>0.8545337283393506</v>
      </c>
      <c r="AG1430" s="496">
        <v>641.20000000000005</v>
      </c>
      <c r="AH1430" s="496">
        <v>0</v>
      </c>
      <c r="AI1430" s="496">
        <v>0</v>
      </c>
      <c r="AJ1430" s="496">
        <v>152.64149719740902</v>
      </c>
      <c r="AK1430" s="496">
        <v>72.168373923879642</v>
      </c>
      <c r="AL1430" s="496">
        <v>61.521091612372352</v>
      </c>
      <c r="AM1430" s="496">
        <v>6.1699543862760082</v>
      </c>
      <c r="AN1430" s="496">
        <v>99</v>
      </c>
      <c r="AO1430" s="496">
        <v>99</v>
      </c>
      <c r="AP1430" s="496">
        <v>2</v>
      </c>
      <c r="AQ1430" s="496">
        <v>99</v>
      </c>
      <c r="AR1430" s="496">
        <v>197</v>
      </c>
      <c r="AS1430" s="496">
        <v>25.355468561362439</v>
      </c>
      <c r="AT1430" s="496"/>
      <c r="AU1430" s="496"/>
    </row>
    <row r="1431" spans="1:47">
      <c r="A1431" s="496">
        <v>20</v>
      </c>
      <c r="B1431" s="496">
        <v>78</v>
      </c>
      <c r="C1431" s="496">
        <v>2022</v>
      </c>
      <c r="D1431" s="496">
        <v>99</v>
      </c>
      <c r="E1431" s="496">
        <v>99</v>
      </c>
      <c r="F1431" s="496">
        <v>99</v>
      </c>
      <c r="G1431" s="496">
        <v>99</v>
      </c>
      <c r="H1431" s="496">
        <v>99</v>
      </c>
      <c r="I1431" s="496">
        <v>99</v>
      </c>
      <c r="J1431" s="496">
        <v>999</v>
      </c>
      <c r="K1431" s="496">
        <v>99</v>
      </c>
      <c r="L1431" s="496">
        <v>99</v>
      </c>
      <c r="M1431" s="496">
        <v>99</v>
      </c>
      <c r="N1431" s="496">
        <v>99</v>
      </c>
      <c r="O1431" s="496">
        <v>99</v>
      </c>
      <c r="P1431" s="496">
        <v>9999</v>
      </c>
      <c r="Q1431" s="496">
        <v>44</v>
      </c>
      <c r="R1431" s="496">
        <v>152</v>
      </c>
      <c r="S1431" s="496">
        <v>3.5723684210526323</v>
      </c>
      <c r="T1431" s="496">
        <v>7.4736842105263186</v>
      </c>
      <c r="U1431" s="496">
        <v>209.61717105263153</v>
      </c>
      <c r="V1431" s="496">
        <v>3.9473684210526319</v>
      </c>
      <c r="W1431" s="496">
        <v>69.078947368421041</v>
      </c>
      <c r="X1431" s="496">
        <v>3.2894736842105257</v>
      </c>
      <c r="Y1431" s="496">
        <v>53.750891380831469</v>
      </c>
      <c r="Z1431" s="496">
        <v>0.90758480598531555</v>
      </c>
      <c r="AA1431" s="496">
        <v>2.2738425870766257</v>
      </c>
      <c r="AB1431" s="496">
        <v>67.527373984750952</v>
      </c>
      <c r="AC1431" s="496">
        <v>81.114202299769019</v>
      </c>
      <c r="AD1431" s="496">
        <v>68.154591219107317</v>
      </c>
      <c r="AE1431" s="496">
        <v>5.6379821958456988</v>
      </c>
      <c r="AF1431" s="496">
        <v>4.5416165622919085</v>
      </c>
      <c r="AG1431" s="496">
        <v>694.4078947368422</v>
      </c>
      <c r="AH1431" s="496">
        <v>0</v>
      </c>
      <c r="AI1431" s="496">
        <v>0</v>
      </c>
      <c r="AJ1431" s="496">
        <v>171.74377929679676</v>
      </c>
      <c r="AK1431" s="496">
        <v>42.825256266104809</v>
      </c>
      <c r="AL1431" s="496">
        <v>28.724697965464756</v>
      </c>
      <c r="AM1431" s="496">
        <v>-16.61065065754967</v>
      </c>
      <c r="AN1431" s="496">
        <v>99</v>
      </c>
      <c r="AO1431" s="496">
        <v>99</v>
      </c>
      <c r="AP1431" s="496">
        <v>3</v>
      </c>
      <c r="AQ1431" s="496">
        <v>99</v>
      </c>
      <c r="AR1431" s="496">
        <v>194.42763157894737</v>
      </c>
      <c r="AS1431" s="496">
        <v>27.935051883642579</v>
      </c>
      <c r="AT1431" s="496"/>
      <c r="AU1431" s="496"/>
    </row>
    <row r="1432" spans="1:47">
      <c r="A1432" s="496">
        <v>20</v>
      </c>
      <c r="B1432" s="496">
        <v>79</v>
      </c>
      <c r="C1432" s="496">
        <v>2022</v>
      </c>
      <c r="D1432" s="496">
        <v>99</v>
      </c>
      <c r="E1432" s="496">
        <v>99</v>
      </c>
      <c r="F1432" s="496">
        <v>99</v>
      </c>
      <c r="G1432" s="496">
        <v>99</v>
      </c>
      <c r="H1432" s="496">
        <v>99</v>
      </c>
      <c r="I1432" s="496">
        <v>99</v>
      </c>
      <c r="J1432" s="496">
        <v>999</v>
      </c>
      <c r="K1432" s="496">
        <v>99</v>
      </c>
      <c r="L1432" s="496">
        <v>99</v>
      </c>
      <c r="M1432" s="496">
        <v>99</v>
      </c>
      <c r="N1432" s="496">
        <v>99</v>
      </c>
      <c r="O1432" s="496">
        <v>99</v>
      </c>
      <c r="P1432" s="496">
        <v>9999</v>
      </c>
      <c r="Q1432" s="496">
        <v>11</v>
      </c>
      <c r="R1432" s="496">
        <v>21</v>
      </c>
      <c r="S1432" s="496">
        <v>3.5714285714285721</v>
      </c>
      <c r="T1432" s="496">
        <v>6.7619047619047636</v>
      </c>
      <c r="U1432" s="496">
        <v>172.02380952380949</v>
      </c>
      <c r="V1432" s="496">
        <v>0</v>
      </c>
      <c r="W1432" s="496">
        <v>52.380952380952387</v>
      </c>
      <c r="X1432" s="496">
        <v>0</v>
      </c>
      <c r="Y1432" s="496">
        <v>42.178485880859128</v>
      </c>
      <c r="Z1432" s="496">
        <v>0.49487165930539184</v>
      </c>
      <c r="AA1432" s="496">
        <v>1.6302135970117801</v>
      </c>
      <c r="AB1432" s="496">
        <v>46.931192428600355</v>
      </c>
      <c r="AC1432" s="496">
        <v>57.16361628184319</v>
      </c>
      <c r="AD1432" s="496">
        <v>34.572391939437807</v>
      </c>
      <c r="AE1432" s="496">
        <v>0.77893175074183985</v>
      </c>
      <c r="AF1432" s="496">
        <v>0.51492962362400385</v>
      </c>
      <c r="AG1432" s="496">
        <v>566.19047619047603</v>
      </c>
      <c r="AH1432" s="496">
        <v>0</v>
      </c>
      <c r="AI1432" s="496">
        <v>0</v>
      </c>
      <c r="AJ1432" s="496">
        <v>124.95965788914964</v>
      </c>
      <c r="AK1432" s="496">
        <v>87.493911734284282</v>
      </c>
      <c r="AL1432" s="496">
        <v>63.557670057931183</v>
      </c>
      <c r="AM1432" s="496">
        <v>38.865467149338038</v>
      </c>
      <c r="AN1432" s="496">
        <v>99</v>
      </c>
      <c r="AO1432" s="496">
        <v>99</v>
      </c>
      <c r="AP1432" s="496">
        <v>4</v>
      </c>
      <c r="AQ1432" s="496">
        <v>99</v>
      </c>
      <c r="AR1432" s="496">
        <v>182.71428571428575</v>
      </c>
      <c r="AS1432" s="496">
        <v>27.661876744793847</v>
      </c>
      <c r="AT1432" s="496"/>
      <c r="AU1432" s="496"/>
    </row>
    <row r="1433" spans="1:47">
      <c r="A1433" s="496">
        <v>20</v>
      </c>
      <c r="B1433" s="496">
        <v>80</v>
      </c>
      <c r="C1433" s="496">
        <v>2022</v>
      </c>
      <c r="D1433" s="496">
        <v>99</v>
      </c>
      <c r="E1433" s="496">
        <v>99</v>
      </c>
      <c r="F1433" s="496">
        <v>99</v>
      </c>
      <c r="G1433" s="496">
        <v>99</v>
      </c>
      <c r="H1433" s="496">
        <v>99</v>
      </c>
      <c r="I1433" s="496">
        <v>99</v>
      </c>
      <c r="J1433" s="496">
        <v>999</v>
      </c>
      <c r="K1433" s="496">
        <v>99</v>
      </c>
      <c r="L1433" s="496">
        <v>99</v>
      </c>
      <c r="M1433" s="496">
        <v>99</v>
      </c>
      <c r="N1433" s="496">
        <v>99</v>
      </c>
      <c r="O1433" s="496">
        <v>99</v>
      </c>
      <c r="P1433" s="496">
        <v>9999</v>
      </c>
      <c r="Q1433" s="496">
        <v>11</v>
      </c>
      <c r="R1433" s="496">
        <v>27</v>
      </c>
      <c r="S1433" s="496">
        <v>3.7407407407407409</v>
      </c>
      <c r="T1433" s="496">
        <v>7.7037037037037024</v>
      </c>
      <c r="U1433" s="496">
        <v>202.80370370370369</v>
      </c>
      <c r="V1433" s="496">
        <v>0</v>
      </c>
      <c r="W1433" s="496">
        <v>81.481481481481467</v>
      </c>
      <c r="X1433" s="496">
        <v>0</v>
      </c>
      <c r="Y1433" s="496">
        <v>39.328469393063195</v>
      </c>
      <c r="Z1433" s="496">
        <v>0.69881341718937739</v>
      </c>
      <c r="AA1433" s="496">
        <v>1.6287876612811889</v>
      </c>
      <c r="AB1433" s="496">
        <v>45.526150752745949</v>
      </c>
      <c r="AC1433" s="496">
        <v>74.928344984317135</v>
      </c>
      <c r="AD1433" s="496">
        <v>55.076072913376407</v>
      </c>
      <c r="AE1433" s="496">
        <v>1.0014836795252227</v>
      </c>
      <c r="AF1433" s="496">
        <v>0.78051214950254899</v>
      </c>
      <c r="AG1433" s="496">
        <v>687.37037037037032</v>
      </c>
      <c r="AH1433" s="496">
        <v>0</v>
      </c>
      <c r="AI1433" s="496">
        <v>0</v>
      </c>
      <c r="AJ1433" s="496">
        <v>131.15530747034481</v>
      </c>
      <c r="AK1433" s="496">
        <v>60.818006668504985</v>
      </c>
      <c r="AL1433" s="496">
        <v>33.304650979438321</v>
      </c>
      <c r="AM1433" s="496">
        <v>-11.614140839052736</v>
      </c>
      <c r="AN1433" s="496">
        <v>99</v>
      </c>
      <c r="AO1433" s="496">
        <v>99</v>
      </c>
      <c r="AP1433" s="496">
        <v>5</v>
      </c>
      <c r="AQ1433" s="496">
        <v>99</v>
      </c>
      <c r="AR1433" s="496">
        <v>191.51851851851848</v>
      </c>
      <c r="AS1433" s="496">
        <v>28.450579491759608</v>
      </c>
      <c r="AT1433" s="496"/>
      <c r="AU1433" s="496"/>
    </row>
    <row r="1434" spans="1:47">
      <c r="A1434" s="496">
        <v>20</v>
      </c>
      <c r="B1434" s="496">
        <v>81</v>
      </c>
      <c r="C1434" s="496">
        <v>2022</v>
      </c>
      <c r="D1434" s="496">
        <v>99</v>
      </c>
      <c r="E1434" s="496">
        <v>99</v>
      </c>
      <c r="F1434" s="496">
        <v>99</v>
      </c>
      <c r="G1434" s="496">
        <v>99</v>
      </c>
      <c r="H1434" s="496">
        <v>99</v>
      </c>
      <c r="I1434" s="496">
        <v>99</v>
      </c>
      <c r="J1434" s="496">
        <v>999</v>
      </c>
      <c r="K1434" s="496">
        <v>99</v>
      </c>
      <c r="L1434" s="496">
        <v>99</v>
      </c>
      <c r="M1434" s="496">
        <v>99</v>
      </c>
      <c r="N1434" s="496">
        <v>99</v>
      </c>
      <c r="O1434" s="496">
        <v>99</v>
      </c>
      <c r="P1434" s="496">
        <v>9999</v>
      </c>
      <c r="Q1434" s="496">
        <v>10</v>
      </c>
      <c r="R1434" s="496">
        <v>34</v>
      </c>
      <c r="S1434" s="496">
        <v>3.4705882352941178</v>
      </c>
      <c r="T1434" s="496">
        <v>6.2941176470588243</v>
      </c>
      <c r="U1434" s="496">
        <v>202.24</v>
      </c>
      <c r="V1434" s="496">
        <v>0</v>
      </c>
      <c r="W1434" s="496">
        <v>52.941176470588239</v>
      </c>
      <c r="X1434" s="496">
        <v>0</v>
      </c>
      <c r="Y1434" s="496">
        <v>51.502711293564367</v>
      </c>
      <c r="Z1434" s="496">
        <v>0.73705671094950942</v>
      </c>
      <c r="AA1434" s="496">
        <v>1.3832912960358661</v>
      </c>
      <c r="AB1434" s="496">
        <v>72.46557341905897</v>
      </c>
      <c r="AC1434" s="496">
        <v>75.025474755493633</v>
      </c>
      <c r="AD1434" s="496">
        <v>67.19745086461306</v>
      </c>
      <c r="AE1434" s="496">
        <v>1.2611275964391695</v>
      </c>
      <c r="AF1434" s="496">
        <v>0.98013521959264516</v>
      </c>
      <c r="AG1434" s="496">
        <v>554.29411764705878</v>
      </c>
      <c r="AH1434" s="496">
        <v>0</v>
      </c>
      <c r="AI1434" s="496">
        <v>0</v>
      </c>
      <c r="AJ1434" s="496">
        <v>79.827950807369916</v>
      </c>
      <c r="AK1434" s="496">
        <v>56.367249385322438</v>
      </c>
      <c r="AL1434" s="496">
        <v>20.164250460773125</v>
      </c>
      <c r="AM1434" s="496">
        <v>7.6628564007221698</v>
      </c>
      <c r="AN1434" s="496">
        <v>99</v>
      </c>
      <c r="AO1434" s="496">
        <v>99</v>
      </c>
      <c r="AP1434" s="496">
        <v>6</v>
      </c>
      <c r="AQ1434" s="496">
        <v>99</v>
      </c>
      <c r="AR1434" s="496">
        <v>194.94117647058823</v>
      </c>
      <c r="AS1434" s="496">
        <v>26.612272454659081</v>
      </c>
      <c r="AT1434" s="496"/>
      <c r="AU1434" s="496"/>
    </row>
    <row r="1435" spans="1:47">
      <c r="A1435" s="496">
        <v>20</v>
      </c>
      <c r="B1435" s="496">
        <v>82</v>
      </c>
      <c r="C1435" s="496">
        <v>2022</v>
      </c>
      <c r="D1435" s="496">
        <v>99</v>
      </c>
      <c r="E1435" s="496">
        <v>99</v>
      </c>
      <c r="F1435" s="496">
        <v>99</v>
      </c>
      <c r="G1435" s="496">
        <v>99</v>
      </c>
      <c r="H1435" s="496">
        <v>99</v>
      </c>
      <c r="I1435" s="496">
        <v>99</v>
      </c>
      <c r="J1435" s="496">
        <v>999</v>
      </c>
      <c r="K1435" s="496">
        <v>99</v>
      </c>
      <c r="L1435" s="496">
        <v>99</v>
      </c>
      <c r="M1435" s="496">
        <v>99</v>
      </c>
      <c r="N1435" s="496">
        <v>99</v>
      </c>
      <c r="O1435" s="496">
        <v>99</v>
      </c>
      <c r="P1435" s="496">
        <v>9999</v>
      </c>
      <c r="Q1435" s="496">
        <v>3</v>
      </c>
      <c r="R1435" s="496">
        <v>9</v>
      </c>
      <c r="S1435" s="496">
        <v>3.4444444444444442</v>
      </c>
      <c r="T1435" s="496">
        <v>6.4444444444444438</v>
      </c>
      <c r="U1435" s="496">
        <v>222.3</v>
      </c>
      <c r="V1435" s="496">
        <v>0</v>
      </c>
      <c r="W1435" s="496">
        <v>44.44444444444445</v>
      </c>
      <c r="X1435" s="496">
        <v>0</v>
      </c>
      <c r="Y1435" s="496">
        <v>32.208246011093593</v>
      </c>
      <c r="Z1435" s="496">
        <v>0.68493488921877355</v>
      </c>
      <c r="AA1435" s="496">
        <v>1.1653431646334993</v>
      </c>
      <c r="AB1435" s="496">
        <v>29.262893000913728</v>
      </c>
      <c r="AC1435" s="496">
        <v>73.119554372052988</v>
      </c>
      <c r="AD1435" s="496">
        <v>30.934411244487528</v>
      </c>
      <c r="AE1435" s="496">
        <v>0.33382789317507416</v>
      </c>
      <c r="AF1435" s="496">
        <v>0.28518192331752112</v>
      </c>
      <c r="AG1435" s="496">
        <v>824.33333333333348</v>
      </c>
      <c r="AH1435" s="496">
        <v>0</v>
      </c>
      <c r="AI1435" s="496">
        <v>0</v>
      </c>
      <c r="AJ1435" s="496">
        <v>214.95684321380523</v>
      </c>
      <c r="AK1435" s="496">
        <v>55.0477523534528</v>
      </c>
      <c r="AL1435" s="496">
        <v>27.086731106617776</v>
      </c>
      <c r="AM1435" s="496">
        <v>-51.191762815501825</v>
      </c>
      <c r="AN1435" s="496">
        <v>99</v>
      </c>
      <c r="AO1435" s="496">
        <v>99</v>
      </c>
      <c r="AP1435" s="496">
        <v>7</v>
      </c>
      <c r="AQ1435" s="496">
        <v>99</v>
      </c>
      <c r="AR1435" s="496">
        <v>198.66666666666663</v>
      </c>
      <c r="AS1435" s="496">
        <v>28.063395866742059</v>
      </c>
      <c r="AT1435" s="496"/>
      <c r="AU1435" s="496"/>
    </row>
    <row r="1436" spans="1:47">
      <c r="A1436" s="496">
        <v>20</v>
      </c>
      <c r="B1436" s="496">
        <v>83</v>
      </c>
      <c r="C1436" s="496">
        <v>2022</v>
      </c>
      <c r="D1436" s="496">
        <v>99</v>
      </c>
      <c r="E1436" s="496">
        <v>99</v>
      </c>
      <c r="F1436" s="496">
        <v>99</v>
      </c>
      <c r="G1436" s="496">
        <v>99</v>
      </c>
      <c r="H1436" s="496">
        <v>99</v>
      </c>
      <c r="I1436" s="496">
        <v>99</v>
      </c>
      <c r="J1436" s="496">
        <v>999</v>
      </c>
      <c r="K1436" s="496">
        <v>99</v>
      </c>
      <c r="L1436" s="496">
        <v>99</v>
      </c>
      <c r="M1436" s="496">
        <v>99</v>
      </c>
      <c r="N1436" s="496">
        <v>99</v>
      </c>
      <c r="O1436" s="496">
        <v>99</v>
      </c>
      <c r="P1436" s="496">
        <v>9999</v>
      </c>
      <c r="Q1436" s="496">
        <v>40</v>
      </c>
      <c r="R1436" s="496">
        <v>119</v>
      </c>
      <c r="S1436" s="496">
        <v>3.4453781512605048</v>
      </c>
      <c r="T1436" s="496">
        <v>6.9915966386554622</v>
      </c>
      <c r="U1436" s="496">
        <v>191.86302521008403</v>
      </c>
      <c r="V1436" s="496">
        <v>0</v>
      </c>
      <c r="W1436" s="496">
        <v>60.504201680672253</v>
      </c>
      <c r="X1436" s="496">
        <v>0</v>
      </c>
      <c r="Y1436" s="496">
        <v>50.048331036984386</v>
      </c>
      <c r="Z1436" s="496">
        <v>0.80646004127798732</v>
      </c>
      <c r="AA1436" s="496">
        <v>1.8942451471854844</v>
      </c>
      <c r="AB1436" s="496">
        <v>60.345910762321488</v>
      </c>
      <c r="AC1436" s="496">
        <v>70.339540688419476</v>
      </c>
      <c r="AD1436" s="496">
        <v>67.356017078623211</v>
      </c>
      <c r="AE1436" s="496">
        <v>4.4139465875370902</v>
      </c>
      <c r="AF1436" s="496">
        <v>3.2544550000543047</v>
      </c>
      <c r="AG1436" s="496">
        <v>701.70588235294122</v>
      </c>
      <c r="AH1436" s="496">
        <v>0</v>
      </c>
      <c r="AI1436" s="496">
        <v>0</v>
      </c>
      <c r="AJ1436" s="496">
        <v>198.09158194973224</v>
      </c>
      <c r="AK1436" s="496">
        <v>62.862487590174993</v>
      </c>
      <c r="AL1436" s="496">
        <v>34.754123277873695</v>
      </c>
      <c r="AM1436" s="496">
        <v>-1.0068685875148475</v>
      </c>
      <c r="AN1436" s="496">
        <v>99</v>
      </c>
      <c r="AO1436" s="496">
        <v>99</v>
      </c>
      <c r="AP1436" s="496">
        <v>8</v>
      </c>
      <c r="AQ1436" s="496">
        <v>99</v>
      </c>
      <c r="AR1436" s="496">
        <v>188.84033613445376</v>
      </c>
      <c r="AS1436" s="496">
        <v>27.668248845966009</v>
      </c>
      <c r="AT1436" s="496"/>
      <c r="AU1436" s="496"/>
    </row>
    <row r="1437" spans="1:47">
      <c r="A1437" s="496">
        <v>20</v>
      </c>
      <c r="B1437" s="496">
        <v>84</v>
      </c>
      <c r="C1437" s="496">
        <v>2022</v>
      </c>
      <c r="D1437" s="496">
        <v>99</v>
      </c>
      <c r="E1437" s="496">
        <v>99</v>
      </c>
      <c r="F1437" s="496">
        <v>99</v>
      </c>
      <c r="G1437" s="496">
        <v>99</v>
      </c>
      <c r="H1437" s="496">
        <v>99</v>
      </c>
      <c r="I1437" s="496">
        <v>99</v>
      </c>
      <c r="J1437" s="496">
        <v>999</v>
      </c>
      <c r="K1437" s="496">
        <v>99</v>
      </c>
      <c r="L1437" s="496">
        <v>99</v>
      </c>
      <c r="M1437" s="496">
        <v>99</v>
      </c>
      <c r="N1437" s="496">
        <v>99</v>
      </c>
      <c r="O1437" s="496">
        <v>99</v>
      </c>
      <c r="P1437" s="496">
        <v>9999</v>
      </c>
      <c r="Q1437" s="496">
        <v>12</v>
      </c>
      <c r="R1437" s="496">
        <v>35</v>
      </c>
      <c r="S1437" s="496">
        <v>3.3142857142857154</v>
      </c>
      <c r="T1437" s="496">
        <v>5.8</v>
      </c>
      <c r="U1437" s="496">
        <v>264.50285714285718</v>
      </c>
      <c r="V1437" s="496">
        <v>0</v>
      </c>
      <c r="W1437" s="496">
        <v>28.571428571428577</v>
      </c>
      <c r="X1437" s="496">
        <v>0</v>
      </c>
      <c r="Y1437" s="496">
        <v>43.533307351723096</v>
      </c>
      <c r="Z1437" s="496">
        <v>0.6663945022680331</v>
      </c>
      <c r="AA1437" s="496">
        <v>1.036477551269545</v>
      </c>
      <c r="AB1437" s="496">
        <v>54.716279181274551</v>
      </c>
      <c r="AC1437" s="496">
        <v>49.113331154165905</v>
      </c>
      <c r="AD1437" s="496">
        <v>46.329613006171478</v>
      </c>
      <c r="AE1437" s="496">
        <v>1.2982195845697329</v>
      </c>
      <c r="AF1437" s="496">
        <v>1.3195882307713711</v>
      </c>
      <c r="AG1437" s="496">
        <v>640.62857142857115</v>
      </c>
      <c r="AH1437" s="496">
        <v>0</v>
      </c>
      <c r="AI1437" s="496">
        <v>0</v>
      </c>
      <c r="AJ1437" s="496">
        <v>120.61345239217393</v>
      </c>
      <c r="AK1437" s="496">
        <v>73.005326322817695</v>
      </c>
      <c r="AL1437" s="496">
        <v>31.114444584327945</v>
      </c>
      <c r="AM1437" s="496">
        <v>1.6737630049280199</v>
      </c>
      <c r="AN1437" s="496">
        <v>99</v>
      </c>
      <c r="AO1437" s="496">
        <v>99</v>
      </c>
      <c r="AP1437" s="496">
        <v>9</v>
      </c>
      <c r="AQ1437" s="496">
        <v>99</v>
      </c>
      <c r="AR1437" s="496">
        <v>213.4</v>
      </c>
      <c r="AS1437" s="496">
        <v>26.766369422536918</v>
      </c>
      <c r="AT1437" s="496"/>
      <c r="AU1437" s="496"/>
    </row>
    <row r="1438" spans="1:47">
      <c r="A1438" s="496">
        <v>20</v>
      </c>
      <c r="B1438" s="496">
        <v>85</v>
      </c>
      <c r="C1438" s="496">
        <v>2022</v>
      </c>
      <c r="D1438" s="496">
        <v>99</v>
      </c>
      <c r="E1438" s="496">
        <v>99</v>
      </c>
      <c r="F1438" s="496">
        <v>99</v>
      </c>
      <c r="G1438" s="496">
        <v>99</v>
      </c>
      <c r="H1438" s="496">
        <v>99</v>
      </c>
      <c r="I1438" s="496">
        <v>99</v>
      </c>
      <c r="J1438" s="496">
        <v>999</v>
      </c>
      <c r="K1438" s="496">
        <v>99</v>
      </c>
      <c r="L1438" s="496">
        <v>99</v>
      </c>
      <c r="M1438" s="496">
        <v>99</v>
      </c>
      <c r="N1438" s="496">
        <v>99</v>
      </c>
      <c r="O1438" s="496">
        <v>99</v>
      </c>
      <c r="P1438" s="496">
        <v>9999</v>
      </c>
      <c r="Q1438" s="496"/>
      <c r="R1438" s="496"/>
      <c r="S1438" s="496"/>
      <c r="T1438" s="496"/>
      <c r="U1438" s="496"/>
      <c r="V1438" s="496"/>
      <c r="W1438" s="496"/>
      <c r="X1438" s="496"/>
      <c r="Y1438" s="496"/>
      <c r="Z1438" s="496"/>
      <c r="AA1438" s="496"/>
      <c r="AB1438" s="496"/>
      <c r="AC1438" s="496"/>
      <c r="AD1438" s="496"/>
      <c r="AE1438" s="496"/>
      <c r="AF1438" s="496"/>
      <c r="AG1438" s="496"/>
      <c r="AH1438" s="496"/>
      <c r="AI1438" s="496"/>
      <c r="AJ1438" s="496"/>
      <c r="AK1438" s="496"/>
      <c r="AL1438" s="496"/>
      <c r="AM1438" s="496"/>
      <c r="AN1438" s="496">
        <v>99</v>
      </c>
      <c r="AO1438" s="496">
        <v>99</v>
      </c>
      <c r="AP1438" s="496">
        <v>10</v>
      </c>
      <c r="AQ1438" s="496">
        <v>99</v>
      </c>
      <c r="AR1438" s="496"/>
      <c r="AS1438" s="496"/>
      <c r="AT1438" s="496"/>
      <c r="AU1438" s="496"/>
    </row>
    <row r="1439" spans="1:47">
      <c r="A1439" s="496">
        <v>20</v>
      </c>
      <c r="B1439" s="496">
        <v>86</v>
      </c>
      <c r="C1439" s="496">
        <v>2022</v>
      </c>
      <c r="D1439" s="496">
        <v>99</v>
      </c>
      <c r="E1439" s="496">
        <v>99</v>
      </c>
      <c r="F1439" s="496">
        <v>99</v>
      </c>
      <c r="G1439" s="496">
        <v>99</v>
      </c>
      <c r="H1439" s="496">
        <v>99</v>
      </c>
      <c r="I1439" s="496">
        <v>99</v>
      </c>
      <c r="J1439" s="496">
        <v>999</v>
      </c>
      <c r="K1439" s="496">
        <v>99</v>
      </c>
      <c r="L1439" s="496">
        <v>99</v>
      </c>
      <c r="M1439" s="496">
        <v>99</v>
      </c>
      <c r="N1439" s="496">
        <v>99</v>
      </c>
      <c r="O1439" s="496">
        <v>99</v>
      </c>
      <c r="P1439" s="496">
        <v>9999</v>
      </c>
      <c r="Q1439" s="496">
        <v>6</v>
      </c>
      <c r="R1439" s="496">
        <v>11</v>
      </c>
      <c r="S1439" s="496">
        <v>3.545454545454545</v>
      </c>
      <c r="T1439" s="496">
        <v>5.1818181818181808</v>
      </c>
      <c r="U1439" s="496">
        <v>253.5</v>
      </c>
      <c r="V1439" s="496">
        <v>0</v>
      </c>
      <c r="W1439" s="496">
        <v>27.272727272727277</v>
      </c>
      <c r="X1439" s="496">
        <v>0</v>
      </c>
      <c r="Y1439" s="496">
        <v>32.046188257235777</v>
      </c>
      <c r="Z1439" s="496">
        <v>0.65555477735708845</v>
      </c>
      <c r="AA1439" s="496">
        <v>1.4024771473219571</v>
      </c>
      <c r="AB1439" s="496">
        <v>36.739195221516177</v>
      </c>
      <c r="AC1439" s="496">
        <v>41.850016397086087</v>
      </c>
      <c r="AD1439" s="496">
        <v>48.540428907522063</v>
      </c>
      <c r="AE1439" s="496">
        <v>0.40801186943620177</v>
      </c>
      <c r="AF1439" s="496">
        <v>0.39747578006243178</v>
      </c>
      <c r="AG1439" s="496">
        <v>646.81818181818187</v>
      </c>
      <c r="AH1439" s="496">
        <v>0</v>
      </c>
      <c r="AI1439" s="496">
        <v>0</v>
      </c>
      <c r="AJ1439" s="496">
        <v>95.88612391962937</v>
      </c>
      <c r="AK1439" s="496">
        <v>35.93838067270881</v>
      </c>
      <c r="AL1439" s="496">
        <v>-15.523742110676762</v>
      </c>
      <c r="AM1439" s="496">
        <v>-61.018488898520211</v>
      </c>
      <c r="AN1439" s="496">
        <v>99</v>
      </c>
      <c r="AO1439" s="496">
        <v>99</v>
      </c>
      <c r="AP1439" s="496">
        <v>11</v>
      </c>
      <c r="AQ1439" s="496">
        <v>99</v>
      </c>
      <c r="AR1439" s="496">
        <v>211.09090909090912</v>
      </c>
      <c r="AS1439" s="496">
        <v>26.919182553022463</v>
      </c>
      <c r="AT1439" s="496"/>
      <c r="AU1439" s="496"/>
    </row>
    <row r="1440" spans="1:47">
      <c r="A1440" s="496">
        <v>20</v>
      </c>
      <c r="B1440" s="496">
        <v>87</v>
      </c>
      <c r="C1440" s="496">
        <v>2022</v>
      </c>
      <c r="D1440" s="496">
        <v>99</v>
      </c>
      <c r="E1440" s="496">
        <v>99</v>
      </c>
      <c r="F1440" s="496">
        <v>99</v>
      </c>
      <c r="G1440" s="496">
        <v>99</v>
      </c>
      <c r="H1440" s="496">
        <v>99</v>
      </c>
      <c r="I1440" s="496">
        <v>99</v>
      </c>
      <c r="J1440" s="496">
        <v>999</v>
      </c>
      <c r="K1440" s="496">
        <v>99</v>
      </c>
      <c r="L1440" s="496">
        <v>99</v>
      </c>
      <c r="M1440" s="496">
        <v>99</v>
      </c>
      <c r="N1440" s="496">
        <v>99</v>
      </c>
      <c r="O1440" s="496">
        <v>99</v>
      </c>
      <c r="P1440" s="496">
        <v>9999</v>
      </c>
      <c r="Q1440" s="496"/>
      <c r="R1440" s="496"/>
      <c r="S1440" s="496"/>
      <c r="T1440" s="496"/>
      <c r="U1440" s="496"/>
      <c r="V1440" s="496"/>
      <c r="W1440" s="496"/>
      <c r="X1440" s="496"/>
      <c r="Y1440" s="496"/>
      <c r="Z1440" s="496"/>
      <c r="AA1440" s="496"/>
      <c r="AB1440" s="496"/>
      <c r="AC1440" s="496"/>
      <c r="AD1440" s="496"/>
      <c r="AE1440" s="496"/>
      <c r="AF1440" s="496"/>
      <c r="AG1440" s="496"/>
      <c r="AH1440" s="496"/>
      <c r="AI1440" s="496"/>
      <c r="AJ1440" s="496"/>
      <c r="AK1440" s="496"/>
      <c r="AL1440" s="496"/>
      <c r="AM1440" s="496"/>
      <c r="AN1440" s="496">
        <v>99</v>
      </c>
      <c r="AO1440" s="496">
        <v>99</v>
      </c>
      <c r="AP1440" s="496">
        <v>12</v>
      </c>
      <c r="AQ1440" s="496">
        <v>99</v>
      </c>
      <c r="AR1440" s="496"/>
      <c r="AS1440" s="496"/>
      <c r="AT1440" s="496"/>
      <c r="AU1440" s="496"/>
    </row>
    <row r="1441" spans="1:47">
      <c r="A1441" s="496">
        <v>20</v>
      </c>
      <c r="B1441" s="496">
        <v>88</v>
      </c>
      <c r="C1441" s="496">
        <v>2022</v>
      </c>
      <c r="D1441" s="496">
        <v>99</v>
      </c>
      <c r="E1441" s="496">
        <v>99</v>
      </c>
      <c r="F1441" s="496">
        <v>99</v>
      </c>
      <c r="G1441" s="496">
        <v>99</v>
      </c>
      <c r="H1441" s="496">
        <v>99</v>
      </c>
      <c r="I1441" s="496">
        <v>99</v>
      </c>
      <c r="J1441" s="496">
        <v>999</v>
      </c>
      <c r="K1441" s="496">
        <v>99</v>
      </c>
      <c r="L1441" s="496">
        <v>99</v>
      </c>
      <c r="M1441" s="496">
        <v>99</v>
      </c>
      <c r="N1441" s="496">
        <v>99</v>
      </c>
      <c r="O1441" s="496">
        <v>99</v>
      </c>
      <c r="P1441" s="496">
        <v>9999</v>
      </c>
      <c r="Q1441" s="496">
        <v>6</v>
      </c>
      <c r="R1441" s="496">
        <v>10</v>
      </c>
      <c r="S1441" s="496">
        <v>4.9000000000000004</v>
      </c>
      <c r="T1441" s="496">
        <v>5.5</v>
      </c>
      <c r="U1441" s="496">
        <v>263.67999999999995</v>
      </c>
      <c r="V1441" s="496">
        <v>20</v>
      </c>
      <c r="W1441" s="496">
        <v>30</v>
      </c>
      <c r="X1441" s="496">
        <v>0</v>
      </c>
      <c r="Y1441" s="496">
        <v>33.797952600712961</v>
      </c>
      <c r="Z1441" s="496">
        <v>0.69999999999999618</v>
      </c>
      <c r="AA1441" s="496">
        <v>1.5</v>
      </c>
      <c r="AB1441" s="496">
        <v>9.713183463035703</v>
      </c>
      <c r="AC1441" s="496">
        <v>23.610897660800045</v>
      </c>
      <c r="AD1441" s="496">
        <v>61.904761904762225</v>
      </c>
      <c r="AE1441" s="496">
        <v>0.37091988130563808</v>
      </c>
      <c r="AF1441" s="496">
        <v>0.37585229939703074</v>
      </c>
      <c r="AG1441" s="496">
        <v>592.6</v>
      </c>
      <c r="AH1441" s="496">
        <v>0</v>
      </c>
      <c r="AI1441" s="496">
        <v>0</v>
      </c>
      <c r="AJ1441" s="496">
        <v>111.2584378822568</v>
      </c>
      <c r="AK1441" s="496">
        <v>67.61846101347588</v>
      </c>
      <c r="AL1441" s="496">
        <v>-28.52218127214428</v>
      </c>
      <c r="AM1441" s="496">
        <v>-55.007063881993034</v>
      </c>
      <c r="AN1441" s="496">
        <v>99</v>
      </c>
      <c r="AO1441" s="496">
        <v>99</v>
      </c>
      <c r="AP1441" s="496">
        <v>13</v>
      </c>
      <c r="AQ1441" s="496">
        <v>99</v>
      </c>
      <c r="AR1441" s="496">
        <v>206.5</v>
      </c>
      <c r="AS1441" s="496">
        <v>29.63045814603036</v>
      </c>
      <c r="AT1441" s="496"/>
      <c r="AU1441" s="496"/>
    </row>
    <row r="1442" spans="1:47">
      <c r="A1442" s="496">
        <v>20</v>
      </c>
      <c r="B1442" s="496">
        <v>89</v>
      </c>
      <c r="C1442" s="496">
        <v>2022</v>
      </c>
      <c r="D1442" s="496">
        <v>99</v>
      </c>
      <c r="E1442" s="496">
        <v>99</v>
      </c>
      <c r="F1442" s="496">
        <v>99</v>
      </c>
      <c r="G1442" s="496">
        <v>99</v>
      </c>
      <c r="H1442" s="496">
        <v>99</v>
      </c>
      <c r="I1442" s="496">
        <v>99</v>
      </c>
      <c r="J1442" s="496">
        <v>999</v>
      </c>
      <c r="K1442" s="496">
        <v>99</v>
      </c>
      <c r="L1442" s="496">
        <v>99</v>
      </c>
      <c r="M1442" s="496">
        <v>99</v>
      </c>
      <c r="N1442" s="496">
        <v>99</v>
      </c>
      <c r="O1442" s="496">
        <v>99</v>
      </c>
      <c r="P1442" s="496">
        <v>9999</v>
      </c>
      <c r="Q1442" s="496"/>
      <c r="R1442" s="496"/>
      <c r="S1442" s="496"/>
      <c r="T1442" s="496"/>
      <c r="U1442" s="496"/>
      <c r="V1442" s="496"/>
      <c r="W1442" s="496"/>
      <c r="X1442" s="496"/>
      <c r="Y1442" s="496"/>
      <c r="Z1442" s="496"/>
      <c r="AA1442" s="496"/>
      <c r="AB1442" s="496"/>
      <c r="AC1442" s="496"/>
      <c r="AD1442" s="496"/>
      <c r="AE1442" s="496"/>
      <c r="AF1442" s="496"/>
      <c r="AG1442" s="496"/>
      <c r="AH1442" s="496"/>
      <c r="AI1442" s="496"/>
      <c r="AJ1442" s="496"/>
      <c r="AK1442" s="496"/>
      <c r="AL1442" s="496"/>
      <c r="AM1442" s="496"/>
      <c r="AN1442" s="496">
        <v>99</v>
      </c>
      <c r="AO1442" s="496">
        <v>99</v>
      </c>
      <c r="AP1442" s="496">
        <v>14</v>
      </c>
      <c r="AQ1442" s="496">
        <v>99</v>
      </c>
      <c r="AR1442" s="496"/>
      <c r="AS1442" s="496"/>
      <c r="AT1442" s="496"/>
      <c r="AU1442" s="496"/>
    </row>
    <row r="1443" spans="1:47">
      <c r="A1443" s="496">
        <v>20</v>
      </c>
      <c r="B1443" s="496">
        <v>90</v>
      </c>
      <c r="C1443" s="496">
        <v>2022</v>
      </c>
      <c r="D1443" s="496">
        <v>99</v>
      </c>
      <c r="E1443" s="496">
        <v>99</v>
      </c>
      <c r="F1443" s="496">
        <v>99</v>
      </c>
      <c r="G1443" s="496">
        <v>99</v>
      </c>
      <c r="H1443" s="496">
        <v>99</v>
      </c>
      <c r="I1443" s="496">
        <v>99</v>
      </c>
      <c r="J1443" s="496">
        <v>999</v>
      </c>
      <c r="K1443" s="496">
        <v>99</v>
      </c>
      <c r="L1443" s="496">
        <v>99</v>
      </c>
      <c r="M1443" s="496">
        <v>99</v>
      </c>
      <c r="N1443" s="496">
        <v>99</v>
      </c>
      <c r="O1443" s="496">
        <v>99</v>
      </c>
      <c r="P1443" s="496">
        <v>9999</v>
      </c>
      <c r="Q1443" s="496"/>
      <c r="R1443" s="496"/>
      <c r="S1443" s="496"/>
      <c r="T1443" s="496"/>
      <c r="U1443" s="496"/>
      <c r="V1443" s="496"/>
      <c r="W1443" s="496"/>
      <c r="X1443" s="496"/>
      <c r="Y1443" s="496"/>
      <c r="Z1443" s="496"/>
      <c r="AA1443" s="496"/>
      <c r="AB1443" s="496"/>
      <c r="AC1443" s="496"/>
      <c r="AD1443" s="496"/>
      <c r="AE1443" s="496"/>
      <c r="AF1443" s="496"/>
      <c r="AG1443" s="496"/>
      <c r="AH1443" s="496"/>
      <c r="AI1443" s="496"/>
      <c r="AJ1443" s="496"/>
      <c r="AK1443" s="496"/>
      <c r="AL1443" s="496"/>
      <c r="AM1443" s="496"/>
      <c r="AN1443" s="496">
        <v>99</v>
      </c>
      <c r="AO1443" s="496">
        <v>99</v>
      </c>
      <c r="AP1443" s="496">
        <v>15</v>
      </c>
      <c r="AQ1443" s="496">
        <v>99</v>
      </c>
      <c r="AR1443" s="496"/>
      <c r="AS1443" s="496"/>
      <c r="AT1443" s="496"/>
      <c r="AU1443" s="496"/>
    </row>
    <row r="1444" spans="1:47">
      <c r="A1444" s="496">
        <v>20</v>
      </c>
      <c r="B1444" s="496">
        <v>91</v>
      </c>
      <c r="C1444" s="496">
        <v>2022</v>
      </c>
      <c r="D1444" s="496">
        <v>99</v>
      </c>
      <c r="E1444" s="496">
        <v>99</v>
      </c>
      <c r="F1444" s="496">
        <v>99</v>
      </c>
      <c r="G1444" s="496">
        <v>99</v>
      </c>
      <c r="H1444" s="496">
        <v>99</v>
      </c>
      <c r="I1444" s="496">
        <v>99</v>
      </c>
      <c r="J1444" s="496">
        <v>999</v>
      </c>
      <c r="K1444" s="496">
        <v>99</v>
      </c>
      <c r="L1444" s="496">
        <v>99</v>
      </c>
      <c r="M1444" s="496">
        <v>99</v>
      </c>
      <c r="N1444" s="496">
        <v>99</v>
      </c>
      <c r="O1444" s="496">
        <v>99</v>
      </c>
      <c r="P1444" s="496">
        <v>9999</v>
      </c>
      <c r="Q1444" s="496"/>
      <c r="R1444" s="496"/>
      <c r="S1444" s="496"/>
      <c r="T1444" s="496"/>
      <c r="U1444" s="496"/>
      <c r="V1444" s="496"/>
      <c r="W1444" s="496"/>
      <c r="X1444" s="496"/>
      <c r="Y1444" s="496"/>
      <c r="Z1444" s="496"/>
      <c r="AA1444" s="496"/>
      <c r="AB1444" s="496"/>
      <c r="AC1444" s="496"/>
      <c r="AD1444" s="496"/>
      <c r="AE1444" s="496"/>
      <c r="AF1444" s="496"/>
      <c r="AG1444" s="496"/>
      <c r="AH1444" s="496"/>
      <c r="AI1444" s="496"/>
      <c r="AJ1444" s="496"/>
      <c r="AK1444" s="496"/>
      <c r="AL1444" s="496"/>
      <c r="AM1444" s="496"/>
      <c r="AN1444" s="496">
        <v>99</v>
      </c>
      <c r="AO1444" s="496">
        <v>99</v>
      </c>
      <c r="AP1444" s="496">
        <v>16</v>
      </c>
      <c r="AQ1444" s="496">
        <v>99</v>
      </c>
      <c r="AR1444" s="496"/>
      <c r="AS1444" s="496"/>
      <c r="AT1444" s="496"/>
      <c r="AU1444" s="496"/>
    </row>
    <row r="1445" spans="1:47">
      <c r="A1445" s="496">
        <v>20</v>
      </c>
      <c r="B1445" s="496">
        <v>92</v>
      </c>
      <c r="C1445" s="496">
        <v>2022</v>
      </c>
      <c r="D1445" s="496">
        <v>99</v>
      </c>
      <c r="E1445" s="496">
        <v>99</v>
      </c>
      <c r="F1445" s="496">
        <v>99</v>
      </c>
      <c r="G1445" s="496">
        <v>99</v>
      </c>
      <c r="H1445" s="496">
        <v>99</v>
      </c>
      <c r="I1445" s="496">
        <v>99</v>
      </c>
      <c r="J1445" s="496">
        <v>999</v>
      </c>
      <c r="K1445" s="496">
        <v>99</v>
      </c>
      <c r="L1445" s="496">
        <v>99</v>
      </c>
      <c r="M1445" s="496">
        <v>99</v>
      </c>
      <c r="N1445" s="496">
        <v>99</v>
      </c>
      <c r="O1445" s="496">
        <v>99</v>
      </c>
      <c r="P1445" s="496">
        <v>9999</v>
      </c>
      <c r="Q1445" s="496"/>
      <c r="R1445" s="496"/>
      <c r="S1445" s="496"/>
      <c r="T1445" s="496"/>
      <c r="U1445" s="496"/>
      <c r="V1445" s="496"/>
      <c r="W1445" s="496"/>
      <c r="X1445" s="496"/>
      <c r="Y1445" s="496"/>
      <c r="Z1445" s="496"/>
      <c r="AA1445" s="496"/>
      <c r="AB1445" s="496"/>
      <c r="AC1445" s="496"/>
      <c r="AD1445" s="496"/>
      <c r="AE1445" s="496"/>
      <c r="AF1445" s="496"/>
      <c r="AG1445" s="496"/>
      <c r="AH1445" s="496"/>
      <c r="AI1445" s="496"/>
      <c r="AJ1445" s="496"/>
      <c r="AK1445" s="496"/>
      <c r="AL1445" s="496"/>
      <c r="AM1445" s="496"/>
      <c r="AN1445" s="496">
        <v>99</v>
      </c>
      <c r="AO1445" s="496">
        <v>99</v>
      </c>
      <c r="AP1445" s="496">
        <v>17</v>
      </c>
      <c r="AQ1445" s="496">
        <v>99</v>
      </c>
      <c r="AR1445" s="496"/>
      <c r="AS1445" s="496"/>
      <c r="AT1445" s="496"/>
      <c r="AU1445" s="496"/>
    </row>
    <row r="1446" spans="1:47">
      <c r="A1446" s="496">
        <v>20</v>
      </c>
      <c r="B1446" s="496">
        <v>93</v>
      </c>
      <c r="C1446" s="496">
        <v>2022</v>
      </c>
      <c r="D1446" s="496">
        <v>99</v>
      </c>
      <c r="E1446" s="496">
        <v>99</v>
      </c>
      <c r="F1446" s="496">
        <v>99</v>
      </c>
      <c r="G1446" s="496">
        <v>99</v>
      </c>
      <c r="H1446" s="496">
        <v>99</v>
      </c>
      <c r="I1446" s="496">
        <v>99</v>
      </c>
      <c r="J1446" s="496">
        <v>999</v>
      </c>
      <c r="K1446" s="496">
        <v>99</v>
      </c>
      <c r="L1446" s="496">
        <v>99</v>
      </c>
      <c r="M1446" s="496">
        <v>99</v>
      </c>
      <c r="N1446" s="496">
        <v>99</v>
      </c>
      <c r="O1446" s="496">
        <v>99</v>
      </c>
      <c r="P1446" s="496">
        <v>9999</v>
      </c>
      <c r="Q1446" s="496">
        <v>33</v>
      </c>
      <c r="R1446" s="496">
        <v>104</v>
      </c>
      <c r="S1446" s="496">
        <v>5.8653846153846141</v>
      </c>
      <c r="T1446" s="496">
        <v>7.9326923076923102</v>
      </c>
      <c r="U1446" s="496">
        <v>287.51730769230761</v>
      </c>
      <c r="V1446" s="496">
        <v>62.5</v>
      </c>
      <c r="W1446" s="496">
        <v>78.846153846153825</v>
      </c>
      <c r="X1446" s="496">
        <v>16.34615384615385</v>
      </c>
      <c r="Y1446" s="496">
        <v>65.321274721280659</v>
      </c>
      <c r="Z1446" s="496">
        <v>0.96134613461154084</v>
      </c>
      <c r="AA1446" s="496">
        <v>1.8515296331002975</v>
      </c>
      <c r="AB1446" s="496">
        <v>76.865410524743808</v>
      </c>
      <c r="AC1446" s="496">
        <v>78.861184105160518</v>
      </c>
      <c r="AD1446" s="496">
        <v>71.33783300626385</v>
      </c>
      <c r="AE1446" s="496">
        <v>3.8575667655786345</v>
      </c>
      <c r="AF1446" s="496">
        <v>4.2622346352056031</v>
      </c>
      <c r="AG1446" s="496">
        <v>644.47115384615404</v>
      </c>
      <c r="AH1446" s="496">
        <v>0</v>
      </c>
      <c r="AI1446" s="496">
        <v>100</v>
      </c>
      <c r="AJ1446" s="496">
        <v>136.3620010184128</v>
      </c>
      <c r="AK1446" s="496">
        <v>68.229001530998019</v>
      </c>
      <c r="AL1446" s="496">
        <v>54.145166905877375</v>
      </c>
      <c r="AM1446" s="496">
        <v>34.955115967126595</v>
      </c>
      <c r="AN1446" s="496">
        <v>99</v>
      </c>
      <c r="AO1446" s="496">
        <v>99</v>
      </c>
      <c r="AP1446" s="496">
        <v>21</v>
      </c>
      <c r="AQ1446" s="496">
        <v>99</v>
      </c>
      <c r="AR1446" s="496">
        <v>203.95192307692312</v>
      </c>
      <c r="AS1446" s="496">
        <v>33.286328381820724</v>
      </c>
      <c r="AT1446" s="496"/>
      <c r="AU1446" s="496"/>
    </row>
    <row r="1447" spans="1:47">
      <c r="A1447" s="496">
        <v>20</v>
      </c>
      <c r="B1447" s="496">
        <v>94</v>
      </c>
      <c r="C1447" s="496">
        <v>2022</v>
      </c>
      <c r="D1447" s="496">
        <v>99</v>
      </c>
      <c r="E1447" s="496">
        <v>99</v>
      </c>
      <c r="F1447" s="496">
        <v>99</v>
      </c>
      <c r="G1447" s="496">
        <v>99</v>
      </c>
      <c r="H1447" s="496">
        <v>99</v>
      </c>
      <c r="I1447" s="496">
        <v>99</v>
      </c>
      <c r="J1447" s="496">
        <v>999</v>
      </c>
      <c r="K1447" s="496">
        <v>99</v>
      </c>
      <c r="L1447" s="496">
        <v>99</v>
      </c>
      <c r="M1447" s="496">
        <v>99</v>
      </c>
      <c r="N1447" s="496">
        <v>99</v>
      </c>
      <c r="O1447" s="496">
        <v>99</v>
      </c>
      <c r="P1447" s="496">
        <v>9999</v>
      </c>
      <c r="Q1447" s="496">
        <v>28</v>
      </c>
      <c r="R1447" s="496">
        <v>67</v>
      </c>
      <c r="S1447" s="496">
        <v>7.0298507462686555</v>
      </c>
      <c r="T1447" s="496">
        <v>6.3582089552238807</v>
      </c>
      <c r="U1447" s="496">
        <v>304.57164179104473</v>
      </c>
      <c r="V1447" s="496">
        <v>86.567164179104481</v>
      </c>
      <c r="W1447" s="496">
        <v>47.761194029850763</v>
      </c>
      <c r="X1447" s="496">
        <v>26.865671641791057</v>
      </c>
      <c r="Y1447" s="496">
        <v>77.05726462594545</v>
      </c>
      <c r="Z1447" s="496">
        <v>1.434855541678159</v>
      </c>
      <c r="AA1447" s="496">
        <v>2.0200597932432611</v>
      </c>
      <c r="AB1447" s="496">
        <v>66.630760812127548</v>
      </c>
      <c r="AC1447" s="496">
        <v>61.942972643306646</v>
      </c>
      <c r="AD1447" s="496">
        <v>31.557089068027448</v>
      </c>
      <c r="AE1447" s="496">
        <v>2.4851632047477739</v>
      </c>
      <c r="AF1447" s="496">
        <v>2.9087358833379957</v>
      </c>
      <c r="AG1447" s="496">
        <v>581.65671641791062</v>
      </c>
      <c r="AH1447" s="496">
        <v>0</v>
      </c>
      <c r="AI1447" s="496">
        <v>100</v>
      </c>
      <c r="AJ1447" s="496">
        <v>134.74315558601748</v>
      </c>
      <c r="AK1447" s="496">
        <v>59.859442221987536</v>
      </c>
      <c r="AL1447" s="496">
        <v>38.873519728636339</v>
      </c>
      <c r="AM1447" s="496">
        <v>0.62289026375440515</v>
      </c>
      <c r="AN1447" s="496">
        <v>99</v>
      </c>
      <c r="AO1447" s="496">
        <v>99</v>
      </c>
      <c r="AP1447" s="496">
        <v>22</v>
      </c>
      <c r="AQ1447" s="496">
        <v>99</v>
      </c>
      <c r="AR1447" s="496">
        <v>203.58208955223876</v>
      </c>
      <c r="AS1447" s="496">
        <v>35.249024759894823</v>
      </c>
      <c r="AT1447" s="496"/>
      <c r="AU1447" s="496"/>
    </row>
    <row r="1448" spans="1:47">
      <c r="A1448" s="496">
        <v>20</v>
      </c>
      <c r="B1448" s="496">
        <v>95</v>
      </c>
      <c r="C1448" s="496">
        <v>2022</v>
      </c>
      <c r="D1448" s="496">
        <v>99</v>
      </c>
      <c r="E1448" s="496">
        <v>99</v>
      </c>
      <c r="F1448" s="496">
        <v>99</v>
      </c>
      <c r="G1448" s="496">
        <v>99</v>
      </c>
      <c r="H1448" s="496">
        <v>99</v>
      </c>
      <c r="I1448" s="496">
        <v>99</v>
      </c>
      <c r="J1448" s="496">
        <v>999</v>
      </c>
      <c r="K1448" s="496">
        <v>99</v>
      </c>
      <c r="L1448" s="496">
        <v>99</v>
      </c>
      <c r="M1448" s="496">
        <v>99</v>
      </c>
      <c r="N1448" s="496">
        <v>99</v>
      </c>
      <c r="O1448" s="496">
        <v>99</v>
      </c>
      <c r="P1448" s="496">
        <v>9999</v>
      </c>
      <c r="Q1448" s="496">
        <v>34</v>
      </c>
      <c r="R1448" s="496">
        <v>96</v>
      </c>
      <c r="S1448" s="496">
        <v>5.927083333333333</v>
      </c>
      <c r="T1448" s="496">
        <v>8.0729166666666661</v>
      </c>
      <c r="U1448" s="496">
        <v>308.61041666666665</v>
      </c>
      <c r="V1448" s="496">
        <v>61.45833333333335</v>
      </c>
      <c r="W1448" s="496">
        <v>82.291666666666686</v>
      </c>
      <c r="X1448" s="496">
        <v>18.75</v>
      </c>
      <c r="Y1448" s="496">
        <v>68.590046470507758</v>
      </c>
      <c r="Z1448" s="496">
        <v>1.292968094368752</v>
      </c>
      <c r="AA1448" s="496">
        <v>1.7275029647023972</v>
      </c>
      <c r="AB1448" s="496">
        <v>46.875699354298114</v>
      </c>
      <c r="AC1448" s="496">
        <v>63.733904652432486</v>
      </c>
      <c r="AD1448" s="496">
        <v>47.806852993655681</v>
      </c>
      <c r="AE1448" s="496">
        <v>3.560830860534125</v>
      </c>
      <c r="AF1448" s="496">
        <v>4.2230073321131938</v>
      </c>
      <c r="AG1448" s="496">
        <v>716.27083333333348</v>
      </c>
      <c r="AH1448" s="496">
        <v>0</v>
      </c>
      <c r="AI1448" s="496">
        <v>100</v>
      </c>
      <c r="AJ1448" s="496">
        <v>262.40436667347115</v>
      </c>
      <c r="AK1448" s="496">
        <v>71.464731419572644</v>
      </c>
      <c r="AL1448" s="496">
        <v>36.296220289455881</v>
      </c>
      <c r="AM1448" s="496">
        <v>-12.935168719708781</v>
      </c>
      <c r="AN1448" s="496">
        <v>99</v>
      </c>
      <c r="AO1448" s="496">
        <v>99</v>
      </c>
      <c r="AP1448" s="496">
        <v>23</v>
      </c>
      <c r="AQ1448" s="496">
        <v>99</v>
      </c>
      <c r="AR1448" s="496">
        <v>207.54166666666663</v>
      </c>
      <c r="AS1448" s="496">
        <v>33.986828955797051</v>
      </c>
      <c r="AT1448" s="496"/>
      <c r="AU1448" s="496"/>
    </row>
    <row r="1449" spans="1:47">
      <c r="A1449" s="496">
        <v>20</v>
      </c>
      <c r="B1449" s="496">
        <v>96</v>
      </c>
      <c r="C1449" s="496">
        <v>2022</v>
      </c>
      <c r="D1449" s="496">
        <v>99</v>
      </c>
      <c r="E1449" s="496">
        <v>99</v>
      </c>
      <c r="F1449" s="496">
        <v>99</v>
      </c>
      <c r="G1449" s="496">
        <v>99</v>
      </c>
      <c r="H1449" s="496">
        <v>99</v>
      </c>
      <c r="I1449" s="496">
        <v>99</v>
      </c>
      <c r="J1449" s="496">
        <v>999</v>
      </c>
      <c r="K1449" s="496">
        <v>99</v>
      </c>
      <c r="L1449" s="496">
        <v>99</v>
      </c>
      <c r="M1449" s="496">
        <v>99</v>
      </c>
      <c r="N1449" s="496">
        <v>99</v>
      </c>
      <c r="O1449" s="496">
        <v>99</v>
      </c>
      <c r="P1449" s="496">
        <v>9999</v>
      </c>
      <c r="Q1449" s="496">
        <v>17</v>
      </c>
      <c r="R1449" s="496">
        <v>40</v>
      </c>
      <c r="S1449" s="496">
        <v>6.4749999999999996</v>
      </c>
      <c r="T1449" s="496">
        <v>6.05</v>
      </c>
      <c r="U1449" s="496">
        <v>291.96500000000009</v>
      </c>
      <c r="V1449" s="496">
        <v>67.5</v>
      </c>
      <c r="W1449" s="496">
        <v>27.5</v>
      </c>
      <c r="X1449" s="496">
        <v>5</v>
      </c>
      <c r="Y1449" s="496">
        <v>50.205774319294754</v>
      </c>
      <c r="Z1449" s="496">
        <v>1.6429774800647765</v>
      </c>
      <c r="AA1449" s="496">
        <v>1.3592277219068201</v>
      </c>
      <c r="AB1449" s="496">
        <v>65.933606060506179</v>
      </c>
      <c r="AC1449" s="496">
        <v>58.680562867130803</v>
      </c>
      <c r="AD1449" s="496">
        <v>34.759840819375306</v>
      </c>
      <c r="AE1449" s="496">
        <v>1.4836795252225523</v>
      </c>
      <c r="AF1449" s="496">
        <v>1.6646801667696325</v>
      </c>
      <c r="AG1449" s="496">
        <v>725.65</v>
      </c>
      <c r="AH1449" s="496">
        <v>0</v>
      </c>
      <c r="AI1449" s="496">
        <v>100</v>
      </c>
      <c r="AJ1449" s="496">
        <v>132.32149296316169</v>
      </c>
      <c r="AK1449" s="496">
        <v>-26.223058718114377</v>
      </c>
      <c r="AL1449" s="496">
        <v>-26.08072569138703</v>
      </c>
      <c r="AM1449" s="496">
        <v>-60.399266438161</v>
      </c>
      <c r="AN1449" s="496">
        <v>99</v>
      </c>
      <c r="AO1449" s="496">
        <v>99</v>
      </c>
      <c r="AP1449" s="496">
        <v>24</v>
      </c>
      <c r="AQ1449" s="496">
        <v>99</v>
      </c>
      <c r="AR1449" s="496">
        <v>205.1</v>
      </c>
      <c r="AS1449" s="496">
        <v>33.814361338871237</v>
      </c>
      <c r="AT1449" s="496"/>
      <c r="AU1449" s="496"/>
    </row>
    <row r="1450" spans="1:47">
      <c r="A1450" s="496">
        <v>20</v>
      </c>
      <c r="B1450" s="496">
        <v>97</v>
      </c>
      <c r="C1450" s="496">
        <v>2022</v>
      </c>
      <c r="D1450" s="496">
        <v>99</v>
      </c>
      <c r="E1450" s="496">
        <v>99</v>
      </c>
      <c r="F1450" s="496">
        <v>99</v>
      </c>
      <c r="G1450" s="496">
        <v>99</v>
      </c>
      <c r="H1450" s="496">
        <v>99</v>
      </c>
      <c r="I1450" s="496">
        <v>99</v>
      </c>
      <c r="J1450" s="496">
        <v>999</v>
      </c>
      <c r="K1450" s="496">
        <v>99</v>
      </c>
      <c r="L1450" s="496">
        <v>99</v>
      </c>
      <c r="M1450" s="496">
        <v>99</v>
      </c>
      <c r="N1450" s="496">
        <v>99</v>
      </c>
      <c r="O1450" s="496">
        <v>99</v>
      </c>
      <c r="P1450" s="496">
        <v>9999</v>
      </c>
      <c r="Q1450" s="496">
        <v>8</v>
      </c>
      <c r="R1450" s="496">
        <v>15</v>
      </c>
      <c r="S1450" s="496">
        <v>6</v>
      </c>
      <c r="T1450" s="496">
        <v>7.6</v>
      </c>
      <c r="U1450" s="496">
        <v>346.74</v>
      </c>
      <c r="V1450" s="496">
        <v>46.666666666666657</v>
      </c>
      <c r="W1450" s="496">
        <v>80</v>
      </c>
      <c r="X1450" s="496">
        <v>26.666666666666675</v>
      </c>
      <c r="Y1450" s="496">
        <v>76.234767221611946</v>
      </c>
      <c r="Z1450" s="496">
        <v>1.2110601416389961</v>
      </c>
      <c r="AA1450" s="496">
        <v>1.6653327995729061</v>
      </c>
      <c r="AB1450" s="496">
        <v>60.799784928941953</v>
      </c>
      <c r="AC1450" s="496">
        <v>79.136967851200609</v>
      </c>
      <c r="AD1450" s="496">
        <v>46.277514967945557</v>
      </c>
      <c r="AE1450" s="496">
        <v>0.55637982195845692</v>
      </c>
      <c r="AF1450" s="496">
        <v>0.74137037105351067</v>
      </c>
      <c r="AG1450" s="496">
        <v>774.26666666666654</v>
      </c>
      <c r="AH1450" s="496">
        <v>0</v>
      </c>
      <c r="AI1450" s="496">
        <v>100</v>
      </c>
      <c r="AJ1450" s="496">
        <v>199.83375312716549</v>
      </c>
      <c r="AK1450" s="496">
        <v>49.28023841296195</v>
      </c>
      <c r="AL1450" s="496">
        <v>55.282159085422386</v>
      </c>
      <c r="AM1450" s="496">
        <v>-11.87275361003455</v>
      </c>
      <c r="AN1450" s="496">
        <v>99</v>
      </c>
      <c r="AO1450" s="496">
        <v>99</v>
      </c>
      <c r="AP1450" s="496">
        <v>25</v>
      </c>
      <c r="AQ1450" s="496">
        <v>99</v>
      </c>
      <c r="AR1450" s="496">
        <v>215.46666666666661</v>
      </c>
      <c r="AS1450" s="496">
        <v>34.167222347865163</v>
      </c>
      <c r="AT1450" s="496"/>
      <c r="AU1450" s="496"/>
    </row>
    <row r="1451" spans="1:47">
      <c r="A1451" s="496">
        <v>20</v>
      </c>
      <c r="B1451" s="496">
        <v>98</v>
      </c>
      <c r="C1451" s="496">
        <v>2022</v>
      </c>
      <c r="D1451" s="496">
        <v>99</v>
      </c>
      <c r="E1451" s="496">
        <v>99</v>
      </c>
      <c r="F1451" s="496">
        <v>99</v>
      </c>
      <c r="G1451" s="496">
        <v>99</v>
      </c>
      <c r="H1451" s="496">
        <v>99</v>
      </c>
      <c r="I1451" s="496">
        <v>99</v>
      </c>
      <c r="J1451" s="496">
        <v>999</v>
      </c>
      <c r="K1451" s="496">
        <v>99</v>
      </c>
      <c r="L1451" s="496">
        <v>99</v>
      </c>
      <c r="M1451" s="496">
        <v>99</v>
      </c>
      <c r="N1451" s="496">
        <v>99</v>
      </c>
      <c r="O1451" s="496">
        <v>99</v>
      </c>
      <c r="P1451" s="496">
        <v>9999</v>
      </c>
      <c r="Q1451" s="496">
        <v>2</v>
      </c>
      <c r="R1451" s="496">
        <v>3</v>
      </c>
      <c r="S1451" s="496">
        <v>7</v>
      </c>
      <c r="T1451" s="496">
        <v>5.3333333333333321</v>
      </c>
      <c r="U1451" s="496">
        <v>371.66666666666674</v>
      </c>
      <c r="V1451" s="496">
        <v>66.666666666666686</v>
      </c>
      <c r="W1451" s="496">
        <v>33.333333333333343</v>
      </c>
      <c r="X1451" s="496">
        <v>66.666666666666686</v>
      </c>
      <c r="Y1451" s="496">
        <v>52.14271015417421</v>
      </c>
      <c r="Z1451" s="496">
        <v>2.1602468994692874</v>
      </c>
      <c r="AA1451" s="496">
        <v>1.8856180831641272</v>
      </c>
      <c r="AB1451" s="496">
        <v>97.063421977720822</v>
      </c>
      <c r="AC1451" s="496">
        <v>90.768227710984988</v>
      </c>
      <c r="AD1451" s="496">
        <v>98.198050606196645</v>
      </c>
      <c r="AE1451" s="496">
        <v>0.11127596439169141</v>
      </c>
      <c r="AF1451" s="496">
        <v>0.1589332955960594</v>
      </c>
      <c r="AG1451" s="496">
        <v>699.33333333333348</v>
      </c>
      <c r="AH1451" s="496">
        <v>0</v>
      </c>
      <c r="AI1451" s="496">
        <v>100</v>
      </c>
      <c r="AJ1451" s="496">
        <v>29.408993333482822</v>
      </c>
      <c r="AK1451" s="496">
        <v>-85.546298826972787</v>
      </c>
      <c r="AL1451" s="496">
        <v>-99.381437363816062</v>
      </c>
      <c r="AM1451" s="496">
        <v>-95.491910840510172</v>
      </c>
      <c r="AN1451" s="496">
        <v>99</v>
      </c>
      <c r="AO1451" s="496">
        <v>99</v>
      </c>
      <c r="AP1451" s="496">
        <v>26</v>
      </c>
      <c r="AQ1451" s="496">
        <v>99</v>
      </c>
      <c r="AR1451" s="496">
        <v>224</v>
      </c>
      <c r="AS1451" s="496">
        <v>33.120547504929888</v>
      </c>
      <c r="AT1451" s="496"/>
      <c r="AU1451" s="496"/>
    </row>
    <row r="1452" spans="1:47">
      <c r="A1452" s="496">
        <v>20</v>
      </c>
      <c r="B1452" s="496">
        <v>99</v>
      </c>
      <c r="C1452" s="496">
        <v>2022</v>
      </c>
      <c r="D1452" s="496">
        <v>99</v>
      </c>
      <c r="E1452" s="496">
        <v>99</v>
      </c>
      <c r="F1452" s="496">
        <v>99</v>
      </c>
      <c r="G1452" s="496">
        <v>99</v>
      </c>
      <c r="H1452" s="496">
        <v>99</v>
      </c>
      <c r="I1452" s="496">
        <v>99</v>
      </c>
      <c r="J1452" s="496">
        <v>999</v>
      </c>
      <c r="K1452" s="496">
        <v>99</v>
      </c>
      <c r="L1452" s="496">
        <v>99</v>
      </c>
      <c r="M1452" s="496">
        <v>99</v>
      </c>
      <c r="N1452" s="496">
        <v>99</v>
      </c>
      <c r="O1452" s="496">
        <v>99</v>
      </c>
      <c r="P1452" s="496">
        <v>9999</v>
      </c>
      <c r="Q1452" s="496">
        <v>15</v>
      </c>
      <c r="R1452" s="496">
        <v>52</v>
      </c>
      <c r="S1452" s="496">
        <v>4.6538461538461551</v>
      </c>
      <c r="T1452" s="496">
        <v>5.7692307692307692</v>
      </c>
      <c r="U1452" s="496">
        <v>194.06346153846155</v>
      </c>
      <c r="V1452" s="496">
        <v>9.6153846153846114</v>
      </c>
      <c r="W1452" s="496">
        <v>30.769230769230759</v>
      </c>
      <c r="X1452" s="496">
        <v>0</v>
      </c>
      <c r="Y1452" s="496">
        <v>37.423059678626451</v>
      </c>
      <c r="Z1452" s="496">
        <v>0.75662752203484251</v>
      </c>
      <c r="AA1452" s="496">
        <v>1.551864692448617</v>
      </c>
      <c r="AB1452" s="496">
        <v>18.455783580957306</v>
      </c>
      <c r="AC1452" s="496">
        <v>54.837794886644701</v>
      </c>
      <c r="AD1452" s="496">
        <v>21.039421213113904</v>
      </c>
      <c r="AE1452" s="496">
        <v>1.9287833827893173</v>
      </c>
      <c r="AF1452" s="496">
        <v>1.4384247227340938</v>
      </c>
      <c r="AG1452" s="496">
        <v>846.67307692307679</v>
      </c>
      <c r="AH1452" s="496">
        <v>0</v>
      </c>
      <c r="AI1452" s="496">
        <v>100</v>
      </c>
      <c r="AJ1452" s="496">
        <v>244.66238285204437</v>
      </c>
      <c r="AK1452" s="496">
        <v>21.460709236357825</v>
      </c>
      <c r="AL1452" s="496">
        <v>-18.461371860709004</v>
      </c>
      <c r="AM1452" s="496">
        <v>-37.261876919112026</v>
      </c>
      <c r="AN1452" s="496">
        <v>99</v>
      </c>
      <c r="AO1452" s="496">
        <v>99</v>
      </c>
      <c r="AP1452" s="496">
        <v>27</v>
      </c>
      <c r="AQ1452" s="496">
        <v>99</v>
      </c>
      <c r="AR1452" s="496">
        <v>185.28846153846155</v>
      </c>
      <c r="AS1452" s="496">
        <v>30.185038501530073</v>
      </c>
      <c r="AT1452" s="496"/>
      <c r="AU1452" s="496"/>
    </row>
    <row r="1453" spans="1:47">
      <c r="A1453" s="496">
        <v>20</v>
      </c>
      <c r="B1453" s="496">
        <v>100</v>
      </c>
      <c r="C1453" s="496">
        <v>2022</v>
      </c>
      <c r="D1453" s="496">
        <v>99</v>
      </c>
      <c r="E1453" s="496">
        <v>99</v>
      </c>
      <c r="F1453" s="496">
        <v>99</v>
      </c>
      <c r="G1453" s="496">
        <v>99</v>
      </c>
      <c r="H1453" s="496">
        <v>99</v>
      </c>
      <c r="I1453" s="496">
        <v>99</v>
      </c>
      <c r="J1453" s="496">
        <v>999</v>
      </c>
      <c r="K1453" s="496">
        <v>99</v>
      </c>
      <c r="L1453" s="496">
        <v>99</v>
      </c>
      <c r="M1453" s="496">
        <v>99</v>
      </c>
      <c r="N1453" s="496">
        <v>99</v>
      </c>
      <c r="O1453" s="496">
        <v>99</v>
      </c>
      <c r="P1453" s="496">
        <v>9999</v>
      </c>
      <c r="Q1453" s="496">
        <v>11</v>
      </c>
      <c r="R1453" s="496">
        <v>25</v>
      </c>
      <c r="S1453" s="496">
        <v>5.68</v>
      </c>
      <c r="T1453" s="496">
        <v>5.8</v>
      </c>
      <c r="U1453" s="496">
        <v>255.07599999999999</v>
      </c>
      <c r="V1453" s="496">
        <v>72</v>
      </c>
      <c r="W1453" s="496">
        <v>32</v>
      </c>
      <c r="X1453" s="496">
        <v>0</v>
      </c>
      <c r="Y1453" s="496">
        <v>40.167133629374021</v>
      </c>
      <c r="Z1453" s="496">
        <v>0.67646138101151221</v>
      </c>
      <c r="AA1453" s="496">
        <v>1.8110770276274828</v>
      </c>
      <c r="AB1453" s="496">
        <v>36.230295269479278</v>
      </c>
      <c r="AC1453" s="496">
        <v>67.98910503345995</v>
      </c>
      <c r="AD1453" s="496">
        <v>37.220732257347777</v>
      </c>
      <c r="AE1453" s="496">
        <v>0.92729970326409517</v>
      </c>
      <c r="AF1453" s="496">
        <v>0.90897016384440443</v>
      </c>
      <c r="AG1453" s="496">
        <v>694.56</v>
      </c>
      <c r="AH1453" s="496">
        <v>0</v>
      </c>
      <c r="AI1453" s="496">
        <v>100</v>
      </c>
      <c r="AJ1453" s="496">
        <v>154.50438958165589</v>
      </c>
      <c r="AK1453" s="496">
        <v>61.713477098798606</v>
      </c>
      <c r="AL1453" s="496">
        <v>38.136033035718505</v>
      </c>
      <c r="AM1453" s="496">
        <v>-25.738389286370513</v>
      </c>
      <c r="AN1453" s="496">
        <v>99</v>
      </c>
      <c r="AO1453" s="496">
        <v>99</v>
      </c>
      <c r="AP1453" s="496">
        <v>28</v>
      </c>
      <c r="AQ1453" s="496">
        <v>99</v>
      </c>
      <c r="AR1453" s="496">
        <v>197.32</v>
      </c>
      <c r="AS1453" s="496">
        <v>32.690978544452577</v>
      </c>
      <c r="AT1453" s="496"/>
      <c r="AU1453" s="496"/>
    </row>
    <row r="1454" spans="1:47">
      <c r="A1454" s="496">
        <v>20</v>
      </c>
      <c r="B1454" s="496">
        <v>101</v>
      </c>
      <c r="C1454" s="496">
        <v>2022</v>
      </c>
      <c r="D1454" s="496">
        <v>99</v>
      </c>
      <c r="E1454" s="496">
        <v>99</v>
      </c>
      <c r="F1454" s="496">
        <v>99</v>
      </c>
      <c r="G1454" s="496">
        <v>99</v>
      </c>
      <c r="H1454" s="496">
        <v>99</v>
      </c>
      <c r="I1454" s="496">
        <v>99</v>
      </c>
      <c r="J1454" s="496">
        <v>999</v>
      </c>
      <c r="K1454" s="496">
        <v>99</v>
      </c>
      <c r="L1454" s="496">
        <v>99</v>
      </c>
      <c r="M1454" s="496">
        <v>99</v>
      </c>
      <c r="N1454" s="496">
        <v>99</v>
      </c>
      <c r="O1454" s="496">
        <v>99</v>
      </c>
      <c r="P1454" s="496">
        <v>9999</v>
      </c>
      <c r="Q1454" s="496">
        <v>28</v>
      </c>
      <c r="R1454" s="496">
        <v>98</v>
      </c>
      <c r="S1454" s="496">
        <v>4.9795918367346941</v>
      </c>
      <c r="T1454" s="496">
        <v>7.3979591836734686</v>
      </c>
      <c r="U1454" s="496">
        <v>155.67448979591836</v>
      </c>
      <c r="V1454" s="496">
        <v>24.489795918367346</v>
      </c>
      <c r="W1454" s="496">
        <v>69.387755102040813</v>
      </c>
      <c r="X1454" s="496">
        <v>0</v>
      </c>
      <c r="Y1454" s="496">
        <v>36.456438392277221</v>
      </c>
      <c r="Z1454" s="496">
        <v>0.78219460803007346</v>
      </c>
      <c r="AA1454" s="496">
        <v>1.8391424128273903</v>
      </c>
      <c r="AB1454" s="496">
        <v>29.551906560640266</v>
      </c>
      <c r="AC1454" s="496">
        <v>52.423073607460637</v>
      </c>
      <c r="AD1454" s="496">
        <v>37.449333713002446</v>
      </c>
      <c r="AE1454" s="496">
        <v>3.6350148367952526</v>
      </c>
      <c r="AF1454" s="496">
        <v>2.1746208528637143</v>
      </c>
      <c r="AG1454" s="496">
        <v>717.81632653061229</v>
      </c>
      <c r="AH1454" s="496">
        <v>0</v>
      </c>
      <c r="AI1454" s="496">
        <v>100</v>
      </c>
      <c r="AJ1454" s="496">
        <v>254.91436525036283</v>
      </c>
      <c r="AK1454" s="496">
        <v>53.765136185061841</v>
      </c>
      <c r="AL1454" s="496">
        <v>14.750685467151756</v>
      </c>
      <c r="AM1454" s="496">
        <v>5.6786359115626999</v>
      </c>
      <c r="AN1454" s="496">
        <v>99</v>
      </c>
      <c r="AO1454" s="496">
        <v>99</v>
      </c>
      <c r="AP1454" s="496">
        <v>29</v>
      </c>
      <c r="AQ1454" s="496">
        <v>99</v>
      </c>
      <c r="AR1454" s="496">
        <v>170.55102040816325</v>
      </c>
      <c r="AS1454" s="496">
        <v>30.785831488238681</v>
      </c>
      <c r="AT1454" s="496"/>
      <c r="AU1454" s="496"/>
    </row>
    <row r="1455" spans="1:47">
      <c r="A1455" s="496">
        <v>20</v>
      </c>
      <c r="B1455" s="496">
        <v>102</v>
      </c>
      <c r="C1455" s="496">
        <v>2022</v>
      </c>
      <c r="D1455" s="496">
        <v>99</v>
      </c>
      <c r="E1455" s="496">
        <v>99</v>
      </c>
      <c r="F1455" s="496">
        <v>99</v>
      </c>
      <c r="G1455" s="496">
        <v>99</v>
      </c>
      <c r="H1455" s="496">
        <v>99</v>
      </c>
      <c r="I1455" s="496">
        <v>99</v>
      </c>
      <c r="J1455" s="496">
        <v>999</v>
      </c>
      <c r="K1455" s="496">
        <v>99</v>
      </c>
      <c r="L1455" s="496">
        <v>99</v>
      </c>
      <c r="M1455" s="496">
        <v>99</v>
      </c>
      <c r="N1455" s="496">
        <v>99</v>
      </c>
      <c r="O1455" s="496">
        <v>99</v>
      </c>
      <c r="P1455" s="496">
        <v>9999</v>
      </c>
      <c r="Q1455" s="496">
        <v>1</v>
      </c>
      <c r="R1455" s="496">
        <v>1</v>
      </c>
      <c r="S1455" s="496">
        <v>6</v>
      </c>
      <c r="T1455" s="496">
        <v>6</v>
      </c>
      <c r="U1455" s="496">
        <v>278.7</v>
      </c>
      <c r="V1455" s="496">
        <v>100</v>
      </c>
      <c r="W1455" s="496">
        <v>0</v>
      </c>
      <c r="X1455" s="496">
        <v>0</v>
      </c>
      <c r="Y1455" s="496">
        <v>0</v>
      </c>
      <c r="Z1455" s="496">
        <v>0</v>
      </c>
      <c r="AA1455" s="496">
        <v>0</v>
      </c>
      <c r="AB1455" s="496"/>
      <c r="AC1455" s="496"/>
      <c r="AD1455" s="496"/>
      <c r="AE1455" s="496">
        <v>3.7091988130563809E-2</v>
      </c>
      <c r="AF1455" s="496">
        <v>3.9726196845400658E-2</v>
      </c>
      <c r="AG1455" s="496">
        <v>701</v>
      </c>
      <c r="AH1455" s="496">
        <v>0</v>
      </c>
      <c r="AI1455" s="496">
        <v>100</v>
      </c>
      <c r="AJ1455" s="496">
        <v>0</v>
      </c>
      <c r="AK1455" s="496"/>
      <c r="AL1455" s="496"/>
      <c r="AM1455" s="496"/>
      <c r="AN1455" s="496">
        <v>99</v>
      </c>
      <c r="AO1455" s="496">
        <v>99</v>
      </c>
      <c r="AP1455" s="496">
        <v>30</v>
      </c>
      <c r="AQ1455" s="496">
        <v>99</v>
      </c>
      <c r="AR1455" s="496">
        <v>207</v>
      </c>
      <c r="AS1455" s="496">
        <v>31.455251860172275</v>
      </c>
      <c r="AT1455" s="496"/>
      <c r="AU1455" s="496"/>
    </row>
    <row r="1456" spans="1:47">
      <c r="A1456" s="496">
        <v>20</v>
      </c>
      <c r="B1456" s="496">
        <v>103</v>
      </c>
      <c r="C1456" s="496">
        <v>2022</v>
      </c>
      <c r="D1456" s="496">
        <v>99</v>
      </c>
      <c r="E1456" s="496">
        <v>99</v>
      </c>
      <c r="F1456" s="496">
        <v>99</v>
      </c>
      <c r="G1456" s="496">
        <v>99</v>
      </c>
      <c r="H1456" s="496">
        <v>99</v>
      </c>
      <c r="I1456" s="496">
        <v>99</v>
      </c>
      <c r="J1456" s="496">
        <v>999</v>
      </c>
      <c r="K1456" s="496">
        <v>99</v>
      </c>
      <c r="L1456" s="496">
        <v>99</v>
      </c>
      <c r="M1456" s="496">
        <v>99</v>
      </c>
      <c r="N1456" s="496">
        <v>99</v>
      </c>
      <c r="O1456" s="496">
        <v>99</v>
      </c>
      <c r="P1456" s="496">
        <v>9999</v>
      </c>
      <c r="Q1456" s="496">
        <v>13</v>
      </c>
      <c r="R1456" s="496">
        <v>25</v>
      </c>
      <c r="S1456" s="496">
        <v>5.56</v>
      </c>
      <c r="T1456" s="496">
        <v>8.4800000000000022</v>
      </c>
      <c r="U1456" s="496">
        <v>257.84399999999999</v>
      </c>
      <c r="V1456" s="496">
        <v>56</v>
      </c>
      <c r="W1456" s="496">
        <v>96</v>
      </c>
      <c r="X1456" s="496">
        <v>8</v>
      </c>
      <c r="Y1456" s="496">
        <v>51.542441385716174</v>
      </c>
      <c r="Z1456" s="496">
        <v>0.75259550888907323</v>
      </c>
      <c r="AA1456" s="496">
        <v>1.2998461447417502</v>
      </c>
      <c r="AB1456" s="496">
        <v>57.929896063953137</v>
      </c>
      <c r="AC1456" s="496">
        <v>11.079381161380116</v>
      </c>
      <c r="AD1456" s="496">
        <v>37.944985812311408</v>
      </c>
      <c r="AE1456" s="496">
        <v>0.92729970326409517</v>
      </c>
      <c r="AF1456" s="496">
        <v>0.91883400604642018</v>
      </c>
      <c r="AG1456" s="496">
        <v>727.04</v>
      </c>
      <c r="AH1456" s="496">
        <v>0</v>
      </c>
      <c r="AI1456" s="496">
        <v>100</v>
      </c>
      <c r="AJ1456" s="496">
        <v>180.74058315718705</v>
      </c>
      <c r="AK1456" s="496">
        <v>62.273379031939093</v>
      </c>
      <c r="AL1456" s="496">
        <v>20.610300832480171</v>
      </c>
      <c r="AM1456" s="496">
        <v>21.185587274247403</v>
      </c>
      <c r="AN1456" s="496">
        <v>99</v>
      </c>
      <c r="AO1456" s="496">
        <v>99</v>
      </c>
      <c r="AP1456" s="496">
        <v>31</v>
      </c>
      <c r="AQ1456" s="496">
        <v>99</v>
      </c>
      <c r="AR1456" s="496">
        <v>197.16</v>
      </c>
      <c r="AS1456" s="496">
        <v>33.095682311419019</v>
      </c>
      <c r="AT1456" s="496"/>
      <c r="AU1456" s="496"/>
    </row>
    <row r="1457" spans="1:47">
      <c r="A1457" s="496">
        <v>20</v>
      </c>
      <c r="B1457" s="496">
        <v>104</v>
      </c>
      <c r="C1457" s="496">
        <v>2022</v>
      </c>
      <c r="D1457" s="496">
        <v>99</v>
      </c>
      <c r="E1457" s="496">
        <v>99</v>
      </c>
      <c r="F1457" s="496">
        <v>99</v>
      </c>
      <c r="G1457" s="496">
        <v>99</v>
      </c>
      <c r="H1457" s="496">
        <v>99</v>
      </c>
      <c r="I1457" s="496">
        <v>99</v>
      </c>
      <c r="J1457" s="496">
        <v>999</v>
      </c>
      <c r="K1457" s="496">
        <v>99</v>
      </c>
      <c r="L1457" s="496">
        <v>99</v>
      </c>
      <c r="M1457" s="496">
        <v>99</v>
      </c>
      <c r="N1457" s="496">
        <v>99</v>
      </c>
      <c r="O1457" s="496">
        <v>99</v>
      </c>
      <c r="P1457" s="496">
        <v>9999</v>
      </c>
      <c r="Q1457" s="496"/>
      <c r="R1457" s="496"/>
      <c r="S1457" s="496"/>
      <c r="T1457" s="496"/>
      <c r="U1457" s="496"/>
      <c r="V1457" s="496"/>
      <c r="W1457" s="496"/>
      <c r="X1457" s="496"/>
      <c r="Y1457" s="496"/>
      <c r="Z1457" s="496"/>
      <c r="AA1457" s="496"/>
      <c r="AB1457" s="496"/>
      <c r="AC1457" s="496"/>
      <c r="AD1457" s="496"/>
      <c r="AE1457" s="496"/>
      <c r="AF1457" s="496"/>
      <c r="AG1457" s="496"/>
      <c r="AH1457" s="496"/>
      <c r="AI1457" s="496"/>
      <c r="AJ1457" s="496"/>
      <c r="AK1457" s="496"/>
      <c r="AL1457" s="496"/>
      <c r="AM1457" s="496"/>
      <c r="AN1457" s="496">
        <v>99</v>
      </c>
      <c r="AO1457" s="496">
        <v>99</v>
      </c>
      <c r="AP1457" s="496">
        <v>32</v>
      </c>
      <c r="AQ1457" s="496">
        <v>99</v>
      </c>
      <c r="AR1457" s="496"/>
      <c r="AS1457" s="496"/>
      <c r="AT1457" s="496"/>
      <c r="AU1457" s="496"/>
    </row>
    <row r="1458" spans="1:47">
      <c r="A1458" s="496">
        <v>20</v>
      </c>
      <c r="B1458" s="496">
        <v>105</v>
      </c>
      <c r="C1458" s="496">
        <v>2022</v>
      </c>
      <c r="D1458" s="496">
        <v>99</v>
      </c>
      <c r="E1458" s="496">
        <v>99</v>
      </c>
      <c r="F1458" s="496">
        <v>99</v>
      </c>
      <c r="G1458" s="496">
        <v>99</v>
      </c>
      <c r="H1458" s="496">
        <v>99</v>
      </c>
      <c r="I1458" s="496">
        <v>99</v>
      </c>
      <c r="J1458" s="496">
        <v>999</v>
      </c>
      <c r="K1458" s="496">
        <v>99</v>
      </c>
      <c r="L1458" s="496">
        <v>99</v>
      </c>
      <c r="M1458" s="496">
        <v>99</v>
      </c>
      <c r="N1458" s="496">
        <v>99</v>
      </c>
      <c r="O1458" s="496">
        <v>99</v>
      </c>
      <c r="P1458" s="496">
        <v>9999</v>
      </c>
      <c r="Q1458" s="496"/>
      <c r="R1458" s="496"/>
      <c r="S1458" s="496"/>
      <c r="T1458" s="496"/>
      <c r="U1458" s="496"/>
      <c r="V1458" s="496"/>
      <c r="W1458" s="496"/>
      <c r="X1458" s="496"/>
      <c r="Y1458" s="496"/>
      <c r="Z1458" s="496"/>
      <c r="AA1458" s="496"/>
      <c r="AB1458" s="496"/>
      <c r="AC1458" s="496"/>
      <c r="AD1458" s="496"/>
      <c r="AE1458" s="496"/>
      <c r="AF1458" s="496"/>
      <c r="AG1458" s="496"/>
      <c r="AH1458" s="496"/>
      <c r="AI1458" s="496"/>
      <c r="AJ1458" s="496"/>
      <c r="AK1458" s="496"/>
      <c r="AL1458" s="496"/>
      <c r="AM1458" s="496"/>
      <c r="AN1458" s="496">
        <v>99</v>
      </c>
      <c r="AO1458" s="496">
        <v>99</v>
      </c>
      <c r="AP1458" s="496">
        <v>33</v>
      </c>
      <c r="AQ1458" s="496">
        <v>99</v>
      </c>
      <c r="AR1458" s="496"/>
      <c r="AS1458" s="496"/>
      <c r="AT1458" s="496"/>
      <c r="AU1458" s="496"/>
    </row>
    <row r="1459" spans="1:47">
      <c r="A1459" s="496">
        <v>20</v>
      </c>
      <c r="B1459" s="496">
        <v>106</v>
      </c>
      <c r="C1459" s="496">
        <v>2022</v>
      </c>
      <c r="D1459" s="496">
        <v>99</v>
      </c>
      <c r="E1459" s="496">
        <v>99</v>
      </c>
      <c r="F1459" s="496">
        <v>99</v>
      </c>
      <c r="G1459" s="496">
        <v>99</v>
      </c>
      <c r="H1459" s="496">
        <v>99</v>
      </c>
      <c r="I1459" s="496">
        <v>99</v>
      </c>
      <c r="J1459" s="496">
        <v>999</v>
      </c>
      <c r="K1459" s="496">
        <v>99</v>
      </c>
      <c r="L1459" s="496">
        <v>99</v>
      </c>
      <c r="M1459" s="496">
        <v>99</v>
      </c>
      <c r="N1459" s="496">
        <v>99</v>
      </c>
      <c r="O1459" s="496">
        <v>99</v>
      </c>
      <c r="P1459" s="496">
        <v>9999</v>
      </c>
      <c r="Q1459" s="496"/>
      <c r="R1459" s="496"/>
      <c r="S1459" s="496"/>
      <c r="T1459" s="496"/>
      <c r="U1459" s="496"/>
      <c r="V1459" s="496"/>
      <c r="W1459" s="496"/>
      <c r="X1459" s="496"/>
      <c r="Y1459" s="496"/>
      <c r="Z1459" s="496"/>
      <c r="AA1459" s="496"/>
      <c r="AB1459" s="496"/>
      <c r="AC1459" s="496"/>
      <c r="AD1459" s="496"/>
      <c r="AE1459" s="496"/>
      <c r="AF1459" s="496"/>
      <c r="AG1459" s="496"/>
      <c r="AH1459" s="496"/>
      <c r="AI1459" s="496"/>
      <c r="AJ1459" s="496"/>
      <c r="AK1459" s="496"/>
      <c r="AL1459" s="496"/>
      <c r="AM1459" s="496"/>
      <c r="AN1459" s="496">
        <v>99</v>
      </c>
      <c r="AO1459" s="496">
        <v>99</v>
      </c>
      <c r="AP1459" s="496">
        <v>34</v>
      </c>
      <c r="AQ1459" s="496">
        <v>99</v>
      </c>
      <c r="AR1459" s="496"/>
      <c r="AS1459" s="496"/>
      <c r="AT1459" s="496"/>
      <c r="AU1459" s="496"/>
    </row>
    <row r="1460" spans="1:47">
      <c r="A1460" s="496">
        <v>20</v>
      </c>
      <c r="B1460" s="496">
        <v>107</v>
      </c>
      <c r="C1460" s="496">
        <v>2022</v>
      </c>
      <c r="D1460" s="496">
        <v>99</v>
      </c>
      <c r="E1460" s="496">
        <v>99</v>
      </c>
      <c r="F1460" s="496">
        <v>99</v>
      </c>
      <c r="G1460" s="496">
        <v>99</v>
      </c>
      <c r="H1460" s="496">
        <v>99</v>
      </c>
      <c r="I1460" s="496">
        <v>99</v>
      </c>
      <c r="J1460" s="496">
        <v>999</v>
      </c>
      <c r="K1460" s="496">
        <v>99</v>
      </c>
      <c r="L1460" s="496">
        <v>99</v>
      </c>
      <c r="M1460" s="496">
        <v>99</v>
      </c>
      <c r="N1460" s="496">
        <v>99</v>
      </c>
      <c r="O1460" s="496">
        <v>99</v>
      </c>
      <c r="P1460" s="496">
        <v>9999</v>
      </c>
      <c r="Q1460" s="496">
        <v>3</v>
      </c>
      <c r="R1460" s="496">
        <v>3</v>
      </c>
      <c r="S1460" s="496">
        <v>6.6666666666666687</v>
      </c>
      <c r="T1460" s="496">
        <v>11.333333333333336</v>
      </c>
      <c r="U1460" s="496">
        <v>337.7000000000001</v>
      </c>
      <c r="V1460" s="496">
        <v>66.666666666666686</v>
      </c>
      <c r="W1460" s="496">
        <v>100</v>
      </c>
      <c r="X1460" s="496">
        <v>33.333333333333343</v>
      </c>
      <c r="Y1460" s="496">
        <v>79.486225221732354</v>
      </c>
      <c r="Z1460" s="496">
        <v>1.2472191289246459</v>
      </c>
      <c r="AA1460" s="496">
        <v>3.0912061651652341</v>
      </c>
      <c r="AB1460" s="496">
        <v>95.928108429996101</v>
      </c>
      <c r="AC1460" s="496">
        <v>73.013403739070455</v>
      </c>
      <c r="AD1460" s="496">
        <v>89.34051474415638</v>
      </c>
      <c r="AE1460" s="496">
        <v>0.11127596439169141</v>
      </c>
      <c r="AF1460" s="496">
        <v>0.14440836033037471</v>
      </c>
      <c r="AG1460" s="496">
        <v>741.33333333333348</v>
      </c>
      <c r="AH1460" s="496">
        <v>0</v>
      </c>
      <c r="AI1460" s="496">
        <v>100</v>
      </c>
      <c r="AJ1460" s="496">
        <v>144.59445202204512</v>
      </c>
      <c r="AK1460" s="496">
        <v>97.859031941049935</v>
      </c>
      <c r="AL1460" s="496">
        <v>85.513824961802598</v>
      </c>
      <c r="AM1460" s="496">
        <v>99.687708937447866</v>
      </c>
      <c r="AN1460" s="496">
        <v>99</v>
      </c>
      <c r="AO1460" s="496">
        <v>99</v>
      </c>
      <c r="AP1460" s="496">
        <v>39</v>
      </c>
      <c r="AQ1460" s="496">
        <v>99</v>
      </c>
      <c r="AR1460" s="496">
        <v>208.33333333333337</v>
      </c>
      <c r="AS1460" s="496">
        <v>36.465724571884152</v>
      </c>
      <c r="AT1460" s="496"/>
      <c r="AU1460" s="496"/>
    </row>
    <row r="1461" spans="1:47">
      <c r="A1461" s="496">
        <v>20</v>
      </c>
      <c r="B1461" s="496">
        <v>108</v>
      </c>
      <c r="C1461" s="496">
        <v>2022</v>
      </c>
      <c r="D1461" s="496">
        <v>99</v>
      </c>
      <c r="E1461" s="496">
        <v>99</v>
      </c>
      <c r="F1461" s="496">
        <v>99</v>
      </c>
      <c r="G1461" s="496">
        <v>99</v>
      </c>
      <c r="H1461" s="496">
        <v>99</v>
      </c>
      <c r="I1461" s="496">
        <v>99</v>
      </c>
      <c r="J1461" s="496">
        <v>999</v>
      </c>
      <c r="K1461" s="496">
        <v>99</v>
      </c>
      <c r="L1461" s="496">
        <v>99</v>
      </c>
      <c r="M1461" s="496">
        <v>99</v>
      </c>
      <c r="N1461" s="496">
        <v>99</v>
      </c>
      <c r="O1461" s="496">
        <v>99</v>
      </c>
      <c r="P1461" s="496">
        <v>9999</v>
      </c>
      <c r="Q1461" s="496"/>
      <c r="R1461" s="496"/>
      <c r="S1461" s="496"/>
      <c r="T1461" s="496"/>
      <c r="U1461" s="496"/>
      <c r="V1461" s="496"/>
      <c r="W1461" s="496"/>
      <c r="X1461" s="496"/>
      <c r="Y1461" s="496"/>
      <c r="Z1461" s="496"/>
      <c r="AA1461" s="496"/>
      <c r="AB1461" s="496"/>
      <c r="AC1461" s="496"/>
      <c r="AD1461" s="496"/>
      <c r="AE1461" s="496"/>
      <c r="AF1461" s="496"/>
      <c r="AG1461" s="496"/>
      <c r="AH1461" s="496"/>
      <c r="AI1461" s="496"/>
      <c r="AJ1461" s="496"/>
      <c r="AK1461" s="496"/>
      <c r="AL1461" s="496"/>
      <c r="AM1461" s="496"/>
      <c r="AN1461" s="496">
        <v>99</v>
      </c>
      <c r="AO1461" s="496">
        <v>99</v>
      </c>
      <c r="AP1461" s="496">
        <v>40</v>
      </c>
      <c r="AQ1461" s="496">
        <v>99</v>
      </c>
      <c r="AR1461" s="496"/>
      <c r="AS1461" s="496"/>
      <c r="AT1461" s="496"/>
      <c r="AU1461" s="496"/>
    </row>
    <row r="1462" spans="1:47">
      <c r="A1462" s="496">
        <v>20</v>
      </c>
      <c r="B1462" s="496">
        <v>109</v>
      </c>
      <c r="C1462" s="496">
        <v>2022</v>
      </c>
      <c r="D1462" s="496">
        <v>99</v>
      </c>
      <c r="E1462" s="496">
        <v>99</v>
      </c>
      <c r="F1462" s="496">
        <v>99</v>
      </c>
      <c r="G1462" s="496">
        <v>99</v>
      </c>
      <c r="H1462" s="496">
        <v>99</v>
      </c>
      <c r="I1462" s="496">
        <v>99</v>
      </c>
      <c r="J1462" s="496">
        <v>999</v>
      </c>
      <c r="K1462" s="496">
        <v>99</v>
      </c>
      <c r="L1462" s="496">
        <v>99</v>
      </c>
      <c r="M1462" s="496">
        <v>99</v>
      </c>
      <c r="N1462" s="496">
        <v>99</v>
      </c>
      <c r="O1462" s="496">
        <v>99</v>
      </c>
      <c r="P1462" s="496">
        <v>9999</v>
      </c>
      <c r="Q1462" s="496">
        <v>45</v>
      </c>
      <c r="R1462" s="496">
        <v>97</v>
      </c>
      <c r="S1462" s="496">
        <v>5.4432989690721678</v>
      </c>
      <c r="T1462" s="496">
        <v>7.4123711340206189</v>
      </c>
      <c r="U1462" s="496">
        <v>281.34742268041236</v>
      </c>
      <c r="V1462" s="496">
        <v>45.360824742268044</v>
      </c>
      <c r="W1462" s="496">
        <v>74.226804123711347</v>
      </c>
      <c r="X1462" s="496">
        <v>15.463917525773196</v>
      </c>
      <c r="Y1462" s="496">
        <v>79.29898512472289</v>
      </c>
      <c r="Z1462" s="496">
        <v>1.4641353112286331</v>
      </c>
      <c r="AA1462" s="496">
        <v>1.5448789851487963</v>
      </c>
      <c r="AB1462" s="496">
        <v>71.537977649691683</v>
      </c>
      <c r="AC1462" s="496">
        <v>46.897785712023982</v>
      </c>
      <c r="AD1462" s="496">
        <v>51.169212223605264</v>
      </c>
      <c r="AE1462" s="496">
        <v>3.5979228486646879</v>
      </c>
      <c r="AF1462" s="496">
        <v>3.8900456413662567</v>
      </c>
      <c r="AG1462" s="496">
        <v>664.061855670103</v>
      </c>
      <c r="AH1462" s="496">
        <v>0</v>
      </c>
      <c r="AI1462" s="496">
        <v>100</v>
      </c>
      <c r="AJ1462" s="496">
        <v>163.27983786195588</v>
      </c>
      <c r="AK1462" s="496">
        <v>49.334277934442355</v>
      </c>
      <c r="AL1462" s="496">
        <v>10.951136151628324</v>
      </c>
      <c r="AM1462" s="496">
        <v>16.414289651867335</v>
      </c>
      <c r="AN1462" s="496">
        <v>99</v>
      </c>
      <c r="AO1462" s="496">
        <v>99</v>
      </c>
      <c r="AP1462" s="496">
        <v>98</v>
      </c>
      <c r="AQ1462" s="496">
        <v>99</v>
      </c>
      <c r="AR1462" s="496">
        <v>204.8041237113402</v>
      </c>
      <c r="AS1462" s="496">
        <v>31.938803412506196</v>
      </c>
      <c r="AT1462" s="496"/>
      <c r="AU1462" s="496"/>
    </row>
    <row r="1463" spans="1:47">
      <c r="A1463" s="496">
        <v>20</v>
      </c>
      <c r="B1463" s="496">
        <v>110</v>
      </c>
      <c r="C1463" s="496">
        <v>2022</v>
      </c>
      <c r="D1463" s="496">
        <v>99</v>
      </c>
      <c r="E1463" s="496">
        <v>99</v>
      </c>
      <c r="F1463" s="496">
        <v>99</v>
      </c>
      <c r="G1463" s="496">
        <v>99</v>
      </c>
      <c r="H1463" s="496">
        <v>99</v>
      </c>
      <c r="I1463" s="496">
        <v>99</v>
      </c>
      <c r="J1463" s="496">
        <v>999</v>
      </c>
      <c r="K1463" s="496">
        <v>99</v>
      </c>
      <c r="L1463" s="496">
        <v>99</v>
      </c>
      <c r="M1463" s="496">
        <v>99</v>
      </c>
      <c r="N1463" s="496">
        <v>99</v>
      </c>
      <c r="O1463" s="496">
        <v>99</v>
      </c>
      <c r="P1463" s="496">
        <v>9999</v>
      </c>
      <c r="Q1463" s="496">
        <v>4</v>
      </c>
      <c r="R1463" s="496">
        <v>4</v>
      </c>
      <c r="S1463" s="496">
        <v>5</v>
      </c>
      <c r="T1463" s="496">
        <v>7.5</v>
      </c>
      <c r="U1463" s="496">
        <v>333.57499999999999</v>
      </c>
      <c r="V1463" s="496">
        <v>25</v>
      </c>
      <c r="W1463" s="496">
        <v>75</v>
      </c>
      <c r="X1463" s="496">
        <v>50</v>
      </c>
      <c r="Y1463" s="496">
        <v>99.975531381433598</v>
      </c>
      <c r="Z1463" s="496">
        <v>1.2247448713915889</v>
      </c>
      <c r="AA1463" s="496">
        <v>2.179449471770337</v>
      </c>
      <c r="AB1463" s="496">
        <v>64.253590470456402</v>
      </c>
      <c r="AC1463" s="496">
        <v>84.830018152171391</v>
      </c>
      <c r="AD1463" s="496">
        <v>37.46343246326775</v>
      </c>
      <c r="AE1463" s="496">
        <v>0.14836795252225524</v>
      </c>
      <c r="AF1463" s="496">
        <v>0.19019255274782243</v>
      </c>
      <c r="AG1463" s="496">
        <v>825</v>
      </c>
      <c r="AH1463" s="496">
        <v>0</v>
      </c>
      <c r="AI1463" s="496">
        <v>0</v>
      </c>
      <c r="AJ1463" s="496">
        <v>255.13427837121381</v>
      </c>
      <c r="AK1463" s="496">
        <v>57.729224016499096</v>
      </c>
      <c r="AL1463" s="496">
        <v>49.905380457308112</v>
      </c>
      <c r="AM1463" s="496">
        <v>-20.241658264570329</v>
      </c>
      <c r="AN1463" s="496">
        <v>99</v>
      </c>
      <c r="AO1463" s="496">
        <v>99</v>
      </c>
      <c r="AP1463" s="496">
        <v>99</v>
      </c>
      <c r="AQ1463" s="496">
        <v>99</v>
      </c>
      <c r="AR1463" s="496">
        <v>219.75</v>
      </c>
      <c r="AS1463" s="496">
        <v>30.374953040340525</v>
      </c>
      <c r="AT1463" s="496"/>
      <c r="AU1463" s="496"/>
    </row>
    <row r="1464" spans="1:47">
      <c r="A1464" s="496">
        <v>21</v>
      </c>
      <c r="B1464" s="496">
        <v>1</v>
      </c>
      <c r="C1464" s="496">
        <v>2024</v>
      </c>
      <c r="D1464" s="496">
        <v>99</v>
      </c>
      <c r="E1464" s="496">
        <v>99</v>
      </c>
      <c r="F1464" s="496">
        <v>99</v>
      </c>
      <c r="G1464" s="496">
        <v>99</v>
      </c>
      <c r="H1464" s="496">
        <v>99</v>
      </c>
      <c r="I1464" s="496">
        <v>99</v>
      </c>
      <c r="J1464" s="496">
        <v>999</v>
      </c>
      <c r="K1464" s="496">
        <v>99</v>
      </c>
      <c r="L1464" s="496">
        <v>99</v>
      </c>
      <c r="M1464" s="496">
        <v>99</v>
      </c>
      <c r="N1464" s="496">
        <v>99</v>
      </c>
      <c r="O1464" s="496">
        <v>99</v>
      </c>
      <c r="P1464" s="496">
        <v>9999</v>
      </c>
      <c r="Q1464" s="496">
        <v>5</v>
      </c>
      <c r="R1464" s="496">
        <v>5</v>
      </c>
      <c r="S1464" s="496">
        <v>4.5999999999999996</v>
      </c>
      <c r="T1464" s="496">
        <v>7.2</v>
      </c>
      <c r="U1464" s="496">
        <v>269.60000000000002</v>
      </c>
      <c r="V1464" s="496">
        <v>20</v>
      </c>
      <c r="W1464" s="496">
        <v>40</v>
      </c>
      <c r="X1464" s="496">
        <v>0</v>
      </c>
      <c r="Y1464" s="496">
        <v>36.534476867747557</v>
      </c>
      <c r="Z1464" s="496">
        <v>1.019803902718559</v>
      </c>
      <c r="AA1464" s="496">
        <v>1.9390719429665288</v>
      </c>
      <c r="AB1464" s="496">
        <v>50.136880536742147</v>
      </c>
      <c r="AC1464" s="496">
        <v>84.58142332179689</v>
      </c>
      <c r="AD1464" s="496">
        <v>74.84298895080299</v>
      </c>
      <c r="AE1464" s="496">
        <v>0.30826140567200983</v>
      </c>
      <c r="AF1464" s="496">
        <v>0.3355697179695844</v>
      </c>
      <c r="AG1464" s="496">
        <v>0</v>
      </c>
      <c r="AH1464" s="496">
        <v>0</v>
      </c>
      <c r="AI1464" s="496">
        <v>0</v>
      </c>
      <c r="AJ1464" s="496"/>
      <c r="AK1464" s="496"/>
      <c r="AL1464" s="496"/>
      <c r="AM1464" s="496"/>
      <c r="AN1464" s="496">
        <v>99</v>
      </c>
      <c r="AO1464" s="496">
        <v>99</v>
      </c>
      <c r="AP1464" s="496"/>
      <c r="AQ1464" s="496">
        <v>0</v>
      </c>
      <c r="AR1464" s="496"/>
      <c r="AS1464" s="496"/>
      <c r="AT1464" s="496"/>
      <c r="AU1464" s="496"/>
    </row>
    <row r="1465" spans="1:47">
      <c r="A1465" s="496">
        <v>21</v>
      </c>
      <c r="B1465" s="496">
        <v>2</v>
      </c>
      <c r="C1465" s="496">
        <v>2024</v>
      </c>
      <c r="D1465" s="496">
        <v>99</v>
      </c>
      <c r="E1465" s="496">
        <v>99</v>
      </c>
      <c r="F1465" s="496">
        <v>99</v>
      </c>
      <c r="G1465" s="496">
        <v>99</v>
      </c>
      <c r="H1465" s="496">
        <v>99</v>
      </c>
      <c r="I1465" s="496">
        <v>99</v>
      </c>
      <c r="J1465" s="496">
        <v>999</v>
      </c>
      <c r="K1465" s="496">
        <v>99</v>
      </c>
      <c r="L1465" s="496">
        <v>99</v>
      </c>
      <c r="M1465" s="496">
        <v>99</v>
      </c>
      <c r="N1465" s="496">
        <v>99</v>
      </c>
      <c r="O1465" s="496">
        <v>99</v>
      </c>
      <c r="P1465" s="496">
        <v>9999</v>
      </c>
      <c r="Q1465" s="496"/>
      <c r="R1465" s="496"/>
      <c r="S1465" s="496"/>
      <c r="T1465" s="496"/>
      <c r="U1465" s="496"/>
      <c r="V1465" s="496"/>
      <c r="W1465" s="496"/>
      <c r="X1465" s="496"/>
      <c r="Y1465" s="496"/>
      <c r="Z1465" s="496"/>
      <c r="AA1465" s="496"/>
      <c r="AB1465" s="496"/>
      <c r="AC1465" s="496"/>
      <c r="AD1465" s="496"/>
      <c r="AE1465" s="496"/>
      <c r="AF1465" s="496"/>
      <c r="AG1465" s="496"/>
      <c r="AH1465" s="496"/>
      <c r="AI1465" s="496"/>
      <c r="AJ1465" s="496"/>
      <c r="AK1465" s="496"/>
      <c r="AL1465" s="496"/>
      <c r="AM1465" s="496"/>
      <c r="AN1465" s="496">
        <v>99</v>
      </c>
      <c r="AO1465" s="496">
        <v>99</v>
      </c>
      <c r="AP1465" s="496"/>
      <c r="AQ1465" s="496">
        <v>50</v>
      </c>
      <c r="AR1465" s="496"/>
      <c r="AS1465" s="496"/>
      <c r="AT1465" s="496"/>
      <c r="AU1465" s="496"/>
    </row>
    <row r="1466" spans="1:47">
      <c r="A1466" s="496">
        <v>21</v>
      </c>
      <c r="B1466" s="496">
        <v>3</v>
      </c>
      <c r="C1466" s="496">
        <v>2024</v>
      </c>
      <c r="D1466" s="496">
        <v>99</v>
      </c>
      <c r="E1466" s="496">
        <v>99</v>
      </c>
      <c r="F1466" s="496">
        <v>99</v>
      </c>
      <c r="G1466" s="496">
        <v>99</v>
      </c>
      <c r="H1466" s="496">
        <v>99</v>
      </c>
      <c r="I1466" s="496">
        <v>99</v>
      </c>
      <c r="J1466" s="496">
        <v>999</v>
      </c>
      <c r="K1466" s="496">
        <v>99</v>
      </c>
      <c r="L1466" s="496">
        <v>99</v>
      </c>
      <c r="M1466" s="496">
        <v>99</v>
      </c>
      <c r="N1466" s="496">
        <v>99</v>
      </c>
      <c r="O1466" s="496">
        <v>99</v>
      </c>
      <c r="P1466" s="496">
        <v>9999</v>
      </c>
      <c r="Q1466" s="496"/>
      <c r="R1466" s="496"/>
      <c r="S1466" s="496"/>
      <c r="T1466" s="496"/>
      <c r="U1466" s="496"/>
      <c r="V1466" s="496"/>
      <c r="W1466" s="496"/>
      <c r="X1466" s="496"/>
      <c r="Y1466" s="496"/>
      <c r="Z1466" s="496"/>
      <c r="AA1466" s="496"/>
      <c r="AB1466" s="496"/>
      <c r="AC1466" s="496"/>
      <c r="AD1466" s="496"/>
      <c r="AE1466" s="496"/>
      <c r="AF1466" s="496"/>
      <c r="AG1466" s="496"/>
      <c r="AH1466" s="496"/>
      <c r="AI1466" s="496"/>
      <c r="AJ1466" s="496"/>
      <c r="AK1466" s="496"/>
      <c r="AL1466" s="496"/>
      <c r="AM1466" s="496"/>
      <c r="AN1466" s="496">
        <v>99</v>
      </c>
      <c r="AO1466" s="496">
        <v>99</v>
      </c>
      <c r="AP1466" s="496"/>
      <c r="AQ1466" s="496">
        <v>100</v>
      </c>
      <c r="AR1466" s="496"/>
      <c r="AS1466" s="496"/>
      <c r="AT1466" s="496"/>
      <c r="AU1466" s="496"/>
    </row>
    <row r="1467" spans="1:47">
      <c r="A1467" s="496">
        <v>21</v>
      </c>
      <c r="B1467" s="496">
        <v>4</v>
      </c>
      <c r="C1467" s="496">
        <v>2024</v>
      </c>
      <c r="D1467" s="496">
        <v>99</v>
      </c>
      <c r="E1467" s="496">
        <v>99</v>
      </c>
      <c r="F1467" s="496">
        <v>99</v>
      </c>
      <c r="G1467" s="496">
        <v>99</v>
      </c>
      <c r="H1467" s="496">
        <v>99</v>
      </c>
      <c r="I1467" s="496">
        <v>99</v>
      </c>
      <c r="J1467" s="496">
        <v>999</v>
      </c>
      <c r="K1467" s="496">
        <v>99</v>
      </c>
      <c r="L1467" s="496">
        <v>99</v>
      </c>
      <c r="M1467" s="496">
        <v>99</v>
      </c>
      <c r="N1467" s="496">
        <v>99</v>
      </c>
      <c r="O1467" s="496">
        <v>99</v>
      </c>
      <c r="P1467" s="496">
        <v>9999</v>
      </c>
      <c r="Q1467" s="496"/>
      <c r="R1467" s="496"/>
      <c r="S1467" s="496"/>
      <c r="T1467" s="496"/>
      <c r="U1467" s="496"/>
      <c r="V1467" s="496"/>
      <c r="W1467" s="496"/>
      <c r="X1467" s="496"/>
      <c r="Y1467" s="496"/>
      <c r="Z1467" s="496"/>
      <c r="AA1467" s="496"/>
      <c r="AB1467" s="496"/>
      <c r="AC1467" s="496"/>
      <c r="AD1467" s="496"/>
      <c r="AE1467" s="496"/>
      <c r="AF1467" s="496"/>
      <c r="AG1467" s="496"/>
      <c r="AH1467" s="496"/>
      <c r="AI1467" s="496"/>
      <c r="AJ1467" s="496"/>
      <c r="AK1467" s="496"/>
      <c r="AL1467" s="496"/>
      <c r="AM1467" s="496"/>
      <c r="AN1467" s="496">
        <v>99</v>
      </c>
      <c r="AO1467" s="496">
        <v>99</v>
      </c>
      <c r="AP1467" s="496"/>
      <c r="AQ1467" s="496">
        <v>150</v>
      </c>
      <c r="AR1467" s="496"/>
      <c r="AS1467" s="496"/>
      <c r="AT1467" s="496"/>
      <c r="AU1467" s="496"/>
    </row>
    <row r="1468" spans="1:47">
      <c r="A1468" s="496">
        <v>21</v>
      </c>
      <c r="B1468" s="496">
        <v>5</v>
      </c>
      <c r="C1468" s="496">
        <v>2024</v>
      </c>
      <c r="D1468" s="496">
        <v>99</v>
      </c>
      <c r="E1468" s="496">
        <v>99</v>
      </c>
      <c r="F1468" s="496">
        <v>99</v>
      </c>
      <c r="G1468" s="496">
        <v>99</v>
      </c>
      <c r="H1468" s="496">
        <v>99</v>
      </c>
      <c r="I1468" s="496">
        <v>99</v>
      </c>
      <c r="J1468" s="496">
        <v>999</v>
      </c>
      <c r="K1468" s="496">
        <v>99</v>
      </c>
      <c r="L1468" s="496">
        <v>99</v>
      </c>
      <c r="M1468" s="496">
        <v>99</v>
      </c>
      <c r="N1468" s="496">
        <v>99</v>
      </c>
      <c r="O1468" s="496">
        <v>99</v>
      </c>
      <c r="P1468" s="496">
        <v>9999</v>
      </c>
      <c r="Q1468" s="496"/>
      <c r="R1468" s="496"/>
      <c r="S1468" s="496"/>
      <c r="T1468" s="496"/>
      <c r="U1468" s="496"/>
      <c r="V1468" s="496"/>
      <c r="W1468" s="496"/>
      <c r="X1468" s="496"/>
      <c r="Y1468" s="496"/>
      <c r="Z1468" s="496"/>
      <c r="AA1468" s="496"/>
      <c r="AB1468" s="496"/>
      <c r="AC1468" s="496"/>
      <c r="AD1468" s="496"/>
      <c r="AE1468" s="496"/>
      <c r="AF1468" s="496"/>
      <c r="AG1468" s="496"/>
      <c r="AH1468" s="496"/>
      <c r="AI1468" s="496"/>
      <c r="AJ1468" s="496"/>
      <c r="AK1468" s="496"/>
      <c r="AL1468" s="496"/>
      <c r="AM1468" s="496"/>
      <c r="AN1468" s="496">
        <v>99</v>
      </c>
      <c r="AO1468" s="496">
        <v>99</v>
      </c>
      <c r="AP1468" s="496"/>
      <c r="AQ1468" s="496">
        <v>200</v>
      </c>
      <c r="AR1468" s="496"/>
      <c r="AS1468" s="496"/>
      <c r="AT1468" s="496"/>
      <c r="AU1468" s="496"/>
    </row>
    <row r="1469" spans="1:47">
      <c r="A1469" s="496">
        <v>21</v>
      </c>
      <c r="B1469" s="496">
        <v>6</v>
      </c>
      <c r="C1469" s="496">
        <v>2024</v>
      </c>
      <c r="D1469" s="496">
        <v>99</v>
      </c>
      <c r="E1469" s="496">
        <v>99</v>
      </c>
      <c r="F1469" s="496">
        <v>99</v>
      </c>
      <c r="G1469" s="496">
        <v>99</v>
      </c>
      <c r="H1469" s="496">
        <v>99</v>
      </c>
      <c r="I1469" s="496">
        <v>99</v>
      </c>
      <c r="J1469" s="496">
        <v>999</v>
      </c>
      <c r="K1469" s="496">
        <v>99</v>
      </c>
      <c r="L1469" s="496">
        <v>99</v>
      </c>
      <c r="M1469" s="496">
        <v>99</v>
      </c>
      <c r="N1469" s="496">
        <v>99</v>
      </c>
      <c r="O1469" s="496">
        <v>99</v>
      </c>
      <c r="P1469" s="496">
        <v>9999</v>
      </c>
      <c r="Q1469" s="496"/>
      <c r="R1469" s="496"/>
      <c r="S1469" s="496"/>
      <c r="T1469" s="496"/>
      <c r="U1469" s="496"/>
      <c r="V1469" s="496"/>
      <c r="W1469" s="496"/>
      <c r="X1469" s="496"/>
      <c r="Y1469" s="496"/>
      <c r="Z1469" s="496"/>
      <c r="AA1469" s="496"/>
      <c r="AB1469" s="496"/>
      <c r="AC1469" s="496"/>
      <c r="AD1469" s="496"/>
      <c r="AE1469" s="496"/>
      <c r="AF1469" s="496"/>
      <c r="AG1469" s="496"/>
      <c r="AH1469" s="496"/>
      <c r="AI1469" s="496"/>
      <c r="AJ1469" s="496"/>
      <c r="AK1469" s="496"/>
      <c r="AL1469" s="496"/>
      <c r="AM1469" s="496"/>
      <c r="AN1469" s="496">
        <v>99</v>
      </c>
      <c r="AO1469" s="496">
        <v>99</v>
      </c>
      <c r="AP1469" s="496"/>
      <c r="AQ1469" s="496">
        <v>250</v>
      </c>
      <c r="AR1469" s="496"/>
      <c r="AS1469" s="496"/>
      <c r="AT1469" s="496"/>
      <c r="AU1469" s="496"/>
    </row>
    <row r="1470" spans="1:47">
      <c r="A1470" s="496">
        <v>21</v>
      </c>
      <c r="B1470" s="496">
        <v>7</v>
      </c>
      <c r="C1470" s="496">
        <v>2024</v>
      </c>
      <c r="D1470" s="496">
        <v>99</v>
      </c>
      <c r="E1470" s="496">
        <v>99</v>
      </c>
      <c r="F1470" s="496">
        <v>99</v>
      </c>
      <c r="G1470" s="496">
        <v>99</v>
      </c>
      <c r="H1470" s="496">
        <v>99</v>
      </c>
      <c r="I1470" s="496">
        <v>99</v>
      </c>
      <c r="J1470" s="496">
        <v>999</v>
      </c>
      <c r="K1470" s="496">
        <v>99</v>
      </c>
      <c r="L1470" s="496">
        <v>99</v>
      </c>
      <c r="M1470" s="496">
        <v>99</v>
      </c>
      <c r="N1470" s="496">
        <v>99</v>
      </c>
      <c r="O1470" s="496">
        <v>99</v>
      </c>
      <c r="P1470" s="496">
        <v>9999</v>
      </c>
      <c r="Q1470" s="496">
        <v>1</v>
      </c>
      <c r="R1470" s="496">
        <v>1</v>
      </c>
      <c r="S1470" s="496">
        <v>5</v>
      </c>
      <c r="T1470" s="496">
        <v>5</v>
      </c>
      <c r="U1470" s="496">
        <v>150.9</v>
      </c>
      <c r="V1470" s="496">
        <v>0</v>
      </c>
      <c r="W1470" s="496">
        <v>0</v>
      </c>
      <c r="X1470" s="496">
        <v>0</v>
      </c>
      <c r="Y1470" s="496">
        <v>0</v>
      </c>
      <c r="Z1470" s="496">
        <v>0</v>
      </c>
      <c r="AA1470" s="496">
        <v>0</v>
      </c>
      <c r="AB1470" s="496"/>
      <c r="AC1470" s="496"/>
      <c r="AD1470" s="496"/>
      <c r="AE1470" s="496">
        <v>6.1652281134401958E-2</v>
      </c>
      <c r="AF1470" s="496">
        <v>3.7564889051639648E-2</v>
      </c>
      <c r="AG1470" s="496">
        <v>295</v>
      </c>
      <c r="AH1470" s="496">
        <v>0</v>
      </c>
      <c r="AI1470" s="496">
        <v>100</v>
      </c>
      <c r="AJ1470" s="496">
        <v>0</v>
      </c>
      <c r="AK1470" s="496"/>
      <c r="AL1470" s="496"/>
      <c r="AM1470" s="496"/>
      <c r="AN1470" s="496">
        <v>99</v>
      </c>
      <c r="AO1470" s="496">
        <v>99</v>
      </c>
      <c r="AP1470" s="496"/>
      <c r="AQ1470" s="496">
        <v>300</v>
      </c>
      <c r="AR1470" s="496">
        <v>180</v>
      </c>
      <c r="AS1470" s="496">
        <v>25.891632373113861</v>
      </c>
      <c r="AT1470" s="496"/>
      <c r="AU1470" s="496"/>
    </row>
    <row r="1471" spans="1:47">
      <c r="A1471" s="496">
        <v>21</v>
      </c>
      <c r="B1471" s="496">
        <v>8</v>
      </c>
      <c r="C1471" s="496">
        <v>2024</v>
      </c>
      <c r="D1471" s="496">
        <v>99</v>
      </c>
      <c r="E1471" s="496">
        <v>99</v>
      </c>
      <c r="F1471" s="496">
        <v>99</v>
      </c>
      <c r="G1471" s="496">
        <v>99</v>
      </c>
      <c r="H1471" s="496">
        <v>99</v>
      </c>
      <c r="I1471" s="496">
        <v>99</v>
      </c>
      <c r="J1471" s="496">
        <v>999</v>
      </c>
      <c r="K1471" s="496">
        <v>99</v>
      </c>
      <c r="L1471" s="496">
        <v>99</v>
      </c>
      <c r="M1471" s="496">
        <v>99</v>
      </c>
      <c r="N1471" s="496">
        <v>99</v>
      </c>
      <c r="O1471" s="496">
        <v>99</v>
      </c>
      <c r="P1471" s="496">
        <v>9999</v>
      </c>
      <c r="Q1471" s="496">
        <v>13</v>
      </c>
      <c r="R1471" s="496">
        <v>16</v>
      </c>
      <c r="S1471" s="496">
        <v>4.625</v>
      </c>
      <c r="T1471" s="496">
        <v>5.5</v>
      </c>
      <c r="U1471" s="496">
        <v>140.47500000000002</v>
      </c>
      <c r="V1471" s="496">
        <v>6.25</v>
      </c>
      <c r="W1471" s="496">
        <v>25</v>
      </c>
      <c r="X1471" s="496">
        <v>0</v>
      </c>
      <c r="Y1471" s="496">
        <v>31.909726181839872</v>
      </c>
      <c r="Z1471" s="496">
        <v>0.8569568250501306</v>
      </c>
      <c r="AA1471" s="496">
        <v>1.4577379737113247</v>
      </c>
      <c r="AB1471" s="496">
        <v>41.060593207957027</v>
      </c>
      <c r="AC1471" s="496">
        <v>33.980229049429703</v>
      </c>
      <c r="AD1471" s="496">
        <v>0</v>
      </c>
      <c r="AE1471" s="496">
        <v>0.98643649815043133</v>
      </c>
      <c r="AF1471" s="496">
        <v>0.55951520631189755</v>
      </c>
      <c r="AG1471" s="496">
        <v>323.5625</v>
      </c>
      <c r="AH1471" s="496">
        <v>0</v>
      </c>
      <c r="AI1471" s="496">
        <v>50</v>
      </c>
      <c r="AJ1471" s="496">
        <v>14.654217609616698</v>
      </c>
      <c r="AK1471" s="496">
        <v>59.443303443435887</v>
      </c>
      <c r="AL1471" s="496">
        <v>49.88411791361851</v>
      </c>
      <c r="AM1471" s="496">
        <v>46.471752856248749</v>
      </c>
      <c r="AN1471" s="496">
        <v>99</v>
      </c>
      <c r="AO1471" s="496">
        <v>99</v>
      </c>
      <c r="AP1471" s="496"/>
      <c r="AQ1471" s="496">
        <v>350</v>
      </c>
      <c r="AR1471" s="496">
        <v>171.5</v>
      </c>
      <c r="AS1471" s="496">
        <v>27.387689353373595</v>
      </c>
      <c r="AT1471" s="496"/>
      <c r="AU1471" s="496"/>
    </row>
    <row r="1472" spans="1:47">
      <c r="A1472" s="496">
        <v>21</v>
      </c>
      <c r="B1472" s="496">
        <v>9</v>
      </c>
      <c r="C1472" s="496">
        <v>2024</v>
      </c>
      <c r="D1472" s="496">
        <v>99</v>
      </c>
      <c r="E1472" s="496">
        <v>99</v>
      </c>
      <c r="F1472" s="496">
        <v>99</v>
      </c>
      <c r="G1472" s="496">
        <v>99</v>
      </c>
      <c r="H1472" s="496">
        <v>99</v>
      </c>
      <c r="I1472" s="496">
        <v>99</v>
      </c>
      <c r="J1472" s="496">
        <v>999</v>
      </c>
      <c r="K1472" s="496">
        <v>99</v>
      </c>
      <c r="L1472" s="496">
        <v>99</v>
      </c>
      <c r="M1472" s="496">
        <v>99</v>
      </c>
      <c r="N1472" s="496">
        <v>99</v>
      </c>
      <c r="O1472" s="496">
        <v>99</v>
      </c>
      <c r="P1472" s="496">
        <v>9999</v>
      </c>
      <c r="Q1472" s="496">
        <v>24</v>
      </c>
      <c r="R1472" s="496">
        <v>38</v>
      </c>
      <c r="S1472" s="496">
        <v>4.3421052631578956</v>
      </c>
      <c r="T1472" s="496">
        <v>5.447368421052631</v>
      </c>
      <c r="U1472" s="496">
        <v>176.15789473684202</v>
      </c>
      <c r="V1472" s="496">
        <v>10.526315789473689</v>
      </c>
      <c r="W1472" s="496">
        <v>28.947368421052619</v>
      </c>
      <c r="X1472" s="496">
        <v>0</v>
      </c>
      <c r="Y1472" s="496">
        <v>38.967514348688745</v>
      </c>
      <c r="Z1472" s="496">
        <v>0.9807707975570632</v>
      </c>
      <c r="AA1472" s="496">
        <v>1.6009432815005402</v>
      </c>
      <c r="AB1472" s="496">
        <v>67.434622990137484</v>
      </c>
      <c r="AC1472" s="496">
        <v>50.983073949803853</v>
      </c>
      <c r="AD1472" s="496">
        <v>30.476660835788575</v>
      </c>
      <c r="AE1472" s="496">
        <v>2.342786683107275</v>
      </c>
      <c r="AF1472" s="496">
        <v>1.6663973976916884</v>
      </c>
      <c r="AG1472" s="496">
        <v>379.94736842105272</v>
      </c>
      <c r="AH1472" s="496">
        <v>0</v>
      </c>
      <c r="AI1472" s="496">
        <v>44.73684210526315</v>
      </c>
      <c r="AJ1472" s="496">
        <v>13.384884185293457</v>
      </c>
      <c r="AK1472" s="496">
        <v>28.50379074423557</v>
      </c>
      <c r="AL1472" s="496">
        <v>-3.0831213438795286</v>
      </c>
      <c r="AM1472" s="496">
        <v>14.971422065030399</v>
      </c>
      <c r="AN1472" s="496">
        <v>99</v>
      </c>
      <c r="AO1472" s="496">
        <v>99</v>
      </c>
      <c r="AP1472" s="496"/>
      <c r="AQ1472" s="496">
        <v>400</v>
      </c>
      <c r="AR1472" s="496">
        <v>184.92105263157899</v>
      </c>
      <c r="AS1472" s="496">
        <v>27.454056850720551</v>
      </c>
      <c r="AT1472" s="496"/>
      <c r="AU1472" s="496"/>
    </row>
    <row r="1473" spans="1:47">
      <c r="A1473" s="496">
        <v>21</v>
      </c>
      <c r="B1473" s="496">
        <v>10</v>
      </c>
      <c r="C1473" s="496">
        <v>2024</v>
      </c>
      <c r="D1473" s="496">
        <v>99</v>
      </c>
      <c r="E1473" s="496">
        <v>99</v>
      </c>
      <c r="F1473" s="496">
        <v>99</v>
      </c>
      <c r="G1473" s="496">
        <v>99</v>
      </c>
      <c r="H1473" s="496">
        <v>99</v>
      </c>
      <c r="I1473" s="496">
        <v>99</v>
      </c>
      <c r="J1473" s="496">
        <v>999</v>
      </c>
      <c r="K1473" s="496">
        <v>99</v>
      </c>
      <c r="L1473" s="496">
        <v>99</v>
      </c>
      <c r="M1473" s="496">
        <v>99</v>
      </c>
      <c r="N1473" s="496">
        <v>99</v>
      </c>
      <c r="O1473" s="496">
        <v>99</v>
      </c>
      <c r="P1473" s="496">
        <v>9999</v>
      </c>
      <c r="Q1473" s="496">
        <v>24</v>
      </c>
      <c r="R1473" s="496">
        <v>35</v>
      </c>
      <c r="S1473" s="496">
        <v>4.2</v>
      </c>
      <c r="T1473" s="496">
        <v>6.2571428571428562</v>
      </c>
      <c r="U1473" s="496">
        <v>179.04</v>
      </c>
      <c r="V1473" s="496">
        <v>11.428571428571431</v>
      </c>
      <c r="W1473" s="496">
        <v>45.714285714285722</v>
      </c>
      <c r="X1473" s="496">
        <v>0</v>
      </c>
      <c r="Y1473" s="496">
        <v>47.345563678131406</v>
      </c>
      <c r="Z1473" s="496">
        <v>1.1661903789690604</v>
      </c>
      <c r="AA1473" s="496">
        <v>1.4802095825129831</v>
      </c>
      <c r="AB1473" s="496">
        <v>68.058381105155945</v>
      </c>
      <c r="AC1473" s="496">
        <v>45.088004922069487</v>
      </c>
      <c r="AD1473" s="496">
        <v>20.192919815994504</v>
      </c>
      <c r="AE1473" s="496">
        <v>2.1578298397040694</v>
      </c>
      <c r="AF1473" s="496">
        <v>1.5599510984307141</v>
      </c>
      <c r="AG1473" s="496">
        <v>427.68571428571443</v>
      </c>
      <c r="AH1473" s="496">
        <v>0</v>
      </c>
      <c r="AI1473" s="496">
        <v>40</v>
      </c>
      <c r="AJ1473" s="496">
        <v>14.40589448518722</v>
      </c>
      <c r="AK1473" s="496">
        <v>8.5570787312312984</v>
      </c>
      <c r="AL1473" s="496">
        <v>1.8528737645814659</v>
      </c>
      <c r="AM1473" s="496">
        <v>-9.9999907446122158</v>
      </c>
      <c r="AN1473" s="496">
        <v>99</v>
      </c>
      <c r="AO1473" s="496">
        <v>99</v>
      </c>
      <c r="AP1473" s="496"/>
      <c r="AQ1473" s="496">
        <v>450</v>
      </c>
      <c r="AR1473" s="496">
        <v>185.17142857142861</v>
      </c>
      <c r="AS1473" s="496">
        <v>27.6074743600483</v>
      </c>
      <c r="AT1473" s="496"/>
      <c r="AU1473" s="496"/>
    </row>
    <row r="1474" spans="1:47">
      <c r="A1474" s="496">
        <v>21</v>
      </c>
      <c r="B1474" s="496">
        <v>11</v>
      </c>
      <c r="C1474" s="496">
        <v>2024</v>
      </c>
      <c r="D1474" s="496">
        <v>99</v>
      </c>
      <c r="E1474" s="496">
        <v>99</v>
      </c>
      <c r="F1474" s="496">
        <v>99</v>
      </c>
      <c r="G1474" s="496">
        <v>99</v>
      </c>
      <c r="H1474" s="496">
        <v>99</v>
      </c>
      <c r="I1474" s="496">
        <v>99</v>
      </c>
      <c r="J1474" s="496">
        <v>999</v>
      </c>
      <c r="K1474" s="496">
        <v>99</v>
      </c>
      <c r="L1474" s="496">
        <v>99</v>
      </c>
      <c r="M1474" s="496">
        <v>99</v>
      </c>
      <c r="N1474" s="496">
        <v>99</v>
      </c>
      <c r="O1474" s="496">
        <v>99</v>
      </c>
      <c r="P1474" s="496">
        <v>9999</v>
      </c>
      <c r="Q1474" s="496">
        <v>44</v>
      </c>
      <c r="R1474" s="496">
        <v>78</v>
      </c>
      <c r="S1474" s="496">
        <v>4.0256410256410247</v>
      </c>
      <c r="T1474" s="496">
        <v>6.3846153846153859</v>
      </c>
      <c r="U1474" s="496">
        <v>193.09615384615381</v>
      </c>
      <c r="V1474" s="496">
        <v>14.1025641025641</v>
      </c>
      <c r="W1474" s="496">
        <v>47.435897435897438</v>
      </c>
      <c r="X1474" s="496">
        <v>0</v>
      </c>
      <c r="Y1474" s="496">
        <v>57.077595501948245</v>
      </c>
      <c r="Z1474" s="496">
        <v>1.3202016063442059</v>
      </c>
      <c r="AA1474" s="496">
        <v>1.6963820417459563</v>
      </c>
      <c r="AB1474" s="496">
        <v>72.699788220199849</v>
      </c>
      <c r="AC1474" s="496">
        <v>68.906942288287766</v>
      </c>
      <c r="AD1474" s="496">
        <v>51.080614255627317</v>
      </c>
      <c r="AE1474" s="496">
        <v>4.8088779284833549</v>
      </c>
      <c r="AF1474" s="496">
        <v>3.7493941448063008</v>
      </c>
      <c r="AG1474" s="496">
        <v>478.30769230769215</v>
      </c>
      <c r="AH1474" s="496">
        <v>0</v>
      </c>
      <c r="AI1474" s="496">
        <v>30.769230769230759</v>
      </c>
      <c r="AJ1474" s="496">
        <v>15.006244591030949</v>
      </c>
      <c r="AK1474" s="496">
        <v>9.1959619160929993</v>
      </c>
      <c r="AL1474" s="496">
        <v>28.795888990186047</v>
      </c>
      <c r="AM1474" s="496">
        <v>6.496213339808369</v>
      </c>
      <c r="AN1474" s="496">
        <v>99</v>
      </c>
      <c r="AO1474" s="496">
        <v>99</v>
      </c>
      <c r="AP1474" s="496"/>
      <c r="AQ1474" s="496">
        <v>500</v>
      </c>
      <c r="AR1474" s="496">
        <v>189.73076923076928</v>
      </c>
      <c r="AS1474" s="496">
        <v>27.46997433321744</v>
      </c>
      <c r="AT1474" s="496"/>
      <c r="AU1474" s="496"/>
    </row>
    <row r="1475" spans="1:47">
      <c r="A1475" s="496">
        <v>21</v>
      </c>
      <c r="B1475" s="496">
        <v>12</v>
      </c>
      <c r="C1475" s="496">
        <v>2024</v>
      </c>
      <c r="D1475" s="496">
        <v>99</v>
      </c>
      <c r="E1475" s="496">
        <v>99</v>
      </c>
      <c r="F1475" s="496">
        <v>99</v>
      </c>
      <c r="G1475" s="496">
        <v>99</v>
      </c>
      <c r="H1475" s="496">
        <v>99</v>
      </c>
      <c r="I1475" s="496">
        <v>99</v>
      </c>
      <c r="J1475" s="496">
        <v>999</v>
      </c>
      <c r="K1475" s="496">
        <v>99</v>
      </c>
      <c r="L1475" s="496">
        <v>99</v>
      </c>
      <c r="M1475" s="496">
        <v>99</v>
      </c>
      <c r="N1475" s="496">
        <v>99</v>
      </c>
      <c r="O1475" s="496">
        <v>99</v>
      </c>
      <c r="P1475" s="496">
        <v>9999</v>
      </c>
      <c r="Q1475" s="496">
        <v>65</v>
      </c>
      <c r="R1475" s="496">
        <v>135</v>
      </c>
      <c r="S1475" s="496">
        <v>4.1333333333333346</v>
      </c>
      <c r="T1475" s="496">
        <v>6.6</v>
      </c>
      <c r="U1475" s="496">
        <v>206.76444444444445</v>
      </c>
      <c r="V1475" s="496">
        <v>10.370370370370372</v>
      </c>
      <c r="W1475" s="496">
        <v>51.851851851851855</v>
      </c>
      <c r="X1475" s="496">
        <v>0</v>
      </c>
      <c r="Y1475" s="496">
        <v>58.478904669615744</v>
      </c>
      <c r="Z1475" s="496">
        <v>1.1008414290222948</v>
      </c>
      <c r="AA1475" s="496">
        <v>1.7646739285414963</v>
      </c>
      <c r="AB1475" s="496">
        <v>62.044515296322921</v>
      </c>
      <c r="AC1475" s="496">
        <v>60.610042040980851</v>
      </c>
      <c r="AD1475" s="496">
        <v>58.416530816662295</v>
      </c>
      <c r="AE1475" s="496">
        <v>8.3230579531442661</v>
      </c>
      <c r="AF1475" s="496">
        <v>6.9486829759856104</v>
      </c>
      <c r="AG1475" s="496">
        <v>528.48888888888882</v>
      </c>
      <c r="AH1475" s="496">
        <v>0</v>
      </c>
      <c r="AI1475" s="496">
        <v>32.592592592592588</v>
      </c>
      <c r="AJ1475" s="496">
        <v>14.202694927718071</v>
      </c>
      <c r="AK1475" s="496">
        <v>17.726097790869105</v>
      </c>
      <c r="AL1475" s="496">
        <v>4.1495223806387926</v>
      </c>
      <c r="AM1475" s="496">
        <v>22.608468413749975</v>
      </c>
      <c r="AN1475" s="496">
        <v>99</v>
      </c>
      <c r="AO1475" s="496">
        <v>99</v>
      </c>
      <c r="AP1475" s="496"/>
      <c r="AQ1475" s="496">
        <v>550</v>
      </c>
      <c r="AR1475" s="496">
        <v>192.44444444444443</v>
      </c>
      <c r="AS1475" s="496">
        <v>28.129888486635139</v>
      </c>
      <c r="AT1475" s="496"/>
      <c r="AU1475" s="496"/>
    </row>
    <row r="1476" spans="1:47">
      <c r="A1476" s="496">
        <v>21</v>
      </c>
      <c r="B1476" s="496">
        <v>13</v>
      </c>
      <c r="C1476" s="496">
        <v>2024</v>
      </c>
      <c r="D1476" s="496">
        <v>99</v>
      </c>
      <c r="E1476" s="496">
        <v>99</v>
      </c>
      <c r="F1476" s="496">
        <v>99</v>
      </c>
      <c r="G1476" s="496">
        <v>99</v>
      </c>
      <c r="H1476" s="496">
        <v>99</v>
      </c>
      <c r="I1476" s="496">
        <v>99</v>
      </c>
      <c r="J1476" s="496">
        <v>999</v>
      </c>
      <c r="K1476" s="496">
        <v>99</v>
      </c>
      <c r="L1476" s="496">
        <v>99</v>
      </c>
      <c r="M1476" s="496">
        <v>99</v>
      </c>
      <c r="N1476" s="496">
        <v>99</v>
      </c>
      <c r="O1476" s="496">
        <v>99</v>
      </c>
      <c r="P1476" s="496">
        <v>9999</v>
      </c>
      <c r="Q1476" s="496">
        <v>81</v>
      </c>
      <c r="R1476" s="496">
        <v>234</v>
      </c>
      <c r="S1476" s="496">
        <v>4.3803418803418808</v>
      </c>
      <c r="T1476" s="496">
        <v>6.5427350427350444</v>
      </c>
      <c r="U1476" s="496">
        <v>229.54529914529911</v>
      </c>
      <c r="V1476" s="496">
        <v>17.094017094017094</v>
      </c>
      <c r="W1476" s="496">
        <v>51.282051282051277</v>
      </c>
      <c r="X1476" s="496">
        <v>0</v>
      </c>
      <c r="Y1476" s="496">
        <v>56.69270969536408</v>
      </c>
      <c r="Z1476" s="496">
        <v>1.2319631554763149</v>
      </c>
      <c r="AA1476" s="496">
        <v>1.7517666901260729</v>
      </c>
      <c r="AB1476" s="496">
        <v>59.632051385754899</v>
      </c>
      <c r="AC1476" s="496">
        <v>47.561851367354819</v>
      </c>
      <c r="AD1476" s="496">
        <v>45.088591515971238</v>
      </c>
      <c r="AE1476" s="496">
        <v>14.42663378545007</v>
      </c>
      <c r="AF1476" s="496">
        <v>13.371407717456281</v>
      </c>
      <c r="AG1476" s="496">
        <v>575.31196581196571</v>
      </c>
      <c r="AH1476" s="496">
        <v>0</v>
      </c>
      <c r="AI1476" s="496">
        <v>36.324786324786317</v>
      </c>
      <c r="AJ1476" s="496">
        <v>14.446220115406277</v>
      </c>
      <c r="AK1476" s="496">
        <v>3.5004284683492748</v>
      </c>
      <c r="AL1476" s="496">
        <v>-5.2961091585550815</v>
      </c>
      <c r="AM1476" s="496">
        <v>-11.352133064751252</v>
      </c>
      <c r="AN1476" s="496">
        <v>99</v>
      </c>
      <c r="AO1476" s="496">
        <v>99</v>
      </c>
      <c r="AP1476" s="496"/>
      <c r="AQ1476" s="496">
        <v>600</v>
      </c>
      <c r="AR1476" s="496">
        <v>197.62820512820511</v>
      </c>
      <c r="AS1476" s="496">
        <v>29.126687679187945</v>
      </c>
      <c r="AT1476" s="496"/>
      <c r="AU1476" s="496"/>
    </row>
    <row r="1477" spans="1:47">
      <c r="A1477" s="496">
        <v>21</v>
      </c>
      <c r="B1477" s="496">
        <v>14</v>
      </c>
      <c r="C1477" s="496">
        <v>2024</v>
      </c>
      <c r="D1477" s="496">
        <v>99</v>
      </c>
      <c r="E1477" s="496">
        <v>99</v>
      </c>
      <c r="F1477" s="496">
        <v>99</v>
      </c>
      <c r="G1477" s="496">
        <v>99</v>
      </c>
      <c r="H1477" s="496">
        <v>99</v>
      </c>
      <c r="I1477" s="496">
        <v>99</v>
      </c>
      <c r="J1477" s="496">
        <v>999</v>
      </c>
      <c r="K1477" s="496">
        <v>99</v>
      </c>
      <c r="L1477" s="496">
        <v>99</v>
      </c>
      <c r="M1477" s="496">
        <v>99</v>
      </c>
      <c r="N1477" s="496">
        <v>99</v>
      </c>
      <c r="O1477" s="496">
        <v>99</v>
      </c>
      <c r="P1477" s="496">
        <v>9999</v>
      </c>
      <c r="Q1477" s="496">
        <v>74</v>
      </c>
      <c r="R1477" s="496">
        <v>200</v>
      </c>
      <c r="S1477" s="496">
        <v>4.3150000000000004</v>
      </c>
      <c r="T1477" s="496">
        <v>6.9749999999999996</v>
      </c>
      <c r="U1477" s="496">
        <v>251.24599999999995</v>
      </c>
      <c r="V1477" s="496">
        <v>9.5</v>
      </c>
      <c r="W1477" s="496">
        <v>61.5</v>
      </c>
      <c r="X1477" s="496">
        <v>1.5</v>
      </c>
      <c r="Y1477" s="496">
        <v>51.919118675108876</v>
      </c>
      <c r="Z1477" s="496">
        <v>0.98781324145811933</v>
      </c>
      <c r="AA1477" s="496">
        <v>1.6505680840244064</v>
      </c>
      <c r="AB1477" s="496">
        <v>45.543288723831523</v>
      </c>
      <c r="AC1477" s="496">
        <v>48.048486122226805</v>
      </c>
      <c r="AD1477" s="496">
        <v>38.509236169829073</v>
      </c>
      <c r="AE1477" s="496">
        <v>12.330456226880392</v>
      </c>
      <c r="AF1477" s="496">
        <v>12.508983584716043</v>
      </c>
      <c r="AG1477" s="496">
        <v>626.11500000000001</v>
      </c>
      <c r="AH1477" s="496">
        <v>0</v>
      </c>
      <c r="AI1477" s="496">
        <v>26</v>
      </c>
      <c r="AJ1477" s="496">
        <v>15.33498532767544</v>
      </c>
      <c r="AK1477" s="496">
        <v>12.959110949220882</v>
      </c>
      <c r="AL1477" s="496">
        <v>6.6486741810585492</v>
      </c>
      <c r="AM1477" s="496">
        <v>0.12394292393548852</v>
      </c>
      <c r="AN1477" s="496">
        <v>99</v>
      </c>
      <c r="AO1477" s="496">
        <v>99</v>
      </c>
      <c r="AP1477" s="496"/>
      <c r="AQ1477" s="496">
        <v>650</v>
      </c>
      <c r="AR1477" s="496">
        <v>204.02500000000001</v>
      </c>
      <c r="AS1477" s="496">
        <v>29.228964343999944</v>
      </c>
      <c r="AT1477" s="496"/>
      <c r="AU1477" s="496"/>
    </row>
    <row r="1478" spans="1:47">
      <c r="A1478" s="496">
        <v>21</v>
      </c>
      <c r="B1478" s="496">
        <v>15</v>
      </c>
      <c r="C1478" s="496">
        <v>2024</v>
      </c>
      <c r="D1478" s="496">
        <v>99</v>
      </c>
      <c r="E1478" s="496">
        <v>99</v>
      </c>
      <c r="F1478" s="496">
        <v>99</v>
      </c>
      <c r="G1478" s="496">
        <v>99</v>
      </c>
      <c r="H1478" s="496">
        <v>99</v>
      </c>
      <c r="I1478" s="496">
        <v>99</v>
      </c>
      <c r="J1478" s="496">
        <v>999</v>
      </c>
      <c r="K1478" s="496">
        <v>99</v>
      </c>
      <c r="L1478" s="496">
        <v>99</v>
      </c>
      <c r="M1478" s="496">
        <v>99</v>
      </c>
      <c r="N1478" s="496">
        <v>99</v>
      </c>
      <c r="O1478" s="496">
        <v>99</v>
      </c>
      <c r="P1478" s="496">
        <v>9999</v>
      </c>
      <c r="Q1478" s="496">
        <v>128</v>
      </c>
      <c r="R1478" s="496">
        <v>411</v>
      </c>
      <c r="S1478" s="496">
        <v>4.6155717761557185</v>
      </c>
      <c r="T1478" s="496">
        <v>7.5109489051094895</v>
      </c>
      <c r="U1478" s="496">
        <v>260.30145985401458</v>
      </c>
      <c r="V1478" s="496">
        <v>22.384428223844282</v>
      </c>
      <c r="W1478" s="496">
        <v>71.046228710462287</v>
      </c>
      <c r="X1478" s="496">
        <v>9.2457420924574212</v>
      </c>
      <c r="Y1478" s="496">
        <v>76.790914328560447</v>
      </c>
      <c r="Z1478" s="496">
        <v>1.3375180746738815</v>
      </c>
      <c r="AA1478" s="496">
        <v>1.9623591306095445</v>
      </c>
      <c r="AB1478" s="496">
        <v>65.769560262437679</v>
      </c>
      <c r="AC1478" s="496">
        <v>47.796402344682406</v>
      </c>
      <c r="AD1478" s="496">
        <v>54.204500925330969</v>
      </c>
      <c r="AE1478" s="496">
        <v>25.339087546239217</v>
      </c>
      <c r="AF1478" s="496">
        <v>26.632460793980862</v>
      </c>
      <c r="AG1478" s="496">
        <v>676.87347931873512</v>
      </c>
      <c r="AH1478" s="496">
        <v>0</v>
      </c>
      <c r="AI1478" s="496">
        <v>47.445255474452559</v>
      </c>
      <c r="AJ1478" s="496">
        <v>8.4432297594139527</v>
      </c>
      <c r="AK1478" s="496">
        <v>3.5537266587414886</v>
      </c>
      <c r="AL1478" s="496">
        <v>4.5606806566449283</v>
      </c>
      <c r="AM1478" s="496">
        <v>3.3397109257428745</v>
      </c>
      <c r="AN1478" s="496">
        <v>99</v>
      </c>
      <c r="AO1478" s="496">
        <v>99</v>
      </c>
      <c r="AP1478" s="496"/>
      <c r="AQ1478" s="496">
        <v>700</v>
      </c>
      <c r="AR1478" s="496">
        <v>203.69586374695865</v>
      </c>
      <c r="AS1478" s="496">
        <v>30.004554262278408</v>
      </c>
      <c r="AT1478" s="496"/>
      <c r="AU1478" s="496"/>
    </row>
    <row r="1479" spans="1:47">
      <c r="A1479" s="496">
        <v>21</v>
      </c>
      <c r="B1479" s="496">
        <v>16</v>
      </c>
      <c r="C1479" s="496">
        <v>2024</v>
      </c>
      <c r="D1479" s="496">
        <v>99</v>
      </c>
      <c r="E1479" s="496">
        <v>99</v>
      </c>
      <c r="F1479" s="496">
        <v>99</v>
      </c>
      <c r="G1479" s="496">
        <v>99</v>
      </c>
      <c r="H1479" s="496">
        <v>99</v>
      </c>
      <c r="I1479" s="496">
        <v>99</v>
      </c>
      <c r="J1479" s="496">
        <v>999</v>
      </c>
      <c r="K1479" s="496">
        <v>99</v>
      </c>
      <c r="L1479" s="496">
        <v>99</v>
      </c>
      <c r="M1479" s="496">
        <v>99</v>
      </c>
      <c r="N1479" s="496">
        <v>99</v>
      </c>
      <c r="O1479" s="496">
        <v>99</v>
      </c>
      <c r="P1479" s="496">
        <v>9999</v>
      </c>
      <c r="Q1479" s="496">
        <v>68</v>
      </c>
      <c r="R1479" s="496">
        <v>171</v>
      </c>
      <c r="S1479" s="496">
        <v>3.8830409356725153</v>
      </c>
      <c r="T1479" s="496">
        <v>6.7076023391812845</v>
      </c>
      <c r="U1479" s="496">
        <v>260.34385964912263</v>
      </c>
      <c r="V1479" s="496">
        <v>5.84795321637427</v>
      </c>
      <c r="W1479" s="496">
        <v>56.725146198830394</v>
      </c>
      <c r="X1479" s="496">
        <v>1.1695906432748537</v>
      </c>
      <c r="Y1479" s="496">
        <v>50.589988206566488</v>
      </c>
      <c r="Z1479" s="496">
        <v>0.87746584450096621</v>
      </c>
      <c r="AA1479" s="496">
        <v>1.4697338680983925</v>
      </c>
      <c r="AB1479" s="496">
        <v>43.393999416396007</v>
      </c>
      <c r="AC1479" s="496">
        <v>30.485603445993497</v>
      </c>
      <c r="AD1479" s="496">
        <v>50.402540980604009</v>
      </c>
      <c r="AE1479" s="496">
        <v>10.542540073982739</v>
      </c>
      <c r="AF1479" s="496">
        <v>11.08246376880143</v>
      </c>
      <c r="AG1479" s="496">
        <v>726.67836257309932</v>
      </c>
      <c r="AH1479" s="496">
        <v>0</v>
      </c>
      <c r="AI1479" s="496">
        <v>14.619883040935674</v>
      </c>
      <c r="AJ1479" s="496">
        <v>13.397937770424852</v>
      </c>
      <c r="AK1479" s="496">
        <v>18.451478309868801</v>
      </c>
      <c r="AL1479" s="496">
        <v>5.2244169260525997</v>
      </c>
      <c r="AM1479" s="496">
        <v>-10.268672612549764</v>
      </c>
      <c r="AN1479" s="496">
        <v>99</v>
      </c>
      <c r="AO1479" s="496">
        <v>99</v>
      </c>
      <c r="AP1479" s="496"/>
      <c r="AQ1479" s="496">
        <v>750</v>
      </c>
      <c r="AR1479" s="496">
        <v>209.13450292397661</v>
      </c>
      <c r="AS1479" s="496">
        <v>28.157943617918445</v>
      </c>
      <c r="AT1479" s="496"/>
      <c r="AU1479" s="496"/>
    </row>
    <row r="1480" spans="1:47">
      <c r="A1480" s="496">
        <v>21</v>
      </c>
      <c r="B1480" s="496">
        <v>17</v>
      </c>
      <c r="C1480" s="496">
        <v>2024</v>
      </c>
      <c r="D1480" s="496">
        <v>99</v>
      </c>
      <c r="E1480" s="496">
        <v>99</v>
      </c>
      <c r="F1480" s="496">
        <v>99</v>
      </c>
      <c r="G1480" s="496">
        <v>99</v>
      </c>
      <c r="H1480" s="496">
        <v>99</v>
      </c>
      <c r="I1480" s="496">
        <v>99</v>
      </c>
      <c r="J1480" s="496">
        <v>999</v>
      </c>
      <c r="K1480" s="496">
        <v>99</v>
      </c>
      <c r="L1480" s="496">
        <v>99</v>
      </c>
      <c r="M1480" s="496">
        <v>99</v>
      </c>
      <c r="N1480" s="496">
        <v>99</v>
      </c>
      <c r="O1480" s="496">
        <v>99</v>
      </c>
      <c r="P1480" s="496">
        <v>9999</v>
      </c>
      <c r="Q1480" s="496">
        <v>38</v>
      </c>
      <c r="R1480" s="496">
        <v>129</v>
      </c>
      <c r="S1480" s="496">
        <v>4.0542635658914739</v>
      </c>
      <c r="T1480" s="496">
        <v>6.992248062015503</v>
      </c>
      <c r="U1480" s="496">
        <v>278.2348837209301</v>
      </c>
      <c r="V1480" s="496">
        <v>9.3023255813953512</v>
      </c>
      <c r="W1480" s="496">
        <v>62.790697674418638</v>
      </c>
      <c r="X1480" s="496">
        <v>3.1007751937984498</v>
      </c>
      <c r="Y1480" s="496">
        <v>43.927188965524024</v>
      </c>
      <c r="Z1480" s="496">
        <v>0.98287726267258624</v>
      </c>
      <c r="AA1480" s="496">
        <v>1.5376218627246436</v>
      </c>
      <c r="AB1480" s="496">
        <v>33.75220334177201</v>
      </c>
      <c r="AC1480" s="496">
        <v>26.722234874113795</v>
      </c>
      <c r="AD1480" s="496">
        <v>64.657512933520621</v>
      </c>
      <c r="AE1480" s="496">
        <v>7.9531442663378531</v>
      </c>
      <c r="AF1480" s="496">
        <v>8.9349918310680305</v>
      </c>
      <c r="AG1480" s="496">
        <v>771.16279069767484</v>
      </c>
      <c r="AH1480" s="496">
        <v>0</v>
      </c>
      <c r="AI1480" s="496">
        <v>18.604651162790699</v>
      </c>
      <c r="AJ1480" s="496">
        <v>13.476244213557198</v>
      </c>
      <c r="AK1480" s="496">
        <v>24.963492533389672</v>
      </c>
      <c r="AL1480" s="496">
        <v>11.30401836988583</v>
      </c>
      <c r="AM1480" s="496">
        <v>12.34062879070529</v>
      </c>
      <c r="AN1480" s="496">
        <v>99</v>
      </c>
      <c r="AO1480" s="496">
        <v>99</v>
      </c>
      <c r="AP1480" s="496"/>
      <c r="AQ1480" s="496">
        <v>800</v>
      </c>
      <c r="AR1480" s="496">
        <v>212.63565891472865</v>
      </c>
      <c r="AS1480" s="496">
        <v>28.841906971846921</v>
      </c>
      <c r="AT1480" s="496"/>
      <c r="AU1480" s="496"/>
    </row>
    <row r="1481" spans="1:47">
      <c r="A1481" s="496">
        <v>21</v>
      </c>
      <c r="B1481" s="496">
        <v>18</v>
      </c>
      <c r="C1481" s="496">
        <v>2024</v>
      </c>
      <c r="D1481" s="496">
        <v>99</v>
      </c>
      <c r="E1481" s="496">
        <v>99</v>
      </c>
      <c r="F1481" s="496">
        <v>99</v>
      </c>
      <c r="G1481" s="496">
        <v>99</v>
      </c>
      <c r="H1481" s="496">
        <v>99</v>
      </c>
      <c r="I1481" s="496">
        <v>99</v>
      </c>
      <c r="J1481" s="496">
        <v>999</v>
      </c>
      <c r="K1481" s="496">
        <v>99</v>
      </c>
      <c r="L1481" s="496">
        <v>99</v>
      </c>
      <c r="M1481" s="496">
        <v>99</v>
      </c>
      <c r="N1481" s="496">
        <v>99</v>
      </c>
      <c r="O1481" s="496">
        <v>99</v>
      </c>
      <c r="P1481" s="496">
        <v>9999</v>
      </c>
      <c r="Q1481" s="496">
        <v>24</v>
      </c>
      <c r="R1481" s="496">
        <v>40</v>
      </c>
      <c r="S1481" s="496">
        <v>4.5999999999999996</v>
      </c>
      <c r="T1481" s="496">
        <v>7.875</v>
      </c>
      <c r="U1481" s="496">
        <v>304.9274999999999</v>
      </c>
      <c r="V1481" s="496">
        <v>17.5</v>
      </c>
      <c r="W1481" s="496">
        <v>75</v>
      </c>
      <c r="X1481" s="496">
        <v>20</v>
      </c>
      <c r="Y1481" s="496">
        <v>60.15817063167772</v>
      </c>
      <c r="Z1481" s="496">
        <v>1.113552872566006</v>
      </c>
      <c r="AA1481" s="496">
        <v>1.6153559979150101</v>
      </c>
      <c r="AB1481" s="496">
        <v>36.160250452784474</v>
      </c>
      <c r="AC1481" s="496">
        <v>31.312430707212915</v>
      </c>
      <c r="AD1481" s="496">
        <v>48.643964388120359</v>
      </c>
      <c r="AE1481" s="496">
        <v>2.4660912453760786</v>
      </c>
      <c r="AF1481" s="496">
        <v>3.0363333880169248</v>
      </c>
      <c r="AG1481" s="496">
        <v>825.95</v>
      </c>
      <c r="AH1481" s="496">
        <v>0</v>
      </c>
      <c r="AI1481" s="496">
        <v>25</v>
      </c>
      <c r="AJ1481" s="496">
        <v>15.354071121365914</v>
      </c>
      <c r="AK1481" s="496">
        <v>-37.185366256523217</v>
      </c>
      <c r="AL1481" s="496">
        <v>-9.3993333577070786</v>
      </c>
      <c r="AM1481" s="496">
        <v>-22.634795467253607</v>
      </c>
      <c r="AN1481" s="496">
        <v>99</v>
      </c>
      <c r="AO1481" s="496">
        <v>99</v>
      </c>
      <c r="AP1481" s="496"/>
      <c r="AQ1481" s="496">
        <v>850</v>
      </c>
      <c r="AR1481" s="496">
        <v>214.75</v>
      </c>
      <c r="AS1481" s="496">
        <v>30.505721644132684</v>
      </c>
      <c r="AT1481" s="496"/>
      <c r="AU1481" s="496"/>
    </row>
    <row r="1482" spans="1:47">
      <c r="A1482" s="496">
        <v>21</v>
      </c>
      <c r="B1482" s="496">
        <v>19</v>
      </c>
      <c r="C1482" s="496">
        <v>2024</v>
      </c>
      <c r="D1482" s="496">
        <v>99</v>
      </c>
      <c r="E1482" s="496">
        <v>99</v>
      </c>
      <c r="F1482" s="496">
        <v>99</v>
      </c>
      <c r="G1482" s="496">
        <v>99</v>
      </c>
      <c r="H1482" s="496">
        <v>99</v>
      </c>
      <c r="I1482" s="496">
        <v>99</v>
      </c>
      <c r="J1482" s="496">
        <v>999</v>
      </c>
      <c r="K1482" s="496">
        <v>99</v>
      </c>
      <c r="L1482" s="496">
        <v>99</v>
      </c>
      <c r="M1482" s="496">
        <v>99</v>
      </c>
      <c r="N1482" s="496">
        <v>99</v>
      </c>
      <c r="O1482" s="496">
        <v>99</v>
      </c>
      <c r="P1482" s="496">
        <v>9999</v>
      </c>
      <c r="Q1482" s="496">
        <v>22</v>
      </c>
      <c r="R1482" s="496">
        <v>50</v>
      </c>
      <c r="S1482" s="496">
        <v>3.98</v>
      </c>
      <c r="T1482" s="496">
        <v>6.6399999999999988</v>
      </c>
      <c r="U1482" s="496">
        <v>258.79599999999999</v>
      </c>
      <c r="V1482" s="496">
        <v>2</v>
      </c>
      <c r="W1482" s="496">
        <v>50</v>
      </c>
      <c r="X1482" s="496">
        <v>2</v>
      </c>
      <c r="Y1482" s="496">
        <v>48.359300904789968</v>
      </c>
      <c r="Z1482" s="496">
        <v>1.0675204916066017</v>
      </c>
      <c r="AA1482" s="496">
        <v>1.9468949637820725</v>
      </c>
      <c r="AB1482" s="496">
        <v>28.273217888329576</v>
      </c>
      <c r="AC1482" s="496">
        <v>18.566618156861921</v>
      </c>
      <c r="AD1482" s="496">
        <v>2.5404764919338598</v>
      </c>
      <c r="AE1482" s="496">
        <v>3.0826140567200979</v>
      </c>
      <c r="AF1482" s="496">
        <v>3.2212203535480906</v>
      </c>
      <c r="AG1482" s="496">
        <v>876.16</v>
      </c>
      <c r="AH1482" s="496">
        <v>0</v>
      </c>
      <c r="AI1482" s="496">
        <v>32</v>
      </c>
      <c r="AJ1482" s="496">
        <v>13.6255054952092</v>
      </c>
      <c r="AK1482" s="496">
        <v>-7.1875198315135636E-3</v>
      </c>
      <c r="AL1482" s="496">
        <v>-18.480494961278168</v>
      </c>
      <c r="AM1482" s="496">
        <v>-21.427923720478113</v>
      </c>
      <c r="AN1482" s="496">
        <v>99</v>
      </c>
      <c r="AO1482" s="496">
        <v>99</v>
      </c>
      <c r="AP1482" s="496"/>
      <c r="AQ1482" s="496">
        <v>900</v>
      </c>
      <c r="AR1482" s="496">
        <v>206.96</v>
      </c>
      <c r="AS1482" s="496">
        <v>28.972380557709226</v>
      </c>
      <c r="AT1482" s="496"/>
      <c r="AU1482" s="496"/>
    </row>
    <row r="1483" spans="1:47">
      <c r="A1483" s="496">
        <v>21</v>
      </c>
      <c r="B1483" s="496">
        <v>20</v>
      </c>
      <c r="C1483" s="496">
        <v>2024</v>
      </c>
      <c r="D1483" s="496">
        <v>99</v>
      </c>
      <c r="E1483" s="496">
        <v>99</v>
      </c>
      <c r="F1483" s="496">
        <v>99</v>
      </c>
      <c r="G1483" s="496">
        <v>99</v>
      </c>
      <c r="H1483" s="496">
        <v>99</v>
      </c>
      <c r="I1483" s="496">
        <v>99</v>
      </c>
      <c r="J1483" s="496">
        <v>999</v>
      </c>
      <c r="K1483" s="496">
        <v>99</v>
      </c>
      <c r="L1483" s="496">
        <v>99</v>
      </c>
      <c r="M1483" s="496">
        <v>99</v>
      </c>
      <c r="N1483" s="496">
        <v>99</v>
      </c>
      <c r="O1483" s="496">
        <v>99</v>
      </c>
      <c r="P1483" s="496">
        <v>9999</v>
      </c>
      <c r="Q1483" s="496">
        <v>11</v>
      </c>
      <c r="R1483" s="496">
        <v>26</v>
      </c>
      <c r="S1483" s="496">
        <v>4.2692307692307692</v>
      </c>
      <c r="T1483" s="496">
        <v>7.8076923076923102</v>
      </c>
      <c r="U1483" s="496">
        <v>299.64615384615365</v>
      </c>
      <c r="V1483" s="496">
        <v>3.8461538461538449</v>
      </c>
      <c r="W1483" s="496">
        <v>84.615384615384627</v>
      </c>
      <c r="X1483" s="496">
        <v>26.92307692307692</v>
      </c>
      <c r="Y1483" s="496">
        <v>71.525117862238901</v>
      </c>
      <c r="Z1483" s="496">
        <v>0.76247029236919339</v>
      </c>
      <c r="AA1483" s="496">
        <v>1.2409435234539772</v>
      </c>
      <c r="AB1483" s="496">
        <v>32.101503869982345</v>
      </c>
      <c r="AC1483" s="496">
        <v>23.74333620683916</v>
      </c>
      <c r="AD1483" s="496">
        <v>54.251010864438477</v>
      </c>
      <c r="AE1483" s="496">
        <v>1.6029593094944512</v>
      </c>
      <c r="AF1483" s="496">
        <v>1.9394336489298496</v>
      </c>
      <c r="AG1483" s="496">
        <v>923.2692307692306</v>
      </c>
      <c r="AH1483" s="496">
        <v>0</v>
      </c>
      <c r="AI1483" s="496">
        <v>15.38461538461538</v>
      </c>
      <c r="AJ1483" s="496">
        <v>15.288401064230262</v>
      </c>
      <c r="AK1483" s="496">
        <v>14.68628969113113</v>
      </c>
      <c r="AL1483" s="496">
        <v>-12.904382223805449</v>
      </c>
      <c r="AM1483" s="496">
        <v>24.45400655872368</v>
      </c>
      <c r="AN1483" s="496">
        <v>99</v>
      </c>
      <c r="AO1483" s="496">
        <v>99</v>
      </c>
      <c r="AP1483" s="496"/>
      <c r="AQ1483" s="496">
        <v>950</v>
      </c>
      <c r="AR1483" s="496">
        <v>213.03846153846155</v>
      </c>
      <c r="AS1483" s="496">
        <v>30.39435111173934</v>
      </c>
      <c r="AT1483" s="496"/>
      <c r="AU1483" s="496"/>
    </row>
    <row r="1484" spans="1:47">
      <c r="A1484" s="496">
        <v>21</v>
      </c>
      <c r="B1484" s="496">
        <v>21</v>
      </c>
      <c r="C1484" s="496">
        <v>2024</v>
      </c>
      <c r="D1484" s="496">
        <v>99</v>
      </c>
      <c r="E1484" s="496">
        <v>99</v>
      </c>
      <c r="F1484" s="496">
        <v>99</v>
      </c>
      <c r="G1484" s="496">
        <v>99</v>
      </c>
      <c r="H1484" s="496">
        <v>99</v>
      </c>
      <c r="I1484" s="496">
        <v>99</v>
      </c>
      <c r="J1484" s="496">
        <v>999</v>
      </c>
      <c r="K1484" s="496">
        <v>99</v>
      </c>
      <c r="L1484" s="496">
        <v>99</v>
      </c>
      <c r="M1484" s="496">
        <v>99</v>
      </c>
      <c r="N1484" s="496">
        <v>99</v>
      </c>
      <c r="O1484" s="496">
        <v>99</v>
      </c>
      <c r="P1484" s="496">
        <v>9999</v>
      </c>
      <c r="Q1484" s="496">
        <v>8</v>
      </c>
      <c r="R1484" s="496">
        <v>10</v>
      </c>
      <c r="S1484" s="496">
        <v>4.3</v>
      </c>
      <c r="T1484" s="496">
        <v>7.6</v>
      </c>
      <c r="U1484" s="496">
        <v>312.57</v>
      </c>
      <c r="V1484" s="496">
        <v>0</v>
      </c>
      <c r="W1484" s="496">
        <v>70</v>
      </c>
      <c r="X1484" s="496">
        <v>30</v>
      </c>
      <c r="Y1484" s="496">
        <v>47.968157146173638</v>
      </c>
      <c r="Z1484" s="496">
        <v>0.64031242374328656</v>
      </c>
      <c r="AA1484" s="496">
        <v>2.0591260281973995</v>
      </c>
      <c r="AB1484" s="496">
        <v>73.349465372760733</v>
      </c>
      <c r="AC1484" s="496">
        <v>62.879862317263488</v>
      </c>
      <c r="AD1484" s="496">
        <v>16.685830369290677</v>
      </c>
      <c r="AE1484" s="496">
        <v>0.61652281134401965</v>
      </c>
      <c r="AF1484" s="496">
        <v>0.77810850701597156</v>
      </c>
      <c r="AG1484" s="496">
        <v>975.6</v>
      </c>
      <c r="AH1484" s="496">
        <v>0</v>
      </c>
      <c r="AI1484" s="496">
        <v>20</v>
      </c>
      <c r="AJ1484" s="496">
        <v>10.480458005252014</v>
      </c>
      <c r="AK1484" s="496">
        <v>9.3346652764663709</v>
      </c>
      <c r="AL1484" s="496">
        <v>17.793772512535622</v>
      </c>
      <c r="AM1484" s="496">
        <v>-23.544251945896608</v>
      </c>
      <c r="AN1484" s="496">
        <v>99</v>
      </c>
      <c r="AO1484" s="496">
        <v>99</v>
      </c>
      <c r="AP1484" s="496"/>
      <c r="AQ1484" s="496">
        <v>1000</v>
      </c>
      <c r="AR1484" s="496">
        <v>218.6</v>
      </c>
      <c r="AS1484" s="496">
        <v>29.673616073866839</v>
      </c>
      <c r="AT1484" s="496"/>
      <c r="AU1484" s="496"/>
    </row>
    <row r="1485" spans="1:47">
      <c r="A1485" s="496">
        <v>21</v>
      </c>
      <c r="B1485" s="496">
        <v>22</v>
      </c>
      <c r="C1485" s="496">
        <v>2024</v>
      </c>
      <c r="D1485" s="496">
        <v>99</v>
      </c>
      <c r="E1485" s="496">
        <v>99</v>
      </c>
      <c r="F1485" s="496">
        <v>99</v>
      </c>
      <c r="G1485" s="496">
        <v>99</v>
      </c>
      <c r="H1485" s="496">
        <v>99</v>
      </c>
      <c r="I1485" s="496">
        <v>99</v>
      </c>
      <c r="J1485" s="496">
        <v>999</v>
      </c>
      <c r="K1485" s="496">
        <v>99</v>
      </c>
      <c r="L1485" s="496">
        <v>99</v>
      </c>
      <c r="M1485" s="496">
        <v>99</v>
      </c>
      <c r="N1485" s="496">
        <v>99</v>
      </c>
      <c r="O1485" s="496">
        <v>99</v>
      </c>
      <c r="P1485" s="496">
        <v>9999</v>
      </c>
      <c r="Q1485" s="496">
        <v>9</v>
      </c>
      <c r="R1485" s="496">
        <v>15</v>
      </c>
      <c r="S1485" s="496">
        <v>4.8666666666666654</v>
      </c>
      <c r="T1485" s="496">
        <v>7.8</v>
      </c>
      <c r="U1485" s="496">
        <v>333.00666666666666</v>
      </c>
      <c r="V1485" s="496">
        <v>6.6666666666666687</v>
      </c>
      <c r="W1485" s="496">
        <v>80</v>
      </c>
      <c r="X1485" s="496">
        <v>60</v>
      </c>
      <c r="Y1485" s="496">
        <v>91.900536572004015</v>
      </c>
      <c r="Z1485" s="496">
        <v>0.95684667296049053</v>
      </c>
      <c r="AA1485" s="496">
        <v>1.9390719429665328</v>
      </c>
      <c r="AB1485" s="496">
        <v>60.978061072494974</v>
      </c>
      <c r="AC1485" s="496">
        <v>72.113769112967006</v>
      </c>
      <c r="AD1485" s="496">
        <v>34.494011227695061</v>
      </c>
      <c r="AE1485" s="496">
        <v>0.92478421701602964</v>
      </c>
      <c r="AF1485" s="496">
        <v>1.2434749986868479</v>
      </c>
      <c r="AG1485" s="496">
        <v>1027.0666666666664</v>
      </c>
      <c r="AH1485" s="496">
        <v>0</v>
      </c>
      <c r="AI1485" s="496">
        <v>33.333333333333343</v>
      </c>
      <c r="AJ1485" s="496">
        <v>17.136575568717419</v>
      </c>
      <c r="AK1485" s="496">
        <v>1.5455055043667001</v>
      </c>
      <c r="AL1485" s="496">
        <v>17.294103105372098</v>
      </c>
      <c r="AM1485" s="496">
        <v>-17.83515893885847</v>
      </c>
      <c r="AN1485" s="496">
        <v>99</v>
      </c>
      <c r="AO1485" s="496">
        <v>99</v>
      </c>
      <c r="AP1485" s="496"/>
      <c r="AQ1485" s="496">
        <v>1050</v>
      </c>
      <c r="AR1485" s="496">
        <v>218.53333333333339</v>
      </c>
      <c r="AS1485" s="496">
        <v>30.917094951625099</v>
      </c>
      <c r="AT1485" s="496"/>
      <c r="AU1485" s="496"/>
    </row>
    <row r="1486" spans="1:47">
      <c r="A1486" s="496">
        <v>21</v>
      </c>
      <c r="B1486" s="496">
        <v>23</v>
      </c>
      <c r="C1486" s="496">
        <v>2024</v>
      </c>
      <c r="D1486" s="496">
        <v>99</v>
      </c>
      <c r="E1486" s="496">
        <v>99</v>
      </c>
      <c r="F1486" s="496">
        <v>99</v>
      </c>
      <c r="G1486" s="496">
        <v>99</v>
      </c>
      <c r="H1486" s="496">
        <v>99</v>
      </c>
      <c r="I1486" s="496">
        <v>99</v>
      </c>
      <c r="J1486" s="496">
        <v>999</v>
      </c>
      <c r="K1486" s="496">
        <v>99</v>
      </c>
      <c r="L1486" s="496">
        <v>99</v>
      </c>
      <c r="M1486" s="496">
        <v>99</v>
      </c>
      <c r="N1486" s="496">
        <v>99</v>
      </c>
      <c r="O1486" s="496">
        <v>99</v>
      </c>
      <c r="P1486" s="496">
        <v>9999</v>
      </c>
      <c r="Q1486" s="496">
        <v>5</v>
      </c>
      <c r="R1486" s="496">
        <v>6</v>
      </c>
      <c r="S1486" s="496">
        <v>4.8333333333333321</v>
      </c>
      <c r="T1486" s="496">
        <v>8.6666666666666643</v>
      </c>
      <c r="U1486" s="496">
        <v>343.81666666666655</v>
      </c>
      <c r="V1486" s="496">
        <v>16.666666666666671</v>
      </c>
      <c r="W1486" s="496">
        <v>83.333333333333314</v>
      </c>
      <c r="X1486" s="496">
        <v>66.666666666666686</v>
      </c>
      <c r="Y1486" s="496">
        <v>86.744325783048097</v>
      </c>
      <c r="Z1486" s="496">
        <v>0.68718427093628121</v>
      </c>
      <c r="AA1486" s="496">
        <v>1.7950549357115029</v>
      </c>
      <c r="AB1486" s="496">
        <v>13.397416597281291</v>
      </c>
      <c r="AC1486" s="496">
        <v>-5.0913464211552277</v>
      </c>
      <c r="AD1486" s="496">
        <v>76.564149348877308</v>
      </c>
      <c r="AE1486" s="496">
        <v>0.36991368680641185</v>
      </c>
      <c r="AF1486" s="496">
        <v>0.51353618041502624</v>
      </c>
      <c r="AG1486" s="496">
        <v>1072.666666666667</v>
      </c>
      <c r="AH1486" s="496">
        <v>0</v>
      </c>
      <c r="AI1486" s="496">
        <v>33.333333333333343</v>
      </c>
      <c r="AJ1486" s="496">
        <v>15.205992970602589</v>
      </c>
      <c r="AK1486" s="496">
        <v>20.217242425466011</v>
      </c>
      <c r="AL1486" s="496">
        <v>32.565289845222743</v>
      </c>
      <c r="AM1486" s="496">
        <v>52.103341315295474</v>
      </c>
      <c r="AN1486" s="496">
        <v>99</v>
      </c>
      <c r="AO1486" s="496">
        <v>99</v>
      </c>
      <c r="AP1486" s="496"/>
      <c r="AQ1486" s="496">
        <v>1100</v>
      </c>
      <c r="AR1486" s="496">
        <v>218.8333333333334</v>
      </c>
      <c r="AS1486" s="496">
        <v>32.004212464673849</v>
      </c>
      <c r="AT1486" s="496"/>
      <c r="AU1486" s="496"/>
    </row>
    <row r="1487" spans="1:47">
      <c r="A1487" s="496">
        <v>21</v>
      </c>
      <c r="B1487" s="496">
        <v>24</v>
      </c>
      <c r="C1487" s="496">
        <v>2024</v>
      </c>
      <c r="D1487" s="496">
        <v>99</v>
      </c>
      <c r="E1487" s="496">
        <v>99</v>
      </c>
      <c r="F1487" s="496">
        <v>99</v>
      </c>
      <c r="G1487" s="496">
        <v>99</v>
      </c>
      <c r="H1487" s="496">
        <v>99</v>
      </c>
      <c r="I1487" s="496">
        <v>99</v>
      </c>
      <c r="J1487" s="496">
        <v>999</v>
      </c>
      <c r="K1487" s="496">
        <v>99</v>
      </c>
      <c r="L1487" s="496">
        <v>99</v>
      </c>
      <c r="M1487" s="496">
        <v>99</v>
      </c>
      <c r="N1487" s="496">
        <v>99</v>
      </c>
      <c r="O1487" s="496">
        <v>99</v>
      </c>
      <c r="P1487" s="496">
        <v>9999</v>
      </c>
      <c r="Q1487" s="496">
        <v>4</v>
      </c>
      <c r="R1487" s="496">
        <v>4</v>
      </c>
      <c r="S1487" s="496">
        <v>4.75</v>
      </c>
      <c r="T1487" s="496">
        <v>8.5</v>
      </c>
      <c r="U1487" s="496">
        <v>370.42500000000001</v>
      </c>
      <c r="V1487" s="496">
        <v>0</v>
      </c>
      <c r="W1487" s="496">
        <v>100</v>
      </c>
      <c r="X1487" s="496">
        <v>75</v>
      </c>
      <c r="Y1487" s="496">
        <v>25.690696273164654</v>
      </c>
      <c r="Z1487" s="496">
        <v>0.4330127018922193</v>
      </c>
      <c r="AA1487" s="496">
        <v>0.8660254037844386</v>
      </c>
      <c r="AB1487" s="496">
        <v>-1.2922047781581429</v>
      </c>
      <c r="AC1487" s="496">
        <v>44.440607805365033</v>
      </c>
      <c r="AD1487" s="496">
        <v>33.333333333333343</v>
      </c>
      <c r="AE1487" s="496">
        <v>0.24660912453760783</v>
      </c>
      <c r="AF1487" s="496">
        <v>0.36885285691063285</v>
      </c>
      <c r="AG1487" s="496">
        <v>1122.75</v>
      </c>
      <c r="AH1487" s="496">
        <v>0</v>
      </c>
      <c r="AI1487" s="496">
        <v>25</v>
      </c>
      <c r="AJ1487" s="496">
        <v>21.264700797330775</v>
      </c>
      <c r="AK1487" s="496">
        <v>-36.214891139002496</v>
      </c>
      <c r="AL1487" s="496">
        <v>-56.3375812331604</v>
      </c>
      <c r="AM1487" s="496">
        <v>59.052645388975378</v>
      </c>
      <c r="AN1487" s="496">
        <v>99</v>
      </c>
      <c r="AO1487" s="496">
        <v>99</v>
      </c>
      <c r="AP1487" s="496"/>
      <c r="AQ1487" s="496">
        <v>1150</v>
      </c>
      <c r="AR1487" s="496">
        <v>227.25</v>
      </c>
      <c r="AS1487" s="496">
        <v>31.613870195526367</v>
      </c>
      <c r="AT1487" s="496"/>
      <c r="AU1487" s="496"/>
    </row>
    <row r="1488" spans="1:47">
      <c r="A1488" s="496">
        <v>21</v>
      </c>
      <c r="B1488" s="496">
        <v>25</v>
      </c>
      <c r="C1488" s="496">
        <v>2024</v>
      </c>
      <c r="D1488" s="496">
        <v>99</v>
      </c>
      <c r="E1488" s="496">
        <v>99</v>
      </c>
      <c r="F1488" s="496">
        <v>99</v>
      </c>
      <c r="G1488" s="496">
        <v>99</v>
      </c>
      <c r="H1488" s="496">
        <v>99</v>
      </c>
      <c r="I1488" s="496">
        <v>99</v>
      </c>
      <c r="J1488" s="496">
        <v>999</v>
      </c>
      <c r="K1488" s="496">
        <v>99</v>
      </c>
      <c r="L1488" s="496">
        <v>99</v>
      </c>
      <c r="M1488" s="496">
        <v>99</v>
      </c>
      <c r="N1488" s="496">
        <v>99</v>
      </c>
      <c r="O1488" s="496">
        <v>99</v>
      </c>
      <c r="P1488" s="496">
        <v>9999</v>
      </c>
      <c r="Q1488" s="496">
        <v>4</v>
      </c>
      <c r="R1488" s="496">
        <v>5</v>
      </c>
      <c r="S1488" s="496">
        <v>5.2</v>
      </c>
      <c r="T1488" s="496">
        <v>7.8</v>
      </c>
      <c r="U1488" s="496">
        <v>375.5</v>
      </c>
      <c r="V1488" s="496">
        <v>40</v>
      </c>
      <c r="W1488" s="496">
        <v>100</v>
      </c>
      <c r="X1488" s="496">
        <v>100</v>
      </c>
      <c r="Y1488" s="496">
        <v>20.820086455151927</v>
      </c>
      <c r="Z1488" s="496">
        <v>0.74833147735478611</v>
      </c>
      <c r="AA1488" s="496">
        <v>0.40000000000000302</v>
      </c>
      <c r="AB1488" s="496">
        <v>55.839652963178125</v>
      </c>
      <c r="AC1488" s="496">
        <v>-42.507028100305789</v>
      </c>
      <c r="AD1488" s="496">
        <v>13.363062095620403</v>
      </c>
      <c r="AE1488" s="496">
        <v>0.30826140567200983</v>
      </c>
      <c r="AF1488" s="496">
        <v>0.46738289724621246</v>
      </c>
      <c r="AG1488" s="496">
        <v>1166</v>
      </c>
      <c r="AH1488" s="496">
        <v>0</v>
      </c>
      <c r="AI1488" s="496">
        <v>60</v>
      </c>
      <c r="AJ1488" s="496">
        <v>9.4233751915117985</v>
      </c>
      <c r="AK1488" s="496">
        <v>13.088986142910583</v>
      </c>
      <c r="AL1488" s="496">
        <v>-47.753590497525643</v>
      </c>
      <c r="AM1488" s="496">
        <v>51.050735608584752</v>
      </c>
      <c r="AN1488" s="496">
        <v>99</v>
      </c>
      <c r="AO1488" s="496">
        <v>99</v>
      </c>
      <c r="AP1488" s="496"/>
      <c r="AQ1488" s="496">
        <v>1200</v>
      </c>
      <c r="AR1488" s="496">
        <v>223.2</v>
      </c>
      <c r="AS1488" s="496">
        <v>33.797398653175414</v>
      </c>
      <c r="AT1488" s="496"/>
      <c r="AU1488" s="496"/>
    </row>
    <row r="1489" spans="1:47">
      <c r="A1489" s="496">
        <v>21</v>
      </c>
      <c r="B1489" s="496">
        <v>26</v>
      </c>
      <c r="C1489" s="496">
        <v>2024</v>
      </c>
      <c r="D1489" s="496">
        <v>99</v>
      </c>
      <c r="E1489" s="496">
        <v>99</v>
      </c>
      <c r="F1489" s="496">
        <v>99</v>
      </c>
      <c r="G1489" s="496">
        <v>99</v>
      </c>
      <c r="H1489" s="496">
        <v>99</v>
      </c>
      <c r="I1489" s="496">
        <v>99</v>
      </c>
      <c r="J1489" s="496">
        <v>999</v>
      </c>
      <c r="K1489" s="496">
        <v>99</v>
      </c>
      <c r="L1489" s="496">
        <v>99</v>
      </c>
      <c r="M1489" s="496">
        <v>99</v>
      </c>
      <c r="N1489" s="496">
        <v>99</v>
      </c>
      <c r="O1489" s="496">
        <v>99</v>
      </c>
      <c r="P1489" s="496">
        <v>9999</v>
      </c>
      <c r="Q1489" s="496">
        <v>4</v>
      </c>
      <c r="R1489" s="496">
        <v>7</v>
      </c>
      <c r="S1489" s="496">
        <v>4.1428571428571441</v>
      </c>
      <c r="T1489" s="496">
        <v>7.2857142857142883</v>
      </c>
      <c r="U1489" s="496">
        <v>333.59999999999991</v>
      </c>
      <c r="V1489" s="496">
        <v>14.285714285714288</v>
      </c>
      <c r="W1489" s="496">
        <v>71.428571428571445</v>
      </c>
      <c r="X1489" s="496">
        <v>57.142857142857153</v>
      </c>
      <c r="Y1489" s="496">
        <v>50.162336468709526</v>
      </c>
      <c r="Z1489" s="496">
        <v>1.2453996981544777</v>
      </c>
      <c r="AA1489" s="496">
        <v>2.4907993963089563</v>
      </c>
      <c r="AB1489" s="496">
        <v>85.752485089211277</v>
      </c>
      <c r="AC1489" s="496">
        <v>92.223939297277312</v>
      </c>
      <c r="AD1489" s="496">
        <v>72.368421052631646</v>
      </c>
      <c r="AE1489" s="496">
        <v>0.43156596794081392</v>
      </c>
      <c r="AF1489" s="496">
        <v>0.58132225920072178</v>
      </c>
      <c r="AG1489" s="496">
        <v>1228.4285714285711</v>
      </c>
      <c r="AH1489" s="496">
        <v>0</v>
      </c>
      <c r="AI1489" s="496">
        <v>28.571428571428577</v>
      </c>
      <c r="AJ1489" s="496">
        <v>10.458860124427751</v>
      </c>
      <c r="AK1489" s="496">
        <v>-13.407811403939268</v>
      </c>
      <c r="AL1489" s="496">
        <v>-30.082369246961161</v>
      </c>
      <c r="AM1489" s="496">
        <v>-1.5667900649469748</v>
      </c>
      <c r="AN1489" s="496">
        <v>99</v>
      </c>
      <c r="AO1489" s="496">
        <v>99</v>
      </c>
      <c r="AP1489" s="496"/>
      <c r="AQ1489" s="496">
        <v>1250</v>
      </c>
      <c r="AR1489" s="496">
        <v>222.42857142857139</v>
      </c>
      <c r="AS1489" s="496">
        <v>30.192429731838924</v>
      </c>
      <c r="AT1489" s="496"/>
      <c r="AU1489" s="496"/>
    </row>
    <row r="1490" spans="1:47">
      <c r="A1490" s="496">
        <v>21</v>
      </c>
      <c r="B1490" s="496">
        <v>27</v>
      </c>
      <c r="C1490" s="496">
        <v>2024</v>
      </c>
      <c r="D1490" s="496">
        <v>99</v>
      </c>
      <c r="E1490" s="496">
        <v>99</v>
      </c>
      <c r="F1490" s="496">
        <v>99</v>
      </c>
      <c r="G1490" s="496">
        <v>99</v>
      </c>
      <c r="H1490" s="496">
        <v>99</v>
      </c>
      <c r="I1490" s="496">
        <v>99</v>
      </c>
      <c r="J1490" s="496">
        <v>999</v>
      </c>
      <c r="K1490" s="496">
        <v>99</v>
      </c>
      <c r="L1490" s="496">
        <v>99</v>
      </c>
      <c r="M1490" s="496">
        <v>99</v>
      </c>
      <c r="N1490" s="496">
        <v>99</v>
      </c>
      <c r="O1490" s="496">
        <v>99</v>
      </c>
      <c r="P1490" s="496">
        <v>9999</v>
      </c>
      <c r="Q1490" s="496">
        <v>1</v>
      </c>
      <c r="R1490" s="496">
        <v>1</v>
      </c>
      <c r="S1490" s="496">
        <v>6</v>
      </c>
      <c r="T1490" s="496">
        <v>11</v>
      </c>
      <c r="U1490" s="496">
        <v>200.5</v>
      </c>
      <c r="V1490" s="496">
        <v>100</v>
      </c>
      <c r="W1490" s="496">
        <v>100</v>
      </c>
      <c r="X1490" s="496">
        <v>0</v>
      </c>
      <c r="Y1490" s="496">
        <v>0</v>
      </c>
      <c r="Z1490" s="496">
        <v>0</v>
      </c>
      <c r="AA1490" s="496">
        <v>0</v>
      </c>
      <c r="AB1490" s="496"/>
      <c r="AC1490" s="496"/>
      <c r="AD1490" s="496"/>
      <c r="AE1490" s="496">
        <v>6.1652281134401958E-2</v>
      </c>
      <c r="AF1490" s="496">
        <v>4.9912261463576878E-2</v>
      </c>
      <c r="AG1490" s="496">
        <v>1282</v>
      </c>
      <c r="AH1490" s="496">
        <v>0</v>
      </c>
      <c r="AI1490" s="496">
        <v>100</v>
      </c>
      <c r="AJ1490" s="496">
        <v>0</v>
      </c>
      <c r="AK1490" s="496"/>
      <c r="AL1490" s="496"/>
      <c r="AM1490" s="496"/>
      <c r="AN1490" s="496">
        <v>99</v>
      </c>
      <c r="AO1490" s="496">
        <v>99</v>
      </c>
      <c r="AP1490" s="496"/>
      <c r="AQ1490" s="496">
        <v>1300</v>
      </c>
      <c r="AR1490" s="496">
        <v>173</v>
      </c>
      <c r="AS1490" s="496">
        <v>38.820198168420561</v>
      </c>
      <c r="AT1490" s="496"/>
      <c r="AU1490" s="496"/>
    </row>
    <row r="1491" spans="1:47">
      <c r="A1491" s="496">
        <v>21</v>
      </c>
      <c r="B1491" s="496">
        <v>28</v>
      </c>
      <c r="C1491" s="496">
        <v>2024</v>
      </c>
      <c r="D1491" s="496">
        <v>99</v>
      </c>
      <c r="E1491" s="496">
        <v>99</v>
      </c>
      <c r="F1491" s="496">
        <v>99</v>
      </c>
      <c r="G1491" s="496">
        <v>99</v>
      </c>
      <c r="H1491" s="496">
        <v>99</v>
      </c>
      <c r="I1491" s="496">
        <v>99</v>
      </c>
      <c r="J1491" s="496">
        <v>999</v>
      </c>
      <c r="K1491" s="496">
        <v>99</v>
      </c>
      <c r="L1491" s="496">
        <v>99</v>
      </c>
      <c r="M1491" s="496">
        <v>99</v>
      </c>
      <c r="N1491" s="496">
        <v>99</v>
      </c>
      <c r="O1491" s="496">
        <v>99</v>
      </c>
      <c r="P1491" s="496">
        <v>9999</v>
      </c>
      <c r="Q1491" s="496">
        <v>1</v>
      </c>
      <c r="R1491" s="496">
        <v>1</v>
      </c>
      <c r="S1491" s="496">
        <v>8</v>
      </c>
      <c r="T1491" s="496">
        <v>10</v>
      </c>
      <c r="U1491" s="496">
        <v>417.5</v>
      </c>
      <c r="V1491" s="496">
        <v>100</v>
      </c>
      <c r="W1491" s="496">
        <v>100</v>
      </c>
      <c r="X1491" s="496">
        <v>100</v>
      </c>
      <c r="Y1491" s="496">
        <v>0</v>
      </c>
      <c r="Z1491" s="496">
        <v>0</v>
      </c>
      <c r="AA1491" s="496">
        <v>0</v>
      </c>
      <c r="AB1491" s="496"/>
      <c r="AC1491" s="496"/>
      <c r="AD1491" s="496"/>
      <c r="AE1491" s="496">
        <v>6.1652281134401958E-2</v>
      </c>
      <c r="AF1491" s="496">
        <v>0.10393201576580222</v>
      </c>
      <c r="AG1491" s="496">
        <v>1310</v>
      </c>
      <c r="AH1491" s="496">
        <v>0</v>
      </c>
      <c r="AI1491" s="496">
        <v>100</v>
      </c>
      <c r="AJ1491" s="496">
        <v>0</v>
      </c>
      <c r="AK1491" s="496"/>
      <c r="AL1491" s="496"/>
      <c r="AM1491" s="496"/>
      <c r="AN1491" s="496">
        <v>99</v>
      </c>
      <c r="AO1491" s="496">
        <v>99</v>
      </c>
      <c r="AP1491" s="496"/>
      <c r="AQ1491" s="496">
        <v>1350</v>
      </c>
      <c r="AR1491" s="496">
        <v>217</v>
      </c>
      <c r="AS1491" s="496">
        <v>40.906948143005607</v>
      </c>
      <c r="AT1491" s="496"/>
      <c r="AU1491" s="496"/>
    </row>
    <row r="1492" spans="1:47">
      <c r="A1492" s="496">
        <v>21</v>
      </c>
      <c r="B1492" s="496">
        <v>29</v>
      </c>
      <c r="C1492" s="496">
        <v>2024</v>
      </c>
      <c r="D1492" s="496">
        <v>99</v>
      </c>
      <c r="E1492" s="496">
        <v>99</v>
      </c>
      <c r="F1492" s="496">
        <v>99</v>
      </c>
      <c r="G1492" s="496">
        <v>99</v>
      </c>
      <c r="H1492" s="496">
        <v>99</v>
      </c>
      <c r="I1492" s="496">
        <v>99</v>
      </c>
      <c r="J1492" s="496">
        <v>999</v>
      </c>
      <c r="K1492" s="496">
        <v>99</v>
      </c>
      <c r="L1492" s="496">
        <v>99</v>
      </c>
      <c r="M1492" s="496">
        <v>99</v>
      </c>
      <c r="N1492" s="496">
        <v>99</v>
      </c>
      <c r="O1492" s="496">
        <v>99</v>
      </c>
      <c r="P1492" s="496">
        <v>9999</v>
      </c>
      <c r="Q1492" s="496">
        <v>2</v>
      </c>
      <c r="R1492" s="496">
        <v>2</v>
      </c>
      <c r="S1492" s="496">
        <v>5.5</v>
      </c>
      <c r="T1492" s="496">
        <v>6</v>
      </c>
      <c r="U1492" s="496">
        <v>329.8</v>
      </c>
      <c r="V1492" s="496">
        <v>50</v>
      </c>
      <c r="W1492" s="496">
        <v>50</v>
      </c>
      <c r="X1492" s="496">
        <v>0</v>
      </c>
      <c r="Y1492" s="496">
        <v>9.2999999999995016</v>
      </c>
      <c r="Z1492" s="496">
        <v>0.5</v>
      </c>
      <c r="AA1492" s="496">
        <v>1</v>
      </c>
      <c r="AB1492" s="496">
        <v>100.00000000000732</v>
      </c>
      <c r="AC1492" s="496">
        <v>-100.00000000000732</v>
      </c>
      <c r="AD1492" s="496">
        <v>-100</v>
      </c>
      <c r="AE1492" s="496">
        <v>0.12330456226880392</v>
      </c>
      <c r="AF1492" s="496">
        <v>0.16420013796197172</v>
      </c>
      <c r="AG1492" s="496">
        <v>1374</v>
      </c>
      <c r="AH1492" s="496">
        <v>0</v>
      </c>
      <c r="AI1492" s="496">
        <v>100</v>
      </c>
      <c r="AJ1492" s="496">
        <v>1</v>
      </c>
      <c r="AK1492" s="496">
        <v>99.999999999880174</v>
      </c>
      <c r="AL1492" s="496">
        <v>-100</v>
      </c>
      <c r="AM1492" s="496">
        <v>100</v>
      </c>
      <c r="AN1492" s="496">
        <v>99</v>
      </c>
      <c r="AO1492" s="496">
        <v>99</v>
      </c>
      <c r="AP1492" s="496"/>
      <c r="AQ1492" s="496">
        <v>1400</v>
      </c>
      <c r="AR1492" s="496">
        <v>211.5</v>
      </c>
      <c r="AS1492" s="496">
        <v>34.911281523182922</v>
      </c>
      <c r="AT1492" s="496"/>
      <c r="AU1492" s="496"/>
    </row>
    <row r="1493" spans="1:47">
      <c r="A1493" s="496">
        <v>21</v>
      </c>
      <c r="B1493" s="496">
        <v>30</v>
      </c>
      <c r="C1493" s="496">
        <v>2024</v>
      </c>
      <c r="D1493" s="496">
        <v>99</v>
      </c>
      <c r="E1493" s="496">
        <v>99</v>
      </c>
      <c r="F1493" s="496">
        <v>99</v>
      </c>
      <c r="G1493" s="496">
        <v>99</v>
      </c>
      <c r="H1493" s="496">
        <v>99</v>
      </c>
      <c r="I1493" s="496">
        <v>99</v>
      </c>
      <c r="J1493" s="496">
        <v>999</v>
      </c>
      <c r="K1493" s="496">
        <v>99</v>
      </c>
      <c r="L1493" s="496">
        <v>99</v>
      </c>
      <c r="M1493" s="496">
        <v>99</v>
      </c>
      <c r="N1493" s="496">
        <v>99</v>
      </c>
      <c r="O1493" s="496">
        <v>99</v>
      </c>
      <c r="P1493" s="496">
        <v>9999</v>
      </c>
      <c r="Q1493" s="496">
        <v>1</v>
      </c>
      <c r="R1493" s="496">
        <v>1</v>
      </c>
      <c r="S1493" s="496">
        <v>2</v>
      </c>
      <c r="T1493" s="496">
        <v>7</v>
      </c>
      <c r="U1493" s="496">
        <v>235.6</v>
      </c>
      <c r="V1493" s="496">
        <v>0</v>
      </c>
      <c r="W1493" s="496">
        <v>100</v>
      </c>
      <c r="X1493" s="496">
        <v>0</v>
      </c>
      <c r="Y1493" s="496">
        <v>0</v>
      </c>
      <c r="Z1493" s="496">
        <v>0</v>
      </c>
      <c r="AA1493" s="496">
        <v>0</v>
      </c>
      <c r="AB1493" s="496"/>
      <c r="AC1493" s="496"/>
      <c r="AD1493" s="496"/>
      <c r="AE1493" s="496">
        <v>6.1652281134401958E-2</v>
      </c>
      <c r="AF1493" s="496">
        <v>5.8650018956701841E-2</v>
      </c>
      <c r="AG1493" s="496">
        <v>1410</v>
      </c>
      <c r="AH1493" s="496">
        <v>0</v>
      </c>
      <c r="AI1493" s="496">
        <v>0</v>
      </c>
      <c r="AJ1493" s="496">
        <v>0</v>
      </c>
      <c r="AK1493" s="496"/>
      <c r="AL1493" s="496"/>
      <c r="AM1493" s="496"/>
      <c r="AN1493" s="496">
        <v>99</v>
      </c>
      <c r="AO1493" s="496">
        <v>99</v>
      </c>
      <c r="AP1493" s="496"/>
      <c r="AQ1493" s="496">
        <v>1450</v>
      </c>
      <c r="AR1493" s="496">
        <v>214</v>
      </c>
      <c r="AS1493" s="496">
        <v>24.080787368280141</v>
      </c>
      <c r="AT1493" s="496"/>
      <c r="AU1493" s="496"/>
    </row>
    <row r="1494" spans="1:47">
      <c r="A1494" s="496">
        <v>21</v>
      </c>
      <c r="B1494" s="496">
        <v>31</v>
      </c>
      <c r="C1494" s="496">
        <v>2024</v>
      </c>
      <c r="D1494" s="496">
        <v>99</v>
      </c>
      <c r="E1494" s="496">
        <v>99</v>
      </c>
      <c r="F1494" s="496">
        <v>99</v>
      </c>
      <c r="G1494" s="496">
        <v>99</v>
      </c>
      <c r="H1494" s="496">
        <v>99</v>
      </c>
      <c r="I1494" s="496">
        <v>99</v>
      </c>
      <c r="J1494" s="496">
        <v>999</v>
      </c>
      <c r="K1494" s="496">
        <v>99</v>
      </c>
      <c r="L1494" s="496">
        <v>99</v>
      </c>
      <c r="M1494" s="496">
        <v>99</v>
      </c>
      <c r="N1494" s="496">
        <v>99</v>
      </c>
      <c r="O1494" s="496">
        <v>99</v>
      </c>
      <c r="P1494" s="496">
        <v>9999</v>
      </c>
      <c r="Q1494" s="496"/>
      <c r="R1494" s="496"/>
      <c r="S1494" s="496"/>
      <c r="T1494" s="496"/>
      <c r="U1494" s="496"/>
      <c r="V1494" s="496"/>
      <c r="W1494" s="496"/>
      <c r="X1494" s="496"/>
      <c r="Y1494" s="496"/>
      <c r="Z1494" s="496"/>
      <c r="AA1494" s="496"/>
      <c r="AB1494" s="496"/>
      <c r="AC1494" s="496"/>
      <c r="AD1494" s="496"/>
      <c r="AE1494" s="496"/>
      <c r="AF1494" s="496"/>
      <c r="AG1494" s="496"/>
      <c r="AH1494" s="496"/>
      <c r="AI1494" s="496"/>
      <c r="AJ1494" s="496"/>
      <c r="AK1494" s="496"/>
      <c r="AL1494" s="496"/>
      <c r="AM1494" s="496"/>
      <c r="AN1494" s="496">
        <v>99</v>
      </c>
      <c r="AO1494" s="496">
        <v>99</v>
      </c>
      <c r="AP1494" s="496"/>
      <c r="AQ1494" s="496">
        <v>1500</v>
      </c>
      <c r="AR1494" s="496"/>
      <c r="AS1494" s="496"/>
      <c r="AT1494" s="496"/>
      <c r="AU1494" s="496"/>
    </row>
    <row r="1495" spans="1:47">
      <c r="A1495" s="496">
        <v>21</v>
      </c>
      <c r="B1495" s="496">
        <v>32</v>
      </c>
      <c r="C1495" s="496">
        <v>2024</v>
      </c>
      <c r="D1495" s="496">
        <v>99</v>
      </c>
      <c r="E1495" s="496">
        <v>99</v>
      </c>
      <c r="F1495" s="496">
        <v>99</v>
      </c>
      <c r="G1495" s="496">
        <v>99</v>
      </c>
      <c r="H1495" s="496">
        <v>99</v>
      </c>
      <c r="I1495" s="496">
        <v>99</v>
      </c>
      <c r="J1495" s="496">
        <v>999</v>
      </c>
      <c r="K1495" s="496">
        <v>99</v>
      </c>
      <c r="L1495" s="496">
        <v>99</v>
      </c>
      <c r="M1495" s="496">
        <v>99</v>
      </c>
      <c r="N1495" s="496">
        <v>99</v>
      </c>
      <c r="O1495" s="496">
        <v>99</v>
      </c>
      <c r="P1495" s="496">
        <v>9999</v>
      </c>
      <c r="Q1495" s="496"/>
      <c r="R1495" s="496"/>
      <c r="S1495" s="496"/>
      <c r="T1495" s="496"/>
      <c r="U1495" s="496"/>
      <c r="V1495" s="496"/>
      <c r="W1495" s="496"/>
      <c r="X1495" s="496"/>
      <c r="Y1495" s="496"/>
      <c r="Z1495" s="496"/>
      <c r="AA1495" s="496"/>
      <c r="AB1495" s="496"/>
      <c r="AC1495" s="496"/>
      <c r="AD1495" s="496"/>
      <c r="AE1495" s="496"/>
      <c r="AF1495" s="496"/>
      <c r="AG1495" s="496"/>
      <c r="AH1495" s="496"/>
      <c r="AI1495" s="496"/>
      <c r="AJ1495" s="496"/>
      <c r="AK1495" s="496"/>
      <c r="AL1495" s="496"/>
      <c r="AM1495" s="496"/>
      <c r="AN1495" s="496">
        <v>99</v>
      </c>
      <c r="AO1495" s="496">
        <v>99</v>
      </c>
      <c r="AP1495" s="496"/>
      <c r="AQ1495" s="496">
        <v>1550</v>
      </c>
      <c r="AR1495" s="496"/>
      <c r="AS1495" s="496"/>
      <c r="AT1495" s="496"/>
      <c r="AU1495" s="496"/>
    </row>
    <row r="1496" spans="1:47">
      <c r="A1496" s="496">
        <v>21</v>
      </c>
      <c r="B1496" s="496">
        <v>33</v>
      </c>
      <c r="C1496" s="496">
        <v>2024</v>
      </c>
      <c r="D1496" s="496">
        <v>99</v>
      </c>
      <c r="E1496" s="496">
        <v>99</v>
      </c>
      <c r="F1496" s="496">
        <v>99</v>
      </c>
      <c r="G1496" s="496">
        <v>99</v>
      </c>
      <c r="H1496" s="496">
        <v>99</v>
      </c>
      <c r="I1496" s="496">
        <v>99</v>
      </c>
      <c r="J1496" s="496">
        <v>999</v>
      </c>
      <c r="K1496" s="496">
        <v>99</v>
      </c>
      <c r="L1496" s="496">
        <v>99</v>
      </c>
      <c r="M1496" s="496">
        <v>99</v>
      </c>
      <c r="N1496" s="496">
        <v>99</v>
      </c>
      <c r="O1496" s="496">
        <v>99</v>
      </c>
      <c r="P1496" s="496">
        <v>9999</v>
      </c>
      <c r="Q1496" s="496"/>
      <c r="R1496" s="496"/>
      <c r="S1496" s="496"/>
      <c r="T1496" s="496"/>
      <c r="U1496" s="496"/>
      <c r="V1496" s="496"/>
      <c r="W1496" s="496"/>
      <c r="X1496" s="496"/>
      <c r="Y1496" s="496"/>
      <c r="Z1496" s="496"/>
      <c r="AA1496" s="496"/>
      <c r="AB1496" s="496"/>
      <c r="AC1496" s="496"/>
      <c r="AD1496" s="496"/>
      <c r="AE1496" s="496"/>
      <c r="AF1496" s="496"/>
      <c r="AG1496" s="496"/>
      <c r="AH1496" s="496"/>
      <c r="AI1496" s="496"/>
      <c r="AJ1496" s="496"/>
      <c r="AK1496" s="496"/>
      <c r="AL1496" s="496"/>
      <c r="AM1496" s="496"/>
      <c r="AN1496" s="496">
        <v>99</v>
      </c>
      <c r="AO1496" s="496">
        <v>99</v>
      </c>
      <c r="AP1496" s="496"/>
      <c r="AQ1496" s="496">
        <v>1600</v>
      </c>
      <c r="AR1496" s="496"/>
      <c r="AS1496" s="496"/>
      <c r="AT1496" s="496"/>
      <c r="AU1496" s="496"/>
    </row>
    <row r="1497" spans="1:47">
      <c r="A1497" s="496">
        <v>21</v>
      </c>
      <c r="B1497" s="496">
        <v>34</v>
      </c>
      <c r="C1497" s="496">
        <v>2024</v>
      </c>
      <c r="D1497" s="496">
        <v>99</v>
      </c>
      <c r="E1497" s="496">
        <v>99</v>
      </c>
      <c r="F1497" s="496">
        <v>99</v>
      </c>
      <c r="G1497" s="496">
        <v>99</v>
      </c>
      <c r="H1497" s="496">
        <v>99</v>
      </c>
      <c r="I1497" s="496">
        <v>99</v>
      </c>
      <c r="J1497" s="496">
        <v>999</v>
      </c>
      <c r="K1497" s="496">
        <v>99</v>
      </c>
      <c r="L1497" s="496">
        <v>99</v>
      </c>
      <c r="M1497" s="496">
        <v>99</v>
      </c>
      <c r="N1497" s="496">
        <v>99</v>
      </c>
      <c r="O1497" s="496">
        <v>99</v>
      </c>
      <c r="P1497" s="496">
        <v>9999</v>
      </c>
      <c r="Q1497" s="496"/>
      <c r="R1497" s="496"/>
      <c r="S1497" s="496"/>
      <c r="T1497" s="496"/>
      <c r="U1497" s="496"/>
      <c r="V1497" s="496"/>
      <c r="W1497" s="496"/>
      <c r="X1497" s="496"/>
      <c r="Y1497" s="496"/>
      <c r="Z1497" s="496"/>
      <c r="AA1497" s="496"/>
      <c r="AB1497" s="496"/>
      <c r="AC1497" s="496"/>
      <c r="AD1497" s="496"/>
      <c r="AE1497" s="496"/>
      <c r="AF1497" s="496"/>
      <c r="AG1497" s="496"/>
      <c r="AH1497" s="496"/>
      <c r="AI1497" s="496"/>
      <c r="AJ1497" s="496"/>
      <c r="AK1497" s="496"/>
      <c r="AL1497" s="496"/>
      <c r="AM1497" s="496"/>
      <c r="AN1497" s="496">
        <v>99</v>
      </c>
      <c r="AO1497" s="496">
        <v>99</v>
      </c>
      <c r="AP1497" s="496"/>
      <c r="AQ1497" s="496">
        <v>1650</v>
      </c>
      <c r="AR1497" s="496"/>
      <c r="AS1497" s="496"/>
      <c r="AT1497" s="496"/>
      <c r="AU1497" s="496"/>
    </row>
    <row r="1498" spans="1:47">
      <c r="A1498" s="496">
        <v>21</v>
      </c>
      <c r="B1498" s="496">
        <v>35</v>
      </c>
      <c r="C1498" s="496">
        <v>2024</v>
      </c>
      <c r="D1498" s="496">
        <v>99</v>
      </c>
      <c r="E1498" s="496">
        <v>99</v>
      </c>
      <c r="F1498" s="496">
        <v>99</v>
      </c>
      <c r="G1498" s="496">
        <v>99</v>
      </c>
      <c r="H1498" s="496">
        <v>99</v>
      </c>
      <c r="I1498" s="496">
        <v>99</v>
      </c>
      <c r="J1498" s="496">
        <v>999</v>
      </c>
      <c r="K1498" s="496">
        <v>99</v>
      </c>
      <c r="L1498" s="496">
        <v>99</v>
      </c>
      <c r="M1498" s="496">
        <v>99</v>
      </c>
      <c r="N1498" s="496">
        <v>99</v>
      </c>
      <c r="O1498" s="496">
        <v>99</v>
      </c>
      <c r="P1498" s="496">
        <v>9999</v>
      </c>
      <c r="Q1498" s="496">
        <v>1</v>
      </c>
      <c r="R1498" s="496">
        <v>1</v>
      </c>
      <c r="S1498" s="496">
        <v>4</v>
      </c>
      <c r="T1498" s="496">
        <v>6</v>
      </c>
      <c r="U1498" s="496">
        <v>346.5</v>
      </c>
      <c r="V1498" s="496">
        <v>0</v>
      </c>
      <c r="W1498" s="496">
        <v>0</v>
      </c>
      <c r="X1498" s="496">
        <v>0</v>
      </c>
      <c r="Y1498" s="496">
        <v>0</v>
      </c>
      <c r="Z1498" s="496">
        <v>0</v>
      </c>
      <c r="AA1498" s="496">
        <v>0</v>
      </c>
      <c r="AB1498" s="496"/>
      <c r="AC1498" s="496"/>
      <c r="AD1498" s="496"/>
      <c r="AE1498" s="496">
        <v>6.1652281134401958E-2</v>
      </c>
      <c r="AF1498" s="496">
        <v>8.6257349611617906E-2</v>
      </c>
      <c r="AG1498" s="496">
        <v>1683</v>
      </c>
      <c r="AH1498" s="496">
        <v>0</v>
      </c>
      <c r="AI1498" s="496">
        <v>0</v>
      </c>
      <c r="AJ1498" s="496">
        <v>0</v>
      </c>
      <c r="AK1498" s="496"/>
      <c r="AL1498" s="496"/>
      <c r="AM1498" s="496"/>
      <c r="AN1498" s="496">
        <v>99</v>
      </c>
      <c r="AO1498" s="496">
        <v>99</v>
      </c>
      <c r="AP1498" s="496"/>
      <c r="AQ1498" s="496">
        <v>1700</v>
      </c>
      <c r="AR1498" s="496">
        <v>218</v>
      </c>
      <c r="AS1498" s="496">
        <v>33.493458447648678</v>
      </c>
      <c r="AT1498" s="496"/>
      <c r="AU1498" s="496"/>
    </row>
    <row r="1499" spans="1:47">
      <c r="A1499" s="496">
        <v>21</v>
      </c>
      <c r="B1499" s="496">
        <v>36</v>
      </c>
      <c r="C1499" s="496">
        <v>2024</v>
      </c>
      <c r="D1499" s="496">
        <v>99</v>
      </c>
      <c r="E1499" s="496">
        <v>99</v>
      </c>
      <c r="F1499" s="496">
        <v>99</v>
      </c>
      <c r="G1499" s="496">
        <v>99</v>
      </c>
      <c r="H1499" s="496">
        <v>99</v>
      </c>
      <c r="I1499" s="496">
        <v>99</v>
      </c>
      <c r="J1499" s="496">
        <v>999</v>
      </c>
      <c r="K1499" s="496">
        <v>99</v>
      </c>
      <c r="L1499" s="496">
        <v>99</v>
      </c>
      <c r="M1499" s="496">
        <v>99</v>
      </c>
      <c r="N1499" s="496">
        <v>99</v>
      </c>
      <c r="O1499" s="496">
        <v>99</v>
      </c>
      <c r="P1499" s="496">
        <v>9999</v>
      </c>
      <c r="Q1499" s="496"/>
      <c r="R1499" s="496"/>
      <c r="S1499" s="496"/>
      <c r="T1499" s="496"/>
      <c r="U1499" s="496"/>
      <c r="V1499" s="496"/>
      <c r="W1499" s="496"/>
      <c r="X1499" s="496"/>
      <c r="Y1499" s="496"/>
      <c r="Z1499" s="496"/>
      <c r="AA1499" s="496"/>
      <c r="AB1499" s="496"/>
      <c r="AC1499" s="496"/>
      <c r="AD1499" s="496"/>
      <c r="AE1499" s="496"/>
      <c r="AF1499" s="496"/>
      <c r="AG1499" s="496"/>
      <c r="AH1499" s="496"/>
      <c r="AI1499" s="496"/>
      <c r="AJ1499" s="496"/>
      <c r="AK1499" s="496"/>
      <c r="AL1499" s="496"/>
      <c r="AM1499" s="496"/>
      <c r="AN1499" s="496">
        <v>99</v>
      </c>
      <c r="AO1499" s="496">
        <v>99</v>
      </c>
      <c r="AP1499" s="496"/>
      <c r="AQ1499" s="496">
        <v>1750</v>
      </c>
      <c r="AR1499" s="496"/>
      <c r="AS1499" s="496"/>
      <c r="AT1499" s="496"/>
      <c r="AU1499" s="496"/>
    </row>
    <row r="1500" spans="1:47">
      <c r="A1500" s="496">
        <v>21</v>
      </c>
      <c r="B1500" s="496">
        <v>37</v>
      </c>
      <c r="C1500" s="496">
        <v>2024</v>
      </c>
      <c r="D1500" s="496">
        <v>99</v>
      </c>
      <c r="E1500" s="496">
        <v>99</v>
      </c>
      <c r="F1500" s="496">
        <v>99</v>
      </c>
      <c r="G1500" s="496">
        <v>99</v>
      </c>
      <c r="H1500" s="496">
        <v>99</v>
      </c>
      <c r="I1500" s="496">
        <v>99</v>
      </c>
      <c r="J1500" s="496">
        <v>999</v>
      </c>
      <c r="K1500" s="496">
        <v>99</v>
      </c>
      <c r="L1500" s="496">
        <v>99</v>
      </c>
      <c r="M1500" s="496">
        <v>99</v>
      </c>
      <c r="N1500" s="496">
        <v>99</v>
      </c>
      <c r="O1500" s="496">
        <v>99</v>
      </c>
      <c r="P1500" s="496">
        <v>9999</v>
      </c>
      <c r="Q1500" s="496"/>
      <c r="R1500" s="496"/>
      <c r="S1500" s="496"/>
      <c r="T1500" s="496"/>
      <c r="U1500" s="496"/>
      <c r="V1500" s="496"/>
      <c r="W1500" s="496"/>
      <c r="X1500" s="496"/>
      <c r="Y1500" s="496"/>
      <c r="Z1500" s="496"/>
      <c r="AA1500" s="496"/>
      <c r="AB1500" s="496"/>
      <c r="AC1500" s="496"/>
      <c r="AD1500" s="496"/>
      <c r="AE1500" s="496"/>
      <c r="AF1500" s="496"/>
      <c r="AG1500" s="496"/>
      <c r="AH1500" s="496"/>
      <c r="AI1500" s="496"/>
      <c r="AJ1500" s="496"/>
      <c r="AK1500" s="496"/>
      <c r="AL1500" s="496"/>
      <c r="AM1500" s="496"/>
      <c r="AN1500" s="496">
        <v>99</v>
      </c>
      <c r="AO1500" s="496">
        <v>99</v>
      </c>
      <c r="AP1500" s="496"/>
      <c r="AQ1500" s="496">
        <v>1800</v>
      </c>
      <c r="AR1500" s="496"/>
      <c r="AS1500" s="496"/>
      <c r="AT1500" s="496"/>
      <c r="AU1500" s="496"/>
    </row>
    <row r="1501" spans="1:47">
      <c r="A1501" s="496">
        <v>21</v>
      </c>
      <c r="B1501" s="496">
        <v>38</v>
      </c>
      <c r="C1501" s="496">
        <v>2024</v>
      </c>
      <c r="D1501" s="496">
        <v>99</v>
      </c>
      <c r="E1501" s="496">
        <v>99</v>
      </c>
      <c r="F1501" s="496">
        <v>99</v>
      </c>
      <c r="G1501" s="496">
        <v>99</v>
      </c>
      <c r="H1501" s="496">
        <v>99</v>
      </c>
      <c r="I1501" s="496">
        <v>99</v>
      </c>
      <c r="J1501" s="496">
        <v>999</v>
      </c>
      <c r="K1501" s="496">
        <v>99</v>
      </c>
      <c r="L1501" s="496">
        <v>99</v>
      </c>
      <c r="M1501" s="496">
        <v>99</v>
      </c>
      <c r="N1501" s="496">
        <v>99</v>
      </c>
      <c r="O1501" s="496">
        <v>99</v>
      </c>
      <c r="P1501" s="496">
        <v>9999</v>
      </c>
      <c r="Q1501" s="496"/>
      <c r="R1501" s="496"/>
      <c r="S1501" s="496"/>
      <c r="T1501" s="496"/>
      <c r="U1501" s="496"/>
      <c r="V1501" s="496"/>
      <c r="W1501" s="496"/>
      <c r="X1501" s="496"/>
      <c r="Y1501" s="496"/>
      <c r="Z1501" s="496"/>
      <c r="AA1501" s="496"/>
      <c r="AB1501" s="496"/>
      <c r="AC1501" s="496"/>
      <c r="AD1501" s="496"/>
      <c r="AE1501" s="496"/>
      <c r="AF1501" s="496"/>
      <c r="AG1501" s="496"/>
      <c r="AH1501" s="496"/>
      <c r="AI1501" s="496"/>
      <c r="AJ1501" s="496"/>
      <c r="AK1501" s="496"/>
      <c r="AL1501" s="496"/>
      <c r="AM1501" s="496"/>
      <c r="AN1501" s="496">
        <v>99</v>
      </c>
      <c r="AO1501" s="496">
        <v>99</v>
      </c>
      <c r="AP1501" s="496"/>
      <c r="AQ1501" s="496">
        <v>1850</v>
      </c>
      <c r="AR1501" s="496"/>
      <c r="AS1501" s="496"/>
      <c r="AT1501" s="496"/>
      <c r="AU1501" s="496"/>
    </row>
    <row r="1502" spans="1:47">
      <c r="A1502" s="496">
        <v>21</v>
      </c>
      <c r="B1502" s="496">
        <v>39</v>
      </c>
      <c r="C1502" s="496">
        <v>2024</v>
      </c>
      <c r="D1502" s="496">
        <v>99</v>
      </c>
      <c r="E1502" s="496">
        <v>99</v>
      </c>
      <c r="F1502" s="496">
        <v>99</v>
      </c>
      <c r="G1502" s="496">
        <v>99</v>
      </c>
      <c r="H1502" s="496">
        <v>99</v>
      </c>
      <c r="I1502" s="496">
        <v>99</v>
      </c>
      <c r="J1502" s="496">
        <v>999</v>
      </c>
      <c r="K1502" s="496">
        <v>99</v>
      </c>
      <c r="L1502" s="496">
        <v>99</v>
      </c>
      <c r="M1502" s="496">
        <v>99</v>
      </c>
      <c r="N1502" s="496">
        <v>99</v>
      </c>
      <c r="O1502" s="496">
        <v>99</v>
      </c>
      <c r="P1502" s="496">
        <v>9999</v>
      </c>
      <c r="Q1502" s="496"/>
      <c r="R1502" s="496"/>
      <c r="S1502" s="496"/>
      <c r="T1502" s="496"/>
      <c r="U1502" s="496"/>
      <c r="V1502" s="496"/>
      <c r="W1502" s="496"/>
      <c r="X1502" s="496"/>
      <c r="Y1502" s="496"/>
      <c r="Z1502" s="496"/>
      <c r="AA1502" s="496"/>
      <c r="AB1502" s="496"/>
      <c r="AC1502" s="496"/>
      <c r="AD1502" s="496"/>
      <c r="AE1502" s="496"/>
      <c r="AF1502" s="496"/>
      <c r="AG1502" s="496"/>
      <c r="AH1502" s="496"/>
      <c r="AI1502" s="496"/>
      <c r="AJ1502" s="496"/>
      <c r="AK1502" s="496"/>
      <c r="AL1502" s="496"/>
      <c r="AM1502" s="496"/>
      <c r="AN1502" s="496">
        <v>99</v>
      </c>
      <c r="AO1502" s="496">
        <v>99</v>
      </c>
      <c r="AP1502" s="496"/>
      <c r="AQ1502" s="496">
        <v>1900</v>
      </c>
      <c r="AR1502" s="496"/>
      <c r="AS1502" s="496"/>
      <c r="AT1502" s="496"/>
      <c r="AU1502" s="496"/>
    </row>
    <row r="1503" spans="1:47">
      <c r="A1503" s="496">
        <v>21</v>
      </c>
      <c r="B1503" s="496">
        <v>40</v>
      </c>
      <c r="C1503" s="496">
        <v>2024</v>
      </c>
      <c r="D1503" s="496">
        <v>99</v>
      </c>
      <c r="E1503" s="496">
        <v>99</v>
      </c>
      <c r="F1503" s="496">
        <v>99</v>
      </c>
      <c r="G1503" s="496">
        <v>99</v>
      </c>
      <c r="H1503" s="496">
        <v>99</v>
      </c>
      <c r="I1503" s="496">
        <v>99</v>
      </c>
      <c r="J1503" s="496">
        <v>999</v>
      </c>
      <c r="K1503" s="496">
        <v>99</v>
      </c>
      <c r="L1503" s="496">
        <v>99</v>
      </c>
      <c r="M1503" s="496">
        <v>99</v>
      </c>
      <c r="N1503" s="496">
        <v>99</v>
      </c>
      <c r="O1503" s="496">
        <v>99</v>
      </c>
      <c r="P1503" s="496">
        <v>9999</v>
      </c>
      <c r="Q1503" s="496"/>
      <c r="R1503" s="496"/>
      <c r="S1503" s="496"/>
      <c r="T1503" s="496"/>
      <c r="U1503" s="496"/>
      <c r="V1503" s="496"/>
      <c r="W1503" s="496"/>
      <c r="X1503" s="496"/>
      <c r="Y1503" s="496"/>
      <c r="Z1503" s="496"/>
      <c r="AA1503" s="496"/>
      <c r="AB1503" s="496"/>
      <c r="AC1503" s="496"/>
      <c r="AD1503" s="496"/>
      <c r="AE1503" s="496"/>
      <c r="AF1503" s="496"/>
      <c r="AG1503" s="496"/>
      <c r="AH1503" s="496"/>
      <c r="AI1503" s="496"/>
      <c r="AJ1503" s="496"/>
      <c r="AK1503" s="496"/>
      <c r="AL1503" s="496"/>
      <c r="AM1503" s="496"/>
      <c r="AN1503" s="496">
        <v>99</v>
      </c>
      <c r="AO1503" s="496">
        <v>99</v>
      </c>
      <c r="AP1503" s="496"/>
      <c r="AQ1503" s="496">
        <v>1950</v>
      </c>
      <c r="AR1503" s="496"/>
      <c r="AS1503" s="496"/>
      <c r="AT1503" s="496"/>
      <c r="AU1503" s="496"/>
    </row>
    <row r="1504" spans="1:47">
      <c r="A1504" s="496">
        <v>21</v>
      </c>
      <c r="B1504" s="496">
        <v>41</v>
      </c>
      <c r="C1504" s="496">
        <v>2024</v>
      </c>
      <c r="D1504" s="496">
        <v>99</v>
      </c>
      <c r="E1504" s="496">
        <v>99</v>
      </c>
      <c r="F1504" s="496">
        <v>99</v>
      </c>
      <c r="G1504" s="496">
        <v>99</v>
      </c>
      <c r="H1504" s="496">
        <v>99</v>
      </c>
      <c r="I1504" s="496">
        <v>99</v>
      </c>
      <c r="J1504" s="496">
        <v>999</v>
      </c>
      <c r="K1504" s="496">
        <v>99</v>
      </c>
      <c r="L1504" s="496">
        <v>99</v>
      </c>
      <c r="M1504" s="496">
        <v>99</v>
      </c>
      <c r="N1504" s="496">
        <v>99</v>
      </c>
      <c r="O1504" s="496">
        <v>99</v>
      </c>
      <c r="P1504" s="496">
        <v>9999</v>
      </c>
      <c r="Q1504" s="496"/>
      <c r="R1504" s="496"/>
      <c r="S1504" s="496"/>
      <c r="T1504" s="496"/>
      <c r="U1504" s="496"/>
      <c r="V1504" s="496"/>
      <c r="W1504" s="496"/>
      <c r="X1504" s="496"/>
      <c r="Y1504" s="496"/>
      <c r="Z1504" s="496"/>
      <c r="AA1504" s="496"/>
      <c r="AB1504" s="496"/>
      <c r="AC1504" s="496"/>
      <c r="AD1504" s="496"/>
      <c r="AE1504" s="496"/>
      <c r="AF1504" s="496"/>
      <c r="AG1504" s="496"/>
      <c r="AH1504" s="496"/>
      <c r="AI1504" s="496"/>
      <c r="AJ1504" s="496"/>
      <c r="AK1504" s="496"/>
      <c r="AL1504" s="496"/>
      <c r="AM1504" s="496"/>
      <c r="AN1504" s="496">
        <v>99</v>
      </c>
      <c r="AO1504" s="496">
        <v>99</v>
      </c>
      <c r="AP1504" s="496"/>
      <c r="AQ1504" s="496">
        <v>2000</v>
      </c>
      <c r="AR1504" s="496"/>
      <c r="AS1504" s="496"/>
      <c r="AT1504" s="496"/>
      <c r="AU1504" s="496"/>
    </row>
    <row r="1505" spans="1:47">
      <c r="A1505" s="496">
        <v>21</v>
      </c>
      <c r="B1505" s="496">
        <v>42</v>
      </c>
      <c r="C1505" s="496">
        <v>2024</v>
      </c>
      <c r="D1505" s="496">
        <v>99</v>
      </c>
      <c r="E1505" s="496">
        <v>99</v>
      </c>
      <c r="F1505" s="496">
        <v>99</v>
      </c>
      <c r="G1505" s="496">
        <v>99</v>
      </c>
      <c r="H1505" s="496">
        <v>99</v>
      </c>
      <c r="I1505" s="496">
        <v>99</v>
      </c>
      <c r="J1505" s="496">
        <v>999</v>
      </c>
      <c r="K1505" s="496">
        <v>99</v>
      </c>
      <c r="L1505" s="496">
        <v>99</v>
      </c>
      <c r="M1505" s="496">
        <v>99</v>
      </c>
      <c r="N1505" s="496">
        <v>99</v>
      </c>
      <c r="O1505" s="496">
        <v>99</v>
      </c>
      <c r="P1505" s="496">
        <v>9999</v>
      </c>
      <c r="Q1505" s="496"/>
      <c r="R1505" s="496"/>
      <c r="S1505" s="496"/>
      <c r="T1505" s="496"/>
      <c r="U1505" s="496"/>
      <c r="V1505" s="496"/>
      <c r="W1505" s="496"/>
      <c r="X1505" s="496"/>
      <c r="Y1505" s="496"/>
      <c r="Z1505" s="496"/>
      <c r="AA1505" s="496"/>
      <c r="AB1505" s="496"/>
      <c r="AC1505" s="496"/>
      <c r="AD1505" s="496"/>
      <c r="AE1505" s="496"/>
      <c r="AF1505" s="496"/>
      <c r="AG1505" s="496"/>
      <c r="AH1505" s="496"/>
      <c r="AI1505" s="496"/>
      <c r="AJ1505" s="496"/>
      <c r="AK1505" s="496"/>
      <c r="AL1505" s="496"/>
      <c r="AM1505" s="496"/>
      <c r="AN1505" s="496">
        <v>99</v>
      </c>
      <c r="AO1505" s="496">
        <v>99</v>
      </c>
      <c r="AP1505" s="496"/>
      <c r="AQ1505" s="496">
        <v>2050</v>
      </c>
      <c r="AR1505" s="496"/>
      <c r="AS1505" s="496"/>
      <c r="AT1505" s="496"/>
      <c r="AU1505" s="496"/>
    </row>
    <row r="1506" spans="1:47">
      <c r="A1506" s="496">
        <v>21</v>
      </c>
      <c r="B1506" s="496">
        <v>43</v>
      </c>
      <c r="C1506" s="496">
        <v>2024</v>
      </c>
      <c r="D1506" s="496">
        <v>99</v>
      </c>
      <c r="E1506" s="496">
        <v>99</v>
      </c>
      <c r="F1506" s="496">
        <v>99</v>
      </c>
      <c r="G1506" s="496">
        <v>99</v>
      </c>
      <c r="H1506" s="496">
        <v>99</v>
      </c>
      <c r="I1506" s="496">
        <v>99</v>
      </c>
      <c r="J1506" s="496">
        <v>999</v>
      </c>
      <c r="K1506" s="496">
        <v>99</v>
      </c>
      <c r="L1506" s="496">
        <v>99</v>
      </c>
      <c r="M1506" s="496">
        <v>99</v>
      </c>
      <c r="N1506" s="496">
        <v>99</v>
      </c>
      <c r="O1506" s="496">
        <v>99</v>
      </c>
      <c r="P1506" s="496">
        <v>9999</v>
      </c>
      <c r="Q1506" s="496"/>
      <c r="R1506" s="496"/>
      <c r="S1506" s="496"/>
      <c r="T1506" s="496"/>
      <c r="U1506" s="496"/>
      <c r="V1506" s="496"/>
      <c r="W1506" s="496"/>
      <c r="X1506" s="496"/>
      <c r="Y1506" s="496"/>
      <c r="Z1506" s="496"/>
      <c r="AA1506" s="496"/>
      <c r="AB1506" s="496"/>
      <c r="AC1506" s="496"/>
      <c r="AD1506" s="496"/>
      <c r="AE1506" s="496"/>
      <c r="AF1506" s="496"/>
      <c r="AG1506" s="496"/>
      <c r="AH1506" s="496"/>
      <c r="AI1506" s="496"/>
      <c r="AJ1506" s="496"/>
      <c r="AK1506" s="496"/>
      <c r="AL1506" s="496"/>
      <c r="AM1506" s="496"/>
      <c r="AN1506" s="496">
        <v>99</v>
      </c>
      <c r="AO1506" s="496">
        <v>99</v>
      </c>
      <c r="AP1506" s="496"/>
      <c r="AQ1506" s="496">
        <v>2100</v>
      </c>
      <c r="AR1506" s="496"/>
      <c r="AS1506" s="496"/>
      <c r="AT1506" s="496"/>
      <c r="AU1506" s="496"/>
    </row>
    <row r="1507" spans="1:47">
      <c r="A1507" s="496">
        <v>21</v>
      </c>
      <c r="B1507" s="496">
        <v>44</v>
      </c>
      <c r="C1507" s="496">
        <v>2024</v>
      </c>
      <c r="D1507" s="496">
        <v>99</v>
      </c>
      <c r="E1507" s="496">
        <v>99</v>
      </c>
      <c r="F1507" s="496">
        <v>99</v>
      </c>
      <c r="G1507" s="496">
        <v>99</v>
      </c>
      <c r="H1507" s="496">
        <v>99</v>
      </c>
      <c r="I1507" s="496">
        <v>99</v>
      </c>
      <c r="J1507" s="496">
        <v>999</v>
      </c>
      <c r="K1507" s="496">
        <v>99</v>
      </c>
      <c r="L1507" s="496">
        <v>99</v>
      </c>
      <c r="M1507" s="496">
        <v>99</v>
      </c>
      <c r="N1507" s="496">
        <v>99</v>
      </c>
      <c r="O1507" s="496">
        <v>99</v>
      </c>
      <c r="P1507" s="496">
        <v>9999</v>
      </c>
      <c r="Q1507" s="496"/>
      <c r="R1507" s="496"/>
      <c r="S1507" s="496"/>
      <c r="T1507" s="496"/>
      <c r="U1507" s="496"/>
      <c r="V1507" s="496"/>
      <c r="W1507" s="496"/>
      <c r="X1507" s="496"/>
      <c r="Y1507" s="496"/>
      <c r="Z1507" s="496"/>
      <c r="AA1507" s="496"/>
      <c r="AB1507" s="496"/>
      <c r="AC1507" s="496"/>
      <c r="AD1507" s="496"/>
      <c r="AE1507" s="496"/>
      <c r="AF1507" s="496"/>
      <c r="AG1507" s="496"/>
      <c r="AH1507" s="496"/>
      <c r="AI1507" s="496"/>
      <c r="AJ1507" s="496"/>
      <c r="AK1507" s="496"/>
      <c r="AL1507" s="496"/>
      <c r="AM1507" s="496"/>
      <c r="AN1507" s="496">
        <v>99</v>
      </c>
      <c r="AO1507" s="496">
        <v>99</v>
      </c>
      <c r="AP1507" s="496"/>
      <c r="AQ1507" s="496">
        <v>2150</v>
      </c>
      <c r="AR1507" s="496"/>
      <c r="AS1507" s="496"/>
      <c r="AT1507" s="496"/>
      <c r="AU1507" s="496"/>
    </row>
    <row r="1508" spans="1:47">
      <c r="A1508" s="496">
        <v>21</v>
      </c>
      <c r="B1508" s="496">
        <v>45</v>
      </c>
      <c r="C1508" s="496">
        <v>2024</v>
      </c>
      <c r="D1508" s="496">
        <v>99</v>
      </c>
      <c r="E1508" s="496">
        <v>99</v>
      </c>
      <c r="F1508" s="496">
        <v>99</v>
      </c>
      <c r="G1508" s="496">
        <v>99</v>
      </c>
      <c r="H1508" s="496">
        <v>99</v>
      </c>
      <c r="I1508" s="496">
        <v>99</v>
      </c>
      <c r="J1508" s="496">
        <v>999</v>
      </c>
      <c r="K1508" s="496">
        <v>99</v>
      </c>
      <c r="L1508" s="496">
        <v>99</v>
      </c>
      <c r="M1508" s="496">
        <v>99</v>
      </c>
      <c r="N1508" s="496">
        <v>99</v>
      </c>
      <c r="O1508" s="496">
        <v>99</v>
      </c>
      <c r="P1508" s="496">
        <v>9999</v>
      </c>
      <c r="Q1508" s="496"/>
      <c r="R1508" s="496"/>
      <c r="S1508" s="496"/>
      <c r="T1508" s="496"/>
      <c r="U1508" s="496"/>
      <c r="V1508" s="496"/>
      <c r="W1508" s="496"/>
      <c r="X1508" s="496"/>
      <c r="Y1508" s="496"/>
      <c r="Z1508" s="496"/>
      <c r="AA1508" s="496"/>
      <c r="AB1508" s="496"/>
      <c r="AC1508" s="496"/>
      <c r="AD1508" s="496"/>
      <c r="AE1508" s="496"/>
      <c r="AF1508" s="496"/>
      <c r="AG1508" s="496"/>
      <c r="AH1508" s="496"/>
      <c r="AI1508" s="496"/>
      <c r="AJ1508" s="496"/>
      <c r="AK1508" s="496"/>
      <c r="AL1508" s="496"/>
      <c r="AM1508" s="496"/>
      <c r="AN1508" s="496">
        <v>99</v>
      </c>
      <c r="AO1508" s="496">
        <v>99</v>
      </c>
      <c r="AP1508" s="496"/>
      <c r="AQ1508" s="496">
        <v>2200</v>
      </c>
      <c r="AR1508" s="496"/>
      <c r="AS1508" s="496"/>
      <c r="AT1508" s="496"/>
      <c r="AU1508" s="496"/>
    </row>
    <row r="1509" spans="1:47">
      <c r="A1509" s="496">
        <v>21</v>
      </c>
      <c r="B1509" s="496">
        <v>46</v>
      </c>
      <c r="C1509" s="496">
        <v>2024</v>
      </c>
      <c r="D1509" s="496">
        <v>99</v>
      </c>
      <c r="E1509" s="496">
        <v>99</v>
      </c>
      <c r="F1509" s="496">
        <v>99</v>
      </c>
      <c r="G1509" s="496">
        <v>99</v>
      </c>
      <c r="H1509" s="496">
        <v>99</v>
      </c>
      <c r="I1509" s="496">
        <v>99</v>
      </c>
      <c r="J1509" s="496">
        <v>999</v>
      </c>
      <c r="K1509" s="496">
        <v>99</v>
      </c>
      <c r="L1509" s="496">
        <v>99</v>
      </c>
      <c r="M1509" s="496">
        <v>99</v>
      </c>
      <c r="N1509" s="496">
        <v>99</v>
      </c>
      <c r="O1509" s="496">
        <v>99</v>
      </c>
      <c r="P1509" s="496">
        <v>9999</v>
      </c>
      <c r="Q1509" s="496"/>
      <c r="R1509" s="496"/>
      <c r="S1509" s="496"/>
      <c r="T1509" s="496"/>
      <c r="U1509" s="496"/>
      <c r="V1509" s="496"/>
      <c r="W1509" s="496"/>
      <c r="X1509" s="496"/>
      <c r="Y1509" s="496"/>
      <c r="Z1509" s="496"/>
      <c r="AA1509" s="496"/>
      <c r="AB1509" s="496"/>
      <c r="AC1509" s="496"/>
      <c r="AD1509" s="496"/>
      <c r="AE1509" s="496"/>
      <c r="AF1509" s="496"/>
      <c r="AG1509" s="496"/>
      <c r="AH1509" s="496"/>
      <c r="AI1509" s="496"/>
      <c r="AJ1509" s="496"/>
      <c r="AK1509" s="496"/>
      <c r="AL1509" s="496"/>
      <c r="AM1509" s="496"/>
      <c r="AN1509" s="496">
        <v>99</v>
      </c>
      <c r="AO1509" s="496">
        <v>99</v>
      </c>
      <c r="AP1509" s="496"/>
      <c r="AQ1509" s="496">
        <v>2250</v>
      </c>
      <c r="AR1509" s="496"/>
      <c r="AS1509" s="496"/>
      <c r="AT1509" s="496"/>
      <c r="AU1509" s="496"/>
    </row>
    <row r="1510" spans="1:47">
      <c r="A1510" s="496">
        <v>21</v>
      </c>
      <c r="B1510" s="496">
        <v>47</v>
      </c>
      <c r="C1510" s="496">
        <v>2024</v>
      </c>
      <c r="D1510" s="496">
        <v>99</v>
      </c>
      <c r="E1510" s="496">
        <v>99</v>
      </c>
      <c r="F1510" s="496">
        <v>99</v>
      </c>
      <c r="G1510" s="496">
        <v>99</v>
      </c>
      <c r="H1510" s="496">
        <v>99</v>
      </c>
      <c r="I1510" s="496">
        <v>99</v>
      </c>
      <c r="J1510" s="496">
        <v>999</v>
      </c>
      <c r="K1510" s="496">
        <v>99</v>
      </c>
      <c r="L1510" s="496">
        <v>99</v>
      </c>
      <c r="M1510" s="496">
        <v>99</v>
      </c>
      <c r="N1510" s="496">
        <v>99</v>
      </c>
      <c r="O1510" s="496">
        <v>99</v>
      </c>
      <c r="P1510" s="496">
        <v>9999</v>
      </c>
      <c r="Q1510" s="496"/>
      <c r="R1510" s="496"/>
      <c r="S1510" s="496"/>
      <c r="T1510" s="496"/>
      <c r="U1510" s="496"/>
      <c r="V1510" s="496"/>
      <c r="W1510" s="496"/>
      <c r="X1510" s="496"/>
      <c r="Y1510" s="496"/>
      <c r="Z1510" s="496"/>
      <c r="AA1510" s="496"/>
      <c r="AB1510" s="496"/>
      <c r="AC1510" s="496"/>
      <c r="AD1510" s="496"/>
      <c r="AE1510" s="496"/>
      <c r="AF1510" s="496"/>
      <c r="AG1510" s="496"/>
      <c r="AH1510" s="496"/>
      <c r="AI1510" s="496"/>
      <c r="AJ1510" s="496"/>
      <c r="AK1510" s="496"/>
      <c r="AL1510" s="496"/>
      <c r="AM1510" s="496"/>
      <c r="AN1510" s="496">
        <v>99</v>
      </c>
      <c r="AO1510" s="496">
        <v>99</v>
      </c>
      <c r="AP1510" s="496"/>
      <c r="AQ1510" s="496">
        <v>2300</v>
      </c>
      <c r="AR1510" s="496"/>
      <c r="AS1510" s="496"/>
      <c r="AT1510" s="496"/>
      <c r="AU1510" s="496"/>
    </row>
    <row r="1511" spans="1:47">
      <c r="A1511" s="496">
        <v>21</v>
      </c>
      <c r="B1511" s="496">
        <v>48</v>
      </c>
      <c r="C1511" s="496">
        <v>2024</v>
      </c>
      <c r="D1511" s="496">
        <v>99</v>
      </c>
      <c r="E1511" s="496">
        <v>99</v>
      </c>
      <c r="F1511" s="496">
        <v>99</v>
      </c>
      <c r="G1511" s="496">
        <v>99</v>
      </c>
      <c r="H1511" s="496">
        <v>99</v>
      </c>
      <c r="I1511" s="496">
        <v>99</v>
      </c>
      <c r="J1511" s="496">
        <v>999</v>
      </c>
      <c r="K1511" s="496">
        <v>99</v>
      </c>
      <c r="L1511" s="496">
        <v>99</v>
      </c>
      <c r="M1511" s="496">
        <v>99</v>
      </c>
      <c r="N1511" s="496">
        <v>99</v>
      </c>
      <c r="O1511" s="496">
        <v>99</v>
      </c>
      <c r="P1511" s="496">
        <v>9999</v>
      </c>
      <c r="Q1511" s="496"/>
      <c r="R1511" s="496"/>
      <c r="S1511" s="496"/>
      <c r="T1511" s="496"/>
      <c r="U1511" s="496"/>
      <c r="V1511" s="496"/>
      <c r="W1511" s="496"/>
      <c r="X1511" s="496"/>
      <c r="Y1511" s="496"/>
      <c r="Z1511" s="496"/>
      <c r="AA1511" s="496"/>
      <c r="AB1511" s="496"/>
      <c r="AC1511" s="496"/>
      <c r="AD1511" s="496"/>
      <c r="AE1511" s="496"/>
      <c r="AF1511" s="496"/>
      <c r="AG1511" s="496"/>
      <c r="AH1511" s="496"/>
      <c r="AI1511" s="496"/>
      <c r="AJ1511" s="496"/>
      <c r="AK1511" s="496"/>
      <c r="AL1511" s="496"/>
      <c r="AM1511" s="496"/>
      <c r="AN1511" s="496">
        <v>99</v>
      </c>
      <c r="AO1511" s="496">
        <v>99</v>
      </c>
      <c r="AP1511" s="496"/>
      <c r="AQ1511" s="496">
        <v>2350</v>
      </c>
      <c r="AR1511" s="496"/>
      <c r="AS1511" s="496"/>
      <c r="AT1511" s="496"/>
      <c r="AU1511" s="496"/>
    </row>
    <row r="1512" spans="1:47">
      <c r="A1512" s="496">
        <v>21</v>
      </c>
      <c r="B1512" s="496">
        <v>49</v>
      </c>
      <c r="C1512" s="496">
        <v>2024</v>
      </c>
      <c r="D1512" s="496">
        <v>99</v>
      </c>
      <c r="E1512" s="496">
        <v>99</v>
      </c>
      <c r="F1512" s="496">
        <v>99</v>
      </c>
      <c r="G1512" s="496">
        <v>99</v>
      </c>
      <c r="H1512" s="496">
        <v>99</v>
      </c>
      <c r="I1512" s="496">
        <v>99</v>
      </c>
      <c r="J1512" s="496">
        <v>999</v>
      </c>
      <c r="K1512" s="496">
        <v>99</v>
      </c>
      <c r="L1512" s="496">
        <v>99</v>
      </c>
      <c r="M1512" s="496">
        <v>99</v>
      </c>
      <c r="N1512" s="496">
        <v>99</v>
      </c>
      <c r="O1512" s="496">
        <v>99</v>
      </c>
      <c r="P1512" s="496">
        <v>9999</v>
      </c>
      <c r="Q1512" s="496"/>
      <c r="R1512" s="496"/>
      <c r="S1512" s="496"/>
      <c r="T1512" s="496"/>
      <c r="U1512" s="496"/>
      <c r="V1512" s="496"/>
      <c r="W1512" s="496"/>
      <c r="X1512" s="496"/>
      <c r="Y1512" s="496"/>
      <c r="Z1512" s="496"/>
      <c r="AA1512" s="496"/>
      <c r="AB1512" s="496"/>
      <c r="AC1512" s="496"/>
      <c r="AD1512" s="496"/>
      <c r="AE1512" s="496"/>
      <c r="AF1512" s="496"/>
      <c r="AG1512" s="496"/>
      <c r="AH1512" s="496"/>
      <c r="AI1512" s="496"/>
      <c r="AJ1512" s="496"/>
      <c r="AK1512" s="496"/>
      <c r="AL1512" s="496"/>
      <c r="AM1512" s="496"/>
      <c r="AN1512" s="496">
        <v>99</v>
      </c>
      <c r="AO1512" s="496">
        <v>99</v>
      </c>
      <c r="AP1512" s="496"/>
      <c r="AQ1512" s="496">
        <v>2400</v>
      </c>
      <c r="AR1512" s="496"/>
      <c r="AS1512" s="496"/>
      <c r="AT1512" s="496"/>
      <c r="AU1512" s="496"/>
    </row>
    <row r="1513" spans="1:47">
      <c r="A1513" s="496">
        <v>21</v>
      </c>
      <c r="B1513" s="496">
        <v>50</v>
      </c>
      <c r="C1513" s="496">
        <v>2024</v>
      </c>
      <c r="D1513" s="496">
        <v>99</v>
      </c>
      <c r="E1513" s="496">
        <v>99</v>
      </c>
      <c r="F1513" s="496">
        <v>99</v>
      </c>
      <c r="G1513" s="496">
        <v>99</v>
      </c>
      <c r="H1513" s="496">
        <v>99</v>
      </c>
      <c r="I1513" s="496">
        <v>99</v>
      </c>
      <c r="J1513" s="496">
        <v>999</v>
      </c>
      <c r="K1513" s="496">
        <v>99</v>
      </c>
      <c r="L1513" s="496">
        <v>99</v>
      </c>
      <c r="M1513" s="496">
        <v>99</v>
      </c>
      <c r="N1513" s="496">
        <v>99</v>
      </c>
      <c r="O1513" s="496">
        <v>99</v>
      </c>
      <c r="P1513" s="496">
        <v>9999</v>
      </c>
      <c r="Q1513" s="496"/>
      <c r="R1513" s="496"/>
      <c r="S1513" s="496"/>
      <c r="T1513" s="496"/>
      <c r="U1513" s="496"/>
      <c r="V1513" s="496"/>
      <c r="W1513" s="496"/>
      <c r="X1513" s="496"/>
      <c r="Y1513" s="496"/>
      <c r="Z1513" s="496"/>
      <c r="AA1513" s="496"/>
      <c r="AB1513" s="496"/>
      <c r="AC1513" s="496"/>
      <c r="AD1513" s="496"/>
      <c r="AE1513" s="496"/>
      <c r="AF1513" s="496"/>
      <c r="AG1513" s="496"/>
      <c r="AH1513" s="496"/>
      <c r="AI1513" s="496"/>
      <c r="AJ1513" s="496"/>
      <c r="AK1513" s="496"/>
      <c r="AL1513" s="496"/>
      <c r="AM1513" s="496"/>
      <c r="AN1513" s="496">
        <v>99</v>
      </c>
      <c r="AO1513" s="496">
        <v>99</v>
      </c>
      <c r="AP1513" s="496"/>
      <c r="AQ1513" s="496">
        <v>2450</v>
      </c>
      <c r="AR1513" s="496"/>
      <c r="AS1513" s="496"/>
      <c r="AT1513" s="496"/>
      <c r="AU1513" s="496"/>
    </row>
    <row r="1514" spans="1:47">
      <c r="A1514" s="496">
        <v>21</v>
      </c>
      <c r="B1514" s="496">
        <v>51</v>
      </c>
      <c r="C1514" s="496">
        <v>2024</v>
      </c>
      <c r="D1514" s="496">
        <v>99</v>
      </c>
      <c r="E1514" s="496">
        <v>99</v>
      </c>
      <c r="F1514" s="496">
        <v>99</v>
      </c>
      <c r="G1514" s="496">
        <v>99</v>
      </c>
      <c r="H1514" s="496">
        <v>99</v>
      </c>
      <c r="I1514" s="496">
        <v>99</v>
      </c>
      <c r="J1514" s="496">
        <v>999</v>
      </c>
      <c r="K1514" s="496">
        <v>99</v>
      </c>
      <c r="L1514" s="496">
        <v>99</v>
      </c>
      <c r="M1514" s="496">
        <v>99</v>
      </c>
      <c r="N1514" s="496">
        <v>99</v>
      </c>
      <c r="O1514" s="496">
        <v>99</v>
      </c>
      <c r="P1514" s="496">
        <v>9999</v>
      </c>
      <c r="Q1514" s="496"/>
      <c r="R1514" s="496"/>
      <c r="S1514" s="496"/>
      <c r="T1514" s="496"/>
      <c r="U1514" s="496"/>
      <c r="V1514" s="496"/>
      <c r="W1514" s="496"/>
      <c r="X1514" s="496"/>
      <c r="Y1514" s="496"/>
      <c r="Z1514" s="496"/>
      <c r="AA1514" s="496"/>
      <c r="AB1514" s="496"/>
      <c r="AC1514" s="496"/>
      <c r="AD1514" s="496"/>
      <c r="AE1514" s="496"/>
      <c r="AF1514" s="496"/>
      <c r="AG1514" s="496"/>
      <c r="AH1514" s="496"/>
      <c r="AI1514" s="496"/>
      <c r="AJ1514" s="496"/>
      <c r="AK1514" s="496"/>
      <c r="AL1514" s="496"/>
      <c r="AM1514" s="496"/>
      <c r="AN1514" s="496">
        <v>99</v>
      </c>
      <c r="AO1514" s="496">
        <v>99</v>
      </c>
      <c r="AP1514" s="496"/>
      <c r="AQ1514" s="496">
        <v>2500</v>
      </c>
      <c r="AR1514" s="496"/>
      <c r="AS1514" s="496"/>
      <c r="AT1514" s="496"/>
      <c r="AU1514" s="496"/>
    </row>
    <row r="1515" spans="1:47">
      <c r="A1515" s="496">
        <v>21</v>
      </c>
      <c r="B1515" s="496">
        <v>52</v>
      </c>
      <c r="C1515" s="496">
        <v>2024</v>
      </c>
      <c r="D1515" s="496">
        <v>99</v>
      </c>
      <c r="E1515" s="496">
        <v>99</v>
      </c>
      <c r="F1515" s="496">
        <v>99</v>
      </c>
      <c r="G1515" s="496">
        <v>99</v>
      </c>
      <c r="H1515" s="496">
        <v>99</v>
      </c>
      <c r="I1515" s="496">
        <v>99</v>
      </c>
      <c r="J1515" s="496">
        <v>999</v>
      </c>
      <c r="K1515" s="496">
        <v>99</v>
      </c>
      <c r="L1515" s="496">
        <v>99</v>
      </c>
      <c r="M1515" s="496">
        <v>99</v>
      </c>
      <c r="N1515" s="496">
        <v>99</v>
      </c>
      <c r="O1515" s="496">
        <v>99</v>
      </c>
      <c r="P1515" s="496">
        <v>9999</v>
      </c>
      <c r="Q1515" s="496"/>
      <c r="R1515" s="496"/>
      <c r="S1515" s="496"/>
      <c r="T1515" s="496"/>
      <c r="U1515" s="496"/>
      <c r="V1515" s="496"/>
      <c r="W1515" s="496"/>
      <c r="X1515" s="496"/>
      <c r="Y1515" s="496"/>
      <c r="Z1515" s="496"/>
      <c r="AA1515" s="496"/>
      <c r="AB1515" s="496"/>
      <c r="AC1515" s="496"/>
      <c r="AD1515" s="496"/>
      <c r="AE1515" s="496"/>
      <c r="AF1515" s="496"/>
      <c r="AG1515" s="496"/>
      <c r="AH1515" s="496"/>
      <c r="AI1515" s="496"/>
      <c r="AJ1515" s="496"/>
      <c r="AK1515" s="496"/>
      <c r="AL1515" s="496"/>
      <c r="AM1515" s="496"/>
      <c r="AN1515" s="496">
        <v>99</v>
      </c>
      <c r="AO1515" s="496">
        <v>99</v>
      </c>
      <c r="AP1515" s="496"/>
      <c r="AQ1515" s="496">
        <v>2550</v>
      </c>
      <c r="AR1515" s="496"/>
      <c r="AS1515" s="496"/>
      <c r="AT1515" s="496"/>
      <c r="AU1515" s="496"/>
    </row>
    <row r="1516" spans="1:47">
      <c r="A1516" s="496">
        <v>21</v>
      </c>
      <c r="B1516" s="496">
        <v>53</v>
      </c>
      <c r="C1516" s="496">
        <v>2024</v>
      </c>
      <c r="D1516" s="496">
        <v>99</v>
      </c>
      <c r="E1516" s="496">
        <v>99</v>
      </c>
      <c r="F1516" s="496">
        <v>99</v>
      </c>
      <c r="G1516" s="496">
        <v>99</v>
      </c>
      <c r="H1516" s="496">
        <v>99</v>
      </c>
      <c r="I1516" s="496">
        <v>99</v>
      </c>
      <c r="J1516" s="496">
        <v>999</v>
      </c>
      <c r="K1516" s="496">
        <v>99</v>
      </c>
      <c r="L1516" s="496">
        <v>99</v>
      </c>
      <c r="M1516" s="496">
        <v>99</v>
      </c>
      <c r="N1516" s="496">
        <v>99</v>
      </c>
      <c r="O1516" s="496">
        <v>99</v>
      </c>
      <c r="P1516" s="496">
        <v>9999</v>
      </c>
      <c r="Q1516" s="496"/>
      <c r="R1516" s="496"/>
      <c r="S1516" s="496"/>
      <c r="T1516" s="496"/>
      <c r="U1516" s="496"/>
      <c r="V1516" s="496"/>
      <c r="W1516" s="496"/>
      <c r="X1516" s="496"/>
      <c r="Y1516" s="496"/>
      <c r="Z1516" s="496"/>
      <c r="AA1516" s="496"/>
      <c r="AB1516" s="496"/>
      <c r="AC1516" s="496"/>
      <c r="AD1516" s="496"/>
      <c r="AE1516" s="496"/>
      <c r="AF1516" s="496"/>
      <c r="AG1516" s="496"/>
      <c r="AH1516" s="496"/>
      <c r="AI1516" s="496"/>
      <c r="AJ1516" s="496"/>
      <c r="AK1516" s="496"/>
      <c r="AL1516" s="496"/>
      <c r="AM1516" s="496"/>
      <c r="AN1516" s="496">
        <v>99</v>
      </c>
      <c r="AO1516" s="496">
        <v>99</v>
      </c>
      <c r="AP1516" s="496"/>
      <c r="AQ1516" s="496">
        <v>2600</v>
      </c>
      <c r="AR1516" s="496"/>
      <c r="AS1516" s="496"/>
      <c r="AT1516" s="496"/>
      <c r="AU1516" s="496"/>
    </row>
    <row r="1517" spans="1:47">
      <c r="A1517" s="496">
        <v>21</v>
      </c>
      <c r="B1517" s="496">
        <v>54</v>
      </c>
      <c r="C1517" s="496">
        <v>2024</v>
      </c>
      <c r="D1517" s="496">
        <v>99</v>
      </c>
      <c r="E1517" s="496">
        <v>99</v>
      </c>
      <c r="F1517" s="496">
        <v>99</v>
      </c>
      <c r="G1517" s="496">
        <v>99</v>
      </c>
      <c r="H1517" s="496">
        <v>99</v>
      </c>
      <c r="I1517" s="496">
        <v>99</v>
      </c>
      <c r="J1517" s="496">
        <v>999</v>
      </c>
      <c r="K1517" s="496">
        <v>99</v>
      </c>
      <c r="L1517" s="496">
        <v>99</v>
      </c>
      <c r="M1517" s="496">
        <v>99</v>
      </c>
      <c r="N1517" s="496">
        <v>99</v>
      </c>
      <c r="O1517" s="496">
        <v>99</v>
      </c>
      <c r="P1517" s="496">
        <v>9999</v>
      </c>
      <c r="Q1517" s="496"/>
      <c r="R1517" s="496"/>
      <c r="S1517" s="496"/>
      <c r="T1517" s="496"/>
      <c r="U1517" s="496"/>
      <c r="V1517" s="496"/>
      <c r="W1517" s="496"/>
      <c r="X1517" s="496"/>
      <c r="Y1517" s="496"/>
      <c r="Z1517" s="496"/>
      <c r="AA1517" s="496"/>
      <c r="AB1517" s="496"/>
      <c r="AC1517" s="496"/>
      <c r="AD1517" s="496"/>
      <c r="AE1517" s="496"/>
      <c r="AF1517" s="496"/>
      <c r="AG1517" s="496"/>
      <c r="AH1517" s="496"/>
      <c r="AI1517" s="496"/>
      <c r="AJ1517" s="496"/>
      <c r="AK1517" s="496"/>
      <c r="AL1517" s="496"/>
      <c r="AM1517" s="496"/>
      <c r="AN1517" s="496">
        <v>99</v>
      </c>
      <c r="AO1517" s="496">
        <v>99</v>
      </c>
      <c r="AP1517" s="496"/>
      <c r="AQ1517" s="496">
        <v>2650</v>
      </c>
      <c r="AR1517" s="496"/>
      <c r="AS1517" s="496"/>
      <c r="AT1517" s="496"/>
      <c r="AU1517" s="496"/>
    </row>
    <row r="1518" spans="1:47">
      <c r="A1518" s="496">
        <v>21</v>
      </c>
      <c r="B1518" s="496">
        <v>55</v>
      </c>
      <c r="C1518" s="496">
        <v>2024</v>
      </c>
      <c r="D1518" s="496">
        <v>99</v>
      </c>
      <c r="E1518" s="496">
        <v>99</v>
      </c>
      <c r="F1518" s="496">
        <v>99</v>
      </c>
      <c r="G1518" s="496">
        <v>99</v>
      </c>
      <c r="H1518" s="496">
        <v>99</v>
      </c>
      <c r="I1518" s="496">
        <v>99</v>
      </c>
      <c r="J1518" s="496">
        <v>999</v>
      </c>
      <c r="K1518" s="496">
        <v>99</v>
      </c>
      <c r="L1518" s="496">
        <v>99</v>
      </c>
      <c r="M1518" s="496">
        <v>99</v>
      </c>
      <c r="N1518" s="496">
        <v>99</v>
      </c>
      <c r="O1518" s="496">
        <v>99</v>
      </c>
      <c r="P1518" s="496">
        <v>9999</v>
      </c>
      <c r="Q1518" s="496"/>
      <c r="R1518" s="496"/>
      <c r="S1518" s="496"/>
      <c r="T1518" s="496"/>
      <c r="U1518" s="496"/>
      <c r="V1518" s="496"/>
      <c r="W1518" s="496"/>
      <c r="X1518" s="496"/>
      <c r="Y1518" s="496"/>
      <c r="Z1518" s="496"/>
      <c r="AA1518" s="496"/>
      <c r="AB1518" s="496"/>
      <c r="AC1518" s="496"/>
      <c r="AD1518" s="496"/>
      <c r="AE1518" s="496"/>
      <c r="AF1518" s="496"/>
      <c r="AG1518" s="496"/>
      <c r="AH1518" s="496"/>
      <c r="AI1518" s="496"/>
      <c r="AJ1518" s="496"/>
      <c r="AK1518" s="496"/>
      <c r="AL1518" s="496"/>
      <c r="AM1518" s="496"/>
      <c r="AN1518" s="496">
        <v>99</v>
      </c>
      <c r="AO1518" s="496">
        <v>99</v>
      </c>
      <c r="AP1518" s="496"/>
      <c r="AQ1518" s="496">
        <v>2700</v>
      </c>
      <c r="AR1518" s="496"/>
      <c r="AS1518" s="496"/>
      <c r="AT1518" s="496"/>
      <c r="AU1518" s="496"/>
    </row>
    <row r="1519" spans="1:47">
      <c r="A1519" s="496">
        <v>21</v>
      </c>
      <c r="B1519" s="496">
        <v>56</v>
      </c>
      <c r="C1519" s="496">
        <v>2024</v>
      </c>
      <c r="D1519" s="496">
        <v>99</v>
      </c>
      <c r="E1519" s="496">
        <v>99</v>
      </c>
      <c r="F1519" s="496">
        <v>99</v>
      </c>
      <c r="G1519" s="496">
        <v>99</v>
      </c>
      <c r="H1519" s="496">
        <v>99</v>
      </c>
      <c r="I1519" s="496">
        <v>99</v>
      </c>
      <c r="J1519" s="496">
        <v>999</v>
      </c>
      <c r="K1519" s="496">
        <v>99</v>
      </c>
      <c r="L1519" s="496">
        <v>99</v>
      </c>
      <c r="M1519" s="496">
        <v>99</v>
      </c>
      <c r="N1519" s="496">
        <v>99</v>
      </c>
      <c r="O1519" s="496">
        <v>99</v>
      </c>
      <c r="P1519" s="496">
        <v>9999</v>
      </c>
      <c r="Q1519" s="496"/>
      <c r="R1519" s="496"/>
      <c r="S1519" s="496"/>
      <c r="T1519" s="496"/>
      <c r="U1519" s="496"/>
      <c r="V1519" s="496"/>
      <c r="W1519" s="496"/>
      <c r="X1519" s="496"/>
      <c r="Y1519" s="496"/>
      <c r="Z1519" s="496"/>
      <c r="AA1519" s="496"/>
      <c r="AB1519" s="496"/>
      <c r="AC1519" s="496"/>
      <c r="AD1519" s="496"/>
      <c r="AE1519" s="496"/>
      <c r="AF1519" s="496"/>
      <c r="AG1519" s="496"/>
      <c r="AH1519" s="496"/>
      <c r="AI1519" s="496"/>
      <c r="AJ1519" s="496"/>
      <c r="AK1519" s="496"/>
      <c r="AL1519" s="496"/>
      <c r="AM1519" s="496"/>
      <c r="AN1519" s="496">
        <v>99</v>
      </c>
      <c r="AO1519" s="496">
        <v>99</v>
      </c>
      <c r="AP1519" s="496"/>
      <c r="AQ1519" s="496">
        <v>2750</v>
      </c>
      <c r="AR1519" s="496"/>
      <c r="AS1519" s="496"/>
      <c r="AT1519" s="496"/>
      <c r="AU1519" s="496"/>
    </row>
    <row r="1520" spans="1:47">
      <c r="A1520" s="496">
        <v>21</v>
      </c>
      <c r="B1520" s="496">
        <v>57</v>
      </c>
      <c r="C1520" s="496">
        <v>2024</v>
      </c>
      <c r="D1520" s="496">
        <v>99</v>
      </c>
      <c r="E1520" s="496">
        <v>99</v>
      </c>
      <c r="F1520" s="496">
        <v>99</v>
      </c>
      <c r="G1520" s="496">
        <v>99</v>
      </c>
      <c r="H1520" s="496">
        <v>99</v>
      </c>
      <c r="I1520" s="496">
        <v>99</v>
      </c>
      <c r="J1520" s="496">
        <v>999</v>
      </c>
      <c r="K1520" s="496">
        <v>99</v>
      </c>
      <c r="L1520" s="496">
        <v>99</v>
      </c>
      <c r="M1520" s="496">
        <v>99</v>
      </c>
      <c r="N1520" s="496">
        <v>99</v>
      </c>
      <c r="O1520" s="496">
        <v>99</v>
      </c>
      <c r="P1520" s="496">
        <v>9999</v>
      </c>
      <c r="Q1520" s="496"/>
      <c r="R1520" s="496"/>
      <c r="S1520" s="496"/>
      <c r="T1520" s="496"/>
      <c r="U1520" s="496"/>
      <c r="V1520" s="496"/>
      <c r="W1520" s="496"/>
      <c r="X1520" s="496"/>
      <c r="Y1520" s="496"/>
      <c r="Z1520" s="496"/>
      <c r="AA1520" s="496"/>
      <c r="AB1520" s="496"/>
      <c r="AC1520" s="496"/>
      <c r="AD1520" s="496"/>
      <c r="AE1520" s="496"/>
      <c r="AF1520" s="496"/>
      <c r="AG1520" s="496"/>
      <c r="AH1520" s="496"/>
      <c r="AI1520" s="496"/>
      <c r="AJ1520" s="496"/>
      <c r="AK1520" s="496"/>
      <c r="AL1520" s="496"/>
      <c r="AM1520" s="496"/>
      <c r="AN1520" s="496">
        <v>99</v>
      </c>
      <c r="AO1520" s="496">
        <v>99</v>
      </c>
      <c r="AP1520" s="496"/>
      <c r="AQ1520" s="496">
        <v>2800</v>
      </c>
      <c r="AR1520" s="496"/>
      <c r="AS1520" s="496"/>
      <c r="AT1520" s="496"/>
      <c r="AU1520" s="496"/>
    </row>
    <row r="1521" spans="1:47">
      <c r="A1521" s="496">
        <v>21</v>
      </c>
      <c r="B1521" s="496">
        <v>58</v>
      </c>
      <c r="C1521" s="496">
        <v>2024</v>
      </c>
      <c r="D1521" s="496">
        <v>99</v>
      </c>
      <c r="E1521" s="496">
        <v>99</v>
      </c>
      <c r="F1521" s="496">
        <v>99</v>
      </c>
      <c r="G1521" s="496">
        <v>99</v>
      </c>
      <c r="H1521" s="496">
        <v>99</v>
      </c>
      <c r="I1521" s="496">
        <v>99</v>
      </c>
      <c r="J1521" s="496">
        <v>999</v>
      </c>
      <c r="K1521" s="496">
        <v>99</v>
      </c>
      <c r="L1521" s="496">
        <v>99</v>
      </c>
      <c r="M1521" s="496">
        <v>99</v>
      </c>
      <c r="N1521" s="496">
        <v>99</v>
      </c>
      <c r="O1521" s="496">
        <v>99</v>
      </c>
      <c r="P1521" s="496">
        <v>9999</v>
      </c>
      <c r="Q1521" s="496"/>
      <c r="R1521" s="496"/>
      <c r="S1521" s="496"/>
      <c r="T1521" s="496"/>
      <c r="U1521" s="496"/>
      <c r="V1521" s="496"/>
      <c r="W1521" s="496"/>
      <c r="X1521" s="496"/>
      <c r="Y1521" s="496"/>
      <c r="Z1521" s="496"/>
      <c r="AA1521" s="496"/>
      <c r="AB1521" s="496"/>
      <c r="AC1521" s="496"/>
      <c r="AD1521" s="496"/>
      <c r="AE1521" s="496"/>
      <c r="AF1521" s="496"/>
      <c r="AG1521" s="496"/>
      <c r="AH1521" s="496"/>
      <c r="AI1521" s="496"/>
      <c r="AJ1521" s="496"/>
      <c r="AK1521" s="496"/>
      <c r="AL1521" s="496"/>
      <c r="AM1521" s="496"/>
      <c r="AN1521" s="496">
        <v>99</v>
      </c>
      <c r="AO1521" s="496">
        <v>99</v>
      </c>
      <c r="AP1521" s="496"/>
      <c r="AQ1521" s="496">
        <v>2850</v>
      </c>
      <c r="AR1521" s="496"/>
      <c r="AS1521" s="496"/>
      <c r="AT1521" s="496"/>
      <c r="AU1521" s="496"/>
    </row>
    <row r="1522" spans="1:47">
      <c r="A1522" s="496">
        <v>21</v>
      </c>
      <c r="B1522" s="496">
        <v>59</v>
      </c>
      <c r="C1522" s="496">
        <v>2024</v>
      </c>
      <c r="D1522" s="496">
        <v>99</v>
      </c>
      <c r="E1522" s="496">
        <v>99</v>
      </c>
      <c r="F1522" s="496">
        <v>99</v>
      </c>
      <c r="G1522" s="496">
        <v>99</v>
      </c>
      <c r="H1522" s="496">
        <v>99</v>
      </c>
      <c r="I1522" s="496">
        <v>99</v>
      </c>
      <c r="J1522" s="496">
        <v>999</v>
      </c>
      <c r="K1522" s="496">
        <v>99</v>
      </c>
      <c r="L1522" s="496">
        <v>99</v>
      </c>
      <c r="M1522" s="496">
        <v>99</v>
      </c>
      <c r="N1522" s="496">
        <v>99</v>
      </c>
      <c r="O1522" s="496">
        <v>99</v>
      </c>
      <c r="P1522" s="496">
        <v>9999</v>
      </c>
      <c r="Q1522" s="496"/>
      <c r="R1522" s="496"/>
      <c r="S1522" s="496"/>
      <c r="T1522" s="496"/>
      <c r="U1522" s="496"/>
      <c r="V1522" s="496"/>
      <c r="W1522" s="496"/>
      <c r="X1522" s="496"/>
      <c r="Y1522" s="496"/>
      <c r="Z1522" s="496"/>
      <c r="AA1522" s="496"/>
      <c r="AB1522" s="496"/>
      <c r="AC1522" s="496"/>
      <c r="AD1522" s="496"/>
      <c r="AE1522" s="496"/>
      <c r="AF1522" s="496"/>
      <c r="AG1522" s="496"/>
      <c r="AH1522" s="496"/>
      <c r="AI1522" s="496"/>
      <c r="AJ1522" s="496"/>
      <c r="AK1522" s="496"/>
      <c r="AL1522" s="496"/>
      <c r="AM1522" s="496"/>
      <c r="AN1522" s="496">
        <v>99</v>
      </c>
      <c r="AO1522" s="496">
        <v>99</v>
      </c>
      <c r="AP1522" s="496"/>
      <c r="AQ1522" s="496">
        <v>2900</v>
      </c>
      <c r="AR1522" s="496"/>
      <c r="AS1522" s="496"/>
      <c r="AT1522" s="496"/>
      <c r="AU1522" s="496"/>
    </row>
    <row r="1523" spans="1:47">
      <c r="A1523" s="496">
        <v>21</v>
      </c>
      <c r="B1523" s="496">
        <v>60</v>
      </c>
      <c r="C1523" s="496">
        <v>2024</v>
      </c>
      <c r="D1523" s="496">
        <v>99</v>
      </c>
      <c r="E1523" s="496">
        <v>99</v>
      </c>
      <c r="F1523" s="496">
        <v>99</v>
      </c>
      <c r="G1523" s="496">
        <v>99</v>
      </c>
      <c r="H1523" s="496">
        <v>99</v>
      </c>
      <c r="I1523" s="496">
        <v>99</v>
      </c>
      <c r="J1523" s="496">
        <v>999</v>
      </c>
      <c r="K1523" s="496">
        <v>99</v>
      </c>
      <c r="L1523" s="496">
        <v>99</v>
      </c>
      <c r="M1523" s="496">
        <v>99</v>
      </c>
      <c r="N1523" s="496">
        <v>99</v>
      </c>
      <c r="O1523" s="496">
        <v>99</v>
      </c>
      <c r="P1523" s="496">
        <v>9999</v>
      </c>
      <c r="Q1523" s="496"/>
      <c r="R1523" s="496"/>
      <c r="S1523" s="496"/>
      <c r="T1523" s="496"/>
      <c r="U1523" s="496"/>
      <c r="V1523" s="496"/>
      <c r="W1523" s="496"/>
      <c r="X1523" s="496"/>
      <c r="Y1523" s="496"/>
      <c r="Z1523" s="496"/>
      <c r="AA1523" s="496"/>
      <c r="AB1523" s="496"/>
      <c r="AC1523" s="496"/>
      <c r="AD1523" s="496"/>
      <c r="AE1523" s="496"/>
      <c r="AF1523" s="496"/>
      <c r="AG1523" s="496"/>
      <c r="AH1523" s="496"/>
      <c r="AI1523" s="496"/>
      <c r="AJ1523" s="496"/>
      <c r="AK1523" s="496"/>
      <c r="AL1523" s="496"/>
      <c r="AM1523" s="496"/>
      <c r="AN1523" s="496">
        <v>99</v>
      </c>
      <c r="AO1523" s="496">
        <v>99</v>
      </c>
      <c r="AP1523" s="496"/>
      <c r="AQ1523" s="496">
        <v>2950</v>
      </c>
      <c r="AR1523" s="496"/>
      <c r="AS1523" s="496"/>
      <c r="AT1523" s="496"/>
      <c r="AU1523" s="496"/>
    </row>
    <row r="1524" spans="1:47">
      <c r="A1524" s="496">
        <v>21</v>
      </c>
      <c r="B1524" s="496">
        <v>61</v>
      </c>
      <c r="C1524" s="496">
        <v>2024</v>
      </c>
      <c r="D1524" s="496">
        <v>99</v>
      </c>
      <c r="E1524" s="496">
        <v>99</v>
      </c>
      <c r="F1524" s="496">
        <v>99</v>
      </c>
      <c r="G1524" s="496">
        <v>99</v>
      </c>
      <c r="H1524" s="496">
        <v>99</v>
      </c>
      <c r="I1524" s="496">
        <v>99</v>
      </c>
      <c r="J1524" s="496">
        <v>999</v>
      </c>
      <c r="K1524" s="496">
        <v>99</v>
      </c>
      <c r="L1524" s="496">
        <v>99</v>
      </c>
      <c r="M1524" s="496">
        <v>99</v>
      </c>
      <c r="N1524" s="496">
        <v>99</v>
      </c>
      <c r="O1524" s="496">
        <v>99</v>
      </c>
      <c r="P1524" s="496">
        <v>9999</v>
      </c>
      <c r="Q1524" s="496"/>
      <c r="R1524" s="496"/>
      <c r="S1524" s="496"/>
      <c r="T1524" s="496"/>
      <c r="U1524" s="496"/>
      <c r="V1524" s="496"/>
      <c r="W1524" s="496"/>
      <c r="X1524" s="496"/>
      <c r="Y1524" s="496"/>
      <c r="Z1524" s="496"/>
      <c r="AA1524" s="496"/>
      <c r="AB1524" s="496"/>
      <c r="AC1524" s="496"/>
      <c r="AD1524" s="496"/>
      <c r="AE1524" s="496"/>
      <c r="AF1524" s="496"/>
      <c r="AG1524" s="496"/>
      <c r="AH1524" s="496"/>
      <c r="AI1524" s="496"/>
      <c r="AJ1524" s="496"/>
      <c r="AK1524" s="496"/>
      <c r="AL1524" s="496"/>
      <c r="AM1524" s="496"/>
      <c r="AN1524" s="496">
        <v>99</v>
      </c>
      <c r="AO1524" s="496">
        <v>99</v>
      </c>
      <c r="AP1524" s="496"/>
      <c r="AQ1524" s="496">
        <v>3000</v>
      </c>
      <c r="AR1524" s="496"/>
      <c r="AS1524" s="496"/>
      <c r="AT1524" s="496"/>
      <c r="AU1524" s="496"/>
    </row>
    <row r="1525" spans="1:47">
      <c r="A1525" s="496">
        <v>21</v>
      </c>
      <c r="B1525" s="496">
        <v>62</v>
      </c>
      <c r="C1525" s="496">
        <v>2024</v>
      </c>
      <c r="D1525" s="496">
        <v>99</v>
      </c>
      <c r="E1525" s="496">
        <v>99</v>
      </c>
      <c r="F1525" s="496">
        <v>99</v>
      </c>
      <c r="G1525" s="496">
        <v>99</v>
      </c>
      <c r="H1525" s="496">
        <v>99</v>
      </c>
      <c r="I1525" s="496">
        <v>99</v>
      </c>
      <c r="J1525" s="496">
        <v>999</v>
      </c>
      <c r="K1525" s="496">
        <v>99</v>
      </c>
      <c r="L1525" s="496">
        <v>99</v>
      </c>
      <c r="M1525" s="496">
        <v>99</v>
      </c>
      <c r="N1525" s="496">
        <v>99</v>
      </c>
      <c r="O1525" s="496">
        <v>99</v>
      </c>
      <c r="P1525" s="496">
        <v>9999</v>
      </c>
      <c r="Q1525" s="496"/>
      <c r="R1525" s="496"/>
      <c r="S1525" s="496"/>
      <c r="T1525" s="496"/>
      <c r="U1525" s="496"/>
      <c r="V1525" s="496"/>
      <c r="W1525" s="496"/>
      <c r="X1525" s="496"/>
      <c r="Y1525" s="496"/>
      <c r="Z1525" s="496"/>
      <c r="AA1525" s="496"/>
      <c r="AB1525" s="496"/>
      <c r="AC1525" s="496"/>
      <c r="AD1525" s="496"/>
      <c r="AE1525" s="496"/>
      <c r="AF1525" s="496"/>
      <c r="AG1525" s="496"/>
      <c r="AH1525" s="496"/>
      <c r="AI1525" s="496"/>
      <c r="AJ1525" s="496"/>
      <c r="AK1525" s="496"/>
      <c r="AL1525" s="496"/>
      <c r="AM1525" s="496"/>
      <c r="AN1525" s="496">
        <v>99</v>
      </c>
      <c r="AO1525" s="496">
        <v>99</v>
      </c>
      <c r="AP1525" s="496"/>
      <c r="AQ1525" s="496">
        <v>3100</v>
      </c>
      <c r="AR1525" s="496"/>
      <c r="AS1525" s="496"/>
      <c r="AT1525" s="496"/>
      <c r="AU1525" s="496"/>
    </row>
    <row r="1526" spans="1:47">
      <c r="A1526" s="496">
        <v>21</v>
      </c>
      <c r="B1526" s="496">
        <v>63</v>
      </c>
      <c r="C1526" s="496">
        <v>2024</v>
      </c>
      <c r="D1526" s="496">
        <v>99</v>
      </c>
      <c r="E1526" s="496">
        <v>99</v>
      </c>
      <c r="F1526" s="496">
        <v>99</v>
      </c>
      <c r="G1526" s="496">
        <v>99</v>
      </c>
      <c r="H1526" s="496">
        <v>99</v>
      </c>
      <c r="I1526" s="496">
        <v>99</v>
      </c>
      <c r="J1526" s="496">
        <v>999</v>
      </c>
      <c r="K1526" s="496">
        <v>99</v>
      </c>
      <c r="L1526" s="496">
        <v>99</v>
      </c>
      <c r="M1526" s="496">
        <v>99</v>
      </c>
      <c r="N1526" s="496">
        <v>99</v>
      </c>
      <c r="O1526" s="496">
        <v>99</v>
      </c>
      <c r="P1526" s="496">
        <v>9999</v>
      </c>
      <c r="Q1526" s="496"/>
      <c r="R1526" s="496"/>
      <c r="S1526" s="496"/>
      <c r="T1526" s="496"/>
      <c r="U1526" s="496"/>
      <c r="V1526" s="496"/>
      <c r="W1526" s="496"/>
      <c r="X1526" s="496"/>
      <c r="Y1526" s="496"/>
      <c r="Z1526" s="496"/>
      <c r="AA1526" s="496"/>
      <c r="AB1526" s="496"/>
      <c r="AC1526" s="496"/>
      <c r="AD1526" s="496"/>
      <c r="AE1526" s="496"/>
      <c r="AF1526" s="496"/>
      <c r="AG1526" s="496"/>
      <c r="AH1526" s="496"/>
      <c r="AI1526" s="496"/>
      <c r="AJ1526" s="496"/>
      <c r="AK1526" s="496"/>
      <c r="AL1526" s="496"/>
      <c r="AM1526" s="496"/>
      <c r="AN1526" s="496">
        <v>99</v>
      </c>
      <c r="AO1526" s="496">
        <v>99</v>
      </c>
      <c r="AP1526" s="496"/>
      <c r="AQ1526" s="496">
        <v>3200</v>
      </c>
      <c r="AR1526" s="496"/>
      <c r="AS1526" s="496"/>
      <c r="AT1526" s="496"/>
      <c r="AU1526" s="496"/>
    </row>
    <row r="1527" spans="1:47">
      <c r="A1527" s="496">
        <v>21</v>
      </c>
      <c r="B1527" s="496">
        <v>64</v>
      </c>
      <c r="C1527" s="496">
        <v>2024</v>
      </c>
      <c r="D1527" s="496">
        <v>99</v>
      </c>
      <c r="E1527" s="496">
        <v>99</v>
      </c>
      <c r="F1527" s="496">
        <v>99</v>
      </c>
      <c r="G1527" s="496">
        <v>99</v>
      </c>
      <c r="H1527" s="496">
        <v>99</v>
      </c>
      <c r="I1527" s="496">
        <v>99</v>
      </c>
      <c r="J1527" s="496">
        <v>999</v>
      </c>
      <c r="K1527" s="496">
        <v>99</v>
      </c>
      <c r="L1527" s="496">
        <v>99</v>
      </c>
      <c r="M1527" s="496">
        <v>99</v>
      </c>
      <c r="N1527" s="496">
        <v>99</v>
      </c>
      <c r="O1527" s="496">
        <v>99</v>
      </c>
      <c r="P1527" s="496">
        <v>9999</v>
      </c>
      <c r="Q1527" s="496"/>
      <c r="R1527" s="496"/>
      <c r="S1527" s="496"/>
      <c r="T1527" s="496"/>
      <c r="U1527" s="496"/>
      <c r="V1527" s="496"/>
      <c r="W1527" s="496"/>
      <c r="X1527" s="496"/>
      <c r="Y1527" s="496"/>
      <c r="Z1527" s="496"/>
      <c r="AA1527" s="496"/>
      <c r="AB1527" s="496"/>
      <c r="AC1527" s="496"/>
      <c r="AD1527" s="496"/>
      <c r="AE1527" s="496"/>
      <c r="AF1527" s="496"/>
      <c r="AG1527" s="496"/>
      <c r="AH1527" s="496"/>
      <c r="AI1527" s="496"/>
      <c r="AJ1527" s="496"/>
      <c r="AK1527" s="496"/>
      <c r="AL1527" s="496"/>
      <c r="AM1527" s="496"/>
      <c r="AN1527" s="496">
        <v>99</v>
      </c>
      <c r="AO1527" s="496">
        <v>99</v>
      </c>
      <c r="AP1527" s="496"/>
      <c r="AQ1527" s="496">
        <v>3300</v>
      </c>
      <c r="AR1527" s="496"/>
      <c r="AS1527" s="496"/>
      <c r="AT1527" s="496"/>
      <c r="AU1527" s="496"/>
    </row>
    <row r="1528" spans="1:47">
      <c r="A1528" s="496">
        <v>21</v>
      </c>
      <c r="B1528" s="496">
        <v>65</v>
      </c>
      <c r="C1528" s="496">
        <v>2024</v>
      </c>
      <c r="D1528" s="496">
        <v>99</v>
      </c>
      <c r="E1528" s="496">
        <v>99</v>
      </c>
      <c r="F1528" s="496">
        <v>99</v>
      </c>
      <c r="G1528" s="496">
        <v>99</v>
      </c>
      <c r="H1528" s="496">
        <v>99</v>
      </c>
      <c r="I1528" s="496">
        <v>99</v>
      </c>
      <c r="J1528" s="496">
        <v>999</v>
      </c>
      <c r="K1528" s="496">
        <v>99</v>
      </c>
      <c r="L1528" s="496">
        <v>99</v>
      </c>
      <c r="M1528" s="496">
        <v>99</v>
      </c>
      <c r="N1528" s="496">
        <v>99</v>
      </c>
      <c r="O1528" s="496">
        <v>99</v>
      </c>
      <c r="P1528" s="496">
        <v>9999</v>
      </c>
      <c r="Q1528" s="496"/>
      <c r="R1528" s="496"/>
      <c r="S1528" s="496"/>
      <c r="T1528" s="496"/>
      <c r="U1528" s="496"/>
      <c r="V1528" s="496"/>
      <c r="W1528" s="496"/>
      <c r="X1528" s="496"/>
      <c r="Y1528" s="496"/>
      <c r="Z1528" s="496"/>
      <c r="AA1528" s="496"/>
      <c r="AB1528" s="496"/>
      <c r="AC1528" s="496"/>
      <c r="AD1528" s="496"/>
      <c r="AE1528" s="496"/>
      <c r="AF1528" s="496"/>
      <c r="AG1528" s="496"/>
      <c r="AH1528" s="496"/>
      <c r="AI1528" s="496"/>
      <c r="AJ1528" s="496"/>
      <c r="AK1528" s="496"/>
      <c r="AL1528" s="496"/>
      <c r="AM1528" s="496"/>
      <c r="AN1528" s="496">
        <v>99</v>
      </c>
      <c r="AO1528" s="496">
        <v>99</v>
      </c>
      <c r="AP1528" s="496"/>
      <c r="AQ1528" s="496">
        <v>3400</v>
      </c>
      <c r="AR1528" s="496"/>
      <c r="AS1528" s="496"/>
      <c r="AT1528" s="496"/>
      <c r="AU1528" s="496"/>
    </row>
    <row r="1529" spans="1:47">
      <c r="A1529" s="496">
        <v>21</v>
      </c>
      <c r="B1529" s="496">
        <v>66</v>
      </c>
      <c r="C1529" s="496">
        <v>2024</v>
      </c>
      <c r="D1529" s="496">
        <v>99</v>
      </c>
      <c r="E1529" s="496">
        <v>99</v>
      </c>
      <c r="F1529" s="496">
        <v>99</v>
      </c>
      <c r="G1529" s="496">
        <v>99</v>
      </c>
      <c r="H1529" s="496">
        <v>99</v>
      </c>
      <c r="I1529" s="496">
        <v>99</v>
      </c>
      <c r="J1529" s="496">
        <v>999</v>
      </c>
      <c r="K1529" s="496">
        <v>99</v>
      </c>
      <c r="L1529" s="496">
        <v>99</v>
      </c>
      <c r="M1529" s="496">
        <v>99</v>
      </c>
      <c r="N1529" s="496">
        <v>99</v>
      </c>
      <c r="O1529" s="496">
        <v>99</v>
      </c>
      <c r="P1529" s="496">
        <v>9999</v>
      </c>
      <c r="Q1529" s="496"/>
      <c r="R1529" s="496"/>
      <c r="S1529" s="496"/>
      <c r="T1529" s="496"/>
      <c r="U1529" s="496"/>
      <c r="V1529" s="496"/>
      <c r="W1529" s="496"/>
      <c r="X1529" s="496"/>
      <c r="Y1529" s="496"/>
      <c r="Z1529" s="496"/>
      <c r="AA1529" s="496"/>
      <c r="AB1529" s="496"/>
      <c r="AC1529" s="496"/>
      <c r="AD1529" s="496"/>
      <c r="AE1529" s="496"/>
      <c r="AF1529" s="496"/>
      <c r="AG1529" s="496"/>
      <c r="AH1529" s="496"/>
      <c r="AI1529" s="496"/>
      <c r="AJ1529" s="496"/>
      <c r="AK1529" s="496"/>
      <c r="AL1529" s="496"/>
      <c r="AM1529" s="496"/>
      <c r="AN1529" s="496">
        <v>99</v>
      </c>
      <c r="AO1529" s="496">
        <v>99</v>
      </c>
      <c r="AP1529" s="496"/>
      <c r="AQ1529" s="496">
        <v>3500</v>
      </c>
      <c r="AR1529" s="496"/>
      <c r="AS1529" s="496"/>
      <c r="AT1529" s="496"/>
      <c r="AU1529" s="496"/>
    </row>
    <row r="1530" spans="1:47">
      <c r="A1530" s="496">
        <v>21</v>
      </c>
      <c r="B1530" s="496">
        <v>67</v>
      </c>
      <c r="C1530" s="496">
        <v>2024</v>
      </c>
      <c r="D1530" s="496">
        <v>99</v>
      </c>
      <c r="E1530" s="496">
        <v>99</v>
      </c>
      <c r="F1530" s="496">
        <v>99</v>
      </c>
      <c r="G1530" s="496">
        <v>99</v>
      </c>
      <c r="H1530" s="496">
        <v>99</v>
      </c>
      <c r="I1530" s="496">
        <v>99</v>
      </c>
      <c r="J1530" s="496">
        <v>999</v>
      </c>
      <c r="K1530" s="496">
        <v>99</v>
      </c>
      <c r="L1530" s="496">
        <v>99</v>
      </c>
      <c r="M1530" s="496">
        <v>99</v>
      </c>
      <c r="N1530" s="496">
        <v>99</v>
      </c>
      <c r="O1530" s="496">
        <v>99</v>
      </c>
      <c r="P1530" s="496">
        <v>9999</v>
      </c>
      <c r="Q1530" s="496"/>
      <c r="R1530" s="496"/>
      <c r="S1530" s="496"/>
      <c r="T1530" s="496"/>
      <c r="U1530" s="496"/>
      <c r="V1530" s="496"/>
      <c r="W1530" s="496"/>
      <c r="X1530" s="496"/>
      <c r="Y1530" s="496"/>
      <c r="Z1530" s="496"/>
      <c r="AA1530" s="496"/>
      <c r="AB1530" s="496"/>
      <c r="AC1530" s="496"/>
      <c r="AD1530" s="496"/>
      <c r="AE1530" s="496"/>
      <c r="AF1530" s="496"/>
      <c r="AG1530" s="496"/>
      <c r="AH1530" s="496"/>
      <c r="AI1530" s="496"/>
      <c r="AJ1530" s="496"/>
      <c r="AK1530" s="496"/>
      <c r="AL1530" s="496"/>
      <c r="AM1530" s="496"/>
      <c r="AN1530" s="496">
        <v>99</v>
      </c>
      <c r="AO1530" s="496">
        <v>99</v>
      </c>
      <c r="AP1530" s="496"/>
      <c r="AQ1530" s="496">
        <v>3600</v>
      </c>
      <c r="AR1530" s="496"/>
      <c r="AS1530" s="496"/>
      <c r="AT1530" s="496"/>
      <c r="AU1530" s="496"/>
    </row>
    <row r="1531" spans="1:47">
      <c r="A1531" s="496">
        <v>21</v>
      </c>
      <c r="B1531" s="496">
        <v>68</v>
      </c>
      <c r="C1531" s="496">
        <v>2024</v>
      </c>
      <c r="D1531" s="496">
        <v>99</v>
      </c>
      <c r="E1531" s="496">
        <v>99</v>
      </c>
      <c r="F1531" s="496">
        <v>99</v>
      </c>
      <c r="G1531" s="496">
        <v>99</v>
      </c>
      <c r="H1531" s="496">
        <v>99</v>
      </c>
      <c r="I1531" s="496">
        <v>99</v>
      </c>
      <c r="J1531" s="496">
        <v>999</v>
      </c>
      <c r="K1531" s="496">
        <v>99</v>
      </c>
      <c r="L1531" s="496">
        <v>99</v>
      </c>
      <c r="M1531" s="496">
        <v>99</v>
      </c>
      <c r="N1531" s="496">
        <v>99</v>
      </c>
      <c r="O1531" s="496">
        <v>99</v>
      </c>
      <c r="P1531" s="496">
        <v>9999</v>
      </c>
      <c r="Q1531" s="496"/>
      <c r="R1531" s="496"/>
      <c r="S1531" s="496"/>
      <c r="T1531" s="496"/>
      <c r="U1531" s="496"/>
      <c r="V1531" s="496"/>
      <c r="W1531" s="496"/>
      <c r="X1531" s="496"/>
      <c r="Y1531" s="496"/>
      <c r="Z1531" s="496"/>
      <c r="AA1531" s="496"/>
      <c r="AB1531" s="496"/>
      <c r="AC1531" s="496"/>
      <c r="AD1531" s="496"/>
      <c r="AE1531" s="496"/>
      <c r="AF1531" s="496"/>
      <c r="AG1531" s="496"/>
      <c r="AH1531" s="496"/>
      <c r="AI1531" s="496"/>
      <c r="AJ1531" s="496"/>
      <c r="AK1531" s="496"/>
      <c r="AL1531" s="496"/>
      <c r="AM1531" s="496"/>
      <c r="AN1531" s="496">
        <v>99</v>
      </c>
      <c r="AO1531" s="496">
        <v>99</v>
      </c>
      <c r="AP1531" s="496"/>
      <c r="AQ1531" s="496">
        <v>3700</v>
      </c>
      <c r="AR1531" s="496"/>
      <c r="AS1531" s="496"/>
      <c r="AT1531" s="496"/>
      <c r="AU1531" s="496"/>
    </row>
    <row r="1532" spans="1:47">
      <c r="A1532" s="496">
        <v>21</v>
      </c>
      <c r="B1532" s="496">
        <v>69</v>
      </c>
      <c r="C1532" s="496">
        <v>2023</v>
      </c>
      <c r="D1532" s="496">
        <v>99</v>
      </c>
      <c r="E1532" s="496">
        <v>99</v>
      </c>
      <c r="F1532" s="496">
        <v>99</v>
      </c>
      <c r="G1532" s="496">
        <v>99</v>
      </c>
      <c r="H1532" s="496">
        <v>99</v>
      </c>
      <c r="I1532" s="496">
        <v>99</v>
      </c>
      <c r="J1532" s="496">
        <v>999</v>
      </c>
      <c r="K1532" s="496">
        <v>99</v>
      </c>
      <c r="L1532" s="496">
        <v>99</v>
      </c>
      <c r="M1532" s="496">
        <v>99</v>
      </c>
      <c r="N1532" s="496">
        <v>99</v>
      </c>
      <c r="O1532" s="496">
        <v>99</v>
      </c>
      <c r="P1532" s="496">
        <v>9999</v>
      </c>
      <c r="Q1532" s="496">
        <v>11</v>
      </c>
      <c r="R1532" s="496">
        <v>16</v>
      </c>
      <c r="S1532" s="496">
        <v>4.125</v>
      </c>
      <c r="T1532" s="496">
        <v>6.0625</v>
      </c>
      <c r="U1532" s="496">
        <v>236.8</v>
      </c>
      <c r="V1532" s="496">
        <v>12.5</v>
      </c>
      <c r="W1532" s="496">
        <v>37.5</v>
      </c>
      <c r="X1532" s="496">
        <v>0</v>
      </c>
      <c r="Y1532" s="496">
        <v>60.839121870717427</v>
      </c>
      <c r="Z1532" s="496">
        <v>1.0532687216470451</v>
      </c>
      <c r="AA1532" s="496">
        <v>1.4347800354061251</v>
      </c>
      <c r="AB1532" s="496">
        <v>49.586497673971088</v>
      </c>
      <c r="AC1532" s="496">
        <v>19.117144232650396</v>
      </c>
      <c r="AD1532" s="496">
        <v>24.297599875354123</v>
      </c>
      <c r="AE1532" s="496">
        <v>0.93294460641399379</v>
      </c>
      <c r="AF1532" s="496">
        <v>0.87222244987506437</v>
      </c>
      <c r="AG1532" s="496">
        <v>0</v>
      </c>
      <c r="AH1532" s="496">
        <v>0</v>
      </c>
      <c r="AI1532" s="496">
        <v>0</v>
      </c>
      <c r="AJ1532" s="496"/>
      <c r="AK1532" s="496"/>
      <c r="AL1532" s="496"/>
      <c r="AM1532" s="496"/>
      <c r="AN1532" s="496">
        <v>99</v>
      </c>
      <c r="AO1532" s="496">
        <v>99</v>
      </c>
      <c r="AP1532" s="496"/>
      <c r="AQ1532" s="496">
        <v>0</v>
      </c>
      <c r="AR1532" s="496"/>
      <c r="AS1532" s="496"/>
      <c r="AT1532" s="496"/>
      <c r="AU1532" s="496"/>
    </row>
    <row r="1533" spans="1:47">
      <c r="A1533" s="496">
        <v>21</v>
      </c>
      <c r="B1533" s="496">
        <v>70</v>
      </c>
      <c r="C1533" s="496">
        <v>2023</v>
      </c>
      <c r="D1533" s="496">
        <v>99</v>
      </c>
      <c r="E1533" s="496">
        <v>99</v>
      </c>
      <c r="F1533" s="496">
        <v>99</v>
      </c>
      <c r="G1533" s="496">
        <v>99</v>
      </c>
      <c r="H1533" s="496">
        <v>99</v>
      </c>
      <c r="I1533" s="496">
        <v>99</v>
      </c>
      <c r="J1533" s="496">
        <v>999</v>
      </c>
      <c r="K1533" s="496">
        <v>99</v>
      </c>
      <c r="L1533" s="496">
        <v>99</v>
      </c>
      <c r="M1533" s="496">
        <v>99</v>
      </c>
      <c r="N1533" s="496">
        <v>99</v>
      </c>
      <c r="O1533" s="496">
        <v>99</v>
      </c>
      <c r="P1533" s="496">
        <v>9999</v>
      </c>
      <c r="Q1533" s="496"/>
      <c r="R1533" s="496"/>
      <c r="S1533" s="496"/>
      <c r="T1533" s="496"/>
      <c r="U1533" s="496"/>
      <c r="V1533" s="496"/>
      <c r="W1533" s="496"/>
      <c r="X1533" s="496"/>
      <c r="Y1533" s="496"/>
      <c r="Z1533" s="496"/>
      <c r="AA1533" s="496"/>
      <c r="AB1533" s="496"/>
      <c r="AC1533" s="496"/>
      <c r="AD1533" s="496"/>
      <c r="AE1533" s="496"/>
      <c r="AF1533" s="496"/>
      <c r="AG1533" s="496"/>
      <c r="AH1533" s="496"/>
      <c r="AI1533" s="496"/>
      <c r="AJ1533" s="496"/>
      <c r="AK1533" s="496"/>
      <c r="AL1533" s="496"/>
      <c r="AM1533" s="496"/>
      <c r="AN1533" s="496">
        <v>99</v>
      </c>
      <c r="AO1533" s="496">
        <v>99</v>
      </c>
      <c r="AP1533" s="496"/>
      <c r="AQ1533" s="496">
        <v>50</v>
      </c>
      <c r="AR1533" s="496"/>
      <c r="AS1533" s="496"/>
      <c r="AT1533" s="496"/>
      <c r="AU1533" s="496"/>
    </row>
    <row r="1534" spans="1:47">
      <c r="A1534" s="496">
        <v>21</v>
      </c>
      <c r="B1534" s="496">
        <v>71</v>
      </c>
      <c r="C1534" s="496">
        <v>2023</v>
      </c>
      <c r="D1534" s="496">
        <v>99</v>
      </c>
      <c r="E1534" s="496">
        <v>99</v>
      </c>
      <c r="F1534" s="496">
        <v>99</v>
      </c>
      <c r="G1534" s="496">
        <v>99</v>
      </c>
      <c r="H1534" s="496">
        <v>99</v>
      </c>
      <c r="I1534" s="496">
        <v>99</v>
      </c>
      <c r="J1534" s="496">
        <v>999</v>
      </c>
      <c r="K1534" s="496">
        <v>99</v>
      </c>
      <c r="L1534" s="496">
        <v>99</v>
      </c>
      <c r="M1534" s="496">
        <v>99</v>
      </c>
      <c r="N1534" s="496">
        <v>99</v>
      </c>
      <c r="O1534" s="496">
        <v>99</v>
      </c>
      <c r="P1534" s="496">
        <v>9999</v>
      </c>
      <c r="Q1534" s="496"/>
      <c r="R1534" s="496"/>
      <c r="S1534" s="496"/>
      <c r="T1534" s="496"/>
      <c r="U1534" s="496"/>
      <c r="V1534" s="496"/>
      <c r="W1534" s="496"/>
      <c r="X1534" s="496"/>
      <c r="Y1534" s="496"/>
      <c r="Z1534" s="496"/>
      <c r="AA1534" s="496"/>
      <c r="AB1534" s="496"/>
      <c r="AC1534" s="496"/>
      <c r="AD1534" s="496"/>
      <c r="AE1534" s="496"/>
      <c r="AF1534" s="496"/>
      <c r="AG1534" s="496"/>
      <c r="AH1534" s="496"/>
      <c r="AI1534" s="496"/>
      <c r="AJ1534" s="496"/>
      <c r="AK1534" s="496"/>
      <c r="AL1534" s="496"/>
      <c r="AM1534" s="496"/>
      <c r="AN1534" s="496">
        <v>99</v>
      </c>
      <c r="AO1534" s="496">
        <v>99</v>
      </c>
      <c r="AP1534" s="496"/>
      <c r="AQ1534" s="496">
        <v>100</v>
      </c>
      <c r="AR1534" s="496"/>
      <c r="AS1534" s="496"/>
      <c r="AT1534" s="496"/>
      <c r="AU1534" s="496"/>
    </row>
    <row r="1535" spans="1:47">
      <c r="A1535" s="496">
        <v>21</v>
      </c>
      <c r="B1535" s="496">
        <v>72</v>
      </c>
      <c r="C1535" s="496">
        <v>2023</v>
      </c>
      <c r="D1535" s="496">
        <v>99</v>
      </c>
      <c r="E1535" s="496">
        <v>99</v>
      </c>
      <c r="F1535" s="496">
        <v>99</v>
      </c>
      <c r="G1535" s="496">
        <v>99</v>
      </c>
      <c r="H1535" s="496">
        <v>99</v>
      </c>
      <c r="I1535" s="496">
        <v>99</v>
      </c>
      <c r="J1535" s="496">
        <v>999</v>
      </c>
      <c r="K1535" s="496">
        <v>99</v>
      </c>
      <c r="L1535" s="496">
        <v>99</v>
      </c>
      <c r="M1535" s="496">
        <v>99</v>
      </c>
      <c r="N1535" s="496">
        <v>99</v>
      </c>
      <c r="O1535" s="496">
        <v>99</v>
      </c>
      <c r="P1535" s="496">
        <v>9999</v>
      </c>
      <c r="Q1535" s="496"/>
      <c r="R1535" s="496"/>
      <c r="S1535" s="496"/>
      <c r="T1535" s="496"/>
      <c r="U1535" s="496"/>
      <c r="V1535" s="496"/>
      <c r="W1535" s="496"/>
      <c r="X1535" s="496"/>
      <c r="Y1535" s="496"/>
      <c r="Z1535" s="496"/>
      <c r="AA1535" s="496"/>
      <c r="AB1535" s="496"/>
      <c r="AC1535" s="496"/>
      <c r="AD1535" s="496"/>
      <c r="AE1535" s="496"/>
      <c r="AF1535" s="496"/>
      <c r="AG1535" s="496"/>
      <c r="AH1535" s="496"/>
      <c r="AI1535" s="496"/>
      <c r="AJ1535" s="496"/>
      <c r="AK1535" s="496"/>
      <c r="AL1535" s="496"/>
      <c r="AM1535" s="496"/>
      <c r="AN1535" s="496">
        <v>99</v>
      </c>
      <c r="AO1535" s="496">
        <v>99</v>
      </c>
      <c r="AP1535" s="496"/>
      <c r="AQ1535" s="496">
        <v>150</v>
      </c>
      <c r="AR1535" s="496"/>
      <c r="AS1535" s="496"/>
      <c r="AT1535" s="496"/>
      <c r="AU1535" s="496"/>
    </row>
    <row r="1536" spans="1:47">
      <c r="A1536" s="496">
        <v>21</v>
      </c>
      <c r="B1536" s="496">
        <v>73</v>
      </c>
      <c r="C1536" s="496">
        <v>2023</v>
      </c>
      <c r="D1536" s="496">
        <v>99</v>
      </c>
      <c r="E1536" s="496">
        <v>99</v>
      </c>
      <c r="F1536" s="496">
        <v>99</v>
      </c>
      <c r="G1536" s="496">
        <v>99</v>
      </c>
      <c r="H1536" s="496">
        <v>99</v>
      </c>
      <c r="I1536" s="496">
        <v>99</v>
      </c>
      <c r="J1536" s="496">
        <v>999</v>
      </c>
      <c r="K1536" s="496">
        <v>99</v>
      </c>
      <c r="L1536" s="496">
        <v>99</v>
      </c>
      <c r="M1536" s="496">
        <v>99</v>
      </c>
      <c r="N1536" s="496">
        <v>99</v>
      </c>
      <c r="O1536" s="496">
        <v>99</v>
      </c>
      <c r="P1536" s="496">
        <v>9999</v>
      </c>
      <c r="Q1536" s="496"/>
      <c r="R1536" s="496"/>
      <c r="S1536" s="496"/>
      <c r="T1536" s="496"/>
      <c r="U1536" s="496"/>
      <c r="V1536" s="496"/>
      <c r="W1536" s="496"/>
      <c r="X1536" s="496"/>
      <c r="Y1536" s="496"/>
      <c r="Z1536" s="496"/>
      <c r="AA1536" s="496"/>
      <c r="AB1536" s="496"/>
      <c r="AC1536" s="496"/>
      <c r="AD1536" s="496"/>
      <c r="AE1536" s="496"/>
      <c r="AF1536" s="496"/>
      <c r="AG1536" s="496"/>
      <c r="AH1536" s="496"/>
      <c r="AI1536" s="496"/>
      <c r="AJ1536" s="496"/>
      <c r="AK1536" s="496"/>
      <c r="AL1536" s="496"/>
      <c r="AM1536" s="496"/>
      <c r="AN1536" s="496">
        <v>99</v>
      </c>
      <c r="AO1536" s="496">
        <v>99</v>
      </c>
      <c r="AP1536" s="496"/>
      <c r="AQ1536" s="496">
        <v>200</v>
      </c>
      <c r="AR1536" s="496"/>
      <c r="AS1536" s="496"/>
      <c r="AT1536" s="496"/>
      <c r="AU1536" s="496"/>
    </row>
    <row r="1537" spans="1:47">
      <c r="A1537" s="496">
        <v>21</v>
      </c>
      <c r="B1537" s="496">
        <v>74</v>
      </c>
      <c r="C1537" s="496">
        <v>2023</v>
      </c>
      <c r="D1537" s="496">
        <v>99</v>
      </c>
      <c r="E1537" s="496">
        <v>99</v>
      </c>
      <c r="F1537" s="496">
        <v>99</v>
      </c>
      <c r="G1537" s="496">
        <v>99</v>
      </c>
      <c r="H1537" s="496">
        <v>99</v>
      </c>
      <c r="I1537" s="496">
        <v>99</v>
      </c>
      <c r="J1537" s="496">
        <v>999</v>
      </c>
      <c r="K1537" s="496">
        <v>99</v>
      </c>
      <c r="L1537" s="496">
        <v>99</v>
      </c>
      <c r="M1537" s="496">
        <v>99</v>
      </c>
      <c r="N1537" s="496">
        <v>99</v>
      </c>
      <c r="O1537" s="496">
        <v>99</v>
      </c>
      <c r="P1537" s="496">
        <v>9999</v>
      </c>
      <c r="Q1537" s="496"/>
      <c r="R1537" s="496"/>
      <c r="S1537" s="496"/>
      <c r="T1537" s="496"/>
      <c r="U1537" s="496"/>
      <c r="V1537" s="496"/>
      <c r="W1537" s="496"/>
      <c r="X1537" s="496"/>
      <c r="Y1537" s="496"/>
      <c r="Z1537" s="496"/>
      <c r="AA1537" s="496"/>
      <c r="AB1537" s="496"/>
      <c r="AC1537" s="496"/>
      <c r="AD1537" s="496"/>
      <c r="AE1537" s="496"/>
      <c r="AF1537" s="496"/>
      <c r="AG1537" s="496"/>
      <c r="AH1537" s="496"/>
      <c r="AI1537" s="496"/>
      <c r="AJ1537" s="496"/>
      <c r="AK1537" s="496"/>
      <c r="AL1537" s="496"/>
      <c r="AM1537" s="496"/>
      <c r="AN1537" s="496">
        <v>99</v>
      </c>
      <c r="AO1537" s="496">
        <v>99</v>
      </c>
      <c r="AP1537" s="496"/>
      <c r="AQ1537" s="496">
        <v>250</v>
      </c>
      <c r="AR1537" s="496"/>
      <c r="AS1537" s="496"/>
      <c r="AT1537" s="496"/>
      <c r="AU1537" s="496"/>
    </row>
    <row r="1538" spans="1:47">
      <c r="A1538" s="496">
        <v>21</v>
      </c>
      <c r="B1538" s="496">
        <v>75</v>
      </c>
      <c r="C1538" s="496">
        <v>2023</v>
      </c>
      <c r="D1538" s="496">
        <v>99</v>
      </c>
      <c r="E1538" s="496">
        <v>99</v>
      </c>
      <c r="F1538" s="496">
        <v>99</v>
      </c>
      <c r="G1538" s="496">
        <v>99</v>
      </c>
      <c r="H1538" s="496">
        <v>99</v>
      </c>
      <c r="I1538" s="496">
        <v>99</v>
      </c>
      <c r="J1538" s="496">
        <v>999</v>
      </c>
      <c r="K1538" s="496">
        <v>99</v>
      </c>
      <c r="L1538" s="496">
        <v>99</v>
      </c>
      <c r="M1538" s="496">
        <v>99</v>
      </c>
      <c r="N1538" s="496">
        <v>99</v>
      </c>
      <c r="O1538" s="496">
        <v>99</v>
      </c>
      <c r="P1538" s="496">
        <v>9999</v>
      </c>
      <c r="Q1538" s="496"/>
      <c r="R1538" s="496"/>
      <c r="S1538" s="496"/>
      <c r="T1538" s="496"/>
      <c r="U1538" s="496"/>
      <c r="V1538" s="496"/>
      <c r="W1538" s="496"/>
      <c r="X1538" s="496"/>
      <c r="Y1538" s="496"/>
      <c r="Z1538" s="496"/>
      <c r="AA1538" s="496"/>
      <c r="AB1538" s="496"/>
      <c r="AC1538" s="496"/>
      <c r="AD1538" s="496"/>
      <c r="AE1538" s="496"/>
      <c r="AF1538" s="496"/>
      <c r="AG1538" s="496"/>
      <c r="AH1538" s="496"/>
      <c r="AI1538" s="496"/>
      <c r="AJ1538" s="496"/>
      <c r="AK1538" s="496"/>
      <c r="AL1538" s="496"/>
      <c r="AM1538" s="496"/>
      <c r="AN1538" s="496">
        <v>99</v>
      </c>
      <c r="AO1538" s="496">
        <v>99</v>
      </c>
      <c r="AP1538" s="496"/>
      <c r="AQ1538" s="496">
        <v>300</v>
      </c>
      <c r="AR1538" s="496"/>
      <c r="AS1538" s="496"/>
      <c r="AT1538" s="496"/>
      <c r="AU1538" s="496"/>
    </row>
    <row r="1539" spans="1:47">
      <c r="A1539" s="496">
        <v>21</v>
      </c>
      <c r="B1539" s="496">
        <v>76</v>
      </c>
      <c r="C1539" s="496">
        <v>2023</v>
      </c>
      <c r="D1539" s="496">
        <v>99</v>
      </c>
      <c r="E1539" s="496">
        <v>99</v>
      </c>
      <c r="F1539" s="496">
        <v>99</v>
      </c>
      <c r="G1539" s="496">
        <v>99</v>
      </c>
      <c r="H1539" s="496">
        <v>99</v>
      </c>
      <c r="I1539" s="496">
        <v>99</v>
      </c>
      <c r="J1539" s="496">
        <v>999</v>
      </c>
      <c r="K1539" s="496">
        <v>99</v>
      </c>
      <c r="L1539" s="496">
        <v>99</v>
      </c>
      <c r="M1539" s="496">
        <v>99</v>
      </c>
      <c r="N1539" s="496">
        <v>99</v>
      </c>
      <c r="O1539" s="496">
        <v>99</v>
      </c>
      <c r="P1539" s="496">
        <v>9999</v>
      </c>
      <c r="Q1539" s="496">
        <v>14</v>
      </c>
      <c r="R1539" s="496">
        <v>22</v>
      </c>
      <c r="S1539" s="496">
        <v>4.7727272727272716</v>
      </c>
      <c r="T1539" s="496">
        <v>5.3636363636363633</v>
      </c>
      <c r="U1539" s="496">
        <v>158.2772727272727</v>
      </c>
      <c r="V1539" s="496">
        <v>31.818181818181817</v>
      </c>
      <c r="W1539" s="496">
        <v>27.272727272727277</v>
      </c>
      <c r="X1539" s="496">
        <v>0</v>
      </c>
      <c r="Y1539" s="496">
        <v>52.685653833227811</v>
      </c>
      <c r="Z1539" s="496">
        <v>1.443852743115327</v>
      </c>
      <c r="AA1539" s="496">
        <v>1.6388869433927229</v>
      </c>
      <c r="AB1539" s="496">
        <v>69.695458010710922</v>
      </c>
      <c r="AC1539" s="496">
        <v>76.509554411867697</v>
      </c>
      <c r="AD1539" s="496">
        <v>64.961444925646404</v>
      </c>
      <c r="AE1539" s="496">
        <v>1.2827988338192422</v>
      </c>
      <c r="AF1539" s="496">
        <v>0.80161681606576307</v>
      </c>
      <c r="AG1539" s="496">
        <v>324.27272727272725</v>
      </c>
      <c r="AH1539" s="496">
        <v>0</v>
      </c>
      <c r="AI1539" s="496">
        <v>45.454545454545446</v>
      </c>
      <c r="AJ1539" s="496">
        <v>14.168408578697129</v>
      </c>
      <c r="AK1539" s="496">
        <v>26.812411230766688</v>
      </c>
      <c r="AL1539" s="496">
        <v>25.803734736497592</v>
      </c>
      <c r="AM1539" s="496">
        <v>11.857107592867164</v>
      </c>
      <c r="AN1539" s="496">
        <v>99</v>
      </c>
      <c r="AO1539" s="496">
        <v>99</v>
      </c>
      <c r="AP1539" s="496"/>
      <c r="AQ1539" s="496">
        <v>350</v>
      </c>
      <c r="AR1539" s="496">
        <v>177.04545454545453</v>
      </c>
      <c r="AS1539" s="496">
        <v>27.617745526146702</v>
      </c>
      <c r="AT1539" s="496"/>
      <c r="AU1539" s="496"/>
    </row>
    <row r="1540" spans="1:47">
      <c r="A1540" s="496">
        <v>21</v>
      </c>
      <c r="B1540" s="496">
        <v>77</v>
      </c>
      <c r="C1540" s="496">
        <v>2023</v>
      </c>
      <c r="D1540" s="496">
        <v>99</v>
      </c>
      <c r="E1540" s="496">
        <v>99</v>
      </c>
      <c r="F1540" s="496">
        <v>99</v>
      </c>
      <c r="G1540" s="496">
        <v>99</v>
      </c>
      <c r="H1540" s="496">
        <v>99</v>
      </c>
      <c r="I1540" s="496">
        <v>99</v>
      </c>
      <c r="J1540" s="496">
        <v>999</v>
      </c>
      <c r="K1540" s="496">
        <v>99</v>
      </c>
      <c r="L1540" s="496">
        <v>99</v>
      </c>
      <c r="M1540" s="496">
        <v>99</v>
      </c>
      <c r="N1540" s="496">
        <v>99</v>
      </c>
      <c r="O1540" s="496">
        <v>99</v>
      </c>
      <c r="P1540" s="496">
        <v>9999</v>
      </c>
      <c r="Q1540" s="496">
        <v>20</v>
      </c>
      <c r="R1540" s="496">
        <v>33</v>
      </c>
      <c r="S1540" s="496">
        <v>4.3636363636363633</v>
      </c>
      <c r="T1540" s="496">
        <v>5.7272727272727284</v>
      </c>
      <c r="U1540" s="496">
        <v>174.93030303030298</v>
      </c>
      <c r="V1540" s="496">
        <v>18.181818181818183</v>
      </c>
      <c r="W1540" s="496">
        <v>30.303030303030305</v>
      </c>
      <c r="X1540" s="496">
        <v>0</v>
      </c>
      <c r="Y1540" s="496">
        <v>60.443835612447359</v>
      </c>
      <c r="Z1540" s="496">
        <v>1.3666633071248109</v>
      </c>
      <c r="AA1540" s="496">
        <v>1.7799000188591996</v>
      </c>
      <c r="AB1540" s="496">
        <v>62.264488617739111</v>
      </c>
      <c r="AC1540" s="496">
        <v>66.419504611372957</v>
      </c>
      <c r="AD1540" s="496">
        <v>56.398243159460733</v>
      </c>
      <c r="AE1540" s="496">
        <v>1.9241982507288635</v>
      </c>
      <c r="AF1540" s="496">
        <v>1.3289375359992035</v>
      </c>
      <c r="AG1540" s="496">
        <v>376.12121212121207</v>
      </c>
      <c r="AH1540" s="496">
        <v>0</v>
      </c>
      <c r="AI1540" s="496">
        <v>42.424242424242429</v>
      </c>
      <c r="AJ1540" s="496">
        <v>15.187230632618691</v>
      </c>
      <c r="AK1540" s="496">
        <v>20.326632421855425</v>
      </c>
      <c r="AL1540" s="496">
        <v>-7.0522106071715696</v>
      </c>
      <c r="AM1540" s="496">
        <v>2.9995885802239175</v>
      </c>
      <c r="AN1540" s="496">
        <v>99</v>
      </c>
      <c r="AO1540" s="496">
        <v>99</v>
      </c>
      <c r="AP1540" s="496"/>
      <c r="AQ1540" s="496">
        <v>400</v>
      </c>
      <c r="AR1540" s="496">
        <v>182.27272727272728</v>
      </c>
      <c r="AS1540" s="496">
        <v>27.862631144810702</v>
      </c>
      <c r="AT1540" s="496"/>
      <c r="AU1540" s="496"/>
    </row>
    <row r="1541" spans="1:47">
      <c r="A1541" s="496">
        <v>21</v>
      </c>
      <c r="B1541" s="496">
        <v>78</v>
      </c>
      <c r="C1541" s="496">
        <v>2023</v>
      </c>
      <c r="D1541" s="496">
        <v>99</v>
      </c>
      <c r="E1541" s="496">
        <v>99</v>
      </c>
      <c r="F1541" s="496">
        <v>99</v>
      </c>
      <c r="G1541" s="496">
        <v>99</v>
      </c>
      <c r="H1541" s="496">
        <v>99</v>
      </c>
      <c r="I1541" s="496">
        <v>99</v>
      </c>
      <c r="J1541" s="496">
        <v>999</v>
      </c>
      <c r="K1541" s="496">
        <v>99</v>
      </c>
      <c r="L1541" s="496">
        <v>99</v>
      </c>
      <c r="M1541" s="496">
        <v>99</v>
      </c>
      <c r="N1541" s="496">
        <v>99</v>
      </c>
      <c r="O1541" s="496">
        <v>99</v>
      </c>
      <c r="P1541" s="496">
        <v>9999</v>
      </c>
      <c r="Q1541" s="496">
        <v>28</v>
      </c>
      <c r="R1541" s="496">
        <v>53</v>
      </c>
      <c r="S1541" s="496">
        <v>4.415094339622641</v>
      </c>
      <c r="T1541" s="496">
        <v>5.6415094339622645</v>
      </c>
      <c r="U1541" s="496">
        <v>196.9584905660378</v>
      </c>
      <c r="V1541" s="496">
        <v>28.301886792452819</v>
      </c>
      <c r="W1541" s="496">
        <v>26.415094339622648</v>
      </c>
      <c r="X1541" s="496">
        <v>0</v>
      </c>
      <c r="Y1541" s="496">
        <v>55.247475598309023</v>
      </c>
      <c r="Z1541" s="496">
        <v>1.4463221054140969</v>
      </c>
      <c r="AA1541" s="496">
        <v>1.4806212314576177</v>
      </c>
      <c r="AB1541" s="496">
        <v>58.701621698444264</v>
      </c>
      <c r="AC1541" s="496">
        <v>31.390450298348878</v>
      </c>
      <c r="AD1541" s="496">
        <v>20.165085373098204</v>
      </c>
      <c r="AE1541" s="496">
        <v>3.0903790087463565</v>
      </c>
      <c r="AF1541" s="496">
        <v>2.4031238676509257</v>
      </c>
      <c r="AG1541" s="496">
        <v>423.01886792452814</v>
      </c>
      <c r="AH1541" s="496">
        <v>0</v>
      </c>
      <c r="AI1541" s="496">
        <v>35.84905660377359</v>
      </c>
      <c r="AJ1541" s="496">
        <v>14.192066034973248</v>
      </c>
      <c r="AK1541" s="496">
        <v>7.7561364655083986</v>
      </c>
      <c r="AL1541" s="496">
        <v>-4.9063352744226236</v>
      </c>
      <c r="AM1541" s="496">
        <v>0.32952715931878185</v>
      </c>
      <c r="AN1541" s="496">
        <v>99</v>
      </c>
      <c r="AO1541" s="496">
        <v>99</v>
      </c>
      <c r="AP1541" s="496"/>
      <c r="AQ1541" s="496">
        <v>450</v>
      </c>
      <c r="AR1541" s="496">
        <v>189.39622641509436</v>
      </c>
      <c r="AS1541" s="496">
        <v>28.365241039061619</v>
      </c>
      <c r="AT1541" s="496"/>
      <c r="AU1541" s="496"/>
    </row>
    <row r="1542" spans="1:47">
      <c r="A1542" s="496">
        <v>21</v>
      </c>
      <c r="B1542" s="496">
        <v>79</v>
      </c>
      <c r="C1542" s="496">
        <v>2023</v>
      </c>
      <c r="D1542" s="496">
        <v>99</v>
      </c>
      <c r="E1542" s="496">
        <v>99</v>
      </c>
      <c r="F1542" s="496">
        <v>99</v>
      </c>
      <c r="G1542" s="496">
        <v>99</v>
      </c>
      <c r="H1542" s="496">
        <v>99</v>
      </c>
      <c r="I1542" s="496">
        <v>99</v>
      </c>
      <c r="J1542" s="496">
        <v>999</v>
      </c>
      <c r="K1542" s="496">
        <v>99</v>
      </c>
      <c r="L1542" s="496">
        <v>99</v>
      </c>
      <c r="M1542" s="496">
        <v>99</v>
      </c>
      <c r="N1542" s="496">
        <v>99</v>
      </c>
      <c r="O1542" s="496">
        <v>99</v>
      </c>
      <c r="P1542" s="496">
        <v>9999</v>
      </c>
      <c r="Q1542" s="496">
        <v>43</v>
      </c>
      <c r="R1542" s="496">
        <v>77</v>
      </c>
      <c r="S1542" s="496">
        <v>4.441558441558441</v>
      </c>
      <c r="T1542" s="496">
        <v>6.337662337662338</v>
      </c>
      <c r="U1542" s="496">
        <v>216.65194805194807</v>
      </c>
      <c r="V1542" s="496">
        <v>18.181818181818183</v>
      </c>
      <c r="W1542" s="496">
        <v>55.844155844155843</v>
      </c>
      <c r="X1542" s="496">
        <v>1.2987012987012985</v>
      </c>
      <c r="Y1542" s="496">
        <v>59.22461012330136</v>
      </c>
      <c r="Z1542" s="496">
        <v>1.5331277468440212</v>
      </c>
      <c r="AA1542" s="496">
        <v>1.6483788936082715</v>
      </c>
      <c r="AB1542" s="496">
        <v>73.011842733033419</v>
      </c>
      <c r="AC1542" s="496">
        <v>53.557257026339357</v>
      </c>
      <c r="AD1542" s="496">
        <v>31.100622201872117</v>
      </c>
      <c r="AE1542" s="496">
        <v>4.4897959183673448</v>
      </c>
      <c r="AF1542" s="496">
        <v>3.8404215987399186</v>
      </c>
      <c r="AG1542" s="496">
        <v>477.77922077922074</v>
      </c>
      <c r="AH1542" s="496">
        <v>0</v>
      </c>
      <c r="AI1542" s="496">
        <v>25.974025974025967</v>
      </c>
      <c r="AJ1542" s="496">
        <v>14.53578064203362</v>
      </c>
      <c r="AK1542" s="496">
        <v>-5.3025376847079091</v>
      </c>
      <c r="AL1542" s="496">
        <v>1.1241598244684279</v>
      </c>
      <c r="AM1542" s="496">
        <v>-6.7305435368869908</v>
      </c>
      <c r="AN1542" s="496">
        <v>99</v>
      </c>
      <c r="AO1542" s="496">
        <v>99</v>
      </c>
      <c r="AP1542" s="496"/>
      <c r="AQ1542" s="496">
        <v>500</v>
      </c>
      <c r="AR1542" s="496">
        <v>194.25974025974023</v>
      </c>
      <c r="AS1542" s="496">
        <v>28.932557269226326</v>
      </c>
      <c r="AT1542" s="496"/>
      <c r="AU1542" s="496"/>
    </row>
    <row r="1543" spans="1:47">
      <c r="A1543" s="496">
        <v>21</v>
      </c>
      <c r="B1543" s="496">
        <v>80</v>
      </c>
      <c r="C1543" s="496">
        <v>2023</v>
      </c>
      <c r="D1543" s="496">
        <v>99</v>
      </c>
      <c r="E1543" s="496">
        <v>99</v>
      </c>
      <c r="F1543" s="496">
        <v>99</v>
      </c>
      <c r="G1543" s="496">
        <v>99</v>
      </c>
      <c r="H1543" s="496">
        <v>99</v>
      </c>
      <c r="I1543" s="496">
        <v>99</v>
      </c>
      <c r="J1543" s="496">
        <v>999</v>
      </c>
      <c r="K1543" s="496">
        <v>99</v>
      </c>
      <c r="L1543" s="496">
        <v>99</v>
      </c>
      <c r="M1543" s="496">
        <v>99</v>
      </c>
      <c r="N1543" s="496">
        <v>99</v>
      </c>
      <c r="O1543" s="496">
        <v>99</v>
      </c>
      <c r="P1543" s="496">
        <v>9999</v>
      </c>
      <c r="Q1543" s="496">
        <v>80</v>
      </c>
      <c r="R1543" s="496">
        <v>163</v>
      </c>
      <c r="S1543" s="496">
        <v>4.3128834355828243</v>
      </c>
      <c r="T1543" s="496">
        <v>6.7423312883435598</v>
      </c>
      <c r="U1543" s="496">
        <v>216.82576687116557</v>
      </c>
      <c r="V1543" s="496">
        <v>17.791411042944787</v>
      </c>
      <c r="W1543" s="496">
        <v>53.987730061349687</v>
      </c>
      <c r="X1543" s="496">
        <v>0</v>
      </c>
      <c r="Y1543" s="496">
        <v>52.498274104213323</v>
      </c>
      <c r="Z1543" s="496">
        <v>1.1853992746751878</v>
      </c>
      <c r="AA1543" s="496">
        <v>1.6637195266192459</v>
      </c>
      <c r="AB1543" s="496">
        <v>49.275665020546079</v>
      </c>
      <c r="AC1543" s="496">
        <v>45.753798642710315</v>
      </c>
      <c r="AD1543" s="496">
        <v>55.104488101915827</v>
      </c>
      <c r="AE1543" s="496">
        <v>9.5043731778425613</v>
      </c>
      <c r="AF1543" s="496">
        <v>8.1362460823887357</v>
      </c>
      <c r="AG1543" s="496">
        <v>527.75460122699371</v>
      </c>
      <c r="AH1543" s="496">
        <v>0.61349693251533743</v>
      </c>
      <c r="AI1543" s="496">
        <v>26.380368098159511</v>
      </c>
      <c r="AJ1543" s="496">
        <v>14.255810148866328</v>
      </c>
      <c r="AK1543" s="496">
        <v>2.9833003871878248</v>
      </c>
      <c r="AL1543" s="496">
        <v>11.528596441971736</v>
      </c>
      <c r="AM1543" s="496">
        <v>5.7184546758184203</v>
      </c>
      <c r="AN1543" s="496">
        <v>99</v>
      </c>
      <c r="AO1543" s="496">
        <v>99</v>
      </c>
      <c r="AP1543" s="496"/>
      <c r="AQ1543" s="496">
        <v>550</v>
      </c>
      <c r="AR1543" s="496">
        <v>194.56441717791407</v>
      </c>
      <c r="AS1543" s="496">
        <v>28.965258971457715</v>
      </c>
      <c r="AT1543" s="496"/>
      <c r="AU1543" s="496"/>
    </row>
    <row r="1544" spans="1:47">
      <c r="A1544" s="496">
        <v>21</v>
      </c>
      <c r="B1544" s="496">
        <v>81</v>
      </c>
      <c r="C1544" s="496">
        <v>2023</v>
      </c>
      <c r="D1544" s="496">
        <v>99</v>
      </c>
      <c r="E1544" s="496">
        <v>99</v>
      </c>
      <c r="F1544" s="496">
        <v>99</v>
      </c>
      <c r="G1544" s="496">
        <v>99</v>
      </c>
      <c r="H1544" s="496">
        <v>99</v>
      </c>
      <c r="I1544" s="496">
        <v>99</v>
      </c>
      <c r="J1544" s="496">
        <v>999</v>
      </c>
      <c r="K1544" s="496">
        <v>99</v>
      </c>
      <c r="L1544" s="496">
        <v>99</v>
      </c>
      <c r="M1544" s="496">
        <v>99</v>
      </c>
      <c r="N1544" s="496">
        <v>99</v>
      </c>
      <c r="O1544" s="496">
        <v>99</v>
      </c>
      <c r="P1544" s="496">
        <v>9999</v>
      </c>
      <c r="Q1544" s="496">
        <v>90</v>
      </c>
      <c r="R1544" s="496">
        <v>216</v>
      </c>
      <c r="S1544" s="496">
        <v>4.4537037037037033</v>
      </c>
      <c r="T1544" s="496">
        <v>7.1064814814814827</v>
      </c>
      <c r="U1544" s="496">
        <v>243.17222222222208</v>
      </c>
      <c r="V1544" s="496">
        <v>13.425925925925924</v>
      </c>
      <c r="W1544" s="496">
        <v>67.129629629629619</v>
      </c>
      <c r="X1544" s="496">
        <v>0.92592592592592604</v>
      </c>
      <c r="Y1544" s="496">
        <v>58.400792475174896</v>
      </c>
      <c r="Z1544" s="496">
        <v>1.1045718062541132</v>
      </c>
      <c r="AA1544" s="496">
        <v>1.5313860308828029</v>
      </c>
      <c r="AB1544" s="496">
        <v>52.265531739667423</v>
      </c>
      <c r="AC1544" s="496">
        <v>38.600913920199744</v>
      </c>
      <c r="AD1544" s="496">
        <v>36.008694195902621</v>
      </c>
      <c r="AE1544" s="496">
        <v>12.594752186588922</v>
      </c>
      <c r="AF1544" s="496">
        <v>12.091865135182047</v>
      </c>
      <c r="AG1544" s="496">
        <v>577.24537037037032</v>
      </c>
      <c r="AH1544" s="496">
        <v>0.46296296296296302</v>
      </c>
      <c r="AI1544" s="496">
        <v>27.31481481481481</v>
      </c>
      <c r="AJ1544" s="496">
        <v>14.699142607017119</v>
      </c>
      <c r="AK1544" s="496">
        <v>1.6365639608338027</v>
      </c>
      <c r="AL1544" s="496">
        <v>1.0356784547769129</v>
      </c>
      <c r="AM1544" s="496">
        <v>-8.4985340948437731</v>
      </c>
      <c r="AN1544" s="496">
        <v>99</v>
      </c>
      <c r="AO1544" s="496">
        <v>99</v>
      </c>
      <c r="AP1544" s="496"/>
      <c r="AQ1544" s="496">
        <v>600</v>
      </c>
      <c r="AR1544" s="496">
        <v>200.83333333333337</v>
      </c>
      <c r="AS1544" s="496">
        <v>29.444842196354617</v>
      </c>
      <c r="AT1544" s="496"/>
      <c r="AU1544" s="496"/>
    </row>
    <row r="1545" spans="1:47">
      <c r="A1545" s="496">
        <v>21</v>
      </c>
      <c r="B1545" s="496">
        <v>82</v>
      </c>
      <c r="C1545" s="496">
        <v>2023</v>
      </c>
      <c r="D1545" s="496">
        <v>99</v>
      </c>
      <c r="E1545" s="496">
        <v>99</v>
      </c>
      <c r="F1545" s="496">
        <v>99</v>
      </c>
      <c r="G1545" s="496">
        <v>99</v>
      </c>
      <c r="H1545" s="496">
        <v>99</v>
      </c>
      <c r="I1545" s="496">
        <v>99</v>
      </c>
      <c r="J1545" s="496">
        <v>999</v>
      </c>
      <c r="K1545" s="496">
        <v>99</v>
      </c>
      <c r="L1545" s="496">
        <v>99</v>
      </c>
      <c r="M1545" s="496">
        <v>99</v>
      </c>
      <c r="N1545" s="496">
        <v>99</v>
      </c>
      <c r="O1545" s="496">
        <v>99</v>
      </c>
      <c r="P1545" s="496">
        <v>9999</v>
      </c>
      <c r="Q1545" s="496">
        <v>68</v>
      </c>
      <c r="R1545" s="496">
        <v>188</v>
      </c>
      <c r="S1545" s="496">
        <v>4.2978723404255321</v>
      </c>
      <c r="T1545" s="496">
        <v>7.2340425531914896</v>
      </c>
      <c r="U1545" s="496">
        <v>255.44202127659591</v>
      </c>
      <c r="V1545" s="496">
        <v>10.106382978723406</v>
      </c>
      <c r="W1545" s="496">
        <v>68.617021276595764</v>
      </c>
      <c r="X1545" s="496">
        <v>2.1276595744680855</v>
      </c>
      <c r="Y1545" s="496">
        <v>59.925710126891545</v>
      </c>
      <c r="Z1545" s="496">
        <v>1.1092434381052829</v>
      </c>
      <c r="AA1545" s="496">
        <v>1.583999327818558</v>
      </c>
      <c r="AB1545" s="496">
        <v>57.984940438610494</v>
      </c>
      <c r="AC1545" s="496">
        <v>52.940570813906191</v>
      </c>
      <c r="AD1545" s="496">
        <v>55.973467008033005</v>
      </c>
      <c r="AE1545" s="496">
        <v>10.962099125364436</v>
      </c>
      <c r="AF1545" s="496">
        <v>11.055433364810821</v>
      </c>
      <c r="AG1545" s="496">
        <v>624.61702127659601</v>
      </c>
      <c r="AH1545" s="496">
        <v>0</v>
      </c>
      <c r="AI1545" s="496">
        <v>18.617021276595747</v>
      </c>
      <c r="AJ1545" s="496">
        <v>14.532140741522912</v>
      </c>
      <c r="AK1545" s="496">
        <v>11.724636116830096</v>
      </c>
      <c r="AL1545" s="496">
        <v>-7.2764813398881939E-2</v>
      </c>
      <c r="AM1545" s="496">
        <v>3.9744861153365902</v>
      </c>
      <c r="AN1545" s="496">
        <v>99</v>
      </c>
      <c r="AO1545" s="496">
        <v>99</v>
      </c>
      <c r="AP1545" s="496"/>
      <c r="AQ1545" s="496">
        <v>650</v>
      </c>
      <c r="AR1545" s="496">
        <v>204.26595744680847</v>
      </c>
      <c r="AS1545" s="496">
        <v>29.412981308522227</v>
      </c>
      <c r="AT1545" s="496"/>
      <c r="AU1545" s="496"/>
    </row>
    <row r="1546" spans="1:47">
      <c r="A1546" s="496">
        <v>21</v>
      </c>
      <c r="B1546" s="496">
        <v>83</v>
      </c>
      <c r="C1546" s="496">
        <v>2023</v>
      </c>
      <c r="D1546" s="496">
        <v>99</v>
      </c>
      <c r="E1546" s="496">
        <v>99</v>
      </c>
      <c r="F1546" s="496">
        <v>99</v>
      </c>
      <c r="G1546" s="496">
        <v>99</v>
      </c>
      <c r="H1546" s="496">
        <v>99</v>
      </c>
      <c r="I1546" s="496">
        <v>99</v>
      </c>
      <c r="J1546" s="496">
        <v>999</v>
      </c>
      <c r="K1546" s="496">
        <v>99</v>
      </c>
      <c r="L1546" s="496">
        <v>99</v>
      </c>
      <c r="M1546" s="496">
        <v>99</v>
      </c>
      <c r="N1546" s="496">
        <v>99</v>
      </c>
      <c r="O1546" s="496">
        <v>99</v>
      </c>
      <c r="P1546" s="496">
        <v>9999</v>
      </c>
      <c r="Q1546" s="496">
        <v>105</v>
      </c>
      <c r="R1546" s="496">
        <v>365</v>
      </c>
      <c r="S1546" s="496">
        <v>4.4520547945205475</v>
      </c>
      <c r="T1546" s="496">
        <v>7.1506849315068495</v>
      </c>
      <c r="U1546" s="496">
        <v>263.71315068493158</v>
      </c>
      <c r="V1546" s="496">
        <v>15.616438356164378</v>
      </c>
      <c r="W1546" s="496">
        <v>64.657534246575324</v>
      </c>
      <c r="X1546" s="496">
        <v>6.8493150684931505</v>
      </c>
      <c r="Y1546" s="496">
        <v>63.621701666568754</v>
      </c>
      <c r="Z1546" s="496">
        <v>1.1802146994185376</v>
      </c>
      <c r="AA1546" s="496">
        <v>1.7079285930079275</v>
      </c>
      <c r="AB1546" s="496">
        <v>57.470408380883399</v>
      </c>
      <c r="AC1546" s="496">
        <v>40.745116462064594</v>
      </c>
      <c r="AD1546" s="496">
        <v>53.162487312431409</v>
      </c>
      <c r="AE1546" s="496">
        <v>21.282798833819243</v>
      </c>
      <c r="AF1546" s="496">
        <v>22.159003795254247</v>
      </c>
      <c r="AG1546" s="496">
        <v>678.24931506849293</v>
      </c>
      <c r="AH1546" s="496">
        <v>0</v>
      </c>
      <c r="AI1546" s="496">
        <v>37.534246575342472</v>
      </c>
      <c r="AJ1546" s="496">
        <v>10.128261332184794</v>
      </c>
      <c r="AK1546" s="496">
        <v>0.92118393170141188</v>
      </c>
      <c r="AL1546" s="496">
        <v>-2.7512697306713063</v>
      </c>
      <c r="AM1546" s="496">
        <v>-1.9742442892397856</v>
      </c>
      <c r="AN1546" s="496">
        <v>99</v>
      </c>
      <c r="AO1546" s="496">
        <v>99</v>
      </c>
      <c r="AP1546" s="496"/>
      <c r="AQ1546" s="496">
        <v>700</v>
      </c>
      <c r="AR1546" s="496">
        <v>206.49863013698632</v>
      </c>
      <c r="AS1546" s="496">
        <v>29.474636618399693</v>
      </c>
      <c r="AT1546" s="496"/>
      <c r="AU1546" s="496"/>
    </row>
    <row r="1547" spans="1:47">
      <c r="A1547" s="496">
        <v>21</v>
      </c>
      <c r="B1547" s="496">
        <v>84</v>
      </c>
      <c r="C1547" s="496">
        <v>2023</v>
      </c>
      <c r="D1547" s="496">
        <v>99</v>
      </c>
      <c r="E1547" s="496">
        <v>99</v>
      </c>
      <c r="F1547" s="496">
        <v>99</v>
      </c>
      <c r="G1547" s="496">
        <v>99</v>
      </c>
      <c r="H1547" s="496">
        <v>99</v>
      </c>
      <c r="I1547" s="496">
        <v>99</v>
      </c>
      <c r="J1547" s="496">
        <v>999</v>
      </c>
      <c r="K1547" s="496">
        <v>99</v>
      </c>
      <c r="L1547" s="496">
        <v>99</v>
      </c>
      <c r="M1547" s="496">
        <v>99</v>
      </c>
      <c r="N1547" s="496">
        <v>99</v>
      </c>
      <c r="O1547" s="496">
        <v>99</v>
      </c>
      <c r="P1547" s="496">
        <v>9999</v>
      </c>
      <c r="Q1547" s="496">
        <v>88</v>
      </c>
      <c r="R1547" s="496">
        <v>215</v>
      </c>
      <c r="S1547" s="496">
        <v>4.0511627906976733</v>
      </c>
      <c r="T1547" s="496">
        <v>7.2046511627906993</v>
      </c>
      <c r="U1547" s="496">
        <v>266.52651162790681</v>
      </c>
      <c r="V1547" s="496">
        <v>10.697674418604649</v>
      </c>
      <c r="W1547" s="496">
        <v>66.511627906976713</v>
      </c>
      <c r="X1547" s="496">
        <v>4.1860465116279073</v>
      </c>
      <c r="Y1547" s="496">
        <v>52.925204743426995</v>
      </c>
      <c r="Z1547" s="496">
        <v>0.9846194148521763</v>
      </c>
      <c r="AA1547" s="496">
        <v>1.5476844652234489</v>
      </c>
      <c r="AB1547" s="496">
        <v>50.419997138023355</v>
      </c>
      <c r="AC1547" s="496">
        <v>45.601864417190143</v>
      </c>
      <c r="AD1547" s="496">
        <v>55.778309016467318</v>
      </c>
      <c r="AE1547" s="496">
        <v>12.536443148688049</v>
      </c>
      <c r="AF1547" s="496">
        <v>13.191812048585508</v>
      </c>
      <c r="AG1547" s="496">
        <v>725.69767441860449</v>
      </c>
      <c r="AH1547" s="496">
        <v>0</v>
      </c>
      <c r="AI1547" s="496">
        <v>18.139534883720938</v>
      </c>
      <c r="AJ1547" s="496">
        <v>14.675933287105316</v>
      </c>
      <c r="AK1547" s="496">
        <v>5.1757586914903717</v>
      </c>
      <c r="AL1547" s="496">
        <v>8.1356919285243272</v>
      </c>
      <c r="AM1547" s="496">
        <v>-8.9054613307337984</v>
      </c>
      <c r="AN1547" s="496">
        <v>99</v>
      </c>
      <c r="AO1547" s="496">
        <v>99</v>
      </c>
      <c r="AP1547" s="496"/>
      <c r="AQ1547" s="496">
        <v>750</v>
      </c>
      <c r="AR1547" s="496">
        <v>209.01395348837204</v>
      </c>
      <c r="AS1547" s="496">
        <v>28.861907146850296</v>
      </c>
      <c r="AT1547" s="496"/>
      <c r="AU1547" s="496"/>
    </row>
    <row r="1548" spans="1:47">
      <c r="A1548" s="496">
        <v>21</v>
      </c>
      <c r="B1548" s="496">
        <v>85</v>
      </c>
      <c r="C1548" s="496">
        <v>2023</v>
      </c>
      <c r="D1548" s="496">
        <v>99</v>
      </c>
      <c r="E1548" s="496">
        <v>99</v>
      </c>
      <c r="F1548" s="496">
        <v>99</v>
      </c>
      <c r="G1548" s="496">
        <v>99</v>
      </c>
      <c r="H1548" s="496">
        <v>99</v>
      </c>
      <c r="I1548" s="496">
        <v>99</v>
      </c>
      <c r="J1548" s="496">
        <v>999</v>
      </c>
      <c r="K1548" s="496">
        <v>99</v>
      </c>
      <c r="L1548" s="496">
        <v>99</v>
      </c>
      <c r="M1548" s="496">
        <v>99</v>
      </c>
      <c r="N1548" s="496">
        <v>99</v>
      </c>
      <c r="O1548" s="496">
        <v>99</v>
      </c>
      <c r="P1548" s="496">
        <v>9999</v>
      </c>
      <c r="Q1548" s="496">
        <v>45</v>
      </c>
      <c r="R1548" s="496">
        <v>120</v>
      </c>
      <c r="S1548" s="496">
        <v>4.3166666666666655</v>
      </c>
      <c r="T1548" s="496">
        <v>7.5666666666666655</v>
      </c>
      <c r="U1548" s="496">
        <v>279.66416666666674</v>
      </c>
      <c r="V1548" s="496">
        <v>20</v>
      </c>
      <c r="W1548" s="496">
        <v>77.5</v>
      </c>
      <c r="X1548" s="496">
        <v>10.833333333333336</v>
      </c>
      <c r="Y1548" s="496">
        <v>56.424855332606363</v>
      </c>
      <c r="Z1548" s="496">
        <v>1.3101102582946564</v>
      </c>
      <c r="AA1548" s="496">
        <v>1.7162620882474673</v>
      </c>
      <c r="AB1548" s="496">
        <v>57.914731448874598</v>
      </c>
      <c r="AC1548" s="496">
        <v>49.563250209114159</v>
      </c>
      <c r="AD1548" s="496">
        <v>73.9260714522391</v>
      </c>
      <c r="AE1548" s="496">
        <v>6.9970845481049553</v>
      </c>
      <c r="AF1548" s="496">
        <v>7.725803354907149</v>
      </c>
      <c r="AG1548" s="496">
        <v>776.44166666666683</v>
      </c>
      <c r="AH1548" s="496">
        <v>0</v>
      </c>
      <c r="AI1548" s="496">
        <v>28.333333333333325</v>
      </c>
      <c r="AJ1548" s="496">
        <v>14.964845379162419</v>
      </c>
      <c r="AK1548" s="496">
        <v>30.455937721806645</v>
      </c>
      <c r="AL1548" s="496">
        <v>14.469892673582228</v>
      </c>
      <c r="AM1548" s="496">
        <v>22.154245665808304</v>
      </c>
      <c r="AN1548" s="496">
        <v>99</v>
      </c>
      <c r="AO1548" s="496">
        <v>99</v>
      </c>
      <c r="AP1548" s="496"/>
      <c r="AQ1548" s="496">
        <v>800</v>
      </c>
      <c r="AR1548" s="496">
        <v>210.65833333333339</v>
      </c>
      <c r="AS1548" s="496">
        <v>29.71077649339588</v>
      </c>
      <c r="AT1548" s="496"/>
      <c r="AU1548" s="496"/>
    </row>
    <row r="1549" spans="1:47">
      <c r="A1549" s="496">
        <v>21</v>
      </c>
      <c r="B1549" s="496">
        <v>86</v>
      </c>
      <c r="C1549" s="496">
        <v>2023</v>
      </c>
      <c r="D1549" s="496">
        <v>99</v>
      </c>
      <c r="E1549" s="496">
        <v>99</v>
      </c>
      <c r="F1549" s="496">
        <v>99</v>
      </c>
      <c r="G1549" s="496">
        <v>99</v>
      </c>
      <c r="H1549" s="496">
        <v>99</v>
      </c>
      <c r="I1549" s="496">
        <v>99</v>
      </c>
      <c r="J1549" s="496">
        <v>999</v>
      </c>
      <c r="K1549" s="496">
        <v>99</v>
      </c>
      <c r="L1549" s="496">
        <v>99</v>
      </c>
      <c r="M1549" s="496">
        <v>99</v>
      </c>
      <c r="N1549" s="496">
        <v>99</v>
      </c>
      <c r="O1549" s="496">
        <v>99</v>
      </c>
      <c r="P1549" s="496">
        <v>9999</v>
      </c>
      <c r="Q1549" s="496">
        <v>39</v>
      </c>
      <c r="R1549" s="496">
        <v>76</v>
      </c>
      <c r="S1549" s="496">
        <v>4.4210526315789496</v>
      </c>
      <c r="T1549" s="496">
        <v>7.5263157894736814</v>
      </c>
      <c r="U1549" s="496">
        <v>279.93552631578962</v>
      </c>
      <c r="V1549" s="496">
        <v>19.736842105263161</v>
      </c>
      <c r="W1549" s="496">
        <v>73.68421052631578</v>
      </c>
      <c r="X1549" s="496">
        <v>13.157894736842103</v>
      </c>
      <c r="Y1549" s="496">
        <v>63.091430529842242</v>
      </c>
      <c r="Z1549" s="496">
        <v>1.3500795093032252</v>
      </c>
      <c r="AA1549" s="496">
        <v>2.0292186998586317</v>
      </c>
      <c r="AB1549" s="496">
        <v>54.207608570833877</v>
      </c>
      <c r="AC1549" s="496">
        <v>48.8610394541464</v>
      </c>
      <c r="AD1549" s="496">
        <v>58.670494081108785</v>
      </c>
      <c r="AE1549" s="496">
        <v>4.4314868804664727</v>
      </c>
      <c r="AF1549" s="496">
        <v>4.8977565042591316</v>
      </c>
      <c r="AG1549" s="496">
        <v>823.26315789473699</v>
      </c>
      <c r="AH1549" s="496">
        <v>0</v>
      </c>
      <c r="AI1549" s="496">
        <v>35.526315789473678</v>
      </c>
      <c r="AJ1549" s="496">
        <v>14.131309416227101</v>
      </c>
      <c r="AK1549" s="496">
        <v>1.1340051687797463</v>
      </c>
      <c r="AL1549" s="496">
        <v>-27.784857146203805</v>
      </c>
      <c r="AM1549" s="496">
        <v>-3.6843179115636056</v>
      </c>
      <c r="AN1549" s="496">
        <v>99</v>
      </c>
      <c r="AO1549" s="496">
        <v>99</v>
      </c>
      <c r="AP1549" s="496"/>
      <c r="AQ1549" s="496">
        <v>850</v>
      </c>
      <c r="AR1549" s="496">
        <v>209.82894736842101</v>
      </c>
      <c r="AS1549" s="496">
        <v>30.00427818664496</v>
      </c>
      <c r="AT1549" s="496"/>
      <c r="AU1549" s="496"/>
    </row>
    <row r="1550" spans="1:47">
      <c r="A1550" s="496">
        <v>21</v>
      </c>
      <c r="B1550" s="496">
        <v>87</v>
      </c>
      <c r="C1550" s="496">
        <v>2023</v>
      </c>
      <c r="D1550" s="496">
        <v>99</v>
      </c>
      <c r="E1550" s="496">
        <v>99</v>
      </c>
      <c r="F1550" s="496">
        <v>99</v>
      </c>
      <c r="G1550" s="496">
        <v>99</v>
      </c>
      <c r="H1550" s="496">
        <v>99</v>
      </c>
      <c r="I1550" s="496">
        <v>99</v>
      </c>
      <c r="J1550" s="496">
        <v>999</v>
      </c>
      <c r="K1550" s="496">
        <v>99</v>
      </c>
      <c r="L1550" s="496">
        <v>99</v>
      </c>
      <c r="M1550" s="496">
        <v>99</v>
      </c>
      <c r="N1550" s="496">
        <v>99</v>
      </c>
      <c r="O1550" s="496">
        <v>99</v>
      </c>
      <c r="P1550" s="496">
        <v>9999</v>
      </c>
      <c r="Q1550" s="496">
        <v>21</v>
      </c>
      <c r="R1550" s="496">
        <v>35</v>
      </c>
      <c r="S1550" s="496">
        <v>3.7142857142857153</v>
      </c>
      <c r="T1550" s="496">
        <v>6.6857142857142886</v>
      </c>
      <c r="U1550" s="496">
        <v>276.40857142857129</v>
      </c>
      <c r="V1550" s="496">
        <v>0</v>
      </c>
      <c r="W1550" s="496">
        <v>62.857142857142847</v>
      </c>
      <c r="X1550" s="496">
        <v>5.7142857142857153</v>
      </c>
      <c r="Y1550" s="496">
        <v>56.22293061136741</v>
      </c>
      <c r="Z1550" s="496">
        <v>0.88063057185271054</v>
      </c>
      <c r="AA1550" s="496">
        <v>1.3684491445517752</v>
      </c>
      <c r="AB1550" s="496">
        <v>41.253550911151507</v>
      </c>
      <c r="AC1550" s="496">
        <v>10.394027125640855</v>
      </c>
      <c r="AD1550" s="496">
        <v>44.708018926833745</v>
      </c>
      <c r="AE1550" s="496">
        <v>2.0408163265306123</v>
      </c>
      <c r="AF1550" s="496">
        <v>2.22712775729158</v>
      </c>
      <c r="AG1550" s="496">
        <v>872.8</v>
      </c>
      <c r="AH1550" s="496">
        <v>0</v>
      </c>
      <c r="AI1550" s="496">
        <v>11.428571428571431</v>
      </c>
      <c r="AJ1550" s="496">
        <v>16.044224595074247</v>
      </c>
      <c r="AK1550" s="496">
        <v>-11.348521348043688</v>
      </c>
      <c r="AL1550" s="496">
        <v>14.418640735285591</v>
      </c>
      <c r="AM1550" s="496">
        <v>-1.8199605490722652</v>
      </c>
      <c r="AN1550" s="496">
        <v>99</v>
      </c>
      <c r="AO1550" s="496">
        <v>99</v>
      </c>
      <c r="AP1550" s="496"/>
      <c r="AQ1550" s="496">
        <v>900</v>
      </c>
      <c r="AR1550" s="496">
        <v>212.4571428571428</v>
      </c>
      <c r="AS1550" s="496">
        <v>28.534815636669208</v>
      </c>
      <c r="AT1550" s="496"/>
      <c r="AU1550" s="496"/>
    </row>
    <row r="1551" spans="1:47">
      <c r="A1551" s="496">
        <v>21</v>
      </c>
      <c r="B1551" s="496">
        <v>88</v>
      </c>
      <c r="C1551" s="496">
        <v>2023</v>
      </c>
      <c r="D1551" s="496">
        <v>99</v>
      </c>
      <c r="E1551" s="496">
        <v>99</v>
      </c>
      <c r="F1551" s="496">
        <v>99</v>
      </c>
      <c r="G1551" s="496">
        <v>99</v>
      </c>
      <c r="H1551" s="496">
        <v>99</v>
      </c>
      <c r="I1551" s="496">
        <v>99</v>
      </c>
      <c r="J1551" s="496">
        <v>999</v>
      </c>
      <c r="K1551" s="496">
        <v>99</v>
      </c>
      <c r="L1551" s="496">
        <v>99</v>
      </c>
      <c r="M1551" s="496">
        <v>99</v>
      </c>
      <c r="N1551" s="496">
        <v>99</v>
      </c>
      <c r="O1551" s="496">
        <v>99</v>
      </c>
      <c r="P1551" s="496">
        <v>9999</v>
      </c>
      <c r="Q1551" s="496">
        <v>16</v>
      </c>
      <c r="R1551" s="496">
        <v>33</v>
      </c>
      <c r="S1551" s="496">
        <v>5.1212121212121211</v>
      </c>
      <c r="T1551" s="496">
        <v>8.0909090909090917</v>
      </c>
      <c r="U1551" s="496">
        <v>323.50909090909101</v>
      </c>
      <c r="V1551" s="496">
        <v>36.363636363636367</v>
      </c>
      <c r="W1551" s="496">
        <v>78.787878787878782</v>
      </c>
      <c r="X1551" s="496">
        <v>42.424242424242429</v>
      </c>
      <c r="Y1551" s="496">
        <v>73.99849041718339</v>
      </c>
      <c r="Z1551" s="496">
        <v>0.97724336343012719</v>
      </c>
      <c r="AA1551" s="496">
        <v>1.5048132142951611</v>
      </c>
      <c r="AB1551" s="496">
        <v>17.644453314888263</v>
      </c>
      <c r="AC1551" s="496">
        <v>6.2828000276986176</v>
      </c>
      <c r="AD1551" s="496">
        <v>52.827147071508278</v>
      </c>
      <c r="AE1551" s="496">
        <v>1.9241982507288635</v>
      </c>
      <c r="AF1551" s="496">
        <v>2.4576838129160201</v>
      </c>
      <c r="AG1551" s="496">
        <v>921.27272727272725</v>
      </c>
      <c r="AH1551" s="496">
        <v>0</v>
      </c>
      <c r="AI1551" s="496">
        <v>33.333333333333343</v>
      </c>
      <c r="AJ1551" s="496">
        <v>10.319950455816608</v>
      </c>
      <c r="AK1551" s="496">
        <v>-0.84593257605778405</v>
      </c>
      <c r="AL1551" s="496">
        <v>-35.088067810639927</v>
      </c>
      <c r="AM1551" s="496">
        <v>-12.34671625833216</v>
      </c>
      <c r="AN1551" s="496">
        <v>99</v>
      </c>
      <c r="AO1551" s="496">
        <v>99</v>
      </c>
      <c r="AP1551" s="496"/>
      <c r="AQ1551" s="496">
        <v>950</v>
      </c>
      <c r="AR1551" s="496">
        <v>213.90909090909088</v>
      </c>
      <c r="AS1551" s="496">
        <v>32.571761295323192</v>
      </c>
      <c r="AT1551" s="496"/>
      <c r="AU1551" s="496"/>
    </row>
    <row r="1552" spans="1:47">
      <c r="A1552" s="496">
        <v>21</v>
      </c>
      <c r="B1552" s="496">
        <v>89</v>
      </c>
      <c r="C1552" s="496">
        <v>2023</v>
      </c>
      <c r="D1552" s="496">
        <v>99</v>
      </c>
      <c r="E1552" s="496">
        <v>99</v>
      </c>
      <c r="F1552" s="496">
        <v>99</v>
      </c>
      <c r="G1552" s="496">
        <v>99</v>
      </c>
      <c r="H1552" s="496">
        <v>99</v>
      </c>
      <c r="I1552" s="496">
        <v>99</v>
      </c>
      <c r="J1552" s="496">
        <v>999</v>
      </c>
      <c r="K1552" s="496">
        <v>99</v>
      </c>
      <c r="L1552" s="496">
        <v>99</v>
      </c>
      <c r="M1552" s="496">
        <v>99</v>
      </c>
      <c r="N1552" s="496">
        <v>99</v>
      </c>
      <c r="O1552" s="496">
        <v>99</v>
      </c>
      <c r="P1552" s="496">
        <v>9999</v>
      </c>
      <c r="Q1552" s="496">
        <v>10</v>
      </c>
      <c r="R1552" s="496">
        <v>20</v>
      </c>
      <c r="S1552" s="496">
        <v>4.05</v>
      </c>
      <c r="T1552" s="496">
        <v>6.2</v>
      </c>
      <c r="U1552" s="496">
        <v>295.81</v>
      </c>
      <c r="V1552" s="496">
        <v>5</v>
      </c>
      <c r="W1552" s="496">
        <v>60</v>
      </c>
      <c r="X1552" s="496">
        <v>20</v>
      </c>
      <c r="Y1552" s="496">
        <v>62.165439755542721</v>
      </c>
      <c r="Z1552" s="496">
        <v>1.1608186766243898</v>
      </c>
      <c r="AA1552" s="496">
        <v>2.0149441679609876</v>
      </c>
      <c r="AB1552" s="496">
        <v>88.89552079580055</v>
      </c>
      <c r="AC1552" s="496">
        <v>60.320985295924174</v>
      </c>
      <c r="AD1552" s="496">
        <v>74.391247999719354</v>
      </c>
      <c r="AE1552" s="496">
        <v>1.1661807580174921</v>
      </c>
      <c r="AF1552" s="496">
        <v>1.3619727771196311</v>
      </c>
      <c r="AG1552" s="496">
        <v>974.8</v>
      </c>
      <c r="AH1552" s="496">
        <v>0</v>
      </c>
      <c r="AI1552" s="496">
        <v>20</v>
      </c>
      <c r="AJ1552" s="496">
        <v>16.296011782032718</v>
      </c>
      <c r="AK1552" s="496">
        <v>11.419687482103118</v>
      </c>
      <c r="AL1552" s="496">
        <v>11.846914511326878</v>
      </c>
      <c r="AM1552" s="496">
        <v>8.5109915457192358</v>
      </c>
      <c r="AN1552" s="496">
        <v>99</v>
      </c>
      <c r="AO1552" s="496">
        <v>99</v>
      </c>
      <c r="AP1552" s="496"/>
      <c r="AQ1552" s="496">
        <v>1000</v>
      </c>
      <c r="AR1552" s="496">
        <v>215.25</v>
      </c>
      <c r="AS1552" s="496">
        <v>29.386052302447659</v>
      </c>
      <c r="AT1552" s="496"/>
      <c r="AU1552" s="496"/>
    </row>
    <row r="1553" spans="1:47">
      <c r="A1553" s="496">
        <v>21</v>
      </c>
      <c r="B1553" s="496">
        <v>90</v>
      </c>
      <c r="C1553" s="496">
        <v>2023</v>
      </c>
      <c r="D1553" s="496">
        <v>99</v>
      </c>
      <c r="E1553" s="496">
        <v>99</v>
      </c>
      <c r="F1553" s="496">
        <v>99</v>
      </c>
      <c r="G1553" s="496">
        <v>99</v>
      </c>
      <c r="H1553" s="496">
        <v>99</v>
      </c>
      <c r="I1553" s="496">
        <v>99</v>
      </c>
      <c r="J1553" s="496">
        <v>999</v>
      </c>
      <c r="K1553" s="496">
        <v>99</v>
      </c>
      <c r="L1553" s="496">
        <v>99</v>
      </c>
      <c r="M1553" s="496">
        <v>99</v>
      </c>
      <c r="N1553" s="496">
        <v>99</v>
      </c>
      <c r="O1553" s="496">
        <v>99</v>
      </c>
      <c r="P1553" s="496">
        <v>9999</v>
      </c>
      <c r="Q1553" s="496">
        <v>7</v>
      </c>
      <c r="R1553" s="496">
        <v>19</v>
      </c>
      <c r="S1553" s="496">
        <v>3.1578947368421058</v>
      </c>
      <c r="T1553" s="496">
        <v>5.6315789473684204</v>
      </c>
      <c r="U1553" s="496">
        <v>272.3631578947369</v>
      </c>
      <c r="V1553" s="496">
        <v>5.2631578947368443</v>
      </c>
      <c r="W1553" s="496">
        <v>47.368421052631589</v>
      </c>
      <c r="X1553" s="496">
        <v>10.526315789473689</v>
      </c>
      <c r="Y1553" s="496">
        <v>50.863721023372648</v>
      </c>
      <c r="Z1553" s="496">
        <v>1.0888505718724844</v>
      </c>
      <c r="AA1553" s="496">
        <v>2.4107331559155343</v>
      </c>
      <c r="AB1553" s="496">
        <v>80.436106918506212</v>
      </c>
      <c r="AC1553" s="496">
        <v>39.581020021478707</v>
      </c>
      <c r="AD1553" s="496">
        <v>50.337744561806211</v>
      </c>
      <c r="AE1553" s="496">
        <v>1.1078717201166182</v>
      </c>
      <c r="AF1553" s="496">
        <v>1.1913175559170373</v>
      </c>
      <c r="AG1553" s="496">
        <v>1021.4210526315788</v>
      </c>
      <c r="AH1553" s="496">
        <v>0</v>
      </c>
      <c r="AI1553" s="496">
        <v>5.2631578947368443</v>
      </c>
      <c r="AJ1553" s="496">
        <v>14.057460238809229</v>
      </c>
      <c r="AK1553" s="496">
        <v>-11.143717797404316</v>
      </c>
      <c r="AL1553" s="496">
        <v>-10.413727792251661</v>
      </c>
      <c r="AM1553" s="496">
        <v>-21.409296429621527</v>
      </c>
      <c r="AN1553" s="496">
        <v>99</v>
      </c>
      <c r="AO1553" s="496">
        <v>99</v>
      </c>
      <c r="AP1553" s="496"/>
      <c r="AQ1553" s="496">
        <v>1050</v>
      </c>
      <c r="AR1553" s="496">
        <v>216.10526315789477</v>
      </c>
      <c r="AS1553" s="496">
        <v>26.850147751428995</v>
      </c>
      <c r="AT1553" s="496"/>
      <c r="AU1553" s="496"/>
    </row>
    <row r="1554" spans="1:47">
      <c r="A1554" s="496">
        <v>21</v>
      </c>
      <c r="B1554" s="496">
        <v>91</v>
      </c>
      <c r="C1554" s="496">
        <v>2023</v>
      </c>
      <c r="D1554" s="496">
        <v>99</v>
      </c>
      <c r="E1554" s="496">
        <v>99</v>
      </c>
      <c r="F1554" s="496">
        <v>99</v>
      </c>
      <c r="G1554" s="496">
        <v>99</v>
      </c>
      <c r="H1554" s="496">
        <v>99</v>
      </c>
      <c r="I1554" s="496">
        <v>99</v>
      </c>
      <c r="J1554" s="496">
        <v>999</v>
      </c>
      <c r="K1554" s="496">
        <v>99</v>
      </c>
      <c r="L1554" s="496">
        <v>99</v>
      </c>
      <c r="M1554" s="496">
        <v>99</v>
      </c>
      <c r="N1554" s="496">
        <v>99</v>
      </c>
      <c r="O1554" s="496">
        <v>99</v>
      </c>
      <c r="P1554" s="496">
        <v>9999</v>
      </c>
      <c r="Q1554" s="496">
        <v>5</v>
      </c>
      <c r="R1554" s="496">
        <v>27</v>
      </c>
      <c r="S1554" s="496">
        <v>2.8518518518518512</v>
      </c>
      <c r="T1554" s="496">
        <v>5.2222222222222223</v>
      </c>
      <c r="U1554" s="496">
        <v>262.98148148148152</v>
      </c>
      <c r="V1554" s="496">
        <v>0</v>
      </c>
      <c r="W1554" s="496">
        <v>22.222222222222225</v>
      </c>
      <c r="X1554" s="496">
        <v>0</v>
      </c>
      <c r="Y1554" s="496">
        <v>40.544817790403741</v>
      </c>
      <c r="Z1554" s="496">
        <v>0.75541029831004303</v>
      </c>
      <c r="AA1554" s="496">
        <v>1.7284832429004495</v>
      </c>
      <c r="AB1554" s="496">
        <v>37.901194649866675</v>
      </c>
      <c r="AC1554" s="496">
        <v>24.850126083124703</v>
      </c>
      <c r="AD1554" s="496">
        <v>62.08860150930122</v>
      </c>
      <c r="AE1554" s="496">
        <v>1.5743440233236154</v>
      </c>
      <c r="AF1554" s="496">
        <v>1.6346113559274436</v>
      </c>
      <c r="AG1554" s="496">
        <v>1075.8518518518517</v>
      </c>
      <c r="AH1554" s="496">
        <v>0</v>
      </c>
      <c r="AI1554" s="496">
        <v>14.814814814814817</v>
      </c>
      <c r="AJ1554" s="496">
        <v>13.304701769039163</v>
      </c>
      <c r="AK1554" s="496">
        <v>13.488871256054749</v>
      </c>
      <c r="AL1554" s="496">
        <v>-16.123087085519067</v>
      </c>
      <c r="AM1554" s="496">
        <v>-7.9570663822116687</v>
      </c>
      <c r="AN1554" s="496">
        <v>99</v>
      </c>
      <c r="AO1554" s="496">
        <v>99</v>
      </c>
      <c r="AP1554" s="496"/>
      <c r="AQ1554" s="496">
        <v>1100</v>
      </c>
      <c r="AR1554" s="496">
        <v>216.74074074074073</v>
      </c>
      <c r="AS1554" s="496">
        <v>25.754657920809329</v>
      </c>
      <c r="AT1554" s="496"/>
      <c r="AU1554" s="496"/>
    </row>
    <row r="1555" spans="1:47">
      <c r="A1555" s="496">
        <v>21</v>
      </c>
      <c r="B1555" s="496">
        <v>92</v>
      </c>
      <c r="C1555" s="496">
        <v>2023</v>
      </c>
      <c r="D1555" s="496">
        <v>99</v>
      </c>
      <c r="E1555" s="496">
        <v>99</v>
      </c>
      <c r="F1555" s="496">
        <v>99</v>
      </c>
      <c r="G1555" s="496">
        <v>99</v>
      </c>
      <c r="H1555" s="496">
        <v>99</v>
      </c>
      <c r="I1555" s="496">
        <v>99</v>
      </c>
      <c r="J1555" s="496">
        <v>999</v>
      </c>
      <c r="K1555" s="496">
        <v>99</v>
      </c>
      <c r="L1555" s="496">
        <v>99</v>
      </c>
      <c r="M1555" s="496">
        <v>99</v>
      </c>
      <c r="N1555" s="496">
        <v>99</v>
      </c>
      <c r="O1555" s="496">
        <v>99</v>
      </c>
      <c r="P1555" s="496">
        <v>9999</v>
      </c>
      <c r="Q1555" s="496">
        <v>6</v>
      </c>
      <c r="R1555" s="496">
        <v>25</v>
      </c>
      <c r="S1555" s="496">
        <v>3.36</v>
      </c>
      <c r="T1555" s="496">
        <v>6.68</v>
      </c>
      <c r="U1555" s="496">
        <v>296.24799999999999</v>
      </c>
      <c r="V1555" s="496">
        <v>12</v>
      </c>
      <c r="W1555" s="496">
        <v>52</v>
      </c>
      <c r="X1555" s="496">
        <v>20</v>
      </c>
      <c r="Y1555" s="496">
        <v>58.085627275600359</v>
      </c>
      <c r="Z1555" s="496">
        <v>1.3821722034536801</v>
      </c>
      <c r="AA1555" s="496">
        <v>2.2577865266672146</v>
      </c>
      <c r="AB1555" s="496">
        <v>86.814838965761027</v>
      </c>
      <c r="AC1555" s="496">
        <v>46.031022574136031</v>
      </c>
      <c r="AD1555" s="496">
        <v>61.371833943048344</v>
      </c>
      <c r="AE1555" s="496">
        <v>1.4577259475218651</v>
      </c>
      <c r="AF1555" s="496">
        <v>1.7049867789972299</v>
      </c>
      <c r="AG1555" s="496">
        <v>1118.2</v>
      </c>
      <c r="AH1555" s="496">
        <v>0</v>
      </c>
      <c r="AI1555" s="496">
        <v>12</v>
      </c>
      <c r="AJ1555" s="496">
        <v>12.406449935416656</v>
      </c>
      <c r="AK1555" s="496">
        <v>19.467569885451795</v>
      </c>
      <c r="AL1555" s="496">
        <v>16.793333341773952</v>
      </c>
      <c r="AM1555" s="496">
        <v>8.9107379539323688</v>
      </c>
      <c r="AN1555" s="496">
        <v>99</v>
      </c>
      <c r="AO1555" s="496">
        <v>99</v>
      </c>
      <c r="AP1555" s="496"/>
      <c r="AQ1555" s="496">
        <v>1150</v>
      </c>
      <c r="AR1555" s="496">
        <v>219.32</v>
      </c>
      <c r="AS1555" s="496">
        <v>27.950385674522597</v>
      </c>
      <c r="AT1555" s="496"/>
      <c r="AU1555" s="496"/>
    </row>
    <row r="1556" spans="1:47">
      <c r="A1556" s="496">
        <v>21</v>
      </c>
      <c r="B1556" s="496">
        <v>93</v>
      </c>
      <c r="C1556" s="496">
        <v>2023</v>
      </c>
      <c r="D1556" s="496">
        <v>99</v>
      </c>
      <c r="E1556" s="496">
        <v>99</v>
      </c>
      <c r="F1556" s="496">
        <v>99</v>
      </c>
      <c r="G1556" s="496">
        <v>99</v>
      </c>
      <c r="H1556" s="496">
        <v>99</v>
      </c>
      <c r="I1556" s="496">
        <v>99</v>
      </c>
      <c r="J1556" s="496">
        <v>999</v>
      </c>
      <c r="K1556" s="496">
        <v>99</v>
      </c>
      <c r="L1556" s="496">
        <v>99</v>
      </c>
      <c r="M1556" s="496">
        <v>99</v>
      </c>
      <c r="N1556" s="496">
        <v>99</v>
      </c>
      <c r="O1556" s="496">
        <v>99</v>
      </c>
      <c r="P1556" s="496">
        <v>9999</v>
      </c>
      <c r="Q1556" s="496">
        <v>2</v>
      </c>
      <c r="R1556" s="496">
        <v>2</v>
      </c>
      <c r="S1556" s="496">
        <v>5</v>
      </c>
      <c r="T1556" s="496">
        <v>8</v>
      </c>
      <c r="U1556" s="496">
        <v>372.65</v>
      </c>
      <c r="V1556" s="496">
        <v>50</v>
      </c>
      <c r="W1556" s="496">
        <v>50</v>
      </c>
      <c r="X1556" s="496">
        <v>50</v>
      </c>
      <c r="Y1556" s="496">
        <v>56.150000000000091</v>
      </c>
      <c r="Z1556" s="496">
        <v>2</v>
      </c>
      <c r="AA1556" s="496">
        <v>3</v>
      </c>
      <c r="AB1556" s="496">
        <v>99.999999999999815</v>
      </c>
      <c r="AC1556" s="496">
        <v>100.00000000000001</v>
      </c>
      <c r="AD1556" s="496">
        <v>100</v>
      </c>
      <c r="AE1556" s="496">
        <v>0.11661807580174922</v>
      </c>
      <c r="AF1556" s="496">
        <v>0.17157606416065396</v>
      </c>
      <c r="AG1556" s="496">
        <v>1161</v>
      </c>
      <c r="AH1556" s="496">
        <v>0</v>
      </c>
      <c r="AI1556" s="496">
        <v>50</v>
      </c>
      <c r="AJ1556" s="496">
        <v>8</v>
      </c>
      <c r="AK1556" s="496">
        <v>-99.999999999989498</v>
      </c>
      <c r="AL1556" s="496">
        <v>-100</v>
      </c>
      <c r="AM1556" s="496">
        <v>-100</v>
      </c>
      <c r="AN1556" s="496">
        <v>99</v>
      </c>
      <c r="AO1556" s="496">
        <v>99</v>
      </c>
      <c r="AP1556" s="496"/>
      <c r="AQ1556" s="496">
        <v>1200</v>
      </c>
      <c r="AR1556" s="496">
        <v>233.5</v>
      </c>
      <c r="AS1556" s="496">
        <v>29.803472400542049</v>
      </c>
      <c r="AT1556" s="496"/>
      <c r="AU1556" s="496"/>
    </row>
    <row r="1557" spans="1:47">
      <c r="A1557" s="496">
        <v>21</v>
      </c>
      <c r="B1557" s="496">
        <v>94</v>
      </c>
      <c r="C1557" s="496">
        <v>2023</v>
      </c>
      <c r="D1557" s="496">
        <v>99</v>
      </c>
      <c r="E1557" s="496">
        <v>99</v>
      </c>
      <c r="F1557" s="496">
        <v>99</v>
      </c>
      <c r="G1557" s="496">
        <v>99</v>
      </c>
      <c r="H1557" s="496">
        <v>99</v>
      </c>
      <c r="I1557" s="496">
        <v>99</v>
      </c>
      <c r="J1557" s="496">
        <v>999</v>
      </c>
      <c r="K1557" s="496">
        <v>99</v>
      </c>
      <c r="L1557" s="496">
        <v>99</v>
      </c>
      <c r="M1557" s="496">
        <v>99</v>
      </c>
      <c r="N1557" s="496">
        <v>99</v>
      </c>
      <c r="O1557" s="496">
        <v>99</v>
      </c>
      <c r="P1557" s="496">
        <v>9999</v>
      </c>
      <c r="Q1557" s="496">
        <v>1</v>
      </c>
      <c r="R1557" s="496">
        <v>3</v>
      </c>
      <c r="S1557" s="496">
        <v>6</v>
      </c>
      <c r="T1557" s="496">
        <v>10.333333333333336</v>
      </c>
      <c r="U1557" s="496">
        <v>388.26666666666654</v>
      </c>
      <c r="V1557" s="496">
        <v>100</v>
      </c>
      <c r="W1557" s="496">
        <v>100</v>
      </c>
      <c r="X1557" s="496">
        <v>100</v>
      </c>
      <c r="Y1557" s="496">
        <v>7.0144295721198491</v>
      </c>
      <c r="Z1557" s="496">
        <v>0</v>
      </c>
      <c r="AA1557" s="496">
        <v>0.47140452079101841</v>
      </c>
      <c r="AB1557" s="496"/>
      <c r="AC1557" s="496">
        <v>-81.31801229058658</v>
      </c>
      <c r="AD1557" s="496"/>
      <c r="AE1557" s="496">
        <v>0.17492711370262387</v>
      </c>
      <c r="AF1557" s="496">
        <v>0.26814946938726647</v>
      </c>
      <c r="AG1557" s="496">
        <v>1232.333333333333</v>
      </c>
      <c r="AH1557" s="496">
        <v>0</v>
      </c>
      <c r="AI1557" s="496">
        <v>100</v>
      </c>
      <c r="AJ1557" s="496">
        <v>12.552113589179276</v>
      </c>
      <c r="AK1557" s="496">
        <v>86.596229849875385</v>
      </c>
      <c r="AL1557" s="496">
        <v>-41.311367140378657</v>
      </c>
      <c r="AM1557" s="496"/>
      <c r="AN1557" s="496">
        <v>99</v>
      </c>
      <c r="AO1557" s="496">
        <v>99</v>
      </c>
      <c r="AP1557" s="496"/>
      <c r="AQ1557" s="496">
        <v>1250</v>
      </c>
      <c r="AR1557" s="496">
        <v>220</v>
      </c>
      <c r="AS1557" s="496">
        <v>36.449004461406247</v>
      </c>
      <c r="AT1557" s="496"/>
      <c r="AU1557" s="496"/>
    </row>
    <row r="1558" spans="1:47">
      <c r="A1558" s="496">
        <v>21</v>
      </c>
      <c r="B1558" s="496">
        <v>95</v>
      </c>
      <c r="C1558" s="496">
        <v>2023</v>
      </c>
      <c r="D1558" s="496">
        <v>99</v>
      </c>
      <c r="E1558" s="496">
        <v>99</v>
      </c>
      <c r="F1558" s="496">
        <v>99</v>
      </c>
      <c r="G1558" s="496">
        <v>99</v>
      </c>
      <c r="H1558" s="496">
        <v>99</v>
      </c>
      <c r="I1558" s="496">
        <v>99</v>
      </c>
      <c r="J1558" s="496">
        <v>999</v>
      </c>
      <c r="K1558" s="496">
        <v>99</v>
      </c>
      <c r="L1558" s="496">
        <v>99</v>
      </c>
      <c r="M1558" s="496">
        <v>99</v>
      </c>
      <c r="N1558" s="496">
        <v>99</v>
      </c>
      <c r="O1558" s="496">
        <v>99</v>
      </c>
      <c r="P1558" s="496">
        <v>9999</v>
      </c>
      <c r="Q1558" s="496">
        <v>1</v>
      </c>
      <c r="R1558" s="496">
        <v>1</v>
      </c>
      <c r="S1558" s="496">
        <v>6</v>
      </c>
      <c r="T1558" s="496">
        <v>11</v>
      </c>
      <c r="U1558" s="496">
        <v>404</v>
      </c>
      <c r="V1558" s="496">
        <v>100</v>
      </c>
      <c r="W1558" s="496">
        <v>100</v>
      </c>
      <c r="X1558" s="496">
        <v>100</v>
      </c>
      <c r="Y1558" s="496">
        <v>0</v>
      </c>
      <c r="Z1558" s="496">
        <v>0</v>
      </c>
      <c r="AA1558" s="496">
        <v>0</v>
      </c>
      <c r="AB1558" s="496"/>
      <c r="AC1558" s="496"/>
      <c r="AD1558" s="496"/>
      <c r="AE1558" s="496">
        <v>5.8309037900874605E-2</v>
      </c>
      <c r="AF1558" s="496">
        <v>9.3005138764127485E-2</v>
      </c>
      <c r="AG1558" s="496">
        <v>1269</v>
      </c>
      <c r="AH1558" s="496">
        <v>0</v>
      </c>
      <c r="AI1558" s="496">
        <v>100</v>
      </c>
      <c r="AJ1558" s="496">
        <v>0</v>
      </c>
      <c r="AK1558" s="496"/>
      <c r="AL1558" s="496"/>
      <c r="AM1558" s="496"/>
      <c r="AN1558" s="496">
        <v>99</v>
      </c>
      <c r="AO1558" s="496">
        <v>99</v>
      </c>
      <c r="AP1558" s="496"/>
      <c r="AQ1558" s="496">
        <v>1300</v>
      </c>
      <c r="AR1558" s="496">
        <v>222</v>
      </c>
      <c r="AS1558" s="496">
        <v>36.925164755697999</v>
      </c>
      <c r="AT1558" s="496"/>
      <c r="AU1558" s="496"/>
    </row>
    <row r="1559" spans="1:47">
      <c r="A1559" s="496">
        <v>21</v>
      </c>
      <c r="B1559" s="496">
        <v>96</v>
      </c>
      <c r="C1559" s="496">
        <v>2023</v>
      </c>
      <c r="D1559" s="496">
        <v>99</v>
      </c>
      <c r="E1559" s="496">
        <v>99</v>
      </c>
      <c r="F1559" s="496">
        <v>99</v>
      </c>
      <c r="G1559" s="496">
        <v>99</v>
      </c>
      <c r="H1559" s="496">
        <v>99</v>
      </c>
      <c r="I1559" s="496">
        <v>99</v>
      </c>
      <c r="J1559" s="496">
        <v>999</v>
      </c>
      <c r="K1559" s="496">
        <v>99</v>
      </c>
      <c r="L1559" s="496">
        <v>99</v>
      </c>
      <c r="M1559" s="496">
        <v>99</v>
      </c>
      <c r="N1559" s="496">
        <v>99</v>
      </c>
      <c r="O1559" s="496">
        <v>99</v>
      </c>
      <c r="P1559" s="496">
        <v>9999</v>
      </c>
      <c r="Q1559" s="496">
        <v>1</v>
      </c>
      <c r="R1559" s="496">
        <v>1</v>
      </c>
      <c r="S1559" s="496">
        <v>5</v>
      </c>
      <c r="T1559" s="496">
        <v>7</v>
      </c>
      <c r="U1559" s="496">
        <v>323.2</v>
      </c>
      <c r="V1559" s="496">
        <v>0</v>
      </c>
      <c r="W1559" s="496">
        <v>100</v>
      </c>
      <c r="X1559" s="496">
        <v>0</v>
      </c>
      <c r="Y1559" s="496">
        <v>0</v>
      </c>
      <c r="Z1559" s="496">
        <v>0</v>
      </c>
      <c r="AA1559" s="496">
        <v>0</v>
      </c>
      <c r="AB1559" s="496"/>
      <c r="AC1559" s="496"/>
      <c r="AD1559" s="496"/>
      <c r="AE1559" s="496">
        <v>5.8309037900874605E-2</v>
      </c>
      <c r="AF1559" s="496">
        <v>7.4404111011301982E-2</v>
      </c>
      <c r="AG1559" s="496">
        <v>1312</v>
      </c>
      <c r="AH1559" s="496">
        <v>0</v>
      </c>
      <c r="AI1559" s="496">
        <v>100</v>
      </c>
      <c r="AJ1559" s="496">
        <v>0</v>
      </c>
      <c r="AK1559" s="496"/>
      <c r="AL1559" s="496"/>
      <c r="AM1559" s="496"/>
      <c r="AN1559" s="496">
        <v>99</v>
      </c>
      <c r="AO1559" s="496">
        <v>99</v>
      </c>
      <c r="AP1559" s="496"/>
      <c r="AQ1559" s="496">
        <v>1350</v>
      </c>
      <c r="AR1559" s="496">
        <v>212</v>
      </c>
      <c r="AS1559" s="496">
        <v>33.899628552429199</v>
      </c>
      <c r="AT1559" s="496"/>
      <c r="AU1559" s="496"/>
    </row>
    <row r="1560" spans="1:47">
      <c r="A1560" s="496">
        <v>21</v>
      </c>
      <c r="B1560" s="496">
        <v>97</v>
      </c>
      <c r="C1560" s="496">
        <v>2023</v>
      </c>
      <c r="D1560" s="496">
        <v>99</v>
      </c>
      <c r="E1560" s="496">
        <v>99</v>
      </c>
      <c r="F1560" s="496">
        <v>99</v>
      </c>
      <c r="G1560" s="496">
        <v>99</v>
      </c>
      <c r="H1560" s="496">
        <v>99</v>
      </c>
      <c r="I1560" s="496">
        <v>99</v>
      </c>
      <c r="J1560" s="496">
        <v>999</v>
      </c>
      <c r="K1560" s="496">
        <v>99</v>
      </c>
      <c r="L1560" s="496">
        <v>99</v>
      </c>
      <c r="M1560" s="496">
        <v>99</v>
      </c>
      <c r="N1560" s="496">
        <v>99</v>
      </c>
      <c r="O1560" s="496">
        <v>99</v>
      </c>
      <c r="P1560" s="496">
        <v>9999</v>
      </c>
      <c r="Q1560" s="496">
        <v>2</v>
      </c>
      <c r="R1560" s="496">
        <v>2</v>
      </c>
      <c r="S1560" s="496">
        <v>1.5</v>
      </c>
      <c r="T1560" s="496">
        <v>5</v>
      </c>
      <c r="U1560" s="496">
        <v>184.65</v>
      </c>
      <c r="V1560" s="496">
        <v>0</v>
      </c>
      <c r="W1560" s="496">
        <v>50</v>
      </c>
      <c r="X1560" s="496">
        <v>0</v>
      </c>
      <c r="Y1560" s="496">
        <v>76.049999999999955</v>
      </c>
      <c r="Z1560" s="496">
        <v>0.5</v>
      </c>
      <c r="AA1560" s="496">
        <v>2</v>
      </c>
      <c r="AB1560" s="496">
        <v>100</v>
      </c>
      <c r="AC1560" s="496">
        <v>100</v>
      </c>
      <c r="AD1560" s="496">
        <v>100</v>
      </c>
      <c r="AE1560" s="496">
        <v>0.11661807580174922</v>
      </c>
      <c r="AF1560" s="496">
        <v>8.5016826102951151E-2</v>
      </c>
      <c r="AG1560" s="496">
        <v>1388.5</v>
      </c>
      <c r="AH1560" s="496">
        <v>0</v>
      </c>
      <c r="AI1560" s="496">
        <v>0</v>
      </c>
      <c r="AJ1560" s="496">
        <v>3.5</v>
      </c>
      <c r="AK1560" s="496">
        <v>-99.999999999995694</v>
      </c>
      <c r="AL1560" s="496">
        <v>-100</v>
      </c>
      <c r="AM1560" s="496">
        <v>-100</v>
      </c>
      <c r="AN1560" s="496">
        <v>99</v>
      </c>
      <c r="AO1560" s="496">
        <v>99</v>
      </c>
      <c r="AP1560" s="496"/>
      <c r="AQ1560" s="496">
        <v>1400</v>
      </c>
      <c r="AR1560" s="496">
        <v>196.5</v>
      </c>
      <c r="AS1560" s="496">
        <v>22.765339228408656</v>
      </c>
      <c r="AT1560" s="496"/>
      <c r="AU1560" s="496"/>
    </row>
    <row r="1561" spans="1:47">
      <c r="A1561" s="496">
        <v>21</v>
      </c>
      <c r="B1561" s="496">
        <v>98</v>
      </c>
      <c r="C1561" s="496">
        <v>2023</v>
      </c>
      <c r="D1561" s="496">
        <v>99</v>
      </c>
      <c r="E1561" s="496">
        <v>99</v>
      </c>
      <c r="F1561" s="496">
        <v>99</v>
      </c>
      <c r="G1561" s="496">
        <v>99</v>
      </c>
      <c r="H1561" s="496">
        <v>99</v>
      </c>
      <c r="I1561" s="496">
        <v>99</v>
      </c>
      <c r="J1561" s="496">
        <v>999</v>
      </c>
      <c r="K1561" s="496">
        <v>99</v>
      </c>
      <c r="L1561" s="496">
        <v>99</v>
      </c>
      <c r="M1561" s="496">
        <v>99</v>
      </c>
      <c r="N1561" s="496">
        <v>99</v>
      </c>
      <c r="O1561" s="496">
        <v>99</v>
      </c>
      <c r="P1561" s="496">
        <v>9999</v>
      </c>
      <c r="Q1561" s="496">
        <v>2</v>
      </c>
      <c r="R1561" s="496">
        <v>3</v>
      </c>
      <c r="S1561" s="496">
        <v>5</v>
      </c>
      <c r="T1561" s="496">
        <v>8.6666666666666643</v>
      </c>
      <c r="U1561" s="496">
        <v>327.09999999999991</v>
      </c>
      <c r="V1561" s="496">
        <v>33.333333333333343</v>
      </c>
      <c r="W1561" s="496">
        <v>100</v>
      </c>
      <c r="X1561" s="496">
        <v>33.333333333333343</v>
      </c>
      <c r="Y1561" s="496">
        <v>140.27753443323232</v>
      </c>
      <c r="Z1561" s="496">
        <v>1.6329931618554523</v>
      </c>
      <c r="AA1561" s="496">
        <v>0.94280904158206635</v>
      </c>
      <c r="AB1561" s="496">
        <v>99.822943278030479</v>
      </c>
      <c r="AC1561" s="496">
        <v>83.475150484788813</v>
      </c>
      <c r="AD1561" s="496">
        <v>86.60254037844355</v>
      </c>
      <c r="AE1561" s="496">
        <v>0.17492711370262387</v>
      </c>
      <c r="AF1561" s="496">
        <v>0.22590579868623339</v>
      </c>
      <c r="AG1561" s="496">
        <v>1432.333333333333</v>
      </c>
      <c r="AH1561" s="496">
        <v>0</v>
      </c>
      <c r="AI1561" s="496">
        <v>100</v>
      </c>
      <c r="AJ1561" s="496">
        <v>11.72840805719043</v>
      </c>
      <c r="AK1561" s="496">
        <v>-91.784411872618534</v>
      </c>
      <c r="AL1561" s="496">
        <v>-98.473814204466422</v>
      </c>
      <c r="AM1561" s="496">
        <v>-93.982949678891188</v>
      </c>
      <c r="AN1561" s="496">
        <v>99</v>
      </c>
      <c r="AO1561" s="496">
        <v>99</v>
      </c>
      <c r="AP1561" s="496"/>
      <c r="AQ1561" s="496">
        <v>1450</v>
      </c>
      <c r="AR1561" s="496">
        <v>213</v>
      </c>
      <c r="AS1561" s="496">
        <v>31.226701721187801</v>
      </c>
      <c r="AT1561" s="496"/>
      <c r="AU1561" s="496"/>
    </row>
    <row r="1562" spans="1:47">
      <c r="A1562" s="496">
        <v>21</v>
      </c>
      <c r="B1562" s="496">
        <v>99</v>
      </c>
      <c r="C1562" s="496">
        <v>2023</v>
      </c>
      <c r="D1562" s="496">
        <v>99</v>
      </c>
      <c r="E1562" s="496">
        <v>99</v>
      </c>
      <c r="F1562" s="496">
        <v>99</v>
      </c>
      <c r="G1562" s="496">
        <v>99</v>
      </c>
      <c r="H1562" s="496">
        <v>99</v>
      </c>
      <c r="I1562" s="496">
        <v>99</v>
      </c>
      <c r="J1562" s="496">
        <v>999</v>
      </c>
      <c r="K1562" s="496">
        <v>99</v>
      </c>
      <c r="L1562" s="496">
        <v>99</v>
      </c>
      <c r="M1562" s="496">
        <v>99</v>
      </c>
      <c r="N1562" s="496">
        <v>99</v>
      </c>
      <c r="O1562" s="496">
        <v>99</v>
      </c>
      <c r="P1562" s="496">
        <v>9999</v>
      </c>
      <c r="Q1562" s="496"/>
      <c r="R1562" s="496"/>
      <c r="S1562" s="496"/>
      <c r="T1562" s="496"/>
      <c r="U1562" s="496"/>
      <c r="V1562" s="496"/>
      <c r="W1562" s="496"/>
      <c r="X1562" s="496"/>
      <c r="Y1562" s="496"/>
      <c r="Z1562" s="496"/>
      <c r="AA1562" s="496"/>
      <c r="AB1562" s="496"/>
      <c r="AC1562" s="496"/>
      <c r="AD1562" s="496"/>
      <c r="AE1562" s="496"/>
      <c r="AF1562" s="496"/>
      <c r="AG1562" s="496"/>
      <c r="AH1562" s="496"/>
      <c r="AI1562" s="496"/>
      <c r="AJ1562" s="496"/>
      <c r="AK1562" s="496"/>
      <c r="AL1562" s="496"/>
      <c r="AM1562" s="496"/>
      <c r="AN1562" s="496">
        <v>99</v>
      </c>
      <c r="AO1562" s="496">
        <v>99</v>
      </c>
      <c r="AP1562" s="496"/>
      <c r="AQ1562" s="496">
        <v>1500</v>
      </c>
      <c r="AR1562" s="496"/>
      <c r="AS1562" s="496"/>
      <c r="AT1562" s="496"/>
      <c r="AU1562" s="496"/>
    </row>
    <row r="1563" spans="1:47">
      <c r="A1563" s="496">
        <v>21</v>
      </c>
      <c r="B1563" s="496">
        <v>100</v>
      </c>
      <c r="C1563" s="496">
        <v>2023</v>
      </c>
      <c r="D1563" s="496">
        <v>99</v>
      </c>
      <c r="E1563" s="496">
        <v>99</v>
      </c>
      <c r="F1563" s="496">
        <v>99</v>
      </c>
      <c r="G1563" s="496">
        <v>99</v>
      </c>
      <c r="H1563" s="496">
        <v>99</v>
      </c>
      <c r="I1563" s="496">
        <v>99</v>
      </c>
      <c r="J1563" s="496">
        <v>999</v>
      </c>
      <c r="K1563" s="496">
        <v>99</v>
      </c>
      <c r="L1563" s="496">
        <v>99</v>
      </c>
      <c r="M1563" s="496">
        <v>99</v>
      </c>
      <c r="N1563" s="496">
        <v>99</v>
      </c>
      <c r="O1563" s="496">
        <v>99</v>
      </c>
      <c r="P1563" s="496">
        <v>9999</v>
      </c>
      <c r="Q1563" s="496"/>
      <c r="R1563" s="496"/>
      <c r="S1563" s="496"/>
      <c r="T1563" s="496"/>
      <c r="U1563" s="496"/>
      <c r="V1563" s="496"/>
      <c r="W1563" s="496"/>
      <c r="X1563" s="496"/>
      <c r="Y1563" s="496"/>
      <c r="Z1563" s="496"/>
      <c r="AA1563" s="496"/>
      <c r="AB1563" s="496"/>
      <c r="AC1563" s="496"/>
      <c r="AD1563" s="496"/>
      <c r="AE1563" s="496"/>
      <c r="AF1563" s="496"/>
      <c r="AG1563" s="496"/>
      <c r="AH1563" s="496"/>
      <c r="AI1563" s="496"/>
      <c r="AJ1563" s="496"/>
      <c r="AK1563" s="496"/>
      <c r="AL1563" s="496"/>
      <c r="AM1563" s="496"/>
      <c r="AN1563" s="496">
        <v>99</v>
      </c>
      <c r="AO1563" s="496">
        <v>99</v>
      </c>
      <c r="AP1563" s="496"/>
      <c r="AQ1563" s="496">
        <v>1550</v>
      </c>
      <c r="AR1563" s="496"/>
      <c r="AS1563" s="496"/>
      <c r="AT1563" s="496"/>
      <c r="AU1563" s="496"/>
    </row>
    <row r="1564" spans="1:47">
      <c r="A1564" s="496">
        <v>21</v>
      </c>
      <c r="B1564" s="496">
        <v>101</v>
      </c>
      <c r="C1564" s="496">
        <v>2023</v>
      </c>
      <c r="D1564" s="496">
        <v>99</v>
      </c>
      <c r="E1564" s="496">
        <v>99</v>
      </c>
      <c r="F1564" s="496">
        <v>99</v>
      </c>
      <c r="G1564" s="496">
        <v>99</v>
      </c>
      <c r="H1564" s="496">
        <v>99</v>
      </c>
      <c r="I1564" s="496">
        <v>99</v>
      </c>
      <c r="J1564" s="496">
        <v>999</v>
      </c>
      <c r="K1564" s="496">
        <v>99</v>
      </c>
      <c r="L1564" s="496">
        <v>99</v>
      </c>
      <c r="M1564" s="496">
        <v>99</v>
      </c>
      <c r="N1564" s="496">
        <v>99</v>
      </c>
      <c r="O1564" s="496">
        <v>99</v>
      </c>
      <c r="P1564" s="496">
        <v>9999</v>
      </c>
      <c r="Q1564" s="496"/>
      <c r="R1564" s="496"/>
      <c r="S1564" s="496"/>
      <c r="T1564" s="496"/>
      <c r="U1564" s="496"/>
      <c r="V1564" s="496"/>
      <c r="W1564" s="496"/>
      <c r="X1564" s="496"/>
      <c r="Y1564" s="496"/>
      <c r="Z1564" s="496"/>
      <c r="AA1564" s="496"/>
      <c r="AB1564" s="496"/>
      <c r="AC1564" s="496"/>
      <c r="AD1564" s="496"/>
      <c r="AE1564" s="496"/>
      <c r="AF1564" s="496"/>
      <c r="AG1564" s="496"/>
      <c r="AH1564" s="496"/>
      <c r="AI1564" s="496"/>
      <c r="AJ1564" s="496"/>
      <c r="AK1564" s="496"/>
      <c r="AL1564" s="496"/>
      <c r="AM1564" s="496"/>
      <c r="AN1564" s="496">
        <v>99</v>
      </c>
      <c r="AO1564" s="496">
        <v>99</v>
      </c>
      <c r="AP1564" s="496"/>
      <c r="AQ1564" s="496">
        <v>1600</v>
      </c>
      <c r="AR1564" s="496"/>
      <c r="AS1564" s="496"/>
      <c r="AT1564" s="496"/>
      <c r="AU1564" s="496"/>
    </row>
    <row r="1565" spans="1:47">
      <c r="A1565" s="496">
        <v>21</v>
      </c>
      <c r="B1565" s="496">
        <v>102</v>
      </c>
      <c r="C1565" s="496">
        <v>2023</v>
      </c>
      <c r="D1565" s="496">
        <v>99</v>
      </c>
      <c r="E1565" s="496">
        <v>99</v>
      </c>
      <c r="F1565" s="496">
        <v>99</v>
      </c>
      <c r="G1565" s="496">
        <v>99</v>
      </c>
      <c r="H1565" s="496">
        <v>99</v>
      </c>
      <c r="I1565" s="496">
        <v>99</v>
      </c>
      <c r="J1565" s="496">
        <v>999</v>
      </c>
      <c r="K1565" s="496">
        <v>99</v>
      </c>
      <c r="L1565" s="496">
        <v>99</v>
      </c>
      <c r="M1565" s="496">
        <v>99</v>
      </c>
      <c r="N1565" s="496">
        <v>99</v>
      </c>
      <c r="O1565" s="496">
        <v>99</v>
      </c>
      <c r="P1565" s="496">
        <v>9999</v>
      </c>
      <c r="Q1565" s="496"/>
      <c r="R1565" s="496"/>
      <c r="S1565" s="496"/>
      <c r="T1565" s="496"/>
      <c r="U1565" s="496"/>
      <c r="V1565" s="496"/>
      <c r="W1565" s="496"/>
      <c r="X1565" s="496"/>
      <c r="Y1565" s="496"/>
      <c r="Z1565" s="496"/>
      <c r="AA1565" s="496"/>
      <c r="AB1565" s="496"/>
      <c r="AC1565" s="496"/>
      <c r="AD1565" s="496"/>
      <c r="AE1565" s="496"/>
      <c r="AF1565" s="496"/>
      <c r="AG1565" s="496"/>
      <c r="AH1565" s="496"/>
      <c r="AI1565" s="496"/>
      <c r="AJ1565" s="496"/>
      <c r="AK1565" s="496"/>
      <c r="AL1565" s="496"/>
      <c r="AM1565" s="496"/>
      <c r="AN1565" s="496">
        <v>99</v>
      </c>
      <c r="AO1565" s="496">
        <v>99</v>
      </c>
      <c r="AP1565" s="496"/>
      <c r="AQ1565" s="496">
        <v>1650</v>
      </c>
      <c r="AR1565" s="496"/>
      <c r="AS1565" s="496"/>
      <c r="AT1565" s="496"/>
      <c r="AU1565" s="496"/>
    </row>
    <row r="1566" spans="1:47">
      <c r="A1566" s="496">
        <v>21</v>
      </c>
      <c r="B1566" s="496">
        <v>103</v>
      </c>
      <c r="C1566" s="496">
        <v>2023</v>
      </c>
      <c r="D1566" s="496">
        <v>99</v>
      </c>
      <c r="E1566" s="496">
        <v>99</v>
      </c>
      <c r="F1566" s="496">
        <v>99</v>
      </c>
      <c r="G1566" s="496">
        <v>99</v>
      </c>
      <c r="H1566" s="496">
        <v>99</v>
      </c>
      <c r="I1566" s="496">
        <v>99</v>
      </c>
      <c r="J1566" s="496">
        <v>999</v>
      </c>
      <c r="K1566" s="496">
        <v>99</v>
      </c>
      <c r="L1566" s="496">
        <v>99</v>
      </c>
      <c r="M1566" s="496">
        <v>99</v>
      </c>
      <c r="N1566" s="496">
        <v>99</v>
      </c>
      <c r="O1566" s="496">
        <v>99</v>
      </c>
      <c r="P1566" s="496">
        <v>9999</v>
      </c>
      <c r="Q1566" s="496"/>
      <c r="R1566" s="496"/>
      <c r="S1566" s="496"/>
      <c r="T1566" s="496"/>
      <c r="U1566" s="496"/>
      <c r="V1566" s="496"/>
      <c r="W1566" s="496"/>
      <c r="X1566" s="496"/>
      <c r="Y1566" s="496"/>
      <c r="Z1566" s="496"/>
      <c r="AA1566" s="496"/>
      <c r="AB1566" s="496"/>
      <c r="AC1566" s="496"/>
      <c r="AD1566" s="496"/>
      <c r="AE1566" s="496"/>
      <c r="AF1566" s="496"/>
      <c r="AG1566" s="496"/>
      <c r="AH1566" s="496"/>
      <c r="AI1566" s="496"/>
      <c r="AJ1566" s="496"/>
      <c r="AK1566" s="496"/>
      <c r="AL1566" s="496"/>
      <c r="AM1566" s="496"/>
      <c r="AN1566" s="496">
        <v>99</v>
      </c>
      <c r="AO1566" s="496">
        <v>99</v>
      </c>
      <c r="AP1566" s="496"/>
      <c r="AQ1566" s="496">
        <v>1700</v>
      </c>
      <c r="AR1566" s="496"/>
      <c r="AS1566" s="496"/>
      <c r="AT1566" s="496"/>
      <c r="AU1566" s="496"/>
    </row>
    <row r="1567" spans="1:47">
      <c r="A1567" s="496">
        <v>21</v>
      </c>
      <c r="B1567" s="496">
        <v>104</v>
      </c>
      <c r="C1567" s="496">
        <v>2023</v>
      </c>
      <c r="D1567" s="496">
        <v>99</v>
      </c>
      <c r="E1567" s="496">
        <v>99</v>
      </c>
      <c r="F1567" s="496">
        <v>99</v>
      </c>
      <c r="G1567" s="496">
        <v>99</v>
      </c>
      <c r="H1567" s="496">
        <v>99</v>
      </c>
      <c r="I1567" s="496">
        <v>99</v>
      </c>
      <c r="J1567" s="496">
        <v>999</v>
      </c>
      <c r="K1567" s="496">
        <v>99</v>
      </c>
      <c r="L1567" s="496">
        <v>99</v>
      </c>
      <c r="M1567" s="496">
        <v>99</v>
      </c>
      <c r="N1567" s="496">
        <v>99</v>
      </c>
      <c r="O1567" s="496">
        <v>99</v>
      </c>
      <c r="P1567" s="496">
        <v>9999</v>
      </c>
      <c r="Q1567" s="496"/>
      <c r="R1567" s="496"/>
      <c r="S1567" s="496"/>
      <c r="T1567" s="496"/>
      <c r="U1567" s="496"/>
      <c r="V1567" s="496"/>
      <c r="W1567" s="496"/>
      <c r="X1567" s="496"/>
      <c r="Y1567" s="496"/>
      <c r="Z1567" s="496"/>
      <c r="AA1567" s="496"/>
      <c r="AB1567" s="496"/>
      <c r="AC1567" s="496"/>
      <c r="AD1567" s="496"/>
      <c r="AE1567" s="496"/>
      <c r="AF1567" s="496"/>
      <c r="AG1567" s="496"/>
      <c r="AH1567" s="496"/>
      <c r="AI1567" s="496"/>
      <c r="AJ1567" s="496"/>
      <c r="AK1567" s="496"/>
      <c r="AL1567" s="496"/>
      <c r="AM1567" s="496"/>
      <c r="AN1567" s="496">
        <v>99</v>
      </c>
      <c r="AO1567" s="496">
        <v>99</v>
      </c>
      <c r="AP1567" s="496"/>
      <c r="AQ1567" s="496">
        <v>1750</v>
      </c>
      <c r="AR1567" s="496"/>
      <c r="AS1567" s="496"/>
      <c r="AT1567" s="496"/>
      <c r="AU1567" s="496"/>
    </row>
    <row r="1568" spans="1:47">
      <c r="A1568" s="496">
        <v>21</v>
      </c>
      <c r="B1568" s="496">
        <v>105</v>
      </c>
      <c r="C1568" s="496">
        <v>2023</v>
      </c>
      <c r="D1568" s="496">
        <v>99</v>
      </c>
      <c r="E1568" s="496">
        <v>99</v>
      </c>
      <c r="F1568" s="496">
        <v>99</v>
      </c>
      <c r="G1568" s="496">
        <v>99</v>
      </c>
      <c r="H1568" s="496">
        <v>99</v>
      </c>
      <c r="I1568" s="496">
        <v>99</v>
      </c>
      <c r="J1568" s="496">
        <v>999</v>
      </c>
      <c r="K1568" s="496">
        <v>99</v>
      </c>
      <c r="L1568" s="496">
        <v>99</v>
      </c>
      <c r="M1568" s="496">
        <v>99</v>
      </c>
      <c r="N1568" s="496">
        <v>99</v>
      </c>
      <c r="O1568" s="496">
        <v>99</v>
      </c>
      <c r="P1568" s="496">
        <v>9999</v>
      </c>
      <c r="Q1568" s="496"/>
      <c r="R1568" s="496"/>
      <c r="S1568" s="496"/>
      <c r="T1568" s="496"/>
      <c r="U1568" s="496"/>
      <c r="V1568" s="496"/>
      <c r="W1568" s="496"/>
      <c r="X1568" s="496"/>
      <c r="Y1568" s="496"/>
      <c r="Z1568" s="496"/>
      <c r="AA1568" s="496"/>
      <c r="AB1568" s="496"/>
      <c r="AC1568" s="496"/>
      <c r="AD1568" s="496"/>
      <c r="AE1568" s="496"/>
      <c r="AF1568" s="496"/>
      <c r="AG1568" s="496"/>
      <c r="AH1568" s="496"/>
      <c r="AI1568" s="496"/>
      <c r="AJ1568" s="496"/>
      <c r="AK1568" s="496"/>
      <c r="AL1568" s="496"/>
      <c r="AM1568" s="496"/>
      <c r="AN1568" s="496">
        <v>99</v>
      </c>
      <c r="AO1568" s="496">
        <v>99</v>
      </c>
      <c r="AP1568" s="496"/>
      <c r="AQ1568" s="496">
        <v>1800</v>
      </c>
      <c r="AR1568" s="496"/>
      <c r="AS1568" s="496"/>
      <c r="AT1568" s="496"/>
      <c r="AU1568" s="496"/>
    </row>
    <row r="1569" spans="1:47">
      <c r="A1569" s="496">
        <v>21</v>
      </c>
      <c r="B1569" s="496">
        <v>106</v>
      </c>
      <c r="C1569" s="496">
        <v>2023</v>
      </c>
      <c r="D1569" s="496">
        <v>99</v>
      </c>
      <c r="E1569" s="496">
        <v>99</v>
      </c>
      <c r="F1569" s="496">
        <v>99</v>
      </c>
      <c r="G1569" s="496">
        <v>99</v>
      </c>
      <c r="H1569" s="496">
        <v>99</v>
      </c>
      <c r="I1569" s="496">
        <v>99</v>
      </c>
      <c r="J1569" s="496">
        <v>999</v>
      </c>
      <c r="K1569" s="496">
        <v>99</v>
      </c>
      <c r="L1569" s="496">
        <v>99</v>
      </c>
      <c r="M1569" s="496">
        <v>99</v>
      </c>
      <c r="N1569" s="496">
        <v>99</v>
      </c>
      <c r="O1569" s="496">
        <v>99</v>
      </c>
      <c r="P1569" s="496">
        <v>9999</v>
      </c>
      <c r="Q1569" s="496"/>
      <c r="R1569" s="496"/>
      <c r="S1569" s="496"/>
      <c r="T1569" s="496"/>
      <c r="U1569" s="496"/>
      <c r="V1569" s="496"/>
      <c r="W1569" s="496"/>
      <c r="X1569" s="496"/>
      <c r="Y1569" s="496"/>
      <c r="Z1569" s="496"/>
      <c r="AA1569" s="496"/>
      <c r="AB1569" s="496"/>
      <c r="AC1569" s="496"/>
      <c r="AD1569" s="496"/>
      <c r="AE1569" s="496"/>
      <c r="AF1569" s="496"/>
      <c r="AG1569" s="496"/>
      <c r="AH1569" s="496"/>
      <c r="AI1569" s="496"/>
      <c r="AJ1569" s="496"/>
      <c r="AK1569" s="496"/>
      <c r="AL1569" s="496"/>
      <c r="AM1569" s="496"/>
      <c r="AN1569" s="496">
        <v>99</v>
      </c>
      <c r="AO1569" s="496">
        <v>99</v>
      </c>
      <c r="AP1569" s="496"/>
      <c r="AQ1569" s="496">
        <v>1850</v>
      </c>
      <c r="AR1569" s="496"/>
      <c r="AS1569" s="496"/>
      <c r="AT1569" s="496"/>
      <c r="AU1569" s="496"/>
    </row>
    <row r="1570" spans="1:47">
      <c r="A1570" s="496">
        <v>21</v>
      </c>
      <c r="B1570" s="496">
        <v>107</v>
      </c>
      <c r="C1570" s="496">
        <v>2023</v>
      </c>
      <c r="D1570" s="496">
        <v>99</v>
      </c>
      <c r="E1570" s="496">
        <v>99</v>
      </c>
      <c r="F1570" s="496">
        <v>99</v>
      </c>
      <c r="G1570" s="496">
        <v>99</v>
      </c>
      <c r="H1570" s="496">
        <v>99</v>
      </c>
      <c r="I1570" s="496">
        <v>99</v>
      </c>
      <c r="J1570" s="496">
        <v>999</v>
      </c>
      <c r="K1570" s="496">
        <v>99</v>
      </c>
      <c r="L1570" s="496">
        <v>99</v>
      </c>
      <c r="M1570" s="496">
        <v>99</v>
      </c>
      <c r="N1570" s="496">
        <v>99</v>
      </c>
      <c r="O1570" s="496">
        <v>99</v>
      </c>
      <c r="P1570" s="496">
        <v>9999</v>
      </c>
      <c r="Q1570" s="496"/>
      <c r="R1570" s="496"/>
      <c r="S1570" s="496"/>
      <c r="T1570" s="496"/>
      <c r="U1570" s="496"/>
      <c r="V1570" s="496"/>
      <c r="W1570" s="496"/>
      <c r="X1570" s="496"/>
      <c r="Y1570" s="496"/>
      <c r="Z1570" s="496"/>
      <c r="AA1570" s="496"/>
      <c r="AB1570" s="496"/>
      <c r="AC1570" s="496"/>
      <c r="AD1570" s="496"/>
      <c r="AE1570" s="496"/>
      <c r="AF1570" s="496"/>
      <c r="AG1570" s="496"/>
      <c r="AH1570" s="496"/>
      <c r="AI1570" s="496"/>
      <c r="AJ1570" s="496"/>
      <c r="AK1570" s="496"/>
      <c r="AL1570" s="496"/>
      <c r="AM1570" s="496"/>
      <c r="AN1570" s="496">
        <v>99</v>
      </c>
      <c r="AO1570" s="496">
        <v>99</v>
      </c>
      <c r="AP1570" s="496"/>
      <c r="AQ1570" s="496">
        <v>1900</v>
      </c>
      <c r="AR1570" s="496"/>
      <c r="AS1570" s="496"/>
      <c r="AT1570" s="496"/>
      <c r="AU1570" s="496"/>
    </row>
    <row r="1571" spans="1:47">
      <c r="A1571" s="496">
        <v>21</v>
      </c>
      <c r="B1571" s="496">
        <v>108</v>
      </c>
      <c r="C1571" s="496">
        <v>2023</v>
      </c>
      <c r="D1571" s="496">
        <v>99</v>
      </c>
      <c r="E1571" s="496">
        <v>99</v>
      </c>
      <c r="F1571" s="496">
        <v>99</v>
      </c>
      <c r="G1571" s="496">
        <v>99</v>
      </c>
      <c r="H1571" s="496">
        <v>99</v>
      </c>
      <c r="I1571" s="496">
        <v>99</v>
      </c>
      <c r="J1571" s="496">
        <v>999</v>
      </c>
      <c r="K1571" s="496">
        <v>99</v>
      </c>
      <c r="L1571" s="496">
        <v>99</v>
      </c>
      <c r="M1571" s="496">
        <v>99</v>
      </c>
      <c r="N1571" s="496">
        <v>99</v>
      </c>
      <c r="O1571" s="496">
        <v>99</v>
      </c>
      <c r="P1571" s="496">
        <v>9999</v>
      </c>
      <c r="Q1571" s="496"/>
      <c r="R1571" s="496"/>
      <c r="S1571" s="496"/>
      <c r="T1571" s="496"/>
      <c r="U1571" s="496"/>
      <c r="V1571" s="496"/>
      <c r="W1571" s="496"/>
      <c r="X1571" s="496"/>
      <c r="Y1571" s="496"/>
      <c r="Z1571" s="496"/>
      <c r="AA1571" s="496"/>
      <c r="AB1571" s="496"/>
      <c r="AC1571" s="496"/>
      <c r="AD1571" s="496"/>
      <c r="AE1571" s="496"/>
      <c r="AF1571" s="496"/>
      <c r="AG1571" s="496"/>
      <c r="AH1571" s="496"/>
      <c r="AI1571" s="496"/>
      <c r="AJ1571" s="496"/>
      <c r="AK1571" s="496"/>
      <c r="AL1571" s="496"/>
      <c r="AM1571" s="496"/>
      <c r="AN1571" s="496">
        <v>99</v>
      </c>
      <c r="AO1571" s="496">
        <v>99</v>
      </c>
      <c r="AP1571" s="496"/>
      <c r="AQ1571" s="496">
        <v>1950</v>
      </c>
      <c r="AR1571" s="496"/>
      <c r="AS1571" s="496"/>
      <c r="AT1571" s="496"/>
      <c r="AU1571" s="496"/>
    </row>
    <row r="1572" spans="1:47">
      <c r="A1572" s="496">
        <v>21</v>
      </c>
      <c r="B1572" s="496">
        <v>109</v>
      </c>
      <c r="C1572" s="496">
        <v>2023</v>
      </c>
      <c r="D1572" s="496">
        <v>99</v>
      </c>
      <c r="E1572" s="496">
        <v>99</v>
      </c>
      <c r="F1572" s="496">
        <v>99</v>
      </c>
      <c r="G1572" s="496">
        <v>99</v>
      </c>
      <c r="H1572" s="496">
        <v>99</v>
      </c>
      <c r="I1572" s="496">
        <v>99</v>
      </c>
      <c r="J1572" s="496">
        <v>999</v>
      </c>
      <c r="K1572" s="496">
        <v>99</v>
      </c>
      <c r="L1572" s="496">
        <v>99</v>
      </c>
      <c r="M1572" s="496">
        <v>99</v>
      </c>
      <c r="N1572" s="496">
        <v>99</v>
      </c>
      <c r="O1572" s="496">
        <v>99</v>
      </c>
      <c r="P1572" s="496">
        <v>9999</v>
      </c>
      <c r="Q1572" s="496"/>
      <c r="R1572" s="496"/>
      <c r="S1572" s="496"/>
      <c r="T1572" s="496"/>
      <c r="U1572" s="496"/>
      <c r="V1572" s="496"/>
      <c r="W1572" s="496"/>
      <c r="X1572" s="496"/>
      <c r="Y1572" s="496"/>
      <c r="Z1572" s="496"/>
      <c r="AA1572" s="496"/>
      <c r="AB1572" s="496"/>
      <c r="AC1572" s="496"/>
      <c r="AD1572" s="496"/>
      <c r="AE1572" s="496"/>
      <c r="AF1572" s="496"/>
      <c r="AG1572" s="496"/>
      <c r="AH1572" s="496"/>
      <c r="AI1572" s="496"/>
      <c r="AJ1572" s="496"/>
      <c r="AK1572" s="496"/>
      <c r="AL1572" s="496"/>
      <c r="AM1572" s="496"/>
      <c r="AN1572" s="496">
        <v>99</v>
      </c>
      <c r="AO1572" s="496">
        <v>99</v>
      </c>
      <c r="AP1572" s="496"/>
      <c r="AQ1572" s="496">
        <v>2000</v>
      </c>
      <c r="AR1572" s="496"/>
      <c r="AS1572" s="496"/>
      <c r="AT1572" s="496"/>
      <c r="AU1572" s="496"/>
    </row>
    <row r="1573" spans="1:47">
      <c r="A1573" s="496">
        <v>21</v>
      </c>
      <c r="B1573" s="496">
        <v>110</v>
      </c>
      <c r="C1573" s="496">
        <v>2023</v>
      </c>
      <c r="D1573" s="496">
        <v>99</v>
      </c>
      <c r="E1573" s="496">
        <v>99</v>
      </c>
      <c r="F1573" s="496">
        <v>99</v>
      </c>
      <c r="G1573" s="496">
        <v>99</v>
      </c>
      <c r="H1573" s="496">
        <v>99</v>
      </c>
      <c r="I1573" s="496">
        <v>99</v>
      </c>
      <c r="J1573" s="496">
        <v>999</v>
      </c>
      <c r="K1573" s="496">
        <v>99</v>
      </c>
      <c r="L1573" s="496">
        <v>99</v>
      </c>
      <c r="M1573" s="496">
        <v>99</v>
      </c>
      <c r="N1573" s="496">
        <v>99</v>
      </c>
      <c r="O1573" s="496">
        <v>99</v>
      </c>
      <c r="P1573" s="496">
        <v>9999</v>
      </c>
      <c r="Q1573" s="496"/>
      <c r="R1573" s="496"/>
      <c r="S1573" s="496"/>
      <c r="T1573" s="496"/>
      <c r="U1573" s="496"/>
      <c r="V1573" s="496"/>
      <c r="W1573" s="496"/>
      <c r="X1573" s="496"/>
      <c r="Y1573" s="496"/>
      <c r="Z1573" s="496"/>
      <c r="AA1573" s="496"/>
      <c r="AB1573" s="496"/>
      <c r="AC1573" s="496"/>
      <c r="AD1573" s="496"/>
      <c r="AE1573" s="496"/>
      <c r="AF1573" s="496"/>
      <c r="AG1573" s="496"/>
      <c r="AH1573" s="496"/>
      <c r="AI1573" s="496"/>
      <c r="AJ1573" s="496"/>
      <c r="AK1573" s="496"/>
      <c r="AL1573" s="496"/>
      <c r="AM1573" s="496"/>
      <c r="AN1573" s="496">
        <v>99</v>
      </c>
      <c r="AO1573" s="496">
        <v>99</v>
      </c>
      <c r="AP1573" s="496"/>
      <c r="AQ1573" s="496">
        <v>2050</v>
      </c>
      <c r="AR1573" s="496"/>
      <c r="AS1573" s="496"/>
      <c r="AT1573" s="496"/>
      <c r="AU1573" s="496"/>
    </row>
    <row r="1574" spans="1:47">
      <c r="A1574" s="496">
        <v>21</v>
      </c>
      <c r="B1574" s="496">
        <v>111</v>
      </c>
      <c r="C1574" s="496">
        <v>2023</v>
      </c>
      <c r="D1574" s="496">
        <v>99</v>
      </c>
      <c r="E1574" s="496">
        <v>99</v>
      </c>
      <c r="F1574" s="496">
        <v>99</v>
      </c>
      <c r="G1574" s="496">
        <v>99</v>
      </c>
      <c r="H1574" s="496">
        <v>99</v>
      </c>
      <c r="I1574" s="496">
        <v>99</v>
      </c>
      <c r="J1574" s="496">
        <v>999</v>
      </c>
      <c r="K1574" s="496">
        <v>99</v>
      </c>
      <c r="L1574" s="496">
        <v>99</v>
      </c>
      <c r="M1574" s="496">
        <v>99</v>
      </c>
      <c r="N1574" s="496">
        <v>99</v>
      </c>
      <c r="O1574" s="496">
        <v>99</v>
      </c>
      <c r="P1574" s="496">
        <v>9999</v>
      </c>
      <c r="Q1574" s="496"/>
      <c r="R1574" s="496"/>
      <c r="S1574" s="496"/>
      <c r="T1574" s="496"/>
      <c r="U1574" s="496"/>
      <c r="V1574" s="496"/>
      <c r="W1574" s="496"/>
      <c r="X1574" s="496"/>
      <c r="Y1574" s="496"/>
      <c r="Z1574" s="496"/>
      <c r="AA1574" s="496"/>
      <c r="AB1574" s="496"/>
      <c r="AC1574" s="496"/>
      <c r="AD1574" s="496"/>
      <c r="AE1574" s="496"/>
      <c r="AF1574" s="496"/>
      <c r="AG1574" s="496"/>
      <c r="AH1574" s="496"/>
      <c r="AI1574" s="496"/>
      <c r="AJ1574" s="496"/>
      <c r="AK1574" s="496"/>
      <c r="AL1574" s="496"/>
      <c r="AM1574" s="496"/>
      <c r="AN1574" s="496">
        <v>99</v>
      </c>
      <c r="AO1574" s="496">
        <v>99</v>
      </c>
      <c r="AP1574" s="496"/>
      <c r="AQ1574" s="496">
        <v>2100</v>
      </c>
      <c r="AR1574" s="496"/>
      <c r="AS1574" s="496"/>
      <c r="AT1574" s="496"/>
      <c r="AU1574" s="496"/>
    </row>
    <row r="1575" spans="1:47">
      <c r="A1575" s="496">
        <v>21</v>
      </c>
      <c r="B1575" s="496">
        <v>112</v>
      </c>
      <c r="C1575" s="496">
        <v>2023</v>
      </c>
      <c r="D1575" s="496">
        <v>99</v>
      </c>
      <c r="E1575" s="496">
        <v>99</v>
      </c>
      <c r="F1575" s="496">
        <v>99</v>
      </c>
      <c r="G1575" s="496">
        <v>99</v>
      </c>
      <c r="H1575" s="496">
        <v>99</v>
      </c>
      <c r="I1575" s="496">
        <v>99</v>
      </c>
      <c r="J1575" s="496">
        <v>999</v>
      </c>
      <c r="K1575" s="496">
        <v>99</v>
      </c>
      <c r="L1575" s="496">
        <v>99</v>
      </c>
      <c r="M1575" s="496">
        <v>99</v>
      </c>
      <c r="N1575" s="496">
        <v>99</v>
      </c>
      <c r="O1575" s="496">
        <v>99</v>
      </c>
      <c r="P1575" s="496">
        <v>9999</v>
      </c>
      <c r="Q1575" s="496"/>
      <c r="R1575" s="496"/>
      <c r="S1575" s="496"/>
      <c r="T1575" s="496"/>
      <c r="U1575" s="496"/>
      <c r="V1575" s="496"/>
      <c r="W1575" s="496"/>
      <c r="X1575" s="496"/>
      <c r="Y1575" s="496"/>
      <c r="Z1575" s="496"/>
      <c r="AA1575" s="496"/>
      <c r="AB1575" s="496"/>
      <c r="AC1575" s="496"/>
      <c r="AD1575" s="496"/>
      <c r="AE1575" s="496"/>
      <c r="AF1575" s="496"/>
      <c r="AG1575" s="496"/>
      <c r="AH1575" s="496"/>
      <c r="AI1575" s="496"/>
      <c r="AJ1575" s="496"/>
      <c r="AK1575" s="496"/>
      <c r="AL1575" s="496"/>
      <c r="AM1575" s="496"/>
      <c r="AN1575" s="496">
        <v>99</v>
      </c>
      <c r="AO1575" s="496">
        <v>99</v>
      </c>
      <c r="AP1575" s="496"/>
      <c r="AQ1575" s="496">
        <v>2150</v>
      </c>
      <c r="AR1575" s="496"/>
      <c r="AS1575" s="496"/>
      <c r="AT1575" s="496"/>
      <c r="AU1575" s="496"/>
    </row>
    <row r="1576" spans="1:47">
      <c r="A1576" s="496">
        <v>21</v>
      </c>
      <c r="B1576" s="496">
        <v>113</v>
      </c>
      <c r="C1576" s="496">
        <v>2023</v>
      </c>
      <c r="D1576" s="496">
        <v>99</v>
      </c>
      <c r="E1576" s="496">
        <v>99</v>
      </c>
      <c r="F1576" s="496">
        <v>99</v>
      </c>
      <c r="G1576" s="496">
        <v>99</v>
      </c>
      <c r="H1576" s="496">
        <v>99</v>
      </c>
      <c r="I1576" s="496">
        <v>99</v>
      </c>
      <c r="J1576" s="496">
        <v>999</v>
      </c>
      <c r="K1576" s="496">
        <v>99</v>
      </c>
      <c r="L1576" s="496">
        <v>99</v>
      </c>
      <c r="M1576" s="496">
        <v>99</v>
      </c>
      <c r="N1576" s="496">
        <v>99</v>
      </c>
      <c r="O1576" s="496">
        <v>99</v>
      </c>
      <c r="P1576" s="496">
        <v>9999</v>
      </c>
      <c r="Q1576" s="496"/>
      <c r="R1576" s="496"/>
      <c r="S1576" s="496"/>
      <c r="T1576" s="496"/>
      <c r="U1576" s="496"/>
      <c r="V1576" s="496"/>
      <c r="W1576" s="496"/>
      <c r="X1576" s="496"/>
      <c r="Y1576" s="496"/>
      <c r="Z1576" s="496"/>
      <c r="AA1576" s="496"/>
      <c r="AB1576" s="496"/>
      <c r="AC1576" s="496"/>
      <c r="AD1576" s="496"/>
      <c r="AE1576" s="496"/>
      <c r="AF1576" s="496"/>
      <c r="AG1576" s="496"/>
      <c r="AH1576" s="496"/>
      <c r="AI1576" s="496"/>
      <c r="AJ1576" s="496"/>
      <c r="AK1576" s="496"/>
      <c r="AL1576" s="496"/>
      <c r="AM1576" s="496"/>
      <c r="AN1576" s="496">
        <v>99</v>
      </c>
      <c r="AO1576" s="496">
        <v>99</v>
      </c>
      <c r="AP1576" s="496"/>
      <c r="AQ1576" s="496">
        <v>2200</v>
      </c>
      <c r="AR1576" s="496"/>
      <c r="AS1576" s="496"/>
      <c r="AT1576" s="496"/>
      <c r="AU1576" s="496"/>
    </row>
    <row r="1577" spans="1:47">
      <c r="A1577" s="496">
        <v>21</v>
      </c>
      <c r="B1577" s="496">
        <v>114</v>
      </c>
      <c r="C1577" s="496">
        <v>2023</v>
      </c>
      <c r="D1577" s="496">
        <v>99</v>
      </c>
      <c r="E1577" s="496">
        <v>99</v>
      </c>
      <c r="F1577" s="496">
        <v>99</v>
      </c>
      <c r="G1577" s="496">
        <v>99</v>
      </c>
      <c r="H1577" s="496">
        <v>99</v>
      </c>
      <c r="I1577" s="496">
        <v>99</v>
      </c>
      <c r="J1577" s="496">
        <v>999</v>
      </c>
      <c r="K1577" s="496">
        <v>99</v>
      </c>
      <c r="L1577" s="496">
        <v>99</v>
      </c>
      <c r="M1577" s="496">
        <v>99</v>
      </c>
      <c r="N1577" s="496">
        <v>99</v>
      </c>
      <c r="O1577" s="496">
        <v>99</v>
      </c>
      <c r="P1577" s="496">
        <v>9999</v>
      </c>
      <c r="Q1577" s="496"/>
      <c r="R1577" s="496"/>
      <c r="S1577" s="496"/>
      <c r="T1577" s="496"/>
      <c r="U1577" s="496"/>
      <c r="V1577" s="496"/>
      <c r="W1577" s="496"/>
      <c r="X1577" s="496"/>
      <c r="Y1577" s="496"/>
      <c r="Z1577" s="496"/>
      <c r="AA1577" s="496"/>
      <c r="AB1577" s="496"/>
      <c r="AC1577" s="496"/>
      <c r="AD1577" s="496"/>
      <c r="AE1577" s="496"/>
      <c r="AF1577" s="496"/>
      <c r="AG1577" s="496"/>
      <c r="AH1577" s="496"/>
      <c r="AI1577" s="496"/>
      <c r="AJ1577" s="496"/>
      <c r="AK1577" s="496"/>
      <c r="AL1577" s="496"/>
      <c r="AM1577" s="496"/>
      <c r="AN1577" s="496">
        <v>99</v>
      </c>
      <c r="AO1577" s="496">
        <v>99</v>
      </c>
      <c r="AP1577" s="496"/>
      <c r="AQ1577" s="496">
        <v>2250</v>
      </c>
      <c r="AR1577" s="496"/>
      <c r="AS1577" s="496"/>
      <c r="AT1577" s="496"/>
      <c r="AU1577" s="496"/>
    </row>
    <row r="1578" spans="1:47">
      <c r="A1578" s="496">
        <v>21</v>
      </c>
      <c r="B1578" s="496">
        <v>115</v>
      </c>
      <c r="C1578" s="496">
        <v>2023</v>
      </c>
      <c r="D1578" s="496">
        <v>99</v>
      </c>
      <c r="E1578" s="496">
        <v>99</v>
      </c>
      <c r="F1578" s="496">
        <v>99</v>
      </c>
      <c r="G1578" s="496">
        <v>99</v>
      </c>
      <c r="H1578" s="496">
        <v>99</v>
      </c>
      <c r="I1578" s="496">
        <v>99</v>
      </c>
      <c r="J1578" s="496">
        <v>999</v>
      </c>
      <c r="K1578" s="496">
        <v>99</v>
      </c>
      <c r="L1578" s="496">
        <v>99</v>
      </c>
      <c r="M1578" s="496">
        <v>99</v>
      </c>
      <c r="N1578" s="496">
        <v>99</v>
      </c>
      <c r="O1578" s="496">
        <v>99</v>
      </c>
      <c r="P1578" s="496">
        <v>9999</v>
      </c>
      <c r="Q1578" s="496"/>
      <c r="R1578" s="496"/>
      <c r="S1578" s="496"/>
      <c r="T1578" s="496"/>
      <c r="U1578" s="496"/>
      <c r="V1578" s="496"/>
      <c r="W1578" s="496"/>
      <c r="X1578" s="496"/>
      <c r="Y1578" s="496"/>
      <c r="Z1578" s="496"/>
      <c r="AA1578" s="496"/>
      <c r="AB1578" s="496"/>
      <c r="AC1578" s="496"/>
      <c r="AD1578" s="496"/>
      <c r="AE1578" s="496"/>
      <c r="AF1578" s="496"/>
      <c r="AG1578" s="496"/>
      <c r="AH1578" s="496"/>
      <c r="AI1578" s="496"/>
      <c r="AJ1578" s="496"/>
      <c r="AK1578" s="496"/>
      <c r="AL1578" s="496"/>
      <c r="AM1578" s="496"/>
      <c r="AN1578" s="496">
        <v>99</v>
      </c>
      <c r="AO1578" s="496">
        <v>99</v>
      </c>
      <c r="AP1578" s="496"/>
      <c r="AQ1578" s="496">
        <v>2300</v>
      </c>
      <c r="AR1578" s="496"/>
      <c r="AS1578" s="496"/>
      <c r="AT1578" s="496"/>
      <c r="AU1578" s="496"/>
    </row>
    <row r="1579" spans="1:47">
      <c r="A1579" s="496">
        <v>21</v>
      </c>
      <c r="B1579" s="496">
        <v>116</v>
      </c>
      <c r="C1579" s="496">
        <v>2023</v>
      </c>
      <c r="D1579" s="496">
        <v>99</v>
      </c>
      <c r="E1579" s="496">
        <v>99</v>
      </c>
      <c r="F1579" s="496">
        <v>99</v>
      </c>
      <c r="G1579" s="496">
        <v>99</v>
      </c>
      <c r="H1579" s="496">
        <v>99</v>
      </c>
      <c r="I1579" s="496">
        <v>99</v>
      </c>
      <c r="J1579" s="496">
        <v>999</v>
      </c>
      <c r="K1579" s="496">
        <v>99</v>
      </c>
      <c r="L1579" s="496">
        <v>99</v>
      </c>
      <c r="M1579" s="496">
        <v>99</v>
      </c>
      <c r="N1579" s="496">
        <v>99</v>
      </c>
      <c r="O1579" s="496">
        <v>99</v>
      </c>
      <c r="P1579" s="496">
        <v>9999</v>
      </c>
      <c r="Q1579" s="496"/>
      <c r="R1579" s="496"/>
      <c r="S1579" s="496"/>
      <c r="T1579" s="496"/>
      <c r="U1579" s="496"/>
      <c r="V1579" s="496"/>
      <c r="W1579" s="496"/>
      <c r="X1579" s="496"/>
      <c r="Y1579" s="496"/>
      <c r="Z1579" s="496"/>
      <c r="AA1579" s="496"/>
      <c r="AB1579" s="496"/>
      <c r="AC1579" s="496"/>
      <c r="AD1579" s="496"/>
      <c r="AE1579" s="496"/>
      <c r="AF1579" s="496"/>
      <c r="AG1579" s="496"/>
      <c r="AH1579" s="496"/>
      <c r="AI1579" s="496"/>
      <c r="AJ1579" s="496"/>
      <c r="AK1579" s="496"/>
      <c r="AL1579" s="496"/>
      <c r="AM1579" s="496"/>
      <c r="AN1579" s="496">
        <v>99</v>
      </c>
      <c r="AO1579" s="496">
        <v>99</v>
      </c>
      <c r="AP1579" s="496"/>
      <c r="AQ1579" s="496">
        <v>2350</v>
      </c>
      <c r="AR1579" s="496"/>
      <c r="AS1579" s="496"/>
      <c r="AT1579" s="496"/>
      <c r="AU1579" s="496"/>
    </row>
    <row r="1580" spans="1:47">
      <c r="A1580" s="496">
        <v>21</v>
      </c>
      <c r="B1580" s="496">
        <v>117</v>
      </c>
      <c r="C1580" s="496">
        <v>2023</v>
      </c>
      <c r="D1580" s="496">
        <v>99</v>
      </c>
      <c r="E1580" s="496">
        <v>99</v>
      </c>
      <c r="F1580" s="496">
        <v>99</v>
      </c>
      <c r="G1580" s="496">
        <v>99</v>
      </c>
      <c r="H1580" s="496">
        <v>99</v>
      </c>
      <c r="I1580" s="496">
        <v>99</v>
      </c>
      <c r="J1580" s="496">
        <v>999</v>
      </c>
      <c r="K1580" s="496">
        <v>99</v>
      </c>
      <c r="L1580" s="496">
        <v>99</v>
      </c>
      <c r="M1580" s="496">
        <v>99</v>
      </c>
      <c r="N1580" s="496">
        <v>99</v>
      </c>
      <c r="O1580" s="496">
        <v>99</v>
      </c>
      <c r="P1580" s="496">
        <v>9999</v>
      </c>
      <c r="Q1580" s="496"/>
      <c r="R1580" s="496"/>
      <c r="S1580" s="496"/>
      <c r="T1580" s="496"/>
      <c r="U1580" s="496"/>
      <c r="V1580" s="496"/>
      <c r="W1580" s="496"/>
      <c r="X1580" s="496"/>
      <c r="Y1580" s="496"/>
      <c r="Z1580" s="496"/>
      <c r="AA1580" s="496"/>
      <c r="AB1580" s="496"/>
      <c r="AC1580" s="496"/>
      <c r="AD1580" s="496"/>
      <c r="AE1580" s="496"/>
      <c r="AF1580" s="496"/>
      <c r="AG1580" s="496"/>
      <c r="AH1580" s="496"/>
      <c r="AI1580" s="496"/>
      <c r="AJ1580" s="496"/>
      <c r="AK1580" s="496"/>
      <c r="AL1580" s="496"/>
      <c r="AM1580" s="496"/>
      <c r="AN1580" s="496">
        <v>99</v>
      </c>
      <c r="AO1580" s="496">
        <v>99</v>
      </c>
      <c r="AP1580" s="496"/>
      <c r="AQ1580" s="496">
        <v>2400</v>
      </c>
      <c r="AR1580" s="496"/>
      <c r="AS1580" s="496"/>
      <c r="AT1580" s="496"/>
      <c r="AU1580" s="496"/>
    </row>
    <row r="1581" spans="1:47">
      <c r="A1581" s="496">
        <v>21</v>
      </c>
      <c r="B1581" s="496">
        <v>118</v>
      </c>
      <c r="C1581" s="496">
        <v>2023</v>
      </c>
      <c r="D1581" s="496">
        <v>99</v>
      </c>
      <c r="E1581" s="496">
        <v>99</v>
      </c>
      <c r="F1581" s="496">
        <v>99</v>
      </c>
      <c r="G1581" s="496">
        <v>99</v>
      </c>
      <c r="H1581" s="496">
        <v>99</v>
      </c>
      <c r="I1581" s="496">
        <v>99</v>
      </c>
      <c r="J1581" s="496">
        <v>999</v>
      </c>
      <c r="K1581" s="496">
        <v>99</v>
      </c>
      <c r="L1581" s="496">
        <v>99</v>
      </c>
      <c r="M1581" s="496">
        <v>99</v>
      </c>
      <c r="N1581" s="496">
        <v>99</v>
      </c>
      <c r="O1581" s="496">
        <v>99</v>
      </c>
      <c r="P1581" s="496">
        <v>9999</v>
      </c>
      <c r="Q1581" s="496"/>
      <c r="R1581" s="496"/>
      <c r="S1581" s="496"/>
      <c r="T1581" s="496"/>
      <c r="U1581" s="496"/>
      <c r="V1581" s="496"/>
      <c r="W1581" s="496"/>
      <c r="X1581" s="496"/>
      <c r="Y1581" s="496"/>
      <c r="Z1581" s="496"/>
      <c r="AA1581" s="496"/>
      <c r="AB1581" s="496"/>
      <c r="AC1581" s="496"/>
      <c r="AD1581" s="496"/>
      <c r="AE1581" s="496"/>
      <c r="AF1581" s="496"/>
      <c r="AG1581" s="496"/>
      <c r="AH1581" s="496"/>
      <c r="AI1581" s="496"/>
      <c r="AJ1581" s="496"/>
      <c r="AK1581" s="496"/>
      <c r="AL1581" s="496"/>
      <c r="AM1581" s="496"/>
      <c r="AN1581" s="496">
        <v>99</v>
      </c>
      <c r="AO1581" s="496">
        <v>99</v>
      </c>
      <c r="AP1581" s="496"/>
      <c r="AQ1581" s="496">
        <v>2450</v>
      </c>
      <c r="AR1581" s="496"/>
      <c r="AS1581" s="496"/>
      <c r="AT1581" s="496"/>
      <c r="AU1581" s="496"/>
    </row>
    <row r="1582" spans="1:47">
      <c r="A1582" s="496">
        <v>21</v>
      </c>
      <c r="B1582" s="496">
        <v>119</v>
      </c>
      <c r="C1582" s="496">
        <v>2023</v>
      </c>
      <c r="D1582" s="496">
        <v>99</v>
      </c>
      <c r="E1582" s="496">
        <v>99</v>
      </c>
      <c r="F1582" s="496">
        <v>99</v>
      </c>
      <c r="G1582" s="496">
        <v>99</v>
      </c>
      <c r="H1582" s="496">
        <v>99</v>
      </c>
      <c r="I1582" s="496">
        <v>99</v>
      </c>
      <c r="J1582" s="496">
        <v>999</v>
      </c>
      <c r="K1582" s="496">
        <v>99</v>
      </c>
      <c r="L1582" s="496">
        <v>99</v>
      </c>
      <c r="M1582" s="496">
        <v>99</v>
      </c>
      <c r="N1582" s="496">
        <v>99</v>
      </c>
      <c r="O1582" s="496">
        <v>99</v>
      </c>
      <c r="P1582" s="496">
        <v>9999</v>
      </c>
      <c r="Q1582" s="496"/>
      <c r="R1582" s="496"/>
      <c r="S1582" s="496"/>
      <c r="T1582" s="496"/>
      <c r="U1582" s="496"/>
      <c r="V1582" s="496"/>
      <c r="W1582" s="496"/>
      <c r="X1582" s="496"/>
      <c r="Y1582" s="496"/>
      <c r="Z1582" s="496"/>
      <c r="AA1582" s="496"/>
      <c r="AB1582" s="496"/>
      <c r="AC1582" s="496"/>
      <c r="AD1582" s="496"/>
      <c r="AE1582" s="496"/>
      <c r="AF1582" s="496"/>
      <c r="AG1582" s="496"/>
      <c r="AH1582" s="496"/>
      <c r="AI1582" s="496"/>
      <c r="AJ1582" s="496"/>
      <c r="AK1582" s="496"/>
      <c r="AL1582" s="496"/>
      <c r="AM1582" s="496"/>
      <c r="AN1582" s="496">
        <v>99</v>
      </c>
      <c r="AO1582" s="496">
        <v>99</v>
      </c>
      <c r="AP1582" s="496"/>
      <c r="AQ1582" s="496">
        <v>2500</v>
      </c>
      <c r="AR1582" s="496"/>
      <c r="AS1582" s="496"/>
      <c r="AT1582" s="496"/>
      <c r="AU1582" s="496"/>
    </row>
    <row r="1583" spans="1:47">
      <c r="A1583" s="496">
        <v>21</v>
      </c>
      <c r="B1583" s="496">
        <v>120</v>
      </c>
      <c r="C1583" s="496">
        <v>2023</v>
      </c>
      <c r="D1583" s="496">
        <v>99</v>
      </c>
      <c r="E1583" s="496">
        <v>99</v>
      </c>
      <c r="F1583" s="496">
        <v>99</v>
      </c>
      <c r="G1583" s="496">
        <v>99</v>
      </c>
      <c r="H1583" s="496">
        <v>99</v>
      </c>
      <c r="I1583" s="496">
        <v>99</v>
      </c>
      <c r="J1583" s="496">
        <v>999</v>
      </c>
      <c r="K1583" s="496">
        <v>99</v>
      </c>
      <c r="L1583" s="496">
        <v>99</v>
      </c>
      <c r="M1583" s="496">
        <v>99</v>
      </c>
      <c r="N1583" s="496">
        <v>99</v>
      </c>
      <c r="O1583" s="496">
        <v>99</v>
      </c>
      <c r="P1583" s="496">
        <v>9999</v>
      </c>
      <c r="Q1583" s="496"/>
      <c r="R1583" s="496"/>
      <c r="S1583" s="496"/>
      <c r="T1583" s="496"/>
      <c r="U1583" s="496"/>
      <c r="V1583" s="496"/>
      <c r="W1583" s="496"/>
      <c r="X1583" s="496"/>
      <c r="Y1583" s="496"/>
      <c r="Z1583" s="496"/>
      <c r="AA1583" s="496"/>
      <c r="AB1583" s="496"/>
      <c r="AC1583" s="496"/>
      <c r="AD1583" s="496"/>
      <c r="AE1583" s="496"/>
      <c r="AF1583" s="496"/>
      <c r="AG1583" s="496"/>
      <c r="AH1583" s="496"/>
      <c r="AI1583" s="496"/>
      <c r="AJ1583" s="496"/>
      <c r="AK1583" s="496"/>
      <c r="AL1583" s="496"/>
      <c r="AM1583" s="496"/>
      <c r="AN1583" s="496">
        <v>99</v>
      </c>
      <c r="AO1583" s="496">
        <v>99</v>
      </c>
      <c r="AP1583" s="496"/>
      <c r="AQ1583" s="496">
        <v>2550</v>
      </c>
      <c r="AR1583" s="496"/>
      <c r="AS1583" s="496"/>
      <c r="AT1583" s="496"/>
      <c r="AU1583" s="496"/>
    </row>
    <row r="1584" spans="1:47">
      <c r="A1584" s="496">
        <v>21</v>
      </c>
      <c r="B1584" s="496">
        <v>121</v>
      </c>
      <c r="C1584" s="496">
        <v>2023</v>
      </c>
      <c r="D1584" s="496">
        <v>99</v>
      </c>
      <c r="E1584" s="496">
        <v>99</v>
      </c>
      <c r="F1584" s="496">
        <v>99</v>
      </c>
      <c r="G1584" s="496">
        <v>99</v>
      </c>
      <c r="H1584" s="496">
        <v>99</v>
      </c>
      <c r="I1584" s="496">
        <v>99</v>
      </c>
      <c r="J1584" s="496">
        <v>999</v>
      </c>
      <c r="K1584" s="496">
        <v>99</v>
      </c>
      <c r="L1584" s="496">
        <v>99</v>
      </c>
      <c r="M1584" s="496">
        <v>99</v>
      </c>
      <c r="N1584" s="496">
        <v>99</v>
      </c>
      <c r="O1584" s="496">
        <v>99</v>
      </c>
      <c r="P1584" s="496">
        <v>9999</v>
      </c>
      <c r="Q1584" s="496"/>
      <c r="R1584" s="496"/>
      <c r="S1584" s="496"/>
      <c r="T1584" s="496"/>
      <c r="U1584" s="496"/>
      <c r="V1584" s="496"/>
      <c r="W1584" s="496"/>
      <c r="X1584" s="496"/>
      <c r="Y1584" s="496"/>
      <c r="Z1584" s="496"/>
      <c r="AA1584" s="496"/>
      <c r="AB1584" s="496"/>
      <c r="AC1584" s="496"/>
      <c r="AD1584" s="496"/>
      <c r="AE1584" s="496"/>
      <c r="AF1584" s="496"/>
      <c r="AG1584" s="496"/>
      <c r="AH1584" s="496"/>
      <c r="AI1584" s="496"/>
      <c r="AJ1584" s="496"/>
      <c r="AK1584" s="496"/>
      <c r="AL1584" s="496"/>
      <c r="AM1584" s="496"/>
      <c r="AN1584" s="496">
        <v>99</v>
      </c>
      <c r="AO1584" s="496">
        <v>99</v>
      </c>
      <c r="AP1584" s="496"/>
      <c r="AQ1584" s="496">
        <v>2600</v>
      </c>
      <c r="AR1584" s="496"/>
      <c r="AS1584" s="496"/>
      <c r="AT1584" s="496"/>
      <c r="AU1584" s="496"/>
    </row>
    <row r="1585" spans="1:47">
      <c r="A1585" s="496">
        <v>21</v>
      </c>
      <c r="B1585" s="496">
        <v>122</v>
      </c>
      <c r="C1585" s="496">
        <v>2023</v>
      </c>
      <c r="D1585" s="496">
        <v>99</v>
      </c>
      <c r="E1585" s="496">
        <v>99</v>
      </c>
      <c r="F1585" s="496">
        <v>99</v>
      </c>
      <c r="G1585" s="496">
        <v>99</v>
      </c>
      <c r="H1585" s="496">
        <v>99</v>
      </c>
      <c r="I1585" s="496">
        <v>99</v>
      </c>
      <c r="J1585" s="496">
        <v>999</v>
      </c>
      <c r="K1585" s="496">
        <v>99</v>
      </c>
      <c r="L1585" s="496">
        <v>99</v>
      </c>
      <c r="M1585" s="496">
        <v>99</v>
      </c>
      <c r="N1585" s="496">
        <v>99</v>
      </c>
      <c r="O1585" s="496">
        <v>99</v>
      </c>
      <c r="P1585" s="496">
        <v>9999</v>
      </c>
      <c r="Q1585" s="496"/>
      <c r="R1585" s="496"/>
      <c r="S1585" s="496"/>
      <c r="T1585" s="496"/>
      <c r="U1585" s="496"/>
      <c r="V1585" s="496"/>
      <c r="W1585" s="496"/>
      <c r="X1585" s="496"/>
      <c r="Y1585" s="496"/>
      <c r="Z1585" s="496"/>
      <c r="AA1585" s="496"/>
      <c r="AB1585" s="496"/>
      <c r="AC1585" s="496"/>
      <c r="AD1585" s="496"/>
      <c r="AE1585" s="496"/>
      <c r="AF1585" s="496"/>
      <c r="AG1585" s="496"/>
      <c r="AH1585" s="496"/>
      <c r="AI1585" s="496"/>
      <c r="AJ1585" s="496"/>
      <c r="AK1585" s="496"/>
      <c r="AL1585" s="496"/>
      <c r="AM1585" s="496"/>
      <c r="AN1585" s="496">
        <v>99</v>
      </c>
      <c r="AO1585" s="496">
        <v>99</v>
      </c>
      <c r="AP1585" s="496"/>
      <c r="AQ1585" s="496">
        <v>2650</v>
      </c>
      <c r="AR1585" s="496"/>
      <c r="AS1585" s="496"/>
      <c r="AT1585" s="496"/>
      <c r="AU1585" s="496"/>
    </row>
    <row r="1586" spans="1:47">
      <c r="A1586" s="496">
        <v>21</v>
      </c>
      <c r="B1586" s="496">
        <v>123</v>
      </c>
      <c r="C1586" s="496">
        <v>2023</v>
      </c>
      <c r="D1586" s="496">
        <v>99</v>
      </c>
      <c r="E1586" s="496">
        <v>99</v>
      </c>
      <c r="F1586" s="496">
        <v>99</v>
      </c>
      <c r="G1586" s="496">
        <v>99</v>
      </c>
      <c r="H1586" s="496">
        <v>99</v>
      </c>
      <c r="I1586" s="496">
        <v>99</v>
      </c>
      <c r="J1586" s="496">
        <v>999</v>
      </c>
      <c r="K1586" s="496">
        <v>99</v>
      </c>
      <c r="L1586" s="496">
        <v>99</v>
      </c>
      <c r="M1586" s="496">
        <v>99</v>
      </c>
      <c r="N1586" s="496">
        <v>99</v>
      </c>
      <c r="O1586" s="496">
        <v>99</v>
      </c>
      <c r="P1586" s="496">
        <v>9999</v>
      </c>
      <c r="Q1586" s="496"/>
      <c r="R1586" s="496"/>
      <c r="S1586" s="496"/>
      <c r="T1586" s="496"/>
      <c r="U1586" s="496"/>
      <c r="V1586" s="496"/>
      <c r="W1586" s="496"/>
      <c r="X1586" s="496"/>
      <c r="Y1586" s="496"/>
      <c r="Z1586" s="496"/>
      <c r="AA1586" s="496"/>
      <c r="AB1586" s="496"/>
      <c r="AC1586" s="496"/>
      <c r="AD1586" s="496"/>
      <c r="AE1586" s="496"/>
      <c r="AF1586" s="496"/>
      <c r="AG1586" s="496"/>
      <c r="AH1586" s="496"/>
      <c r="AI1586" s="496"/>
      <c r="AJ1586" s="496"/>
      <c r="AK1586" s="496"/>
      <c r="AL1586" s="496"/>
      <c r="AM1586" s="496"/>
      <c r="AN1586" s="496">
        <v>99</v>
      </c>
      <c r="AO1586" s="496">
        <v>99</v>
      </c>
      <c r="AP1586" s="496"/>
      <c r="AQ1586" s="496">
        <v>2700</v>
      </c>
      <c r="AR1586" s="496"/>
      <c r="AS1586" s="496"/>
      <c r="AT1586" s="496"/>
      <c r="AU1586" s="496"/>
    </row>
    <row r="1587" spans="1:47">
      <c r="A1587" s="496">
        <v>21</v>
      </c>
      <c r="B1587" s="496">
        <v>124</v>
      </c>
      <c r="C1587" s="496">
        <v>2023</v>
      </c>
      <c r="D1587" s="496">
        <v>99</v>
      </c>
      <c r="E1587" s="496">
        <v>99</v>
      </c>
      <c r="F1587" s="496">
        <v>99</v>
      </c>
      <c r="G1587" s="496">
        <v>99</v>
      </c>
      <c r="H1587" s="496">
        <v>99</v>
      </c>
      <c r="I1587" s="496">
        <v>99</v>
      </c>
      <c r="J1587" s="496">
        <v>999</v>
      </c>
      <c r="K1587" s="496">
        <v>99</v>
      </c>
      <c r="L1587" s="496">
        <v>99</v>
      </c>
      <c r="M1587" s="496">
        <v>99</v>
      </c>
      <c r="N1587" s="496">
        <v>99</v>
      </c>
      <c r="O1587" s="496">
        <v>99</v>
      </c>
      <c r="P1587" s="496">
        <v>9999</v>
      </c>
      <c r="Q1587" s="496"/>
      <c r="R1587" s="496"/>
      <c r="S1587" s="496"/>
      <c r="T1587" s="496"/>
      <c r="U1587" s="496"/>
      <c r="V1587" s="496"/>
      <c r="W1587" s="496"/>
      <c r="X1587" s="496"/>
      <c r="Y1587" s="496"/>
      <c r="Z1587" s="496"/>
      <c r="AA1587" s="496"/>
      <c r="AB1587" s="496"/>
      <c r="AC1587" s="496"/>
      <c r="AD1587" s="496"/>
      <c r="AE1587" s="496"/>
      <c r="AF1587" s="496"/>
      <c r="AG1587" s="496"/>
      <c r="AH1587" s="496"/>
      <c r="AI1587" s="496"/>
      <c r="AJ1587" s="496"/>
      <c r="AK1587" s="496"/>
      <c r="AL1587" s="496"/>
      <c r="AM1587" s="496"/>
      <c r="AN1587" s="496">
        <v>99</v>
      </c>
      <c r="AO1587" s="496">
        <v>99</v>
      </c>
      <c r="AP1587" s="496"/>
      <c r="AQ1587" s="496">
        <v>2750</v>
      </c>
      <c r="AR1587" s="496"/>
      <c r="AS1587" s="496"/>
      <c r="AT1587" s="496"/>
      <c r="AU1587" s="496"/>
    </row>
    <row r="1588" spans="1:47">
      <c r="A1588" s="496">
        <v>21</v>
      </c>
      <c r="B1588" s="496">
        <v>125</v>
      </c>
      <c r="C1588" s="496">
        <v>2023</v>
      </c>
      <c r="D1588" s="496">
        <v>99</v>
      </c>
      <c r="E1588" s="496">
        <v>99</v>
      </c>
      <c r="F1588" s="496">
        <v>99</v>
      </c>
      <c r="G1588" s="496">
        <v>99</v>
      </c>
      <c r="H1588" s="496">
        <v>99</v>
      </c>
      <c r="I1588" s="496">
        <v>99</v>
      </c>
      <c r="J1588" s="496">
        <v>999</v>
      </c>
      <c r="K1588" s="496">
        <v>99</v>
      </c>
      <c r="L1588" s="496">
        <v>99</v>
      </c>
      <c r="M1588" s="496">
        <v>99</v>
      </c>
      <c r="N1588" s="496">
        <v>99</v>
      </c>
      <c r="O1588" s="496">
        <v>99</v>
      </c>
      <c r="P1588" s="496">
        <v>9999</v>
      </c>
      <c r="Q1588" s="496"/>
      <c r="R1588" s="496"/>
      <c r="S1588" s="496"/>
      <c r="T1588" s="496"/>
      <c r="U1588" s="496"/>
      <c r="V1588" s="496"/>
      <c r="W1588" s="496"/>
      <c r="X1588" s="496"/>
      <c r="Y1588" s="496"/>
      <c r="Z1588" s="496"/>
      <c r="AA1588" s="496"/>
      <c r="AB1588" s="496"/>
      <c r="AC1588" s="496"/>
      <c r="AD1588" s="496"/>
      <c r="AE1588" s="496"/>
      <c r="AF1588" s="496"/>
      <c r="AG1588" s="496"/>
      <c r="AH1588" s="496"/>
      <c r="AI1588" s="496"/>
      <c r="AJ1588" s="496"/>
      <c r="AK1588" s="496"/>
      <c r="AL1588" s="496"/>
      <c r="AM1588" s="496"/>
      <c r="AN1588" s="496">
        <v>99</v>
      </c>
      <c r="AO1588" s="496">
        <v>99</v>
      </c>
      <c r="AP1588" s="496"/>
      <c r="AQ1588" s="496">
        <v>2800</v>
      </c>
      <c r="AR1588" s="496"/>
      <c r="AS1588" s="496"/>
      <c r="AT1588" s="496"/>
      <c r="AU1588" s="496"/>
    </row>
    <row r="1589" spans="1:47">
      <c r="A1589" s="496">
        <v>21</v>
      </c>
      <c r="B1589" s="496">
        <v>126</v>
      </c>
      <c r="C1589" s="496">
        <v>2023</v>
      </c>
      <c r="D1589" s="496">
        <v>99</v>
      </c>
      <c r="E1589" s="496">
        <v>99</v>
      </c>
      <c r="F1589" s="496">
        <v>99</v>
      </c>
      <c r="G1589" s="496">
        <v>99</v>
      </c>
      <c r="H1589" s="496">
        <v>99</v>
      </c>
      <c r="I1589" s="496">
        <v>99</v>
      </c>
      <c r="J1589" s="496">
        <v>999</v>
      </c>
      <c r="K1589" s="496">
        <v>99</v>
      </c>
      <c r="L1589" s="496">
        <v>99</v>
      </c>
      <c r="M1589" s="496">
        <v>99</v>
      </c>
      <c r="N1589" s="496">
        <v>99</v>
      </c>
      <c r="O1589" s="496">
        <v>99</v>
      </c>
      <c r="P1589" s="496">
        <v>9999</v>
      </c>
      <c r="Q1589" s="496"/>
      <c r="R1589" s="496"/>
      <c r="S1589" s="496"/>
      <c r="T1589" s="496"/>
      <c r="U1589" s="496"/>
      <c r="V1589" s="496"/>
      <c r="W1589" s="496"/>
      <c r="X1589" s="496"/>
      <c r="Y1589" s="496"/>
      <c r="Z1589" s="496"/>
      <c r="AA1589" s="496"/>
      <c r="AB1589" s="496"/>
      <c r="AC1589" s="496"/>
      <c r="AD1589" s="496"/>
      <c r="AE1589" s="496"/>
      <c r="AF1589" s="496"/>
      <c r="AG1589" s="496"/>
      <c r="AH1589" s="496"/>
      <c r="AI1589" s="496"/>
      <c r="AJ1589" s="496"/>
      <c r="AK1589" s="496"/>
      <c r="AL1589" s="496"/>
      <c r="AM1589" s="496"/>
      <c r="AN1589" s="496">
        <v>99</v>
      </c>
      <c r="AO1589" s="496">
        <v>99</v>
      </c>
      <c r="AP1589" s="496"/>
      <c r="AQ1589" s="496">
        <v>2850</v>
      </c>
      <c r="AR1589" s="496"/>
      <c r="AS1589" s="496"/>
      <c r="AT1589" s="496"/>
      <c r="AU1589" s="496"/>
    </row>
    <row r="1590" spans="1:47">
      <c r="A1590" s="496">
        <v>21</v>
      </c>
      <c r="B1590" s="496">
        <v>127</v>
      </c>
      <c r="C1590" s="496">
        <v>2023</v>
      </c>
      <c r="D1590" s="496">
        <v>99</v>
      </c>
      <c r="E1590" s="496">
        <v>99</v>
      </c>
      <c r="F1590" s="496">
        <v>99</v>
      </c>
      <c r="G1590" s="496">
        <v>99</v>
      </c>
      <c r="H1590" s="496">
        <v>99</v>
      </c>
      <c r="I1590" s="496">
        <v>99</v>
      </c>
      <c r="J1590" s="496">
        <v>999</v>
      </c>
      <c r="K1590" s="496">
        <v>99</v>
      </c>
      <c r="L1590" s="496">
        <v>99</v>
      </c>
      <c r="M1590" s="496">
        <v>99</v>
      </c>
      <c r="N1590" s="496">
        <v>99</v>
      </c>
      <c r="O1590" s="496">
        <v>99</v>
      </c>
      <c r="P1590" s="496">
        <v>9999</v>
      </c>
      <c r="Q1590" s="496"/>
      <c r="R1590" s="496"/>
      <c r="S1590" s="496"/>
      <c r="T1590" s="496"/>
      <c r="U1590" s="496"/>
      <c r="V1590" s="496"/>
      <c r="W1590" s="496"/>
      <c r="X1590" s="496"/>
      <c r="Y1590" s="496"/>
      <c r="Z1590" s="496"/>
      <c r="AA1590" s="496"/>
      <c r="AB1590" s="496"/>
      <c r="AC1590" s="496"/>
      <c r="AD1590" s="496"/>
      <c r="AE1590" s="496"/>
      <c r="AF1590" s="496"/>
      <c r="AG1590" s="496"/>
      <c r="AH1590" s="496"/>
      <c r="AI1590" s="496"/>
      <c r="AJ1590" s="496"/>
      <c r="AK1590" s="496"/>
      <c r="AL1590" s="496"/>
      <c r="AM1590" s="496"/>
      <c r="AN1590" s="496">
        <v>99</v>
      </c>
      <c r="AO1590" s="496">
        <v>99</v>
      </c>
      <c r="AP1590" s="496"/>
      <c r="AQ1590" s="496">
        <v>2900</v>
      </c>
      <c r="AR1590" s="496"/>
      <c r="AS1590" s="496"/>
      <c r="AT1590" s="496"/>
      <c r="AU1590" s="496"/>
    </row>
    <row r="1591" spans="1:47">
      <c r="A1591" s="496">
        <v>21</v>
      </c>
      <c r="B1591" s="496">
        <v>128</v>
      </c>
      <c r="C1591" s="496">
        <v>2023</v>
      </c>
      <c r="D1591" s="496">
        <v>99</v>
      </c>
      <c r="E1591" s="496">
        <v>99</v>
      </c>
      <c r="F1591" s="496">
        <v>99</v>
      </c>
      <c r="G1591" s="496">
        <v>99</v>
      </c>
      <c r="H1591" s="496">
        <v>99</v>
      </c>
      <c r="I1591" s="496">
        <v>99</v>
      </c>
      <c r="J1591" s="496">
        <v>999</v>
      </c>
      <c r="K1591" s="496">
        <v>99</v>
      </c>
      <c r="L1591" s="496">
        <v>99</v>
      </c>
      <c r="M1591" s="496">
        <v>99</v>
      </c>
      <c r="N1591" s="496">
        <v>99</v>
      </c>
      <c r="O1591" s="496">
        <v>99</v>
      </c>
      <c r="P1591" s="496">
        <v>9999</v>
      </c>
      <c r="Q1591" s="496"/>
      <c r="R1591" s="496"/>
      <c r="S1591" s="496"/>
      <c r="T1591" s="496"/>
      <c r="U1591" s="496"/>
      <c r="V1591" s="496"/>
      <c r="W1591" s="496"/>
      <c r="X1591" s="496"/>
      <c r="Y1591" s="496"/>
      <c r="Z1591" s="496"/>
      <c r="AA1591" s="496"/>
      <c r="AB1591" s="496"/>
      <c r="AC1591" s="496"/>
      <c r="AD1591" s="496"/>
      <c r="AE1591" s="496"/>
      <c r="AF1591" s="496"/>
      <c r="AG1591" s="496"/>
      <c r="AH1591" s="496"/>
      <c r="AI1591" s="496"/>
      <c r="AJ1591" s="496"/>
      <c r="AK1591" s="496"/>
      <c r="AL1591" s="496"/>
      <c r="AM1591" s="496"/>
      <c r="AN1591" s="496">
        <v>99</v>
      </c>
      <c r="AO1591" s="496">
        <v>99</v>
      </c>
      <c r="AP1591" s="496"/>
      <c r="AQ1591" s="496">
        <v>2950</v>
      </c>
      <c r="AR1591" s="496"/>
      <c r="AS1591" s="496"/>
      <c r="AT1591" s="496"/>
      <c r="AU1591" s="496"/>
    </row>
    <row r="1592" spans="1:47">
      <c r="A1592" s="496">
        <v>21</v>
      </c>
      <c r="B1592" s="496">
        <v>129</v>
      </c>
      <c r="C1592" s="496">
        <v>2023</v>
      </c>
      <c r="D1592" s="496">
        <v>99</v>
      </c>
      <c r="E1592" s="496">
        <v>99</v>
      </c>
      <c r="F1592" s="496">
        <v>99</v>
      </c>
      <c r="G1592" s="496">
        <v>99</v>
      </c>
      <c r="H1592" s="496">
        <v>99</v>
      </c>
      <c r="I1592" s="496">
        <v>99</v>
      </c>
      <c r="J1592" s="496">
        <v>999</v>
      </c>
      <c r="K1592" s="496">
        <v>99</v>
      </c>
      <c r="L1592" s="496">
        <v>99</v>
      </c>
      <c r="M1592" s="496">
        <v>99</v>
      </c>
      <c r="N1592" s="496">
        <v>99</v>
      </c>
      <c r="O1592" s="496">
        <v>99</v>
      </c>
      <c r="P1592" s="496">
        <v>9999</v>
      </c>
      <c r="Q1592" s="496"/>
      <c r="R1592" s="496"/>
      <c r="S1592" s="496"/>
      <c r="T1592" s="496"/>
      <c r="U1592" s="496"/>
      <c r="V1592" s="496"/>
      <c r="W1592" s="496"/>
      <c r="X1592" s="496"/>
      <c r="Y1592" s="496"/>
      <c r="Z1592" s="496"/>
      <c r="AA1592" s="496"/>
      <c r="AB1592" s="496"/>
      <c r="AC1592" s="496"/>
      <c r="AD1592" s="496"/>
      <c r="AE1592" s="496"/>
      <c r="AF1592" s="496"/>
      <c r="AG1592" s="496"/>
      <c r="AH1592" s="496"/>
      <c r="AI1592" s="496"/>
      <c r="AJ1592" s="496"/>
      <c r="AK1592" s="496"/>
      <c r="AL1592" s="496"/>
      <c r="AM1592" s="496"/>
      <c r="AN1592" s="496">
        <v>99</v>
      </c>
      <c r="AO1592" s="496">
        <v>99</v>
      </c>
      <c r="AP1592" s="496"/>
      <c r="AQ1592" s="496">
        <v>3000</v>
      </c>
      <c r="AR1592" s="496"/>
      <c r="AS1592" s="496"/>
      <c r="AT1592" s="496"/>
      <c r="AU1592" s="496"/>
    </row>
    <row r="1593" spans="1:47">
      <c r="A1593" s="496">
        <v>21</v>
      </c>
      <c r="B1593" s="496">
        <v>130</v>
      </c>
      <c r="C1593" s="496">
        <v>2023</v>
      </c>
      <c r="D1593" s="496">
        <v>99</v>
      </c>
      <c r="E1593" s="496">
        <v>99</v>
      </c>
      <c r="F1593" s="496">
        <v>99</v>
      </c>
      <c r="G1593" s="496">
        <v>99</v>
      </c>
      <c r="H1593" s="496">
        <v>99</v>
      </c>
      <c r="I1593" s="496">
        <v>99</v>
      </c>
      <c r="J1593" s="496">
        <v>999</v>
      </c>
      <c r="K1593" s="496">
        <v>99</v>
      </c>
      <c r="L1593" s="496">
        <v>99</v>
      </c>
      <c r="M1593" s="496">
        <v>99</v>
      </c>
      <c r="N1593" s="496">
        <v>99</v>
      </c>
      <c r="O1593" s="496">
        <v>99</v>
      </c>
      <c r="P1593" s="496">
        <v>9999</v>
      </c>
      <c r="Q1593" s="496"/>
      <c r="R1593" s="496"/>
      <c r="S1593" s="496"/>
      <c r="T1593" s="496"/>
      <c r="U1593" s="496"/>
      <c r="V1593" s="496"/>
      <c r="W1593" s="496"/>
      <c r="X1593" s="496"/>
      <c r="Y1593" s="496"/>
      <c r="Z1593" s="496"/>
      <c r="AA1593" s="496"/>
      <c r="AB1593" s="496"/>
      <c r="AC1593" s="496"/>
      <c r="AD1593" s="496"/>
      <c r="AE1593" s="496"/>
      <c r="AF1593" s="496"/>
      <c r="AG1593" s="496"/>
      <c r="AH1593" s="496"/>
      <c r="AI1593" s="496"/>
      <c r="AJ1593" s="496"/>
      <c r="AK1593" s="496"/>
      <c r="AL1593" s="496"/>
      <c r="AM1593" s="496"/>
      <c r="AN1593" s="496">
        <v>99</v>
      </c>
      <c r="AO1593" s="496">
        <v>99</v>
      </c>
      <c r="AP1593" s="496"/>
      <c r="AQ1593" s="496">
        <v>3100</v>
      </c>
      <c r="AR1593" s="496"/>
      <c r="AS1593" s="496"/>
      <c r="AT1593" s="496"/>
      <c r="AU1593" s="496"/>
    </row>
    <row r="1594" spans="1:47">
      <c r="A1594" s="496">
        <v>21</v>
      </c>
      <c r="B1594" s="496">
        <v>131</v>
      </c>
      <c r="C1594" s="496">
        <v>2023</v>
      </c>
      <c r="D1594" s="496">
        <v>99</v>
      </c>
      <c r="E1594" s="496">
        <v>99</v>
      </c>
      <c r="F1594" s="496">
        <v>99</v>
      </c>
      <c r="G1594" s="496">
        <v>99</v>
      </c>
      <c r="H1594" s="496">
        <v>99</v>
      </c>
      <c r="I1594" s="496">
        <v>99</v>
      </c>
      <c r="J1594" s="496">
        <v>999</v>
      </c>
      <c r="K1594" s="496">
        <v>99</v>
      </c>
      <c r="L1594" s="496">
        <v>99</v>
      </c>
      <c r="M1594" s="496">
        <v>99</v>
      </c>
      <c r="N1594" s="496">
        <v>99</v>
      </c>
      <c r="O1594" s="496">
        <v>99</v>
      </c>
      <c r="P1594" s="496">
        <v>9999</v>
      </c>
      <c r="Q1594" s="496"/>
      <c r="R1594" s="496"/>
      <c r="S1594" s="496"/>
      <c r="T1594" s="496"/>
      <c r="U1594" s="496"/>
      <c r="V1594" s="496"/>
      <c r="W1594" s="496"/>
      <c r="X1594" s="496"/>
      <c r="Y1594" s="496"/>
      <c r="Z1594" s="496"/>
      <c r="AA1594" s="496"/>
      <c r="AB1594" s="496"/>
      <c r="AC1594" s="496"/>
      <c r="AD1594" s="496"/>
      <c r="AE1594" s="496"/>
      <c r="AF1594" s="496"/>
      <c r="AG1594" s="496"/>
      <c r="AH1594" s="496"/>
      <c r="AI1594" s="496"/>
      <c r="AJ1594" s="496"/>
      <c r="AK1594" s="496"/>
      <c r="AL1594" s="496"/>
      <c r="AM1594" s="496"/>
      <c r="AN1594" s="496">
        <v>99</v>
      </c>
      <c r="AO1594" s="496">
        <v>99</v>
      </c>
      <c r="AP1594" s="496"/>
      <c r="AQ1594" s="496">
        <v>3200</v>
      </c>
      <c r="AR1594" s="496"/>
      <c r="AS1594" s="496"/>
      <c r="AT1594" s="496"/>
      <c r="AU1594" s="496"/>
    </row>
    <row r="1595" spans="1:47">
      <c r="A1595" s="496">
        <v>21</v>
      </c>
      <c r="B1595" s="496">
        <v>132</v>
      </c>
      <c r="C1595" s="496">
        <v>2023</v>
      </c>
      <c r="D1595" s="496">
        <v>99</v>
      </c>
      <c r="E1595" s="496">
        <v>99</v>
      </c>
      <c r="F1595" s="496">
        <v>99</v>
      </c>
      <c r="G1595" s="496">
        <v>99</v>
      </c>
      <c r="H1595" s="496">
        <v>99</v>
      </c>
      <c r="I1595" s="496">
        <v>99</v>
      </c>
      <c r="J1595" s="496">
        <v>999</v>
      </c>
      <c r="K1595" s="496">
        <v>99</v>
      </c>
      <c r="L1595" s="496">
        <v>99</v>
      </c>
      <c r="M1595" s="496">
        <v>99</v>
      </c>
      <c r="N1595" s="496">
        <v>99</v>
      </c>
      <c r="O1595" s="496">
        <v>99</v>
      </c>
      <c r="P1595" s="496">
        <v>9999</v>
      </c>
      <c r="Q1595" s="496"/>
      <c r="R1595" s="496"/>
      <c r="S1595" s="496"/>
      <c r="T1595" s="496"/>
      <c r="U1595" s="496"/>
      <c r="V1595" s="496"/>
      <c r="W1595" s="496"/>
      <c r="X1595" s="496"/>
      <c r="Y1595" s="496"/>
      <c r="Z1595" s="496"/>
      <c r="AA1595" s="496"/>
      <c r="AB1595" s="496"/>
      <c r="AC1595" s="496"/>
      <c r="AD1595" s="496"/>
      <c r="AE1595" s="496"/>
      <c r="AF1595" s="496"/>
      <c r="AG1595" s="496"/>
      <c r="AH1595" s="496"/>
      <c r="AI1595" s="496"/>
      <c r="AJ1595" s="496"/>
      <c r="AK1595" s="496"/>
      <c r="AL1595" s="496"/>
      <c r="AM1595" s="496"/>
      <c r="AN1595" s="496">
        <v>99</v>
      </c>
      <c r="AO1595" s="496">
        <v>99</v>
      </c>
      <c r="AP1595" s="496"/>
      <c r="AQ1595" s="496">
        <v>3300</v>
      </c>
      <c r="AR1595" s="496"/>
      <c r="AS1595" s="496"/>
      <c r="AT1595" s="496"/>
      <c r="AU1595" s="496"/>
    </row>
    <row r="1596" spans="1:47">
      <c r="A1596" s="496">
        <v>21</v>
      </c>
      <c r="B1596" s="496">
        <v>133</v>
      </c>
      <c r="C1596" s="496">
        <v>2023</v>
      </c>
      <c r="D1596" s="496">
        <v>99</v>
      </c>
      <c r="E1596" s="496">
        <v>99</v>
      </c>
      <c r="F1596" s="496">
        <v>99</v>
      </c>
      <c r="G1596" s="496">
        <v>99</v>
      </c>
      <c r="H1596" s="496">
        <v>99</v>
      </c>
      <c r="I1596" s="496">
        <v>99</v>
      </c>
      <c r="J1596" s="496">
        <v>999</v>
      </c>
      <c r="K1596" s="496">
        <v>99</v>
      </c>
      <c r="L1596" s="496">
        <v>99</v>
      </c>
      <c r="M1596" s="496">
        <v>99</v>
      </c>
      <c r="N1596" s="496">
        <v>99</v>
      </c>
      <c r="O1596" s="496">
        <v>99</v>
      </c>
      <c r="P1596" s="496">
        <v>9999</v>
      </c>
      <c r="Q1596" s="496"/>
      <c r="R1596" s="496"/>
      <c r="S1596" s="496"/>
      <c r="T1596" s="496"/>
      <c r="U1596" s="496"/>
      <c r="V1596" s="496"/>
      <c r="W1596" s="496"/>
      <c r="X1596" s="496"/>
      <c r="Y1596" s="496"/>
      <c r="Z1596" s="496"/>
      <c r="AA1596" s="496"/>
      <c r="AB1596" s="496"/>
      <c r="AC1596" s="496"/>
      <c r="AD1596" s="496"/>
      <c r="AE1596" s="496"/>
      <c r="AF1596" s="496"/>
      <c r="AG1596" s="496"/>
      <c r="AH1596" s="496"/>
      <c r="AI1596" s="496"/>
      <c r="AJ1596" s="496"/>
      <c r="AK1596" s="496"/>
      <c r="AL1596" s="496"/>
      <c r="AM1596" s="496"/>
      <c r="AN1596" s="496">
        <v>99</v>
      </c>
      <c r="AO1596" s="496">
        <v>99</v>
      </c>
      <c r="AP1596" s="496"/>
      <c r="AQ1596" s="496">
        <v>3400</v>
      </c>
      <c r="AR1596" s="496"/>
      <c r="AS1596" s="496"/>
      <c r="AT1596" s="496"/>
      <c r="AU1596" s="496"/>
    </row>
    <row r="1597" spans="1:47">
      <c r="A1597" s="496">
        <v>21</v>
      </c>
      <c r="B1597" s="496">
        <v>134</v>
      </c>
      <c r="C1597" s="496">
        <v>2023</v>
      </c>
      <c r="D1597" s="496">
        <v>99</v>
      </c>
      <c r="E1597" s="496">
        <v>99</v>
      </c>
      <c r="F1597" s="496">
        <v>99</v>
      </c>
      <c r="G1597" s="496">
        <v>99</v>
      </c>
      <c r="H1597" s="496">
        <v>99</v>
      </c>
      <c r="I1597" s="496">
        <v>99</v>
      </c>
      <c r="J1597" s="496">
        <v>999</v>
      </c>
      <c r="K1597" s="496">
        <v>99</v>
      </c>
      <c r="L1597" s="496">
        <v>99</v>
      </c>
      <c r="M1597" s="496">
        <v>99</v>
      </c>
      <c r="N1597" s="496">
        <v>99</v>
      </c>
      <c r="O1597" s="496">
        <v>99</v>
      </c>
      <c r="P1597" s="496">
        <v>9999</v>
      </c>
      <c r="Q1597" s="496"/>
      <c r="R1597" s="496"/>
      <c r="S1597" s="496"/>
      <c r="T1597" s="496"/>
      <c r="U1597" s="496"/>
      <c r="V1597" s="496"/>
      <c r="W1597" s="496"/>
      <c r="X1597" s="496"/>
      <c r="Y1597" s="496"/>
      <c r="Z1597" s="496"/>
      <c r="AA1597" s="496"/>
      <c r="AB1597" s="496"/>
      <c r="AC1597" s="496"/>
      <c r="AD1597" s="496"/>
      <c r="AE1597" s="496"/>
      <c r="AF1597" s="496"/>
      <c r="AG1597" s="496"/>
      <c r="AH1597" s="496"/>
      <c r="AI1597" s="496"/>
      <c r="AJ1597" s="496"/>
      <c r="AK1597" s="496"/>
      <c r="AL1597" s="496"/>
      <c r="AM1597" s="496"/>
      <c r="AN1597" s="496">
        <v>99</v>
      </c>
      <c r="AO1597" s="496">
        <v>99</v>
      </c>
      <c r="AP1597" s="496"/>
      <c r="AQ1597" s="496">
        <v>3500</v>
      </c>
      <c r="AR1597" s="496"/>
      <c r="AS1597" s="496"/>
      <c r="AT1597" s="496"/>
      <c r="AU1597" s="496"/>
    </row>
    <row r="1598" spans="1:47">
      <c r="A1598" s="496">
        <v>21</v>
      </c>
      <c r="B1598" s="496">
        <v>135</v>
      </c>
      <c r="C1598" s="496">
        <v>2023</v>
      </c>
      <c r="D1598" s="496">
        <v>99</v>
      </c>
      <c r="E1598" s="496">
        <v>99</v>
      </c>
      <c r="F1598" s="496">
        <v>99</v>
      </c>
      <c r="G1598" s="496">
        <v>99</v>
      </c>
      <c r="H1598" s="496">
        <v>99</v>
      </c>
      <c r="I1598" s="496">
        <v>99</v>
      </c>
      <c r="J1598" s="496">
        <v>999</v>
      </c>
      <c r="K1598" s="496">
        <v>99</v>
      </c>
      <c r="L1598" s="496">
        <v>99</v>
      </c>
      <c r="M1598" s="496">
        <v>99</v>
      </c>
      <c r="N1598" s="496">
        <v>99</v>
      </c>
      <c r="O1598" s="496">
        <v>99</v>
      </c>
      <c r="P1598" s="496">
        <v>9999</v>
      </c>
      <c r="Q1598" s="496"/>
      <c r="R1598" s="496"/>
      <c r="S1598" s="496"/>
      <c r="T1598" s="496"/>
      <c r="U1598" s="496"/>
      <c r="V1598" s="496"/>
      <c r="W1598" s="496"/>
      <c r="X1598" s="496"/>
      <c r="Y1598" s="496"/>
      <c r="Z1598" s="496"/>
      <c r="AA1598" s="496"/>
      <c r="AB1598" s="496"/>
      <c r="AC1598" s="496"/>
      <c r="AD1598" s="496"/>
      <c r="AE1598" s="496"/>
      <c r="AF1598" s="496"/>
      <c r="AG1598" s="496"/>
      <c r="AH1598" s="496"/>
      <c r="AI1598" s="496"/>
      <c r="AJ1598" s="496"/>
      <c r="AK1598" s="496"/>
      <c r="AL1598" s="496"/>
      <c r="AM1598" s="496"/>
      <c r="AN1598" s="496">
        <v>99</v>
      </c>
      <c r="AO1598" s="496">
        <v>99</v>
      </c>
      <c r="AP1598" s="496"/>
      <c r="AQ1598" s="496">
        <v>3600</v>
      </c>
      <c r="AR1598" s="496"/>
      <c r="AS1598" s="496"/>
      <c r="AT1598" s="496"/>
      <c r="AU1598" s="496"/>
    </row>
    <row r="1599" spans="1:47">
      <c r="A1599" s="496">
        <v>21</v>
      </c>
      <c r="B1599" s="496">
        <v>136</v>
      </c>
      <c r="C1599" s="496">
        <v>2023</v>
      </c>
      <c r="D1599" s="496">
        <v>99</v>
      </c>
      <c r="E1599" s="496">
        <v>99</v>
      </c>
      <c r="F1599" s="496">
        <v>99</v>
      </c>
      <c r="G1599" s="496">
        <v>99</v>
      </c>
      <c r="H1599" s="496">
        <v>99</v>
      </c>
      <c r="I1599" s="496">
        <v>99</v>
      </c>
      <c r="J1599" s="496">
        <v>999</v>
      </c>
      <c r="K1599" s="496">
        <v>99</v>
      </c>
      <c r="L1599" s="496">
        <v>99</v>
      </c>
      <c r="M1599" s="496">
        <v>99</v>
      </c>
      <c r="N1599" s="496">
        <v>99</v>
      </c>
      <c r="O1599" s="496">
        <v>99</v>
      </c>
      <c r="P1599" s="496">
        <v>9999</v>
      </c>
      <c r="Q1599" s="496"/>
      <c r="R1599" s="496"/>
      <c r="S1599" s="496"/>
      <c r="T1599" s="496"/>
      <c r="U1599" s="496"/>
      <c r="V1599" s="496"/>
      <c r="W1599" s="496"/>
      <c r="X1599" s="496"/>
      <c r="Y1599" s="496"/>
      <c r="Z1599" s="496"/>
      <c r="AA1599" s="496"/>
      <c r="AB1599" s="496"/>
      <c r="AC1599" s="496"/>
      <c r="AD1599" s="496"/>
      <c r="AE1599" s="496"/>
      <c r="AF1599" s="496"/>
      <c r="AG1599" s="496"/>
      <c r="AH1599" s="496"/>
      <c r="AI1599" s="496"/>
      <c r="AJ1599" s="496"/>
      <c r="AK1599" s="496"/>
      <c r="AL1599" s="496"/>
      <c r="AM1599" s="496"/>
      <c r="AN1599" s="496">
        <v>99</v>
      </c>
      <c r="AO1599" s="496">
        <v>99</v>
      </c>
      <c r="AP1599" s="496"/>
      <c r="AQ1599" s="496">
        <v>3700</v>
      </c>
      <c r="AR1599" s="496"/>
      <c r="AS1599" s="496"/>
      <c r="AT1599" s="496"/>
      <c r="AU1599" s="496"/>
    </row>
    <row r="1600" spans="1:47">
      <c r="A1600" s="496">
        <v>23</v>
      </c>
      <c r="B1600" s="496">
        <v>1</v>
      </c>
      <c r="C1600" s="496">
        <v>2024</v>
      </c>
      <c r="D1600" s="496"/>
      <c r="E1600" s="496">
        <v>99</v>
      </c>
      <c r="F1600" s="496">
        <v>99</v>
      </c>
      <c r="G1600" s="496">
        <v>99</v>
      </c>
      <c r="H1600" s="496">
        <v>99</v>
      </c>
      <c r="I1600" s="496">
        <v>99</v>
      </c>
      <c r="J1600" s="496">
        <v>99</v>
      </c>
      <c r="K1600" s="496">
        <v>99</v>
      </c>
      <c r="L1600" s="496">
        <v>1</v>
      </c>
      <c r="M1600" s="496">
        <v>99</v>
      </c>
      <c r="N1600" s="496">
        <v>99</v>
      </c>
      <c r="O1600" s="496">
        <v>99</v>
      </c>
      <c r="P1600" s="496">
        <v>99</v>
      </c>
      <c r="Q1600" s="496"/>
      <c r="R1600" s="496">
        <v>0</v>
      </c>
      <c r="S1600" s="496"/>
      <c r="T1600" s="496"/>
      <c r="U1600" s="496"/>
      <c r="V1600" s="496"/>
      <c r="W1600" s="496"/>
      <c r="X1600" s="496"/>
      <c r="Y1600" s="496"/>
      <c r="Z1600" s="496"/>
      <c r="AA1600" s="496"/>
      <c r="AB1600" s="496"/>
      <c r="AC1600" s="496"/>
      <c r="AD1600" s="496"/>
      <c r="AE1600" s="496"/>
      <c r="AF1600" s="496"/>
      <c r="AG1600" s="496"/>
      <c r="AH1600" s="496"/>
      <c r="AI1600" s="496"/>
      <c r="AJ1600" s="496"/>
      <c r="AK1600" s="496"/>
      <c r="AL1600" s="496"/>
      <c r="AM1600" s="496"/>
      <c r="AN1600" s="496">
        <v>99</v>
      </c>
      <c r="AO1600" s="496">
        <v>99</v>
      </c>
      <c r="AP1600" s="496">
        <v>1</v>
      </c>
      <c r="AQ1600" s="496">
        <v>99</v>
      </c>
      <c r="AR1600" s="496"/>
      <c r="AS1600" s="496"/>
      <c r="AT1600" s="496"/>
      <c r="AU1600" s="496"/>
    </row>
    <row r="1601" spans="1:47">
      <c r="A1601" s="496">
        <v>23</v>
      </c>
      <c r="B1601" s="496">
        <v>2</v>
      </c>
      <c r="C1601" s="496">
        <v>2024</v>
      </c>
      <c r="D1601" s="496"/>
      <c r="E1601" s="496">
        <v>99</v>
      </c>
      <c r="F1601" s="496">
        <v>99</v>
      </c>
      <c r="G1601" s="496">
        <v>99</v>
      </c>
      <c r="H1601" s="496">
        <v>99</v>
      </c>
      <c r="I1601" s="496">
        <v>99</v>
      </c>
      <c r="J1601" s="496">
        <v>99</v>
      </c>
      <c r="K1601" s="496">
        <v>99</v>
      </c>
      <c r="L1601" s="496">
        <v>1</v>
      </c>
      <c r="M1601" s="496">
        <v>99</v>
      </c>
      <c r="N1601" s="496">
        <v>99</v>
      </c>
      <c r="O1601" s="496">
        <v>99</v>
      </c>
      <c r="P1601" s="496">
        <v>99</v>
      </c>
      <c r="Q1601" s="496"/>
      <c r="R1601" s="496">
        <v>0</v>
      </c>
      <c r="S1601" s="496"/>
      <c r="T1601" s="496"/>
      <c r="U1601" s="496"/>
      <c r="V1601" s="496"/>
      <c r="W1601" s="496"/>
      <c r="X1601" s="496"/>
      <c r="Y1601" s="496"/>
      <c r="Z1601" s="496"/>
      <c r="AA1601" s="496"/>
      <c r="AB1601" s="496"/>
      <c r="AC1601" s="496"/>
      <c r="AD1601" s="496"/>
      <c r="AE1601" s="496"/>
      <c r="AF1601" s="496"/>
      <c r="AG1601" s="496"/>
      <c r="AH1601" s="496"/>
      <c r="AI1601" s="496"/>
      <c r="AJ1601" s="496"/>
      <c r="AK1601" s="496"/>
      <c r="AL1601" s="496"/>
      <c r="AM1601" s="496"/>
      <c r="AN1601" s="496">
        <v>99</v>
      </c>
      <c r="AO1601" s="496">
        <v>99</v>
      </c>
      <c r="AP1601" s="496">
        <v>2</v>
      </c>
      <c r="AQ1601" s="496">
        <v>99</v>
      </c>
      <c r="AR1601" s="496"/>
      <c r="AS1601" s="496"/>
      <c r="AT1601" s="496"/>
      <c r="AU1601" s="496"/>
    </row>
    <row r="1602" spans="1:47">
      <c r="A1602" s="496">
        <v>23</v>
      </c>
      <c r="B1602" s="496">
        <v>3</v>
      </c>
      <c r="C1602" s="496">
        <v>2024</v>
      </c>
      <c r="D1602" s="496"/>
      <c r="E1602" s="496">
        <v>99</v>
      </c>
      <c r="F1602" s="496">
        <v>99</v>
      </c>
      <c r="G1602" s="496">
        <v>99</v>
      </c>
      <c r="H1602" s="496">
        <v>99</v>
      </c>
      <c r="I1602" s="496">
        <v>99</v>
      </c>
      <c r="J1602" s="496">
        <v>99</v>
      </c>
      <c r="K1602" s="496">
        <v>99</v>
      </c>
      <c r="L1602" s="496">
        <v>1</v>
      </c>
      <c r="M1602" s="496">
        <v>99</v>
      </c>
      <c r="N1602" s="496">
        <v>99</v>
      </c>
      <c r="O1602" s="496">
        <v>99</v>
      </c>
      <c r="P1602" s="496">
        <v>99</v>
      </c>
      <c r="Q1602" s="496"/>
      <c r="R1602" s="496">
        <v>0</v>
      </c>
      <c r="S1602" s="496"/>
      <c r="T1602" s="496"/>
      <c r="U1602" s="496"/>
      <c r="V1602" s="496"/>
      <c r="W1602" s="496"/>
      <c r="X1602" s="496"/>
      <c r="Y1602" s="496"/>
      <c r="Z1602" s="496"/>
      <c r="AA1602" s="496"/>
      <c r="AB1602" s="496"/>
      <c r="AC1602" s="496"/>
      <c r="AD1602" s="496"/>
      <c r="AE1602" s="496"/>
      <c r="AF1602" s="496"/>
      <c r="AG1602" s="496"/>
      <c r="AH1602" s="496"/>
      <c r="AI1602" s="496"/>
      <c r="AJ1602" s="496"/>
      <c r="AK1602" s="496"/>
      <c r="AL1602" s="496"/>
      <c r="AM1602" s="496"/>
      <c r="AN1602" s="496">
        <v>99</v>
      </c>
      <c r="AO1602" s="496">
        <v>99</v>
      </c>
      <c r="AP1602" s="496">
        <v>3</v>
      </c>
      <c r="AQ1602" s="496">
        <v>99</v>
      </c>
      <c r="AR1602" s="496"/>
      <c r="AS1602" s="496"/>
      <c r="AT1602" s="496"/>
      <c r="AU1602" s="496"/>
    </row>
    <row r="1603" spans="1:47">
      <c r="A1603" s="496">
        <v>23</v>
      </c>
      <c r="B1603" s="496">
        <v>4</v>
      </c>
      <c r="C1603" s="496">
        <v>2024</v>
      </c>
      <c r="D1603" s="496"/>
      <c r="E1603" s="496">
        <v>99</v>
      </c>
      <c r="F1603" s="496">
        <v>99</v>
      </c>
      <c r="G1603" s="496">
        <v>99</v>
      </c>
      <c r="H1603" s="496">
        <v>99</v>
      </c>
      <c r="I1603" s="496">
        <v>99</v>
      </c>
      <c r="J1603" s="496">
        <v>99</v>
      </c>
      <c r="K1603" s="496">
        <v>99</v>
      </c>
      <c r="L1603" s="496">
        <v>1</v>
      </c>
      <c r="M1603" s="496">
        <v>99</v>
      </c>
      <c r="N1603" s="496">
        <v>99</v>
      </c>
      <c r="O1603" s="496">
        <v>99</v>
      </c>
      <c r="P1603" s="496">
        <v>99</v>
      </c>
      <c r="Q1603" s="496"/>
      <c r="R1603" s="496">
        <v>0</v>
      </c>
      <c r="S1603" s="496"/>
      <c r="T1603" s="496"/>
      <c r="U1603" s="496"/>
      <c r="V1603" s="496"/>
      <c r="W1603" s="496"/>
      <c r="X1603" s="496"/>
      <c r="Y1603" s="496"/>
      <c r="Z1603" s="496"/>
      <c r="AA1603" s="496"/>
      <c r="AB1603" s="496"/>
      <c r="AC1603" s="496"/>
      <c r="AD1603" s="496"/>
      <c r="AE1603" s="496"/>
      <c r="AF1603" s="496"/>
      <c r="AG1603" s="496"/>
      <c r="AH1603" s="496"/>
      <c r="AI1603" s="496"/>
      <c r="AJ1603" s="496"/>
      <c r="AK1603" s="496"/>
      <c r="AL1603" s="496"/>
      <c r="AM1603" s="496"/>
      <c r="AN1603" s="496">
        <v>99</v>
      </c>
      <c r="AO1603" s="496">
        <v>99</v>
      </c>
      <c r="AP1603" s="496">
        <v>4</v>
      </c>
      <c r="AQ1603" s="496">
        <v>99</v>
      </c>
      <c r="AR1603" s="496"/>
      <c r="AS1603" s="496"/>
      <c r="AT1603" s="496"/>
      <c r="AU1603" s="496"/>
    </row>
    <row r="1604" spans="1:47">
      <c r="A1604" s="496">
        <v>23</v>
      </c>
      <c r="B1604" s="496">
        <v>5</v>
      </c>
      <c r="C1604" s="496">
        <v>2024</v>
      </c>
      <c r="D1604" s="496"/>
      <c r="E1604" s="496">
        <v>99</v>
      </c>
      <c r="F1604" s="496">
        <v>99</v>
      </c>
      <c r="G1604" s="496">
        <v>99</v>
      </c>
      <c r="H1604" s="496">
        <v>99</v>
      </c>
      <c r="I1604" s="496">
        <v>99</v>
      </c>
      <c r="J1604" s="496">
        <v>99</v>
      </c>
      <c r="K1604" s="496">
        <v>99</v>
      </c>
      <c r="L1604" s="496">
        <v>1</v>
      </c>
      <c r="M1604" s="496">
        <v>99</v>
      </c>
      <c r="N1604" s="496">
        <v>99</v>
      </c>
      <c r="O1604" s="496">
        <v>99</v>
      </c>
      <c r="P1604" s="496">
        <v>99</v>
      </c>
      <c r="Q1604" s="496"/>
      <c r="R1604" s="496">
        <v>0</v>
      </c>
      <c r="S1604" s="496"/>
      <c r="T1604" s="496"/>
      <c r="U1604" s="496"/>
      <c r="V1604" s="496"/>
      <c r="W1604" s="496"/>
      <c r="X1604" s="496"/>
      <c r="Y1604" s="496"/>
      <c r="Z1604" s="496"/>
      <c r="AA1604" s="496"/>
      <c r="AB1604" s="496"/>
      <c r="AC1604" s="496"/>
      <c r="AD1604" s="496"/>
      <c r="AE1604" s="496"/>
      <c r="AF1604" s="496"/>
      <c r="AG1604" s="496"/>
      <c r="AH1604" s="496"/>
      <c r="AI1604" s="496"/>
      <c r="AJ1604" s="496"/>
      <c r="AK1604" s="496"/>
      <c r="AL1604" s="496"/>
      <c r="AM1604" s="496"/>
      <c r="AN1604" s="496">
        <v>99</v>
      </c>
      <c r="AO1604" s="496">
        <v>99</v>
      </c>
      <c r="AP1604" s="496">
        <v>5</v>
      </c>
      <c r="AQ1604" s="496">
        <v>99</v>
      </c>
      <c r="AR1604" s="496"/>
      <c r="AS1604" s="496"/>
      <c r="AT1604" s="496"/>
      <c r="AU1604" s="496"/>
    </row>
    <row r="1605" spans="1:47">
      <c r="A1605" s="496">
        <v>23</v>
      </c>
      <c r="B1605" s="496">
        <v>6</v>
      </c>
      <c r="C1605" s="496">
        <v>2024</v>
      </c>
      <c r="D1605" s="496"/>
      <c r="E1605" s="496">
        <v>99</v>
      </c>
      <c r="F1605" s="496">
        <v>99</v>
      </c>
      <c r="G1605" s="496">
        <v>99</v>
      </c>
      <c r="H1605" s="496">
        <v>99</v>
      </c>
      <c r="I1605" s="496">
        <v>99</v>
      </c>
      <c r="J1605" s="496">
        <v>99</v>
      </c>
      <c r="K1605" s="496">
        <v>99</v>
      </c>
      <c r="L1605" s="496">
        <v>1</v>
      </c>
      <c r="M1605" s="496">
        <v>99</v>
      </c>
      <c r="N1605" s="496">
        <v>99</v>
      </c>
      <c r="O1605" s="496">
        <v>99</v>
      </c>
      <c r="P1605" s="496">
        <v>99</v>
      </c>
      <c r="Q1605" s="496"/>
      <c r="R1605" s="496">
        <v>0</v>
      </c>
      <c r="S1605" s="496"/>
      <c r="T1605" s="496"/>
      <c r="U1605" s="496"/>
      <c r="V1605" s="496"/>
      <c r="W1605" s="496"/>
      <c r="X1605" s="496"/>
      <c r="Y1605" s="496"/>
      <c r="Z1605" s="496"/>
      <c r="AA1605" s="496"/>
      <c r="AB1605" s="496"/>
      <c r="AC1605" s="496"/>
      <c r="AD1605" s="496"/>
      <c r="AE1605" s="496"/>
      <c r="AF1605" s="496"/>
      <c r="AG1605" s="496"/>
      <c r="AH1605" s="496"/>
      <c r="AI1605" s="496"/>
      <c r="AJ1605" s="496"/>
      <c r="AK1605" s="496"/>
      <c r="AL1605" s="496"/>
      <c r="AM1605" s="496"/>
      <c r="AN1605" s="496">
        <v>99</v>
      </c>
      <c r="AO1605" s="496">
        <v>99</v>
      </c>
      <c r="AP1605" s="496">
        <v>6</v>
      </c>
      <c r="AQ1605" s="496">
        <v>99</v>
      </c>
      <c r="AR1605" s="496"/>
      <c r="AS1605" s="496"/>
      <c r="AT1605" s="496"/>
      <c r="AU1605" s="496"/>
    </row>
    <row r="1606" spans="1:47">
      <c r="A1606" s="496">
        <v>23</v>
      </c>
      <c r="B1606" s="496">
        <v>7</v>
      </c>
      <c r="C1606" s="496">
        <v>2024</v>
      </c>
      <c r="D1606" s="496"/>
      <c r="E1606" s="496">
        <v>99</v>
      </c>
      <c r="F1606" s="496">
        <v>99</v>
      </c>
      <c r="G1606" s="496">
        <v>99</v>
      </c>
      <c r="H1606" s="496">
        <v>99</v>
      </c>
      <c r="I1606" s="496">
        <v>99</v>
      </c>
      <c r="J1606" s="496">
        <v>99</v>
      </c>
      <c r="K1606" s="496">
        <v>99</v>
      </c>
      <c r="L1606" s="496">
        <v>1</v>
      </c>
      <c r="M1606" s="496">
        <v>99</v>
      </c>
      <c r="N1606" s="496">
        <v>99</v>
      </c>
      <c r="O1606" s="496">
        <v>99</v>
      </c>
      <c r="P1606" s="496">
        <v>99</v>
      </c>
      <c r="Q1606" s="496"/>
      <c r="R1606" s="496">
        <v>0</v>
      </c>
      <c r="S1606" s="496"/>
      <c r="T1606" s="496"/>
      <c r="U1606" s="496"/>
      <c r="V1606" s="496"/>
      <c r="W1606" s="496"/>
      <c r="X1606" s="496"/>
      <c r="Y1606" s="496"/>
      <c r="Z1606" s="496"/>
      <c r="AA1606" s="496"/>
      <c r="AB1606" s="496"/>
      <c r="AC1606" s="496"/>
      <c r="AD1606" s="496"/>
      <c r="AE1606" s="496"/>
      <c r="AF1606" s="496"/>
      <c r="AG1606" s="496"/>
      <c r="AH1606" s="496"/>
      <c r="AI1606" s="496"/>
      <c r="AJ1606" s="496"/>
      <c r="AK1606" s="496"/>
      <c r="AL1606" s="496"/>
      <c r="AM1606" s="496"/>
      <c r="AN1606" s="496">
        <v>99</v>
      </c>
      <c r="AO1606" s="496">
        <v>99</v>
      </c>
      <c r="AP1606" s="496">
        <v>7</v>
      </c>
      <c r="AQ1606" s="496">
        <v>99</v>
      </c>
      <c r="AR1606" s="496"/>
      <c r="AS1606" s="496"/>
      <c r="AT1606" s="496"/>
      <c r="AU1606" s="496"/>
    </row>
    <row r="1607" spans="1:47">
      <c r="A1607" s="496">
        <v>23</v>
      </c>
      <c r="B1607" s="496">
        <v>8</v>
      </c>
      <c r="C1607" s="496">
        <v>2024</v>
      </c>
      <c r="D1607" s="496"/>
      <c r="E1607" s="496">
        <v>99</v>
      </c>
      <c r="F1607" s="496">
        <v>99</v>
      </c>
      <c r="G1607" s="496">
        <v>99</v>
      </c>
      <c r="H1607" s="496">
        <v>99</v>
      </c>
      <c r="I1607" s="496">
        <v>99</v>
      </c>
      <c r="J1607" s="496">
        <v>99</v>
      </c>
      <c r="K1607" s="496">
        <v>99</v>
      </c>
      <c r="L1607" s="496">
        <v>1</v>
      </c>
      <c r="M1607" s="496">
        <v>99</v>
      </c>
      <c r="N1607" s="496">
        <v>99</v>
      </c>
      <c r="O1607" s="496">
        <v>99</v>
      </c>
      <c r="P1607" s="496">
        <v>99</v>
      </c>
      <c r="Q1607" s="496"/>
      <c r="R1607" s="496">
        <v>0</v>
      </c>
      <c r="S1607" s="496"/>
      <c r="T1607" s="496"/>
      <c r="U1607" s="496"/>
      <c r="V1607" s="496"/>
      <c r="W1607" s="496"/>
      <c r="X1607" s="496"/>
      <c r="Y1607" s="496"/>
      <c r="Z1607" s="496"/>
      <c r="AA1607" s="496"/>
      <c r="AB1607" s="496"/>
      <c r="AC1607" s="496"/>
      <c r="AD1607" s="496"/>
      <c r="AE1607" s="496"/>
      <c r="AF1607" s="496"/>
      <c r="AG1607" s="496"/>
      <c r="AH1607" s="496"/>
      <c r="AI1607" s="496"/>
      <c r="AJ1607" s="496"/>
      <c r="AK1607" s="496"/>
      <c r="AL1607" s="496"/>
      <c r="AM1607" s="496"/>
      <c r="AN1607" s="496">
        <v>99</v>
      </c>
      <c r="AO1607" s="496">
        <v>99</v>
      </c>
      <c r="AP1607" s="496">
        <v>8</v>
      </c>
      <c r="AQ1607" s="496">
        <v>99</v>
      </c>
      <c r="AR1607" s="496"/>
      <c r="AS1607" s="496"/>
      <c r="AT1607" s="496"/>
      <c r="AU1607" s="496"/>
    </row>
    <row r="1608" spans="1:47">
      <c r="A1608" s="496">
        <v>23</v>
      </c>
      <c r="B1608" s="496">
        <v>9</v>
      </c>
      <c r="C1608" s="496">
        <v>2024</v>
      </c>
      <c r="D1608" s="496"/>
      <c r="E1608" s="496">
        <v>99</v>
      </c>
      <c r="F1608" s="496">
        <v>99</v>
      </c>
      <c r="G1608" s="496">
        <v>99</v>
      </c>
      <c r="H1608" s="496">
        <v>99</v>
      </c>
      <c r="I1608" s="496">
        <v>99</v>
      </c>
      <c r="J1608" s="496">
        <v>99</v>
      </c>
      <c r="K1608" s="496">
        <v>99</v>
      </c>
      <c r="L1608" s="496">
        <v>1</v>
      </c>
      <c r="M1608" s="496">
        <v>99</v>
      </c>
      <c r="N1608" s="496">
        <v>99</v>
      </c>
      <c r="O1608" s="496">
        <v>99</v>
      </c>
      <c r="P1608" s="496">
        <v>99</v>
      </c>
      <c r="Q1608" s="496">
        <v>1</v>
      </c>
      <c r="R1608" s="496">
        <v>2</v>
      </c>
      <c r="S1608" s="496">
        <v>1</v>
      </c>
      <c r="T1608" s="496">
        <v>4</v>
      </c>
      <c r="U1608" s="496">
        <v>124.5</v>
      </c>
      <c r="V1608" s="496">
        <v>0</v>
      </c>
      <c r="W1608" s="496">
        <v>0</v>
      </c>
      <c r="X1608" s="496">
        <v>0</v>
      </c>
      <c r="Y1608" s="496">
        <v>5.3000000000003586</v>
      </c>
      <c r="Z1608" s="496">
        <v>0</v>
      </c>
      <c r="AA1608" s="496">
        <v>0</v>
      </c>
      <c r="AB1608" s="496"/>
      <c r="AC1608" s="496"/>
      <c r="AD1608" s="496"/>
      <c r="AE1608" s="496">
        <v>12.5</v>
      </c>
      <c r="AF1608" s="496">
        <v>8.2072579847720721</v>
      </c>
      <c r="AG1608" s="496">
        <v>461.5</v>
      </c>
      <c r="AH1608" s="496">
        <v>0</v>
      </c>
      <c r="AI1608" s="496">
        <v>0</v>
      </c>
      <c r="AJ1608" s="496">
        <v>4.5</v>
      </c>
      <c r="AK1608" s="496">
        <v>100.00000000001768</v>
      </c>
      <c r="AL1608" s="496"/>
      <c r="AM1608" s="496"/>
      <c r="AN1608" s="496">
        <v>99</v>
      </c>
      <c r="AO1608" s="496">
        <v>99</v>
      </c>
      <c r="AP1608" s="496">
        <v>9</v>
      </c>
      <c r="AQ1608" s="496">
        <v>99</v>
      </c>
      <c r="AR1608" s="496">
        <v>186</v>
      </c>
      <c r="AS1608" s="496">
        <v>19.336578058198736</v>
      </c>
      <c r="AT1608" s="496"/>
      <c r="AU1608" s="496"/>
    </row>
    <row r="1609" spans="1:47">
      <c r="A1609" s="496">
        <v>23</v>
      </c>
      <c r="B1609" s="496">
        <v>10</v>
      </c>
      <c r="C1609" s="496">
        <v>2024</v>
      </c>
      <c r="D1609" s="496"/>
      <c r="E1609" s="496">
        <v>99</v>
      </c>
      <c r="F1609" s="496">
        <v>99</v>
      </c>
      <c r="G1609" s="496">
        <v>99</v>
      </c>
      <c r="H1609" s="496">
        <v>99</v>
      </c>
      <c r="I1609" s="496">
        <v>99</v>
      </c>
      <c r="J1609" s="496">
        <v>99</v>
      </c>
      <c r="K1609" s="496">
        <v>99</v>
      </c>
      <c r="L1609" s="496">
        <v>1</v>
      </c>
      <c r="M1609" s="496">
        <v>99</v>
      </c>
      <c r="N1609" s="496">
        <v>99</v>
      </c>
      <c r="O1609" s="496">
        <v>99</v>
      </c>
      <c r="P1609" s="496">
        <v>99</v>
      </c>
      <c r="Q1609" s="496"/>
      <c r="R1609" s="496">
        <v>0</v>
      </c>
      <c r="S1609" s="496"/>
      <c r="T1609" s="496"/>
      <c r="U1609" s="496"/>
      <c r="V1609" s="496"/>
      <c r="W1609" s="496"/>
      <c r="X1609" s="496"/>
      <c r="Y1609" s="496"/>
      <c r="Z1609" s="496"/>
      <c r="AA1609" s="496"/>
      <c r="AB1609" s="496"/>
      <c r="AC1609" s="496"/>
      <c r="AD1609" s="496"/>
      <c r="AE1609" s="496"/>
      <c r="AF1609" s="496"/>
      <c r="AG1609" s="496"/>
      <c r="AH1609" s="496"/>
      <c r="AI1609" s="496"/>
      <c r="AJ1609" s="496"/>
      <c r="AK1609" s="496"/>
      <c r="AL1609" s="496"/>
      <c r="AM1609" s="496"/>
      <c r="AN1609" s="496">
        <v>99</v>
      </c>
      <c r="AO1609" s="496">
        <v>99</v>
      </c>
      <c r="AP1609" s="496">
        <v>10</v>
      </c>
      <c r="AQ1609" s="496">
        <v>99</v>
      </c>
      <c r="AR1609" s="496"/>
      <c r="AS1609" s="496"/>
      <c r="AT1609" s="496"/>
      <c r="AU1609" s="496"/>
    </row>
    <row r="1610" spans="1:47">
      <c r="A1610" s="496">
        <v>23</v>
      </c>
      <c r="B1610" s="496">
        <v>11</v>
      </c>
      <c r="C1610" s="496">
        <v>2024</v>
      </c>
      <c r="D1610" s="496"/>
      <c r="E1610" s="496">
        <v>99</v>
      </c>
      <c r="F1610" s="496">
        <v>99</v>
      </c>
      <c r="G1610" s="496">
        <v>99</v>
      </c>
      <c r="H1610" s="496">
        <v>99</v>
      </c>
      <c r="I1610" s="496">
        <v>99</v>
      </c>
      <c r="J1610" s="496">
        <v>99</v>
      </c>
      <c r="K1610" s="496">
        <v>99</v>
      </c>
      <c r="L1610" s="496">
        <v>1</v>
      </c>
      <c r="M1610" s="496">
        <v>99</v>
      </c>
      <c r="N1610" s="496">
        <v>99</v>
      </c>
      <c r="O1610" s="496">
        <v>99</v>
      </c>
      <c r="P1610" s="496">
        <v>99</v>
      </c>
      <c r="Q1610" s="496"/>
      <c r="R1610" s="496">
        <v>0</v>
      </c>
      <c r="S1610" s="496"/>
      <c r="T1610" s="496"/>
      <c r="U1610" s="496"/>
      <c r="V1610" s="496"/>
      <c r="W1610" s="496"/>
      <c r="X1610" s="496"/>
      <c r="Y1610" s="496"/>
      <c r="Z1610" s="496"/>
      <c r="AA1610" s="496"/>
      <c r="AB1610" s="496"/>
      <c r="AC1610" s="496"/>
      <c r="AD1610" s="496"/>
      <c r="AE1610" s="496"/>
      <c r="AF1610" s="496"/>
      <c r="AG1610" s="496"/>
      <c r="AH1610" s="496"/>
      <c r="AI1610" s="496"/>
      <c r="AJ1610" s="496"/>
      <c r="AK1610" s="496"/>
      <c r="AL1610" s="496"/>
      <c r="AM1610" s="496"/>
      <c r="AN1610" s="496">
        <v>99</v>
      </c>
      <c r="AO1610" s="496">
        <v>99</v>
      </c>
      <c r="AP1610" s="496">
        <v>11</v>
      </c>
      <c r="AQ1610" s="496">
        <v>99</v>
      </c>
      <c r="AR1610" s="496"/>
      <c r="AS1610" s="496"/>
      <c r="AT1610" s="496"/>
      <c r="AU1610" s="496"/>
    </row>
    <row r="1611" spans="1:47">
      <c r="A1611" s="496">
        <v>23</v>
      </c>
      <c r="B1611" s="496">
        <v>12</v>
      </c>
      <c r="C1611" s="496">
        <v>2024</v>
      </c>
      <c r="D1611" s="496"/>
      <c r="E1611" s="496">
        <v>99</v>
      </c>
      <c r="F1611" s="496">
        <v>99</v>
      </c>
      <c r="G1611" s="496">
        <v>99</v>
      </c>
      <c r="H1611" s="496">
        <v>99</v>
      </c>
      <c r="I1611" s="496">
        <v>99</v>
      </c>
      <c r="J1611" s="496">
        <v>99</v>
      </c>
      <c r="K1611" s="496">
        <v>99</v>
      </c>
      <c r="L1611" s="496">
        <v>1</v>
      </c>
      <c r="M1611" s="496">
        <v>99</v>
      </c>
      <c r="N1611" s="496">
        <v>99</v>
      </c>
      <c r="O1611" s="496">
        <v>99</v>
      </c>
      <c r="P1611" s="496">
        <v>99</v>
      </c>
      <c r="Q1611" s="496"/>
      <c r="R1611" s="496">
        <v>0</v>
      </c>
      <c r="S1611" s="496"/>
      <c r="T1611" s="496"/>
      <c r="U1611" s="496"/>
      <c r="V1611" s="496"/>
      <c r="W1611" s="496"/>
      <c r="X1611" s="496"/>
      <c r="Y1611" s="496"/>
      <c r="Z1611" s="496"/>
      <c r="AA1611" s="496"/>
      <c r="AB1611" s="496"/>
      <c r="AC1611" s="496"/>
      <c r="AD1611" s="496"/>
      <c r="AE1611" s="496"/>
      <c r="AF1611" s="496"/>
      <c r="AG1611" s="496"/>
      <c r="AH1611" s="496"/>
      <c r="AI1611" s="496"/>
      <c r="AJ1611" s="496"/>
      <c r="AK1611" s="496"/>
      <c r="AL1611" s="496"/>
      <c r="AM1611" s="496"/>
      <c r="AN1611" s="496">
        <v>99</v>
      </c>
      <c r="AO1611" s="496">
        <v>99</v>
      </c>
      <c r="AP1611" s="496">
        <v>12</v>
      </c>
      <c r="AQ1611" s="496">
        <v>99</v>
      </c>
      <c r="AR1611" s="496"/>
      <c r="AS1611" s="496"/>
      <c r="AT1611" s="496"/>
      <c r="AU1611" s="496"/>
    </row>
    <row r="1612" spans="1:47">
      <c r="A1612" s="496">
        <v>23</v>
      </c>
      <c r="B1612" s="496">
        <v>13</v>
      </c>
      <c r="C1612" s="496">
        <v>2024</v>
      </c>
      <c r="D1612" s="496"/>
      <c r="E1612" s="496">
        <v>99</v>
      </c>
      <c r="F1612" s="496">
        <v>99</v>
      </c>
      <c r="G1612" s="496">
        <v>99</v>
      </c>
      <c r="H1612" s="496">
        <v>99</v>
      </c>
      <c r="I1612" s="496">
        <v>99</v>
      </c>
      <c r="J1612" s="496">
        <v>99</v>
      </c>
      <c r="K1612" s="496">
        <v>99</v>
      </c>
      <c r="L1612" s="496">
        <v>1</v>
      </c>
      <c r="M1612" s="496">
        <v>99</v>
      </c>
      <c r="N1612" s="496">
        <v>99</v>
      </c>
      <c r="O1612" s="496">
        <v>99</v>
      </c>
      <c r="P1612" s="496">
        <v>99</v>
      </c>
      <c r="Q1612" s="496"/>
      <c r="R1612" s="496">
        <v>0</v>
      </c>
      <c r="S1612" s="496"/>
      <c r="T1612" s="496"/>
      <c r="U1612" s="496"/>
      <c r="V1612" s="496"/>
      <c r="W1612" s="496"/>
      <c r="X1612" s="496"/>
      <c r="Y1612" s="496"/>
      <c r="Z1612" s="496"/>
      <c r="AA1612" s="496"/>
      <c r="AB1612" s="496"/>
      <c r="AC1612" s="496"/>
      <c r="AD1612" s="496"/>
      <c r="AE1612" s="496"/>
      <c r="AF1612" s="496"/>
      <c r="AG1612" s="496"/>
      <c r="AH1612" s="496"/>
      <c r="AI1612" s="496"/>
      <c r="AJ1612" s="496"/>
      <c r="AK1612" s="496"/>
      <c r="AL1612" s="496"/>
      <c r="AM1612" s="496"/>
      <c r="AN1612" s="496">
        <v>99</v>
      </c>
      <c r="AO1612" s="496">
        <v>99</v>
      </c>
      <c r="AP1612" s="496">
        <v>13</v>
      </c>
      <c r="AQ1612" s="496">
        <v>99</v>
      </c>
      <c r="AR1612" s="496"/>
      <c r="AS1612" s="496"/>
      <c r="AT1612" s="496"/>
      <c r="AU1612" s="496"/>
    </row>
    <row r="1613" spans="1:47">
      <c r="A1613" s="496">
        <v>23</v>
      </c>
      <c r="B1613" s="496">
        <v>14</v>
      </c>
      <c r="C1613" s="496">
        <v>2024</v>
      </c>
      <c r="D1613" s="496"/>
      <c r="E1613" s="496">
        <v>99</v>
      </c>
      <c r="F1613" s="496">
        <v>99</v>
      </c>
      <c r="G1613" s="496">
        <v>99</v>
      </c>
      <c r="H1613" s="496">
        <v>99</v>
      </c>
      <c r="I1613" s="496">
        <v>99</v>
      </c>
      <c r="J1613" s="496">
        <v>99</v>
      </c>
      <c r="K1613" s="496">
        <v>99</v>
      </c>
      <c r="L1613" s="496">
        <v>1</v>
      </c>
      <c r="M1613" s="496">
        <v>99</v>
      </c>
      <c r="N1613" s="496">
        <v>99</v>
      </c>
      <c r="O1613" s="496">
        <v>99</v>
      </c>
      <c r="P1613" s="496">
        <v>99</v>
      </c>
      <c r="Q1613" s="496"/>
      <c r="R1613" s="496">
        <v>0</v>
      </c>
      <c r="S1613" s="496"/>
      <c r="T1613" s="496"/>
      <c r="U1613" s="496"/>
      <c r="V1613" s="496"/>
      <c r="W1613" s="496"/>
      <c r="X1613" s="496"/>
      <c r="Y1613" s="496"/>
      <c r="Z1613" s="496"/>
      <c r="AA1613" s="496"/>
      <c r="AB1613" s="496"/>
      <c r="AC1613" s="496"/>
      <c r="AD1613" s="496"/>
      <c r="AE1613" s="496"/>
      <c r="AF1613" s="496"/>
      <c r="AG1613" s="496"/>
      <c r="AH1613" s="496"/>
      <c r="AI1613" s="496"/>
      <c r="AJ1613" s="496"/>
      <c r="AK1613" s="496"/>
      <c r="AL1613" s="496"/>
      <c r="AM1613" s="496"/>
      <c r="AN1613" s="496">
        <v>99</v>
      </c>
      <c r="AO1613" s="496">
        <v>99</v>
      </c>
      <c r="AP1613" s="496">
        <v>14</v>
      </c>
      <c r="AQ1613" s="496">
        <v>99</v>
      </c>
      <c r="AR1613" s="496"/>
      <c r="AS1613" s="496"/>
      <c r="AT1613" s="496"/>
      <c r="AU1613" s="496"/>
    </row>
    <row r="1614" spans="1:47">
      <c r="A1614" s="496">
        <v>23</v>
      </c>
      <c r="B1614" s="496">
        <v>15</v>
      </c>
      <c r="C1614" s="496">
        <v>2024</v>
      </c>
      <c r="D1614" s="496"/>
      <c r="E1614" s="496">
        <v>99</v>
      </c>
      <c r="F1614" s="496">
        <v>99</v>
      </c>
      <c r="G1614" s="496">
        <v>99</v>
      </c>
      <c r="H1614" s="496">
        <v>99</v>
      </c>
      <c r="I1614" s="496">
        <v>99</v>
      </c>
      <c r="J1614" s="496">
        <v>99</v>
      </c>
      <c r="K1614" s="496">
        <v>99</v>
      </c>
      <c r="L1614" s="496">
        <v>1</v>
      </c>
      <c r="M1614" s="496">
        <v>99</v>
      </c>
      <c r="N1614" s="496">
        <v>99</v>
      </c>
      <c r="O1614" s="496">
        <v>99</v>
      </c>
      <c r="P1614" s="496">
        <v>99</v>
      </c>
      <c r="Q1614" s="496"/>
      <c r="R1614" s="496">
        <v>0</v>
      </c>
      <c r="S1614" s="496"/>
      <c r="T1614" s="496"/>
      <c r="U1614" s="496"/>
      <c r="V1614" s="496"/>
      <c r="W1614" s="496"/>
      <c r="X1614" s="496"/>
      <c r="Y1614" s="496"/>
      <c r="Z1614" s="496"/>
      <c r="AA1614" s="496"/>
      <c r="AB1614" s="496"/>
      <c r="AC1614" s="496"/>
      <c r="AD1614" s="496"/>
      <c r="AE1614" s="496"/>
      <c r="AF1614" s="496"/>
      <c r="AG1614" s="496"/>
      <c r="AH1614" s="496"/>
      <c r="AI1614" s="496"/>
      <c r="AJ1614" s="496"/>
      <c r="AK1614" s="496"/>
      <c r="AL1614" s="496"/>
      <c r="AM1614" s="496"/>
      <c r="AN1614" s="496">
        <v>99</v>
      </c>
      <c r="AO1614" s="496">
        <v>99</v>
      </c>
      <c r="AP1614" s="496">
        <v>15</v>
      </c>
      <c r="AQ1614" s="496">
        <v>99</v>
      </c>
      <c r="AR1614" s="496"/>
      <c r="AS1614" s="496"/>
      <c r="AT1614" s="496"/>
      <c r="AU1614" s="496"/>
    </row>
    <row r="1615" spans="1:47">
      <c r="A1615" s="496">
        <v>23</v>
      </c>
      <c r="B1615" s="496">
        <v>16</v>
      </c>
      <c r="C1615" s="496">
        <v>2024</v>
      </c>
      <c r="D1615" s="496"/>
      <c r="E1615" s="496">
        <v>99</v>
      </c>
      <c r="F1615" s="496">
        <v>99</v>
      </c>
      <c r="G1615" s="496">
        <v>99</v>
      </c>
      <c r="H1615" s="496">
        <v>99</v>
      </c>
      <c r="I1615" s="496">
        <v>99</v>
      </c>
      <c r="J1615" s="496">
        <v>99</v>
      </c>
      <c r="K1615" s="496">
        <v>99</v>
      </c>
      <c r="L1615" s="496">
        <v>1</v>
      </c>
      <c r="M1615" s="496">
        <v>99</v>
      </c>
      <c r="N1615" s="496">
        <v>99</v>
      </c>
      <c r="O1615" s="496">
        <v>99</v>
      </c>
      <c r="P1615" s="496">
        <v>99</v>
      </c>
      <c r="Q1615" s="496"/>
      <c r="R1615" s="496">
        <v>0</v>
      </c>
      <c r="S1615" s="496"/>
      <c r="T1615" s="496"/>
      <c r="U1615" s="496"/>
      <c r="V1615" s="496"/>
      <c r="W1615" s="496"/>
      <c r="X1615" s="496"/>
      <c r="Y1615" s="496"/>
      <c r="Z1615" s="496"/>
      <c r="AA1615" s="496"/>
      <c r="AB1615" s="496"/>
      <c r="AC1615" s="496"/>
      <c r="AD1615" s="496"/>
      <c r="AE1615" s="496"/>
      <c r="AF1615" s="496"/>
      <c r="AG1615" s="496"/>
      <c r="AH1615" s="496"/>
      <c r="AI1615" s="496"/>
      <c r="AJ1615" s="496"/>
      <c r="AK1615" s="496"/>
      <c r="AL1615" s="496"/>
      <c r="AM1615" s="496"/>
      <c r="AN1615" s="496">
        <v>99</v>
      </c>
      <c r="AO1615" s="496">
        <v>99</v>
      </c>
      <c r="AP1615" s="496">
        <v>16</v>
      </c>
      <c r="AQ1615" s="496">
        <v>99</v>
      </c>
      <c r="AR1615" s="496"/>
      <c r="AS1615" s="496"/>
      <c r="AT1615" s="496"/>
      <c r="AU1615" s="496"/>
    </row>
    <row r="1616" spans="1:47">
      <c r="A1616" s="496">
        <v>23</v>
      </c>
      <c r="B1616" s="496">
        <v>17</v>
      </c>
      <c r="C1616" s="496">
        <v>2024</v>
      </c>
      <c r="D1616" s="496"/>
      <c r="E1616" s="496">
        <v>99</v>
      </c>
      <c r="F1616" s="496">
        <v>99</v>
      </c>
      <c r="G1616" s="496">
        <v>99</v>
      </c>
      <c r="H1616" s="496">
        <v>99</v>
      </c>
      <c r="I1616" s="496">
        <v>99</v>
      </c>
      <c r="J1616" s="496">
        <v>99</v>
      </c>
      <c r="K1616" s="496">
        <v>99</v>
      </c>
      <c r="L1616" s="496">
        <v>1</v>
      </c>
      <c r="M1616" s="496">
        <v>99</v>
      </c>
      <c r="N1616" s="496">
        <v>99</v>
      </c>
      <c r="O1616" s="496">
        <v>99</v>
      </c>
      <c r="P1616" s="496">
        <v>99</v>
      </c>
      <c r="Q1616" s="496"/>
      <c r="R1616" s="496">
        <v>0</v>
      </c>
      <c r="S1616" s="496"/>
      <c r="T1616" s="496"/>
      <c r="U1616" s="496"/>
      <c r="V1616" s="496"/>
      <c r="W1616" s="496"/>
      <c r="X1616" s="496"/>
      <c r="Y1616" s="496"/>
      <c r="Z1616" s="496"/>
      <c r="AA1616" s="496"/>
      <c r="AB1616" s="496"/>
      <c r="AC1616" s="496"/>
      <c r="AD1616" s="496"/>
      <c r="AE1616" s="496"/>
      <c r="AF1616" s="496"/>
      <c r="AG1616" s="496"/>
      <c r="AH1616" s="496"/>
      <c r="AI1616" s="496"/>
      <c r="AJ1616" s="496"/>
      <c r="AK1616" s="496"/>
      <c r="AL1616" s="496"/>
      <c r="AM1616" s="496"/>
      <c r="AN1616" s="496">
        <v>99</v>
      </c>
      <c r="AO1616" s="496">
        <v>99</v>
      </c>
      <c r="AP1616" s="496">
        <v>17</v>
      </c>
      <c r="AQ1616" s="496">
        <v>99</v>
      </c>
      <c r="AR1616" s="496"/>
      <c r="AS1616" s="496"/>
      <c r="AT1616" s="496"/>
      <c r="AU1616" s="496"/>
    </row>
    <row r="1617" spans="1:47">
      <c r="A1617" s="496">
        <v>23</v>
      </c>
      <c r="B1617" s="496">
        <v>18</v>
      </c>
      <c r="C1617" s="496">
        <v>2024</v>
      </c>
      <c r="D1617" s="496"/>
      <c r="E1617" s="496">
        <v>99</v>
      </c>
      <c r="F1617" s="496">
        <v>99</v>
      </c>
      <c r="G1617" s="496">
        <v>99</v>
      </c>
      <c r="H1617" s="496">
        <v>99</v>
      </c>
      <c r="I1617" s="496">
        <v>99</v>
      </c>
      <c r="J1617" s="496">
        <v>99</v>
      </c>
      <c r="K1617" s="496">
        <v>99</v>
      </c>
      <c r="L1617" s="496">
        <v>1</v>
      </c>
      <c r="M1617" s="496">
        <v>99</v>
      </c>
      <c r="N1617" s="496">
        <v>99</v>
      </c>
      <c r="O1617" s="496">
        <v>99</v>
      </c>
      <c r="P1617" s="496">
        <v>99</v>
      </c>
      <c r="Q1617" s="496"/>
      <c r="R1617" s="496">
        <v>0</v>
      </c>
      <c r="S1617" s="496"/>
      <c r="T1617" s="496"/>
      <c r="U1617" s="496"/>
      <c r="V1617" s="496"/>
      <c r="W1617" s="496"/>
      <c r="X1617" s="496"/>
      <c r="Y1617" s="496"/>
      <c r="Z1617" s="496"/>
      <c r="AA1617" s="496"/>
      <c r="AB1617" s="496"/>
      <c r="AC1617" s="496"/>
      <c r="AD1617" s="496"/>
      <c r="AE1617" s="496"/>
      <c r="AF1617" s="496"/>
      <c r="AG1617" s="496"/>
      <c r="AH1617" s="496"/>
      <c r="AI1617" s="496"/>
      <c r="AJ1617" s="496"/>
      <c r="AK1617" s="496"/>
      <c r="AL1617" s="496"/>
      <c r="AM1617" s="496"/>
      <c r="AN1617" s="496">
        <v>99</v>
      </c>
      <c r="AO1617" s="496">
        <v>99</v>
      </c>
      <c r="AP1617" s="496">
        <v>21</v>
      </c>
      <c r="AQ1617" s="496">
        <v>99</v>
      </c>
      <c r="AR1617" s="496"/>
      <c r="AS1617" s="496"/>
      <c r="AT1617" s="496"/>
      <c r="AU1617" s="496"/>
    </row>
    <row r="1618" spans="1:47">
      <c r="A1618" s="496">
        <v>23</v>
      </c>
      <c r="B1618" s="496">
        <v>19</v>
      </c>
      <c r="C1618" s="496">
        <v>2024</v>
      </c>
      <c r="D1618" s="496"/>
      <c r="E1618" s="496">
        <v>99</v>
      </c>
      <c r="F1618" s="496">
        <v>99</v>
      </c>
      <c r="G1618" s="496">
        <v>99</v>
      </c>
      <c r="H1618" s="496">
        <v>99</v>
      </c>
      <c r="I1618" s="496">
        <v>99</v>
      </c>
      <c r="J1618" s="496">
        <v>99</v>
      </c>
      <c r="K1618" s="496">
        <v>99</v>
      </c>
      <c r="L1618" s="496">
        <v>1</v>
      </c>
      <c r="M1618" s="496">
        <v>99</v>
      </c>
      <c r="N1618" s="496">
        <v>99</v>
      </c>
      <c r="O1618" s="496">
        <v>99</v>
      </c>
      <c r="P1618" s="496">
        <v>99</v>
      </c>
      <c r="Q1618" s="496"/>
      <c r="R1618" s="496">
        <v>0</v>
      </c>
      <c r="S1618" s="496"/>
      <c r="T1618" s="496"/>
      <c r="U1618" s="496"/>
      <c r="V1618" s="496"/>
      <c r="W1618" s="496"/>
      <c r="X1618" s="496"/>
      <c r="Y1618" s="496"/>
      <c r="Z1618" s="496"/>
      <c r="AA1618" s="496"/>
      <c r="AB1618" s="496"/>
      <c r="AC1618" s="496"/>
      <c r="AD1618" s="496"/>
      <c r="AE1618" s="496"/>
      <c r="AF1618" s="496"/>
      <c r="AG1618" s="496"/>
      <c r="AH1618" s="496"/>
      <c r="AI1618" s="496"/>
      <c r="AJ1618" s="496"/>
      <c r="AK1618" s="496"/>
      <c r="AL1618" s="496"/>
      <c r="AM1618" s="496"/>
      <c r="AN1618" s="496">
        <v>99</v>
      </c>
      <c r="AO1618" s="496">
        <v>99</v>
      </c>
      <c r="AP1618" s="496">
        <v>22</v>
      </c>
      <c r="AQ1618" s="496">
        <v>99</v>
      </c>
      <c r="AR1618" s="496"/>
      <c r="AS1618" s="496"/>
      <c r="AT1618" s="496"/>
      <c r="AU1618" s="496"/>
    </row>
    <row r="1619" spans="1:47">
      <c r="A1619" s="496">
        <v>23</v>
      </c>
      <c r="B1619" s="496">
        <v>20</v>
      </c>
      <c r="C1619" s="496">
        <v>2024</v>
      </c>
      <c r="D1619" s="496"/>
      <c r="E1619" s="496">
        <v>99</v>
      </c>
      <c r="F1619" s="496">
        <v>99</v>
      </c>
      <c r="G1619" s="496">
        <v>99</v>
      </c>
      <c r="H1619" s="496">
        <v>99</v>
      </c>
      <c r="I1619" s="496">
        <v>99</v>
      </c>
      <c r="J1619" s="496">
        <v>99</v>
      </c>
      <c r="K1619" s="496">
        <v>99</v>
      </c>
      <c r="L1619" s="496">
        <v>1</v>
      </c>
      <c r="M1619" s="496">
        <v>99</v>
      </c>
      <c r="N1619" s="496">
        <v>99</v>
      </c>
      <c r="O1619" s="496">
        <v>99</v>
      </c>
      <c r="P1619" s="496">
        <v>99</v>
      </c>
      <c r="Q1619" s="496"/>
      <c r="R1619" s="496">
        <v>0</v>
      </c>
      <c r="S1619" s="496"/>
      <c r="T1619" s="496"/>
      <c r="U1619" s="496"/>
      <c r="V1619" s="496"/>
      <c r="W1619" s="496"/>
      <c r="X1619" s="496"/>
      <c r="Y1619" s="496"/>
      <c r="Z1619" s="496"/>
      <c r="AA1619" s="496"/>
      <c r="AB1619" s="496"/>
      <c r="AC1619" s="496"/>
      <c r="AD1619" s="496"/>
      <c r="AE1619" s="496"/>
      <c r="AF1619" s="496"/>
      <c r="AG1619" s="496"/>
      <c r="AH1619" s="496"/>
      <c r="AI1619" s="496"/>
      <c r="AJ1619" s="496"/>
      <c r="AK1619" s="496"/>
      <c r="AL1619" s="496"/>
      <c r="AM1619" s="496"/>
      <c r="AN1619" s="496">
        <v>99</v>
      </c>
      <c r="AO1619" s="496">
        <v>99</v>
      </c>
      <c r="AP1619" s="496">
        <v>23</v>
      </c>
      <c r="AQ1619" s="496">
        <v>99</v>
      </c>
      <c r="AR1619" s="496"/>
      <c r="AS1619" s="496"/>
      <c r="AT1619" s="496"/>
      <c r="AU1619" s="496"/>
    </row>
    <row r="1620" spans="1:47">
      <c r="A1620" s="496">
        <v>23</v>
      </c>
      <c r="B1620" s="496">
        <v>21</v>
      </c>
      <c r="C1620" s="496">
        <v>2024</v>
      </c>
      <c r="D1620" s="496"/>
      <c r="E1620" s="496">
        <v>99</v>
      </c>
      <c r="F1620" s="496">
        <v>99</v>
      </c>
      <c r="G1620" s="496">
        <v>99</v>
      </c>
      <c r="H1620" s="496">
        <v>99</v>
      </c>
      <c r="I1620" s="496">
        <v>99</v>
      </c>
      <c r="J1620" s="496">
        <v>99</v>
      </c>
      <c r="K1620" s="496">
        <v>99</v>
      </c>
      <c r="L1620" s="496">
        <v>1</v>
      </c>
      <c r="M1620" s="496">
        <v>99</v>
      </c>
      <c r="N1620" s="496">
        <v>99</v>
      </c>
      <c r="O1620" s="496">
        <v>99</v>
      </c>
      <c r="P1620" s="496">
        <v>99</v>
      </c>
      <c r="Q1620" s="496"/>
      <c r="R1620" s="496">
        <v>0</v>
      </c>
      <c r="S1620" s="496"/>
      <c r="T1620" s="496"/>
      <c r="U1620" s="496"/>
      <c r="V1620" s="496"/>
      <c r="W1620" s="496"/>
      <c r="X1620" s="496"/>
      <c r="Y1620" s="496"/>
      <c r="Z1620" s="496"/>
      <c r="AA1620" s="496"/>
      <c r="AB1620" s="496"/>
      <c r="AC1620" s="496"/>
      <c r="AD1620" s="496"/>
      <c r="AE1620" s="496"/>
      <c r="AF1620" s="496"/>
      <c r="AG1620" s="496"/>
      <c r="AH1620" s="496"/>
      <c r="AI1620" s="496"/>
      <c r="AJ1620" s="496"/>
      <c r="AK1620" s="496"/>
      <c r="AL1620" s="496"/>
      <c r="AM1620" s="496"/>
      <c r="AN1620" s="496">
        <v>99</v>
      </c>
      <c r="AO1620" s="496">
        <v>99</v>
      </c>
      <c r="AP1620" s="496">
        <v>24</v>
      </c>
      <c r="AQ1620" s="496">
        <v>99</v>
      </c>
      <c r="AR1620" s="496"/>
      <c r="AS1620" s="496"/>
      <c r="AT1620" s="496"/>
      <c r="AU1620" s="496"/>
    </row>
    <row r="1621" spans="1:47">
      <c r="A1621" s="496">
        <v>23</v>
      </c>
      <c r="B1621" s="496">
        <v>22</v>
      </c>
      <c r="C1621" s="496">
        <v>2024</v>
      </c>
      <c r="D1621" s="496"/>
      <c r="E1621" s="496">
        <v>99</v>
      </c>
      <c r="F1621" s="496">
        <v>99</v>
      </c>
      <c r="G1621" s="496">
        <v>99</v>
      </c>
      <c r="H1621" s="496">
        <v>99</v>
      </c>
      <c r="I1621" s="496">
        <v>99</v>
      </c>
      <c r="J1621" s="496">
        <v>99</v>
      </c>
      <c r="K1621" s="496">
        <v>99</v>
      </c>
      <c r="L1621" s="496">
        <v>1</v>
      </c>
      <c r="M1621" s="496">
        <v>99</v>
      </c>
      <c r="N1621" s="496">
        <v>99</v>
      </c>
      <c r="O1621" s="496">
        <v>99</v>
      </c>
      <c r="P1621" s="496">
        <v>99</v>
      </c>
      <c r="Q1621" s="496"/>
      <c r="R1621" s="496">
        <v>0</v>
      </c>
      <c r="S1621" s="496"/>
      <c r="T1621" s="496"/>
      <c r="U1621" s="496"/>
      <c r="V1621" s="496"/>
      <c r="W1621" s="496"/>
      <c r="X1621" s="496"/>
      <c r="Y1621" s="496"/>
      <c r="Z1621" s="496"/>
      <c r="AA1621" s="496"/>
      <c r="AB1621" s="496"/>
      <c r="AC1621" s="496"/>
      <c r="AD1621" s="496"/>
      <c r="AE1621" s="496"/>
      <c r="AF1621" s="496"/>
      <c r="AG1621" s="496"/>
      <c r="AH1621" s="496"/>
      <c r="AI1621" s="496"/>
      <c r="AJ1621" s="496"/>
      <c r="AK1621" s="496"/>
      <c r="AL1621" s="496"/>
      <c r="AM1621" s="496"/>
      <c r="AN1621" s="496">
        <v>99</v>
      </c>
      <c r="AO1621" s="496">
        <v>99</v>
      </c>
      <c r="AP1621" s="496">
        <v>25</v>
      </c>
      <c r="AQ1621" s="496">
        <v>99</v>
      </c>
      <c r="AR1621" s="496"/>
      <c r="AS1621" s="496"/>
      <c r="AT1621" s="496"/>
      <c r="AU1621" s="496"/>
    </row>
    <row r="1622" spans="1:47">
      <c r="A1622" s="496">
        <v>23</v>
      </c>
      <c r="B1622" s="496">
        <v>23</v>
      </c>
      <c r="C1622" s="496">
        <v>2024</v>
      </c>
      <c r="D1622" s="496"/>
      <c r="E1622" s="496">
        <v>99</v>
      </c>
      <c r="F1622" s="496">
        <v>99</v>
      </c>
      <c r="G1622" s="496">
        <v>99</v>
      </c>
      <c r="H1622" s="496">
        <v>99</v>
      </c>
      <c r="I1622" s="496">
        <v>99</v>
      </c>
      <c r="J1622" s="496">
        <v>99</v>
      </c>
      <c r="K1622" s="496">
        <v>99</v>
      </c>
      <c r="L1622" s="496">
        <v>1</v>
      </c>
      <c r="M1622" s="496">
        <v>99</v>
      </c>
      <c r="N1622" s="496">
        <v>99</v>
      </c>
      <c r="O1622" s="496">
        <v>99</v>
      </c>
      <c r="P1622" s="496">
        <v>99</v>
      </c>
      <c r="Q1622" s="496"/>
      <c r="R1622" s="496">
        <v>0</v>
      </c>
      <c r="S1622" s="496"/>
      <c r="T1622" s="496"/>
      <c r="U1622" s="496"/>
      <c r="V1622" s="496"/>
      <c r="W1622" s="496"/>
      <c r="X1622" s="496"/>
      <c r="Y1622" s="496"/>
      <c r="Z1622" s="496"/>
      <c r="AA1622" s="496"/>
      <c r="AB1622" s="496"/>
      <c r="AC1622" s="496"/>
      <c r="AD1622" s="496"/>
      <c r="AE1622" s="496"/>
      <c r="AF1622" s="496"/>
      <c r="AG1622" s="496"/>
      <c r="AH1622" s="496"/>
      <c r="AI1622" s="496"/>
      <c r="AJ1622" s="496"/>
      <c r="AK1622" s="496"/>
      <c r="AL1622" s="496"/>
      <c r="AM1622" s="496"/>
      <c r="AN1622" s="496">
        <v>99</v>
      </c>
      <c r="AO1622" s="496">
        <v>99</v>
      </c>
      <c r="AP1622" s="496">
        <v>26</v>
      </c>
      <c r="AQ1622" s="496">
        <v>99</v>
      </c>
      <c r="AR1622" s="496"/>
      <c r="AS1622" s="496"/>
      <c r="AT1622" s="496"/>
      <c r="AU1622" s="496"/>
    </row>
    <row r="1623" spans="1:47">
      <c r="A1623" s="496">
        <v>23</v>
      </c>
      <c r="B1623" s="496">
        <v>24</v>
      </c>
      <c r="C1623" s="496">
        <v>2024</v>
      </c>
      <c r="D1623" s="496"/>
      <c r="E1623" s="496">
        <v>99</v>
      </c>
      <c r="F1623" s="496">
        <v>99</v>
      </c>
      <c r="G1623" s="496">
        <v>99</v>
      </c>
      <c r="H1623" s="496">
        <v>99</v>
      </c>
      <c r="I1623" s="496">
        <v>99</v>
      </c>
      <c r="J1623" s="496">
        <v>99</v>
      </c>
      <c r="K1623" s="496">
        <v>99</v>
      </c>
      <c r="L1623" s="496">
        <v>1</v>
      </c>
      <c r="M1623" s="496">
        <v>99</v>
      </c>
      <c r="N1623" s="496">
        <v>99</v>
      </c>
      <c r="O1623" s="496">
        <v>99</v>
      </c>
      <c r="P1623" s="496">
        <v>99</v>
      </c>
      <c r="Q1623" s="496"/>
      <c r="R1623" s="496">
        <v>0</v>
      </c>
      <c r="S1623" s="496"/>
      <c r="T1623" s="496"/>
      <c r="U1623" s="496"/>
      <c r="V1623" s="496"/>
      <c r="W1623" s="496"/>
      <c r="X1623" s="496"/>
      <c r="Y1623" s="496"/>
      <c r="Z1623" s="496"/>
      <c r="AA1623" s="496"/>
      <c r="AB1623" s="496"/>
      <c r="AC1623" s="496"/>
      <c r="AD1623" s="496"/>
      <c r="AE1623" s="496"/>
      <c r="AF1623" s="496"/>
      <c r="AG1623" s="496"/>
      <c r="AH1623" s="496"/>
      <c r="AI1623" s="496"/>
      <c r="AJ1623" s="496"/>
      <c r="AK1623" s="496"/>
      <c r="AL1623" s="496"/>
      <c r="AM1623" s="496"/>
      <c r="AN1623" s="496">
        <v>99</v>
      </c>
      <c r="AO1623" s="496">
        <v>99</v>
      </c>
      <c r="AP1623" s="496">
        <v>27</v>
      </c>
      <c r="AQ1623" s="496">
        <v>99</v>
      </c>
      <c r="AR1623" s="496"/>
      <c r="AS1623" s="496"/>
      <c r="AT1623" s="496"/>
      <c r="AU1623" s="496"/>
    </row>
    <row r="1624" spans="1:47">
      <c r="A1624" s="496">
        <v>23</v>
      </c>
      <c r="B1624" s="496">
        <v>25</v>
      </c>
      <c r="C1624" s="496">
        <v>2024</v>
      </c>
      <c r="D1624" s="496"/>
      <c r="E1624" s="496">
        <v>99</v>
      </c>
      <c r="F1624" s="496">
        <v>99</v>
      </c>
      <c r="G1624" s="496">
        <v>99</v>
      </c>
      <c r="H1624" s="496">
        <v>99</v>
      </c>
      <c r="I1624" s="496">
        <v>99</v>
      </c>
      <c r="J1624" s="496">
        <v>99</v>
      </c>
      <c r="K1624" s="496">
        <v>99</v>
      </c>
      <c r="L1624" s="496">
        <v>1</v>
      </c>
      <c r="M1624" s="496">
        <v>99</v>
      </c>
      <c r="N1624" s="496">
        <v>99</v>
      </c>
      <c r="O1624" s="496">
        <v>99</v>
      </c>
      <c r="P1624" s="496">
        <v>99</v>
      </c>
      <c r="Q1624" s="496"/>
      <c r="R1624" s="496">
        <v>0</v>
      </c>
      <c r="S1624" s="496"/>
      <c r="T1624" s="496"/>
      <c r="U1624" s="496"/>
      <c r="V1624" s="496"/>
      <c r="W1624" s="496"/>
      <c r="X1624" s="496"/>
      <c r="Y1624" s="496"/>
      <c r="Z1624" s="496"/>
      <c r="AA1624" s="496"/>
      <c r="AB1624" s="496"/>
      <c r="AC1624" s="496"/>
      <c r="AD1624" s="496"/>
      <c r="AE1624" s="496"/>
      <c r="AF1624" s="496"/>
      <c r="AG1624" s="496"/>
      <c r="AH1624" s="496"/>
      <c r="AI1624" s="496"/>
      <c r="AJ1624" s="496"/>
      <c r="AK1624" s="496"/>
      <c r="AL1624" s="496"/>
      <c r="AM1624" s="496"/>
      <c r="AN1624" s="496">
        <v>99</v>
      </c>
      <c r="AO1624" s="496">
        <v>99</v>
      </c>
      <c r="AP1624" s="496">
        <v>28</v>
      </c>
      <c r="AQ1624" s="496">
        <v>99</v>
      </c>
      <c r="AR1624" s="496"/>
      <c r="AS1624" s="496"/>
      <c r="AT1624" s="496"/>
      <c r="AU1624" s="496"/>
    </row>
    <row r="1625" spans="1:47">
      <c r="A1625" s="496">
        <v>23</v>
      </c>
      <c r="B1625" s="496">
        <v>26</v>
      </c>
      <c r="C1625" s="496">
        <v>2024</v>
      </c>
      <c r="D1625" s="496"/>
      <c r="E1625" s="496">
        <v>99</v>
      </c>
      <c r="F1625" s="496">
        <v>99</v>
      </c>
      <c r="G1625" s="496">
        <v>99</v>
      </c>
      <c r="H1625" s="496">
        <v>99</v>
      </c>
      <c r="I1625" s="496">
        <v>99</v>
      </c>
      <c r="J1625" s="496">
        <v>99</v>
      </c>
      <c r="K1625" s="496">
        <v>99</v>
      </c>
      <c r="L1625" s="496">
        <v>1</v>
      </c>
      <c r="M1625" s="496">
        <v>99</v>
      </c>
      <c r="N1625" s="496">
        <v>99</v>
      </c>
      <c r="O1625" s="496">
        <v>99</v>
      </c>
      <c r="P1625" s="496">
        <v>99</v>
      </c>
      <c r="Q1625" s="496"/>
      <c r="R1625" s="496">
        <v>0</v>
      </c>
      <c r="S1625" s="496"/>
      <c r="T1625" s="496"/>
      <c r="U1625" s="496"/>
      <c r="V1625" s="496"/>
      <c r="W1625" s="496"/>
      <c r="X1625" s="496"/>
      <c r="Y1625" s="496"/>
      <c r="Z1625" s="496"/>
      <c r="AA1625" s="496"/>
      <c r="AB1625" s="496"/>
      <c r="AC1625" s="496"/>
      <c r="AD1625" s="496"/>
      <c r="AE1625" s="496"/>
      <c r="AF1625" s="496"/>
      <c r="AG1625" s="496"/>
      <c r="AH1625" s="496"/>
      <c r="AI1625" s="496"/>
      <c r="AJ1625" s="496"/>
      <c r="AK1625" s="496"/>
      <c r="AL1625" s="496"/>
      <c r="AM1625" s="496"/>
      <c r="AN1625" s="496">
        <v>99</v>
      </c>
      <c r="AO1625" s="496">
        <v>99</v>
      </c>
      <c r="AP1625" s="496">
        <v>29</v>
      </c>
      <c r="AQ1625" s="496">
        <v>99</v>
      </c>
      <c r="AR1625" s="496"/>
      <c r="AS1625" s="496"/>
      <c r="AT1625" s="496"/>
      <c r="AU1625" s="496"/>
    </row>
    <row r="1626" spans="1:47">
      <c r="A1626" s="496">
        <v>23</v>
      </c>
      <c r="B1626" s="496">
        <v>27</v>
      </c>
      <c r="C1626" s="496">
        <v>2024</v>
      </c>
      <c r="D1626" s="496"/>
      <c r="E1626" s="496">
        <v>99</v>
      </c>
      <c r="F1626" s="496">
        <v>99</v>
      </c>
      <c r="G1626" s="496">
        <v>99</v>
      </c>
      <c r="H1626" s="496">
        <v>99</v>
      </c>
      <c r="I1626" s="496">
        <v>99</v>
      </c>
      <c r="J1626" s="496">
        <v>99</v>
      </c>
      <c r="K1626" s="496">
        <v>99</v>
      </c>
      <c r="L1626" s="496">
        <v>1</v>
      </c>
      <c r="M1626" s="496">
        <v>99</v>
      </c>
      <c r="N1626" s="496">
        <v>99</v>
      </c>
      <c r="O1626" s="496">
        <v>99</v>
      </c>
      <c r="P1626" s="496">
        <v>99</v>
      </c>
      <c r="Q1626" s="496"/>
      <c r="R1626" s="496">
        <v>0</v>
      </c>
      <c r="S1626" s="496"/>
      <c r="T1626" s="496"/>
      <c r="U1626" s="496"/>
      <c r="V1626" s="496"/>
      <c r="W1626" s="496"/>
      <c r="X1626" s="496"/>
      <c r="Y1626" s="496"/>
      <c r="Z1626" s="496"/>
      <c r="AA1626" s="496"/>
      <c r="AB1626" s="496"/>
      <c r="AC1626" s="496"/>
      <c r="AD1626" s="496"/>
      <c r="AE1626" s="496"/>
      <c r="AF1626" s="496"/>
      <c r="AG1626" s="496"/>
      <c r="AH1626" s="496"/>
      <c r="AI1626" s="496"/>
      <c r="AJ1626" s="496"/>
      <c r="AK1626" s="496"/>
      <c r="AL1626" s="496"/>
      <c r="AM1626" s="496"/>
      <c r="AN1626" s="496">
        <v>99</v>
      </c>
      <c r="AO1626" s="496">
        <v>99</v>
      </c>
      <c r="AP1626" s="496">
        <v>30</v>
      </c>
      <c r="AQ1626" s="496">
        <v>99</v>
      </c>
      <c r="AR1626" s="496"/>
      <c r="AS1626" s="496"/>
      <c r="AT1626" s="496"/>
      <c r="AU1626" s="496"/>
    </row>
    <row r="1627" spans="1:47">
      <c r="A1627" s="496">
        <v>23</v>
      </c>
      <c r="B1627" s="496">
        <v>28</v>
      </c>
      <c r="C1627" s="496">
        <v>2024</v>
      </c>
      <c r="D1627" s="496"/>
      <c r="E1627" s="496">
        <v>99</v>
      </c>
      <c r="F1627" s="496">
        <v>99</v>
      </c>
      <c r="G1627" s="496">
        <v>99</v>
      </c>
      <c r="H1627" s="496">
        <v>99</v>
      </c>
      <c r="I1627" s="496">
        <v>99</v>
      </c>
      <c r="J1627" s="496">
        <v>99</v>
      </c>
      <c r="K1627" s="496">
        <v>99</v>
      </c>
      <c r="L1627" s="496">
        <v>1</v>
      </c>
      <c r="M1627" s="496">
        <v>99</v>
      </c>
      <c r="N1627" s="496">
        <v>99</v>
      </c>
      <c r="O1627" s="496">
        <v>99</v>
      </c>
      <c r="P1627" s="496">
        <v>99</v>
      </c>
      <c r="Q1627" s="496"/>
      <c r="R1627" s="496">
        <v>0</v>
      </c>
      <c r="S1627" s="496"/>
      <c r="T1627" s="496"/>
      <c r="U1627" s="496"/>
      <c r="V1627" s="496"/>
      <c r="W1627" s="496"/>
      <c r="X1627" s="496"/>
      <c r="Y1627" s="496"/>
      <c r="Z1627" s="496"/>
      <c r="AA1627" s="496"/>
      <c r="AB1627" s="496"/>
      <c r="AC1627" s="496"/>
      <c r="AD1627" s="496"/>
      <c r="AE1627" s="496"/>
      <c r="AF1627" s="496"/>
      <c r="AG1627" s="496"/>
      <c r="AH1627" s="496"/>
      <c r="AI1627" s="496"/>
      <c r="AJ1627" s="496"/>
      <c r="AK1627" s="496"/>
      <c r="AL1627" s="496"/>
      <c r="AM1627" s="496"/>
      <c r="AN1627" s="496">
        <v>99</v>
      </c>
      <c r="AO1627" s="496">
        <v>99</v>
      </c>
      <c r="AP1627" s="496">
        <v>31</v>
      </c>
      <c r="AQ1627" s="496">
        <v>99</v>
      </c>
      <c r="AR1627" s="496"/>
      <c r="AS1627" s="496"/>
      <c r="AT1627" s="496"/>
      <c r="AU1627" s="496"/>
    </row>
    <row r="1628" spans="1:47">
      <c r="A1628" s="496">
        <v>23</v>
      </c>
      <c r="B1628" s="496">
        <v>29</v>
      </c>
      <c r="C1628" s="496">
        <v>2024</v>
      </c>
      <c r="D1628" s="496"/>
      <c r="E1628" s="496">
        <v>99</v>
      </c>
      <c r="F1628" s="496">
        <v>99</v>
      </c>
      <c r="G1628" s="496">
        <v>99</v>
      </c>
      <c r="H1628" s="496">
        <v>99</v>
      </c>
      <c r="I1628" s="496">
        <v>99</v>
      </c>
      <c r="J1628" s="496">
        <v>99</v>
      </c>
      <c r="K1628" s="496">
        <v>99</v>
      </c>
      <c r="L1628" s="496">
        <v>1</v>
      </c>
      <c r="M1628" s="496">
        <v>99</v>
      </c>
      <c r="N1628" s="496">
        <v>99</v>
      </c>
      <c r="O1628" s="496">
        <v>99</v>
      </c>
      <c r="P1628" s="496">
        <v>99</v>
      </c>
      <c r="Q1628" s="496"/>
      <c r="R1628" s="496">
        <v>0</v>
      </c>
      <c r="S1628" s="496"/>
      <c r="T1628" s="496"/>
      <c r="U1628" s="496"/>
      <c r="V1628" s="496"/>
      <c r="W1628" s="496"/>
      <c r="X1628" s="496"/>
      <c r="Y1628" s="496"/>
      <c r="Z1628" s="496"/>
      <c r="AA1628" s="496"/>
      <c r="AB1628" s="496"/>
      <c r="AC1628" s="496"/>
      <c r="AD1628" s="496"/>
      <c r="AE1628" s="496"/>
      <c r="AF1628" s="496"/>
      <c r="AG1628" s="496"/>
      <c r="AH1628" s="496"/>
      <c r="AI1628" s="496"/>
      <c r="AJ1628" s="496"/>
      <c r="AK1628" s="496"/>
      <c r="AL1628" s="496"/>
      <c r="AM1628" s="496"/>
      <c r="AN1628" s="496">
        <v>99</v>
      </c>
      <c r="AO1628" s="496">
        <v>99</v>
      </c>
      <c r="AP1628" s="496">
        <v>32</v>
      </c>
      <c r="AQ1628" s="496">
        <v>99</v>
      </c>
      <c r="AR1628" s="496"/>
      <c r="AS1628" s="496"/>
      <c r="AT1628" s="496"/>
      <c r="AU1628" s="496"/>
    </row>
    <row r="1629" spans="1:47">
      <c r="A1629" s="496">
        <v>23</v>
      </c>
      <c r="B1629" s="496">
        <v>30</v>
      </c>
      <c r="C1629" s="496">
        <v>2024</v>
      </c>
      <c r="D1629" s="496"/>
      <c r="E1629" s="496">
        <v>99</v>
      </c>
      <c r="F1629" s="496">
        <v>99</v>
      </c>
      <c r="G1629" s="496">
        <v>99</v>
      </c>
      <c r="H1629" s="496">
        <v>99</v>
      </c>
      <c r="I1629" s="496">
        <v>99</v>
      </c>
      <c r="J1629" s="496">
        <v>99</v>
      </c>
      <c r="K1629" s="496">
        <v>99</v>
      </c>
      <c r="L1629" s="496">
        <v>1</v>
      </c>
      <c r="M1629" s="496">
        <v>99</v>
      </c>
      <c r="N1629" s="496">
        <v>99</v>
      </c>
      <c r="O1629" s="496">
        <v>99</v>
      </c>
      <c r="P1629" s="496">
        <v>99</v>
      </c>
      <c r="Q1629" s="496"/>
      <c r="R1629" s="496">
        <v>0</v>
      </c>
      <c r="S1629" s="496"/>
      <c r="T1629" s="496"/>
      <c r="U1629" s="496"/>
      <c r="V1629" s="496"/>
      <c r="W1629" s="496"/>
      <c r="X1629" s="496"/>
      <c r="Y1629" s="496"/>
      <c r="Z1629" s="496"/>
      <c r="AA1629" s="496"/>
      <c r="AB1629" s="496"/>
      <c r="AC1629" s="496"/>
      <c r="AD1629" s="496"/>
      <c r="AE1629" s="496"/>
      <c r="AF1629" s="496"/>
      <c r="AG1629" s="496"/>
      <c r="AH1629" s="496"/>
      <c r="AI1629" s="496"/>
      <c r="AJ1629" s="496"/>
      <c r="AK1629" s="496"/>
      <c r="AL1629" s="496"/>
      <c r="AM1629" s="496"/>
      <c r="AN1629" s="496">
        <v>99</v>
      </c>
      <c r="AO1629" s="496">
        <v>99</v>
      </c>
      <c r="AP1629" s="496">
        <v>33</v>
      </c>
      <c r="AQ1629" s="496">
        <v>99</v>
      </c>
      <c r="AR1629" s="496"/>
      <c r="AS1629" s="496"/>
      <c r="AT1629" s="496"/>
      <c r="AU1629" s="496"/>
    </row>
    <row r="1630" spans="1:47">
      <c r="A1630" s="496">
        <v>23</v>
      </c>
      <c r="B1630" s="496">
        <v>31</v>
      </c>
      <c r="C1630" s="496">
        <v>2024</v>
      </c>
      <c r="D1630" s="496"/>
      <c r="E1630" s="496">
        <v>99</v>
      </c>
      <c r="F1630" s="496">
        <v>99</v>
      </c>
      <c r="G1630" s="496">
        <v>99</v>
      </c>
      <c r="H1630" s="496">
        <v>99</v>
      </c>
      <c r="I1630" s="496">
        <v>99</v>
      </c>
      <c r="J1630" s="496">
        <v>99</v>
      </c>
      <c r="K1630" s="496">
        <v>99</v>
      </c>
      <c r="L1630" s="496">
        <v>1</v>
      </c>
      <c r="M1630" s="496">
        <v>99</v>
      </c>
      <c r="N1630" s="496">
        <v>99</v>
      </c>
      <c r="O1630" s="496">
        <v>99</v>
      </c>
      <c r="P1630" s="496">
        <v>99</v>
      </c>
      <c r="Q1630" s="496"/>
      <c r="R1630" s="496">
        <v>0</v>
      </c>
      <c r="S1630" s="496"/>
      <c r="T1630" s="496"/>
      <c r="U1630" s="496"/>
      <c r="V1630" s="496"/>
      <c r="W1630" s="496"/>
      <c r="X1630" s="496"/>
      <c r="Y1630" s="496"/>
      <c r="Z1630" s="496"/>
      <c r="AA1630" s="496"/>
      <c r="AB1630" s="496"/>
      <c r="AC1630" s="496"/>
      <c r="AD1630" s="496"/>
      <c r="AE1630" s="496"/>
      <c r="AF1630" s="496"/>
      <c r="AG1630" s="496"/>
      <c r="AH1630" s="496"/>
      <c r="AI1630" s="496"/>
      <c r="AJ1630" s="496"/>
      <c r="AK1630" s="496"/>
      <c r="AL1630" s="496"/>
      <c r="AM1630" s="496"/>
      <c r="AN1630" s="496">
        <v>99</v>
      </c>
      <c r="AO1630" s="496">
        <v>99</v>
      </c>
      <c r="AP1630" s="496">
        <v>34</v>
      </c>
      <c r="AQ1630" s="496">
        <v>99</v>
      </c>
      <c r="AR1630" s="496"/>
      <c r="AS1630" s="496"/>
      <c r="AT1630" s="496"/>
      <c r="AU1630" s="496"/>
    </row>
    <row r="1631" spans="1:47">
      <c r="A1631" s="496">
        <v>23</v>
      </c>
      <c r="B1631" s="496">
        <v>32</v>
      </c>
      <c r="C1631" s="496">
        <v>2024</v>
      </c>
      <c r="D1631" s="496"/>
      <c r="E1631" s="496">
        <v>99</v>
      </c>
      <c r="F1631" s="496">
        <v>99</v>
      </c>
      <c r="G1631" s="496">
        <v>99</v>
      </c>
      <c r="H1631" s="496">
        <v>99</v>
      </c>
      <c r="I1631" s="496">
        <v>99</v>
      </c>
      <c r="J1631" s="496">
        <v>99</v>
      </c>
      <c r="K1631" s="496">
        <v>99</v>
      </c>
      <c r="L1631" s="496">
        <v>1</v>
      </c>
      <c r="M1631" s="496">
        <v>99</v>
      </c>
      <c r="N1631" s="496">
        <v>99</v>
      </c>
      <c r="O1631" s="496">
        <v>99</v>
      </c>
      <c r="P1631" s="496">
        <v>99</v>
      </c>
      <c r="Q1631" s="496"/>
      <c r="R1631" s="496">
        <v>0</v>
      </c>
      <c r="S1631" s="496"/>
      <c r="T1631" s="496"/>
      <c r="U1631" s="496"/>
      <c r="V1631" s="496"/>
      <c r="W1631" s="496"/>
      <c r="X1631" s="496"/>
      <c r="Y1631" s="496"/>
      <c r="Z1631" s="496"/>
      <c r="AA1631" s="496"/>
      <c r="AB1631" s="496"/>
      <c r="AC1631" s="496"/>
      <c r="AD1631" s="496"/>
      <c r="AE1631" s="496"/>
      <c r="AF1631" s="496"/>
      <c r="AG1631" s="496"/>
      <c r="AH1631" s="496"/>
      <c r="AI1631" s="496"/>
      <c r="AJ1631" s="496"/>
      <c r="AK1631" s="496"/>
      <c r="AL1631" s="496"/>
      <c r="AM1631" s="496"/>
      <c r="AN1631" s="496">
        <v>99</v>
      </c>
      <c r="AO1631" s="496">
        <v>99</v>
      </c>
      <c r="AP1631" s="496">
        <v>39</v>
      </c>
      <c r="AQ1631" s="496">
        <v>99</v>
      </c>
      <c r="AR1631" s="496"/>
      <c r="AS1631" s="496"/>
      <c r="AT1631" s="496"/>
      <c r="AU1631" s="496"/>
    </row>
    <row r="1632" spans="1:47">
      <c r="A1632" s="496">
        <v>23</v>
      </c>
      <c r="B1632" s="496">
        <v>33</v>
      </c>
      <c r="C1632" s="496">
        <v>2024</v>
      </c>
      <c r="D1632" s="496"/>
      <c r="E1632" s="496">
        <v>99</v>
      </c>
      <c r="F1632" s="496">
        <v>99</v>
      </c>
      <c r="G1632" s="496">
        <v>99</v>
      </c>
      <c r="H1632" s="496">
        <v>99</v>
      </c>
      <c r="I1632" s="496">
        <v>99</v>
      </c>
      <c r="J1632" s="496">
        <v>99</v>
      </c>
      <c r="K1632" s="496">
        <v>99</v>
      </c>
      <c r="L1632" s="496">
        <v>1</v>
      </c>
      <c r="M1632" s="496">
        <v>99</v>
      </c>
      <c r="N1632" s="496">
        <v>99</v>
      </c>
      <c r="O1632" s="496">
        <v>99</v>
      </c>
      <c r="P1632" s="496">
        <v>99</v>
      </c>
      <c r="Q1632" s="496"/>
      <c r="R1632" s="496">
        <v>0</v>
      </c>
      <c r="S1632" s="496"/>
      <c r="T1632" s="496"/>
      <c r="U1632" s="496"/>
      <c r="V1632" s="496"/>
      <c r="W1632" s="496"/>
      <c r="X1632" s="496"/>
      <c r="Y1632" s="496"/>
      <c r="Z1632" s="496"/>
      <c r="AA1632" s="496"/>
      <c r="AB1632" s="496"/>
      <c r="AC1632" s="496"/>
      <c r="AD1632" s="496"/>
      <c r="AE1632" s="496"/>
      <c r="AF1632" s="496"/>
      <c r="AG1632" s="496"/>
      <c r="AH1632" s="496"/>
      <c r="AI1632" s="496"/>
      <c r="AJ1632" s="496"/>
      <c r="AK1632" s="496"/>
      <c r="AL1632" s="496"/>
      <c r="AM1632" s="496"/>
      <c r="AN1632" s="496">
        <v>99</v>
      </c>
      <c r="AO1632" s="496">
        <v>99</v>
      </c>
      <c r="AP1632" s="496">
        <v>40</v>
      </c>
      <c r="AQ1632" s="496">
        <v>99</v>
      </c>
      <c r="AR1632" s="496"/>
      <c r="AS1632" s="496"/>
      <c r="AT1632" s="496"/>
      <c r="AU1632" s="496"/>
    </row>
    <row r="1633" spans="1:47">
      <c r="A1633" s="496">
        <v>23</v>
      </c>
      <c r="B1633" s="496">
        <v>34</v>
      </c>
      <c r="C1633" s="496">
        <v>2024</v>
      </c>
      <c r="D1633" s="496"/>
      <c r="E1633" s="496">
        <v>99</v>
      </c>
      <c r="F1633" s="496">
        <v>99</v>
      </c>
      <c r="G1633" s="496">
        <v>99</v>
      </c>
      <c r="H1633" s="496">
        <v>99</v>
      </c>
      <c r="I1633" s="496">
        <v>99</v>
      </c>
      <c r="J1633" s="496">
        <v>99</v>
      </c>
      <c r="K1633" s="496">
        <v>99</v>
      </c>
      <c r="L1633" s="496">
        <v>1</v>
      </c>
      <c r="M1633" s="496">
        <v>99</v>
      </c>
      <c r="N1633" s="496">
        <v>99</v>
      </c>
      <c r="O1633" s="496">
        <v>99</v>
      </c>
      <c r="P1633" s="496">
        <v>99</v>
      </c>
      <c r="Q1633" s="496"/>
      <c r="R1633" s="496">
        <v>0</v>
      </c>
      <c r="S1633" s="496"/>
      <c r="T1633" s="496"/>
      <c r="U1633" s="496"/>
      <c r="V1633" s="496"/>
      <c r="W1633" s="496"/>
      <c r="X1633" s="496"/>
      <c r="Y1633" s="496"/>
      <c r="Z1633" s="496"/>
      <c r="AA1633" s="496"/>
      <c r="AB1633" s="496"/>
      <c r="AC1633" s="496"/>
      <c r="AD1633" s="496"/>
      <c r="AE1633" s="496"/>
      <c r="AF1633" s="496"/>
      <c r="AG1633" s="496"/>
      <c r="AH1633" s="496"/>
      <c r="AI1633" s="496"/>
      <c r="AJ1633" s="496"/>
      <c r="AK1633" s="496"/>
      <c r="AL1633" s="496"/>
      <c r="AM1633" s="496"/>
      <c r="AN1633" s="496">
        <v>99</v>
      </c>
      <c r="AO1633" s="496">
        <v>99</v>
      </c>
      <c r="AP1633" s="496">
        <v>98</v>
      </c>
      <c r="AQ1633" s="496">
        <v>99</v>
      </c>
      <c r="AR1633" s="496"/>
      <c r="AS1633" s="496"/>
      <c r="AT1633" s="496"/>
      <c r="AU1633" s="496"/>
    </row>
    <row r="1634" spans="1:47">
      <c r="A1634" s="496">
        <v>23</v>
      </c>
      <c r="B1634" s="496">
        <v>35</v>
      </c>
      <c r="C1634" s="496">
        <v>2024</v>
      </c>
      <c r="D1634" s="496"/>
      <c r="E1634" s="496">
        <v>99</v>
      </c>
      <c r="F1634" s="496">
        <v>99</v>
      </c>
      <c r="G1634" s="496">
        <v>99</v>
      </c>
      <c r="H1634" s="496">
        <v>99</v>
      </c>
      <c r="I1634" s="496">
        <v>99</v>
      </c>
      <c r="J1634" s="496">
        <v>99</v>
      </c>
      <c r="K1634" s="496">
        <v>99</v>
      </c>
      <c r="L1634" s="496">
        <v>1</v>
      </c>
      <c r="M1634" s="496">
        <v>99</v>
      </c>
      <c r="N1634" s="496">
        <v>99</v>
      </c>
      <c r="O1634" s="496">
        <v>99</v>
      </c>
      <c r="P1634" s="496">
        <v>99</v>
      </c>
      <c r="Q1634" s="496"/>
      <c r="R1634" s="496">
        <v>0</v>
      </c>
      <c r="S1634" s="496"/>
      <c r="T1634" s="496"/>
      <c r="U1634" s="496"/>
      <c r="V1634" s="496"/>
      <c r="W1634" s="496"/>
      <c r="X1634" s="496"/>
      <c r="Y1634" s="496"/>
      <c r="Z1634" s="496"/>
      <c r="AA1634" s="496"/>
      <c r="AB1634" s="496"/>
      <c r="AC1634" s="496"/>
      <c r="AD1634" s="496"/>
      <c r="AE1634" s="496"/>
      <c r="AF1634" s="496"/>
      <c r="AG1634" s="496"/>
      <c r="AH1634" s="496"/>
      <c r="AI1634" s="496"/>
      <c r="AJ1634" s="496"/>
      <c r="AK1634" s="496"/>
      <c r="AL1634" s="496"/>
      <c r="AM1634" s="496"/>
      <c r="AN1634" s="496">
        <v>99</v>
      </c>
      <c r="AO1634" s="496">
        <v>99</v>
      </c>
      <c r="AP1634" s="496">
        <v>99</v>
      </c>
      <c r="AQ1634" s="496">
        <v>99</v>
      </c>
      <c r="AR1634" s="496"/>
      <c r="AS1634" s="496"/>
      <c r="AT1634" s="496"/>
      <c r="AU1634" s="496"/>
    </row>
    <row r="1635" spans="1:47">
      <c r="A1635" s="496">
        <v>23</v>
      </c>
      <c r="B1635" s="496">
        <v>36</v>
      </c>
      <c r="C1635" s="496">
        <v>2024</v>
      </c>
      <c r="D1635" s="496"/>
      <c r="E1635" s="496">
        <v>99</v>
      </c>
      <c r="F1635" s="496">
        <v>99</v>
      </c>
      <c r="G1635" s="496">
        <v>99</v>
      </c>
      <c r="H1635" s="496">
        <v>99</v>
      </c>
      <c r="I1635" s="496">
        <v>99</v>
      </c>
      <c r="J1635" s="496">
        <v>99</v>
      </c>
      <c r="K1635" s="496">
        <v>99</v>
      </c>
      <c r="L1635" s="496">
        <v>2</v>
      </c>
      <c r="M1635" s="496">
        <v>99</v>
      </c>
      <c r="N1635" s="496">
        <v>99</v>
      </c>
      <c r="O1635" s="496">
        <v>99</v>
      </c>
      <c r="P1635" s="496">
        <v>99</v>
      </c>
      <c r="Q1635" s="496">
        <v>11</v>
      </c>
      <c r="R1635" s="496">
        <v>31</v>
      </c>
      <c r="S1635" s="496">
        <v>2</v>
      </c>
      <c r="T1635" s="496">
        <v>3.9677419354838719</v>
      </c>
      <c r="U1635" s="496">
        <v>184.20645161290321</v>
      </c>
      <c r="V1635" s="496">
        <v>0</v>
      </c>
      <c r="W1635" s="496">
        <v>3.2258064516129026</v>
      </c>
      <c r="X1635" s="496">
        <v>0</v>
      </c>
      <c r="Y1635" s="496">
        <v>42.44780427076239</v>
      </c>
      <c r="Z1635" s="496">
        <v>0</v>
      </c>
      <c r="AA1635" s="496">
        <v>1.1211707869021139</v>
      </c>
      <c r="AB1635" s="496"/>
      <c r="AC1635" s="496">
        <v>18.315003966619329</v>
      </c>
      <c r="AD1635" s="496"/>
      <c r="AE1635" s="496">
        <v>3.6729857819905214</v>
      </c>
      <c r="AF1635" s="496">
        <v>2.5302859776145192</v>
      </c>
      <c r="AG1635" s="496">
        <v>735.70967741935488</v>
      </c>
      <c r="AH1635" s="496">
        <v>0</v>
      </c>
      <c r="AI1635" s="496">
        <v>0</v>
      </c>
      <c r="AJ1635" s="496">
        <v>187.79470492181088</v>
      </c>
      <c r="AK1635" s="496">
        <v>49.556211232460321</v>
      </c>
      <c r="AL1635" s="496">
        <v>49.543218507081114</v>
      </c>
      <c r="AM1635" s="496"/>
      <c r="AN1635" s="496">
        <v>99</v>
      </c>
      <c r="AO1635" s="496">
        <v>99</v>
      </c>
      <c r="AP1635" s="496">
        <v>1</v>
      </c>
      <c r="AQ1635" s="496">
        <v>99</v>
      </c>
      <c r="AR1635" s="496">
        <v>200.32258064516128</v>
      </c>
      <c r="AS1635" s="496">
        <v>22.492521197793735</v>
      </c>
      <c r="AT1635" s="496"/>
      <c r="AU1635" s="496"/>
    </row>
    <row r="1636" spans="1:47">
      <c r="A1636" s="496">
        <v>23</v>
      </c>
      <c r="B1636" s="496">
        <v>37</v>
      </c>
      <c r="C1636" s="496">
        <v>2024</v>
      </c>
      <c r="D1636" s="496"/>
      <c r="E1636" s="496">
        <v>99</v>
      </c>
      <c r="F1636" s="496">
        <v>99</v>
      </c>
      <c r="G1636" s="496">
        <v>99</v>
      </c>
      <c r="H1636" s="496">
        <v>99</v>
      </c>
      <c r="I1636" s="496">
        <v>99</v>
      </c>
      <c r="J1636" s="496">
        <v>99</v>
      </c>
      <c r="K1636" s="496">
        <v>99</v>
      </c>
      <c r="L1636" s="496">
        <v>2</v>
      </c>
      <c r="M1636" s="496">
        <v>99</v>
      </c>
      <c r="N1636" s="496">
        <v>99</v>
      </c>
      <c r="O1636" s="496">
        <v>99</v>
      </c>
      <c r="P1636" s="496">
        <v>99</v>
      </c>
      <c r="Q1636" s="496"/>
      <c r="R1636" s="496">
        <v>0</v>
      </c>
      <c r="S1636" s="496"/>
      <c r="T1636" s="496"/>
      <c r="U1636" s="496"/>
      <c r="V1636" s="496"/>
      <c r="W1636" s="496"/>
      <c r="X1636" s="496"/>
      <c r="Y1636" s="496"/>
      <c r="Z1636" s="496"/>
      <c r="AA1636" s="496"/>
      <c r="AB1636" s="496"/>
      <c r="AC1636" s="496"/>
      <c r="AD1636" s="496"/>
      <c r="AE1636" s="496"/>
      <c r="AF1636" s="496"/>
      <c r="AG1636" s="496"/>
      <c r="AH1636" s="496"/>
      <c r="AI1636" s="496"/>
      <c r="AJ1636" s="496"/>
      <c r="AK1636" s="496"/>
      <c r="AL1636" s="496"/>
      <c r="AM1636" s="496"/>
      <c r="AN1636" s="496">
        <v>99</v>
      </c>
      <c r="AO1636" s="496">
        <v>99</v>
      </c>
      <c r="AP1636" s="496">
        <v>2</v>
      </c>
      <c r="AQ1636" s="496">
        <v>99</v>
      </c>
      <c r="AR1636" s="496"/>
      <c r="AS1636" s="496"/>
      <c r="AT1636" s="496"/>
      <c r="AU1636" s="496"/>
    </row>
    <row r="1637" spans="1:47">
      <c r="A1637" s="496">
        <v>23</v>
      </c>
      <c r="B1637" s="496">
        <v>38</v>
      </c>
      <c r="C1637" s="496">
        <v>2024</v>
      </c>
      <c r="D1637" s="496"/>
      <c r="E1637" s="496">
        <v>99</v>
      </c>
      <c r="F1637" s="496">
        <v>99</v>
      </c>
      <c r="G1637" s="496">
        <v>99</v>
      </c>
      <c r="H1637" s="496">
        <v>99</v>
      </c>
      <c r="I1637" s="496">
        <v>99</v>
      </c>
      <c r="J1637" s="496">
        <v>99</v>
      </c>
      <c r="K1637" s="496">
        <v>99</v>
      </c>
      <c r="L1637" s="496">
        <v>2</v>
      </c>
      <c r="M1637" s="496">
        <v>99</v>
      </c>
      <c r="N1637" s="496">
        <v>99</v>
      </c>
      <c r="O1637" s="496">
        <v>99</v>
      </c>
      <c r="P1637" s="496">
        <v>99</v>
      </c>
      <c r="Q1637" s="496">
        <v>4</v>
      </c>
      <c r="R1637" s="496">
        <v>4</v>
      </c>
      <c r="S1637" s="496">
        <v>2</v>
      </c>
      <c r="T1637" s="496">
        <v>5</v>
      </c>
      <c r="U1637" s="496">
        <v>160.67500000000001</v>
      </c>
      <c r="V1637" s="496">
        <v>0</v>
      </c>
      <c r="W1637" s="496">
        <v>25</v>
      </c>
      <c r="X1637" s="496">
        <v>0</v>
      </c>
      <c r="Y1637" s="496">
        <v>11.768044654911977</v>
      </c>
      <c r="Z1637" s="496">
        <v>0</v>
      </c>
      <c r="AA1637" s="496">
        <v>1.2247448713915889</v>
      </c>
      <c r="AB1637" s="496"/>
      <c r="AC1637" s="496">
        <v>92.625662758982685</v>
      </c>
      <c r="AD1637" s="496"/>
      <c r="AE1637" s="496">
        <v>4.2105263157894726</v>
      </c>
      <c r="AF1637" s="496">
        <v>3.4914547094166606</v>
      </c>
      <c r="AG1637" s="496">
        <v>600.5</v>
      </c>
      <c r="AH1637" s="496">
        <v>0</v>
      </c>
      <c r="AI1637" s="496">
        <v>0</v>
      </c>
      <c r="AJ1637" s="496">
        <v>52.194348353054473</v>
      </c>
      <c r="AK1637" s="496">
        <v>83.21252777337169</v>
      </c>
      <c r="AL1637" s="496">
        <v>97.771191552766012</v>
      </c>
      <c r="AM1637" s="496"/>
      <c r="AN1637" s="496">
        <v>99</v>
      </c>
      <c r="AO1637" s="496">
        <v>99</v>
      </c>
      <c r="AP1637" s="496">
        <v>3</v>
      </c>
      <c r="AQ1637" s="496">
        <v>99</v>
      </c>
      <c r="AR1637" s="496">
        <v>192</v>
      </c>
      <c r="AS1637" s="496">
        <v>22.635595351487655</v>
      </c>
      <c r="AT1637" s="496"/>
      <c r="AU1637" s="496"/>
    </row>
    <row r="1638" spans="1:47">
      <c r="A1638" s="496">
        <v>23</v>
      </c>
      <c r="B1638" s="496">
        <v>39</v>
      </c>
      <c r="C1638" s="496">
        <v>2024</v>
      </c>
      <c r="D1638" s="496"/>
      <c r="E1638" s="496">
        <v>99</v>
      </c>
      <c r="F1638" s="496">
        <v>99</v>
      </c>
      <c r="G1638" s="496">
        <v>99</v>
      </c>
      <c r="H1638" s="496">
        <v>99</v>
      </c>
      <c r="I1638" s="496">
        <v>99</v>
      </c>
      <c r="J1638" s="496">
        <v>99</v>
      </c>
      <c r="K1638" s="496">
        <v>99</v>
      </c>
      <c r="L1638" s="496">
        <v>2</v>
      </c>
      <c r="M1638" s="496">
        <v>99</v>
      </c>
      <c r="N1638" s="496">
        <v>99</v>
      </c>
      <c r="O1638" s="496">
        <v>99</v>
      </c>
      <c r="P1638" s="496">
        <v>99</v>
      </c>
      <c r="Q1638" s="496">
        <v>1</v>
      </c>
      <c r="R1638" s="496">
        <v>1</v>
      </c>
      <c r="S1638" s="496">
        <v>2</v>
      </c>
      <c r="T1638" s="496">
        <v>5</v>
      </c>
      <c r="U1638" s="496">
        <v>187.6</v>
      </c>
      <c r="V1638" s="496">
        <v>0</v>
      </c>
      <c r="W1638" s="496">
        <v>0</v>
      </c>
      <c r="X1638" s="496">
        <v>0</v>
      </c>
      <c r="Y1638" s="496">
        <v>0</v>
      </c>
      <c r="Z1638" s="496">
        <v>0</v>
      </c>
      <c r="AA1638" s="496">
        <v>0</v>
      </c>
      <c r="AB1638" s="496"/>
      <c r="AC1638" s="496"/>
      <c r="AD1638" s="496"/>
      <c r="AE1638" s="496">
        <v>3.8461538461538449</v>
      </c>
      <c r="AF1638" s="496">
        <v>3.9076820529911673</v>
      </c>
      <c r="AG1638" s="496">
        <v>707</v>
      </c>
      <c r="AH1638" s="496">
        <v>0</v>
      </c>
      <c r="AI1638" s="496">
        <v>0</v>
      </c>
      <c r="AJ1638" s="496">
        <v>0</v>
      </c>
      <c r="AK1638" s="496"/>
      <c r="AL1638" s="496"/>
      <c r="AM1638" s="496"/>
      <c r="AN1638" s="496">
        <v>99</v>
      </c>
      <c r="AO1638" s="496">
        <v>99</v>
      </c>
      <c r="AP1638" s="496">
        <v>4</v>
      </c>
      <c r="AQ1638" s="496">
        <v>99</v>
      </c>
      <c r="AR1638" s="496">
        <v>202</v>
      </c>
      <c r="AS1638" s="496">
        <v>22.808868476299647</v>
      </c>
      <c r="AT1638" s="496"/>
      <c r="AU1638" s="496"/>
    </row>
    <row r="1639" spans="1:47">
      <c r="A1639" s="496">
        <v>23</v>
      </c>
      <c r="B1639" s="496">
        <v>40</v>
      </c>
      <c r="C1639" s="496">
        <v>2024</v>
      </c>
      <c r="D1639" s="496"/>
      <c r="E1639" s="496">
        <v>99</v>
      </c>
      <c r="F1639" s="496">
        <v>99</v>
      </c>
      <c r="G1639" s="496">
        <v>99</v>
      </c>
      <c r="H1639" s="496">
        <v>99</v>
      </c>
      <c r="I1639" s="496">
        <v>99</v>
      </c>
      <c r="J1639" s="496">
        <v>99</v>
      </c>
      <c r="K1639" s="496">
        <v>99</v>
      </c>
      <c r="L1639" s="496">
        <v>2</v>
      </c>
      <c r="M1639" s="496">
        <v>99</v>
      </c>
      <c r="N1639" s="496">
        <v>99</v>
      </c>
      <c r="O1639" s="496">
        <v>99</v>
      </c>
      <c r="P1639" s="496">
        <v>99</v>
      </c>
      <c r="Q1639" s="496"/>
      <c r="R1639" s="496">
        <v>0</v>
      </c>
      <c r="S1639" s="496"/>
      <c r="T1639" s="496"/>
      <c r="U1639" s="496"/>
      <c r="V1639" s="496"/>
      <c r="W1639" s="496"/>
      <c r="X1639" s="496"/>
      <c r="Y1639" s="496"/>
      <c r="Z1639" s="496"/>
      <c r="AA1639" s="496"/>
      <c r="AB1639" s="496"/>
      <c r="AC1639" s="496"/>
      <c r="AD1639" s="496"/>
      <c r="AE1639" s="496"/>
      <c r="AF1639" s="496"/>
      <c r="AG1639" s="496"/>
      <c r="AH1639" s="496"/>
      <c r="AI1639" s="496"/>
      <c r="AJ1639" s="496"/>
      <c r="AK1639" s="496"/>
      <c r="AL1639" s="496"/>
      <c r="AM1639" s="496"/>
      <c r="AN1639" s="496">
        <v>99</v>
      </c>
      <c r="AO1639" s="496">
        <v>99</v>
      </c>
      <c r="AP1639" s="496">
        <v>5</v>
      </c>
      <c r="AQ1639" s="496">
        <v>99</v>
      </c>
      <c r="AR1639" s="496"/>
      <c r="AS1639" s="496"/>
      <c r="AT1639" s="496"/>
      <c r="AU1639" s="496"/>
    </row>
    <row r="1640" spans="1:47">
      <c r="A1640" s="496">
        <v>23</v>
      </c>
      <c r="B1640" s="496">
        <v>41</v>
      </c>
      <c r="C1640" s="496">
        <v>2024</v>
      </c>
      <c r="D1640" s="496"/>
      <c r="E1640" s="496">
        <v>99</v>
      </c>
      <c r="F1640" s="496">
        <v>99</v>
      </c>
      <c r="G1640" s="496">
        <v>99</v>
      </c>
      <c r="H1640" s="496">
        <v>99</v>
      </c>
      <c r="I1640" s="496">
        <v>99</v>
      </c>
      <c r="J1640" s="496">
        <v>99</v>
      </c>
      <c r="K1640" s="496">
        <v>99</v>
      </c>
      <c r="L1640" s="496">
        <v>2</v>
      </c>
      <c r="M1640" s="496">
        <v>99</v>
      </c>
      <c r="N1640" s="496">
        <v>99</v>
      </c>
      <c r="O1640" s="496">
        <v>99</v>
      </c>
      <c r="P1640" s="496">
        <v>99</v>
      </c>
      <c r="Q1640" s="496"/>
      <c r="R1640" s="496">
        <v>0</v>
      </c>
      <c r="S1640" s="496"/>
      <c r="T1640" s="496"/>
      <c r="U1640" s="496"/>
      <c r="V1640" s="496"/>
      <c r="W1640" s="496"/>
      <c r="X1640" s="496"/>
      <c r="Y1640" s="496"/>
      <c r="Z1640" s="496"/>
      <c r="AA1640" s="496"/>
      <c r="AB1640" s="496"/>
      <c r="AC1640" s="496"/>
      <c r="AD1640" s="496"/>
      <c r="AE1640" s="496"/>
      <c r="AF1640" s="496"/>
      <c r="AG1640" s="496"/>
      <c r="AH1640" s="496"/>
      <c r="AI1640" s="496"/>
      <c r="AJ1640" s="496"/>
      <c r="AK1640" s="496"/>
      <c r="AL1640" s="496"/>
      <c r="AM1640" s="496"/>
      <c r="AN1640" s="496">
        <v>99</v>
      </c>
      <c r="AO1640" s="496">
        <v>99</v>
      </c>
      <c r="AP1640" s="496">
        <v>6</v>
      </c>
      <c r="AQ1640" s="496">
        <v>99</v>
      </c>
      <c r="AR1640" s="496"/>
      <c r="AS1640" s="496"/>
      <c r="AT1640" s="496"/>
      <c r="AU1640" s="496"/>
    </row>
    <row r="1641" spans="1:47">
      <c r="A1641" s="496">
        <v>23</v>
      </c>
      <c r="B1641" s="496">
        <v>42</v>
      </c>
      <c r="C1641" s="496">
        <v>2024</v>
      </c>
      <c r="D1641" s="496"/>
      <c r="E1641" s="496">
        <v>99</v>
      </c>
      <c r="F1641" s="496">
        <v>99</v>
      </c>
      <c r="G1641" s="496">
        <v>99</v>
      </c>
      <c r="H1641" s="496">
        <v>99</v>
      </c>
      <c r="I1641" s="496">
        <v>99</v>
      </c>
      <c r="J1641" s="496">
        <v>99</v>
      </c>
      <c r="K1641" s="496">
        <v>99</v>
      </c>
      <c r="L1641" s="496">
        <v>2</v>
      </c>
      <c r="M1641" s="496">
        <v>99</v>
      </c>
      <c r="N1641" s="496">
        <v>99</v>
      </c>
      <c r="O1641" s="496">
        <v>99</v>
      </c>
      <c r="P1641" s="496">
        <v>99</v>
      </c>
      <c r="Q1641" s="496"/>
      <c r="R1641" s="496">
        <v>0</v>
      </c>
      <c r="S1641" s="496"/>
      <c r="T1641" s="496"/>
      <c r="U1641" s="496"/>
      <c r="V1641" s="496"/>
      <c r="W1641" s="496"/>
      <c r="X1641" s="496"/>
      <c r="Y1641" s="496"/>
      <c r="Z1641" s="496"/>
      <c r="AA1641" s="496"/>
      <c r="AB1641" s="496"/>
      <c r="AC1641" s="496"/>
      <c r="AD1641" s="496"/>
      <c r="AE1641" s="496"/>
      <c r="AF1641" s="496"/>
      <c r="AG1641" s="496"/>
      <c r="AH1641" s="496"/>
      <c r="AI1641" s="496"/>
      <c r="AJ1641" s="496"/>
      <c r="AK1641" s="496"/>
      <c r="AL1641" s="496"/>
      <c r="AM1641" s="496"/>
      <c r="AN1641" s="496">
        <v>99</v>
      </c>
      <c r="AO1641" s="496">
        <v>99</v>
      </c>
      <c r="AP1641" s="496">
        <v>7</v>
      </c>
      <c r="AQ1641" s="496">
        <v>99</v>
      </c>
      <c r="AR1641" s="496"/>
      <c r="AS1641" s="496"/>
      <c r="AT1641" s="496"/>
      <c r="AU1641" s="496"/>
    </row>
    <row r="1642" spans="1:47">
      <c r="A1642" s="496">
        <v>23</v>
      </c>
      <c r="B1642" s="496">
        <v>43</v>
      </c>
      <c r="C1642" s="496">
        <v>2024</v>
      </c>
      <c r="D1642" s="496"/>
      <c r="E1642" s="496">
        <v>99</v>
      </c>
      <c r="F1642" s="496">
        <v>99</v>
      </c>
      <c r="G1642" s="496">
        <v>99</v>
      </c>
      <c r="H1642" s="496">
        <v>99</v>
      </c>
      <c r="I1642" s="496">
        <v>99</v>
      </c>
      <c r="J1642" s="496">
        <v>99</v>
      </c>
      <c r="K1642" s="496">
        <v>99</v>
      </c>
      <c r="L1642" s="496">
        <v>2</v>
      </c>
      <c r="M1642" s="496">
        <v>99</v>
      </c>
      <c r="N1642" s="496">
        <v>99</v>
      </c>
      <c r="O1642" s="496">
        <v>99</v>
      </c>
      <c r="P1642" s="496">
        <v>99</v>
      </c>
      <c r="Q1642" s="496"/>
      <c r="R1642" s="496">
        <v>0</v>
      </c>
      <c r="S1642" s="496"/>
      <c r="T1642" s="496"/>
      <c r="U1642" s="496"/>
      <c r="V1642" s="496"/>
      <c r="W1642" s="496"/>
      <c r="X1642" s="496"/>
      <c r="Y1642" s="496"/>
      <c r="Z1642" s="496"/>
      <c r="AA1642" s="496"/>
      <c r="AB1642" s="496"/>
      <c r="AC1642" s="496"/>
      <c r="AD1642" s="496"/>
      <c r="AE1642" s="496"/>
      <c r="AF1642" s="496"/>
      <c r="AG1642" s="496"/>
      <c r="AH1642" s="496"/>
      <c r="AI1642" s="496"/>
      <c r="AJ1642" s="496"/>
      <c r="AK1642" s="496"/>
      <c r="AL1642" s="496"/>
      <c r="AM1642" s="496"/>
      <c r="AN1642" s="496">
        <v>99</v>
      </c>
      <c r="AO1642" s="496">
        <v>99</v>
      </c>
      <c r="AP1642" s="496">
        <v>8</v>
      </c>
      <c r="AQ1642" s="496">
        <v>99</v>
      </c>
      <c r="AR1642" s="496"/>
      <c r="AS1642" s="496"/>
      <c r="AT1642" s="496"/>
      <c r="AU1642" s="496"/>
    </row>
    <row r="1643" spans="1:47">
      <c r="A1643" s="496">
        <v>23</v>
      </c>
      <c r="B1643" s="496">
        <v>44</v>
      </c>
      <c r="C1643" s="496">
        <v>2024</v>
      </c>
      <c r="D1643" s="496"/>
      <c r="E1643" s="496">
        <v>99</v>
      </c>
      <c r="F1643" s="496">
        <v>99</v>
      </c>
      <c r="G1643" s="496">
        <v>99</v>
      </c>
      <c r="H1643" s="496">
        <v>99</v>
      </c>
      <c r="I1643" s="496">
        <v>99</v>
      </c>
      <c r="J1643" s="496">
        <v>99</v>
      </c>
      <c r="K1643" s="496">
        <v>99</v>
      </c>
      <c r="L1643" s="496">
        <v>2</v>
      </c>
      <c r="M1643" s="496">
        <v>99</v>
      </c>
      <c r="N1643" s="496">
        <v>99</v>
      </c>
      <c r="O1643" s="496">
        <v>99</v>
      </c>
      <c r="P1643" s="496">
        <v>99</v>
      </c>
      <c r="Q1643" s="496">
        <v>1</v>
      </c>
      <c r="R1643" s="496">
        <v>7</v>
      </c>
      <c r="S1643" s="496">
        <v>2</v>
      </c>
      <c r="T1643" s="496">
        <v>4.5714285714285694</v>
      </c>
      <c r="U1643" s="496">
        <v>165.24285714285722</v>
      </c>
      <c r="V1643" s="496">
        <v>0</v>
      </c>
      <c r="W1643" s="496">
        <v>0</v>
      </c>
      <c r="X1643" s="496">
        <v>0</v>
      </c>
      <c r="Y1643" s="496">
        <v>28.855197954260895</v>
      </c>
      <c r="Z1643" s="496">
        <v>0</v>
      </c>
      <c r="AA1643" s="496">
        <v>0.90350790290525185</v>
      </c>
      <c r="AB1643" s="496"/>
      <c r="AC1643" s="496">
        <v>74.208942641103917</v>
      </c>
      <c r="AD1643" s="496"/>
      <c r="AE1643" s="496">
        <v>43.75</v>
      </c>
      <c r="AF1643" s="496">
        <v>38.125844622433185</v>
      </c>
      <c r="AG1643" s="496">
        <v>523.57142857142844</v>
      </c>
      <c r="AH1643" s="496">
        <v>0</v>
      </c>
      <c r="AI1643" s="496">
        <v>0</v>
      </c>
      <c r="AJ1643" s="496">
        <v>64.331412329008714</v>
      </c>
      <c r="AK1643" s="496">
        <v>96.414203479914022</v>
      </c>
      <c r="AL1643" s="496">
        <v>57.196566986024315</v>
      </c>
      <c r="AM1643" s="496"/>
      <c r="AN1643" s="496">
        <v>99</v>
      </c>
      <c r="AO1643" s="496">
        <v>99</v>
      </c>
      <c r="AP1643" s="496">
        <v>9</v>
      </c>
      <c r="AQ1643" s="496">
        <v>99</v>
      </c>
      <c r="AR1643" s="496">
        <v>193.14285714285711</v>
      </c>
      <c r="AS1643" s="496">
        <v>22.661300455626719</v>
      </c>
      <c r="AT1643" s="496"/>
      <c r="AU1643" s="496"/>
    </row>
    <row r="1644" spans="1:47">
      <c r="A1644" s="496">
        <v>23</v>
      </c>
      <c r="B1644" s="496">
        <v>45</v>
      </c>
      <c r="C1644" s="496">
        <v>2024</v>
      </c>
      <c r="D1644" s="496"/>
      <c r="E1644" s="496">
        <v>99</v>
      </c>
      <c r="F1644" s="496">
        <v>99</v>
      </c>
      <c r="G1644" s="496">
        <v>99</v>
      </c>
      <c r="H1644" s="496">
        <v>99</v>
      </c>
      <c r="I1644" s="496">
        <v>99</v>
      </c>
      <c r="J1644" s="496">
        <v>99</v>
      </c>
      <c r="K1644" s="496">
        <v>99</v>
      </c>
      <c r="L1644" s="496">
        <v>2</v>
      </c>
      <c r="M1644" s="496">
        <v>99</v>
      </c>
      <c r="N1644" s="496">
        <v>99</v>
      </c>
      <c r="O1644" s="496">
        <v>99</v>
      </c>
      <c r="P1644" s="496">
        <v>99</v>
      </c>
      <c r="Q1644" s="496"/>
      <c r="R1644" s="496">
        <v>0</v>
      </c>
      <c r="S1644" s="496"/>
      <c r="T1644" s="496"/>
      <c r="U1644" s="496"/>
      <c r="V1644" s="496"/>
      <c r="W1644" s="496"/>
      <c r="X1644" s="496"/>
      <c r="Y1644" s="496"/>
      <c r="Z1644" s="496"/>
      <c r="AA1644" s="496"/>
      <c r="AB1644" s="496"/>
      <c r="AC1644" s="496"/>
      <c r="AD1644" s="496"/>
      <c r="AE1644" s="496"/>
      <c r="AF1644" s="496"/>
      <c r="AG1644" s="496"/>
      <c r="AH1644" s="496"/>
      <c r="AI1644" s="496"/>
      <c r="AJ1644" s="496"/>
      <c r="AK1644" s="496"/>
      <c r="AL1644" s="496"/>
      <c r="AM1644" s="496"/>
      <c r="AN1644" s="496">
        <v>99</v>
      </c>
      <c r="AO1644" s="496">
        <v>99</v>
      </c>
      <c r="AP1644" s="496">
        <v>10</v>
      </c>
      <c r="AQ1644" s="496">
        <v>99</v>
      </c>
      <c r="AR1644" s="496"/>
      <c r="AS1644" s="496"/>
      <c r="AT1644" s="496"/>
      <c r="AU1644" s="496"/>
    </row>
    <row r="1645" spans="1:47">
      <c r="A1645" s="496">
        <v>23</v>
      </c>
      <c r="B1645" s="496">
        <v>46</v>
      </c>
      <c r="C1645" s="496">
        <v>2024</v>
      </c>
      <c r="D1645" s="496"/>
      <c r="E1645" s="496">
        <v>99</v>
      </c>
      <c r="F1645" s="496">
        <v>99</v>
      </c>
      <c r="G1645" s="496">
        <v>99</v>
      </c>
      <c r="H1645" s="496">
        <v>99</v>
      </c>
      <c r="I1645" s="496">
        <v>99</v>
      </c>
      <c r="J1645" s="496">
        <v>99</v>
      </c>
      <c r="K1645" s="496">
        <v>99</v>
      </c>
      <c r="L1645" s="496">
        <v>2</v>
      </c>
      <c r="M1645" s="496">
        <v>99</v>
      </c>
      <c r="N1645" s="496">
        <v>99</v>
      </c>
      <c r="O1645" s="496">
        <v>99</v>
      </c>
      <c r="P1645" s="496">
        <v>99</v>
      </c>
      <c r="Q1645" s="496">
        <v>1</v>
      </c>
      <c r="R1645" s="496">
        <v>2</v>
      </c>
      <c r="S1645" s="496">
        <v>2</v>
      </c>
      <c r="T1645" s="496">
        <v>2.5</v>
      </c>
      <c r="U1645" s="496">
        <v>193.95000000000005</v>
      </c>
      <c r="V1645" s="496">
        <v>0</v>
      </c>
      <c r="W1645" s="496">
        <v>0</v>
      </c>
      <c r="X1645" s="496">
        <v>0</v>
      </c>
      <c r="Y1645" s="496">
        <v>8.75</v>
      </c>
      <c r="Z1645" s="496">
        <v>0</v>
      </c>
      <c r="AA1645" s="496">
        <v>0.5</v>
      </c>
      <c r="AB1645" s="496"/>
      <c r="AC1645" s="496">
        <v>-100.00000000000128</v>
      </c>
      <c r="AD1645" s="496"/>
      <c r="AE1645" s="496">
        <v>50</v>
      </c>
      <c r="AF1645" s="496">
        <v>37.240783410138249</v>
      </c>
      <c r="AG1645" s="496">
        <v>596</v>
      </c>
      <c r="AH1645" s="496">
        <v>0</v>
      </c>
      <c r="AI1645" s="496">
        <v>0</v>
      </c>
      <c r="AJ1645" s="496">
        <v>6</v>
      </c>
      <c r="AK1645" s="496">
        <v>100</v>
      </c>
      <c r="AL1645" s="496">
        <v>-100</v>
      </c>
      <c r="AM1645" s="496"/>
      <c r="AN1645" s="496">
        <v>99</v>
      </c>
      <c r="AO1645" s="496">
        <v>99</v>
      </c>
      <c r="AP1645" s="496">
        <v>11</v>
      </c>
      <c r="AQ1645" s="496">
        <v>99</v>
      </c>
      <c r="AR1645" s="496">
        <v>206</v>
      </c>
      <c r="AS1645" s="496">
        <v>22.175428404077255</v>
      </c>
      <c r="AT1645" s="496"/>
      <c r="AU1645" s="496"/>
    </row>
    <row r="1646" spans="1:47">
      <c r="A1646" s="496">
        <v>23</v>
      </c>
      <c r="B1646" s="496">
        <v>47</v>
      </c>
      <c r="C1646" s="496">
        <v>2024</v>
      </c>
      <c r="D1646" s="496"/>
      <c r="E1646" s="496">
        <v>99</v>
      </c>
      <c r="F1646" s="496">
        <v>99</v>
      </c>
      <c r="G1646" s="496">
        <v>99</v>
      </c>
      <c r="H1646" s="496">
        <v>99</v>
      </c>
      <c r="I1646" s="496">
        <v>99</v>
      </c>
      <c r="J1646" s="496">
        <v>99</v>
      </c>
      <c r="K1646" s="496">
        <v>99</v>
      </c>
      <c r="L1646" s="496">
        <v>2</v>
      </c>
      <c r="M1646" s="496">
        <v>99</v>
      </c>
      <c r="N1646" s="496">
        <v>99</v>
      </c>
      <c r="O1646" s="496">
        <v>99</v>
      </c>
      <c r="P1646" s="496">
        <v>99</v>
      </c>
      <c r="Q1646" s="496"/>
      <c r="R1646" s="496">
        <v>0</v>
      </c>
      <c r="S1646" s="496"/>
      <c r="T1646" s="496"/>
      <c r="U1646" s="496"/>
      <c r="V1646" s="496"/>
      <c r="W1646" s="496"/>
      <c r="X1646" s="496"/>
      <c r="Y1646" s="496"/>
      <c r="Z1646" s="496"/>
      <c r="AA1646" s="496"/>
      <c r="AB1646" s="496"/>
      <c r="AC1646" s="496"/>
      <c r="AD1646" s="496"/>
      <c r="AE1646" s="496"/>
      <c r="AF1646" s="496"/>
      <c r="AG1646" s="496"/>
      <c r="AH1646" s="496"/>
      <c r="AI1646" s="496"/>
      <c r="AJ1646" s="496"/>
      <c r="AK1646" s="496"/>
      <c r="AL1646" s="496"/>
      <c r="AM1646" s="496"/>
      <c r="AN1646" s="496">
        <v>99</v>
      </c>
      <c r="AO1646" s="496">
        <v>99</v>
      </c>
      <c r="AP1646" s="496">
        <v>12</v>
      </c>
      <c r="AQ1646" s="496">
        <v>99</v>
      </c>
      <c r="AR1646" s="496"/>
      <c r="AS1646" s="496"/>
      <c r="AT1646" s="496"/>
      <c r="AU1646" s="496"/>
    </row>
    <row r="1647" spans="1:47">
      <c r="A1647" s="496">
        <v>23</v>
      </c>
      <c r="B1647" s="496">
        <v>48</v>
      </c>
      <c r="C1647" s="496">
        <v>2024</v>
      </c>
      <c r="D1647" s="496"/>
      <c r="E1647" s="496">
        <v>99</v>
      </c>
      <c r="F1647" s="496">
        <v>99</v>
      </c>
      <c r="G1647" s="496">
        <v>99</v>
      </c>
      <c r="H1647" s="496">
        <v>99</v>
      </c>
      <c r="I1647" s="496">
        <v>99</v>
      </c>
      <c r="J1647" s="496">
        <v>99</v>
      </c>
      <c r="K1647" s="496">
        <v>99</v>
      </c>
      <c r="L1647" s="496">
        <v>2</v>
      </c>
      <c r="M1647" s="496">
        <v>99</v>
      </c>
      <c r="N1647" s="496">
        <v>99</v>
      </c>
      <c r="O1647" s="496">
        <v>99</v>
      </c>
      <c r="P1647" s="496">
        <v>99</v>
      </c>
      <c r="Q1647" s="496"/>
      <c r="R1647" s="496">
        <v>0</v>
      </c>
      <c r="S1647" s="496"/>
      <c r="T1647" s="496"/>
      <c r="U1647" s="496"/>
      <c r="V1647" s="496"/>
      <c r="W1647" s="496"/>
      <c r="X1647" s="496"/>
      <c r="Y1647" s="496"/>
      <c r="Z1647" s="496"/>
      <c r="AA1647" s="496"/>
      <c r="AB1647" s="496"/>
      <c r="AC1647" s="496"/>
      <c r="AD1647" s="496"/>
      <c r="AE1647" s="496"/>
      <c r="AF1647" s="496"/>
      <c r="AG1647" s="496"/>
      <c r="AH1647" s="496"/>
      <c r="AI1647" s="496"/>
      <c r="AJ1647" s="496"/>
      <c r="AK1647" s="496"/>
      <c r="AL1647" s="496"/>
      <c r="AM1647" s="496"/>
      <c r="AN1647" s="496">
        <v>99</v>
      </c>
      <c r="AO1647" s="496">
        <v>99</v>
      </c>
      <c r="AP1647" s="496">
        <v>13</v>
      </c>
      <c r="AQ1647" s="496">
        <v>99</v>
      </c>
      <c r="AR1647" s="496"/>
      <c r="AS1647" s="496"/>
      <c r="AT1647" s="496"/>
      <c r="AU1647" s="496"/>
    </row>
    <row r="1648" spans="1:47">
      <c r="A1648" s="496">
        <v>23</v>
      </c>
      <c r="B1648" s="496">
        <v>49</v>
      </c>
      <c r="C1648" s="496">
        <v>2024</v>
      </c>
      <c r="D1648" s="496"/>
      <c r="E1648" s="496">
        <v>99</v>
      </c>
      <c r="F1648" s="496">
        <v>99</v>
      </c>
      <c r="G1648" s="496">
        <v>99</v>
      </c>
      <c r="H1648" s="496">
        <v>99</v>
      </c>
      <c r="I1648" s="496">
        <v>99</v>
      </c>
      <c r="J1648" s="496">
        <v>99</v>
      </c>
      <c r="K1648" s="496">
        <v>99</v>
      </c>
      <c r="L1648" s="496">
        <v>2</v>
      </c>
      <c r="M1648" s="496">
        <v>99</v>
      </c>
      <c r="N1648" s="496">
        <v>99</v>
      </c>
      <c r="O1648" s="496">
        <v>99</v>
      </c>
      <c r="P1648" s="496">
        <v>99</v>
      </c>
      <c r="Q1648" s="496"/>
      <c r="R1648" s="496">
        <v>0</v>
      </c>
      <c r="S1648" s="496"/>
      <c r="T1648" s="496"/>
      <c r="U1648" s="496"/>
      <c r="V1648" s="496"/>
      <c r="W1648" s="496"/>
      <c r="X1648" s="496"/>
      <c r="Y1648" s="496"/>
      <c r="Z1648" s="496"/>
      <c r="AA1648" s="496"/>
      <c r="AB1648" s="496"/>
      <c r="AC1648" s="496"/>
      <c r="AD1648" s="496"/>
      <c r="AE1648" s="496"/>
      <c r="AF1648" s="496"/>
      <c r="AG1648" s="496"/>
      <c r="AH1648" s="496"/>
      <c r="AI1648" s="496"/>
      <c r="AJ1648" s="496"/>
      <c r="AK1648" s="496"/>
      <c r="AL1648" s="496"/>
      <c r="AM1648" s="496"/>
      <c r="AN1648" s="496">
        <v>99</v>
      </c>
      <c r="AO1648" s="496">
        <v>99</v>
      </c>
      <c r="AP1648" s="496">
        <v>14</v>
      </c>
      <c r="AQ1648" s="496">
        <v>99</v>
      </c>
      <c r="AR1648" s="496"/>
      <c r="AS1648" s="496"/>
      <c r="AT1648" s="496"/>
      <c r="AU1648" s="496"/>
    </row>
    <row r="1649" spans="1:47">
      <c r="A1649" s="496">
        <v>23</v>
      </c>
      <c r="B1649" s="496">
        <v>50</v>
      </c>
      <c r="C1649" s="496">
        <v>2024</v>
      </c>
      <c r="D1649" s="496"/>
      <c r="E1649" s="496">
        <v>99</v>
      </c>
      <c r="F1649" s="496">
        <v>99</v>
      </c>
      <c r="G1649" s="496">
        <v>99</v>
      </c>
      <c r="H1649" s="496">
        <v>99</v>
      </c>
      <c r="I1649" s="496">
        <v>99</v>
      </c>
      <c r="J1649" s="496">
        <v>99</v>
      </c>
      <c r="K1649" s="496">
        <v>99</v>
      </c>
      <c r="L1649" s="496">
        <v>2</v>
      </c>
      <c r="M1649" s="496">
        <v>99</v>
      </c>
      <c r="N1649" s="496">
        <v>99</v>
      </c>
      <c r="O1649" s="496">
        <v>99</v>
      </c>
      <c r="P1649" s="496">
        <v>99</v>
      </c>
      <c r="Q1649" s="496"/>
      <c r="R1649" s="496">
        <v>0</v>
      </c>
      <c r="S1649" s="496"/>
      <c r="T1649" s="496"/>
      <c r="U1649" s="496"/>
      <c r="V1649" s="496"/>
      <c r="W1649" s="496"/>
      <c r="X1649" s="496"/>
      <c r="Y1649" s="496"/>
      <c r="Z1649" s="496"/>
      <c r="AA1649" s="496"/>
      <c r="AB1649" s="496"/>
      <c r="AC1649" s="496"/>
      <c r="AD1649" s="496"/>
      <c r="AE1649" s="496"/>
      <c r="AF1649" s="496"/>
      <c r="AG1649" s="496"/>
      <c r="AH1649" s="496"/>
      <c r="AI1649" s="496"/>
      <c r="AJ1649" s="496"/>
      <c r="AK1649" s="496"/>
      <c r="AL1649" s="496"/>
      <c r="AM1649" s="496"/>
      <c r="AN1649" s="496">
        <v>99</v>
      </c>
      <c r="AO1649" s="496">
        <v>99</v>
      </c>
      <c r="AP1649" s="496">
        <v>15</v>
      </c>
      <c r="AQ1649" s="496">
        <v>99</v>
      </c>
      <c r="AR1649" s="496"/>
      <c r="AS1649" s="496"/>
      <c r="AT1649" s="496"/>
      <c r="AU1649" s="496"/>
    </row>
    <row r="1650" spans="1:47">
      <c r="A1650" s="496">
        <v>23</v>
      </c>
      <c r="B1650" s="496">
        <v>51</v>
      </c>
      <c r="C1650" s="496">
        <v>2024</v>
      </c>
      <c r="D1650" s="496"/>
      <c r="E1650" s="496">
        <v>99</v>
      </c>
      <c r="F1650" s="496">
        <v>99</v>
      </c>
      <c r="G1650" s="496">
        <v>99</v>
      </c>
      <c r="H1650" s="496">
        <v>99</v>
      </c>
      <c r="I1650" s="496">
        <v>99</v>
      </c>
      <c r="J1650" s="496">
        <v>99</v>
      </c>
      <c r="K1650" s="496">
        <v>99</v>
      </c>
      <c r="L1650" s="496">
        <v>2</v>
      </c>
      <c r="M1650" s="496">
        <v>99</v>
      </c>
      <c r="N1650" s="496">
        <v>99</v>
      </c>
      <c r="O1650" s="496">
        <v>99</v>
      </c>
      <c r="P1650" s="496">
        <v>99</v>
      </c>
      <c r="Q1650" s="496"/>
      <c r="R1650" s="496">
        <v>0</v>
      </c>
      <c r="S1650" s="496"/>
      <c r="T1650" s="496"/>
      <c r="U1650" s="496"/>
      <c r="V1650" s="496"/>
      <c r="W1650" s="496"/>
      <c r="X1650" s="496"/>
      <c r="Y1650" s="496"/>
      <c r="Z1650" s="496"/>
      <c r="AA1650" s="496"/>
      <c r="AB1650" s="496"/>
      <c r="AC1650" s="496"/>
      <c r="AD1650" s="496"/>
      <c r="AE1650" s="496"/>
      <c r="AF1650" s="496"/>
      <c r="AG1650" s="496"/>
      <c r="AH1650" s="496"/>
      <c r="AI1650" s="496"/>
      <c r="AJ1650" s="496"/>
      <c r="AK1650" s="496"/>
      <c r="AL1650" s="496"/>
      <c r="AM1650" s="496"/>
      <c r="AN1650" s="496">
        <v>99</v>
      </c>
      <c r="AO1650" s="496">
        <v>99</v>
      </c>
      <c r="AP1650" s="496">
        <v>16</v>
      </c>
      <c r="AQ1650" s="496">
        <v>99</v>
      </c>
      <c r="AR1650" s="496"/>
      <c r="AS1650" s="496"/>
      <c r="AT1650" s="496"/>
      <c r="AU1650" s="496"/>
    </row>
    <row r="1651" spans="1:47">
      <c r="A1651" s="496">
        <v>23</v>
      </c>
      <c r="B1651" s="496">
        <v>52</v>
      </c>
      <c r="C1651" s="496">
        <v>2024</v>
      </c>
      <c r="D1651" s="496"/>
      <c r="E1651" s="496">
        <v>99</v>
      </c>
      <c r="F1651" s="496">
        <v>99</v>
      </c>
      <c r="G1651" s="496">
        <v>99</v>
      </c>
      <c r="H1651" s="496">
        <v>99</v>
      </c>
      <c r="I1651" s="496">
        <v>99</v>
      </c>
      <c r="J1651" s="496">
        <v>99</v>
      </c>
      <c r="K1651" s="496">
        <v>99</v>
      </c>
      <c r="L1651" s="496">
        <v>2</v>
      </c>
      <c r="M1651" s="496">
        <v>99</v>
      </c>
      <c r="N1651" s="496">
        <v>99</v>
      </c>
      <c r="O1651" s="496">
        <v>99</v>
      </c>
      <c r="P1651" s="496">
        <v>99</v>
      </c>
      <c r="Q1651" s="496"/>
      <c r="R1651" s="496">
        <v>0</v>
      </c>
      <c r="S1651" s="496"/>
      <c r="T1651" s="496"/>
      <c r="U1651" s="496"/>
      <c r="V1651" s="496"/>
      <c r="W1651" s="496"/>
      <c r="X1651" s="496"/>
      <c r="Y1651" s="496"/>
      <c r="Z1651" s="496"/>
      <c r="AA1651" s="496"/>
      <c r="AB1651" s="496"/>
      <c r="AC1651" s="496"/>
      <c r="AD1651" s="496"/>
      <c r="AE1651" s="496"/>
      <c r="AF1651" s="496"/>
      <c r="AG1651" s="496"/>
      <c r="AH1651" s="496"/>
      <c r="AI1651" s="496"/>
      <c r="AJ1651" s="496"/>
      <c r="AK1651" s="496"/>
      <c r="AL1651" s="496"/>
      <c r="AM1651" s="496"/>
      <c r="AN1651" s="496">
        <v>99</v>
      </c>
      <c r="AO1651" s="496">
        <v>99</v>
      </c>
      <c r="AP1651" s="496">
        <v>17</v>
      </c>
      <c r="AQ1651" s="496">
        <v>99</v>
      </c>
      <c r="AR1651" s="496"/>
      <c r="AS1651" s="496"/>
      <c r="AT1651" s="496"/>
      <c r="AU1651" s="496"/>
    </row>
    <row r="1652" spans="1:47">
      <c r="A1652" s="496">
        <v>23</v>
      </c>
      <c r="B1652" s="496">
        <v>53</v>
      </c>
      <c r="C1652" s="496">
        <v>2024</v>
      </c>
      <c r="D1652" s="496"/>
      <c r="E1652" s="496">
        <v>99</v>
      </c>
      <c r="F1652" s="496">
        <v>99</v>
      </c>
      <c r="G1652" s="496">
        <v>99</v>
      </c>
      <c r="H1652" s="496">
        <v>99</v>
      </c>
      <c r="I1652" s="496">
        <v>99</v>
      </c>
      <c r="J1652" s="496">
        <v>99</v>
      </c>
      <c r="K1652" s="496">
        <v>99</v>
      </c>
      <c r="L1652" s="496">
        <v>2</v>
      </c>
      <c r="M1652" s="496">
        <v>99</v>
      </c>
      <c r="N1652" s="496">
        <v>99</v>
      </c>
      <c r="O1652" s="496">
        <v>99</v>
      </c>
      <c r="P1652" s="496">
        <v>99</v>
      </c>
      <c r="Q1652" s="496"/>
      <c r="R1652" s="496">
        <v>0</v>
      </c>
      <c r="S1652" s="496"/>
      <c r="T1652" s="496"/>
      <c r="U1652" s="496"/>
      <c r="V1652" s="496"/>
      <c r="W1652" s="496"/>
      <c r="X1652" s="496"/>
      <c r="Y1652" s="496"/>
      <c r="Z1652" s="496"/>
      <c r="AA1652" s="496"/>
      <c r="AB1652" s="496"/>
      <c r="AC1652" s="496"/>
      <c r="AD1652" s="496"/>
      <c r="AE1652" s="496"/>
      <c r="AF1652" s="496"/>
      <c r="AG1652" s="496"/>
      <c r="AH1652" s="496"/>
      <c r="AI1652" s="496"/>
      <c r="AJ1652" s="496"/>
      <c r="AK1652" s="496"/>
      <c r="AL1652" s="496"/>
      <c r="AM1652" s="496"/>
      <c r="AN1652" s="496">
        <v>99</v>
      </c>
      <c r="AO1652" s="496">
        <v>99</v>
      </c>
      <c r="AP1652" s="496">
        <v>21</v>
      </c>
      <c r="AQ1652" s="496">
        <v>99</v>
      </c>
      <c r="AR1652" s="496"/>
      <c r="AS1652" s="496"/>
      <c r="AT1652" s="496"/>
      <c r="AU1652" s="496"/>
    </row>
    <row r="1653" spans="1:47">
      <c r="A1653" s="496">
        <v>23</v>
      </c>
      <c r="B1653" s="496">
        <v>54</v>
      </c>
      <c r="C1653" s="496">
        <v>2024</v>
      </c>
      <c r="D1653" s="496"/>
      <c r="E1653" s="496">
        <v>99</v>
      </c>
      <c r="F1653" s="496">
        <v>99</v>
      </c>
      <c r="G1653" s="496">
        <v>99</v>
      </c>
      <c r="H1653" s="496">
        <v>99</v>
      </c>
      <c r="I1653" s="496">
        <v>99</v>
      </c>
      <c r="J1653" s="496">
        <v>99</v>
      </c>
      <c r="K1653" s="496">
        <v>99</v>
      </c>
      <c r="L1653" s="496">
        <v>2</v>
      </c>
      <c r="M1653" s="496">
        <v>99</v>
      </c>
      <c r="N1653" s="496">
        <v>99</v>
      </c>
      <c r="O1653" s="496">
        <v>99</v>
      </c>
      <c r="P1653" s="496">
        <v>99</v>
      </c>
      <c r="Q1653" s="496"/>
      <c r="R1653" s="496">
        <v>0</v>
      </c>
      <c r="S1653" s="496"/>
      <c r="T1653" s="496"/>
      <c r="U1653" s="496"/>
      <c r="V1653" s="496"/>
      <c r="W1653" s="496"/>
      <c r="X1653" s="496"/>
      <c r="Y1653" s="496"/>
      <c r="Z1653" s="496"/>
      <c r="AA1653" s="496"/>
      <c r="AB1653" s="496"/>
      <c r="AC1653" s="496"/>
      <c r="AD1653" s="496"/>
      <c r="AE1653" s="496"/>
      <c r="AF1653" s="496"/>
      <c r="AG1653" s="496"/>
      <c r="AH1653" s="496"/>
      <c r="AI1653" s="496"/>
      <c r="AJ1653" s="496"/>
      <c r="AK1653" s="496"/>
      <c r="AL1653" s="496"/>
      <c r="AM1653" s="496"/>
      <c r="AN1653" s="496">
        <v>99</v>
      </c>
      <c r="AO1653" s="496">
        <v>99</v>
      </c>
      <c r="AP1653" s="496">
        <v>22</v>
      </c>
      <c r="AQ1653" s="496">
        <v>99</v>
      </c>
      <c r="AR1653" s="496"/>
      <c r="AS1653" s="496"/>
      <c r="AT1653" s="496"/>
      <c r="AU1653" s="496"/>
    </row>
    <row r="1654" spans="1:47">
      <c r="A1654" s="496">
        <v>23</v>
      </c>
      <c r="B1654" s="496">
        <v>55</v>
      </c>
      <c r="C1654" s="496">
        <v>2024</v>
      </c>
      <c r="D1654" s="496"/>
      <c r="E1654" s="496">
        <v>99</v>
      </c>
      <c r="F1654" s="496">
        <v>99</v>
      </c>
      <c r="G1654" s="496">
        <v>99</v>
      </c>
      <c r="H1654" s="496">
        <v>99</v>
      </c>
      <c r="I1654" s="496">
        <v>99</v>
      </c>
      <c r="J1654" s="496">
        <v>99</v>
      </c>
      <c r="K1654" s="496">
        <v>99</v>
      </c>
      <c r="L1654" s="496">
        <v>2</v>
      </c>
      <c r="M1654" s="496">
        <v>99</v>
      </c>
      <c r="N1654" s="496">
        <v>99</v>
      </c>
      <c r="O1654" s="496">
        <v>99</v>
      </c>
      <c r="P1654" s="496">
        <v>99</v>
      </c>
      <c r="Q1654" s="496"/>
      <c r="R1654" s="496">
        <v>0</v>
      </c>
      <c r="S1654" s="496"/>
      <c r="T1654" s="496"/>
      <c r="U1654" s="496"/>
      <c r="V1654" s="496"/>
      <c r="W1654" s="496"/>
      <c r="X1654" s="496"/>
      <c r="Y1654" s="496"/>
      <c r="Z1654" s="496"/>
      <c r="AA1654" s="496"/>
      <c r="AB1654" s="496"/>
      <c r="AC1654" s="496"/>
      <c r="AD1654" s="496"/>
      <c r="AE1654" s="496"/>
      <c r="AF1654" s="496"/>
      <c r="AG1654" s="496"/>
      <c r="AH1654" s="496"/>
      <c r="AI1654" s="496"/>
      <c r="AJ1654" s="496"/>
      <c r="AK1654" s="496"/>
      <c r="AL1654" s="496"/>
      <c r="AM1654" s="496"/>
      <c r="AN1654" s="496">
        <v>99</v>
      </c>
      <c r="AO1654" s="496">
        <v>99</v>
      </c>
      <c r="AP1654" s="496">
        <v>23</v>
      </c>
      <c r="AQ1654" s="496">
        <v>99</v>
      </c>
      <c r="AR1654" s="496"/>
      <c r="AS1654" s="496"/>
      <c r="AT1654" s="496"/>
      <c r="AU1654" s="496"/>
    </row>
    <row r="1655" spans="1:47">
      <c r="A1655" s="496">
        <v>23</v>
      </c>
      <c r="B1655" s="496">
        <v>56</v>
      </c>
      <c r="C1655" s="496">
        <v>2024</v>
      </c>
      <c r="D1655" s="496"/>
      <c r="E1655" s="496">
        <v>99</v>
      </c>
      <c r="F1655" s="496">
        <v>99</v>
      </c>
      <c r="G1655" s="496">
        <v>99</v>
      </c>
      <c r="H1655" s="496">
        <v>99</v>
      </c>
      <c r="I1655" s="496">
        <v>99</v>
      </c>
      <c r="J1655" s="496">
        <v>99</v>
      </c>
      <c r="K1655" s="496">
        <v>99</v>
      </c>
      <c r="L1655" s="496">
        <v>2</v>
      </c>
      <c r="M1655" s="496">
        <v>99</v>
      </c>
      <c r="N1655" s="496">
        <v>99</v>
      </c>
      <c r="O1655" s="496">
        <v>99</v>
      </c>
      <c r="P1655" s="496">
        <v>99</v>
      </c>
      <c r="Q1655" s="496"/>
      <c r="R1655" s="496">
        <v>0</v>
      </c>
      <c r="S1655" s="496"/>
      <c r="T1655" s="496"/>
      <c r="U1655" s="496"/>
      <c r="V1655" s="496"/>
      <c r="W1655" s="496"/>
      <c r="X1655" s="496"/>
      <c r="Y1655" s="496"/>
      <c r="Z1655" s="496"/>
      <c r="AA1655" s="496"/>
      <c r="AB1655" s="496"/>
      <c r="AC1655" s="496"/>
      <c r="AD1655" s="496"/>
      <c r="AE1655" s="496"/>
      <c r="AF1655" s="496"/>
      <c r="AG1655" s="496"/>
      <c r="AH1655" s="496"/>
      <c r="AI1655" s="496"/>
      <c r="AJ1655" s="496"/>
      <c r="AK1655" s="496"/>
      <c r="AL1655" s="496"/>
      <c r="AM1655" s="496"/>
      <c r="AN1655" s="496">
        <v>99</v>
      </c>
      <c r="AO1655" s="496">
        <v>99</v>
      </c>
      <c r="AP1655" s="496">
        <v>24</v>
      </c>
      <c r="AQ1655" s="496">
        <v>99</v>
      </c>
      <c r="AR1655" s="496"/>
      <c r="AS1655" s="496"/>
      <c r="AT1655" s="496"/>
      <c r="AU1655" s="496"/>
    </row>
    <row r="1656" spans="1:47">
      <c r="A1656" s="496">
        <v>23</v>
      </c>
      <c r="B1656" s="496">
        <v>57</v>
      </c>
      <c r="C1656" s="496">
        <v>2024</v>
      </c>
      <c r="D1656" s="496"/>
      <c r="E1656" s="496">
        <v>99</v>
      </c>
      <c r="F1656" s="496">
        <v>99</v>
      </c>
      <c r="G1656" s="496">
        <v>99</v>
      </c>
      <c r="H1656" s="496">
        <v>99</v>
      </c>
      <c r="I1656" s="496">
        <v>99</v>
      </c>
      <c r="J1656" s="496">
        <v>99</v>
      </c>
      <c r="K1656" s="496">
        <v>99</v>
      </c>
      <c r="L1656" s="496">
        <v>2</v>
      </c>
      <c r="M1656" s="496">
        <v>99</v>
      </c>
      <c r="N1656" s="496">
        <v>99</v>
      </c>
      <c r="O1656" s="496">
        <v>99</v>
      </c>
      <c r="P1656" s="496">
        <v>99</v>
      </c>
      <c r="Q1656" s="496"/>
      <c r="R1656" s="496">
        <v>0</v>
      </c>
      <c r="S1656" s="496"/>
      <c r="T1656" s="496"/>
      <c r="U1656" s="496"/>
      <c r="V1656" s="496"/>
      <c r="W1656" s="496"/>
      <c r="X1656" s="496"/>
      <c r="Y1656" s="496"/>
      <c r="Z1656" s="496"/>
      <c r="AA1656" s="496"/>
      <c r="AB1656" s="496"/>
      <c r="AC1656" s="496"/>
      <c r="AD1656" s="496"/>
      <c r="AE1656" s="496"/>
      <c r="AF1656" s="496"/>
      <c r="AG1656" s="496"/>
      <c r="AH1656" s="496"/>
      <c r="AI1656" s="496"/>
      <c r="AJ1656" s="496"/>
      <c r="AK1656" s="496"/>
      <c r="AL1656" s="496"/>
      <c r="AM1656" s="496"/>
      <c r="AN1656" s="496">
        <v>99</v>
      </c>
      <c r="AO1656" s="496">
        <v>99</v>
      </c>
      <c r="AP1656" s="496">
        <v>25</v>
      </c>
      <c r="AQ1656" s="496">
        <v>99</v>
      </c>
      <c r="AR1656" s="496"/>
      <c r="AS1656" s="496"/>
      <c r="AT1656" s="496"/>
      <c r="AU1656" s="496"/>
    </row>
    <row r="1657" spans="1:47">
      <c r="A1657" s="496">
        <v>23</v>
      </c>
      <c r="B1657" s="496">
        <v>58</v>
      </c>
      <c r="C1657" s="496">
        <v>2024</v>
      </c>
      <c r="D1657" s="496"/>
      <c r="E1657" s="496">
        <v>99</v>
      </c>
      <c r="F1657" s="496">
        <v>99</v>
      </c>
      <c r="G1657" s="496">
        <v>99</v>
      </c>
      <c r="H1657" s="496">
        <v>99</v>
      </c>
      <c r="I1657" s="496">
        <v>99</v>
      </c>
      <c r="J1657" s="496">
        <v>99</v>
      </c>
      <c r="K1657" s="496">
        <v>99</v>
      </c>
      <c r="L1657" s="496">
        <v>2</v>
      </c>
      <c r="M1657" s="496">
        <v>99</v>
      </c>
      <c r="N1657" s="496">
        <v>99</v>
      </c>
      <c r="O1657" s="496">
        <v>99</v>
      </c>
      <c r="P1657" s="496">
        <v>99</v>
      </c>
      <c r="Q1657" s="496"/>
      <c r="R1657" s="496">
        <v>0</v>
      </c>
      <c r="S1657" s="496"/>
      <c r="T1657" s="496"/>
      <c r="U1657" s="496"/>
      <c r="V1657" s="496"/>
      <c r="W1657" s="496"/>
      <c r="X1657" s="496"/>
      <c r="Y1657" s="496"/>
      <c r="Z1657" s="496"/>
      <c r="AA1657" s="496"/>
      <c r="AB1657" s="496"/>
      <c r="AC1657" s="496"/>
      <c r="AD1657" s="496"/>
      <c r="AE1657" s="496"/>
      <c r="AF1657" s="496"/>
      <c r="AG1657" s="496"/>
      <c r="AH1657" s="496"/>
      <c r="AI1657" s="496"/>
      <c r="AJ1657" s="496"/>
      <c r="AK1657" s="496"/>
      <c r="AL1657" s="496"/>
      <c r="AM1657" s="496"/>
      <c r="AN1657" s="496">
        <v>99</v>
      </c>
      <c r="AO1657" s="496">
        <v>99</v>
      </c>
      <c r="AP1657" s="496">
        <v>26</v>
      </c>
      <c r="AQ1657" s="496">
        <v>99</v>
      </c>
      <c r="AR1657" s="496"/>
      <c r="AS1657" s="496"/>
      <c r="AT1657" s="496"/>
      <c r="AU1657" s="496"/>
    </row>
    <row r="1658" spans="1:47">
      <c r="A1658" s="496">
        <v>23</v>
      </c>
      <c r="B1658" s="496">
        <v>59</v>
      </c>
      <c r="C1658" s="496">
        <v>2024</v>
      </c>
      <c r="D1658" s="496"/>
      <c r="E1658" s="496">
        <v>99</v>
      </c>
      <c r="F1658" s="496">
        <v>99</v>
      </c>
      <c r="G1658" s="496">
        <v>99</v>
      </c>
      <c r="H1658" s="496">
        <v>99</v>
      </c>
      <c r="I1658" s="496">
        <v>99</v>
      </c>
      <c r="J1658" s="496">
        <v>99</v>
      </c>
      <c r="K1658" s="496">
        <v>99</v>
      </c>
      <c r="L1658" s="496">
        <v>2</v>
      </c>
      <c r="M1658" s="496">
        <v>99</v>
      </c>
      <c r="N1658" s="496">
        <v>99</v>
      </c>
      <c r="O1658" s="496">
        <v>99</v>
      </c>
      <c r="P1658" s="496">
        <v>99</v>
      </c>
      <c r="Q1658" s="496"/>
      <c r="R1658" s="496">
        <v>0</v>
      </c>
      <c r="S1658" s="496"/>
      <c r="T1658" s="496"/>
      <c r="U1658" s="496"/>
      <c r="V1658" s="496"/>
      <c r="W1658" s="496"/>
      <c r="X1658" s="496"/>
      <c r="Y1658" s="496"/>
      <c r="Z1658" s="496"/>
      <c r="AA1658" s="496"/>
      <c r="AB1658" s="496"/>
      <c r="AC1658" s="496"/>
      <c r="AD1658" s="496"/>
      <c r="AE1658" s="496"/>
      <c r="AF1658" s="496"/>
      <c r="AG1658" s="496"/>
      <c r="AH1658" s="496"/>
      <c r="AI1658" s="496"/>
      <c r="AJ1658" s="496"/>
      <c r="AK1658" s="496"/>
      <c r="AL1658" s="496"/>
      <c r="AM1658" s="496"/>
      <c r="AN1658" s="496">
        <v>99</v>
      </c>
      <c r="AO1658" s="496">
        <v>99</v>
      </c>
      <c r="AP1658" s="496">
        <v>27</v>
      </c>
      <c r="AQ1658" s="496">
        <v>99</v>
      </c>
      <c r="AR1658" s="496"/>
      <c r="AS1658" s="496"/>
      <c r="AT1658" s="496"/>
      <c r="AU1658" s="496"/>
    </row>
    <row r="1659" spans="1:47">
      <c r="A1659" s="496">
        <v>23</v>
      </c>
      <c r="B1659" s="496">
        <v>60</v>
      </c>
      <c r="C1659" s="496">
        <v>2024</v>
      </c>
      <c r="D1659" s="496"/>
      <c r="E1659" s="496">
        <v>99</v>
      </c>
      <c r="F1659" s="496">
        <v>99</v>
      </c>
      <c r="G1659" s="496">
        <v>99</v>
      </c>
      <c r="H1659" s="496">
        <v>99</v>
      </c>
      <c r="I1659" s="496">
        <v>99</v>
      </c>
      <c r="J1659" s="496">
        <v>99</v>
      </c>
      <c r="K1659" s="496">
        <v>99</v>
      </c>
      <c r="L1659" s="496">
        <v>2</v>
      </c>
      <c r="M1659" s="496">
        <v>99</v>
      </c>
      <c r="N1659" s="496">
        <v>99</v>
      </c>
      <c r="O1659" s="496">
        <v>99</v>
      </c>
      <c r="P1659" s="496">
        <v>99</v>
      </c>
      <c r="Q1659" s="496"/>
      <c r="R1659" s="496">
        <v>0</v>
      </c>
      <c r="S1659" s="496"/>
      <c r="T1659" s="496"/>
      <c r="U1659" s="496"/>
      <c r="V1659" s="496"/>
      <c r="W1659" s="496"/>
      <c r="X1659" s="496"/>
      <c r="Y1659" s="496"/>
      <c r="Z1659" s="496"/>
      <c r="AA1659" s="496"/>
      <c r="AB1659" s="496"/>
      <c r="AC1659" s="496"/>
      <c r="AD1659" s="496"/>
      <c r="AE1659" s="496"/>
      <c r="AF1659" s="496"/>
      <c r="AG1659" s="496"/>
      <c r="AH1659" s="496"/>
      <c r="AI1659" s="496"/>
      <c r="AJ1659" s="496"/>
      <c r="AK1659" s="496"/>
      <c r="AL1659" s="496"/>
      <c r="AM1659" s="496"/>
      <c r="AN1659" s="496">
        <v>99</v>
      </c>
      <c r="AO1659" s="496">
        <v>99</v>
      </c>
      <c r="AP1659" s="496">
        <v>28</v>
      </c>
      <c r="AQ1659" s="496">
        <v>99</v>
      </c>
      <c r="AR1659" s="496"/>
      <c r="AS1659" s="496"/>
      <c r="AT1659" s="496"/>
      <c r="AU1659" s="496"/>
    </row>
    <row r="1660" spans="1:47">
      <c r="A1660" s="496">
        <v>23</v>
      </c>
      <c r="B1660" s="496">
        <v>61</v>
      </c>
      <c r="C1660" s="496">
        <v>2024</v>
      </c>
      <c r="D1660" s="496"/>
      <c r="E1660" s="496">
        <v>99</v>
      </c>
      <c r="F1660" s="496">
        <v>99</v>
      </c>
      <c r="G1660" s="496">
        <v>99</v>
      </c>
      <c r="H1660" s="496">
        <v>99</v>
      </c>
      <c r="I1660" s="496">
        <v>99</v>
      </c>
      <c r="J1660" s="496">
        <v>99</v>
      </c>
      <c r="K1660" s="496">
        <v>99</v>
      </c>
      <c r="L1660" s="496">
        <v>2</v>
      </c>
      <c r="M1660" s="496">
        <v>99</v>
      </c>
      <c r="N1660" s="496">
        <v>99</v>
      </c>
      <c r="O1660" s="496">
        <v>99</v>
      </c>
      <c r="P1660" s="496">
        <v>99</v>
      </c>
      <c r="Q1660" s="496">
        <v>2</v>
      </c>
      <c r="R1660" s="496">
        <v>4</v>
      </c>
      <c r="S1660" s="496">
        <v>2</v>
      </c>
      <c r="T1660" s="496">
        <v>5.5</v>
      </c>
      <c r="U1660" s="496">
        <v>90.224999999999994</v>
      </c>
      <c r="V1660" s="496">
        <v>0</v>
      </c>
      <c r="W1660" s="496">
        <v>25</v>
      </c>
      <c r="X1660" s="496">
        <v>0</v>
      </c>
      <c r="Y1660" s="496">
        <v>22.661021049370245</v>
      </c>
      <c r="Z1660" s="496">
        <v>0</v>
      </c>
      <c r="AA1660" s="496">
        <v>0.8660254037844386</v>
      </c>
      <c r="AB1660" s="496"/>
      <c r="AC1660" s="496">
        <v>35.859836241005738</v>
      </c>
      <c r="AD1660" s="496"/>
      <c r="AE1660" s="496">
        <v>3.5087719298245608</v>
      </c>
      <c r="AF1660" s="496">
        <v>2.2351177942378673</v>
      </c>
      <c r="AG1660" s="496">
        <v>656.75</v>
      </c>
      <c r="AH1660" s="496">
        <v>0</v>
      </c>
      <c r="AI1660" s="496">
        <v>100</v>
      </c>
      <c r="AJ1660" s="496">
        <v>36.806079660838655</v>
      </c>
      <c r="AK1660" s="496">
        <v>99.426650749929408</v>
      </c>
      <c r="AL1660" s="496">
        <v>33.333333333333343</v>
      </c>
      <c r="AM1660" s="496"/>
      <c r="AN1660" s="496">
        <v>99</v>
      </c>
      <c r="AO1660" s="496">
        <v>99</v>
      </c>
      <c r="AP1660" s="496">
        <v>29</v>
      </c>
      <c r="AQ1660" s="496">
        <v>99</v>
      </c>
      <c r="AR1660" s="496">
        <v>171.5</v>
      </c>
      <c r="AS1660" s="496">
        <v>17.387706890279059</v>
      </c>
      <c r="AT1660" s="496"/>
      <c r="AU1660" s="496"/>
    </row>
    <row r="1661" spans="1:47">
      <c r="A1661" s="496">
        <v>23</v>
      </c>
      <c r="B1661" s="496">
        <v>62</v>
      </c>
      <c r="C1661" s="496">
        <v>2024</v>
      </c>
      <c r="D1661" s="496"/>
      <c r="E1661" s="496">
        <v>99</v>
      </c>
      <c r="F1661" s="496">
        <v>99</v>
      </c>
      <c r="G1661" s="496">
        <v>99</v>
      </c>
      <c r="H1661" s="496">
        <v>99</v>
      </c>
      <c r="I1661" s="496">
        <v>99</v>
      </c>
      <c r="J1661" s="496">
        <v>99</v>
      </c>
      <c r="K1661" s="496">
        <v>99</v>
      </c>
      <c r="L1661" s="496">
        <v>2</v>
      </c>
      <c r="M1661" s="496">
        <v>99</v>
      </c>
      <c r="N1661" s="496">
        <v>99</v>
      </c>
      <c r="O1661" s="496">
        <v>99</v>
      </c>
      <c r="P1661" s="496">
        <v>99</v>
      </c>
      <c r="Q1661" s="496"/>
      <c r="R1661" s="496">
        <v>0</v>
      </c>
      <c r="S1661" s="496"/>
      <c r="T1661" s="496"/>
      <c r="U1661" s="496"/>
      <c r="V1661" s="496"/>
      <c r="W1661" s="496"/>
      <c r="X1661" s="496"/>
      <c r="Y1661" s="496"/>
      <c r="Z1661" s="496"/>
      <c r="AA1661" s="496"/>
      <c r="AB1661" s="496"/>
      <c r="AC1661" s="496"/>
      <c r="AD1661" s="496"/>
      <c r="AE1661" s="496"/>
      <c r="AF1661" s="496"/>
      <c r="AG1661" s="496"/>
      <c r="AH1661" s="496"/>
      <c r="AI1661" s="496"/>
      <c r="AJ1661" s="496"/>
      <c r="AK1661" s="496"/>
      <c r="AL1661" s="496"/>
      <c r="AM1661" s="496"/>
      <c r="AN1661" s="496">
        <v>99</v>
      </c>
      <c r="AO1661" s="496">
        <v>99</v>
      </c>
      <c r="AP1661" s="496">
        <v>30</v>
      </c>
      <c r="AQ1661" s="496">
        <v>99</v>
      </c>
      <c r="AR1661" s="496"/>
      <c r="AS1661" s="496"/>
      <c r="AT1661" s="496"/>
      <c r="AU1661" s="496"/>
    </row>
    <row r="1662" spans="1:47">
      <c r="A1662" s="496">
        <v>23</v>
      </c>
      <c r="B1662" s="496">
        <v>63</v>
      </c>
      <c r="C1662" s="496">
        <v>2024</v>
      </c>
      <c r="D1662" s="496"/>
      <c r="E1662" s="496">
        <v>99</v>
      </c>
      <c r="F1662" s="496">
        <v>99</v>
      </c>
      <c r="G1662" s="496">
        <v>99</v>
      </c>
      <c r="H1662" s="496">
        <v>99</v>
      </c>
      <c r="I1662" s="496">
        <v>99</v>
      </c>
      <c r="J1662" s="496">
        <v>99</v>
      </c>
      <c r="K1662" s="496">
        <v>99</v>
      </c>
      <c r="L1662" s="496">
        <v>2</v>
      </c>
      <c r="M1662" s="496">
        <v>99</v>
      </c>
      <c r="N1662" s="496">
        <v>99</v>
      </c>
      <c r="O1662" s="496">
        <v>99</v>
      </c>
      <c r="P1662" s="496">
        <v>99</v>
      </c>
      <c r="Q1662" s="496"/>
      <c r="R1662" s="496">
        <v>0</v>
      </c>
      <c r="S1662" s="496"/>
      <c r="T1662" s="496"/>
      <c r="U1662" s="496"/>
      <c r="V1662" s="496"/>
      <c r="W1662" s="496"/>
      <c r="X1662" s="496"/>
      <c r="Y1662" s="496"/>
      <c r="Z1662" s="496"/>
      <c r="AA1662" s="496"/>
      <c r="AB1662" s="496"/>
      <c r="AC1662" s="496"/>
      <c r="AD1662" s="496"/>
      <c r="AE1662" s="496"/>
      <c r="AF1662" s="496"/>
      <c r="AG1662" s="496"/>
      <c r="AH1662" s="496"/>
      <c r="AI1662" s="496"/>
      <c r="AJ1662" s="496"/>
      <c r="AK1662" s="496"/>
      <c r="AL1662" s="496"/>
      <c r="AM1662" s="496"/>
      <c r="AN1662" s="496">
        <v>99</v>
      </c>
      <c r="AO1662" s="496">
        <v>99</v>
      </c>
      <c r="AP1662" s="496">
        <v>31</v>
      </c>
      <c r="AQ1662" s="496">
        <v>99</v>
      </c>
      <c r="AR1662" s="496"/>
      <c r="AS1662" s="496"/>
      <c r="AT1662" s="496"/>
      <c r="AU1662" s="496"/>
    </row>
    <row r="1663" spans="1:47">
      <c r="A1663" s="496">
        <v>23</v>
      </c>
      <c r="B1663" s="496">
        <v>64</v>
      </c>
      <c r="C1663" s="496">
        <v>2024</v>
      </c>
      <c r="D1663" s="496"/>
      <c r="E1663" s="496">
        <v>99</v>
      </c>
      <c r="F1663" s="496">
        <v>99</v>
      </c>
      <c r="G1663" s="496">
        <v>99</v>
      </c>
      <c r="H1663" s="496">
        <v>99</v>
      </c>
      <c r="I1663" s="496">
        <v>99</v>
      </c>
      <c r="J1663" s="496">
        <v>99</v>
      </c>
      <c r="K1663" s="496">
        <v>99</v>
      </c>
      <c r="L1663" s="496">
        <v>2</v>
      </c>
      <c r="M1663" s="496">
        <v>99</v>
      </c>
      <c r="N1663" s="496">
        <v>99</v>
      </c>
      <c r="O1663" s="496">
        <v>99</v>
      </c>
      <c r="P1663" s="496">
        <v>99</v>
      </c>
      <c r="Q1663" s="496"/>
      <c r="R1663" s="496">
        <v>0</v>
      </c>
      <c r="S1663" s="496"/>
      <c r="T1663" s="496"/>
      <c r="U1663" s="496"/>
      <c r="V1663" s="496"/>
      <c r="W1663" s="496"/>
      <c r="X1663" s="496"/>
      <c r="Y1663" s="496"/>
      <c r="Z1663" s="496"/>
      <c r="AA1663" s="496"/>
      <c r="AB1663" s="496"/>
      <c r="AC1663" s="496"/>
      <c r="AD1663" s="496"/>
      <c r="AE1663" s="496"/>
      <c r="AF1663" s="496"/>
      <c r="AG1663" s="496"/>
      <c r="AH1663" s="496"/>
      <c r="AI1663" s="496"/>
      <c r="AJ1663" s="496"/>
      <c r="AK1663" s="496"/>
      <c r="AL1663" s="496"/>
      <c r="AM1663" s="496"/>
      <c r="AN1663" s="496">
        <v>99</v>
      </c>
      <c r="AO1663" s="496">
        <v>99</v>
      </c>
      <c r="AP1663" s="496">
        <v>32</v>
      </c>
      <c r="AQ1663" s="496">
        <v>99</v>
      </c>
      <c r="AR1663" s="496"/>
      <c r="AS1663" s="496"/>
      <c r="AT1663" s="496"/>
      <c r="AU1663" s="496"/>
    </row>
    <row r="1664" spans="1:47">
      <c r="A1664" s="496">
        <v>23</v>
      </c>
      <c r="B1664" s="496">
        <v>65</v>
      </c>
      <c r="C1664" s="496">
        <v>2024</v>
      </c>
      <c r="D1664" s="496"/>
      <c r="E1664" s="496">
        <v>99</v>
      </c>
      <c r="F1664" s="496">
        <v>99</v>
      </c>
      <c r="G1664" s="496">
        <v>99</v>
      </c>
      <c r="H1664" s="496">
        <v>99</v>
      </c>
      <c r="I1664" s="496">
        <v>99</v>
      </c>
      <c r="J1664" s="496">
        <v>99</v>
      </c>
      <c r="K1664" s="496">
        <v>99</v>
      </c>
      <c r="L1664" s="496">
        <v>2</v>
      </c>
      <c r="M1664" s="496">
        <v>99</v>
      </c>
      <c r="N1664" s="496">
        <v>99</v>
      </c>
      <c r="O1664" s="496">
        <v>99</v>
      </c>
      <c r="P1664" s="496">
        <v>99</v>
      </c>
      <c r="Q1664" s="496"/>
      <c r="R1664" s="496">
        <v>0</v>
      </c>
      <c r="S1664" s="496"/>
      <c r="T1664" s="496"/>
      <c r="U1664" s="496"/>
      <c r="V1664" s="496"/>
      <c r="W1664" s="496"/>
      <c r="X1664" s="496"/>
      <c r="Y1664" s="496"/>
      <c r="Z1664" s="496"/>
      <c r="AA1664" s="496"/>
      <c r="AB1664" s="496"/>
      <c r="AC1664" s="496"/>
      <c r="AD1664" s="496"/>
      <c r="AE1664" s="496"/>
      <c r="AF1664" s="496"/>
      <c r="AG1664" s="496"/>
      <c r="AH1664" s="496"/>
      <c r="AI1664" s="496"/>
      <c r="AJ1664" s="496"/>
      <c r="AK1664" s="496"/>
      <c r="AL1664" s="496"/>
      <c r="AM1664" s="496"/>
      <c r="AN1664" s="496">
        <v>99</v>
      </c>
      <c r="AO1664" s="496">
        <v>99</v>
      </c>
      <c r="AP1664" s="496">
        <v>33</v>
      </c>
      <c r="AQ1664" s="496">
        <v>99</v>
      </c>
      <c r="AR1664" s="496"/>
      <c r="AS1664" s="496"/>
      <c r="AT1664" s="496"/>
      <c r="AU1664" s="496"/>
    </row>
    <row r="1665" spans="1:47">
      <c r="A1665" s="496">
        <v>23</v>
      </c>
      <c r="B1665" s="496">
        <v>66</v>
      </c>
      <c r="C1665" s="496">
        <v>2024</v>
      </c>
      <c r="D1665" s="496"/>
      <c r="E1665" s="496">
        <v>99</v>
      </c>
      <c r="F1665" s="496">
        <v>99</v>
      </c>
      <c r="G1665" s="496">
        <v>99</v>
      </c>
      <c r="H1665" s="496">
        <v>99</v>
      </c>
      <c r="I1665" s="496">
        <v>99</v>
      </c>
      <c r="J1665" s="496">
        <v>99</v>
      </c>
      <c r="K1665" s="496">
        <v>99</v>
      </c>
      <c r="L1665" s="496">
        <v>2</v>
      </c>
      <c r="M1665" s="496">
        <v>99</v>
      </c>
      <c r="N1665" s="496">
        <v>99</v>
      </c>
      <c r="O1665" s="496">
        <v>99</v>
      </c>
      <c r="P1665" s="496">
        <v>99</v>
      </c>
      <c r="Q1665" s="496"/>
      <c r="R1665" s="496">
        <v>0</v>
      </c>
      <c r="S1665" s="496"/>
      <c r="T1665" s="496"/>
      <c r="U1665" s="496"/>
      <c r="V1665" s="496"/>
      <c r="W1665" s="496"/>
      <c r="X1665" s="496"/>
      <c r="Y1665" s="496"/>
      <c r="Z1665" s="496"/>
      <c r="AA1665" s="496"/>
      <c r="AB1665" s="496"/>
      <c r="AC1665" s="496"/>
      <c r="AD1665" s="496"/>
      <c r="AE1665" s="496"/>
      <c r="AF1665" s="496"/>
      <c r="AG1665" s="496"/>
      <c r="AH1665" s="496"/>
      <c r="AI1665" s="496"/>
      <c r="AJ1665" s="496"/>
      <c r="AK1665" s="496"/>
      <c r="AL1665" s="496"/>
      <c r="AM1665" s="496"/>
      <c r="AN1665" s="496">
        <v>99</v>
      </c>
      <c r="AO1665" s="496">
        <v>99</v>
      </c>
      <c r="AP1665" s="496">
        <v>34</v>
      </c>
      <c r="AQ1665" s="496">
        <v>99</v>
      </c>
      <c r="AR1665" s="496"/>
      <c r="AS1665" s="496"/>
      <c r="AT1665" s="496"/>
      <c r="AU1665" s="496"/>
    </row>
    <row r="1666" spans="1:47">
      <c r="A1666" s="496">
        <v>23</v>
      </c>
      <c r="B1666" s="496">
        <v>67</v>
      </c>
      <c r="C1666" s="496">
        <v>2024</v>
      </c>
      <c r="D1666" s="496"/>
      <c r="E1666" s="496">
        <v>99</v>
      </c>
      <c r="F1666" s="496">
        <v>99</v>
      </c>
      <c r="G1666" s="496">
        <v>99</v>
      </c>
      <c r="H1666" s="496">
        <v>99</v>
      </c>
      <c r="I1666" s="496">
        <v>99</v>
      </c>
      <c r="J1666" s="496">
        <v>99</v>
      </c>
      <c r="K1666" s="496">
        <v>99</v>
      </c>
      <c r="L1666" s="496">
        <v>2</v>
      </c>
      <c r="M1666" s="496">
        <v>99</v>
      </c>
      <c r="N1666" s="496">
        <v>99</v>
      </c>
      <c r="O1666" s="496">
        <v>99</v>
      </c>
      <c r="P1666" s="496">
        <v>99</v>
      </c>
      <c r="Q1666" s="496"/>
      <c r="R1666" s="496">
        <v>0</v>
      </c>
      <c r="S1666" s="496"/>
      <c r="T1666" s="496"/>
      <c r="U1666" s="496"/>
      <c r="V1666" s="496"/>
      <c r="W1666" s="496"/>
      <c r="X1666" s="496"/>
      <c r="Y1666" s="496"/>
      <c r="Z1666" s="496"/>
      <c r="AA1666" s="496"/>
      <c r="AB1666" s="496"/>
      <c r="AC1666" s="496"/>
      <c r="AD1666" s="496"/>
      <c r="AE1666" s="496"/>
      <c r="AF1666" s="496"/>
      <c r="AG1666" s="496"/>
      <c r="AH1666" s="496"/>
      <c r="AI1666" s="496"/>
      <c r="AJ1666" s="496"/>
      <c r="AK1666" s="496"/>
      <c r="AL1666" s="496"/>
      <c r="AM1666" s="496"/>
      <c r="AN1666" s="496">
        <v>99</v>
      </c>
      <c r="AO1666" s="496">
        <v>99</v>
      </c>
      <c r="AP1666" s="496">
        <v>39</v>
      </c>
      <c r="AQ1666" s="496">
        <v>99</v>
      </c>
      <c r="AR1666" s="496"/>
      <c r="AS1666" s="496"/>
      <c r="AT1666" s="496"/>
      <c r="AU1666" s="496"/>
    </row>
    <row r="1667" spans="1:47">
      <c r="A1667" s="496">
        <v>23</v>
      </c>
      <c r="B1667" s="496">
        <v>68</v>
      </c>
      <c r="C1667" s="496">
        <v>2024</v>
      </c>
      <c r="D1667" s="496"/>
      <c r="E1667" s="496">
        <v>99</v>
      </c>
      <c r="F1667" s="496">
        <v>99</v>
      </c>
      <c r="G1667" s="496">
        <v>99</v>
      </c>
      <c r="H1667" s="496">
        <v>99</v>
      </c>
      <c r="I1667" s="496">
        <v>99</v>
      </c>
      <c r="J1667" s="496">
        <v>99</v>
      </c>
      <c r="K1667" s="496">
        <v>99</v>
      </c>
      <c r="L1667" s="496">
        <v>2</v>
      </c>
      <c r="M1667" s="496">
        <v>99</v>
      </c>
      <c r="N1667" s="496">
        <v>99</v>
      </c>
      <c r="O1667" s="496">
        <v>99</v>
      </c>
      <c r="P1667" s="496">
        <v>99</v>
      </c>
      <c r="Q1667" s="496"/>
      <c r="R1667" s="496">
        <v>0</v>
      </c>
      <c r="S1667" s="496"/>
      <c r="T1667" s="496"/>
      <c r="U1667" s="496"/>
      <c r="V1667" s="496"/>
      <c r="W1667" s="496"/>
      <c r="X1667" s="496"/>
      <c r="Y1667" s="496"/>
      <c r="Z1667" s="496"/>
      <c r="AA1667" s="496"/>
      <c r="AB1667" s="496"/>
      <c r="AC1667" s="496"/>
      <c r="AD1667" s="496"/>
      <c r="AE1667" s="496"/>
      <c r="AF1667" s="496"/>
      <c r="AG1667" s="496"/>
      <c r="AH1667" s="496"/>
      <c r="AI1667" s="496"/>
      <c r="AJ1667" s="496"/>
      <c r="AK1667" s="496"/>
      <c r="AL1667" s="496"/>
      <c r="AM1667" s="496"/>
      <c r="AN1667" s="496">
        <v>99</v>
      </c>
      <c r="AO1667" s="496">
        <v>99</v>
      </c>
      <c r="AP1667" s="496">
        <v>40</v>
      </c>
      <c r="AQ1667" s="496">
        <v>99</v>
      </c>
      <c r="AR1667" s="496"/>
      <c r="AS1667" s="496"/>
      <c r="AT1667" s="496"/>
      <c r="AU1667" s="496"/>
    </row>
    <row r="1668" spans="1:47">
      <c r="A1668" s="496">
        <v>23</v>
      </c>
      <c r="B1668" s="496">
        <v>69</v>
      </c>
      <c r="C1668" s="496">
        <v>2024</v>
      </c>
      <c r="D1668" s="496"/>
      <c r="E1668" s="496">
        <v>99</v>
      </c>
      <c r="F1668" s="496">
        <v>99</v>
      </c>
      <c r="G1668" s="496">
        <v>99</v>
      </c>
      <c r="H1668" s="496">
        <v>99</v>
      </c>
      <c r="I1668" s="496">
        <v>99</v>
      </c>
      <c r="J1668" s="496">
        <v>99</v>
      </c>
      <c r="K1668" s="496">
        <v>99</v>
      </c>
      <c r="L1668" s="496">
        <v>2</v>
      </c>
      <c r="M1668" s="496">
        <v>99</v>
      </c>
      <c r="N1668" s="496">
        <v>99</v>
      </c>
      <c r="O1668" s="496">
        <v>99</v>
      </c>
      <c r="P1668" s="496">
        <v>99</v>
      </c>
      <c r="Q1668" s="496">
        <v>1</v>
      </c>
      <c r="R1668" s="496">
        <v>1</v>
      </c>
      <c r="S1668" s="496">
        <v>2</v>
      </c>
      <c r="T1668" s="496">
        <v>6</v>
      </c>
      <c r="U1668" s="496">
        <v>228.3</v>
      </c>
      <c r="V1668" s="496">
        <v>0</v>
      </c>
      <c r="W1668" s="496">
        <v>0</v>
      </c>
      <c r="X1668" s="496">
        <v>0</v>
      </c>
      <c r="Y1668" s="496">
        <v>0</v>
      </c>
      <c r="Z1668" s="496">
        <v>0</v>
      </c>
      <c r="AA1668" s="496">
        <v>0</v>
      </c>
      <c r="AB1668" s="496"/>
      <c r="AC1668" s="496"/>
      <c r="AD1668" s="496"/>
      <c r="AE1668" s="496">
        <v>1</v>
      </c>
      <c r="AF1668" s="496">
        <v>0.85630696523011107</v>
      </c>
      <c r="AG1668" s="496">
        <v>678</v>
      </c>
      <c r="AH1668" s="496">
        <v>0</v>
      </c>
      <c r="AI1668" s="496">
        <v>100</v>
      </c>
      <c r="AJ1668" s="496">
        <v>0</v>
      </c>
      <c r="AK1668" s="496"/>
      <c r="AL1668" s="496"/>
      <c r="AM1668" s="496"/>
      <c r="AN1668" s="496">
        <v>99</v>
      </c>
      <c r="AO1668" s="496">
        <v>99</v>
      </c>
      <c r="AP1668" s="496">
        <v>98</v>
      </c>
      <c r="AQ1668" s="496">
        <v>99</v>
      </c>
      <c r="AR1668" s="496">
        <v>217</v>
      </c>
      <c r="AS1668" s="496">
        <v>22.312880805275778</v>
      </c>
      <c r="AT1668" s="496"/>
      <c r="AU1668" s="496"/>
    </row>
    <row r="1669" spans="1:47">
      <c r="A1669" s="496">
        <v>23</v>
      </c>
      <c r="B1669" s="496">
        <v>70</v>
      </c>
      <c r="C1669" s="496">
        <v>2024</v>
      </c>
      <c r="D1669" s="496"/>
      <c r="E1669" s="496">
        <v>99</v>
      </c>
      <c r="F1669" s="496">
        <v>99</v>
      </c>
      <c r="G1669" s="496">
        <v>99</v>
      </c>
      <c r="H1669" s="496">
        <v>99</v>
      </c>
      <c r="I1669" s="496">
        <v>99</v>
      </c>
      <c r="J1669" s="496">
        <v>99</v>
      </c>
      <c r="K1669" s="496">
        <v>99</v>
      </c>
      <c r="L1669" s="496">
        <v>2</v>
      </c>
      <c r="M1669" s="496">
        <v>99</v>
      </c>
      <c r="N1669" s="496">
        <v>99</v>
      </c>
      <c r="O1669" s="496">
        <v>99</v>
      </c>
      <c r="P1669" s="496">
        <v>99</v>
      </c>
      <c r="Q1669" s="496">
        <v>1</v>
      </c>
      <c r="R1669" s="496">
        <v>1</v>
      </c>
      <c r="S1669" s="496">
        <v>2</v>
      </c>
      <c r="T1669" s="496">
        <v>2</v>
      </c>
      <c r="U1669" s="496">
        <v>85.7</v>
      </c>
      <c r="V1669" s="496">
        <v>0</v>
      </c>
      <c r="W1669" s="496">
        <v>0</v>
      </c>
      <c r="X1669" s="496">
        <v>0</v>
      </c>
      <c r="Y1669" s="496">
        <v>0</v>
      </c>
      <c r="Z1669" s="496">
        <v>0</v>
      </c>
      <c r="AA1669" s="496">
        <v>0</v>
      </c>
      <c r="AB1669" s="496"/>
      <c r="AC1669" s="496"/>
      <c r="AD1669" s="496"/>
      <c r="AE1669" s="496">
        <v>12.5</v>
      </c>
      <c r="AF1669" s="496">
        <v>6.348618416178974</v>
      </c>
      <c r="AG1669" s="496">
        <v>678</v>
      </c>
      <c r="AH1669" s="496">
        <v>0</v>
      </c>
      <c r="AI1669" s="496">
        <v>0</v>
      </c>
      <c r="AJ1669" s="496">
        <v>0</v>
      </c>
      <c r="AK1669" s="496"/>
      <c r="AL1669" s="496"/>
      <c r="AM1669" s="496"/>
      <c r="AN1669" s="496">
        <v>99</v>
      </c>
      <c r="AO1669" s="496">
        <v>99</v>
      </c>
      <c r="AP1669" s="496">
        <v>99</v>
      </c>
      <c r="AQ1669" s="496">
        <v>99</v>
      </c>
      <c r="AR1669" s="496">
        <v>164</v>
      </c>
      <c r="AS1669" s="496">
        <v>19.496960287865814</v>
      </c>
      <c r="AT1669" s="496"/>
      <c r="AU1669" s="496"/>
    </row>
    <row r="1670" spans="1:47">
      <c r="A1670" s="496">
        <v>23</v>
      </c>
      <c r="B1670" s="496">
        <v>71</v>
      </c>
      <c r="C1670" s="496">
        <v>2024</v>
      </c>
      <c r="D1670" s="496"/>
      <c r="E1670" s="496">
        <v>99</v>
      </c>
      <c r="F1670" s="496">
        <v>99</v>
      </c>
      <c r="G1670" s="496">
        <v>99</v>
      </c>
      <c r="H1670" s="496">
        <v>99</v>
      </c>
      <c r="I1670" s="496">
        <v>99</v>
      </c>
      <c r="J1670" s="496">
        <v>99</v>
      </c>
      <c r="K1670" s="496">
        <v>99</v>
      </c>
      <c r="L1670" s="496">
        <v>3</v>
      </c>
      <c r="M1670" s="496">
        <v>99</v>
      </c>
      <c r="N1670" s="496">
        <v>99</v>
      </c>
      <c r="O1670" s="496">
        <v>99</v>
      </c>
      <c r="P1670" s="496">
        <v>99</v>
      </c>
      <c r="Q1670" s="496">
        <v>73</v>
      </c>
      <c r="R1670" s="496">
        <v>191</v>
      </c>
      <c r="S1670" s="496">
        <v>3</v>
      </c>
      <c r="T1670" s="496">
        <v>5.7748691099476419</v>
      </c>
      <c r="U1670" s="496">
        <v>226.96335078534031</v>
      </c>
      <c r="V1670" s="496">
        <v>0</v>
      </c>
      <c r="W1670" s="496">
        <v>26.178010471204193</v>
      </c>
      <c r="X1670" s="496">
        <v>0</v>
      </c>
      <c r="Y1670" s="496">
        <v>42.24770779466153</v>
      </c>
      <c r="Z1670" s="496">
        <v>0</v>
      </c>
      <c r="AA1670" s="496">
        <v>1.3170635506612303</v>
      </c>
      <c r="AB1670" s="496"/>
      <c r="AC1670" s="496">
        <v>45.552470570696954</v>
      </c>
      <c r="AD1670" s="496"/>
      <c r="AE1670" s="496">
        <v>22.630331753554497</v>
      </c>
      <c r="AF1670" s="496">
        <v>19.208443739420954</v>
      </c>
      <c r="AG1670" s="496">
        <v>666.25654450261777</v>
      </c>
      <c r="AH1670" s="496">
        <v>0</v>
      </c>
      <c r="AI1670" s="496">
        <v>0</v>
      </c>
      <c r="AJ1670" s="496">
        <v>120.04249747745602</v>
      </c>
      <c r="AK1670" s="496">
        <v>69.648300283878882</v>
      </c>
      <c r="AL1670" s="496">
        <v>19.216743840419142</v>
      </c>
      <c r="AM1670" s="496"/>
      <c r="AN1670" s="496">
        <v>99</v>
      </c>
      <c r="AO1670" s="496">
        <v>99</v>
      </c>
      <c r="AP1670" s="496">
        <v>1</v>
      </c>
      <c r="AQ1670" s="496">
        <v>99</v>
      </c>
      <c r="AR1670" s="496">
        <v>205.8952879581152</v>
      </c>
      <c r="AS1670" s="496">
        <v>25.665903678444671</v>
      </c>
      <c r="AT1670" s="496"/>
      <c r="AU1670" s="496"/>
    </row>
    <row r="1671" spans="1:47">
      <c r="A1671" s="496">
        <v>23</v>
      </c>
      <c r="B1671" s="496">
        <v>72</v>
      </c>
      <c r="C1671" s="496">
        <v>2024</v>
      </c>
      <c r="D1671" s="496"/>
      <c r="E1671" s="496">
        <v>99</v>
      </c>
      <c r="F1671" s="496">
        <v>99</v>
      </c>
      <c r="G1671" s="496">
        <v>99</v>
      </c>
      <c r="H1671" s="496">
        <v>99</v>
      </c>
      <c r="I1671" s="496">
        <v>99</v>
      </c>
      <c r="J1671" s="496">
        <v>99</v>
      </c>
      <c r="K1671" s="496">
        <v>99</v>
      </c>
      <c r="L1671" s="496">
        <v>3</v>
      </c>
      <c r="M1671" s="496">
        <v>99</v>
      </c>
      <c r="N1671" s="496">
        <v>99</v>
      </c>
      <c r="O1671" s="496">
        <v>99</v>
      </c>
      <c r="P1671" s="496">
        <v>99</v>
      </c>
      <c r="Q1671" s="496">
        <v>2</v>
      </c>
      <c r="R1671" s="496">
        <v>2</v>
      </c>
      <c r="S1671" s="496">
        <v>3</v>
      </c>
      <c r="T1671" s="496">
        <v>6</v>
      </c>
      <c r="U1671" s="496">
        <v>158.85</v>
      </c>
      <c r="V1671" s="496">
        <v>0</v>
      </c>
      <c r="W1671" s="496">
        <v>50</v>
      </c>
      <c r="X1671" s="496">
        <v>0</v>
      </c>
      <c r="Y1671" s="496">
        <v>67.55</v>
      </c>
      <c r="Z1671" s="496">
        <v>0</v>
      </c>
      <c r="AA1671" s="496">
        <v>2</v>
      </c>
      <c r="AB1671" s="496"/>
      <c r="AC1671" s="496">
        <v>100.00000000000011</v>
      </c>
      <c r="AD1671" s="496"/>
      <c r="AE1671" s="496">
        <v>66.666666666666686</v>
      </c>
      <c r="AF1671" s="496">
        <v>52.730290456431554</v>
      </c>
      <c r="AG1671" s="496">
        <v>533.5</v>
      </c>
      <c r="AH1671" s="496">
        <v>0</v>
      </c>
      <c r="AI1671" s="496">
        <v>0</v>
      </c>
      <c r="AJ1671" s="496">
        <v>232.5</v>
      </c>
      <c r="AK1671" s="496">
        <v>100.00000000000001</v>
      </c>
      <c r="AL1671" s="496">
        <v>100</v>
      </c>
      <c r="AM1671" s="496"/>
      <c r="AN1671" s="496">
        <v>99</v>
      </c>
      <c r="AO1671" s="496">
        <v>99</v>
      </c>
      <c r="AP1671" s="496">
        <v>2</v>
      </c>
      <c r="AQ1671" s="496">
        <v>99</v>
      </c>
      <c r="AR1671" s="496">
        <v>184</v>
      </c>
      <c r="AS1671" s="496">
        <v>23.73730468301866</v>
      </c>
      <c r="AT1671" s="496"/>
      <c r="AU1671" s="496"/>
    </row>
    <row r="1672" spans="1:47">
      <c r="A1672" s="496">
        <v>23</v>
      </c>
      <c r="B1672" s="496">
        <v>73</v>
      </c>
      <c r="C1672" s="496">
        <v>2024</v>
      </c>
      <c r="D1672" s="496"/>
      <c r="E1672" s="496">
        <v>99</v>
      </c>
      <c r="F1672" s="496">
        <v>99</v>
      </c>
      <c r="G1672" s="496">
        <v>99</v>
      </c>
      <c r="H1672" s="496">
        <v>99</v>
      </c>
      <c r="I1672" s="496">
        <v>99</v>
      </c>
      <c r="J1672" s="496">
        <v>99</v>
      </c>
      <c r="K1672" s="496">
        <v>99</v>
      </c>
      <c r="L1672" s="496">
        <v>3</v>
      </c>
      <c r="M1672" s="496">
        <v>99</v>
      </c>
      <c r="N1672" s="496">
        <v>99</v>
      </c>
      <c r="O1672" s="496">
        <v>99</v>
      </c>
      <c r="P1672" s="496">
        <v>99</v>
      </c>
      <c r="Q1672" s="496">
        <v>17</v>
      </c>
      <c r="R1672" s="496">
        <v>52</v>
      </c>
      <c r="S1672" s="496">
        <v>3</v>
      </c>
      <c r="T1672" s="496">
        <v>5.8653846153846141</v>
      </c>
      <c r="U1672" s="496">
        <v>162.85384615384612</v>
      </c>
      <c r="V1672" s="496">
        <v>0</v>
      </c>
      <c r="W1672" s="496">
        <v>32.692307692307701</v>
      </c>
      <c r="X1672" s="496">
        <v>0</v>
      </c>
      <c r="Y1672" s="496">
        <v>31.25694053103955</v>
      </c>
      <c r="Z1672" s="496">
        <v>0</v>
      </c>
      <c r="AA1672" s="496">
        <v>1.6175580616596861</v>
      </c>
      <c r="AB1672" s="496"/>
      <c r="AC1672" s="496">
        <v>64.769951449669605</v>
      </c>
      <c r="AD1672" s="496"/>
      <c r="AE1672" s="496">
        <v>54.736842105263158</v>
      </c>
      <c r="AF1672" s="496">
        <v>46.004411173524254</v>
      </c>
      <c r="AG1672" s="496">
        <v>571.71153846153823</v>
      </c>
      <c r="AH1672" s="496">
        <v>0</v>
      </c>
      <c r="AI1672" s="496">
        <v>0</v>
      </c>
      <c r="AJ1672" s="496">
        <v>118.19155516794665</v>
      </c>
      <c r="AK1672" s="496">
        <v>74.968588700033251</v>
      </c>
      <c r="AL1672" s="496">
        <v>52.155183856999422</v>
      </c>
      <c r="AM1672" s="496"/>
      <c r="AN1672" s="496">
        <v>99</v>
      </c>
      <c r="AO1672" s="496">
        <v>99</v>
      </c>
      <c r="AP1672" s="496">
        <v>3</v>
      </c>
      <c r="AQ1672" s="496">
        <v>99</v>
      </c>
      <c r="AR1672" s="496">
        <v>185.96153846153845</v>
      </c>
      <c r="AS1672" s="496">
        <v>25.005020156099661</v>
      </c>
      <c r="AT1672" s="496"/>
      <c r="AU1672" s="496"/>
    </row>
    <row r="1673" spans="1:47">
      <c r="A1673" s="496">
        <v>23</v>
      </c>
      <c r="B1673" s="496">
        <v>74</v>
      </c>
      <c r="C1673" s="496">
        <v>2024</v>
      </c>
      <c r="D1673" s="496"/>
      <c r="E1673" s="496">
        <v>99</v>
      </c>
      <c r="F1673" s="496">
        <v>99</v>
      </c>
      <c r="G1673" s="496">
        <v>99</v>
      </c>
      <c r="H1673" s="496">
        <v>99</v>
      </c>
      <c r="I1673" s="496">
        <v>99</v>
      </c>
      <c r="J1673" s="496">
        <v>99</v>
      </c>
      <c r="K1673" s="496">
        <v>99</v>
      </c>
      <c r="L1673" s="496">
        <v>3</v>
      </c>
      <c r="M1673" s="496">
        <v>99</v>
      </c>
      <c r="N1673" s="496">
        <v>99</v>
      </c>
      <c r="O1673" s="496">
        <v>99</v>
      </c>
      <c r="P1673" s="496">
        <v>99</v>
      </c>
      <c r="Q1673" s="496">
        <v>8</v>
      </c>
      <c r="R1673" s="496">
        <v>16</v>
      </c>
      <c r="S1673" s="496">
        <v>3</v>
      </c>
      <c r="T1673" s="496">
        <v>5.375</v>
      </c>
      <c r="U1673" s="496">
        <v>172.60624999999999</v>
      </c>
      <c r="V1673" s="496">
        <v>0</v>
      </c>
      <c r="W1673" s="496">
        <v>12.5</v>
      </c>
      <c r="X1673" s="496">
        <v>0</v>
      </c>
      <c r="Y1673" s="496">
        <v>38.55662181697857</v>
      </c>
      <c r="Z1673" s="496">
        <v>0</v>
      </c>
      <c r="AA1673" s="496">
        <v>0.92702481088695809</v>
      </c>
      <c r="AB1673" s="496"/>
      <c r="AC1673" s="496">
        <v>62.768068550780391</v>
      </c>
      <c r="AD1673" s="496"/>
      <c r="AE1673" s="496">
        <v>61.538461538461519</v>
      </c>
      <c r="AF1673" s="496">
        <v>57.525829028495266</v>
      </c>
      <c r="AG1673" s="496">
        <v>632.5625</v>
      </c>
      <c r="AH1673" s="496">
        <v>0</v>
      </c>
      <c r="AI1673" s="496">
        <v>0</v>
      </c>
      <c r="AJ1673" s="496">
        <v>150.76138794051349</v>
      </c>
      <c r="AK1673" s="496">
        <v>86.028417896912487</v>
      </c>
      <c r="AL1673" s="496">
        <v>68.359596501228864</v>
      </c>
      <c r="AM1673" s="496"/>
      <c r="AN1673" s="496">
        <v>99</v>
      </c>
      <c r="AO1673" s="496">
        <v>99</v>
      </c>
      <c r="AP1673" s="496">
        <v>4</v>
      </c>
      <c r="AQ1673" s="496">
        <v>99</v>
      </c>
      <c r="AR1673" s="496">
        <v>187.125</v>
      </c>
      <c r="AS1673" s="496">
        <v>25.910621728869081</v>
      </c>
      <c r="AT1673" s="496"/>
      <c r="AU1673" s="496"/>
    </row>
    <row r="1674" spans="1:47">
      <c r="A1674" s="496">
        <v>23</v>
      </c>
      <c r="B1674" s="496">
        <v>75</v>
      </c>
      <c r="C1674" s="496">
        <v>2024</v>
      </c>
      <c r="D1674" s="496"/>
      <c r="E1674" s="496">
        <v>99</v>
      </c>
      <c r="F1674" s="496">
        <v>99</v>
      </c>
      <c r="G1674" s="496">
        <v>99</v>
      </c>
      <c r="H1674" s="496">
        <v>99</v>
      </c>
      <c r="I1674" s="496">
        <v>99</v>
      </c>
      <c r="J1674" s="496">
        <v>99</v>
      </c>
      <c r="K1674" s="496">
        <v>99</v>
      </c>
      <c r="L1674" s="496">
        <v>3</v>
      </c>
      <c r="M1674" s="496">
        <v>99</v>
      </c>
      <c r="N1674" s="496">
        <v>99</v>
      </c>
      <c r="O1674" s="496">
        <v>99</v>
      </c>
      <c r="P1674" s="496">
        <v>99</v>
      </c>
      <c r="Q1674" s="496">
        <v>3</v>
      </c>
      <c r="R1674" s="496">
        <v>3</v>
      </c>
      <c r="S1674" s="496">
        <v>3</v>
      </c>
      <c r="T1674" s="496">
        <v>8.6666666666666643</v>
      </c>
      <c r="U1674" s="496">
        <v>177.13333333333338</v>
      </c>
      <c r="V1674" s="496">
        <v>0</v>
      </c>
      <c r="W1674" s="496">
        <v>100</v>
      </c>
      <c r="X1674" s="496">
        <v>0</v>
      </c>
      <c r="Y1674" s="496">
        <v>30.552068487892576</v>
      </c>
      <c r="Z1674" s="496">
        <v>0</v>
      </c>
      <c r="AA1674" s="496">
        <v>0.4714045207910384</v>
      </c>
      <c r="AB1674" s="496"/>
      <c r="AC1674" s="496">
        <v>-32.787783487652405</v>
      </c>
      <c r="AD1674" s="496"/>
      <c r="AE1674" s="496">
        <v>18.75</v>
      </c>
      <c r="AF1674" s="496">
        <v>16.066029749667429</v>
      </c>
      <c r="AG1674" s="496">
        <v>632.33333333333348</v>
      </c>
      <c r="AH1674" s="496">
        <v>0</v>
      </c>
      <c r="AI1674" s="496">
        <v>0</v>
      </c>
      <c r="AJ1674" s="496">
        <v>171.87269190369412</v>
      </c>
      <c r="AK1674" s="496">
        <v>75.541271623056844</v>
      </c>
      <c r="AL1674" s="496">
        <v>-86.671027793894112</v>
      </c>
      <c r="AM1674" s="496"/>
      <c r="AN1674" s="496">
        <v>99</v>
      </c>
      <c r="AO1674" s="496">
        <v>99</v>
      </c>
      <c r="AP1674" s="496">
        <v>5</v>
      </c>
      <c r="AQ1674" s="496">
        <v>99</v>
      </c>
      <c r="AR1674" s="496">
        <v>187</v>
      </c>
      <c r="AS1674" s="496">
        <v>26.752962069232439</v>
      </c>
      <c r="AT1674" s="496"/>
      <c r="AU1674" s="496"/>
    </row>
    <row r="1675" spans="1:47">
      <c r="A1675" s="496">
        <v>23</v>
      </c>
      <c r="B1675" s="496">
        <v>76</v>
      </c>
      <c r="C1675" s="496">
        <v>2024</v>
      </c>
      <c r="D1675" s="496"/>
      <c r="E1675" s="496">
        <v>99</v>
      </c>
      <c r="F1675" s="496">
        <v>99</v>
      </c>
      <c r="G1675" s="496">
        <v>99</v>
      </c>
      <c r="H1675" s="496">
        <v>99</v>
      </c>
      <c r="I1675" s="496">
        <v>99</v>
      </c>
      <c r="J1675" s="496">
        <v>99</v>
      </c>
      <c r="K1675" s="496">
        <v>99</v>
      </c>
      <c r="L1675" s="496">
        <v>3</v>
      </c>
      <c r="M1675" s="496">
        <v>99</v>
      </c>
      <c r="N1675" s="496">
        <v>99</v>
      </c>
      <c r="O1675" s="496">
        <v>99</v>
      </c>
      <c r="P1675" s="496">
        <v>99</v>
      </c>
      <c r="Q1675" s="496"/>
      <c r="R1675" s="496">
        <v>0</v>
      </c>
      <c r="S1675" s="496"/>
      <c r="T1675" s="496"/>
      <c r="U1675" s="496"/>
      <c r="V1675" s="496"/>
      <c r="W1675" s="496"/>
      <c r="X1675" s="496"/>
      <c r="Y1675" s="496"/>
      <c r="Z1675" s="496"/>
      <c r="AA1675" s="496"/>
      <c r="AB1675" s="496"/>
      <c r="AC1675" s="496"/>
      <c r="AD1675" s="496"/>
      <c r="AE1675" s="496"/>
      <c r="AF1675" s="496"/>
      <c r="AG1675" s="496"/>
      <c r="AH1675" s="496"/>
      <c r="AI1675" s="496"/>
      <c r="AJ1675" s="496"/>
      <c r="AK1675" s="496"/>
      <c r="AL1675" s="496"/>
      <c r="AM1675" s="496"/>
      <c r="AN1675" s="496">
        <v>99</v>
      </c>
      <c r="AO1675" s="496">
        <v>99</v>
      </c>
      <c r="AP1675" s="496">
        <v>6</v>
      </c>
      <c r="AQ1675" s="496">
        <v>99</v>
      </c>
      <c r="AR1675" s="496"/>
      <c r="AS1675" s="496"/>
      <c r="AT1675" s="496"/>
      <c r="AU1675" s="496"/>
    </row>
    <row r="1676" spans="1:47">
      <c r="A1676" s="496">
        <v>23</v>
      </c>
      <c r="B1676" s="496">
        <v>77</v>
      </c>
      <c r="C1676" s="496">
        <v>2024</v>
      </c>
      <c r="D1676" s="496"/>
      <c r="E1676" s="496">
        <v>99</v>
      </c>
      <c r="F1676" s="496">
        <v>99</v>
      </c>
      <c r="G1676" s="496">
        <v>99</v>
      </c>
      <c r="H1676" s="496">
        <v>99</v>
      </c>
      <c r="I1676" s="496">
        <v>99</v>
      </c>
      <c r="J1676" s="496">
        <v>99</v>
      </c>
      <c r="K1676" s="496">
        <v>99</v>
      </c>
      <c r="L1676" s="496">
        <v>3</v>
      </c>
      <c r="M1676" s="496">
        <v>99</v>
      </c>
      <c r="N1676" s="496">
        <v>99</v>
      </c>
      <c r="O1676" s="496">
        <v>99</v>
      </c>
      <c r="P1676" s="496">
        <v>99</v>
      </c>
      <c r="Q1676" s="496">
        <v>1</v>
      </c>
      <c r="R1676" s="496">
        <v>1</v>
      </c>
      <c r="S1676" s="496">
        <v>3</v>
      </c>
      <c r="T1676" s="496">
        <v>6</v>
      </c>
      <c r="U1676" s="496">
        <v>158.6</v>
      </c>
      <c r="V1676" s="496">
        <v>0</v>
      </c>
      <c r="W1676" s="496">
        <v>0</v>
      </c>
      <c r="X1676" s="496">
        <v>0</v>
      </c>
      <c r="Y1676" s="496">
        <v>0</v>
      </c>
      <c r="Z1676" s="496">
        <v>0</v>
      </c>
      <c r="AA1676" s="496">
        <v>0</v>
      </c>
      <c r="AB1676" s="496"/>
      <c r="AC1676" s="496"/>
      <c r="AD1676" s="496"/>
      <c r="AE1676" s="496">
        <v>50</v>
      </c>
      <c r="AF1676" s="496">
        <v>34.849483629971445</v>
      </c>
      <c r="AG1676" s="496">
        <v>568</v>
      </c>
      <c r="AH1676" s="496">
        <v>0</v>
      </c>
      <c r="AI1676" s="496">
        <v>0</v>
      </c>
      <c r="AJ1676" s="496">
        <v>0</v>
      </c>
      <c r="AK1676" s="496"/>
      <c r="AL1676" s="496"/>
      <c r="AM1676" s="496"/>
      <c r="AN1676" s="496">
        <v>99</v>
      </c>
      <c r="AO1676" s="496">
        <v>99</v>
      </c>
      <c r="AP1676" s="496">
        <v>7</v>
      </c>
      <c r="AQ1676" s="496">
        <v>99</v>
      </c>
      <c r="AR1676" s="496">
        <v>187</v>
      </c>
      <c r="AS1676" s="496">
        <v>24.31488975032584</v>
      </c>
      <c r="AT1676" s="496"/>
      <c r="AU1676" s="496"/>
    </row>
    <row r="1677" spans="1:47">
      <c r="A1677" s="496">
        <v>23</v>
      </c>
      <c r="B1677" s="496">
        <v>78</v>
      </c>
      <c r="C1677" s="496">
        <v>2024</v>
      </c>
      <c r="D1677" s="496"/>
      <c r="E1677" s="496">
        <v>99</v>
      </c>
      <c r="F1677" s="496">
        <v>99</v>
      </c>
      <c r="G1677" s="496">
        <v>99</v>
      </c>
      <c r="H1677" s="496">
        <v>99</v>
      </c>
      <c r="I1677" s="496">
        <v>99</v>
      </c>
      <c r="J1677" s="496">
        <v>99</v>
      </c>
      <c r="K1677" s="496">
        <v>99</v>
      </c>
      <c r="L1677" s="496">
        <v>3</v>
      </c>
      <c r="M1677" s="496">
        <v>99</v>
      </c>
      <c r="N1677" s="496">
        <v>99</v>
      </c>
      <c r="O1677" s="496">
        <v>99</v>
      </c>
      <c r="P1677" s="496">
        <v>99</v>
      </c>
      <c r="Q1677" s="496">
        <v>9</v>
      </c>
      <c r="R1677" s="496">
        <v>16</v>
      </c>
      <c r="S1677" s="496">
        <v>3</v>
      </c>
      <c r="T1677" s="496">
        <v>6.3125</v>
      </c>
      <c r="U1677" s="496">
        <v>170.39375000000001</v>
      </c>
      <c r="V1677" s="496">
        <v>0</v>
      </c>
      <c r="W1677" s="496">
        <v>50</v>
      </c>
      <c r="X1677" s="496">
        <v>0</v>
      </c>
      <c r="Y1677" s="496">
        <v>31.239567633651681</v>
      </c>
      <c r="Z1677" s="496">
        <v>0</v>
      </c>
      <c r="AA1677" s="496">
        <v>1.5699820858850588</v>
      </c>
      <c r="AB1677" s="496"/>
      <c r="AC1677" s="496">
        <v>77.355528047055941</v>
      </c>
      <c r="AD1677" s="496"/>
      <c r="AE1677" s="496">
        <v>30.769230769230759</v>
      </c>
      <c r="AF1677" s="496">
        <v>26.170888809960353</v>
      </c>
      <c r="AG1677" s="496">
        <v>630.5</v>
      </c>
      <c r="AH1677" s="496">
        <v>0</v>
      </c>
      <c r="AI1677" s="496">
        <v>0</v>
      </c>
      <c r="AJ1677" s="496">
        <v>93.993350828662372</v>
      </c>
      <c r="AK1677" s="496">
        <v>92.246147779453295</v>
      </c>
      <c r="AL1677" s="496">
        <v>80.153792552943457</v>
      </c>
      <c r="AM1677" s="496"/>
      <c r="AN1677" s="496">
        <v>99</v>
      </c>
      <c r="AO1677" s="496">
        <v>99</v>
      </c>
      <c r="AP1677" s="496">
        <v>8</v>
      </c>
      <c r="AQ1677" s="496">
        <v>99</v>
      </c>
      <c r="AR1677" s="496">
        <v>187</v>
      </c>
      <c r="AS1677" s="496">
        <v>25.687640002789443</v>
      </c>
      <c r="AT1677" s="496"/>
      <c r="AU1677" s="496"/>
    </row>
    <row r="1678" spans="1:47">
      <c r="A1678" s="496">
        <v>23</v>
      </c>
      <c r="B1678" s="496">
        <v>79</v>
      </c>
      <c r="C1678" s="496">
        <v>2024</v>
      </c>
      <c r="D1678" s="496"/>
      <c r="E1678" s="496">
        <v>99</v>
      </c>
      <c r="F1678" s="496">
        <v>99</v>
      </c>
      <c r="G1678" s="496">
        <v>99</v>
      </c>
      <c r="H1678" s="496">
        <v>99</v>
      </c>
      <c r="I1678" s="496">
        <v>99</v>
      </c>
      <c r="J1678" s="496">
        <v>99</v>
      </c>
      <c r="K1678" s="496">
        <v>99</v>
      </c>
      <c r="L1678" s="496">
        <v>3</v>
      </c>
      <c r="M1678" s="496">
        <v>99</v>
      </c>
      <c r="N1678" s="496">
        <v>99</v>
      </c>
      <c r="O1678" s="496">
        <v>99</v>
      </c>
      <c r="P1678" s="496">
        <v>99</v>
      </c>
      <c r="Q1678" s="496">
        <v>4</v>
      </c>
      <c r="R1678" s="496">
        <v>5</v>
      </c>
      <c r="S1678" s="496">
        <v>3</v>
      </c>
      <c r="T1678" s="496">
        <v>6</v>
      </c>
      <c r="U1678" s="496">
        <v>235.23999999999995</v>
      </c>
      <c r="V1678" s="496">
        <v>0</v>
      </c>
      <c r="W1678" s="496">
        <v>40</v>
      </c>
      <c r="X1678" s="496">
        <v>0</v>
      </c>
      <c r="Y1678" s="496">
        <v>35.003691233925977</v>
      </c>
      <c r="Z1678" s="496">
        <v>0</v>
      </c>
      <c r="AA1678" s="496">
        <v>0.89442719099991597</v>
      </c>
      <c r="AB1678" s="496"/>
      <c r="AC1678" s="496">
        <v>-56.917899162053601</v>
      </c>
      <c r="AD1678" s="496"/>
      <c r="AE1678" s="496">
        <v>31.25</v>
      </c>
      <c r="AF1678" s="496">
        <v>38.768581693529775</v>
      </c>
      <c r="AG1678" s="496">
        <v>622.20000000000005</v>
      </c>
      <c r="AH1678" s="496">
        <v>0</v>
      </c>
      <c r="AI1678" s="496">
        <v>0</v>
      </c>
      <c r="AJ1678" s="496">
        <v>73.368658158643697</v>
      </c>
      <c r="AK1678" s="496">
        <v>54.700813828522961</v>
      </c>
      <c r="AL1678" s="496">
        <v>35.9630430713949</v>
      </c>
      <c r="AM1678" s="496"/>
      <c r="AN1678" s="496">
        <v>99</v>
      </c>
      <c r="AO1678" s="496">
        <v>99</v>
      </c>
      <c r="AP1678" s="496">
        <v>9</v>
      </c>
      <c r="AQ1678" s="496">
        <v>99</v>
      </c>
      <c r="AR1678" s="496">
        <v>208.4</v>
      </c>
      <c r="AS1678" s="496">
        <v>25.856987320643064</v>
      </c>
      <c r="AT1678" s="496"/>
      <c r="AU1678" s="496"/>
    </row>
    <row r="1679" spans="1:47">
      <c r="A1679" s="496">
        <v>23</v>
      </c>
      <c r="B1679" s="496">
        <v>80</v>
      </c>
      <c r="C1679" s="496">
        <v>2024</v>
      </c>
      <c r="D1679" s="496"/>
      <c r="E1679" s="496">
        <v>99</v>
      </c>
      <c r="F1679" s="496">
        <v>99</v>
      </c>
      <c r="G1679" s="496">
        <v>99</v>
      </c>
      <c r="H1679" s="496">
        <v>99</v>
      </c>
      <c r="I1679" s="496">
        <v>99</v>
      </c>
      <c r="J1679" s="496">
        <v>99</v>
      </c>
      <c r="K1679" s="496">
        <v>99</v>
      </c>
      <c r="L1679" s="496">
        <v>3</v>
      </c>
      <c r="M1679" s="496">
        <v>99</v>
      </c>
      <c r="N1679" s="496">
        <v>99</v>
      </c>
      <c r="O1679" s="496">
        <v>99</v>
      </c>
      <c r="P1679" s="496">
        <v>99</v>
      </c>
      <c r="Q1679" s="496"/>
      <c r="R1679" s="496">
        <v>0</v>
      </c>
      <c r="S1679" s="496"/>
      <c r="T1679" s="496"/>
      <c r="U1679" s="496"/>
      <c r="V1679" s="496"/>
      <c r="W1679" s="496"/>
      <c r="X1679" s="496"/>
      <c r="Y1679" s="496"/>
      <c r="Z1679" s="496"/>
      <c r="AA1679" s="496"/>
      <c r="AB1679" s="496"/>
      <c r="AC1679" s="496"/>
      <c r="AD1679" s="496"/>
      <c r="AE1679" s="496"/>
      <c r="AF1679" s="496"/>
      <c r="AG1679" s="496"/>
      <c r="AH1679" s="496"/>
      <c r="AI1679" s="496"/>
      <c r="AJ1679" s="496"/>
      <c r="AK1679" s="496"/>
      <c r="AL1679" s="496"/>
      <c r="AM1679" s="496"/>
      <c r="AN1679" s="496">
        <v>99</v>
      </c>
      <c r="AO1679" s="496">
        <v>99</v>
      </c>
      <c r="AP1679" s="496">
        <v>10</v>
      </c>
      <c r="AQ1679" s="496">
        <v>99</v>
      </c>
      <c r="AR1679" s="496"/>
      <c r="AS1679" s="496"/>
      <c r="AT1679" s="496"/>
      <c r="AU1679" s="496"/>
    </row>
    <row r="1680" spans="1:47">
      <c r="A1680" s="496">
        <v>23</v>
      </c>
      <c r="B1680" s="496">
        <v>81</v>
      </c>
      <c r="C1680" s="496">
        <v>2024</v>
      </c>
      <c r="D1680" s="496"/>
      <c r="E1680" s="496">
        <v>99</v>
      </c>
      <c r="F1680" s="496">
        <v>99</v>
      </c>
      <c r="G1680" s="496">
        <v>99</v>
      </c>
      <c r="H1680" s="496">
        <v>99</v>
      </c>
      <c r="I1680" s="496">
        <v>99</v>
      </c>
      <c r="J1680" s="496">
        <v>99</v>
      </c>
      <c r="K1680" s="496">
        <v>99</v>
      </c>
      <c r="L1680" s="496">
        <v>3</v>
      </c>
      <c r="M1680" s="496">
        <v>99</v>
      </c>
      <c r="N1680" s="496">
        <v>99</v>
      </c>
      <c r="O1680" s="496">
        <v>99</v>
      </c>
      <c r="P1680" s="496">
        <v>99</v>
      </c>
      <c r="Q1680" s="496"/>
      <c r="R1680" s="496">
        <v>0</v>
      </c>
      <c r="S1680" s="496"/>
      <c r="T1680" s="496"/>
      <c r="U1680" s="496"/>
      <c r="V1680" s="496"/>
      <c r="W1680" s="496"/>
      <c r="X1680" s="496"/>
      <c r="Y1680" s="496"/>
      <c r="Z1680" s="496"/>
      <c r="AA1680" s="496"/>
      <c r="AB1680" s="496"/>
      <c r="AC1680" s="496"/>
      <c r="AD1680" s="496"/>
      <c r="AE1680" s="496"/>
      <c r="AF1680" s="496"/>
      <c r="AG1680" s="496"/>
      <c r="AH1680" s="496"/>
      <c r="AI1680" s="496"/>
      <c r="AJ1680" s="496"/>
      <c r="AK1680" s="496"/>
      <c r="AL1680" s="496"/>
      <c r="AM1680" s="496"/>
      <c r="AN1680" s="496">
        <v>99</v>
      </c>
      <c r="AO1680" s="496">
        <v>99</v>
      </c>
      <c r="AP1680" s="496">
        <v>11</v>
      </c>
      <c r="AQ1680" s="496">
        <v>99</v>
      </c>
      <c r="AR1680" s="496"/>
      <c r="AS1680" s="496"/>
      <c r="AT1680" s="496"/>
      <c r="AU1680" s="496"/>
    </row>
    <row r="1681" spans="1:47">
      <c r="A1681" s="496">
        <v>23</v>
      </c>
      <c r="B1681" s="496">
        <v>82</v>
      </c>
      <c r="C1681" s="496">
        <v>2024</v>
      </c>
      <c r="D1681" s="496"/>
      <c r="E1681" s="496">
        <v>99</v>
      </c>
      <c r="F1681" s="496">
        <v>99</v>
      </c>
      <c r="G1681" s="496">
        <v>99</v>
      </c>
      <c r="H1681" s="496">
        <v>99</v>
      </c>
      <c r="I1681" s="496">
        <v>99</v>
      </c>
      <c r="J1681" s="496">
        <v>99</v>
      </c>
      <c r="K1681" s="496">
        <v>99</v>
      </c>
      <c r="L1681" s="496">
        <v>3</v>
      </c>
      <c r="M1681" s="496">
        <v>99</v>
      </c>
      <c r="N1681" s="496">
        <v>99</v>
      </c>
      <c r="O1681" s="496">
        <v>99</v>
      </c>
      <c r="P1681" s="496">
        <v>99</v>
      </c>
      <c r="Q1681" s="496">
        <v>1</v>
      </c>
      <c r="R1681" s="496">
        <v>1</v>
      </c>
      <c r="S1681" s="496">
        <v>3</v>
      </c>
      <c r="T1681" s="496">
        <v>4</v>
      </c>
      <c r="U1681" s="496">
        <v>181.5</v>
      </c>
      <c r="V1681" s="496">
        <v>0</v>
      </c>
      <c r="W1681" s="496">
        <v>0</v>
      </c>
      <c r="X1681" s="496">
        <v>0</v>
      </c>
      <c r="Y1681" s="496">
        <v>0</v>
      </c>
      <c r="Z1681" s="496">
        <v>0</v>
      </c>
      <c r="AA1681" s="496">
        <v>0</v>
      </c>
      <c r="AB1681" s="496"/>
      <c r="AC1681" s="496"/>
      <c r="AD1681" s="496"/>
      <c r="AE1681" s="496">
        <v>100</v>
      </c>
      <c r="AF1681" s="496">
        <v>100</v>
      </c>
      <c r="AG1681" s="496">
        <v>627</v>
      </c>
      <c r="AH1681" s="496">
        <v>0</v>
      </c>
      <c r="AI1681" s="496">
        <v>0</v>
      </c>
      <c r="AJ1681" s="496">
        <v>0</v>
      </c>
      <c r="AK1681" s="496"/>
      <c r="AL1681" s="496"/>
      <c r="AM1681" s="496"/>
      <c r="AN1681" s="496">
        <v>99</v>
      </c>
      <c r="AO1681" s="496">
        <v>99</v>
      </c>
      <c r="AP1681" s="496">
        <v>12</v>
      </c>
      <c r="AQ1681" s="496">
        <v>99</v>
      </c>
      <c r="AR1681" s="496">
        <v>195</v>
      </c>
      <c r="AS1681" s="496">
        <v>24.545255314486088</v>
      </c>
      <c r="AT1681" s="496"/>
      <c r="AU1681" s="496"/>
    </row>
    <row r="1682" spans="1:47">
      <c r="A1682" s="496">
        <v>23</v>
      </c>
      <c r="B1682" s="496">
        <v>83</v>
      </c>
      <c r="C1682" s="496">
        <v>2024</v>
      </c>
      <c r="D1682" s="496"/>
      <c r="E1682" s="496">
        <v>99</v>
      </c>
      <c r="F1682" s="496">
        <v>99</v>
      </c>
      <c r="G1682" s="496">
        <v>99</v>
      </c>
      <c r="H1682" s="496">
        <v>99</v>
      </c>
      <c r="I1682" s="496">
        <v>99</v>
      </c>
      <c r="J1682" s="496">
        <v>99</v>
      </c>
      <c r="K1682" s="496">
        <v>99</v>
      </c>
      <c r="L1682" s="496">
        <v>3</v>
      </c>
      <c r="M1682" s="496">
        <v>99</v>
      </c>
      <c r="N1682" s="496">
        <v>99</v>
      </c>
      <c r="O1682" s="496">
        <v>99</v>
      </c>
      <c r="P1682" s="496">
        <v>99</v>
      </c>
      <c r="Q1682" s="496"/>
      <c r="R1682" s="496">
        <v>0</v>
      </c>
      <c r="S1682" s="496"/>
      <c r="T1682" s="496"/>
      <c r="U1682" s="496"/>
      <c r="V1682" s="496"/>
      <c r="W1682" s="496"/>
      <c r="X1682" s="496"/>
      <c r="Y1682" s="496"/>
      <c r="Z1682" s="496"/>
      <c r="AA1682" s="496"/>
      <c r="AB1682" s="496"/>
      <c r="AC1682" s="496"/>
      <c r="AD1682" s="496"/>
      <c r="AE1682" s="496"/>
      <c r="AF1682" s="496"/>
      <c r="AG1682" s="496"/>
      <c r="AH1682" s="496"/>
      <c r="AI1682" s="496"/>
      <c r="AJ1682" s="496"/>
      <c r="AK1682" s="496"/>
      <c r="AL1682" s="496"/>
      <c r="AM1682" s="496"/>
      <c r="AN1682" s="496">
        <v>99</v>
      </c>
      <c r="AO1682" s="496">
        <v>99</v>
      </c>
      <c r="AP1682" s="496">
        <v>13</v>
      </c>
      <c r="AQ1682" s="496">
        <v>99</v>
      </c>
      <c r="AR1682" s="496"/>
      <c r="AS1682" s="496"/>
      <c r="AT1682" s="496"/>
      <c r="AU1682" s="496"/>
    </row>
    <row r="1683" spans="1:47">
      <c r="A1683" s="496">
        <v>23</v>
      </c>
      <c r="B1683" s="496">
        <v>84</v>
      </c>
      <c r="C1683" s="496">
        <v>2024</v>
      </c>
      <c r="D1683" s="496"/>
      <c r="E1683" s="496">
        <v>99</v>
      </c>
      <c r="F1683" s="496">
        <v>99</v>
      </c>
      <c r="G1683" s="496">
        <v>99</v>
      </c>
      <c r="H1683" s="496">
        <v>99</v>
      </c>
      <c r="I1683" s="496">
        <v>99</v>
      </c>
      <c r="J1683" s="496">
        <v>99</v>
      </c>
      <c r="K1683" s="496">
        <v>99</v>
      </c>
      <c r="L1683" s="496">
        <v>3</v>
      </c>
      <c r="M1683" s="496">
        <v>99</v>
      </c>
      <c r="N1683" s="496">
        <v>99</v>
      </c>
      <c r="O1683" s="496">
        <v>99</v>
      </c>
      <c r="P1683" s="496">
        <v>99</v>
      </c>
      <c r="Q1683" s="496"/>
      <c r="R1683" s="496">
        <v>0</v>
      </c>
      <c r="S1683" s="496"/>
      <c r="T1683" s="496"/>
      <c r="U1683" s="496"/>
      <c r="V1683" s="496"/>
      <c r="W1683" s="496"/>
      <c r="X1683" s="496"/>
      <c r="Y1683" s="496"/>
      <c r="Z1683" s="496"/>
      <c r="AA1683" s="496"/>
      <c r="AB1683" s="496"/>
      <c r="AC1683" s="496"/>
      <c r="AD1683" s="496"/>
      <c r="AE1683" s="496"/>
      <c r="AF1683" s="496"/>
      <c r="AG1683" s="496"/>
      <c r="AH1683" s="496"/>
      <c r="AI1683" s="496"/>
      <c r="AJ1683" s="496"/>
      <c r="AK1683" s="496"/>
      <c r="AL1683" s="496"/>
      <c r="AM1683" s="496"/>
      <c r="AN1683" s="496">
        <v>99</v>
      </c>
      <c r="AO1683" s="496">
        <v>99</v>
      </c>
      <c r="AP1683" s="496">
        <v>14</v>
      </c>
      <c r="AQ1683" s="496">
        <v>99</v>
      </c>
      <c r="AR1683" s="496"/>
      <c r="AS1683" s="496"/>
      <c r="AT1683" s="496"/>
      <c r="AU1683" s="496"/>
    </row>
    <row r="1684" spans="1:47">
      <c r="A1684" s="496">
        <v>23</v>
      </c>
      <c r="B1684" s="496">
        <v>85</v>
      </c>
      <c r="C1684" s="496">
        <v>2024</v>
      </c>
      <c r="D1684" s="496"/>
      <c r="E1684" s="496">
        <v>99</v>
      </c>
      <c r="F1684" s="496">
        <v>99</v>
      </c>
      <c r="G1684" s="496">
        <v>99</v>
      </c>
      <c r="H1684" s="496">
        <v>99</v>
      </c>
      <c r="I1684" s="496">
        <v>99</v>
      </c>
      <c r="J1684" s="496">
        <v>99</v>
      </c>
      <c r="K1684" s="496">
        <v>99</v>
      </c>
      <c r="L1684" s="496">
        <v>3</v>
      </c>
      <c r="M1684" s="496">
        <v>99</v>
      </c>
      <c r="N1684" s="496">
        <v>99</v>
      </c>
      <c r="O1684" s="496">
        <v>99</v>
      </c>
      <c r="P1684" s="496">
        <v>99</v>
      </c>
      <c r="Q1684" s="496"/>
      <c r="R1684" s="496">
        <v>0</v>
      </c>
      <c r="S1684" s="496"/>
      <c r="T1684" s="496"/>
      <c r="U1684" s="496"/>
      <c r="V1684" s="496"/>
      <c r="W1684" s="496"/>
      <c r="X1684" s="496"/>
      <c r="Y1684" s="496"/>
      <c r="Z1684" s="496"/>
      <c r="AA1684" s="496"/>
      <c r="AB1684" s="496"/>
      <c r="AC1684" s="496"/>
      <c r="AD1684" s="496"/>
      <c r="AE1684" s="496"/>
      <c r="AF1684" s="496"/>
      <c r="AG1684" s="496"/>
      <c r="AH1684" s="496"/>
      <c r="AI1684" s="496"/>
      <c r="AJ1684" s="496"/>
      <c r="AK1684" s="496"/>
      <c r="AL1684" s="496"/>
      <c r="AM1684" s="496"/>
      <c r="AN1684" s="496">
        <v>99</v>
      </c>
      <c r="AO1684" s="496">
        <v>99</v>
      </c>
      <c r="AP1684" s="496">
        <v>15</v>
      </c>
      <c r="AQ1684" s="496">
        <v>99</v>
      </c>
      <c r="AR1684" s="496"/>
      <c r="AS1684" s="496"/>
      <c r="AT1684" s="496"/>
      <c r="AU1684" s="496"/>
    </row>
    <row r="1685" spans="1:47">
      <c r="A1685" s="496">
        <v>23</v>
      </c>
      <c r="B1685" s="496">
        <v>86</v>
      </c>
      <c r="C1685" s="496">
        <v>2024</v>
      </c>
      <c r="D1685" s="496"/>
      <c r="E1685" s="496">
        <v>99</v>
      </c>
      <c r="F1685" s="496">
        <v>99</v>
      </c>
      <c r="G1685" s="496">
        <v>99</v>
      </c>
      <c r="H1685" s="496">
        <v>99</v>
      </c>
      <c r="I1685" s="496">
        <v>99</v>
      </c>
      <c r="J1685" s="496">
        <v>99</v>
      </c>
      <c r="K1685" s="496">
        <v>99</v>
      </c>
      <c r="L1685" s="496">
        <v>3</v>
      </c>
      <c r="M1685" s="496">
        <v>99</v>
      </c>
      <c r="N1685" s="496">
        <v>99</v>
      </c>
      <c r="O1685" s="496">
        <v>99</v>
      </c>
      <c r="P1685" s="496">
        <v>99</v>
      </c>
      <c r="Q1685" s="496"/>
      <c r="R1685" s="496">
        <v>0</v>
      </c>
      <c r="S1685" s="496"/>
      <c r="T1685" s="496"/>
      <c r="U1685" s="496"/>
      <c r="V1685" s="496"/>
      <c r="W1685" s="496"/>
      <c r="X1685" s="496"/>
      <c r="Y1685" s="496"/>
      <c r="Z1685" s="496"/>
      <c r="AA1685" s="496"/>
      <c r="AB1685" s="496"/>
      <c r="AC1685" s="496"/>
      <c r="AD1685" s="496"/>
      <c r="AE1685" s="496"/>
      <c r="AF1685" s="496"/>
      <c r="AG1685" s="496"/>
      <c r="AH1685" s="496"/>
      <c r="AI1685" s="496"/>
      <c r="AJ1685" s="496"/>
      <c r="AK1685" s="496"/>
      <c r="AL1685" s="496"/>
      <c r="AM1685" s="496"/>
      <c r="AN1685" s="496">
        <v>99</v>
      </c>
      <c r="AO1685" s="496">
        <v>99</v>
      </c>
      <c r="AP1685" s="496">
        <v>16</v>
      </c>
      <c r="AQ1685" s="496">
        <v>99</v>
      </c>
      <c r="AR1685" s="496"/>
      <c r="AS1685" s="496"/>
      <c r="AT1685" s="496"/>
      <c r="AU1685" s="496"/>
    </row>
    <row r="1686" spans="1:47">
      <c r="A1686" s="496">
        <v>23</v>
      </c>
      <c r="B1686" s="496">
        <v>87</v>
      </c>
      <c r="C1686" s="496">
        <v>2024</v>
      </c>
      <c r="D1686" s="496"/>
      <c r="E1686" s="496">
        <v>99</v>
      </c>
      <c r="F1686" s="496">
        <v>99</v>
      </c>
      <c r="G1686" s="496">
        <v>99</v>
      </c>
      <c r="H1686" s="496">
        <v>99</v>
      </c>
      <c r="I1686" s="496">
        <v>99</v>
      </c>
      <c r="J1686" s="496">
        <v>99</v>
      </c>
      <c r="K1686" s="496">
        <v>99</v>
      </c>
      <c r="L1686" s="496">
        <v>3</v>
      </c>
      <c r="M1686" s="496">
        <v>99</v>
      </c>
      <c r="N1686" s="496">
        <v>99</v>
      </c>
      <c r="O1686" s="496">
        <v>99</v>
      </c>
      <c r="P1686" s="496">
        <v>99</v>
      </c>
      <c r="Q1686" s="496"/>
      <c r="R1686" s="496">
        <v>0</v>
      </c>
      <c r="S1686" s="496"/>
      <c r="T1686" s="496"/>
      <c r="U1686" s="496"/>
      <c r="V1686" s="496"/>
      <c r="W1686" s="496"/>
      <c r="X1686" s="496"/>
      <c r="Y1686" s="496"/>
      <c r="Z1686" s="496"/>
      <c r="AA1686" s="496"/>
      <c r="AB1686" s="496"/>
      <c r="AC1686" s="496"/>
      <c r="AD1686" s="496"/>
      <c r="AE1686" s="496"/>
      <c r="AF1686" s="496"/>
      <c r="AG1686" s="496"/>
      <c r="AH1686" s="496"/>
      <c r="AI1686" s="496"/>
      <c r="AJ1686" s="496"/>
      <c r="AK1686" s="496"/>
      <c r="AL1686" s="496"/>
      <c r="AM1686" s="496"/>
      <c r="AN1686" s="496">
        <v>99</v>
      </c>
      <c r="AO1686" s="496">
        <v>99</v>
      </c>
      <c r="AP1686" s="496">
        <v>17</v>
      </c>
      <c r="AQ1686" s="496">
        <v>99</v>
      </c>
      <c r="AR1686" s="496"/>
      <c r="AS1686" s="496"/>
      <c r="AT1686" s="496"/>
      <c r="AU1686" s="496"/>
    </row>
    <row r="1687" spans="1:47">
      <c r="A1687" s="496">
        <v>23</v>
      </c>
      <c r="B1687" s="496">
        <v>88</v>
      </c>
      <c r="C1687" s="496">
        <v>2024</v>
      </c>
      <c r="D1687" s="496"/>
      <c r="E1687" s="496">
        <v>99</v>
      </c>
      <c r="F1687" s="496">
        <v>99</v>
      </c>
      <c r="G1687" s="496">
        <v>99</v>
      </c>
      <c r="H1687" s="496">
        <v>99</v>
      </c>
      <c r="I1687" s="496">
        <v>99</v>
      </c>
      <c r="J1687" s="496">
        <v>99</v>
      </c>
      <c r="K1687" s="496">
        <v>99</v>
      </c>
      <c r="L1687" s="496">
        <v>3</v>
      </c>
      <c r="M1687" s="496">
        <v>99</v>
      </c>
      <c r="N1687" s="496">
        <v>99</v>
      </c>
      <c r="O1687" s="496">
        <v>99</v>
      </c>
      <c r="P1687" s="496">
        <v>99</v>
      </c>
      <c r="Q1687" s="496"/>
      <c r="R1687" s="496">
        <v>0</v>
      </c>
      <c r="S1687" s="496"/>
      <c r="T1687" s="496"/>
      <c r="U1687" s="496"/>
      <c r="V1687" s="496"/>
      <c r="W1687" s="496"/>
      <c r="X1687" s="496"/>
      <c r="Y1687" s="496"/>
      <c r="Z1687" s="496"/>
      <c r="AA1687" s="496"/>
      <c r="AB1687" s="496"/>
      <c r="AC1687" s="496"/>
      <c r="AD1687" s="496"/>
      <c r="AE1687" s="496"/>
      <c r="AF1687" s="496"/>
      <c r="AG1687" s="496"/>
      <c r="AH1687" s="496"/>
      <c r="AI1687" s="496"/>
      <c r="AJ1687" s="496"/>
      <c r="AK1687" s="496"/>
      <c r="AL1687" s="496"/>
      <c r="AM1687" s="496"/>
      <c r="AN1687" s="496">
        <v>99</v>
      </c>
      <c r="AO1687" s="496">
        <v>99</v>
      </c>
      <c r="AP1687" s="496">
        <v>21</v>
      </c>
      <c r="AQ1687" s="496">
        <v>99</v>
      </c>
      <c r="AR1687" s="496"/>
      <c r="AS1687" s="496"/>
      <c r="AT1687" s="496"/>
      <c r="AU1687" s="496"/>
    </row>
    <row r="1688" spans="1:47">
      <c r="A1688" s="496">
        <v>23</v>
      </c>
      <c r="B1688" s="496">
        <v>89</v>
      </c>
      <c r="C1688" s="496">
        <v>2024</v>
      </c>
      <c r="D1688" s="496"/>
      <c r="E1688" s="496">
        <v>99</v>
      </c>
      <c r="F1688" s="496">
        <v>99</v>
      </c>
      <c r="G1688" s="496">
        <v>99</v>
      </c>
      <c r="H1688" s="496">
        <v>99</v>
      </c>
      <c r="I1688" s="496">
        <v>99</v>
      </c>
      <c r="J1688" s="496">
        <v>99</v>
      </c>
      <c r="K1688" s="496">
        <v>99</v>
      </c>
      <c r="L1688" s="496">
        <v>3</v>
      </c>
      <c r="M1688" s="496">
        <v>99</v>
      </c>
      <c r="N1688" s="496">
        <v>99</v>
      </c>
      <c r="O1688" s="496">
        <v>99</v>
      </c>
      <c r="P1688" s="496">
        <v>99</v>
      </c>
      <c r="Q1688" s="496"/>
      <c r="R1688" s="496">
        <v>0</v>
      </c>
      <c r="S1688" s="496"/>
      <c r="T1688" s="496"/>
      <c r="U1688" s="496"/>
      <c r="V1688" s="496"/>
      <c r="W1688" s="496"/>
      <c r="X1688" s="496"/>
      <c r="Y1688" s="496"/>
      <c r="Z1688" s="496"/>
      <c r="AA1688" s="496"/>
      <c r="AB1688" s="496"/>
      <c r="AC1688" s="496"/>
      <c r="AD1688" s="496"/>
      <c r="AE1688" s="496"/>
      <c r="AF1688" s="496"/>
      <c r="AG1688" s="496"/>
      <c r="AH1688" s="496"/>
      <c r="AI1688" s="496"/>
      <c r="AJ1688" s="496"/>
      <c r="AK1688" s="496"/>
      <c r="AL1688" s="496"/>
      <c r="AM1688" s="496"/>
      <c r="AN1688" s="496">
        <v>99</v>
      </c>
      <c r="AO1688" s="496">
        <v>99</v>
      </c>
      <c r="AP1688" s="496">
        <v>22</v>
      </c>
      <c r="AQ1688" s="496">
        <v>99</v>
      </c>
      <c r="AR1688" s="496"/>
      <c r="AS1688" s="496"/>
      <c r="AT1688" s="496"/>
      <c r="AU1688" s="496"/>
    </row>
    <row r="1689" spans="1:47">
      <c r="A1689" s="496">
        <v>23</v>
      </c>
      <c r="B1689" s="496">
        <v>90</v>
      </c>
      <c r="C1689" s="496">
        <v>2024</v>
      </c>
      <c r="D1689" s="496"/>
      <c r="E1689" s="496">
        <v>99</v>
      </c>
      <c r="F1689" s="496">
        <v>99</v>
      </c>
      <c r="G1689" s="496">
        <v>99</v>
      </c>
      <c r="H1689" s="496">
        <v>99</v>
      </c>
      <c r="I1689" s="496">
        <v>99</v>
      </c>
      <c r="J1689" s="496">
        <v>99</v>
      </c>
      <c r="K1689" s="496">
        <v>99</v>
      </c>
      <c r="L1689" s="496">
        <v>3</v>
      </c>
      <c r="M1689" s="496">
        <v>99</v>
      </c>
      <c r="N1689" s="496">
        <v>99</v>
      </c>
      <c r="O1689" s="496">
        <v>99</v>
      </c>
      <c r="P1689" s="496">
        <v>99</v>
      </c>
      <c r="Q1689" s="496">
        <v>1</v>
      </c>
      <c r="R1689" s="496">
        <v>1</v>
      </c>
      <c r="S1689" s="496">
        <v>3</v>
      </c>
      <c r="T1689" s="496">
        <v>4</v>
      </c>
      <c r="U1689" s="496">
        <v>178</v>
      </c>
      <c r="V1689" s="496">
        <v>0</v>
      </c>
      <c r="W1689" s="496">
        <v>0</v>
      </c>
      <c r="X1689" s="496">
        <v>0</v>
      </c>
      <c r="Y1689" s="496">
        <v>0</v>
      </c>
      <c r="Z1689" s="496">
        <v>0</v>
      </c>
      <c r="AA1689" s="496">
        <v>0</v>
      </c>
      <c r="AB1689" s="496"/>
      <c r="AC1689" s="496"/>
      <c r="AD1689" s="496"/>
      <c r="AE1689" s="496">
        <v>0.96153846153846112</v>
      </c>
      <c r="AF1689" s="496">
        <v>0.59518634682645299</v>
      </c>
      <c r="AG1689" s="496">
        <v>571</v>
      </c>
      <c r="AH1689" s="496">
        <v>0</v>
      </c>
      <c r="AI1689" s="496">
        <v>100</v>
      </c>
      <c r="AJ1689" s="496">
        <v>0</v>
      </c>
      <c r="AK1689" s="496"/>
      <c r="AL1689" s="496"/>
      <c r="AM1689" s="496"/>
      <c r="AN1689" s="496">
        <v>99</v>
      </c>
      <c r="AO1689" s="496">
        <v>99</v>
      </c>
      <c r="AP1689" s="496">
        <v>23</v>
      </c>
      <c r="AQ1689" s="496">
        <v>99</v>
      </c>
      <c r="AR1689" s="496">
        <v>198</v>
      </c>
      <c r="AS1689" s="496">
        <v>22.931075884856114</v>
      </c>
      <c r="AT1689" s="496"/>
      <c r="AU1689" s="496"/>
    </row>
    <row r="1690" spans="1:47">
      <c r="A1690" s="496">
        <v>23</v>
      </c>
      <c r="B1690" s="496">
        <v>91</v>
      </c>
      <c r="C1690" s="496">
        <v>2024</v>
      </c>
      <c r="D1690" s="496"/>
      <c r="E1690" s="496">
        <v>99</v>
      </c>
      <c r="F1690" s="496">
        <v>99</v>
      </c>
      <c r="G1690" s="496">
        <v>99</v>
      </c>
      <c r="H1690" s="496">
        <v>99</v>
      </c>
      <c r="I1690" s="496">
        <v>99</v>
      </c>
      <c r="J1690" s="496">
        <v>99</v>
      </c>
      <c r="K1690" s="496">
        <v>99</v>
      </c>
      <c r="L1690" s="496">
        <v>3</v>
      </c>
      <c r="M1690" s="496">
        <v>99</v>
      </c>
      <c r="N1690" s="496">
        <v>99</v>
      </c>
      <c r="O1690" s="496">
        <v>99</v>
      </c>
      <c r="P1690" s="496">
        <v>99</v>
      </c>
      <c r="Q1690" s="496"/>
      <c r="R1690" s="496">
        <v>0</v>
      </c>
      <c r="S1690" s="496"/>
      <c r="T1690" s="496"/>
      <c r="U1690" s="496"/>
      <c r="V1690" s="496"/>
      <c r="W1690" s="496"/>
      <c r="X1690" s="496"/>
      <c r="Y1690" s="496"/>
      <c r="Z1690" s="496"/>
      <c r="AA1690" s="496"/>
      <c r="AB1690" s="496"/>
      <c r="AC1690" s="496"/>
      <c r="AD1690" s="496"/>
      <c r="AE1690" s="496"/>
      <c r="AF1690" s="496"/>
      <c r="AG1690" s="496"/>
      <c r="AH1690" s="496"/>
      <c r="AI1690" s="496"/>
      <c r="AJ1690" s="496"/>
      <c r="AK1690" s="496"/>
      <c r="AL1690" s="496"/>
      <c r="AM1690" s="496"/>
      <c r="AN1690" s="496">
        <v>99</v>
      </c>
      <c r="AO1690" s="496">
        <v>99</v>
      </c>
      <c r="AP1690" s="496">
        <v>24</v>
      </c>
      <c r="AQ1690" s="496">
        <v>99</v>
      </c>
      <c r="AR1690" s="496"/>
      <c r="AS1690" s="496"/>
      <c r="AT1690" s="496"/>
      <c r="AU1690" s="496"/>
    </row>
    <row r="1691" spans="1:47">
      <c r="A1691" s="496">
        <v>23</v>
      </c>
      <c r="B1691" s="496">
        <v>92</v>
      </c>
      <c r="C1691" s="496">
        <v>2024</v>
      </c>
      <c r="D1691" s="496"/>
      <c r="E1691" s="496">
        <v>99</v>
      </c>
      <c r="F1691" s="496">
        <v>99</v>
      </c>
      <c r="G1691" s="496">
        <v>99</v>
      </c>
      <c r="H1691" s="496">
        <v>99</v>
      </c>
      <c r="I1691" s="496">
        <v>99</v>
      </c>
      <c r="J1691" s="496">
        <v>99</v>
      </c>
      <c r="K1691" s="496">
        <v>99</v>
      </c>
      <c r="L1691" s="496">
        <v>3</v>
      </c>
      <c r="M1691" s="496">
        <v>99</v>
      </c>
      <c r="N1691" s="496">
        <v>99</v>
      </c>
      <c r="O1691" s="496">
        <v>99</v>
      </c>
      <c r="P1691" s="496">
        <v>99</v>
      </c>
      <c r="Q1691" s="496"/>
      <c r="R1691" s="496">
        <v>0</v>
      </c>
      <c r="S1691" s="496"/>
      <c r="T1691" s="496"/>
      <c r="U1691" s="496"/>
      <c r="V1691" s="496"/>
      <c r="W1691" s="496"/>
      <c r="X1691" s="496"/>
      <c r="Y1691" s="496"/>
      <c r="Z1691" s="496"/>
      <c r="AA1691" s="496"/>
      <c r="AB1691" s="496"/>
      <c r="AC1691" s="496"/>
      <c r="AD1691" s="496"/>
      <c r="AE1691" s="496"/>
      <c r="AF1691" s="496"/>
      <c r="AG1691" s="496"/>
      <c r="AH1691" s="496"/>
      <c r="AI1691" s="496"/>
      <c r="AJ1691" s="496"/>
      <c r="AK1691" s="496"/>
      <c r="AL1691" s="496"/>
      <c r="AM1691" s="496"/>
      <c r="AN1691" s="496">
        <v>99</v>
      </c>
      <c r="AO1691" s="496">
        <v>99</v>
      </c>
      <c r="AP1691" s="496">
        <v>25</v>
      </c>
      <c r="AQ1691" s="496">
        <v>99</v>
      </c>
      <c r="AR1691" s="496"/>
      <c r="AS1691" s="496"/>
      <c r="AT1691" s="496"/>
      <c r="AU1691" s="496"/>
    </row>
    <row r="1692" spans="1:47">
      <c r="A1692" s="496">
        <v>23</v>
      </c>
      <c r="B1692" s="496">
        <v>93</v>
      </c>
      <c r="C1692" s="496">
        <v>2024</v>
      </c>
      <c r="D1692" s="496"/>
      <c r="E1692" s="496">
        <v>99</v>
      </c>
      <c r="F1692" s="496">
        <v>99</v>
      </c>
      <c r="G1692" s="496">
        <v>99</v>
      </c>
      <c r="H1692" s="496">
        <v>99</v>
      </c>
      <c r="I1692" s="496">
        <v>99</v>
      </c>
      <c r="J1692" s="496">
        <v>99</v>
      </c>
      <c r="K1692" s="496">
        <v>99</v>
      </c>
      <c r="L1692" s="496">
        <v>3</v>
      </c>
      <c r="M1692" s="496">
        <v>99</v>
      </c>
      <c r="N1692" s="496">
        <v>99</v>
      </c>
      <c r="O1692" s="496">
        <v>99</v>
      </c>
      <c r="P1692" s="496">
        <v>99</v>
      </c>
      <c r="Q1692" s="496"/>
      <c r="R1692" s="496">
        <v>0</v>
      </c>
      <c r="S1692" s="496"/>
      <c r="T1692" s="496"/>
      <c r="U1692" s="496"/>
      <c r="V1692" s="496"/>
      <c r="W1692" s="496"/>
      <c r="X1692" s="496"/>
      <c r="Y1692" s="496"/>
      <c r="Z1692" s="496"/>
      <c r="AA1692" s="496"/>
      <c r="AB1692" s="496"/>
      <c r="AC1692" s="496"/>
      <c r="AD1692" s="496"/>
      <c r="AE1692" s="496"/>
      <c r="AF1692" s="496"/>
      <c r="AG1692" s="496"/>
      <c r="AH1692" s="496"/>
      <c r="AI1692" s="496"/>
      <c r="AJ1692" s="496"/>
      <c r="AK1692" s="496"/>
      <c r="AL1692" s="496"/>
      <c r="AM1692" s="496"/>
      <c r="AN1692" s="496">
        <v>99</v>
      </c>
      <c r="AO1692" s="496">
        <v>99</v>
      </c>
      <c r="AP1692" s="496">
        <v>26</v>
      </c>
      <c r="AQ1692" s="496">
        <v>99</v>
      </c>
      <c r="AR1692" s="496"/>
      <c r="AS1692" s="496"/>
      <c r="AT1692" s="496"/>
      <c r="AU1692" s="496"/>
    </row>
    <row r="1693" spans="1:47">
      <c r="A1693" s="496">
        <v>23</v>
      </c>
      <c r="B1693" s="496">
        <v>94</v>
      </c>
      <c r="C1693" s="496">
        <v>2024</v>
      </c>
      <c r="D1693" s="496"/>
      <c r="E1693" s="496">
        <v>99</v>
      </c>
      <c r="F1693" s="496">
        <v>99</v>
      </c>
      <c r="G1693" s="496">
        <v>99</v>
      </c>
      <c r="H1693" s="496">
        <v>99</v>
      </c>
      <c r="I1693" s="496">
        <v>99</v>
      </c>
      <c r="J1693" s="496">
        <v>99</v>
      </c>
      <c r="K1693" s="496">
        <v>99</v>
      </c>
      <c r="L1693" s="496">
        <v>3</v>
      </c>
      <c r="M1693" s="496">
        <v>99</v>
      </c>
      <c r="N1693" s="496">
        <v>99</v>
      </c>
      <c r="O1693" s="496">
        <v>99</v>
      </c>
      <c r="P1693" s="496">
        <v>99</v>
      </c>
      <c r="Q1693" s="496">
        <v>1</v>
      </c>
      <c r="R1693" s="496">
        <v>1</v>
      </c>
      <c r="S1693" s="496">
        <v>3</v>
      </c>
      <c r="T1693" s="496">
        <v>4</v>
      </c>
      <c r="U1693" s="496">
        <v>175</v>
      </c>
      <c r="V1693" s="496">
        <v>0</v>
      </c>
      <c r="W1693" s="496">
        <v>0</v>
      </c>
      <c r="X1693" s="496">
        <v>0</v>
      </c>
      <c r="Y1693" s="496">
        <v>0</v>
      </c>
      <c r="Z1693" s="496">
        <v>0</v>
      </c>
      <c r="AA1693" s="496">
        <v>0</v>
      </c>
      <c r="AB1693" s="496"/>
      <c r="AC1693" s="496"/>
      <c r="AD1693" s="496"/>
      <c r="AE1693" s="496">
        <v>2.5641025641025639</v>
      </c>
      <c r="AF1693" s="496">
        <v>2.0777185463093781</v>
      </c>
      <c r="AG1693" s="496">
        <v>678</v>
      </c>
      <c r="AH1693" s="496">
        <v>0</v>
      </c>
      <c r="AI1693" s="496">
        <v>100</v>
      </c>
      <c r="AJ1693" s="496">
        <v>0</v>
      </c>
      <c r="AK1693" s="496"/>
      <c r="AL1693" s="496"/>
      <c r="AM1693" s="496"/>
      <c r="AN1693" s="496">
        <v>99</v>
      </c>
      <c r="AO1693" s="496">
        <v>99</v>
      </c>
      <c r="AP1693" s="496">
        <v>27</v>
      </c>
      <c r="AQ1693" s="496">
        <v>99</v>
      </c>
      <c r="AR1693" s="496">
        <v>194</v>
      </c>
      <c r="AS1693" s="496">
        <v>23.968058658468038</v>
      </c>
      <c r="AT1693" s="496"/>
      <c r="AU1693" s="496"/>
    </row>
    <row r="1694" spans="1:47">
      <c r="A1694" s="496">
        <v>23</v>
      </c>
      <c r="B1694" s="496">
        <v>95</v>
      </c>
      <c r="C1694" s="496">
        <v>2024</v>
      </c>
      <c r="D1694" s="496"/>
      <c r="E1694" s="496">
        <v>99</v>
      </c>
      <c r="F1694" s="496">
        <v>99</v>
      </c>
      <c r="G1694" s="496">
        <v>99</v>
      </c>
      <c r="H1694" s="496">
        <v>99</v>
      </c>
      <c r="I1694" s="496">
        <v>99</v>
      </c>
      <c r="J1694" s="496">
        <v>99</v>
      </c>
      <c r="K1694" s="496">
        <v>99</v>
      </c>
      <c r="L1694" s="496">
        <v>3</v>
      </c>
      <c r="M1694" s="496">
        <v>99</v>
      </c>
      <c r="N1694" s="496">
        <v>99</v>
      </c>
      <c r="O1694" s="496">
        <v>99</v>
      </c>
      <c r="P1694" s="496">
        <v>99</v>
      </c>
      <c r="Q1694" s="496"/>
      <c r="R1694" s="496">
        <v>0</v>
      </c>
      <c r="S1694" s="496"/>
      <c r="T1694" s="496"/>
      <c r="U1694" s="496"/>
      <c r="V1694" s="496"/>
      <c r="W1694" s="496"/>
      <c r="X1694" s="496"/>
      <c r="Y1694" s="496"/>
      <c r="Z1694" s="496"/>
      <c r="AA1694" s="496"/>
      <c r="AB1694" s="496"/>
      <c r="AC1694" s="496"/>
      <c r="AD1694" s="496"/>
      <c r="AE1694" s="496"/>
      <c r="AF1694" s="496"/>
      <c r="AG1694" s="496"/>
      <c r="AH1694" s="496"/>
      <c r="AI1694" s="496"/>
      <c r="AJ1694" s="496"/>
      <c r="AK1694" s="496"/>
      <c r="AL1694" s="496"/>
      <c r="AM1694" s="496"/>
      <c r="AN1694" s="496">
        <v>99</v>
      </c>
      <c r="AO1694" s="496">
        <v>99</v>
      </c>
      <c r="AP1694" s="496">
        <v>28</v>
      </c>
      <c r="AQ1694" s="496">
        <v>99</v>
      </c>
      <c r="AR1694" s="496"/>
      <c r="AS1694" s="496"/>
      <c r="AT1694" s="496"/>
      <c r="AU1694" s="496"/>
    </row>
    <row r="1695" spans="1:47">
      <c r="A1695" s="496">
        <v>23</v>
      </c>
      <c r="B1695" s="496">
        <v>96</v>
      </c>
      <c r="C1695" s="496">
        <v>2024</v>
      </c>
      <c r="D1695" s="496"/>
      <c r="E1695" s="496">
        <v>99</v>
      </c>
      <c r="F1695" s="496">
        <v>99</v>
      </c>
      <c r="G1695" s="496">
        <v>99</v>
      </c>
      <c r="H1695" s="496">
        <v>99</v>
      </c>
      <c r="I1695" s="496">
        <v>99</v>
      </c>
      <c r="J1695" s="496">
        <v>99</v>
      </c>
      <c r="K1695" s="496">
        <v>99</v>
      </c>
      <c r="L1695" s="496">
        <v>3</v>
      </c>
      <c r="M1695" s="496">
        <v>99</v>
      </c>
      <c r="N1695" s="496">
        <v>99</v>
      </c>
      <c r="O1695" s="496">
        <v>99</v>
      </c>
      <c r="P1695" s="496">
        <v>99</v>
      </c>
      <c r="Q1695" s="496">
        <v>2</v>
      </c>
      <c r="R1695" s="496">
        <v>16</v>
      </c>
      <c r="S1695" s="496">
        <v>3</v>
      </c>
      <c r="T1695" s="496">
        <v>5.625</v>
      </c>
      <c r="U1695" s="496">
        <v>102.88124999999999</v>
      </c>
      <c r="V1695" s="496">
        <v>0</v>
      </c>
      <c r="W1695" s="496">
        <v>18.75</v>
      </c>
      <c r="X1695" s="496">
        <v>0</v>
      </c>
      <c r="Y1695" s="496">
        <v>31.076020070747497</v>
      </c>
      <c r="Z1695" s="496">
        <v>0</v>
      </c>
      <c r="AA1695" s="496">
        <v>1.3169567191065921</v>
      </c>
      <c r="AB1695" s="496"/>
      <c r="AC1695" s="496">
        <v>66.673678857072844</v>
      </c>
      <c r="AD1695" s="496"/>
      <c r="AE1695" s="496">
        <v>14.035087719298245</v>
      </c>
      <c r="AF1695" s="496">
        <v>10.194589640052518</v>
      </c>
      <c r="AG1695" s="496">
        <v>607.8125</v>
      </c>
      <c r="AH1695" s="496">
        <v>0</v>
      </c>
      <c r="AI1695" s="496">
        <v>100</v>
      </c>
      <c r="AJ1695" s="496">
        <v>80.919109879867051</v>
      </c>
      <c r="AK1695" s="496">
        <v>96.107405146674139</v>
      </c>
      <c r="AL1695" s="496">
        <v>61.163126132376405</v>
      </c>
      <c r="AM1695" s="496"/>
      <c r="AN1695" s="496">
        <v>99</v>
      </c>
      <c r="AO1695" s="496">
        <v>99</v>
      </c>
      <c r="AP1695" s="496">
        <v>29</v>
      </c>
      <c r="AQ1695" s="496">
        <v>99</v>
      </c>
      <c r="AR1695" s="496">
        <v>165.6875</v>
      </c>
      <c r="AS1695" s="496">
        <v>21.858911653319577</v>
      </c>
      <c r="AT1695" s="496"/>
      <c r="AU1695" s="496"/>
    </row>
    <row r="1696" spans="1:47">
      <c r="A1696" s="496">
        <v>23</v>
      </c>
      <c r="B1696" s="496">
        <v>97</v>
      </c>
      <c r="C1696" s="496">
        <v>2024</v>
      </c>
      <c r="D1696" s="496"/>
      <c r="E1696" s="496">
        <v>99</v>
      </c>
      <c r="F1696" s="496">
        <v>99</v>
      </c>
      <c r="G1696" s="496">
        <v>99</v>
      </c>
      <c r="H1696" s="496">
        <v>99</v>
      </c>
      <c r="I1696" s="496">
        <v>99</v>
      </c>
      <c r="J1696" s="496">
        <v>99</v>
      </c>
      <c r="K1696" s="496">
        <v>99</v>
      </c>
      <c r="L1696" s="496">
        <v>3</v>
      </c>
      <c r="M1696" s="496">
        <v>99</v>
      </c>
      <c r="N1696" s="496">
        <v>99</v>
      </c>
      <c r="O1696" s="496">
        <v>99</v>
      </c>
      <c r="P1696" s="496">
        <v>99</v>
      </c>
      <c r="Q1696" s="496"/>
      <c r="R1696" s="496">
        <v>0</v>
      </c>
      <c r="S1696" s="496"/>
      <c r="T1696" s="496"/>
      <c r="U1696" s="496"/>
      <c r="V1696" s="496"/>
      <c r="W1696" s="496"/>
      <c r="X1696" s="496"/>
      <c r="Y1696" s="496"/>
      <c r="Z1696" s="496"/>
      <c r="AA1696" s="496"/>
      <c r="AB1696" s="496"/>
      <c r="AC1696" s="496"/>
      <c r="AD1696" s="496"/>
      <c r="AE1696" s="496"/>
      <c r="AF1696" s="496"/>
      <c r="AG1696" s="496"/>
      <c r="AH1696" s="496"/>
      <c r="AI1696" s="496"/>
      <c r="AJ1696" s="496"/>
      <c r="AK1696" s="496"/>
      <c r="AL1696" s="496"/>
      <c r="AM1696" s="496"/>
      <c r="AN1696" s="496">
        <v>99</v>
      </c>
      <c r="AO1696" s="496">
        <v>99</v>
      </c>
      <c r="AP1696" s="496">
        <v>30</v>
      </c>
      <c r="AQ1696" s="496">
        <v>99</v>
      </c>
      <c r="AR1696" s="496"/>
      <c r="AS1696" s="496"/>
      <c r="AT1696" s="496"/>
      <c r="AU1696" s="496"/>
    </row>
    <row r="1697" spans="1:47">
      <c r="A1697" s="496">
        <v>23</v>
      </c>
      <c r="B1697" s="496">
        <v>98</v>
      </c>
      <c r="C1697" s="496">
        <v>2024</v>
      </c>
      <c r="D1697" s="496"/>
      <c r="E1697" s="496">
        <v>99</v>
      </c>
      <c r="F1697" s="496">
        <v>99</v>
      </c>
      <c r="G1697" s="496">
        <v>99</v>
      </c>
      <c r="H1697" s="496">
        <v>99</v>
      </c>
      <c r="I1697" s="496">
        <v>99</v>
      </c>
      <c r="J1697" s="496">
        <v>99</v>
      </c>
      <c r="K1697" s="496">
        <v>99</v>
      </c>
      <c r="L1697" s="496">
        <v>3</v>
      </c>
      <c r="M1697" s="496">
        <v>99</v>
      </c>
      <c r="N1697" s="496">
        <v>99</v>
      </c>
      <c r="O1697" s="496">
        <v>99</v>
      </c>
      <c r="P1697" s="496">
        <v>99</v>
      </c>
      <c r="Q1697" s="496"/>
      <c r="R1697" s="496">
        <v>0</v>
      </c>
      <c r="S1697" s="496"/>
      <c r="T1697" s="496"/>
      <c r="U1697" s="496"/>
      <c r="V1697" s="496"/>
      <c r="W1697" s="496"/>
      <c r="X1697" s="496"/>
      <c r="Y1697" s="496"/>
      <c r="Z1697" s="496"/>
      <c r="AA1697" s="496"/>
      <c r="AB1697" s="496"/>
      <c r="AC1697" s="496"/>
      <c r="AD1697" s="496"/>
      <c r="AE1697" s="496"/>
      <c r="AF1697" s="496"/>
      <c r="AG1697" s="496"/>
      <c r="AH1697" s="496"/>
      <c r="AI1697" s="496"/>
      <c r="AJ1697" s="496"/>
      <c r="AK1697" s="496"/>
      <c r="AL1697" s="496"/>
      <c r="AM1697" s="496"/>
      <c r="AN1697" s="496">
        <v>99</v>
      </c>
      <c r="AO1697" s="496">
        <v>99</v>
      </c>
      <c r="AP1697" s="496">
        <v>31</v>
      </c>
      <c r="AQ1697" s="496">
        <v>99</v>
      </c>
      <c r="AR1697" s="496"/>
      <c r="AS1697" s="496"/>
      <c r="AT1697" s="496"/>
      <c r="AU1697" s="496"/>
    </row>
    <row r="1698" spans="1:47">
      <c r="A1698" s="496">
        <v>23</v>
      </c>
      <c r="B1698" s="496">
        <v>99</v>
      </c>
      <c r="C1698" s="496">
        <v>2024</v>
      </c>
      <c r="D1698" s="496"/>
      <c r="E1698" s="496">
        <v>99</v>
      </c>
      <c r="F1698" s="496">
        <v>99</v>
      </c>
      <c r="G1698" s="496">
        <v>99</v>
      </c>
      <c r="H1698" s="496">
        <v>99</v>
      </c>
      <c r="I1698" s="496">
        <v>99</v>
      </c>
      <c r="J1698" s="496">
        <v>99</v>
      </c>
      <c r="K1698" s="496">
        <v>99</v>
      </c>
      <c r="L1698" s="496">
        <v>3</v>
      </c>
      <c r="M1698" s="496">
        <v>99</v>
      </c>
      <c r="N1698" s="496">
        <v>99</v>
      </c>
      <c r="O1698" s="496">
        <v>99</v>
      </c>
      <c r="P1698" s="496">
        <v>99</v>
      </c>
      <c r="Q1698" s="496"/>
      <c r="R1698" s="496">
        <v>0</v>
      </c>
      <c r="S1698" s="496"/>
      <c r="T1698" s="496"/>
      <c r="U1698" s="496"/>
      <c r="V1698" s="496"/>
      <c r="W1698" s="496"/>
      <c r="X1698" s="496"/>
      <c r="Y1698" s="496"/>
      <c r="Z1698" s="496"/>
      <c r="AA1698" s="496"/>
      <c r="AB1698" s="496"/>
      <c r="AC1698" s="496"/>
      <c r="AD1698" s="496"/>
      <c r="AE1698" s="496"/>
      <c r="AF1698" s="496"/>
      <c r="AG1698" s="496"/>
      <c r="AH1698" s="496"/>
      <c r="AI1698" s="496"/>
      <c r="AJ1698" s="496"/>
      <c r="AK1698" s="496"/>
      <c r="AL1698" s="496"/>
      <c r="AM1698" s="496"/>
      <c r="AN1698" s="496">
        <v>99</v>
      </c>
      <c r="AO1698" s="496">
        <v>99</v>
      </c>
      <c r="AP1698" s="496">
        <v>32</v>
      </c>
      <c r="AQ1698" s="496">
        <v>99</v>
      </c>
      <c r="AR1698" s="496"/>
      <c r="AS1698" s="496"/>
      <c r="AT1698" s="496"/>
      <c r="AU1698" s="496"/>
    </row>
    <row r="1699" spans="1:47">
      <c r="A1699" s="496">
        <v>23</v>
      </c>
      <c r="B1699" s="496">
        <v>100</v>
      </c>
      <c r="C1699" s="496">
        <v>2024</v>
      </c>
      <c r="D1699" s="496"/>
      <c r="E1699" s="496">
        <v>99</v>
      </c>
      <c r="F1699" s="496">
        <v>99</v>
      </c>
      <c r="G1699" s="496">
        <v>99</v>
      </c>
      <c r="H1699" s="496">
        <v>99</v>
      </c>
      <c r="I1699" s="496">
        <v>99</v>
      </c>
      <c r="J1699" s="496">
        <v>99</v>
      </c>
      <c r="K1699" s="496">
        <v>99</v>
      </c>
      <c r="L1699" s="496">
        <v>3</v>
      </c>
      <c r="M1699" s="496">
        <v>99</v>
      </c>
      <c r="N1699" s="496">
        <v>99</v>
      </c>
      <c r="O1699" s="496">
        <v>99</v>
      </c>
      <c r="P1699" s="496">
        <v>99</v>
      </c>
      <c r="Q1699" s="496"/>
      <c r="R1699" s="496">
        <v>0</v>
      </c>
      <c r="S1699" s="496"/>
      <c r="T1699" s="496"/>
      <c r="U1699" s="496"/>
      <c r="V1699" s="496"/>
      <c r="W1699" s="496"/>
      <c r="X1699" s="496"/>
      <c r="Y1699" s="496"/>
      <c r="Z1699" s="496"/>
      <c r="AA1699" s="496"/>
      <c r="AB1699" s="496"/>
      <c r="AC1699" s="496"/>
      <c r="AD1699" s="496"/>
      <c r="AE1699" s="496"/>
      <c r="AF1699" s="496"/>
      <c r="AG1699" s="496"/>
      <c r="AH1699" s="496"/>
      <c r="AI1699" s="496"/>
      <c r="AJ1699" s="496"/>
      <c r="AK1699" s="496"/>
      <c r="AL1699" s="496"/>
      <c r="AM1699" s="496"/>
      <c r="AN1699" s="496">
        <v>99</v>
      </c>
      <c r="AO1699" s="496">
        <v>99</v>
      </c>
      <c r="AP1699" s="496">
        <v>33</v>
      </c>
      <c r="AQ1699" s="496">
        <v>99</v>
      </c>
      <c r="AR1699" s="496"/>
      <c r="AS1699" s="496"/>
      <c r="AT1699" s="496"/>
      <c r="AU1699" s="496"/>
    </row>
    <row r="1700" spans="1:47">
      <c r="A1700" s="496">
        <v>23</v>
      </c>
      <c r="B1700" s="496">
        <v>101</v>
      </c>
      <c r="C1700" s="496">
        <v>2024</v>
      </c>
      <c r="D1700" s="496"/>
      <c r="E1700" s="496">
        <v>99</v>
      </c>
      <c r="F1700" s="496">
        <v>99</v>
      </c>
      <c r="G1700" s="496">
        <v>99</v>
      </c>
      <c r="H1700" s="496">
        <v>99</v>
      </c>
      <c r="I1700" s="496">
        <v>99</v>
      </c>
      <c r="J1700" s="496">
        <v>99</v>
      </c>
      <c r="K1700" s="496">
        <v>99</v>
      </c>
      <c r="L1700" s="496">
        <v>3</v>
      </c>
      <c r="M1700" s="496">
        <v>99</v>
      </c>
      <c r="N1700" s="496">
        <v>99</v>
      </c>
      <c r="O1700" s="496">
        <v>99</v>
      </c>
      <c r="P1700" s="496">
        <v>99</v>
      </c>
      <c r="Q1700" s="496"/>
      <c r="R1700" s="496">
        <v>0</v>
      </c>
      <c r="S1700" s="496"/>
      <c r="T1700" s="496"/>
      <c r="U1700" s="496"/>
      <c r="V1700" s="496"/>
      <c r="W1700" s="496"/>
      <c r="X1700" s="496"/>
      <c r="Y1700" s="496"/>
      <c r="Z1700" s="496"/>
      <c r="AA1700" s="496"/>
      <c r="AB1700" s="496"/>
      <c r="AC1700" s="496"/>
      <c r="AD1700" s="496"/>
      <c r="AE1700" s="496"/>
      <c r="AF1700" s="496"/>
      <c r="AG1700" s="496"/>
      <c r="AH1700" s="496"/>
      <c r="AI1700" s="496"/>
      <c r="AJ1700" s="496"/>
      <c r="AK1700" s="496"/>
      <c r="AL1700" s="496"/>
      <c r="AM1700" s="496"/>
      <c r="AN1700" s="496">
        <v>99</v>
      </c>
      <c r="AO1700" s="496">
        <v>99</v>
      </c>
      <c r="AP1700" s="496">
        <v>34</v>
      </c>
      <c r="AQ1700" s="496">
        <v>99</v>
      </c>
      <c r="AR1700" s="496"/>
      <c r="AS1700" s="496"/>
      <c r="AT1700" s="496"/>
      <c r="AU1700" s="496"/>
    </row>
    <row r="1701" spans="1:47">
      <c r="A1701" s="496">
        <v>23</v>
      </c>
      <c r="B1701" s="496">
        <v>102</v>
      </c>
      <c r="C1701" s="496">
        <v>2024</v>
      </c>
      <c r="D1701" s="496"/>
      <c r="E1701" s="496">
        <v>99</v>
      </c>
      <c r="F1701" s="496">
        <v>99</v>
      </c>
      <c r="G1701" s="496">
        <v>99</v>
      </c>
      <c r="H1701" s="496">
        <v>99</v>
      </c>
      <c r="I1701" s="496">
        <v>99</v>
      </c>
      <c r="J1701" s="496">
        <v>99</v>
      </c>
      <c r="K1701" s="496">
        <v>99</v>
      </c>
      <c r="L1701" s="496">
        <v>3</v>
      </c>
      <c r="M1701" s="496">
        <v>99</v>
      </c>
      <c r="N1701" s="496">
        <v>99</v>
      </c>
      <c r="O1701" s="496">
        <v>99</v>
      </c>
      <c r="P1701" s="496">
        <v>99</v>
      </c>
      <c r="Q1701" s="496"/>
      <c r="R1701" s="496">
        <v>0</v>
      </c>
      <c r="S1701" s="496"/>
      <c r="T1701" s="496"/>
      <c r="U1701" s="496"/>
      <c r="V1701" s="496"/>
      <c r="W1701" s="496"/>
      <c r="X1701" s="496"/>
      <c r="Y1701" s="496"/>
      <c r="Z1701" s="496"/>
      <c r="AA1701" s="496"/>
      <c r="AB1701" s="496"/>
      <c r="AC1701" s="496"/>
      <c r="AD1701" s="496"/>
      <c r="AE1701" s="496"/>
      <c r="AF1701" s="496"/>
      <c r="AG1701" s="496"/>
      <c r="AH1701" s="496"/>
      <c r="AI1701" s="496"/>
      <c r="AJ1701" s="496"/>
      <c r="AK1701" s="496"/>
      <c r="AL1701" s="496"/>
      <c r="AM1701" s="496"/>
      <c r="AN1701" s="496">
        <v>99</v>
      </c>
      <c r="AO1701" s="496">
        <v>99</v>
      </c>
      <c r="AP1701" s="496">
        <v>39</v>
      </c>
      <c r="AQ1701" s="496">
        <v>99</v>
      </c>
      <c r="AR1701" s="496"/>
      <c r="AS1701" s="496"/>
      <c r="AT1701" s="496"/>
      <c r="AU1701" s="496"/>
    </row>
    <row r="1702" spans="1:47">
      <c r="A1702" s="496">
        <v>23</v>
      </c>
      <c r="B1702" s="496">
        <v>103</v>
      </c>
      <c r="C1702" s="496">
        <v>2024</v>
      </c>
      <c r="D1702" s="496"/>
      <c r="E1702" s="496">
        <v>99</v>
      </c>
      <c r="F1702" s="496">
        <v>99</v>
      </c>
      <c r="G1702" s="496">
        <v>99</v>
      </c>
      <c r="H1702" s="496">
        <v>99</v>
      </c>
      <c r="I1702" s="496">
        <v>99</v>
      </c>
      <c r="J1702" s="496">
        <v>99</v>
      </c>
      <c r="K1702" s="496">
        <v>99</v>
      </c>
      <c r="L1702" s="496">
        <v>3</v>
      </c>
      <c r="M1702" s="496">
        <v>99</v>
      </c>
      <c r="N1702" s="496">
        <v>99</v>
      </c>
      <c r="O1702" s="496">
        <v>99</v>
      </c>
      <c r="P1702" s="496">
        <v>99</v>
      </c>
      <c r="Q1702" s="496"/>
      <c r="R1702" s="496">
        <v>0</v>
      </c>
      <c r="S1702" s="496"/>
      <c r="T1702" s="496"/>
      <c r="U1702" s="496"/>
      <c r="V1702" s="496"/>
      <c r="W1702" s="496"/>
      <c r="X1702" s="496"/>
      <c r="Y1702" s="496"/>
      <c r="Z1702" s="496"/>
      <c r="AA1702" s="496"/>
      <c r="AB1702" s="496"/>
      <c r="AC1702" s="496"/>
      <c r="AD1702" s="496"/>
      <c r="AE1702" s="496"/>
      <c r="AF1702" s="496"/>
      <c r="AG1702" s="496"/>
      <c r="AH1702" s="496"/>
      <c r="AI1702" s="496"/>
      <c r="AJ1702" s="496"/>
      <c r="AK1702" s="496"/>
      <c r="AL1702" s="496"/>
      <c r="AM1702" s="496"/>
      <c r="AN1702" s="496">
        <v>99</v>
      </c>
      <c r="AO1702" s="496">
        <v>99</v>
      </c>
      <c r="AP1702" s="496">
        <v>40</v>
      </c>
      <c r="AQ1702" s="496">
        <v>99</v>
      </c>
      <c r="AR1702" s="496"/>
      <c r="AS1702" s="496"/>
      <c r="AT1702" s="496"/>
      <c r="AU1702" s="496"/>
    </row>
    <row r="1703" spans="1:47">
      <c r="A1703" s="496">
        <v>23</v>
      </c>
      <c r="B1703" s="496">
        <v>104</v>
      </c>
      <c r="C1703" s="496">
        <v>2024</v>
      </c>
      <c r="D1703" s="496"/>
      <c r="E1703" s="496">
        <v>99</v>
      </c>
      <c r="F1703" s="496">
        <v>99</v>
      </c>
      <c r="G1703" s="496">
        <v>99</v>
      </c>
      <c r="H1703" s="496">
        <v>99</v>
      </c>
      <c r="I1703" s="496">
        <v>99</v>
      </c>
      <c r="J1703" s="496">
        <v>99</v>
      </c>
      <c r="K1703" s="496">
        <v>99</v>
      </c>
      <c r="L1703" s="496">
        <v>3</v>
      </c>
      <c r="M1703" s="496">
        <v>99</v>
      </c>
      <c r="N1703" s="496">
        <v>99</v>
      </c>
      <c r="O1703" s="496">
        <v>99</v>
      </c>
      <c r="P1703" s="496">
        <v>99</v>
      </c>
      <c r="Q1703" s="496">
        <v>6</v>
      </c>
      <c r="R1703" s="496">
        <v>6</v>
      </c>
      <c r="S1703" s="496">
        <v>3</v>
      </c>
      <c r="T1703" s="496">
        <v>5.5</v>
      </c>
      <c r="U1703" s="496">
        <v>184.98333333333335</v>
      </c>
      <c r="V1703" s="496">
        <v>0</v>
      </c>
      <c r="W1703" s="496">
        <v>16.666666666666671</v>
      </c>
      <c r="X1703" s="496">
        <v>0</v>
      </c>
      <c r="Y1703" s="496">
        <v>49.17426212517632</v>
      </c>
      <c r="Z1703" s="496">
        <v>0</v>
      </c>
      <c r="AA1703" s="496">
        <v>0.95742710775633821</v>
      </c>
      <c r="AB1703" s="496"/>
      <c r="AC1703" s="496">
        <v>20.832991915394167</v>
      </c>
      <c r="AD1703" s="496"/>
      <c r="AE1703" s="496">
        <v>6</v>
      </c>
      <c r="AF1703" s="496">
        <v>4.1630096395484042</v>
      </c>
      <c r="AG1703" s="496">
        <v>596.66666666666652</v>
      </c>
      <c r="AH1703" s="496">
        <v>0</v>
      </c>
      <c r="AI1703" s="496">
        <v>100</v>
      </c>
      <c r="AJ1703" s="496">
        <v>82.078553160304395</v>
      </c>
      <c r="AK1703" s="496">
        <v>41.131858413685087</v>
      </c>
      <c r="AL1703" s="496">
        <v>-4.6659063586875122</v>
      </c>
      <c r="AM1703" s="496"/>
      <c r="AN1703" s="496">
        <v>99</v>
      </c>
      <c r="AO1703" s="496">
        <v>99</v>
      </c>
      <c r="AP1703" s="496">
        <v>98</v>
      </c>
      <c r="AQ1703" s="496">
        <v>99</v>
      </c>
      <c r="AR1703" s="496">
        <v>193.33333333333337</v>
      </c>
      <c r="AS1703" s="496">
        <v>24.785369810412941</v>
      </c>
      <c r="AT1703" s="496"/>
      <c r="AU1703" s="496"/>
    </row>
    <row r="1704" spans="1:47">
      <c r="A1704" s="496">
        <v>23</v>
      </c>
      <c r="B1704" s="496">
        <v>105</v>
      </c>
      <c r="C1704" s="496">
        <v>2024</v>
      </c>
      <c r="D1704" s="496"/>
      <c r="E1704" s="496">
        <v>99</v>
      </c>
      <c r="F1704" s="496">
        <v>99</v>
      </c>
      <c r="G1704" s="496">
        <v>99</v>
      </c>
      <c r="H1704" s="496">
        <v>99</v>
      </c>
      <c r="I1704" s="496">
        <v>99</v>
      </c>
      <c r="J1704" s="496">
        <v>99</v>
      </c>
      <c r="K1704" s="496">
        <v>99</v>
      </c>
      <c r="L1704" s="496">
        <v>3</v>
      </c>
      <c r="M1704" s="496">
        <v>99</v>
      </c>
      <c r="N1704" s="496">
        <v>99</v>
      </c>
      <c r="O1704" s="496">
        <v>99</v>
      </c>
      <c r="P1704" s="496">
        <v>99</v>
      </c>
      <c r="Q1704" s="496">
        <v>1</v>
      </c>
      <c r="R1704" s="496">
        <v>4</v>
      </c>
      <c r="S1704" s="496">
        <v>3</v>
      </c>
      <c r="T1704" s="496">
        <v>4.5</v>
      </c>
      <c r="U1704" s="496">
        <v>164.10000000000005</v>
      </c>
      <c r="V1704" s="496">
        <v>0</v>
      </c>
      <c r="W1704" s="496">
        <v>0</v>
      </c>
      <c r="X1704" s="496">
        <v>0</v>
      </c>
      <c r="Y1704" s="496">
        <v>23.922060948003537</v>
      </c>
      <c r="Z1704" s="496">
        <v>0</v>
      </c>
      <c r="AA1704" s="496">
        <v>1.1180339887498949</v>
      </c>
      <c r="AB1704" s="496"/>
      <c r="AC1704" s="496">
        <v>83.658378942025607</v>
      </c>
      <c r="AD1704" s="496"/>
      <c r="AE1704" s="496">
        <v>50</v>
      </c>
      <c r="AF1704" s="496">
        <v>48.625824135121114</v>
      </c>
      <c r="AG1704" s="496">
        <v>559</v>
      </c>
      <c r="AH1704" s="496">
        <v>0</v>
      </c>
      <c r="AI1704" s="496">
        <v>0</v>
      </c>
      <c r="AJ1704" s="496">
        <v>73.664781273007264</v>
      </c>
      <c r="AK1704" s="496">
        <v>93.107339428513498</v>
      </c>
      <c r="AL1704" s="496">
        <v>64.655384971865516</v>
      </c>
      <c r="AM1704" s="496"/>
      <c r="AN1704" s="496">
        <v>99</v>
      </c>
      <c r="AO1704" s="496">
        <v>99</v>
      </c>
      <c r="AP1704" s="496">
        <v>99</v>
      </c>
      <c r="AQ1704" s="496">
        <v>99</v>
      </c>
      <c r="AR1704" s="496">
        <v>186</v>
      </c>
      <c r="AS1704" s="496">
        <v>25.33790950438528</v>
      </c>
      <c r="AT1704" s="496"/>
      <c r="AU1704" s="496"/>
    </row>
    <row r="1705" spans="1:47">
      <c r="A1705" s="496">
        <v>23</v>
      </c>
      <c r="B1705" s="496">
        <v>106</v>
      </c>
      <c r="C1705" s="496">
        <v>2024</v>
      </c>
      <c r="D1705" s="496"/>
      <c r="E1705" s="496">
        <v>99</v>
      </c>
      <c r="F1705" s="496">
        <v>99</v>
      </c>
      <c r="G1705" s="496">
        <v>99</v>
      </c>
      <c r="H1705" s="496">
        <v>99</v>
      </c>
      <c r="I1705" s="496">
        <v>99</v>
      </c>
      <c r="J1705" s="496">
        <v>99</v>
      </c>
      <c r="K1705" s="496">
        <v>99</v>
      </c>
      <c r="L1705" s="496">
        <v>4</v>
      </c>
      <c r="M1705" s="496">
        <v>99</v>
      </c>
      <c r="N1705" s="496">
        <v>99</v>
      </c>
      <c r="O1705" s="496">
        <v>99</v>
      </c>
      <c r="P1705" s="496">
        <v>99</v>
      </c>
      <c r="Q1705" s="496">
        <v>111</v>
      </c>
      <c r="R1705" s="496">
        <v>448</v>
      </c>
      <c r="S1705" s="496">
        <v>4</v>
      </c>
      <c r="T1705" s="496">
        <v>6.90625</v>
      </c>
      <c r="U1705" s="496">
        <v>270.63526785714294</v>
      </c>
      <c r="V1705" s="496">
        <v>0</v>
      </c>
      <c r="W1705" s="496">
        <v>69.196428571428555</v>
      </c>
      <c r="X1705" s="496">
        <v>1.785714285714286</v>
      </c>
      <c r="Y1705" s="496">
        <v>39.723057546229761</v>
      </c>
      <c r="Z1705" s="496">
        <v>0</v>
      </c>
      <c r="AA1705" s="496">
        <v>1.1707583966020856</v>
      </c>
      <c r="AB1705" s="496"/>
      <c r="AC1705" s="496">
        <v>25.408441476091802</v>
      </c>
      <c r="AD1705" s="496"/>
      <c r="AE1705" s="496">
        <v>53.080568720379134</v>
      </c>
      <c r="AF1705" s="496">
        <v>53.723646546911134</v>
      </c>
      <c r="AG1705" s="496">
        <v>673.549107142857</v>
      </c>
      <c r="AH1705" s="496">
        <v>0</v>
      </c>
      <c r="AI1705" s="496">
        <v>0</v>
      </c>
      <c r="AJ1705" s="496">
        <v>122.02874843917478</v>
      </c>
      <c r="AK1705" s="496">
        <v>75.340177477941936</v>
      </c>
      <c r="AL1705" s="496">
        <v>5.2763263070758999</v>
      </c>
      <c r="AM1705" s="496"/>
      <c r="AN1705" s="496">
        <v>99</v>
      </c>
      <c r="AO1705" s="496">
        <v>99</v>
      </c>
      <c r="AP1705" s="496">
        <v>1</v>
      </c>
      <c r="AQ1705" s="496">
        <v>99</v>
      </c>
      <c r="AR1705" s="496">
        <v>211.27678571428575</v>
      </c>
      <c r="AS1705" s="496">
        <v>28.516537928852504</v>
      </c>
      <c r="AT1705" s="496"/>
      <c r="AU1705" s="496"/>
    </row>
    <row r="1706" spans="1:47">
      <c r="A1706" s="496">
        <v>23</v>
      </c>
      <c r="B1706" s="496">
        <v>107</v>
      </c>
      <c r="C1706" s="496">
        <v>2024</v>
      </c>
      <c r="D1706" s="496"/>
      <c r="E1706" s="496">
        <v>99</v>
      </c>
      <c r="F1706" s="496">
        <v>99</v>
      </c>
      <c r="G1706" s="496">
        <v>99</v>
      </c>
      <c r="H1706" s="496">
        <v>99</v>
      </c>
      <c r="I1706" s="496">
        <v>99</v>
      </c>
      <c r="J1706" s="496">
        <v>99</v>
      </c>
      <c r="K1706" s="496">
        <v>99</v>
      </c>
      <c r="L1706" s="496">
        <v>4</v>
      </c>
      <c r="M1706" s="496">
        <v>99</v>
      </c>
      <c r="N1706" s="496">
        <v>99</v>
      </c>
      <c r="O1706" s="496">
        <v>99</v>
      </c>
      <c r="P1706" s="496">
        <v>99</v>
      </c>
      <c r="Q1706" s="496">
        <v>1</v>
      </c>
      <c r="R1706" s="496">
        <v>1</v>
      </c>
      <c r="S1706" s="496">
        <v>4</v>
      </c>
      <c r="T1706" s="496">
        <v>8</v>
      </c>
      <c r="U1706" s="496">
        <v>284.8</v>
      </c>
      <c r="V1706" s="496">
        <v>0</v>
      </c>
      <c r="W1706" s="496">
        <v>100</v>
      </c>
      <c r="X1706" s="496">
        <v>0</v>
      </c>
      <c r="Y1706" s="496">
        <v>0</v>
      </c>
      <c r="Z1706" s="496">
        <v>0</v>
      </c>
      <c r="AA1706" s="496">
        <v>0</v>
      </c>
      <c r="AB1706" s="496"/>
      <c r="AC1706" s="496"/>
      <c r="AD1706" s="496"/>
      <c r="AE1706" s="496">
        <v>33.333333333333343</v>
      </c>
      <c r="AF1706" s="496">
        <v>47.269709543568446</v>
      </c>
      <c r="AG1706" s="496">
        <v>678</v>
      </c>
      <c r="AH1706" s="496">
        <v>0</v>
      </c>
      <c r="AI1706" s="496">
        <v>0</v>
      </c>
      <c r="AJ1706" s="496">
        <v>0</v>
      </c>
      <c r="AK1706" s="496"/>
      <c r="AL1706" s="496"/>
      <c r="AM1706" s="496"/>
      <c r="AN1706" s="496">
        <v>99</v>
      </c>
      <c r="AO1706" s="496">
        <v>99</v>
      </c>
      <c r="AP1706" s="496">
        <v>2</v>
      </c>
      <c r="AQ1706" s="496">
        <v>99</v>
      </c>
      <c r="AR1706" s="496">
        <v>214</v>
      </c>
      <c r="AS1706" s="496">
        <v>29.080611864236602</v>
      </c>
      <c r="AT1706" s="496"/>
      <c r="AU1706" s="496"/>
    </row>
    <row r="1707" spans="1:47">
      <c r="A1707" s="496">
        <v>23</v>
      </c>
      <c r="B1707" s="496">
        <v>108</v>
      </c>
      <c r="C1707" s="496">
        <v>2024</v>
      </c>
      <c r="D1707" s="496"/>
      <c r="E1707" s="496">
        <v>99</v>
      </c>
      <c r="F1707" s="496">
        <v>99</v>
      </c>
      <c r="G1707" s="496">
        <v>99</v>
      </c>
      <c r="H1707" s="496">
        <v>99</v>
      </c>
      <c r="I1707" s="496">
        <v>99</v>
      </c>
      <c r="J1707" s="496">
        <v>99</v>
      </c>
      <c r="K1707" s="496">
        <v>99</v>
      </c>
      <c r="L1707" s="496">
        <v>4</v>
      </c>
      <c r="M1707" s="496">
        <v>99</v>
      </c>
      <c r="N1707" s="496">
        <v>99</v>
      </c>
      <c r="O1707" s="496">
        <v>99</v>
      </c>
      <c r="P1707" s="496">
        <v>99</v>
      </c>
      <c r="Q1707" s="496">
        <v>17</v>
      </c>
      <c r="R1707" s="496">
        <v>33</v>
      </c>
      <c r="S1707" s="496">
        <v>4</v>
      </c>
      <c r="T1707" s="496">
        <v>8.2121212121212128</v>
      </c>
      <c r="U1707" s="496">
        <v>232.20303030303023</v>
      </c>
      <c r="V1707" s="496">
        <v>0</v>
      </c>
      <c r="W1707" s="496">
        <v>81.818181818181813</v>
      </c>
      <c r="X1707" s="496">
        <v>0</v>
      </c>
      <c r="Y1707" s="496">
        <v>55.59292240133032</v>
      </c>
      <c r="Z1707" s="496">
        <v>0</v>
      </c>
      <c r="AA1707" s="496">
        <v>1.8217137412350437</v>
      </c>
      <c r="AB1707" s="496"/>
      <c r="AC1707" s="496">
        <v>55.246812149345317</v>
      </c>
      <c r="AD1707" s="496"/>
      <c r="AE1707" s="496">
        <v>34.736842105263158</v>
      </c>
      <c r="AF1707" s="496">
        <v>41.627462271428406</v>
      </c>
      <c r="AG1707" s="496">
        <v>681.24242424242414</v>
      </c>
      <c r="AH1707" s="496">
        <v>0</v>
      </c>
      <c r="AI1707" s="496">
        <v>0</v>
      </c>
      <c r="AJ1707" s="496">
        <v>253.86133536661913</v>
      </c>
      <c r="AK1707" s="496">
        <v>81.005417789939642</v>
      </c>
      <c r="AL1707" s="496">
        <v>26.985325759313312</v>
      </c>
      <c r="AM1707" s="496"/>
      <c r="AN1707" s="496">
        <v>99</v>
      </c>
      <c r="AO1707" s="496">
        <v>99</v>
      </c>
      <c r="AP1707" s="496">
        <v>3</v>
      </c>
      <c r="AQ1707" s="496">
        <v>99</v>
      </c>
      <c r="AR1707" s="496">
        <v>198.66666666666663</v>
      </c>
      <c r="AS1707" s="496">
        <v>29.051228783638965</v>
      </c>
      <c r="AT1707" s="496"/>
      <c r="AU1707" s="496"/>
    </row>
    <row r="1708" spans="1:47">
      <c r="A1708" s="496">
        <v>23</v>
      </c>
      <c r="B1708" s="496">
        <v>109</v>
      </c>
      <c r="C1708" s="496">
        <v>2024</v>
      </c>
      <c r="D1708" s="496"/>
      <c r="E1708" s="496">
        <v>99</v>
      </c>
      <c r="F1708" s="496">
        <v>99</v>
      </c>
      <c r="G1708" s="496">
        <v>99</v>
      </c>
      <c r="H1708" s="496">
        <v>99</v>
      </c>
      <c r="I1708" s="496">
        <v>99</v>
      </c>
      <c r="J1708" s="496">
        <v>99</v>
      </c>
      <c r="K1708" s="496">
        <v>99</v>
      </c>
      <c r="L1708" s="496">
        <v>4</v>
      </c>
      <c r="M1708" s="496">
        <v>99</v>
      </c>
      <c r="N1708" s="496">
        <v>99</v>
      </c>
      <c r="O1708" s="496">
        <v>99</v>
      </c>
      <c r="P1708" s="496">
        <v>99</v>
      </c>
      <c r="Q1708" s="496">
        <v>3</v>
      </c>
      <c r="R1708" s="496">
        <v>5</v>
      </c>
      <c r="S1708" s="496">
        <v>4</v>
      </c>
      <c r="T1708" s="496">
        <v>6.6</v>
      </c>
      <c r="U1708" s="496">
        <v>197.32</v>
      </c>
      <c r="V1708" s="496">
        <v>0</v>
      </c>
      <c r="W1708" s="496">
        <v>60</v>
      </c>
      <c r="X1708" s="496">
        <v>0</v>
      </c>
      <c r="Y1708" s="496">
        <v>36.274365604376911</v>
      </c>
      <c r="Z1708" s="496">
        <v>0</v>
      </c>
      <c r="AA1708" s="496">
        <v>1.019803902718559</v>
      </c>
      <c r="AB1708" s="496"/>
      <c r="AC1708" s="496">
        <v>-9.9803367869619439</v>
      </c>
      <c r="AD1708" s="496"/>
      <c r="AE1708" s="496">
        <v>19.230769230769223</v>
      </c>
      <c r="AF1708" s="496">
        <v>20.550741543076157</v>
      </c>
      <c r="AG1708" s="496">
        <v>700.4</v>
      </c>
      <c r="AH1708" s="496">
        <v>0</v>
      </c>
      <c r="AI1708" s="496">
        <v>0</v>
      </c>
      <c r="AJ1708" s="496">
        <v>161.96863893976524</v>
      </c>
      <c r="AK1708" s="496">
        <v>11.457302558085924</v>
      </c>
      <c r="AL1708" s="496">
        <v>-35.743637454607097</v>
      </c>
      <c r="AM1708" s="496"/>
      <c r="AN1708" s="496">
        <v>99</v>
      </c>
      <c r="AO1708" s="496">
        <v>99</v>
      </c>
      <c r="AP1708" s="496">
        <v>4</v>
      </c>
      <c r="AQ1708" s="496">
        <v>99</v>
      </c>
      <c r="AR1708" s="496">
        <v>185.6</v>
      </c>
      <c r="AS1708" s="496">
        <v>30.522950559415062</v>
      </c>
      <c r="AT1708" s="496"/>
      <c r="AU1708" s="496"/>
    </row>
    <row r="1709" spans="1:47">
      <c r="A1709" s="496">
        <v>23</v>
      </c>
      <c r="B1709" s="496">
        <v>110</v>
      </c>
      <c r="C1709" s="496">
        <v>2024</v>
      </c>
      <c r="D1709" s="496"/>
      <c r="E1709" s="496">
        <v>99</v>
      </c>
      <c r="F1709" s="496">
        <v>99</v>
      </c>
      <c r="G1709" s="496">
        <v>99</v>
      </c>
      <c r="H1709" s="496">
        <v>99</v>
      </c>
      <c r="I1709" s="496">
        <v>99</v>
      </c>
      <c r="J1709" s="496">
        <v>99</v>
      </c>
      <c r="K1709" s="496">
        <v>99</v>
      </c>
      <c r="L1709" s="496">
        <v>4</v>
      </c>
      <c r="M1709" s="496">
        <v>99</v>
      </c>
      <c r="N1709" s="496">
        <v>99</v>
      </c>
      <c r="O1709" s="496">
        <v>99</v>
      </c>
      <c r="P1709" s="496">
        <v>99</v>
      </c>
      <c r="Q1709" s="496">
        <v>5</v>
      </c>
      <c r="R1709" s="496">
        <v>12</v>
      </c>
      <c r="S1709" s="496">
        <v>4</v>
      </c>
      <c r="T1709" s="496">
        <v>8.3333333333333357</v>
      </c>
      <c r="U1709" s="496">
        <v>214.31666666666672</v>
      </c>
      <c r="V1709" s="496">
        <v>0</v>
      </c>
      <c r="W1709" s="496">
        <v>100</v>
      </c>
      <c r="X1709" s="496">
        <v>0</v>
      </c>
      <c r="Y1709" s="496">
        <v>23.424269228491877</v>
      </c>
      <c r="Z1709" s="496">
        <v>0</v>
      </c>
      <c r="AA1709" s="496">
        <v>0.74535599249992179</v>
      </c>
      <c r="AB1709" s="496"/>
      <c r="AC1709" s="496">
        <v>28.224178901737687</v>
      </c>
      <c r="AD1709" s="496"/>
      <c r="AE1709" s="496">
        <v>75</v>
      </c>
      <c r="AF1709" s="496">
        <v>77.754262909662614</v>
      </c>
      <c r="AG1709" s="496">
        <v>687</v>
      </c>
      <c r="AH1709" s="496">
        <v>0</v>
      </c>
      <c r="AI1709" s="496">
        <v>0</v>
      </c>
      <c r="AJ1709" s="496">
        <v>92.840364784577019</v>
      </c>
      <c r="AK1709" s="496">
        <v>58.32366196350624</v>
      </c>
      <c r="AL1709" s="496">
        <v>32.514863299268555</v>
      </c>
      <c r="AM1709" s="496"/>
      <c r="AN1709" s="496">
        <v>99</v>
      </c>
      <c r="AO1709" s="496">
        <v>99</v>
      </c>
      <c r="AP1709" s="496">
        <v>5</v>
      </c>
      <c r="AQ1709" s="496">
        <v>99</v>
      </c>
      <c r="AR1709" s="496">
        <v>192.66666666666663</v>
      </c>
      <c r="AS1709" s="496">
        <v>29.862689217816651</v>
      </c>
      <c r="AT1709" s="496"/>
      <c r="AU1709" s="496"/>
    </row>
    <row r="1710" spans="1:47">
      <c r="A1710" s="496">
        <v>23</v>
      </c>
      <c r="B1710" s="496">
        <v>111</v>
      </c>
      <c r="C1710" s="496">
        <v>2024</v>
      </c>
      <c r="D1710" s="496"/>
      <c r="E1710" s="496">
        <v>99</v>
      </c>
      <c r="F1710" s="496">
        <v>99</v>
      </c>
      <c r="G1710" s="496">
        <v>99</v>
      </c>
      <c r="H1710" s="496">
        <v>99</v>
      </c>
      <c r="I1710" s="496">
        <v>99</v>
      </c>
      <c r="J1710" s="496">
        <v>99</v>
      </c>
      <c r="K1710" s="496">
        <v>99</v>
      </c>
      <c r="L1710" s="496">
        <v>4</v>
      </c>
      <c r="M1710" s="496">
        <v>99</v>
      </c>
      <c r="N1710" s="496">
        <v>99</v>
      </c>
      <c r="O1710" s="496">
        <v>99</v>
      </c>
      <c r="P1710" s="496">
        <v>99</v>
      </c>
      <c r="Q1710" s="496">
        <v>3</v>
      </c>
      <c r="R1710" s="496">
        <v>4</v>
      </c>
      <c r="S1710" s="496">
        <v>4</v>
      </c>
      <c r="T1710" s="496">
        <v>8.25</v>
      </c>
      <c r="U1710" s="496">
        <v>261.625</v>
      </c>
      <c r="V1710" s="496">
        <v>0</v>
      </c>
      <c r="W1710" s="496">
        <v>100</v>
      </c>
      <c r="X1710" s="496">
        <v>25</v>
      </c>
      <c r="Y1710" s="496">
        <v>54.649536823288763</v>
      </c>
      <c r="Z1710" s="496">
        <v>0</v>
      </c>
      <c r="AA1710" s="496">
        <v>0.4330127018922193</v>
      </c>
      <c r="AB1710" s="496"/>
      <c r="AC1710" s="496">
        <v>-36.157329250400075</v>
      </c>
      <c r="AD1710" s="496"/>
      <c r="AE1710" s="496">
        <v>66.666666666666686</v>
      </c>
      <c r="AF1710" s="496">
        <v>61.410715333607193</v>
      </c>
      <c r="AG1710" s="496">
        <v>723.5</v>
      </c>
      <c r="AH1710" s="496">
        <v>0</v>
      </c>
      <c r="AI1710" s="496">
        <v>0</v>
      </c>
      <c r="AJ1710" s="496">
        <v>248.17584491646235</v>
      </c>
      <c r="AK1710" s="496">
        <v>98.418953786089475</v>
      </c>
      <c r="AL1710" s="496">
        <v>-31.755029088713805</v>
      </c>
      <c r="AM1710" s="496"/>
      <c r="AN1710" s="496">
        <v>99</v>
      </c>
      <c r="AO1710" s="496">
        <v>99</v>
      </c>
      <c r="AP1710" s="496">
        <v>6</v>
      </c>
      <c r="AQ1710" s="496">
        <v>99</v>
      </c>
      <c r="AR1710" s="496">
        <v>205.75</v>
      </c>
      <c r="AS1710" s="496">
        <v>29.602677263913549</v>
      </c>
      <c r="AT1710" s="496"/>
      <c r="AU1710" s="496"/>
    </row>
    <row r="1711" spans="1:47">
      <c r="A1711" s="496">
        <v>23</v>
      </c>
      <c r="B1711" s="496">
        <v>112</v>
      </c>
      <c r="C1711" s="496">
        <v>2024</v>
      </c>
      <c r="D1711" s="496"/>
      <c r="E1711" s="496">
        <v>99</v>
      </c>
      <c r="F1711" s="496">
        <v>99</v>
      </c>
      <c r="G1711" s="496">
        <v>99</v>
      </c>
      <c r="H1711" s="496">
        <v>99</v>
      </c>
      <c r="I1711" s="496">
        <v>99</v>
      </c>
      <c r="J1711" s="496">
        <v>99</v>
      </c>
      <c r="K1711" s="496">
        <v>99</v>
      </c>
      <c r="L1711" s="496">
        <v>4</v>
      </c>
      <c r="M1711" s="496">
        <v>99</v>
      </c>
      <c r="N1711" s="496">
        <v>99</v>
      </c>
      <c r="O1711" s="496">
        <v>99</v>
      </c>
      <c r="P1711" s="496">
        <v>99</v>
      </c>
      <c r="Q1711" s="496">
        <v>1</v>
      </c>
      <c r="R1711" s="496">
        <v>1</v>
      </c>
      <c r="S1711" s="496">
        <v>4</v>
      </c>
      <c r="T1711" s="496">
        <v>8</v>
      </c>
      <c r="U1711" s="496">
        <v>296.5</v>
      </c>
      <c r="V1711" s="496">
        <v>0</v>
      </c>
      <c r="W1711" s="496">
        <v>100</v>
      </c>
      <c r="X1711" s="496">
        <v>0</v>
      </c>
      <c r="Y1711" s="496">
        <v>0</v>
      </c>
      <c r="Z1711" s="496">
        <v>0</v>
      </c>
      <c r="AA1711" s="496">
        <v>0</v>
      </c>
      <c r="AB1711" s="496"/>
      <c r="AC1711" s="496"/>
      <c r="AD1711" s="496"/>
      <c r="AE1711" s="496">
        <v>50</v>
      </c>
      <c r="AF1711" s="496">
        <v>65.150516370028527</v>
      </c>
      <c r="AG1711" s="496">
        <v>791</v>
      </c>
      <c r="AH1711" s="496">
        <v>0</v>
      </c>
      <c r="AI1711" s="496">
        <v>0</v>
      </c>
      <c r="AJ1711" s="496">
        <v>0</v>
      </c>
      <c r="AK1711" s="496"/>
      <c r="AL1711" s="496"/>
      <c r="AM1711" s="496"/>
      <c r="AN1711" s="496">
        <v>99</v>
      </c>
      <c r="AO1711" s="496">
        <v>99</v>
      </c>
      <c r="AP1711" s="496">
        <v>7</v>
      </c>
      <c r="AQ1711" s="496">
        <v>99</v>
      </c>
      <c r="AR1711" s="496">
        <v>215</v>
      </c>
      <c r="AS1711" s="496">
        <v>29.884161143044008</v>
      </c>
      <c r="AT1711" s="496"/>
      <c r="AU1711" s="496"/>
    </row>
    <row r="1712" spans="1:47">
      <c r="A1712" s="496">
        <v>23</v>
      </c>
      <c r="B1712" s="496">
        <v>113</v>
      </c>
      <c r="C1712" s="496">
        <v>2024</v>
      </c>
      <c r="D1712" s="496"/>
      <c r="E1712" s="496">
        <v>99</v>
      </c>
      <c r="F1712" s="496">
        <v>99</v>
      </c>
      <c r="G1712" s="496">
        <v>99</v>
      </c>
      <c r="H1712" s="496">
        <v>99</v>
      </c>
      <c r="I1712" s="496">
        <v>99</v>
      </c>
      <c r="J1712" s="496">
        <v>99</v>
      </c>
      <c r="K1712" s="496">
        <v>99</v>
      </c>
      <c r="L1712" s="496">
        <v>4</v>
      </c>
      <c r="M1712" s="496">
        <v>99</v>
      </c>
      <c r="N1712" s="496">
        <v>99</v>
      </c>
      <c r="O1712" s="496">
        <v>99</v>
      </c>
      <c r="P1712" s="496">
        <v>99</v>
      </c>
      <c r="Q1712" s="496">
        <v>14</v>
      </c>
      <c r="R1712" s="496">
        <v>30</v>
      </c>
      <c r="S1712" s="496">
        <v>4</v>
      </c>
      <c r="T1712" s="496">
        <v>8.1999999999999993</v>
      </c>
      <c r="U1712" s="496">
        <v>199.92666666666665</v>
      </c>
      <c r="V1712" s="496">
        <v>0</v>
      </c>
      <c r="W1712" s="496">
        <v>86.666666666666686</v>
      </c>
      <c r="X1712" s="496">
        <v>0</v>
      </c>
      <c r="Y1712" s="496">
        <v>35.244062699347801</v>
      </c>
      <c r="Z1712" s="496">
        <v>0</v>
      </c>
      <c r="AA1712" s="496">
        <v>1.6411378166788244</v>
      </c>
      <c r="AB1712" s="496"/>
      <c r="AC1712" s="496">
        <v>43.731859327283857</v>
      </c>
      <c r="AD1712" s="496"/>
      <c r="AE1712" s="496">
        <v>57.692307692307693</v>
      </c>
      <c r="AF1712" s="496">
        <v>57.575379416931447</v>
      </c>
      <c r="AG1712" s="496">
        <v>623.5</v>
      </c>
      <c r="AH1712" s="496">
        <v>0</v>
      </c>
      <c r="AI1712" s="496">
        <v>0</v>
      </c>
      <c r="AJ1712" s="496">
        <v>122.77506532951492</v>
      </c>
      <c r="AK1712" s="496">
        <v>83.14267218106545</v>
      </c>
      <c r="AL1712" s="496">
        <v>45.725825753919551</v>
      </c>
      <c r="AM1712" s="496"/>
      <c r="AN1712" s="496">
        <v>99</v>
      </c>
      <c r="AO1712" s="496">
        <v>99</v>
      </c>
      <c r="AP1712" s="496">
        <v>8</v>
      </c>
      <c r="AQ1712" s="496">
        <v>99</v>
      </c>
      <c r="AR1712" s="496">
        <v>188.83333333333337</v>
      </c>
      <c r="AS1712" s="496">
        <v>29.358771134219655</v>
      </c>
      <c r="AT1712" s="496"/>
      <c r="AU1712" s="496"/>
    </row>
    <row r="1713" spans="1:47">
      <c r="A1713" s="496">
        <v>23</v>
      </c>
      <c r="B1713" s="496">
        <v>114</v>
      </c>
      <c r="C1713" s="496">
        <v>2024</v>
      </c>
      <c r="D1713" s="496"/>
      <c r="E1713" s="496">
        <v>99</v>
      </c>
      <c r="F1713" s="496">
        <v>99</v>
      </c>
      <c r="G1713" s="496">
        <v>99</v>
      </c>
      <c r="H1713" s="496">
        <v>99</v>
      </c>
      <c r="I1713" s="496">
        <v>99</v>
      </c>
      <c r="J1713" s="496">
        <v>99</v>
      </c>
      <c r="K1713" s="496">
        <v>99</v>
      </c>
      <c r="L1713" s="496">
        <v>4</v>
      </c>
      <c r="M1713" s="496">
        <v>99</v>
      </c>
      <c r="N1713" s="496">
        <v>99</v>
      </c>
      <c r="O1713" s="496">
        <v>99</v>
      </c>
      <c r="P1713" s="496">
        <v>99</v>
      </c>
      <c r="Q1713" s="496">
        <v>2</v>
      </c>
      <c r="R1713" s="496">
        <v>2</v>
      </c>
      <c r="S1713" s="496">
        <v>4</v>
      </c>
      <c r="T1713" s="496">
        <v>6.5</v>
      </c>
      <c r="U1713" s="496">
        <v>226</v>
      </c>
      <c r="V1713" s="496">
        <v>0</v>
      </c>
      <c r="W1713" s="496">
        <v>50</v>
      </c>
      <c r="X1713" s="496">
        <v>0</v>
      </c>
      <c r="Y1713" s="496">
        <v>33.700000000000038</v>
      </c>
      <c r="Z1713" s="496">
        <v>0</v>
      </c>
      <c r="AA1713" s="496">
        <v>0.5</v>
      </c>
      <c r="AB1713" s="496"/>
      <c r="AC1713" s="496">
        <v>99.999999999999375</v>
      </c>
      <c r="AD1713" s="496"/>
      <c r="AE1713" s="496">
        <v>12.5</v>
      </c>
      <c r="AF1713" s="496">
        <v>14.89831569926498</v>
      </c>
      <c r="AG1713" s="496">
        <v>521</v>
      </c>
      <c r="AH1713" s="496">
        <v>0</v>
      </c>
      <c r="AI1713" s="496">
        <v>0</v>
      </c>
      <c r="AJ1713" s="496">
        <v>170</v>
      </c>
      <c r="AK1713" s="496">
        <v>99.999999999999886</v>
      </c>
      <c r="AL1713" s="496">
        <v>100</v>
      </c>
      <c r="AM1713" s="496"/>
      <c r="AN1713" s="496">
        <v>99</v>
      </c>
      <c r="AO1713" s="496">
        <v>99</v>
      </c>
      <c r="AP1713" s="496">
        <v>9</v>
      </c>
      <c r="AQ1713" s="496">
        <v>99</v>
      </c>
      <c r="AR1713" s="496">
        <v>196</v>
      </c>
      <c r="AS1713" s="496">
        <v>29.760403675194944</v>
      </c>
      <c r="AT1713" s="496"/>
      <c r="AU1713" s="496"/>
    </row>
    <row r="1714" spans="1:47">
      <c r="A1714" s="496">
        <v>23</v>
      </c>
      <c r="B1714" s="496">
        <v>115</v>
      </c>
      <c r="C1714" s="496">
        <v>2024</v>
      </c>
      <c r="D1714" s="496"/>
      <c r="E1714" s="496">
        <v>99</v>
      </c>
      <c r="F1714" s="496">
        <v>99</v>
      </c>
      <c r="G1714" s="496">
        <v>99</v>
      </c>
      <c r="H1714" s="496">
        <v>99</v>
      </c>
      <c r="I1714" s="496">
        <v>99</v>
      </c>
      <c r="J1714" s="496">
        <v>99</v>
      </c>
      <c r="K1714" s="496">
        <v>99</v>
      </c>
      <c r="L1714" s="496">
        <v>4</v>
      </c>
      <c r="M1714" s="496">
        <v>99</v>
      </c>
      <c r="N1714" s="496">
        <v>99</v>
      </c>
      <c r="O1714" s="496">
        <v>99</v>
      </c>
      <c r="P1714" s="496">
        <v>99</v>
      </c>
      <c r="Q1714" s="496"/>
      <c r="R1714" s="496">
        <v>0</v>
      </c>
      <c r="S1714" s="496"/>
      <c r="T1714" s="496"/>
      <c r="U1714" s="496"/>
      <c r="V1714" s="496"/>
      <c r="W1714" s="496"/>
      <c r="X1714" s="496"/>
      <c r="Y1714" s="496"/>
      <c r="Z1714" s="496"/>
      <c r="AA1714" s="496"/>
      <c r="AB1714" s="496"/>
      <c r="AC1714" s="496"/>
      <c r="AD1714" s="496"/>
      <c r="AE1714" s="496"/>
      <c r="AF1714" s="496"/>
      <c r="AG1714" s="496"/>
      <c r="AH1714" s="496"/>
      <c r="AI1714" s="496"/>
      <c r="AJ1714" s="496"/>
      <c r="AK1714" s="496"/>
      <c r="AL1714" s="496"/>
      <c r="AM1714" s="496"/>
      <c r="AN1714" s="496">
        <v>99</v>
      </c>
      <c r="AO1714" s="496">
        <v>99</v>
      </c>
      <c r="AP1714" s="496">
        <v>10</v>
      </c>
      <c r="AQ1714" s="496">
        <v>99</v>
      </c>
      <c r="AR1714" s="496"/>
      <c r="AS1714" s="496"/>
      <c r="AT1714" s="496"/>
      <c r="AU1714" s="496"/>
    </row>
    <row r="1715" spans="1:47">
      <c r="A1715" s="496">
        <v>23</v>
      </c>
      <c r="B1715" s="496">
        <v>116</v>
      </c>
      <c r="C1715" s="496">
        <v>2024</v>
      </c>
      <c r="D1715" s="496"/>
      <c r="E1715" s="496">
        <v>99</v>
      </c>
      <c r="F1715" s="496">
        <v>99</v>
      </c>
      <c r="G1715" s="496">
        <v>99</v>
      </c>
      <c r="H1715" s="496">
        <v>99</v>
      </c>
      <c r="I1715" s="496">
        <v>99</v>
      </c>
      <c r="J1715" s="496">
        <v>99</v>
      </c>
      <c r="K1715" s="496">
        <v>99</v>
      </c>
      <c r="L1715" s="496">
        <v>4</v>
      </c>
      <c r="M1715" s="496">
        <v>99</v>
      </c>
      <c r="N1715" s="496">
        <v>99</v>
      </c>
      <c r="O1715" s="496">
        <v>99</v>
      </c>
      <c r="P1715" s="496">
        <v>99</v>
      </c>
      <c r="Q1715" s="496">
        <v>1</v>
      </c>
      <c r="R1715" s="496">
        <v>1</v>
      </c>
      <c r="S1715" s="496">
        <v>4</v>
      </c>
      <c r="T1715" s="496">
        <v>8</v>
      </c>
      <c r="U1715" s="496">
        <v>291.3</v>
      </c>
      <c r="V1715" s="496">
        <v>0</v>
      </c>
      <c r="W1715" s="496">
        <v>100</v>
      </c>
      <c r="X1715" s="496">
        <v>0</v>
      </c>
      <c r="Y1715" s="496">
        <v>0</v>
      </c>
      <c r="Z1715" s="496">
        <v>0</v>
      </c>
      <c r="AA1715" s="496">
        <v>0</v>
      </c>
      <c r="AB1715" s="496"/>
      <c r="AC1715" s="496"/>
      <c r="AD1715" s="496"/>
      <c r="AE1715" s="496">
        <v>25</v>
      </c>
      <c r="AF1715" s="496">
        <v>27.966589861751157</v>
      </c>
      <c r="AG1715" s="496">
        <v>708</v>
      </c>
      <c r="AH1715" s="496">
        <v>0</v>
      </c>
      <c r="AI1715" s="496">
        <v>0</v>
      </c>
      <c r="AJ1715" s="496">
        <v>0</v>
      </c>
      <c r="AK1715" s="496"/>
      <c r="AL1715" s="496"/>
      <c r="AM1715" s="496"/>
      <c r="AN1715" s="496">
        <v>99</v>
      </c>
      <c r="AO1715" s="496">
        <v>99</v>
      </c>
      <c r="AP1715" s="496">
        <v>11</v>
      </c>
      <c r="AQ1715" s="496">
        <v>99</v>
      </c>
      <c r="AR1715" s="496">
        <v>217</v>
      </c>
      <c r="AS1715" s="496">
        <v>28.478282080417777</v>
      </c>
      <c r="AT1715" s="496"/>
      <c r="AU1715" s="496"/>
    </row>
    <row r="1716" spans="1:47">
      <c r="A1716" s="496">
        <v>23</v>
      </c>
      <c r="B1716" s="496">
        <v>117</v>
      </c>
      <c r="C1716" s="496">
        <v>2024</v>
      </c>
      <c r="D1716" s="496"/>
      <c r="E1716" s="496">
        <v>99</v>
      </c>
      <c r="F1716" s="496">
        <v>99</v>
      </c>
      <c r="G1716" s="496">
        <v>99</v>
      </c>
      <c r="H1716" s="496">
        <v>99</v>
      </c>
      <c r="I1716" s="496">
        <v>99</v>
      </c>
      <c r="J1716" s="496">
        <v>99</v>
      </c>
      <c r="K1716" s="496">
        <v>99</v>
      </c>
      <c r="L1716" s="496">
        <v>4</v>
      </c>
      <c r="M1716" s="496">
        <v>99</v>
      </c>
      <c r="N1716" s="496">
        <v>99</v>
      </c>
      <c r="O1716" s="496">
        <v>99</v>
      </c>
      <c r="P1716" s="496">
        <v>99</v>
      </c>
      <c r="Q1716" s="496"/>
      <c r="R1716" s="496">
        <v>0</v>
      </c>
      <c r="S1716" s="496"/>
      <c r="T1716" s="496"/>
      <c r="U1716" s="496"/>
      <c r="V1716" s="496"/>
      <c r="W1716" s="496"/>
      <c r="X1716" s="496"/>
      <c r="Y1716" s="496"/>
      <c r="Z1716" s="496"/>
      <c r="AA1716" s="496"/>
      <c r="AB1716" s="496"/>
      <c r="AC1716" s="496"/>
      <c r="AD1716" s="496"/>
      <c r="AE1716" s="496"/>
      <c r="AF1716" s="496"/>
      <c r="AG1716" s="496"/>
      <c r="AH1716" s="496"/>
      <c r="AI1716" s="496"/>
      <c r="AJ1716" s="496"/>
      <c r="AK1716" s="496"/>
      <c r="AL1716" s="496"/>
      <c r="AM1716" s="496"/>
      <c r="AN1716" s="496">
        <v>99</v>
      </c>
      <c r="AO1716" s="496">
        <v>99</v>
      </c>
      <c r="AP1716" s="496">
        <v>12</v>
      </c>
      <c r="AQ1716" s="496">
        <v>99</v>
      </c>
      <c r="AR1716" s="496"/>
      <c r="AS1716" s="496"/>
      <c r="AT1716" s="496"/>
      <c r="AU1716" s="496"/>
    </row>
    <row r="1717" spans="1:47">
      <c r="A1717" s="496">
        <v>23</v>
      </c>
      <c r="B1717" s="496">
        <v>118</v>
      </c>
      <c r="C1717" s="496">
        <v>2024</v>
      </c>
      <c r="D1717" s="496"/>
      <c r="E1717" s="496">
        <v>99</v>
      </c>
      <c r="F1717" s="496">
        <v>99</v>
      </c>
      <c r="G1717" s="496">
        <v>99</v>
      </c>
      <c r="H1717" s="496">
        <v>99</v>
      </c>
      <c r="I1717" s="496">
        <v>99</v>
      </c>
      <c r="J1717" s="496">
        <v>99</v>
      </c>
      <c r="K1717" s="496">
        <v>99</v>
      </c>
      <c r="L1717" s="496">
        <v>4</v>
      </c>
      <c r="M1717" s="496">
        <v>99</v>
      </c>
      <c r="N1717" s="496">
        <v>99</v>
      </c>
      <c r="O1717" s="496">
        <v>99</v>
      </c>
      <c r="P1717" s="496">
        <v>99</v>
      </c>
      <c r="Q1717" s="496"/>
      <c r="R1717" s="496">
        <v>0</v>
      </c>
      <c r="S1717" s="496"/>
      <c r="T1717" s="496"/>
      <c r="U1717" s="496"/>
      <c r="V1717" s="496"/>
      <c r="W1717" s="496"/>
      <c r="X1717" s="496"/>
      <c r="Y1717" s="496"/>
      <c r="Z1717" s="496"/>
      <c r="AA1717" s="496"/>
      <c r="AB1717" s="496"/>
      <c r="AC1717" s="496"/>
      <c r="AD1717" s="496"/>
      <c r="AE1717" s="496"/>
      <c r="AF1717" s="496"/>
      <c r="AG1717" s="496"/>
      <c r="AH1717" s="496"/>
      <c r="AI1717" s="496"/>
      <c r="AJ1717" s="496"/>
      <c r="AK1717" s="496"/>
      <c r="AL1717" s="496"/>
      <c r="AM1717" s="496"/>
      <c r="AN1717" s="496">
        <v>99</v>
      </c>
      <c r="AO1717" s="496">
        <v>99</v>
      </c>
      <c r="AP1717" s="496">
        <v>13</v>
      </c>
      <c r="AQ1717" s="496">
        <v>99</v>
      </c>
      <c r="AR1717" s="496"/>
      <c r="AS1717" s="496"/>
      <c r="AT1717" s="496"/>
      <c r="AU1717" s="496"/>
    </row>
    <row r="1718" spans="1:47">
      <c r="A1718" s="496">
        <v>23</v>
      </c>
      <c r="B1718" s="496">
        <v>119</v>
      </c>
      <c r="C1718" s="496">
        <v>2024</v>
      </c>
      <c r="D1718" s="496"/>
      <c r="E1718" s="496">
        <v>99</v>
      </c>
      <c r="F1718" s="496">
        <v>99</v>
      </c>
      <c r="G1718" s="496">
        <v>99</v>
      </c>
      <c r="H1718" s="496">
        <v>99</v>
      </c>
      <c r="I1718" s="496">
        <v>99</v>
      </c>
      <c r="J1718" s="496">
        <v>99</v>
      </c>
      <c r="K1718" s="496">
        <v>99</v>
      </c>
      <c r="L1718" s="496">
        <v>4</v>
      </c>
      <c r="M1718" s="496">
        <v>99</v>
      </c>
      <c r="N1718" s="496">
        <v>99</v>
      </c>
      <c r="O1718" s="496">
        <v>99</v>
      </c>
      <c r="P1718" s="496">
        <v>99</v>
      </c>
      <c r="Q1718" s="496"/>
      <c r="R1718" s="496">
        <v>0</v>
      </c>
      <c r="S1718" s="496"/>
      <c r="T1718" s="496"/>
      <c r="U1718" s="496"/>
      <c r="V1718" s="496"/>
      <c r="W1718" s="496"/>
      <c r="X1718" s="496"/>
      <c r="Y1718" s="496"/>
      <c r="Z1718" s="496"/>
      <c r="AA1718" s="496"/>
      <c r="AB1718" s="496"/>
      <c r="AC1718" s="496"/>
      <c r="AD1718" s="496"/>
      <c r="AE1718" s="496"/>
      <c r="AF1718" s="496"/>
      <c r="AG1718" s="496"/>
      <c r="AH1718" s="496"/>
      <c r="AI1718" s="496"/>
      <c r="AJ1718" s="496"/>
      <c r="AK1718" s="496"/>
      <c r="AL1718" s="496"/>
      <c r="AM1718" s="496"/>
      <c r="AN1718" s="496">
        <v>99</v>
      </c>
      <c r="AO1718" s="496">
        <v>99</v>
      </c>
      <c r="AP1718" s="496">
        <v>14</v>
      </c>
      <c r="AQ1718" s="496">
        <v>99</v>
      </c>
      <c r="AR1718" s="496"/>
      <c r="AS1718" s="496"/>
      <c r="AT1718" s="496"/>
      <c r="AU1718" s="496"/>
    </row>
    <row r="1719" spans="1:47">
      <c r="A1719" s="496">
        <v>23</v>
      </c>
      <c r="B1719" s="496">
        <v>120</v>
      </c>
      <c r="C1719" s="496">
        <v>2024</v>
      </c>
      <c r="D1719" s="496"/>
      <c r="E1719" s="496">
        <v>99</v>
      </c>
      <c r="F1719" s="496">
        <v>99</v>
      </c>
      <c r="G1719" s="496">
        <v>99</v>
      </c>
      <c r="H1719" s="496">
        <v>99</v>
      </c>
      <c r="I1719" s="496">
        <v>99</v>
      </c>
      <c r="J1719" s="496">
        <v>99</v>
      </c>
      <c r="K1719" s="496">
        <v>99</v>
      </c>
      <c r="L1719" s="496">
        <v>4</v>
      </c>
      <c r="M1719" s="496">
        <v>99</v>
      </c>
      <c r="N1719" s="496">
        <v>99</v>
      </c>
      <c r="O1719" s="496">
        <v>99</v>
      </c>
      <c r="P1719" s="496">
        <v>99</v>
      </c>
      <c r="Q1719" s="496"/>
      <c r="R1719" s="496">
        <v>0</v>
      </c>
      <c r="S1719" s="496"/>
      <c r="T1719" s="496"/>
      <c r="U1719" s="496"/>
      <c r="V1719" s="496"/>
      <c r="W1719" s="496"/>
      <c r="X1719" s="496"/>
      <c r="Y1719" s="496"/>
      <c r="Z1719" s="496"/>
      <c r="AA1719" s="496"/>
      <c r="AB1719" s="496"/>
      <c r="AC1719" s="496"/>
      <c r="AD1719" s="496"/>
      <c r="AE1719" s="496"/>
      <c r="AF1719" s="496"/>
      <c r="AG1719" s="496"/>
      <c r="AH1719" s="496"/>
      <c r="AI1719" s="496"/>
      <c r="AJ1719" s="496"/>
      <c r="AK1719" s="496"/>
      <c r="AL1719" s="496"/>
      <c r="AM1719" s="496"/>
      <c r="AN1719" s="496">
        <v>99</v>
      </c>
      <c r="AO1719" s="496">
        <v>99</v>
      </c>
      <c r="AP1719" s="496">
        <v>15</v>
      </c>
      <c r="AQ1719" s="496">
        <v>99</v>
      </c>
      <c r="AR1719" s="496"/>
      <c r="AS1719" s="496"/>
      <c r="AT1719" s="496"/>
      <c r="AU1719" s="496"/>
    </row>
    <row r="1720" spans="1:47">
      <c r="A1720" s="496">
        <v>23</v>
      </c>
      <c r="B1720" s="496">
        <v>121</v>
      </c>
      <c r="C1720" s="496">
        <v>2024</v>
      </c>
      <c r="D1720" s="496"/>
      <c r="E1720" s="496">
        <v>99</v>
      </c>
      <c r="F1720" s="496">
        <v>99</v>
      </c>
      <c r="G1720" s="496">
        <v>99</v>
      </c>
      <c r="H1720" s="496">
        <v>99</v>
      </c>
      <c r="I1720" s="496">
        <v>99</v>
      </c>
      <c r="J1720" s="496">
        <v>99</v>
      </c>
      <c r="K1720" s="496">
        <v>99</v>
      </c>
      <c r="L1720" s="496">
        <v>4</v>
      </c>
      <c r="M1720" s="496">
        <v>99</v>
      </c>
      <c r="N1720" s="496">
        <v>99</v>
      </c>
      <c r="O1720" s="496">
        <v>99</v>
      </c>
      <c r="P1720" s="496">
        <v>99</v>
      </c>
      <c r="Q1720" s="496"/>
      <c r="R1720" s="496">
        <v>0</v>
      </c>
      <c r="S1720" s="496"/>
      <c r="T1720" s="496"/>
      <c r="U1720" s="496"/>
      <c r="V1720" s="496"/>
      <c r="W1720" s="496"/>
      <c r="X1720" s="496"/>
      <c r="Y1720" s="496"/>
      <c r="Z1720" s="496"/>
      <c r="AA1720" s="496"/>
      <c r="AB1720" s="496"/>
      <c r="AC1720" s="496"/>
      <c r="AD1720" s="496"/>
      <c r="AE1720" s="496"/>
      <c r="AF1720" s="496"/>
      <c r="AG1720" s="496"/>
      <c r="AH1720" s="496"/>
      <c r="AI1720" s="496"/>
      <c r="AJ1720" s="496"/>
      <c r="AK1720" s="496"/>
      <c r="AL1720" s="496"/>
      <c r="AM1720" s="496"/>
      <c r="AN1720" s="496">
        <v>99</v>
      </c>
      <c r="AO1720" s="496">
        <v>99</v>
      </c>
      <c r="AP1720" s="496">
        <v>16</v>
      </c>
      <c r="AQ1720" s="496">
        <v>99</v>
      </c>
      <c r="AR1720" s="496"/>
      <c r="AS1720" s="496"/>
      <c r="AT1720" s="496"/>
      <c r="AU1720" s="496"/>
    </row>
    <row r="1721" spans="1:47">
      <c r="A1721" s="496">
        <v>23</v>
      </c>
      <c r="B1721" s="496">
        <v>122</v>
      </c>
      <c r="C1721" s="496">
        <v>2024</v>
      </c>
      <c r="D1721" s="496"/>
      <c r="E1721" s="496">
        <v>99</v>
      </c>
      <c r="F1721" s="496">
        <v>99</v>
      </c>
      <c r="G1721" s="496">
        <v>99</v>
      </c>
      <c r="H1721" s="496">
        <v>99</v>
      </c>
      <c r="I1721" s="496">
        <v>99</v>
      </c>
      <c r="J1721" s="496">
        <v>99</v>
      </c>
      <c r="K1721" s="496">
        <v>99</v>
      </c>
      <c r="L1721" s="496">
        <v>4</v>
      </c>
      <c r="M1721" s="496">
        <v>99</v>
      </c>
      <c r="N1721" s="496">
        <v>99</v>
      </c>
      <c r="O1721" s="496">
        <v>99</v>
      </c>
      <c r="P1721" s="496">
        <v>99</v>
      </c>
      <c r="Q1721" s="496"/>
      <c r="R1721" s="496">
        <v>0</v>
      </c>
      <c r="S1721" s="496"/>
      <c r="T1721" s="496"/>
      <c r="U1721" s="496"/>
      <c r="V1721" s="496"/>
      <c r="W1721" s="496"/>
      <c r="X1721" s="496"/>
      <c r="Y1721" s="496"/>
      <c r="Z1721" s="496"/>
      <c r="AA1721" s="496"/>
      <c r="AB1721" s="496"/>
      <c r="AC1721" s="496"/>
      <c r="AD1721" s="496"/>
      <c r="AE1721" s="496"/>
      <c r="AF1721" s="496"/>
      <c r="AG1721" s="496"/>
      <c r="AH1721" s="496"/>
      <c r="AI1721" s="496"/>
      <c r="AJ1721" s="496"/>
      <c r="AK1721" s="496"/>
      <c r="AL1721" s="496"/>
      <c r="AM1721" s="496"/>
      <c r="AN1721" s="496">
        <v>99</v>
      </c>
      <c r="AO1721" s="496">
        <v>99</v>
      </c>
      <c r="AP1721" s="496">
        <v>17</v>
      </c>
      <c r="AQ1721" s="496">
        <v>99</v>
      </c>
      <c r="AR1721" s="496"/>
      <c r="AS1721" s="496"/>
      <c r="AT1721" s="496"/>
      <c r="AU1721" s="496"/>
    </row>
    <row r="1722" spans="1:47">
      <c r="A1722" s="496">
        <v>23</v>
      </c>
      <c r="B1722" s="496">
        <v>123</v>
      </c>
      <c r="C1722" s="496">
        <v>2024</v>
      </c>
      <c r="D1722" s="496"/>
      <c r="E1722" s="496">
        <v>99</v>
      </c>
      <c r="F1722" s="496">
        <v>99</v>
      </c>
      <c r="G1722" s="496">
        <v>99</v>
      </c>
      <c r="H1722" s="496">
        <v>99</v>
      </c>
      <c r="I1722" s="496">
        <v>99</v>
      </c>
      <c r="J1722" s="496">
        <v>99</v>
      </c>
      <c r="K1722" s="496">
        <v>99</v>
      </c>
      <c r="L1722" s="496">
        <v>4</v>
      </c>
      <c r="M1722" s="496">
        <v>99</v>
      </c>
      <c r="N1722" s="496">
        <v>99</v>
      </c>
      <c r="O1722" s="496">
        <v>99</v>
      </c>
      <c r="P1722" s="496">
        <v>99</v>
      </c>
      <c r="Q1722" s="496">
        <v>5</v>
      </c>
      <c r="R1722" s="496">
        <v>12</v>
      </c>
      <c r="S1722" s="496">
        <v>4</v>
      </c>
      <c r="T1722" s="496">
        <v>5.5833333333333321</v>
      </c>
      <c r="U1722" s="496">
        <v>208.18333333333337</v>
      </c>
      <c r="V1722" s="496">
        <v>0</v>
      </c>
      <c r="W1722" s="496">
        <v>16.666666666666671</v>
      </c>
      <c r="X1722" s="496">
        <v>0</v>
      </c>
      <c r="Y1722" s="496">
        <v>29.912618110459849</v>
      </c>
      <c r="Z1722" s="496">
        <v>0</v>
      </c>
      <c r="AA1722" s="496">
        <v>0.9537935951883032</v>
      </c>
      <c r="AB1722" s="496"/>
      <c r="AC1722" s="496">
        <v>39.231944228519744</v>
      </c>
      <c r="AD1722" s="496"/>
      <c r="AE1722" s="496">
        <v>14.634146341463419</v>
      </c>
      <c r="AF1722" s="496">
        <v>11.884928091950959</v>
      </c>
      <c r="AG1722" s="496">
        <v>649.75</v>
      </c>
      <c r="AH1722" s="496">
        <v>0</v>
      </c>
      <c r="AI1722" s="496">
        <v>100</v>
      </c>
      <c r="AJ1722" s="496">
        <v>169.43244720733597</v>
      </c>
      <c r="AK1722" s="496">
        <v>50.731759252385189</v>
      </c>
      <c r="AL1722" s="496">
        <v>-9.5526966153298254</v>
      </c>
      <c r="AM1722" s="496"/>
      <c r="AN1722" s="496">
        <v>99</v>
      </c>
      <c r="AO1722" s="496">
        <v>99</v>
      </c>
      <c r="AP1722" s="496">
        <v>21</v>
      </c>
      <c r="AQ1722" s="496">
        <v>99</v>
      </c>
      <c r="AR1722" s="496">
        <v>196.66666666666663</v>
      </c>
      <c r="AS1722" s="496">
        <v>27.180692041055181</v>
      </c>
      <c r="AT1722" s="496"/>
      <c r="AU1722" s="496"/>
    </row>
    <row r="1723" spans="1:47">
      <c r="A1723" s="496">
        <v>23</v>
      </c>
      <c r="B1723" s="496">
        <v>124</v>
      </c>
      <c r="C1723" s="496">
        <v>2024</v>
      </c>
      <c r="D1723" s="496"/>
      <c r="E1723" s="496">
        <v>99</v>
      </c>
      <c r="F1723" s="496">
        <v>99</v>
      </c>
      <c r="G1723" s="496">
        <v>99</v>
      </c>
      <c r="H1723" s="496">
        <v>99</v>
      </c>
      <c r="I1723" s="496">
        <v>99</v>
      </c>
      <c r="J1723" s="496">
        <v>99</v>
      </c>
      <c r="K1723" s="496">
        <v>99</v>
      </c>
      <c r="L1723" s="496">
        <v>4</v>
      </c>
      <c r="M1723" s="496">
        <v>99</v>
      </c>
      <c r="N1723" s="496">
        <v>99</v>
      </c>
      <c r="O1723" s="496">
        <v>99</v>
      </c>
      <c r="P1723" s="496">
        <v>99</v>
      </c>
      <c r="Q1723" s="496">
        <v>1</v>
      </c>
      <c r="R1723" s="496">
        <v>1</v>
      </c>
      <c r="S1723" s="496">
        <v>4</v>
      </c>
      <c r="T1723" s="496">
        <v>5</v>
      </c>
      <c r="U1723" s="496">
        <v>118.2</v>
      </c>
      <c r="V1723" s="496">
        <v>0</v>
      </c>
      <c r="W1723" s="496">
        <v>0</v>
      </c>
      <c r="X1723" s="496">
        <v>0</v>
      </c>
      <c r="Y1723" s="496">
        <v>0</v>
      </c>
      <c r="Z1723" s="496">
        <v>0</v>
      </c>
      <c r="AA1723" s="496">
        <v>0</v>
      </c>
      <c r="AB1723" s="496"/>
      <c r="AC1723" s="496"/>
      <c r="AD1723" s="496"/>
      <c r="AE1723" s="496">
        <v>4.5454545454545459</v>
      </c>
      <c r="AF1723" s="496">
        <v>2.0827459825204397</v>
      </c>
      <c r="AG1723" s="496">
        <v>325</v>
      </c>
      <c r="AH1723" s="496">
        <v>0</v>
      </c>
      <c r="AI1723" s="496">
        <v>100</v>
      </c>
      <c r="AJ1723" s="496">
        <v>0</v>
      </c>
      <c r="AK1723" s="496"/>
      <c r="AL1723" s="496"/>
      <c r="AM1723" s="496"/>
      <c r="AN1723" s="496">
        <v>99</v>
      </c>
      <c r="AO1723" s="496">
        <v>99</v>
      </c>
      <c r="AP1723" s="496">
        <v>22</v>
      </c>
      <c r="AQ1723" s="496">
        <v>99</v>
      </c>
      <c r="AR1723" s="496">
        <v>171</v>
      </c>
      <c r="AS1723" s="496">
        <v>23.599004122026059</v>
      </c>
      <c r="AT1723" s="496"/>
      <c r="AU1723" s="496"/>
    </row>
    <row r="1724" spans="1:47">
      <c r="A1724" s="496">
        <v>23</v>
      </c>
      <c r="B1724" s="496">
        <v>125</v>
      </c>
      <c r="C1724" s="496">
        <v>2024</v>
      </c>
      <c r="D1724" s="496"/>
      <c r="E1724" s="496">
        <v>99</v>
      </c>
      <c r="F1724" s="496">
        <v>99</v>
      </c>
      <c r="G1724" s="496">
        <v>99</v>
      </c>
      <c r="H1724" s="496">
        <v>99</v>
      </c>
      <c r="I1724" s="496">
        <v>99</v>
      </c>
      <c r="J1724" s="496">
        <v>99</v>
      </c>
      <c r="K1724" s="496">
        <v>99</v>
      </c>
      <c r="L1724" s="496">
        <v>4</v>
      </c>
      <c r="M1724" s="496">
        <v>99</v>
      </c>
      <c r="N1724" s="496">
        <v>99</v>
      </c>
      <c r="O1724" s="496">
        <v>99</v>
      </c>
      <c r="P1724" s="496">
        <v>99</v>
      </c>
      <c r="Q1724" s="496">
        <v>7</v>
      </c>
      <c r="R1724" s="496">
        <v>9</v>
      </c>
      <c r="S1724" s="496">
        <v>4</v>
      </c>
      <c r="T1724" s="496">
        <v>5.8888888888888884</v>
      </c>
      <c r="U1724" s="496">
        <v>204.78888888888889</v>
      </c>
      <c r="V1724" s="496">
        <v>0</v>
      </c>
      <c r="W1724" s="496">
        <v>33.333333333333343</v>
      </c>
      <c r="X1724" s="496">
        <v>0</v>
      </c>
      <c r="Y1724" s="496">
        <v>49.406015028411808</v>
      </c>
      <c r="Z1724" s="496">
        <v>0</v>
      </c>
      <c r="AA1724" s="496">
        <v>1.5234788000891173</v>
      </c>
      <c r="AB1724" s="496"/>
      <c r="AC1724" s="496">
        <v>58.780108918856193</v>
      </c>
      <c r="AD1724" s="496"/>
      <c r="AE1724" s="496">
        <v>8.6538461538461586</v>
      </c>
      <c r="AF1724" s="496">
        <v>6.1628536844709885</v>
      </c>
      <c r="AG1724" s="496">
        <v>560.22222222222229</v>
      </c>
      <c r="AH1724" s="496">
        <v>0</v>
      </c>
      <c r="AI1724" s="496">
        <v>100</v>
      </c>
      <c r="AJ1724" s="496">
        <v>118.37677867046015</v>
      </c>
      <c r="AK1724" s="496">
        <v>75.194121325580298</v>
      </c>
      <c r="AL1724" s="496">
        <v>62.548323444905392</v>
      </c>
      <c r="AM1724" s="496"/>
      <c r="AN1724" s="496">
        <v>99</v>
      </c>
      <c r="AO1724" s="496">
        <v>99</v>
      </c>
      <c r="AP1724" s="496">
        <v>23</v>
      </c>
      <c r="AQ1724" s="496">
        <v>99</v>
      </c>
      <c r="AR1724" s="496">
        <v>195.77777777777777</v>
      </c>
      <c r="AS1724" s="496">
        <v>26.736993001828235</v>
      </c>
      <c r="AT1724" s="496"/>
      <c r="AU1724" s="496"/>
    </row>
    <row r="1725" spans="1:47">
      <c r="A1725" s="496">
        <v>23</v>
      </c>
      <c r="B1725" s="496">
        <v>126</v>
      </c>
      <c r="C1725" s="496">
        <v>2024</v>
      </c>
      <c r="D1725" s="496"/>
      <c r="E1725" s="496">
        <v>99</v>
      </c>
      <c r="F1725" s="496">
        <v>99</v>
      </c>
      <c r="G1725" s="496">
        <v>99</v>
      </c>
      <c r="H1725" s="496">
        <v>99</v>
      </c>
      <c r="I1725" s="496">
        <v>99</v>
      </c>
      <c r="J1725" s="496">
        <v>99</v>
      </c>
      <c r="K1725" s="496">
        <v>99</v>
      </c>
      <c r="L1725" s="496">
        <v>4</v>
      </c>
      <c r="M1725" s="496">
        <v>99</v>
      </c>
      <c r="N1725" s="496">
        <v>99</v>
      </c>
      <c r="O1725" s="496">
        <v>99</v>
      </c>
      <c r="P1725" s="496">
        <v>99</v>
      </c>
      <c r="Q1725" s="496"/>
      <c r="R1725" s="496">
        <v>0</v>
      </c>
      <c r="S1725" s="496"/>
      <c r="T1725" s="496"/>
      <c r="U1725" s="496"/>
      <c r="V1725" s="496"/>
      <c r="W1725" s="496"/>
      <c r="X1725" s="496"/>
      <c r="Y1725" s="496"/>
      <c r="Z1725" s="496"/>
      <c r="AA1725" s="496"/>
      <c r="AB1725" s="496"/>
      <c r="AC1725" s="496"/>
      <c r="AD1725" s="496"/>
      <c r="AE1725" s="496"/>
      <c r="AF1725" s="496"/>
      <c r="AG1725" s="496"/>
      <c r="AH1725" s="496"/>
      <c r="AI1725" s="496"/>
      <c r="AJ1725" s="496"/>
      <c r="AK1725" s="496"/>
      <c r="AL1725" s="496"/>
      <c r="AM1725" s="496"/>
      <c r="AN1725" s="496">
        <v>99</v>
      </c>
      <c r="AO1725" s="496">
        <v>99</v>
      </c>
      <c r="AP1725" s="496">
        <v>24</v>
      </c>
      <c r="AQ1725" s="496">
        <v>99</v>
      </c>
      <c r="AR1725" s="496"/>
      <c r="AS1725" s="496"/>
      <c r="AT1725" s="496"/>
      <c r="AU1725" s="496"/>
    </row>
    <row r="1726" spans="1:47">
      <c r="A1726" s="496">
        <v>23</v>
      </c>
      <c r="B1726" s="496">
        <v>127</v>
      </c>
      <c r="C1726" s="496">
        <v>2024</v>
      </c>
      <c r="D1726" s="496"/>
      <c r="E1726" s="496">
        <v>99</v>
      </c>
      <c r="F1726" s="496">
        <v>99</v>
      </c>
      <c r="G1726" s="496">
        <v>99</v>
      </c>
      <c r="H1726" s="496">
        <v>99</v>
      </c>
      <c r="I1726" s="496">
        <v>99</v>
      </c>
      <c r="J1726" s="496">
        <v>99</v>
      </c>
      <c r="K1726" s="496">
        <v>99</v>
      </c>
      <c r="L1726" s="496">
        <v>4</v>
      </c>
      <c r="M1726" s="496">
        <v>99</v>
      </c>
      <c r="N1726" s="496">
        <v>99</v>
      </c>
      <c r="O1726" s="496">
        <v>99</v>
      </c>
      <c r="P1726" s="496">
        <v>99</v>
      </c>
      <c r="Q1726" s="496"/>
      <c r="R1726" s="496">
        <v>0</v>
      </c>
      <c r="S1726" s="496"/>
      <c r="T1726" s="496"/>
      <c r="U1726" s="496"/>
      <c r="V1726" s="496"/>
      <c r="W1726" s="496"/>
      <c r="X1726" s="496"/>
      <c r="Y1726" s="496"/>
      <c r="Z1726" s="496"/>
      <c r="AA1726" s="496"/>
      <c r="AB1726" s="496"/>
      <c r="AC1726" s="496"/>
      <c r="AD1726" s="496"/>
      <c r="AE1726" s="496"/>
      <c r="AF1726" s="496"/>
      <c r="AG1726" s="496"/>
      <c r="AH1726" s="496"/>
      <c r="AI1726" s="496"/>
      <c r="AJ1726" s="496"/>
      <c r="AK1726" s="496"/>
      <c r="AL1726" s="496"/>
      <c r="AM1726" s="496"/>
      <c r="AN1726" s="496">
        <v>99</v>
      </c>
      <c r="AO1726" s="496">
        <v>99</v>
      </c>
      <c r="AP1726" s="496">
        <v>25</v>
      </c>
      <c r="AQ1726" s="496">
        <v>99</v>
      </c>
      <c r="AR1726" s="496"/>
      <c r="AS1726" s="496"/>
      <c r="AT1726" s="496"/>
      <c r="AU1726" s="496"/>
    </row>
    <row r="1727" spans="1:47">
      <c r="A1727" s="496">
        <v>23</v>
      </c>
      <c r="B1727" s="496">
        <v>128</v>
      </c>
      <c r="C1727" s="496">
        <v>2024</v>
      </c>
      <c r="D1727" s="496"/>
      <c r="E1727" s="496">
        <v>99</v>
      </c>
      <c r="F1727" s="496">
        <v>99</v>
      </c>
      <c r="G1727" s="496">
        <v>99</v>
      </c>
      <c r="H1727" s="496">
        <v>99</v>
      </c>
      <c r="I1727" s="496">
        <v>99</v>
      </c>
      <c r="J1727" s="496">
        <v>99</v>
      </c>
      <c r="K1727" s="496">
        <v>99</v>
      </c>
      <c r="L1727" s="496">
        <v>4</v>
      </c>
      <c r="M1727" s="496">
        <v>99</v>
      </c>
      <c r="N1727" s="496">
        <v>99</v>
      </c>
      <c r="O1727" s="496">
        <v>99</v>
      </c>
      <c r="P1727" s="496">
        <v>99</v>
      </c>
      <c r="Q1727" s="496"/>
      <c r="R1727" s="496">
        <v>0</v>
      </c>
      <c r="S1727" s="496"/>
      <c r="T1727" s="496"/>
      <c r="U1727" s="496"/>
      <c r="V1727" s="496"/>
      <c r="W1727" s="496"/>
      <c r="X1727" s="496"/>
      <c r="Y1727" s="496"/>
      <c r="Z1727" s="496"/>
      <c r="AA1727" s="496"/>
      <c r="AB1727" s="496"/>
      <c r="AC1727" s="496"/>
      <c r="AD1727" s="496"/>
      <c r="AE1727" s="496"/>
      <c r="AF1727" s="496"/>
      <c r="AG1727" s="496"/>
      <c r="AH1727" s="496"/>
      <c r="AI1727" s="496"/>
      <c r="AJ1727" s="496"/>
      <c r="AK1727" s="496"/>
      <c r="AL1727" s="496"/>
      <c r="AM1727" s="496"/>
      <c r="AN1727" s="496">
        <v>99</v>
      </c>
      <c r="AO1727" s="496">
        <v>99</v>
      </c>
      <c r="AP1727" s="496">
        <v>26</v>
      </c>
      <c r="AQ1727" s="496">
        <v>99</v>
      </c>
      <c r="AR1727" s="496"/>
      <c r="AS1727" s="496"/>
      <c r="AT1727" s="496"/>
      <c r="AU1727" s="496"/>
    </row>
    <row r="1728" spans="1:47">
      <c r="A1728" s="496">
        <v>23</v>
      </c>
      <c r="B1728" s="496">
        <v>129</v>
      </c>
      <c r="C1728" s="496">
        <v>2024</v>
      </c>
      <c r="D1728" s="496"/>
      <c r="E1728" s="496">
        <v>99</v>
      </c>
      <c r="F1728" s="496">
        <v>99</v>
      </c>
      <c r="G1728" s="496">
        <v>99</v>
      </c>
      <c r="H1728" s="496">
        <v>99</v>
      </c>
      <c r="I1728" s="496">
        <v>99</v>
      </c>
      <c r="J1728" s="496">
        <v>99</v>
      </c>
      <c r="K1728" s="496">
        <v>99</v>
      </c>
      <c r="L1728" s="496">
        <v>4</v>
      </c>
      <c r="M1728" s="496">
        <v>99</v>
      </c>
      <c r="N1728" s="496">
        <v>99</v>
      </c>
      <c r="O1728" s="496">
        <v>99</v>
      </c>
      <c r="P1728" s="496">
        <v>99</v>
      </c>
      <c r="Q1728" s="496">
        <v>6</v>
      </c>
      <c r="R1728" s="496">
        <v>10</v>
      </c>
      <c r="S1728" s="496">
        <v>4</v>
      </c>
      <c r="T1728" s="496">
        <v>5.2</v>
      </c>
      <c r="U1728" s="496">
        <v>168.41000000000005</v>
      </c>
      <c r="V1728" s="496">
        <v>0</v>
      </c>
      <c r="W1728" s="496">
        <v>0</v>
      </c>
      <c r="X1728" s="496">
        <v>0</v>
      </c>
      <c r="Y1728" s="496">
        <v>34.035289039466022</v>
      </c>
      <c r="Z1728" s="496">
        <v>0</v>
      </c>
      <c r="AA1728" s="496">
        <v>0.74833147735478611</v>
      </c>
      <c r="AB1728" s="496"/>
      <c r="AC1728" s="496">
        <v>11.103399052258572</v>
      </c>
      <c r="AD1728" s="496"/>
      <c r="AE1728" s="496">
        <v>25.641025641025639</v>
      </c>
      <c r="AF1728" s="496">
        <v>19.994776021940705</v>
      </c>
      <c r="AG1728" s="496">
        <v>723.5</v>
      </c>
      <c r="AH1728" s="496">
        <v>0</v>
      </c>
      <c r="AI1728" s="496">
        <v>100</v>
      </c>
      <c r="AJ1728" s="496">
        <v>153.35465431476155</v>
      </c>
      <c r="AK1728" s="496">
        <v>79.982737938472127</v>
      </c>
      <c r="AL1728" s="496">
        <v>-12.983604972046228</v>
      </c>
      <c r="AM1728" s="496"/>
      <c r="AN1728" s="496">
        <v>99</v>
      </c>
      <c r="AO1728" s="496">
        <v>99</v>
      </c>
      <c r="AP1728" s="496">
        <v>27</v>
      </c>
      <c r="AQ1728" s="496">
        <v>99</v>
      </c>
      <c r="AR1728" s="496">
        <v>182.7</v>
      </c>
      <c r="AS1728" s="496">
        <v>27.246352922653752</v>
      </c>
      <c r="AT1728" s="496"/>
      <c r="AU1728" s="496"/>
    </row>
    <row r="1729" spans="1:47">
      <c r="A1729" s="496">
        <v>23</v>
      </c>
      <c r="B1729" s="496">
        <v>130</v>
      </c>
      <c r="C1729" s="496">
        <v>2024</v>
      </c>
      <c r="D1729" s="496"/>
      <c r="E1729" s="496">
        <v>99</v>
      </c>
      <c r="F1729" s="496">
        <v>99</v>
      </c>
      <c r="G1729" s="496">
        <v>99</v>
      </c>
      <c r="H1729" s="496">
        <v>99</v>
      </c>
      <c r="I1729" s="496">
        <v>99</v>
      </c>
      <c r="J1729" s="496">
        <v>99</v>
      </c>
      <c r="K1729" s="496">
        <v>99</v>
      </c>
      <c r="L1729" s="496">
        <v>4</v>
      </c>
      <c r="M1729" s="496">
        <v>99</v>
      </c>
      <c r="N1729" s="496">
        <v>99</v>
      </c>
      <c r="O1729" s="496">
        <v>99</v>
      </c>
      <c r="P1729" s="496">
        <v>99</v>
      </c>
      <c r="Q1729" s="496">
        <v>1</v>
      </c>
      <c r="R1729" s="496">
        <v>1</v>
      </c>
      <c r="S1729" s="496">
        <v>4</v>
      </c>
      <c r="T1729" s="496">
        <v>5</v>
      </c>
      <c r="U1729" s="496">
        <v>171.9</v>
      </c>
      <c r="V1729" s="496">
        <v>0</v>
      </c>
      <c r="W1729" s="496">
        <v>0</v>
      </c>
      <c r="X1729" s="496">
        <v>0</v>
      </c>
      <c r="Y1729" s="496">
        <v>0</v>
      </c>
      <c r="Z1729" s="496">
        <v>0</v>
      </c>
      <c r="AA1729" s="496">
        <v>0</v>
      </c>
      <c r="AB1729" s="496"/>
      <c r="AC1729" s="496"/>
      <c r="AD1729" s="496"/>
      <c r="AE1729" s="496">
        <v>7.1428571428571441</v>
      </c>
      <c r="AF1729" s="496">
        <v>5.4823792058682814</v>
      </c>
      <c r="AG1729" s="496">
        <v>379</v>
      </c>
      <c r="AH1729" s="496">
        <v>0</v>
      </c>
      <c r="AI1729" s="496">
        <v>100</v>
      </c>
      <c r="AJ1729" s="496">
        <v>0</v>
      </c>
      <c r="AK1729" s="496"/>
      <c r="AL1729" s="496"/>
      <c r="AM1729" s="496"/>
      <c r="AN1729" s="496">
        <v>99</v>
      </c>
      <c r="AO1729" s="496">
        <v>99</v>
      </c>
      <c r="AP1729" s="496">
        <v>28</v>
      </c>
      <c r="AQ1729" s="496">
        <v>99</v>
      </c>
      <c r="AR1729" s="496">
        <v>188</v>
      </c>
      <c r="AS1729" s="496">
        <v>25.885401115359784</v>
      </c>
      <c r="AT1729" s="496"/>
      <c r="AU1729" s="496"/>
    </row>
    <row r="1730" spans="1:47">
      <c r="A1730" s="496">
        <v>23</v>
      </c>
      <c r="B1730" s="496">
        <v>131</v>
      </c>
      <c r="C1730" s="496">
        <v>2024</v>
      </c>
      <c r="D1730" s="496"/>
      <c r="E1730" s="496">
        <v>99</v>
      </c>
      <c r="F1730" s="496">
        <v>99</v>
      </c>
      <c r="G1730" s="496">
        <v>99</v>
      </c>
      <c r="H1730" s="496">
        <v>99</v>
      </c>
      <c r="I1730" s="496">
        <v>99</v>
      </c>
      <c r="J1730" s="496">
        <v>99</v>
      </c>
      <c r="K1730" s="496">
        <v>99</v>
      </c>
      <c r="L1730" s="496">
        <v>4</v>
      </c>
      <c r="M1730" s="496">
        <v>99</v>
      </c>
      <c r="N1730" s="496">
        <v>99</v>
      </c>
      <c r="O1730" s="496">
        <v>99</v>
      </c>
      <c r="P1730" s="496">
        <v>99</v>
      </c>
      <c r="Q1730" s="496">
        <v>14</v>
      </c>
      <c r="R1730" s="496">
        <v>42</v>
      </c>
      <c r="S1730" s="496">
        <v>4</v>
      </c>
      <c r="T1730" s="496">
        <v>6.5</v>
      </c>
      <c r="U1730" s="496">
        <v>138.79761904761904</v>
      </c>
      <c r="V1730" s="496">
        <v>0</v>
      </c>
      <c r="W1730" s="496">
        <v>40.476190476190474</v>
      </c>
      <c r="X1730" s="496">
        <v>0</v>
      </c>
      <c r="Y1730" s="496">
        <v>24.360159590681089</v>
      </c>
      <c r="Z1730" s="496">
        <v>0</v>
      </c>
      <c r="AA1730" s="496">
        <v>1.531417021989143</v>
      </c>
      <c r="AB1730" s="496"/>
      <c r="AC1730" s="496">
        <v>41.296662264595319</v>
      </c>
      <c r="AD1730" s="496"/>
      <c r="AE1730" s="496">
        <v>36.84210526315789</v>
      </c>
      <c r="AF1730" s="496">
        <v>36.103128793321261</v>
      </c>
      <c r="AG1730" s="496">
        <v>679.97619047619048</v>
      </c>
      <c r="AH1730" s="496">
        <v>0</v>
      </c>
      <c r="AI1730" s="496">
        <v>100</v>
      </c>
      <c r="AJ1730" s="496">
        <v>115.56599600707172</v>
      </c>
      <c r="AK1730" s="496">
        <v>52.256850232721995</v>
      </c>
      <c r="AL1730" s="496">
        <v>24.908690093713879</v>
      </c>
      <c r="AM1730" s="496"/>
      <c r="AN1730" s="496">
        <v>99</v>
      </c>
      <c r="AO1730" s="496">
        <v>99</v>
      </c>
      <c r="AP1730" s="496">
        <v>29</v>
      </c>
      <c r="AQ1730" s="496">
        <v>99</v>
      </c>
      <c r="AR1730" s="496">
        <v>171.71428571428575</v>
      </c>
      <c r="AS1730" s="496">
        <v>27.118997126969369</v>
      </c>
      <c r="AT1730" s="496"/>
      <c r="AU1730" s="496"/>
    </row>
    <row r="1731" spans="1:47">
      <c r="A1731" s="496">
        <v>23</v>
      </c>
      <c r="B1731" s="496">
        <v>132</v>
      </c>
      <c r="C1731" s="496">
        <v>2024</v>
      </c>
      <c r="D1731" s="496"/>
      <c r="E1731" s="496">
        <v>99</v>
      </c>
      <c r="F1731" s="496">
        <v>99</v>
      </c>
      <c r="G1731" s="496">
        <v>99</v>
      </c>
      <c r="H1731" s="496">
        <v>99</v>
      </c>
      <c r="I1731" s="496">
        <v>99</v>
      </c>
      <c r="J1731" s="496">
        <v>99</v>
      </c>
      <c r="K1731" s="496">
        <v>99</v>
      </c>
      <c r="L1731" s="496">
        <v>4</v>
      </c>
      <c r="M1731" s="496">
        <v>99</v>
      </c>
      <c r="N1731" s="496">
        <v>99</v>
      </c>
      <c r="O1731" s="496">
        <v>99</v>
      </c>
      <c r="P1731" s="496">
        <v>99</v>
      </c>
      <c r="Q1731" s="496"/>
      <c r="R1731" s="496">
        <v>0</v>
      </c>
      <c r="S1731" s="496"/>
      <c r="T1731" s="496"/>
      <c r="U1731" s="496"/>
      <c r="V1731" s="496"/>
      <c r="W1731" s="496"/>
      <c r="X1731" s="496"/>
      <c r="Y1731" s="496"/>
      <c r="Z1731" s="496"/>
      <c r="AA1731" s="496"/>
      <c r="AB1731" s="496"/>
      <c r="AC1731" s="496"/>
      <c r="AD1731" s="496"/>
      <c r="AE1731" s="496"/>
      <c r="AF1731" s="496"/>
      <c r="AG1731" s="496"/>
      <c r="AH1731" s="496"/>
      <c r="AI1731" s="496"/>
      <c r="AJ1731" s="496"/>
      <c r="AK1731" s="496"/>
      <c r="AL1731" s="496"/>
      <c r="AM1731" s="496"/>
      <c r="AN1731" s="496">
        <v>99</v>
      </c>
      <c r="AO1731" s="496">
        <v>99</v>
      </c>
      <c r="AP1731" s="496">
        <v>30</v>
      </c>
      <c r="AQ1731" s="496">
        <v>99</v>
      </c>
      <c r="AR1731" s="496"/>
      <c r="AS1731" s="496"/>
      <c r="AT1731" s="496"/>
      <c r="AU1731" s="496"/>
    </row>
    <row r="1732" spans="1:47">
      <c r="A1732" s="496">
        <v>23</v>
      </c>
      <c r="B1732" s="496">
        <v>133</v>
      </c>
      <c r="C1732" s="496">
        <v>2024</v>
      </c>
      <c r="D1732" s="496"/>
      <c r="E1732" s="496">
        <v>99</v>
      </c>
      <c r="F1732" s="496">
        <v>99</v>
      </c>
      <c r="G1732" s="496">
        <v>99</v>
      </c>
      <c r="H1732" s="496">
        <v>99</v>
      </c>
      <c r="I1732" s="496">
        <v>99</v>
      </c>
      <c r="J1732" s="496">
        <v>99</v>
      </c>
      <c r="K1732" s="496">
        <v>99</v>
      </c>
      <c r="L1732" s="496">
        <v>4</v>
      </c>
      <c r="M1732" s="496">
        <v>99</v>
      </c>
      <c r="N1732" s="496">
        <v>99</v>
      </c>
      <c r="O1732" s="496">
        <v>99</v>
      </c>
      <c r="P1732" s="496">
        <v>99</v>
      </c>
      <c r="Q1732" s="496">
        <v>4</v>
      </c>
      <c r="R1732" s="496">
        <v>5</v>
      </c>
      <c r="S1732" s="496">
        <v>4</v>
      </c>
      <c r="T1732" s="496">
        <v>4.4000000000000004</v>
      </c>
      <c r="U1732" s="496">
        <v>130.9</v>
      </c>
      <c r="V1732" s="496">
        <v>0</v>
      </c>
      <c r="W1732" s="496">
        <v>0</v>
      </c>
      <c r="X1732" s="496">
        <v>0</v>
      </c>
      <c r="Y1732" s="496">
        <v>39.138983124245797</v>
      </c>
      <c r="Z1732" s="496">
        <v>0</v>
      </c>
      <c r="AA1732" s="496">
        <v>0.48989794855663321</v>
      </c>
      <c r="AB1732" s="496"/>
      <c r="AC1732" s="496">
        <v>91.477530113707601</v>
      </c>
      <c r="AD1732" s="496"/>
      <c r="AE1732" s="496">
        <v>27.777777777777779</v>
      </c>
      <c r="AF1732" s="496">
        <v>18.448052314110157</v>
      </c>
      <c r="AG1732" s="496">
        <v>486.4</v>
      </c>
      <c r="AH1732" s="496">
        <v>0</v>
      </c>
      <c r="AI1732" s="496">
        <v>100</v>
      </c>
      <c r="AJ1732" s="496">
        <v>121.01999834738056</v>
      </c>
      <c r="AK1732" s="496">
        <v>92.660564603021498</v>
      </c>
      <c r="AL1732" s="496">
        <v>82.378312586908066</v>
      </c>
      <c r="AM1732" s="496"/>
      <c r="AN1732" s="496">
        <v>99</v>
      </c>
      <c r="AO1732" s="496">
        <v>99</v>
      </c>
      <c r="AP1732" s="496">
        <v>31</v>
      </c>
      <c r="AQ1732" s="496">
        <v>99</v>
      </c>
      <c r="AR1732" s="496">
        <v>170.6</v>
      </c>
      <c r="AS1732" s="496">
        <v>25.576127344498559</v>
      </c>
      <c r="AT1732" s="496"/>
      <c r="AU1732" s="496"/>
    </row>
    <row r="1733" spans="1:47">
      <c r="A1733" s="496">
        <v>23</v>
      </c>
      <c r="B1733" s="496">
        <v>134</v>
      </c>
      <c r="C1733" s="496">
        <v>2024</v>
      </c>
      <c r="D1733" s="496"/>
      <c r="E1733" s="496">
        <v>99</v>
      </c>
      <c r="F1733" s="496">
        <v>99</v>
      </c>
      <c r="G1733" s="496">
        <v>99</v>
      </c>
      <c r="H1733" s="496">
        <v>99</v>
      </c>
      <c r="I1733" s="496">
        <v>99</v>
      </c>
      <c r="J1733" s="496">
        <v>99</v>
      </c>
      <c r="K1733" s="496">
        <v>99</v>
      </c>
      <c r="L1733" s="496">
        <v>4</v>
      </c>
      <c r="M1733" s="496">
        <v>99</v>
      </c>
      <c r="N1733" s="496">
        <v>99</v>
      </c>
      <c r="O1733" s="496">
        <v>99</v>
      </c>
      <c r="P1733" s="496">
        <v>99</v>
      </c>
      <c r="Q1733" s="496"/>
      <c r="R1733" s="496">
        <v>0</v>
      </c>
      <c r="S1733" s="496"/>
      <c r="T1733" s="496"/>
      <c r="U1733" s="496"/>
      <c r="V1733" s="496"/>
      <c r="W1733" s="496"/>
      <c r="X1733" s="496"/>
      <c r="Y1733" s="496"/>
      <c r="Z1733" s="496"/>
      <c r="AA1733" s="496"/>
      <c r="AB1733" s="496"/>
      <c r="AC1733" s="496"/>
      <c r="AD1733" s="496"/>
      <c r="AE1733" s="496"/>
      <c r="AF1733" s="496"/>
      <c r="AG1733" s="496"/>
      <c r="AH1733" s="496"/>
      <c r="AI1733" s="496"/>
      <c r="AJ1733" s="496"/>
      <c r="AK1733" s="496"/>
      <c r="AL1733" s="496"/>
      <c r="AM1733" s="496"/>
      <c r="AN1733" s="496">
        <v>99</v>
      </c>
      <c r="AO1733" s="496">
        <v>99</v>
      </c>
      <c r="AP1733" s="496">
        <v>32</v>
      </c>
      <c r="AQ1733" s="496">
        <v>99</v>
      </c>
      <c r="AR1733" s="496"/>
      <c r="AS1733" s="496"/>
      <c r="AT1733" s="496"/>
      <c r="AU1733" s="496"/>
    </row>
    <row r="1734" spans="1:47">
      <c r="A1734" s="496">
        <v>23</v>
      </c>
      <c r="B1734" s="496">
        <v>135</v>
      </c>
      <c r="C1734" s="496">
        <v>2024</v>
      </c>
      <c r="D1734" s="496"/>
      <c r="E1734" s="496">
        <v>99</v>
      </c>
      <c r="F1734" s="496">
        <v>99</v>
      </c>
      <c r="G1734" s="496">
        <v>99</v>
      </c>
      <c r="H1734" s="496">
        <v>99</v>
      </c>
      <c r="I1734" s="496">
        <v>99</v>
      </c>
      <c r="J1734" s="496">
        <v>99</v>
      </c>
      <c r="K1734" s="496">
        <v>99</v>
      </c>
      <c r="L1734" s="496">
        <v>4</v>
      </c>
      <c r="M1734" s="496">
        <v>99</v>
      </c>
      <c r="N1734" s="496">
        <v>99</v>
      </c>
      <c r="O1734" s="496">
        <v>99</v>
      </c>
      <c r="P1734" s="496">
        <v>99</v>
      </c>
      <c r="Q1734" s="496"/>
      <c r="R1734" s="496">
        <v>0</v>
      </c>
      <c r="S1734" s="496"/>
      <c r="T1734" s="496"/>
      <c r="U1734" s="496"/>
      <c r="V1734" s="496"/>
      <c r="W1734" s="496"/>
      <c r="X1734" s="496"/>
      <c r="Y1734" s="496"/>
      <c r="Z1734" s="496"/>
      <c r="AA1734" s="496"/>
      <c r="AB1734" s="496"/>
      <c r="AC1734" s="496"/>
      <c r="AD1734" s="496"/>
      <c r="AE1734" s="496"/>
      <c r="AF1734" s="496"/>
      <c r="AG1734" s="496"/>
      <c r="AH1734" s="496"/>
      <c r="AI1734" s="496"/>
      <c r="AJ1734" s="496"/>
      <c r="AK1734" s="496"/>
      <c r="AL1734" s="496"/>
      <c r="AM1734" s="496"/>
      <c r="AN1734" s="496">
        <v>99</v>
      </c>
      <c r="AO1734" s="496">
        <v>99</v>
      </c>
      <c r="AP1734" s="496">
        <v>33</v>
      </c>
      <c r="AQ1734" s="496">
        <v>99</v>
      </c>
      <c r="AR1734" s="496"/>
      <c r="AS1734" s="496"/>
      <c r="AT1734" s="496"/>
      <c r="AU1734" s="496"/>
    </row>
    <row r="1735" spans="1:47">
      <c r="A1735" s="496">
        <v>23</v>
      </c>
      <c r="B1735" s="496">
        <v>136</v>
      </c>
      <c r="C1735" s="496">
        <v>2024</v>
      </c>
      <c r="D1735" s="496"/>
      <c r="E1735" s="496">
        <v>99</v>
      </c>
      <c r="F1735" s="496">
        <v>99</v>
      </c>
      <c r="G1735" s="496">
        <v>99</v>
      </c>
      <c r="H1735" s="496">
        <v>99</v>
      </c>
      <c r="I1735" s="496">
        <v>99</v>
      </c>
      <c r="J1735" s="496">
        <v>99</v>
      </c>
      <c r="K1735" s="496">
        <v>99</v>
      </c>
      <c r="L1735" s="496">
        <v>4</v>
      </c>
      <c r="M1735" s="496">
        <v>99</v>
      </c>
      <c r="N1735" s="496">
        <v>99</v>
      </c>
      <c r="O1735" s="496">
        <v>99</v>
      </c>
      <c r="P1735" s="496">
        <v>99</v>
      </c>
      <c r="Q1735" s="496"/>
      <c r="R1735" s="496">
        <v>0</v>
      </c>
      <c r="S1735" s="496"/>
      <c r="T1735" s="496"/>
      <c r="U1735" s="496"/>
      <c r="V1735" s="496"/>
      <c r="W1735" s="496"/>
      <c r="X1735" s="496"/>
      <c r="Y1735" s="496"/>
      <c r="Z1735" s="496"/>
      <c r="AA1735" s="496"/>
      <c r="AB1735" s="496"/>
      <c r="AC1735" s="496"/>
      <c r="AD1735" s="496"/>
      <c r="AE1735" s="496"/>
      <c r="AF1735" s="496"/>
      <c r="AG1735" s="496"/>
      <c r="AH1735" s="496"/>
      <c r="AI1735" s="496"/>
      <c r="AJ1735" s="496"/>
      <c r="AK1735" s="496"/>
      <c r="AL1735" s="496"/>
      <c r="AM1735" s="496"/>
      <c r="AN1735" s="496">
        <v>99</v>
      </c>
      <c r="AO1735" s="496">
        <v>99</v>
      </c>
      <c r="AP1735" s="496">
        <v>34</v>
      </c>
      <c r="AQ1735" s="496">
        <v>99</v>
      </c>
      <c r="AR1735" s="496"/>
      <c r="AS1735" s="496"/>
      <c r="AT1735" s="496"/>
      <c r="AU1735" s="496"/>
    </row>
    <row r="1736" spans="1:47">
      <c r="A1736" s="496">
        <v>23</v>
      </c>
      <c r="B1736" s="496">
        <v>137</v>
      </c>
      <c r="C1736" s="496">
        <v>2024</v>
      </c>
      <c r="D1736" s="496"/>
      <c r="E1736" s="496">
        <v>99</v>
      </c>
      <c r="F1736" s="496">
        <v>99</v>
      </c>
      <c r="G1736" s="496">
        <v>99</v>
      </c>
      <c r="H1736" s="496">
        <v>99</v>
      </c>
      <c r="I1736" s="496">
        <v>99</v>
      </c>
      <c r="J1736" s="496">
        <v>99</v>
      </c>
      <c r="K1736" s="496">
        <v>99</v>
      </c>
      <c r="L1736" s="496">
        <v>4</v>
      </c>
      <c r="M1736" s="496">
        <v>99</v>
      </c>
      <c r="N1736" s="496">
        <v>99</v>
      </c>
      <c r="O1736" s="496">
        <v>99</v>
      </c>
      <c r="P1736" s="496">
        <v>99</v>
      </c>
      <c r="Q1736" s="496"/>
      <c r="R1736" s="496">
        <v>0</v>
      </c>
      <c r="S1736" s="496"/>
      <c r="T1736" s="496"/>
      <c r="U1736" s="496"/>
      <c r="V1736" s="496"/>
      <c r="W1736" s="496"/>
      <c r="X1736" s="496"/>
      <c r="Y1736" s="496"/>
      <c r="Z1736" s="496"/>
      <c r="AA1736" s="496"/>
      <c r="AB1736" s="496"/>
      <c r="AC1736" s="496"/>
      <c r="AD1736" s="496"/>
      <c r="AE1736" s="496"/>
      <c r="AF1736" s="496"/>
      <c r="AG1736" s="496"/>
      <c r="AH1736" s="496"/>
      <c r="AI1736" s="496"/>
      <c r="AJ1736" s="496"/>
      <c r="AK1736" s="496"/>
      <c r="AL1736" s="496"/>
      <c r="AM1736" s="496"/>
      <c r="AN1736" s="496">
        <v>99</v>
      </c>
      <c r="AO1736" s="496">
        <v>99</v>
      </c>
      <c r="AP1736" s="496">
        <v>39</v>
      </c>
      <c r="AQ1736" s="496">
        <v>99</v>
      </c>
      <c r="AR1736" s="496"/>
      <c r="AS1736" s="496"/>
      <c r="AT1736" s="496"/>
      <c r="AU1736" s="496"/>
    </row>
    <row r="1737" spans="1:47">
      <c r="A1737" s="496">
        <v>23</v>
      </c>
      <c r="B1737" s="496">
        <v>138</v>
      </c>
      <c r="C1737" s="496">
        <v>2024</v>
      </c>
      <c r="D1737" s="496"/>
      <c r="E1737" s="496">
        <v>99</v>
      </c>
      <c r="F1737" s="496">
        <v>99</v>
      </c>
      <c r="G1737" s="496">
        <v>99</v>
      </c>
      <c r="H1737" s="496">
        <v>99</v>
      </c>
      <c r="I1737" s="496">
        <v>99</v>
      </c>
      <c r="J1737" s="496">
        <v>99</v>
      </c>
      <c r="K1737" s="496">
        <v>99</v>
      </c>
      <c r="L1737" s="496">
        <v>4</v>
      </c>
      <c r="M1737" s="496">
        <v>99</v>
      </c>
      <c r="N1737" s="496">
        <v>99</v>
      </c>
      <c r="O1737" s="496">
        <v>99</v>
      </c>
      <c r="P1737" s="496">
        <v>99</v>
      </c>
      <c r="Q1737" s="496"/>
      <c r="R1737" s="496">
        <v>0</v>
      </c>
      <c r="S1737" s="496"/>
      <c r="T1737" s="496"/>
      <c r="U1737" s="496"/>
      <c r="V1737" s="496"/>
      <c r="W1737" s="496"/>
      <c r="X1737" s="496"/>
      <c r="Y1737" s="496"/>
      <c r="Z1737" s="496"/>
      <c r="AA1737" s="496"/>
      <c r="AB1737" s="496"/>
      <c r="AC1737" s="496"/>
      <c r="AD1737" s="496"/>
      <c r="AE1737" s="496"/>
      <c r="AF1737" s="496"/>
      <c r="AG1737" s="496"/>
      <c r="AH1737" s="496"/>
      <c r="AI1737" s="496"/>
      <c r="AJ1737" s="496"/>
      <c r="AK1737" s="496"/>
      <c r="AL1737" s="496"/>
      <c r="AM1737" s="496"/>
      <c r="AN1737" s="496">
        <v>99</v>
      </c>
      <c r="AO1737" s="496">
        <v>99</v>
      </c>
      <c r="AP1737" s="496">
        <v>40</v>
      </c>
      <c r="AQ1737" s="496">
        <v>99</v>
      </c>
      <c r="AR1737" s="496"/>
      <c r="AS1737" s="496"/>
      <c r="AT1737" s="496"/>
      <c r="AU1737" s="496"/>
    </row>
    <row r="1738" spans="1:47">
      <c r="A1738" s="496">
        <v>23</v>
      </c>
      <c r="B1738" s="496">
        <v>139</v>
      </c>
      <c r="C1738" s="496">
        <v>2024</v>
      </c>
      <c r="D1738" s="496"/>
      <c r="E1738" s="496">
        <v>99</v>
      </c>
      <c r="F1738" s="496">
        <v>99</v>
      </c>
      <c r="G1738" s="496">
        <v>99</v>
      </c>
      <c r="H1738" s="496">
        <v>99</v>
      </c>
      <c r="I1738" s="496">
        <v>99</v>
      </c>
      <c r="J1738" s="496">
        <v>99</v>
      </c>
      <c r="K1738" s="496">
        <v>99</v>
      </c>
      <c r="L1738" s="496">
        <v>4</v>
      </c>
      <c r="M1738" s="496">
        <v>99</v>
      </c>
      <c r="N1738" s="496">
        <v>99</v>
      </c>
      <c r="O1738" s="496">
        <v>99</v>
      </c>
      <c r="P1738" s="496">
        <v>99</v>
      </c>
      <c r="Q1738" s="496">
        <v>14</v>
      </c>
      <c r="R1738" s="496">
        <v>23</v>
      </c>
      <c r="S1738" s="496">
        <v>4</v>
      </c>
      <c r="T1738" s="496">
        <v>6.6521739130434794</v>
      </c>
      <c r="U1738" s="496">
        <v>191.02608695652177</v>
      </c>
      <c r="V1738" s="496">
        <v>0</v>
      </c>
      <c r="W1738" s="496">
        <v>52.173913043478258</v>
      </c>
      <c r="X1738" s="496">
        <v>0</v>
      </c>
      <c r="Y1738" s="496">
        <v>40.340283215484241</v>
      </c>
      <c r="Z1738" s="496">
        <v>0</v>
      </c>
      <c r="AA1738" s="496">
        <v>1.784198654668103</v>
      </c>
      <c r="AB1738" s="496"/>
      <c r="AC1738" s="496">
        <v>-4.0346878293233033</v>
      </c>
      <c r="AD1738" s="496"/>
      <c r="AE1738" s="496">
        <v>23</v>
      </c>
      <c r="AF1738" s="496">
        <v>16.479501894152509</v>
      </c>
      <c r="AG1738" s="496">
        <v>584.60869565217388</v>
      </c>
      <c r="AH1738" s="496">
        <v>0</v>
      </c>
      <c r="AI1738" s="496">
        <v>100</v>
      </c>
      <c r="AJ1738" s="496">
        <v>118.03637579721844</v>
      </c>
      <c r="AK1738" s="496">
        <v>27.661785462730322</v>
      </c>
      <c r="AL1738" s="496">
        <v>-8.1780789835124779</v>
      </c>
      <c r="AM1738" s="496"/>
      <c r="AN1738" s="496">
        <v>99</v>
      </c>
      <c r="AO1738" s="496">
        <v>99</v>
      </c>
      <c r="AP1738" s="496">
        <v>98</v>
      </c>
      <c r="AQ1738" s="496">
        <v>99</v>
      </c>
      <c r="AR1738" s="496">
        <v>190.52173913043475</v>
      </c>
      <c r="AS1738" s="496">
        <v>27.269029571065904</v>
      </c>
      <c r="AT1738" s="496"/>
      <c r="AU1738" s="496"/>
    </row>
    <row r="1739" spans="1:47">
      <c r="A1739" s="496">
        <v>23</v>
      </c>
      <c r="B1739" s="496">
        <v>140</v>
      </c>
      <c r="C1739" s="496">
        <v>2024</v>
      </c>
      <c r="D1739" s="496"/>
      <c r="E1739" s="496">
        <v>99</v>
      </c>
      <c r="F1739" s="496">
        <v>99</v>
      </c>
      <c r="G1739" s="496">
        <v>99</v>
      </c>
      <c r="H1739" s="496">
        <v>99</v>
      </c>
      <c r="I1739" s="496">
        <v>99</v>
      </c>
      <c r="J1739" s="496">
        <v>99</v>
      </c>
      <c r="K1739" s="496">
        <v>99</v>
      </c>
      <c r="L1739" s="496">
        <v>4</v>
      </c>
      <c r="M1739" s="496">
        <v>99</v>
      </c>
      <c r="N1739" s="496">
        <v>99</v>
      </c>
      <c r="O1739" s="496">
        <v>99</v>
      </c>
      <c r="P1739" s="496">
        <v>99</v>
      </c>
      <c r="Q1739" s="496">
        <v>1</v>
      </c>
      <c r="R1739" s="496">
        <v>1</v>
      </c>
      <c r="S1739" s="496">
        <v>4</v>
      </c>
      <c r="T1739" s="496">
        <v>6</v>
      </c>
      <c r="U1739" s="496">
        <v>288.10000000000002</v>
      </c>
      <c r="V1739" s="496">
        <v>0</v>
      </c>
      <c r="W1739" s="496">
        <v>0</v>
      </c>
      <c r="X1739" s="496">
        <v>0</v>
      </c>
      <c r="Y1739" s="496">
        <v>0</v>
      </c>
      <c r="Z1739" s="496">
        <v>0</v>
      </c>
      <c r="AA1739" s="496">
        <v>0</v>
      </c>
      <c r="AB1739" s="496"/>
      <c r="AC1739" s="496"/>
      <c r="AD1739" s="496"/>
      <c r="AE1739" s="496">
        <v>12.5</v>
      </c>
      <c r="AF1739" s="496">
        <v>21.342321653455812</v>
      </c>
      <c r="AG1739" s="496">
        <v>678</v>
      </c>
      <c r="AH1739" s="496">
        <v>0</v>
      </c>
      <c r="AI1739" s="496">
        <v>0</v>
      </c>
      <c r="AJ1739" s="496">
        <v>0</v>
      </c>
      <c r="AK1739" s="496"/>
      <c r="AL1739" s="496"/>
      <c r="AM1739" s="496"/>
      <c r="AN1739" s="496">
        <v>99</v>
      </c>
      <c r="AO1739" s="496">
        <v>99</v>
      </c>
      <c r="AP1739" s="496">
        <v>99</v>
      </c>
      <c r="AQ1739" s="496">
        <v>99</v>
      </c>
      <c r="AR1739" s="496">
        <v>215</v>
      </c>
      <c r="AS1739" s="496">
        <v>28.978580502345704</v>
      </c>
      <c r="AT1739" s="496"/>
      <c r="AU1739" s="496"/>
    </row>
    <row r="1740" spans="1:47">
      <c r="A1740" s="496">
        <v>23</v>
      </c>
      <c r="B1740" s="496">
        <v>141</v>
      </c>
      <c r="C1740" s="496">
        <v>2024</v>
      </c>
      <c r="D1740" s="496"/>
      <c r="E1740" s="496">
        <v>99</v>
      </c>
      <c r="F1740" s="496">
        <v>99</v>
      </c>
      <c r="G1740" s="496">
        <v>99</v>
      </c>
      <c r="H1740" s="496">
        <v>99</v>
      </c>
      <c r="I1740" s="496">
        <v>99</v>
      </c>
      <c r="J1740" s="496">
        <v>99</v>
      </c>
      <c r="K1740" s="496">
        <v>99</v>
      </c>
      <c r="L1740" s="496">
        <v>5</v>
      </c>
      <c r="M1740" s="496">
        <v>99</v>
      </c>
      <c r="N1740" s="496">
        <v>99</v>
      </c>
      <c r="O1740" s="496">
        <v>99</v>
      </c>
      <c r="P1740" s="496">
        <v>99</v>
      </c>
      <c r="Q1740" s="496">
        <v>60</v>
      </c>
      <c r="R1740" s="496">
        <v>162</v>
      </c>
      <c r="S1740" s="496">
        <v>5</v>
      </c>
      <c r="T1740" s="496">
        <v>8.1358024691358022</v>
      </c>
      <c r="U1740" s="496">
        <v>313.10308641975297</v>
      </c>
      <c r="V1740" s="496">
        <v>0</v>
      </c>
      <c r="W1740" s="496">
        <v>91.358024691358011</v>
      </c>
      <c r="X1740" s="496">
        <v>22.222222222222225</v>
      </c>
      <c r="Y1740" s="496">
        <v>45.316927073257929</v>
      </c>
      <c r="Z1740" s="496">
        <v>0</v>
      </c>
      <c r="AA1740" s="496">
        <v>1.2247759827393472</v>
      </c>
      <c r="AB1740" s="496"/>
      <c r="AC1740" s="496">
        <v>35.652919366374775</v>
      </c>
      <c r="AD1740" s="496"/>
      <c r="AE1740" s="496">
        <v>19.194312796208536</v>
      </c>
      <c r="AF1740" s="496">
        <v>22.475297099458512</v>
      </c>
      <c r="AG1740" s="496">
        <v>680.26543209876559</v>
      </c>
      <c r="AH1740" s="496">
        <v>0</v>
      </c>
      <c r="AI1740" s="496">
        <v>0</v>
      </c>
      <c r="AJ1740" s="496">
        <v>158.69715678137484</v>
      </c>
      <c r="AK1740" s="496">
        <v>75.562136187327852</v>
      </c>
      <c r="AL1740" s="496">
        <v>31.549345205051711</v>
      </c>
      <c r="AM1740" s="496"/>
      <c r="AN1740" s="496">
        <v>99</v>
      </c>
      <c r="AO1740" s="496">
        <v>99</v>
      </c>
      <c r="AP1740" s="496">
        <v>1</v>
      </c>
      <c r="AQ1740" s="496">
        <v>99</v>
      </c>
      <c r="AR1740" s="496">
        <v>214.18518518518519</v>
      </c>
      <c r="AS1740" s="496">
        <v>31.6633233125525</v>
      </c>
      <c r="AT1740" s="496"/>
      <c r="AU1740" s="496"/>
    </row>
    <row r="1741" spans="1:47">
      <c r="A1741" s="496">
        <v>23</v>
      </c>
      <c r="B1741" s="496">
        <v>142</v>
      </c>
      <c r="C1741" s="496">
        <v>2024</v>
      </c>
      <c r="D1741" s="496"/>
      <c r="E1741" s="496">
        <v>99</v>
      </c>
      <c r="F1741" s="496">
        <v>99</v>
      </c>
      <c r="G1741" s="496">
        <v>99</v>
      </c>
      <c r="H1741" s="496">
        <v>99</v>
      </c>
      <c r="I1741" s="496">
        <v>99</v>
      </c>
      <c r="J1741" s="496">
        <v>99</v>
      </c>
      <c r="K1741" s="496">
        <v>99</v>
      </c>
      <c r="L1741" s="496">
        <v>5</v>
      </c>
      <c r="M1741" s="496">
        <v>99</v>
      </c>
      <c r="N1741" s="496">
        <v>99</v>
      </c>
      <c r="O1741" s="496">
        <v>99</v>
      </c>
      <c r="P1741" s="496">
        <v>99</v>
      </c>
      <c r="Q1741" s="496"/>
      <c r="R1741" s="496">
        <v>0</v>
      </c>
      <c r="S1741" s="496"/>
      <c r="T1741" s="496"/>
      <c r="U1741" s="496"/>
      <c r="V1741" s="496"/>
      <c r="W1741" s="496"/>
      <c r="X1741" s="496"/>
      <c r="Y1741" s="496"/>
      <c r="Z1741" s="496"/>
      <c r="AA1741" s="496"/>
      <c r="AB1741" s="496"/>
      <c r="AC1741" s="496"/>
      <c r="AD1741" s="496"/>
      <c r="AE1741" s="496"/>
      <c r="AF1741" s="496"/>
      <c r="AG1741" s="496"/>
      <c r="AH1741" s="496"/>
      <c r="AI1741" s="496"/>
      <c r="AJ1741" s="496"/>
      <c r="AK1741" s="496"/>
      <c r="AL1741" s="496"/>
      <c r="AM1741" s="496"/>
      <c r="AN1741" s="496">
        <v>99</v>
      </c>
      <c r="AO1741" s="496">
        <v>99</v>
      </c>
      <c r="AP1741" s="496">
        <v>2</v>
      </c>
      <c r="AQ1741" s="496">
        <v>99</v>
      </c>
      <c r="AR1741" s="496"/>
      <c r="AS1741" s="496"/>
      <c r="AT1741" s="496"/>
      <c r="AU1741" s="496"/>
    </row>
    <row r="1742" spans="1:47">
      <c r="A1742" s="496">
        <v>23</v>
      </c>
      <c r="B1742" s="496">
        <v>143</v>
      </c>
      <c r="C1742" s="496">
        <v>2024</v>
      </c>
      <c r="D1742" s="496"/>
      <c r="E1742" s="496">
        <v>99</v>
      </c>
      <c r="F1742" s="496">
        <v>99</v>
      </c>
      <c r="G1742" s="496">
        <v>99</v>
      </c>
      <c r="H1742" s="496">
        <v>99</v>
      </c>
      <c r="I1742" s="496">
        <v>99</v>
      </c>
      <c r="J1742" s="496">
        <v>99</v>
      </c>
      <c r="K1742" s="496">
        <v>99</v>
      </c>
      <c r="L1742" s="496">
        <v>5</v>
      </c>
      <c r="M1742" s="496">
        <v>99</v>
      </c>
      <c r="N1742" s="496">
        <v>99</v>
      </c>
      <c r="O1742" s="496">
        <v>99</v>
      </c>
      <c r="P1742" s="496">
        <v>99</v>
      </c>
      <c r="Q1742" s="496">
        <v>5</v>
      </c>
      <c r="R1742" s="496">
        <v>6</v>
      </c>
      <c r="S1742" s="496">
        <v>5</v>
      </c>
      <c r="T1742" s="496">
        <v>8.6666666666666643</v>
      </c>
      <c r="U1742" s="496">
        <v>272.33333333333326</v>
      </c>
      <c r="V1742" s="496">
        <v>0</v>
      </c>
      <c r="W1742" s="496">
        <v>100</v>
      </c>
      <c r="X1742" s="496">
        <v>0</v>
      </c>
      <c r="Y1742" s="496">
        <v>35.680184354282176</v>
      </c>
      <c r="Z1742" s="496">
        <v>0</v>
      </c>
      <c r="AA1742" s="496">
        <v>1.5986105077709092</v>
      </c>
      <c r="AB1742" s="496"/>
      <c r="AC1742" s="496">
        <v>-51.115377007114994</v>
      </c>
      <c r="AD1742" s="496"/>
      <c r="AE1742" s="496">
        <v>6.3157894736842115</v>
      </c>
      <c r="AF1742" s="496">
        <v>8.8766718456306553</v>
      </c>
      <c r="AG1742" s="496">
        <v>698.66666666666652</v>
      </c>
      <c r="AH1742" s="496">
        <v>0</v>
      </c>
      <c r="AI1742" s="496">
        <v>0</v>
      </c>
      <c r="AJ1742" s="496">
        <v>86.744196091471068</v>
      </c>
      <c r="AK1742" s="496">
        <v>81.781511467087995</v>
      </c>
      <c r="AL1742" s="496">
        <v>-13.541323248295738</v>
      </c>
      <c r="AM1742" s="496"/>
      <c r="AN1742" s="496">
        <v>99</v>
      </c>
      <c r="AO1742" s="496">
        <v>99</v>
      </c>
      <c r="AP1742" s="496">
        <v>3</v>
      </c>
      <c r="AQ1742" s="496">
        <v>99</v>
      </c>
      <c r="AR1742" s="496">
        <v>202.33333333333337</v>
      </c>
      <c r="AS1742" s="496">
        <v>32.733915453567754</v>
      </c>
      <c r="AT1742" s="496"/>
      <c r="AU1742" s="496"/>
    </row>
    <row r="1743" spans="1:47">
      <c r="A1743" s="496">
        <v>23</v>
      </c>
      <c r="B1743" s="496">
        <v>144</v>
      </c>
      <c r="C1743" s="496">
        <v>2024</v>
      </c>
      <c r="D1743" s="496"/>
      <c r="E1743" s="496">
        <v>99</v>
      </c>
      <c r="F1743" s="496">
        <v>99</v>
      </c>
      <c r="G1743" s="496">
        <v>99</v>
      </c>
      <c r="H1743" s="496">
        <v>99</v>
      </c>
      <c r="I1743" s="496">
        <v>99</v>
      </c>
      <c r="J1743" s="496">
        <v>99</v>
      </c>
      <c r="K1743" s="496">
        <v>99</v>
      </c>
      <c r="L1743" s="496">
        <v>5</v>
      </c>
      <c r="M1743" s="496">
        <v>99</v>
      </c>
      <c r="N1743" s="496">
        <v>99</v>
      </c>
      <c r="O1743" s="496">
        <v>99</v>
      </c>
      <c r="P1743" s="496">
        <v>99</v>
      </c>
      <c r="Q1743" s="496">
        <v>3</v>
      </c>
      <c r="R1743" s="496">
        <v>4</v>
      </c>
      <c r="S1743" s="496">
        <v>5</v>
      </c>
      <c r="T1743" s="496">
        <v>9.75</v>
      </c>
      <c r="U1743" s="496">
        <v>216.22499999999999</v>
      </c>
      <c r="V1743" s="496">
        <v>0</v>
      </c>
      <c r="W1743" s="496">
        <v>100</v>
      </c>
      <c r="X1743" s="496">
        <v>0</v>
      </c>
      <c r="Y1743" s="496">
        <v>50.152436381495967</v>
      </c>
      <c r="Z1743" s="496">
        <v>0</v>
      </c>
      <c r="AA1743" s="496">
        <v>2.2776083947860744</v>
      </c>
      <c r="AB1743" s="496"/>
      <c r="AC1743" s="496">
        <v>93.109056459204979</v>
      </c>
      <c r="AD1743" s="496"/>
      <c r="AE1743" s="496">
        <v>15.38461538461538</v>
      </c>
      <c r="AF1743" s="496">
        <v>18.015747375437432</v>
      </c>
      <c r="AG1743" s="496">
        <v>508</v>
      </c>
      <c r="AH1743" s="496">
        <v>0</v>
      </c>
      <c r="AI1743" s="496">
        <v>0</v>
      </c>
      <c r="AJ1743" s="496">
        <v>170.00588225117397</v>
      </c>
      <c r="AK1743" s="496">
        <v>93.881111966567843</v>
      </c>
      <c r="AL1743" s="496">
        <v>98.913545859407776</v>
      </c>
      <c r="AM1743" s="496"/>
      <c r="AN1743" s="496">
        <v>99</v>
      </c>
      <c r="AO1743" s="496">
        <v>99</v>
      </c>
      <c r="AP1743" s="496">
        <v>4</v>
      </c>
      <c r="AQ1743" s="496">
        <v>99</v>
      </c>
      <c r="AR1743" s="496">
        <v>186.5</v>
      </c>
      <c r="AS1743" s="496">
        <v>32.696831093835399</v>
      </c>
      <c r="AT1743" s="496"/>
      <c r="AU1743" s="496"/>
    </row>
    <row r="1744" spans="1:47">
      <c r="A1744" s="496">
        <v>23</v>
      </c>
      <c r="B1744" s="496">
        <v>145</v>
      </c>
      <c r="C1744" s="496">
        <v>2024</v>
      </c>
      <c r="D1744" s="496"/>
      <c r="E1744" s="496">
        <v>99</v>
      </c>
      <c r="F1744" s="496">
        <v>99</v>
      </c>
      <c r="G1744" s="496">
        <v>99</v>
      </c>
      <c r="H1744" s="496">
        <v>99</v>
      </c>
      <c r="I1744" s="496">
        <v>99</v>
      </c>
      <c r="J1744" s="496">
        <v>99</v>
      </c>
      <c r="K1744" s="496">
        <v>99</v>
      </c>
      <c r="L1744" s="496">
        <v>5</v>
      </c>
      <c r="M1744" s="496">
        <v>99</v>
      </c>
      <c r="N1744" s="496">
        <v>99</v>
      </c>
      <c r="O1744" s="496">
        <v>99</v>
      </c>
      <c r="P1744" s="496">
        <v>99</v>
      </c>
      <c r="Q1744" s="496">
        <v>1</v>
      </c>
      <c r="R1744" s="496">
        <v>1</v>
      </c>
      <c r="S1744" s="496">
        <v>5</v>
      </c>
      <c r="T1744" s="496">
        <v>9</v>
      </c>
      <c r="U1744" s="496">
        <v>204.4</v>
      </c>
      <c r="V1744" s="496">
        <v>0</v>
      </c>
      <c r="W1744" s="496">
        <v>100</v>
      </c>
      <c r="X1744" s="496">
        <v>0</v>
      </c>
      <c r="Y1744" s="496">
        <v>0</v>
      </c>
      <c r="Z1744" s="496">
        <v>0</v>
      </c>
      <c r="AA1744" s="496">
        <v>0</v>
      </c>
      <c r="AB1744" s="496"/>
      <c r="AC1744" s="496"/>
      <c r="AD1744" s="496"/>
      <c r="AE1744" s="496">
        <v>6.25</v>
      </c>
      <c r="AF1744" s="496">
        <v>6.1797073406699692</v>
      </c>
      <c r="AG1744" s="496">
        <v>599</v>
      </c>
      <c r="AH1744" s="496">
        <v>0</v>
      </c>
      <c r="AI1744" s="496">
        <v>0</v>
      </c>
      <c r="AJ1744" s="496">
        <v>0</v>
      </c>
      <c r="AK1744" s="496"/>
      <c r="AL1744" s="496"/>
      <c r="AM1744" s="496"/>
      <c r="AN1744" s="496">
        <v>99</v>
      </c>
      <c r="AO1744" s="496">
        <v>99</v>
      </c>
      <c r="AP1744" s="496">
        <v>5</v>
      </c>
      <c r="AQ1744" s="496">
        <v>99</v>
      </c>
      <c r="AR1744" s="496">
        <v>183</v>
      </c>
      <c r="AS1744" s="496">
        <v>33.287171858241699</v>
      </c>
      <c r="AT1744" s="496"/>
      <c r="AU1744" s="496"/>
    </row>
    <row r="1745" spans="1:47">
      <c r="A1745" s="496">
        <v>23</v>
      </c>
      <c r="B1745" s="496">
        <v>146</v>
      </c>
      <c r="C1745" s="496">
        <v>2024</v>
      </c>
      <c r="D1745" s="496"/>
      <c r="E1745" s="496">
        <v>99</v>
      </c>
      <c r="F1745" s="496">
        <v>99</v>
      </c>
      <c r="G1745" s="496">
        <v>99</v>
      </c>
      <c r="H1745" s="496">
        <v>99</v>
      </c>
      <c r="I1745" s="496">
        <v>99</v>
      </c>
      <c r="J1745" s="496">
        <v>99</v>
      </c>
      <c r="K1745" s="496">
        <v>99</v>
      </c>
      <c r="L1745" s="496">
        <v>5</v>
      </c>
      <c r="M1745" s="496">
        <v>99</v>
      </c>
      <c r="N1745" s="496">
        <v>99</v>
      </c>
      <c r="O1745" s="496">
        <v>99</v>
      </c>
      <c r="P1745" s="496">
        <v>99</v>
      </c>
      <c r="Q1745" s="496">
        <v>2</v>
      </c>
      <c r="R1745" s="496">
        <v>2</v>
      </c>
      <c r="S1745" s="496">
        <v>5</v>
      </c>
      <c r="T1745" s="496">
        <v>9</v>
      </c>
      <c r="U1745" s="496">
        <v>328.7999999999999</v>
      </c>
      <c r="V1745" s="496">
        <v>0</v>
      </c>
      <c r="W1745" s="496">
        <v>100</v>
      </c>
      <c r="X1745" s="496">
        <v>50</v>
      </c>
      <c r="Y1745" s="496">
        <v>63.40000000000024</v>
      </c>
      <c r="Z1745" s="496">
        <v>0</v>
      </c>
      <c r="AA1745" s="496">
        <v>1</v>
      </c>
      <c r="AB1745" s="496"/>
      <c r="AC1745" s="496">
        <v>-99.999999999999076</v>
      </c>
      <c r="AD1745" s="496"/>
      <c r="AE1745" s="496">
        <v>33.333333333333343</v>
      </c>
      <c r="AF1745" s="496">
        <v>38.589284666392807</v>
      </c>
      <c r="AG1745" s="496">
        <v>856.5</v>
      </c>
      <c r="AH1745" s="496">
        <v>0</v>
      </c>
      <c r="AI1745" s="496">
        <v>0</v>
      </c>
      <c r="AJ1745" s="496">
        <v>288.5</v>
      </c>
      <c r="AK1745" s="496">
        <v>99.999999999999787</v>
      </c>
      <c r="AL1745" s="496">
        <v>-100</v>
      </c>
      <c r="AM1745" s="496"/>
      <c r="AN1745" s="496">
        <v>99</v>
      </c>
      <c r="AO1745" s="496">
        <v>99</v>
      </c>
      <c r="AP1745" s="496">
        <v>6</v>
      </c>
      <c r="AQ1745" s="496">
        <v>99</v>
      </c>
      <c r="AR1745" s="496">
        <v>212.5</v>
      </c>
      <c r="AS1745" s="496">
        <v>33.755142397497302</v>
      </c>
      <c r="AT1745" s="496"/>
      <c r="AU1745" s="496"/>
    </row>
    <row r="1746" spans="1:47">
      <c r="A1746" s="496">
        <v>23</v>
      </c>
      <c r="B1746" s="496">
        <v>147</v>
      </c>
      <c r="C1746" s="496">
        <v>2024</v>
      </c>
      <c r="D1746" s="496"/>
      <c r="E1746" s="496">
        <v>99</v>
      </c>
      <c r="F1746" s="496">
        <v>99</v>
      </c>
      <c r="G1746" s="496">
        <v>99</v>
      </c>
      <c r="H1746" s="496">
        <v>99</v>
      </c>
      <c r="I1746" s="496">
        <v>99</v>
      </c>
      <c r="J1746" s="496">
        <v>99</v>
      </c>
      <c r="K1746" s="496">
        <v>99</v>
      </c>
      <c r="L1746" s="496">
        <v>5</v>
      </c>
      <c r="M1746" s="496">
        <v>99</v>
      </c>
      <c r="N1746" s="496">
        <v>99</v>
      </c>
      <c r="O1746" s="496">
        <v>99</v>
      </c>
      <c r="P1746" s="496">
        <v>99</v>
      </c>
      <c r="Q1746" s="496"/>
      <c r="R1746" s="496">
        <v>0</v>
      </c>
      <c r="S1746" s="496"/>
      <c r="T1746" s="496"/>
      <c r="U1746" s="496"/>
      <c r="V1746" s="496"/>
      <c r="W1746" s="496"/>
      <c r="X1746" s="496"/>
      <c r="Y1746" s="496"/>
      <c r="Z1746" s="496"/>
      <c r="AA1746" s="496"/>
      <c r="AB1746" s="496"/>
      <c r="AC1746" s="496"/>
      <c r="AD1746" s="496"/>
      <c r="AE1746" s="496"/>
      <c r="AF1746" s="496"/>
      <c r="AG1746" s="496"/>
      <c r="AH1746" s="496"/>
      <c r="AI1746" s="496"/>
      <c r="AJ1746" s="496"/>
      <c r="AK1746" s="496"/>
      <c r="AL1746" s="496"/>
      <c r="AM1746" s="496"/>
      <c r="AN1746" s="496">
        <v>99</v>
      </c>
      <c r="AO1746" s="496">
        <v>99</v>
      </c>
      <c r="AP1746" s="496">
        <v>7</v>
      </c>
      <c r="AQ1746" s="496">
        <v>99</v>
      </c>
      <c r="AR1746" s="496"/>
      <c r="AS1746" s="496"/>
      <c r="AT1746" s="496"/>
      <c r="AU1746" s="496"/>
    </row>
    <row r="1747" spans="1:47">
      <c r="A1747" s="496">
        <v>23</v>
      </c>
      <c r="B1747" s="496">
        <v>148</v>
      </c>
      <c r="C1747" s="496">
        <v>2024</v>
      </c>
      <c r="D1747" s="496"/>
      <c r="E1747" s="496">
        <v>99</v>
      </c>
      <c r="F1747" s="496">
        <v>99</v>
      </c>
      <c r="G1747" s="496">
        <v>99</v>
      </c>
      <c r="H1747" s="496">
        <v>99</v>
      </c>
      <c r="I1747" s="496">
        <v>99</v>
      </c>
      <c r="J1747" s="496">
        <v>99</v>
      </c>
      <c r="K1747" s="496">
        <v>99</v>
      </c>
      <c r="L1747" s="496">
        <v>5</v>
      </c>
      <c r="M1747" s="496">
        <v>99</v>
      </c>
      <c r="N1747" s="496">
        <v>99</v>
      </c>
      <c r="O1747" s="496">
        <v>99</v>
      </c>
      <c r="P1747" s="496">
        <v>99</v>
      </c>
      <c r="Q1747" s="496">
        <v>4</v>
      </c>
      <c r="R1747" s="496">
        <v>5</v>
      </c>
      <c r="S1747" s="496">
        <v>5</v>
      </c>
      <c r="T1747" s="496">
        <v>9.8000000000000007</v>
      </c>
      <c r="U1747" s="496">
        <v>271.50000000000006</v>
      </c>
      <c r="V1747" s="496">
        <v>0</v>
      </c>
      <c r="W1747" s="496">
        <v>100</v>
      </c>
      <c r="X1747" s="496">
        <v>0</v>
      </c>
      <c r="Y1747" s="496">
        <v>25.312210492171246</v>
      </c>
      <c r="Z1747" s="496">
        <v>0</v>
      </c>
      <c r="AA1747" s="496">
        <v>1.1661903789690511</v>
      </c>
      <c r="AB1747" s="496"/>
      <c r="AC1747" s="496">
        <v>-27.98211388364053</v>
      </c>
      <c r="AD1747" s="496"/>
      <c r="AE1747" s="496">
        <v>9.6153846153846114</v>
      </c>
      <c r="AF1747" s="496">
        <v>13.03120770257169</v>
      </c>
      <c r="AG1747" s="496">
        <v>749.6</v>
      </c>
      <c r="AH1747" s="496">
        <v>0</v>
      </c>
      <c r="AI1747" s="496">
        <v>0</v>
      </c>
      <c r="AJ1747" s="496">
        <v>103.8626015464659</v>
      </c>
      <c r="AK1747" s="496">
        <v>59.674581761407602</v>
      </c>
      <c r="AL1747" s="496">
        <v>-61.325803102893502</v>
      </c>
      <c r="AM1747" s="496"/>
      <c r="AN1747" s="496">
        <v>99</v>
      </c>
      <c r="AO1747" s="496">
        <v>99</v>
      </c>
      <c r="AP1747" s="496">
        <v>8</v>
      </c>
      <c r="AQ1747" s="496">
        <v>99</v>
      </c>
      <c r="AR1747" s="496">
        <v>200.8</v>
      </c>
      <c r="AS1747" s="496">
        <v>33.465428387979422</v>
      </c>
      <c r="AT1747" s="496"/>
      <c r="AU1747" s="496"/>
    </row>
    <row r="1748" spans="1:47">
      <c r="A1748" s="496">
        <v>23</v>
      </c>
      <c r="B1748" s="496">
        <v>149</v>
      </c>
      <c r="C1748" s="496">
        <v>2024</v>
      </c>
      <c r="D1748" s="496"/>
      <c r="E1748" s="496">
        <v>99</v>
      </c>
      <c r="F1748" s="496">
        <v>99</v>
      </c>
      <c r="G1748" s="496">
        <v>99</v>
      </c>
      <c r="H1748" s="496">
        <v>99</v>
      </c>
      <c r="I1748" s="496">
        <v>99</v>
      </c>
      <c r="J1748" s="496">
        <v>99</v>
      </c>
      <c r="K1748" s="496">
        <v>99</v>
      </c>
      <c r="L1748" s="496">
        <v>5</v>
      </c>
      <c r="M1748" s="496">
        <v>99</v>
      </c>
      <c r="N1748" s="496">
        <v>99</v>
      </c>
      <c r="O1748" s="496">
        <v>99</v>
      </c>
      <c r="P1748" s="496">
        <v>99</v>
      </c>
      <c r="Q1748" s="496"/>
      <c r="R1748" s="496">
        <v>0</v>
      </c>
      <c r="S1748" s="496"/>
      <c r="T1748" s="496"/>
      <c r="U1748" s="496"/>
      <c r="V1748" s="496"/>
      <c r="W1748" s="496"/>
      <c r="X1748" s="496"/>
      <c r="Y1748" s="496"/>
      <c r="Z1748" s="496"/>
      <c r="AA1748" s="496"/>
      <c r="AB1748" s="496"/>
      <c r="AC1748" s="496"/>
      <c r="AD1748" s="496"/>
      <c r="AE1748" s="496"/>
      <c r="AF1748" s="496"/>
      <c r="AG1748" s="496"/>
      <c r="AH1748" s="496"/>
      <c r="AI1748" s="496"/>
      <c r="AJ1748" s="496"/>
      <c r="AK1748" s="496"/>
      <c r="AL1748" s="496"/>
      <c r="AM1748" s="496"/>
      <c r="AN1748" s="496">
        <v>99</v>
      </c>
      <c r="AO1748" s="496">
        <v>99</v>
      </c>
      <c r="AP1748" s="496">
        <v>9</v>
      </c>
      <c r="AQ1748" s="496">
        <v>99</v>
      </c>
      <c r="AR1748" s="496"/>
      <c r="AS1748" s="496"/>
      <c r="AT1748" s="496"/>
      <c r="AU1748" s="496"/>
    </row>
    <row r="1749" spans="1:47">
      <c r="A1749" s="496">
        <v>23</v>
      </c>
      <c r="B1749" s="496">
        <v>150</v>
      </c>
      <c r="C1749" s="496">
        <v>2024</v>
      </c>
      <c r="D1749" s="496"/>
      <c r="E1749" s="496">
        <v>99</v>
      </c>
      <c r="F1749" s="496">
        <v>99</v>
      </c>
      <c r="G1749" s="496">
        <v>99</v>
      </c>
      <c r="H1749" s="496">
        <v>99</v>
      </c>
      <c r="I1749" s="496">
        <v>99</v>
      </c>
      <c r="J1749" s="496">
        <v>99</v>
      </c>
      <c r="K1749" s="496">
        <v>99</v>
      </c>
      <c r="L1749" s="496">
        <v>5</v>
      </c>
      <c r="M1749" s="496">
        <v>99</v>
      </c>
      <c r="N1749" s="496">
        <v>99</v>
      </c>
      <c r="O1749" s="496">
        <v>99</v>
      </c>
      <c r="P1749" s="496">
        <v>99</v>
      </c>
      <c r="Q1749" s="496"/>
      <c r="R1749" s="496">
        <v>0</v>
      </c>
      <c r="S1749" s="496"/>
      <c r="T1749" s="496"/>
      <c r="U1749" s="496"/>
      <c r="V1749" s="496"/>
      <c r="W1749" s="496"/>
      <c r="X1749" s="496"/>
      <c r="Y1749" s="496"/>
      <c r="Z1749" s="496"/>
      <c r="AA1749" s="496"/>
      <c r="AB1749" s="496"/>
      <c r="AC1749" s="496"/>
      <c r="AD1749" s="496"/>
      <c r="AE1749" s="496"/>
      <c r="AF1749" s="496"/>
      <c r="AG1749" s="496"/>
      <c r="AH1749" s="496"/>
      <c r="AI1749" s="496"/>
      <c r="AJ1749" s="496"/>
      <c r="AK1749" s="496"/>
      <c r="AL1749" s="496"/>
      <c r="AM1749" s="496"/>
      <c r="AN1749" s="496">
        <v>99</v>
      </c>
      <c r="AO1749" s="496">
        <v>99</v>
      </c>
      <c r="AP1749" s="496">
        <v>10</v>
      </c>
      <c r="AQ1749" s="496">
        <v>99</v>
      </c>
      <c r="AR1749" s="496"/>
      <c r="AS1749" s="496"/>
      <c r="AT1749" s="496"/>
      <c r="AU1749" s="496"/>
    </row>
    <row r="1750" spans="1:47">
      <c r="A1750" s="496">
        <v>23</v>
      </c>
      <c r="B1750" s="496">
        <v>151</v>
      </c>
      <c r="C1750" s="496">
        <v>2024</v>
      </c>
      <c r="D1750" s="496"/>
      <c r="E1750" s="496">
        <v>99</v>
      </c>
      <c r="F1750" s="496">
        <v>99</v>
      </c>
      <c r="G1750" s="496">
        <v>99</v>
      </c>
      <c r="H1750" s="496">
        <v>99</v>
      </c>
      <c r="I1750" s="496">
        <v>99</v>
      </c>
      <c r="J1750" s="496">
        <v>99</v>
      </c>
      <c r="K1750" s="496">
        <v>99</v>
      </c>
      <c r="L1750" s="496">
        <v>5</v>
      </c>
      <c r="M1750" s="496">
        <v>99</v>
      </c>
      <c r="N1750" s="496">
        <v>99</v>
      </c>
      <c r="O1750" s="496">
        <v>99</v>
      </c>
      <c r="P1750" s="496">
        <v>99</v>
      </c>
      <c r="Q1750" s="496">
        <v>1</v>
      </c>
      <c r="R1750" s="496">
        <v>1</v>
      </c>
      <c r="S1750" s="496">
        <v>5</v>
      </c>
      <c r="T1750" s="496">
        <v>7</v>
      </c>
      <c r="U1750" s="496">
        <v>362.40000000000009</v>
      </c>
      <c r="V1750" s="496">
        <v>0</v>
      </c>
      <c r="W1750" s="496">
        <v>100</v>
      </c>
      <c r="X1750" s="496">
        <v>100</v>
      </c>
      <c r="Y1750" s="496">
        <v>0</v>
      </c>
      <c r="Z1750" s="496">
        <v>0</v>
      </c>
      <c r="AA1750" s="496">
        <v>0</v>
      </c>
      <c r="AB1750" s="496"/>
      <c r="AC1750" s="496"/>
      <c r="AD1750" s="496"/>
      <c r="AE1750" s="496">
        <v>25</v>
      </c>
      <c r="AF1750" s="496">
        <v>34.792626728110598</v>
      </c>
      <c r="AG1750" s="496">
        <v>802</v>
      </c>
      <c r="AH1750" s="496">
        <v>0</v>
      </c>
      <c r="AI1750" s="496">
        <v>0</v>
      </c>
      <c r="AJ1750" s="496">
        <v>0</v>
      </c>
      <c r="AK1750" s="496"/>
      <c r="AL1750" s="496"/>
      <c r="AM1750" s="496"/>
      <c r="AN1750" s="496">
        <v>99</v>
      </c>
      <c r="AO1750" s="496">
        <v>99</v>
      </c>
      <c r="AP1750" s="496">
        <v>11</v>
      </c>
      <c r="AQ1750" s="496">
        <v>99</v>
      </c>
      <c r="AR1750" s="496">
        <v>230</v>
      </c>
      <c r="AS1750" s="496">
        <v>29.752609517547462</v>
      </c>
      <c r="AT1750" s="496"/>
      <c r="AU1750" s="496"/>
    </row>
    <row r="1751" spans="1:47">
      <c r="A1751" s="496">
        <v>23</v>
      </c>
      <c r="B1751" s="496">
        <v>152</v>
      </c>
      <c r="C1751" s="496">
        <v>2024</v>
      </c>
      <c r="D1751" s="496"/>
      <c r="E1751" s="496">
        <v>99</v>
      </c>
      <c r="F1751" s="496">
        <v>99</v>
      </c>
      <c r="G1751" s="496">
        <v>99</v>
      </c>
      <c r="H1751" s="496">
        <v>99</v>
      </c>
      <c r="I1751" s="496">
        <v>99</v>
      </c>
      <c r="J1751" s="496">
        <v>99</v>
      </c>
      <c r="K1751" s="496">
        <v>99</v>
      </c>
      <c r="L1751" s="496">
        <v>5</v>
      </c>
      <c r="M1751" s="496">
        <v>99</v>
      </c>
      <c r="N1751" s="496">
        <v>99</v>
      </c>
      <c r="O1751" s="496">
        <v>99</v>
      </c>
      <c r="P1751" s="496">
        <v>99</v>
      </c>
      <c r="Q1751" s="496"/>
      <c r="R1751" s="496">
        <v>0</v>
      </c>
      <c r="S1751" s="496"/>
      <c r="T1751" s="496"/>
      <c r="U1751" s="496"/>
      <c r="V1751" s="496"/>
      <c r="W1751" s="496"/>
      <c r="X1751" s="496"/>
      <c r="Y1751" s="496"/>
      <c r="Z1751" s="496"/>
      <c r="AA1751" s="496"/>
      <c r="AB1751" s="496"/>
      <c r="AC1751" s="496"/>
      <c r="AD1751" s="496"/>
      <c r="AE1751" s="496"/>
      <c r="AF1751" s="496"/>
      <c r="AG1751" s="496"/>
      <c r="AH1751" s="496"/>
      <c r="AI1751" s="496"/>
      <c r="AJ1751" s="496"/>
      <c r="AK1751" s="496"/>
      <c r="AL1751" s="496"/>
      <c r="AM1751" s="496"/>
      <c r="AN1751" s="496">
        <v>99</v>
      </c>
      <c r="AO1751" s="496">
        <v>99</v>
      </c>
      <c r="AP1751" s="496">
        <v>12</v>
      </c>
      <c r="AQ1751" s="496">
        <v>99</v>
      </c>
      <c r="AR1751" s="496"/>
      <c r="AS1751" s="496"/>
      <c r="AT1751" s="496"/>
      <c r="AU1751" s="496"/>
    </row>
    <row r="1752" spans="1:47">
      <c r="A1752" s="496">
        <v>23</v>
      </c>
      <c r="B1752" s="496">
        <v>153</v>
      </c>
      <c r="C1752" s="496">
        <v>2024</v>
      </c>
      <c r="D1752" s="496"/>
      <c r="E1752" s="496">
        <v>99</v>
      </c>
      <c r="F1752" s="496">
        <v>99</v>
      </c>
      <c r="G1752" s="496">
        <v>99</v>
      </c>
      <c r="H1752" s="496">
        <v>99</v>
      </c>
      <c r="I1752" s="496">
        <v>99</v>
      </c>
      <c r="J1752" s="496">
        <v>99</v>
      </c>
      <c r="K1752" s="496">
        <v>99</v>
      </c>
      <c r="L1752" s="496">
        <v>5</v>
      </c>
      <c r="M1752" s="496">
        <v>99</v>
      </c>
      <c r="N1752" s="496">
        <v>99</v>
      </c>
      <c r="O1752" s="496">
        <v>99</v>
      </c>
      <c r="P1752" s="496">
        <v>99</v>
      </c>
      <c r="Q1752" s="496">
        <v>4</v>
      </c>
      <c r="R1752" s="496">
        <v>4</v>
      </c>
      <c r="S1752" s="496">
        <v>5</v>
      </c>
      <c r="T1752" s="496">
        <v>5.5</v>
      </c>
      <c r="U1752" s="496">
        <v>261.27500000000003</v>
      </c>
      <c r="V1752" s="496">
        <v>0</v>
      </c>
      <c r="W1752" s="496">
        <v>25</v>
      </c>
      <c r="X1752" s="496">
        <v>25</v>
      </c>
      <c r="Y1752" s="496">
        <v>63.223863176809999</v>
      </c>
      <c r="Z1752" s="496">
        <v>0</v>
      </c>
      <c r="AA1752" s="496">
        <v>1.1180339887498949</v>
      </c>
      <c r="AB1752" s="496"/>
      <c r="AC1752" s="496">
        <v>18.408767256657033</v>
      </c>
      <c r="AD1752" s="496"/>
      <c r="AE1752" s="496">
        <v>100</v>
      </c>
      <c r="AF1752" s="496">
        <v>100</v>
      </c>
      <c r="AG1752" s="496">
        <v>558.25</v>
      </c>
      <c r="AH1752" s="496">
        <v>0</v>
      </c>
      <c r="AI1752" s="496">
        <v>0</v>
      </c>
      <c r="AJ1752" s="496">
        <v>139.1660429127738</v>
      </c>
      <c r="AK1752" s="496">
        <v>94.220867553601849</v>
      </c>
      <c r="AL1752" s="496">
        <v>24.985158967202459</v>
      </c>
      <c r="AM1752" s="496"/>
      <c r="AN1752" s="496">
        <v>99</v>
      </c>
      <c r="AO1752" s="496">
        <v>99</v>
      </c>
      <c r="AP1752" s="496">
        <v>13</v>
      </c>
      <c r="AQ1752" s="496">
        <v>99</v>
      </c>
      <c r="AR1752" s="496">
        <v>202.75</v>
      </c>
      <c r="AS1752" s="496">
        <v>30.779774739050431</v>
      </c>
      <c r="AT1752" s="496"/>
      <c r="AU1752" s="496"/>
    </row>
    <row r="1753" spans="1:47">
      <c r="A1753" s="496">
        <v>23</v>
      </c>
      <c r="B1753" s="496">
        <v>154</v>
      </c>
      <c r="C1753" s="496">
        <v>2024</v>
      </c>
      <c r="D1753" s="496"/>
      <c r="E1753" s="496">
        <v>99</v>
      </c>
      <c r="F1753" s="496">
        <v>99</v>
      </c>
      <c r="G1753" s="496">
        <v>99</v>
      </c>
      <c r="H1753" s="496">
        <v>99</v>
      </c>
      <c r="I1753" s="496">
        <v>99</v>
      </c>
      <c r="J1753" s="496">
        <v>99</v>
      </c>
      <c r="K1753" s="496">
        <v>99</v>
      </c>
      <c r="L1753" s="496">
        <v>5</v>
      </c>
      <c r="M1753" s="496">
        <v>99</v>
      </c>
      <c r="N1753" s="496">
        <v>99</v>
      </c>
      <c r="O1753" s="496">
        <v>99</v>
      </c>
      <c r="P1753" s="496">
        <v>99</v>
      </c>
      <c r="Q1753" s="496"/>
      <c r="R1753" s="496">
        <v>0</v>
      </c>
      <c r="S1753" s="496"/>
      <c r="T1753" s="496"/>
      <c r="U1753" s="496"/>
      <c r="V1753" s="496"/>
      <c r="W1753" s="496"/>
      <c r="X1753" s="496"/>
      <c r="Y1753" s="496"/>
      <c r="Z1753" s="496"/>
      <c r="AA1753" s="496"/>
      <c r="AB1753" s="496"/>
      <c r="AC1753" s="496"/>
      <c r="AD1753" s="496"/>
      <c r="AE1753" s="496"/>
      <c r="AF1753" s="496"/>
      <c r="AG1753" s="496"/>
      <c r="AH1753" s="496"/>
      <c r="AI1753" s="496"/>
      <c r="AJ1753" s="496"/>
      <c r="AK1753" s="496"/>
      <c r="AL1753" s="496"/>
      <c r="AM1753" s="496"/>
      <c r="AN1753" s="496">
        <v>99</v>
      </c>
      <c r="AO1753" s="496">
        <v>99</v>
      </c>
      <c r="AP1753" s="496">
        <v>14</v>
      </c>
      <c r="AQ1753" s="496">
        <v>99</v>
      </c>
      <c r="AR1753" s="496"/>
      <c r="AS1753" s="496"/>
      <c r="AT1753" s="496"/>
      <c r="AU1753" s="496"/>
    </row>
    <row r="1754" spans="1:47">
      <c r="A1754" s="496">
        <v>23</v>
      </c>
      <c r="B1754" s="496">
        <v>155</v>
      </c>
      <c r="C1754" s="496">
        <v>2024</v>
      </c>
      <c r="D1754" s="496"/>
      <c r="E1754" s="496">
        <v>99</v>
      </c>
      <c r="F1754" s="496">
        <v>99</v>
      </c>
      <c r="G1754" s="496">
        <v>99</v>
      </c>
      <c r="H1754" s="496">
        <v>99</v>
      </c>
      <c r="I1754" s="496">
        <v>99</v>
      </c>
      <c r="J1754" s="496">
        <v>99</v>
      </c>
      <c r="K1754" s="496">
        <v>99</v>
      </c>
      <c r="L1754" s="496">
        <v>5</v>
      </c>
      <c r="M1754" s="496">
        <v>99</v>
      </c>
      <c r="N1754" s="496">
        <v>99</v>
      </c>
      <c r="O1754" s="496">
        <v>99</v>
      </c>
      <c r="P1754" s="496">
        <v>99</v>
      </c>
      <c r="Q1754" s="496"/>
      <c r="R1754" s="496">
        <v>0</v>
      </c>
      <c r="S1754" s="496"/>
      <c r="T1754" s="496"/>
      <c r="U1754" s="496"/>
      <c r="V1754" s="496"/>
      <c r="W1754" s="496"/>
      <c r="X1754" s="496"/>
      <c r="Y1754" s="496"/>
      <c r="Z1754" s="496"/>
      <c r="AA1754" s="496"/>
      <c r="AB1754" s="496"/>
      <c r="AC1754" s="496"/>
      <c r="AD1754" s="496"/>
      <c r="AE1754" s="496"/>
      <c r="AF1754" s="496"/>
      <c r="AG1754" s="496"/>
      <c r="AH1754" s="496"/>
      <c r="AI1754" s="496"/>
      <c r="AJ1754" s="496"/>
      <c r="AK1754" s="496"/>
      <c r="AL1754" s="496"/>
      <c r="AM1754" s="496"/>
      <c r="AN1754" s="496">
        <v>99</v>
      </c>
      <c r="AO1754" s="496">
        <v>99</v>
      </c>
      <c r="AP1754" s="496">
        <v>15</v>
      </c>
      <c r="AQ1754" s="496">
        <v>99</v>
      </c>
      <c r="AR1754" s="496"/>
      <c r="AS1754" s="496"/>
      <c r="AT1754" s="496"/>
      <c r="AU1754" s="496"/>
    </row>
    <row r="1755" spans="1:47">
      <c r="A1755" s="496">
        <v>23</v>
      </c>
      <c r="B1755" s="496">
        <v>156</v>
      </c>
      <c r="C1755" s="496">
        <v>2024</v>
      </c>
      <c r="D1755" s="496"/>
      <c r="E1755" s="496">
        <v>99</v>
      </c>
      <c r="F1755" s="496">
        <v>99</v>
      </c>
      <c r="G1755" s="496">
        <v>99</v>
      </c>
      <c r="H1755" s="496">
        <v>99</v>
      </c>
      <c r="I1755" s="496">
        <v>99</v>
      </c>
      <c r="J1755" s="496">
        <v>99</v>
      </c>
      <c r="K1755" s="496">
        <v>99</v>
      </c>
      <c r="L1755" s="496">
        <v>5</v>
      </c>
      <c r="M1755" s="496">
        <v>99</v>
      </c>
      <c r="N1755" s="496">
        <v>99</v>
      </c>
      <c r="O1755" s="496">
        <v>99</v>
      </c>
      <c r="P1755" s="496">
        <v>99</v>
      </c>
      <c r="Q1755" s="496"/>
      <c r="R1755" s="496">
        <v>0</v>
      </c>
      <c r="S1755" s="496"/>
      <c r="T1755" s="496"/>
      <c r="U1755" s="496"/>
      <c r="V1755" s="496"/>
      <c r="W1755" s="496"/>
      <c r="X1755" s="496"/>
      <c r="Y1755" s="496"/>
      <c r="Z1755" s="496"/>
      <c r="AA1755" s="496"/>
      <c r="AB1755" s="496"/>
      <c r="AC1755" s="496"/>
      <c r="AD1755" s="496"/>
      <c r="AE1755" s="496"/>
      <c r="AF1755" s="496"/>
      <c r="AG1755" s="496"/>
      <c r="AH1755" s="496"/>
      <c r="AI1755" s="496"/>
      <c r="AJ1755" s="496"/>
      <c r="AK1755" s="496"/>
      <c r="AL1755" s="496"/>
      <c r="AM1755" s="496"/>
      <c r="AN1755" s="496">
        <v>99</v>
      </c>
      <c r="AO1755" s="496">
        <v>99</v>
      </c>
      <c r="AP1755" s="496">
        <v>16</v>
      </c>
      <c r="AQ1755" s="496">
        <v>99</v>
      </c>
      <c r="AR1755" s="496"/>
      <c r="AS1755" s="496"/>
      <c r="AT1755" s="496"/>
      <c r="AU1755" s="496"/>
    </row>
    <row r="1756" spans="1:47">
      <c r="A1756" s="496">
        <v>23</v>
      </c>
      <c r="B1756" s="496">
        <v>157</v>
      </c>
      <c r="C1756" s="496">
        <v>2024</v>
      </c>
      <c r="D1756" s="496"/>
      <c r="E1756" s="496">
        <v>99</v>
      </c>
      <c r="F1756" s="496">
        <v>99</v>
      </c>
      <c r="G1756" s="496">
        <v>99</v>
      </c>
      <c r="H1756" s="496">
        <v>99</v>
      </c>
      <c r="I1756" s="496">
        <v>99</v>
      </c>
      <c r="J1756" s="496">
        <v>99</v>
      </c>
      <c r="K1756" s="496">
        <v>99</v>
      </c>
      <c r="L1756" s="496">
        <v>5</v>
      </c>
      <c r="M1756" s="496">
        <v>99</v>
      </c>
      <c r="N1756" s="496">
        <v>99</v>
      </c>
      <c r="O1756" s="496">
        <v>99</v>
      </c>
      <c r="P1756" s="496">
        <v>99</v>
      </c>
      <c r="Q1756" s="496"/>
      <c r="R1756" s="496">
        <v>0</v>
      </c>
      <c r="S1756" s="496"/>
      <c r="T1756" s="496"/>
      <c r="U1756" s="496"/>
      <c r="V1756" s="496"/>
      <c r="W1756" s="496"/>
      <c r="X1756" s="496"/>
      <c r="Y1756" s="496"/>
      <c r="Z1756" s="496"/>
      <c r="AA1756" s="496"/>
      <c r="AB1756" s="496"/>
      <c r="AC1756" s="496"/>
      <c r="AD1756" s="496"/>
      <c r="AE1756" s="496"/>
      <c r="AF1756" s="496"/>
      <c r="AG1756" s="496"/>
      <c r="AH1756" s="496"/>
      <c r="AI1756" s="496"/>
      <c r="AJ1756" s="496"/>
      <c r="AK1756" s="496"/>
      <c r="AL1756" s="496"/>
      <c r="AM1756" s="496"/>
      <c r="AN1756" s="496">
        <v>99</v>
      </c>
      <c r="AO1756" s="496">
        <v>99</v>
      </c>
      <c r="AP1756" s="496">
        <v>17</v>
      </c>
      <c r="AQ1756" s="496">
        <v>99</v>
      </c>
      <c r="AR1756" s="496"/>
      <c r="AS1756" s="496"/>
      <c r="AT1756" s="496"/>
      <c r="AU1756" s="496"/>
    </row>
    <row r="1757" spans="1:47">
      <c r="A1757" s="496">
        <v>23</v>
      </c>
      <c r="B1757" s="496">
        <v>158</v>
      </c>
      <c r="C1757" s="496">
        <v>2024</v>
      </c>
      <c r="D1757" s="496"/>
      <c r="E1757" s="496">
        <v>99</v>
      </c>
      <c r="F1757" s="496">
        <v>99</v>
      </c>
      <c r="G1757" s="496">
        <v>99</v>
      </c>
      <c r="H1757" s="496">
        <v>99</v>
      </c>
      <c r="I1757" s="496">
        <v>99</v>
      </c>
      <c r="J1757" s="496">
        <v>99</v>
      </c>
      <c r="K1757" s="496">
        <v>99</v>
      </c>
      <c r="L1757" s="496">
        <v>5</v>
      </c>
      <c r="M1757" s="496">
        <v>99</v>
      </c>
      <c r="N1757" s="496">
        <v>99</v>
      </c>
      <c r="O1757" s="496">
        <v>99</v>
      </c>
      <c r="P1757" s="496">
        <v>99</v>
      </c>
      <c r="Q1757" s="496">
        <v>9</v>
      </c>
      <c r="R1757" s="496">
        <v>47</v>
      </c>
      <c r="S1757" s="496">
        <v>5</v>
      </c>
      <c r="T1757" s="496">
        <v>6.1914893617021285</v>
      </c>
      <c r="U1757" s="496">
        <v>239.62553191489357</v>
      </c>
      <c r="V1757" s="496">
        <v>0</v>
      </c>
      <c r="W1757" s="496">
        <v>40.425531914893625</v>
      </c>
      <c r="X1757" s="496">
        <v>0</v>
      </c>
      <c r="Y1757" s="496">
        <v>42.138522669906159</v>
      </c>
      <c r="Z1757" s="496">
        <v>0</v>
      </c>
      <c r="AA1757" s="496">
        <v>1.43865034079804</v>
      </c>
      <c r="AB1757" s="496"/>
      <c r="AC1757" s="496">
        <v>47.088337913257249</v>
      </c>
      <c r="AD1757" s="496"/>
      <c r="AE1757" s="496">
        <v>57.317073170731696</v>
      </c>
      <c r="AF1757" s="496">
        <v>53.579703043306573</v>
      </c>
      <c r="AG1757" s="496">
        <v>669.191489361702</v>
      </c>
      <c r="AH1757" s="496">
        <v>0</v>
      </c>
      <c r="AI1757" s="496">
        <v>100</v>
      </c>
      <c r="AJ1757" s="496">
        <v>164.67435800053445</v>
      </c>
      <c r="AK1757" s="496">
        <v>63.430953117303318</v>
      </c>
      <c r="AL1757" s="496">
        <v>-5.7363248834864722</v>
      </c>
      <c r="AM1757" s="496"/>
      <c r="AN1757" s="496">
        <v>99</v>
      </c>
      <c r="AO1757" s="496">
        <v>99</v>
      </c>
      <c r="AP1757" s="496">
        <v>21</v>
      </c>
      <c r="AQ1757" s="496">
        <v>99</v>
      </c>
      <c r="AR1757" s="496">
        <v>198.82978723404253</v>
      </c>
      <c r="AS1757" s="496">
        <v>30.149136810151287</v>
      </c>
      <c r="AT1757" s="496"/>
      <c r="AU1757" s="496"/>
    </row>
    <row r="1758" spans="1:47">
      <c r="A1758" s="496">
        <v>23</v>
      </c>
      <c r="B1758" s="496">
        <v>159</v>
      </c>
      <c r="C1758" s="496">
        <v>2024</v>
      </c>
      <c r="D1758" s="496"/>
      <c r="E1758" s="496">
        <v>99</v>
      </c>
      <c r="F1758" s="496">
        <v>99</v>
      </c>
      <c r="G1758" s="496">
        <v>99</v>
      </c>
      <c r="H1758" s="496">
        <v>99</v>
      </c>
      <c r="I1758" s="496">
        <v>99</v>
      </c>
      <c r="J1758" s="496">
        <v>99</v>
      </c>
      <c r="K1758" s="496">
        <v>99</v>
      </c>
      <c r="L1758" s="496">
        <v>5</v>
      </c>
      <c r="M1758" s="496">
        <v>99</v>
      </c>
      <c r="N1758" s="496">
        <v>99</v>
      </c>
      <c r="O1758" s="496">
        <v>99</v>
      </c>
      <c r="P1758" s="496">
        <v>99</v>
      </c>
      <c r="Q1758" s="496">
        <v>1</v>
      </c>
      <c r="R1758" s="496">
        <v>2</v>
      </c>
      <c r="S1758" s="496">
        <v>5</v>
      </c>
      <c r="T1758" s="496">
        <v>6</v>
      </c>
      <c r="U1758" s="496">
        <v>267.45</v>
      </c>
      <c r="V1758" s="496">
        <v>0</v>
      </c>
      <c r="W1758" s="496">
        <v>0</v>
      </c>
      <c r="X1758" s="496">
        <v>0</v>
      </c>
      <c r="Y1758" s="496">
        <v>17.350000000000186</v>
      </c>
      <c r="Z1758" s="496">
        <v>0</v>
      </c>
      <c r="AA1758" s="496">
        <v>0</v>
      </c>
      <c r="AB1758" s="496"/>
      <c r="AC1758" s="496"/>
      <c r="AD1758" s="496"/>
      <c r="AE1758" s="496">
        <v>9.0909090909090917</v>
      </c>
      <c r="AF1758" s="496">
        <v>9.4252184945023938</v>
      </c>
      <c r="AG1758" s="496">
        <v>651</v>
      </c>
      <c r="AH1758" s="496">
        <v>0</v>
      </c>
      <c r="AI1758" s="496">
        <v>100</v>
      </c>
      <c r="AJ1758" s="496">
        <v>1</v>
      </c>
      <c r="AK1758" s="496">
        <v>100.00000000003249</v>
      </c>
      <c r="AL1758" s="496"/>
      <c r="AM1758" s="496"/>
      <c r="AN1758" s="496">
        <v>99</v>
      </c>
      <c r="AO1758" s="496">
        <v>99</v>
      </c>
      <c r="AP1758" s="496">
        <v>22</v>
      </c>
      <c r="AQ1758" s="496">
        <v>99</v>
      </c>
      <c r="AR1758" s="496">
        <v>209.5</v>
      </c>
      <c r="AS1758" s="496">
        <v>29.045150375133705</v>
      </c>
      <c r="AT1758" s="496"/>
      <c r="AU1758" s="496"/>
    </row>
    <row r="1759" spans="1:47">
      <c r="A1759" s="496">
        <v>23</v>
      </c>
      <c r="B1759" s="496">
        <v>160</v>
      </c>
      <c r="C1759" s="496">
        <v>2024</v>
      </c>
      <c r="D1759" s="496"/>
      <c r="E1759" s="496">
        <v>99</v>
      </c>
      <c r="F1759" s="496">
        <v>99</v>
      </c>
      <c r="G1759" s="496">
        <v>99</v>
      </c>
      <c r="H1759" s="496">
        <v>99</v>
      </c>
      <c r="I1759" s="496">
        <v>99</v>
      </c>
      <c r="J1759" s="496">
        <v>99</v>
      </c>
      <c r="K1759" s="496">
        <v>99</v>
      </c>
      <c r="L1759" s="496">
        <v>5</v>
      </c>
      <c r="M1759" s="496">
        <v>99</v>
      </c>
      <c r="N1759" s="496">
        <v>99</v>
      </c>
      <c r="O1759" s="496">
        <v>99</v>
      </c>
      <c r="P1759" s="496">
        <v>99</v>
      </c>
      <c r="Q1759" s="496">
        <v>14</v>
      </c>
      <c r="R1759" s="496">
        <v>33</v>
      </c>
      <c r="S1759" s="496">
        <v>5</v>
      </c>
      <c r="T1759" s="496">
        <v>7.4848484848484862</v>
      </c>
      <c r="U1759" s="496">
        <v>260.73636363636354</v>
      </c>
      <c r="V1759" s="496">
        <v>0</v>
      </c>
      <c r="W1759" s="496">
        <v>81.818181818181813</v>
      </c>
      <c r="X1759" s="496">
        <v>6.0606060606060606</v>
      </c>
      <c r="Y1759" s="496">
        <v>43.462145271781154</v>
      </c>
      <c r="Z1759" s="496">
        <v>0</v>
      </c>
      <c r="AA1759" s="496">
        <v>1.157877162093506</v>
      </c>
      <c r="AB1759" s="496"/>
      <c r="AC1759" s="496">
        <v>32.584010699543526</v>
      </c>
      <c r="AD1759" s="496"/>
      <c r="AE1759" s="496">
        <v>31.730769230769241</v>
      </c>
      <c r="AF1759" s="496">
        <v>28.770572382015995</v>
      </c>
      <c r="AG1759" s="496">
        <v>691.39393939393938</v>
      </c>
      <c r="AH1759" s="496">
        <v>0</v>
      </c>
      <c r="AI1759" s="496">
        <v>100</v>
      </c>
      <c r="AJ1759" s="496">
        <v>220.868662385308</v>
      </c>
      <c r="AK1759" s="496">
        <v>83.26000675182128</v>
      </c>
      <c r="AL1759" s="496">
        <v>18.741862772355923</v>
      </c>
      <c r="AM1759" s="496"/>
      <c r="AN1759" s="496">
        <v>99</v>
      </c>
      <c r="AO1759" s="496">
        <v>99</v>
      </c>
      <c r="AP1759" s="496">
        <v>23</v>
      </c>
      <c r="AQ1759" s="496">
        <v>99</v>
      </c>
      <c r="AR1759" s="496">
        <v>202.33333333333337</v>
      </c>
      <c r="AS1759" s="496">
        <v>31.194097706687351</v>
      </c>
      <c r="AT1759" s="496"/>
      <c r="AU1759" s="496"/>
    </row>
    <row r="1760" spans="1:47">
      <c r="A1760" s="496">
        <v>23</v>
      </c>
      <c r="B1760" s="496">
        <v>161</v>
      </c>
      <c r="C1760" s="496">
        <v>2024</v>
      </c>
      <c r="D1760" s="496"/>
      <c r="E1760" s="496">
        <v>99</v>
      </c>
      <c r="F1760" s="496">
        <v>99</v>
      </c>
      <c r="G1760" s="496">
        <v>99</v>
      </c>
      <c r="H1760" s="496">
        <v>99</v>
      </c>
      <c r="I1760" s="496">
        <v>99</v>
      </c>
      <c r="J1760" s="496">
        <v>99</v>
      </c>
      <c r="K1760" s="496">
        <v>99</v>
      </c>
      <c r="L1760" s="496">
        <v>5</v>
      </c>
      <c r="M1760" s="496">
        <v>99</v>
      </c>
      <c r="N1760" s="496">
        <v>99</v>
      </c>
      <c r="O1760" s="496">
        <v>99</v>
      </c>
      <c r="P1760" s="496">
        <v>99</v>
      </c>
      <c r="Q1760" s="496">
        <v>1</v>
      </c>
      <c r="R1760" s="496">
        <v>2</v>
      </c>
      <c r="S1760" s="496">
        <v>5</v>
      </c>
      <c r="T1760" s="496">
        <v>5</v>
      </c>
      <c r="U1760" s="496">
        <v>273.60000000000002</v>
      </c>
      <c r="V1760" s="496">
        <v>0</v>
      </c>
      <c r="W1760" s="496">
        <v>50</v>
      </c>
      <c r="X1760" s="496">
        <v>0</v>
      </c>
      <c r="Y1760" s="496">
        <v>3.8999999999989554</v>
      </c>
      <c r="Z1760" s="496">
        <v>0</v>
      </c>
      <c r="AA1760" s="496">
        <v>2</v>
      </c>
      <c r="AB1760" s="496"/>
      <c r="AC1760" s="496">
        <v>100.00000000002622</v>
      </c>
      <c r="AD1760" s="496"/>
      <c r="AE1760" s="496">
        <v>11.111111111111112</v>
      </c>
      <c r="AF1760" s="496">
        <v>9.9400544959128023</v>
      </c>
      <c r="AG1760" s="496">
        <v>627.5</v>
      </c>
      <c r="AH1760" s="496">
        <v>0</v>
      </c>
      <c r="AI1760" s="496">
        <v>100</v>
      </c>
      <c r="AJ1760" s="496">
        <v>13.5</v>
      </c>
      <c r="AK1760" s="496">
        <v>-100.00000000007098</v>
      </c>
      <c r="AL1760" s="496">
        <v>-100</v>
      </c>
      <c r="AM1760" s="496"/>
      <c r="AN1760" s="496">
        <v>99</v>
      </c>
      <c r="AO1760" s="496">
        <v>99</v>
      </c>
      <c r="AP1760" s="496">
        <v>24</v>
      </c>
      <c r="AQ1760" s="496">
        <v>99</v>
      </c>
      <c r="AR1760" s="496">
        <v>216.5</v>
      </c>
      <c r="AS1760" s="496">
        <v>27.016786121259809</v>
      </c>
      <c r="AT1760" s="496"/>
      <c r="AU1760" s="496"/>
    </row>
    <row r="1761" spans="1:47">
      <c r="A1761" s="496">
        <v>23</v>
      </c>
      <c r="B1761" s="496">
        <v>162</v>
      </c>
      <c r="C1761" s="496">
        <v>2024</v>
      </c>
      <c r="D1761" s="496"/>
      <c r="E1761" s="496">
        <v>99</v>
      </c>
      <c r="F1761" s="496">
        <v>99</v>
      </c>
      <c r="G1761" s="496">
        <v>99</v>
      </c>
      <c r="H1761" s="496">
        <v>99</v>
      </c>
      <c r="I1761" s="496">
        <v>99</v>
      </c>
      <c r="J1761" s="496">
        <v>99</v>
      </c>
      <c r="K1761" s="496">
        <v>99</v>
      </c>
      <c r="L1761" s="496">
        <v>5</v>
      </c>
      <c r="M1761" s="496">
        <v>99</v>
      </c>
      <c r="N1761" s="496">
        <v>99</v>
      </c>
      <c r="O1761" s="496">
        <v>99</v>
      </c>
      <c r="P1761" s="496">
        <v>99</v>
      </c>
      <c r="Q1761" s="496">
        <v>1</v>
      </c>
      <c r="R1761" s="496">
        <v>1</v>
      </c>
      <c r="S1761" s="496">
        <v>5</v>
      </c>
      <c r="T1761" s="496">
        <v>7</v>
      </c>
      <c r="U1761" s="496">
        <v>195.20000000000005</v>
      </c>
      <c r="V1761" s="496">
        <v>0</v>
      </c>
      <c r="W1761" s="496">
        <v>100</v>
      </c>
      <c r="X1761" s="496">
        <v>0</v>
      </c>
      <c r="Y1761" s="496">
        <v>0</v>
      </c>
      <c r="Z1761" s="496">
        <v>0</v>
      </c>
      <c r="AA1761" s="496">
        <v>0</v>
      </c>
      <c r="AB1761" s="496"/>
      <c r="AC1761" s="496"/>
      <c r="AD1761" s="496"/>
      <c r="AE1761" s="496">
        <v>20</v>
      </c>
      <c r="AF1761" s="496">
        <v>15.125920185974426</v>
      </c>
      <c r="AG1761" s="496">
        <v>378</v>
      </c>
      <c r="AH1761" s="496">
        <v>0</v>
      </c>
      <c r="AI1761" s="496">
        <v>100</v>
      </c>
      <c r="AJ1761" s="496">
        <v>0</v>
      </c>
      <c r="AK1761" s="496"/>
      <c r="AL1761" s="496"/>
      <c r="AM1761" s="496"/>
      <c r="AN1761" s="496">
        <v>99</v>
      </c>
      <c r="AO1761" s="496">
        <v>99</v>
      </c>
      <c r="AP1761" s="496">
        <v>25</v>
      </c>
      <c r="AQ1761" s="496">
        <v>99</v>
      </c>
      <c r="AR1761" s="496">
        <v>188</v>
      </c>
      <c r="AS1761" s="496">
        <v>29.3468210319486</v>
      </c>
      <c r="AT1761" s="496"/>
      <c r="AU1761" s="496"/>
    </row>
    <row r="1762" spans="1:47">
      <c r="A1762" s="496">
        <v>23</v>
      </c>
      <c r="B1762" s="496">
        <v>163</v>
      </c>
      <c r="C1762" s="496">
        <v>2024</v>
      </c>
      <c r="D1762" s="496"/>
      <c r="E1762" s="496">
        <v>99</v>
      </c>
      <c r="F1762" s="496">
        <v>99</v>
      </c>
      <c r="G1762" s="496">
        <v>99</v>
      </c>
      <c r="H1762" s="496">
        <v>99</v>
      </c>
      <c r="I1762" s="496">
        <v>99</v>
      </c>
      <c r="J1762" s="496">
        <v>99</v>
      </c>
      <c r="K1762" s="496">
        <v>99</v>
      </c>
      <c r="L1762" s="496">
        <v>5</v>
      </c>
      <c r="M1762" s="496">
        <v>99</v>
      </c>
      <c r="N1762" s="496">
        <v>99</v>
      </c>
      <c r="O1762" s="496">
        <v>99</v>
      </c>
      <c r="P1762" s="496">
        <v>99</v>
      </c>
      <c r="Q1762" s="496"/>
      <c r="R1762" s="496">
        <v>0</v>
      </c>
      <c r="S1762" s="496"/>
      <c r="T1762" s="496"/>
      <c r="U1762" s="496"/>
      <c r="V1762" s="496"/>
      <c r="W1762" s="496"/>
      <c r="X1762" s="496"/>
      <c r="Y1762" s="496"/>
      <c r="Z1762" s="496"/>
      <c r="AA1762" s="496"/>
      <c r="AB1762" s="496"/>
      <c r="AC1762" s="496"/>
      <c r="AD1762" s="496"/>
      <c r="AE1762" s="496"/>
      <c r="AF1762" s="496"/>
      <c r="AG1762" s="496"/>
      <c r="AH1762" s="496"/>
      <c r="AI1762" s="496"/>
      <c r="AJ1762" s="496"/>
      <c r="AK1762" s="496"/>
      <c r="AL1762" s="496"/>
      <c r="AM1762" s="496"/>
      <c r="AN1762" s="496">
        <v>99</v>
      </c>
      <c r="AO1762" s="496">
        <v>99</v>
      </c>
      <c r="AP1762" s="496">
        <v>26</v>
      </c>
      <c r="AQ1762" s="496">
        <v>99</v>
      </c>
      <c r="AR1762" s="496"/>
      <c r="AS1762" s="496"/>
      <c r="AT1762" s="496"/>
      <c r="AU1762" s="496"/>
    </row>
    <row r="1763" spans="1:47">
      <c r="A1763" s="496">
        <v>23</v>
      </c>
      <c r="B1763" s="496">
        <v>164</v>
      </c>
      <c r="C1763" s="496">
        <v>2024</v>
      </c>
      <c r="D1763" s="496"/>
      <c r="E1763" s="496">
        <v>99</v>
      </c>
      <c r="F1763" s="496">
        <v>99</v>
      </c>
      <c r="G1763" s="496">
        <v>99</v>
      </c>
      <c r="H1763" s="496">
        <v>99</v>
      </c>
      <c r="I1763" s="496">
        <v>99</v>
      </c>
      <c r="J1763" s="496">
        <v>99</v>
      </c>
      <c r="K1763" s="496">
        <v>99</v>
      </c>
      <c r="L1763" s="496">
        <v>5</v>
      </c>
      <c r="M1763" s="496">
        <v>99</v>
      </c>
      <c r="N1763" s="496">
        <v>99</v>
      </c>
      <c r="O1763" s="496">
        <v>99</v>
      </c>
      <c r="P1763" s="496">
        <v>99</v>
      </c>
      <c r="Q1763" s="496">
        <v>3</v>
      </c>
      <c r="R1763" s="496">
        <v>17</v>
      </c>
      <c r="S1763" s="496">
        <v>5</v>
      </c>
      <c r="T1763" s="496">
        <v>6.3529411764705879</v>
      </c>
      <c r="U1763" s="496">
        <v>208.55882352941177</v>
      </c>
      <c r="V1763" s="496">
        <v>0</v>
      </c>
      <c r="W1763" s="496">
        <v>29.411764705882355</v>
      </c>
      <c r="X1763" s="496">
        <v>0</v>
      </c>
      <c r="Y1763" s="496">
        <v>36.454598012637355</v>
      </c>
      <c r="Z1763" s="496">
        <v>0</v>
      </c>
      <c r="AA1763" s="496">
        <v>0.96656921912676708</v>
      </c>
      <c r="AB1763" s="496"/>
      <c r="AC1763" s="496">
        <v>55.632955112677429</v>
      </c>
      <c r="AD1763" s="496"/>
      <c r="AE1763" s="496">
        <v>43.589743589743591</v>
      </c>
      <c r="AF1763" s="496">
        <v>42.094577748227998</v>
      </c>
      <c r="AG1763" s="496">
        <v>657.41176470588243</v>
      </c>
      <c r="AH1763" s="496">
        <v>0</v>
      </c>
      <c r="AI1763" s="496">
        <v>100</v>
      </c>
      <c r="AJ1763" s="496">
        <v>58.098353549142253</v>
      </c>
      <c r="AK1763" s="496">
        <v>73.657689639130254</v>
      </c>
      <c r="AL1763" s="496">
        <v>65.419495228060356</v>
      </c>
      <c r="AM1763" s="496"/>
      <c r="AN1763" s="496">
        <v>99</v>
      </c>
      <c r="AO1763" s="496">
        <v>99</v>
      </c>
      <c r="AP1763" s="496">
        <v>27</v>
      </c>
      <c r="AQ1763" s="496">
        <v>99</v>
      </c>
      <c r="AR1763" s="496">
        <v>190.47058823529412</v>
      </c>
      <c r="AS1763" s="496">
        <v>29.915151999517914</v>
      </c>
      <c r="AT1763" s="496"/>
      <c r="AU1763" s="496"/>
    </row>
    <row r="1764" spans="1:47">
      <c r="A1764" s="496">
        <v>23</v>
      </c>
      <c r="B1764" s="496">
        <v>165</v>
      </c>
      <c r="C1764" s="496">
        <v>2024</v>
      </c>
      <c r="D1764" s="496"/>
      <c r="E1764" s="496">
        <v>99</v>
      </c>
      <c r="F1764" s="496">
        <v>99</v>
      </c>
      <c r="G1764" s="496">
        <v>99</v>
      </c>
      <c r="H1764" s="496">
        <v>99</v>
      </c>
      <c r="I1764" s="496">
        <v>99</v>
      </c>
      <c r="J1764" s="496">
        <v>99</v>
      </c>
      <c r="K1764" s="496">
        <v>99</v>
      </c>
      <c r="L1764" s="496">
        <v>5</v>
      </c>
      <c r="M1764" s="496">
        <v>99</v>
      </c>
      <c r="N1764" s="496">
        <v>99</v>
      </c>
      <c r="O1764" s="496">
        <v>99</v>
      </c>
      <c r="P1764" s="496">
        <v>99</v>
      </c>
      <c r="Q1764" s="496">
        <v>4</v>
      </c>
      <c r="R1764" s="496">
        <v>9</v>
      </c>
      <c r="S1764" s="496">
        <v>5</v>
      </c>
      <c r="T1764" s="496">
        <v>5.3333333333333321</v>
      </c>
      <c r="U1764" s="496">
        <v>205.56666666666663</v>
      </c>
      <c r="V1764" s="496">
        <v>0</v>
      </c>
      <c r="W1764" s="496">
        <v>22.222222222222225</v>
      </c>
      <c r="X1764" s="496">
        <v>0</v>
      </c>
      <c r="Y1764" s="496">
        <v>26.038817177437455</v>
      </c>
      <c r="Z1764" s="496">
        <v>0</v>
      </c>
      <c r="AA1764" s="496">
        <v>1.4907119849998598</v>
      </c>
      <c r="AB1764" s="496"/>
      <c r="AC1764" s="496">
        <v>84.929788272546006</v>
      </c>
      <c r="AD1764" s="496"/>
      <c r="AE1764" s="496">
        <v>64.285714285714306</v>
      </c>
      <c r="AF1764" s="496">
        <v>59.004943390208872</v>
      </c>
      <c r="AG1764" s="496">
        <v>515</v>
      </c>
      <c r="AH1764" s="496">
        <v>0</v>
      </c>
      <c r="AI1764" s="496">
        <v>100</v>
      </c>
      <c r="AJ1764" s="496">
        <v>123.16745601912147</v>
      </c>
      <c r="AK1764" s="496">
        <v>93.943663818456244</v>
      </c>
      <c r="AL1764" s="496">
        <v>89.442145881771694</v>
      </c>
      <c r="AM1764" s="496"/>
      <c r="AN1764" s="496">
        <v>99</v>
      </c>
      <c r="AO1764" s="496">
        <v>99</v>
      </c>
      <c r="AP1764" s="496">
        <v>28</v>
      </c>
      <c r="AQ1764" s="496">
        <v>99</v>
      </c>
      <c r="AR1764" s="496">
        <v>189</v>
      </c>
      <c r="AS1764" s="496">
        <v>30.309734168635799</v>
      </c>
      <c r="AT1764" s="496"/>
      <c r="AU1764" s="496"/>
    </row>
    <row r="1765" spans="1:47">
      <c r="A1765" s="496">
        <v>23</v>
      </c>
      <c r="B1765" s="496">
        <v>166</v>
      </c>
      <c r="C1765" s="496">
        <v>2024</v>
      </c>
      <c r="D1765" s="496"/>
      <c r="E1765" s="496">
        <v>99</v>
      </c>
      <c r="F1765" s="496">
        <v>99</v>
      </c>
      <c r="G1765" s="496">
        <v>99</v>
      </c>
      <c r="H1765" s="496">
        <v>99</v>
      </c>
      <c r="I1765" s="496">
        <v>99</v>
      </c>
      <c r="J1765" s="496">
        <v>99</v>
      </c>
      <c r="K1765" s="496">
        <v>99</v>
      </c>
      <c r="L1765" s="496">
        <v>5</v>
      </c>
      <c r="M1765" s="496">
        <v>99</v>
      </c>
      <c r="N1765" s="496">
        <v>99</v>
      </c>
      <c r="O1765" s="496">
        <v>99</v>
      </c>
      <c r="P1765" s="496">
        <v>99</v>
      </c>
      <c r="Q1765" s="496">
        <v>16</v>
      </c>
      <c r="R1765" s="496">
        <v>41</v>
      </c>
      <c r="S1765" s="496">
        <v>5</v>
      </c>
      <c r="T1765" s="496">
        <v>8.0487804878048781</v>
      </c>
      <c r="U1765" s="496">
        <v>154.15609756097572</v>
      </c>
      <c r="V1765" s="496">
        <v>0</v>
      </c>
      <c r="W1765" s="496">
        <v>87.804878048780495</v>
      </c>
      <c r="X1765" s="496">
        <v>0</v>
      </c>
      <c r="Y1765" s="496">
        <v>33.610705675282595</v>
      </c>
      <c r="Z1765" s="496">
        <v>0</v>
      </c>
      <c r="AA1765" s="496">
        <v>1.5919189143493355</v>
      </c>
      <c r="AB1765" s="496"/>
      <c r="AC1765" s="496">
        <v>66.352299445571134</v>
      </c>
      <c r="AD1765" s="496"/>
      <c r="AE1765" s="496">
        <v>35.964912280701753</v>
      </c>
      <c r="AF1765" s="496">
        <v>39.143359674982037</v>
      </c>
      <c r="AG1765" s="496">
        <v>677.292682926829</v>
      </c>
      <c r="AH1765" s="496">
        <v>0</v>
      </c>
      <c r="AI1765" s="496">
        <v>100</v>
      </c>
      <c r="AJ1765" s="496">
        <v>147.93295183678103</v>
      </c>
      <c r="AK1765" s="496">
        <v>61.890001156133799</v>
      </c>
      <c r="AL1765" s="496">
        <v>35.466360288560097</v>
      </c>
      <c r="AM1765" s="496"/>
      <c r="AN1765" s="496">
        <v>99</v>
      </c>
      <c r="AO1765" s="496">
        <v>99</v>
      </c>
      <c r="AP1765" s="496">
        <v>29</v>
      </c>
      <c r="AQ1765" s="496">
        <v>99</v>
      </c>
      <c r="AR1765" s="496">
        <v>170.36585365853659</v>
      </c>
      <c r="AS1765" s="496">
        <v>30.69007785427938</v>
      </c>
      <c r="AT1765" s="496"/>
      <c r="AU1765" s="496"/>
    </row>
    <row r="1766" spans="1:47">
      <c r="A1766" s="496">
        <v>23</v>
      </c>
      <c r="B1766" s="496">
        <v>167</v>
      </c>
      <c r="C1766" s="496">
        <v>2024</v>
      </c>
      <c r="D1766" s="496"/>
      <c r="E1766" s="496">
        <v>99</v>
      </c>
      <c r="F1766" s="496">
        <v>99</v>
      </c>
      <c r="G1766" s="496">
        <v>99</v>
      </c>
      <c r="H1766" s="496">
        <v>99</v>
      </c>
      <c r="I1766" s="496">
        <v>99</v>
      </c>
      <c r="J1766" s="496">
        <v>99</v>
      </c>
      <c r="K1766" s="496">
        <v>99</v>
      </c>
      <c r="L1766" s="496">
        <v>5</v>
      </c>
      <c r="M1766" s="496">
        <v>99</v>
      </c>
      <c r="N1766" s="496">
        <v>99</v>
      </c>
      <c r="O1766" s="496">
        <v>99</v>
      </c>
      <c r="P1766" s="496">
        <v>99</v>
      </c>
      <c r="Q1766" s="496"/>
      <c r="R1766" s="496">
        <v>0</v>
      </c>
      <c r="S1766" s="496"/>
      <c r="T1766" s="496"/>
      <c r="U1766" s="496"/>
      <c r="V1766" s="496"/>
      <c r="W1766" s="496"/>
      <c r="X1766" s="496"/>
      <c r="Y1766" s="496"/>
      <c r="Z1766" s="496"/>
      <c r="AA1766" s="496"/>
      <c r="AB1766" s="496"/>
      <c r="AC1766" s="496"/>
      <c r="AD1766" s="496"/>
      <c r="AE1766" s="496"/>
      <c r="AF1766" s="496"/>
      <c r="AG1766" s="496"/>
      <c r="AH1766" s="496"/>
      <c r="AI1766" s="496"/>
      <c r="AJ1766" s="496"/>
      <c r="AK1766" s="496"/>
      <c r="AL1766" s="496"/>
      <c r="AM1766" s="496"/>
      <c r="AN1766" s="496">
        <v>99</v>
      </c>
      <c r="AO1766" s="496">
        <v>99</v>
      </c>
      <c r="AP1766" s="496">
        <v>30</v>
      </c>
      <c r="AQ1766" s="496">
        <v>99</v>
      </c>
      <c r="AR1766" s="496"/>
      <c r="AS1766" s="496"/>
      <c r="AT1766" s="496"/>
      <c r="AU1766" s="496"/>
    </row>
    <row r="1767" spans="1:47">
      <c r="A1767" s="496">
        <v>23</v>
      </c>
      <c r="B1767" s="496">
        <v>168</v>
      </c>
      <c r="C1767" s="496">
        <v>2024</v>
      </c>
      <c r="D1767" s="496"/>
      <c r="E1767" s="496">
        <v>99</v>
      </c>
      <c r="F1767" s="496">
        <v>99</v>
      </c>
      <c r="G1767" s="496">
        <v>99</v>
      </c>
      <c r="H1767" s="496">
        <v>99</v>
      </c>
      <c r="I1767" s="496">
        <v>99</v>
      </c>
      <c r="J1767" s="496">
        <v>99</v>
      </c>
      <c r="K1767" s="496">
        <v>99</v>
      </c>
      <c r="L1767" s="496">
        <v>5</v>
      </c>
      <c r="M1767" s="496">
        <v>99</v>
      </c>
      <c r="N1767" s="496">
        <v>99</v>
      </c>
      <c r="O1767" s="496">
        <v>99</v>
      </c>
      <c r="P1767" s="496">
        <v>99</v>
      </c>
      <c r="Q1767" s="496">
        <v>6</v>
      </c>
      <c r="R1767" s="496">
        <v>8</v>
      </c>
      <c r="S1767" s="496">
        <v>5</v>
      </c>
      <c r="T1767" s="496">
        <v>7</v>
      </c>
      <c r="U1767" s="496">
        <v>209.63749999999999</v>
      </c>
      <c r="V1767" s="496">
        <v>0</v>
      </c>
      <c r="W1767" s="496">
        <v>50</v>
      </c>
      <c r="X1767" s="496">
        <v>0</v>
      </c>
      <c r="Y1767" s="496">
        <v>20.148941504456424</v>
      </c>
      <c r="Z1767" s="496">
        <v>0</v>
      </c>
      <c r="AA1767" s="496">
        <v>1.1180339887498949</v>
      </c>
      <c r="AB1767" s="496"/>
      <c r="AC1767" s="496">
        <v>64.699559060910147</v>
      </c>
      <c r="AD1767" s="496"/>
      <c r="AE1767" s="496">
        <v>44.44444444444445</v>
      </c>
      <c r="AF1767" s="496">
        <v>47.271548565308088</v>
      </c>
      <c r="AG1767" s="496">
        <v>657.5</v>
      </c>
      <c r="AH1767" s="496">
        <v>0</v>
      </c>
      <c r="AI1767" s="496">
        <v>100</v>
      </c>
      <c r="AJ1767" s="496">
        <v>79.856120617019712</v>
      </c>
      <c r="AK1767" s="496">
        <v>83.016172517261182</v>
      </c>
      <c r="AL1767" s="496">
        <v>14.98064717793743</v>
      </c>
      <c r="AM1767" s="496"/>
      <c r="AN1767" s="496">
        <v>99</v>
      </c>
      <c r="AO1767" s="496">
        <v>99</v>
      </c>
      <c r="AP1767" s="496">
        <v>31</v>
      </c>
      <c r="AQ1767" s="496">
        <v>99</v>
      </c>
      <c r="AR1767" s="496">
        <v>189.75</v>
      </c>
      <c r="AS1767" s="496">
        <v>30.620283282448199</v>
      </c>
      <c r="AT1767" s="496"/>
      <c r="AU1767" s="496"/>
    </row>
    <row r="1768" spans="1:47">
      <c r="A1768" s="496">
        <v>23</v>
      </c>
      <c r="B1768" s="496">
        <v>169</v>
      </c>
      <c r="C1768" s="496">
        <v>2024</v>
      </c>
      <c r="D1768" s="496"/>
      <c r="E1768" s="496">
        <v>99</v>
      </c>
      <c r="F1768" s="496">
        <v>99</v>
      </c>
      <c r="G1768" s="496">
        <v>99</v>
      </c>
      <c r="H1768" s="496">
        <v>99</v>
      </c>
      <c r="I1768" s="496">
        <v>99</v>
      </c>
      <c r="J1768" s="496">
        <v>99</v>
      </c>
      <c r="K1768" s="496">
        <v>99</v>
      </c>
      <c r="L1768" s="496">
        <v>5</v>
      </c>
      <c r="M1768" s="496">
        <v>99</v>
      </c>
      <c r="N1768" s="496">
        <v>99</v>
      </c>
      <c r="O1768" s="496">
        <v>99</v>
      </c>
      <c r="P1768" s="496">
        <v>99</v>
      </c>
      <c r="Q1768" s="496"/>
      <c r="R1768" s="496">
        <v>0</v>
      </c>
      <c r="S1768" s="496"/>
      <c r="T1768" s="496"/>
      <c r="U1768" s="496"/>
      <c r="V1768" s="496"/>
      <c r="W1768" s="496"/>
      <c r="X1768" s="496"/>
      <c r="Y1768" s="496"/>
      <c r="Z1768" s="496"/>
      <c r="AA1768" s="496"/>
      <c r="AB1768" s="496"/>
      <c r="AC1768" s="496"/>
      <c r="AD1768" s="496"/>
      <c r="AE1768" s="496"/>
      <c r="AF1768" s="496"/>
      <c r="AG1768" s="496"/>
      <c r="AH1768" s="496"/>
      <c r="AI1768" s="496"/>
      <c r="AJ1768" s="496"/>
      <c r="AK1768" s="496"/>
      <c r="AL1768" s="496"/>
      <c r="AM1768" s="496"/>
      <c r="AN1768" s="496">
        <v>99</v>
      </c>
      <c r="AO1768" s="496">
        <v>99</v>
      </c>
      <c r="AP1768" s="496">
        <v>32</v>
      </c>
      <c r="AQ1768" s="496">
        <v>99</v>
      </c>
      <c r="AR1768" s="496"/>
      <c r="AS1768" s="496"/>
      <c r="AT1768" s="496"/>
      <c r="AU1768" s="496"/>
    </row>
    <row r="1769" spans="1:47">
      <c r="A1769" s="496">
        <v>23</v>
      </c>
      <c r="B1769" s="496">
        <v>170</v>
      </c>
      <c r="C1769" s="496">
        <v>2024</v>
      </c>
      <c r="D1769" s="496"/>
      <c r="E1769" s="496">
        <v>99</v>
      </c>
      <c r="F1769" s="496">
        <v>99</v>
      </c>
      <c r="G1769" s="496">
        <v>99</v>
      </c>
      <c r="H1769" s="496">
        <v>99</v>
      </c>
      <c r="I1769" s="496">
        <v>99</v>
      </c>
      <c r="J1769" s="496">
        <v>99</v>
      </c>
      <c r="K1769" s="496">
        <v>99</v>
      </c>
      <c r="L1769" s="496">
        <v>5</v>
      </c>
      <c r="M1769" s="496">
        <v>99</v>
      </c>
      <c r="N1769" s="496">
        <v>99</v>
      </c>
      <c r="O1769" s="496">
        <v>99</v>
      </c>
      <c r="P1769" s="496">
        <v>99</v>
      </c>
      <c r="Q1769" s="496"/>
      <c r="R1769" s="496">
        <v>0</v>
      </c>
      <c r="S1769" s="496"/>
      <c r="T1769" s="496"/>
      <c r="U1769" s="496"/>
      <c r="V1769" s="496"/>
      <c r="W1769" s="496"/>
      <c r="X1769" s="496"/>
      <c r="Y1769" s="496"/>
      <c r="Z1769" s="496"/>
      <c r="AA1769" s="496"/>
      <c r="AB1769" s="496"/>
      <c r="AC1769" s="496"/>
      <c r="AD1769" s="496"/>
      <c r="AE1769" s="496"/>
      <c r="AF1769" s="496"/>
      <c r="AG1769" s="496"/>
      <c r="AH1769" s="496"/>
      <c r="AI1769" s="496"/>
      <c r="AJ1769" s="496"/>
      <c r="AK1769" s="496"/>
      <c r="AL1769" s="496"/>
      <c r="AM1769" s="496"/>
      <c r="AN1769" s="496">
        <v>99</v>
      </c>
      <c r="AO1769" s="496">
        <v>99</v>
      </c>
      <c r="AP1769" s="496">
        <v>33</v>
      </c>
      <c r="AQ1769" s="496">
        <v>99</v>
      </c>
      <c r="AR1769" s="496"/>
      <c r="AS1769" s="496"/>
      <c r="AT1769" s="496"/>
      <c r="AU1769" s="496"/>
    </row>
    <row r="1770" spans="1:47">
      <c r="A1770" s="496">
        <v>23</v>
      </c>
      <c r="B1770" s="496">
        <v>171</v>
      </c>
      <c r="C1770" s="496">
        <v>2024</v>
      </c>
      <c r="D1770" s="496"/>
      <c r="E1770" s="496">
        <v>99</v>
      </c>
      <c r="F1770" s="496">
        <v>99</v>
      </c>
      <c r="G1770" s="496">
        <v>99</v>
      </c>
      <c r="H1770" s="496">
        <v>99</v>
      </c>
      <c r="I1770" s="496">
        <v>99</v>
      </c>
      <c r="J1770" s="496">
        <v>99</v>
      </c>
      <c r="K1770" s="496">
        <v>99</v>
      </c>
      <c r="L1770" s="496">
        <v>5</v>
      </c>
      <c r="M1770" s="496">
        <v>99</v>
      </c>
      <c r="N1770" s="496">
        <v>99</v>
      </c>
      <c r="O1770" s="496">
        <v>99</v>
      </c>
      <c r="P1770" s="496">
        <v>99</v>
      </c>
      <c r="Q1770" s="496"/>
      <c r="R1770" s="496">
        <v>0</v>
      </c>
      <c r="S1770" s="496"/>
      <c r="T1770" s="496"/>
      <c r="U1770" s="496"/>
      <c r="V1770" s="496"/>
      <c r="W1770" s="496"/>
      <c r="X1770" s="496"/>
      <c r="Y1770" s="496"/>
      <c r="Z1770" s="496"/>
      <c r="AA1770" s="496"/>
      <c r="AB1770" s="496"/>
      <c r="AC1770" s="496"/>
      <c r="AD1770" s="496"/>
      <c r="AE1770" s="496"/>
      <c r="AF1770" s="496"/>
      <c r="AG1770" s="496"/>
      <c r="AH1770" s="496"/>
      <c r="AI1770" s="496"/>
      <c r="AJ1770" s="496"/>
      <c r="AK1770" s="496"/>
      <c r="AL1770" s="496"/>
      <c r="AM1770" s="496"/>
      <c r="AN1770" s="496">
        <v>99</v>
      </c>
      <c r="AO1770" s="496">
        <v>99</v>
      </c>
      <c r="AP1770" s="496">
        <v>34</v>
      </c>
      <c r="AQ1770" s="496">
        <v>99</v>
      </c>
      <c r="AR1770" s="496"/>
      <c r="AS1770" s="496"/>
      <c r="AT1770" s="496"/>
      <c r="AU1770" s="496"/>
    </row>
    <row r="1771" spans="1:47">
      <c r="A1771" s="496">
        <v>23</v>
      </c>
      <c r="B1771" s="496">
        <v>172</v>
      </c>
      <c r="C1771" s="496">
        <v>2024</v>
      </c>
      <c r="D1771" s="496"/>
      <c r="E1771" s="496">
        <v>99</v>
      </c>
      <c r="F1771" s="496">
        <v>99</v>
      </c>
      <c r="G1771" s="496">
        <v>99</v>
      </c>
      <c r="H1771" s="496">
        <v>99</v>
      </c>
      <c r="I1771" s="496">
        <v>99</v>
      </c>
      <c r="J1771" s="496">
        <v>99</v>
      </c>
      <c r="K1771" s="496">
        <v>99</v>
      </c>
      <c r="L1771" s="496">
        <v>5</v>
      </c>
      <c r="M1771" s="496">
        <v>99</v>
      </c>
      <c r="N1771" s="496">
        <v>99</v>
      </c>
      <c r="O1771" s="496">
        <v>99</v>
      </c>
      <c r="P1771" s="496">
        <v>99</v>
      </c>
      <c r="Q1771" s="496">
        <v>2</v>
      </c>
      <c r="R1771" s="496">
        <v>2</v>
      </c>
      <c r="S1771" s="496">
        <v>5</v>
      </c>
      <c r="T1771" s="496">
        <v>7</v>
      </c>
      <c r="U1771" s="496">
        <v>238.75</v>
      </c>
      <c r="V1771" s="496">
        <v>0</v>
      </c>
      <c r="W1771" s="496">
        <v>50</v>
      </c>
      <c r="X1771" s="496">
        <v>0</v>
      </c>
      <c r="Y1771" s="496">
        <v>6.6500000000002624</v>
      </c>
      <c r="Z1771" s="496">
        <v>0</v>
      </c>
      <c r="AA1771" s="496">
        <v>3</v>
      </c>
      <c r="AB1771" s="496"/>
      <c r="AC1771" s="496">
        <v>-99.999999999996263</v>
      </c>
      <c r="AD1771" s="496"/>
      <c r="AE1771" s="496">
        <v>33.333333333333343</v>
      </c>
      <c r="AF1771" s="496">
        <v>27.58202402957486</v>
      </c>
      <c r="AG1771" s="496">
        <v>563.5</v>
      </c>
      <c r="AH1771" s="496">
        <v>0</v>
      </c>
      <c r="AI1771" s="496">
        <v>100</v>
      </c>
      <c r="AJ1771" s="496">
        <v>157.5</v>
      </c>
      <c r="AK1771" s="496">
        <v>99.999999999996064</v>
      </c>
      <c r="AL1771" s="496">
        <v>-100</v>
      </c>
      <c r="AM1771" s="496"/>
      <c r="AN1771" s="496">
        <v>99</v>
      </c>
      <c r="AO1771" s="496">
        <v>99</v>
      </c>
      <c r="AP1771" s="496">
        <v>39</v>
      </c>
      <c r="AQ1771" s="496">
        <v>99</v>
      </c>
      <c r="AR1771" s="496">
        <v>200.5</v>
      </c>
      <c r="AS1771" s="496">
        <v>29.657335320825396</v>
      </c>
      <c r="AT1771" s="496"/>
      <c r="AU1771" s="496"/>
    </row>
    <row r="1772" spans="1:47">
      <c r="A1772" s="496">
        <v>23</v>
      </c>
      <c r="B1772" s="496">
        <v>173</v>
      </c>
      <c r="C1772" s="496">
        <v>2024</v>
      </c>
      <c r="D1772" s="496"/>
      <c r="E1772" s="496">
        <v>99</v>
      </c>
      <c r="F1772" s="496">
        <v>99</v>
      </c>
      <c r="G1772" s="496">
        <v>99</v>
      </c>
      <c r="H1772" s="496">
        <v>99</v>
      </c>
      <c r="I1772" s="496">
        <v>99</v>
      </c>
      <c r="J1772" s="496">
        <v>99</v>
      </c>
      <c r="K1772" s="496">
        <v>99</v>
      </c>
      <c r="L1772" s="496">
        <v>5</v>
      </c>
      <c r="M1772" s="496">
        <v>99</v>
      </c>
      <c r="N1772" s="496">
        <v>99</v>
      </c>
      <c r="O1772" s="496">
        <v>99</v>
      </c>
      <c r="P1772" s="496">
        <v>99</v>
      </c>
      <c r="Q1772" s="496"/>
      <c r="R1772" s="496">
        <v>0</v>
      </c>
      <c r="S1772" s="496"/>
      <c r="T1772" s="496"/>
      <c r="U1772" s="496"/>
      <c r="V1772" s="496"/>
      <c r="W1772" s="496"/>
      <c r="X1772" s="496"/>
      <c r="Y1772" s="496"/>
      <c r="Z1772" s="496"/>
      <c r="AA1772" s="496"/>
      <c r="AB1772" s="496"/>
      <c r="AC1772" s="496"/>
      <c r="AD1772" s="496"/>
      <c r="AE1772" s="496"/>
      <c r="AF1772" s="496"/>
      <c r="AG1772" s="496"/>
      <c r="AH1772" s="496"/>
      <c r="AI1772" s="496"/>
      <c r="AJ1772" s="496"/>
      <c r="AK1772" s="496"/>
      <c r="AL1772" s="496"/>
      <c r="AM1772" s="496"/>
      <c r="AN1772" s="496">
        <v>99</v>
      </c>
      <c r="AO1772" s="496">
        <v>99</v>
      </c>
      <c r="AP1772" s="496">
        <v>40</v>
      </c>
      <c r="AQ1772" s="496">
        <v>99</v>
      </c>
      <c r="AR1772" s="496"/>
      <c r="AS1772" s="496"/>
      <c r="AT1772" s="496"/>
      <c r="AU1772" s="496"/>
    </row>
    <row r="1773" spans="1:47">
      <c r="A1773" s="496">
        <v>23</v>
      </c>
      <c r="B1773" s="496">
        <v>174</v>
      </c>
      <c r="C1773" s="496">
        <v>2024</v>
      </c>
      <c r="D1773" s="496"/>
      <c r="E1773" s="496">
        <v>99</v>
      </c>
      <c r="F1773" s="496">
        <v>99</v>
      </c>
      <c r="G1773" s="496">
        <v>99</v>
      </c>
      <c r="H1773" s="496">
        <v>99</v>
      </c>
      <c r="I1773" s="496">
        <v>99</v>
      </c>
      <c r="J1773" s="496">
        <v>99</v>
      </c>
      <c r="K1773" s="496">
        <v>99</v>
      </c>
      <c r="L1773" s="496">
        <v>5</v>
      </c>
      <c r="M1773" s="496">
        <v>99</v>
      </c>
      <c r="N1773" s="496">
        <v>99</v>
      </c>
      <c r="O1773" s="496">
        <v>99</v>
      </c>
      <c r="P1773" s="496">
        <v>99</v>
      </c>
      <c r="Q1773" s="496">
        <v>19</v>
      </c>
      <c r="R1773" s="496">
        <v>23</v>
      </c>
      <c r="S1773" s="496">
        <v>5</v>
      </c>
      <c r="T1773" s="496">
        <v>6.391304347826086</v>
      </c>
      <c r="U1773" s="496">
        <v>223.63913043478263</v>
      </c>
      <c r="V1773" s="496">
        <v>0</v>
      </c>
      <c r="W1773" s="496">
        <v>34.782608695652172</v>
      </c>
      <c r="X1773" s="496">
        <v>0</v>
      </c>
      <c r="Y1773" s="496">
        <v>45.62272259121719</v>
      </c>
      <c r="Z1773" s="496">
        <v>0</v>
      </c>
      <c r="AA1773" s="496">
        <v>1.9051219391484029</v>
      </c>
      <c r="AB1773" s="496"/>
      <c r="AC1773" s="496">
        <v>40.660941967816022</v>
      </c>
      <c r="AD1773" s="496"/>
      <c r="AE1773" s="496">
        <v>23</v>
      </c>
      <c r="AF1773" s="496">
        <v>19.292974757135887</v>
      </c>
      <c r="AG1773" s="496">
        <v>558.34782608695662</v>
      </c>
      <c r="AH1773" s="496">
        <v>0</v>
      </c>
      <c r="AI1773" s="496">
        <v>100</v>
      </c>
      <c r="AJ1773" s="496">
        <v>143.23000921159078</v>
      </c>
      <c r="AK1773" s="496">
        <v>67.30518729306101</v>
      </c>
      <c r="AL1773" s="496">
        <v>34.797020718132437</v>
      </c>
      <c r="AM1773" s="496"/>
      <c r="AN1773" s="496">
        <v>99</v>
      </c>
      <c r="AO1773" s="496">
        <v>99</v>
      </c>
      <c r="AP1773" s="496">
        <v>98</v>
      </c>
      <c r="AQ1773" s="496">
        <v>99</v>
      </c>
      <c r="AR1773" s="496">
        <v>195.34782608695653</v>
      </c>
      <c r="AS1773" s="496">
        <v>29.573258623234793</v>
      </c>
      <c r="AT1773" s="496"/>
      <c r="AU1773" s="496"/>
    </row>
    <row r="1774" spans="1:47">
      <c r="A1774" s="496">
        <v>23</v>
      </c>
      <c r="B1774" s="496">
        <v>175</v>
      </c>
      <c r="C1774" s="496">
        <v>2024</v>
      </c>
      <c r="D1774" s="496"/>
      <c r="E1774" s="496">
        <v>99</v>
      </c>
      <c r="F1774" s="496">
        <v>99</v>
      </c>
      <c r="G1774" s="496">
        <v>99</v>
      </c>
      <c r="H1774" s="496">
        <v>99</v>
      </c>
      <c r="I1774" s="496">
        <v>99</v>
      </c>
      <c r="J1774" s="496">
        <v>99</v>
      </c>
      <c r="K1774" s="496">
        <v>99</v>
      </c>
      <c r="L1774" s="496">
        <v>5</v>
      </c>
      <c r="M1774" s="496">
        <v>99</v>
      </c>
      <c r="N1774" s="496">
        <v>99</v>
      </c>
      <c r="O1774" s="496">
        <v>99</v>
      </c>
      <c r="P1774" s="496">
        <v>99</v>
      </c>
      <c r="Q1774" s="496">
        <v>2</v>
      </c>
      <c r="R1774" s="496">
        <v>2</v>
      </c>
      <c r="S1774" s="496">
        <v>5</v>
      </c>
      <c r="T1774" s="496">
        <v>7.5</v>
      </c>
      <c r="U1774" s="496">
        <v>159.85</v>
      </c>
      <c r="V1774" s="496">
        <v>0</v>
      </c>
      <c r="W1774" s="496">
        <v>50</v>
      </c>
      <c r="X1774" s="496">
        <v>0</v>
      </c>
      <c r="Y1774" s="496">
        <v>22.25</v>
      </c>
      <c r="Z1774" s="496">
        <v>0</v>
      </c>
      <c r="AA1774" s="496">
        <v>1.5</v>
      </c>
      <c r="AB1774" s="496"/>
      <c r="AC1774" s="496">
        <v>100</v>
      </c>
      <c r="AD1774" s="496"/>
      <c r="AE1774" s="496">
        <v>25</v>
      </c>
      <c r="AF1774" s="496">
        <v>23.68323579524408</v>
      </c>
      <c r="AG1774" s="496">
        <v>445</v>
      </c>
      <c r="AH1774" s="496">
        <v>0</v>
      </c>
      <c r="AI1774" s="496">
        <v>0</v>
      </c>
      <c r="AJ1774" s="496">
        <v>96</v>
      </c>
      <c r="AK1774" s="496">
        <v>100</v>
      </c>
      <c r="AL1774" s="496">
        <v>100</v>
      </c>
      <c r="AM1774" s="496"/>
      <c r="AN1774" s="496">
        <v>99</v>
      </c>
      <c r="AO1774" s="496">
        <v>99</v>
      </c>
      <c r="AP1774" s="496">
        <v>99</v>
      </c>
      <c r="AQ1774" s="496">
        <v>99</v>
      </c>
      <c r="AR1774" s="496">
        <v>172</v>
      </c>
      <c r="AS1774" s="496">
        <v>31.219749655715777</v>
      </c>
      <c r="AT1774" s="496"/>
      <c r="AU1774" s="496"/>
    </row>
    <row r="1775" spans="1:47">
      <c r="A1775" s="496">
        <v>23</v>
      </c>
      <c r="B1775" s="496">
        <v>176</v>
      </c>
      <c r="C1775" s="496">
        <v>2024</v>
      </c>
      <c r="D1775" s="496"/>
      <c r="E1775" s="496">
        <v>99</v>
      </c>
      <c r="F1775" s="496">
        <v>99</v>
      </c>
      <c r="G1775" s="496">
        <v>99</v>
      </c>
      <c r="H1775" s="496">
        <v>99</v>
      </c>
      <c r="I1775" s="496">
        <v>99</v>
      </c>
      <c r="J1775" s="496">
        <v>99</v>
      </c>
      <c r="K1775" s="496">
        <v>99</v>
      </c>
      <c r="L1775" s="496">
        <v>6</v>
      </c>
      <c r="M1775" s="496">
        <v>99</v>
      </c>
      <c r="N1775" s="496">
        <v>99</v>
      </c>
      <c r="O1775" s="496">
        <v>99</v>
      </c>
      <c r="P1775" s="496">
        <v>99</v>
      </c>
      <c r="Q1775" s="496">
        <v>10</v>
      </c>
      <c r="R1775" s="496">
        <v>11</v>
      </c>
      <c r="S1775" s="496">
        <v>6</v>
      </c>
      <c r="T1775" s="496">
        <v>10</v>
      </c>
      <c r="U1775" s="496">
        <v>370.83636363636361</v>
      </c>
      <c r="V1775" s="496">
        <v>100</v>
      </c>
      <c r="W1775" s="496">
        <v>100</v>
      </c>
      <c r="X1775" s="496">
        <v>63.636363636363633</v>
      </c>
      <c r="Y1775" s="496">
        <v>52.753600010327347</v>
      </c>
      <c r="Z1775" s="496">
        <v>0</v>
      </c>
      <c r="AA1775" s="496">
        <v>0.60302268915552748</v>
      </c>
      <c r="AB1775" s="496"/>
      <c r="AC1775" s="496">
        <v>2.6862684617510233</v>
      </c>
      <c r="AD1775" s="496"/>
      <c r="AE1775" s="496">
        <v>1.3033175355450235</v>
      </c>
      <c r="AF1775" s="496">
        <v>1.8074990473320864</v>
      </c>
      <c r="AG1775" s="496">
        <v>713.4545454545455</v>
      </c>
      <c r="AH1775" s="496">
        <v>0</v>
      </c>
      <c r="AI1775" s="496">
        <v>0</v>
      </c>
      <c r="AJ1775" s="496">
        <v>166.08889385252996</v>
      </c>
      <c r="AK1775" s="496">
        <v>71.522372829971687</v>
      </c>
      <c r="AL1775" s="496">
        <v>13.978281746581789</v>
      </c>
      <c r="AM1775" s="496"/>
      <c r="AN1775" s="496">
        <v>99</v>
      </c>
      <c r="AO1775" s="496">
        <v>99</v>
      </c>
      <c r="AP1775" s="496">
        <v>1</v>
      </c>
      <c r="AQ1775" s="496">
        <v>99</v>
      </c>
      <c r="AR1775" s="496">
        <v>220.90909090909088</v>
      </c>
      <c r="AS1775" s="496">
        <v>34.222201913641996</v>
      </c>
      <c r="AT1775" s="496"/>
      <c r="AU1775" s="496"/>
    </row>
    <row r="1776" spans="1:47">
      <c r="A1776" s="496">
        <v>23</v>
      </c>
      <c r="B1776" s="496">
        <v>177</v>
      </c>
      <c r="C1776" s="496">
        <v>2024</v>
      </c>
      <c r="D1776" s="496"/>
      <c r="E1776" s="496">
        <v>99</v>
      </c>
      <c r="F1776" s="496">
        <v>99</v>
      </c>
      <c r="G1776" s="496">
        <v>99</v>
      </c>
      <c r="H1776" s="496">
        <v>99</v>
      </c>
      <c r="I1776" s="496">
        <v>99</v>
      </c>
      <c r="J1776" s="496">
        <v>99</v>
      </c>
      <c r="K1776" s="496">
        <v>99</v>
      </c>
      <c r="L1776" s="496">
        <v>6</v>
      </c>
      <c r="M1776" s="496">
        <v>99</v>
      </c>
      <c r="N1776" s="496">
        <v>99</v>
      </c>
      <c r="O1776" s="496">
        <v>99</v>
      </c>
      <c r="P1776" s="496">
        <v>99</v>
      </c>
      <c r="Q1776" s="496"/>
      <c r="R1776" s="496">
        <v>0</v>
      </c>
      <c r="S1776" s="496"/>
      <c r="T1776" s="496"/>
      <c r="U1776" s="496"/>
      <c r="V1776" s="496"/>
      <c r="W1776" s="496"/>
      <c r="X1776" s="496"/>
      <c r="Y1776" s="496"/>
      <c r="Z1776" s="496"/>
      <c r="AA1776" s="496"/>
      <c r="AB1776" s="496"/>
      <c r="AC1776" s="496"/>
      <c r="AD1776" s="496"/>
      <c r="AE1776" s="496"/>
      <c r="AF1776" s="496"/>
      <c r="AG1776" s="496"/>
      <c r="AH1776" s="496"/>
      <c r="AI1776" s="496"/>
      <c r="AJ1776" s="496"/>
      <c r="AK1776" s="496"/>
      <c r="AL1776" s="496"/>
      <c r="AM1776" s="496"/>
      <c r="AN1776" s="496">
        <v>99</v>
      </c>
      <c r="AO1776" s="496">
        <v>99</v>
      </c>
      <c r="AP1776" s="496">
        <v>2</v>
      </c>
      <c r="AQ1776" s="496">
        <v>99</v>
      </c>
      <c r="AR1776" s="496"/>
      <c r="AS1776" s="496"/>
      <c r="AT1776" s="496"/>
      <c r="AU1776" s="496"/>
    </row>
    <row r="1777" spans="1:47">
      <c r="A1777" s="496">
        <v>23</v>
      </c>
      <c r="B1777" s="496">
        <v>178</v>
      </c>
      <c r="C1777" s="496">
        <v>2024</v>
      </c>
      <c r="D1777" s="496"/>
      <c r="E1777" s="496">
        <v>99</v>
      </c>
      <c r="F1777" s="496">
        <v>99</v>
      </c>
      <c r="G1777" s="496">
        <v>99</v>
      </c>
      <c r="H1777" s="496">
        <v>99</v>
      </c>
      <c r="I1777" s="496">
        <v>99</v>
      </c>
      <c r="J1777" s="496">
        <v>99</v>
      </c>
      <c r="K1777" s="496">
        <v>99</v>
      </c>
      <c r="L1777" s="496">
        <v>6</v>
      </c>
      <c r="M1777" s="496">
        <v>99</v>
      </c>
      <c r="N1777" s="496">
        <v>99</v>
      </c>
      <c r="O1777" s="496">
        <v>99</v>
      </c>
      <c r="P1777" s="496">
        <v>99</v>
      </c>
      <c r="Q1777" s="496"/>
      <c r="R1777" s="496">
        <v>0</v>
      </c>
      <c r="S1777" s="496"/>
      <c r="T1777" s="496"/>
      <c r="U1777" s="496"/>
      <c r="V1777" s="496"/>
      <c r="W1777" s="496"/>
      <c r="X1777" s="496"/>
      <c r="Y1777" s="496"/>
      <c r="Z1777" s="496"/>
      <c r="AA1777" s="496"/>
      <c r="AB1777" s="496"/>
      <c r="AC1777" s="496"/>
      <c r="AD1777" s="496"/>
      <c r="AE1777" s="496"/>
      <c r="AF1777" s="496"/>
      <c r="AG1777" s="496"/>
      <c r="AH1777" s="496"/>
      <c r="AI1777" s="496"/>
      <c r="AJ1777" s="496"/>
      <c r="AK1777" s="496"/>
      <c r="AL1777" s="496"/>
      <c r="AM1777" s="496"/>
      <c r="AN1777" s="496">
        <v>99</v>
      </c>
      <c r="AO1777" s="496">
        <v>99</v>
      </c>
      <c r="AP1777" s="496">
        <v>3</v>
      </c>
      <c r="AQ1777" s="496">
        <v>99</v>
      </c>
      <c r="AR1777" s="496"/>
      <c r="AS1777" s="496"/>
      <c r="AT1777" s="496"/>
      <c r="AU1777" s="496"/>
    </row>
    <row r="1778" spans="1:47">
      <c r="A1778" s="496">
        <v>23</v>
      </c>
      <c r="B1778" s="496">
        <v>179</v>
      </c>
      <c r="C1778" s="496">
        <v>2024</v>
      </c>
      <c r="D1778" s="496"/>
      <c r="E1778" s="496">
        <v>99</v>
      </c>
      <c r="F1778" s="496">
        <v>99</v>
      </c>
      <c r="G1778" s="496">
        <v>99</v>
      </c>
      <c r="H1778" s="496">
        <v>99</v>
      </c>
      <c r="I1778" s="496">
        <v>99</v>
      </c>
      <c r="J1778" s="496">
        <v>99</v>
      </c>
      <c r="K1778" s="496">
        <v>99</v>
      </c>
      <c r="L1778" s="496">
        <v>6</v>
      </c>
      <c r="M1778" s="496">
        <v>99</v>
      </c>
      <c r="N1778" s="496">
        <v>99</v>
      </c>
      <c r="O1778" s="496">
        <v>99</v>
      </c>
      <c r="P1778" s="496">
        <v>99</v>
      </c>
      <c r="Q1778" s="496"/>
      <c r="R1778" s="496">
        <v>0</v>
      </c>
      <c r="S1778" s="496"/>
      <c r="T1778" s="496"/>
      <c r="U1778" s="496"/>
      <c r="V1778" s="496"/>
      <c r="W1778" s="496"/>
      <c r="X1778" s="496"/>
      <c r="Y1778" s="496"/>
      <c r="Z1778" s="496"/>
      <c r="AA1778" s="496"/>
      <c r="AB1778" s="496"/>
      <c r="AC1778" s="496"/>
      <c r="AD1778" s="496"/>
      <c r="AE1778" s="496"/>
      <c r="AF1778" s="496"/>
      <c r="AG1778" s="496"/>
      <c r="AH1778" s="496"/>
      <c r="AI1778" s="496"/>
      <c r="AJ1778" s="496"/>
      <c r="AK1778" s="496"/>
      <c r="AL1778" s="496"/>
      <c r="AM1778" s="496"/>
      <c r="AN1778" s="496">
        <v>99</v>
      </c>
      <c r="AO1778" s="496">
        <v>99</v>
      </c>
      <c r="AP1778" s="496">
        <v>4</v>
      </c>
      <c r="AQ1778" s="496">
        <v>99</v>
      </c>
      <c r="AR1778" s="496"/>
      <c r="AS1778" s="496"/>
      <c r="AT1778" s="496"/>
      <c r="AU1778" s="496"/>
    </row>
    <row r="1779" spans="1:47">
      <c r="A1779" s="496">
        <v>23</v>
      </c>
      <c r="B1779" s="496">
        <v>180</v>
      </c>
      <c r="C1779" s="496">
        <v>2024</v>
      </c>
      <c r="D1779" s="496"/>
      <c r="E1779" s="496">
        <v>99</v>
      </c>
      <c r="F1779" s="496">
        <v>99</v>
      </c>
      <c r="G1779" s="496">
        <v>99</v>
      </c>
      <c r="H1779" s="496">
        <v>99</v>
      </c>
      <c r="I1779" s="496">
        <v>99</v>
      </c>
      <c r="J1779" s="496">
        <v>99</v>
      </c>
      <c r="K1779" s="496">
        <v>99</v>
      </c>
      <c r="L1779" s="496">
        <v>6</v>
      </c>
      <c r="M1779" s="496">
        <v>99</v>
      </c>
      <c r="N1779" s="496">
        <v>99</v>
      </c>
      <c r="O1779" s="496">
        <v>99</v>
      </c>
      <c r="P1779" s="496">
        <v>99</v>
      </c>
      <c r="Q1779" s="496"/>
      <c r="R1779" s="496">
        <v>0</v>
      </c>
      <c r="S1779" s="496"/>
      <c r="T1779" s="496"/>
      <c r="U1779" s="496"/>
      <c r="V1779" s="496"/>
      <c r="W1779" s="496"/>
      <c r="X1779" s="496"/>
      <c r="Y1779" s="496"/>
      <c r="Z1779" s="496"/>
      <c r="AA1779" s="496"/>
      <c r="AB1779" s="496"/>
      <c r="AC1779" s="496"/>
      <c r="AD1779" s="496"/>
      <c r="AE1779" s="496"/>
      <c r="AF1779" s="496"/>
      <c r="AG1779" s="496"/>
      <c r="AH1779" s="496"/>
      <c r="AI1779" s="496"/>
      <c r="AJ1779" s="496"/>
      <c r="AK1779" s="496"/>
      <c r="AL1779" s="496"/>
      <c r="AM1779" s="496"/>
      <c r="AN1779" s="496">
        <v>99</v>
      </c>
      <c r="AO1779" s="496">
        <v>99</v>
      </c>
      <c r="AP1779" s="496">
        <v>5</v>
      </c>
      <c r="AQ1779" s="496">
        <v>99</v>
      </c>
      <c r="AR1779" s="496"/>
      <c r="AS1779" s="496"/>
      <c r="AT1779" s="496"/>
      <c r="AU1779" s="496"/>
    </row>
    <row r="1780" spans="1:47">
      <c r="A1780" s="496">
        <v>23</v>
      </c>
      <c r="B1780" s="496">
        <v>181</v>
      </c>
      <c r="C1780" s="496">
        <v>2024</v>
      </c>
      <c r="D1780" s="496"/>
      <c r="E1780" s="496">
        <v>99</v>
      </c>
      <c r="F1780" s="496">
        <v>99</v>
      </c>
      <c r="G1780" s="496">
        <v>99</v>
      </c>
      <c r="H1780" s="496">
        <v>99</v>
      </c>
      <c r="I1780" s="496">
        <v>99</v>
      </c>
      <c r="J1780" s="496">
        <v>99</v>
      </c>
      <c r="K1780" s="496">
        <v>99</v>
      </c>
      <c r="L1780" s="496">
        <v>6</v>
      </c>
      <c r="M1780" s="496">
        <v>99</v>
      </c>
      <c r="N1780" s="496">
        <v>99</v>
      </c>
      <c r="O1780" s="496">
        <v>99</v>
      </c>
      <c r="P1780" s="496">
        <v>99</v>
      </c>
      <c r="Q1780" s="496"/>
      <c r="R1780" s="496">
        <v>0</v>
      </c>
      <c r="S1780" s="496"/>
      <c r="T1780" s="496"/>
      <c r="U1780" s="496"/>
      <c r="V1780" s="496"/>
      <c r="W1780" s="496"/>
      <c r="X1780" s="496"/>
      <c r="Y1780" s="496"/>
      <c r="Z1780" s="496"/>
      <c r="AA1780" s="496"/>
      <c r="AB1780" s="496"/>
      <c r="AC1780" s="496"/>
      <c r="AD1780" s="496"/>
      <c r="AE1780" s="496"/>
      <c r="AF1780" s="496"/>
      <c r="AG1780" s="496"/>
      <c r="AH1780" s="496"/>
      <c r="AI1780" s="496"/>
      <c r="AJ1780" s="496"/>
      <c r="AK1780" s="496"/>
      <c r="AL1780" s="496"/>
      <c r="AM1780" s="496"/>
      <c r="AN1780" s="496">
        <v>99</v>
      </c>
      <c r="AO1780" s="496">
        <v>99</v>
      </c>
      <c r="AP1780" s="496">
        <v>6</v>
      </c>
      <c r="AQ1780" s="496">
        <v>99</v>
      </c>
      <c r="AR1780" s="496"/>
      <c r="AS1780" s="496"/>
      <c r="AT1780" s="496"/>
      <c r="AU1780" s="496"/>
    </row>
    <row r="1781" spans="1:47">
      <c r="A1781" s="496">
        <v>23</v>
      </c>
      <c r="B1781" s="496">
        <v>182</v>
      </c>
      <c r="C1781" s="496">
        <v>2024</v>
      </c>
      <c r="D1781" s="496"/>
      <c r="E1781" s="496">
        <v>99</v>
      </c>
      <c r="F1781" s="496">
        <v>99</v>
      </c>
      <c r="G1781" s="496">
        <v>99</v>
      </c>
      <c r="H1781" s="496">
        <v>99</v>
      </c>
      <c r="I1781" s="496">
        <v>99</v>
      </c>
      <c r="J1781" s="496">
        <v>99</v>
      </c>
      <c r="K1781" s="496">
        <v>99</v>
      </c>
      <c r="L1781" s="496">
        <v>6</v>
      </c>
      <c r="M1781" s="496">
        <v>99</v>
      </c>
      <c r="N1781" s="496">
        <v>99</v>
      </c>
      <c r="O1781" s="496">
        <v>99</v>
      </c>
      <c r="P1781" s="496">
        <v>99</v>
      </c>
      <c r="Q1781" s="496"/>
      <c r="R1781" s="496">
        <v>0</v>
      </c>
      <c r="S1781" s="496"/>
      <c r="T1781" s="496"/>
      <c r="U1781" s="496"/>
      <c r="V1781" s="496"/>
      <c r="W1781" s="496"/>
      <c r="X1781" s="496"/>
      <c r="Y1781" s="496"/>
      <c r="Z1781" s="496"/>
      <c r="AA1781" s="496"/>
      <c r="AB1781" s="496"/>
      <c r="AC1781" s="496"/>
      <c r="AD1781" s="496"/>
      <c r="AE1781" s="496"/>
      <c r="AF1781" s="496"/>
      <c r="AG1781" s="496"/>
      <c r="AH1781" s="496"/>
      <c r="AI1781" s="496"/>
      <c r="AJ1781" s="496"/>
      <c r="AK1781" s="496"/>
      <c r="AL1781" s="496"/>
      <c r="AM1781" s="496"/>
      <c r="AN1781" s="496">
        <v>99</v>
      </c>
      <c r="AO1781" s="496">
        <v>99</v>
      </c>
      <c r="AP1781" s="496">
        <v>7</v>
      </c>
      <c r="AQ1781" s="496">
        <v>99</v>
      </c>
      <c r="AR1781" s="496"/>
      <c r="AS1781" s="496"/>
      <c r="AT1781" s="496"/>
      <c r="AU1781" s="496"/>
    </row>
    <row r="1782" spans="1:47">
      <c r="A1782" s="496">
        <v>23</v>
      </c>
      <c r="B1782" s="496">
        <v>183</v>
      </c>
      <c r="C1782" s="496">
        <v>2024</v>
      </c>
      <c r="D1782" s="496"/>
      <c r="E1782" s="496">
        <v>99</v>
      </c>
      <c r="F1782" s="496">
        <v>99</v>
      </c>
      <c r="G1782" s="496">
        <v>99</v>
      </c>
      <c r="H1782" s="496">
        <v>99</v>
      </c>
      <c r="I1782" s="496">
        <v>99</v>
      </c>
      <c r="J1782" s="496">
        <v>99</v>
      </c>
      <c r="K1782" s="496">
        <v>99</v>
      </c>
      <c r="L1782" s="496">
        <v>6</v>
      </c>
      <c r="M1782" s="496">
        <v>99</v>
      </c>
      <c r="N1782" s="496">
        <v>99</v>
      </c>
      <c r="O1782" s="496">
        <v>99</v>
      </c>
      <c r="P1782" s="496">
        <v>99</v>
      </c>
      <c r="Q1782" s="496">
        <v>1</v>
      </c>
      <c r="R1782" s="496">
        <v>1</v>
      </c>
      <c r="S1782" s="496">
        <v>6</v>
      </c>
      <c r="T1782" s="496">
        <v>13</v>
      </c>
      <c r="U1782" s="496">
        <v>335.7</v>
      </c>
      <c r="V1782" s="496">
        <v>100</v>
      </c>
      <c r="W1782" s="496">
        <v>100</v>
      </c>
      <c r="X1782" s="496">
        <v>0</v>
      </c>
      <c r="Y1782" s="496">
        <v>0</v>
      </c>
      <c r="Z1782" s="496">
        <v>0</v>
      </c>
      <c r="AA1782" s="496">
        <v>0</v>
      </c>
      <c r="AB1782" s="496"/>
      <c r="AC1782" s="496"/>
      <c r="AD1782" s="496"/>
      <c r="AE1782" s="496">
        <v>1.9230769230769225</v>
      </c>
      <c r="AF1782" s="496">
        <v>3.2225240705365112</v>
      </c>
      <c r="AG1782" s="496">
        <v>678</v>
      </c>
      <c r="AH1782" s="496">
        <v>0</v>
      </c>
      <c r="AI1782" s="496">
        <v>0</v>
      </c>
      <c r="AJ1782" s="496">
        <v>0</v>
      </c>
      <c r="AK1782" s="496"/>
      <c r="AL1782" s="496"/>
      <c r="AM1782" s="496"/>
      <c r="AN1782" s="496">
        <v>99</v>
      </c>
      <c r="AO1782" s="496">
        <v>99</v>
      </c>
      <c r="AP1782" s="496">
        <v>8</v>
      </c>
      <c r="AQ1782" s="496">
        <v>99</v>
      </c>
      <c r="AR1782" s="496">
        <v>211</v>
      </c>
      <c r="AS1782" s="496">
        <v>35.767773895720524</v>
      </c>
      <c r="AT1782" s="496"/>
      <c r="AU1782" s="496"/>
    </row>
    <row r="1783" spans="1:47">
      <c r="A1783" s="496">
        <v>23</v>
      </c>
      <c r="B1783" s="496">
        <v>184</v>
      </c>
      <c r="C1783" s="496">
        <v>2024</v>
      </c>
      <c r="D1783" s="496"/>
      <c r="E1783" s="496">
        <v>99</v>
      </c>
      <c r="F1783" s="496">
        <v>99</v>
      </c>
      <c r="G1783" s="496">
        <v>99</v>
      </c>
      <c r="H1783" s="496">
        <v>99</v>
      </c>
      <c r="I1783" s="496">
        <v>99</v>
      </c>
      <c r="J1783" s="496">
        <v>99</v>
      </c>
      <c r="K1783" s="496">
        <v>99</v>
      </c>
      <c r="L1783" s="496">
        <v>6</v>
      </c>
      <c r="M1783" s="496">
        <v>99</v>
      </c>
      <c r="N1783" s="496">
        <v>99</v>
      </c>
      <c r="O1783" s="496">
        <v>99</v>
      </c>
      <c r="P1783" s="496">
        <v>99</v>
      </c>
      <c r="Q1783" s="496"/>
      <c r="R1783" s="496">
        <v>0</v>
      </c>
      <c r="S1783" s="496"/>
      <c r="T1783" s="496"/>
      <c r="U1783" s="496"/>
      <c r="V1783" s="496"/>
      <c r="W1783" s="496"/>
      <c r="X1783" s="496"/>
      <c r="Y1783" s="496"/>
      <c r="Z1783" s="496"/>
      <c r="AA1783" s="496"/>
      <c r="AB1783" s="496"/>
      <c r="AC1783" s="496"/>
      <c r="AD1783" s="496"/>
      <c r="AE1783" s="496"/>
      <c r="AF1783" s="496"/>
      <c r="AG1783" s="496"/>
      <c r="AH1783" s="496"/>
      <c r="AI1783" s="496"/>
      <c r="AJ1783" s="496"/>
      <c r="AK1783" s="496"/>
      <c r="AL1783" s="496"/>
      <c r="AM1783" s="496"/>
      <c r="AN1783" s="496">
        <v>99</v>
      </c>
      <c r="AO1783" s="496">
        <v>99</v>
      </c>
      <c r="AP1783" s="496">
        <v>9</v>
      </c>
      <c r="AQ1783" s="496">
        <v>99</v>
      </c>
      <c r="AR1783" s="496"/>
      <c r="AS1783" s="496"/>
      <c r="AT1783" s="496"/>
      <c r="AU1783" s="496"/>
    </row>
    <row r="1784" spans="1:47">
      <c r="A1784" s="496">
        <v>23</v>
      </c>
      <c r="B1784" s="496">
        <v>185</v>
      </c>
      <c r="C1784" s="496">
        <v>2024</v>
      </c>
      <c r="D1784" s="496"/>
      <c r="E1784" s="496">
        <v>99</v>
      </c>
      <c r="F1784" s="496">
        <v>99</v>
      </c>
      <c r="G1784" s="496">
        <v>99</v>
      </c>
      <c r="H1784" s="496">
        <v>99</v>
      </c>
      <c r="I1784" s="496">
        <v>99</v>
      </c>
      <c r="J1784" s="496">
        <v>99</v>
      </c>
      <c r="K1784" s="496">
        <v>99</v>
      </c>
      <c r="L1784" s="496">
        <v>6</v>
      </c>
      <c r="M1784" s="496">
        <v>99</v>
      </c>
      <c r="N1784" s="496">
        <v>99</v>
      </c>
      <c r="O1784" s="496">
        <v>99</v>
      </c>
      <c r="P1784" s="496">
        <v>99</v>
      </c>
      <c r="Q1784" s="496"/>
      <c r="R1784" s="496">
        <v>0</v>
      </c>
      <c r="S1784" s="496"/>
      <c r="T1784" s="496"/>
      <c r="U1784" s="496"/>
      <c r="V1784" s="496"/>
      <c r="W1784" s="496"/>
      <c r="X1784" s="496"/>
      <c r="Y1784" s="496"/>
      <c r="Z1784" s="496"/>
      <c r="AA1784" s="496"/>
      <c r="AB1784" s="496"/>
      <c r="AC1784" s="496"/>
      <c r="AD1784" s="496"/>
      <c r="AE1784" s="496"/>
      <c r="AF1784" s="496"/>
      <c r="AG1784" s="496"/>
      <c r="AH1784" s="496"/>
      <c r="AI1784" s="496"/>
      <c r="AJ1784" s="496"/>
      <c r="AK1784" s="496"/>
      <c r="AL1784" s="496"/>
      <c r="AM1784" s="496"/>
      <c r="AN1784" s="496">
        <v>99</v>
      </c>
      <c r="AO1784" s="496">
        <v>99</v>
      </c>
      <c r="AP1784" s="496">
        <v>10</v>
      </c>
      <c r="AQ1784" s="496">
        <v>99</v>
      </c>
      <c r="AR1784" s="496"/>
      <c r="AS1784" s="496"/>
      <c r="AT1784" s="496"/>
      <c r="AU1784" s="496"/>
    </row>
    <row r="1785" spans="1:47">
      <c r="A1785" s="496">
        <v>23</v>
      </c>
      <c r="B1785" s="496">
        <v>186</v>
      </c>
      <c r="C1785" s="496">
        <v>2024</v>
      </c>
      <c r="D1785" s="496"/>
      <c r="E1785" s="496">
        <v>99</v>
      </c>
      <c r="F1785" s="496">
        <v>99</v>
      </c>
      <c r="G1785" s="496">
        <v>99</v>
      </c>
      <c r="H1785" s="496">
        <v>99</v>
      </c>
      <c r="I1785" s="496">
        <v>99</v>
      </c>
      <c r="J1785" s="496">
        <v>99</v>
      </c>
      <c r="K1785" s="496">
        <v>99</v>
      </c>
      <c r="L1785" s="496">
        <v>6</v>
      </c>
      <c r="M1785" s="496">
        <v>99</v>
      </c>
      <c r="N1785" s="496">
        <v>99</v>
      </c>
      <c r="O1785" s="496">
        <v>99</v>
      </c>
      <c r="P1785" s="496">
        <v>99</v>
      </c>
      <c r="Q1785" s="496"/>
      <c r="R1785" s="496">
        <v>0</v>
      </c>
      <c r="S1785" s="496"/>
      <c r="T1785" s="496"/>
      <c r="U1785" s="496"/>
      <c r="V1785" s="496"/>
      <c r="W1785" s="496"/>
      <c r="X1785" s="496"/>
      <c r="Y1785" s="496"/>
      <c r="Z1785" s="496"/>
      <c r="AA1785" s="496"/>
      <c r="AB1785" s="496"/>
      <c r="AC1785" s="496"/>
      <c r="AD1785" s="496"/>
      <c r="AE1785" s="496"/>
      <c r="AF1785" s="496"/>
      <c r="AG1785" s="496"/>
      <c r="AH1785" s="496"/>
      <c r="AI1785" s="496"/>
      <c r="AJ1785" s="496"/>
      <c r="AK1785" s="496"/>
      <c r="AL1785" s="496"/>
      <c r="AM1785" s="496"/>
      <c r="AN1785" s="496">
        <v>99</v>
      </c>
      <c r="AO1785" s="496">
        <v>99</v>
      </c>
      <c r="AP1785" s="496">
        <v>11</v>
      </c>
      <c r="AQ1785" s="496">
        <v>99</v>
      </c>
      <c r="AR1785" s="496"/>
      <c r="AS1785" s="496"/>
      <c r="AT1785" s="496"/>
      <c r="AU1785" s="496"/>
    </row>
    <row r="1786" spans="1:47">
      <c r="A1786" s="496">
        <v>23</v>
      </c>
      <c r="B1786" s="496">
        <v>187</v>
      </c>
      <c r="C1786" s="496">
        <v>2024</v>
      </c>
      <c r="D1786" s="496"/>
      <c r="E1786" s="496">
        <v>99</v>
      </c>
      <c r="F1786" s="496">
        <v>99</v>
      </c>
      <c r="G1786" s="496">
        <v>99</v>
      </c>
      <c r="H1786" s="496">
        <v>99</v>
      </c>
      <c r="I1786" s="496">
        <v>99</v>
      </c>
      <c r="J1786" s="496">
        <v>99</v>
      </c>
      <c r="K1786" s="496">
        <v>99</v>
      </c>
      <c r="L1786" s="496">
        <v>6</v>
      </c>
      <c r="M1786" s="496">
        <v>99</v>
      </c>
      <c r="N1786" s="496">
        <v>99</v>
      </c>
      <c r="O1786" s="496">
        <v>99</v>
      </c>
      <c r="P1786" s="496">
        <v>99</v>
      </c>
      <c r="Q1786" s="496"/>
      <c r="R1786" s="496">
        <v>0</v>
      </c>
      <c r="S1786" s="496"/>
      <c r="T1786" s="496"/>
      <c r="U1786" s="496"/>
      <c r="V1786" s="496"/>
      <c r="W1786" s="496"/>
      <c r="X1786" s="496"/>
      <c r="Y1786" s="496"/>
      <c r="Z1786" s="496"/>
      <c r="AA1786" s="496"/>
      <c r="AB1786" s="496"/>
      <c r="AC1786" s="496"/>
      <c r="AD1786" s="496"/>
      <c r="AE1786" s="496"/>
      <c r="AF1786" s="496"/>
      <c r="AG1786" s="496"/>
      <c r="AH1786" s="496"/>
      <c r="AI1786" s="496"/>
      <c r="AJ1786" s="496"/>
      <c r="AK1786" s="496"/>
      <c r="AL1786" s="496"/>
      <c r="AM1786" s="496"/>
      <c r="AN1786" s="496">
        <v>99</v>
      </c>
      <c r="AO1786" s="496">
        <v>99</v>
      </c>
      <c r="AP1786" s="496">
        <v>12</v>
      </c>
      <c r="AQ1786" s="496">
        <v>99</v>
      </c>
      <c r="AR1786" s="496"/>
      <c r="AS1786" s="496"/>
      <c r="AT1786" s="496"/>
      <c r="AU1786" s="496"/>
    </row>
    <row r="1787" spans="1:47">
      <c r="A1787" s="496">
        <v>23</v>
      </c>
      <c r="B1787" s="496">
        <v>188</v>
      </c>
      <c r="C1787" s="496">
        <v>2024</v>
      </c>
      <c r="D1787" s="496"/>
      <c r="E1787" s="496">
        <v>99</v>
      </c>
      <c r="F1787" s="496">
        <v>99</v>
      </c>
      <c r="G1787" s="496">
        <v>99</v>
      </c>
      <c r="H1787" s="496">
        <v>99</v>
      </c>
      <c r="I1787" s="496">
        <v>99</v>
      </c>
      <c r="J1787" s="496">
        <v>99</v>
      </c>
      <c r="K1787" s="496">
        <v>99</v>
      </c>
      <c r="L1787" s="496">
        <v>6</v>
      </c>
      <c r="M1787" s="496">
        <v>99</v>
      </c>
      <c r="N1787" s="496">
        <v>99</v>
      </c>
      <c r="O1787" s="496">
        <v>99</v>
      </c>
      <c r="P1787" s="496">
        <v>99</v>
      </c>
      <c r="Q1787" s="496"/>
      <c r="R1787" s="496">
        <v>0</v>
      </c>
      <c r="S1787" s="496"/>
      <c r="T1787" s="496"/>
      <c r="U1787" s="496"/>
      <c r="V1787" s="496"/>
      <c r="W1787" s="496"/>
      <c r="X1787" s="496"/>
      <c r="Y1787" s="496"/>
      <c r="Z1787" s="496"/>
      <c r="AA1787" s="496"/>
      <c r="AB1787" s="496"/>
      <c r="AC1787" s="496"/>
      <c r="AD1787" s="496"/>
      <c r="AE1787" s="496"/>
      <c r="AF1787" s="496"/>
      <c r="AG1787" s="496"/>
      <c r="AH1787" s="496"/>
      <c r="AI1787" s="496"/>
      <c r="AJ1787" s="496"/>
      <c r="AK1787" s="496"/>
      <c r="AL1787" s="496"/>
      <c r="AM1787" s="496"/>
      <c r="AN1787" s="496">
        <v>99</v>
      </c>
      <c r="AO1787" s="496">
        <v>99</v>
      </c>
      <c r="AP1787" s="496">
        <v>13</v>
      </c>
      <c r="AQ1787" s="496">
        <v>99</v>
      </c>
      <c r="AR1787" s="496"/>
      <c r="AS1787" s="496"/>
      <c r="AT1787" s="496"/>
      <c r="AU1787" s="496"/>
    </row>
    <row r="1788" spans="1:47">
      <c r="A1788" s="496">
        <v>23</v>
      </c>
      <c r="B1788" s="496">
        <v>189</v>
      </c>
      <c r="C1788" s="496">
        <v>2024</v>
      </c>
      <c r="D1788" s="496"/>
      <c r="E1788" s="496">
        <v>99</v>
      </c>
      <c r="F1788" s="496">
        <v>99</v>
      </c>
      <c r="G1788" s="496">
        <v>99</v>
      </c>
      <c r="H1788" s="496">
        <v>99</v>
      </c>
      <c r="I1788" s="496">
        <v>99</v>
      </c>
      <c r="J1788" s="496">
        <v>99</v>
      </c>
      <c r="K1788" s="496">
        <v>99</v>
      </c>
      <c r="L1788" s="496">
        <v>6</v>
      </c>
      <c r="M1788" s="496">
        <v>99</v>
      </c>
      <c r="N1788" s="496">
        <v>99</v>
      </c>
      <c r="O1788" s="496">
        <v>99</v>
      </c>
      <c r="P1788" s="496">
        <v>99</v>
      </c>
      <c r="Q1788" s="496"/>
      <c r="R1788" s="496">
        <v>0</v>
      </c>
      <c r="S1788" s="496"/>
      <c r="T1788" s="496"/>
      <c r="U1788" s="496"/>
      <c r="V1788" s="496"/>
      <c r="W1788" s="496"/>
      <c r="X1788" s="496"/>
      <c r="Y1788" s="496"/>
      <c r="Z1788" s="496"/>
      <c r="AA1788" s="496"/>
      <c r="AB1788" s="496"/>
      <c r="AC1788" s="496"/>
      <c r="AD1788" s="496"/>
      <c r="AE1788" s="496"/>
      <c r="AF1788" s="496"/>
      <c r="AG1788" s="496"/>
      <c r="AH1788" s="496"/>
      <c r="AI1788" s="496"/>
      <c r="AJ1788" s="496"/>
      <c r="AK1788" s="496"/>
      <c r="AL1788" s="496"/>
      <c r="AM1788" s="496"/>
      <c r="AN1788" s="496">
        <v>99</v>
      </c>
      <c r="AO1788" s="496">
        <v>99</v>
      </c>
      <c r="AP1788" s="496">
        <v>14</v>
      </c>
      <c r="AQ1788" s="496">
        <v>99</v>
      </c>
      <c r="AR1788" s="496"/>
      <c r="AS1788" s="496"/>
      <c r="AT1788" s="496"/>
      <c r="AU1788" s="496"/>
    </row>
    <row r="1789" spans="1:47">
      <c r="A1789" s="496">
        <v>23</v>
      </c>
      <c r="B1789" s="496">
        <v>190</v>
      </c>
      <c r="C1789" s="496">
        <v>2024</v>
      </c>
      <c r="D1789" s="496"/>
      <c r="E1789" s="496">
        <v>99</v>
      </c>
      <c r="F1789" s="496">
        <v>99</v>
      </c>
      <c r="G1789" s="496">
        <v>99</v>
      </c>
      <c r="H1789" s="496">
        <v>99</v>
      </c>
      <c r="I1789" s="496">
        <v>99</v>
      </c>
      <c r="J1789" s="496">
        <v>99</v>
      </c>
      <c r="K1789" s="496">
        <v>99</v>
      </c>
      <c r="L1789" s="496">
        <v>6</v>
      </c>
      <c r="M1789" s="496">
        <v>99</v>
      </c>
      <c r="N1789" s="496">
        <v>99</v>
      </c>
      <c r="O1789" s="496">
        <v>99</v>
      </c>
      <c r="P1789" s="496">
        <v>99</v>
      </c>
      <c r="Q1789" s="496"/>
      <c r="R1789" s="496">
        <v>0</v>
      </c>
      <c r="S1789" s="496"/>
      <c r="T1789" s="496"/>
      <c r="U1789" s="496"/>
      <c r="V1789" s="496"/>
      <c r="W1789" s="496"/>
      <c r="X1789" s="496"/>
      <c r="Y1789" s="496"/>
      <c r="Z1789" s="496"/>
      <c r="AA1789" s="496"/>
      <c r="AB1789" s="496"/>
      <c r="AC1789" s="496"/>
      <c r="AD1789" s="496"/>
      <c r="AE1789" s="496"/>
      <c r="AF1789" s="496"/>
      <c r="AG1789" s="496"/>
      <c r="AH1789" s="496"/>
      <c r="AI1789" s="496"/>
      <c r="AJ1789" s="496"/>
      <c r="AK1789" s="496"/>
      <c r="AL1789" s="496"/>
      <c r="AM1789" s="496"/>
      <c r="AN1789" s="496">
        <v>99</v>
      </c>
      <c r="AO1789" s="496">
        <v>99</v>
      </c>
      <c r="AP1789" s="496">
        <v>15</v>
      </c>
      <c r="AQ1789" s="496">
        <v>99</v>
      </c>
      <c r="AR1789" s="496"/>
      <c r="AS1789" s="496"/>
      <c r="AT1789" s="496"/>
      <c r="AU1789" s="496"/>
    </row>
    <row r="1790" spans="1:47">
      <c r="A1790" s="496">
        <v>23</v>
      </c>
      <c r="B1790" s="496">
        <v>191</v>
      </c>
      <c r="C1790" s="496">
        <v>2024</v>
      </c>
      <c r="D1790" s="496"/>
      <c r="E1790" s="496">
        <v>99</v>
      </c>
      <c r="F1790" s="496">
        <v>99</v>
      </c>
      <c r="G1790" s="496">
        <v>99</v>
      </c>
      <c r="H1790" s="496">
        <v>99</v>
      </c>
      <c r="I1790" s="496">
        <v>99</v>
      </c>
      <c r="J1790" s="496">
        <v>99</v>
      </c>
      <c r="K1790" s="496">
        <v>99</v>
      </c>
      <c r="L1790" s="496">
        <v>6</v>
      </c>
      <c r="M1790" s="496">
        <v>99</v>
      </c>
      <c r="N1790" s="496">
        <v>99</v>
      </c>
      <c r="O1790" s="496">
        <v>99</v>
      </c>
      <c r="P1790" s="496">
        <v>99</v>
      </c>
      <c r="Q1790" s="496"/>
      <c r="R1790" s="496">
        <v>0</v>
      </c>
      <c r="S1790" s="496"/>
      <c r="T1790" s="496"/>
      <c r="U1790" s="496"/>
      <c r="V1790" s="496"/>
      <c r="W1790" s="496"/>
      <c r="X1790" s="496"/>
      <c r="Y1790" s="496"/>
      <c r="Z1790" s="496"/>
      <c r="AA1790" s="496"/>
      <c r="AB1790" s="496"/>
      <c r="AC1790" s="496"/>
      <c r="AD1790" s="496"/>
      <c r="AE1790" s="496"/>
      <c r="AF1790" s="496"/>
      <c r="AG1790" s="496"/>
      <c r="AH1790" s="496"/>
      <c r="AI1790" s="496"/>
      <c r="AJ1790" s="496"/>
      <c r="AK1790" s="496"/>
      <c r="AL1790" s="496"/>
      <c r="AM1790" s="496"/>
      <c r="AN1790" s="496">
        <v>99</v>
      </c>
      <c r="AO1790" s="496">
        <v>99</v>
      </c>
      <c r="AP1790" s="496">
        <v>16</v>
      </c>
      <c r="AQ1790" s="496">
        <v>99</v>
      </c>
      <c r="AR1790" s="496"/>
      <c r="AS1790" s="496"/>
      <c r="AT1790" s="496"/>
      <c r="AU1790" s="496"/>
    </row>
    <row r="1791" spans="1:47">
      <c r="A1791" s="496">
        <v>23</v>
      </c>
      <c r="B1791" s="496">
        <v>192</v>
      </c>
      <c r="C1791" s="496">
        <v>2024</v>
      </c>
      <c r="D1791" s="496"/>
      <c r="E1791" s="496">
        <v>99</v>
      </c>
      <c r="F1791" s="496">
        <v>99</v>
      </c>
      <c r="G1791" s="496">
        <v>99</v>
      </c>
      <c r="H1791" s="496">
        <v>99</v>
      </c>
      <c r="I1791" s="496">
        <v>99</v>
      </c>
      <c r="J1791" s="496">
        <v>99</v>
      </c>
      <c r="K1791" s="496">
        <v>99</v>
      </c>
      <c r="L1791" s="496">
        <v>6</v>
      </c>
      <c r="M1791" s="496">
        <v>99</v>
      </c>
      <c r="N1791" s="496">
        <v>99</v>
      </c>
      <c r="O1791" s="496">
        <v>99</v>
      </c>
      <c r="P1791" s="496">
        <v>99</v>
      </c>
      <c r="Q1791" s="496"/>
      <c r="R1791" s="496">
        <v>0</v>
      </c>
      <c r="S1791" s="496"/>
      <c r="T1791" s="496"/>
      <c r="U1791" s="496"/>
      <c r="V1791" s="496"/>
      <c r="W1791" s="496"/>
      <c r="X1791" s="496"/>
      <c r="Y1791" s="496"/>
      <c r="Z1791" s="496"/>
      <c r="AA1791" s="496"/>
      <c r="AB1791" s="496"/>
      <c r="AC1791" s="496"/>
      <c r="AD1791" s="496"/>
      <c r="AE1791" s="496"/>
      <c r="AF1791" s="496"/>
      <c r="AG1791" s="496"/>
      <c r="AH1791" s="496"/>
      <c r="AI1791" s="496"/>
      <c r="AJ1791" s="496"/>
      <c r="AK1791" s="496"/>
      <c r="AL1791" s="496"/>
      <c r="AM1791" s="496"/>
      <c r="AN1791" s="496">
        <v>99</v>
      </c>
      <c r="AO1791" s="496">
        <v>99</v>
      </c>
      <c r="AP1791" s="496">
        <v>17</v>
      </c>
      <c r="AQ1791" s="496">
        <v>99</v>
      </c>
      <c r="AR1791" s="496"/>
      <c r="AS1791" s="496"/>
      <c r="AT1791" s="496"/>
      <c r="AU1791" s="496"/>
    </row>
    <row r="1792" spans="1:47">
      <c r="A1792" s="496">
        <v>23</v>
      </c>
      <c r="B1792" s="496">
        <v>193</v>
      </c>
      <c r="C1792" s="496">
        <v>2024</v>
      </c>
      <c r="D1792" s="496"/>
      <c r="E1792" s="496">
        <v>99</v>
      </c>
      <c r="F1792" s="496">
        <v>99</v>
      </c>
      <c r="G1792" s="496">
        <v>99</v>
      </c>
      <c r="H1792" s="496">
        <v>99</v>
      </c>
      <c r="I1792" s="496">
        <v>99</v>
      </c>
      <c r="J1792" s="496">
        <v>99</v>
      </c>
      <c r="K1792" s="496">
        <v>99</v>
      </c>
      <c r="L1792" s="496">
        <v>6</v>
      </c>
      <c r="M1792" s="496">
        <v>99</v>
      </c>
      <c r="N1792" s="496">
        <v>99</v>
      </c>
      <c r="O1792" s="496">
        <v>99</v>
      </c>
      <c r="P1792" s="496">
        <v>99</v>
      </c>
      <c r="Q1792" s="496">
        <v>10</v>
      </c>
      <c r="R1792" s="496">
        <v>16</v>
      </c>
      <c r="S1792" s="496">
        <v>6</v>
      </c>
      <c r="T1792" s="496">
        <v>8.25</v>
      </c>
      <c r="U1792" s="496">
        <v>305.3624999999999</v>
      </c>
      <c r="V1792" s="496">
        <v>100</v>
      </c>
      <c r="W1792" s="496">
        <v>87.5</v>
      </c>
      <c r="X1792" s="496">
        <v>6.25</v>
      </c>
      <c r="Y1792" s="496">
        <v>29.621674391398344</v>
      </c>
      <c r="Z1792" s="496">
        <v>0</v>
      </c>
      <c r="AA1792" s="496">
        <v>1.75</v>
      </c>
      <c r="AB1792" s="496"/>
      <c r="AC1792" s="496">
        <v>6.1550007660744601</v>
      </c>
      <c r="AD1792" s="496"/>
      <c r="AE1792" s="496">
        <v>19.512195121951219</v>
      </c>
      <c r="AF1792" s="496">
        <v>23.24368812411096</v>
      </c>
      <c r="AG1792" s="496">
        <v>729.8125</v>
      </c>
      <c r="AH1792" s="496">
        <v>0</v>
      </c>
      <c r="AI1792" s="496">
        <v>100</v>
      </c>
      <c r="AJ1792" s="496">
        <v>189.37833124132757</v>
      </c>
      <c r="AK1792" s="496">
        <v>31.405947615796471</v>
      </c>
      <c r="AL1792" s="496">
        <v>-31.668466974339072</v>
      </c>
      <c r="AM1792" s="496"/>
      <c r="AN1792" s="496">
        <v>99</v>
      </c>
      <c r="AO1792" s="496">
        <v>99</v>
      </c>
      <c r="AP1792" s="496">
        <v>21</v>
      </c>
      <c r="AQ1792" s="496">
        <v>99</v>
      </c>
      <c r="AR1792" s="496">
        <v>209</v>
      </c>
      <c r="AS1792" s="496">
        <v>33.398760542192406</v>
      </c>
      <c r="AT1792" s="496"/>
      <c r="AU1792" s="496"/>
    </row>
    <row r="1793" spans="1:47">
      <c r="A1793" s="496">
        <v>23</v>
      </c>
      <c r="B1793" s="496">
        <v>194</v>
      </c>
      <c r="C1793" s="496">
        <v>2024</v>
      </c>
      <c r="D1793" s="496"/>
      <c r="E1793" s="496">
        <v>99</v>
      </c>
      <c r="F1793" s="496">
        <v>99</v>
      </c>
      <c r="G1793" s="496">
        <v>99</v>
      </c>
      <c r="H1793" s="496">
        <v>99</v>
      </c>
      <c r="I1793" s="496">
        <v>99</v>
      </c>
      <c r="J1793" s="496">
        <v>99</v>
      </c>
      <c r="K1793" s="496">
        <v>99</v>
      </c>
      <c r="L1793" s="496">
        <v>6</v>
      </c>
      <c r="M1793" s="496">
        <v>99</v>
      </c>
      <c r="N1793" s="496">
        <v>99</v>
      </c>
      <c r="O1793" s="496">
        <v>99</v>
      </c>
      <c r="P1793" s="496">
        <v>99</v>
      </c>
      <c r="Q1793" s="496">
        <v>7</v>
      </c>
      <c r="R1793" s="496">
        <v>10</v>
      </c>
      <c r="S1793" s="496">
        <v>6</v>
      </c>
      <c r="T1793" s="496">
        <v>6.5</v>
      </c>
      <c r="U1793" s="496">
        <v>262.34000000000003</v>
      </c>
      <c r="V1793" s="496">
        <v>100</v>
      </c>
      <c r="W1793" s="496">
        <v>50</v>
      </c>
      <c r="X1793" s="496">
        <v>0</v>
      </c>
      <c r="Y1793" s="496">
        <v>28.917302778785547</v>
      </c>
      <c r="Z1793" s="496">
        <v>0</v>
      </c>
      <c r="AA1793" s="496">
        <v>0.80622577482985502</v>
      </c>
      <c r="AB1793" s="496"/>
      <c r="AC1793" s="496">
        <v>40.834052965531072</v>
      </c>
      <c r="AD1793" s="496"/>
      <c r="AE1793" s="496">
        <v>45.454545454545446</v>
      </c>
      <c r="AF1793" s="496">
        <v>46.2256836763462</v>
      </c>
      <c r="AG1793" s="496">
        <v>539.79999999999995</v>
      </c>
      <c r="AH1793" s="496">
        <v>0</v>
      </c>
      <c r="AI1793" s="496">
        <v>100</v>
      </c>
      <c r="AJ1793" s="496">
        <v>104.39904214119979</v>
      </c>
      <c r="AK1793" s="496">
        <v>72.879518609728109</v>
      </c>
      <c r="AL1793" s="496">
        <v>25.662594332075859</v>
      </c>
      <c r="AM1793" s="496"/>
      <c r="AN1793" s="496">
        <v>99</v>
      </c>
      <c r="AO1793" s="496">
        <v>99</v>
      </c>
      <c r="AP1793" s="496">
        <v>22</v>
      </c>
      <c r="AQ1793" s="496">
        <v>99</v>
      </c>
      <c r="AR1793" s="496">
        <v>200.2</v>
      </c>
      <c r="AS1793" s="496">
        <v>32.608417568426567</v>
      </c>
      <c r="AT1793" s="496"/>
      <c r="AU1793" s="496"/>
    </row>
    <row r="1794" spans="1:47">
      <c r="A1794" s="496">
        <v>23</v>
      </c>
      <c r="B1794" s="496">
        <v>195</v>
      </c>
      <c r="C1794" s="496">
        <v>2024</v>
      </c>
      <c r="D1794" s="496"/>
      <c r="E1794" s="496">
        <v>99</v>
      </c>
      <c r="F1794" s="496">
        <v>99</v>
      </c>
      <c r="G1794" s="496">
        <v>99</v>
      </c>
      <c r="H1794" s="496">
        <v>99</v>
      </c>
      <c r="I1794" s="496">
        <v>99</v>
      </c>
      <c r="J1794" s="496">
        <v>99</v>
      </c>
      <c r="K1794" s="496">
        <v>99</v>
      </c>
      <c r="L1794" s="496">
        <v>6</v>
      </c>
      <c r="M1794" s="496">
        <v>99</v>
      </c>
      <c r="N1794" s="496">
        <v>99</v>
      </c>
      <c r="O1794" s="496">
        <v>99</v>
      </c>
      <c r="P1794" s="496">
        <v>99</v>
      </c>
      <c r="Q1794" s="496">
        <v>12</v>
      </c>
      <c r="R1794" s="496">
        <v>33</v>
      </c>
      <c r="S1794" s="496">
        <v>6</v>
      </c>
      <c r="T1794" s="496">
        <v>8</v>
      </c>
      <c r="U1794" s="496">
        <v>296.12424242424248</v>
      </c>
      <c r="V1794" s="496">
        <v>100</v>
      </c>
      <c r="W1794" s="496">
        <v>75.757575757575751</v>
      </c>
      <c r="X1794" s="496">
        <v>9.0909090909090917</v>
      </c>
      <c r="Y1794" s="496">
        <v>37.677531527447634</v>
      </c>
      <c r="Z1794" s="496">
        <v>0</v>
      </c>
      <c r="AA1794" s="496">
        <v>1.6514456476895412</v>
      </c>
      <c r="AB1794" s="496"/>
      <c r="AC1794" s="496">
        <v>47.347270776664622</v>
      </c>
      <c r="AD1794" s="496"/>
      <c r="AE1794" s="496">
        <v>31.730769230769241</v>
      </c>
      <c r="AF1794" s="496">
        <v>32.67539606642012</v>
      </c>
      <c r="AG1794" s="496">
        <v>647.66666666666652</v>
      </c>
      <c r="AH1794" s="496">
        <v>0</v>
      </c>
      <c r="AI1794" s="496">
        <v>100</v>
      </c>
      <c r="AJ1794" s="496">
        <v>165.63279331769488</v>
      </c>
      <c r="AK1794" s="496">
        <v>63.106908965252714</v>
      </c>
      <c r="AL1794" s="496">
        <v>5.6942767183944012</v>
      </c>
      <c r="AM1794" s="496"/>
      <c r="AN1794" s="496">
        <v>99</v>
      </c>
      <c r="AO1794" s="496">
        <v>99</v>
      </c>
      <c r="AP1794" s="496">
        <v>23</v>
      </c>
      <c r="AQ1794" s="496">
        <v>99</v>
      </c>
      <c r="AR1794" s="496">
        <v>206.21212121212125</v>
      </c>
      <c r="AS1794" s="496">
        <v>33.605740617070119</v>
      </c>
      <c r="AT1794" s="496"/>
      <c r="AU1794" s="496"/>
    </row>
    <row r="1795" spans="1:47">
      <c r="A1795" s="496">
        <v>23</v>
      </c>
      <c r="B1795" s="496">
        <v>196</v>
      </c>
      <c r="C1795" s="496">
        <v>2024</v>
      </c>
      <c r="D1795" s="496"/>
      <c r="E1795" s="496">
        <v>99</v>
      </c>
      <c r="F1795" s="496">
        <v>99</v>
      </c>
      <c r="G1795" s="496">
        <v>99</v>
      </c>
      <c r="H1795" s="496">
        <v>99</v>
      </c>
      <c r="I1795" s="496">
        <v>99</v>
      </c>
      <c r="J1795" s="496">
        <v>99</v>
      </c>
      <c r="K1795" s="496">
        <v>99</v>
      </c>
      <c r="L1795" s="496">
        <v>6</v>
      </c>
      <c r="M1795" s="496">
        <v>99</v>
      </c>
      <c r="N1795" s="496">
        <v>99</v>
      </c>
      <c r="O1795" s="496">
        <v>99</v>
      </c>
      <c r="P1795" s="496">
        <v>99</v>
      </c>
      <c r="Q1795" s="496">
        <v>6</v>
      </c>
      <c r="R1795" s="496">
        <v>8</v>
      </c>
      <c r="S1795" s="496">
        <v>6</v>
      </c>
      <c r="T1795" s="496">
        <v>6</v>
      </c>
      <c r="U1795" s="496">
        <v>290.87500000000006</v>
      </c>
      <c r="V1795" s="496">
        <v>100</v>
      </c>
      <c r="W1795" s="496">
        <v>37.5</v>
      </c>
      <c r="X1795" s="496">
        <v>0</v>
      </c>
      <c r="Y1795" s="496">
        <v>32.90310585643816</v>
      </c>
      <c r="Z1795" s="496">
        <v>0</v>
      </c>
      <c r="AA1795" s="496">
        <v>1.4142135623730951</v>
      </c>
      <c r="AB1795" s="496"/>
      <c r="AC1795" s="496">
        <v>20.550365745406165</v>
      </c>
      <c r="AD1795" s="496"/>
      <c r="AE1795" s="496">
        <v>44.44444444444445</v>
      </c>
      <c r="AF1795" s="496">
        <v>42.270663033605807</v>
      </c>
      <c r="AG1795" s="496">
        <v>646.375</v>
      </c>
      <c r="AH1795" s="496">
        <v>0</v>
      </c>
      <c r="AI1795" s="496">
        <v>100</v>
      </c>
      <c r="AJ1795" s="496">
        <v>68.421373670805522</v>
      </c>
      <c r="AK1795" s="496">
        <v>38.07827156490459</v>
      </c>
      <c r="AL1795" s="496">
        <v>27.774208152878689</v>
      </c>
      <c r="AM1795" s="496"/>
      <c r="AN1795" s="496">
        <v>99</v>
      </c>
      <c r="AO1795" s="496">
        <v>99</v>
      </c>
      <c r="AP1795" s="496">
        <v>24</v>
      </c>
      <c r="AQ1795" s="496">
        <v>99</v>
      </c>
      <c r="AR1795" s="496">
        <v>210</v>
      </c>
      <c r="AS1795" s="496">
        <v>31.325156623781151</v>
      </c>
      <c r="AT1795" s="496"/>
      <c r="AU1795" s="496"/>
    </row>
    <row r="1796" spans="1:47">
      <c r="A1796" s="496">
        <v>23</v>
      </c>
      <c r="B1796" s="496">
        <v>197</v>
      </c>
      <c r="C1796" s="496">
        <v>2024</v>
      </c>
      <c r="D1796" s="496"/>
      <c r="E1796" s="496">
        <v>99</v>
      </c>
      <c r="F1796" s="496">
        <v>99</v>
      </c>
      <c r="G1796" s="496">
        <v>99</v>
      </c>
      <c r="H1796" s="496">
        <v>99</v>
      </c>
      <c r="I1796" s="496">
        <v>99</v>
      </c>
      <c r="J1796" s="496">
        <v>99</v>
      </c>
      <c r="K1796" s="496">
        <v>99</v>
      </c>
      <c r="L1796" s="496">
        <v>6</v>
      </c>
      <c r="M1796" s="496">
        <v>99</v>
      </c>
      <c r="N1796" s="496">
        <v>99</v>
      </c>
      <c r="O1796" s="496">
        <v>99</v>
      </c>
      <c r="P1796" s="496">
        <v>99</v>
      </c>
      <c r="Q1796" s="496">
        <v>3</v>
      </c>
      <c r="R1796" s="496">
        <v>3</v>
      </c>
      <c r="S1796" s="496">
        <v>6</v>
      </c>
      <c r="T1796" s="496">
        <v>5.6666666666666679</v>
      </c>
      <c r="U1796" s="496">
        <v>276.5</v>
      </c>
      <c r="V1796" s="496">
        <v>100</v>
      </c>
      <c r="W1796" s="496">
        <v>0</v>
      </c>
      <c r="X1796" s="496">
        <v>0</v>
      </c>
      <c r="Y1796" s="496">
        <v>34.164406429304101</v>
      </c>
      <c r="Z1796" s="496">
        <v>0</v>
      </c>
      <c r="AA1796" s="496">
        <v>0.4714045207910284</v>
      </c>
      <c r="AB1796" s="496"/>
      <c r="AC1796" s="496">
        <v>-99.553423371934272</v>
      </c>
      <c r="AD1796" s="496"/>
      <c r="AE1796" s="496">
        <v>60</v>
      </c>
      <c r="AF1796" s="496">
        <v>64.277411855869829</v>
      </c>
      <c r="AG1796" s="496">
        <v>607.66666666666652</v>
      </c>
      <c r="AH1796" s="496">
        <v>0</v>
      </c>
      <c r="AI1796" s="496">
        <v>100</v>
      </c>
      <c r="AJ1796" s="496">
        <v>50.611812411289741</v>
      </c>
      <c r="AK1796" s="496">
        <v>-72.06545394290049</v>
      </c>
      <c r="AL1796" s="496">
        <v>65.198843675498452</v>
      </c>
      <c r="AM1796" s="496"/>
      <c r="AN1796" s="496">
        <v>99</v>
      </c>
      <c r="AO1796" s="496">
        <v>99</v>
      </c>
      <c r="AP1796" s="496">
        <v>25</v>
      </c>
      <c r="AQ1796" s="496">
        <v>99</v>
      </c>
      <c r="AR1796" s="496">
        <v>202</v>
      </c>
      <c r="AS1796" s="496">
        <v>33.456571605747989</v>
      </c>
      <c r="AT1796" s="496"/>
      <c r="AU1796" s="496"/>
    </row>
    <row r="1797" spans="1:47">
      <c r="A1797" s="496">
        <v>23</v>
      </c>
      <c r="B1797" s="496">
        <v>198</v>
      </c>
      <c r="C1797" s="496">
        <v>2024</v>
      </c>
      <c r="D1797" s="496"/>
      <c r="E1797" s="496">
        <v>99</v>
      </c>
      <c r="F1797" s="496">
        <v>99</v>
      </c>
      <c r="G1797" s="496">
        <v>99</v>
      </c>
      <c r="H1797" s="496">
        <v>99</v>
      </c>
      <c r="I1797" s="496">
        <v>99</v>
      </c>
      <c r="J1797" s="496">
        <v>99</v>
      </c>
      <c r="K1797" s="496">
        <v>99</v>
      </c>
      <c r="L1797" s="496">
        <v>6</v>
      </c>
      <c r="M1797" s="496">
        <v>99</v>
      </c>
      <c r="N1797" s="496">
        <v>99</v>
      </c>
      <c r="O1797" s="496">
        <v>99</v>
      </c>
      <c r="P1797" s="496">
        <v>99</v>
      </c>
      <c r="Q1797" s="496"/>
      <c r="R1797" s="496">
        <v>0</v>
      </c>
      <c r="S1797" s="496"/>
      <c r="T1797" s="496"/>
      <c r="U1797" s="496"/>
      <c r="V1797" s="496"/>
      <c r="W1797" s="496"/>
      <c r="X1797" s="496"/>
      <c r="Y1797" s="496"/>
      <c r="Z1797" s="496"/>
      <c r="AA1797" s="496"/>
      <c r="AB1797" s="496"/>
      <c r="AC1797" s="496"/>
      <c r="AD1797" s="496"/>
      <c r="AE1797" s="496"/>
      <c r="AF1797" s="496"/>
      <c r="AG1797" s="496"/>
      <c r="AH1797" s="496"/>
      <c r="AI1797" s="496"/>
      <c r="AJ1797" s="496"/>
      <c r="AK1797" s="496"/>
      <c r="AL1797" s="496"/>
      <c r="AM1797" s="496"/>
      <c r="AN1797" s="496">
        <v>99</v>
      </c>
      <c r="AO1797" s="496">
        <v>99</v>
      </c>
      <c r="AP1797" s="496">
        <v>26</v>
      </c>
      <c r="AQ1797" s="496">
        <v>99</v>
      </c>
      <c r="AR1797" s="496"/>
      <c r="AS1797" s="496"/>
      <c r="AT1797" s="496"/>
      <c r="AU1797" s="496"/>
    </row>
    <row r="1798" spans="1:47">
      <c r="A1798" s="496">
        <v>23</v>
      </c>
      <c r="B1798" s="496">
        <v>199</v>
      </c>
      <c r="C1798" s="496">
        <v>2024</v>
      </c>
      <c r="D1798" s="496"/>
      <c r="E1798" s="496">
        <v>99</v>
      </c>
      <c r="F1798" s="496">
        <v>99</v>
      </c>
      <c r="G1798" s="496">
        <v>99</v>
      </c>
      <c r="H1798" s="496">
        <v>99</v>
      </c>
      <c r="I1798" s="496">
        <v>99</v>
      </c>
      <c r="J1798" s="496">
        <v>99</v>
      </c>
      <c r="K1798" s="496">
        <v>99</v>
      </c>
      <c r="L1798" s="496">
        <v>6</v>
      </c>
      <c r="M1798" s="496">
        <v>99</v>
      </c>
      <c r="N1798" s="496">
        <v>99</v>
      </c>
      <c r="O1798" s="496">
        <v>99</v>
      </c>
      <c r="P1798" s="496">
        <v>99</v>
      </c>
      <c r="Q1798" s="496">
        <v>2</v>
      </c>
      <c r="R1798" s="496">
        <v>11</v>
      </c>
      <c r="S1798" s="496">
        <v>6</v>
      </c>
      <c r="T1798" s="496">
        <v>7.1818181818181808</v>
      </c>
      <c r="U1798" s="496">
        <v>274.37272727272739</v>
      </c>
      <c r="V1798" s="496">
        <v>100</v>
      </c>
      <c r="W1798" s="496">
        <v>72.727272727272734</v>
      </c>
      <c r="X1798" s="496">
        <v>0</v>
      </c>
      <c r="Y1798" s="496">
        <v>36.445578130813502</v>
      </c>
      <c r="Z1798" s="496">
        <v>0</v>
      </c>
      <c r="AA1798" s="496">
        <v>0.93596637645336322</v>
      </c>
      <c r="AB1798" s="496"/>
      <c r="AC1798" s="496">
        <v>28.077310275552986</v>
      </c>
      <c r="AD1798" s="496"/>
      <c r="AE1798" s="496">
        <v>28.205128205128201</v>
      </c>
      <c r="AF1798" s="496">
        <v>35.832927683521909</v>
      </c>
      <c r="AG1798" s="496">
        <v>678</v>
      </c>
      <c r="AH1798" s="496">
        <v>0</v>
      </c>
      <c r="AI1798" s="496">
        <v>100</v>
      </c>
      <c r="AJ1798" s="496">
        <v>0</v>
      </c>
      <c r="AK1798" s="496"/>
      <c r="AL1798" s="496"/>
      <c r="AM1798" s="496"/>
      <c r="AN1798" s="496">
        <v>99</v>
      </c>
      <c r="AO1798" s="496">
        <v>99</v>
      </c>
      <c r="AP1798" s="496">
        <v>27</v>
      </c>
      <c r="AQ1798" s="496">
        <v>99</v>
      </c>
      <c r="AR1798" s="496">
        <v>202.27272727272728</v>
      </c>
      <c r="AS1798" s="496">
        <v>33.005719165583322</v>
      </c>
      <c r="AT1798" s="496"/>
      <c r="AU1798" s="496"/>
    </row>
    <row r="1799" spans="1:47">
      <c r="A1799" s="496">
        <v>23</v>
      </c>
      <c r="B1799" s="496">
        <v>200</v>
      </c>
      <c r="C1799" s="496">
        <v>2024</v>
      </c>
      <c r="D1799" s="496"/>
      <c r="E1799" s="496">
        <v>99</v>
      </c>
      <c r="F1799" s="496">
        <v>99</v>
      </c>
      <c r="G1799" s="496">
        <v>99</v>
      </c>
      <c r="H1799" s="496">
        <v>99</v>
      </c>
      <c r="I1799" s="496">
        <v>99</v>
      </c>
      <c r="J1799" s="496">
        <v>99</v>
      </c>
      <c r="K1799" s="496">
        <v>99</v>
      </c>
      <c r="L1799" s="496">
        <v>6</v>
      </c>
      <c r="M1799" s="496">
        <v>99</v>
      </c>
      <c r="N1799" s="496">
        <v>99</v>
      </c>
      <c r="O1799" s="496">
        <v>99</v>
      </c>
      <c r="P1799" s="496">
        <v>99</v>
      </c>
      <c r="Q1799" s="496">
        <v>2</v>
      </c>
      <c r="R1799" s="496">
        <v>4</v>
      </c>
      <c r="S1799" s="496">
        <v>6</v>
      </c>
      <c r="T1799" s="496">
        <v>7.5</v>
      </c>
      <c r="U1799" s="496">
        <v>278.375</v>
      </c>
      <c r="V1799" s="496">
        <v>100</v>
      </c>
      <c r="W1799" s="496">
        <v>75</v>
      </c>
      <c r="X1799" s="496">
        <v>0</v>
      </c>
      <c r="Y1799" s="496">
        <v>37.638104030357354</v>
      </c>
      <c r="Z1799" s="496">
        <v>0</v>
      </c>
      <c r="AA1799" s="496">
        <v>2.598076211353316</v>
      </c>
      <c r="AB1799" s="496"/>
      <c r="AC1799" s="496">
        <v>99.361709762517222</v>
      </c>
      <c r="AD1799" s="496"/>
      <c r="AE1799" s="496">
        <v>28.571428571428577</v>
      </c>
      <c r="AF1799" s="496">
        <v>35.512677403922822</v>
      </c>
      <c r="AG1799" s="496">
        <v>640.25</v>
      </c>
      <c r="AH1799" s="496">
        <v>0</v>
      </c>
      <c r="AI1799" s="496">
        <v>100</v>
      </c>
      <c r="AJ1799" s="496">
        <v>45.068697562720864</v>
      </c>
      <c r="AK1799" s="496">
        <v>98.022515421534635</v>
      </c>
      <c r="AL1799" s="496">
        <v>98.960721535894379</v>
      </c>
      <c r="AM1799" s="496"/>
      <c r="AN1799" s="496">
        <v>99</v>
      </c>
      <c r="AO1799" s="496">
        <v>99</v>
      </c>
      <c r="AP1799" s="496">
        <v>28</v>
      </c>
      <c r="AQ1799" s="496">
        <v>99</v>
      </c>
      <c r="AR1799" s="496">
        <v>201.75</v>
      </c>
      <c r="AS1799" s="496">
        <v>33.696018276294005</v>
      </c>
      <c r="AT1799" s="496"/>
      <c r="AU1799" s="496"/>
    </row>
    <row r="1800" spans="1:47">
      <c r="A1800" s="496">
        <v>23</v>
      </c>
      <c r="B1800" s="496">
        <v>201</v>
      </c>
      <c r="C1800" s="496">
        <v>2024</v>
      </c>
      <c r="D1800" s="496"/>
      <c r="E1800" s="496">
        <v>99</v>
      </c>
      <c r="F1800" s="496">
        <v>99</v>
      </c>
      <c r="G1800" s="496">
        <v>99</v>
      </c>
      <c r="H1800" s="496">
        <v>99</v>
      </c>
      <c r="I1800" s="496">
        <v>99</v>
      </c>
      <c r="J1800" s="496">
        <v>99</v>
      </c>
      <c r="K1800" s="496">
        <v>99</v>
      </c>
      <c r="L1800" s="496">
        <v>6</v>
      </c>
      <c r="M1800" s="496">
        <v>99</v>
      </c>
      <c r="N1800" s="496">
        <v>99</v>
      </c>
      <c r="O1800" s="496">
        <v>99</v>
      </c>
      <c r="P1800" s="496">
        <v>99</v>
      </c>
      <c r="Q1800" s="496">
        <v>5</v>
      </c>
      <c r="R1800" s="496">
        <v>10</v>
      </c>
      <c r="S1800" s="496">
        <v>6</v>
      </c>
      <c r="T1800" s="496">
        <v>9</v>
      </c>
      <c r="U1800" s="496">
        <v>177.18</v>
      </c>
      <c r="V1800" s="496">
        <v>100</v>
      </c>
      <c r="W1800" s="496">
        <v>90</v>
      </c>
      <c r="X1800" s="496">
        <v>0</v>
      </c>
      <c r="Y1800" s="496">
        <v>25.00675108845607</v>
      </c>
      <c r="Z1800" s="496">
        <v>0</v>
      </c>
      <c r="AA1800" s="496">
        <v>1.4142135623730951</v>
      </c>
      <c r="AB1800" s="496"/>
      <c r="AC1800" s="496">
        <v>28.842168031305881</v>
      </c>
      <c r="AD1800" s="496"/>
      <c r="AE1800" s="496">
        <v>8.7719298245614024</v>
      </c>
      <c r="AF1800" s="496">
        <v>10.973072063814501</v>
      </c>
      <c r="AG1800" s="496">
        <v>767.4</v>
      </c>
      <c r="AH1800" s="496">
        <v>0</v>
      </c>
      <c r="AI1800" s="496">
        <v>100</v>
      </c>
      <c r="AJ1800" s="496">
        <v>188.03946394307775</v>
      </c>
      <c r="AK1800" s="496">
        <v>59.014182956173741</v>
      </c>
      <c r="AL1800" s="496">
        <v>57.007920454575853</v>
      </c>
      <c r="AM1800" s="496"/>
      <c r="AN1800" s="496">
        <v>99</v>
      </c>
      <c r="AO1800" s="496">
        <v>99</v>
      </c>
      <c r="AP1800" s="496">
        <v>29</v>
      </c>
      <c r="AQ1800" s="496">
        <v>99</v>
      </c>
      <c r="AR1800" s="496">
        <v>170.6</v>
      </c>
      <c r="AS1800" s="496">
        <v>35.500851781560662</v>
      </c>
      <c r="AT1800" s="496"/>
      <c r="AU1800" s="496"/>
    </row>
    <row r="1801" spans="1:47">
      <c r="A1801" s="496">
        <v>23</v>
      </c>
      <c r="B1801" s="496">
        <v>202</v>
      </c>
      <c r="C1801" s="496">
        <v>2024</v>
      </c>
      <c r="D1801" s="496"/>
      <c r="E1801" s="496">
        <v>99</v>
      </c>
      <c r="F1801" s="496">
        <v>99</v>
      </c>
      <c r="G1801" s="496">
        <v>99</v>
      </c>
      <c r="H1801" s="496">
        <v>99</v>
      </c>
      <c r="I1801" s="496">
        <v>99</v>
      </c>
      <c r="J1801" s="496">
        <v>99</v>
      </c>
      <c r="K1801" s="496">
        <v>99</v>
      </c>
      <c r="L1801" s="496">
        <v>6</v>
      </c>
      <c r="M1801" s="496">
        <v>99</v>
      </c>
      <c r="N1801" s="496">
        <v>99</v>
      </c>
      <c r="O1801" s="496">
        <v>99</v>
      </c>
      <c r="P1801" s="496">
        <v>99</v>
      </c>
      <c r="Q1801" s="496"/>
      <c r="R1801" s="496">
        <v>0</v>
      </c>
      <c r="S1801" s="496"/>
      <c r="T1801" s="496"/>
      <c r="U1801" s="496"/>
      <c r="V1801" s="496"/>
      <c r="W1801" s="496"/>
      <c r="X1801" s="496"/>
      <c r="Y1801" s="496"/>
      <c r="Z1801" s="496"/>
      <c r="AA1801" s="496"/>
      <c r="AB1801" s="496"/>
      <c r="AC1801" s="496"/>
      <c r="AD1801" s="496"/>
      <c r="AE1801" s="496"/>
      <c r="AF1801" s="496"/>
      <c r="AG1801" s="496"/>
      <c r="AH1801" s="496"/>
      <c r="AI1801" s="496"/>
      <c r="AJ1801" s="496"/>
      <c r="AK1801" s="496"/>
      <c r="AL1801" s="496"/>
      <c r="AM1801" s="496"/>
      <c r="AN1801" s="496">
        <v>99</v>
      </c>
      <c r="AO1801" s="496">
        <v>99</v>
      </c>
      <c r="AP1801" s="496">
        <v>30</v>
      </c>
      <c r="AQ1801" s="496">
        <v>99</v>
      </c>
      <c r="AR1801" s="496"/>
      <c r="AS1801" s="496"/>
      <c r="AT1801" s="496"/>
      <c r="AU1801" s="496"/>
    </row>
    <row r="1802" spans="1:47">
      <c r="A1802" s="496">
        <v>23</v>
      </c>
      <c r="B1802" s="496">
        <v>203</v>
      </c>
      <c r="C1802" s="496">
        <v>2024</v>
      </c>
      <c r="D1802" s="496"/>
      <c r="E1802" s="496">
        <v>99</v>
      </c>
      <c r="F1802" s="496">
        <v>99</v>
      </c>
      <c r="G1802" s="496">
        <v>99</v>
      </c>
      <c r="H1802" s="496">
        <v>99</v>
      </c>
      <c r="I1802" s="496">
        <v>99</v>
      </c>
      <c r="J1802" s="496">
        <v>99</v>
      </c>
      <c r="K1802" s="496">
        <v>99</v>
      </c>
      <c r="L1802" s="496">
        <v>6</v>
      </c>
      <c r="M1802" s="496">
        <v>99</v>
      </c>
      <c r="N1802" s="496">
        <v>99</v>
      </c>
      <c r="O1802" s="496">
        <v>99</v>
      </c>
      <c r="P1802" s="496">
        <v>99</v>
      </c>
      <c r="Q1802" s="496">
        <v>5</v>
      </c>
      <c r="R1802" s="496">
        <v>5</v>
      </c>
      <c r="S1802" s="496">
        <v>6</v>
      </c>
      <c r="T1802" s="496">
        <v>8</v>
      </c>
      <c r="U1802" s="496">
        <v>243.24</v>
      </c>
      <c r="V1802" s="496">
        <v>100</v>
      </c>
      <c r="W1802" s="496">
        <v>100</v>
      </c>
      <c r="X1802" s="496">
        <v>0</v>
      </c>
      <c r="Y1802" s="496">
        <v>29.420373892933497</v>
      </c>
      <c r="Z1802" s="496">
        <v>0</v>
      </c>
      <c r="AA1802" s="496">
        <v>0.89442719099991597</v>
      </c>
      <c r="AB1802" s="496"/>
      <c r="AC1802" s="496">
        <v>45.146413960221423</v>
      </c>
      <c r="AD1802" s="496"/>
      <c r="AE1802" s="496">
        <v>27.777777777777779</v>
      </c>
      <c r="AF1802" s="496">
        <v>34.28039912058177</v>
      </c>
      <c r="AG1802" s="496">
        <v>663.4</v>
      </c>
      <c r="AH1802" s="496">
        <v>0</v>
      </c>
      <c r="AI1802" s="496">
        <v>100</v>
      </c>
      <c r="AJ1802" s="496">
        <v>29.200000000000632</v>
      </c>
      <c r="AK1802" s="496">
        <v>-71.651026858847317</v>
      </c>
      <c r="AL1802" s="496">
        <v>-55.901699437493512</v>
      </c>
      <c r="AM1802" s="496"/>
      <c r="AN1802" s="496">
        <v>99</v>
      </c>
      <c r="AO1802" s="496">
        <v>99</v>
      </c>
      <c r="AP1802" s="496">
        <v>31</v>
      </c>
      <c r="AQ1802" s="496">
        <v>99</v>
      </c>
      <c r="AR1802" s="496">
        <v>193.6</v>
      </c>
      <c r="AS1802" s="496">
        <v>33.402859370935175</v>
      </c>
      <c r="AT1802" s="496"/>
      <c r="AU1802" s="496"/>
    </row>
    <row r="1803" spans="1:47">
      <c r="A1803" s="496">
        <v>23</v>
      </c>
      <c r="B1803" s="496">
        <v>204</v>
      </c>
      <c r="C1803" s="496">
        <v>2024</v>
      </c>
      <c r="D1803" s="496"/>
      <c r="E1803" s="496">
        <v>99</v>
      </c>
      <c r="F1803" s="496">
        <v>99</v>
      </c>
      <c r="G1803" s="496">
        <v>99</v>
      </c>
      <c r="H1803" s="496">
        <v>99</v>
      </c>
      <c r="I1803" s="496">
        <v>99</v>
      </c>
      <c r="J1803" s="496">
        <v>99</v>
      </c>
      <c r="K1803" s="496">
        <v>99</v>
      </c>
      <c r="L1803" s="496">
        <v>6</v>
      </c>
      <c r="M1803" s="496">
        <v>99</v>
      </c>
      <c r="N1803" s="496">
        <v>99</v>
      </c>
      <c r="O1803" s="496">
        <v>99</v>
      </c>
      <c r="P1803" s="496">
        <v>99</v>
      </c>
      <c r="Q1803" s="496"/>
      <c r="R1803" s="496">
        <v>0</v>
      </c>
      <c r="S1803" s="496"/>
      <c r="T1803" s="496"/>
      <c r="U1803" s="496"/>
      <c r="V1803" s="496"/>
      <c r="W1803" s="496"/>
      <c r="X1803" s="496"/>
      <c r="Y1803" s="496"/>
      <c r="Z1803" s="496"/>
      <c r="AA1803" s="496"/>
      <c r="AB1803" s="496"/>
      <c r="AC1803" s="496"/>
      <c r="AD1803" s="496"/>
      <c r="AE1803" s="496"/>
      <c r="AF1803" s="496"/>
      <c r="AG1803" s="496"/>
      <c r="AH1803" s="496"/>
      <c r="AI1803" s="496"/>
      <c r="AJ1803" s="496"/>
      <c r="AK1803" s="496"/>
      <c r="AL1803" s="496"/>
      <c r="AM1803" s="496"/>
      <c r="AN1803" s="496">
        <v>99</v>
      </c>
      <c r="AO1803" s="496">
        <v>99</v>
      </c>
      <c r="AP1803" s="496">
        <v>32</v>
      </c>
      <c r="AQ1803" s="496">
        <v>99</v>
      </c>
      <c r="AR1803" s="496"/>
      <c r="AS1803" s="496"/>
      <c r="AT1803" s="496"/>
      <c r="AU1803" s="496"/>
    </row>
    <row r="1804" spans="1:47">
      <c r="A1804" s="496">
        <v>23</v>
      </c>
      <c r="B1804" s="496">
        <v>205</v>
      </c>
      <c r="C1804" s="496">
        <v>2024</v>
      </c>
      <c r="D1804" s="496"/>
      <c r="E1804" s="496">
        <v>99</v>
      </c>
      <c r="F1804" s="496">
        <v>99</v>
      </c>
      <c r="G1804" s="496">
        <v>99</v>
      </c>
      <c r="H1804" s="496">
        <v>99</v>
      </c>
      <c r="I1804" s="496">
        <v>99</v>
      </c>
      <c r="J1804" s="496">
        <v>99</v>
      </c>
      <c r="K1804" s="496">
        <v>99</v>
      </c>
      <c r="L1804" s="496">
        <v>6</v>
      </c>
      <c r="M1804" s="496">
        <v>99</v>
      </c>
      <c r="N1804" s="496">
        <v>99</v>
      </c>
      <c r="O1804" s="496">
        <v>99</v>
      </c>
      <c r="P1804" s="496">
        <v>99</v>
      </c>
      <c r="Q1804" s="496"/>
      <c r="R1804" s="496">
        <v>0</v>
      </c>
      <c r="S1804" s="496"/>
      <c r="T1804" s="496"/>
      <c r="U1804" s="496"/>
      <c r="V1804" s="496"/>
      <c r="W1804" s="496"/>
      <c r="X1804" s="496"/>
      <c r="Y1804" s="496"/>
      <c r="Z1804" s="496"/>
      <c r="AA1804" s="496"/>
      <c r="AB1804" s="496"/>
      <c r="AC1804" s="496"/>
      <c r="AD1804" s="496"/>
      <c r="AE1804" s="496"/>
      <c r="AF1804" s="496"/>
      <c r="AG1804" s="496"/>
      <c r="AH1804" s="496"/>
      <c r="AI1804" s="496"/>
      <c r="AJ1804" s="496"/>
      <c r="AK1804" s="496"/>
      <c r="AL1804" s="496"/>
      <c r="AM1804" s="496"/>
      <c r="AN1804" s="496">
        <v>99</v>
      </c>
      <c r="AO1804" s="496">
        <v>99</v>
      </c>
      <c r="AP1804" s="496">
        <v>33</v>
      </c>
      <c r="AQ1804" s="496">
        <v>99</v>
      </c>
      <c r="AR1804" s="496"/>
      <c r="AS1804" s="496"/>
      <c r="AT1804" s="496"/>
      <c r="AU1804" s="496"/>
    </row>
    <row r="1805" spans="1:47">
      <c r="A1805" s="496">
        <v>23</v>
      </c>
      <c r="B1805" s="496">
        <v>206</v>
      </c>
      <c r="C1805" s="496">
        <v>2024</v>
      </c>
      <c r="D1805" s="496"/>
      <c r="E1805" s="496">
        <v>99</v>
      </c>
      <c r="F1805" s="496">
        <v>99</v>
      </c>
      <c r="G1805" s="496">
        <v>99</v>
      </c>
      <c r="H1805" s="496">
        <v>99</v>
      </c>
      <c r="I1805" s="496">
        <v>99</v>
      </c>
      <c r="J1805" s="496">
        <v>99</v>
      </c>
      <c r="K1805" s="496">
        <v>99</v>
      </c>
      <c r="L1805" s="496">
        <v>6</v>
      </c>
      <c r="M1805" s="496">
        <v>99</v>
      </c>
      <c r="N1805" s="496">
        <v>99</v>
      </c>
      <c r="O1805" s="496">
        <v>99</v>
      </c>
      <c r="P1805" s="496">
        <v>99</v>
      </c>
      <c r="Q1805" s="496"/>
      <c r="R1805" s="496">
        <v>0</v>
      </c>
      <c r="S1805" s="496"/>
      <c r="T1805" s="496"/>
      <c r="U1805" s="496"/>
      <c r="V1805" s="496"/>
      <c r="W1805" s="496"/>
      <c r="X1805" s="496"/>
      <c r="Y1805" s="496"/>
      <c r="Z1805" s="496"/>
      <c r="AA1805" s="496"/>
      <c r="AB1805" s="496"/>
      <c r="AC1805" s="496"/>
      <c r="AD1805" s="496"/>
      <c r="AE1805" s="496"/>
      <c r="AF1805" s="496"/>
      <c r="AG1805" s="496"/>
      <c r="AH1805" s="496"/>
      <c r="AI1805" s="496"/>
      <c r="AJ1805" s="496"/>
      <c r="AK1805" s="496"/>
      <c r="AL1805" s="496"/>
      <c r="AM1805" s="496"/>
      <c r="AN1805" s="496">
        <v>99</v>
      </c>
      <c r="AO1805" s="496">
        <v>99</v>
      </c>
      <c r="AP1805" s="496">
        <v>34</v>
      </c>
      <c r="AQ1805" s="496">
        <v>99</v>
      </c>
      <c r="AR1805" s="496"/>
      <c r="AS1805" s="496"/>
      <c r="AT1805" s="496"/>
      <c r="AU1805" s="496"/>
    </row>
    <row r="1806" spans="1:47">
      <c r="A1806" s="496">
        <v>23</v>
      </c>
      <c r="B1806" s="496">
        <v>207</v>
      </c>
      <c r="C1806" s="496">
        <v>2024</v>
      </c>
      <c r="D1806" s="496"/>
      <c r="E1806" s="496">
        <v>99</v>
      </c>
      <c r="F1806" s="496">
        <v>99</v>
      </c>
      <c r="G1806" s="496">
        <v>99</v>
      </c>
      <c r="H1806" s="496">
        <v>99</v>
      </c>
      <c r="I1806" s="496">
        <v>99</v>
      </c>
      <c r="J1806" s="496">
        <v>99</v>
      </c>
      <c r="K1806" s="496">
        <v>99</v>
      </c>
      <c r="L1806" s="496">
        <v>6</v>
      </c>
      <c r="M1806" s="496">
        <v>99</v>
      </c>
      <c r="N1806" s="496">
        <v>99</v>
      </c>
      <c r="O1806" s="496">
        <v>99</v>
      </c>
      <c r="P1806" s="496">
        <v>99</v>
      </c>
      <c r="Q1806" s="496">
        <v>1</v>
      </c>
      <c r="R1806" s="496">
        <v>1</v>
      </c>
      <c r="S1806" s="496">
        <v>6</v>
      </c>
      <c r="T1806" s="496">
        <v>9</v>
      </c>
      <c r="U1806" s="496">
        <v>280.90000000000003</v>
      </c>
      <c r="V1806" s="496">
        <v>100</v>
      </c>
      <c r="W1806" s="496">
        <v>100</v>
      </c>
      <c r="X1806" s="496">
        <v>0</v>
      </c>
      <c r="Y1806" s="496">
        <v>0</v>
      </c>
      <c r="Z1806" s="496">
        <v>0</v>
      </c>
      <c r="AA1806" s="496">
        <v>0</v>
      </c>
      <c r="AB1806" s="496"/>
      <c r="AC1806" s="496"/>
      <c r="AD1806" s="496"/>
      <c r="AE1806" s="496">
        <v>16.666666666666671</v>
      </c>
      <c r="AF1806" s="496">
        <v>16.225739371534203</v>
      </c>
      <c r="AG1806" s="496">
        <v>567</v>
      </c>
      <c r="AH1806" s="496">
        <v>0</v>
      </c>
      <c r="AI1806" s="496">
        <v>100</v>
      </c>
      <c r="AJ1806" s="496">
        <v>0</v>
      </c>
      <c r="AK1806" s="496"/>
      <c r="AL1806" s="496"/>
      <c r="AM1806" s="496"/>
      <c r="AN1806" s="496">
        <v>99</v>
      </c>
      <c r="AO1806" s="496">
        <v>99</v>
      </c>
      <c r="AP1806" s="496">
        <v>39</v>
      </c>
      <c r="AQ1806" s="496">
        <v>99</v>
      </c>
      <c r="AR1806" s="496">
        <v>201</v>
      </c>
      <c r="AS1806" s="496">
        <v>34.603350170757068</v>
      </c>
      <c r="AT1806" s="496"/>
      <c r="AU1806" s="496"/>
    </row>
    <row r="1807" spans="1:47">
      <c r="A1807" s="496">
        <v>23</v>
      </c>
      <c r="B1807" s="496">
        <v>208</v>
      </c>
      <c r="C1807" s="496">
        <v>2024</v>
      </c>
      <c r="D1807" s="496"/>
      <c r="E1807" s="496">
        <v>99</v>
      </c>
      <c r="F1807" s="496">
        <v>99</v>
      </c>
      <c r="G1807" s="496">
        <v>99</v>
      </c>
      <c r="H1807" s="496">
        <v>99</v>
      </c>
      <c r="I1807" s="496">
        <v>99</v>
      </c>
      <c r="J1807" s="496">
        <v>99</v>
      </c>
      <c r="K1807" s="496">
        <v>99</v>
      </c>
      <c r="L1807" s="496">
        <v>6</v>
      </c>
      <c r="M1807" s="496">
        <v>99</v>
      </c>
      <c r="N1807" s="496">
        <v>99</v>
      </c>
      <c r="O1807" s="496">
        <v>99</v>
      </c>
      <c r="P1807" s="496">
        <v>99</v>
      </c>
      <c r="Q1807" s="496"/>
      <c r="R1807" s="496">
        <v>0</v>
      </c>
      <c r="S1807" s="496"/>
      <c r="T1807" s="496"/>
      <c r="U1807" s="496"/>
      <c r="V1807" s="496"/>
      <c r="W1807" s="496"/>
      <c r="X1807" s="496"/>
      <c r="Y1807" s="496"/>
      <c r="Z1807" s="496"/>
      <c r="AA1807" s="496"/>
      <c r="AB1807" s="496"/>
      <c r="AC1807" s="496"/>
      <c r="AD1807" s="496"/>
      <c r="AE1807" s="496"/>
      <c r="AF1807" s="496"/>
      <c r="AG1807" s="496"/>
      <c r="AH1807" s="496"/>
      <c r="AI1807" s="496"/>
      <c r="AJ1807" s="496"/>
      <c r="AK1807" s="496"/>
      <c r="AL1807" s="496"/>
      <c r="AM1807" s="496"/>
      <c r="AN1807" s="496">
        <v>99</v>
      </c>
      <c r="AO1807" s="496">
        <v>99</v>
      </c>
      <c r="AP1807" s="496">
        <v>40</v>
      </c>
      <c r="AQ1807" s="496">
        <v>99</v>
      </c>
      <c r="AR1807" s="496"/>
      <c r="AS1807" s="496"/>
      <c r="AT1807" s="496"/>
      <c r="AU1807" s="496"/>
    </row>
    <row r="1808" spans="1:47">
      <c r="A1808" s="496">
        <v>23</v>
      </c>
      <c r="B1808" s="496">
        <v>209</v>
      </c>
      <c r="C1808" s="496">
        <v>2024</v>
      </c>
      <c r="D1808" s="496"/>
      <c r="E1808" s="496">
        <v>99</v>
      </c>
      <c r="F1808" s="496">
        <v>99</v>
      </c>
      <c r="G1808" s="496">
        <v>99</v>
      </c>
      <c r="H1808" s="496">
        <v>99</v>
      </c>
      <c r="I1808" s="496">
        <v>99</v>
      </c>
      <c r="J1808" s="496">
        <v>99</v>
      </c>
      <c r="K1808" s="496">
        <v>99</v>
      </c>
      <c r="L1808" s="496">
        <v>6</v>
      </c>
      <c r="M1808" s="496">
        <v>99</v>
      </c>
      <c r="N1808" s="496">
        <v>99</v>
      </c>
      <c r="O1808" s="496">
        <v>99</v>
      </c>
      <c r="P1808" s="496">
        <v>99</v>
      </c>
      <c r="Q1808" s="496">
        <v>14</v>
      </c>
      <c r="R1808" s="496">
        <v>26</v>
      </c>
      <c r="S1808" s="496">
        <v>6</v>
      </c>
      <c r="T1808" s="496">
        <v>8.0384615384615383</v>
      </c>
      <c r="U1808" s="496">
        <v>291.48076923076917</v>
      </c>
      <c r="V1808" s="496">
        <v>100</v>
      </c>
      <c r="W1808" s="496">
        <v>76.923076923076891</v>
      </c>
      <c r="X1808" s="496">
        <v>7.6923076923076898</v>
      </c>
      <c r="Y1808" s="496">
        <v>39.293579620700143</v>
      </c>
      <c r="Z1808" s="496">
        <v>0</v>
      </c>
      <c r="AA1808" s="496">
        <v>1.9311369554820284</v>
      </c>
      <c r="AB1808" s="496"/>
      <c r="AC1808" s="496">
        <v>8.1462892729311154</v>
      </c>
      <c r="AD1808" s="496"/>
      <c r="AE1808" s="496">
        <v>26</v>
      </c>
      <c r="AF1808" s="496">
        <v>28.425415400772657</v>
      </c>
      <c r="AG1808" s="496">
        <v>640.34615384615404</v>
      </c>
      <c r="AH1808" s="496">
        <v>0</v>
      </c>
      <c r="AI1808" s="496">
        <v>100</v>
      </c>
      <c r="AJ1808" s="496">
        <v>119.77990787841252</v>
      </c>
      <c r="AK1808" s="496">
        <v>68.000911047326568</v>
      </c>
      <c r="AL1808" s="496">
        <v>15.757210326705003</v>
      </c>
      <c r="AM1808" s="496"/>
      <c r="AN1808" s="496">
        <v>99</v>
      </c>
      <c r="AO1808" s="496">
        <v>99</v>
      </c>
      <c r="AP1808" s="496">
        <v>98</v>
      </c>
      <c r="AQ1808" s="496">
        <v>99</v>
      </c>
      <c r="AR1808" s="496">
        <v>204.61538461538464</v>
      </c>
      <c r="AS1808" s="496">
        <v>33.879484047230477</v>
      </c>
      <c r="AT1808" s="496"/>
      <c r="AU1808" s="496"/>
    </row>
    <row r="1809" spans="1:47">
      <c r="A1809" s="496">
        <v>23</v>
      </c>
      <c r="B1809" s="496">
        <v>210</v>
      </c>
      <c r="C1809" s="496">
        <v>2024</v>
      </c>
      <c r="D1809" s="496"/>
      <c r="E1809" s="496">
        <v>99</v>
      </c>
      <c r="F1809" s="496">
        <v>99</v>
      </c>
      <c r="G1809" s="496">
        <v>99</v>
      </c>
      <c r="H1809" s="496">
        <v>99</v>
      </c>
      <c r="I1809" s="496">
        <v>99</v>
      </c>
      <c r="J1809" s="496">
        <v>99</v>
      </c>
      <c r="K1809" s="496">
        <v>99</v>
      </c>
      <c r="L1809" s="496">
        <v>6</v>
      </c>
      <c r="M1809" s="496">
        <v>99</v>
      </c>
      <c r="N1809" s="496">
        <v>99</v>
      </c>
      <c r="O1809" s="496">
        <v>99</v>
      </c>
      <c r="P1809" s="496">
        <v>99</v>
      </c>
      <c r="Q1809" s="496"/>
      <c r="R1809" s="496">
        <v>0</v>
      </c>
      <c r="S1809" s="496"/>
      <c r="T1809" s="496"/>
      <c r="U1809" s="496"/>
      <c r="V1809" s="496"/>
      <c r="W1809" s="496"/>
      <c r="X1809" s="496"/>
      <c r="Y1809" s="496"/>
      <c r="Z1809" s="496"/>
      <c r="AA1809" s="496"/>
      <c r="AB1809" s="496"/>
      <c r="AC1809" s="496"/>
      <c r="AD1809" s="496"/>
      <c r="AE1809" s="496"/>
      <c r="AF1809" s="496"/>
      <c r="AG1809" s="496"/>
      <c r="AH1809" s="496"/>
      <c r="AI1809" s="496"/>
      <c r="AJ1809" s="496"/>
      <c r="AK1809" s="496"/>
      <c r="AL1809" s="496"/>
      <c r="AM1809" s="496"/>
      <c r="AN1809" s="496">
        <v>99</v>
      </c>
      <c r="AO1809" s="496">
        <v>99</v>
      </c>
      <c r="AP1809" s="496">
        <v>99</v>
      </c>
      <c r="AQ1809" s="496">
        <v>99</v>
      </c>
      <c r="AR1809" s="496"/>
      <c r="AS1809" s="496"/>
      <c r="AT1809" s="496"/>
      <c r="AU1809" s="496"/>
    </row>
    <row r="1810" spans="1:47">
      <c r="A1810" s="496">
        <v>23</v>
      </c>
      <c r="B1810" s="496">
        <v>211</v>
      </c>
      <c r="C1810" s="496">
        <v>2024</v>
      </c>
      <c r="D1810" s="496"/>
      <c r="E1810" s="496">
        <v>99</v>
      </c>
      <c r="F1810" s="496">
        <v>99</v>
      </c>
      <c r="G1810" s="496">
        <v>99</v>
      </c>
      <c r="H1810" s="496">
        <v>99</v>
      </c>
      <c r="I1810" s="496">
        <v>99</v>
      </c>
      <c r="J1810" s="496">
        <v>99</v>
      </c>
      <c r="K1810" s="496">
        <v>99</v>
      </c>
      <c r="L1810" s="496">
        <v>7</v>
      </c>
      <c r="M1810" s="496">
        <v>99</v>
      </c>
      <c r="N1810" s="496">
        <v>99</v>
      </c>
      <c r="O1810" s="496">
        <v>99</v>
      </c>
      <c r="P1810" s="496">
        <v>99</v>
      </c>
      <c r="Q1810" s="496"/>
      <c r="R1810" s="496">
        <v>0</v>
      </c>
      <c r="S1810" s="496"/>
      <c r="T1810" s="496"/>
      <c r="U1810" s="496"/>
      <c r="V1810" s="496"/>
      <c r="W1810" s="496"/>
      <c r="X1810" s="496"/>
      <c r="Y1810" s="496"/>
      <c r="Z1810" s="496"/>
      <c r="AA1810" s="496"/>
      <c r="AB1810" s="496"/>
      <c r="AC1810" s="496"/>
      <c r="AD1810" s="496"/>
      <c r="AE1810" s="496"/>
      <c r="AF1810" s="496"/>
      <c r="AG1810" s="496"/>
      <c r="AH1810" s="496"/>
      <c r="AI1810" s="496"/>
      <c r="AJ1810" s="496"/>
      <c r="AK1810" s="496"/>
      <c r="AL1810" s="496"/>
      <c r="AM1810" s="496"/>
      <c r="AN1810" s="496">
        <v>99</v>
      </c>
      <c r="AO1810" s="496">
        <v>99</v>
      </c>
      <c r="AP1810" s="496">
        <v>1</v>
      </c>
      <c r="AQ1810" s="496">
        <v>99</v>
      </c>
      <c r="AR1810" s="496"/>
      <c r="AS1810" s="496"/>
      <c r="AT1810" s="496"/>
      <c r="AU1810" s="496"/>
    </row>
    <row r="1811" spans="1:47">
      <c r="A1811" s="496">
        <v>23</v>
      </c>
      <c r="B1811" s="496">
        <v>212</v>
      </c>
      <c r="C1811" s="496">
        <v>2024</v>
      </c>
      <c r="D1811" s="496"/>
      <c r="E1811" s="496">
        <v>99</v>
      </c>
      <c r="F1811" s="496">
        <v>99</v>
      </c>
      <c r="G1811" s="496">
        <v>99</v>
      </c>
      <c r="H1811" s="496">
        <v>99</v>
      </c>
      <c r="I1811" s="496">
        <v>99</v>
      </c>
      <c r="J1811" s="496">
        <v>99</v>
      </c>
      <c r="K1811" s="496">
        <v>99</v>
      </c>
      <c r="L1811" s="496">
        <v>7</v>
      </c>
      <c r="M1811" s="496">
        <v>99</v>
      </c>
      <c r="N1811" s="496">
        <v>99</v>
      </c>
      <c r="O1811" s="496">
        <v>99</v>
      </c>
      <c r="P1811" s="496">
        <v>99</v>
      </c>
      <c r="Q1811" s="496"/>
      <c r="R1811" s="496">
        <v>0</v>
      </c>
      <c r="S1811" s="496"/>
      <c r="T1811" s="496"/>
      <c r="U1811" s="496"/>
      <c r="V1811" s="496"/>
      <c r="W1811" s="496"/>
      <c r="X1811" s="496"/>
      <c r="Y1811" s="496"/>
      <c r="Z1811" s="496"/>
      <c r="AA1811" s="496"/>
      <c r="AB1811" s="496"/>
      <c r="AC1811" s="496"/>
      <c r="AD1811" s="496"/>
      <c r="AE1811" s="496"/>
      <c r="AF1811" s="496"/>
      <c r="AG1811" s="496"/>
      <c r="AH1811" s="496"/>
      <c r="AI1811" s="496"/>
      <c r="AJ1811" s="496"/>
      <c r="AK1811" s="496"/>
      <c r="AL1811" s="496"/>
      <c r="AM1811" s="496"/>
      <c r="AN1811" s="496">
        <v>99</v>
      </c>
      <c r="AO1811" s="496">
        <v>99</v>
      </c>
      <c r="AP1811" s="496">
        <v>2</v>
      </c>
      <c r="AQ1811" s="496">
        <v>99</v>
      </c>
      <c r="AR1811" s="496"/>
      <c r="AS1811" s="496"/>
      <c r="AT1811" s="496"/>
      <c r="AU1811" s="496"/>
    </row>
    <row r="1812" spans="1:47">
      <c r="A1812" s="496">
        <v>23</v>
      </c>
      <c r="B1812" s="496">
        <v>213</v>
      </c>
      <c r="C1812" s="496">
        <v>2024</v>
      </c>
      <c r="D1812" s="496"/>
      <c r="E1812" s="496">
        <v>99</v>
      </c>
      <c r="F1812" s="496">
        <v>99</v>
      </c>
      <c r="G1812" s="496">
        <v>99</v>
      </c>
      <c r="H1812" s="496">
        <v>99</v>
      </c>
      <c r="I1812" s="496">
        <v>99</v>
      </c>
      <c r="J1812" s="496">
        <v>99</v>
      </c>
      <c r="K1812" s="496">
        <v>99</v>
      </c>
      <c r="L1812" s="496">
        <v>7</v>
      </c>
      <c r="M1812" s="496">
        <v>99</v>
      </c>
      <c r="N1812" s="496">
        <v>99</v>
      </c>
      <c r="O1812" s="496">
        <v>99</v>
      </c>
      <c r="P1812" s="496">
        <v>99</v>
      </c>
      <c r="Q1812" s="496"/>
      <c r="R1812" s="496">
        <v>0</v>
      </c>
      <c r="S1812" s="496"/>
      <c r="T1812" s="496"/>
      <c r="U1812" s="496"/>
      <c r="V1812" s="496"/>
      <c r="W1812" s="496"/>
      <c r="X1812" s="496"/>
      <c r="Y1812" s="496"/>
      <c r="Z1812" s="496"/>
      <c r="AA1812" s="496"/>
      <c r="AB1812" s="496"/>
      <c r="AC1812" s="496"/>
      <c r="AD1812" s="496"/>
      <c r="AE1812" s="496"/>
      <c r="AF1812" s="496"/>
      <c r="AG1812" s="496"/>
      <c r="AH1812" s="496"/>
      <c r="AI1812" s="496"/>
      <c r="AJ1812" s="496"/>
      <c r="AK1812" s="496"/>
      <c r="AL1812" s="496"/>
      <c r="AM1812" s="496"/>
      <c r="AN1812" s="496">
        <v>99</v>
      </c>
      <c r="AO1812" s="496">
        <v>99</v>
      </c>
      <c r="AP1812" s="496">
        <v>3</v>
      </c>
      <c r="AQ1812" s="496">
        <v>99</v>
      </c>
      <c r="AR1812" s="496"/>
      <c r="AS1812" s="496"/>
      <c r="AT1812" s="496"/>
      <c r="AU1812" s="496"/>
    </row>
    <row r="1813" spans="1:47">
      <c r="A1813" s="496">
        <v>23</v>
      </c>
      <c r="B1813" s="496">
        <v>214</v>
      </c>
      <c r="C1813" s="496">
        <v>2024</v>
      </c>
      <c r="D1813" s="496"/>
      <c r="E1813" s="496">
        <v>99</v>
      </c>
      <c r="F1813" s="496">
        <v>99</v>
      </c>
      <c r="G1813" s="496">
        <v>99</v>
      </c>
      <c r="H1813" s="496">
        <v>99</v>
      </c>
      <c r="I1813" s="496">
        <v>99</v>
      </c>
      <c r="J1813" s="496">
        <v>99</v>
      </c>
      <c r="K1813" s="496">
        <v>99</v>
      </c>
      <c r="L1813" s="496">
        <v>7</v>
      </c>
      <c r="M1813" s="496">
        <v>99</v>
      </c>
      <c r="N1813" s="496">
        <v>99</v>
      </c>
      <c r="O1813" s="496">
        <v>99</v>
      </c>
      <c r="P1813" s="496">
        <v>99</v>
      </c>
      <c r="Q1813" s="496"/>
      <c r="R1813" s="496">
        <v>0</v>
      </c>
      <c r="S1813" s="496"/>
      <c r="T1813" s="496"/>
      <c r="U1813" s="496"/>
      <c r="V1813" s="496"/>
      <c r="W1813" s="496"/>
      <c r="X1813" s="496"/>
      <c r="Y1813" s="496"/>
      <c r="Z1813" s="496"/>
      <c r="AA1813" s="496"/>
      <c r="AB1813" s="496"/>
      <c r="AC1813" s="496"/>
      <c r="AD1813" s="496"/>
      <c r="AE1813" s="496"/>
      <c r="AF1813" s="496"/>
      <c r="AG1813" s="496"/>
      <c r="AH1813" s="496"/>
      <c r="AI1813" s="496"/>
      <c r="AJ1813" s="496"/>
      <c r="AK1813" s="496"/>
      <c r="AL1813" s="496"/>
      <c r="AM1813" s="496"/>
      <c r="AN1813" s="496">
        <v>99</v>
      </c>
      <c r="AO1813" s="496">
        <v>99</v>
      </c>
      <c r="AP1813" s="496">
        <v>4</v>
      </c>
      <c r="AQ1813" s="496">
        <v>99</v>
      </c>
      <c r="AR1813" s="496"/>
      <c r="AS1813" s="496"/>
      <c r="AT1813" s="496"/>
      <c r="AU1813" s="496"/>
    </row>
    <row r="1814" spans="1:47">
      <c r="A1814" s="496">
        <v>23</v>
      </c>
      <c r="B1814" s="496">
        <v>215</v>
      </c>
      <c r="C1814" s="496">
        <v>2024</v>
      </c>
      <c r="D1814" s="496"/>
      <c r="E1814" s="496">
        <v>99</v>
      </c>
      <c r="F1814" s="496">
        <v>99</v>
      </c>
      <c r="G1814" s="496">
        <v>99</v>
      </c>
      <c r="H1814" s="496">
        <v>99</v>
      </c>
      <c r="I1814" s="496">
        <v>99</v>
      </c>
      <c r="J1814" s="496">
        <v>99</v>
      </c>
      <c r="K1814" s="496">
        <v>99</v>
      </c>
      <c r="L1814" s="496">
        <v>7</v>
      </c>
      <c r="M1814" s="496">
        <v>99</v>
      </c>
      <c r="N1814" s="496">
        <v>99</v>
      </c>
      <c r="O1814" s="496">
        <v>99</v>
      </c>
      <c r="P1814" s="496">
        <v>99</v>
      </c>
      <c r="Q1814" s="496"/>
      <c r="R1814" s="496">
        <v>0</v>
      </c>
      <c r="S1814" s="496"/>
      <c r="T1814" s="496"/>
      <c r="U1814" s="496"/>
      <c r="V1814" s="496"/>
      <c r="W1814" s="496"/>
      <c r="X1814" s="496"/>
      <c r="Y1814" s="496"/>
      <c r="Z1814" s="496"/>
      <c r="AA1814" s="496"/>
      <c r="AB1814" s="496"/>
      <c r="AC1814" s="496"/>
      <c r="AD1814" s="496"/>
      <c r="AE1814" s="496"/>
      <c r="AF1814" s="496"/>
      <c r="AG1814" s="496"/>
      <c r="AH1814" s="496"/>
      <c r="AI1814" s="496"/>
      <c r="AJ1814" s="496"/>
      <c r="AK1814" s="496"/>
      <c r="AL1814" s="496"/>
      <c r="AM1814" s="496"/>
      <c r="AN1814" s="496">
        <v>99</v>
      </c>
      <c r="AO1814" s="496">
        <v>99</v>
      </c>
      <c r="AP1814" s="496">
        <v>5</v>
      </c>
      <c r="AQ1814" s="496">
        <v>99</v>
      </c>
      <c r="AR1814" s="496"/>
      <c r="AS1814" s="496"/>
      <c r="AT1814" s="496"/>
      <c r="AU1814" s="496"/>
    </row>
    <row r="1815" spans="1:47">
      <c r="A1815" s="496">
        <v>23</v>
      </c>
      <c r="B1815" s="496">
        <v>216</v>
      </c>
      <c r="C1815" s="496">
        <v>2024</v>
      </c>
      <c r="D1815" s="496"/>
      <c r="E1815" s="496">
        <v>99</v>
      </c>
      <c r="F1815" s="496">
        <v>99</v>
      </c>
      <c r="G1815" s="496">
        <v>99</v>
      </c>
      <c r="H1815" s="496">
        <v>99</v>
      </c>
      <c r="I1815" s="496">
        <v>99</v>
      </c>
      <c r="J1815" s="496">
        <v>99</v>
      </c>
      <c r="K1815" s="496">
        <v>99</v>
      </c>
      <c r="L1815" s="496">
        <v>7</v>
      </c>
      <c r="M1815" s="496">
        <v>99</v>
      </c>
      <c r="N1815" s="496">
        <v>99</v>
      </c>
      <c r="O1815" s="496">
        <v>99</v>
      </c>
      <c r="P1815" s="496">
        <v>99</v>
      </c>
      <c r="Q1815" s="496"/>
      <c r="R1815" s="496">
        <v>0</v>
      </c>
      <c r="S1815" s="496"/>
      <c r="T1815" s="496"/>
      <c r="U1815" s="496"/>
      <c r="V1815" s="496"/>
      <c r="W1815" s="496"/>
      <c r="X1815" s="496"/>
      <c r="Y1815" s="496"/>
      <c r="Z1815" s="496"/>
      <c r="AA1815" s="496"/>
      <c r="AB1815" s="496"/>
      <c r="AC1815" s="496"/>
      <c r="AD1815" s="496"/>
      <c r="AE1815" s="496"/>
      <c r="AF1815" s="496"/>
      <c r="AG1815" s="496"/>
      <c r="AH1815" s="496"/>
      <c r="AI1815" s="496"/>
      <c r="AJ1815" s="496"/>
      <c r="AK1815" s="496"/>
      <c r="AL1815" s="496"/>
      <c r="AM1815" s="496"/>
      <c r="AN1815" s="496">
        <v>99</v>
      </c>
      <c r="AO1815" s="496">
        <v>99</v>
      </c>
      <c r="AP1815" s="496">
        <v>6</v>
      </c>
      <c r="AQ1815" s="496">
        <v>99</v>
      </c>
      <c r="AR1815" s="496"/>
      <c r="AS1815" s="496"/>
      <c r="AT1815" s="496"/>
      <c r="AU1815" s="496"/>
    </row>
    <row r="1816" spans="1:47">
      <c r="A1816" s="496">
        <v>23</v>
      </c>
      <c r="B1816" s="496">
        <v>217</v>
      </c>
      <c r="C1816" s="496">
        <v>2024</v>
      </c>
      <c r="D1816" s="496"/>
      <c r="E1816" s="496">
        <v>99</v>
      </c>
      <c r="F1816" s="496">
        <v>99</v>
      </c>
      <c r="G1816" s="496">
        <v>99</v>
      </c>
      <c r="H1816" s="496">
        <v>99</v>
      </c>
      <c r="I1816" s="496">
        <v>99</v>
      </c>
      <c r="J1816" s="496">
        <v>99</v>
      </c>
      <c r="K1816" s="496">
        <v>99</v>
      </c>
      <c r="L1816" s="496">
        <v>7</v>
      </c>
      <c r="M1816" s="496">
        <v>99</v>
      </c>
      <c r="N1816" s="496">
        <v>99</v>
      </c>
      <c r="O1816" s="496">
        <v>99</v>
      </c>
      <c r="P1816" s="496">
        <v>99</v>
      </c>
      <c r="Q1816" s="496"/>
      <c r="R1816" s="496">
        <v>0</v>
      </c>
      <c r="S1816" s="496"/>
      <c r="T1816" s="496"/>
      <c r="U1816" s="496"/>
      <c r="V1816" s="496"/>
      <c r="W1816" s="496"/>
      <c r="X1816" s="496"/>
      <c r="Y1816" s="496"/>
      <c r="Z1816" s="496"/>
      <c r="AA1816" s="496"/>
      <c r="AB1816" s="496"/>
      <c r="AC1816" s="496"/>
      <c r="AD1816" s="496"/>
      <c r="AE1816" s="496"/>
      <c r="AF1816" s="496"/>
      <c r="AG1816" s="496"/>
      <c r="AH1816" s="496"/>
      <c r="AI1816" s="496"/>
      <c r="AJ1816" s="496"/>
      <c r="AK1816" s="496"/>
      <c r="AL1816" s="496"/>
      <c r="AM1816" s="496"/>
      <c r="AN1816" s="496">
        <v>99</v>
      </c>
      <c r="AO1816" s="496">
        <v>99</v>
      </c>
      <c r="AP1816" s="496">
        <v>7</v>
      </c>
      <c r="AQ1816" s="496">
        <v>99</v>
      </c>
      <c r="AR1816" s="496"/>
      <c r="AS1816" s="496"/>
      <c r="AT1816" s="496"/>
      <c r="AU1816" s="496"/>
    </row>
    <row r="1817" spans="1:47">
      <c r="A1817" s="496">
        <v>23</v>
      </c>
      <c r="B1817" s="496">
        <v>218</v>
      </c>
      <c r="C1817" s="496">
        <v>2024</v>
      </c>
      <c r="D1817" s="496"/>
      <c r="E1817" s="496">
        <v>99</v>
      </c>
      <c r="F1817" s="496">
        <v>99</v>
      </c>
      <c r="G1817" s="496">
        <v>99</v>
      </c>
      <c r="H1817" s="496">
        <v>99</v>
      </c>
      <c r="I1817" s="496">
        <v>99</v>
      </c>
      <c r="J1817" s="496">
        <v>99</v>
      </c>
      <c r="K1817" s="496">
        <v>99</v>
      </c>
      <c r="L1817" s="496">
        <v>7</v>
      </c>
      <c r="M1817" s="496">
        <v>99</v>
      </c>
      <c r="N1817" s="496">
        <v>99</v>
      </c>
      <c r="O1817" s="496">
        <v>99</v>
      </c>
      <c r="P1817" s="496">
        <v>99</v>
      </c>
      <c r="Q1817" s="496"/>
      <c r="R1817" s="496">
        <v>0</v>
      </c>
      <c r="S1817" s="496"/>
      <c r="T1817" s="496"/>
      <c r="U1817" s="496"/>
      <c r="V1817" s="496"/>
      <c r="W1817" s="496"/>
      <c r="X1817" s="496"/>
      <c r="Y1817" s="496"/>
      <c r="Z1817" s="496"/>
      <c r="AA1817" s="496"/>
      <c r="AB1817" s="496"/>
      <c r="AC1817" s="496"/>
      <c r="AD1817" s="496"/>
      <c r="AE1817" s="496"/>
      <c r="AF1817" s="496"/>
      <c r="AG1817" s="496"/>
      <c r="AH1817" s="496"/>
      <c r="AI1817" s="496"/>
      <c r="AJ1817" s="496"/>
      <c r="AK1817" s="496"/>
      <c r="AL1817" s="496"/>
      <c r="AM1817" s="496"/>
      <c r="AN1817" s="496">
        <v>99</v>
      </c>
      <c r="AO1817" s="496">
        <v>99</v>
      </c>
      <c r="AP1817" s="496">
        <v>8</v>
      </c>
      <c r="AQ1817" s="496">
        <v>99</v>
      </c>
      <c r="AR1817" s="496"/>
      <c r="AS1817" s="496"/>
      <c r="AT1817" s="496"/>
      <c r="AU1817" s="496"/>
    </row>
    <row r="1818" spans="1:47">
      <c r="A1818" s="496">
        <v>23</v>
      </c>
      <c r="B1818" s="496">
        <v>219</v>
      </c>
      <c r="C1818" s="496">
        <v>2024</v>
      </c>
      <c r="D1818" s="496"/>
      <c r="E1818" s="496">
        <v>99</v>
      </c>
      <c r="F1818" s="496">
        <v>99</v>
      </c>
      <c r="G1818" s="496">
        <v>99</v>
      </c>
      <c r="H1818" s="496">
        <v>99</v>
      </c>
      <c r="I1818" s="496">
        <v>99</v>
      </c>
      <c r="J1818" s="496">
        <v>99</v>
      </c>
      <c r="K1818" s="496">
        <v>99</v>
      </c>
      <c r="L1818" s="496">
        <v>7</v>
      </c>
      <c r="M1818" s="496">
        <v>99</v>
      </c>
      <c r="N1818" s="496">
        <v>99</v>
      </c>
      <c r="O1818" s="496">
        <v>99</v>
      </c>
      <c r="P1818" s="496">
        <v>99</v>
      </c>
      <c r="Q1818" s="496"/>
      <c r="R1818" s="496">
        <v>0</v>
      </c>
      <c r="S1818" s="496"/>
      <c r="T1818" s="496"/>
      <c r="U1818" s="496"/>
      <c r="V1818" s="496"/>
      <c r="W1818" s="496"/>
      <c r="X1818" s="496"/>
      <c r="Y1818" s="496"/>
      <c r="Z1818" s="496"/>
      <c r="AA1818" s="496"/>
      <c r="AB1818" s="496"/>
      <c r="AC1818" s="496"/>
      <c r="AD1818" s="496"/>
      <c r="AE1818" s="496"/>
      <c r="AF1818" s="496"/>
      <c r="AG1818" s="496"/>
      <c r="AH1818" s="496"/>
      <c r="AI1818" s="496"/>
      <c r="AJ1818" s="496"/>
      <c r="AK1818" s="496"/>
      <c r="AL1818" s="496"/>
      <c r="AM1818" s="496"/>
      <c r="AN1818" s="496">
        <v>99</v>
      </c>
      <c r="AO1818" s="496">
        <v>99</v>
      </c>
      <c r="AP1818" s="496">
        <v>9</v>
      </c>
      <c r="AQ1818" s="496">
        <v>99</v>
      </c>
      <c r="AR1818" s="496"/>
      <c r="AS1818" s="496"/>
      <c r="AT1818" s="496"/>
      <c r="AU1818" s="496"/>
    </row>
    <row r="1819" spans="1:47">
      <c r="A1819" s="496">
        <v>23</v>
      </c>
      <c r="B1819" s="496">
        <v>220</v>
      </c>
      <c r="C1819" s="496">
        <v>2024</v>
      </c>
      <c r="D1819" s="496"/>
      <c r="E1819" s="496">
        <v>99</v>
      </c>
      <c r="F1819" s="496">
        <v>99</v>
      </c>
      <c r="G1819" s="496">
        <v>99</v>
      </c>
      <c r="H1819" s="496">
        <v>99</v>
      </c>
      <c r="I1819" s="496">
        <v>99</v>
      </c>
      <c r="J1819" s="496">
        <v>99</v>
      </c>
      <c r="K1819" s="496">
        <v>99</v>
      </c>
      <c r="L1819" s="496">
        <v>7</v>
      </c>
      <c r="M1819" s="496">
        <v>99</v>
      </c>
      <c r="N1819" s="496">
        <v>99</v>
      </c>
      <c r="O1819" s="496">
        <v>99</v>
      </c>
      <c r="P1819" s="496">
        <v>99</v>
      </c>
      <c r="Q1819" s="496"/>
      <c r="R1819" s="496">
        <v>0</v>
      </c>
      <c r="S1819" s="496"/>
      <c r="T1819" s="496"/>
      <c r="U1819" s="496"/>
      <c r="V1819" s="496"/>
      <c r="W1819" s="496"/>
      <c r="X1819" s="496"/>
      <c r="Y1819" s="496"/>
      <c r="Z1819" s="496"/>
      <c r="AA1819" s="496"/>
      <c r="AB1819" s="496"/>
      <c r="AC1819" s="496"/>
      <c r="AD1819" s="496"/>
      <c r="AE1819" s="496"/>
      <c r="AF1819" s="496"/>
      <c r="AG1819" s="496"/>
      <c r="AH1819" s="496"/>
      <c r="AI1819" s="496"/>
      <c r="AJ1819" s="496"/>
      <c r="AK1819" s="496"/>
      <c r="AL1819" s="496"/>
      <c r="AM1819" s="496"/>
      <c r="AN1819" s="496">
        <v>99</v>
      </c>
      <c r="AO1819" s="496">
        <v>99</v>
      </c>
      <c r="AP1819" s="496">
        <v>10</v>
      </c>
      <c r="AQ1819" s="496">
        <v>99</v>
      </c>
      <c r="AR1819" s="496"/>
      <c r="AS1819" s="496"/>
      <c r="AT1819" s="496"/>
      <c r="AU1819" s="496"/>
    </row>
    <row r="1820" spans="1:47">
      <c r="A1820" s="496">
        <v>23</v>
      </c>
      <c r="B1820" s="496">
        <v>221</v>
      </c>
      <c r="C1820" s="496">
        <v>2024</v>
      </c>
      <c r="D1820" s="496"/>
      <c r="E1820" s="496">
        <v>99</v>
      </c>
      <c r="F1820" s="496">
        <v>99</v>
      </c>
      <c r="G1820" s="496">
        <v>99</v>
      </c>
      <c r="H1820" s="496">
        <v>99</v>
      </c>
      <c r="I1820" s="496">
        <v>99</v>
      </c>
      <c r="J1820" s="496">
        <v>99</v>
      </c>
      <c r="K1820" s="496">
        <v>99</v>
      </c>
      <c r="L1820" s="496">
        <v>7</v>
      </c>
      <c r="M1820" s="496">
        <v>99</v>
      </c>
      <c r="N1820" s="496">
        <v>99</v>
      </c>
      <c r="O1820" s="496">
        <v>99</v>
      </c>
      <c r="P1820" s="496">
        <v>99</v>
      </c>
      <c r="Q1820" s="496"/>
      <c r="R1820" s="496">
        <v>0</v>
      </c>
      <c r="S1820" s="496"/>
      <c r="T1820" s="496"/>
      <c r="U1820" s="496"/>
      <c r="V1820" s="496"/>
      <c r="W1820" s="496"/>
      <c r="X1820" s="496"/>
      <c r="Y1820" s="496"/>
      <c r="Z1820" s="496"/>
      <c r="AA1820" s="496"/>
      <c r="AB1820" s="496"/>
      <c r="AC1820" s="496"/>
      <c r="AD1820" s="496"/>
      <c r="AE1820" s="496"/>
      <c r="AF1820" s="496"/>
      <c r="AG1820" s="496"/>
      <c r="AH1820" s="496"/>
      <c r="AI1820" s="496"/>
      <c r="AJ1820" s="496"/>
      <c r="AK1820" s="496"/>
      <c r="AL1820" s="496"/>
      <c r="AM1820" s="496"/>
      <c r="AN1820" s="496">
        <v>99</v>
      </c>
      <c r="AO1820" s="496">
        <v>99</v>
      </c>
      <c r="AP1820" s="496">
        <v>11</v>
      </c>
      <c r="AQ1820" s="496">
        <v>99</v>
      </c>
      <c r="AR1820" s="496"/>
      <c r="AS1820" s="496"/>
      <c r="AT1820" s="496"/>
      <c r="AU1820" s="496"/>
    </row>
    <row r="1821" spans="1:47">
      <c r="A1821" s="496">
        <v>23</v>
      </c>
      <c r="B1821" s="496">
        <v>222</v>
      </c>
      <c r="C1821" s="496">
        <v>2024</v>
      </c>
      <c r="D1821" s="496"/>
      <c r="E1821" s="496">
        <v>99</v>
      </c>
      <c r="F1821" s="496">
        <v>99</v>
      </c>
      <c r="G1821" s="496">
        <v>99</v>
      </c>
      <c r="H1821" s="496">
        <v>99</v>
      </c>
      <c r="I1821" s="496">
        <v>99</v>
      </c>
      <c r="J1821" s="496">
        <v>99</v>
      </c>
      <c r="K1821" s="496">
        <v>99</v>
      </c>
      <c r="L1821" s="496">
        <v>7</v>
      </c>
      <c r="M1821" s="496">
        <v>99</v>
      </c>
      <c r="N1821" s="496">
        <v>99</v>
      </c>
      <c r="O1821" s="496">
        <v>99</v>
      </c>
      <c r="P1821" s="496">
        <v>99</v>
      </c>
      <c r="Q1821" s="496"/>
      <c r="R1821" s="496">
        <v>0</v>
      </c>
      <c r="S1821" s="496"/>
      <c r="T1821" s="496"/>
      <c r="U1821" s="496"/>
      <c r="V1821" s="496"/>
      <c r="W1821" s="496"/>
      <c r="X1821" s="496"/>
      <c r="Y1821" s="496"/>
      <c r="Z1821" s="496"/>
      <c r="AA1821" s="496"/>
      <c r="AB1821" s="496"/>
      <c r="AC1821" s="496"/>
      <c r="AD1821" s="496"/>
      <c r="AE1821" s="496"/>
      <c r="AF1821" s="496"/>
      <c r="AG1821" s="496"/>
      <c r="AH1821" s="496"/>
      <c r="AI1821" s="496"/>
      <c r="AJ1821" s="496"/>
      <c r="AK1821" s="496"/>
      <c r="AL1821" s="496"/>
      <c r="AM1821" s="496"/>
      <c r="AN1821" s="496">
        <v>99</v>
      </c>
      <c r="AO1821" s="496">
        <v>99</v>
      </c>
      <c r="AP1821" s="496">
        <v>12</v>
      </c>
      <c r="AQ1821" s="496">
        <v>99</v>
      </c>
      <c r="AR1821" s="496"/>
      <c r="AS1821" s="496"/>
      <c r="AT1821" s="496"/>
      <c r="AU1821" s="496"/>
    </row>
    <row r="1822" spans="1:47">
      <c r="A1822" s="496">
        <v>23</v>
      </c>
      <c r="B1822" s="496">
        <v>223</v>
      </c>
      <c r="C1822" s="496">
        <v>2024</v>
      </c>
      <c r="D1822" s="496"/>
      <c r="E1822" s="496">
        <v>99</v>
      </c>
      <c r="F1822" s="496">
        <v>99</v>
      </c>
      <c r="G1822" s="496">
        <v>99</v>
      </c>
      <c r="H1822" s="496">
        <v>99</v>
      </c>
      <c r="I1822" s="496">
        <v>99</v>
      </c>
      <c r="J1822" s="496">
        <v>99</v>
      </c>
      <c r="K1822" s="496">
        <v>99</v>
      </c>
      <c r="L1822" s="496">
        <v>7</v>
      </c>
      <c r="M1822" s="496">
        <v>99</v>
      </c>
      <c r="N1822" s="496">
        <v>99</v>
      </c>
      <c r="O1822" s="496">
        <v>99</v>
      </c>
      <c r="P1822" s="496">
        <v>99</v>
      </c>
      <c r="Q1822" s="496"/>
      <c r="R1822" s="496">
        <v>0</v>
      </c>
      <c r="S1822" s="496"/>
      <c r="T1822" s="496"/>
      <c r="U1822" s="496"/>
      <c r="V1822" s="496"/>
      <c r="W1822" s="496"/>
      <c r="X1822" s="496"/>
      <c r="Y1822" s="496"/>
      <c r="Z1822" s="496"/>
      <c r="AA1822" s="496"/>
      <c r="AB1822" s="496"/>
      <c r="AC1822" s="496"/>
      <c r="AD1822" s="496"/>
      <c r="AE1822" s="496"/>
      <c r="AF1822" s="496"/>
      <c r="AG1822" s="496"/>
      <c r="AH1822" s="496"/>
      <c r="AI1822" s="496"/>
      <c r="AJ1822" s="496"/>
      <c r="AK1822" s="496"/>
      <c r="AL1822" s="496"/>
      <c r="AM1822" s="496"/>
      <c r="AN1822" s="496">
        <v>99</v>
      </c>
      <c r="AO1822" s="496">
        <v>99</v>
      </c>
      <c r="AP1822" s="496">
        <v>13</v>
      </c>
      <c r="AQ1822" s="496">
        <v>99</v>
      </c>
      <c r="AR1822" s="496"/>
      <c r="AS1822" s="496"/>
      <c r="AT1822" s="496"/>
      <c r="AU1822" s="496"/>
    </row>
    <row r="1823" spans="1:47">
      <c r="A1823" s="496">
        <v>23</v>
      </c>
      <c r="B1823" s="496">
        <v>224</v>
      </c>
      <c r="C1823" s="496">
        <v>2024</v>
      </c>
      <c r="D1823" s="496"/>
      <c r="E1823" s="496">
        <v>99</v>
      </c>
      <c r="F1823" s="496">
        <v>99</v>
      </c>
      <c r="G1823" s="496">
        <v>99</v>
      </c>
      <c r="H1823" s="496">
        <v>99</v>
      </c>
      <c r="I1823" s="496">
        <v>99</v>
      </c>
      <c r="J1823" s="496">
        <v>99</v>
      </c>
      <c r="K1823" s="496">
        <v>99</v>
      </c>
      <c r="L1823" s="496">
        <v>7</v>
      </c>
      <c r="M1823" s="496">
        <v>99</v>
      </c>
      <c r="N1823" s="496">
        <v>99</v>
      </c>
      <c r="O1823" s="496">
        <v>99</v>
      </c>
      <c r="P1823" s="496">
        <v>99</v>
      </c>
      <c r="Q1823" s="496"/>
      <c r="R1823" s="496">
        <v>0</v>
      </c>
      <c r="S1823" s="496"/>
      <c r="T1823" s="496"/>
      <c r="U1823" s="496"/>
      <c r="V1823" s="496"/>
      <c r="W1823" s="496"/>
      <c r="X1823" s="496"/>
      <c r="Y1823" s="496"/>
      <c r="Z1823" s="496"/>
      <c r="AA1823" s="496"/>
      <c r="AB1823" s="496"/>
      <c r="AC1823" s="496"/>
      <c r="AD1823" s="496"/>
      <c r="AE1823" s="496"/>
      <c r="AF1823" s="496"/>
      <c r="AG1823" s="496"/>
      <c r="AH1823" s="496"/>
      <c r="AI1823" s="496"/>
      <c r="AJ1823" s="496"/>
      <c r="AK1823" s="496"/>
      <c r="AL1823" s="496"/>
      <c r="AM1823" s="496"/>
      <c r="AN1823" s="496">
        <v>99</v>
      </c>
      <c r="AO1823" s="496">
        <v>99</v>
      </c>
      <c r="AP1823" s="496">
        <v>14</v>
      </c>
      <c r="AQ1823" s="496">
        <v>99</v>
      </c>
      <c r="AR1823" s="496"/>
      <c r="AS1823" s="496"/>
      <c r="AT1823" s="496"/>
      <c r="AU1823" s="496"/>
    </row>
    <row r="1824" spans="1:47">
      <c r="A1824" s="496">
        <v>23</v>
      </c>
      <c r="B1824" s="496">
        <v>225</v>
      </c>
      <c r="C1824" s="496">
        <v>2024</v>
      </c>
      <c r="D1824" s="496"/>
      <c r="E1824" s="496">
        <v>99</v>
      </c>
      <c r="F1824" s="496">
        <v>99</v>
      </c>
      <c r="G1824" s="496">
        <v>99</v>
      </c>
      <c r="H1824" s="496">
        <v>99</v>
      </c>
      <c r="I1824" s="496">
        <v>99</v>
      </c>
      <c r="J1824" s="496">
        <v>99</v>
      </c>
      <c r="K1824" s="496">
        <v>99</v>
      </c>
      <c r="L1824" s="496">
        <v>7</v>
      </c>
      <c r="M1824" s="496">
        <v>99</v>
      </c>
      <c r="N1824" s="496">
        <v>99</v>
      </c>
      <c r="O1824" s="496">
        <v>99</v>
      </c>
      <c r="P1824" s="496">
        <v>99</v>
      </c>
      <c r="Q1824" s="496"/>
      <c r="R1824" s="496">
        <v>0</v>
      </c>
      <c r="S1824" s="496"/>
      <c r="T1824" s="496"/>
      <c r="U1824" s="496"/>
      <c r="V1824" s="496"/>
      <c r="W1824" s="496"/>
      <c r="X1824" s="496"/>
      <c r="Y1824" s="496"/>
      <c r="Z1824" s="496"/>
      <c r="AA1824" s="496"/>
      <c r="AB1824" s="496"/>
      <c r="AC1824" s="496"/>
      <c r="AD1824" s="496"/>
      <c r="AE1824" s="496"/>
      <c r="AF1824" s="496"/>
      <c r="AG1824" s="496"/>
      <c r="AH1824" s="496"/>
      <c r="AI1824" s="496"/>
      <c r="AJ1824" s="496"/>
      <c r="AK1824" s="496"/>
      <c r="AL1824" s="496"/>
      <c r="AM1824" s="496"/>
      <c r="AN1824" s="496">
        <v>99</v>
      </c>
      <c r="AO1824" s="496">
        <v>99</v>
      </c>
      <c r="AP1824" s="496">
        <v>15</v>
      </c>
      <c r="AQ1824" s="496">
        <v>99</v>
      </c>
      <c r="AR1824" s="496"/>
      <c r="AS1824" s="496"/>
      <c r="AT1824" s="496"/>
      <c r="AU1824" s="496"/>
    </row>
    <row r="1825" spans="1:47">
      <c r="A1825" s="496">
        <v>23</v>
      </c>
      <c r="B1825" s="496">
        <v>226</v>
      </c>
      <c r="C1825" s="496">
        <v>2024</v>
      </c>
      <c r="D1825" s="496"/>
      <c r="E1825" s="496">
        <v>99</v>
      </c>
      <c r="F1825" s="496">
        <v>99</v>
      </c>
      <c r="G1825" s="496">
        <v>99</v>
      </c>
      <c r="H1825" s="496">
        <v>99</v>
      </c>
      <c r="I1825" s="496">
        <v>99</v>
      </c>
      <c r="J1825" s="496">
        <v>99</v>
      </c>
      <c r="K1825" s="496">
        <v>99</v>
      </c>
      <c r="L1825" s="496">
        <v>7</v>
      </c>
      <c r="M1825" s="496">
        <v>99</v>
      </c>
      <c r="N1825" s="496">
        <v>99</v>
      </c>
      <c r="O1825" s="496">
        <v>99</v>
      </c>
      <c r="P1825" s="496">
        <v>99</v>
      </c>
      <c r="Q1825" s="496"/>
      <c r="R1825" s="496">
        <v>0</v>
      </c>
      <c r="S1825" s="496"/>
      <c r="T1825" s="496"/>
      <c r="U1825" s="496"/>
      <c r="V1825" s="496"/>
      <c r="W1825" s="496"/>
      <c r="X1825" s="496"/>
      <c r="Y1825" s="496"/>
      <c r="Z1825" s="496"/>
      <c r="AA1825" s="496"/>
      <c r="AB1825" s="496"/>
      <c r="AC1825" s="496"/>
      <c r="AD1825" s="496"/>
      <c r="AE1825" s="496"/>
      <c r="AF1825" s="496"/>
      <c r="AG1825" s="496"/>
      <c r="AH1825" s="496"/>
      <c r="AI1825" s="496"/>
      <c r="AJ1825" s="496"/>
      <c r="AK1825" s="496"/>
      <c r="AL1825" s="496"/>
      <c r="AM1825" s="496"/>
      <c r="AN1825" s="496">
        <v>99</v>
      </c>
      <c r="AO1825" s="496">
        <v>99</v>
      </c>
      <c r="AP1825" s="496">
        <v>16</v>
      </c>
      <c r="AQ1825" s="496">
        <v>99</v>
      </c>
      <c r="AR1825" s="496"/>
      <c r="AS1825" s="496"/>
      <c r="AT1825" s="496"/>
      <c r="AU1825" s="496"/>
    </row>
    <row r="1826" spans="1:47">
      <c r="A1826" s="496">
        <v>23</v>
      </c>
      <c r="B1826" s="496">
        <v>227</v>
      </c>
      <c r="C1826" s="496">
        <v>2024</v>
      </c>
      <c r="D1826" s="496"/>
      <c r="E1826" s="496">
        <v>99</v>
      </c>
      <c r="F1826" s="496">
        <v>99</v>
      </c>
      <c r="G1826" s="496">
        <v>99</v>
      </c>
      <c r="H1826" s="496">
        <v>99</v>
      </c>
      <c r="I1826" s="496">
        <v>99</v>
      </c>
      <c r="J1826" s="496">
        <v>99</v>
      </c>
      <c r="K1826" s="496">
        <v>99</v>
      </c>
      <c r="L1826" s="496">
        <v>7</v>
      </c>
      <c r="M1826" s="496">
        <v>99</v>
      </c>
      <c r="N1826" s="496">
        <v>99</v>
      </c>
      <c r="O1826" s="496">
        <v>99</v>
      </c>
      <c r="P1826" s="496">
        <v>99</v>
      </c>
      <c r="Q1826" s="496"/>
      <c r="R1826" s="496">
        <v>0</v>
      </c>
      <c r="S1826" s="496"/>
      <c r="T1826" s="496"/>
      <c r="U1826" s="496"/>
      <c r="V1826" s="496"/>
      <c r="W1826" s="496"/>
      <c r="X1826" s="496"/>
      <c r="Y1826" s="496"/>
      <c r="Z1826" s="496"/>
      <c r="AA1826" s="496"/>
      <c r="AB1826" s="496"/>
      <c r="AC1826" s="496"/>
      <c r="AD1826" s="496"/>
      <c r="AE1826" s="496"/>
      <c r="AF1826" s="496"/>
      <c r="AG1826" s="496"/>
      <c r="AH1826" s="496"/>
      <c r="AI1826" s="496"/>
      <c r="AJ1826" s="496"/>
      <c r="AK1826" s="496"/>
      <c r="AL1826" s="496"/>
      <c r="AM1826" s="496"/>
      <c r="AN1826" s="496">
        <v>99</v>
      </c>
      <c r="AO1826" s="496">
        <v>99</v>
      </c>
      <c r="AP1826" s="496">
        <v>17</v>
      </c>
      <c r="AQ1826" s="496">
        <v>99</v>
      </c>
      <c r="AR1826" s="496"/>
      <c r="AS1826" s="496"/>
      <c r="AT1826" s="496"/>
      <c r="AU1826" s="496"/>
    </row>
    <row r="1827" spans="1:47">
      <c r="A1827" s="496">
        <v>23</v>
      </c>
      <c r="B1827" s="496">
        <v>228</v>
      </c>
      <c r="C1827" s="496">
        <v>2024</v>
      </c>
      <c r="D1827" s="496"/>
      <c r="E1827" s="496">
        <v>99</v>
      </c>
      <c r="F1827" s="496">
        <v>99</v>
      </c>
      <c r="G1827" s="496">
        <v>99</v>
      </c>
      <c r="H1827" s="496">
        <v>99</v>
      </c>
      <c r="I1827" s="496">
        <v>99</v>
      </c>
      <c r="J1827" s="496">
        <v>99</v>
      </c>
      <c r="K1827" s="496">
        <v>99</v>
      </c>
      <c r="L1827" s="496">
        <v>7</v>
      </c>
      <c r="M1827" s="496">
        <v>99</v>
      </c>
      <c r="N1827" s="496">
        <v>99</v>
      </c>
      <c r="O1827" s="496">
        <v>99</v>
      </c>
      <c r="P1827" s="496">
        <v>99</v>
      </c>
      <c r="Q1827" s="496">
        <v>4</v>
      </c>
      <c r="R1827" s="496">
        <v>6</v>
      </c>
      <c r="S1827" s="496">
        <v>7</v>
      </c>
      <c r="T1827" s="496">
        <v>10.666666666666664</v>
      </c>
      <c r="U1827" s="496">
        <v>319.46666666666664</v>
      </c>
      <c r="V1827" s="496">
        <v>100</v>
      </c>
      <c r="W1827" s="496">
        <v>100</v>
      </c>
      <c r="X1827" s="496">
        <v>16.666666666666671</v>
      </c>
      <c r="Y1827" s="496">
        <v>47.463904414009662</v>
      </c>
      <c r="Z1827" s="496">
        <v>0</v>
      </c>
      <c r="AA1827" s="496">
        <v>1.1055415967851359</v>
      </c>
      <c r="AB1827" s="496"/>
      <c r="AC1827" s="496">
        <v>-44.36116769075835</v>
      </c>
      <c r="AD1827" s="496"/>
      <c r="AE1827" s="496">
        <v>7.3170731707317085</v>
      </c>
      <c r="AF1827" s="496">
        <v>9.118977730626689</v>
      </c>
      <c r="AG1827" s="496">
        <v>646</v>
      </c>
      <c r="AH1827" s="496">
        <v>0</v>
      </c>
      <c r="AI1827" s="496">
        <v>100</v>
      </c>
      <c r="AJ1827" s="496">
        <v>77.427385336197446</v>
      </c>
      <c r="AK1827" s="496">
        <v>-23.928305496338961</v>
      </c>
      <c r="AL1827" s="496">
        <v>-68.925881661297211</v>
      </c>
      <c r="AM1827" s="496"/>
      <c r="AN1827" s="496">
        <v>99</v>
      </c>
      <c r="AO1827" s="496">
        <v>99</v>
      </c>
      <c r="AP1827" s="496">
        <v>21</v>
      </c>
      <c r="AQ1827" s="496">
        <v>99</v>
      </c>
      <c r="AR1827" s="496">
        <v>203</v>
      </c>
      <c r="AS1827" s="496">
        <v>38.097194055671473</v>
      </c>
      <c r="AT1827" s="496"/>
      <c r="AU1827" s="496"/>
    </row>
    <row r="1828" spans="1:47">
      <c r="A1828" s="496">
        <v>23</v>
      </c>
      <c r="B1828" s="496">
        <v>229</v>
      </c>
      <c r="C1828" s="496">
        <v>2024</v>
      </c>
      <c r="D1828" s="496"/>
      <c r="E1828" s="496">
        <v>99</v>
      </c>
      <c r="F1828" s="496">
        <v>99</v>
      </c>
      <c r="G1828" s="496">
        <v>99</v>
      </c>
      <c r="H1828" s="496">
        <v>99</v>
      </c>
      <c r="I1828" s="496">
        <v>99</v>
      </c>
      <c r="J1828" s="496">
        <v>99</v>
      </c>
      <c r="K1828" s="496">
        <v>99</v>
      </c>
      <c r="L1828" s="496">
        <v>7</v>
      </c>
      <c r="M1828" s="496">
        <v>99</v>
      </c>
      <c r="N1828" s="496">
        <v>99</v>
      </c>
      <c r="O1828" s="496">
        <v>99</v>
      </c>
      <c r="P1828" s="496">
        <v>99</v>
      </c>
      <c r="Q1828" s="496">
        <v>6</v>
      </c>
      <c r="R1828" s="496">
        <v>8</v>
      </c>
      <c r="S1828" s="496">
        <v>7</v>
      </c>
      <c r="T1828" s="496">
        <v>6.25</v>
      </c>
      <c r="U1828" s="496">
        <v>264.65000000000003</v>
      </c>
      <c r="V1828" s="496">
        <v>100</v>
      </c>
      <c r="W1828" s="496">
        <v>37.5</v>
      </c>
      <c r="X1828" s="496">
        <v>0</v>
      </c>
      <c r="Y1828" s="496">
        <v>24.405634595314151</v>
      </c>
      <c r="Z1828" s="496">
        <v>0</v>
      </c>
      <c r="AA1828" s="496">
        <v>0.96824583655185403</v>
      </c>
      <c r="AB1828" s="496"/>
      <c r="AC1828" s="496">
        <v>16.080807523481035</v>
      </c>
      <c r="AD1828" s="496"/>
      <c r="AE1828" s="496">
        <v>36.363636363636367</v>
      </c>
      <c r="AF1828" s="496">
        <v>37.306174231745139</v>
      </c>
      <c r="AG1828" s="496">
        <v>506.25</v>
      </c>
      <c r="AH1828" s="496">
        <v>0</v>
      </c>
      <c r="AI1828" s="496">
        <v>100</v>
      </c>
      <c r="AJ1828" s="496">
        <v>86.919143461035134</v>
      </c>
      <c r="AK1828" s="496">
        <v>87.611852794551581</v>
      </c>
      <c r="AL1828" s="496">
        <v>-19.977043772043871</v>
      </c>
      <c r="AM1828" s="496"/>
      <c r="AN1828" s="496">
        <v>99</v>
      </c>
      <c r="AO1828" s="496">
        <v>99</v>
      </c>
      <c r="AP1828" s="496">
        <v>22</v>
      </c>
      <c r="AQ1828" s="496">
        <v>99</v>
      </c>
      <c r="AR1828" s="496">
        <v>195.25</v>
      </c>
      <c r="AS1828" s="496">
        <v>35.592115344220659</v>
      </c>
      <c r="AT1828" s="496"/>
      <c r="AU1828" s="496"/>
    </row>
    <row r="1829" spans="1:47">
      <c r="A1829" s="496">
        <v>23</v>
      </c>
      <c r="B1829" s="496">
        <v>230</v>
      </c>
      <c r="C1829" s="496">
        <v>2024</v>
      </c>
      <c r="D1829" s="496"/>
      <c r="E1829" s="496">
        <v>99</v>
      </c>
      <c r="F1829" s="496">
        <v>99</v>
      </c>
      <c r="G1829" s="496">
        <v>99</v>
      </c>
      <c r="H1829" s="496">
        <v>99</v>
      </c>
      <c r="I1829" s="496">
        <v>99</v>
      </c>
      <c r="J1829" s="496">
        <v>99</v>
      </c>
      <c r="K1829" s="496">
        <v>99</v>
      </c>
      <c r="L1829" s="496">
        <v>7</v>
      </c>
      <c r="M1829" s="496">
        <v>99</v>
      </c>
      <c r="N1829" s="496">
        <v>99</v>
      </c>
      <c r="O1829" s="496">
        <v>99</v>
      </c>
      <c r="P1829" s="496">
        <v>99</v>
      </c>
      <c r="Q1829" s="496">
        <v>7</v>
      </c>
      <c r="R1829" s="496">
        <v>24</v>
      </c>
      <c r="S1829" s="496">
        <v>7</v>
      </c>
      <c r="T1829" s="496">
        <v>9.25</v>
      </c>
      <c r="U1829" s="496">
        <v>335.20833333333326</v>
      </c>
      <c r="V1829" s="496">
        <v>100</v>
      </c>
      <c r="W1829" s="496">
        <v>91.666666666666686</v>
      </c>
      <c r="X1829" s="496">
        <v>37.5</v>
      </c>
      <c r="Y1829" s="496">
        <v>53.966068943570946</v>
      </c>
      <c r="Z1829" s="496">
        <v>0</v>
      </c>
      <c r="AA1829" s="496">
        <v>1.8085445345175597</v>
      </c>
      <c r="AB1829" s="496"/>
      <c r="AC1829" s="496">
        <v>85.01746941067131</v>
      </c>
      <c r="AD1829" s="496"/>
      <c r="AE1829" s="496">
        <v>23.07692307692308</v>
      </c>
      <c r="AF1829" s="496">
        <v>26.900416630442777</v>
      </c>
      <c r="AG1829" s="496">
        <v>655.5</v>
      </c>
      <c r="AH1829" s="496">
        <v>0</v>
      </c>
      <c r="AI1829" s="496">
        <v>100</v>
      </c>
      <c r="AJ1829" s="496">
        <v>101.23075948873777</v>
      </c>
      <c r="AK1829" s="496">
        <v>71.280090852366698</v>
      </c>
      <c r="AL1829" s="496">
        <v>80.292620480513605</v>
      </c>
      <c r="AM1829" s="496"/>
      <c r="AN1829" s="496">
        <v>99</v>
      </c>
      <c r="AO1829" s="496">
        <v>99</v>
      </c>
      <c r="AP1829" s="496">
        <v>23</v>
      </c>
      <c r="AQ1829" s="496">
        <v>99</v>
      </c>
      <c r="AR1829" s="496">
        <v>208.5</v>
      </c>
      <c r="AS1829" s="496">
        <v>36.643217191105173</v>
      </c>
      <c r="AT1829" s="496"/>
      <c r="AU1829" s="496"/>
    </row>
    <row r="1830" spans="1:47">
      <c r="A1830" s="496">
        <v>23</v>
      </c>
      <c r="B1830" s="496">
        <v>231</v>
      </c>
      <c r="C1830" s="496">
        <v>2024</v>
      </c>
      <c r="D1830" s="496"/>
      <c r="E1830" s="496">
        <v>99</v>
      </c>
      <c r="F1830" s="496">
        <v>99</v>
      </c>
      <c r="G1830" s="496">
        <v>99</v>
      </c>
      <c r="H1830" s="496">
        <v>99</v>
      </c>
      <c r="I1830" s="496">
        <v>99</v>
      </c>
      <c r="J1830" s="496">
        <v>99</v>
      </c>
      <c r="K1830" s="496">
        <v>99</v>
      </c>
      <c r="L1830" s="496">
        <v>7</v>
      </c>
      <c r="M1830" s="496">
        <v>99</v>
      </c>
      <c r="N1830" s="496">
        <v>99</v>
      </c>
      <c r="O1830" s="496">
        <v>99</v>
      </c>
      <c r="P1830" s="496">
        <v>99</v>
      </c>
      <c r="Q1830" s="496">
        <v>3</v>
      </c>
      <c r="R1830" s="496">
        <v>4</v>
      </c>
      <c r="S1830" s="496">
        <v>7</v>
      </c>
      <c r="T1830" s="496">
        <v>6.5</v>
      </c>
      <c r="U1830" s="496">
        <v>308.25</v>
      </c>
      <c r="V1830" s="496">
        <v>100</v>
      </c>
      <c r="W1830" s="496">
        <v>50</v>
      </c>
      <c r="X1830" s="496">
        <v>0</v>
      </c>
      <c r="Y1830" s="496">
        <v>20.770471829017403</v>
      </c>
      <c r="Z1830" s="496">
        <v>0</v>
      </c>
      <c r="AA1830" s="496">
        <v>2.2912878474779204</v>
      </c>
      <c r="AB1830" s="496"/>
      <c r="AC1830" s="496">
        <v>84.049276119430587</v>
      </c>
      <c r="AD1830" s="496"/>
      <c r="AE1830" s="496">
        <v>22.222222222222225</v>
      </c>
      <c r="AF1830" s="496">
        <v>22.397820163487737</v>
      </c>
      <c r="AG1830" s="496">
        <v>648.75</v>
      </c>
      <c r="AH1830" s="496">
        <v>0</v>
      </c>
      <c r="AI1830" s="496">
        <v>100</v>
      </c>
      <c r="AJ1830" s="496">
        <v>92.079788770391986</v>
      </c>
      <c r="AK1830" s="496">
        <v>39.254721022204777</v>
      </c>
      <c r="AL1830" s="496">
        <v>-14.278516558615443</v>
      </c>
      <c r="AM1830" s="496"/>
      <c r="AN1830" s="496">
        <v>99</v>
      </c>
      <c r="AO1830" s="496">
        <v>99</v>
      </c>
      <c r="AP1830" s="496">
        <v>24</v>
      </c>
      <c r="AQ1830" s="496">
        <v>99</v>
      </c>
      <c r="AR1830" s="496">
        <v>205.25</v>
      </c>
      <c r="AS1830" s="496">
        <v>35.596793486053151</v>
      </c>
      <c r="AT1830" s="496"/>
      <c r="AU1830" s="496"/>
    </row>
    <row r="1831" spans="1:47">
      <c r="A1831" s="496">
        <v>23</v>
      </c>
      <c r="B1831" s="496">
        <v>232</v>
      </c>
      <c r="C1831" s="496">
        <v>2024</v>
      </c>
      <c r="D1831" s="496"/>
      <c r="E1831" s="496">
        <v>99</v>
      </c>
      <c r="F1831" s="496">
        <v>99</v>
      </c>
      <c r="G1831" s="496">
        <v>99</v>
      </c>
      <c r="H1831" s="496">
        <v>99</v>
      </c>
      <c r="I1831" s="496">
        <v>99</v>
      </c>
      <c r="J1831" s="496">
        <v>99</v>
      </c>
      <c r="K1831" s="496">
        <v>99</v>
      </c>
      <c r="L1831" s="496">
        <v>7</v>
      </c>
      <c r="M1831" s="496">
        <v>99</v>
      </c>
      <c r="N1831" s="496">
        <v>99</v>
      </c>
      <c r="O1831" s="496">
        <v>99</v>
      </c>
      <c r="P1831" s="496">
        <v>99</v>
      </c>
      <c r="Q1831" s="496">
        <v>1</v>
      </c>
      <c r="R1831" s="496">
        <v>1</v>
      </c>
      <c r="S1831" s="496">
        <v>7</v>
      </c>
      <c r="T1831" s="496">
        <v>7</v>
      </c>
      <c r="U1831" s="496">
        <v>265.8</v>
      </c>
      <c r="V1831" s="496">
        <v>100</v>
      </c>
      <c r="W1831" s="496">
        <v>100</v>
      </c>
      <c r="X1831" s="496">
        <v>0</v>
      </c>
      <c r="Y1831" s="496">
        <v>0</v>
      </c>
      <c r="Z1831" s="496">
        <v>0</v>
      </c>
      <c r="AA1831" s="496">
        <v>0</v>
      </c>
      <c r="AB1831" s="496"/>
      <c r="AC1831" s="496"/>
      <c r="AD1831" s="496"/>
      <c r="AE1831" s="496">
        <v>20</v>
      </c>
      <c r="AF1831" s="496">
        <v>20.596667958155749</v>
      </c>
      <c r="AG1831" s="496">
        <v>441</v>
      </c>
      <c r="AH1831" s="496">
        <v>0</v>
      </c>
      <c r="AI1831" s="496">
        <v>100</v>
      </c>
      <c r="AJ1831" s="496">
        <v>0</v>
      </c>
      <c r="AK1831" s="496"/>
      <c r="AL1831" s="496"/>
      <c r="AM1831" s="496"/>
      <c r="AN1831" s="496">
        <v>99</v>
      </c>
      <c r="AO1831" s="496">
        <v>99</v>
      </c>
      <c r="AP1831" s="496">
        <v>25</v>
      </c>
      <c r="AQ1831" s="496">
        <v>99</v>
      </c>
      <c r="AR1831" s="496">
        <v>195</v>
      </c>
      <c r="AS1831" s="496">
        <v>35.873834690402745</v>
      </c>
      <c r="AT1831" s="496"/>
      <c r="AU1831" s="496"/>
    </row>
    <row r="1832" spans="1:47">
      <c r="A1832" s="496">
        <v>23</v>
      </c>
      <c r="B1832" s="496">
        <v>233</v>
      </c>
      <c r="C1832" s="496">
        <v>2024</v>
      </c>
      <c r="D1832" s="496"/>
      <c r="E1832" s="496">
        <v>99</v>
      </c>
      <c r="F1832" s="496">
        <v>99</v>
      </c>
      <c r="G1832" s="496">
        <v>99</v>
      </c>
      <c r="H1832" s="496">
        <v>99</v>
      </c>
      <c r="I1832" s="496">
        <v>99</v>
      </c>
      <c r="J1832" s="496">
        <v>99</v>
      </c>
      <c r="K1832" s="496">
        <v>99</v>
      </c>
      <c r="L1832" s="496">
        <v>7</v>
      </c>
      <c r="M1832" s="496">
        <v>99</v>
      </c>
      <c r="N1832" s="496">
        <v>99</v>
      </c>
      <c r="O1832" s="496">
        <v>99</v>
      </c>
      <c r="P1832" s="496">
        <v>99</v>
      </c>
      <c r="Q1832" s="496"/>
      <c r="R1832" s="496">
        <v>0</v>
      </c>
      <c r="S1832" s="496"/>
      <c r="T1832" s="496"/>
      <c r="U1832" s="496"/>
      <c r="V1832" s="496"/>
      <c r="W1832" s="496"/>
      <c r="X1832" s="496"/>
      <c r="Y1832" s="496"/>
      <c r="Z1832" s="496"/>
      <c r="AA1832" s="496"/>
      <c r="AB1832" s="496"/>
      <c r="AC1832" s="496"/>
      <c r="AD1832" s="496"/>
      <c r="AE1832" s="496"/>
      <c r="AF1832" s="496"/>
      <c r="AG1832" s="496"/>
      <c r="AH1832" s="496"/>
      <c r="AI1832" s="496"/>
      <c r="AJ1832" s="496"/>
      <c r="AK1832" s="496"/>
      <c r="AL1832" s="496"/>
      <c r="AM1832" s="496"/>
      <c r="AN1832" s="496">
        <v>99</v>
      </c>
      <c r="AO1832" s="496">
        <v>99</v>
      </c>
      <c r="AP1832" s="496">
        <v>26</v>
      </c>
      <c r="AQ1832" s="496">
        <v>99</v>
      </c>
      <c r="AR1832" s="496"/>
      <c r="AS1832" s="496"/>
      <c r="AT1832" s="496"/>
      <c r="AU1832" s="496"/>
    </row>
    <row r="1833" spans="1:47">
      <c r="A1833" s="496">
        <v>23</v>
      </c>
      <c r="B1833" s="496">
        <v>234</v>
      </c>
      <c r="C1833" s="496">
        <v>2024</v>
      </c>
      <c r="D1833" s="496"/>
      <c r="E1833" s="496">
        <v>99</v>
      </c>
      <c r="F1833" s="496">
        <v>99</v>
      </c>
      <c r="G1833" s="496">
        <v>99</v>
      </c>
      <c r="H1833" s="496">
        <v>99</v>
      </c>
      <c r="I1833" s="496">
        <v>99</v>
      </c>
      <c r="J1833" s="496">
        <v>99</v>
      </c>
      <c r="K1833" s="496">
        <v>99</v>
      </c>
      <c r="L1833" s="496">
        <v>7</v>
      </c>
      <c r="M1833" s="496">
        <v>99</v>
      </c>
      <c r="N1833" s="496">
        <v>99</v>
      </c>
      <c r="O1833" s="496">
        <v>99</v>
      </c>
      <c r="P1833" s="496">
        <v>99</v>
      </c>
      <c r="Q1833" s="496"/>
      <c r="R1833" s="496">
        <v>0</v>
      </c>
      <c r="S1833" s="496"/>
      <c r="T1833" s="496"/>
      <c r="U1833" s="496"/>
      <c r="V1833" s="496"/>
      <c r="W1833" s="496"/>
      <c r="X1833" s="496"/>
      <c r="Y1833" s="496"/>
      <c r="Z1833" s="496"/>
      <c r="AA1833" s="496"/>
      <c r="AB1833" s="496"/>
      <c r="AC1833" s="496"/>
      <c r="AD1833" s="496"/>
      <c r="AE1833" s="496"/>
      <c r="AF1833" s="496"/>
      <c r="AG1833" s="496"/>
      <c r="AH1833" s="496"/>
      <c r="AI1833" s="496"/>
      <c r="AJ1833" s="496"/>
      <c r="AK1833" s="496"/>
      <c r="AL1833" s="496"/>
      <c r="AM1833" s="496"/>
      <c r="AN1833" s="496">
        <v>99</v>
      </c>
      <c r="AO1833" s="496">
        <v>99</v>
      </c>
      <c r="AP1833" s="496">
        <v>27</v>
      </c>
      <c r="AQ1833" s="496">
        <v>99</v>
      </c>
      <c r="AR1833" s="496"/>
      <c r="AS1833" s="496"/>
      <c r="AT1833" s="496"/>
      <c r="AU1833" s="496"/>
    </row>
    <row r="1834" spans="1:47">
      <c r="A1834" s="496">
        <v>23</v>
      </c>
      <c r="B1834" s="496">
        <v>235</v>
      </c>
      <c r="C1834" s="496">
        <v>2024</v>
      </c>
      <c r="D1834" s="496"/>
      <c r="E1834" s="496">
        <v>99</v>
      </c>
      <c r="F1834" s="496">
        <v>99</v>
      </c>
      <c r="G1834" s="496">
        <v>99</v>
      </c>
      <c r="H1834" s="496">
        <v>99</v>
      </c>
      <c r="I1834" s="496">
        <v>99</v>
      </c>
      <c r="J1834" s="496">
        <v>99</v>
      </c>
      <c r="K1834" s="496">
        <v>99</v>
      </c>
      <c r="L1834" s="496">
        <v>7</v>
      </c>
      <c r="M1834" s="496">
        <v>99</v>
      </c>
      <c r="N1834" s="496">
        <v>99</v>
      </c>
      <c r="O1834" s="496">
        <v>99</v>
      </c>
      <c r="P1834" s="496">
        <v>99</v>
      </c>
      <c r="Q1834" s="496"/>
      <c r="R1834" s="496">
        <v>0</v>
      </c>
      <c r="S1834" s="496"/>
      <c r="T1834" s="496"/>
      <c r="U1834" s="496"/>
      <c r="V1834" s="496"/>
      <c r="W1834" s="496"/>
      <c r="X1834" s="496"/>
      <c r="Y1834" s="496"/>
      <c r="Z1834" s="496"/>
      <c r="AA1834" s="496"/>
      <c r="AB1834" s="496"/>
      <c r="AC1834" s="496"/>
      <c r="AD1834" s="496"/>
      <c r="AE1834" s="496"/>
      <c r="AF1834" s="496"/>
      <c r="AG1834" s="496"/>
      <c r="AH1834" s="496"/>
      <c r="AI1834" s="496"/>
      <c r="AJ1834" s="496"/>
      <c r="AK1834" s="496"/>
      <c r="AL1834" s="496"/>
      <c r="AM1834" s="496"/>
      <c r="AN1834" s="496">
        <v>99</v>
      </c>
      <c r="AO1834" s="496">
        <v>99</v>
      </c>
      <c r="AP1834" s="496">
        <v>28</v>
      </c>
      <c r="AQ1834" s="496">
        <v>99</v>
      </c>
      <c r="AR1834" s="496"/>
      <c r="AS1834" s="496"/>
      <c r="AT1834" s="496"/>
      <c r="AU1834" s="496"/>
    </row>
    <row r="1835" spans="1:47">
      <c r="A1835" s="496">
        <v>23</v>
      </c>
      <c r="B1835" s="496">
        <v>236</v>
      </c>
      <c r="C1835" s="496">
        <v>2024</v>
      </c>
      <c r="D1835" s="496"/>
      <c r="E1835" s="496">
        <v>99</v>
      </c>
      <c r="F1835" s="496">
        <v>99</v>
      </c>
      <c r="G1835" s="496">
        <v>99</v>
      </c>
      <c r="H1835" s="496">
        <v>99</v>
      </c>
      <c r="I1835" s="496">
        <v>99</v>
      </c>
      <c r="J1835" s="496">
        <v>99</v>
      </c>
      <c r="K1835" s="496">
        <v>99</v>
      </c>
      <c r="L1835" s="496">
        <v>7</v>
      </c>
      <c r="M1835" s="496">
        <v>99</v>
      </c>
      <c r="N1835" s="496">
        <v>99</v>
      </c>
      <c r="O1835" s="496">
        <v>99</v>
      </c>
      <c r="P1835" s="496">
        <v>99</v>
      </c>
      <c r="Q1835" s="496">
        <v>1</v>
      </c>
      <c r="R1835" s="496">
        <v>1</v>
      </c>
      <c r="S1835" s="496">
        <v>7</v>
      </c>
      <c r="T1835" s="496">
        <v>9</v>
      </c>
      <c r="U1835" s="496">
        <v>218.1</v>
      </c>
      <c r="V1835" s="496">
        <v>100</v>
      </c>
      <c r="W1835" s="496">
        <v>100</v>
      </c>
      <c r="X1835" s="496">
        <v>0</v>
      </c>
      <c r="Y1835" s="496">
        <v>0</v>
      </c>
      <c r="Z1835" s="496">
        <v>0</v>
      </c>
      <c r="AA1835" s="496">
        <v>0</v>
      </c>
      <c r="AB1835" s="496"/>
      <c r="AC1835" s="496"/>
      <c r="AD1835" s="496"/>
      <c r="AE1835" s="496">
        <v>0.87719298245614019</v>
      </c>
      <c r="AF1835" s="496">
        <v>1.3507320335917947</v>
      </c>
      <c r="AG1835" s="496">
        <v>769</v>
      </c>
      <c r="AH1835" s="496">
        <v>0</v>
      </c>
      <c r="AI1835" s="496">
        <v>100</v>
      </c>
      <c r="AJ1835" s="496">
        <v>0</v>
      </c>
      <c r="AK1835" s="496"/>
      <c r="AL1835" s="496"/>
      <c r="AM1835" s="496"/>
      <c r="AN1835" s="496">
        <v>99</v>
      </c>
      <c r="AO1835" s="496">
        <v>99</v>
      </c>
      <c r="AP1835" s="496">
        <v>29</v>
      </c>
      <c r="AQ1835" s="496">
        <v>99</v>
      </c>
      <c r="AR1835" s="496">
        <v>178</v>
      </c>
      <c r="AS1835" s="496">
        <v>38.654181956937123</v>
      </c>
      <c r="AT1835" s="496"/>
      <c r="AU1835" s="496"/>
    </row>
    <row r="1836" spans="1:47">
      <c r="A1836" s="496">
        <v>23</v>
      </c>
      <c r="B1836" s="496">
        <v>237</v>
      </c>
      <c r="C1836" s="496">
        <v>2024</v>
      </c>
      <c r="D1836" s="496"/>
      <c r="E1836" s="496">
        <v>99</v>
      </c>
      <c r="F1836" s="496">
        <v>99</v>
      </c>
      <c r="G1836" s="496">
        <v>99</v>
      </c>
      <c r="H1836" s="496">
        <v>99</v>
      </c>
      <c r="I1836" s="496">
        <v>99</v>
      </c>
      <c r="J1836" s="496">
        <v>99</v>
      </c>
      <c r="K1836" s="496">
        <v>99</v>
      </c>
      <c r="L1836" s="496">
        <v>7</v>
      </c>
      <c r="M1836" s="496">
        <v>99</v>
      </c>
      <c r="N1836" s="496">
        <v>99</v>
      </c>
      <c r="O1836" s="496">
        <v>99</v>
      </c>
      <c r="P1836" s="496">
        <v>99</v>
      </c>
      <c r="Q1836" s="496"/>
      <c r="R1836" s="496">
        <v>0</v>
      </c>
      <c r="S1836" s="496"/>
      <c r="T1836" s="496"/>
      <c r="U1836" s="496"/>
      <c r="V1836" s="496"/>
      <c r="W1836" s="496"/>
      <c r="X1836" s="496"/>
      <c r="Y1836" s="496"/>
      <c r="Z1836" s="496"/>
      <c r="AA1836" s="496"/>
      <c r="AB1836" s="496"/>
      <c r="AC1836" s="496"/>
      <c r="AD1836" s="496"/>
      <c r="AE1836" s="496"/>
      <c r="AF1836" s="496"/>
      <c r="AG1836" s="496"/>
      <c r="AH1836" s="496"/>
      <c r="AI1836" s="496"/>
      <c r="AJ1836" s="496"/>
      <c r="AK1836" s="496"/>
      <c r="AL1836" s="496"/>
      <c r="AM1836" s="496"/>
      <c r="AN1836" s="496">
        <v>99</v>
      </c>
      <c r="AO1836" s="496">
        <v>99</v>
      </c>
      <c r="AP1836" s="496">
        <v>30</v>
      </c>
      <c r="AQ1836" s="496">
        <v>99</v>
      </c>
      <c r="AR1836" s="496"/>
      <c r="AS1836" s="496"/>
      <c r="AT1836" s="496"/>
      <c r="AU1836" s="496"/>
    </row>
    <row r="1837" spans="1:47">
      <c r="A1837" s="496">
        <v>23</v>
      </c>
      <c r="B1837" s="496">
        <v>238</v>
      </c>
      <c r="C1837" s="496">
        <v>2024</v>
      </c>
      <c r="D1837" s="496"/>
      <c r="E1837" s="496">
        <v>99</v>
      </c>
      <c r="F1837" s="496">
        <v>99</v>
      </c>
      <c r="G1837" s="496">
        <v>99</v>
      </c>
      <c r="H1837" s="496">
        <v>99</v>
      </c>
      <c r="I1837" s="496">
        <v>99</v>
      </c>
      <c r="J1837" s="496">
        <v>99</v>
      </c>
      <c r="K1837" s="496">
        <v>99</v>
      </c>
      <c r="L1837" s="496">
        <v>7</v>
      </c>
      <c r="M1837" s="496">
        <v>99</v>
      </c>
      <c r="N1837" s="496">
        <v>99</v>
      </c>
      <c r="O1837" s="496">
        <v>99</v>
      </c>
      <c r="P1837" s="496">
        <v>99</v>
      </c>
      <c r="Q1837" s="496"/>
      <c r="R1837" s="496">
        <v>0</v>
      </c>
      <c r="S1837" s="496"/>
      <c r="T1837" s="496"/>
      <c r="U1837" s="496"/>
      <c r="V1837" s="496"/>
      <c r="W1837" s="496"/>
      <c r="X1837" s="496"/>
      <c r="Y1837" s="496"/>
      <c r="Z1837" s="496"/>
      <c r="AA1837" s="496"/>
      <c r="AB1837" s="496"/>
      <c r="AC1837" s="496"/>
      <c r="AD1837" s="496"/>
      <c r="AE1837" s="496"/>
      <c r="AF1837" s="496"/>
      <c r="AG1837" s="496"/>
      <c r="AH1837" s="496"/>
      <c r="AI1837" s="496"/>
      <c r="AJ1837" s="496"/>
      <c r="AK1837" s="496"/>
      <c r="AL1837" s="496"/>
      <c r="AM1837" s="496"/>
      <c r="AN1837" s="496">
        <v>99</v>
      </c>
      <c r="AO1837" s="496">
        <v>99</v>
      </c>
      <c r="AP1837" s="496">
        <v>31</v>
      </c>
      <c r="AQ1837" s="496">
        <v>99</v>
      </c>
      <c r="AR1837" s="496"/>
      <c r="AS1837" s="496"/>
      <c r="AT1837" s="496"/>
      <c r="AU1837" s="496"/>
    </row>
    <row r="1838" spans="1:47">
      <c r="A1838" s="496">
        <v>23</v>
      </c>
      <c r="B1838" s="496">
        <v>239</v>
      </c>
      <c r="C1838" s="496">
        <v>2024</v>
      </c>
      <c r="D1838" s="496"/>
      <c r="E1838" s="496">
        <v>99</v>
      </c>
      <c r="F1838" s="496">
        <v>99</v>
      </c>
      <c r="G1838" s="496">
        <v>99</v>
      </c>
      <c r="H1838" s="496">
        <v>99</v>
      </c>
      <c r="I1838" s="496">
        <v>99</v>
      </c>
      <c r="J1838" s="496">
        <v>99</v>
      </c>
      <c r="K1838" s="496">
        <v>99</v>
      </c>
      <c r="L1838" s="496">
        <v>7</v>
      </c>
      <c r="M1838" s="496">
        <v>99</v>
      </c>
      <c r="N1838" s="496">
        <v>99</v>
      </c>
      <c r="O1838" s="496">
        <v>99</v>
      </c>
      <c r="P1838" s="496">
        <v>99</v>
      </c>
      <c r="Q1838" s="496"/>
      <c r="R1838" s="496">
        <v>0</v>
      </c>
      <c r="S1838" s="496"/>
      <c r="T1838" s="496"/>
      <c r="U1838" s="496"/>
      <c r="V1838" s="496"/>
      <c r="W1838" s="496"/>
      <c r="X1838" s="496"/>
      <c r="Y1838" s="496"/>
      <c r="Z1838" s="496"/>
      <c r="AA1838" s="496"/>
      <c r="AB1838" s="496"/>
      <c r="AC1838" s="496"/>
      <c r="AD1838" s="496"/>
      <c r="AE1838" s="496"/>
      <c r="AF1838" s="496"/>
      <c r="AG1838" s="496"/>
      <c r="AH1838" s="496"/>
      <c r="AI1838" s="496"/>
      <c r="AJ1838" s="496"/>
      <c r="AK1838" s="496"/>
      <c r="AL1838" s="496"/>
      <c r="AM1838" s="496"/>
      <c r="AN1838" s="496">
        <v>99</v>
      </c>
      <c r="AO1838" s="496">
        <v>99</v>
      </c>
      <c r="AP1838" s="496">
        <v>32</v>
      </c>
      <c r="AQ1838" s="496">
        <v>99</v>
      </c>
      <c r="AR1838" s="496"/>
      <c r="AS1838" s="496"/>
      <c r="AT1838" s="496"/>
      <c r="AU1838" s="496"/>
    </row>
    <row r="1839" spans="1:47">
      <c r="A1839" s="496">
        <v>23</v>
      </c>
      <c r="B1839" s="496">
        <v>240</v>
      </c>
      <c r="C1839" s="496">
        <v>2024</v>
      </c>
      <c r="D1839" s="496"/>
      <c r="E1839" s="496">
        <v>99</v>
      </c>
      <c r="F1839" s="496">
        <v>99</v>
      </c>
      <c r="G1839" s="496">
        <v>99</v>
      </c>
      <c r="H1839" s="496">
        <v>99</v>
      </c>
      <c r="I1839" s="496">
        <v>99</v>
      </c>
      <c r="J1839" s="496">
        <v>99</v>
      </c>
      <c r="K1839" s="496">
        <v>99</v>
      </c>
      <c r="L1839" s="496">
        <v>7</v>
      </c>
      <c r="M1839" s="496">
        <v>99</v>
      </c>
      <c r="N1839" s="496">
        <v>99</v>
      </c>
      <c r="O1839" s="496">
        <v>99</v>
      </c>
      <c r="P1839" s="496">
        <v>99</v>
      </c>
      <c r="Q1839" s="496"/>
      <c r="R1839" s="496">
        <v>0</v>
      </c>
      <c r="S1839" s="496"/>
      <c r="T1839" s="496"/>
      <c r="U1839" s="496"/>
      <c r="V1839" s="496"/>
      <c r="W1839" s="496"/>
      <c r="X1839" s="496"/>
      <c r="Y1839" s="496"/>
      <c r="Z1839" s="496"/>
      <c r="AA1839" s="496"/>
      <c r="AB1839" s="496"/>
      <c r="AC1839" s="496"/>
      <c r="AD1839" s="496"/>
      <c r="AE1839" s="496"/>
      <c r="AF1839" s="496"/>
      <c r="AG1839" s="496"/>
      <c r="AH1839" s="496"/>
      <c r="AI1839" s="496"/>
      <c r="AJ1839" s="496"/>
      <c r="AK1839" s="496"/>
      <c r="AL1839" s="496"/>
      <c r="AM1839" s="496"/>
      <c r="AN1839" s="496">
        <v>99</v>
      </c>
      <c r="AO1839" s="496">
        <v>99</v>
      </c>
      <c r="AP1839" s="496">
        <v>33</v>
      </c>
      <c r="AQ1839" s="496">
        <v>99</v>
      </c>
      <c r="AR1839" s="496"/>
      <c r="AS1839" s="496"/>
      <c r="AT1839" s="496"/>
      <c r="AU1839" s="496"/>
    </row>
    <row r="1840" spans="1:47">
      <c r="A1840" s="496">
        <v>23</v>
      </c>
      <c r="B1840" s="496">
        <v>241</v>
      </c>
      <c r="C1840" s="496">
        <v>2024</v>
      </c>
      <c r="D1840" s="496"/>
      <c r="E1840" s="496">
        <v>99</v>
      </c>
      <c r="F1840" s="496">
        <v>99</v>
      </c>
      <c r="G1840" s="496">
        <v>99</v>
      </c>
      <c r="H1840" s="496">
        <v>99</v>
      </c>
      <c r="I1840" s="496">
        <v>99</v>
      </c>
      <c r="J1840" s="496">
        <v>99</v>
      </c>
      <c r="K1840" s="496">
        <v>99</v>
      </c>
      <c r="L1840" s="496">
        <v>7</v>
      </c>
      <c r="M1840" s="496">
        <v>99</v>
      </c>
      <c r="N1840" s="496">
        <v>99</v>
      </c>
      <c r="O1840" s="496">
        <v>99</v>
      </c>
      <c r="P1840" s="496">
        <v>99</v>
      </c>
      <c r="Q1840" s="496"/>
      <c r="R1840" s="496">
        <v>0</v>
      </c>
      <c r="S1840" s="496"/>
      <c r="T1840" s="496"/>
      <c r="U1840" s="496"/>
      <c r="V1840" s="496"/>
      <c r="W1840" s="496"/>
      <c r="X1840" s="496"/>
      <c r="Y1840" s="496"/>
      <c r="Z1840" s="496"/>
      <c r="AA1840" s="496"/>
      <c r="AB1840" s="496"/>
      <c r="AC1840" s="496"/>
      <c r="AD1840" s="496"/>
      <c r="AE1840" s="496"/>
      <c r="AF1840" s="496"/>
      <c r="AG1840" s="496"/>
      <c r="AH1840" s="496"/>
      <c r="AI1840" s="496"/>
      <c r="AJ1840" s="496"/>
      <c r="AK1840" s="496"/>
      <c r="AL1840" s="496"/>
      <c r="AM1840" s="496"/>
      <c r="AN1840" s="496">
        <v>99</v>
      </c>
      <c r="AO1840" s="496">
        <v>99</v>
      </c>
      <c r="AP1840" s="496">
        <v>34</v>
      </c>
      <c r="AQ1840" s="496">
        <v>99</v>
      </c>
      <c r="AR1840" s="496"/>
      <c r="AS1840" s="496"/>
      <c r="AT1840" s="496"/>
      <c r="AU1840" s="496"/>
    </row>
    <row r="1841" spans="1:47">
      <c r="A1841" s="496">
        <v>23</v>
      </c>
      <c r="B1841" s="496">
        <v>242</v>
      </c>
      <c r="C1841" s="496">
        <v>2024</v>
      </c>
      <c r="D1841" s="496"/>
      <c r="E1841" s="496">
        <v>99</v>
      </c>
      <c r="F1841" s="496">
        <v>99</v>
      </c>
      <c r="G1841" s="496">
        <v>99</v>
      </c>
      <c r="H1841" s="496">
        <v>99</v>
      </c>
      <c r="I1841" s="496">
        <v>99</v>
      </c>
      <c r="J1841" s="496">
        <v>99</v>
      </c>
      <c r="K1841" s="496">
        <v>99</v>
      </c>
      <c r="L1841" s="496">
        <v>7</v>
      </c>
      <c r="M1841" s="496">
        <v>99</v>
      </c>
      <c r="N1841" s="496">
        <v>99</v>
      </c>
      <c r="O1841" s="496">
        <v>99</v>
      </c>
      <c r="P1841" s="496">
        <v>99</v>
      </c>
      <c r="Q1841" s="496">
        <v>2</v>
      </c>
      <c r="R1841" s="496">
        <v>3</v>
      </c>
      <c r="S1841" s="496">
        <v>7</v>
      </c>
      <c r="T1841" s="496">
        <v>9</v>
      </c>
      <c r="U1841" s="496">
        <v>324.26666666666677</v>
      </c>
      <c r="V1841" s="496">
        <v>100</v>
      </c>
      <c r="W1841" s="496">
        <v>100</v>
      </c>
      <c r="X1841" s="496">
        <v>33.333333333333343</v>
      </c>
      <c r="Y1841" s="496">
        <v>38.32965199714436</v>
      </c>
      <c r="Z1841" s="496">
        <v>0</v>
      </c>
      <c r="AA1841" s="496">
        <v>0.81649658092772603</v>
      </c>
      <c r="AB1841" s="496"/>
      <c r="AC1841" s="496">
        <v>-96.817392461404324</v>
      </c>
      <c r="AD1841" s="496"/>
      <c r="AE1841" s="496">
        <v>50</v>
      </c>
      <c r="AF1841" s="496">
        <v>56.19223659889095</v>
      </c>
      <c r="AG1841" s="496">
        <v>594</v>
      </c>
      <c r="AH1841" s="496">
        <v>0</v>
      </c>
      <c r="AI1841" s="496">
        <v>100</v>
      </c>
      <c r="AJ1841" s="496">
        <v>64.565212511589138</v>
      </c>
      <c r="AK1841" s="496">
        <v>99.12737229201376</v>
      </c>
      <c r="AL1841" s="496">
        <v>-99.271696180542691</v>
      </c>
      <c r="AM1841" s="496"/>
      <c r="AN1841" s="496">
        <v>99</v>
      </c>
      <c r="AO1841" s="496">
        <v>99</v>
      </c>
      <c r="AP1841" s="496">
        <v>39</v>
      </c>
      <c r="AQ1841" s="496">
        <v>99</v>
      </c>
      <c r="AR1841" s="496">
        <v>210.6666666666666</v>
      </c>
      <c r="AS1841" s="496">
        <v>34.559435703654806</v>
      </c>
      <c r="AT1841" s="496"/>
      <c r="AU1841" s="496"/>
    </row>
    <row r="1842" spans="1:47">
      <c r="A1842" s="496">
        <v>23</v>
      </c>
      <c r="B1842" s="496">
        <v>243</v>
      </c>
      <c r="C1842" s="496">
        <v>2024</v>
      </c>
      <c r="D1842" s="496"/>
      <c r="E1842" s="496">
        <v>99</v>
      </c>
      <c r="F1842" s="496">
        <v>99</v>
      </c>
      <c r="G1842" s="496">
        <v>99</v>
      </c>
      <c r="H1842" s="496">
        <v>99</v>
      </c>
      <c r="I1842" s="496">
        <v>99</v>
      </c>
      <c r="J1842" s="496">
        <v>99</v>
      </c>
      <c r="K1842" s="496">
        <v>99</v>
      </c>
      <c r="L1842" s="496">
        <v>7</v>
      </c>
      <c r="M1842" s="496">
        <v>99</v>
      </c>
      <c r="N1842" s="496">
        <v>99</v>
      </c>
      <c r="O1842" s="496">
        <v>99</v>
      </c>
      <c r="P1842" s="496">
        <v>99</v>
      </c>
      <c r="Q1842" s="496"/>
      <c r="R1842" s="496">
        <v>0</v>
      </c>
      <c r="S1842" s="496"/>
      <c r="T1842" s="496"/>
      <c r="U1842" s="496"/>
      <c r="V1842" s="496"/>
      <c r="W1842" s="496"/>
      <c r="X1842" s="496"/>
      <c r="Y1842" s="496"/>
      <c r="Z1842" s="496"/>
      <c r="AA1842" s="496"/>
      <c r="AB1842" s="496"/>
      <c r="AC1842" s="496"/>
      <c r="AD1842" s="496"/>
      <c r="AE1842" s="496"/>
      <c r="AF1842" s="496"/>
      <c r="AG1842" s="496"/>
      <c r="AH1842" s="496"/>
      <c r="AI1842" s="496"/>
      <c r="AJ1842" s="496"/>
      <c r="AK1842" s="496"/>
      <c r="AL1842" s="496"/>
      <c r="AM1842" s="496"/>
      <c r="AN1842" s="496">
        <v>99</v>
      </c>
      <c r="AO1842" s="496">
        <v>99</v>
      </c>
      <c r="AP1842" s="496">
        <v>40</v>
      </c>
      <c r="AQ1842" s="496">
        <v>99</v>
      </c>
      <c r="AR1842" s="496"/>
      <c r="AS1842" s="496"/>
      <c r="AT1842" s="496"/>
      <c r="AU1842" s="496"/>
    </row>
    <row r="1843" spans="1:47">
      <c r="A1843" s="496">
        <v>23</v>
      </c>
      <c r="B1843" s="496">
        <v>244</v>
      </c>
      <c r="C1843" s="496">
        <v>2024</v>
      </c>
      <c r="D1843" s="496"/>
      <c r="E1843" s="496">
        <v>99</v>
      </c>
      <c r="F1843" s="496">
        <v>99</v>
      </c>
      <c r="G1843" s="496">
        <v>99</v>
      </c>
      <c r="H1843" s="496">
        <v>99</v>
      </c>
      <c r="I1843" s="496">
        <v>99</v>
      </c>
      <c r="J1843" s="496">
        <v>99</v>
      </c>
      <c r="K1843" s="496">
        <v>99</v>
      </c>
      <c r="L1843" s="496">
        <v>7</v>
      </c>
      <c r="M1843" s="496">
        <v>99</v>
      </c>
      <c r="N1843" s="496">
        <v>99</v>
      </c>
      <c r="O1843" s="496">
        <v>99</v>
      </c>
      <c r="P1843" s="496">
        <v>99</v>
      </c>
      <c r="Q1843" s="496">
        <v>9</v>
      </c>
      <c r="R1843" s="496">
        <v>11</v>
      </c>
      <c r="S1843" s="496">
        <v>7</v>
      </c>
      <c r="T1843" s="496">
        <v>8.4545454545454568</v>
      </c>
      <c r="U1843" s="496">
        <v>351.10909090909087</v>
      </c>
      <c r="V1843" s="496">
        <v>100</v>
      </c>
      <c r="W1843" s="496">
        <v>72.727272727272734</v>
      </c>
      <c r="X1843" s="496">
        <v>36.363636363636367</v>
      </c>
      <c r="Y1843" s="496">
        <v>75.307315285682378</v>
      </c>
      <c r="Z1843" s="496">
        <v>0</v>
      </c>
      <c r="AA1843" s="496">
        <v>2.6064129430602638</v>
      </c>
      <c r="AB1843" s="496"/>
      <c r="AC1843" s="496">
        <v>79.26234532485131</v>
      </c>
      <c r="AD1843" s="496"/>
      <c r="AE1843" s="496">
        <v>11</v>
      </c>
      <c r="AF1843" s="496">
        <v>14.486328344773264</v>
      </c>
      <c r="AG1843" s="496">
        <v>626.36363636363637</v>
      </c>
      <c r="AH1843" s="496">
        <v>0</v>
      </c>
      <c r="AI1843" s="496">
        <v>100</v>
      </c>
      <c r="AJ1843" s="496">
        <v>64.722165273466445</v>
      </c>
      <c r="AK1843" s="496">
        <v>62.979072423476325</v>
      </c>
      <c r="AL1843" s="496">
        <v>39.673100312568486</v>
      </c>
      <c r="AM1843" s="496"/>
      <c r="AN1843" s="496">
        <v>99</v>
      </c>
      <c r="AO1843" s="496">
        <v>99</v>
      </c>
      <c r="AP1843" s="496">
        <v>98</v>
      </c>
      <c r="AQ1843" s="496">
        <v>99</v>
      </c>
      <c r="AR1843" s="496">
        <v>212.81818181818181</v>
      </c>
      <c r="AS1843" s="496">
        <v>35.945869054057624</v>
      </c>
      <c r="AT1843" s="496"/>
      <c r="AU1843" s="496"/>
    </row>
    <row r="1844" spans="1:47">
      <c r="A1844" s="496">
        <v>23</v>
      </c>
      <c r="B1844" s="496">
        <v>245</v>
      </c>
      <c r="C1844" s="496">
        <v>2024</v>
      </c>
      <c r="D1844" s="496"/>
      <c r="E1844" s="496">
        <v>99</v>
      </c>
      <c r="F1844" s="496">
        <v>99</v>
      </c>
      <c r="G1844" s="496">
        <v>99</v>
      </c>
      <c r="H1844" s="496">
        <v>99</v>
      </c>
      <c r="I1844" s="496">
        <v>99</v>
      </c>
      <c r="J1844" s="496">
        <v>99</v>
      </c>
      <c r="K1844" s="496">
        <v>99</v>
      </c>
      <c r="L1844" s="496">
        <v>7</v>
      </c>
      <c r="M1844" s="496">
        <v>99</v>
      </c>
      <c r="N1844" s="496">
        <v>99</v>
      </c>
      <c r="O1844" s="496">
        <v>99</v>
      </c>
      <c r="P1844" s="496">
        <v>99</v>
      </c>
      <c r="Q1844" s="496"/>
      <c r="R1844" s="496">
        <v>0</v>
      </c>
      <c r="S1844" s="496"/>
      <c r="T1844" s="496"/>
      <c r="U1844" s="496"/>
      <c r="V1844" s="496"/>
      <c r="W1844" s="496"/>
      <c r="X1844" s="496"/>
      <c r="Y1844" s="496"/>
      <c r="Z1844" s="496"/>
      <c r="AA1844" s="496"/>
      <c r="AB1844" s="496"/>
      <c r="AC1844" s="496"/>
      <c r="AD1844" s="496"/>
      <c r="AE1844" s="496"/>
      <c r="AF1844" s="496"/>
      <c r="AG1844" s="496"/>
      <c r="AH1844" s="496"/>
      <c r="AI1844" s="496"/>
      <c r="AJ1844" s="496"/>
      <c r="AK1844" s="496"/>
      <c r="AL1844" s="496"/>
      <c r="AM1844" s="496"/>
      <c r="AN1844" s="496">
        <v>99</v>
      </c>
      <c r="AO1844" s="496">
        <v>99</v>
      </c>
      <c r="AP1844" s="496">
        <v>99</v>
      </c>
      <c r="AQ1844" s="496">
        <v>99</v>
      </c>
      <c r="AR1844" s="496"/>
      <c r="AS1844" s="496"/>
      <c r="AT1844" s="496"/>
      <c r="AU1844" s="496"/>
    </row>
    <row r="1845" spans="1:47">
      <c r="A1845" s="496">
        <v>23</v>
      </c>
      <c r="B1845" s="496">
        <v>246</v>
      </c>
      <c r="C1845" s="496">
        <v>2024</v>
      </c>
      <c r="D1845" s="496"/>
      <c r="E1845" s="496">
        <v>99</v>
      </c>
      <c r="F1845" s="496">
        <v>99</v>
      </c>
      <c r="G1845" s="496">
        <v>99</v>
      </c>
      <c r="H1845" s="496">
        <v>99</v>
      </c>
      <c r="I1845" s="496">
        <v>99</v>
      </c>
      <c r="J1845" s="496">
        <v>99</v>
      </c>
      <c r="K1845" s="496">
        <v>99</v>
      </c>
      <c r="L1845" s="496">
        <v>8</v>
      </c>
      <c r="M1845" s="496">
        <v>99</v>
      </c>
      <c r="N1845" s="496">
        <v>99</v>
      </c>
      <c r="O1845" s="496">
        <v>99</v>
      </c>
      <c r="P1845" s="496">
        <v>99</v>
      </c>
      <c r="Q1845" s="496">
        <v>1</v>
      </c>
      <c r="R1845" s="496">
        <v>1</v>
      </c>
      <c r="S1845" s="496">
        <v>8</v>
      </c>
      <c r="T1845" s="496">
        <v>14</v>
      </c>
      <c r="U1845" s="496">
        <v>575.1</v>
      </c>
      <c r="V1845" s="496">
        <v>100</v>
      </c>
      <c r="W1845" s="496">
        <v>100</v>
      </c>
      <c r="X1845" s="496">
        <v>100</v>
      </c>
      <c r="Y1845" s="496">
        <v>0</v>
      </c>
      <c r="Z1845" s="496">
        <v>0</v>
      </c>
      <c r="AA1845" s="496">
        <v>0</v>
      </c>
      <c r="AB1845" s="496"/>
      <c r="AC1845" s="496"/>
      <c r="AD1845" s="496"/>
      <c r="AE1845" s="496">
        <v>0.1184834123222749</v>
      </c>
      <c r="AF1845" s="496">
        <v>0.25482758926276794</v>
      </c>
      <c r="AG1845" s="496">
        <v>678</v>
      </c>
      <c r="AH1845" s="496">
        <v>0</v>
      </c>
      <c r="AI1845" s="496">
        <v>0</v>
      </c>
      <c r="AJ1845" s="496">
        <v>0</v>
      </c>
      <c r="AK1845" s="496"/>
      <c r="AL1845" s="496"/>
      <c r="AM1845" s="496"/>
      <c r="AN1845" s="496">
        <v>99</v>
      </c>
      <c r="AO1845" s="496">
        <v>99</v>
      </c>
      <c r="AP1845" s="496">
        <v>1</v>
      </c>
      <c r="AQ1845" s="496">
        <v>99</v>
      </c>
      <c r="AR1845" s="496">
        <v>243</v>
      </c>
      <c r="AS1845" s="496">
        <v>40.072738641347378</v>
      </c>
      <c r="AT1845" s="496"/>
      <c r="AU1845" s="496"/>
    </row>
    <row r="1846" spans="1:47">
      <c r="A1846" s="496">
        <v>23</v>
      </c>
      <c r="B1846" s="496">
        <v>247</v>
      </c>
      <c r="C1846" s="496">
        <v>2024</v>
      </c>
      <c r="D1846" s="496"/>
      <c r="E1846" s="496">
        <v>99</v>
      </c>
      <c r="F1846" s="496">
        <v>99</v>
      </c>
      <c r="G1846" s="496">
        <v>99</v>
      </c>
      <c r="H1846" s="496">
        <v>99</v>
      </c>
      <c r="I1846" s="496">
        <v>99</v>
      </c>
      <c r="J1846" s="496">
        <v>99</v>
      </c>
      <c r="K1846" s="496">
        <v>99</v>
      </c>
      <c r="L1846" s="496">
        <v>8</v>
      </c>
      <c r="M1846" s="496">
        <v>99</v>
      </c>
      <c r="N1846" s="496">
        <v>99</v>
      </c>
      <c r="O1846" s="496">
        <v>99</v>
      </c>
      <c r="P1846" s="496">
        <v>99</v>
      </c>
      <c r="Q1846" s="496"/>
      <c r="R1846" s="496">
        <v>0</v>
      </c>
      <c r="S1846" s="496"/>
      <c r="T1846" s="496"/>
      <c r="U1846" s="496"/>
      <c r="V1846" s="496"/>
      <c r="W1846" s="496"/>
      <c r="X1846" s="496"/>
      <c r="Y1846" s="496"/>
      <c r="Z1846" s="496"/>
      <c r="AA1846" s="496"/>
      <c r="AB1846" s="496"/>
      <c r="AC1846" s="496"/>
      <c r="AD1846" s="496"/>
      <c r="AE1846" s="496"/>
      <c r="AF1846" s="496"/>
      <c r="AG1846" s="496"/>
      <c r="AH1846" s="496"/>
      <c r="AI1846" s="496"/>
      <c r="AJ1846" s="496"/>
      <c r="AK1846" s="496"/>
      <c r="AL1846" s="496"/>
      <c r="AM1846" s="496"/>
      <c r="AN1846" s="496">
        <v>99</v>
      </c>
      <c r="AO1846" s="496">
        <v>99</v>
      </c>
      <c r="AP1846" s="496">
        <v>2</v>
      </c>
      <c r="AQ1846" s="496">
        <v>99</v>
      </c>
      <c r="AR1846" s="496"/>
      <c r="AS1846" s="496"/>
      <c r="AT1846" s="496"/>
      <c r="AU1846" s="496"/>
    </row>
    <row r="1847" spans="1:47">
      <c r="A1847" s="496">
        <v>23</v>
      </c>
      <c r="B1847" s="496">
        <v>248</v>
      </c>
      <c r="C1847" s="496">
        <v>2024</v>
      </c>
      <c r="D1847" s="496"/>
      <c r="E1847" s="496">
        <v>99</v>
      </c>
      <c r="F1847" s="496">
        <v>99</v>
      </c>
      <c r="G1847" s="496">
        <v>99</v>
      </c>
      <c r="H1847" s="496">
        <v>99</v>
      </c>
      <c r="I1847" s="496">
        <v>99</v>
      </c>
      <c r="J1847" s="496">
        <v>99</v>
      </c>
      <c r="K1847" s="496">
        <v>99</v>
      </c>
      <c r="L1847" s="496">
        <v>8</v>
      </c>
      <c r="M1847" s="496">
        <v>99</v>
      </c>
      <c r="N1847" s="496">
        <v>99</v>
      </c>
      <c r="O1847" s="496">
        <v>99</v>
      </c>
      <c r="P1847" s="496">
        <v>99</v>
      </c>
      <c r="Q1847" s="496"/>
      <c r="R1847" s="496">
        <v>0</v>
      </c>
      <c r="S1847" s="496"/>
      <c r="T1847" s="496"/>
      <c r="U1847" s="496"/>
      <c r="V1847" s="496"/>
      <c r="W1847" s="496"/>
      <c r="X1847" s="496"/>
      <c r="Y1847" s="496"/>
      <c r="Z1847" s="496"/>
      <c r="AA1847" s="496"/>
      <c r="AB1847" s="496"/>
      <c r="AC1847" s="496"/>
      <c r="AD1847" s="496"/>
      <c r="AE1847" s="496"/>
      <c r="AF1847" s="496"/>
      <c r="AG1847" s="496"/>
      <c r="AH1847" s="496"/>
      <c r="AI1847" s="496"/>
      <c r="AJ1847" s="496"/>
      <c r="AK1847" s="496"/>
      <c r="AL1847" s="496"/>
      <c r="AM1847" s="496"/>
      <c r="AN1847" s="496">
        <v>99</v>
      </c>
      <c r="AO1847" s="496">
        <v>99</v>
      </c>
      <c r="AP1847" s="496">
        <v>3</v>
      </c>
      <c r="AQ1847" s="496">
        <v>99</v>
      </c>
      <c r="AR1847" s="496"/>
      <c r="AS1847" s="496"/>
      <c r="AT1847" s="496"/>
      <c r="AU1847" s="496"/>
    </row>
    <row r="1848" spans="1:47">
      <c r="A1848" s="496">
        <v>23</v>
      </c>
      <c r="B1848" s="496">
        <v>249</v>
      </c>
      <c r="C1848" s="496">
        <v>2024</v>
      </c>
      <c r="D1848" s="496"/>
      <c r="E1848" s="496">
        <v>99</v>
      </c>
      <c r="F1848" s="496">
        <v>99</v>
      </c>
      <c r="G1848" s="496">
        <v>99</v>
      </c>
      <c r="H1848" s="496">
        <v>99</v>
      </c>
      <c r="I1848" s="496">
        <v>99</v>
      </c>
      <c r="J1848" s="496">
        <v>99</v>
      </c>
      <c r="K1848" s="496">
        <v>99</v>
      </c>
      <c r="L1848" s="496">
        <v>8</v>
      </c>
      <c r="M1848" s="496">
        <v>99</v>
      </c>
      <c r="N1848" s="496">
        <v>99</v>
      </c>
      <c r="O1848" s="496">
        <v>99</v>
      </c>
      <c r="P1848" s="496">
        <v>99</v>
      </c>
      <c r="Q1848" s="496"/>
      <c r="R1848" s="496">
        <v>0</v>
      </c>
      <c r="S1848" s="496"/>
      <c r="T1848" s="496"/>
      <c r="U1848" s="496"/>
      <c r="V1848" s="496"/>
      <c r="W1848" s="496"/>
      <c r="X1848" s="496"/>
      <c r="Y1848" s="496"/>
      <c r="Z1848" s="496"/>
      <c r="AA1848" s="496"/>
      <c r="AB1848" s="496"/>
      <c r="AC1848" s="496"/>
      <c r="AD1848" s="496"/>
      <c r="AE1848" s="496"/>
      <c r="AF1848" s="496"/>
      <c r="AG1848" s="496"/>
      <c r="AH1848" s="496"/>
      <c r="AI1848" s="496"/>
      <c r="AJ1848" s="496"/>
      <c r="AK1848" s="496"/>
      <c r="AL1848" s="496"/>
      <c r="AM1848" s="496"/>
      <c r="AN1848" s="496">
        <v>99</v>
      </c>
      <c r="AO1848" s="496">
        <v>99</v>
      </c>
      <c r="AP1848" s="496">
        <v>4</v>
      </c>
      <c r="AQ1848" s="496">
        <v>99</v>
      </c>
      <c r="AR1848" s="496"/>
      <c r="AS1848" s="496"/>
      <c r="AT1848" s="496"/>
      <c r="AU1848" s="496"/>
    </row>
    <row r="1849" spans="1:47">
      <c r="A1849" s="496">
        <v>23</v>
      </c>
      <c r="B1849" s="496">
        <v>250</v>
      </c>
      <c r="C1849" s="496">
        <v>2024</v>
      </c>
      <c r="D1849" s="496"/>
      <c r="E1849" s="496">
        <v>99</v>
      </c>
      <c r="F1849" s="496">
        <v>99</v>
      </c>
      <c r="G1849" s="496">
        <v>99</v>
      </c>
      <c r="H1849" s="496">
        <v>99</v>
      </c>
      <c r="I1849" s="496">
        <v>99</v>
      </c>
      <c r="J1849" s="496">
        <v>99</v>
      </c>
      <c r="K1849" s="496">
        <v>99</v>
      </c>
      <c r="L1849" s="496">
        <v>8</v>
      </c>
      <c r="M1849" s="496">
        <v>99</v>
      </c>
      <c r="N1849" s="496">
        <v>99</v>
      </c>
      <c r="O1849" s="496">
        <v>99</v>
      </c>
      <c r="P1849" s="496">
        <v>99</v>
      </c>
      <c r="Q1849" s="496"/>
      <c r="R1849" s="496">
        <v>0</v>
      </c>
      <c r="S1849" s="496"/>
      <c r="T1849" s="496"/>
      <c r="U1849" s="496"/>
      <c r="V1849" s="496"/>
      <c r="W1849" s="496"/>
      <c r="X1849" s="496"/>
      <c r="Y1849" s="496"/>
      <c r="Z1849" s="496"/>
      <c r="AA1849" s="496"/>
      <c r="AB1849" s="496"/>
      <c r="AC1849" s="496"/>
      <c r="AD1849" s="496"/>
      <c r="AE1849" s="496"/>
      <c r="AF1849" s="496"/>
      <c r="AG1849" s="496"/>
      <c r="AH1849" s="496"/>
      <c r="AI1849" s="496"/>
      <c r="AJ1849" s="496"/>
      <c r="AK1849" s="496"/>
      <c r="AL1849" s="496"/>
      <c r="AM1849" s="496"/>
      <c r="AN1849" s="496">
        <v>99</v>
      </c>
      <c r="AO1849" s="496">
        <v>99</v>
      </c>
      <c r="AP1849" s="496">
        <v>5</v>
      </c>
      <c r="AQ1849" s="496">
        <v>99</v>
      </c>
      <c r="AR1849" s="496"/>
      <c r="AS1849" s="496"/>
      <c r="AT1849" s="496"/>
      <c r="AU1849" s="496"/>
    </row>
    <row r="1850" spans="1:47">
      <c r="A1850" s="496">
        <v>23</v>
      </c>
      <c r="B1850" s="496">
        <v>251</v>
      </c>
      <c r="C1850" s="496">
        <v>2024</v>
      </c>
      <c r="D1850" s="496"/>
      <c r="E1850" s="496">
        <v>99</v>
      </c>
      <c r="F1850" s="496">
        <v>99</v>
      </c>
      <c r="G1850" s="496">
        <v>99</v>
      </c>
      <c r="H1850" s="496">
        <v>99</v>
      </c>
      <c r="I1850" s="496">
        <v>99</v>
      </c>
      <c r="J1850" s="496">
        <v>99</v>
      </c>
      <c r="K1850" s="496">
        <v>99</v>
      </c>
      <c r="L1850" s="496">
        <v>8</v>
      </c>
      <c r="M1850" s="496">
        <v>99</v>
      </c>
      <c r="N1850" s="496">
        <v>99</v>
      </c>
      <c r="O1850" s="496">
        <v>99</v>
      </c>
      <c r="P1850" s="496">
        <v>99</v>
      </c>
      <c r="Q1850" s="496"/>
      <c r="R1850" s="496">
        <v>0</v>
      </c>
      <c r="S1850" s="496"/>
      <c r="T1850" s="496"/>
      <c r="U1850" s="496"/>
      <c r="V1850" s="496"/>
      <c r="W1850" s="496"/>
      <c r="X1850" s="496"/>
      <c r="Y1850" s="496"/>
      <c r="Z1850" s="496"/>
      <c r="AA1850" s="496"/>
      <c r="AB1850" s="496"/>
      <c r="AC1850" s="496"/>
      <c r="AD1850" s="496"/>
      <c r="AE1850" s="496"/>
      <c r="AF1850" s="496"/>
      <c r="AG1850" s="496"/>
      <c r="AH1850" s="496"/>
      <c r="AI1850" s="496"/>
      <c r="AJ1850" s="496"/>
      <c r="AK1850" s="496"/>
      <c r="AL1850" s="496"/>
      <c r="AM1850" s="496"/>
      <c r="AN1850" s="496">
        <v>99</v>
      </c>
      <c r="AO1850" s="496">
        <v>99</v>
      </c>
      <c r="AP1850" s="496">
        <v>6</v>
      </c>
      <c r="AQ1850" s="496">
        <v>99</v>
      </c>
      <c r="AR1850" s="496"/>
      <c r="AS1850" s="496"/>
      <c r="AT1850" s="496"/>
      <c r="AU1850" s="496"/>
    </row>
    <row r="1851" spans="1:47">
      <c r="A1851" s="496">
        <v>23</v>
      </c>
      <c r="B1851" s="496">
        <v>252</v>
      </c>
      <c r="C1851" s="496">
        <v>2024</v>
      </c>
      <c r="D1851" s="496"/>
      <c r="E1851" s="496">
        <v>99</v>
      </c>
      <c r="F1851" s="496">
        <v>99</v>
      </c>
      <c r="G1851" s="496">
        <v>99</v>
      </c>
      <c r="H1851" s="496">
        <v>99</v>
      </c>
      <c r="I1851" s="496">
        <v>99</v>
      </c>
      <c r="J1851" s="496">
        <v>99</v>
      </c>
      <c r="K1851" s="496">
        <v>99</v>
      </c>
      <c r="L1851" s="496">
        <v>8</v>
      </c>
      <c r="M1851" s="496">
        <v>99</v>
      </c>
      <c r="N1851" s="496">
        <v>99</v>
      </c>
      <c r="O1851" s="496">
        <v>99</v>
      </c>
      <c r="P1851" s="496">
        <v>99</v>
      </c>
      <c r="Q1851" s="496"/>
      <c r="R1851" s="496">
        <v>0</v>
      </c>
      <c r="S1851" s="496"/>
      <c r="T1851" s="496"/>
      <c r="U1851" s="496"/>
      <c r="V1851" s="496"/>
      <c r="W1851" s="496"/>
      <c r="X1851" s="496"/>
      <c r="Y1851" s="496"/>
      <c r="Z1851" s="496"/>
      <c r="AA1851" s="496"/>
      <c r="AB1851" s="496"/>
      <c r="AC1851" s="496"/>
      <c r="AD1851" s="496"/>
      <c r="AE1851" s="496"/>
      <c r="AF1851" s="496"/>
      <c r="AG1851" s="496"/>
      <c r="AH1851" s="496"/>
      <c r="AI1851" s="496"/>
      <c r="AJ1851" s="496"/>
      <c r="AK1851" s="496"/>
      <c r="AL1851" s="496"/>
      <c r="AM1851" s="496"/>
      <c r="AN1851" s="496">
        <v>99</v>
      </c>
      <c r="AO1851" s="496">
        <v>99</v>
      </c>
      <c r="AP1851" s="496">
        <v>7</v>
      </c>
      <c r="AQ1851" s="496">
        <v>99</v>
      </c>
      <c r="AR1851" s="496"/>
      <c r="AS1851" s="496"/>
      <c r="AT1851" s="496"/>
      <c r="AU1851" s="496"/>
    </row>
    <row r="1852" spans="1:47">
      <c r="A1852" s="496">
        <v>23</v>
      </c>
      <c r="B1852" s="496">
        <v>253</v>
      </c>
      <c r="C1852" s="496">
        <v>2024</v>
      </c>
      <c r="D1852" s="496"/>
      <c r="E1852" s="496">
        <v>99</v>
      </c>
      <c r="F1852" s="496">
        <v>99</v>
      </c>
      <c r="G1852" s="496">
        <v>99</v>
      </c>
      <c r="H1852" s="496">
        <v>99</v>
      </c>
      <c r="I1852" s="496">
        <v>99</v>
      </c>
      <c r="J1852" s="496">
        <v>99</v>
      </c>
      <c r="K1852" s="496">
        <v>99</v>
      </c>
      <c r="L1852" s="496">
        <v>8</v>
      </c>
      <c r="M1852" s="496">
        <v>99</v>
      </c>
      <c r="N1852" s="496">
        <v>99</v>
      </c>
      <c r="O1852" s="496">
        <v>99</v>
      </c>
      <c r="P1852" s="496">
        <v>99</v>
      </c>
      <c r="Q1852" s="496"/>
      <c r="R1852" s="496">
        <v>0</v>
      </c>
      <c r="S1852" s="496"/>
      <c r="T1852" s="496"/>
      <c r="U1852" s="496"/>
      <c r="V1852" s="496"/>
      <c r="W1852" s="496"/>
      <c r="X1852" s="496"/>
      <c r="Y1852" s="496"/>
      <c r="Z1852" s="496"/>
      <c r="AA1852" s="496"/>
      <c r="AB1852" s="496"/>
      <c r="AC1852" s="496"/>
      <c r="AD1852" s="496"/>
      <c r="AE1852" s="496"/>
      <c r="AF1852" s="496"/>
      <c r="AG1852" s="496"/>
      <c r="AH1852" s="496"/>
      <c r="AI1852" s="496"/>
      <c r="AJ1852" s="496"/>
      <c r="AK1852" s="496"/>
      <c r="AL1852" s="496"/>
      <c r="AM1852" s="496"/>
      <c r="AN1852" s="496">
        <v>99</v>
      </c>
      <c r="AO1852" s="496">
        <v>99</v>
      </c>
      <c r="AP1852" s="496">
        <v>8</v>
      </c>
      <c r="AQ1852" s="496">
        <v>99</v>
      </c>
      <c r="AR1852" s="496"/>
      <c r="AS1852" s="496"/>
      <c r="AT1852" s="496"/>
      <c r="AU1852" s="496"/>
    </row>
    <row r="1853" spans="1:47">
      <c r="A1853" s="496">
        <v>23</v>
      </c>
      <c r="B1853" s="496">
        <v>254</v>
      </c>
      <c r="C1853" s="496">
        <v>2024</v>
      </c>
      <c r="D1853" s="496"/>
      <c r="E1853" s="496">
        <v>99</v>
      </c>
      <c r="F1853" s="496">
        <v>99</v>
      </c>
      <c r="G1853" s="496">
        <v>99</v>
      </c>
      <c r="H1853" s="496">
        <v>99</v>
      </c>
      <c r="I1853" s="496">
        <v>99</v>
      </c>
      <c r="J1853" s="496">
        <v>99</v>
      </c>
      <c r="K1853" s="496">
        <v>99</v>
      </c>
      <c r="L1853" s="496">
        <v>8</v>
      </c>
      <c r="M1853" s="496">
        <v>99</v>
      </c>
      <c r="N1853" s="496">
        <v>99</v>
      </c>
      <c r="O1853" s="496">
        <v>99</v>
      </c>
      <c r="P1853" s="496">
        <v>99</v>
      </c>
      <c r="Q1853" s="496"/>
      <c r="R1853" s="496">
        <v>0</v>
      </c>
      <c r="S1853" s="496"/>
      <c r="T1853" s="496"/>
      <c r="U1853" s="496"/>
      <c r="V1853" s="496"/>
      <c r="W1853" s="496"/>
      <c r="X1853" s="496"/>
      <c r="Y1853" s="496"/>
      <c r="Z1853" s="496"/>
      <c r="AA1853" s="496"/>
      <c r="AB1853" s="496"/>
      <c r="AC1853" s="496"/>
      <c r="AD1853" s="496"/>
      <c r="AE1853" s="496"/>
      <c r="AF1853" s="496"/>
      <c r="AG1853" s="496"/>
      <c r="AH1853" s="496"/>
      <c r="AI1853" s="496"/>
      <c r="AJ1853" s="496"/>
      <c r="AK1853" s="496"/>
      <c r="AL1853" s="496"/>
      <c r="AM1853" s="496"/>
      <c r="AN1853" s="496">
        <v>99</v>
      </c>
      <c r="AO1853" s="496">
        <v>99</v>
      </c>
      <c r="AP1853" s="496">
        <v>9</v>
      </c>
      <c r="AQ1853" s="496">
        <v>99</v>
      </c>
      <c r="AR1853" s="496"/>
      <c r="AS1853" s="496"/>
      <c r="AT1853" s="496"/>
      <c r="AU1853" s="496"/>
    </row>
    <row r="1854" spans="1:47">
      <c r="A1854" s="496">
        <v>23</v>
      </c>
      <c r="B1854" s="496">
        <v>255</v>
      </c>
      <c r="C1854" s="496">
        <v>2024</v>
      </c>
      <c r="D1854" s="496"/>
      <c r="E1854" s="496">
        <v>99</v>
      </c>
      <c r="F1854" s="496">
        <v>99</v>
      </c>
      <c r="G1854" s="496">
        <v>99</v>
      </c>
      <c r="H1854" s="496">
        <v>99</v>
      </c>
      <c r="I1854" s="496">
        <v>99</v>
      </c>
      <c r="J1854" s="496">
        <v>99</v>
      </c>
      <c r="K1854" s="496">
        <v>99</v>
      </c>
      <c r="L1854" s="496">
        <v>8</v>
      </c>
      <c r="M1854" s="496">
        <v>99</v>
      </c>
      <c r="N1854" s="496">
        <v>99</v>
      </c>
      <c r="O1854" s="496">
        <v>99</v>
      </c>
      <c r="P1854" s="496">
        <v>99</v>
      </c>
      <c r="Q1854" s="496"/>
      <c r="R1854" s="496">
        <v>0</v>
      </c>
      <c r="S1854" s="496"/>
      <c r="T1854" s="496"/>
      <c r="U1854" s="496"/>
      <c r="V1854" s="496"/>
      <c r="W1854" s="496"/>
      <c r="X1854" s="496"/>
      <c r="Y1854" s="496"/>
      <c r="Z1854" s="496"/>
      <c r="AA1854" s="496"/>
      <c r="AB1854" s="496"/>
      <c r="AC1854" s="496"/>
      <c r="AD1854" s="496"/>
      <c r="AE1854" s="496"/>
      <c r="AF1854" s="496"/>
      <c r="AG1854" s="496"/>
      <c r="AH1854" s="496"/>
      <c r="AI1854" s="496"/>
      <c r="AJ1854" s="496"/>
      <c r="AK1854" s="496"/>
      <c r="AL1854" s="496"/>
      <c r="AM1854" s="496"/>
      <c r="AN1854" s="496">
        <v>99</v>
      </c>
      <c r="AO1854" s="496">
        <v>99</v>
      </c>
      <c r="AP1854" s="496">
        <v>10</v>
      </c>
      <c r="AQ1854" s="496">
        <v>99</v>
      </c>
      <c r="AR1854" s="496"/>
      <c r="AS1854" s="496"/>
      <c r="AT1854" s="496"/>
      <c r="AU1854" s="496"/>
    </row>
    <row r="1855" spans="1:47">
      <c r="A1855" s="496">
        <v>23</v>
      </c>
      <c r="B1855" s="496">
        <v>256</v>
      </c>
      <c r="C1855" s="496">
        <v>2024</v>
      </c>
      <c r="D1855" s="496"/>
      <c r="E1855" s="496">
        <v>99</v>
      </c>
      <c r="F1855" s="496">
        <v>99</v>
      </c>
      <c r="G1855" s="496">
        <v>99</v>
      </c>
      <c r="H1855" s="496">
        <v>99</v>
      </c>
      <c r="I1855" s="496">
        <v>99</v>
      </c>
      <c r="J1855" s="496">
        <v>99</v>
      </c>
      <c r="K1855" s="496">
        <v>99</v>
      </c>
      <c r="L1855" s="496">
        <v>8</v>
      </c>
      <c r="M1855" s="496">
        <v>99</v>
      </c>
      <c r="N1855" s="496">
        <v>99</v>
      </c>
      <c r="O1855" s="496">
        <v>99</v>
      </c>
      <c r="P1855" s="496">
        <v>99</v>
      </c>
      <c r="Q1855" s="496"/>
      <c r="R1855" s="496">
        <v>0</v>
      </c>
      <c r="S1855" s="496"/>
      <c r="T1855" s="496"/>
      <c r="U1855" s="496"/>
      <c r="V1855" s="496"/>
      <c r="W1855" s="496"/>
      <c r="X1855" s="496"/>
      <c r="Y1855" s="496"/>
      <c r="Z1855" s="496"/>
      <c r="AA1855" s="496"/>
      <c r="AB1855" s="496"/>
      <c r="AC1855" s="496"/>
      <c r="AD1855" s="496"/>
      <c r="AE1855" s="496"/>
      <c r="AF1855" s="496"/>
      <c r="AG1855" s="496"/>
      <c r="AH1855" s="496"/>
      <c r="AI1855" s="496"/>
      <c r="AJ1855" s="496"/>
      <c r="AK1855" s="496"/>
      <c r="AL1855" s="496"/>
      <c r="AM1855" s="496"/>
      <c r="AN1855" s="496">
        <v>99</v>
      </c>
      <c r="AO1855" s="496">
        <v>99</v>
      </c>
      <c r="AP1855" s="496">
        <v>11</v>
      </c>
      <c r="AQ1855" s="496">
        <v>99</v>
      </c>
      <c r="AR1855" s="496"/>
      <c r="AS1855" s="496"/>
      <c r="AT1855" s="496"/>
      <c r="AU1855" s="496"/>
    </row>
    <row r="1856" spans="1:47">
      <c r="A1856" s="496">
        <v>23</v>
      </c>
      <c r="B1856" s="496">
        <v>257</v>
      </c>
      <c r="C1856" s="496">
        <v>2024</v>
      </c>
      <c r="D1856" s="496"/>
      <c r="E1856" s="496">
        <v>99</v>
      </c>
      <c r="F1856" s="496">
        <v>99</v>
      </c>
      <c r="G1856" s="496">
        <v>99</v>
      </c>
      <c r="H1856" s="496">
        <v>99</v>
      </c>
      <c r="I1856" s="496">
        <v>99</v>
      </c>
      <c r="J1856" s="496">
        <v>99</v>
      </c>
      <c r="K1856" s="496">
        <v>99</v>
      </c>
      <c r="L1856" s="496">
        <v>8</v>
      </c>
      <c r="M1856" s="496">
        <v>99</v>
      </c>
      <c r="N1856" s="496">
        <v>99</v>
      </c>
      <c r="O1856" s="496">
        <v>99</v>
      </c>
      <c r="P1856" s="496">
        <v>99</v>
      </c>
      <c r="Q1856" s="496"/>
      <c r="R1856" s="496">
        <v>0</v>
      </c>
      <c r="S1856" s="496"/>
      <c r="T1856" s="496"/>
      <c r="U1856" s="496"/>
      <c r="V1856" s="496"/>
      <c r="W1856" s="496"/>
      <c r="X1856" s="496"/>
      <c r="Y1856" s="496"/>
      <c r="Z1856" s="496"/>
      <c r="AA1856" s="496"/>
      <c r="AB1856" s="496"/>
      <c r="AC1856" s="496"/>
      <c r="AD1856" s="496"/>
      <c r="AE1856" s="496"/>
      <c r="AF1856" s="496"/>
      <c r="AG1856" s="496"/>
      <c r="AH1856" s="496"/>
      <c r="AI1856" s="496"/>
      <c r="AJ1856" s="496"/>
      <c r="AK1856" s="496"/>
      <c r="AL1856" s="496"/>
      <c r="AM1856" s="496"/>
      <c r="AN1856" s="496">
        <v>99</v>
      </c>
      <c r="AO1856" s="496">
        <v>99</v>
      </c>
      <c r="AP1856" s="496">
        <v>12</v>
      </c>
      <c r="AQ1856" s="496">
        <v>99</v>
      </c>
      <c r="AR1856" s="496"/>
      <c r="AS1856" s="496"/>
      <c r="AT1856" s="496"/>
      <c r="AU1856" s="496"/>
    </row>
    <row r="1857" spans="1:47">
      <c r="A1857" s="496">
        <v>23</v>
      </c>
      <c r="B1857" s="496">
        <v>258</v>
      </c>
      <c r="C1857" s="496">
        <v>2024</v>
      </c>
      <c r="D1857" s="496"/>
      <c r="E1857" s="496">
        <v>99</v>
      </c>
      <c r="F1857" s="496">
        <v>99</v>
      </c>
      <c r="G1857" s="496">
        <v>99</v>
      </c>
      <c r="H1857" s="496">
        <v>99</v>
      </c>
      <c r="I1857" s="496">
        <v>99</v>
      </c>
      <c r="J1857" s="496">
        <v>99</v>
      </c>
      <c r="K1857" s="496">
        <v>99</v>
      </c>
      <c r="L1857" s="496">
        <v>8</v>
      </c>
      <c r="M1857" s="496">
        <v>99</v>
      </c>
      <c r="N1857" s="496">
        <v>99</v>
      </c>
      <c r="O1857" s="496">
        <v>99</v>
      </c>
      <c r="P1857" s="496">
        <v>99</v>
      </c>
      <c r="Q1857" s="496"/>
      <c r="R1857" s="496">
        <v>0</v>
      </c>
      <c r="S1857" s="496"/>
      <c r="T1857" s="496"/>
      <c r="U1857" s="496"/>
      <c r="V1857" s="496"/>
      <c r="W1857" s="496"/>
      <c r="X1857" s="496"/>
      <c r="Y1857" s="496"/>
      <c r="Z1857" s="496"/>
      <c r="AA1857" s="496"/>
      <c r="AB1857" s="496"/>
      <c r="AC1857" s="496"/>
      <c r="AD1857" s="496"/>
      <c r="AE1857" s="496"/>
      <c r="AF1857" s="496"/>
      <c r="AG1857" s="496"/>
      <c r="AH1857" s="496"/>
      <c r="AI1857" s="496"/>
      <c r="AJ1857" s="496"/>
      <c r="AK1857" s="496"/>
      <c r="AL1857" s="496"/>
      <c r="AM1857" s="496"/>
      <c r="AN1857" s="496">
        <v>99</v>
      </c>
      <c r="AO1857" s="496">
        <v>99</v>
      </c>
      <c r="AP1857" s="496">
        <v>13</v>
      </c>
      <c r="AQ1857" s="496">
        <v>99</v>
      </c>
      <c r="AR1857" s="496"/>
      <c r="AS1857" s="496"/>
      <c r="AT1857" s="496"/>
      <c r="AU1857" s="496"/>
    </row>
    <row r="1858" spans="1:47">
      <c r="A1858" s="496">
        <v>23</v>
      </c>
      <c r="B1858" s="496">
        <v>259</v>
      </c>
      <c r="C1858" s="496">
        <v>2024</v>
      </c>
      <c r="D1858" s="496"/>
      <c r="E1858" s="496">
        <v>99</v>
      </c>
      <c r="F1858" s="496">
        <v>99</v>
      </c>
      <c r="G1858" s="496">
        <v>99</v>
      </c>
      <c r="H1858" s="496">
        <v>99</v>
      </c>
      <c r="I1858" s="496">
        <v>99</v>
      </c>
      <c r="J1858" s="496">
        <v>99</v>
      </c>
      <c r="K1858" s="496">
        <v>99</v>
      </c>
      <c r="L1858" s="496">
        <v>8</v>
      </c>
      <c r="M1858" s="496">
        <v>99</v>
      </c>
      <c r="N1858" s="496">
        <v>99</v>
      </c>
      <c r="O1858" s="496">
        <v>99</v>
      </c>
      <c r="P1858" s="496">
        <v>99</v>
      </c>
      <c r="Q1858" s="496"/>
      <c r="R1858" s="496">
        <v>0</v>
      </c>
      <c r="S1858" s="496"/>
      <c r="T1858" s="496"/>
      <c r="U1858" s="496"/>
      <c r="V1858" s="496"/>
      <c r="W1858" s="496"/>
      <c r="X1858" s="496"/>
      <c r="Y1858" s="496"/>
      <c r="Z1858" s="496"/>
      <c r="AA1858" s="496"/>
      <c r="AB1858" s="496"/>
      <c r="AC1858" s="496"/>
      <c r="AD1858" s="496"/>
      <c r="AE1858" s="496"/>
      <c r="AF1858" s="496"/>
      <c r="AG1858" s="496"/>
      <c r="AH1858" s="496"/>
      <c r="AI1858" s="496"/>
      <c r="AJ1858" s="496"/>
      <c r="AK1858" s="496"/>
      <c r="AL1858" s="496"/>
      <c r="AM1858" s="496"/>
      <c r="AN1858" s="496">
        <v>99</v>
      </c>
      <c r="AO1858" s="496">
        <v>99</v>
      </c>
      <c r="AP1858" s="496">
        <v>14</v>
      </c>
      <c r="AQ1858" s="496">
        <v>99</v>
      </c>
      <c r="AR1858" s="496"/>
      <c r="AS1858" s="496"/>
      <c r="AT1858" s="496"/>
      <c r="AU1858" s="496"/>
    </row>
    <row r="1859" spans="1:47">
      <c r="A1859" s="496">
        <v>23</v>
      </c>
      <c r="B1859" s="496">
        <v>260</v>
      </c>
      <c r="C1859" s="496">
        <v>2024</v>
      </c>
      <c r="D1859" s="496"/>
      <c r="E1859" s="496">
        <v>99</v>
      </c>
      <c r="F1859" s="496">
        <v>99</v>
      </c>
      <c r="G1859" s="496">
        <v>99</v>
      </c>
      <c r="H1859" s="496">
        <v>99</v>
      </c>
      <c r="I1859" s="496">
        <v>99</v>
      </c>
      <c r="J1859" s="496">
        <v>99</v>
      </c>
      <c r="K1859" s="496">
        <v>99</v>
      </c>
      <c r="L1859" s="496">
        <v>8</v>
      </c>
      <c r="M1859" s="496">
        <v>99</v>
      </c>
      <c r="N1859" s="496">
        <v>99</v>
      </c>
      <c r="O1859" s="496">
        <v>99</v>
      </c>
      <c r="P1859" s="496">
        <v>99</v>
      </c>
      <c r="Q1859" s="496"/>
      <c r="R1859" s="496">
        <v>0</v>
      </c>
      <c r="S1859" s="496"/>
      <c r="T1859" s="496"/>
      <c r="U1859" s="496"/>
      <c r="V1859" s="496"/>
      <c r="W1859" s="496"/>
      <c r="X1859" s="496"/>
      <c r="Y1859" s="496"/>
      <c r="Z1859" s="496"/>
      <c r="AA1859" s="496"/>
      <c r="AB1859" s="496"/>
      <c r="AC1859" s="496"/>
      <c r="AD1859" s="496"/>
      <c r="AE1859" s="496"/>
      <c r="AF1859" s="496"/>
      <c r="AG1859" s="496"/>
      <c r="AH1859" s="496"/>
      <c r="AI1859" s="496"/>
      <c r="AJ1859" s="496"/>
      <c r="AK1859" s="496"/>
      <c r="AL1859" s="496"/>
      <c r="AM1859" s="496"/>
      <c r="AN1859" s="496">
        <v>99</v>
      </c>
      <c r="AO1859" s="496">
        <v>99</v>
      </c>
      <c r="AP1859" s="496">
        <v>15</v>
      </c>
      <c r="AQ1859" s="496">
        <v>99</v>
      </c>
      <c r="AR1859" s="496"/>
      <c r="AS1859" s="496"/>
      <c r="AT1859" s="496"/>
      <c r="AU1859" s="496"/>
    </row>
    <row r="1860" spans="1:47">
      <c r="A1860" s="496">
        <v>23</v>
      </c>
      <c r="B1860" s="496">
        <v>261</v>
      </c>
      <c r="C1860" s="496">
        <v>2024</v>
      </c>
      <c r="D1860" s="496"/>
      <c r="E1860" s="496">
        <v>99</v>
      </c>
      <c r="F1860" s="496">
        <v>99</v>
      </c>
      <c r="G1860" s="496">
        <v>99</v>
      </c>
      <c r="H1860" s="496">
        <v>99</v>
      </c>
      <c r="I1860" s="496">
        <v>99</v>
      </c>
      <c r="J1860" s="496">
        <v>99</v>
      </c>
      <c r="K1860" s="496">
        <v>99</v>
      </c>
      <c r="L1860" s="496">
        <v>8</v>
      </c>
      <c r="M1860" s="496">
        <v>99</v>
      </c>
      <c r="N1860" s="496">
        <v>99</v>
      </c>
      <c r="O1860" s="496">
        <v>99</v>
      </c>
      <c r="P1860" s="496">
        <v>99</v>
      </c>
      <c r="Q1860" s="496"/>
      <c r="R1860" s="496">
        <v>0</v>
      </c>
      <c r="S1860" s="496"/>
      <c r="T1860" s="496"/>
      <c r="U1860" s="496"/>
      <c r="V1860" s="496"/>
      <c r="W1860" s="496"/>
      <c r="X1860" s="496"/>
      <c r="Y1860" s="496"/>
      <c r="Z1860" s="496"/>
      <c r="AA1860" s="496"/>
      <c r="AB1860" s="496"/>
      <c r="AC1860" s="496"/>
      <c r="AD1860" s="496"/>
      <c r="AE1860" s="496"/>
      <c r="AF1860" s="496"/>
      <c r="AG1860" s="496"/>
      <c r="AH1860" s="496"/>
      <c r="AI1860" s="496"/>
      <c r="AJ1860" s="496"/>
      <c r="AK1860" s="496"/>
      <c r="AL1860" s="496"/>
      <c r="AM1860" s="496"/>
      <c r="AN1860" s="496">
        <v>99</v>
      </c>
      <c r="AO1860" s="496">
        <v>99</v>
      </c>
      <c r="AP1860" s="496">
        <v>16</v>
      </c>
      <c r="AQ1860" s="496">
        <v>99</v>
      </c>
      <c r="AR1860" s="496"/>
      <c r="AS1860" s="496"/>
      <c r="AT1860" s="496"/>
      <c r="AU1860" s="496"/>
    </row>
    <row r="1861" spans="1:47">
      <c r="A1861" s="496">
        <v>23</v>
      </c>
      <c r="B1861" s="496">
        <v>262</v>
      </c>
      <c r="C1861" s="496">
        <v>2024</v>
      </c>
      <c r="D1861" s="496"/>
      <c r="E1861" s="496">
        <v>99</v>
      </c>
      <c r="F1861" s="496">
        <v>99</v>
      </c>
      <c r="G1861" s="496">
        <v>99</v>
      </c>
      <c r="H1861" s="496">
        <v>99</v>
      </c>
      <c r="I1861" s="496">
        <v>99</v>
      </c>
      <c r="J1861" s="496">
        <v>99</v>
      </c>
      <c r="K1861" s="496">
        <v>99</v>
      </c>
      <c r="L1861" s="496">
        <v>8</v>
      </c>
      <c r="M1861" s="496">
        <v>99</v>
      </c>
      <c r="N1861" s="496">
        <v>99</v>
      </c>
      <c r="O1861" s="496">
        <v>99</v>
      </c>
      <c r="P1861" s="496">
        <v>99</v>
      </c>
      <c r="Q1861" s="496"/>
      <c r="R1861" s="496">
        <v>0</v>
      </c>
      <c r="S1861" s="496"/>
      <c r="T1861" s="496"/>
      <c r="U1861" s="496"/>
      <c r="V1861" s="496"/>
      <c r="W1861" s="496"/>
      <c r="X1861" s="496"/>
      <c r="Y1861" s="496"/>
      <c r="Z1861" s="496"/>
      <c r="AA1861" s="496"/>
      <c r="AB1861" s="496"/>
      <c r="AC1861" s="496"/>
      <c r="AD1861" s="496"/>
      <c r="AE1861" s="496"/>
      <c r="AF1861" s="496"/>
      <c r="AG1861" s="496"/>
      <c r="AH1861" s="496"/>
      <c r="AI1861" s="496"/>
      <c r="AJ1861" s="496"/>
      <c r="AK1861" s="496"/>
      <c r="AL1861" s="496"/>
      <c r="AM1861" s="496"/>
      <c r="AN1861" s="496">
        <v>99</v>
      </c>
      <c r="AO1861" s="496">
        <v>99</v>
      </c>
      <c r="AP1861" s="496">
        <v>17</v>
      </c>
      <c r="AQ1861" s="496">
        <v>99</v>
      </c>
      <c r="AR1861" s="496"/>
      <c r="AS1861" s="496"/>
      <c r="AT1861" s="496"/>
      <c r="AU1861" s="496"/>
    </row>
    <row r="1862" spans="1:47">
      <c r="A1862" s="496">
        <v>23</v>
      </c>
      <c r="B1862" s="496">
        <v>263</v>
      </c>
      <c r="C1862" s="496">
        <v>2024</v>
      </c>
      <c r="D1862" s="496"/>
      <c r="E1862" s="496">
        <v>99</v>
      </c>
      <c r="F1862" s="496">
        <v>99</v>
      </c>
      <c r="G1862" s="496">
        <v>99</v>
      </c>
      <c r="H1862" s="496">
        <v>99</v>
      </c>
      <c r="I1862" s="496">
        <v>99</v>
      </c>
      <c r="J1862" s="496">
        <v>99</v>
      </c>
      <c r="K1862" s="496">
        <v>99</v>
      </c>
      <c r="L1862" s="496">
        <v>8</v>
      </c>
      <c r="M1862" s="496">
        <v>99</v>
      </c>
      <c r="N1862" s="496">
        <v>99</v>
      </c>
      <c r="O1862" s="496">
        <v>99</v>
      </c>
      <c r="P1862" s="496">
        <v>99</v>
      </c>
      <c r="Q1862" s="496"/>
      <c r="R1862" s="496">
        <v>0</v>
      </c>
      <c r="S1862" s="496"/>
      <c r="T1862" s="496"/>
      <c r="U1862" s="496"/>
      <c r="V1862" s="496"/>
      <c r="W1862" s="496"/>
      <c r="X1862" s="496"/>
      <c r="Y1862" s="496"/>
      <c r="Z1862" s="496"/>
      <c r="AA1862" s="496"/>
      <c r="AB1862" s="496"/>
      <c r="AC1862" s="496"/>
      <c r="AD1862" s="496"/>
      <c r="AE1862" s="496"/>
      <c r="AF1862" s="496"/>
      <c r="AG1862" s="496"/>
      <c r="AH1862" s="496"/>
      <c r="AI1862" s="496"/>
      <c r="AJ1862" s="496"/>
      <c r="AK1862" s="496"/>
      <c r="AL1862" s="496"/>
      <c r="AM1862" s="496"/>
      <c r="AN1862" s="496">
        <v>99</v>
      </c>
      <c r="AO1862" s="496">
        <v>99</v>
      </c>
      <c r="AP1862" s="496">
        <v>21</v>
      </c>
      <c r="AQ1862" s="496">
        <v>99</v>
      </c>
      <c r="AR1862" s="496"/>
      <c r="AS1862" s="496"/>
      <c r="AT1862" s="496"/>
      <c r="AU1862" s="496"/>
    </row>
    <row r="1863" spans="1:47">
      <c r="A1863" s="496">
        <v>23</v>
      </c>
      <c r="B1863" s="496">
        <v>264</v>
      </c>
      <c r="C1863" s="496">
        <v>2024</v>
      </c>
      <c r="D1863" s="496"/>
      <c r="E1863" s="496">
        <v>99</v>
      </c>
      <c r="F1863" s="496">
        <v>99</v>
      </c>
      <c r="G1863" s="496">
        <v>99</v>
      </c>
      <c r="H1863" s="496">
        <v>99</v>
      </c>
      <c r="I1863" s="496">
        <v>99</v>
      </c>
      <c r="J1863" s="496">
        <v>99</v>
      </c>
      <c r="K1863" s="496">
        <v>99</v>
      </c>
      <c r="L1863" s="496">
        <v>8</v>
      </c>
      <c r="M1863" s="496">
        <v>99</v>
      </c>
      <c r="N1863" s="496">
        <v>99</v>
      </c>
      <c r="O1863" s="496">
        <v>99</v>
      </c>
      <c r="P1863" s="496">
        <v>99</v>
      </c>
      <c r="Q1863" s="496"/>
      <c r="R1863" s="496">
        <v>0</v>
      </c>
      <c r="S1863" s="496"/>
      <c r="T1863" s="496"/>
      <c r="U1863" s="496"/>
      <c r="V1863" s="496"/>
      <c r="W1863" s="496"/>
      <c r="X1863" s="496"/>
      <c r="Y1863" s="496"/>
      <c r="Z1863" s="496"/>
      <c r="AA1863" s="496"/>
      <c r="AB1863" s="496"/>
      <c r="AC1863" s="496"/>
      <c r="AD1863" s="496"/>
      <c r="AE1863" s="496"/>
      <c r="AF1863" s="496"/>
      <c r="AG1863" s="496"/>
      <c r="AH1863" s="496"/>
      <c r="AI1863" s="496"/>
      <c r="AJ1863" s="496"/>
      <c r="AK1863" s="496"/>
      <c r="AL1863" s="496"/>
      <c r="AM1863" s="496"/>
      <c r="AN1863" s="496">
        <v>99</v>
      </c>
      <c r="AO1863" s="496">
        <v>99</v>
      </c>
      <c r="AP1863" s="496">
        <v>22</v>
      </c>
      <c r="AQ1863" s="496">
        <v>99</v>
      </c>
      <c r="AR1863" s="496"/>
      <c r="AS1863" s="496"/>
      <c r="AT1863" s="496"/>
      <c r="AU1863" s="496"/>
    </row>
    <row r="1864" spans="1:47">
      <c r="A1864" s="496">
        <v>23</v>
      </c>
      <c r="B1864" s="496">
        <v>265</v>
      </c>
      <c r="C1864" s="496">
        <v>2024</v>
      </c>
      <c r="D1864" s="496"/>
      <c r="E1864" s="496">
        <v>99</v>
      </c>
      <c r="F1864" s="496">
        <v>99</v>
      </c>
      <c r="G1864" s="496">
        <v>99</v>
      </c>
      <c r="H1864" s="496">
        <v>99</v>
      </c>
      <c r="I1864" s="496">
        <v>99</v>
      </c>
      <c r="J1864" s="496">
        <v>99</v>
      </c>
      <c r="K1864" s="496">
        <v>99</v>
      </c>
      <c r="L1864" s="496">
        <v>8</v>
      </c>
      <c r="M1864" s="496">
        <v>99</v>
      </c>
      <c r="N1864" s="496">
        <v>99</v>
      </c>
      <c r="O1864" s="496">
        <v>99</v>
      </c>
      <c r="P1864" s="496">
        <v>99</v>
      </c>
      <c r="Q1864" s="496">
        <v>1</v>
      </c>
      <c r="R1864" s="496">
        <v>4</v>
      </c>
      <c r="S1864" s="496">
        <v>8</v>
      </c>
      <c r="T1864" s="496">
        <v>11.75</v>
      </c>
      <c r="U1864" s="496">
        <v>366.02500000000009</v>
      </c>
      <c r="V1864" s="496">
        <v>100</v>
      </c>
      <c r="W1864" s="496">
        <v>100</v>
      </c>
      <c r="X1864" s="496">
        <v>75</v>
      </c>
      <c r="Y1864" s="496">
        <v>20.852982400605413</v>
      </c>
      <c r="Z1864" s="496">
        <v>0</v>
      </c>
      <c r="AA1864" s="496">
        <v>1.299038105676658</v>
      </c>
      <c r="AB1864" s="496"/>
      <c r="AC1864" s="496">
        <v>49.674554366905511</v>
      </c>
      <c r="AD1864" s="496"/>
      <c r="AE1864" s="496">
        <v>3.8461538461538449</v>
      </c>
      <c r="AF1864" s="496">
        <v>4.8955748898236493</v>
      </c>
      <c r="AG1864" s="496">
        <v>683.5</v>
      </c>
      <c r="AH1864" s="496">
        <v>0</v>
      </c>
      <c r="AI1864" s="496">
        <v>100</v>
      </c>
      <c r="AJ1864" s="496">
        <v>18.513508581573607</v>
      </c>
      <c r="AK1864" s="496">
        <v>96.438558235753618</v>
      </c>
      <c r="AL1864" s="496">
        <v>57.692899932748517</v>
      </c>
      <c r="AM1864" s="496"/>
      <c r="AN1864" s="496">
        <v>99</v>
      </c>
      <c r="AO1864" s="496">
        <v>99</v>
      </c>
      <c r="AP1864" s="496">
        <v>23</v>
      </c>
      <c r="AQ1864" s="496">
        <v>99</v>
      </c>
      <c r="AR1864" s="496">
        <v>207.25</v>
      </c>
      <c r="AS1864" s="496">
        <v>41.078931985912611</v>
      </c>
      <c r="AT1864" s="496"/>
      <c r="AU1864" s="496"/>
    </row>
    <row r="1865" spans="1:47">
      <c r="A1865" s="496">
        <v>23</v>
      </c>
      <c r="B1865" s="496">
        <v>266</v>
      </c>
      <c r="C1865" s="496">
        <v>2024</v>
      </c>
      <c r="D1865" s="496"/>
      <c r="E1865" s="496">
        <v>99</v>
      </c>
      <c r="F1865" s="496">
        <v>99</v>
      </c>
      <c r="G1865" s="496">
        <v>99</v>
      </c>
      <c r="H1865" s="496">
        <v>99</v>
      </c>
      <c r="I1865" s="496">
        <v>99</v>
      </c>
      <c r="J1865" s="496">
        <v>99</v>
      </c>
      <c r="K1865" s="496">
        <v>99</v>
      </c>
      <c r="L1865" s="496">
        <v>8</v>
      </c>
      <c r="M1865" s="496">
        <v>99</v>
      </c>
      <c r="N1865" s="496">
        <v>99</v>
      </c>
      <c r="O1865" s="496">
        <v>99</v>
      </c>
      <c r="P1865" s="496">
        <v>99</v>
      </c>
      <c r="Q1865" s="496">
        <v>3</v>
      </c>
      <c r="R1865" s="496">
        <v>3</v>
      </c>
      <c r="S1865" s="496">
        <v>8</v>
      </c>
      <c r="T1865" s="496">
        <v>6</v>
      </c>
      <c r="U1865" s="496">
        <v>353.5</v>
      </c>
      <c r="V1865" s="496">
        <v>100</v>
      </c>
      <c r="W1865" s="496">
        <v>33.333333333333343</v>
      </c>
      <c r="X1865" s="496">
        <v>33.333333333333343</v>
      </c>
      <c r="Y1865" s="496">
        <v>100.72566703675876</v>
      </c>
      <c r="Z1865" s="496">
        <v>0</v>
      </c>
      <c r="AA1865" s="496">
        <v>1.4142135623730951</v>
      </c>
      <c r="AB1865" s="496"/>
      <c r="AC1865" s="496">
        <v>95.684304816322495</v>
      </c>
      <c r="AD1865" s="496"/>
      <c r="AE1865" s="496">
        <v>16.666666666666671</v>
      </c>
      <c r="AF1865" s="496">
        <v>19.264305177111719</v>
      </c>
      <c r="AG1865" s="496">
        <v>815.33333333333348</v>
      </c>
      <c r="AH1865" s="496">
        <v>0</v>
      </c>
      <c r="AI1865" s="496">
        <v>100</v>
      </c>
      <c r="AJ1865" s="496">
        <v>190.90195272850275</v>
      </c>
      <c r="AK1865" s="496">
        <v>89.128800646739862</v>
      </c>
      <c r="AL1865" s="496">
        <v>72.105139891756238</v>
      </c>
      <c r="AM1865" s="496"/>
      <c r="AN1865" s="496">
        <v>99</v>
      </c>
      <c r="AO1865" s="496">
        <v>99</v>
      </c>
      <c r="AP1865" s="496">
        <v>24</v>
      </c>
      <c r="AQ1865" s="496">
        <v>99</v>
      </c>
      <c r="AR1865" s="496">
        <v>209</v>
      </c>
      <c r="AS1865" s="496">
        <v>37.942969862955849</v>
      </c>
      <c r="AT1865" s="496"/>
      <c r="AU1865" s="496"/>
    </row>
    <row r="1866" spans="1:47">
      <c r="A1866" s="496">
        <v>23</v>
      </c>
      <c r="B1866" s="496">
        <v>267</v>
      </c>
      <c r="C1866" s="496">
        <v>2024</v>
      </c>
      <c r="D1866" s="496"/>
      <c r="E1866" s="496">
        <v>99</v>
      </c>
      <c r="F1866" s="496">
        <v>99</v>
      </c>
      <c r="G1866" s="496">
        <v>99</v>
      </c>
      <c r="H1866" s="496">
        <v>99</v>
      </c>
      <c r="I1866" s="496">
        <v>99</v>
      </c>
      <c r="J1866" s="496">
        <v>99</v>
      </c>
      <c r="K1866" s="496">
        <v>99</v>
      </c>
      <c r="L1866" s="496">
        <v>8</v>
      </c>
      <c r="M1866" s="496">
        <v>99</v>
      </c>
      <c r="N1866" s="496">
        <v>99</v>
      </c>
      <c r="O1866" s="496">
        <v>99</v>
      </c>
      <c r="P1866" s="496">
        <v>99</v>
      </c>
      <c r="Q1866" s="496"/>
      <c r="R1866" s="496">
        <v>0</v>
      </c>
      <c r="S1866" s="496"/>
      <c r="T1866" s="496"/>
      <c r="U1866" s="496"/>
      <c r="V1866" s="496"/>
      <c r="W1866" s="496"/>
      <c r="X1866" s="496"/>
      <c r="Y1866" s="496"/>
      <c r="Z1866" s="496"/>
      <c r="AA1866" s="496"/>
      <c r="AB1866" s="496"/>
      <c r="AC1866" s="496"/>
      <c r="AD1866" s="496"/>
      <c r="AE1866" s="496"/>
      <c r="AF1866" s="496"/>
      <c r="AG1866" s="496"/>
      <c r="AH1866" s="496"/>
      <c r="AI1866" s="496"/>
      <c r="AJ1866" s="496"/>
      <c r="AK1866" s="496"/>
      <c r="AL1866" s="496"/>
      <c r="AM1866" s="496"/>
      <c r="AN1866" s="496">
        <v>99</v>
      </c>
      <c r="AO1866" s="496">
        <v>99</v>
      </c>
      <c r="AP1866" s="496">
        <v>25</v>
      </c>
      <c r="AQ1866" s="496">
        <v>99</v>
      </c>
      <c r="AR1866" s="496"/>
      <c r="AS1866" s="496"/>
      <c r="AT1866" s="496"/>
      <c r="AU1866" s="496"/>
    </row>
    <row r="1867" spans="1:47">
      <c r="A1867" s="496">
        <v>23</v>
      </c>
      <c r="B1867" s="496">
        <v>268</v>
      </c>
      <c r="C1867" s="496">
        <v>2024</v>
      </c>
      <c r="D1867" s="496"/>
      <c r="E1867" s="496">
        <v>99</v>
      </c>
      <c r="F1867" s="496">
        <v>99</v>
      </c>
      <c r="G1867" s="496">
        <v>99</v>
      </c>
      <c r="H1867" s="496">
        <v>99</v>
      </c>
      <c r="I1867" s="496">
        <v>99</v>
      </c>
      <c r="J1867" s="496">
        <v>99</v>
      </c>
      <c r="K1867" s="496">
        <v>99</v>
      </c>
      <c r="L1867" s="496">
        <v>8</v>
      </c>
      <c r="M1867" s="496">
        <v>99</v>
      </c>
      <c r="N1867" s="496">
        <v>99</v>
      </c>
      <c r="O1867" s="496">
        <v>99</v>
      </c>
      <c r="P1867" s="496">
        <v>99</v>
      </c>
      <c r="Q1867" s="496"/>
      <c r="R1867" s="496">
        <v>0</v>
      </c>
      <c r="S1867" s="496"/>
      <c r="T1867" s="496"/>
      <c r="U1867" s="496"/>
      <c r="V1867" s="496"/>
      <c r="W1867" s="496"/>
      <c r="X1867" s="496"/>
      <c r="Y1867" s="496"/>
      <c r="Z1867" s="496"/>
      <c r="AA1867" s="496"/>
      <c r="AB1867" s="496"/>
      <c r="AC1867" s="496"/>
      <c r="AD1867" s="496"/>
      <c r="AE1867" s="496"/>
      <c r="AF1867" s="496"/>
      <c r="AG1867" s="496"/>
      <c r="AH1867" s="496"/>
      <c r="AI1867" s="496"/>
      <c r="AJ1867" s="496"/>
      <c r="AK1867" s="496"/>
      <c r="AL1867" s="496"/>
      <c r="AM1867" s="496"/>
      <c r="AN1867" s="496">
        <v>99</v>
      </c>
      <c r="AO1867" s="496">
        <v>99</v>
      </c>
      <c r="AP1867" s="496">
        <v>26</v>
      </c>
      <c r="AQ1867" s="496">
        <v>99</v>
      </c>
      <c r="AR1867" s="496"/>
      <c r="AS1867" s="496"/>
      <c r="AT1867" s="496"/>
      <c r="AU1867" s="496"/>
    </row>
    <row r="1868" spans="1:47">
      <c r="A1868" s="496">
        <v>23</v>
      </c>
      <c r="B1868" s="496">
        <v>269</v>
      </c>
      <c r="C1868" s="496">
        <v>2024</v>
      </c>
      <c r="D1868" s="496"/>
      <c r="E1868" s="496">
        <v>99</v>
      </c>
      <c r="F1868" s="496">
        <v>99</v>
      </c>
      <c r="G1868" s="496">
        <v>99</v>
      </c>
      <c r="H1868" s="496">
        <v>99</v>
      </c>
      <c r="I1868" s="496">
        <v>99</v>
      </c>
      <c r="J1868" s="496">
        <v>99</v>
      </c>
      <c r="K1868" s="496">
        <v>99</v>
      </c>
      <c r="L1868" s="496">
        <v>8</v>
      </c>
      <c r="M1868" s="496">
        <v>99</v>
      </c>
      <c r="N1868" s="496">
        <v>99</v>
      </c>
      <c r="O1868" s="496">
        <v>99</v>
      </c>
      <c r="P1868" s="496">
        <v>99</v>
      </c>
      <c r="Q1868" s="496"/>
      <c r="R1868" s="496">
        <v>0</v>
      </c>
      <c r="S1868" s="496"/>
      <c r="T1868" s="496"/>
      <c r="U1868" s="496"/>
      <c r="V1868" s="496"/>
      <c r="W1868" s="496"/>
      <c r="X1868" s="496"/>
      <c r="Y1868" s="496"/>
      <c r="Z1868" s="496"/>
      <c r="AA1868" s="496"/>
      <c r="AB1868" s="496"/>
      <c r="AC1868" s="496"/>
      <c r="AD1868" s="496"/>
      <c r="AE1868" s="496"/>
      <c r="AF1868" s="496"/>
      <c r="AG1868" s="496"/>
      <c r="AH1868" s="496"/>
      <c r="AI1868" s="496"/>
      <c r="AJ1868" s="496"/>
      <c r="AK1868" s="496"/>
      <c r="AL1868" s="496"/>
      <c r="AM1868" s="496"/>
      <c r="AN1868" s="496">
        <v>99</v>
      </c>
      <c r="AO1868" s="496">
        <v>99</v>
      </c>
      <c r="AP1868" s="496">
        <v>27</v>
      </c>
      <c r="AQ1868" s="496">
        <v>99</v>
      </c>
      <c r="AR1868" s="496"/>
      <c r="AS1868" s="496"/>
      <c r="AT1868" s="496"/>
      <c r="AU1868" s="496"/>
    </row>
    <row r="1869" spans="1:47">
      <c r="A1869" s="496">
        <v>23</v>
      </c>
      <c r="B1869" s="496">
        <v>270</v>
      </c>
      <c r="C1869" s="496">
        <v>2024</v>
      </c>
      <c r="D1869" s="496"/>
      <c r="E1869" s="496">
        <v>99</v>
      </c>
      <c r="F1869" s="496">
        <v>99</v>
      </c>
      <c r="G1869" s="496">
        <v>99</v>
      </c>
      <c r="H1869" s="496">
        <v>99</v>
      </c>
      <c r="I1869" s="496">
        <v>99</v>
      </c>
      <c r="J1869" s="496">
        <v>99</v>
      </c>
      <c r="K1869" s="496">
        <v>99</v>
      </c>
      <c r="L1869" s="496">
        <v>8</v>
      </c>
      <c r="M1869" s="496">
        <v>99</v>
      </c>
      <c r="N1869" s="496">
        <v>99</v>
      </c>
      <c r="O1869" s="496">
        <v>99</v>
      </c>
      <c r="P1869" s="496">
        <v>99</v>
      </c>
      <c r="Q1869" s="496"/>
      <c r="R1869" s="496">
        <v>0</v>
      </c>
      <c r="S1869" s="496"/>
      <c r="T1869" s="496"/>
      <c r="U1869" s="496"/>
      <c r="V1869" s="496"/>
      <c r="W1869" s="496"/>
      <c r="X1869" s="496"/>
      <c r="Y1869" s="496"/>
      <c r="Z1869" s="496"/>
      <c r="AA1869" s="496"/>
      <c r="AB1869" s="496"/>
      <c r="AC1869" s="496"/>
      <c r="AD1869" s="496"/>
      <c r="AE1869" s="496"/>
      <c r="AF1869" s="496"/>
      <c r="AG1869" s="496"/>
      <c r="AH1869" s="496"/>
      <c r="AI1869" s="496"/>
      <c r="AJ1869" s="496"/>
      <c r="AK1869" s="496"/>
      <c r="AL1869" s="496"/>
      <c r="AM1869" s="496"/>
      <c r="AN1869" s="496">
        <v>99</v>
      </c>
      <c r="AO1869" s="496">
        <v>99</v>
      </c>
      <c r="AP1869" s="496">
        <v>28</v>
      </c>
      <c r="AQ1869" s="496">
        <v>99</v>
      </c>
      <c r="AR1869" s="496"/>
      <c r="AS1869" s="496"/>
      <c r="AT1869" s="496"/>
      <c r="AU1869" s="496"/>
    </row>
    <row r="1870" spans="1:47">
      <c r="A1870" s="496">
        <v>23</v>
      </c>
      <c r="B1870" s="496">
        <v>271</v>
      </c>
      <c r="C1870" s="496">
        <v>2024</v>
      </c>
      <c r="D1870" s="496"/>
      <c r="E1870" s="496">
        <v>99</v>
      </c>
      <c r="F1870" s="496">
        <v>99</v>
      </c>
      <c r="G1870" s="496">
        <v>99</v>
      </c>
      <c r="H1870" s="496">
        <v>99</v>
      </c>
      <c r="I1870" s="496">
        <v>99</v>
      </c>
      <c r="J1870" s="496">
        <v>99</v>
      </c>
      <c r="K1870" s="496">
        <v>99</v>
      </c>
      <c r="L1870" s="496">
        <v>8</v>
      </c>
      <c r="M1870" s="496">
        <v>99</v>
      </c>
      <c r="N1870" s="496">
        <v>99</v>
      </c>
      <c r="O1870" s="496">
        <v>99</v>
      </c>
      <c r="P1870" s="496">
        <v>99</v>
      </c>
      <c r="Q1870" s="496"/>
      <c r="R1870" s="496">
        <v>0</v>
      </c>
      <c r="S1870" s="496"/>
      <c r="T1870" s="496"/>
      <c r="U1870" s="496"/>
      <c r="V1870" s="496"/>
      <c r="W1870" s="496"/>
      <c r="X1870" s="496"/>
      <c r="Y1870" s="496"/>
      <c r="Z1870" s="496"/>
      <c r="AA1870" s="496"/>
      <c r="AB1870" s="496"/>
      <c r="AC1870" s="496"/>
      <c r="AD1870" s="496"/>
      <c r="AE1870" s="496"/>
      <c r="AF1870" s="496"/>
      <c r="AG1870" s="496"/>
      <c r="AH1870" s="496"/>
      <c r="AI1870" s="496"/>
      <c r="AJ1870" s="496"/>
      <c r="AK1870" s="496"/>
      <c r="AL1870" s="496"/>
      <c r="AM1870" s="496"/>
      <c r="AN1870" s="496">
        <v>99</v>
      </c>
      <c r="AO1870" s="496">
        <v>99</v>
      </c>
      <c r="AP1870" s="496">
        <v>29</v>
      </c>
      <c r="AQ1870" s="496">
        <v>99</v>
      </c>
      <c r="AR1870" s="496"/>
      <c r="AS1870" s="496"/>
      <c r="AT1870" s="496"/>
      <c r="AU1870" s="496"/>
    </row>
    <row r="1871" spans="1:47">
      <c r="A1871" s="496">
        <v>23</v>
      </c>
      <c r="B1871" s="496">
        <v>272</v>
      </c>
      <c r="C1871" s="496">
        <v>2024</v>
      </c>
      <c r="D1871" s="496"/>
      <c r="E1871" s="496">
        <v>99</v>
      </c>
      <c r="F1871" s="496">
        <v>99</v>
      </c>
      <c r="G1871" s="496">
        <v>99</v>
      </c>
      <c r="H1871" s="496">
        <v>99</v>
      </c>
      <c r="I1871" s="496">
        <v>99</v>
      </c>
      <c r="J1871" s="496">
        <v>99</v>
      </c>
      <c r="K1871" s="496">
        <v>99</v>
      </c>
      <c r="L1871" s="496">
        <v>8</v>
      </c>
      <c r="M1871" s="496">
        <v>99</v>
      </c>
      <c r="N1871" s="496">
        <v>99</v>
      </c>
      <c r="O1871" s="496">
        <v>99</v>
      </c>
      <c r="P1871" s="496">
        <v>99</v>
      </c>
      <c r="Q1871" s="496"/>
      <c r="R1871" s="496">
        <v>0</v>
      </c>
      <c r="S1871" s="496"/>
      <c r="T1871" s="496"/>
      <c r="U1871" s="496"/>
      <c r="V1871" s="496"/>
      <c r="W1871" s="496"/>
      <c r="X1871" s="496"/>
      <c r="Y1871" s="496"/>
      <c r="Z1871" s="496"/>
      <c r="AA1871" s="496"/>
      <c r="AB1871" s="496"/>
      <c r="AC1871" s="496"/>
      <c r="AD1871" s="496"/>
      <c r="AE1871" s="496"/>
      <c r="AF1871" s="496"/>
      <c r="AG1871" s="496"/>
      <c r="AH1871" s="496"/>
      <c r="AI1871" s="496"/>
      <c r="AJ1871" s="496"/>
      <c r="AK1871" s="496"/>
      <c r="AL1871" s="496"/>
      <c r="AM1871" s="496"/>
      <c r="AN1871" s="496">
        <v>99</v>
      </c>
      <c r="AO1871" s="496">
        <v>99</v>
      </c>
      <c r="AP1871" s="496">
        <v>30</v>
      </c>
      <c r="AQ1871" s="496">
        <v>99</v>
      </c>
      <c r="AR1871" s="496"/>
      <c r="AS1871" s="496"/>
      <c r="AT1871" s="496"/>
      <c r="AU1871" s="496"/>
    </row>
    <row r="1872" spans="1:47">
      <c r="A1872" s="496">
        <v>23</v>
      </c>
      <c r="B1872" s="496">
        <v>273</v>
      </c>
      <c r="C1872" s="496">
        <v>2024</v>
      </c>
      <c r="D1872" s="496"/>
      <c r="E1872" s="496">
        <v>99</v>
      </c>
      <c r="F1872" s="496">
        <v>99</v>
      </c>
      <c r="G1872" s="496">
        <v>99</v>
      </c>
      <c r="H1872" s="496">
        <v>99</v>
      </c>
      <c r="I1872" s="496">
        <v>99</v>
      </c>
      <c r="J1872" s="496">
        <v>99</v>
      </c>
      <c r="K1872" s="496">
        <v>99</v>
      </c>
      <c r="L1872" s="496">
        <v>8</v>
      </c>
      <c r="M1872" s="496">
        <v>99</v>
      </c>
      <c r="N1872" s="496">
        <v>99</v>
      </c>
      <c r="O1872" s="496">
        <v>99</v>
      </c>
      <c r="P1872" s="496">
        <v>99</v>
      </c>
      <c r="Q1872" s="496"/>
      <c r="R1872" s="496">
        <v>0</v>
      </c>
      <c r="S1872" s="496"/>
      <c r="T1872" s="496"/>
      <c r="U1872" s="496"/>
      <c r="V1872" s="496"/>
      <c r="W1872" s="496"/>
      <c r="X1872" s="496"/>
      <c r="Y1872" s="496"/>
      <c r="Z1872" s="496"/>
      <c r="AA1872" s="496"/>
      <c r="AB1872" s="496"/>
      <c r="AC1872" s="496"/>
      <c r="AD1872" s="496"/>
      <c r="AE1872" s="496"/>
      <c r="AF1872" s="496"/>
      <c r="AG1872" s="496"/>
      <c r="AH1872" s="496"/>
      <c r="AI1872" s="496"/>
      <c r="AJ1872" s="496"/>
      <c r="AK1872" s="496"/>
      <c r="AL1872" s="496"/>
      <c r="AM1872" s="496"/>
      <c r="AN1872" s="496">
        <v>99</v>
      </c>
      <c r="AO1872" s="496">
        <v>99</v>
      </c>
      <c r="AP1872" s="496">
        <v>31</v>
      </c>
      <c r="AQ1872" s="496">
        <v>99</v>
      </c>
      <c r="AR1872" s="496"/>
      <c r="AS1872" s="496"/>
      <c r="AT1872" s="496"/>
      <c r="AU1872" s="496"/>
    </row>
    <row r="1873" spans="1:47">
      <c r="A1873" s="496">
        <v>23</v>
      </c>
      <c r="B1873" s="496">
        <v>274</v>
      </c>
      <c r="C1873" s="496">
        <v>2024</v>
      </c>
      <c r="D1873" s="496"/>
      <c r="E1873" s="496">
        <v>99</v>
      </c>
      <c r="F1873" s="496">
        <v>99</v>
      </c>
      <c r="G1873" s="496">
        <v>99</v>
      </c>
      <c r="H1873" s="496">
        <v>99</v>
      </c>
      <c r="I1873" s="496">
        <v>99</v>
      </c>
      <c r="J1873" s="496">
        <v>99</v>
      </c>
      <c r="K1873" s="496">
        <v>99</v>
      </c>
      <c r="L1873" s="496">
        <v>8</v>
      </c>
      <c r="M1873" s="496">
        <v>99</v>
      </c>
      <c r="N1873" s="496">
        <v>99</v>
      </c>
      <c r="O1873" s="496">
        <v>99</v>
      </c>
      <c r="P1873" s="496">
        <v>99</v>
      </c>
      <c r="Q1873" s="496"/>
      <c r="R1873" s="496">
        <v>0</v>
      </c>
      <c r="S1873" s="496"/>
      <c r="T1873" s="496"/>
      <c r="U1873" s="496"/>
      <c r="V1873" s="496"/>
      <c r="W1873" s="496"/>
      <c r="X1873" s="496"/>
      <c r="Y1873" s="496"/>
      <c r="Z1873" s="496"/>
      <c r="AA1873" s="496"/>
      <c r="AB1873" s="496"/>
      <c r="AC1873" s="496"/>
      <c r="AD1873" s="496"/>
      <c r="AE1873" s="496"/>
      <c r="AF1873" s="496"/>
      <c r="AG1873" s="496"/>
      <c r="AH1873" s="496"/>
      <c r="AI1873" s="496"/>
      <c r="AJ1873" s="496"/>
      <c r="AK1873" s="496"/>
      <c r="AL1873" s="496"/>
      <c r="AM1873" s="496"/>
      <c r="AN1873" s="496">
        <v>99</v>
      </c>
      <c r="AO1873" s="496">
        <v>99</v>
      </c>
      <c r="AP1873" s="496">
        <v>32</v>
      </c>
      <c r="AQ1873" s="496">
        <v>99</v>
      </c>
      <c r="AR1873" s="496"/>
      <c r="AS1873" s="496"/>
      <c r="AT1873" s="496"/>
      <c r="AU1873" s="496"/>
    </row>
    <row r="1874" spans="1:47">
      <c r="A1874" s="496">
        <v>23</v>
      </c>
      <c r="B1874" s="496">
        <v>275</v>
      </c>
      <c r="C1874" s="496">
        <v>2024</v>
      </c>
      <c r="D1874" s="496"/>
      <c r="E1874" s="496">
        <v>99</v>
      </c>
      <c r="F1874" s="496">
        <v>99</v>
      </c>
      <c r="G1874" s="496">
        <v>99</v>
      </c>
      <c r="H1874" s="496">
        <v>99</v>
      </c>
      <c r="I1874" s="496">
        <v>99</v>
      </c>
      <c r="J1874" s="496">
        <v>99</v>
      </c>
      <c r="K1874" s="496">
        <v>99</v>
      </c>
      <c r="L1874" s="496">
        <v>8</v>
      </c>
      <c r="M1874" s="496">
        <v>99</v>
      </c>
      <c r="N1874" s="496">
        <v>99</v>
      </c>
      <c r="O1874" s="496">
        <v>99</v>
      </c>
      <c r="P1874" s="496">
        <v>99</v>
      </c>
      <c r="Q1874" s="496"/>
      <c r="R1874" s="496">
        <v>0</v>
      </c>
      <c r="S1874" s="496"/>
      <c r="T1874" s="496"/>
      <c r="U1874" s="496"/>
      <c r="V1874" s="496"/>
      <c r="W1874" s="496"/>
      <c r="X1874" s="496"/>
      <c r="Y1874" s="496"/>
      <c r="Z1874" s="496"/>
      <c r="AA1874" s="496"/>
      <c r="AB1874" s="496"/>
      <c r="AC1874" s="496"/>
      <c r="AD1874" s="496"/>
      <c r="AE1874" s="496"/>
      <c r="AF1874" s="496"/>
      <c r="AG1874" s="496"/>
      <c r="AH1874" s="496"/>
      <c r="AI1874" s="496"/>
      <c r="AJ1874" s="496"/>
      <c r="AK1874" s="496"/>
      <c r="AL1874" s="496"/>
      <c r="AM1874" s="496"/>
      <c r="AN1874" s="496">
        <v>99</v>
      </c>
      <c r="AO1874" s="496">
        <v>99</v>
      </c>
      <c r="AP1874" s="496">
        <v>33</v>
      </c>
      <c r="AQ1874" s="496">
        <v>99</v>
      </c>
      <c r="AR1874" s="496"/>
      <c r="AS1874" s="496"/>
      <c r="AT1874" s="496"/>
      <c r="AU1874" s="496"/>
    </row>
    <row r="1875" spans="1:47">
      <c r="A1875" s="496">
        <v>23</v>
      </c>
      <c r="B1875" s="496">
        <v>276</v>
      </c>
      <c r="C1875" s="496">
        <v>2024</v>
      </c>
      <c r="D1875" s="496"/>
      <c r="E1875" s="496">
        <v>99</v>
      </c>
      <c r="F1875" s="496">
        <v>99</v>
      </c>
      <c r="G1875" s="496">
        <v>99</v>
      </c>
      <c r="H1875" s="496">
        <v>99</v>
      </c>
      <c r="I1875" s="496">
        <v>99</v>
      </c>
      <c r="J1875" s="496">
        <v>99</v>
      </c>
      <c r="K1875" s="496">
        <v>99</v>
      </c>
      <c r="L1875" s="496">
        <v>8</v>
      </c>
      <c r="M1875" s="496">
        <v>99</v>
      </c>
      <c r="N1875" s="496">
        <v>99</v>
      </c>
      <c r="O1875" s="496">
        <v>99</v>
      </c>
      <c r="P1875" s="496">
        <v>99</v>
      </c>
      <c r="Q1875" s="496"/>
      <c r="R1875" s="496">
        <v>0</v>
      </c>
      <c r="S1875" s="496"/>
      <c r="T1875" s="496"/>
      <c r="U1875" s="496"/>
      <c r="V1875" s="496"/>
      <c r="W1875" s="496"/>
      <c r="X1875" s="496"/>
      <c r="Y1875" s="496"/>
      <c r="Z1875" s="496"/>
      <c r="AA1875" s="496"/>
      <c r="AB1875" s="496"/>
      <c r="AC1875" s="496"/>
      <c r="AD1875" s="496"/>
      <c r="AE1875" s="496"/>
      <c r="AF1875" s="496"/>
      <c r="AG1875" s="496"/>
      <c r="AH1875" s="496"/>
      <c r="AI1875" s="496"/>
      <c r="AJ1875" s="496"/>
      <c r="AK1875" s="496"/>
      <c r="AL1875" s="496"/>
      <c r="AM1875" s="496"/>
      <c r="AN1875" s="496">
        <v>99</v>
      </c>
      <c r="AO1875" s="496">
        <v>99</v>
      </c>
      <c r="AP1875" s="496">
        <v>34</v>
      </c>
      <c r="AQ1875" s="496">
        <v>99</v>
      </c>
      <c r="AR1875" s="496"/>
      <c r="AS1875" s="496"/>
      <c r="AT1875" s="496"/>
      <c r="AU1875" s="496"/>
    </row>
    <row r="1876" spans="1:47">
      <c r="A1876" s="496">
        <v>23</v>
      </c>
      <c r="B1876" s="496">
        <v>277</v>
      </c>
      <c r="C1876" s="496">
        <v>2024</v>
      </c>
      <c r="D1876" s="496"/>
      <c r="E1876" s="496">
        <v>99</v>
      </c>
      <c r="F1876" s="496">
        <v>99</v>
      </c>
      <c r="G1876" s="496">
        <v>99</v>
      </c>
      <c r="H1876" s="496">
        <v>99</v>
      </c>
      <c r="I1876" s="496">
        <v>99</v>
      </c>
      <c r="J1876" s="496">
        <v>99</v>
      </c>
      <c r="K1876" s="496">
        <v>99</v>
      </c>
      <c r="L1876" s="496">
        <v>8</v>
      </c>
      <c r="M1876" s="496">
        <v>99</v>
      </c>
      <c r="N1876" s="496">
        <v>99</v>
      </c>
      <c r="O1876" s="496">
        <v>99</v>
      </c>
      <c r="P1876" s="496">
        <v>99</v>
      </c>
      <c r="Q1876" s="496"/>
      <c r="R1876" s="496">
        <v>0</v>
      </c>
      <c r="S1876" s="496"/>
      <c r="T1876" s="496"/>
      <c r="U1876" s="496"/>
      <c r="V1876" s="496"/>
      <c r="W1876" s="496"/>
      <c r="X1876" s="496"/>
      <c r="Y1876" s="496"/>
      <c r="Z1876" s="496"/>
      <c r="AA1876" s="496"/>
      <c r="AB1876" s="496"/>
      <c r="AC1876" s="496"/>
      <c r="AD1876" s="496"/>
      <c r="AE1876" s="496"/>
      <c r="AF1876" s="496"/>
      <c r="AG1876" s="496"/>
      <c r="AH1876" s="496"/>
      <c r="AI1876" s="496"/>
      <c r="AJ1876" s="496"/>
      <c r="AK1876" s="496"/>
      <c r="AL1876" s="496"/>
      <c r="AM1876" s="496"/>
      <c r="AN1876" s="496">
        <v>99</v>
      </c>
      <c r="AO1876" s="496">
        <v>99</v>
      </c>
      <c r="AP1876" s="496">
        <v>39</v>
      </c>
      <c r="AQ1876" s="496">
        <v>99</v>
      </c>
      <c r="AR1876" s="496"/>
      <c r="AS1876" s="496"/>
      <c r="AT1876" s="496"/>
      <c r="AU1876" s="496"/>
    </row>
    <row r="1877" spans="1:47">
      <c r="A1877" s="496">
        <v>23</v>
      </c>
      <c r="B1877" s="496">
        <v>278</v>
      </c>
      <c r="C1877" s="496">
        <v>2024</v>
      </c>
      <c r="D1877" s="496"/>
      <c r="E1877" s="496">
        <v>99</v>
      </c>
      <c r="F1877" s="496">
        <v>99</v>
      </c>
      <c r="G1877" s="496">
        <v>99</v>
      </c>
      <c r="H1877" s="496">
        <v>99</v>
      </c>
      <c r="I1877" s="496">
        <v>99</v>
      </c>
      <c r="J1877" s="496">
        <v>99</v>
      </c>
      <c r="K1877" s="496">
        <v>99</v>
      </c>
      <c r="L1877" s="496">
        <v>8</v>
      </c>
      <c r="M1877" s="496">
        <v>99</v>
      </c>
      <c r="N1877" s="496">
        <v>99</v>
      </c>
      <c r="O1877" s="496">
        <v>99</v>
      </c>
      <c r="P1877" s="496">
        <v>99</v>
      </c>
      <c r="Q1877" s="496"/>
      <c r="R1877" s="496">
        <v>0</v>
      </c>
      <c r="S1877" s="496"/>
      <c r="T1877" s="496"/>
      <c r="U1877" s="496"/>
      <c r="V1877" s="496"/>
      <c r="W1877" s="496"/>
      <c r="X1877" s="496"/>
      <c r="Y1877" s="496"/>
      <c r="Z1877" s="496"/>
      <c r="AA1877" s="496"/>
      <c r="AB1877" s="496"/>
      <c r="AC1877" s="496"/>
      <c r="AD1877" s="496"/>
      <c r="AE1877" s="496"/>
      <c r="AF1877" s="496"/>
      <c r="AG1877" s="496"/>
      <c r="AH1877" s="496"/>
      <c r="AI1877" s="496"/>
      <c r="AJ1877" s="496"/>
      <c r="AK1877" s="496"/>
      <c r="AL1877" s="496"/>
      <c r="AM1877" s="496"/>
      <c r="AN1877" s="496">
        <v>99</v>
      </c>
      <c r="AO1877" s="496">
        <v>99</v>
      </c>
      <c r="AP1877" s="496">
        <v>40</v>
      </c>
      <c r="AQ1877" s="496">
        <v>99</v>
      </c>
      <c r="AR1877" s="496"/>
      <c r="AS1877" s="496"/>
      <c r="AT1877" s="496"/>
      <c r="AU1877" s="496"/>
    </row>
    <row r="1878" spans="1:47">
      <c r="A1878" s="496">
        <v>23</v>
      </c>
      <c r="B1878" s="496">
        <v>279</v>
      </c>
      <c r="C1878" s="496">
        <v>2024</v>
      </c>
      <c r="D1878" s="496"/>
      <c r="E1878" s="496">
        <v>99</v>
      </c>
      <c r="F1878" s="496">
        <v>99</v>
      </c>
      <c r="G1878" s="496">
        <v>99</v>
      </c>
      <c r="H1878" s="496">
        <v>99</v>
      </c>
      <c r="I1878" s="496">
        <v>99</v>
      </c>
      <c r="J1878" s="496">
        <v>99</v>
      </c>
      <c r="K1878" s="496">
        <v>99</v>
      </c>
      <c r="L1878" s="496">
        <v>8</v>
      </c>
      <c r="M1878" s="496">
        <v>99</v>
      </c>
      <c r="N1878" s="496">
        <v>99</v>
      </c>
      <c r="O1878" s="496">
        <v>99</v>
      </c>
      <c r="P1878" s="496">
        <v>99</v>
      </c>
      <c r="Q1878" s="496">
        <v>5</v>
      </c>
      <c r="R1878" s="496">
        <v>9</v>
      </c>
      <c r="S1878" s="496">
        <v>8</v>
      </c>
      <c r="T1878" s="496">
        <v>9.1111111111111125</v>
      </c>
      <c r="U1878" s="496">
        <v>415.8555555555555</v>
      </c>
      <c r="V1878" s="496">
        <v>100</v>
      </c>
      <c r="W1878" s="496">
        <v>88.8888888888889</v>
      </c>
      <c r="X1878" s="496">
        <v>77.777777777777771</v>
      </c>
      <c r="Y1878" s="496">
        <v>60.135755884519362</v>
      </c>
      <c r="Z1878" s="496">
        <v>0</v>
      </c>
      <c r="AA1878" s="496">
        <v>2.5141574442188359</v>
      </c>
      <c r="AB1878" s="496"/>
      <c r="AC1878" s="496">
        <v>76.315984740659871</v>
      </c>
      <c r="AD1878" s="496"/>
      <c r="AE1878" s="496">
        <v>9</v>
      </c>
      <c r="AF1878" s="496">
        <v>14.03810809797082</v>
      </c>
      <c r="AG1878" s="496">
        <v>739.66666666666652</v>
      </c>
      <c r="AH1878" s="496">
        <v>0</v>
      </c>
      <c r="AI1878" s="496">
        <v>100</v>
      </c>
      <c r="AJ1878" s="496">
        <v>203.06758590293143</v>
      </c>
      <c r="AK1878" s="496">
        <v>6.9537274339712898</v>
      </c>
      <c r="AL1878" s="496">
        <v>14.08809866345743</v>
      </c>
      <c r="AM1878" s="496"/>
      <c r="AN1878" s="496">
        <v>99</v>
      </c>
      <c r="AO1878" s="496">
        <v>99</v>
      </c>
      <c r="AP1878" s="496">
        <v>98</v>
      </c>
      <c r="AQ1878" s="496">
        <v>99</v>
      </c>
      <c r="AR1878" s="496">
        <v>220.22222222222223</v>
      </c>
      <c r="AS1878" s="496">
        <v>38.750552943297393</v>
      </c>
      <c r="AT1878" s="496"/>
      <c r="AU1878" s="496"/>
    </row>
    <row r="1879" spans="1:47">
      <c r="A1879" s="496">
        <v>23</v>
      </c>
      <c r="B1879" s="496">
        <v>280</v>
      </c>
      <c r="C1879" s="496">
        <v>2024</v>
      </c>
      <c r="D1879" s="496"/>
      <c r="E1879" s="496">
        <v>99</v>
      </c>
      <c r="F1879" s="496">
        <v>99</v>
      </c>
      <c r="G1879" s="496">
        <v>99</v>
      </c>
      <c r="H1879" s="496">
        <v>99</v>
      </c>
      <c r="I1879" s="496">
        <v>99</v>
      </c>
      <c r="J1879" s="496">
        <v>99</v>
      </c>
      <c r="K1879" s="496">
        <v>99</v>
      </c>
      <c r="L1879" s="496">
        <v>8</v>
      </c>
      <c r="M1879" s="496">
        <v>99</v>
      </c>
      <c r="N1879" s="496">
        <v>99</v>
      </c>
      <c r="O1879" s="496">
        <v>99</v>
      </c>
      <c r="P1879" s="496">
        <v>99</v>
      </c>
      <c r="Q1879" s="496"/>
      <c r="R1879" s="496">
        <v>0</v>
      </c>
      <c r="S1879" s="496"/>
      <c r="T1879" s="496"/>
      <c r="U1879" s="496"/>
      <c r="V1879" s="496"/>
      <c r="W1879" s="496"/>
      <c r="X1879" s="496"/>
      <c r="Y1879" s="496"/>
      <c r="Z1879" s="496"/>
      <c r="AA1879" s="496"/>
      <c r="AB1879" s="496"/>
      <c r="AC1879" s="496"/>
      <c r="AD1879" s="496"/>
      <c r="AE1879" s="496"/>
      <c r="AF1879" s="496"/>
      <c r="AG1879" s="496"/>
      <c r="AH1879" s="496"/>
      <c r="AI1879" s="496"/>
      <c r="AJ1879" s="496"/>
      <c r="AK1879" s="496"/>
      <c r="AL1879" s="496"/>
      <c r="AM1879" s="496"/>
      <c r="AN1879" s="496">
        <v>99</v>
      </c>
      <c r="AO1879" s="496">
        <v>99</v>
      </c>
      <c r="AP1879" s="496">
        <v>99</v>
      </c>
      <c r="AQ1879" s="496">
        <v>99</v>
      </c>
      <c r="AR1879" s="496"/>
      <c r="AS1879" s="496"/>
      <c r="AT1879" s="496"/>
      <c r="AU1879" s="496"/>
    </row>
    <row r="1880" spans="1:47">
      <c r="A1880" s="496">
        <v>23</v>
      </c>
      <c r="B1880" s="496">
        <v>281</v>
      </c>
      <c r="C1880" s="496">
        <v>2024</v>
      </c>
      <c r="D1880" s="496"/>
      <c r="E1880" s="496">
        <v>99</v>
      </c>
      <c r="F1880" s="496">
        <v>99</v>
      </c>
      <c r="G1880" s="496">
        <v>99</v>
      </c>
      <c r="H1880" s="496">
        <v>99</v>
      </c>
      <c r="I1880" s="496">
        <v>99</v>
      </c>
      <c r="J1880" s="496">
        <v>99</v>
      </c>
      <c r="K1880" s="496">
        <v>99</v>
      </c>
      <c r="L1880" s="496">
        <v>9</v>
      </c>
      <c r="M1880" s="496">
        <v>99</v>
      </c>
      <c r="N1880" s="496">
        <v>99</v>
      </c>
      <c r="O1880" s="496">
        <v>99</v>
      </c>
      <c r="P1880" s="496">
        <v>99</v>
      </c>
      <c r="Q1880" s="496"/>
      <c r="R1880" s="496">
        <v>0</v>
      </c>
      <c r="S1880" s="496"/>
      <c r="T1880" s="496"/>
      <c r="U1880" s="496"/>
      <c r="V1880" s="496"/>
      <c r="W1880" s="496"/>
      <c r="X1880" s="496"/>
      <c r="Y1880" s="496"/>
      <c r="Z1880" s="496"/>
      <c r="AA1880" s="496"/>
      <c r="AB1880" s="496"/>
      <c r="AC1880" s="496"/>
      <c r="AD1880" s="496"/>
      <c r="AE1880" s="496"/>
      <c r="AF1880" s="496"/>
      <c r="AG1880" s="496"/>
      <c r="AH1880" s="496"/>
      <c r="AI1880" s="496"/>
      <c r="AJ1880" s="496"/>
      <c r="AK1880" s="496"/>
      <c r="AL1880" s="496"/>
      <c r="AM1880" s="496"/>
      <c r="AN1880" s="496">
        <v>99</v>
      </c>
      <c r="AO1880" s="496">
        <v>99</v>
      </c>
      <c r="AP1880" s="496">
        <v>1</v>
      </c>
      <c r="AQ1880" s="496">
        <v>99</v>
      </c>
      <c r="AR1880" s="496"/>
      <c r="AS1880" s="496"/>
      <c r="AT1880" s="496"/>
      <c r="AU1880" s="496"/>
    </row>
    <row r="1881" spans="1:47">
      <c r="A1881" s="496">
        <v>23</v>
      </c>
      <c r="B1881" s="496">
        <v>282</v>
      </c>
      <c r="C1881" s="496">
        <v>2024</v>
      </c>
      <c r="D1881" s="496"/>
      <c r="E1881" s="496">
        <v>99</v>
      </c>
      <c r="F1881" s="496">
        <v>99</v>
      </c>
      <c r="G1881" s="496">
        <v>99</v>
      </c>
      <c r="H1881" s="496">
        <v>99</v>
      </c>
      <c r="I1881" s="496">
        <v>99</v>
      </c>
      <c r="J1881" s="496">
        <v>99</v>
      </c>
      <c r="K1881" s="496">
        <v>99</v>
      </c>
      <c r="L1881" s="496">
        <v>9</v>
      </c>
      <c r="M1881" s="496">
        <v>99</v>
      </c>
      <c r="N1881" s="496">
        <v>99</v>
      </c>
      <c r="O1881" s="496">
        <v>99</v>
      </c>
      <c r="P1881" s="496">
        <v>99</v>
      </c>
      <c r="Q1881" s="496"/>
      <c r="R1881" s="496">
        <v>0</v>
      </c>
      <c r="S1881" s="496"/>
      <c r="T1881" s="496"/>
      <c r="U1881" s="496"/>
      <c r="V1881" s="496"/>
      <c r="W1881" s="496"/>
      <c r="X1881" s="496"/>
      <c r="Y1881" s="496"/>
      <c r="Z1881" s="496"/>
      <c r="AA1881" s="496"/>
      <c r="AB1881" s="496"/>
      <c r="AC1881" s="496"/>
      <c r="AD1881" s="496"/>
      <c r="AE1881" s="496"/>
      <c r="AF1881" s="496"/>
      <c r="AG1881" s="496"/>
      <c r="AH1881" s="496"/>
      <c r="AI1881" s="496"/>
      <c r="AJ1881" s="496"/>
      <c r="AK1881" s="496"/>
      <c r="AL1881" s="496"/>
      <c r="AM1881" s="496"/>
      <c r="AN1881" s="496">
        <v>99</v>
      </c>
      <c r="AO1881" s="496">
        <v>99</v>
      </c>
      <c r="AP1881" s="496">
        <v>2</v>
      </c>
      <c r="AQ1881" s="496">
        <v>99</v>
      </c>
      <c r="AR1881" s="496"/>
      <c r="AS1881" s="496"/>
      <c r="AT1881" s="496"/>
      <c r="AU1881" s="496"/>
    </row>
    <row r="1882" spans="1:47">
      <c r="A1882" s="496">
        <v>23</v>
      </c>
      <c r="B1882" s="496">
        <v>283</v>
      </c>
      <c r="C1882" s="496">
        <v>2024</v>
      </c>
      <c r="D1882" s="496"/>
      <c r="E1882" s="496">
        <v>99</v>
      </c>
      <c r="F1882" s="496">
        <v>99</v>
      </c>
      <c r="G1882" s="496">
        <v>99</v>
      </c>
      <c r="H1882" s="496">
        <v>99</v>
      </c>
      <c r="I1882" s="496">
        <v>99</v>
      </c>
      <c r="J1882" s="496">
        <v>99</v>
      </c>
      <c r="K1882" s="496">
        <v>99</v>
      </c>
      <c r="L1882" s="496">
        <v>9</v>
      </c>
      <c r="M1882" s="496">
        <v>99</v>
      </c>
      <c r="N1882" s="496">
        <v>99</v>
      </c>
      <c r="O1882" s="496">
        <v>99</v>
      </c>
      <c r="P1882" s="496">
        <v>99</v>
      </c>
      <c r="Q1882" s="496"/>
      <c r="R1882" s="496">
        <v>0</v>
      </c>
      <c r="S1882" s="496"/>
      <c r="T1882" s="496"/>
      <c r="U1882" s="496"/>
      <c r="V1882" s="496"/>
      <c r="W1882" s="496"/>
      <c r="X1882" s="496"/>
      <c r="Y1882" s="496"/>
      <c r="Z1882" s="496"/>
      <c r="AA1882" s="496"/>
      <c r="AB1882" s="496"/>
      <c r="AC1882" s="496"/>
      <c r="AD1882" s="496"/>
      <c r="AE1882" s="496"/>
      <c r="AF1882" s="496"/>
      <c r="AG1882" s="496"/>
      <c r="AH1882" s="496"/>
      <c r="AI1882" s="496"/>
      <c r="AJ1882" s="496"/>
      <c r="AK1882" s="496"/>
      <c r="AL1882" s="496"/>
      <c r="AM1882" s="496"/>
      <c r="AN1882" s="496">
        <v>99</v>
      </c>
      <c r="AO1882" s="496">
        <v>99</v>
      </c>
      <c r="AP1882" s="496">
        <v>3</v>
      </c>
      <c r="AQ1882" s="496">
        <v>99</v>
      </c>
      <c r="AR1882" s="496"/>
      <c r="AS1882" s="496"/>
      <c r="AT1882" s="496"/>
      <c r="AU1882" s="496"/>
    </row>
    <row r="1883" spans="1:47">
      <c r="A1883" s="496">
        <v>23</v>
      </c>
      <c r="B1883" s="496">
        <v>284</v>
      </c>
      <c r="C1883" s="496">
        <v>2024</v>
      </c>
      <c r="D1883" s="496"/>
      <c r="E1883" s="496">
        <v>99</v>
      </c>
      <c r="F1883" s="496">
        <v>99</v>
      </c>
      <c r="G1883" s="496">
        <v>99</v>
      </c>
      <c r="H1883" s="496">
        <v>99</v>
      </c>
      <c r="I1883" s="496">
        <v>99</v>
      </c>
      <c r="J1883" s="496">
        <v>99</v>
      </c>
      <c r="K1883" s="496">
        <v>99</v>
      </c>
      <c r="L1883" s="496">
        <v>9</v>
      </c>
      <c r="M1883" s="496">
        <v>99</v>
      </c>
      <c r="N1883" s="496">
        <v>99</v>
      </c>
      <c r="O1883" s="496">
        <v>99</v>
      </c>
      <c r="P1883" s="496">
        <v>99</v>
      </c>
      <c r="Q1883" s="496"/>
      <c r="R1883" s="496">
        <v>0</v>
      </c>
      <c r="S1883" s="496"/>
      <c r="T1883" s="496"/>
      <c r="U1883" s="496"/>
      <c r="V1883" s="496"/>
      <c r="W1883" s="496"/>
      <c r="X1883" s="496"/>
      <c r="Y1883" s="496"/>
      <c r="Z1883" s="496"/>
      <c r="AA1883" s="496"/>
      <c r="AB1883" s="496"/>
      <c r="AC1883" s="496"/>
      <c r="AD1883" s="496"/>
      <c r="AE1883" s="496"/>
      <c r="AF1883" s="496"/>
      <c r="AG1883" s="496"/>
      <c r="AH1883" s="496"/>
      <c r="AI1883" s="496"/>
      <c r="AJ1883" s="496"/>
      <c r="AK1883" s="496"/>
      <c r="AL1883" s="496"/>
      <c r="AM1883" s="496"/>
      <c r="AN1883" s="496">
        <v>99</v>
      </c>
      <c r="AO1883" s="496">
        <v>99</v>
      </c>
      <c r="AP1883" s="496">
        <v>4</v>
      </c>
      <c r="AQ1883" s="496">
        <v>99</v>
      </c>
      <c r="AR1883" s="496"/>
      <c r="AS1883" s="496"/>
      <c r="AT1883" s="496"/>
      <c r="AU1883" s="496"/>
    </row>
    <row r="1884" spans="1:47">
      <c r="A1884" s="496">
        <v>23</v>
      </c>
      <c r="B1884" s="496">
        <v>285</v>
      </c>
      <c r="C1884" s="496">
        <v>2024</v>
      </c>
      <c r="D1884" s="496"/>
      <c r="E1884" s="496">
        <v>99</v>
      </c>
      <c r="F1884" s="496">
        <v>99</v>
      </c>
      <c r="G1884" s="496">
        <v>99</v>
      </c>
      <c r="H1884" s="496">
        <v>99</v>
      </c>
      <c r="I1884" s="496">
        <v>99</v>
      </c>
      <c r="J1884" s="496">
        <v>99</v>
      </c>
      <c r="K1884" s="496">
        <v>99</v>
      </c>
      <c r="L1884" s="496">
        <v>9</v>
      </c>
      <c r="M1884" s="496">
        <v>99</v>
      </c>
      <c r="N1884" s="496">
        <v>99</v>
      </c>
      <c r="O1884" s="496">
        <v>99</v>
      </c>
      <c r="P1884" s="496">
        <v>99</v>
      </c>
      <c r="Q1884" s="496"/>
      <c r="R1884" s="496">
        <v>0</v>
      </c>
      <c r="S1884" s="496"/>
      <c r="T1884" s="496"/>
      <c r="U1884" s="496"/>
      <c r="V1884" s="496"/>
      <c r="W1884" s="496"/>
      <c r="X1884" s="496"/>
      <c r="Y1884" s="496"/>
      <c r="Z1884" s="496"/>
      <c r="AA1884" s="496"/>
      <c r="AB1884" s="496"/>
      <c r="AC1884" s="496"/>
      <c r="AD1884" s="496"/>
      <c r="AE1884" s="496"/>
      <c r="AF1884" s="496"/>
      <c r="AG1884" s="496"/>
      <c r="AH1884" s="496"/>
      <c r="AI1884" s="496"/>
      <c r="AJ1884" s="496"/>
      <c r="AK1884" s="496"/>
      <c r="AL1884" s="496"/>
      <c r="AM1884" s="496"/>
      <c r="AN1884" s="496">
        <v>99</v>
      </c>
      <c r="AO1884" s="496">
        <v>99</v>
      </c>
      <c r="AP1884" s="496">
        <v>5</v>
      </c>
      <c r="AQ1884" s="496">
        <v>99</v>
      </c>
      <c r="AR1884" s="496"/>
      <c r="AS1884" s="496"/>
      <c r="AT1884" s="496"/>
      <c r="AU1884" s="496"/>
    </row>
    <row r="1885" spans="1:47">
      <c r="A1885" s="496">
        <v>23</v>
      </c>
      <c r="B1885" s="496">
        <v>286</v>
      </c>
      <c r="C1885" s="496">
        <v>2024</v>
      </c>
      <c r="D1885" s="496"/>
      <c r="E1885" s="496">
        <v>99</v>
      </c>
      <c r="F1885" s="496">
        <v>99</v>
      </c>
      <c r="G1885" s="496">
        <v>99</v>
      </c>
      <c r="H1885" s="496">
        <v>99</v>
      </c>
      <c r="I1885" s="496">
        <v>99</v>
      </c>
      <c r="J1885" s="496">
        <v>99</v>
      </c>
      <c r="K1885" s="496">
        <v>99</v>
      </c>
      <c r="L1885" s="496">
        <v>9</v>
      </c>
      <c r="M1885" s="496">
        <v>99</v>
      </c>
      <c r="N1885" s="496">
        <v>99</v>
      </c>
      <c r="O1885" s="496">
        <v>99</v>
      </c>
      <c r="P1885" s="496">
        <v>99</v>
      </c>
      <c r="Q1885" s="496"/>
      <c r="R1885" s="496">
        <v>0</v>
      </c>
      <c r="S1885" s="496"/>
      <c r="T1885" s="496"/>
      <c r="U1885" s="496"/>
      <c r="V1885" s="496"/>
      <c r="W1885" s="496"/>
      <c r="X1885" s="496"/>
      <c r="Y1885" s="496"/>
      <c r="Z1885" s="496"/>
      <c r="AA1885" s="496"/>
      <c r="AB1885" s="496"/>
      <c r="AC1885" s="496"/>
      <c r="AD1885" s="496"/>
      <c r="AE1885" s="496"/>
      <c r="AF1885" s="496"/>
      <c r="AG1885" s="496"/>
      <c r="AH1885" s="496"/>
      <c r="AI1885" s="496"/>
      <c r="AJ1885" s="496"/>
      <c r="AK1885" s="496"/>
      <c r="AL1885" s="496"/>
      <c r="AM1885" s="496"/>
      <c r="AN1885" s="496">
        <v>99</v>
      </c>
      <c r="AO1885" s="496">
        <v>99</v>
      </c>
      <c r="AP1885" s="496">
        <v>6</v>
      </c>
      <c r="AQ1885" s="496">
        <v>99</v>
      </c>
      <c r="AR1885" s="496"/>
      <c r="AS1885" s="496"/>
      <c r="AT1885" s="496"/>
      <c r="AU1885" s="496"/>
    </row>
    <row r="1886" spans="1:47">
      <c r="A1886" s="496">
        <v>23</v>
      </c>
      <c r="B1886" s="496">
        <v>287</v>
      </c>
      <c r="C1886" s="496">
        <v>2024</v>
      </c>
      <c r="D1886" s="496"/>
      <c r="E1886" s="496">
        <v>99</v>
      </c>
      <c r="F1886" s="496">
        <v>99</v>
      </c>
      <c r="G1886" s="496">
        <v>99</v>
      </c>
      <c r="H1886" s="496">
        <v>99</v>
      </c>
      <c r="I1886" s="496">
        <v>99</v>
      </c>
      <c r="J1886" s="496">
        <v>99</v>
      </c>
      <c r="K1886" s="496">
        <v>99</v>
      </c>
      <c r="L1886" s="496">
        <v>9</v>
      </c>
      <c r="M1886" s="496">
        <v>99</v>
      </c>
      <c r="N1886" s="496">
        <v>99</v>
      </c>
      <c r="O1886" s="496">
        <v>99</v>
      </c>
      <c r="P1886" s="496">
        <v>99</v>
      </c>
      <c r="Q1886" s="496"/>
      <c r="R1886" s="496">
        <v>0</v>
      </c>
      <c r="S1886" s="496"/>
      <c r="T1886" s="496"/>
      <c r="U1886" s="496"/>
      <c r="V1886" s="496"/>
      <c r="W1886" s="496"/>
      <c r="X1886" s="496"/>
      <c r="Y1886" s="496"/>
      <c r="Z1886" s="496"/>
      <c r="AA1886" s="496"/>
      <c r="AB1886" s="496"/>
      <c r="AC1886" s="496"/>
      <c r="AD1886" s="496"/>
      <c r="AE1886" s="496"/>
      <c r="AF1886" s="496"/>
      <c r="AG1886" s="496"/>
      <c r="AH1886" s="496"/>
      <c r="AI1886" s="496"/>
      <c r="AJ1886" s="496"/>
      <c r="AK1886" s="496"/>
      <c r="AL1886" s="496"/>
      <c r="AM1886" s="496"/>
      <c r="AN1886" s="496">
        <v>99</v>
      </c>
      <c r="AO1886" s="496">
        <v>99</v>
      </c>
      <c r="AP1886" s="496">
        <v>7</v>
      </c>
      <c r="AQ1886" s="496">
        <v>99</v>
      </c>
      <c r="AR1886" s="496"/>
      <c r="AS1886" s="496"/>
      <c r="AT1886" s="496"/>
      <c r="AU1886" s="496"/>
    </row>
    <row r="1887" spans="1:47">
      <c r="A1887" s="496">
        <v>23</v>
      </c>
      <c r="B1887" s="496">
        <v>288</v>
      </c>
      <c r="C1887" s="496">
        <v>2024</v>
      </c>
      <c r="D1887" s="496"/>
      <c r="E1887" s="496">
        <v>99</v>
      </c>
      <c r="F1887" s="496">
        <v>99</v>
      </c>
      <c r="G1887" s="496">
        <v>99</v>
      </c>
      <c r="H1887" s="496">
        <v>99</v>
      </c>
      <c r="I1887" s="496">
        <v>99</v>
      </c>
      <c r="J1887" s="496">
        <v>99</v>
      </c>
      <c r="K1887" s="496">
        <v>99</v>
      </c>
      <c r="L1887" s="496">
        <v>9</v>
      </c>
      <c r="M1887" s="496">
        <v>99</v>
      </c>
      <c r="N1887" s="496">
        <v>99</v>
      </c>
      <c r="O1887" s="496">
        <v>99</v>
      </c>
      <c r="P1887" s="496">
        <v>99</v>
      </c>
      <c r="Q1887" s="496"/>
      <c r="R1887" s="496">
        <v>0</v>
      </c>
      <c r="S1887" s="496"/>
      <c r="T1887" s="496"/>
      <c r="U1887" s="496"/>
      <c r="V1887" s="496"/>
      <c r="W1887" s="496"/>
      <c r="X1887" s="496"/>
      <c r="Y1887" s="496"/>
      <c r="Z1887" s="496"/>
      <c r="AA1887" s="496"/>
      <c r="AB1887" s="496"/>
      <c r="AC1887" s="496"/>
      <c r="AD1887" s="496"/>
      <c r="AE1887" s="496"/>
      <c r="AF1887" s="496"/>
      <c r="AG1887" s="496"/>
      <c r="AH1887" s="496"/>
      <c r="AI1887" s="496"/>
      <c r="AJ1887" s="496"/>
      <c r="AK1887" s="496"/>
      <c r="AL1887" s="496"/>
      <c r="AM1887" s="496"/>
      <c r="AN1887" s="496">
        <v>99</v>
      </c>
      <c r="AO1887" s="496">
        <v>99</v>
      </c>
      <c r="AP1887" s="496">
        <v>8</v>
      </c>
      <c r="AQ1887" s="496">
        <v>99</v>
      </c>
      <c r="AR1887" s="496"/>
      <c r="AS1887" s="496"/>
      <c r="AT1887" s="496"/>
      <c r="AU1887" s="496"/>
    </row>
    <row r="1888" spans="1:47">
      <c r="A1888" s="496">
        <v>23</v>
      </c>
      <c r="B1888" s="496">
        <v>289</v>
      </c>
      <c r="C1888" s="496">
        <v>2024</v>
      </c>
      <c r="D1888" s="496"/>
      <c r="E1888" s="496">
        <v>99</v>
      </c>
      <c r="F1888" s="496">
        <v>99</v>
      </c>
      <c r="G1888" s="496">
        <v>99</v>
      </c>
      <c r="H1888" s="496">
        <v>99</v>
      </c>
      <c r="I1888" s="496">
        <v>99</v>
      </c>
      <c r="J1888" s="496">
        <v>99</v>
      </c>
      <c r="K1888" s="496">
        <v>99</v>
      </c>
      <c r="L1888" s="496">
        <v>9</v>
      </c>
      <c r="M1888" s="496">
        <v>99</v>
      </c>
      <c r="N1888" s="496">
        <v>99</v>
      </c>
      <c r="O1888" s="496">
        <v>99</v>
      </c>
      <c r="P1888" s="496">
        <v>99</v>
      </c>
      <c r="Q1888" s="496"/>
      <c r="R1888" s="496">
        <v>0</v>
      </c>
      <c r="S1888" s="496"/>
      <c r="T1888" s="496"/>
      <c r="U1888" s="496"/>
      <c r="V1888" s="496"/>
      <c r="W1888" s="496"/>
      <c r="X1888" s="496"/>
      <c r="Y1888" s="496"/>
      <c r="Z1888" s="496"/>
      <c r="AA1888" s="496"/>
      <c r="AB1888" s="496"/>
      <c r="AC1888" s="496"/>
      <c r="AD1888" s="496"/>
      <c r="AE1888" s="496"/>
      <c r="AF1888" s="496"/>
      <c r="AG1888" s="496"/>
      <c r="AH1888" s="496"/>
      <c r="AI1888" s="496"/>
      <c r="AJ1888" s="496"/>
      <c r="AK1888" s="496"/>
      <c r="AL1888" s="496"/>
      <c r="AM1888" s="496"/>
      <c r="AN1888" s="496">
        <v>99</v>
      </c>
      <c r="AO1888" s="496">
        <v>99</v>
      </c>
      <c r="AP1888" s="496">
        <v>9</v>
      </c>
      <c r="AQ1888" s="496">
        <v>99</v>
      </c>
      <c r="AR1888" s="496"/>
      <c r="AS1888" s="496"/>
      <c r="AT1888" s="496"/>
      <c r="AU1888" s="496"/>
    </row>
    <row r="1889" spans="1:47">
      <c r="A1889" s="496">
        <v>23</v>
      </c>
      <c r="B1889" s="496">
        <v>290</v>
      </c>
      <c r="C1889" s="496">
        <v>2024</v>
      </c>
      <c r="D1889" s="496"/>
      <c r="E1889" s="496">
        <v>99</v>
      </c>
      <c r="F1889" s="496">
        <v>99</v>
      </c>
      <c r="G1889" s="496">
        <v>99</v>
      </c>
      <c r="H1889" s="496">
        <v>99</v>
      </c>
      <c r="I1889" s="496">
        <v>99</v>
      </c>
      <c r="J1889" s="496">
        <v>99</v>
      </c>
      <c r="K1889" s="496">
        <v>99</v>
      </c>
      <c r="L1889" s="496">
        <v>9</v>
      </c>
      <c r="M1889" s="496">
        <v>99</v>
      </c>
      <c r="N1889" s="496">
        <v>99</v>
      </c>
      <c r="O1889" s="496">
        <v>99</v>
      </c>
      <c r="P1889" s="496">
        <v>99</v>
      </c>
      <c r="Q1889" s="496"/>
      <c r="R1889" s="496">
        <v>0</v>
      </c>
      <c r="S1889" s="496"/>
      <c r="T1889" s="496"/>
      <c r="U1889" s="496"/>
      <c r="V1889" s="496"/>
      <c r="W1889" s="496"/>
      <c r="X1889" s="496"/>
      <c r="Y1889" s="496"/>
      <c r="Z1889" s="496"/>
      <c r="AA1889" s="496"/>
      <c r="AB1889" s="496"/>
      <c r="AC1889" s="496"/>
      <c r="AD1889" s="496"/>
      <c r="AE1889" s="496"/>
      <c r="AF1889" s="496"/>
      <c r="AG1889" s="496"/>
      <c r="AH1889" s="496"/>
      <c r="AI1889" s="496"/>
      <c r="AJ1889" s="496"/>
      <c r="AK1889" s="496"/>
      <c r="AL1889" s="496"/>
      <c r="AM1889" s="496"/>
      <c r="AN1889" s="496">
        <v>99</v>
      </c>
      <c r="AO1889" s="496">
        <v>99</v>
      </c>
      <c r="AP1889" s="496">
        <v>10</v>
      </c>
      <c r="AQ1889" s="496">
        <v>99</v>
      </c>
      <c r="AR1889" s="496"/>
      <c r="AS1889" s="496"/>
      <c r="AT1889" s="496"/>
      <c r="AU1889" s="496"/>
    </row>
    <row r="1890" spans="1:47">
      <c r="A1890" s="496">
        <v>23</v>
      </c>
      <c r="B1890" s="496">
        <v>291</v>
      </c>
      <c r="C1890" s="496">
        <v>2024</v>
      </c>
      <c r="D1890" s="496"/>
      <c r="E1890" s="496">
        <v>99</v>
      </c>
      <c r="F1890" s="496">
        <v>99</v>
      </c>
      <c r="G1890" s="496">
        <v>99</v>
      </c>
      <c r="H1890" s="496">
        <v>99</v>
      </c>
      <c r="I1890" s="496">
        <v>99</v>
      </c>
      <c r="J1890" s="496">
        <v>99</v>
      </c>
      <c r="K1890" s="496">
        <v>99</v>
      </c>
      <c r="L1890" s="496">
        <v>9</v>
      </c>
      <c r="M1890" s="496">
        <v>99</v>
      </c>
      <c r="N1890" s="496">
        <v>99</v>
      </c>
      <c r="O1890" s="496">
        <v>99</v>
      </c>
      <c r="P1890" s="496">
        <v>99</v>
      </c>
      <c r="Q1890" s="496"/>
      <c r="R1890" s="496">
        <v>0</v>
      </c>
      <c r="S1890" s="496"/>
      <c r="T1890" s="496"/>
      <c r="U1890" s="496"/>
      <c r="V1890" s="496"/>
      <c r="W1890" s="496"/>
      <c r="X1890" s="496"/>
      <c r="Y1890" s="496"/>
      <c r="Z1890" s="496"/>
      <c r="AA1890" s="496"/>
      <c r="AB1890" s="496"/>
      <c r="AC1890" s="496"/>
      <c r="AD1890" s="496"/>
      <c r="AE1890" s="496"/>
      <c r="AF1890" s="496"/>
      <c r="AG1890" s="496"/>
      <c r="AH1890" s="496"/>
      <c r="AI1890" s="496"/>
      <c r="AJ1890" s="496"/>
      <c r="AK1890" s="496"/>
      <c r="AL1890" s="496"/>
      <c r="AM1890" s="496"/>
      <c r="AN1890" s="496">
        <v>99</v>
      </c>
      <c r="AO1890" s="496">
        <v>99</v>
      </c>
      <c r="AP1890" s="496">
        <v>11</v>
      </c>
      <c r="AQ1890" s="496">
        <v>99</v>
      </c>
      <c r="AR1890" s="496"/>
      <c r="AS1890" s="496"/>
      <c r="AT1890" s="496"/>
      <c r="AU1890" s="496"/>
    </row>
    <row r="1891" spans="1:47">
      <c r="A1891" s="496">
        <v>23</v>
      </c>
      <c r="B1891" s="496">
        <v>292</v>
      </c>
      <c r="C1891" s="496">
        <v>2024</v>
      </c>
      <c r="D1891" s="496"/>
      <c r="E1891" s="496">
        <v>99</v>
      </c>
      <c r="F1891" s="496">
        <v>99</v>
      </c>
      <c r="G1891" s="496">
        <v>99</v>
      </c>
      <c r="H1891" s="496">
        <v>99</v>
      </c>
      <c r="I1891" s="496">
        <v>99</v>
      </c>
      <c r="J1891" s="496">
        <v>99</v>
      </c>
      <c r="K1891" s="496">
        <v>99</v>
      </c>
      <c r="L1891" s="496">
        <v>9</v>
      </c>
      <c r="M1891" s="496">
        <v>99</v>
      </c>
      <c r="N1891" s="496">
        <v>99</v>
      </c>
      <c r="O1891" s="496">
        <v>99</v>
      </c>
      <c r="P1891" s="496">
        <v>99</v>
      </c>
      <c r="Q1891" s="496"/>
      <c r="R1891" s="496">
        <v>0</v>
      </c>
      <c r="S1891" s="496"/>
      <c r="T1891" s="496"/>
      <c r="U1891" s="496"/>
      <c r="V1891" s="496"/>
      <c r="W1891" s="496"/>
      <c r="X1891" s="496"/>
      <c r="Y1891" s="496"/>
      <c r="Z1891" s="496"/>
      <c r="AA1891" s="496"/>
      <c r="AB1891" s="496"/>
      <c r="AC1891" s="496"/>
      <c r="AD1891" s="496"/>
      <c r="AE1891" s="496"/>
      <c r="AF1891" s="496"/>
      <c r="AG1891" s="496"/>
      <c r="AH1891" s="496"/>
      <c r="AI1891" s="496"/>
      <c r="AJ1891" s="496"/>
      <c r="AK1891" s="496"/>
      <c r="AL1891" s="496"/>
      <c r="AM1891" s="496"/>
      <c r="AN1891" s="496">
        <v>99</v>
      </c>
      <c r="AO1891" s="496">
        <v>99</v>
      </c>
      <c r="AP1891" s="496">
        <v>12</v>
      </c>
      <c r="AQ1891" s="496">
        <v>99</v>
      </c>
      <c r="AR1891" s="496"/>
      <c r="AS1891" s="496"/>
      <c r="AT1891" s="496"/>
      <c r="AU1891" s="496"/>
    </row>
    <row r="1892" spans="1:47">
      <c r="A1892" s="496">
        <v>23</v>
      </c>
      <c r="B1892" s="496">
        <v>293</v>
      </c>
      <c r="C1892" s="496">
        <v>2024</v>
      </c>
      <c r="D1892" s="496"/>
      <c r="E1892" s="496">
        <v>99</v>
      </c>
      <c r="F1892" s="496">
        <v>99</v>
      </c>
      <c r="G1892" s="496">
        <v>99</v>
      </c>
      <c r="H1892" s="496">
        <v>99</v>
      </c>
      <c r="I1892" s="496">
        <v>99</v>
      </c>
      <c r="J1892" s="496">
        <v>99</v>
      </c>
      <c r="K1892" s="496">
        <v>99</v>
      </c>
      <c r="L1892" s="496">
        <v>9</v>
      </c>
      <c r="M1892" s="496">
        <v>99</v>
      </c>
      <c r="N1892" s="496">
        <v>99</v>
      </c>
      <c r="O1892" s="496">
        <v>99</v>
      </c>
      <c r="P1892" s="496">
        <v>99</v>
      </c>
      <c r="Q1892" s="496"/>
      <c r="R1892" s="496">
        <v>0</v>
      </c>
      <c r="S1892" s="496"/>
      <c r="T1892" s="496"/>
      <c r="U1892" s="496"/>
      <c r="V1892" s="496"/>
      <c r="W1892" s="496"/>
      <c r="X1892" s="496"/>
      <c r="Y1892" s="496"/>
      <c r="Z1892" s="496"/>
      <c r="AA1892" s="496"/>
      <c r="AB1892" s="496"/>
      <c r="AC1892" s="496"/>
      <c r="AD1892" s="496"/>
      <c r="AE1892" s="496"/>
      <c r="AF1892" s="496"/>
      <c r="AG1892" s="496"/>
      <c r="AH1892" s="496"/>
      <c r="AI1892" s="496"/>
      <c r="AJ1892" s="496"/>
      <c r="AK1892" s="496"/>
      <c r="AL1892" s="496"/>
      <c r="AM1892" s="496"/>
      <c r="AN1892" s="496">
        <v>99</v>
      </c>
      <c r="AO1892" s="496">
        <v>99</v>
      </c>
      <c r="AP1892" s="496">
        <v>13</v>
      </c>
      <c r="AQ1892" s="496">
        <v>99</v>
      </c>
      <c r="AR1892" s="496"/>
      <c r="AS1892" s="496"/>
      <c r="AT1892" s="496"/>
      <c r="AU1892" s="496"/>
    </row>
    <row r="1893" spans="1:47">
      <c r="A1893" s="496">
        <v>23</v>
      </c>
      <c r="B1893" s="496">
        <v>294</v>
      </c>
      <c r="C1893" s="496">
        <v>2024</v>
      </c>
      <c r="D1893" s="496"/>
      <c r="E1893" s="496">
        <v>99</v>
      </c>
      <c r="F1893" s="496">
        <v>99</v>
      </c>
      <c r="G1893" s="496">
        <v>99</v>
      </c>
      <c r="H1893" s="496">
        <v>99</v>
      </c>
      <c r="I1893" s="496">
        <v>99</v>
      </c>
      <c r="J1893" s="496">
        <v>99</v>
      </c>
      <c r="K1893" s="496">
        <v>99</v>
      </c>
      <c r="L1893" s="496">
        <v>9</v>
      </c>
      <c r="M1893" s="496">
        <v>99</v>
      </c>
      <c r="N1893" s="496">
        <v>99</v>
      </c>
      <c r="O1893" s="496">
        <v>99</v>
      </c>
      <c r="P1893" s="496">
        <v>99</v>
      </c>
      <c r="Q1893" s="496"/>
      <c r="R1893" s="496">
        <v>0</v>
      </c>
      <c r="S1893" s="496"/>
      <c r="T1893" s="496"/>
      <c r="U1893" s="496"/>
      <c r="V1893" s="496"/>
      <c r="W1893" s="496"/>
      <c r="X1893" s="496"/>
      <c r="Y1893" s="496"/>
      <c r="Z1893" s="496"/>
      <c r="AA1893" s="496"/>
      <c r="AB1893" s="496"/>
      <c r="AC1893" s="496"/>
      <c r="AD1893" s="496"/>
      <c r="AE1893" s="496"/>
      <c r="AF1893" s="496"/>
      <c r="AG1893" s="496"/>
      <c r="AH1893" s="496"/>
      <c r="AI1893" s="496"/>
      <c r="AJ1893" s="496"/>
      <c r="AK1893" s="496"/>
      <c r="AL1893" s="496"/>
      <c r="AM1893" s="496"/>
      <c r="AN1893" s="496">
        <v>99</v>
      </c>
      <c r="AO1893" s="496">
        <v>99</v>
      </c>
      <c r="AP1893" s="496">
        <v>14</v>
      </c>
      <c r="AQ1893" s="496">
        <v>99</v>
      </c>
      <c r="AR1893" s="496"/>
      <c r="AS1893" s="496"/>
      <c r="AT1893" s="496"/>
      <c r="AU1893" s="496"/>
    </row>
    <row r="1894" spans="1:47">
      <c r="A1894" s="496">
        <v>23</v>
      </c>
      <c r="B1894" s="496">
        <v>295</v>
      </c>
      <c r="C1894" s="496">
        <v>2024</v>
      </c>
      <c r="D1894" s="496"/>
      <c r="E1894" s="496">
        <v>99</v>
      </c>
      <c r="F1894" s="496">
        <v>99</v>
      </c>
      <c r="G1894" s="496">
        <v>99</v>
      </c>
      <c r="H1894" s="496">
        <v>99</v>
      </c>
      <c r="I1894" s="496">
        <v>99</v>
      </c>
      <c r="J1894" s="496">
        <v>99</v>
      </c>
      <c r="K1894" s="496">
        <v>99</v>
      </c>
      <c r="L1894" s="496">
        <v>9</v>
      </c>
      <c r="M1894" s="496">
        <v>99</v>
      </c>
      <c r="N1894" s="496">
        <v>99</v>
      </c>
      <c r="O1894" s="496">
        <v>99</v>
      </c>
      <c r="P1894" s="496">
        <v>99</v>
      </c>
      <c r="Q1894" s="496"/>
      <c r="R1894" s="496">
        <v>0</v>
      </c>
      <c r="S1894" s="496"/>
      <c r="T1894" s="496"/>
      <c r="U1894" s="496"/>
      <c r="V1894" s="496"/>
      <c r="W1894" s="496"/>
      <c r="X1894" s="496"/>
      <c r="Y1894" s="496"/>
      <c r="Z1894" s="496"/>
      <c r="AA1894" s="496"/>
      <c r="AB1894" s="496"/>
      <c r="AC1894" s="496"/>
      <c r="AD1894" s="496"/>
      <c r="AE1894" s="496"/>
      <c r="AF1894" s="496"/>
      <c r="AG1894" s="496"/>
      <c r="AH1894" s="496"/>
      <c r="AI1894" s="496"/>
      <c r="AJ1894" s="496"/>
      <c r="AK1894" s="496"/>
      <c r="AL1894" s="496"/>
      <c r="AM1894" s="496"/>
      <c r="AN1894" s="496">
        <v>99</v>
      </c>
      <c r="AO1894" s="496">
        <v>99</v>
      </c>
      <c r="AP1894" s="496">
        <v>15</v>
      </c>
      <c r="AQ1894" s="496">
        <v>99</v>
      </c>
      <c r="AR1894" s="496"/>
      <c r="AS1894" s="496"/>
      <c r="AT1894" s="496"/>
      <c r="AU1894" s="496"/>
    </row>
    <row r="1895" spans="1:47">
      <c r="A1895" s="496">
        <v>23</v>
      </c>
      <c r="B1895" s="496">
        <v>296</v>
      </c>
      <c r="C1895" s="496">
        <v>2024</v>
      </c>
      <c r="D1895" s="496"/>
      <c r="E1895" s="496">
        <v>99</v>
      </c>
      <c r="F1895" s="496">
        <v>99</v>
      </c>
      <c r="G1895" s="496">
        <v>99</v>
      </c>
      <c r="H1895" s="496">
        <v>99</v>
      </c>
      <c r="I1895" s="496">
        <v>99</v>
      </c>
      <c r="J1895" s="496">
        <v>99</v>
      </c>
      <c r="K1895" s="496">
        <v>99</v>
      </c>
      <c r="L1895" s="496">
        <v>9</v>
      </c>
      <c r="M1895" s="496">
        <v>99</v>
      </c>
      <c r="N1895" s="496">
        <v>99</v>
      </c>
      <c r="O1895" s="496">
        <v>99</v>
      </c>
      <c r="P1895" s="496">
        <v>99</v>
      </c>
      <c r="Q1895" s="496"/>
      <c r="R1895" s="496">
        <v>0</v>
      </c>
      <c r="S1895" s="496"/>
      <c r="T1895" s="496"/>
      <c r="U1895" s="496"/>
      <c r="V1895" s="496"/>
      <c r="W1895" s="496"/>
      <c r="X1895" s="496"/>
      <c r="Y1895" s="496"/>
      <c r="Z1895" s="496"/>
      <c r="AA1895" s="496"/>
      <c r="AB1895" s="496"/>
      <c r="AC1895" s="496"/>
      <c r="AD1895" s="496"/>
      <c r="AE1895" s="496"/>
      <c r="AF1895" s="496"/>
      <c r="AG1895" s="496"/>
      <c r="AH1895" s="496"/>
      <c r="AI1895" s="496"/>
      <c r="AJ1895" s="496"/>
      <c r="AK1895" s="496"/>
      <c r="AL1895" s="496"/>
      <c r="AM1895" s="496"/>
      <c r="AN1895" s="496">
        <v>99</v>
      </c>
      <c r="AO1895" s="496">
        <v>99</v>
      </c>
      <c r="AP1895" s="496">
        <v>16</v>
      </c>
      <c r="AQ1895" s="496">
        <v>99</v>
      </c>
      <c r="AR1895" s="496"/>
      <c r="AS1895" s="496"/>
      <c r="AT1895" s="496"/>
      <c r="AU1895" s="496"/>
    </row>
    <row r="1896" spans="1:47">
      <c r="A1896" s="496">
        <v>23</v>
      </c>
      <c r="B1896" s="496">
        <v>297</v>
      </c>
      <c r="C1896" s="496">
        <v>2024</v>
      </c>
      <c r="D1896" s="496"/>
      <c r="E1896" s="496">
        <v>99</v>
      </c>
      <c r="F1896" s="496">
        <v>99</v>
      </c>
      <c r="G1896" s="496">
        <v>99</v>
      </c>
      <c r="H1896" s="496">
        <v>99</v>
      </c>
      <c r="I1896" s="496">
        <v>99</v>
      </c>
      <c r="J1896" s="496">
        <v>99</v>
      </c>
      <c r="K1896" s="496">
        <v>99</v>
      </c>
      <c r="L1896" s="496">
        <v>9</v>
      </c>
      <c r="M1896" s="496">
        <v>99</v>
      </c>
      <c r="N1896" s="496">
        <v>99</v>
      </c>
      <c r="O1896" s="496">
        <v>99</v>
      </c>
      <c r="P1896" s="496">
        <v>99</v>
      </c>
      <c r="Q1896" s="496"/>
      <c r="R1896" s="496">
        <v>0</v>
      </c>
      <c r="S1896" s="496"/>
      <c r="T1896" s="496"/>
      <c r="U1896" s="496"/>
      <c r="V1896" s="496"/>
      <c r="W1896" s="496"/>
      <c r="X1896" s="496"/>
      <c r="Y1896" s="496"/>
      <c r="Z1896" s="496"/>
      <c r="AA1896" s="496"/>
      <c r="AB1896" s="496"/>
      <c r="AC1896" s="496"/>
      <c r="AD1896" s="496"/>
      <c r="AE1896" s="496"/>
      <c r="AF1896" s="496"/>
      <c r="AG1896" s="496"/>
      <c r="AH1896" s="496"/>
      <c r="AI1896" s="496"/>
      <c r="AJ1896" s="496"/>
      <c r="AK1896" s="496"/>
      <c r="AL1896" s="496"/>
      <c r="AM1896" s="496"/>
      <c r="AN1896" s="496">
        <v>99</v>
      </c>
      <c r="AO1896" s="496">
        <v>99</v>
      </c>
      <c r="AP1896" s="496">
        <v>17</v>
      </c>
      <c r="AQ1896" s="496">
        <v>99</v>
      </c>
      <c r="AR1896" s="496"/>
      <c r="AS1896" s="496"/>
      <c r="AT1896" s="496"/>
      <c r="AU1896" s="496"/>
    </row>
    <row r="1897" spans="1:47">
      <c r="A1897" s="496">
        <v>23</v>
      </c>
      <c r="B1897" s="496">
        <v>298</v>
      </c>
      <c r="C1897" s="496">
        <v>2024</v>
      </c>
      <c r="D1897" s="496"/>
      <c r="E1897" s="496">
        <v>99</v>
      </c>
      <c r="F1897" s="496">
        <v>99</v>
      </c>
      <c r="G1897" s="496">
        <v>99</v>
      </c>
      <c r="H1897" s="496">
        <v>99</v>
      </c>
      <c r="I1897" s="496">
        <v>99</v>
      </c>
      <c r="J1897" s="496">
        <v>99</v>
      </c>
      <c r="K1897" s="496">
        <v>99</v>
      </c>
      <c r="L1897" s="496">
        <v>9</v>
      </c>
      <c r="M1897" s="496">
        <v>99</v>
      </c>
      <c r="N1897" s="496">
        <v>99</v>
      </c>
      <c r="O1897" s="496">
        <v>99</v>
      </c>
      <c r="P1897" s="496">
        <v>99</v>
      </c>
      <c r="Q1897" s="496">
        <v>1</v>
      </c>
      <c r="R1897" s="496">
        <v>1</v>
      </c>
      <c r="S1897" s="496">
        <v>9</v>
      </c>
      <c r="T1897" s="496">
        <v>7</v>
      </c>
      <c r="U1897" s="496">
        <v>456.7</v>
      </c>
      <c r="V1897" s="496">
        <v>100</v>
      </c>
      <c r="W1897" s="496">
        <v>100</v>
      </c>
      <c r="X1897" s="496">
        <v>100</v>
      </c>
      <c r="Y1897" s="496">
        <v>0</v>
      </c>
      <c r="Z1897" s="496">
        <v>0</v>
      </c>
      <c r="AA1897" s="496">
        <v>0</v>
      </c>
      <c r="AB1897" s="496"/>
      <c r="AC1897" s="496"/>
      <c r="AD1897" s="496"/>
      <c r="AE1897" s="496">
        <v>1.2195121951219512</v>
      </c>
      <c r="AF1897" s="496">
        <v>2.1727030100048048</v>
      </c>
      <c r="AG1897" s="496">
        <v>678</v>
      </c>
      <c r="AH1897" s="496">
        <v>0</v>
      </c>
      <c r="AI1897" s="496">
        <v>100</v>
      </c>
      <c r="AJ1897" s="496">
        <v>0</v>
      </c>
      <c r="AK1897" s="496"/>
      <c r="AL1897" s="496"/>
      <c r="AM1897" s="496"/>
      <c r="AN1897" s="496">
        <v>99</v>
      </c>
      <c r="AO1897" s="496">
        <v>99</v>
      </c>
      <c r="AP1897" s="496">
        <v>21</v>
      </c>
      <c r="AQ1897" s="496">
        <v>99</v>
      </c>
      <c r="AR1897" s="496">
        <v>218</v>
      </c>
      <c r="AS1897" s="496">
        <v>44.110981298488291</v>
      </c>
      <c r="AT1897" s="496"/>
      <c r="AU1897" s="496"/>
    </row>
    <row r="1898" spans="1:47">
      <c r="A1898" s="496">
        <v>23</v>
      </c>
      <c r="B1898" s="496">
        <v>299</v>
      </c>
      <c r="C1898" s="496">
        <v>2024</v>
      </c>
      <c r="D1898" s="496"/>
      <c r="E1898" s="496">
        <v>99</v>
      </c>
      <c r="F1898" s="496">
        <v>99</v>
      </c>
      <c r="G1898" s="496">
        <v>99</v>
      </c>
      <c r="H1898" s="496">
        <v>99</v>
      </c>
      <c r="I1898" s="496">
        <v>99</v>
      </c>
      <c r="J1898" s="496">
        <v>99</v>
      </c>
      <c r="K1898" s="496">
        <v>99</v>
      </c>
      <c r="L1898" s="496">
        <v>9</v>
      </c>
      <c r="M1898" s="496">
        <v>99</v>
      </c>
      <c r="N1898" s="496">
        <v>99</v>
      </c>
      <c r="O1898" s="496">
        <v>99</v>
      </c>
      <c r="P1898" s="496">
        <v>99</v>
      </c>
      <c r="Q1898" s="496">
        <v>1</v>
      </c>
      <c r="R1898" s="496">
        <v>1</v>
      </c>
      <c r="S1898" s="496">
        <v>9</v>
      </c>
      <c r="T1898" s="496">
        <v>8</v>
      </c>
      <c r="U1898" s="496">
        <v>281.5</v>
      </c>
      <c r="V1898" s="496">
        <v>100</v>
      </c>
      <c r="W1898" s="496">
        <v>100</v>
      </c>
      <c r="X1898" s="496">
        <v>0</v>
      </c>
      <c r="Y1898" s="496">
        <v>0</v>
      </c>
      <c r="Z1898" s="496">
        <v>0</v>
      </c>
      <c r="AA1898" s="496">
        <v>0</v>
      </c>
      <c r="AB1898" s="496"/>
      <c r="AC1898" s="496"/>
      <c r="AD1898" s="496"/>
      <c r="AE1898" s="496">
        <v>4.5454545454545459</v>
      </c>
      <c r="AF1898" s="496">
        <v>4.9601776148858194</v>
      </c>
      <c r="AG1898" s="496">
        <v>479</v>
      </c>
      <c r="AH1898" s="496">
        <v>0</v>
      </c>
      <c r="AI1898" s="496">
        <v>100</v>
      </c>
      <c r="AJ1898" s="496">
        <v>0</v>
      </c>
      <c r="AK1898" s="496"/>
      <c r="AL1898" s="496"/>
      <c r="AM1898" s="496"/>
      <c r="AN1898" s="496">
        <v>99</v>
      </c>
      <c r="AO1898" s="496">
        <v>99</v>
      </c>
      <c r="AP1898" s="496">
        <v>22</v>
      </c>
      <c r="AQ1898" s="496">
        <v>99</v>
      </c>
      <c r="AR1898" s="496">
        <v>190</v>
      </c>
      <c r="AS1898" s="496">
        <v>41.113864994897213</v>
      </c>
      <c r="AT1898" s="496"/>
      <c r="AU1898" s="496"/>
    </row>
    <row r="1899" spans="1:47">
      <c r="A1899" s="496">
        <v>23</v>
      </c>
      <c r="B1899" s="496">
        <v>300</v>
      </c>
      <c r="C1899" s="496">
        <v>2024</v>
      </c>
      <c r="D1899" s="496"/>
      <c r="E1899" s="496">
        <v>99</v>
      </c>
      <c r="F1899" s="496">
        <v>99</v>
      </c>
      <c r="G1899" s="496">
        <v>99</v>
      </c>
      <c r="H1899" s="496">
        <v>99</v>
      </c>
      <c r="I1899" s="496">
        <v>99</v>
      </c>
      <c r="J1899" s="496">
        <v>99</v>
      </c>
      <c r="K1899" s="496">
        <v>99</v>
      </c>
      <c r="L1899" s="496">
        <v>9</v>
      </c>
      <c r="M1899" s="496">
        <v>99</v>
      </c>
      <c r="N1899" s="496">
        <v>99</v>
      </c>
      <c r="O1899" s="496">
        <v>99</v>
      </c>
      <c r="P1899" s="496">
        <v>99</v>
      </c>
      <c r="Q1899" s="496"/>
      <c r="R1899" s="496">
        <v>0</v>
      </c>
      <c r="S1899" s="496"/>
      <c r="T1899" s="496"/>
      <c r="U1899" s="496"/>
      <c r="V1899" s="496"/>
      <c r="W1899" s="496"/>
      <c r="X1899" s="496"/>
      <c r="Y1899" s="496"/>
      <c r="Z1899" s="496"/>
      <c r="AA1899" s="496"/>
      <c r="AB1899" s="496"/>
      <c r="AC1899" s="496"/>
      <c r="AD1899" s="496"/>
      <c r="AE1899" s="496"/>
      <c r="AF1899" s="496"/>
      <c r="AG1899" s="496"/>
      <c r="AH1899" s="496"/>
      <c r="AI1899" s="496"/>
      <c r="AJ1899" s="496"/>
      <c r="AK1899" s="496"/>
      <c r="AL1899" s="496"/>
      <c r="AM1899" s="496"/>
      <c r="AN1899" s="496">
        <v>99</v>
      </c>
      <c r="AO1899" s="496">
        <v>99</v>
      </c>
      <c r="AP1899" s="496">
        <v>23</v>
      </c>
      <c r="AQ1899" s="496">
        <v>99</v>
      </c>
      <c r="AR1899" s="496"/>
      <c r="AS1899" s="496"/>
      <c r="AT1899" s="496"/>
      <c r="AU1899" s="496"/>
    </row>
    <row r="1900" spans="1:47">
      <c r="A1900" s="496">
        <v>23</v>
      </c>
      <c r="B1900" s="496">
        <v>301</v>
      </c>
      <c r="C1900" s="496">
        <v>2024</v>
      </c>
      <c r="D1900" s="496"/>
      <c r="E1900" s="496">
        <v>99</v>
      </c>
      <c r="F1900" s="496">
        <v>99</v>
      </c>
      <c r="G1900" s="496">
        <v>99</v>
      </c>
      <c r="H1900" s="496">
        <v>99</v>
      </c>
      <c r="I1900" s="496">
        <v>99</v>
      </c>
      <c r="J1900" s="496">
        <v>99</v>
      </c>
      <c r="K1900" s="496">
        <v>99</v>
      </c>
      <c r="L1900" s="496">
        <v>9</v>
      </c>
      <c r="M1900" s="496">
        <v>99</v>
      </c>
      <c r="N1900" s="496">
        <v>99</v>
      </c>
      <c r="O1900" s="496">
        <v>99</v>
      </c>
      <c r="P1900" s="496">
        <v>99</v>
      </c>
      <c r="Q1900" s="496">
        <v>1</v>
      </c>
      <c r="R1900" s="496">
        <v>1</v>
      </c>
      <c r="S1900" s="496">
        <v>9</v>
      </c>
      <c r="T1900" s="496">
        <v>7</v>
      </c>
      <c r="U1900" s="496">
        <v>337.3</v>
      </c>
      <c r="V1900" s="496">
        <v>100</v>
      </c>
      <c r="W1900" s="496">
        <v>100</v>
      </c>
      <c r="X1900" s="496">
        <v>0</v>
      </c>
      <c r="Y1900" s="496">
        <v>0</v>
      </c>
      <c r="Z1900" s="496">
        <v>0</v>
      </c>
      <c r="AA1900" s="496">
        <v>0</v>
      </c>
      <c r="AB1900" s="496"/>
      <c r="AC1900" s="496"/>
      <c r="AD1900" s="496"/>
      <c r="AE1900" s="496">
        <v>5.5555555555555562</v>
      </c>
      <c r="AF1900" s="496">
        <v>6.1271571298819243</v>
      </c>
      <c r="AG1900" s="496">
        <v>692</v>
      </c>
      <c r="AH1900" s="496">
        <v>0</v>
      </c>
      <c r="AI1900" s="496">
        <v>100</v>
      </c>
      <c r="AJ1900" s="496">
        <v>0</v>
      </c>
      <c r="AK1900" s="496"/>
      <c r="AL1900" s="496"/>
      <c r="AM1900" s="496"/>
      <c r="AN1900" s="496">
        <v>99</v>
      </c>
      <c r="AO1900" s="496">
        <v>99</v>
      </c>
      <c r="AP1900" s="496">
        <v>24</v>
      </c>
      <c r="AQ1900" s="496">
        <v>99</v>
      </c>
      <c r="AR1900" s="496">
        <v>198</v>
      </c>
      <c r="AS1900" s="496">
        <v>43.414452658407349</v>
      </c>
      <c r="AT1900" s="496"/>
      <c r="AU1900" s="496"/>
    </row>
    <row r="1901" spans="1:47">
      <c r="A1901" s="496">
        <v>23</v>
      </c>
      <c r="B1901" s="496">
        <v>302</v>
      </c>
      <c r="C1901" s="496">
        <v>2024</v>
      </c>
      <c r="D1901" s="496"/>
      <c r="E1901" s="496">
        <v>99</v>
      </c>
      <c r="F1901" s="496">
        <v>99</v>
      </c>
      <c r="G1901" s="496">
        <v>99</v>
      </c>
      <c r="H1901" s="496">
        <v>99</v>
      </c>
      <c r="I1901" s="496">
        <v>99</v>
      </c>
      <c r="J1901" s="496">
        <v>99</v>
      </c>
      <c r="K1901" s="496">
        <v>99</v>
      </c>
      <c r="L1901" s="496">
        <v>9</v>
      </c>
      <c r="M1901" s="496">
        <v>99</v>
      </c>
      <c r="N1901" s="496">
        <v>99</v>
      </c>
      <c r="O1901" s="496">
        <v>99</v>
      </c>
      <c r="P1901" s="496">
        <v>99</v>
      </c>
      <c r="Q1901" s="496"/>
      <c r="R1901" s="496">
        <v>0</v>
      </c>
      <c r="S1901" s="496"/>
      <c r="T1901" s="496"/>
      <c r="U1901" s="496"/>
      <c r="V1901" s="496"/>
      <c r="W1901" s="496"/>
      <c r="X1901" s="496"/>
      <c r="Y1901" s="496"/>
      <c r="Z1901" s="496"/>
      <c r="AA1901" s="496"/>
      <c r="AB1901" s="496"/>
      <c r="AC1901" s="496"/>
      <c r="AD1901" s="496"/>
      <c r="AE1901" s="496"/>
      <c r="AF1901" s="496"/>
      <c r="AG1901" s="496"/>
      <c r="AH1901" s="496"/>
      <c r="AI1901" s="496"/>
      <c r="AJ1901" s="496"/>
      <c r="AK1901" s="496"/>
      <c r="AL1901" s="496"/>
      <c r="AM1901" s="496"/>
      <c r="AN1901" s="496">
        <v>99</v>
      </c>
      <c r="AO1901" s="496">
        <v>99</v>
      </c>
      <c r="AP1901" s="496">
        <v>25</v>
      </c>
      <c r="AQ1901" s="496">
        <v>99</v>
      </c>
      <c r="AR1901" s="496"/>
      <c r="AS1901" s="496"/>
      <c r="AT1901" s="496"/>
      <c r="AU1901" s="496"/>
    </row>
    <row r="1902" spans="1:47">
      <c r="A1902" s="496">
        <v>23</v>
      </c>
      <c r="B1902" s="496">
        <v>303</v>
      </c>
      <c r="C1902" s="496">
        <v>2024</v>
      </c>
      <c r="D1902" s="496"/>
      <c r="E1902" s="496">
        <v>99</v>
      </c>
      <c r="F1902" s="496">
        <v>99</v>
      </c>
      <c r="G1902" s="496">
        <v>99</v>
      </c>
      <c r="H1902" s="496">
        <v>99</v>
      </c>
      <c r="I1902" s="496">
        <v>99</v>
      </c>
      <c r="J1902" s="496">
        <v>99</v>
      </c>
      <c r="K1902" s="496">
        <v>99</v>
      </c>
      <c r="L1902" s="496">
        <v>9</v>
      </c>
      <c r="M1902" s="496">
        <v>99</v>
      </c>
      <c r="N1902" s="496">
        <v>99</v>
      </c>
      <c r="O1902" s="496">
        <v>99</v>
      </c>
      <c r="P1902" s="496">
        <v>99</v>
      </c>
      <c r="Q1902" s="496"/>
      <c r="R1902" s="496">
        <v>0</v>
      </c>
      <c r="S1902" s="496"/>
      <c r="T1902" s="496"/>
      <c r="U1902" s="496"/>
      <c r="V1902" s="496"/>
      <c r="W1902" s="496"/>
      <c r="X1902" s="496"/>
      <c r="Y1902" s="496"/>
      <c r="Z1902" s="496"/>
      <c r="AA1902" s="496"/>
      <c r="AB1902" s="496"/>
      <c r="AC1902" s="496"/>
      <c r="AD1902" s="496"/>
      <c r="AE1902" s="496"/>
      <c r="AF1902" s="496"/>
      <c r="AG1902" s="496"/>
      <c r="AH1902" s="496"/>
      <c r="AI1902" s="496"/>
      <c r="AJ1902" s="496"/>
      <c r="AK1902" s="496"/>
      <c r="AL1902" s="496"/>
      <c r="AM1902" s="496"/>
      <c r="AN1902" s="496">
        <v>99</v>
      </c>
      <c r="AO1902" s="496">
        <v>99</v>
      </c>
      <c r="AP1902" s="496">
        <v>26</v>
      </c>
      <c r="AQ1902" s="496">
        <v>99</v>
      </c>
      <c r="AR1902" s="496"/>
      <c r="AS1902" s="496"/>
      <c r="AT1902" s="496"/>
      <c r="AU1902" s="496"/>
    </row>
    <row r="1903" spans="1:47">
      <c r="A1903" s="496">
        <v>23</v>
      </c>
      <c r="B1903" s="496">
        <v>304</v>
      </c>
      <c r="C1903" s="496">
        <v>2024</v>
      </c>
      <c r="D1903" s="496"/>
      <c r="E1903" s="496">
        <v>99</v>
      </c>
      <c r="F1903" s="496">
        <v>99</v>
      </c>
      <c r="G1903" s="496">
        <v>99</v>
      </c>
      <c r="H1903" s="496">
        <v>99</v>
      </c>
      <c r="I1903" s="496">
        <v>99</v>
      </c>
      <c r="J1903" s="496">
        <v>99</v>
      </c>
      <c r="K1903" s="496">
        <v>99</v>
      </c>
      <c r="L1903" s="496">
        <v>9</v>
      </c>
      <c r="M1903" s="496">
        <v>99</v>
      </c>
      <c r="N1903" s="496">
        <v>99</v>
      </c>
      <c r="O1903" s="496">
        <v>99</v>
      </c>
      <c r="P1903" s="496">
        <v>99</v>
      </c>
      <c r="Q1903" s="496"/>
      <c r="R1903" s="496">
        <v>0</v>
      </c>
      <c r="S1903" s="496"/>
      <c r="T1903" s="496"/>
      <c r="U1903" s="496"/>
      <c r="V1903" s="496"/>
      <c r="W1903" s="496"/>
      <c r="X1903" s="496"/>
      <c r="Y1903" s="496"/>
      <c r="Z1903" s="496"/>
      <c r="AA1903" s="496"/>
      <c r="AB1903" s="496"/>
      <c r="AC1903" s="496"/>
      <c r="AD1903" s="496"/>
      <c r="AE1903" s="496"/>
      <c r="AF1903" s="496"/>
      <c r="AG1903" s="496"/>
      <c r="AH1903" s="496"/>
      <c r="AI1903" s="496"/>
      <c r="AJ1903" s="496"/>
      <c r="AK1903" s="496"/>
      <c r="AL1903" s="496"/>
      <c r="AM1903" s="496"/>
      <c r="AN1903" s="496">
        <v>99</v>
      </c>
      <c r="AO1903" s="496">
        <v>99</v>
      </c>
      <c r="AP1903" s="496">
        <v>27</v>
      </c>
      <c r="AQ1903" s="496">
        <v>99</v>
      </c>
      <c r="AR1903" s="496"/>
      <c r="AS1903" s="496"/>
      <c r="AT1903" s="496"/>
      <c r="AU1903" s="496"/>
    </row>
    <row r="1904" spans="1:47">
      <c r="A1904" s="496">
        <v>23</v>
      </c>
      <c r="B1904" s="496">
        <v>305</v>
      </c>
      <c r="C1904" s="496">
        <v>2024</v>
      </c>
      <c r="D1904" s="496"/>
      <c r="E1904" s="496">
        <v>99</v>
      </c>
      <c r="F1904" s="496">
        <v>99</v>
      </c>
      <c r="G1904" s="496">
        <v>99</v>
      </c>
      <c r="H1904" s="496">
        <v>99</v>
      </c>
      <c r="I1904" s="496">
        <v>99</v>
      </c>
      <c r="J1904" s="496">
        <v>99</v>
      </c>
      <c r="K1904" s="496">
        <v>99</v>
      </c>
      <c r="L1904" s="496">
        <v>9</v>
      </c>
      <c r="M1904" s="496">
        <v>99</v>
      </c>
      <c r="N1904" s="496">
        <v>99</v>
      </c>
      <c r="O1904" s="496">
        <v>99</v>
      </c>
      <c r="P1904" s="496">
        <v>99</v>
      </c>
      <c r="Q1904" s="496"/>
      <c r="R1904" s="496">
        <v>0</v>
      </c>
      <c r="S1904" s="496"/>
      <c r="T1904" s="496"/>
      <c r="U1904" s="496"/>
      <c r="V1904" s="496"/>
      <c r="W1904" s="496"/>
      <c r="X1904" s="496"/>
      <c r="Y1904" s="496"/>
      <c r="Z1904" s="496"/>
      <c r="AA1904" s="496"/>
      <c r="AB1904" s="496"/>
      <c r="AC1904" s="496"/>
      <c r="AD1904" s="496"/>
      <c r="AE1904" s="496"/>
      <c r="AF1904" s="496"/>
      <c r="AG1904" s="496"/>
      <c r="AH1904" s="496"/>
      <c r="AI1904" s="496"/>
      <c r="AJ1904" s="496"/>
      <c r="AK1904" s="496"/>
      <c r="AL1904" s="496"/>
      <c r="AM1904" s="496"/>
      <c r="AN1904" s="496">
        <v>99</v>
      </c>
      <c r="AO1904" s="496">
        <v>99</v>
      </c>
      <c r="AP1904" s="496">
        <v>28</v>
      </c>
      <c r="AQ1904" s="496">
        <v>99</v>
      </c>
      <c r="AR1904" s="496"/>
      <c r="AS1904" s="496"/>
      <c r="AT1904" s="496"/>
      <c r="AU1904" s="496"/>
    </row>
    <row r="1905" spans="1:47">
      <c r="A1905" s="496">
        <v>23</v>
      </c>
      <c r="B1905" s="496">
        <v>306</v>
      </c>
      <c r="C1905" s="496">
        <v>2024</v>
      </c>
      <c r="D1905" s="496"/>
      <c r="E1905" s="496">
        <v>99</v>
      </c>
      <c r="F1905" s="496">
        <v>99</v>
      </c>
      <c r="G1905" s="496">
        <v>99</v>
      </c>
      <c r="H1905" s="496">
        <v>99</v>
      </c>
      <c r="I1905" s="496">
        <v>99</v>
      </c>
      <c r="J1905" s="496">
        <v>99</v>
      </c>
      <c r="K1905" s="496">
        <v>99</v>
      </c>
      <c r="L1905" s="496">
        <v>9</v>
      </c>
      <c r="M1905" s="496">
        <v>99</v>
      </c>
      <c r="N1905" s="496">
        <v>99</v>
      </c>
      <c r="O1905" s="496">
        <v>99</v>
      </c>
      <c r="P1905" s="496">
        <v>99</v>
      </c>
      <c r="Q1905" s="496"/>
      <c r="R1905" s="496">
        <v>0</v>
      </c>
      <c r="S1905" s="496"/>
      <c r="T1905" s="496"/>
      <c r="U1905" s="496"/>
      <c r="V1905" s="496"/>
      <c r="W1905" s="496"/>
      <c r="X1905" s="496"/>
      <c r="Y1905" s="496"/>
      <c r="Z1905" s="496"/>
      <c r="AA1905" s="496"/>
      <c r="AB1905" s="496"/>
      <c r="AC1905" s="496"/>
      <c r="AD1905" s="496"/>
      <c r="AE1905" s="496"/>
      <c r="AF1905" s="496"/>
      <c r="AG1905" s="496"/>
      <c r="AH1905" s="496"/>
      <c r="AI1905" s="496"/>
      <c r="AJ1905" s="496"/>
      <c r="AK1905" s="496"/>
      <c r="AL1905" s="496"/>
      <c r="AM1905" s="496"/>
      <c r="AN1905" s="496">
        <v>99</v>
      </c>
      <c r="AO1905" s="496">
        <v>99</v>
      </c>
      <c r="AP1905" s="496">
        <v>29</v>
      </c>
      <c r="AQ1905" s="496">
        <v>99</v>
      </c>
      <c r="AR1905" s="496"/>
      <c r="AS1905" s="496"/>
      <c r="AT1905" s="496"/>
      <c r="AU1905" s="496"/>
    </row>
    <row r="1906" spans="1:47">
      <c r="A1906" s="496">
        <v>23</v>
      </c>
      <c r="B1906" s="496">
        <v>307</v>
      </c>
      <c r="C1906" s="496">
        <v>2024</v>
      </c>
      <c r="D1906" s="496"/>
      <c r="E1906" s="496">
        <v>99</v>
      </c>
      <c r="F1906" s="496">
        <v>99</v>
      </c>
      <c r="G1906" s="496">
        <v>99</v>
      </c>
      <c r="H1906" s="496">
        <v>99</v>
      </c>
      <c r="I1906" s="496">
        <v>99</v>
      </c>
      <c r="J1906" s="496">
        <v>99</v>
      </c>
      <c r="K1906" s="496">
        <v>99</v>
      </c>
      <c r="L1906" s="496">
        <v>9</v>
      </c>
      <c r="M1906" s="496">
        <v>99</v>
      </c>
      <c r="N1906" s="496">
        <v>99</v>
      </c>
      <c r="O1906" s="496">
        <v>99</v>
      </c>
      <c r="P1906" s="496">
        <v>99</v>
      </c>
      <c r="Q1906" s="496"/>
      <c r="R1906" s="496">
        <v>0</v>
      </c>
      <c r="S1906" s="496"/>
      <c r="T1906" s="496"/>
      <c r="U1906" s="496"/>
      <c r="V1906" s="496"/>
      <c r="W1906" s="496"/>
      <c r="X1906" s="496"/>
      <c r="Y1906" s="496"/>
      <c r="Z1906" s="496"/>
      <c r="AA1906" s="496"/>
      <c r="AB1906" s="496"/>
      <c r="AC1906" s="496"/>
      <c r="AD1906" s="496"/>
      <c r="AE1906" s="496"/>
      <c r="AF1906" s="496"/>
      <c r="AG1906" s="496"/>
      <c r="AH1906" s="496"/>
      <c r="AI1906" s="496"/>
      <c r="AJ1906" s="496"/>
      <c r="AK1906" s="496"/>
      <c r="AL1906" s="496"/>
      <c r="AM1906" s="496"/>
      <c r="AN1906" s="496">
        <v>99</v>
      </c>
      <c r="AO1906" s="496">
        <v>99</v>
      </c>
      <c r="AP1906" s="496">
        <v>30</v>
      </c>
      <c r="AQ1906" s="496">
        <v>99</v>
      </c>
      <c r="AR1906" s="496"/>
      <c r="AS1906" s="496"/>
      <c r="AT1906" s="496"/>
      <c r="AU1906" s="496"/>
    </row>
    <row r="1907" spans="1:47">
      <c r="A1907" s="496">
        <v>23</v>
      </c>
      <c r="B1907" s="496">
        <v>308</v>
      </c>
      <c r="C1907" s="496">
        <v>2024</v>
      </c>
      <c r="D1907" s="496"/>
      <c r="E1907" s="496">
        <v>99</v>
      </c>
      <c r="F1907" s="496">
        <v>99</v>
      </c>
      <c r="G1907" s="496">
        <v>99</v>
      </c>
      <c r="H1907" s="496">
        <v>99</v>
      </c>
      <c r="I1907" s="496">
        <v>99</v>
      </c>
      <c r="J1907" s="496">
        <v>99</v>
      </c>
      <c r="K1907" s="496">
        <v>99</v>
      </c>
      <c r="L1907" s="496">
        <v>9</v>
      </c>
      <c r="M1907" s="496">
        <v>99</v>
      </c>
      <c r="N1907" s="496">
        <v>99</v>
      </c>
      <c r="O1907" s="496">
        <v>99</v>
      </c>
      <c r="P1907" s="496">
        <v>99</v>
      </c>
      <c r="Q1907" s="496"/>
      <c r="R1907" s="496">
        <v>0</v>
      </c>
      <c r="S1907" s="496"/>
      <c r="T1907" s="496"/>
      <c r="U1907" s="496"/>
      <c r="V1907" s="496"/>
      <c r="W1907" s="496"/>
      <c r="X1907" s="496"/>
      <c r="Y1907" s="496"/>
      <c r="Z1907" s="496"/>
      <c r="AA1907" s="496"/>
      <c r="AB1907" s="496"/>
      <c r="AC1907" s="496"/>
      <c r="AD1907" s="496"/>
      <c r="AE1907" s="496"/>
      <c r="AF1907" s="496"/>
      <c r="AG1907" s="496"/>
      <c r="AH1907" s="496"/>
      <c r="AI1907" s="496"/>
      <c r="AJ1907" s="496"/>
      <c r="AK1907" s="496"/>
      <c r="AL1907" s="496"/>
      <c r="AM1907" s="496"/>
      <c r="AN1907" s="496">
        <v>99</v>
      </c>
      <c r="AO1907" s="496">
        <v>99</v>
      </c>
      <c r="AP1907" s="496">
        <v>31</v>
      </c>
      <c r="AQ1907" s="496">
        <v>99</v>
      </c>
      <c r="AR1907" s="496"/>
      <c r="AS1907" s="496"/>
      <c r="AT1907" s="496"/>
      <c r="AU1907" s="496"/>
    </row>
    <row r="1908" spans="1:47">
      <c r="A1908" s="496">
        <v>23</v>
      </c>
      <c r="B1908" s="496">
        <v>309</v>
      </c>
      <c r="C1908" s="496">
        <v>2024</v>
      </c>
      <c r="D1908" s="496"/>
      <c r="E1908" s="496">
        <v>99</v>
      </c>
      <c r="F1908" s="496">
        <v>99</v>
      </c>
      <c r="G1908" s="496">
        <v>99</v>
      </c>
      <c r="H1908" s="496">
        <v>99</v>
      </c>
      <c r="I1908" s="496">
        <v>99</v>
      </c>
      <c r="J1908" s="496">
        <v>99</v>
      </c>
      <c r="K1908" s="496">
        <v>99</v>
      </c>
      <c r="L1908" s="496">
        <v>9</v>
      </c>
      <c r="M1908" s="496">
        <v>99</v>
      </c>
      <c r="N1908" s="496">
        <v>99</v>
      </c>
      <c r="O1908" s="496">
        <v>99</v>
      </c>
      <c r="P1908" s="496">
        <v>99</v>
      </c>
      <c r="Q1908" s="496"/>
      <c r="R1908" s="496">
        <v>0</v>
      </c>
      <c r="S1908" s="496"/>
      <c r="T1908" s="496"/>
      <c r="U1908" s="496"/>
      <c r="V1908" s="496"/>
      <c r="W1908" s="496"/>
      <c r="X1908" s="496"/>
      <c r="Y1908" s="496"/>
      <c r="Z1908" s="496"/>
      <c r="AA1908" s="496"/>
      <c r="AB1908" s="496"/>
      <c r="AC1908" s="496"/>
      <c r="AD1908" s="496"/>
      <c r="AE1908" s="496"/>
      <c r="AF1908" s="496"/>
      <c r="AG1908" s="496"/>
      <c r="AH1908" s="496"/>
      <c r="AI1908" s="496"/>
      <c r="AJ1908" s="496"/>
      <c r="AK1908" s="496"/>
      <c r="AL1908" s="496"/>
      <c r="AM1908" s="496"/>
      <c r="AN1908" s="496">
        <v>99</v>
      </c>
      <c r="AO1908" s="496">
        <v>99</v>
      </c>
      <c r="AP1908" s="496">
        <v>32</v>
      </c>
      <c r="AQ1908" s="496">
        <v>99</v>
      </c>
      <c r="AR1908" s="496"/>
      <c r="AS1908" s="496"/>
      <c r="AT1908" s="496"/>
      <c r="AU1908" s="496"/>
    </row>
    <row r="1909" spans="1:47">
      <c r="A1909" s="496">
        <v>23</v>
      </c>
      <c r="B1909" s="496">
        <v>310</v>
      </c>
      <c r="C1909" s="496">
        <v>2024</v>
      </c>
      <c r="D1909" s="496"/>
      <c r="E1909" s="496">
        <v>99</v>
      </c>
      <c r="F1909" s="496">
        <v>99</v>
      </c>
      <c r="G1909" s="496">
        <v>99</v>
      </c>
      <c r="H1909" s="496">
        <v>99</v>
      </c>
      <c r="I1909" s="496">
        <v>99</v>
      </c>
      <c r="J1909" s="496">
        <v>99</v>
      </c>
      <c r="K1909" s="496">
        <v>99</v>
      </c>
      <c r="L1909" s="496">
        <v>9</v>
      </c>
      <c r="M1909" s="496">
        <v>99</v>
      </c>
      <c r="N1909" s="496">
        <v>99</v>
      </c>
      <c r="O1909" s="496">
        <v>99</v>
      </c>
      <c r="P1909" s="496">
        <v>99</v>
      </c>
      <c r="Q1909" s="496"/>
      <c r="R1909" s="496">
        <v>0</v>
      </c>
      <c r="S1909" s="496"/>
      <c r="T1909" s="496"/>
      <c r="U1909" s="496"/>
      <c r="V1909" s="496"/>
      <c r="W1909" s="496"/>
      <c r="X1909" s="496"/>
      <c r="Y1909" s="496"/>
      <c r="Z1909" s="496"/>
      <c r="AA1909" s="496"/>
      <c r="AB1909" s="496"/>
      <c r="AC1909" s="496"/>
      <c r="AD1909" s="496"/>
      <c r="AE1909" s="496"/>
      <c r="AF1909" s="496"/>
      <c r="AG1909" s="496"/>
      <c r="AH1909" s="496"/>
      <c r="AI1909" s="496"/>
      <c r="AJ1909" s="496"/>
      <c r="AK1909" s="496"/>
      <c r="AL1909" s="496"/>
      <c r="AM1909" s="496"/>
      <c r="AN1909" s="496">
        <v>99</v>
      </c>
      <c r="AO1909" s="496">
        <v>99</v>
      </c>
      <c r="AP1909" s="496">
        <v>33</v>
      </c>
      <c r="AQ1909" s="496">
        <v>99</v>
      </c>
      <c r="AR1909" s="496"/>
      <c r="AS1909" s="496"/>
      <c r="AT1909" s="496"/>
      <c r="AU1909" s="496"/>
    </row>
    <row r="1910" spans="1:47">
      <c r="A1910" s="496">
        <v>23</v>
      </c>
      <c r="B1910" s="496">
        <v>311</v>
      </c>
      <c r="C1910" s="496">
        <v>2024</v>
      </c>
      <c r="D1910" s="496"/>
      <c r="E1910" s="496">
        <v>99</v>
      </c>
      <c r="F1910" s="496">
        <v>99</v>
      </c>
      <c r="G1910" s="496">
        <v>99</v>
      </c>
      <c r="H1910" s="496">
        <v>99</v>
      </c>
      <c r="I1910" s="496">
        <v>99</v>
      </c>
      <c r="J1910" s="496">
        <v>99</v>
      </c>
      <c r="K1910" s="496">
        <v>99</v>
      </c>
      <c r="L1910" s="496">
        <v>9</v>
      </c>
      <c r="M1910" s="496">
        <v>99</v>
      </c>
      <c r="N1910" s="496">
        <v>99</v>
      </c>
      <c r="O1910" s="496">
        <v>99</v>
      </c>
      <c r="P1910" s="496">
        <v>99</v>
      </c>
      <c r="Q1910" s="496"/>
      <c r="R1910" s="496">
        <v>0</v>
      </c>
      <c r="S1910" s="496"/>
      <c r="T1910" s="496"/>
      <c r="U1910" s="496"/>
      <c r="V1910" s="496"/>
      <c r="W1910" s="496"/>
      <c r="X1910" s="496"/>
      <c r="Y1910" s="496"/>
      <c r="Z1910" s="496"/>
      <c r="AA1910" s="496"/>
      <c r="AB1910" s="496"/>
      <c r="AC1910" s="496"/>
      <c r="AD1910" s="496"/>
      <c r="AE1910" s="496"/>
      <c r="AF1910" s="496"/>
      <c r="AG1910" s="496"/>
      <c r="AH1910" s="496"/>
      <c r="AI1910" s="496"/>
      <c r="AJ1910" s="496"/>
      <c r="AK1910" s="496"/>
      <c r="AL1910" s="496"/>
      <c r="AM1910" s="496"/>
      <c r="AN1910" s="496">
        <v>99</v>
      </c>
      <c r="AO1910" s="496">
        <v>99</v>
      </c>
      <c r="AP1910" s="496">
        <v>34</v>
      </c>
      <c r="AQ1910" s="496">
        <v>99</v>
      </c>
      <c r="AR1910" s="496"/>
      <c r="AS1910" s="496"/>
      <c r="AT1910" s="496"/>
      <c r="AU1910" s="496"/>
    </row>
    <row r="1911" spans="1:47">
      <c r="A1911" s="496">
        <v>23</v>
      </c>
      <c r="B1911" s="496">
        <v>312</v>
      </c>
      <c r="C1911" s="496">
        <v>2024</v>
      </c>
      <c r="D1911" s="496"/>
      <c r="E1911" s="496">
        <v>99</v>
      </c>
      <c r="F1911" s="496">
        <v>99</v>
      </c>
      <c r="G1911" s="496">
        <v>99</v>
      </c>
      <c r="H1911" s="496">
        <v>99</v>
      </c>
      <c r="I1911" s="496">
        <v>99</v>
      </c>
      <c r="J1911" s="496">
        <v>99</v>
      </c>
      <c r="K1911" s="496">
        <v>99</v>
      </c>
      <c r="L1911" s="496">
        <v>9</v>
      </c>
      <c r="M1911" s="496">
        <v>99</v>
      </c>
      <c r="N1911" s="496">
        <v>99</v>
      </c>
      <c r="O1911" s="496">
        <v>99</v>
      </c>
      <c r="P1911" s="496">
        <v>99</v>
      </c>
      <c r="Q1911" s="496"/>
      <c r="R1911" s="496">
        <v>0</v>
      </c>
      <c r="S1911" s="496"/>
      <c r="T1911" s="496"/>
      <c r="U1911" s="496"/>
      <c r="V1911" s="496"/>
      <c r="W1911" s="496"/>
      <c r="X1911" s="496"/>
      <c r="Y1911" s="496"/>
      <c r="Z1911" s="496"/>
      <c r="AA1911" s="496"/>
      <c r="AB1911" s="496"/>
      <c r="AC1911" s="496"/>
      <c r="AD1911" s="496"/>
      <c r="AE1911" s="496"/>
      <c r="AF1911" s="496"/>
      <c r="AG1911" s="496"/>
      <c r="AH1911" s="496"/>
      <c r="AI1911" s="496"/>
      <c r="AJ1911" s="496"/>
      <c r="AK1911" s="496"/>
      <c r="AL1911" s="496"/>
      <c r="AM1911" s="496"/>
      <c r="AN1911" s="496">
        <v>99</v>
      </c>
      <c r="AO1911" s="496">
        <v>99</v>
      </c>
      <c r="AP1911" s="496">
        <v>39</v>
      </c>
      <c r="AQ1911" s="496">
        <v>99</v>
      </c>
      <c r="AR1911" s="496"/>
      <c r="AS1911" s="496"/>
      <c r="AT1911" s="496"/>
      <c r="AU1911" s="496"/>
    </row>
    <row r="1912" spans="1:47">
      <c r="A1912" s="496">
        <v>23</v>
      </c>
      <c r="B1912" s="496">
        <v>313</v>
      </c>
      <c r="C1912" s="496">
        <v>2024</v>
      </c>
      <c r="D1912" s="496"/>
      <c r="E1912" s="496">
        <v>99</v>
      </c>
      <c r="F1912" s="496">
        <v>99</v>
      </c>
      <c r="G1912" s="496">
        <v>99</v>
      </c>
      <c r="H1912" s="496">
        <v>99</v>
      </c>
      <c r="I1912" s="496">
        <v>99</v>
      </c>
      <c r="J1912" s="496">
        <v>99</v>
      </c>
      <c r="K1912" s="496">
        <v>99</v>
      </c>
      <c r="L1912" s="496">
        <v>9</v>
      </c>
      <c r="M1912" s="496">
        <v>99</v>
      </c>
      <c r="N1912" s="496">
        <v>99</v>
      </c>
      <c r="O1912" s="496">
        <v>99</v>
      </c>
      <c r="P1912" s="496">
        <v>99</v>
      </c>
      <c r="Q1912" s="496"/>
      <c r="R1912" s="496">
        <v>0</v>
      </c>
      <c r="S1912" s="496"/>
      <c r="T1912" s="496"/>
      <c r="U1912" s="496"/>
      <c r="V1912" s="496"/>
      <c r="W1912" s="496"/>
      <c r="X1912" s="496"/>
      <c r="Y1912" s="496"/>
      <c r="Z1912" s="496"/>
      <c r="AA1912" s="496"/>
      <c r="AB1912" s="496"/>
      <c r="AC1912" s="496"/>
      <c r="AD1912" s="496"/>
      <c r="AE1912" s="496"/>
      <c r="AF1912" s="496"/>
      <c r="AG1912" s="496"/>
      <c r="AH1912" s="496"/>
      <c r="AI1912" s="496"/>
      <c r="AJ1912" s="496"/>
      <c r="AK1912" s="496"/>
      <c r="AL1912" s="496"/>
      <c r="AM1912" s="496"/>
      <c r="AN1912" s="496">
        <v>99</v>
      </c>
      <c r="AO1912" s="496">
        <v>99</v>
      </c>
      <c r="AP1912" s="496">
        <v>40</v>
      </c>
      <c r="AQ1912" s="496">
        <v>99</v>
      </c>
      <c r="AR1912" s="496"/>
      <c r="AS1912" s="496"/>
      <c r="AT1912" s="496"/>
      <c r="AU1912" s="496"/>
    </row>
    <row r="1913" spans="1:47">
      <c r="A1913" s="496">
        <v>23</v>
      </c>
      <c r="B1913" s="496">
        <v>314</v>
      </c>
      <c r="C1913" s="496">
        <v>2024</v>
      </c>
      <c r="D1913" s="496"/>
      <c r="E1913" s="496">
        <v>99</v>
      </c>
      <c r="F1913" s="496">
        <v>99</v>
      </c>
      <c r="G1913" s="496">
        <v>99</v>
      </c>
      <c r="H1913" s="496">
        <v>99</v>
      </c>
      <c r="I1913" s="496">
        <v>99</v>
      </c>
      <c r="J1913" s="496">
        <v>99</v>
      </c>
      <c r="K1913" s="496">
        <v>99</v>
      </c>
      <c r="L1913" s="496">
        <v>9</v>
      </c>
      <c r="M1913" s="496">
        <v>99</v>
      </c>
      <c r="N1913" s="496">
        <v>99</v>
      </c>
      <c r="O1913" s="496">
        <v>99</v>
      </c>
      <c r="P1913" s="496">
        <v>99</v>
      </c>
      <c r="Q1913" s="496">
        <v>1</v>
      </c>
      <c r="R1913" s="496">
        <v>1</v>
      </c>
      <c r="S1913" s="496">
        <v>9</v>
      </c>
      <c r="T1913" s="496">
        <v>13</v>
      </c>
      <c r="U1913" s="496">
        <v>602.1</v>
      </c>
      <c r="V1913" s="496">
        <v>100</v>
      </c>
      <c r="W1913" s="496">
        <v>100</v>
      </c>
      <c r="X1913" s="496">
        <v>100</v>
      </c>
      <c r="Y1913" s="496">
        <v>0</v>
      </c>
      <c r="Z1913" s="496">
        <v>0</v>
      </c>
      <c r="AA1913" s="496">
        <v>0</v>
      </c>
      <c r="AB1913" s="496"/>
      <c r="AC1913" s="496"/>
      <c r="AD1913" s="496"/>
      <c r="AE1913" s="496">
        <v>1</v>
      </c>
      <c r="AF1913" s="496">
        <v>2.258354900416339</v>
      </c>
      <c r="AG1913" s="496">
        <v>678</v>
      </c>
      <c r="AH1913" s="496">
        <v>0</v>
      </c>
      <c r="AI1913" s="496">
        <v>100</v>
      </c>
      <c r="AJ1913" s="496">
        <v>0</v>
      </c>
      <c r="AK1913" s="496"/>
      <c r="AL1913" s="496"/>
      <c r="AM1913" s="496"/>
      <c r="AN1913" s="496">
        <v>99</v>
      </c>
      <c r="AO1913" s="496">
        <v>99</v>
      </c>
      <c r="AP1913" s="496">
        <v>98</v>
      </c>
      <c r="AQ1913" s="496">
        <v>99</v>
      </c>
      <c r="AR1913" s="496">
        <v>249</v>
      </c>
      <c r="AS1913" s="496">
        <v>38.994059494700473</v>
      </c>
      <c r="AT1913" s="496"/>
      <c r="AU1913" s="496"/>
    </row>
    <row r="1914" spans="1:47">
      <c r="A1914" s="496">
        <v>23</v>
      </c>
      <c r="B1914" s="496">
        <v>315</v>
      </c>
      <c r="C1914" s="496">
        <v>2024</v>
      </c>
      <c r="D1914" s="496"/>
      <c r="E1914" s="496">
        <v>99</v>
      </c>
      <c r="F1914" s="496">
        <v>99</v>
      </c>
      <c r="G1914" s="496">
        <v>99</v>
      </c>
      <c r="H1914" s="496">
        <v>99</v>
      </c>
      <c r="I1914" s="496">
        <v>99</v>
      </c>
      <c r="J1914" s="496">
        <v>99</v>
      </c>
      <c r="K1914" s="496">
        <v>99</v>
      </c>
      <c r="L1914" s="496">
        <v>9</v>
      </c>
      <c r="M1914" s="496">
        <v>99</v>
      </c>
      <c r="N1914" s="496">
        <v>99</v>
      </c>
      <c r="O1914" s="496">
        <v>99</v>
      </c>
      <c r="P1914" s="496">
        <v>99</v>
      </c>
      <c r="Q1914" s="496"/>
      <c r="R1914" s="496">
        <v>0</v>
      </c>
      <c r="S1914" s="496"/>
      <c r="T1914" s="496"/>
      <c r="U1914" s="496"/>
      <c r="V1914" s="496"/>
      <c r="W1914" s="496"/>
      <c r="X1914" s="496"/>
      <c r="Y1914" s="496"/>
      <c r="Z1914" s="496"/>
      <c r="AA1914" s="496"/>
      <c r="AB1914" s="496"/>
      <c r="AC1914" s="496"/>
      <c r="AD1914" s="496"/>
      <c r="AE1914" s="496"/>
      <c r="AF1914" s="496"/>
      <c r="AG1914" s="496"/>
      <c r="AH1914" s="496"/>
      <c r="AI1914" s="496"/>
      <c r="AJ1914" s="496"/>
      <c r="AK1914" s="496"/>
      <c r="AL1914" s="496"/>
      <c r="AM1914" s="496"/>
      <c r="AN1914" s="496">
        <v>99</v>
      </c>
      <c r="AO1914" s="496">
        <v>99</v>
      </c>
      <c r="AP1914" s="496">
        <v>99</v>
      </c>
      <c r="AQ1914" s="496">
        <v>99</v>
      </c>
      <c r="AR1914" s="496"/>
      <c r="AS1914" s="496"/>
      <c r="AT1914" s="496"/>
      <c r="AU1914" s="496"/>
    </row>
    <row r="1915" spans="1:47">
      <c r="A1915" s="496">
        <v>23</v>
      </c>
      <c r="B1915" s="496">
        <v>316</v>
      </c>
      <c r="C1915" s="496">
        <v>2024</v>
      </c>
      <c r="D1915" s="496"/>
      <c r="E1915" s="496">
        <v>99</v>
      </c>
      <c r="F1915" s="496">
        <v>99</v>
      </c>
      <c r="G1915" s="496">
        <v>99</v>
      </c>
      <c r="H1915" s="496">
        <v>99</v>
      </c>
      <c r="I1915" s="496">
        <v>99</v>
      </c>
      <c r="J1915" s="496">
        <v>99</v>
      </c>
      <c r="K1915" s="496">
        <v>99</v>
      </c>
      <c r="L1915" s="496">
        <v>10</v>
      </c>
      <c r="M1915" s="496">
        <v>99</v>
      </c>
      <c r="N1915" s="496">
        <v>99</v>
      </c>
      <c r="O1915" s="496">
        <v>99</v>
      </c>
      <c r="P1915" s="496">
        <v>99</v>
      </c>
      <c r="Q1915" s="496"/>
      <c r="R1915" s="496">
        <v>0</v>
      </c>
      <c r="S1915" s="496"/>
      <c r="T1915" s="496"/>
      <c r="U1915" s="496"/>
      <c r="V1915" s="496"/>
      <c r="W1915" s="496"/>
      <c r="X1915" s="496"/>
      <c r="Y1915" s="496"/>
      <c r="Z1915" s="496"/>
      <c r="AA1915" s="496"/>
      <c r="AB1915" s="496"/>
      <c r="AC1915" s="496"/>
      <c r="AD1915" s="496"/>
      <c r="AE1915" s="496"/>
      <c r="AF1915" s="496"/>
      <c r="AG1915" s="496"/>
      <c r="AH1915" s="496"/>
      <c r="AI1915" s="496"/>
      <c r="AJ1915" s="496"/>
      <c r="AK1915" s="496"/>
      <c r="AL1915" s="496"/>
      <c r="AM1915" s="496"/>
      <c r="AN1915" s="496">
        <v>99</v>
      </c>
      <c r="AO1915" s="496">
        <v>99</v>
      </c>
      <c r="AP1915" s="496">
        <v>1</v>
      </c>
      <c r="AQ1915" s="496">
        <v>99</v>
      </c>
      <c r="AR1915" s="496"/>
      <c r="AS1915" s="496"/>
      <c r="AT1915" s="496"/>
      <c r="AU1915" s="496"/>
    </row>
    <row r="1916" spans="1:47">
      <c r="A1916" s="496">
        <v>23</v>
      </c>
      <c r="B1916" s="496">
        <v>317</v>
      </c>
      <c r="C1916" s="496">
        <v>2024</v>
      </c>
      <c r="D1916" s="496"/>
      <c r="E1916" s="496">
        <v>99</v>
      </c>
      <c r="F1916" s="496">
        <v>99</v>
      </c>
      <c r="G1916" s="496">
        <v>99</v>
      </c>
      <c r="H1916" s="496">
        <v>99</v>
      </c>
      <c r="I1916" s="496">
        <v>99</v>
      </c>
      <c r="J1916" s="496">
        <v>99</v>
      </c>
      <c r="K1916" s="496">
        <v>99</v>
      </c>
      <c r="L1916" s="496">
        <v>10</v>
      </c>
      <c r="M1916" s="496">
        <v>99</v>
      </c>
      <c r="N1916" s="496">
        <v>99</v>
      </c>
      <c r="O1916" s="496">
        <v>99</v>
      </c>
      <c r="P1916" s="496">
        <v>99</v>
      </c>
      <c r="Q1916" s="496"/>
      <c r="R1916" s="496">
        <v>0</v>
      </c>
      <c r="S1916" s="496"/>
      <c r="T1916" s="496"/>
      <c r="U1916" s="496"/>
      <c r="V1916" s="496"/>
      <c r="W1916" s="496"/>
      <c r="X1916" s="496"/>
      <c r="Y1916" s="496"/>
      <c r="Z1916" s="496"/>
      <c r="AA1916" s="496"/>
      <c r="AB1916" s="496"/>
      <c r="AC1916" s="496"/>
      <c r="AD1916" s="496"/>
      <c r="AE1916" s="496"/>
      <c r="AF1916" s="496"/>
      <c r="AG1916" s="496"/>
      <c r="AH1916" s="496"/>
      <c r="AI1916" s="496"/>
      <c r="AJ1916" s="496"/>
      <c r="AK1916" s="496"/>
      <c r="AL1916" s="496"/>
      <c r="AM1916" s="496"/>
      <c r="AN1916" s="496">
        <v>99</v>
      </c>
      <c r="AO1916" s="496">
        <v>99</v>
      </c>
      <c r="AP1916" s="496">
        <v>2</v>
      </c>
      <c r="AQ1916" s="496">
        <v>99</v>
      </c>
      <c r="AR1916" s="496"/>
      <c r="AS1916" s="496"/>
      <c r="AT1916" s="496"/>
      <c r="AU1916" s="496"/>
    </row>
    <row r="1917" spans="1:47">
      <c r="A1917" s="496">
        <v>23</v>
      </c>
      <c r="B1917" s="496">
        <v>318</v>
      </c>
      <c r="C1917" s="496">
        <v>2024</v>
      </c>
      <c r="D1917" s="496"/>
      <c r="E1917" s="496">
        <v>99</v>
      </c>
      <c r="F1917" s="496">
        <v>99</v>
      </c>
      <c r="G1917" s="496">
        <v>99</v>
      </c>
      <c r="H1917" s="496">
        <v>99</v>
      </c>
      <c r="I1917" s="496">
        <v>99</v>
      </c>
      <c r="J1917" s="496">
        <v>99</v>
      </c>
      <c r="K1917" s="496">
        <v>99</v>
      </c>
      <c r="L1917" s="496">
        <v>10</v>
      </c>
      <c r="M1917" s="496">
        <v>99</v>
      </c>
      <c r="N1917" s="496">
        <v>99</v>
      </c>
      <c r="O1917" s="496">
        <v>99</v>
      </c>
      <c r="P1917" s="496">
        <v>99</v>
      </c>
      <c r="Q1917" s="496"/>
      <c r="R1917" s="496">
        <v>0</v>
      </c>
      <c r="S1917" s="496"/>
      <c r="T1917" s="496"/>
      <c r="U1917" s="496"/>
      <c r="V1917" s="496"/>
      <c r="W1917" s="496"/>
      <c r="X1917" s="496"/>
      <c r="Y1917" s="496"/>
      <c r="Z1917" s="496"/>
      <c r="AA1917" s="496"/>
      <c r="AB1917" s="496"/>
      <c r="AC1917" s="496"/>
      <c r="AD1917" s="496"/>
      <c r="AE1917" s="496"/>
      <c r="AF1917" s="496"/>
      <c r="AG1917" s="496"/>
      <c r="AH1917" s="496"/>
      <c r="AI1917" s="496"/>
      <c r="AJ1917" s="496"/>
      <c r="AK1917" s="496"/>
      <c r="AL1917" s="496"/>
      <c r="AM1917" s="496"/>
      <c r="AN1917" s="496">
        <v>99</v>
      </c>
      <c r="AO1917" s="496">
        <v>99</v>
      </c>
      <c r="AP1917" s="496">
        <v>3</v>
      </c>
      <c r="AQ1917" s="496">
        <v>99</v>
      </c>
      <c r="AR1917" s="496"/>
      <c r="AS1917" s="496"/>
      <c r="AT1917" s="496"/>
      <c r="AU1917" s="496"/>
    </row>
    <row r="1918" spans="1:47">
      <c r="A1918" s="496">
        <v>23</v>
      </c>
      <c r="B1918" s="496">
        <v>319</v>
      </c>
      <c r="C1918" s="496">
        <v>2024</v>
      </c>
      <c r="D1918" s="496"/>
      <c r="E1918" s="496">
        <v>99</v>
      </c>
      <c r="F1918" s="496">
        <v>99</v>
      </c>
      <c r="G1918" s="496">
        <v>99</v>
      </c>
      <c r="H1918" s="496">
        <v>99</v>
      </c>
      <c r="I1918" s="496">
        <v>99</v>
      </c>
      <c r="J1918" s="496">
        <v>99</v>
      </c>
      <c r="K1918" s="496">
        <v>99</v>
      </c>
      <c r="L1918" s="496">
        <v>10</v>
      </c>
      <c r="M1918" s="496">
        <v>99</v>
      </c>
      <c r="N1918" s="496">
        <v>99</v>
      </c>
      <c r="O1918" s="496">
        <v>99</v>
      </c>
      <c r="P1918" s="496">
        <v>99</v>
      </c>
      <c r="Q1918" s="496"/>
      <c r="R1918" s="496">
        <v>0</v>
      </c>
      <c r="S1918" s="496"/>
      <c r="T1918" s="496"/>
      <c r="U1918" s="496"/>
      <c r="V1918" s="496"/>
      <c r="W1918" s="496"/>
      <c r="X1918" s="496"/>
      <c r="Y1918" s="496"/>
      <c r="Z1918" s="496"/>
      <c r="AA1918" s="496"/>
      <c r="AB1918" s="496"/>
      <c r="AC1918" s="496"/>
      <c r="AD1918" s="496"/>
      <c r="AE1918" s="496"/>
      <c r="AF1918" s="496"/>
      <c r="AG1918" s="496"/>
      <c r="AH1918" s="496"/>
      <c r="AI1918" s="496"/>
      <c r="AJ1918" s="496"/>
      <c r="AK1918" s="496"/>
      <c r="AL1918" s="496"/>
      <c r="AM1918" s="496"/>
      <c r="AN1918" s="496">
        <v>99</v>
      </c>
      <c r="AO1918" s="496">
        <v>99</v>
      </c>
      <c r="AP1918" s="496">
        <v>4</v>
      </c>
      <c r="AQ1918" s="496">
        <v>99</v>
      </c>
      <c r="AR1918" s="496"/>
      <c r="AS1918" s="496"/>
      <c r="AT1918" s="496"/>
      <c r="AU1918" s="496"/>
    </row>
    <row r="1919" spans="1:47">
      <c r="A1919" s="496">
        <v>23</v>
      </c>
      <c r="B1919" s="496">
        <v>320</v>
      </c>
      <c r="C1919" s="496">
        <v>2024</v>
      </c>
      <c r="D1919" s="496"/>
      <c r="E1919" s="496">
        <v>99</v>
      </c>
      <c r="F1919" s="496">
        <v>99</v>
      </c>
      <c r="G1919" s="496">
        <v>99</v>
      </c>
      <c r="H1919" s="496">
        <v>99</v>
      </c>
      <c r="I1919" s="496">
        <v>99</v>
      </c>
      <c r="J1919" s="496">
        <v>99</v>
      </c>
      <c r="K1919" s="496">
        <v>99</v>
      </c>
      <c r="L1919" s="496">
        <v>10</v>
      </c>
      <c r="M1919" s="496">
        <v>99</v>
      </c>
      <c r="N1919" s="496">
        <v>99</v>
      </c>
      <c r="O1919" s="496">
        <v>99</v>
      </c>
      <c r="P1919" s="496">
        <v>99</v>
      </c>
      <c r="Q1919" s="496"/>
      <c r="R1919" s="496">
        <v>0</v>
      </c>
      <c r="S1919" s="496"/>
      <c r="T1919" s="496"/>
      <c r="U1919" s="496"/>
      <c r="V1919" s="496"/>
      <c r="W1919" s="496"/>
      <c r="X1919" s="496"/>
      <c r="Y1919" s="496"/>
      <c r="Z1919" s="496"/>
      <c r="AA1919" s="496"/>
      <c r="AB1919" s="496"/>
      <c r="AC1919" s="496"/>
      <c r="AD1919" s="496"/>
      <c r="AE1919" s="496"/>
      <c r="AF1919" s="496"/>
      <c r="AG1919" s="496"/>
      <c r="AH1919" s="496"/>
      <c r="AI1919" s="496"/>
      <c r="AJ1919" s="496"/>
      <c r="AK1919" s="496"/>
      <c r="AL1919" s="496"/>
      <c r="AM1919" s="496"/>
      <c r="AN1919" s="496">
        <v>99</v>
      </c>
      <c r="AO1919" s="496">
        <v>99</v>
      </c>
      <c r="AP1919" s="496">
        <v>5</v>
      </c>
      <c r="AQ1919" s="496">
        <v>99</v>
      </c>
      <c r="AR1919" s="496"/>
      <c r="AS1919" s="496"/>
      <c r="AT1919" s="496"/>
      <c r="AU1919" s="496"/>
    </row>
    <row r="1920" spans="1:47">
      <c r="A1920" s="496">
        <v>23</v>
      </c>
      <c r="B1920" s="496">
        <v>321</v>
      </c>
      <c r="C1920" s="496">
        <v>2024</v>
      </c>
      <c r="D1920" s="496"/>
      <c r="E1920" s="496">
        <v>99</v>
      </c>
      <c r="F1920" s="496">
        <v>99</v>
      </c>
      <c r="G1920" s="496">
        <v>99</v>
      </c>
      <c r="H1920" s="496">
        <v>99</v>
      </c>
      <c r="I1920" s="496">
        <v>99</v>
      </c>
      <c r="J1920" s="496">
        <v>99</v>
      </c>
      <c r="K1920" s="496">
        <v>99</v>
      </c>
      <c r="L1920" s="496">
        <v>10</v>
      </c>
      <c r="M1920" s="496">
        <v>99</v>
      </c>
      <c r="N1920" s="496">
        <v>99</v>
      </c>
      <c r="O1920" s="496">
        <v>99</v>
      </c>
      <c r="P1920" s="496">
        <v>99</v>
      </c>
      <c r="Q1920" s="496"/>
      <c r="R1920" s="496">
        <v>0</v>
      </c>
      <c r="S1920" s="496"/>
      <c r="T1920" s="496"/>
      <c r="U1920" s="496"/>
      <c r="V1920" s="496"/>
      <c r="W1920" s="496"/>
      <c r="X1920" s="496"/>
      <c r="Y1920" s="496"/>
      <c r="Z1920" s="496"/>
      <c r="AA1920" s="496"/>
      <c r="AB1920" s="496"/>
      <c r="AC1920" s="496"/>
      <c r="AD1920" s="496"/>
      <c r="AE1920" s="496"/>
      <c r="AF1920" s="496"/>
      <c r="AG1920" s="496"/>
      <c r="AH1920" s="496"/>
      <c r="AI1920" s="496"/>
      <c r="AJ1920" s="496"/>
      <c r="AK1920" s="496"/>
      <c r="AL1920" s="496"/>
      <c r="AM1920" s="496"/>
      <c r="AN1920" s="496">
        <v>99</v>
      </c>
      <c r="AO1920" s="496">
        <v>99</v>
      </c>
      <c r="AP1920" s="496">
        <v>6</v>
      </c>
      <c r="AQ1920" s="496">
        <v>99</v>
      </c>
      <c r="AR1920" s="496"/>
      <c r="AS1920" s="496"/>
      <c r="AT1920" s="496"/>
      <c r="AU1920" s="496"/>
    </row>
    <row r="1921" spans="1:47">
      <c r="A1921" s="496">
        <v>23</v>
      </c>
      <c r="B1921" s="496">
        <v>322</v>
      </c>
      <c r="C1921" s="496">
        <v>2024</v>
      </c>
      <c r="D1921" s="496"/>
      <c r="E1921" s="496">
        <v>99</v>
      </c>
      <c r="F1921" s="496">
        <v>99</v>
      </c>
      <c r="G1921" s="496">
        <v>99</v>
      </c>
      <c r="H1921" s="496">
        <v>99</v>
      </c>
      <c r="I1921" s="496">
        <v>99</v>
      </c>
      <c r="J1921" s="496">
        <v>99</v>
      </c>
      <c r="K1921" s="496">
        <v>99</v>
      </c>
      <c r="L1921" s="496">
        <v>10</v>
      </c>
      <c r="M1921" s="496">
        <v>99</v>
      </c>
      <c r="N1921" s="496">
        <v>99</v>
      </c>
      <c r="O1921" s="496">
        <v>99</v>
      </c>
      <c r="P1921" s="496">
        <v>99</v>
      </c>
      <c r="Q1921" s="496"/>
      <c r="R1921" s="496">
        <v>0</v>
      </c>
      <c r="S1921" s="496"/>
      <c r="T1921" s="496"/>
      <c r="U1921" s="496"/>
      <c r="V1921" s="496"/>
      <c r="W1921" s="496"/>
      <c r="X1921" s="496"/>
      <c r="Y1921" s="496"/>
      <c r="Z1921" s="496"/>
      <c r="AA1921" s="496"/>
      <c r="AB1921" s="496"/>
      <c r="AC1921" s="496"/>
      <c r="AD1921" s="496"/>
      <c r="AE1921" s="496"/>
      <c r="AF1921" s="496"/>
      <c r="AG1921" s="496"/>
      <c r="AH1921" s="496"/>
      <c r="AI1921" s="496"/>
      <c r="AJ1921" s="496"/>
      <c r="AK1921" s="496"/>
      <c r="AL1921" s="496"/>
      <c r="AM1921" s="496"/>
      <c r="AN1921" s="496">
        <v>99</v>
      </c>
      <c r="AO1921" s="496">
        <v>99</v>
      </c>
      <c r="AP1921" s="496">
        <v>7</v>
      </c>
      <c r="AQ1921" s="496">
        <v>99</v>
      </c>
      <c r="AR1921" s="496"/>
      <c r="AS1921" s="496"/>
      <c r="AT1921" s="496"/>
      <c r="AU1921" s="496"/>
    </row>
    <row r="1922" spans="1:47">
      <c r="A1922" s="496">
        <v>23</v>
      </c>
      <c r="B1922" s="496">
        <v>323</v>
      </c>
      <c r="C1922" s="496">
        <v>2024</v>
      </c>
      <c r="D1922" s="496"/>
      <c r="E1922" s="496">
        <v>99</v>
      </c>
      <c r="F1922" s="496">
        <v>99</v>
      </c>
      <c r="G1922" s="496">
        <v>99</v>
      </c>
      <c r="H1922" s="496">
        <v>99</v>
      </c>
      <c r="I1922" s="496">
        <v>99</v>
      </c>
      <c r="J1922" s="496">
        <v>99</v>
      </c>
      <c r="K1922" s="496">
        <v>99</v>
      </c>
      <c r="L1922" s="496">
        <v>10</v>
      </c>
      <c r="M1922" s="496">
        <v>99</v>
      </c>
      <c r="N1922" s="496">
        <v>99</v>
      </c>
      <c r="O1922" s="496">
        <v>99</v>
      </c>
      <c r="P1922" s="496">
        <v>99</v>
      </c>
      <c r="Q1922" s="496"/>
      <c r="R1922" s="496">
        <v>0</v>
      </c>
      <c r="S1922" s="496"/>
      <c r="T1922" s="496"/>
      <c r="U1922" s="496"/>
      <c r="V1922" s="496"/>
      <c r="W1922" s="496"/>
      <c r="X1922" s="496"/>
      <c r="Y1922" s="496"/>
      <c r="Z1922" s="496"/>
      <c r="AA1922" s="496"/>
      <c r="AB1922" s="496"/>
      <c r="AC1922" s="496"/>
      <c r="AD1922" s="496"/>
      <c r="AE1922" s="496"/>
      <c r="AF1922" s="496"/>
      <c r="AG1922" s="496"/>
      <c r="AH1922" s="496"/>
      <c r="AI1922" s="496"/>
      <c r="AJ1922" s="496"/>
      <c r="AK1922" s="496"/>
      <c r="AL1922" s="496"/>
      <c r="AM1922" s="496"/>
      <c r="AN1922" s="496">
        <v>99</v>
      </c>
      <c r="AO1922" s="496">
        <v>99</v>
      </c>
      <c r="AP1922" s="496">
        <v>8</v>
      </c>
      <c r="AQ1922" s="496">
        <v>99</v>
      </c>
      <c r="AR1922" s="496"/>
      <c r="AS1922" s="496"/>
      <c r="AT1922" s="496"/>
      <c r="AU1922" s="496"/>
    </row>
    <row r="1923" spans="1:47">
      <c r="A1923" s="496">
        <v>23</v>
      </c>
      <c r="B1923" s="496">
        <v>324</v>
      </c>
      <c r="C1923" s="496">
        <v>2024</v>
      </c>
      <c r="D1923" s="496"/>
      <c r="E1923" s="496">
        <v>99</v>
      </c>
      <c r="F1923" s="496">
        <v>99</v>
      </c>
      <c r="G1923" s="496">
        <v>99</v>
      </c>
      <c r="H1923" s="496">
        <v>99</v>
      </c>
      <c r="I1923" s="496">
        <v>99</v>
      </c>
      <c r="J1923" s="496">
        <v>99</v>
      </c>
      <c r="K1923" s="496">
        <v>99</v>
      </c>
      <c r="L1923" s="496">
        <v>10</v>
      </c>
      <c r="M1923" s="496">
        <v>99</v>
      </c>
      <c r="N1923" s="496">
        <v>99</v>
      </c>
      <c r="O1923" s="496">
        <v>99</v>
      </c>
      <c r="P1923" s="496">
        <v>99</v>
      </c>
      <c r="Q1923" s="496"/>
      <c r="R1923" s="496">
        <v>0</v>
      </c>
      <c r="S1923" s="496"/>
      <c r="T1923" s="496"/>
      <c r="U1923" s="496"/>
      <c r="V1923" s="496"/>
      <c r="W1923" s="496"/>
      <c r="X1923" s="496"/>
      <c r="Y1923" s="496"/>
      <c r="Z1923" s="496"/>
      <c r="AA1923" s="496"/>
      <c r="AB1923" s="496"/>
      <c r="AC1923" s="496"/>
      <c r="AD1923" s="496"/>
      <c r="AE1923" s="496"/>
      <c r="AF1923" s="496"/>
      <c r="AG1923" s="496"/>
      <c r="AH1923" s="496"/>
      <c r="AI1923" s="496"/>
      <c r="AJ1923" s="496"/>
      <c r="AK1923" s="496"/>
      <c r="AL1923" s="496"/>
      <c r="AM1923" s="496"/>
      <c r="AN1923" s="496">
        <v>99</v>
      </c>
      <c r="AO1923" s="496">
        <v>99</v>
      </c>
      <c r="AP1923" s="496">
        <v>9</v>
      </c>
      <c r="AQ1923" s="496">
        <v>99</v>
      </c>
      <c r="AR1923" s="496"/>
      <c r="AS1923" s="496"/>
      <c r="AT1923" s="496"/>
      <c r="AU1923" s="496"/>
    </row>
    <row r="1924" spans="1:47">
      <c r="A1924" s="496">
        <v>23</v>
      </c>
      <c r="B1924" s="496">
        <v>325</v>
      </c>
      <c r="C1924" s="496">
        <v>2024</v>
      </c>
      <c r="D1924" s="496"/>
      <c r="E1924" s="496">
        <v>99</v>
      </c>
      <c r="F1924" s="496">
        <v>99</v>
      </c>
      <c r="G1924" s="496">
        <v>99</v>
      </c>
      <c r="H1924" s="496">
        <v>99</v>
      </c>
      <c r="I1924" s="496">
        <v>99</v>
      </c>
      <c r="J1924" s="496">
        <v>99</v>
      </c>
      <c r="K1924" s="496">
        <v>99</v>
      </c>
      <c r="L1924" s="496">
        <v>10</v>
      </c>
      <c r="M1924" s="496">
        <v>99</v>
      </c>
      <c r="N1924" s="496">
        <v>99</v>
      </c>
      <c r="O1924" s="496">
        <v>99</v>
      </c>
      <c r="P1924" s="496">
        <v>99</v>
      </c>
      <c r="Q1924" s="496"/>
      <c r="R1924" s="496">
        <v>0</v>
      </c>
      <c r="S1924" s="496"/>
      <c r="T1924" s="496"/>
      <c r="U1924" s="496"/>
      <c r="V1924" s="496"/>
      <c r="W1924" s="496"/>
      <c r="X1924" s="496"/>
      <c r="Y1924" s="496"/>
      <c r="Z1924" s="496"/>
      <c r="AA1924" s="496"/>
      <c r="AB1924" s="496"/>
      <c r="AC1924" s="496"/>
      <c r="AD1924" s="496"/>
      <c r="AE1924" s="496"/>
      <c r="AF1924" s="496"/>
      <c r="AG1924" s="496"/>
      <c r="AH1924" s="496"/>
      <c r="AI1924" s="496"/>
      <c r="AJ1924" s="496"/>
      <c r="AK1924" s="496"/>
      <c r="AL1924" s="496"/>
      <c r="AM1924" s="496"/>
      <c r="AN1924" s="496">
        <v>99</v>
      </c>
      <c r="AO1924" s="496">
        <v>99</v>
      </c>
      <c r="AP1924" s="496">
        <v>10</v>
      </c>
      <c r="AQ1924" s="496">
        <v>99</v>
      </c>
      <c r="AR1924" s="496"/>
      <c r="AS1924" s="496"/>
      <c r="AT1924" s="496"/>
      <c r="AU1924" s="496"/>
    </row>
    <row r="1925" spans="1:47">
      <c r="A1925" s="496">
        <v>23</v>
      </c>
      <c r="B1925" s="496">
        <v>326</v>
      </c>
      <c r="C1925" s="496">
        <v>2024</v>
      </c>
      <c r="D1925" s="496"/>
      <c r="E1925" s="496">
        <v>99</v>
      </c>
      <c r="F1925" s="496">
        <v>99</v>
      </c>
      <c r="G1925" s="496">
        <v>99</v>
      </c>
      <c r="H1925" s="496">
        <v>99</v>
      </c>
      <c r="I1925" s="496">
        <v>99</v>
      </c>
      <c r="J1925" s="496">
        <v>99</v>
      </c>
      <c r="K1925" s="496">
        <v>99</v>
      </c>
      <c r="L1925" s="496">
        <v>10</v>
      </c>
      <c r="M1925" s="496">
        <v>99</v>
      </c>
      <c r="N1925" s="496">
        <v>99</v>
      </c>
      <c r="O1925" s="496">
        <v>99</v>
      </c>
      <c r="P1925" s="496">
        <v>99</v>
      </c>
      <c r="Q1925" s="496"/>
      <c r="R1925" s="496">
        <v>0</v>
      </c>
      <c r="S1925" s="496"/>
      <c r="T1925" s="496"/>
      <c r="U1925" s="496"/>
      <c r="V1925" s="496"/>
      <c r="W1925" s="496"/>
      <c r="X1925" s="496"/>
      <c r="Y1925" s="496"/>
      <c r="Z1925" s="496"/>
      <c r="AA1925" s="496"/>
      <c r="AB1925" s="496"/>
      <c r="AC1925" s="496"/>
      <c r="AD1925" s="496"/>
      <c r="AE1925" s="496"/>
      <c r="AF1925" s="496"/>
      <c r="AG1925" s="496"/>
      <c r="AH1925" s="496"/>
      <c r="AI1925" s="496"/>
      <c r="AJ1925" s="496"/>
      <c r="AK1925" s="496"/>
      <c r="AL1925" s="496"/>
      <c r="AM1925" s="496"/>
      <c r="AN1925" s="496">
        <v>99</v>
      </c>
      <c r="AO1925" s="496">
        <v>99</v>
      </c>
      <c r="AP1925" s="496">
        <v>11</v>
      </c>
      <c r="AQ1925" s="496">
        <v>99</v>
      </c>
      <c r="AR1925" s="496"/>
      <c r="AS1925" s="496"/>
      <c r="AT1925" s="496"/>
      <c r="AU1925" s="496"/>
    </row>
    <row r="1926" spans="1:47">
      <c r="A1926" s="496">
        <v>23</v>
      </c>
      <c r="B1926" s="496">
        <v>327</v>
      </c>
      <c r="C1926" s="496">
        <v>2024</v>
      </c>
      <c r="D1926" s="496"/>
      <c r="E1926" s="496">
        <v>99</v>
      </c>
      <c r="F1926" s="496">
        <v>99</v>
      </c>
      <c r="G1926" s="496">
        <v>99</v>
      </c>
      <c r="H1926" s="496">
        <v>99</v>
      </c>
      <c r="I1926" s="496">
        <v>99</v>
      </c>
      <c r="J1926" s="496">
        <v>99</v>
      </c>
      <c r="K1926" s="496">
        <v>99</v>
      </c>
      <c r="L1926" s="496">
        <v>10</v>
      </c>
      <c r="M1926" s="496">
        <v>99</v>
      </c>
      <c r="N1926" s="496">
        <v>99</v>
      </c>
      <c r="O1926" s="496">
        <v>99</v>
      </c>
      <c r="P1926" s="496">
        <v>99</v>
      </c>
      <c r="Q1926" s="496"/>
      <c r="R1926" s="496">
        <v>0</v>
      </c>
      <c r="S1926" s="496"/>
      <c r="T1926" s="496"/>
      <c r="U1926" s="496"/>
      <c r="V1926" s="496"/>
      <c r="W1926" s="496"/>
      <c r="X1926" s="496"/>
      <c r="Y1926" s="496"/>
      <c r="Z1926" s="496"/>
      <c r="AA1926" s="496"/>
      <c r="AB1926" s="496"/>
      <c r="AC1926" s="496"/>
      <c r="AD1926" s="496"/>
      <c r="AE1926" s="496"/>
      <c r="AF1926" s="496"/>
      <c r="AG1926" s="496"/>
      <c r="AH1926" s="496"/>
      <c r="AI1926" s="496"/>
      <c r="AJ1926" s="496"/>
      <c r="AK1926" s="496"/>
      <c r="AL1926" s="496"/>
      <c r="AM1926" s="496"/>
      <c r="AN1926" s="496">
        <v>99</v>
      </c>
      <c r="AO1926" s="496">
        <v>99</v>
      </c>
      <c r="AP1926" s="496">
        <v>12</v>
      </c>
      <c r="AQ1926" s="496">
        <v>99</v>
      </c>
      <c r="AR1926" s="496"/>
      <c r="AS1926" s="496"/>
      <c r="AT1926" s="496"/>
      <c r="AU1926" s="496"/>
    </row>
    <row r="1927" spans="1:47">
      <c r="A1927" s="496">
        <v>23</v>
      </c>
      <c r="B1927" s="496">
        <v>328</v>
      </c>
      <c r="C1927" s="496">
        <v>2024</v>
      </c>
      <c r="D1927" s="496"/>
      <c r="E1927" s="496">
        <v>99</v>
      </c>
      <c r="F1927" s="496">
        <v>99</v>
      </c>
      <c r="G1927" s="496">
        <v>99</v>
      </c>
      <c r="H1927" s="496">
        <v>99</v>
      </c>
      <c r="I1927" s="496">
        <v>99</v>
      </c>
      <c r="J1927" s="496">
        <v>99</v>
      </c>
      <c r="K1927" s="496">
        <v>99</v>
      </c>
      <c r="L1927" s="496">
        <v>10</v>
      </c>
      <c r="M1927" s="496">
        <v>99</v>
      </c>
      <c r="N1927" s="496">
        <v>99</v>
      </c>
      <c r="O1927" s="496">
        <v>99</v>
      </c>
      <c r="P1927" s="496">
        <v>99</v>
      </c>
      <c r="Q1927" s="496"/>
      <c r="R1927" s="496">
        <v>0</v>
      </c>
      <c r="S1927" s="496"/>
      <c r="T1927" s="496"/>
      <c r="U1927" s="496"/>
      <c r="V1927" s="496"/>
      <c r="W1927" s="496"/>
      <c r="X1927" s="496"/>
      <c r="Y1927" s="496"/>
      <c r="Z1927" s="496"/>
      <c r="AA1927" s="496"/>
      <c r="AB1927" s="496"/>
      <c r="AC1927" s="496"/>
      <c r="AD1927" s="496"/>
      <c r="AE1927" s="496"/>
      <c r="AF1927" s="496"/>
      <c r="AG1927" s="496"/>
      <c r="AH1927" s="496"/>
      <c r="AI1927" s="496"/>
      <c r="AJ1927" s="496"/>
      <c r="AK1927" s="496"/>
      <c r="AL1927" s="496"/>
      <c r="AM1927" s="496"/>
      <c r="AN1927" s="496">
        <v>99</v>
      </c>
      <c r="AO1927" s="496">
        <v>99</v>
      </c>
      <c r="AP1927" s="496">
        <v>13</v>
      </c>
      <c r="AQ1927" s="496">
        <v>99</v>
      </c>
      <c r="AR1927" s="496"/>
      <c r="AS1927" s="496"/>
      <c r="AT1927" s="496"/>
      <c r="AU1927" s="496"/>
    </row>
    <row r="1928" spans="1:47">
      <c r="A1928" s="496">
        <v>23</v>
      </c>
      <c r="B1928" s="496">
        <v>329</v>
      </c>
      <c r="C1928" s="496">
        <v>2024</v>
      </c>
      <c r="D1928" s="496"/>
      <c r="E1928" s="496">
        <v>99</v>
      </c>
      <c r="F1928" s="496">
        <v>99</v>
      </c>
      <c r="G1928" s="496">
        <v>99</v>
      </c>
      <c r="H1928" s="496">
        <v>99</v>
      </c>
      <c r="I1928" s="496">
        <v>99</v>
      </c>
      <c r="J1928" s="496">
        <v>99</v>
      </c>
      <c r="K1928" s="496">
        <v>99</v>
      </c>
      <c r="L1928" s="496">
        <v>10</v>
      </c>
      <c r="M1928" s="496">
        <v>99</v>
      </c>
      <c r="N1928" s="496">
        <v>99</v>
      </c>
      <c r="O1928" s="496">
        <v>99</v>
      </c>
      <c r="P1928" s="496">
        <v>99</v>
      </c>
      <c r="Q1928" s="496"/>
      <c r="R1928" s="496">
        <v>0</v>
      </c>
      <c r="S1928" s="496"/>
      <c r="T1928" s="496"/>
      <c r="U1928" s="496"/>
      <c r="V1928" s="496"/>
      <c r="W1928" s="496"/>
      <c r="X1928" s="496"/>
      <c r="Y1928" s="496"/>
      <c r="Z1928" s="496"/>
      <c r="AA1928" s="496"/>
      <c r="AB1928" s="496"/>
      <c r="AC1928" s="496"/>
      <c r="AD1928" s="496"/>
      <c r="AE1928" s="496"/>
      <c r="AF1928" s="496"/>
      <c r="AG1928" s="496"/>
      <c r="AH1928" s="496"/>
      <c r="AI1928" s="496"/>
      <c r="AJ1928" s="496"/>
      <c r="AK1928" s="496"/>
      <c r="AL1928" s="496"/>
      <c r="AM1928" s="496"/>
      <c r="AN1928" s="496">
        <v>99</v>
      </c>
      <c r="AO1928" s="496">
        <v>99</v>
      </c>
      <c r="AP1928" s="496">
        <v>14</v>
      </c>
      <c r="AQ1928" s="496">
        <v>99</v>
      </c>
      <c r="AR1928" s="496"/>
      <c r="AS1928" s="496"/>
      <c r="AT1928" s="496"/>
      <c r="AU1928" s="496"/>
    </row>
    <row r="1929" spans="1:47">
      <c r="A1929" s="496">
        <v>23</v>
      </c>
      <c r="B1929" s="496">
        <v>330</v>
      </c>
      <c r="C1929" s="496">
        <v>2024</v>
      </c>
      <c r="D1929" s="496"/>
      <c r="E1929" s="496">
        <v>99</v>
      </c>
      <c r="F1929" s="496">
        <v>99</v>
      </c>
      <c r="G1929" s="496">
        <v>99</v>
      </c>
      <c r="H1929" s="496">
        <v>99</v>
      </c>
      <c r="I1929" s="496">
        <v>99</v>
      </c>
      <c r="J1929" s="496">
        <v>99</v>
      </c>
      <c r="K1929" s="496">
        <v>99</v>
      </c>
      <c r="L1929" s="496">
        <v>10</v>
      </c>
      <c r="M1929" s="496">
        <v>99</v>
      </c>
      <c r="N1929" s="496">
        <v>99</v>
      </c>
      <c r="O1929" s="496">
        <v>99</v>
      </c>
      <c r="P1929" s="496">
        <v>99</v>
      </c>
      <c r="Q1929" s="496"/>
      <c r="R1929" s="496">
        <v>0</v>
      </c>
      <c r="S1929" s="496"/>
      <c r="T1929" s="496"/>
      <c r="U1929" s="496"/>
      <c r="V1929" s="496"/>
      <c r="W1929" s="496"/>
      <c r="X1929" s="496"/>
      <c r="Y1929" s="496"/>
      <c r="Z1929" s="496"/>
      <c r="AA1929" s="496"/>
      <c r="AB1929" s="496"/>
      <c r="AC1929" s="496"/>
      <c r="AD1929" s="496"/>
      <c r="AE1929" s="496"/>
      <c r="AF1929" s="496"/>
      <c r="AG1929" s="496"/>
      <c r="AH1929" s="496"/>
      <c r="AI1929" s="496"/>
      <c r="AJ1929" s="496"/>
      <c r="AK1929" s="496"/>
      <c r="AL1929" s="496"/>
      <c r="AM1929" s="496"/>
      <c r="AN1929" s="496">
        <v>99</v>
      </c>
      <c r="AO1929" s="496">
        <v>99</v>
      </c>
      <c r="AP1929" s="496">
        <v>15</v>
      </c>
      <c r="AQ1929" s="496">
        <v>99</v>
      </c>
      <c r="AR1929" s="496"/>
      <c r="AS1929" s="496"/>
      <c r="AT1929" s="496"/>
      <c r="AU1929" s="496"/>
    </row>
    <row r="1930" spans="1:47">
      <c r="A1930" s="496">
        <v>23</v>
      </c>
      <c r="B1930" s="496">
        <v>331</v>
      </c>
      <c r="C1930" s="496">
        <v>2024</v>
      </c>
      <c r="D1930" s="496"/>
      <c r="E1930" s="496">
        <v>99</v>
      </c>
      <c r="F1930" s="496">
        <v>99</v>
      </c>
      <c r="G1930" s="496">
        <v>99</v>
      </c>
      <c r="H1930" s="496">
        <v>99</v>
      </c>
      <c r="I1930" s="496">
        <v>99</v>
      </c>
      <c r="J1930" s="496">
        <v>99</v>
      </c>
      <c r="K1930" s="496">
        <v>99</v>
      </c>
      <c r="L1930" s="496">
        <v>10</v>
      </c>
      <c r="M1930" s="496">
        <v>99</v>
      </c>
      <c r="N1930" s="496">
        <v>99</v>
      </c>
      <c r="O1930" s="496">
        <v>99</v>
      </c>
      <c r="P1930" s="496">
        <v>99</v>
      </c>
      <c r="Q1930" s="496"/>
      <c r="R1930" s="496">
        <v>0</v>
      </c>
      <c r="S1930" s="496"/>
      <c r="T1930" s="496"/>
      <c r="U1930" s="496"/>
      <c r="V1930" s="496"/>
      <c r="W1930" s="496"/>
      <c r="X1930" s="496"/>
      <c r="Y1930" s="496"/>
      <c r="Z1930" s="496"/>
      <c r="AA1930" s="496"/>
      <c r="AB1930" s="496"/>
      <c r="AC1930" s="496"/>
      <c r="AD1930" s="496"/>
      <c r="AE1930" s="496"/>
      <c r="AF1930" s="496"/>
      <c r="AG1930" s="496"/>
      <c r="AH1930" s="496"/>
      <c r="AI1930" s="496"/>
      <c r="AJ1930" s="496"/>
      <c r="AK1930" s="496"/>
      <c r="AL1930" s="496"/>
      <c r="AM1930" s="496"/>
      <c r="AN1930" s="496">
        <v>99</v>
      </c>
      <c r="AO1930" s="496">
        <v>99</v>
      </c>
      <c r="AP1930" s="496">
        <v>16</v>
      </c>
      <c r="AQ1930" s="496">
        <v>99</v>
      </c>
      <c r="AR1930" s="496"/>
      <c r="AS1930" s="496"/>
      <c r="AT1930" s="496"/>
      <c r="AU1930" s="496"/>
    </row>
    <row r="1931" spans="1:47">
      <c r="A1931" s="496">
        <v>23</v>
      </c>
      <c r="B1931" s="496">
        <v>332</v>
      </c>
      <c r="C1931" s="496">
        <v>2024</v>
      </c>
      <c r="D1931" s="496"/>
      <c r="E1931" s="496">
        <v>99</v>
      </c>
      <c r="F1931" s="496">
        <v>99</v>
      </c>
      <c r="G1931" s="496">
        <v>99</v>
      </c>
      <c r="H1931" s="496">
        <v>99</v>
      </c>
      <c r="I1931" s="496">
        <v>99</v>
      </c>
      <c r="J1931" s="496">
        <v>99</v>
      </c>
      <c r="K1931" s="496">
        <v>99</v>
      </c>
      <c r="L1931" s="496">
        <v>10</v>
      </c>
      <c r="M1931" s="496">
        <v>99</v>
      </c>
      <c r="N1931" s="496">
        <v>99</v>
      </c>
      <c r="O1931" s="496">
        <v>99</v>
      </c>
      <c r="P1931" s="496">
        <v>99</v>
      </c>
      <c r="Q1931" s="496"/>
      <c r="R1931" s="496">
        <v>0</v>
      </c>
      <c r="S1931" s="496"/>
      <c r="T1931" s="496"/>
      <c r="U1931" s="496"/>
      <c r="V1931" s="496"/>
      <c r="W1931" s="496"/>
      <c r="X1931" s="496"/>
      <c r="Y1931" s="496"/>
      <c r="Z1931" s="496"/>
      <c r="AA1931" s="496"/>
      <c r="AB1931" s="496"/>
      <c r="AC1931" s="496"/>
      <c r="AD1931" s="496"/>
      <c r="AE1931" s="496"/>
      <c r="AF1931" s="496"/>
      <c r="AG1931" s="496"/>
      <c r="AH1931" s="496"/>
      <c r="AI1931" s="496"/>
      <c r="AJ1931" s="496"/>
      <c r="AK1931" s="496"/>
      <c r="AL1931" s="496"/>
      <c r="AM1931" s="496"/>
      <c r="AN1931" s="496">
        <v>99</v>
      </c>
      <c r="AO1931" s="496">
        <v>99</v>
      </c>
      <c r="AP1931" s="496">
        <v>17</v>
      </c>
      <c r="AQ1931" s="496">
        <v>99</v>
      </c>
      <c r="AR1931" s="496"/>
      <c r="AS1931" s="496"/>
      <c r="AT1931" s="496"/>
      <c r="AU1931" s="496"/>
    </row>
    <row r="1932" spans="1:47">
      <c r="A1932" s="496">
        <v>23</v>
      </c>
      <c r="B1932" s="496">
        <v>333</v>
      </c>
      <c r="C1932" s="496">
        <v>2024</v>
      </c>
      <c r="D1932" s="496"/>
      <c r="E1932" s="496">
        <v>99</v>
      </c>
      <c r="F1932" s="496">
        <v>99</v>
      </c>
      <c r="G1932" s="496">
        <v>99</v>
      </c>
      <c r="H1932" s="496">
        <v>99</v>
      </c>
      <c r="I1932" s="496">
        <v>99</v>
      </c>
      <c r="J1932" s="496">
        <v>99</v>
      </c>
      <c r="K1932" s="496">
        <v>99</v>
      </c>
      <c r="L1932" s="496">
        <v>10</v>
      </c>
      <c r="M1932" s="496">
        <v>99</v>
      </c>
      <c r="N1932" s="496">
        <v>99</v>
      </c>
      <c r="O1932" s="496">
        <v>99</v>
      </c>
      <c r="P1932" s="496">
        <v>99</v>
      </c>
      <c r="Q1932" s="496"/>
      <c r="R1932" s="496">
        <v>0</v>
      </c>
      <c r="S1932" s="496"/>
      <c r="T1932" s="496"/>
      <c r="U1932" s="496"/>
      <c r="V1932" s="496"/>
      <c r="W1932" s="496"/>
      <c r="X1932" s="496"/>
      <c r="Y1932" s="496"/>
      <c r="Z1932" s="496"/>
      <c r="AA1932" s="496"/>
      <c r="AB1932" s="496"/>
      <c r="AC1932" s="496"/>
      <c r="AD1932" s="496"/>
      <c r="AE1932" s="496"/>
      <c r="AF1932" s="496"/>
      <c r="AG1932" s="496"/>
      <c r="AH1932" s="496"/>
      <c r="AI1932" s="496"/>
      <c r="AJ1932" s="496"/>
      <c r="AK1932" s="496"/>
      <c r="AL1932" s="496"/>
      <c r="AM1932" s="496"/>
      <c r="AN1932" s="496">
        <v>99</v>
      </c>
      <c r="AO1932" s="496">
        <v>99</v>
      </c>
      <c r="AP1932" s="496">
        <v>21</v>
      </c>
      <c r="AQ1932" s="496">
        <v>99</v>
      </c>
      <c r="AR1932" s="496"/>
      <c r="AS1932" s="496"/>
      <c r="AT1932" s="496"/>
      <c r="AU1932" s="496"/>
    </row>
    <row r="1933" spans="1:47">
      <c r="A1933" s="496">
        <v>23</v>
      </c>
      <c r="B1933" s="496">
        <v>334</v>
      </c>
      <c r="C1933" s="496">
        <v>2024</v>
      </c>
      <c r="D1933" s="496"/>
      <c r="E1933" s="496">
        <v>99</v>
      </c>
      <c r="F1933" s="496">
        <v>99</v>
      </c>
      <c r="G1933" s="496">
        <v>99</v>
      </c>
      <c r="H1933" s="496">
        <v>99</v>
      </c>
      <c r="I1933" s="496">
        <v>99</v>
      </c>
      <c r="J1933" s="496">
        <v>99</v>
      </c>
      <c r="K1933" s="496">
        <v>99</v>
      </c>
      <c r="L1933" s="496">
        <v>10</v>
      </c>
      <c r="M1933" s="496">
        <v>99</v>
      </c>
      <c r="N1933" s="496">
        <v>99</v>
      </c>
      <c r="O1933" s="496">
        <v>99</v>
      </c>
      <c r="P1933" s="496">
        <v>99</v>
      </c>
      <c r="Q1933" s="496"/>
      <c r="R1933" s="496">
        <v>0</v>
      </c>
      <c r="S1933" s="496"/>
      <c r="T1933" s="496"/>
      <c r="U1933" s="496"/>
      <c r="V1933" s="496"/>
      <c r="W1933" s="496"/>
      <c r="X1933" s="496"/>
      <c r="Y1933" s="496"/>
      <c r="Z1933" s="496"/>
      <c r="AA1933" s="496"/>
      <c r="AB1933" s="496"/>
      <c r="AC1933" s="496"/>
      <c r="AD1933" s="496"/>
      <c r="AE1933" s="496"/>
      <c r="AF1933" s="496"/>
      <c r="AG1933" s="496"/>
      <c r="AH1933" s="496"/>
      <c r="AI1933" s="496"/>
      <c r="AJ1933" s="496"/>
      <c r="AK1933" s="496"/>
      <c r="AL1933" s="496"/>
      <c r="AM1933" s="496"/>
      <c r="AN1933" s="496">
        <v>99</v>
      </c>
      <c r="AO1933" s="496">
        <v>99</v>
      </c>
      <c r="AP1933" s="496">
        <v>22</v>
      </c>
      <c r="AQ1933" s="496">
        <v>99</v>
      </c>
      <c r="AR1933" s="496"/>
      <c r="AS1933" s="496"/>
      <c r="AT1933" s="496"/>
      <c r="AU1933" s="496"/>
    </row>
    <row r="1934" spans="1:47">
      <c r="A1934" s="496">
        <v>23</v>
      </c>
      <c r="B1934" s="496">
        <v>335</v>
      </c>
      <c r="C1934" s="496">
        <v>2024</v>
      </c>
      <c r="D1934" s="496"/>
      <c r="E1934" s="496">
        <v>99</v>
      </c>
      <c r="F1934" s="496">
        <v>99</v>
      </c>
      <c r="G1934" s="496">
        <v>99</v>
      </c>
      <c r="H1934" s="496">
        <v>99</v>
      </c>
      <c r="I1934" s="496">
        <v>99</v>
      </c>
      <c r="J1934" s="496">
        <v>99</v>
      </c>
      <c r="K1934" s="496">
        <v>99</v>
      </c>
      <c r="L1934" s="496">
        <v>10</v>
      </c>
      <c r="M1934" s="496">
        <v>99</v>
      </c>
      <c r="N1934" s="496">
        <v>99</v>
      </c>
      <c r="O1934" s="496">
        <v>99</v>
      </c>
      <c r="P1934" s="496">
        <v>99</v>
      </c>
      <c r="Q1934" s="496"/>
      <c r="R1934" s="496">
        <v>0</v>
      </c>
      <c r="S1934" s="496"/>
      <c r="T1934" s="496"/>
      <c r="U1934" s="496"/>
      <c r="V1934" s="496"/>
      <c r="W1934" s="496"/>
      <c r="X1934" s="496"/>
      <c r="Y1934" s="496"/>
      <c r="Z1934" s="496"/>
      <c r="AA1934" s="496"/>
      <c r="AB1934" s="496"/>
      <c r="AC1934" s="496"/>
      <c r="AD1934" s="496"/>
      <c r="AE1934" s="496"/>
      <c r="AF1934" s="496"/>
      <c r="AG1934" s="496"/>
      <c r="AH1934" s="496"/>
      <c r="AI1934" s="496"/>
      <c r="AJ1934" s="496"/>
      <c r="AK1934" s="496"/>
      <c r="AL1934" s="496"/>
      <c r="AM1934" s="496"/>
      <c r="AN1934" s="496">
        <v>99</v>
      </c>
      <c r="AO1934" s="496">
        <v>99</v>
      </c>
      <c r="AP1934" s="496">
        <v>23</v>
      </c>
      <c r="AQ1934" s="496">
        <v>99</v>
      </c>
      <c r="AR1934" s="496"/>
      <c r="AS1934" s="496"/>
      <c r="AT1934" s="496"/>
      <c r="AU1934" s="496"/>
    </row>
    <row r="1935" spans="1:47">
      <c r="A1935" s="496">
        <v>23</v>
      </c>
      <c r="B1935" s="496">
        <v>336</v>
      </c>
      <c r="C1935" s="496">
        <v>2024</v>
      </c>
      <c r="D1935" s="496"/>
      <c r="E1935" s="496">
        <v>99</v>
      </c>
      <c r="F1935" s="496">
        <v>99</v>
      </c>
      <c r="G1935" s="496">
        <v>99</v>
      </c>
      <c r="H1935" s="496">
        <v>99</v>
      </c>
      <c r="I1935" s="496">
        <v>99</v>
      </c>
      <c r="J1935" s="496">
        <v>99</v>
      </c>
      <c r="K1935" s="496">
        <v>99</v>
      </c>
      <c r="L1935" s="496">
        <v>10</v>
      </c>
      <c r="M1935" s="496">
        <v>99</v>
      </c>
      <c r="N1935" s="496">
        <v>99</v>
      </c>
      <c r="O1935" s="496">
        <v>99</v>
      </c>
      <c r="P1935" s="496">
        <v>99</v>
      </c>
      <c r="Q1935" s="496"/>
      <c r="R1935" s="496">
        <v>0</v>
      </c>
      <c r="S1935" s="496"/>
      <c r="T1935" s="496"/>
      <c r="U1935" s="496"/>
      <c r="V1935" s="496"/>
      <c r="W1935" s="496"/>
      <c r="X1935" s="496"/>
      <c r="Y1935" s="496"/>
      <c r="Z1935" s="496"/>
      <c r="AA1935" s="496"/>
      <c r="AB1935" s="496"/>
      <c r="AC1935" s="496"/>
      <c r="AD1935" s="496"/>
      <c r="AE1935" s="496"/>
      <c r="AF1935" s="496"/>
      <c r="AG1935" s="496"/>
      <c r="AH1935" s="496"/>
      <c r="AI1935" s="496"/>
      <c r="AJ1935" s="496"/>
      <c r="AK1935" s="496"/>
      <c r="AL1935" s="496"/>
      <c r="AM1935" s="496"/>
      <c r="AN1935" s="496">
        <v>99</v>
      </c>
      <c r="AO1935" s="496">
        <v>99</v>
      </c>
      <c r="AP1935" s="496">
        <v>24</v>
      </c>
      <c r="AQ1935" s="496">
        <v>99</v>
      </c>
      <c r="AR1935" s="496"/>
      <c r="AS1935" s="496"/>
      <c r="AT1935" s="496"/>
      <c r="AU1935" s="496"/>
    </row>
    <row r="1936" spans="1:47">
      <c r="A1936" s="496">
        <v>23</v>
      </c>
      <c r="B1936" s="496">
        <v>337</v>
      </c>
      <c r="C1936" s="496">
        <v>2024</v>
      </c>
      <c r="D1936" s="496"/>
      <c r="E1936" s="496">
        <v>99</v>
      </c>
      <c r="F1936" s="496">
        <v>99</v>
      </c>
      <c r="G1936" s="496">
        <v>99</v>
      </c>
      <c r="H1936" s="496">
        <v>99</v>
      </c>
      <c r="I1936" s="496">
        <v>99</v>
      </c>
      <c r="J1936" s="496">
        <v>99</v>
      </c>
      <c r="K1936" s="496">
        <v>99</v>
      </c>
      <c r="L1936" s="496">
        <v>10</v>
      </c>
      <c r="M1936" s="496">
        <v>99</v>
      </c>
      <c r="N1936" s="496">
        <v>99</v>
      </c>
      <c r="O1936" s="496">
        <v>99</v>
      </c>
      <c r="P1936" s="496">
        <v>99</v>
      </c>
      <c r="Q1936" s="496"/>
      <c r="R1936" s="496">
        <v>0</v>
      </c>
      <c r="S1936" s="496"/>
      <c r="T1936" s="496"/>
      <c r="U1936" s="496"/>
      <c r="V1936" s="496"/>
      <c r="W1936" s="496"/>
      <c r="X1936" s="496"/>
      <c r="Y1936" s="496"/>
      <c r="Z1936" s="496"/>
      <c r="AA1936" s="496"/>
      <c r="AB1936" s="496"/>
      <c r="AC1936" s="496"/>
      <c r="AD1936" s="496"/>
      <c r="AE1936" s="496"/>
      <c r="AF1936" s="496"/>
      <c r="AG1936" s="496"/>
      <c r="AH1936" s="496"/>
      <c r="AI1936" s="496"/>
      <c r="AJ1936" s="496"/>
      <c r="AK1936" s="496"/>
      <c r="AL1936" s="496"/>
      <c r="AM1936" s="496"/>
      <c r="AN1936" s="496">
        <v>99</v>
      </c>
      <c r="AO1936" s="496">
        <v>99</v>
      </c>
      <c r="AP1936" s="496">
        <v>25</v>
      </c>
      <c r="AQ1936" s="496">
        <v>99</v>
      </c>
      <c r="AR1936" s="496"/>
      <c r="AS1936" s="496"/>
      <c r="AT1936" s="496"/>
      <c r="AU1936" s="496"/>
    </row>
    <row r="1937" spans="1:47">
      <c r="A1937" s="496">
        <v>23</v>
      </c>
      <c r="B1937" s="496">
        <v>338</v>
      </c>
      <c r="C1937" s="496">
        <v>2024</v>
      </c>
      <c r="D1937" s="496"/>
      <c r="E1937" s="496">
        <v>99</v>
      </c>
      <c r="F1937" s="496">
        <v>99</v>
      </c>
      <c r="G1937" s="496">
        <v>99</v>
      </c>
      <c r="H1937" s="496">
        <v>99</v>
      </c>
      <c r="I1937" s="496">
        <v>99</v>
      </c>
      <c r="J1937" s="496">
        <v>99</v>
      </c>
      <c r="K1937" s="496">
        <v>99</v>
      </c>
      <c r="L1937" s="496">
        <v>10</v>
      </c>
      <c r="M1937" s="496">
        <v>99</v>
      </c>
      <c r="N1937" s="496">
        <v>99</v>
      </c>
      <c r="O1937" s="496">
        <v>99</v>
      </c>
      <c r="P1937" s="496">
        <v>99</v>
      </c>
      <c r="Q1937" s="496"/>
      <c r="R1937" s="496">
        <v>0</v>
      </c>
      <c r="S1937" s="496"/>
      <c r="T1937" s="496"/>
      <c r="U1937" s="496"/>
      <c r="V1937" s="496"/>
      <c r="W1937" s="496"/>
      <c r="X1937" s="496"/>
      <c r="Y1937" s="496"/>
      <c r="Z1937" s="496"/>
      <c r="AA1937" s="496"/>
      <c r="AB1937" s="496"/>
      <c r="AC1937" s="496"/>
      <c r="AD1937" s="496"/>
      <c r="AE1937" s="496"/>
      <c r="AF1937" s="496"/>
      <c r="AG1937" s="496"/>
      <c r="AH1937" s="496"/>
      <c r="AI1937" s="496"/>
      <c r="AJ1937" s="496"/>
      <c r="AK1937" s="496"/>
      <c r="AL1937" s="496"/>
      <c r="AM1937" s="496"/>
      <c r="AN1937" s="496">
        <v>99</v>
      </c>
      <c r="AO1937" s="496">
        <v>99</v>
      </c>
      <c r="AP1937" s="496">
        <v>26</v>
      </c>
      <c r="AQ1937" s="496">
        <v>99</v>
      </c>
      <c r="AR1937" s="496"/>
      <c r="AS1937" s="496"/>
      <c r="AT1937" s="496"/>
      <c r="AU1937" s="496"/>
    </row>
    <row r="1938" spans="1:47">
      <c r="A1938" s="496">
        <v>23</v>
      </c>
      <c r="B1938" s="496">
        <v>339</v>
      </c>
      <c r="C1938" s="496">
        <v>2024</v>
      </c>
      <c r="D1938" s="496"/>
      <c r="E1938" s="496">
        <v>99</v>
      </c>
      <c r="F1938" s="496">
        <v>99</v>
      </c>
      <c r="G1938" s="496">
        <v>99</v>
      </c>
      <c r="H1938" s="496">
        <v>99</v>
      </c>
      <c r="I1938" s="496">
        <v>99</v>
      </c>
      <c r="J1938" s="496">
        <v>99</v>
      </c>
      <c r="K1938" s="496">
        <v>99</v>
      </c>
      <c r="L1938" s="496">
        <v>10</v>
      </c>
      <c r="M1938" s="496">
        <v>99</v>
      </c>
      <c r="N1938" s="496">
        <v>99</v>
      </c>
      <c r="O1938" s="496">
        <v>99</v>
      </c>
      <c r="P1938" s="496">
        <v>99</v>
      </c>
      <c r="Q1938" s="496"/>
      <c r="R1938" s="496">
        <v>0</v>
      </c>
      <c r="S1938" s="496"/>
      <c r="T1938" s="496"/>
      <c r="U1938" s="496"/>
      <c r="V1938" s="496"/>
      <c r="W1938" s="496"/>
      <c r="X1938" s="496"/>
      <c r="Y1938" s="496"/>
      <c r="Z1938" s="496"/>
      <c r="AA1938" s="496"/>
      <c r="AB1938" s="496"/>
      <c r="AC1938" s="496"/>
      <c r="AD1938" s="496"/>
      <c r="AE1938" s="496"/>
      <c r="AF1938" s="496"/>
      <c r="AG1938" s="496"/>
      <c r="AH1938" s="496"/>
      <c r="AI1938" s="496"/>
      <c r="AJ1938" s="496"/>
      <c r="AK1938" s="496"/>
      <c r="AL1938" s="496"/>
      <c r="AM1938" s="496"/>
      <c r="AN1938" s="496">
        <v>99</v>
      </c>
      <c r="AO1938" s="496">
        <v>99</v>
      </c>
      <c r="AP1938" s="496">
        <v>27</v>
      </c>
      <c r="AQ1938" s="496">
        <v>99</v>
      </c>
      <c r="AR1938" s="496"/>
      <c r="AS1938" s="496"/>
      <c r="AT1938" s="496"/>
      <c r="AU1938" s="496"/>
    </row>
    <row r="1939" spans="1:47">
      <c r="A1939" s="496">
        <v>23</v>
      </c>
      <c r="B1939" s="496">
        <v>340</v>
      </c>
      <c r="C1939" s="496">
        <v>2024</v>
      </c>
      <c r="D1939" s="496"/>
      <c r="E1939" s="496">
        <v>99</v>
      </c>
      <c r="F1939" s="496">
        <v>99</v>
      </c>
      <c r="G1939" s="496">
        <v>99</v>
      </c>
      <c r="H1939" s="496">
        <v>99</v>
      </c>
      <c r="I1939" s="496">
        <v>99</v>
      </c>
      <c r="J1939" s="496">
        <v>99</v>
      </c>
      <c r="K1939" s="496">
        <v>99</v>
      </c>
      <c r="L1939" s="496">
        <v>10</v>
      </c>
      <c r="M1939" s="496">
        <v>99</v>
      </c>
      <c r="N1939" s="496">
        <v>99</v>
      </c>
      <c r="O1939" s="496">
        <v>99</v>
      </c>
      <c r="P1939" s="496">
        <v>99</v>
      </c>
      <c r="Q1939" s="496"/>
      <c r="R1939" s="496">
        <v>0</v>
      </c>
      <c r="S1939" s="496"/>
      <c r="T1939" s="496"/>
      <c r="U1939" s="496"/>
      <c r="V1939" s="496"/>
      <c r="W1939" s="496"/>
      <c r="X1939" s="496"/>
      <c r="Y1939" s="496"/>
      <c r="Z1939" s="496"/>
      <c r="AA1939" s="496"/>
      <c r="AB1939" s="496"/>
      <c r="AC1939" s="496"/>
      <c r="AD1939" s="496"/>
      <c r="AE1939" s="496"/>
      <c r="AF1939" s="496"/>
      <c r="AG1939" s="496"/>
      <c r="AH1939" s="496"/>
      <c r="AI1939" s="496"/>
      <c r="AJ1939" s="496"/>
      <c r="AK1939" s="496"/>
      <c r="AL1939" s="496"/>
      <c r="AM1939" s="496"/>
      <c r="AN1939" s="496">
        <v>99</v>
      </c>
      <c r="AO1939" s="496">
        <v>99</v>
      </c>
      <c r="AP1939" s="496">
        <v>28</v>
      </c>
      <c r="AQ1939" s="496">
        <v>99</v>
      </c>
      <c r="AR1939" s="496"/>
      <c r="AS1939" s="496"/>
      <c r="AT1939" s="496"/>
      <c r="AU1939" s="496"/>
    </row>
    <row r="1940" spans="1:47">
      <c r="A1940" s="496">
        <v>23</v>
      </c>
      <c r="B1940" s="496">
        <v>341</v>
      </c>
      <c r="C1940" s="496">
        <v>2024</v>
      </c>
      <c r="D1940" s="496"/>
      <c r="E1940" s="496">
        <v>99</v>
      </c>
      <c r="F1940" s="496">
        <v>99</v>
      </c>
      <c r="G1940" s="496">
        <v>99</v>
      </c>
      <c r="H1940" s="496">
        <v>99</v>
      </c>
      <c r="I1940" s="496">
        <v>99</v>
      </c>
      <c r="J1940" s="496">
        <v>99</v>
      </c>
      <c r="K1940" s="496">
        <v>99</v>
      </c>
      <c r="L1940" s="496">
        <v>10</v>
      </c>
      <c r="M1940" s="496">
        <v>99</v>
      </c>
      <c r="N1940" s="496">
        <v>99</v>
      </c>
      <c r="O1940" s="496">
        <v>99</v>
      </c>
      <c r="P1940" s="496">
        <v>99</v>
      </c>
      <c r="Q1940" s="496"/>
      <c r="R1940" s="496">
        <v>0</v>
      </c>
      <c r="S1940" s="496"/>
      <c r="T1940" s="496"/>
      <c r="U1940" s="496"/>
      <c r="V1940" s="496"/>
      <c r="W1940" s="496"/>
      <c r="X1940" s="496"/>
      <c r="Y1940" s="496"/>
      <c r="Z1940" s="496"/>
      <c r="AA1940" s="496"/>
      <c r="AB1940" s="496"/>
      <c r="AC1940" s="496"/>
      <c r="AD1940" s="496"/>
      <c r="AE1940" s="496"/>
      <c r="AF1940" s="496"/>
      <c r="AG1940" s="496"/>
      <c r="AH1940" s="496"/>
      <c r="AI1940" s="496"/>
      <c r="AJ1940" s="496"/>
      <c r="AK1940" s="496"/>
      <c r="AL1940" s="496"/>
      <c r="AM1940" s="496"/>
      <c r="AN1940" s="496">
        <v>99</v>
      </c>
      <c r="AO1940" s="496">
        <v>99</v>
      </c>
      <c r="AP1940" s="496">
        <v>29</v>
      </c>
      <c r="AQ1940" s="496">
        <v>99</v>
      </c>
      <c r="AR1940" s="496"/>
      <c r="AS1940" s="496"/>
      <c r="AT1940" s="496"/>
      <c r="AU1940" s="496"/>
    </row>
    <row r="1941" spans="1:47">
      <c r="A1941" s="496">
        <v>23</v>
      </c>
      <c r="B1941" s="496">
        <v>342</v>
      </c>
      <c r="C1941" s="496">
        <v>2024</v>
      </c>
      <c r="D1941" s="496"/>
      <c r="E1941" s="496">
        <v>99</v>
      </c>
      <c r="F1941" s="496">
        <v>99</v>
      </c>
      <c r="G1941" s="496">
        <v>99</v>
      </c>
      <c r="H1941" s="496">
        <v>99</v>
      </c>
      <c r="I1941" s="496">
        <v>99</v>
      </c>
      <c r="J1941" s="496">
        <v>99</v>
      </c>
      <c r="K1941" s="496">
        <v>99</v>
      </c>
      <c r="L1941" s="496">
        <v>10</v>
      </c>
      <c r="M1941" s="496">
        <v>99</v>
      </c>
      <c r="N1941" s="496">
        <v>99</v>
      </c>
      <c r="O1941" s="496">
        <v>99</v>
      </c>
      <c r="P1941" s="496">
        <v>99</v>
      </c>
      <c r="Q1941" s="496"/>
      <c r="R1941" s="496">
        <v>0</v>
      </c>
      <c r="S1941" s="496"/>
      <c r="T1941" s="496"/>
      <c r="U1941" s="496"/>
      <c r="V1941" s="496"/>
      <c r="W1941" s="496"/>
      <c r="X1941" s="496"/>
      <c r="Y1941" s="496"/>
      <c r="Z1941" s="496"/>
      <c r="AA1941" s="496"/>
      <c r="AB1941" s="496"/>
      <c r="AC1941" s="496"/>
      <c r="AD1941" s="496"/>
      <c r="AE1941" s="496"/>
      <c r="AF1941" s="496"/>
      <c r="AG1941" s="496"/>
      <c r="AH1941" s="496"/>
      <c r="AI1941" s="496"/>
      <c r="AJ1941" s="496"/>
      <c r="AK1941" s="496"/>
      <c r="AL1941" s="496"/>
      <c r="AM1941" s="496"/>
      <c r="AN1941" s="496">
        <v>99</v>
      </c>
      <c r="AO1941" s="496">
        <v>99</v>
      </c>
      <c r="AP1941" s="496">
        <v>30</v>
      </c>
      <c r="AQ1941" s="496">
        <v>99</v>
      </c>
      <c r="AR1941" s="496"/>
      <c r="AS1941" s="496"/>
      <c r="AT1941" s="496"/>
      <c r="AU1941" s="496"/>
    </row>
    <row r="1942" spans="1:47">
      <c r="A1942" s="496">
        <v>23</v>
      </c>
      <c r="B1942" s="496">
        <v>343</v>
      </c>
      <c r="C1942" s="496">
        <v>2024</v>
      </c>
      <c r="D1942" s="496"/>
      <c r="E1942" s="496">
        <v>99</v>
      </c>
      <c r="F1942" s="496">
        <v>99</v>
      </c>
      <c r="G1942" s="496">
        <v>99</v>
      </c>
      <c r="H1942" s="496">
        <v>99</v>
      </c>
      <c r="I1942" s="496">
        <v>99</v>
      </c>
      <c r="J1942" s="496">
        <v>99</v>
      </c>
      <c r="K1942" s="496">
        <v>99</v>
      </c>
      <c r="L1942" s="496">
        <v>10</v>
      </c>
      <c r="M1942" s="496">
        <v>99</v>
      </c>
      <c r="N1942" s="496">
        <v>99</v>
      </c>
      <c r="O1942" s="496">
        <v>99</v>
      </c>
      <c r="P1942" s="496">
        <v>99</v>
      </c>
      <c r="Q1942" s="496"/>
      <c r="R1942" s="496">
        <v>0</v>
      </c>
      <c r="S1942" s="496"/>
      <c r="T1942" s="496"/>
      <c r="U1942" s="496"/>
      <c r="V1942" s="496"/>
      <c r="W1942" s="496"/>
      <c r="X1942" s="496"/>
      <c r="Y1942" s="496"/>
      <c r="Z1942" s="496"/>
      <c r="AA1942" s="496"/>
      <c r="AB1942" s="496"/>
      <c r="AC1942" s="496"/>
      <c r="AD1942" s="496"/>
      <c r="AE1942" s="496"/>
      <c r="AF1942" s="496"/>
      <c r="AG1942" s="496"/>
      <c r="AH1942" s="496"/>
      <c r="AI1942" s="496"/>
      <c r="AJ1942" s="496"/>
      <c r="AK1942" s="496"/>
      <c r="AL1942" s="496"/>
      <c r="AM1942" s="496"/>
      <c r="AN1942" s="496">
        <v>99</v>
      </c>
      <c r="AO1942" s="496">
        <v>99</v>
      </c>
      <c r="AP1942" s="496">
        <v>31</v>
      </c>
      <c r="AQ1942" s="496">
        <v>99</v>
      </c>
      <c r="AR1942" s="496"/>
      <c r="AS1942" s="496"/>
      <c r="AT1942" s="496"/>
      <c r="AU1942" s="496"/>
    </row>
    <row r="1943" spans="1:47">
      <c r="A1943" s="496">
        <v>23</v>
      </c>
      <c r="B1943" s="496">
        <v>344</v>
      </c>
      <c r="C1943" s="496">
        <v>2024</v>
      </c>
      <c r="D1943" s="496"/>
      <c r="E1943" s="496">
        <v>99</v>
      </c>
      <c r="F1943" s="496">
        <v>99</v>
      </c>
      <c r="G1943" s="496">
        <v>99</v>
      </c>
      <c r="H1943" s="496">
        <v>99</v>
      </c>
      <c r="I1943" s="496">
        <v>99</v>
      </c>
      <c r="J1943" s="496">
        <v>99</v>
      </c>
      <c r="K1943" s="496">
        <v>99</v>
      </c>
      <c r="L1943" s="496">
        <v>10</v>
      </c>
      <c r="M1943" s="496">
        <v>99</v>
      </c>
      <c r="N1943" s="496">
        <v>99</v>
      </c>
      <c r="O1943" s="496">
        <v>99</v>
      </c>
      <c r="P1943" s="496">
        <v>99</v>
      </c>
      <c r="Q1943" s="496"/>
      <c r="R1943" s="496">
        <v>0</v>
      </c>
      <c r="S1943" s="496"/>
      <c r="T1943" s="496"/>
      <c r="U1943" s="496"/>
      <c r="V1943" s="496"/>
      <c r="W1943" s="496"/>
      <c r="X1943" s="496"/>
      <c r="Y1943" s="496"/>
      <c r="Z1943" s="496"/>
      <c r="AA1943" s="496"/>
      <c r="AB1943" s="496"/>
      <c r="AC1943" s="496"/>
      <c r="AD1943" s="496"/>
      <c r="AE1943" s="496"/>
      <c r="AF1943" s="496"/>
      <c r="AG1943" s="496"/>
      <c r="AH1943" s="496"/>
      <c r="AI1943" s="496"/>
      <c r="AJ1943" s="496"/>
      <c r="AK1943" s="496"/>
      <c r="AL1943" s="496"/>
      <c r="AM1943" s="496"/>
      <c r="AN1943" s="496">
        <v>99</v>
      </c>
      <c r="AO1943" s="496">
        <v>99</v>
      </c>
      <c r="AP1943" s="496">
        <v>32</v>
      </c>
      <c r="AQ1943" s="496">
        <v>99</v>
      </c>
      <c r="AR1943" s="496"/>
      <c r="AS1943" s="496"/>
      <c r="AT1943" s="496"/>
      <c r="AU1943" s="496"/>
    </row>
    <row r="1944" spans="1:47">
      <c r="A1944" s="496">
        <v>23</v>
      </c>
      <c r="B1944" s="496">
        <v>345</v>
      </c>
      <c r="C1944" s="496">
        <v>2024</v>
      </c>
      <c r="D1944" s="496"/>
      <c r="E1944" s="496">
        <v>99</v>
      </c>
      <c r="F1944" s="496">
        <v>99</v>
      </c>
      <c r="G1944" s="496">
        <v>99</v>
      </c>
      <c r="H1944" s="496">
        <v>99</v>
      </c>
      <c r="I1944" s="496">
        <v>99</v>
      </c>
      <c r="J1944" s="496">
        <v>99</v>
      </c>
      <c r="K1944" s="496">
        <v>99</v>
      </c>
      <c r="L1944" s="496">
        <v>10</v>
      </c>
      <c r="M1944" s="496">
        <v>99</v>
      </c>
      <c r="N1944" s="496">
        <v>99</v>
      </c>
      <c r="O1944" s="496">
        <v>99</v>
      </c>
      <c r="P1944" s="496">
        <v>99</v>
      </c>
      <c r="Q1944" s="496"/>
      <c r="R1944" s="496">
        <v>0</v>
      </c>
      <c r="S1944" s="496"/>
      <c r="T1944" s="496"/>
      <c r="U1944" s="496"/>
      <c r="V1944" s="496"/>
      <c r="W1944" s="496"/>
      <c r="X1944" s="496"/>
      <c r="Y1944" s="496"/>
      <c r="Z1944" s="496"/>
      <c r="AA1944" s="496"/>
      <c r="AB1944" s="496"/>
      <c r="AC1944" s="496"/>
      <c r="AD1944" s="496"/>
      <c r="AE1944" s="496"/>
      <c r="AF1944" s="496"/>
      <c r="AG1944" s="496"/>
      <c r="AH1944" s="496"/>
      <c r="AI1944" s="496"/>
      <c r="AJ1944" s="496"/>
      <c r="AK1944" s="496"/>
      <c r="AL1944" s="496"/>
      <c r="AM1944" s="496"/>
      <c r="AN1944" s="496">
        <v>99</v>
      </c>
      <c r="AO1944" s="496">
        <v>99</v>
      </c>
      <c r="AP1944" s="496">
        <v>33</v>
      </c>
      <c r="AQ1944" s="496">
        <v>99</v>
      </c>
      <c r="AR1944" s="496"/>
      <c r="AS1944" s="496"/>
      <c r="AT1944" s="496"/>
      <c r="AU1944" s="496"/>
    </row>
    <row r="1945" spans="1:47">
      <c r="A1945" s="496">
        <v>23</v>
      </c>
      <c r="B1945" s="496">
        <v>346</v>
      </c>
      <c r="C1945" s="496">
        <v>2024</v>
      </c>
      <c r="D1945" s="496"/>
      <c r="E1945" s="496">
        <v>99</v>
      </c>
      <c r="F1945" s="496">
        <v>99</v>
      </c>
      <c r="G1945" s="496">
        <v>99</v>
      </c>
      <c r="H1945" s="496">
        <v>99</v>
      </c>
      <c r="I1945" s="496">
        <v>99</v>
      </c>
      <c r="J1945" s="496">
        <v>99</v>
      </c>
      <c r="K1945" s="496">
        <v>99</v>
      </c>
      <c r="L1945" s="496">
        <v>10</v>
      </c>
      <c r="M1945" s="496">
        <v>99</v>
      </c>
      <c r="N1945" s="496">
        <v>99</v>
      </c>
      <c r="O1945" s="496">
        <v>99</v>
      </c>
      <c r="P1945" s="496">
        <v>99</v>
      </c>
      <c r="Q1945" s="496"/>
      <c r="R1945" s="496">
        <v>0</v>
      </c>
      <c r="S1945" s="496"/>
      <c r="T1945" s="496"/>
      <c r="U1945" s="496"/>
      <c r="V1945" s="496"/>
      <c r="W1945" s="496"/>
      <c r="X1945" s="496"/>
      <c r="Y1945" s="496"/>
      <c r="Z1945" s="496"/>
      <c r="AA1945" s="496"/>
      <c r="AB1945" s="496"/>
      <c r="AC1945" s="496"/>
      <c r="AD1945" s="496"/>
      <c r="AE1945" s="496"/>
      <c r="AF1945" s="496"/>
      <c r="AG1945" s="496"/>
      <c r="AH1945" s="496"/>
      <c r="AI1945" s="496"/>
      <c r="AJ1945" s="496"/>
      <c r="AK1945" s="496"/>
      <c r="AL1945" s="496"/>
      <c r="AM1945" s="496"/>
      <c r="AN1945" s="496">
        <v>99</v>
      </c>
      <c r="AO1945" s="496">
        <v>99</v>
      </c>
      <c r="AP1945" s="496">
        <v>34</v>
      </c>
      <c r="AQ1945" s="496">
        <v>99</v>
      </c>
      <c r="AR1945" s="496"/>
      <c r="AS1945" s="496"/>
      <c r="AT1945" s="496"/>
      <c r="AU1945" s="496"/>
    </row>
    <row r="1946" spans="1:47">
      <c r="A1946" s="496">
        <v>23</v>
      </c>
      <c r="B1946" s="496">
        <v>347</v>
      </c>
      <c r="C1946" s="496">
        <v>2024</v>
      </c>
      <c r="D1946" s="496"/>
      <c r="E1946" s="496">
        <v>99</v>
      </c>
      <c r="F1946" s="496">
        <v>99</v>
      </c>
      <c r="G1946" s="496">
        <v>99</v>
      </c>
      <c r="H1946" s="496">
        <v>99</v>
      </c>
      <c r="I1946" s="496">
        <v>99</v>
      </c>
      <c r="J1946" s="496">
        <v>99</v>
      </c>
      <c r="K1946" s="496">
        <v>99</v>
      </c>
      <c r="L1946" s="496">
        <v>10</v>
      </c>
      <c r="M1946" s="496">
        <v>99</v>
      </c>
      <c r="N1946" s="496">
        <v>99</v>
      </c>
      <c r="O1946" s="496">
        <v>99</v>
      </c>
      <c r="P1946" s="496">
        <v>99</v>
      </c>
      <c r="Q1946" s="496"/>
      <c r="R1946" s="496">
        <v>0</v>
      </c>
      <c r="S1946" s="496"/>
      <c r="T1946" s="496"/>
      <c r="U1946" s="496"/>
      <c r="V1946" s="496"/>
      <c r="W1946" s="496"/>
      <c r="X1946" s="496"/>
      <c r="Y1946" s="496"/>
      <c r="Z1946" s="496"/>
      <c r="AA1946" s="496"/>
      <c r="AB1946" s="496"/>
      <c r="AC1946" s="496"/>
      <c r="AD1946" s="496"/>
      <c r="AE1946" s="496"/>
      <c r="AF1946" s="496"/>
      <c r="AG1946" s="496"/>
      <c r="AH1946" s="496"/>
      <c r="AI1946" s="496"/>
      <c r="AJ1946" s="496"/>
      <c r="AK1946" s="496"/>
      <c r="AL1946" s="496"/>
      <c r="AM1946" s="496"/>
      <c r="AN1946" s="496">
        <v>99</v>
      </c>
      <c r="AO1946" s="496">
        <v>99</v>
      </c>
      <c r="AP1946" s="496">
        <v>39</v>
      </c>
      <c r="AQ1946" s="496">
        <v>99</v>
      </c>
      <c r="AR1946" s="496"/>
      <c r="AS1946" s="496"/>
      <c r="AT1946" s="496"/>
      <c r="AU1946" s="496"/>
    </row>
    <row r="1947" spans="1:47">
      <c r="A1947" s="496">
        <v>23</v>
      </c>
      <c r="B1947" s="496">
        <v>348</v>
      </c>
      <c r="C1947" s="496">
        <v>2024</v>
      </c>
      <c r="D1947" s="496"/>
      <c r="E1947" s="496">
        <v>99</v>
      </c>
      <c r="F1947" s="496">
        <v>99</v>
      </c>
      <c r="G1947" s="496">
        <v>99</v>
      </c>
      <c r="H1947" s="496">
        <v>99</v>
      </c>
      <c r="I1947" s="496">
        <v>99</v>
      </c>
      <c r="J1947" s="496">
        <v>99</v>
      </c>
      <c r="K1947" s="496">
        <v>99</v>
      </c>
      <c r="L1947" s="496">
        <v>10</v>
      </c>
      <c r="M1947" s="496">
        <v>99</v>
      </c>
      <c r="N1947" s="496">
        <v>99</v>
      </c>
      <c r="O1947" s="496">
        <v>99</v>
      </c>
      <c r="P1947" s="496">
        <v>99</v>
      </c>
      <c r="Q1947" s="496"/>
      <c r="R1947" s="496">
        <v>0</v>
      </c>
      <c r="S1947" s="496"/>
      <c r="T1947" s="496"/>
      <c r="U1947" s="496"/>
      <c r="V1947" s="496"/>
      <c r="W1947" s="496"/>
      <c r="X1947" s="496"/>
      <c r="Y1947" s="496"/>
      <c r="Z1947" s="496"/>
      <c r="AA1947" s="496"/>
      <c r="AB1947" s="496"/>
      <c r="AC1947" s="496"/>
      <c r="AD1947" s="496"/>
      <c r="AE1947" s="496"/>
      <c r="AF1947" s="496"/>
      <c r="AG1947" s="496"/>
      <c r="AH1947" s="496"/>
      <c r="AI1947" s="496"/>
      <c r="AJ1947" s="496"/>
      <c r="AK1947" s="496"/>
      <c r="AL1947" s="496"/>
      <c r="AM1947" s="496"/>
      <c r="AN1947" s="496">
        <v>99</v>
      </c>
      <c r="AO1947" s="496">
        <v>99</v>
      </c>
      <c r="AP1947" s="496">
        <v>40</v>
      </c>
      <c r="AQ1947" s="496">
        <v>99</v>
      </c>
      <c r="AR1947" s="496"/>
      <c r="AS1947" s="496"/>
      <c r="AT1947" s="496"/>
      <c r="AU1947" s="496"/>
    </row>
    <row r="1948" spans="1:47">
      <c r="A1948" s="496">
        <v>23</v>
      </c>
      <c r="B1948" s="496">
        <v>349</v>
      </c>
      <c r="C1948" s="496">
        <v>2024</v>
      </c>
      <c r="D1948" s="496"/>
      <c r="E1948" s="496">
        <v>99</v>
      </c>
      <c r="F1948" s="496">
        <v>99</v>
      </c>
      <c r="G1948" s="496">
        <v>99</v>
      </c>
      <c r="H1948" s="496">
        <v>99</v>
      </c>
      <c r="I1948" s="496">
        <v>99</v>
      </c>
      <c r="J1948" s="496">
        <v>99</v>
      </c>
      <c r="K1948" s="496">
        <v>99</v>
      </c>
      <c r="L1948" s="496">
        <v>10</v>
      </c>
      <c r="M1948" s="496">
        <v>99</v>
      </c>
      <c r="N1948" s="496">
        <v>99</v>
      </c>
      <c r="O1948" s="496">
        <v>99</v>
      </c>
      <c r="P1948" s="496">
        <v>99</v>
      </c>
      <c r="Q1948" s="496"/>
      <c r="R1948" s="496">
        <v>0</v>
      </c>
      <c r="S1948" s="496"/>
      <c r="T1948" s="496"/>
      <c r="U1948" s="496"/>
      <c r="V1948" s="496"/>
      <c r="W1948" s="496"/>
      <c r="X1948" s="496"/>
      <c r="Y1948" s="496"/>
      <c r="Z1948" s="496"/>
      <c r="AA1948" s="496"/>
      <c r="AB1948" s="496"/>
      <c r="AC1948" s="496"/>
      <c r="AD1948" s="496"/>
      <c r="AE1948" s="496"/>
      <c r="AF1948" s="496"/>
      <c r="AG1948" s="496"/>
      <c r="AH1948" s="496"/>
      <c r="AI1948" s="496"/>
      <c r="AJ1948" s="496"/>
      <c r="AK1948" s="496"/>
      <c r="AL1948" s="496"/>
      <c r="AM1948" s="496"/>
      <c r="AN1948" s="496">
        <v>99</v>
      </c>
      <c r="AO1948" s="496">
        <v>99</v>
      </c>
      <c r="AP1948" s="496">
        <v>98</v>
      </c>
      <c r="AQ1948" s="496">
        <v>99</v>
      </c>
      <c r="AR1948" s="496"/>
      <c r="AS1948" s="496"/>
      <c r="AT1948" s="496"/>
      <c r="AU1948" s="496"/>
    </row>
    <row r="1949" spans="1:47">
      <c r="A1949" s="496">
        <v>23</v>
      </c>
      <c r="B1949" s="496">
        <v>350</v>
      </c>
      <c r="C1949" s="496">
        <v>2024</v>
      </c>
      <c r="D1949" s="496"/>
      <c r="E1949" s="496">
        <v>99</v>
      </c>
      <c r="F1949" s="496">
        <v>99</v>
      </c>
      <c r="G1949" s="496">
        <v>99</v>
      </c>
      <c r="H1949" s="496">
        <v>99</v>
      </c>
      <c r="I1949" s="496">
        <v>99</v>
      </c>
      <c r="J1949" s="496">
        <v>99</v>
      </c>
      <c r="K1949" s="496">
        <v>99</v>
      </c>
      <c r="L1949" s="496">
        <v>10</v>
      </c>
      <c r="M1949" s="496">
        <v>99</v>
      </c>
      <c r="N1949" s="496">
        <v>99</v>
      </c>
      <c r="O1949" s="496">
        <v>99</v>
      </c>
      <c r="P1949" s="496">
        <v>99</v>
      </c>
      <c r="Q1949" s="496"/>
      <c r="R1949" s="496">
        <v>0</v>
      </c>
      <c r="S1949" s="496"/>
      <c r="T1949" s="496"/>
      <c r="U1949" s="496"/>
      <c r="V1949" s="496"/>
      <c r="W1949" s="496"/>
      <c r="X1949" s="496"/>
      <c r="Y1949" s="496"/>
      <c r="Z1949" s="496"/>
      <c r="AA1949" s="496"/>
      <c r="AB1949" s="496"/>
      <c r="AC1949" s="496"/>
      <c r="AD1949" s="496"/>
      <c r="AE1949" s="496"/>
      <c r="AF1949" s="496"/>
      <c r="AG1949" s="496"/>
      <c r="AH1949" s="496"/>
      <c r="AI1949" s="496"/>
      <c r="AJ1949" s="496"/>
      <c r="AK1949" s="496"/>
      <c r="AL1949" s="496"/>
      <c r="AM1949" s="496"/>
      <c r="AN1949" s="496">
        <v>99</v>
      </c>
      <c r="AO1949" s="496">
        <v>99</v>
      </c>
      <c r="AP1949" s="496">
        <v>99</v>
      </c>
      <c r="AQ1949" s="496">
        <v>99</v>
      </c>
      <c r="AR1949" s="496"/>
      <c r="AS1949" s="496"/>
      <c r="AT1949" s="496"/>
      <c r="AU1949" s="496"/>
    </row>
    <row r="1950" spans="1:47">
      <c r="A1950" s="496">
        <v>23</v>
      </c>
      <c r="B1950" s="496">
        <v>351</v>
      </c>
      <c r="C1950" s="496">
        <v>2024</v>
      </c>
      <c r="D1950" s="496"/>
      <c r="E1950" s="496">
        <v>99</v>
      </c>
      <c r="F1950" s="496">
        <v>99</v>
      </c>
      <c r="G1950" s="496">
        <v>99</v>
      </c>
      <c r="H1950" s="496">
        <v>99</v>
      </c>
      <c r="I1950" s="496">
        <v>99</v>
      </c>
      <c r="J1950" s="496">
        <v>99</v>
      </c>
      <c r="K1950" s="496">
        <v>99</v>
      </c>
      <c r="L1950" s="496">
        <v>11</v>
      </c>
      <c r="M1950" s="496">
        <v>99</v>
      </c>
      <c r="N1950" s="496">
        <v>99</v>
      </c>
      <c r="O1950" s="496">
        <v>99</v>
      </c>
      <c r="P1950" s="496">
        <v>99</v>
      </c>
      <c r="Q1950" s="496"/>
      <c r="R1950" s="496">
        <v>0</v>
      </c>
      <c r="S1950" s="496"/>
      <c r="T1950" s="496"/>
      <c r="U1950" s="496"/>
      <c r="V1950" s="496"/>
      <c r="W1950" s="496"/>
      <c r="X1950" s="496"/>
      <c r="Y1950" s="496"/>
      <c r="Z1950" s="496"/>
      <c r="AA1950" s="496"/>
      <c r="AB1950" s="496"/>
      <c r="AC1950" s="496"/>
      <c r="AD1950" s="496"/>
      <c r="AE1950" s="496"/>
      <c r="AF1950" s="496"/>
      <c r="AG1950" s="496"/>
      <c r="AH1950" s="496"/>
      <c r="AI1950" s="496"/>
      <c r="AJ1950" s="496"/>
      <c r="AK1950" s="496"/>
      <c r="AL1950" s="496"/>
      <c r="AM1950" s="496"/>
      <c r="AN1950" s="496">
        <v>99</v>
      </c>
      <c r="AO1950" s="496">
        <v>99</v>
      </c>
      <c r="AP1950" s="496">
        <v>1</v>
      </c>
      <c r="AQ1950" s="496">
        <v>99</v>
      </c>
      <c r="AR1950" s="496"/>
      <c r="AS1950" s="496"/>
      <c r="AT1950" s="496"/>
      <c r="AU1950" s="496"/>
    </row>
    <row r="1951" spans="1:47">
      <c r="A1951" s="496">
        <v>23</v>
      </c>
      <c r="B1951" s="496">
        <v>352</v>
      </c>
      <c r="C1951" s="496">
        <v>2024</v>
      </c>
      <c r="D1951" s="496"/>
      <c r="E1951" s="496">
        <v>99</v>
      </c>
      <c r="F1951" s="496">
        <v>99</v>
      </c>
      <c r="G1951" s="496">
        <v>99</v>
      </c>
      <c r="H1951" s="496">
        <v>99</v>
      </c>
      <c r="I1951" s="496">
        <v>99</v>
      </c>
      <c r="J1951" s="496">
        <v>99</v>
      </c>
      <c r="K1951" s="496">
        <v>99</v>
      </c>
      <c r="L1951" s="496">
        <v>11</v>
      </c>
      <c r="M1951" s="496">
        <v>99</v>
      </c>
      <c r="N1951" s="496">
        <v>99</v>
      </c>
      <c r="O1951" s="496">
        <v>99</v>
      </c>
      <c r="P1951" s="496">
        <v>99</v>
      </c>
      <c r="Q1951" s="496"/>
      <c r="R1951" s="496">
        <v>0</v>
      </c>
      <c r="S1951" s="496"/>
      <c r="T1951" s="496"/>
      <c r="U1951" s="496"/>
      <c r="V1951" s="496"/>
      <c r="W1951" s="496"/>
      <c r="X1951" s="496"/>
      <c r="Y1951" s="496"/>
      <c r="Z1951" s="496"/>
      <c r="AA1951" s="496"/>
      <c r="AB1951" s="496"/>
      <c r="AC1951" s="496"/>
      <c r="AD1951" s="496"/>
      <c r="AE1951" s="496"/>
      <c r="AF1951" s="496"/>
      <c r="AG1951" s="496"/>
      <c r="AH1951" s="496"/>
      <c r="AI1951" s="496"/>
      <c r="AJ1951" s="496"/>
      <c r="AK1951" s="496"/>
      <c r="AL1951" s="496"/>
      <c r="AM1951" s="496"/>
      <c r="AN1951" s="496">
        <v>99</v>
      </c>
      <c r="AO1951" s="496">
        <v>99</v>
      </c>
      <c r="AP1951" s="496">
        <v>2</v>
      </c>
      <c r="AQ1951" s="496">
        <v>99</v>
      </c>
      <c r="AR1951" s="496"/>
      <c r="AS1951" s="496"/>
      <c r="AT1951" s="496"/>
      <c r="AU1951" s="496"/>
    </row>
    <row r="1952" spans="1:47">
      <c r="A1952" s="496">
        <v>23</v>
      </c>
      <c r="B1952" s="496">
        <v>353</v>
      </c>
      <c r="C1952" s="496">
        <v>2024</v>
      </c>
      <c r="D1952" s="496"/>
      <c r="E1952" s="496">
        <v>99</v>
      </c>
      <c r="F1952" s="496">
        <v>99</v>
      </c>
      <c r="G1952" s="496">
        <v>99</v>
      </c>
      <c r="H1952" s="496">
        <v>99</v>
      </c>
      <c r="I1952" s="496">
        <v>99</v>
      </c>
      <c r="J1952" s="496">
        <v>99</v>
      </c>
      <c r="K1952" s="496">
        <v>99</v>
      </c>
      <c r="L1952" s="496">
        <v>11</v>
      </c>
      <c r="M1952" s="496">
        <v>99</v>
      </c>
      <c r="N1952" s="496">
        <v>99</v>
      </c>
      <c r="O1952" s="496">
        <v>99</v>
      </c>
      <c r="P1952" s="496">
        <v>99</v>
      </c>
      <c r="Q1952" s="496"/>
      <c r="R1952" s="496">
        <v>0</v>
      </c>
      <c r="S1952" s="496"/>
      <c r="T1952" s="496"/>
      <c r="U1952" s="496"/>
      <c r="V1952" s="496"/>
      <c r="W1952" s="496"/>
      <c r="X1952" s="496"/>
      <c r="Y1952" s="496"/>
      <c r="Z1952" s="496"/>
      <c r="AA1952" s="496"/>
      <c r="AB1952" s="496"/>
      <c r="AC1952" s="496"/>
      <c r="AD1952" s="496"/>
      <c r="AE1952" s="496"/>
      <c r="AF1952" s="496"/>
      <c r="AG1952" s="496"/>
      <c r="AH1952" s="496"/>
      <c r="AI1952" s="496"/>
      <c r="AJ1952" s="496"/>
      <c r="AK1952" s="496"/>
      <c r="AL1952" s="496"/>
      <c r="AM1952" s="496"/>
      <c r="AN1952" s="496">
        <v>99</v>
      </c>
      <c r="AO1952" s="496">
        <v>99</v>
      </c>
      <c r="AP1952" s="496">
        <v>3</v>
      </c>
      <c r="AQ1952" s="496">
        <v>99</v>
      </c>
      <c r="AR1952" s="496"/>
      <c r="AS1952" s="496"/>
      <c r="AT1952" s="496"/>
      <c r="AU1952" s="496"/>
    </row>
    <row r="1953" spans="1:47">
      <c r="A1953" s="496">
        <v>23</v>
      </c>
      <c r="B1953" s="496">
        <v>354</v>
      </c>
      <c r="C1953" s="496">
        <v>2024</v>
      </c>
      <c r="D1953" s="496"/>
      <c r="E1953" s="496">
        <v>99</v>
      </c>
      <c r="F1953" s="496">
        <v>99</v>
      </c>
      <c r="G1953" s="496">
        <v>99</v>
      </c>
      <c r="H1953" s="496">
        <v>99</v>
      </c>
      <c r="I1953" s="496">
        <v>99</v>
      </c>
      <c r="J1953" s="496">
        <v>99</v>
      </c>
      <c r="K1953" s="496">
        <v>99</v>
      </c>
      <c r="L1953" s="496">
        <v>11</v>
      </c>
      <c r="M1953" s="496">
        <v>99</v>
      </c>
      <c r="N1953" s="496">
        <v>99</v>
      </c>
      <c r="O1953" s="496">
        <v>99</v>
      </c>
      <c r="P1953" s="496">
        <v>99</v>
      </c>
      <c r="Q1953" s="496"/>
      <c r="R1953" s="496">
        <v>0</v>
      </c>
      <c r="S1953" s="496"/>
      <c r="T1953" s="496"/>
      <c r="U1953" s="496"/>
      <c r="V1953" s="496"/>
      <c r="W1953" s="496"/>
      <c r="X1953" s="496"/>
      <c r="Y1953" s="496"/>
      <c r="Z1953" s="496"/>
      <c r="AA1953" s="496"/>
      <c r="AB1953" s="496"/>
      <c r="AC1953" s="496"/>
      <c r="AD1953" s="496"/>
      <c r="AE1953" s="496"/>
      <c r="AF1953" s="496"/>
      <c r="AG1953" s="496"/>
      <c r="AH1953" s="496"/>
      <c r="AI1953" s="496"/>
      <c r="AJ1953" s="496"/>
      <c r="AK1953" s="496"/>
      <c r="AL1953" s="496"/>
      <c r="AM1953" s="496"/>
      <c r="AN1953" s="496">
        <v>99</v>
      </c>
      <c r="AO1953" s="496">
        <v>99</v>
      </c>
      <c r="AP1953" s="496">
        <v>4</v>
      </c>
      <c r="AQ1953" s="496">
        <v>99</v>
      </c>
      <c r="AR1953" s="496"/>
      <c r="AS1953" s="496"/>
      <c r="AT1953" s="496"/>
      <c r="AU1953" s="496"/>
    </row>
    <row r="1954" spans="1:47">
      <c r="A1954" s="496">
        <v>23</v>
      </c>
      <c r="B1954" s="496">
        <v>355</v>
      </c>
      <c r="C1954" s="496">
        <v>2024</v>
      </c>
      <c r="D1954" s="496"/>
      <c r="E1954" s="496">
        <v>99</v>
      </c>
      <c r="F1954" s="496">
        <v>99</v>
      </c>
      <c r="G1954" s="496">
        <v>99</v>
      </c>
      <c r="H1954" s="496">
        <v>99</v>
      </c>
      <c r="I1954" s="496">
        <v>99</v>
      </c>
      <c r="J1954" s="496">
        <v>99</v>
      </c>
      <c r="K1954" s="496">
        <v>99</v>
      </c>
      <c r="L1954" s="496">
        <v>11</v>
      </c>
      <c r="M1954" s="496">
        <v>99</v>
      </c>
      <c r="N1954" s="496">
        <v>99</v>
      </c>
      <c r="O1954" s="496">
        <v>99</v>
      </c>
      <c r="P1954" s="496">
        <v>99</v>
      </c>
      <c r="Q1954" s="496"/>
      <c r="R1954" s="496">
        <v>0</v>
      </c>
      <c r="S1954" s="496"/>
      <c r="T1954" s="496"/>
      <c r="U1954" s="496"/>
      <c r="V1954" s="496"/>
      <c r="W1954" s="496"/>
      <c r="X1954" s="496"/>
      <c r="Y1954" s="496"/>
      <c r="Z1954" s="496"/>
      <c r="AA1954" s="496"/>
      <c r="AB1954" s="496"/>
      <c r="AC1954" s="496"/>
      <c r="AD1954" s="496"/>
      <c r="AE1954" s="496"/>
      <c r="AF1954" s="496"/>
      <c r="AG1954" s="496"/>
      <c r="AH1954" s="496"/>
      <c r="AI1954" s="496"/>
      <c r="AJ1954" s="496"/>
      <c r="AK1954" s="496"/>
      <c r="AL1954" s="496"/>
      <c r="AM1954" s="496"/>
      <c r="AN1954" s="496">
        <v>99</v>
      </c>
      <c r="AO1954" s="496">
        <v>99</v>
      </c>
      <c r="AP1954" s="496">
        <v>5</v>
      </c>
      <c r="AQ1954" s="496">
        <v>99</v>
      </c>
      <c r="AR1954" s="496"/>
      <c r="AS1954" s="496"/>
      <c r="AT1954" s="496"/>
      <c r="AU1954" s="496"/>
    </row>
    <row r="1955" spans="1:47">
      <c r="A1955" s="496">
        <v>23</v>
      </c>
      <c r="B1955" s="496">
        <v>356</v>
      </c>
      <c r="C1955" s="496">
        <v>2024</v>
      </c>
      <c r="D1955" s="496"/>
      <c r="E1955" s="496">
        <v>99</v>
      </c>
      <c r="F1955" s="496">
        <v>99</v>
      </c>
      <c r="G1955" s="496">
        <v>99</v>
      </c>
      <c r="H1955" s="496">
        <v>99</v>
      </c>
      <c r="I1955" s="496">
        <v>99</v>
      </c>
      <c r="J1955" s="496">
        <v>99</v>
      </c>
      <c r="K1955" s="496">
        <v>99</v>
      </c>
      <c r="L1955" s="496">
        <v>11</v>
      </c>
      <c r="M1955" s="496">
        <v>99</v>
      </c>
      <c r="N1955" s="496">
        <v>99</v>
      </c>
      <c r="O1955" s="496">
        <v>99</v>
      </c>
      <c r="P1955" s="496">
        <v>99</v>
      </c>
      <c r="Q1955" s="496"/>
      <c r="R1955" s="496">
        <v>0</v>
      </c>
      <c r="S1955" s="496"/>
      <c r="T1955" s="496"/>
      <c r="U1955" s="496"/>
      <c r="V1955" s="496"/>
      <c r="W1955" s="496"/>
      <c r="X1955" s="496"/>
      <c r="Y1955" s="496"/>
      <c r="Z1955" s="496"/>
      <c r="AA1955" s="496"/>
      <c r="AB1955" s="496"/>
      <c r="AC1955" s="496"/>
      <c r="AD1955" s="496"/>
      <c r="AE1955" s="496"/>
      <c r="AF1955" s="496"/>
      <c r="AG1955" s="496"/>
      <c r="AH1955" s="496"/>
      <c r="AI1955" s="496"/>
      <c r="AJ1955" s="496"/>
      <c r="AK1955" s="496"/>
      <c r="AL1955" s="496"/>
      <c r="AM1955" s="496"/>
      <c r="AN1955" s="496">
        <v>99</v>
      </c>
      <c r="AO1955" s="496">
        <v>99</v>
      </c>
      <c r="AP1955" s="496">
        <v>6</v>
      </c>
      <c r="AQ1955" s="496">
        <v>99</v>
      </c>
      <c r="AR1955" s="496"/>
      <c r="AS1955" s="496"/>
      <c r="AT1955" s="496"/>
      <c r="AU1955" s="496"/>
    </row>
    <row r="1956" spans="1:47">
      <c r="A1956" s="496">
        <v>23</v>
      </c>
      <c r="B1956" s="496">
        <v>357</v>
      </c>
      <c r="C1956" s="496">
        <v>2024</v>
      </c>
      <c r="D1956" s="496"/>
      <c r="E1956" s="496">
        <v>99</v>
      </c>
      <c r="F1956" s="496">
        <v>99</v>
      </c>
      <c r="G1956" s="496">
        <v>99</v>
      </c>
      <c r="H1956" s="496">
        <v>99</v>
      </c>
      <c r="I1956" s="496">
        <v>99</v>
      </c>
      <c r="J1956" s="496">
        <v>99</v>
      </c>
      <c r="K1956" s="496">
        <v>99</v>
      </c>
      <c r="L1956" s="496">
        <v>11</v>
      </c>
      <c r="M1956" s="496">
        <v>99</v>
      </c>
      <c r="N1956" s="496">
        <v>99</v>
      </c>
      <c r="O1956" s="496">
        <v>99</v>
      </c>
      <c r="P1956" s="496">
        <v>99</v>
      </c>
      <c r="Q1956" s="496"/>
      <c r="R1956" s="496">
        <v>0</v>
      </c>
      <c r="S1956" s="496"/>
      <c r="T1956" s="496"/>
      <c r="U1956" s="496"/>
      <c r="V1956" s="496"/>
      <c r="W1956" s="496"/>
      <c r="X1956" s="496"/>
      <c r="Y1956" s="496"/>
      <c r="Z1956" s="496"/>
      <c r="AA1956" s="496"/>
      <c r="AB1956" s="496"/>
      <c r="AC1956" s="496"/>
      <c r="AD1956" s="496"/>
      <c r="AE1956" s="496"/>
      <c r="AF1956" s="496"/>
      <c r="AG1956" s="496"/>
      <c r="AH1956" s="496"/>
      <c r="AI1956" s="496"/>
      <c r="AJ1956" s="496"/>
      <c r="AK1956" s="496"/>
      <c r="AL1956" s="496"/>
      <c r="AM1956" s="496"/>
      <c r="AN1956" s="496">
        <v>99</v>
      </c>
      <c r="AO1956" s="496">
        <v>99</v>
      </c>
      <c r="AP1956" s="496">
        <v>7</v>
      </c>
      <c r="AQ1956" s="496">
        <v>99</v>
      </c>
      <c r="AR1956" s="496"/>
      <c r="AS1956" s="496"/>
      <c r="AT1956" s="496"/>
      <c r="AU1956" s="496"/>
    </row>
    <row r="1957" spans="1:47">
      <c r="A1957" s="496">
        <v>23</v>
      </c>
      <c r="B1957" s="496">
        <v>358</v>
      </c>
      <c r="C1957" s="496">
        <v>2024</v>
      </c>
      <c r="D1957" s="496"/>
      <c r="E1957" s="496">
        <v>99</v>
      </c>
      <c r="F1957" s="496">
        <v>99</v>
      </c>
      <c r="G1957" s="496">
        <v>99</v>
      </c>
      <c r="H1957" s="496">
        <v>99</v>
      </c>
      <c r="I1957" s="496">
        <v>99</v>
      </c>
      <c r="J1957" s="496">
        <v>99</v>
      </c>
      <c r="K1957" s="496">
        <v>99</v>
      </c>
      <c r="L1957" s="496">
        <v>11</v>
      </c>
      <c r="M1957" s="496">
        <v>99</v>
      </c>
      <c r="N1957" s="496">
        <v>99</v>
      </c>
      <c r="O1957" s="496">
        <v>99</v>
      </c>
      <c r="P1957" s="496">
        <v>99</v>
      </c>
      <c r="Q1957" s="496"/>
      <c r="R1957" s="496">
        <v>0</v>
      </c>
      <c r="S1957" s="496"/>
      <c r="T1957" s="496"/>
      <c r="U1957" s="496"/>
      <c r="V1957" s="496"/>
      <c r="W1957" s="496"/>
      <c r="X1957" s="496"/>
      <c r="Y1957" s="496"/>
      <c r="Z1957" s="496"/>
      <c r="AA1957" s="496"/>
      <c r="AB1957" s="496"/>
      <c r="AC1957" s="496"/>
      <c r="AD1957" s="496"/>
      <c r="AE1957" s="496"/>
      <c r="AF1957" s="496"/>
      <c r="AG1957" s="496"/>
      <c r="AH1957" s="496"/>
      <c r="AI1957" s="496"/>
      <c r="AJ1957" s="496"/>
      <c r="AK1957" s="496"/>
      <c r="AL1957" s="496"/>
      <c r="AM1957" s="496"/>
      <c r="AN1957" s="496">
        <v>99</v>
      </c>
      <c r="AO1957" s="496">
        <v>99</v>
      </c>
      <c r="AP1957" s="496">
        <v>8</v>
      </c>
      <c r="AQ1957" s="496">
        <v>99</v>
      </c>
      <c r="AR1957" s="496"/>
      <c r="AS1957" s="496"/>
      <c r="AT1957" s="496"/>
      <c r="AU1957" s="496"/>
    </row>
    <row r="1958" spans="1:47">
      <c r="A1958" s="496">
        <v>23</v>
      </c>
      <c r="B1958" s="496">
        <v>359</v>
      </c>
      <c r="C1958" s="496">
        <v>2024</v>
      </c>
      <c r="D1958" s="496"/>
      <c r="E1958" s="496">
        <v>99</v>
      </c>
      <c r="F1958" s="496">
        <v>99</v>
      </c>
      <c r="G1958" s="496">
        <v>99</v>
      </c>
      <c r="H1958" s="496">
        <v>99</v>
      </c>
      <c r="I1958" s="496">
        <v>99</v>
      </c>
      <c r="J1958" s="496">
        <v>99</v>
      </c>
      <c r="K1958" s="496">
        <v>99</v>
      </c>
      <c r="L1958" s="496">
        <v>11</v>
      </c>
      <c r="M1958" s="496">
        <v>99</v>
      </c>
      <c r="N1958" s="496">
        <v>99</v>
      </c>
      <c r="O1958" s="496">
        <v>99</v>
      </c>
      <c r="P1958" s="496">
        <v>99</v>
      </c>
      <c r="Q1958" s="496"/>
      <c r="R1958" s="496">
        <v>0</v>
      </c>
      <c r="S1958" s="496"/>
      <c r="T1958" s="496"/>
      <c r="U1958" s="496"/>
      <c r="V1958" s="496"/>
      <c r="W1958" s="496"/>
      <c r="X1958" s="496"/>
      <c r="Y1958" s="496"/>
      <c r="Z1958" s="496"/>
      <c r="AA1958" s="496"/>
      <c r="AB1958" s="496"/>
      <c r="AC1958" s="496"/>
      <c r="AD1958" s="496"/>
      <c r="AE1958" s="496"/>
      <c r="AF1958" s="496"/>
      <c r="AG1958" s="496"/>
      <c r="AH1958" s="496"/>
      <c r="AI1958" s="496"/>
      <c r="AJ1958" s="496"/>
      <c r="AK1958" s="496"/>
      <c r="AL1958" s="496"/>
      <c r="AM1958" s="496"/>
      <c r="AN1958" s="496">
        <v>99</v>
      </c>
      <c r="AO1958" s="496">
        <v>99</v>
      </c>
      <c r="AP1958" s="496">
        <v>9</v>
      </c>
      <c r="AQ1958" s="496">
        <v>99</v>
      </c>
      <c r="AR1958" s="496"/>
      <c r="AS1958" s="496"/>
      <c r="AT1958" s="496"/>
      <c r="AU1958" s="496"/>
    </row>
    <row r="1959" spans="1:47">
      <c r="A1959" s="496">
        <v>23</v>
      </c>
      <c r="B1959" s="496">
        <v>360</v>
      </c>
      <c r="C1959" s="496">
        <v>2024</v>
      </c>
      <c r="D1959" s="496"/>
      <c r="E1959" s="496">
        <v>99</v>
      </c>
      <c r="F1959" s="496">
        <v>99</v>
      </c>
      <c r="G1959" s="496">
        <v>99</v>
      </c>
      <c r="H1959" s="496">
        <v>99</v>
      </c>
      <c r="I1959" s="496">
        <v>99</v>
      </c>
      <c r="J1959" s="496">
        <v>99</v>
      </c>
      <c r="K1959" s="496">
        <v>99</v>
      </c>
      <c r="L1959" s="496">
        <v>11</v>
      </c>
      <c r="M1959" s="496">
        <v>99</v>
      </c>
      <c r="N1959" s="496">
        <v>99</v>
      </c>
      <c r="O1959" s="496">
        <v>99</v>
      </c>
      <c r="P1959" s="496">
        <v>99</v>
      </c>
      <c r="Q1959" s="496"/>
      <c r="R1959" s="496">
        <v>0</v>
      </c>
      <c r="S1959" s="496"/>
      <c r="T1959" s="496"/>
      <c r="U1959" s="496"/>
      <c r="V1959" s="496"/>
      <c r="W1959" s="496"/>
      <c r="X1959" s="496"/>
      <c r="Y1959" s="496"/>
      <c r="Z1959" s="496"/>
      <c r="AA1959" s="496"/>
      <c r="AB1959" s="496"/>
      <c r="AC1959" s="496"/>
      <c r="AD1959" s="496"/>
      <c r="AE1959" s="496"/>
      <c r="AF1959" s="496"/>
      <c r="AG1959" s="496"/>
      <c r="AH1959" s="496"/>
      <c r="AI1959" s="496"/>
      <c r="AJ1959" s="496"/>
      <c r="AK1959" s="496"/>
      <c r="AL1959" s="496"/>
      <c r="AM1959" s="496"/>
      <c r="AN1959" s="496">
        <v>99</v>
      </c>
      <c r="AO1959" s="496">
        <v>99</v>
      </c>
      <c r="AP1959" s="496">
        <v>10</v>
      </c>
      <c r="AQ1959" s="496">
        <v>99</v>
      </c>
      <c r="AR1959" s="496"/>
      <c r="AS1959" s="496"/>
      <c r="AT1959" s="496"/>
      <c r="AU1959" s="496"/>
    </row>
    <row r="1960" spans="1:47">
      <c r="A1960" s="496">
        <v>23</v>
      </c>
      <c r="B1960" s="496">
        <v>361</v>
      </c>
      <c r="C1960" s="496">
        <v>2024</v>
      </c>
      <c r="D1960" s="496"/>
      <c r="E1960" s="496">
        <v>99</v>
      </c>
      <c r="F1960" s="496">
        <v>99</v>
      </c>
      <c r="G1960" s="496">
        <v>99</v>
      </c>
      <c r="H1960" s="496">
        <v>99</v>
      </c>
      <c r="I1960" s="496">
        <v>99</v>
      </c>
      <c r="J1960" s="496">
        <v>99</v>
      </c>
      <c r="K1960" s="496">
        <v>99</v>
      </c>
      <c r="L1960" s="496">
        <v>11</v>
      </c>
      <c r="M1960" s="496">
        <v>99</v>
      </c>
      <c r="N1960" s="496">
        <v>99</v>
      </c>
      <c r="O1960" s="496">
        <v>99</v>
      </c>
      <c r="P1960" s="496">
        <v>99</v>
      </c>
      <c r="Q1960" s="496"/>
      <c r="R1960" s="496">
        <v>0</v>
      </c>
      <c r="S1960" s="496"/>
      <c r="T1960" s="496"/>
      <c r="U1960" s="496"/>
      <c r="V1960" s="496"/>
      <c r="W1960" s="496"/>
      <c r="X1960" s="496"/>
      <c r="Y1960" s="496"/>
      <c r="Z1960" s="496"/>
      <c r="AA1960" s="496"/>
      <c r="AB1960" s="496"/>
      <c r="AC1960" s="496"/>
      <c r="AD1960" s="496"/>
      <c r="AE1960" s="496"/>
      <c r="AF1960" s="496"/>
      <c r="AG1960" s="496"/>
      <c r="AH1960" s="496"/>
      <c r="AI1960" s="496"/>
      <c r="AJ1960" s="496"/>
      <c r="AK1960" s="496"/>
      <c r="AL1960" s="496"/>
      <c r="AM1960" s="496"/>
      <c r="AN1960" s="496">
        <v>99</v>
      </c>
      <c r="AO1960" s="496">
        <v>99</v>
      </c>
      <c r="AP1960" s="496">
        <v>11</v>
      </c>
      <c r="AQ1960" s="496">
        <v>99</v>
      </c>
      <c r="AR1960" s="496"/>
      <c r="AS1960" s="496"/>
      <c r="AT1960" s="496"/>
      <c r="AU1960" s="496"/>
    </row>
    <row r="1961" spans="1:47">
      <c r="A1961" s="496">
        <v>23</v>
      </c>
      <c r="B1961" s="496">
        <v>362</v>
      </c>
      <c r="C1961" s="496">
        <v>2024</v>
      </c>
      <c r="D1961" s="496"/>
      <c r="E1961" s="496">
        <v>99</v>
      </c>
      <c r="F1961" s="496">
        <v>99</v>
      </c>
      <c r="G1961" s="496">
        <v>99</v>
      </c>
      <c r="H1961" s="496">
        <v>99</v>
      </c>
      <c r="I1961" s="496">
        <v>99</v>
      </c>
      <c r="J1961" s="496">
        <v>99</v>
      </c>
      <c r="K1961" s="496">
        <v>99</v>
      </c>
      <c r="L1961" s="496">
        <v>11</v>
      </c>
      <c r="M1961" s="496">
        <v>99</v>
      </c>
      <c r="N1961" s="496">
        <v>99</v>
      </c>
      <c r="O1961" s="496">
        <v>99</v>
      </c>
      <c r="P1961" s="496">
        <v>99</v>
      </c>
      <c r="Q1961" s="496"/>
      <c r="R1961" s="496">
        <v>0</v>
      </c>
      <c r="S1961" s="496"/>
      <c r="T1961" s="496"/>
      <c r="U1961" s="496"/>
      <c r="V1961" s="496"/>
      <c r="W1961" s="496"/>
      <c r="X1961" s="496"/>
      <c r="Y1961" s="496"/>
      <c r="Z1961" s="496"/>
      <c r="AA1961" s="496"/>
      <c r="AB1961" s="496"/>
      <c r="AC1961" s="496"/>
      <c r="AD1961" s="496"/>
      <c r="AE1961" s="496"/>
      <c r="AF1961" s="496"/>
      <c r="AG1961" s="496"/>
      <c r="AH1961" s="496"/>
      <c r="AI1961" s="496"/>
      <c r="AJ1961" s="496"/>
      <c r="AK1961" s="496"/>
      <c r="AL1961" s="496"/>
      <c r="AM1961" s="496"/>
      <c r="AN1961" s="496">
        <v>99</v>
      </c>
      <c r="AO1961" s="496">
        <v>99</v>
      </c>
      <c r="AP1961" s="496">
        <v>12</v>
      </c>
      <c r="AQ1961" s="496">
        <v>99</v>
      </c>
      <c r="AR1961" s="496"/>
      <c r="AS1961" s="496"/>
      <c r="AT1961" s="496"/>
      <c r="AU1961" s="496"/>
    </row>
    <row r="1962" spans="1:47">
      <c r="A1962" s="496">
        <v>23</v>
      </c>
      <c r="B1962" s="496">
        <v>363</v>
      </c>
      <c r="C1962" s="496">
        <v>2024</v>
      </c>
      <c r="D1962" s="496"/>
      <c r="E1962" s="496">
        <v>99</v>
      </c>
      <c r="F1962" s="496">
        <v>99</v>
      </c>
      <c r="G1962" s="496">
        <v>99</v>
      </c>
      <c r="H1962" s="496">
        <v>99</v>
      </c>
      <c r="I1962" s="496">
        <v>99</v>
      </c>
      <c r="J1962" s="496">
        <v>99</v>
      </c>
      <c r="K1962" s="496">
        <v>99</v>
      </c>
      <c r="L1962" s="496">
        <v>11</v>
      </c>
      <c r="M1962" s="496">
        <v>99</v>
      </c>
      <c r="N1962" s="496">
        <v>99</v>
      </c>
      <c r="O1962" s="496">
        <v>99</v>
      </c>
      <c r="P1962" s="496">
        <v>99</v>
      </c>
      <c r="Q1962" s="496"/>
      <c r="R1962" s="496">
        <v>0</v>
      </c>
      <c r="S1962" s="496"/>
      <c r="T1962" s="496"/>
      <c r="U1962" s="496"/>
      <c r="V1962" s="496"/>
      <c r="W1962" s="496"/>
      <c r="X1962" s="496"/>
      <c r="Y1962" s="496"/>
      <c r="Z1962" s="496"/>
      <c r="AA1962" s="496"/>
      <c r="AB1962" s="496"/>
      <c r="AC1962" s="496"/>
      <c r="AD1962" s="496"/>
      <c r="AE1962" s="496"/>
      <c r="AF1962" s="496"/>
      <c r="AG1962" s="496"/>
      <c r="AH1962" s="496"/>
      <c r="AI1962" s="496"/>
      <c r="AJ1962" s="496"/>
      <c r="AK1962" s="496"/>
      <c r="AL1962" s="496"/>
      <c r="AM1962" s="496"/>
      <c r="AN1962" s="496">
        <v>99</v>
      </c>
      <c r="AO1962" s="496">
        <v>99</v>
      </c>
      <c r="AP1962" s="496">
        <v>13</v>
      </c>
      <c r="AQ1962" s="496">
        <v>99</v>
      </c>
      <c r="AR1962" s="496"/>
      <c r="AS1962" s="496"/>
      <c r="AT1962" s="496"/>
      <c r="AU1962" s="496"/>
    </row>
    <row r="1963" spans="1:47">
      <c r="A1963" s="496">
        <v>23</v>
      </c>
      <c r="B1963" s="496">
        <v>364</v>
      </c>
      <c r="C1963" s="496">
        <v>2024</v>
      </c>
      <c r="D1963" s="496"/>
      <c r="E1963" s="496">
        <v>99</v>
      </c>
      <c r="F1963" s="496">
        <v>99</v>
      </c>
      <c r="G1963" s="496">
        <v>99</v>
      </c>
      <c r="H1963" s="496">
        <v>99</v>
      </c>
      <c r="I1963" s="496">
        <v>99</v>
      </c>
      <c r="J1963" s="496">
        <v>99</v>
      </c>
      <c r="K1963" s="496">
        <v>99</v>
      </c>
      <c r="L1963" s="496">
        <v>11</v>
      </c>
      <c r="M1963" s="496">
        <v>99</v>
      </c>
      <c r="N1963" s="496">
        <v>99</v>
      </c>
      <c r="O1963" s="496">
        <v>99</v>
      </c>
      <c r="P1963" s="496">
        <v>99</v>
      </c>
      <c r="Q1963" s="496"/>
      <c r="R1963" s="496">
        <v>0</v>
      </c>
      <c r="S1963" s="496"/>
      <c r="T1963" s="496"/>
      <c r="U1963" s="496"/>
      <c r="V1963" s="496"/>
      <c r="W1963" s="496"/>
      <c r="X1963" s="496"/>
      <c r="Y1963" s="496"/>
      <c r="Z1963" s="496"/>
      <c r="AA1963" s="496"/>
      <c r="AB1963" s="496"/>
      <c r="AC1963" s="496"/>
      <c r="AD1963" s="496"/>
      <c r="AE1963" s="496"/>
      <c r="AF1963" s="496"/>
      <c r="AG1963" s="496"/>
      <c r="AH1963" s="496"/>
      <c r="AI1963" s="496"/>
      <c r="AJ1963" s="496"/>
      <c r="AK1963" s="496"/>
      <c r="AL1963" s="496"/>
      <c r="AM1963" s="496"/>
      <c r="AN1963" s="496">
        <v>99</v>
      </c>
      <c r="AO1963" s="496">
        <v>99</v>
      </c>
      <c r="AP1963" s="496">
        <v>14</v>
      </c>
      <c r="AQ1963" s="496">
        <v>99</v>
      </c>
      <c r="AR1963" s="496"/>
      <c r="AS1963" s="496"/>
      <c r="AT1963" s="496"/>
      <c r="AU1963" s="496"/>
    </row>
    <row r="1964" spans="1:47">
      <c r="A1964" s="496">
        <v>23</v>
      </c>
      <c r="B1964" s="496">
        <v>365</v>
      </c>
      <c r="C1964" s="496">
        <v>2024</v>
      </c>
      <c r="D1964" s="496"/>
      <c r="E1964" s="496">
        <v>99</v>
      </c>
      <c r="F1964" s="496">
        <v>99</v>
      </c>
      <c r="G1964" s="496">
        <v>99</v>
      </c>
      <c r="H1964" s="496">
        <v>99</v>
      </c>
      <c r="I1964" s="496">
        <v>99</v>
      </c>
      <c r="J1964" s="496">
        <v>99</v>
      </c>
      <c r="K1964" s="496">
        <v>99</v>
      </c>
      <c r="L1964" s="496">
        <v>11</v>
      </c>
      <c r="M1964" s="496">
        <v>99</v>
      </c>
      <c r="N1964" s="496">
        <v>99</v>
      </c>
      <c r="O1964" s="496">
        <v>99</v>
      </c>
      <c r="P1964" s="496">
        <v>99</v>
      </c>
      <c r="Q1964" s="496"/>
      <c r="R1964" s="496">
        <v>0</v>
      </c>
      <c r="S1964" s="496"/>
      <c r="T1964" s="496"/>
      <c r="U1964" s="496"/>
      <c r="V1964" s="496"/>
      <c r="W1964" s="496"/>
      <c r="X1964" s="496"/>
      <c r="Y1964" s="496"/>
      <c r="Z1964" s="496"/>
      <c r="AA1964" s="496"/>
      <c r="AB1964" s="496"/>
      <c r="AC1964" s="496"/>
      <c r="AD1964" s="496"/>
      <c r="AE1964" s="496"/>
      <c r="AF1964" s="496"/>
      <c r="AG1964" s="496"/>
      <c r="AH1964" s="496"/>
      <c r="AI1964" s="496"/>
      <c r="AJ1964" s="496"/>
      <c r="AK1964" s="496"/>
      <c r="AL1964" s="496"/>
      <c r="AM1964" s="496"/>
      <c r="AN1964" s="496">
        <v>99</v>
      </c>
      <c r="AO1964" s="496">
        <v>99</v>
      </c>
      <c r="AP1964" s="496">
        <v>15</v>
      </c>
      <c r="AQ1964" s="496">
        <v>99</v>
      </c>
      <c r="AR1964" s="496"/>
      <c r="AS1964" s="496"/>
      <c r="AT1964" s="496"/>
      <c r="AU1964" s="496"/>
    </row>
    <row r="1965" spans="1:47">
      <c r="A1965" s="496">
        <v>23</v>
      </c>
      <c r="B1965" s="496">
        <v>366</v>
      </c>
      <c r="C1965" s="496">
        <v>2024</v>
      </c>
      <c r="D1965" s="496"/>
      <c r="E1965" s="496">
        <v>99</v>
      </c>
      <c r="F1965" s="496">
        <v>99</v>
      </c>
      <c r="G1965" s="496">
        <v>99</v>
      </c>
      <c r="H1965" s="496">
        <v>99</v>
      </c>
      <c r="I1965" s="496">
        <v>99</v>
      </c>
      <c r="J1965" s="496">
        <v>99</v>
      </c>
      <c r="K1965" s="496">
        <v>99</v>
      </c>
      <c r="L1965" s="496">
        <v>11</v>
      </c>
      <c r="M1965" s="496">
        <v>99</v>
      </c>
      <c r="N1965" s="496">
        <v>99</v>
      </c>
      <c r="O1965" s="496">
        <v>99</v>
      </c>
      <c r="P1965" s="496">
        <v>99</v>
      </c>
      <c r="Q1965" s="496"/>
      <c r="R1965" s="496">
        <v>0</v>
      </c>
      <c r="S1965" s="496"/>
      <c r="T1965" s="496"/>
      <c r="U1965" s="496"/>
      <c r="V1965" s="496"/>
      <c r="W1965" s="496"/>
      <c r="X1965" s="496"/>
      <c r="Y1965" s="496"/>
      <c r="Z1965" s="496"/>
      <c r="AA1965" s="496"/>
      <c r="AB1965" s="496"/>
      <c r="AC1965" s="496"/>
      <c r="AD1965" s="496"/>
      <c r="AE1965" s="496"/>
      <c r="AF1965" s="496"/>
      <c r="AG1965" s="496"/>
      <c r="AH1965" s="496"/>
      <c r="AI1965" s="496"/>
      <c r="AJ1965" s="496"/>
      <c r="AK1965" s="496"/>
      <c r="AL1965" s="496"/>
      <c r="AM1965" s="496"/>
      <c r="AN1965" s="496">
        <v>99</v>
      </c>
      <c r="AO1965" s="496">
        <v>99</v>
      </c>
      <c r="AP1965" s="496">
        <v>16</v>
      </c>
      <c r="AQ1965" s="496">
        <v>99</v>
      </c>
      <c r="AR1965" s="496"/>
      <c r="AS1965" s="496"/>
      <c r="AT1965" s="496"/>
      <c r="AU1965" s="496"/>
    </row>
    <row r="1966" spans="1:47">
      <c r="A1966" s="496">
        <v>23</v>
      </c>
      <c r="B1966" s="496">
        <v>367</v>
      </c>
      <c r="C1966" s="496">
        <v>2024</v>
      </c>
      <c r="D1966" s="496"/>
      <c r="E1966" s="496">
        <v>99</v>
      </c>
      <c r="F1966" s="496">
        <v>99</v>
      </c>
      <c r="G1966" s="496">
        <v>99</v>
      </c>
      <c r="H1966" s="496">
        <v>99</v>
      </c>
      <c r="I1966" s="496">
        <v>99</v>
      </c>
      <c r="J1966" s="496">
        <v>99</v>
      </c>
      <c r="K1966" s="496">
        <v>99</v>
      </c>
      <c r="L1966" s="496">
        <v>11</v>
      </c>
      <c r="M1966" s="496">
        <v>99</v>
      </c>
      <c r="N1966" s="496">
        <v>99</v>
      </c>
      <c r="O1966" s="496">
        <v>99</v>
      </c>
      <c r="P1966" s="496">
        <v>99</v>
      </c>
      <c r="Q1966" s="496"/>
      <c r="R1966" s="496">
        <v>0</v>
      </c>
      <c r="S1966" s="496"/>
      <c r="T1966" s="496"/>
      <c r="U1966" s="496"/>
      <c r="V1966" s="496"/>
      <c r="W1966" s="496"/>
      <c r="X1966" s="496"/>
      <c r="Y1966" s="496"/>
      <c r="Z1966" s="496"/>
      <c r="AA1966" s="496"/>
      <c r="AB1966" s="496"/>
      <c r="AC1966" s="496"/>
      <c r="AD1966" s="496"/>
      <c r="AE1966" s="496"/>
      <c r="AF1966" s="496"/>
      <c r="AG1966" s="496"/>
      <c r="AH1966" s="496"/>
      <c r="AI1966" s="496"/>
      <c r="AJ1966" s="496"/>
      <c r="AK1966" s="496"/>
      <c r="AL1966" s="496"/>
      <c r="AM1966" s="496"/>
      <c r="AN1966" s="496">
        <v>99</v>
      </c>
      <c r="AO1966" s="496">
        <v>99</v>
      </c>
      <c r="AP1966" s="496">
        <v>17</v>
      </c>
      <c r="AQ1966" s="496">
        <v>99</v>
      </c>
      <c r="AR1966" s="496"/>
      <c r="AS1966" s="496"/>
      <c r="AT1966" s="496"/>
      <c r="AU1966" s="496"/>
    </row>
    <row r="1967" spans="1:47">
      <c r="A1967" s="496">
        <v>23</v>
      </c>
      <c r="B1967" s="496">
        <v>368</v>
      </c>
      <c r="C1967" s="496">
        <v>2024</v>
      </c>
      <c r="D1967" s="496"/>
      <c r="E1967" s="496">
        <v>99</v>
      </c>
      <c r="F1967" s="496">
        <v>99</v>
      </c>
      <c r="G1967" s="496">
        <v>99</v>
      </c>
      <c r="H1967" s="496">
        <v>99</v>
      </c>
      <c r="I1967" s="496">
        <v>99</v>
      </c>
      <c r="J1967" s="496">
        <v>99</v>
      </c>
      <c r="K1967" s="496">
        <v>99</v>
      </c>
      <c r="L1967" s="496">
        <v>11</v>
      </c>
      <c r="M1967" s="496">
        <v>99</v>
      </c>
      <c r="N1967" s="496">
        <v>99</v>
      </c>
      <c r="O1967" s="496">
        <v>99</v>
      </c>
      <c r="P1967" s="496">
        <v>99</v>
      </c>
      <c r="Q1967" s="496"/>
      <c r="R1967" s="496">
        <v>0</v>
      </c>
      <c r="S1967" s="496"/>
      <c r="T1967" s="496"/>
      <c r="U1967" s="496"/>
      <c r="V1967" s="496"/>
      <c r="W1967" s="496"/>
      <c r="X1967" s="496"/>
      <c r="Y1967" s="496"/>
      <c r="Z1967" s="496"/>
      <c r="AA1967" s="496"/>
      <c r="AB1967" s="496"/>
      <c r="AC1967" s="496"/>
      <c r="AD1967" s="496"/>
      <c r="AE1967" s="496"/>
      <c r="AF1967" s="496"/>
      <c r="AG1967" s="496"/>
      <c r="AH1967" s="496"/>
      <c r="AI1967" s="496"/>
      <c r="AJ1967" s="496"/>
      <c r="AK1967" s="496"/>
      <c r="AL1967" s="496"/>
      <c r="AM1967" s="496"/>
      <c r="AN1967" s="496">
        <v>99</v>
      </c>
      <c r="AO1967" s="496">
        <v>99</v>
      </c>
      <c r="AP1967" s="496">
        <v>21</v>
      </c>
      <c r="AQ1967" s="496">
        <v>99</v>
      </c>
      <c r="AR1967" s="496"/>
      <c r="AS1967" s="496"/>
      <c r="AT1967" s="496"/>
      <c r="AU1967" s="496"/>
    </row>
    <row r="1968" spans="1:47">
      <c r="A1968" s="496">
        <v>23</v>
      </c>
      <c r="B1968" s="496">
        <v>369</v>
      </c>
      <c r="C1968" s="496">
        <v>2024</v>
      </c>
      <c r="D1968" s="496"/>
      <c r="E1968" s="496">
        <v>99</v>
      </c>
      <c r="F1968" s="496">
        <v>99</v>
      </c>
      <c r="G1968" s="496">
        <v>99</v>
      </c>
      <c r="H1968" s="496">
        <v>99</v>
      </c>
      <c r="I1968" s="496">
        <v>99</v>
      </c>
      <c r="J1968" s="496">
        <v>99</v>
      </c>
      <c r="K1968" s="496">
        <v>99</v>
      </c>
      <c r="L1968" s="496">
        <v>11</v>
      </c>
      <c r="M1968" s="496">
        <v>99</v>
      </c>
      <c r="N1968" s="496">
        <v>99</v>
      </c>
      <c r="O1968" s="496">
        <v>99</v>
      </c>
      <c r="P1968" s="496">
        <v>99</v>
      </c>
      <c r="Q1968" s="496"/>
      <c r="R1968" s="496">
        <v>0</v>
      </c>
      <c r="S1968" s="496"/>
      <c r="T1968" s="496"/>
      <c r="U1968" s="496"/>
      <c r="V1968" s="496"/>
      <c r="W1968" s="496"/>
      <c r="X1968" s="496"/>
      <c r="Y1968" s="496"/>
      <c r="Z1968" s="496"/>
      <c r="AA1968" s="496"/>
      <c r="AB1968" s="496"/>
      <c r="AC1968" s="496"/>
      <c r="AD1968" s="496"/>
      <c r="AE1968" s="496"/>
      <c r="AF1968" s="496"/>
      <c r="AG1968" s="496"/>
      <c r="AH1968" s="496"/>
      <c r="AI1968" s="496"/>
      <c r="AJ1968" s="496"/>
      <c r="AK1968" s="496"/>
      <c r="AL1968" s="496"/>
      <c r="AM1968" s="496"/>
      <c r="AN1968" s="496">
        <v>99</v>
      </c>
      <c r="AO1968" s="496">
        <v>99</v>
      </c>
      <c r="AP1968" s="496">
        <v>22</v>
      </c>
      <c r="AQ1968" s="496">
        <v>99</v>
      </c>
      <c r="AR1968" s="496"/>
      <c r="AS1968" s="496"/>
      <c r="AT1968" s="496"/>
      <c r="AU1968" s="496"/>
    </row>
    <row r="1969" spans="1:47">
      <c r="A1969" s="496">
        <v>23</v>
      </c>
      <c r="B1969" s="496">
        <v>370</v>
      </c>
      <c r="C1969" s="496">
        <v>2024</v>
      </c>
      <c r="D1969" s="496"/>
      <c r="E1969" s="496">
        <v>99</v>
      </c>
      <c r="F1969" s="496">
        <v>99</v>
      </c>
      <c r="G1969" s="496">
        <v>99</v>
      </c>
      <c r="H1969" s="496">
        <v>99</v>
      </c>
      <c r="I1969" s="496">
        <v>99</v>
      </c>
      <c r="J1969" s="496">
        <v>99</v>
      </c>
      <c r="K1969" s="496">
        <v>99</v>
      </c>
      <c r="L1969" s="496">
        <v>11</v>
      </c>
      <c r="M1969" s="496">
        <v>99</v>
      </c>
      <c r="N1969" s="496">
        <v>99</v>
      </c>
      <c r="O1969" s="496">
        <v>99</v>
      </c>
      <c r="P1969" s="496">
        <v>99</v>
      </c>
      <c r="Q1969" s="496"/>
      <c r="R1969" s="496">
        <v>0</v>
      </c>
      <c r="S1969" s="496"/>
      <c r="T1969" s="496"/>
      <c r="U1969" s="496"/>
      <c r="V1969" s="496"/>
      <c r="W1969" s="496"/>
      <c r="X1969" s="496"/>
      <c r="Y1969" s="496"/>
      <c r="Z1969" s="496"/>
      <c r="AA1969" s="496"/>
      <c r="AB1969" s="496"/>
      <c r="AC1969" s="496"/>
      <c r="AD1969" s="496"/>
      <c r="AE1969" s="496"/>
      <c r="AF1969" s="496"/>
      <c r="AG1969" s="496"/>
      <c r="AH1969" s="496"/>
      <c r="AI1969" s="496"/>
      <c r="AJ1969" s="496"/>
      <c r="AK1969" s="496"/>
      <c r="AL1969" s="496"/>
      <c r="AM1969" s="496"/>
      <c r="AN1969" s="496">
        <v>99</v>
      </c>
      <c r="AO1969" s="496">
        <v>99</v>
      </c>
      <c r="AP1969" s="496">
        <v>23</v>
      </c>
      <c r="AQ1969" s="496">
        <v>99</v>
      </c>
      <c r="AR1969" s="496"/>
      <c r="AS1969" s="496"/>
      <c r="AT1969" s="496"/>
      <c r="AU1969" s="496"/>
    </row>
    <row r="1970" spans="1:47">
      <c r="A1970" s="496">
        <v>23</v>
      </c>
      <c r="B1970" s="496">
        <v>371</v>
      </c>
      <c r="C1970" s="496">
        <v>2024</v>
      </c>
      <c r="D1970" s="496"/>
      <c r="E1970" s="496">
        <v>99</v>
      </c>
      <c r="F1970" s="496">
        <v>99</v>
      </c>
      <c r="G1970" s="496">
        <v>99</v>
      </c>
      <c r="H1970" s="496">
        <v>99</v>
      </c>
      <c r="I1970" s="496">
        <v>99</v>
      </c>
      <c r="J1970" s="496">
        <v>99</v>
      </c>
      <c r="K1970" s="496">
        <v>99</v>
      </c>
      <c r="L1970" s="496">
        <v>11</v>
      </c>
      <c r="M1970" s="496">
        <v>99</v>
      </c>
      <c r="N1970" s="496">
        <v>99</v>
      </c>
      <c r="O1970" s="496">
        <v>99</v>
      </c>
      <c r="P1970" s="496">
        <v>99</v>
      </c>
      <c r="Q1970" s="496"/>
      <c r="R1970" s="496">
        <v>0</v>
      </c>
      <c r="S1970" s="496"/>
      <c r="T1970" s="496"/>
      <c r="U1970" s="496"/>
      <c r="V1970" s="496"/>
      <c r="W1970" s="496"/>
      <c r="X1970" s="496"/>
      <c r="Y1970" s="496"/>
      <c r="Z1970" s="496"/>
      <c r="AA1970" s="496"/>
      <c r="AB1970" s="496"/>
      <c r="AC1970" s="496"/>
      <c r="AD1970" s="496"/>
      <c r="AE1970" s="496"/>
      <c r="AF1970" s="496"/>
      <c r="AG1970" s="496"/>
      <c r="AH1970" s="496"/>
      <c r="AI1970" s="496"/>
      <c r="AJ1970" s="496"/>
      <c r="AK1970" s="496"/>
      <c r="AL1970" s="496"/>
      <c r="AM1970" s="496"/>
      <c r="AN1970" s="496">
        <v>99</v>
      </c>
      <c r="AO1970" s="496">
        <v>99</v>
      </c>
      <c r="AP1970" s="496">
        <v>24</v>
      </c>
      <c r="AQ1970" s="496">
        <v>99</v>
      </c>
      <c r="AR1970" s="496"/>
      <c r="AS1970" s="496"/>
      <c r="AT1970" s="496"/>
      <c r="AU1970" s="496"/>
    </row>
    <row r="1971" spans="1:47">
      <c r="A1971" s="496">
        <v>23</v>
      </c>
      <c r="B1971" s="496">
        <v>372</v>
      </c>
      <c r="C1971" s="496">
        <v>2024</v>
      </c>
      <c r="D1971" s="496"/>
      <c r="E1971" s="496">
        <v>99</v>
      </c>
      <c r="F1971" s="496">
        <v>99</v>
      </c>
      <c r="G1971" s="496">
        <v>99</v>
      </c>
      <c r="H1971" s="496">
        <v>99</v>
      </c>
      <c r="I1971" s="496">
        <v>99</v>
      </c>
      <c r="J1971" s="496">
        <v>99</v>
      </c>
      <c r="K1971" s="496">
        <v>99</v>
      </c>
      <c r="L1971" s="496">
        <v>11</v>
      </c>
      <c r="M1971" s="496">
        <v>99</v>
      </c>
      <c r="N1971" s="496">
        <v>99</v>
      </c>
      <c r="O1971" s="496">
        <v>99</v>
      </c>
      <c r="P1971" s="496">
        <v>99</v>
      </c>
      <c r="Q1971" s="496"/>
      <c r="R1971" s="496">
        <v>0</v>
      </c>
      <c r="S1971" s="496"/>
      <c r="T1971" s="496"/>
      <c r="U1971" s="496"/>
      <c r="V1971" s="496"/>
      <c r="W1971" s="496"/>
      <c r="X1971" s="496"/>
      <c r="Y1971" s="496"/>
      <c r="Z1971" s="496"/>
      <c r="AA1971" s="496"/>
      <c r="AB1971" s="496"/>
      <c r="AC1971" s="496"/>
      <c r="AD1971" s="496"/>
      <c r="AE1971" s="496"/>
      <c r="AF1971" s="496"/>
      <c r="AG1971" s="496"/>
      <c r="AH1971" s="496"/>
      <c r="AI1971" s="496"/>
      <c r="AJ1971" s="496"/>
      <c r="AK1971" s="496"/>
      <c r="AL1971" s="496"/>
      <c r="AM1971" s="496"/>
      <c r="AN1971" s="496">
        <v>99</v>
      </c>
      <c r="AO1971" s="496">
        <v>99</v>
      </c>
      <c r="AP1971" s="496">
        <v>25</v>
      </c>
      <c r="AQ1971" s="496">
        <v>99</v>
      </c>
      <c r="AR1971" s="496"/>
      <c r="AS1971" s="496"/>
      <c r="AT1971" s="496"/>
      <c r="AU1971" s="496"/>
    </row>
    <row r="1972" spans="1:47">
      <c r="A1972" s="496">
        <v>23</v>
      </c>
      <c r="B1972" s="496">
        <v>373</v>
      </c>
      <c r="C1972" s="496">
        <v>2024</v>
      </c>
      <c r="D1972" s="496"/>
      <c r="E1972" s="496">
        <v>99</v>
      </c>
      <c r="F1972" s="496">
        <v>99</v>
      </c>
      <c r="G1972" s="496">
        <v>99</v>
      </c>
      <c r="H1972" s="496">
        <v>99</v>
      </c>
      <c r="I1972" s="496">
        <v>99</v>
      </c>
      <c r="J1972" s="496">
        <v>99</v>
      </c>
      <c r="K1972" s="496">
        <v>99</v>
      </c>
      <c r="L1972" s="496">
        <v>11</v>
      </c>
      <c r="M1972" s="496">
        <v>99</v>
      </c>
      <c r="N1972" s="496">
        <v>99</v>
      </c>
      <c r="O1972" s="496">
        <v>99</v>
      </c>
      <c r="P1972" s="496">
        <v>99</v>
      </c>
      <c r="Q1972" s="496"/>
      <c r="R1972" s="496">
        <v>0</v>
      </c>
      <c r="S1972" s="496"/>
      <c r="T1972" s="496"/>
      <c r="U1972" s="496"/>
      <c r="V1972" s="496"/>
      <c r="W1972" s="496"/>
      <c r="X1972" s="496"/>
      <c r="Y1972" s="496"/>
      <c r="Z1972" s="496"/>
      <c r="AA1972" s="496"/>
      <c r="AB1972" s="496"/>
      <c r="AC1972" s="496"/>
      <c r="AD1972" s="496"/>
      <c r="AE1972" s="496"/>
      <c r="AF1972" s="496"/>
      <c r="AG1972" s="496"/>
      <c r="AH1972" s="496"/>
      <c r="AI1972" s="496"/>
      <c r="AJ1972" s="496"/>
      <c r="AK1972" s="496"/>
      <c r="AL1972" s="496"/>
      <c r="AM1972" s="496"/>
      <c r="AN1972" s="496">
        <v>99</v>
      </c>
      <c r="AO1972" s="496">
        <v>99</v>
      </c>
      <c r="AP1972" s="496">
        <v>26</v>
      </c>
      <c r="AQ1972" s="496">
        <v>99</v>
      </c>
      <c r="AR1972" s="496"/>
      <c r="AS1972" s="496"/>
      <c r="AT1972" s="496"/>
      <c r="AU1972" s="496"/>
    </row>
    <row r="1973" spans="1:47">
      <c r="A1973" s="496">
        <v>23</v>
      </c>
      <c r="B1973" s="496">
        <v>374</v>
      </c>
      <c r="C1973" s="496">
        <v>2024</v>
      </c>
      <c r="D1973" s="496"/>
      <c r="E1973" s="496">
        <v>99</v>
      </c>
      <c r="F1973" s="496">
        <v>99</v>
      </c>
      <c r="G1973" s="496">
        <v>99</v>
      </c>
      <c r="H1973" s="496">
        <v>99</v>
      </c>
      <c r="I1973" s="496">
        <v>99</v>
      </c>
      <c r="J1973" s="496">
        <v>99</v>
      </c>
      <c r="K1973" s="496">
        <v>99</v>
      </c>
      <c r="L1973" s="496">
        <v>11</v>
      </c>
      <c r="M1973" s="496">
        <v>99</v>
      </c>
      <c r="N1973" s="496">
        <v>99</v>
      </c>
      <c r="O1973" s="496">
        <v>99</v>
      </c>
      <c r="P1973" s="496">
        <v>99</v>
      </c>
      <c r="Q1973" s="496"/>
      <c r="R1973" s="496">
        <v>0</v>
      </c>
      <c r="S1973" s="496"/>
      <c r="T1973" s="496"/>
      <c r="U1973" s="496"/>
      <c r="V1973" s="496"/>
      <c r="W1973" s="496"/>
      <c r="X1973" s="496"/>
      <c r="Y1973" s="496"/>
      <c r="Z1973" s="496"/>
      <c r="AA1973" s="496"/>
      <c r="AB1973" s="496"/>
      <c r="AC1973" s="496"/>
      <c r="AD1973" s="496"/>
      <c r="AE1973" s="496"/>
      <c r="AF1973" s="496"/>
      <c r="AG1973" s="496"/>
      <c r="AH1973" s="496"/>
      <c r="AI1973" s="496"/>
      <c r="AJ1973" s="496"/>
      <c r="AK1973" s="496"/>
      <c r="AL1973" s="496"/>
      <c r="AM1973" s="496"/>
      <c r="AN1973" s="496">
        <v>99</v>
      </c>
      <c r="AO1973" s="496">
        <v>99</v>
      </c>
      <c r="AP1973" s="496">
        <v>27</v>
      </c>
      <c r="AQ1973" s="496">
        <v>99</v>
      </c>
      <c r="AR1973" s="496"/>
      <c r="AS1973" s="496"/>
      <c r="AT1973" s="496"/>
      <c r="AU1973" s="496"/>
    </row>
    <row r="1974" spans="1:47">
      <c r="A1974" s="496">
        <v>23</v>
      </c>
      <c r="B1974" s="496">
        <v>375</v>
      </c>
      <c r="C1974" s="496">
        <v>2024</v>
      </c>
      <c r="D1974" s="496"/>
      <c r="E1974" s="496">
        <v>99</v>
      </c>
      <c r="F1974" s="496">
        <v>99</v>
      </c>
      <c r="G1974" s="496">
        <v>99</v>
      </c>
      <c r="H1974" s="496">
        <v>99</v>
      </c>
      <c r="I1974" s="496">
        <v>99</v>
      </c>
      <c r="J1974" s="496">
        <v>99</v>
      </c>
      <c r="K1974" s="496">
        <v>99</v>
      </c>
      <c r="L1974" s="496">
        <v>11</v>
      </c>
      <c r="M1974" s="496">
        <v>99</v>
      </c>
      <c r="N1974" s="496">
        <v>99</v>
      </c>
      <c r="O1974" s="496">
        <v>99</v>
      </c>
      <c r="P1974" s="496">
        <v>99</v>
      </c>
      <c r="Q1974" s="496"/>
      <c r="R1974" s="496">
        <v>0</v>
      </c>
      <c r="S1974" s="496"/>
      <c r="T1974" s="496"/>
      <c r="U1974" s="496"/>
      <c r="V1974" s="496"/>
      <c r="W1974" s="496"/>
      <c r="X1974" s="496"/>
      <c r="Y1974" s="496"/>
      <c r="Z1974" s="496"/>
      <c r="AA1974" s="496"/>
      <c r="AB1974" s="496"/>
      <c r="AC1974" s="496"/>
      <c r="AD1974" s="496"/>
      <c r="AE1974" s="496"/>
      <c r="AF1974" s="496"/>
      <c r="AG1974" s="496"/>
      <c r="AH1974" s="496"/>
      <c r="AI1974" s="496"/>
      <c r="AJ1974" s="496"/>
      <c r="AK1974" s="496"/>
      <c r="AL1974" s="496"/>
      <c r="AM1974" s="496"/>
      <c r="AN1974" s="496">
        <v>99</v>
      </c>
      <c r="AO1974" s="496">
        <v>99</v>
      </c>
      <c r="AP1974" s="496">
        <v>28</v>
      </c>
      <c r="AQ1974" s="496">
        <v>99</v>
      </c>
      <c r="AR1974" s="496"/>
      <c r="AS1974" s="496"/>
      <c r="AT1974" s="496"/>
      <c r="AU1974" s="496"/>
    </row>
    <row r="1975" spans="1:47">
      <c r="A1975" s="496">
        <v>23</v>
      </c>
      <c r="B1975" s="496">
        <v>376</v>
      </c>
      <c r="C1975" s="496">
        <v>2024</v>
      </c>
      <c r="D1975" s="496"/>
      <c r="E1975" s="496">
        <v>99</v>
      </c>
      <c r="F1975" s="496">
        <v>99</v>
      </c>
      <c r="G1975" s="496">
        <v>99</v>
      </c>
      <c r="H1975" s="496">
        <v>99</v>
      </c>
      <c r="I1975" s="496">
        <v>99</v>
      </c>
      <c r="J1975" s="496">
        <v>99</v>
      </c>
      <c r="K1975" s="496">
        <v>99</v>
      </c>
      <c r="L1975" s="496">
        <v>11</v>
      </c>
      <c r="M1975" s="496">
        <v>99</v>
      </c>
      <c r="N1975" s="496">
        <v>99</v>
      </c>
      <c r="O1975" s="496">
        <v>99</v>
      </c>
      <c r="P1975" s="496">
        <v>99</v>
      </c>
      <c r="Q1975" s="496"/>
      <c r="R1975" s="496">
        <v>0</v>
      </c>
      <c r="S1975" s="496"/>
      <c r="T1975" s="496"/>
      <c r="U1975" s="496"/>
      <c r="V1975" s="496"/>
      <c r="W1975" s="496"/>
      <c r="X1975" s="496"/>
      <c r="Y1975" s="496"/>
      <c r="Z1975" s="496"/>
      <c r="AA1975" s="496"/>
      <c r="AB1975" s="496"/>
      <c r="AC1975" s="496"/>
      <c r="AD1975" s="496"/>
      <c r="AE1975" s="496"/>
      <c r="AF1975" s="496"/>
      <c r="AG1975" s="496"/>
      <c r="AH1975" s="496"/>
      <c r="AI1975" s="496"/>
      <c r="AJ1975" s="496"/>
      <c r="AK1975" s="496"/>
      <c r="AL1975" s="496"/>
      <c r="AM1975" s="496"/>
      <c r="AN1975" s="496">
        <v>99</v>
      </c>
      <c r="AO1975" s="496">
        <v>99</v>
      </c>
      <c r="AP1975" s="496">
        <v>29</v>
      </c>
      <c r="AQ1975" s="496">
        <v>99</v>
      </c>
      <c r="AR1975" s="496"/>
      <c r="AS1975" s="496"/>
      <c r="AT1975" s="496"/>
      <c r="AU1975" s="496"/>
    </row>
    <row r="1976" spans="1:47">
      <c r="A1976" s="496">
        <v>23</v>
      </c>
      <c r="B1976" s="496">
        <v>377</v>
      </c>
      <c r="C1976" s="496">
        <v>2024</v>
      </c>
      <c r="D1976" s="496"/>
      <c r="E1976" s="496">
        <v>99</v>
      </c>
      <c r="F1976" s="496">
        <v>99</v>
      </c>
      <c r="G1976" s="496">
        <v>99</v>
      </c>
      <c r="H1976" s="496">
        <v>99</v>
      </c>
      <c r="I1976" s="496">
        <v>99</v>
      </c>
      <c r="J1976" s="496">
        <v>99</v>
      </c>
      <c r="K1976" s="496">
        <v>99</v>
      </c>
      <c r="L1976" s="496">
        <v>11</v>
      </c>
      <c r="M1976" s="496">
        <v>99</v>
      </c>
      <c r="N1976" s="496">
        <v>99</v>
      </c>
      <c r="O1976" s="496">
        <v>99</v>
      </c>
      <c r="P1976" s="496">
        <v>99</v>
      </c>
      <c r="Q1976" s="496"/>
      <c r="R1976" s="496">
        <v>0</v>
      </c>
      <c r="S1976" s="496"/>
      <c r="T1976" s="496"/>
      <c r="U1976" s="496"/>
      <c r="V1976" s="496"/>
      <c r="W1976" s="496"/>
      <c r="X1976" s="496"/>
      <c r="Y1976" s="496"/>
      <c r="Z1976" s="496"/>
      <c r="AA1976" s="496"/>
      <c r="AB1976" s="496"/>
      <c r="AC1976" s="496"/>
      <c r="AD1976" s="496"/>
      <c r="AE1976" s="496"/>
      <c r="AF1976" s="496"/>
      <c r="AG1976" s="496"/>
      <c r="AH1976" s="496"/>
      <c r="AI1976" s="496"/>
      <c r="AJ1976" s="496"/>
      <c r="AK1976" s="496"/>
      <c r="AL1976" s="496"/>
      <c r="AM1976" s="496"/>
      <c r="AN1976" s="496">
        <v>99</v>
      </c>
      <c r="AO1976" s="496">
        <v>99</v>
      </c>
      <c r="AP1976" s="496">
        <v>30</v>
      </c>
      <c r="AQ1976" s="496">
        <v>99</v>
      </c>
      <c r="AR1976" s="496"/>
      <c r="AS1976" s="496"/>
      <c r="AT1976" s="496"/>
      <c r="AU1976" s="496"/>
    </row>
    <row r="1977" spans="1:47">
      <c r="A1977" s="496">
        <v>23</v>
      </c>
      <c r="B1977" s="496">
        <v>378</v>
      </c>
      <c r="C1977" s="496">
        <v>2024</v>
      </c>
      <c r="D1977" s="496"/>
      <c r="E1977" s="496">
        <v>99</v>
      </c>
      <c r="F1977" s="496">
        <v>99</v>
      </c>
      <c r="G1977" s="496">
        <v>99</v>
      </c>
      <c r="H1977" s="496">
        <v>99</v>
      </c>
      <c r="I1977" s="496">
        <v>99</v>
      </c>
      <c r="J1977" s="496">
        <v>99</v>
      </c>
      <c r="K1977" s="496">
        <v>99</v>
      </c>
      <c r="L1977" s="496">
        <v>11</v>
      </c>
      <c r="M1977" s="496">
        <v>99</v>
      </c>
      <c r="N1977" s="496">
        <v>99</v>
      </c>
      <c r="O1977" s="496">
        <v>99</v>
      </c>
      <c r="P1977" s="496">
        <v>99</v>
      </c>
      <c r="Q1977" s="496"/>
      <c r="R1977" s="496">
        <v>0</v>
      </c>
      <c r="S1977" s="496"/>
      <c r="T1977" s="496"/>
      <c r="U1977" s="496"/>
      <c r="V1977" s="496"/>
      <c r="W1977" s="496"/>
      <c r="X1977" s="496"/>
      <c r="Y1977" s="496"/>
      <c r="Z1977" s="496"/>
      <c r="AA1977" s="496"/>
      <c r="AB1977" s="496"/>
      <c r="AC1977" s="496"/>
      <c r="AD1977" s="496"/>
      <c r="AE1977" s="496"/>
      <c r="AF1977" s="496"/>
      <c r="AG1977" s="496"/>
      <c r="AH1977" s="496"/>
      <c r="AI1977" s="496"/>
      <c r="AJ1977" s="496"/>
      <c r="AK1977" s="496"/>
      <c r="AL1977" s="496"/>
      <c r="AM1977" s="496"/>
      <c r="AN1977" s="496">
        <v>99</v>
      </c>
      <c r="AO1977" s="496">
        <v>99</v>
      </c>
      <c r="AP1977" s="496">
        <v>31</v>
      </c>
      <c r="AQ1977" s="496">
        <v>99</v>
      </c>
      <c r="AR1977" s="496"/>
      <c r="AS1977" s="496"/>
      <c r="AT1977" s="496"/>
      <c r="AU1977" s="496"/>
    </row>
    <row r="1978" spans="1:47">
      <c r="A1978" s="496">
        <v>23</v>
      </c>
      <c r="B1978" s="496">
        <v>379</v>
      </c>
      <c r="C1978" s="496">
        <v>2024</v>
      </c>
      <c r="D1978" s="496"/>
      <c r="E1978" s="496">
        <v>99</v>
      </c>
      <c r="F1978" s="496">
        <v>99</v>
      </c>
      <c r="G1978" s="496">
        <v>99</v>
      </c>
      <c r="H1978" s="496">
        <v>99</v>
      </c>
      <c r="I1978" s="496">
        <v>99</v>
      </c>
      <c r="J1978" s="496">
        <v>99</v>
      </c>
      <c r="K1978" s="496">
        <v>99</v>
      </c>
      <c r="L1978" s="496">
        <v>11</v>
      </c>
      <c r="M1978" s="496">
        <v>99</v>
      </c>
      <c r="N1978" s="496">
        <v>99</v>
      </c>
      <c r="O1978" s="496">
        <v>99</v>
      </c>
      <c r="P1978" s="496">
        <v>99</v>
      </c>
      <c r="Q1978" s="496"/>
      <c r="R1978" s="496">
        <v>0</v>
      </c>
      <c r="S1978" s="496"/>
      <c r="T1978" s="496"/>
      <c r="U1978" s="496"/>
      <c r="V1978" s="496"/>
      <c r="W1978" s="496"/>
      <c r="X1978" s="496"/>
      <c r="Y1978" s="496"/>
      <c r="Z1978" s="496"/>
      <c r="AA1978" s="496"/>
      <c r="AB1978" s="496"/>
      <c r="AC1978" s="496"/>
      <c r="AD1978" s="496"/>
      <c r="AE1978" s="496"/>
      <c r="AF1978" s="496"/>
      <c r="AG1978" s="496"/>
      <c r="AH1978" s="496"/>
      <c r="AI1978" s="496"/>
      <c r="AJ1978" s="496"/>
      <c r="AK1978" s="496"/>
      <c r="AL1978" s="496"/>
      <c r="AM1978" s="496"/>
      <c r="AN1978" s="496">
        <v>99</v>
      </c>
      <c r="AO1978" s="496">
        <v>99</v>
      </c>
      <c r="AP1978" s="496">
        <v>32</v>
      </c>
      <c r="AQ1978" s="496">
        <v>99</v>
      </c>
      <c r="AR1978" s="496"/>
      <c r="AS1978" s="496"/>
      <c r="AT1978" s="496"/>
      <c r="AU1978" s="496"/>
    </row>
    <row r="1979" spans="1:47">
      <c r="A1979" s="496">
        <v>23</v>
      </c>
      <c r="B1979" s="496">
        <v>380</v>
      </c>
      <c r="C1979" s="496">
        <v>2024</v>
      </c>
      <c r="D1979" s="496"/>
      <c r="E1979" s="496">
        <v>99</v>
      </c>
      <c r="F1979" s="496">
        <v>99</v>
      </c>
      <c r="G1979" s="496">
        <v>99</v>
      </c>
      <c r="H1979" s="496">
        <v>99</v>
      </c>
      <c r="I1979" s="496">
        <v>99</v>
      </c>
      <c r="J1979" s="496">
        <v>99</v>
      </c>
      <c r="K1979" s="496">
        <v>99</v>
      </c>
      <c r="L1979" s="496">
        <v>11</v>
      </c>
      <c r="M1979" s="496">
        <v>99</v>
      </c>
      <c r="N1979" s="496">
        <v>99</v>
      </c>
      <c r="O1979" s="496">
        <v>99</v>
      </c>
      <c r="P1979" s="496">
        <v>99</v>
      </c>
      <c r="Q1979" s="496"/>
      <c r="R1979" s="496">
        <v>0</v>
      </c>
      <c r="S1979" s="496"/>
      <c r="T1979" s="496"/>
      <c r="U1979" s="496"/>
      <c r="V1979" s="496"/>
      <c r="W1979" s="496"/>
      <c r="X1979" s="496"/>
      <c r="Y1979" s="496"/>
      <c r="Z1979" s="496"/>
      <c r="AA1979" s="496"/>
      <c r="AB1979" s="496"/>
      <c r="AC1979" s="496"/>
      <c r="AD1979" s="496"/>
      <c r="AE1979" s="496"/>
      <c r="AF1979" s="496"/>
      <c r="AG1979" s="496"/>
      <c r="AH1979" s="496"/>
      <c r="AI1979" s="496"/>
      <c r="AJ1979" s="496"/>
      <c r="AK1979" s="496"/>
      <c r="AL1979" s="496"/>
      <c r="AM1979" s="496"/>
      <c r="AN1979" s="496">
        <v>99</v>
      </c>
      <c r="AO1979" s="496">
        <v>99</v>
      </c>
      <c r="AP1979" s="496">
        <v>33</v>
      </c>
      <c r="AQ1979" s="496">
        <v>99</v>
      </c>
      <c r="AR1979" s="496"/>
      <c r="AS1979" s="496"/>
      <c r="AT1979" s="496"/>
      <c r="AU1979" s="496"/>
    </row>
    <row r="1980" spans="1:47">
      <c r="A1980" s="496">
        <v>23</v>
      </c>
      <c r="B1980" s="496">
        <v>381</v>
      </c>
      <c r="C1980" s="496">
        <v>2024</v>
      </c>
      <c r="D1980" s="496"/>
      <c r="E1980" s="496">
        <v>99</v>
      </c>
      <c r="F1980" s="496">
        <v>99</v>
      </c>
      <c r="G1980" s="496">
        <v>99</v>
      </c>
      <c r="H1980" s="496">
        <v>99</v>
      </c>
      <c r="I1980" s="496">
        <v>99</v>
      </c>
      <c r="J1980" s="496">
        <v>99</v>
      </c>
      <c r="K1980" s="496">
        <v>99</v>
      </c>
      <c r="L1980" s="496">
        <v>11</v>
      </c>
      <c r="M1980" s="496">
        <v>99</v>
      </c>
      <c r="N1980" s="496">
        <v>99</v>
      </c>
      <c r="O1980" s="496">
        <v>99</v>
      </c>
      <c r="P1980" s="496">
        <v>99</v>
      </c>
      <c r="Q1980" s="496"/>
      <c r="R1980" s="496">
        <v>0</v>
      </c>
      <c r="S1980" s="496"/>
      <c r="T1980" s="496"/>
      <c r="U1980" s="496"/>
      <c r="V1980" s="496"/>
      <c r="W1980" s="496"/>
      <c r="X1980" s="496"/>
      <c r="Y1980" s="496"/>
      <c r="Z1980" s="496"/>
      <c r="AA1980" s="496"/>
      <c r="AB1980" s="496"/>
      <c r="AC1980" s="496"/>
      <c r="AD1980" s="496"/>
      <c r="AE1980" s="496"/>
      <c r="AF1980" s="496"/>
      <c r="AG1980" s="496"/>
      <c r="AH1980" s="496"/>
      <c r="AI1980" s="496"/>
      <c r="AJ1980" s="496"/>
      <c r="AK1980" s="496"/>
      <c r="AL1980" s="496"/>
      <c r="AM1980" s="496"/>
      <c r="AN1980" s="496">
        <v>99</v>
      </c>
      <c r="AO1980" s="496">
        <v>99</v>
      </c>
      <c r="AP1980" s="496">
        <v>34</v>
      </c>
      <c r="AQ1980" s="496">
        <v>99</v>
      </c>
      <c r="AR1980" s="496"/>
      <c r="AS1980" s="496"/>
      <c r="AT1980" s="496"/>
      <c r="AU1980" s="496"/>
    </row>
    <row r="1981" spans="1:47">
      <c r="A1981" s="496">
        <v>23</v>
      </c>
      <c r="B1981" s="496">
        <v>382</v>
      </c>
      <c r="C1981" s="496">
        <v>2024</v>
      </c>
      <c r="D1981" s="496"/>
      <c r="E1981" s="496">
        <v>99</v>
      </c>
      <c r="F1981" s="496">
        <v>99</v>
      </c>
      <c r="G1981" s="496">
        <v>99</v>
      </c>
      <c r="H1981" s="496">
        <v>99</v>
      </c>
      <c r="I1981" s="496">
        <v>99</v>
      </c>
      <c r="J1981" s="496">
        <v>99</v>
      </c>
      <c r="K1981" s="496">
        <v>99</v>
      </c>
      <c r="L1981" s="496">
        <v>11</v>
      </c>
      <c r="M1981" s="496">
        <v>99</v>
      </c>
      <c r="N1981" s="496">
        <v>99</v>
      </c>
      <c r="O1981" s="496">
        <v>99</v>
      </c>
      <c r="P1981" s="496">
        <v>99</v>
      </c>
      <c r="Q1981" s="496"/>
      <c r="R1981" s="496">
        <v>0</v>
      </c>
      <c r="S1981" s="496"/>
      <c r="T1981" s="496"/>
      <c r="U1981" s="496"/>
      <c r="V1981" s="496"/>
      <c r="W1981" s="496"/>
      <c r="X1981" s="496"/>
      <c r="Y1981" s="496"/>
      <c r="Z1981" s="496"/>
      <c r="AA1981" s="496"/>
      <c r="AB1981" s="496"/>
      <c r="AC1981" s="496"/>
      <c r="AD1981" s="496"/>
      <c r="AE1981" s="496"/>
      <c r="AF1981" s="496"/>
      <c r="AG1981" s="496"/>
      <c r="AH1981" s="496"/>
      <c r="AI1981" s="496"/>
      <c r="AJ1981" s="496"/>
      <c r="AK1981" s="496"/>
      <c r="AL1981" s="496"/>
      <c r="AM1981" s="496"/>
      <c r="AN1981" s="496">
        <v>99</v>
      </c>
      <c r="AO1981" s="496">
        <v>99</v>
      </c>
      <c r="AP1981" s="496">
        <v>39</v>
      </c>
      <c r="AQ1981" s="496">
        <v>99</v>
      </c>
      <c r="AR1981" s="496"/>
      <c r="AS1981" s="496"/>
      <c r="AT1981" s="496"/>
      <c r="AU1981" s="496"/>
    </row>
    <row r="1982" spans="1:47">
      <c r="A1982" s="496">
        <v>23</v>
      </c>
      <c r="B1982" s="496">
        <v>383</v>
      </c>
      <c r="C1982" s="496">
        <v>2024</v>
      </c>
      <c r="D1982" s="496"/>
      <c r="E1982" s="496">
        <v>99</v>
      </c>
      <c r="F1982" s="496">
        <v>99</v>
      </c>
      <c r="G1982" s="496">
        <v>99</v>
      </c>
      <c r="H1982" s="496">
        <v>99</v>
      </c>
      <c r="I1982" s="496">
        <v>99</v>
      </c>
      <c r="J1982" s="496">
        <v>99</v>
      </c>
      <c r="K1982" s="496">
        <v>99</v>
      </c>
      <c r="L1982" s="496">
        <v>11</v>
      </c>
      <c r="M1982" s="496">
        <v>99</v>
      </c>
      <c r="N1982" s="496">
        <v>99</v>
      </c>
      <c r="O1982" s="496">
        <v>99</v>
      </c>
      <c r="P1982" s="496">
        <v>99</v>
      </c>
      <c r="Q1982" s="496"/>
      <c r="R1982" s="496">
        <v>0</v>
      </c>
      <c r="S1982" s="496"/>
      <c r="T1982" s="496"/>
      <c r="U1982" s="496"/>
      <c r="V1982" s="496"/>
      <c r="W1982" s="496"/>
      <c r="X1982" s="496"/>
      <c r="Y1982" s="496"/>
      <c r="Z1982" s="496"/>
      <c r="AA1982" s="496"/>
      <c r="AB1982" s="496"/>
      <c r="AC1982" s="496"/>
      <c r="AD1982" s="496"/>
      <c r="AE1982" s="496"/>
      <c r="AF1982" s="496"/>
      <c r="AG1982" s="496"/>
      <c r="AH1982" s="496"/>
      <c r="AI1982" s="496"/>
      <c r="AJ1982" s="496"/>
      <c r="AK1982" s="496"/>
      <c r="AL1982" s="496"/>
      <c r="AM1982" s="496"/>
      <c r="AN1982" s="496">
        <v>99</v>
      </c>
      <c r="AO1982" s="496">
        <v>99</v>
      </c>
      <c r="AP1982" s="496">
        <v>40</v>
      </c>
      <c r="AQ1982" s="496">
        <v>99</v>
      </c>
      <c r="AR1982" s="496"/>
      <c r="AS1982" s="496"/>
      <c r="AT1982" s="496"/>
      <c r="AU1982" s="496"/>
    </row>
    <row r="1983" spans="1:47">
      <c r="A1983" s="496">
        <v>23</v>
      </c>
      <c r="B1983" s="496">
        <v>384</v>
      </c>
      <c r="C1983" s="496">
        <v>2024</v>
      </c>
      <c r="D1983" s="496"/>
      <c r="E1983" s="496">
        <v>99</v>
      </c>
      <c r="F1983" s="496">
        <v>99</v>
      </c>
      <c r="G1983" s="496">
        <v>99</v>
      </c>
      <c r="H1983" s="496">
        <v>99</v>
      </c>
      <c r="I1983" s="496">
        <v>99</v>
      </c>
      <c r="J1983" s="496">
        <v>99</v>
      </c>
      <c r="K1983" s="496">
        <v>99</v>
      </c>
      <c r="L1983" s="496">
        <v>11</v>
      </c>
      <c r="M1983" s="496">
        <v>99</v>
      </c>
      <c r="N1983" s="496">
        <v>99</v>
      </c>
      <c r="O1983" s="496">
        <v>99</v>
      </c>
      <c r="P1983" s="496">
        <v>99</v>
      </c>
      <c r="Q1983" s="496"/>
      <c r="R1983" s="496">
        <v>0</v>
      </c>
      <c r="S1983" s="496"/>
      <c r="T1983" s="496"/>
      <c r="U1983" s="496"/>
      <c r="V1983" s="496"/>
      <c r="W1983" s="496"/>
      <c r="X1983" s="496"/>
      <c r="Y1983" s="496"/>
      <c r="Z1983" s="496"/>
      <c r="AA1983" s="496"/>
      <c r="AB1983" s="496"/>
      <c r="AC1983" s="496"/>
      <c r="AD1983" s="496"/>
      <c r="AE1983" s="496"/>
      <c r="AF1983" s="496"/>
      <c r="AG1983" s="496"/>
      <c r="AH1983" s="496"/>
      <c r="AI1983" s="496"/>
      <c r="AJ1983" s="496"/>
      <c r="AK1983" s="496"/>
      <c r="AL1983" s="496"/>
      <c r="AM1983" s="496"/>
      <c r="AN1983" s="496">
        <v>99</v>
      </c>
      <c r="AO1983" s="496">
        <v>99</v>
      </c>
      <c r="AP1983" s="496">
        <v>98</v>
      </c>
      <c r="AQ1983" s="496">
        <v>99</v>
      </c>
      <c r="AR1983" s="496"/>
      <c r="AS1983" s="496"/>
      <c r="AT1983" s="496"/>
      <c r="AU1983" s="496"/>
    </row>
    <row r="1984" spans="1:47">
      <c r="A1984" s="496">
        <v>23</v>
      </c>
      <c r="B1984" s="496">
        <v>385</v>
      </c>
      <c r="C1984" s="496">
        <v>2024</v>
      </c>
      <c r="D1984" s="496"/>
      <c r="E1984" s="496">
        <v>99</v>
      </c>
      <c r="F1984" s="496">
        <v>99</v>
      </c>
      <c r="G1984" s="496">
        <v>99</v>
      </c>
      <c r="H1984" s="496">
        <v>99</v>
      </c>
      <c r="I1984" s="496">
        <v>99</v>
      </c>
      <c r="J1984" s="496">
        <v>99</v>
      </c>
      <c r="K1984" s="496">
        <v>99</v>
      </c>
      <c r="L1984" s="496">
        <v>11</v>
      </c>
      <c r="M1984" s="496">
        <v>99</v>
      </c>
      <c r="N1984" s="496">
        <v>99</v>
      </c>
      <c r="O1984" s="496">
        <v>99</v>
      </c>
      <c r="P1984" s="496">
        <v>99</v>
      </c>
      <c r="Q1984" s="496"/>
      <c r="R1984" s="496">
        <v>0</v>
      </c>
      <c r="S1984" s="496"/>
      <c r="T1984" s="496"/>
      <c r="U1984" s="496"/>
      <c r="V1984" s="496"/>
      <c r="W1984" s="496"/>
      <c r="X1984" s="496"/>
      <c r="Y1984" s="496"/>
      <c r="Z1984" s="496"/>
      <c r="AA1984" s="496"/>
      <c r="AB1984" s="496"/>
      <c r="AC1984" s="496"/>
      <c r="AD1984" s="496"/>
      <c r="AE1984" s="496"/>
      <c r="AF1984" s="496"/>
      <c r="AG1984" s="496"/>
      <c r="AH1984" s="496"/>
      <c r="AI1984" s="496"/>
      <c r="AJ1984" s="496"/>
      <c r="AK1984" s="496"/>
      <c r="AL1984" s="496"/>
      <c r="AM1984" s="496"/>
      <c r="AN1984" s="496">
        <v>99</v>
      </c>
      <c r="AO1984" s="496">
        <v>99</v>
      </c>
      <c r="AP1984" s="496">
        <v>99</v>
      </c>
      <c r="AQ1984" s="496">
        <v>99</v>
      </c>
      <c r="AR1984" s="496"/>
      <c r="AS1984" s="496"/>
      <c r="AT1984" s="496"/>
      <c r="AU1984" s="496"/>
    </row>
    <row r="1985" spans="1:47">
      <c r="A1985" s="496">
        <v>23</v>
      </c>
      <c r="B1985" s="496">
        <v>386</v>
      </c>
      <c r="C1985" s="496">
        <v>2024</v>
      </c>
      <c r="D1985" s="496"/>
      <c r="E1985" s="496">
        <v>99</v>
      </c>
      <c r="F1985" s="496">
        <v>99</v>
      </c>
      <c r="G1985" s="496">
        <v>99</v>
      </c>
      <c r="H1985" s="496">
        <v>99</v>
      </c>
      <c r="I1985" s="496">
        <v>99</v>
      </c>
      <c r="J1985" s="496">
        <v>99</v>
      </c>
      <c r="K1985" s="496">
        <v>99</v>
      </c>
      <c r="L1985" s="496">
        <v>12</v>
      </c>
      <c r="M1985" s="496">
        <v>99</v>
      </c>
      <c r="N1985" s="496">
        <v>99</v>
      </c>
      <c r="O1985" s="496">
        <v>99</v>
      </c>
      <c r="P1985" s="496">
        <v>99</v>
      </c>
      <c r="Q1985" s="496"/>
      <c r="R1985" s="496">
        <v>0</v>
      </c>
      <c r="S1985" s="496"/>
      <c r="T1985" s="496"/>
      <c r="U1985" s="496"/>
      <c r="V1985" s="496"/>
      <c r="W1985" s="496"/>
      <c r="X1985" s="496"/>
      <c r="Y1985" s="496"/>
      <c r="Z1985" s="496"/>
      <c r="AA1985" s="496"/>
      <c r="AB1985" s="496"/>
      <c r="AC1985" s="496"/>
      <c r="AD1985" s="496"/>
      <c r="AE1985" s="496"/>
      <c r="AF1985" s="496"/>
      <c r="AG1985" s="496"/>
      <c r="AH1985" s="496"/>
      <c r="AI1985" s="496"/>
      <c r="AJ1985" s="496"/>
      <c r="AK1985" s="496"/>
      <c r="AL1985" s="496"/>
      <c r="AM1985" s="496"/>
      <c r="AN1985" s="496">
        <v>99</v>
      </c>
      <c r="AO1985" s="496">
        <v>99</v>
      </c>
      <c r="AP1985" s="496">
        <v>1</v>
      </c>
      <c r="AQ1985" s="496">
        <v>99</v>
      </c>
      <c r="AR1985" s="496"/>
      <c r="AS1985" s="496"/>
      <c r="AT1985" s="496"/>
      <c r="AU1985" s="496"/>
    </row>
    <row r="1986" spans="1:47">
      <c r="A1986" s="496">
        <v>23</v>
      </c>
      <c r="B1986" s="496">
        <v>387</v>
      </c>
      <c r="C1986" s="496">
        <v>2024</v>
      </c>
      <c r="D1986" s="496"/>
      <c r="E1986" s="496">
        <v>99</v>
      </c>
      <c r="F1986" s="496">
        <v>99</v>
      </c>
      <c r="G1986" s="496">
        <v>99</v>
      </c>
      <c r="H1986" s="496">
        <v>99</v>
      </c>
      <c r="I1986" s="496">
        <v>99</v>
      </c>
      <c r="J1986" s="496">
        <v>99</v>
      </c>
      <c r="K1986" s="496">
        <v>99</v>
      </c>
      <c r="L1986" s="496">
        <v>12</v>
      </c>
      <c r="M1986" s="496">
        <v>99</v>
      </c>
      <c r="N1986" s="496">
        <v>99</v>
      </c>
      <c r="O1986" s="496">
        <v>99</v>
      </c>
      <c r="P1986" s="496">
        <v>99</v>
      </c>
      <c r="Q1986" s="496"/>
      <c r="R1986" s="496">
        <v>0</v>
      </c>
      <c r="S1986" s="496"/>
      <c r="T1986" s="496"/>
      <c r="U1986" s="496"/>
      <c r="V1986" s="496"/>
      <c r="W1986" s="496"/>
      <c r="X1986" s="496"/>
      <c r="Y1986" s="496"/>
      <c r="Z1986" s="496"/>
      <c r="AA1986" s="496"/>
      <c r="AB1986" s="496"/>
      <c r="AC1986" s="496"/>
      <c r="AD1986" s="496"/>
      <c r="AE1986" s="496"/>
      <c r="AF1986" s="496"/>
      <c r="AG1986" s="496"/>
      <c r="AH1986" s="496"/>
      <c r="AI1986" s="496"/>
      <c r="AJ1986" s="496"/>
      <c r="AK1986" s="496"/>
      <c r="AL1986" s="496"/>
      <c r="AM1986" s="496"/>
      <c r="AN1986" s="496">
        <v>99</v>
      </c>
      <c r="AO1986" s="496">
        <v>99</v>
      </c>
      <c r="AP1986" s="496">
        <v>2</v>
      </c>
      <c r="AQ1986" s="496">
        <v>99</v>
      </c>
      <c r="AR1986" s="496"/>
      <c r="AS1986" s="496"/>
      <c r="AT1986" s="496"/>
      <c r="AU1986" s="496"/>
    </row>
    <row r="1987" spans="1:47">
      <c r="A1987" s="496">
        <v>23</v>
      </c>
      <c r="B1987" s="496">
        <v>388</v>
      </c>
      <c r="C1987" s="496">
        <v>2024</v>
      </c>
      <c r="D1987" s="496"/>
      <c r="E1987" s="496">
        <v>99</v>
      </c>
      <c r="F1987" s="496">
        <v>99</v>
      </c>
      <c r="G1987" s="496">
        <v>99</v>
      </c>
      <c r="H1987" s="496">
        <v>99</v>
      </c>
      <c r="I1987" s="496">
        <v>99</v>
      </c>
      <c r="J1987" s="496">
        <v>99</v>
      </c>
      <c r="K1987" s="496">
        <v>99</v>
      </c>
      <c r="L1987" s="496">
        <v>12</v>
      </c>
      <c r="M1987" s="496">
        <v>99</v>
      </c>
      <c r="N1987" s="496">
        <v>99</v>
      </c>
      <c r="O1987" s="496">
        <v>99</v>
      </c>
      <c r="P1987" s="496">
        <v>99</v>
      </c>
      <c r="Q1987" s="496"/>
      <c r="R1987" s="496">
        <v>0</v>
      </c>
      <c r="S1987" s="496"/>
      <c r="T1987" s="496"/>
      <c r="U1987" s="496"/>
      <c r="V1987" s="496"/>
      <c r="W1987" s="496"/>
      <c r="X1987" s="496"/>
      <c r="Y1987" s="496"/>
      <c r="Z1987" s="496"/>
      <c r="AA1987" s="496"/>
      <c r="AB1987" s="496"/>
      <c r="AC1987" s="496"/>
      <c r="AD1987" s="496"/>
      <c r="AE1987" s="496"/>
      <c r="AF1987" s="496"/>
      <c r="AG1987" s="496"/>
      <c r="AH1987" s="496"/>
      <c r="AI1987" s="496"/>
      <c r="AJ1987" s="496"/>
      <c r="AK1987" s="496"/>
      <c r="AL1987" s="496"/>
      <c r="AM1987" s="496"/>
      <c r="AN1987" s="496">
        <v>99</v>
      </c>
      <c r="AO1987" s="496">
        <v>99</v>
      </c>
      <c r="AP1987" s="496">
        <v>3</v>
      </c>
      <c r="AQ1987" s="496">
        <v>99</v>
      </c>
      <c r="AR1987" s="496"/>
      <c r="AS1987" s="496"/>
      <c r="AT1987" s="496"/>
      <c r="AU1987" s="496"/>
    </row>
    <row r="1988" spans="1:47">
      <c r="A1988" s="496">
        <v>23</v>
      </c>
      <c r="B1988" s="496">
        <v>389</v>
      </c>
      <c r="C1988" s="496">
        <v>2024</v>
      </c>
      <c r="D1988" s="496"/>
      <c r="E1988" s="496">
        <v>99</v>
      </c>
      <c r="F1988" s="496">
        <v>99</v>
      </c>
      <c r="G1988" s="496">
        <v>99</v>
      </c>
      <c r="H1988" s="496">
        <v>99</v>
      </c>
      <c r="I1988" s="496">
        <v>99</v>
      </c>
      <c r="J1988" s="496">
        <v>99</v>
      </c>
      <c r="K1988" s="496">
        <v>99</v>
      </c>
      <c r="L1988" s="496">
        <v>12</v>
      </c>
      <c r="M1988" s="496">
        <v>99</v>
      </c>
      <c r="N1988" s="496">
        <v>99</v>
      </c>
      <c r="O1988" s="496">
        <v>99</v>
      </c>
      <c r="P1988" s="496">
        <v>99</v>
      </c>
      <c r="Q1988" s="496"/>
      <c r="R1988" s="496">
        <v>0</v>
      </c>
      <c r="S1988" s="496"/>
      <c r="T1988" s="496"/>
      <c r="U1988" s="496"/>
      <c r="V1988" s="496"/>
      <c r="W1988" s="496"/>
      <c r="X1988" s="496"/>
      <c r="Y1988" s="496"/>
      <c r="Z1988" s="496"/>
      <c r="AA1988" s="496"/>
      <c r="AB1988" s="496"/>
      <c r="AC1988" s="496"/>
      <c r="AD1988" s="496"/>
      <c r="AE1988" s="496"/>
      <c r="AF1988" s="496"/>
      <c r="AG1988" s="496"/>
      <c r="AH1988" s="496"/>
      <c r="AI1988" s="496"/>
      <c r="AJ1988" s="496"/>
      <c r="AK1988" s="496"/>
      <c r="AL1988" s="496"/>
      <c r="AM1988" s="496"/>
      <c r="AN1988" s="496">
        <v>99</v>
      </c>
      <c r="AO1988" s="496">
        <v>99</v>
      </c>
      <c r="AP1988" s="496">
        <v>4</v>
      </c>
      <c r="AQ1988" s="496">
        <v>99</v>
      </c>
      <c r="AR1988" s="496"/>
      <c r="AS1988" s="496"/>
      <c r="AT1988" s="496"/>
      <c r="AU1988" s="496"/>
    </row>
    <row r="1989" spans="1:47">
      <c r="A1989" s="496">
        <v>23</v>
      </c>
      <c r="B1989" s="496">
        <v>390</v>
      </c>
      <c r="C1989" s="496">
        <v>2024</v>
      </c>
      <c r="D1989" s="496"/>
      <c r="E1989" s="496">
        <v>99</v>
      </c>
      <c r="F1989" s="496">
        <v>99</v>
      </c>
      <c r="G1989" s="496">
        <v>99</v>
      </c>
      <c r="H1989" s="496">
        <v>99</v>
      </c>
      <c r="I1989" s="496">
        <v>99</v>
      </c>
      <c r="J1989" s="496">
        <v>99</v>
      </c>
      <c r="K1989" s="496">
        <v>99</v>
      </c>
      <c r="L1989" s="496">
        <v>12</v>
      </c>
      <c r="M1989" s="496">
        <v>99</v>
      </c>
      <c r="N1989" s="496">
        <v>99</v>
      </c>
      <c r="O1989" s="496">
        <v>99</v>
      </c>
      <c r="P1989" s="496">
        <v>99</v>
      </c>
      <c r="Q1989" s="496"/>
      <c r="R1989" s="496">
        <v>0</v>
      </c>
      <c r="S1989" s="496"/>
      <c r="T1989" s="496"/>
      <c r="U1989" s="496"/>
      <c r="V1989" s="496"/>
      <c r="W1989" s="496"/>
      <c r="X1989" s="496"/>
      <c r="Y1989" s="496"/>
      <c r="Z1989" s="496"/>
      <c r="AA1989" s="496"/>
      <c r="AB1989" s="496"/>
      <c r="AC1989" s="496"/>
      <c r="AD1989" s="496"/>
      <c r="AE1989" s="496"/>
      <c r="AF1989" s="496"/>
      <c r="AG1989" s="496"/>
      <c r="AH1989" s="496"/>
      <c r="AI1989" s="496"/>
      <c r="AJ1989" s="496"/>
      <c r="AK1989" s="496"/>
      <c r="AL1989" s="496"/>
      <c r="AM1989" s="496"/>
      <c r="AN1989" s="496">
        <v>99</v>
      </c>
      <c r="AO1989" s="496">
        <v>99</v>
      </c>
      <c r="AP1989" s="496">
        <v>5</v>
      </c>
      <c r="AQ1989" s="496">
        <v>99</v>
      </c>
      <c r="AR1989" s="496"/>
      <c r="AS1989" s="496"/>
      <c r="AT1989" s="496"/>
      <c r="AU1989" s="496"/>
    </row>
    <row r="1990" spans="1:47">
      <c r="A1990" s="496">
        <v>23</v>
      </c>
      <c r="B1990" s="496">
        <v>391</v>
      </c>
      <c r="C1990" s="496">
        <v>2024</v>
      </c>
      <c r="D1990" s="496"/>
      <c r="E1990" s="496">
        <v>99</v>
      </c>
      <c r="F1990" s="496">
        <v>99</v>
      </c>
      <c r="G1990" s="496">
        <v>99</v>
      </c>
      <c r="H1990" s="496">
        <v>99</v>
      </c>
      <c r="I1990" s="496">
        <v>99</v>
      </c>
      <c r="J1990" s="496">
        <v>99</v>
      </c>
      <c r="K1990" s="496">
        <v>99</v>
      </c>
      <c r="L1990" s="496">
        <v>12</v>
      </c>
      <c r="M1990" s="496">
        <v>99</v>
      </c>
      <c r="N1990" s="496">
        <v>99</v>
      </c>
      <c r="O1990" s="496">
        <v>99</v>
      </c>
      <c r="P1990" s="496">
        <v>99</v>
      </c>
      <c r="Q1990" s="496"/>
      <c r="R1990" s="496">
        <v>0</v>
      </c>
      <c r="S1990" s="496"/>
      <c r="T1990" s="496"/>
      <c r="U1990" s="496"/>
      <c r="V1990" s="496"/>
      <c r="W1990" s="496"/>
      <c r="X1990" s="496"/>
      <c r="Y1990" s="496"/>
      <c r="Z1990" s="496"/>
      <c r="AA1990" s="496"/>
      <c r="AB1990" s="496"/>
      <c r="AC1990" s="496"/>
      <c r="AD1990" s="496"/>
      <c r="AE1990" s="496"/>
      <c r="AF1990" s="496"/>
      <c r="AG1990" s="496"/>
      <c r="AH1990" s="496"/>
      <c r="AI1990" s="496"/>
      <c r="AJ1990" s="496"/>
      <c r="AK1990" s="496"/>
      <c r="AL1990" s="496"/>
      <c r="AM1990" s="496"/>
      <c r="AN1990" s="496">
        <v>99</v>
      </c>
      <c r="AO1990" s="496">
        <v>99</v>
      </c>
      <c r="AP1990" s="496">
        <v>6</v>
      </c>
      <c r="AQ1990" s="496">
        <v>99</v>
      </c>
      <c r="AR1990" s="496"/>
      <c r="AS1990" s="496"/>
      <c r="AT1990" s="496"/>
      <c r="AU1990" s="496"/>
    </row>
    <row r="1991" spans="1:47">
      <c r="A1991" s="496">
        <v>23</v>
      </c>
      <c r="B1991" s="496">
        <v>392</v>
      </c>
      <c r="C1991" s="496">
        <v>2024</v>
      </c>
      <c r="D1991" s="496"/>
      <c r="E1991" s="496">
        <v>99</v>
      </c>
      <c r="F1991" s="496">
        <v>99</v>
      </c>
      <c r="G1991" s="496">
        <v>99</v>
      </c>
      <c r="H1991" s="496">
        <v>99</v>
      </c>
      <c r="I1991" s="496">
        <v>99</v>
      </c>
      <c r="J1991" s="496">
        <v>99</v>
      </c>
      <c r="K1991" s="496">
        <v>99</v>
      </c>
      <c r="L1991" s="496">
        <v>12</v>
      </c>
      <c r="M1991" s="496">
        <v>99</v>
      </c>
      <c r="N1991" s="496">
        <v>99</v>
      </c>
      <c r="O1991" s="496">
        <v>99</v>
      </c>
      <c r="P1991" s="496">
        <v>99</v>
      </c>
      <c r="Q1991" s="496"/>
      <c r="R1991" s="496">
        <v>0</v>
      </c>
      <c r="S1991" s="496"/>
      <c r="T1991" s="496"/>
      <c r="U1991" s="496"/>
      <c r="V1991" s="496"/>
      <c r="W1991" s="496"/>
      <c r="X1991" s="496"/>
      <c r="Y1991" s="496"/>
      <c r="Z1991" s="496"/>
      <c r="AA1991" s="496"/>
      <c r="AB1991" s="496"/>
      <c r="AC1991" s="496"/>
      <c r="AD1991" s="496"/>
      <c r="AE1991" s="496"/>
      <c r="AF1991" s="496"/>
      <c r="AG1991" s="496"/>
      <c r="AH1991" s="496"/>
      <c r="AI1991" s="496"/>
      <c r="AJ1991" s="496"/>
      <c r="AK1991" s="496"/>
      <c r="AL1991" s="496"/>
      <c r="AM1991" s="496"/>
      <c r="AN1991" s="496">
        <v>99</v>
      </c>
      <c r="AO1991" s="496">
        <v>99</v>
      </c>
      <c r="AP1991" s="496">
        <v>7</v>
      </c>
      <c r="AQ1991" s="496">
        <v>99</v>
      </c>
      <c r="AR1991" s="496"/>
      <c r="AS1991" s="496"/>
      <c r="AT1991" s="496"/>
      <c r="AU1991" s="496"/>
    </row>
    <row r="1992" spans="1:47">
      <c r="A1992" s="496">
        <v>23</v>
      </c>
      <c r="B1992" s="496">
        <v>393</v>
      </c>
      <c r="C1992" s="496">
        <v>2024</v>
      </c>
      <c r="D1992" s="496"/>
      <c r="E1992" s="496">
        <v>99</v>
      </c>
      <c r="F1992" s="496">
        <v>99</v>
      </c>
      <c r="G1992" s="496">
        <v>99</v>
      </c>
      <c r="H1992" s="496">
        <v>99</v>
      </c>
      <c r="I1992" s="496">
        <v>99</v>
      </c>
      <c r="J1992" s="496">
        <v>99</v>
      </c>
      <c r="K1992" s="496">
        <v>99</v>
      </c>
      <c r="L1992" s="496">
        <v>12</v>
      </c>
      <c r="M1992" s="496">
        <v>99</v>
      </c>
      <c r="N1992" s="496">
        <v>99</v>
      </c>
      <c r="O1992" s="496">
        <v>99</v>
      </c>
      <c r="P1992" s="496">
        <v>99</v>
      </c>
      <c r="Q1992" s="496"/>
      <c r="R1992" s="496">
        <v>0</v>
      </c>
      <c r="S1992" s="496"/>
      <c r="T1992" s="496"/>
      <c r="U1992" s="496"/>
      <c r="V1992" s="496"/>
      <c r="W1992" s="496"/>
      <c r="X1992" s="496"/>
      <c r="Y1992" s="496"/>
      <c r="Z1992" s="496"/>
      <c r="AA1992" s="496"/>
      <c r="AB1992" s="496"/>
      <c r="AC1992" s="496"/>
      <c r="AD1992" s="496"/>
      <c r="AE1992" s="496"/>
      <c r="AF1992" s="496"/>
      <c r="AG1992" s="496"/>
      <c r="AH1992" s="496"/>
      <c r="AI1992" s="496"/>
      <c r="AJ1992" s="496"/>
      <c r="AK1992" s="496"/>
      <c r="AL1992" s="496"/>
      <c r="AM1992" s="496"/>
      <c r="AN1992" s="496">
        <v>99</v>
      </c>
      <c r="AO1992" s="496">
        <v>99</v>
      </c>
      <c r="AP1992" s="496">
        <v>8</v>
      </c>
      <c r="AQ1992" s="496">
        <v>99</v>
      </c>
      <c r="AR1992" s="496"/>
      <c r="AS1992" s="496"/>
      <c r="AT1992" s="496"/>
      <c r="AU1992" s="496"/>
    </row>
    <row r="1993" spans="1:47">
      <c r="A1993" s="496">
        <v>23</v>
      </c>
      <c r="B1993" s="496">
        <v>394</v>
      </c>
      <c r="C1993" s="496">
        <v>2024</v>
      </c>
      <c r="D1993" s="496"/>
      <c r="E1993" s="496">
        <v>99</v>
      </c>
      <c r="F1993" s="496">
        <v>99</v>
      </c>
      <c r="G1993" s="496">
        <v>99</v>
      </c>
      <c r="H1993" s="496">
        <v>99</v>
      </c>
      <c r="I1993" s="496">
        <v>99</v>
      </c>
      <c r="J1993" s="496">
        <v>99</v>
      </c>
      <c r="K1993" s="496">
        <v>99</v>
      </c>
      <c r="L1993" s="496">
        <v>12</v>
      </c>
      <c r="M1993" s="496">
        <v>99</v>
      </c>
      <c r="N1993" s="496">
        <v>99</v>
      </c>
      <c r="O1993" s="496">
        <v>99</v>
      </c>
      <c r="P1993" s="496">
        <v>99</v>
      </c>
      <c r="Q1993" s="496"/>
      <c r="R1993" s="496">
        <v>0</v>
      </c>
      <c r="S1993" s="496"/>
      <c r="T1993" s="496"/>
      <c r="U1993" s="496"/>
      <c r="V1993" s="496"/>
      <c r="W1993" s="496"/>
      <c r="X1993" s="496"/>
      <c r="Y1993" s="496"/>
      <c r="Z1993" s="496"/>
      <c r="AA1993" s="496"/>
      <c r="AB1993" s="496"/>
      <c r="AC1993" s="496"/>
      <c r="AD1993" s="496"/>
      <c r="AE1993" s="496"/>
      <c r="AF1993" s="496"/>
      <c r="AG1993" s="496"/>
      <c r="AH1993" s="496"/>
      <c r="AI1993" s="496"/>
      <c r="AJ1993" s="496"/>
      <c r="AK1993" s="496"/>
      <c r="AL1993" s="496"/>
      <c r="AM1993" s="496"/>
      <c r="AN1993" s="496">
        <v>99</v>
      </c>
      <c r="AO1993" s="496">
        <v>99</v>
      </c>
      <c r="AP1993" s="496">
        <v>9</v>
      </c>
      <c r="AQ1993" s="496">
        <v>99</v>
      </c>
      <c r="AR1993" s="496"/>
      <c r="AS1993" s="496"/>
      <c r="AT1993" s="496"/>
      <c r="AU1993" s="496"/>
    </row>
    <row r="1994" spans="1:47">
      <c r="A1994" s="496">
        <v>23</v>
      </c>
      <c r="B1994" s="496">
        <v>395</v>
      </c>
      <c r="C1994" s="496">
        <v>2024</v>
      </c>
      <c r="D1994" s="496"/>
      <c r="E1994" s="496">
        <v>99</v>
      </c>
      <c r="F1994" s="496">
        <v>99</v>
      </c>
      <c r="G1994" s="496">
        <v>99</v>
      </c>
      <c r="H1994" s="496">
        <v>99</v>
      </c>
      <c r="I1994" s="496">
        <v>99</v>
      </c>
      <c r="J1994" s="496">
        <v>99</v>
      </c>
      <c r="K1994" s="496">
        <v>99</v>
      </c>
      <c r="L1994" s="496">
        <v>12</v>
      </c>
      <c r="M1994" s="496">
        <v>99</v>
      </c>
      <c r="N1994" s="496">
        <v>99</v>
      </c>
      <c r="O1994" s="496">
        <v>99</v>
      </c>
      <c r="P1994" s="496">
        <v>99</v>
      </c>
      <c r="Q1994" s="496"/>
      <c r="R1994" s="496">
        <v>0</v>
      </c>
      <c r="S1994" s="496"/>
      <c r="T1994" s="496"/>
      <c r="U1994" s="496"/>
      <c r="V1994" s="496"/>
      <c r="W1994" s="496"/>
      <c r="X1994" s="496"/>
      <c r="Y1994" s="496"/>
      <c r="Z1994" s="496"/>
      <c r="AA1994" s="496"/>
      <c r="AB1994" s="496"/>
      <c r="AC1994" s="496"/>
      <c r="AD1994" s="496"/>
      <c r="AE1994" s="496"/>
      <c r="AF1994" s="496"/>
      <c r="AG1994" s="496"/>
      <c r="AH1994" s="496"/>
      <c r="AI1994" s="496"/>
      <c r="AJ1994" s="496"/>
      <c r="AK1994" s="496"/>
      <c r="AL1994" s="496"/>
      <c r="AM1994" s="496"/>
      <c r="AN1994" s="496">
        <v>99</v>
      </c>
      <c r="AO1994" s="496">
        <v>99</v>
      </c>
      <c r="AP1994" s="496">
        <v>10</v>
      </c>
      <c r="AQ1994" s="496">
        <v>99</v>
      </c>
      <c r="AR1994" s="496"/>
      <c r="AS1994" s="496"/>
      <c r="AT1994" s="496"/>
      <c r="AU1994" s="496"/>
    </row>
    <row r="1995" spans="1:47">
      <c r="A1995" s="496">
        <v>23</v>
      </c>
      <c r="B1995" s="496">
        <v>396</v>
      </c>
      <c r="C1995" s="496">
        <v>2024</v>
      </c>
      <c r="D1995" s="496"/>
      <c r="E1995" s="496">
        <v>99</v>
      </c>
      <c r="F1995" s="496">
        <v>99</v>
      </c>
      <c r="G1995" s="496">
        <v>99</v>
      </c>
      <c r="H1995" s="496">
        <v>99</v>
      </c>
      <c r="I1995" s="496">
        <v>99</v>
      </c>
      <c r="J1995" s="496">
        <v>99</v>
      </c>
      <c r="K1995" s="496">
        <v>99</v>
      </c>
      <c r="L1995" s="496">
        <v>12</v>
      </c>
      <c r="M1995" s="496">
        <v>99</v>
      </c>
      <c r="N1995" s="496">
        <v>99</v>
      </c>
      <c r="O1995" s="496">
        <v>99</v>
      </c>
      <c r="P1995" s="496">
        <v>99</v>
      </c>
      <c r="Q1995" s="496"/>
      <c r="R1995" s="496">
        <v>0</v>
      </c>
      <c r="S1995" s="496"/>
      <c r="T1995" s="496"/>
      <c r="U1995" s="496"/>
      <c r="V1995" s="496"/>
      <c r="W1995" s="496"/>
      <c r="X1995" s="496"/>
      <c r="Y1995" s="496"/>
      <c r="Z1995" s="496"/>
      <c r="AA1995" s="496"/>
      <c r="AB1995" s="496"/>
      <c r="AC1995" s="496"/>
      <c r="AD1995" s="496"/>
      <c r="AE1995" s="496"/>
      <c r="AF1995" s="496"/>
      <c r="AG1995" s="496"/>
      <c r="AH1995" s="496"/>
      <c r="AI1995" s="496"/>
      <c r="AJ1995" s="496"/>
      <c r="AK1995" s="496"/>
      <c r="AL1995" s="496"/>
      <c r="AM1995" s="496"/>
      <c r="AN1995" s="496">
        <v>99</v>
      </c>
      <c r="AO1995" s="496">
        <v>99</v>
      </c>
      <c r="AP1995" s="496">
        <v>11</v>
      </c>
      <c r="AQ1995" s="496">
        <v>99</v>
      </c>
      <c r="AR1995" s="496"/>
      <c r="AS1995" s="496"/>
      <c r="AT1995" s="496"/>
      <c r="AU1995" s="496"/>
    </row>
    <row r="1996" spans="1:47">
      <c r="A1996" s="496">
        <v>23</v>
      </c>
      <c r="B1996" s="496">
        <v>397</v>
      </c>
      <c r="C1996" s="496">
        <v>2024</v>
      </c>
      <c r="D1996" s="496"/>
      <c r="E1996" s="496">
        <v>99</v>
      </c>
      <c r="F1996" s="496">
        <v>99</v>
      </c>
      <c r="G1996" s="496">
        <v>99</v>
      </c>
      <c r="H1996" s="496">
        <v>99</v>
      </c>
      <c r="I1996" s="496">
        <v>99</v>
      </c>
      <c r="J1996" s="496">
        <v>99</v>
      </c>
      <c r="K1996" s="496">
        <v>99</v>
      </c>
      <c r="L1996" s="496">
        <v>12</v>
      </c>
      <c r="M1996" s="496">
        <v>99</v>
      </c>
      <c r="N1996" s="496">
        <v>99</v>
      </c>
      <c r="O1996" s="496">
        <v>99</v>
      </c>
      <c r="P1996" s="496">
        <v>99</v>
      </c>
      <c r="Q1996" s="496"/>
      <c r="R1996" s="496">
        <v>0</v>
      </c>
      <c r="S1996" s="496"/>
      <c r="T1996" s="496"/>
      <c r="U1996" s="496"/>
      <c r="V1996" s="496"/>
      <c r="W1996" s="496"/>
      <c r="X1996" s="496"/>
      <c r="Y1996" s="496"/>
      <c r="Z1996" s="496"/>
      <c r="AA1996" s="496"/>
      <c r="AB1996" s="496"/>
      <c r="AC1996" s="496"/>
      <c r="AD1996" s="496"/>
      <c r="AE1996" s="496"/>
      <c r="AF1996" s="496"/>
      <c r="AG1996" s="496"/>
      <c r="AH1996" s="496"/>
      <c r="AI1996" s="496"/>
      <c r="AJ1996" s="496"/>
      <c r="AK1996" s="496"/>
      <c r="AL1996" s="496"/>
      <c r="AM1996" s="496"/>
      <c r="AN1996" s="496">
        <v>99</v>
      </c>
      <c r="AO1996" s="496">
        <v>99</v>
      </c>
      <c r="AP1996" s="496">
        <v>12</v>
      </c>
      <c r="AQ1996" s="496">
        <v>99</v>
      </c>
      <c r="AR1996" s="496"/>
      <c r="AS1996" s="496"/>
      <c r="AT1996" s="496"/>
      <c r="AU1996" s="496"/>
    </row>
    <row r="1997" spans="1:47">
      <c r="A1997" s="496">
        <v>23</v>
      </c>
      <c r="B1997" s="496">
        <v>398</v>
      </c>
      <c r="C1997" s="496">
        <v>2024</v>
      </c>
      <c r="D1997" s="496"/>
      <c r="E1997" s="496">
        <v>99</v>
      </c>
      <c r="F1997" s="496">
        <v>99</v>
      </c>
      <c r="G1997" s="496">
        <v>99</v>
      </c>
      <c r="H1997" s="496">
        <v>99</v>
      </c>
      <c r="I1997" s="496">
        <v>99</v>
      </c>
      <c r="J1997" s="496">
        <v>99</v>
      </c>
      <c r="K1997" s="496">
        <v>99</v>
      </c>
      <c r="L1997" s="496">
        <v>12</v>
      </c>
      <c r="M1997" s="496">
        <v>99</v>
      </c>
      <c r="N1997" s="496">
        <v>99</v>
      </c>
      <c r="O1997" s="496">
        <v>99</v>
      </c>
      <c r="P1997" s="496">
        <v>99</v>
      </c>
      <c r="Q1997" s="496"/>
      <c r="R1997" s="496">
        <v>0</v>
      </c>
      <c r="S1997" s="496"/>
      <c r="T1997" s="496"/>
      <c r="U1997" s="496"/>
      <c r="V1997" s="496"/>
      <c r="W1997" s="496"/>
      <c r="X1997" s="496"/>
      <c r="Y1997" s="496"/>
      <c r="Z1997" s="496"/>
      <c r="AA1997" s="496"/>
      <c r="AB1997" s="496"/>
      <c r="AC1997" s="496"/>
      <c r="AD1997" s="496"/>
      <c r="AE1997" s="496"/>
      <c r="AF1997" s="496"/>
      <c r="AG1997" s="496"/>
      <c r="AH1997" s="496"/>
      <c r="AI1997" s="496"/>
      <c r="AJ1997" s="496"/>
      <c r="AK1997" s="496"/>
      <c r="AL1997" s="496"/>
      <c r="AM1997" s="496"/>
      <c r="AN1997" s="496">
        <v>99</v>
      </c>
      <c r="AO1997" s="496">
        <v>99</v>
      </c>
      <c r="AP1997" s="496">
        <v>13</v>
      </c>
      <c r="AQ1997" s="496">
        <v>99</v>
      </c>
      <c r="AR1997" s="496"/>
      <c r="AS1997" s="496"/>
      <c r="AT1997" s="496"/>
      <c r="AU1997" s="496"/>
    </row>
    <row r="1998" spans="1:47">
      <c r="A1998" s="496">
        <v>23</v>
      </c>
      <c r="B1998" s="496">
        <v>399</v>
      </c>
      <c r="C1998" s="496">
        <v>2024</v>
      </c>
      <c r="D1998" s="496"/>
      <c r="E1998" s="496">
        <v>99</v>
      </c>
      <c r="F1998" s="496">
        <v>99</v>
      </c>
      <c r="G1998" s="496">
        <v>99</v>
      </c>
      <c r="H1998" s="496">
        <v>99</v>
      </c>
      <c r="I1998" s="496">
        <v>99</v>
      </c>
      <c r="J1998" s="496">
        <v>99</v>
      </c>
      <c r="K1998" s="496">
        <v>99</v>
      </c>
      <c r="L1998" s="496">
        <v>12</v>
      </c>
      <c r="M1998" s="496">
        <v>99</v>
      </c>
      <c r="N1998" s="496">
        <v>99</v>
      </c>
      <c r="O1998" s="496">
        <v>99</v>
      </c>
      <c r="P1998" s="496">
        <v>99</v>
      </c>
      <c r="Q1998" s="496"/>
      <c r="R1998" s="496">
        <v>0</v>
      </c>
      <c r="S1998" s="496"/>
      <c r="T1998" s="496"/>
      <c r="U1998" s="496"/>
      <c r="V1998" s="496"/>
      <c r="W1998" s="496"/>
      <c r="X1998" s="496"/>
      <c r="Y1998" s="496"/>
      <c r="Z1998" s="496"/>
      <c r="AA1998" s="496"/>
      <c r="AB1998" s="496"/>
      <c r="AC1998" s="496"/>
      <c r="AD1998" s="496"/>
      <c r="AE1998" s="496"/>
      <c r="AF1998" s="496"/>
      <c r="AG1998" s="496"/>
      <c r="AH1998" s="496"/>
      <c r="AI1998" s="496"/>
      <c r="AJ1998" s="496"/>
      <c r="AK1998" s="496"/>
      <c r="AL1998" s="496"/>
      <c r="AM1998" s="496"/>
      <c r="AN1998" s="496">
        <v>99</v>
      </c>
      <c r="AO1998" s="496">
        <v>99</v>
      </c>
      <c r="AP1998" s="496">
        <v>14</v>
      </c>
      <c r="AQ1998" s="496">
        <v>99</v>
      </c>
      <c r="AR1998" s="496"/>
      <c r="AS1998" s="496"/>
      <c r="AT1998" s="496"/>
      <c r="AU1998" s="496"/>
    </row>
    <row r="1999" spans="1:47">
      <c r="A1999" s="496">
        <v>23</v>
      </c>
      <c r="B1999" s="496">
        <v>400</v>
      </c>
      <c r="C1999" s="496">
        <v>2024</v>
      </c>
      <c r="D1999" s="496"/>
      <c r="E1999" s="496">
        <v>99</v>
      </c>
      <c r="F1999" s="496">
        <v>99</v>
      </c>
      <c r="G1999" s="496">
        <v>99</v>
      </c>
      <c r="H1999" s="496">
        <v>99</v>
      </c>
      <c r="I1999" s="496">
        <v>99</v>
      </c>
      <c r="J1999" s="496">
        <v>99</v>
      </c>
      <c r="K1999" s="496">
        <v>99</v>
      </c>
      <c r="L1999" s="496">
        <v>12</v>
      </c>
      <c r="M1999" s="496">
        <v>99</v>
      </c>
      <c r="N1999" s="496">
        <v>99</v>
      </c>
      <c r="O1999" s="496">
        <v>99</v>
      </c>
      <c r="P1999" s="496">
        <v>99</v>
      </c>
      <c r="Q1999" s="496"/>
      <c r="R1999" s="496">
        <v>0</v>
      </c>
      <c r="S1999" s="496"/>
      <c r="T1999" s="496"/>
      <c r="U1999" s="496"/>
      <c r="V1999" s="496"/>
      <c r="W1999" s="496"/>
      <c r="X1999" s="496"/>
      <c r="Y1999" s="496"/>
      <c r="Z1999" s="496"/>
      <c r="AA1999" s="496"/>
      <c r="AB1999" s="496"/>
      <c r="AC1999" s="496"/>
      <c r="AD1999" s="496"/>
      <c r="AE1999" s="496"/>
      <c r="AF1999" s="496"/>
      <c r="AG1999" s="496"/>
      <c r="AH1999" s="496"/>
      <c r="AI1999" s="496"/>
      <c r="AJ1999" s="496"/>
      <c r="AK1999" s="496"/>
      <c r="AL1999" s="496"/>
      <c r="AM1999" s="496"/>
      <c r="AN1999" s="496">
        <v>99</v>
      </c>
      <c r="AO1999" s="496">
        <v>99</v>
      </c>
      <c r="AP1999" s="496">
        <v>15</v>
      </c>
      <c r="AQ1999" s="496">
        <v>99</v>
      </c>
      <c r="AR1999" s="496"/>
      <c r="AS1999" s="496"/>
      <c r="AT1999" s="496"/>
      <c r="AU1999" s="496"/>
    </row>
    <row r="2000" spans="1:47">
      <c r="A2000" s="496">
        <v>23</v>
      </c>
      <c r="B2000" s="496">
        <v>401</v>
      </c>
      <c r="C2000" s="496">
        <v>2024</v>
      </c>
      <c r="D2000" s="496"/>
      <c r="E2000" s="496">
        <v>99</v>
      </c>
      <c r="F2000" s="496">
        <v>99</v>
      </c>
      <c r="G2000" s="496">
        <v>99</v>
      </c>
      <c r="H2000" s="496">
        <v>99</v>
      </c>
      <c r="I2000" s="496">
        <v>99</v>
      </c>
      <c r="J2000" s="496">
        <v>99</v>
      </c>
      <c r="K2000" s="496">
        <v>99</v>
      </c>
      <c r="L2000" s="496">
        <v>12</v>
      </c>
      <c r="M2000" s="496">
        <v>99</v>
      </c>
      <c r="N2000" s="496">
        <v>99</v>
      </c>
      <c r="O2000" s="496">
        <v>99</v>
      </c>
      <c r="P2000" s="496">
        <v>99</v>
      </c>
      <c r="Q2000" s="496"/>
      <c r="R2000" s="496">
        <v>0</v>
      </c>
      <c r="S2000" s="496"/>
      <c r="T2000" s="496"/>
      <c r="U2000" s="496"/>
      <c r="V2000" s="496"/>
      <c r="W2000" s="496"/>
      <c r="X2000" s="496"/>
      <c r="Y2000" s="496"/>
      <c r="Z2000" s="496"/>
      <c r="AA2000" s="496"/>
      <c r="AB2000" s="496"/>
      <c r="AC2000" s="496"/>
      <c r="AD2000" s="496"/>
      <c r="AE2000" s="496"/>
      <c r="AF2000" s="496"/>
      <c r="AG2000" s="496"/>
      <c r="AH2000" s="496"/>
      <c r="AI2000" s="496"/>
      <c r="AJ2000" s="496"/>
      <c r="AK2000" s="496"/>
      <c r="AL2000" s="496"/>
      <c r="AM2000" s="496"/>
      <c r="AN2000" s="496">
        <v>99</v>
      </c>
      <c r="AO2000" s="496">
        <v>99</v>
      </c>
      <c r="AP2000" s="496">
        <v>16</v>
      </c>
      <c r="AQ2000" s="496">
        <v>99</v>
      </c>
      <c r="AR2000" s="496"/>
      <c r="AS2000" s="496"/>
      <c r="AT2000" s="496"/>
      <c r="AU2000" s="496"/>
    </row>
    <row r="2001" spans="1:47">
      <c r="A2001" s="496">
        <v>23</v>
      </c>
      <c r="B2001" s="496">
        <v>402</v>
      </c>
      <c r="C2001" s="496">
        <v>2024</v>
      </c>
      <c r="D2001" s="496"/>
      <c r="E2001" s="496">
        <v>99</v>
      </c>
      <c r="F2001" s="496">
        <v>99</v>
      </c>
      <c r="G2001" s="496">
        <v>99</v>
      </c>
      <c r="H2001" s="496">
        <v>99</v>
      </c>
      <c r="I2001" s="496">
        <v>99</v>
      </c>
      <c r="J2001" s="496">
        <v>99</v>
      </c>
      <c r="K2001" s="496">
        <v>99</v>
      </c>
      <c r="L2001" s="496">
        <v>12</v>
      </c>
      <c r="M2001" s="496">
        <v>99</v>
      </c>
      <c r="N2001" s="496">
        <v>99</v>
      </c>
      <c r="O2001" s="496">
        <v>99</v>
      </c>
      <c r="P2001" s="496">
        <v>99</v>
      </c>
      <c r="Q2001" s="496"/>
      <c r="R2001" s="496">
        <v>0</v>
      </c>
      <c r="S2001" s="496"/>
      <c r="T2001" s="496"/>
      <c r="U2001" s="496"/>
      <c r="V2001" s="496"/>
      <c r="W2001" s="496"/>
      <c r="X2001" s="496"/>
      <c r="Y2001" s="496"/>
      <c r="Z2001" s="496"/>
      <c r="AA2001" s="496"/>
      <c r="AB2001" s="496"/>
      <c r="AC2001" s="496"/>
      <c r="AD2001" s="496"/>
      <c r="AE2001" s="496"/>
      <c r="AF2001" s="496"/>
      <c r="AG2001" s="496"/>
      <c r="AH2001" s="496"/>
      <c r="AI2001" s="496"/>
      <c r="AJ2001" s="496"/>
      <c r="AK2001" s="496"/>
      <c r="AL2001" s="496"/>
      <c r="AM2001" s="496"/>
      <c r="AN2001" s="496">
        <v>99</v>
      </c>
      <c r="AO2001" s="496">
        <v>99</v>
      </c>
      <c r="AP2001" s="496">
        <v>17</v>
      </c>
      <c r="AQ2001" s="496">
        <v>99</v>
      </c>
      <c r="AR2001" s="496"/>
      <c r="AS2001" s="496"/>
      <c r="AT2001" s="496"/>
      <c r="AU2001" s="496"/>
    </row>
    <row r="2002" spans="1:47">
      <c r="A2002" s="496">
        <v>23</v>
      </c>
      <c r="B2002" s="496">
        <v>403</v>
      </c>
      <c r="C2002" s="496">
        <v>2024</v>
      </c>
      <c r="D2002" s="496"/>
      <c r="E2002" s="496">
        <v>99</v>
      </c>
      <c r="F2002" s="496">
        <v>99</v>
      </c>
      <c r="G2002" s="496">
        <v>99</v>
      </c>
      <c r="H2002" s="496">
        <v>99</v>
      </c>
      <c r="I2002" s="496">
        <v>99</v>
      </c>
      <c r="J2002" s="496">
        <v>99</v>
      </c>
      <c r="K2002" s="496">
        <v>99</v>
      </c>
      <c r="L2002" s="496">
        <v>12</v>
      </c>
      <c r="M2002" s="496">
        <v>99</v>
      </c>
      <c r="N2002" s="496">
        <v>99</v>
      </c>
      <c r="O2002" s="496">
        <v>99</v>
      </c>
      <c r="P2002" s="496">
        <v>99</v>
      </c>
      <c r="Q2002" s="496"/>
      <c r="R2002" s="496">
        <v>0</v>
      </c>
      <c r="S2002" s="496"/>
      <c r="T2002" s="496"/>
      <c r="U2002" s="496"/>
      <c r="V2002" s="496"/>
      <c r="W2002" s="496"/>
      <c r="X2002" s="496"/>
      <c r="Y2002" s="496"/>
      <c r="Z2002" s="496"/>
      <c r="AA2002" s="496"/>
      <c r="AB2002" s="496"/>
      <c r="AC2002" s="496"/>
      <c r="AD2002" s="496"/>
      <c r="AE2002" s="496"/>
      <c r="AF2002" s="496"/>
      <c r="AG2002" s="496"/>
      <c r="AH2002" s="496"/>
      <c r="AI2002" s="496"/>
      <c r="AJ2002" s="496"/>
      <c r="AK2002" s="496"/>
      <c r="AL2002" s="496"/>
      <c r="AM2002" s="496"/>
      <c r="AN2002" s="496">
        <v>99</v>
      </c>
      <c r="AO2002" s="496">
        <v>99</v>
      </c>
      <c r="AP2002" s="496">
        <v>21</v>
      </c>
      <c r="AQ2002" s="496">
        <v>99</v>
      </c>
      <c r="AR2002" s="496"/>
      <c r="AS2002" s="496"/>
      <c r="AT2002" s="496"/>
      <c r="AU2002" s="496"/>
    </row>
    <row r="2003" spans="1:47">
      <c r="A2003" s="496">
        <v>23</v>
      </c>
      <c r="B2003" s="496">
        <v>404</v>
      </c>
      <c r="C2003" s="496">
        <v>2024</v>
      </c>
      <c r="D2003" s="496"/>
      <c r="E2003" s="496">
        <v>99</v>
      </c>
      <c r="F2003" s="496">
        <v>99</v>
      </c>
      <c r="G2003" s="496">
        <v>99</v>
      </c>
      <c r="H2003" s="496">
        <v>99</v>
      </c>
      <c r="I2003" s="496">
        <v>99</v>
      </c>
      <c r="J2003" s="496">
        <v>99</v>
      </c>
      <c r="K2003" s="496">
        <v>99</v>
      </c>
      <c r="L2003" s="496">
        <v>12</v>
      </c>
      <c r="M2003" s="496">
        <v>99</v>
      </c>
      <c r="N2003" s="496">
        <v>99</v>
      </c>
      <c r="O2003" s="496">
        <v>99</v>
      </c>
      <c r="P2003" s="496">
        <v>99</v>
      </c>
      <c r="Q2003" s="496"/>
      <c r="R2003" s="496">
        <v>0</v>
      </c>
      <c r="S2003" s="496"/>
      <c r="T2003" s="496"/>
      <c r="U2003" s="496"/>
      <c r="V2003" s="496"/>
      <c r="W2003" s="496"/>
      <c r="X2003" s="496"/>
      <c r="Y2003" s="496"/>
      <c r="Z2003" s="496"/>
      <c r="AA2003" s="496"/>
      <c r="AB2003" s="496"/>
      <c r="AC2003" s="496"/>
      <c r="AD2003" s="496"/>
      <c r="AE2003" s="496"/>
      <c r="AF2003" s="496"/>
      <c r="AG2003" s="496"/>
      <c r="AH2003" s="496"/>
      <c r="AI2003" s="496"/>
      <c r="AJ2003" s="496"/>
      <c r="AK2003" s="496"/>
      <c r="AL2003" s="496"/>
      <c r="AM2003" s="496"/>
      <c r="AN2003" s="496">
        <v>99</v>
      </c>
      <c r="AO2003" s="496">
        <v>99</v>
      </c>
      <c r="AP2003" s="496">
        <v>22</v>
      </c>
      <c r="AQ2003" s="496">
        <v>99</v>
      </c>
      <c r="AR2003" s="496"/>
      <c r="AS2003" s="496"/>
      <c r="AT2003" s="496"/>
      <c r="AU2003" s="496"/>
    </row>
    <row r="2004" spans="1:47">
      <c r="A2004" s="496">
        <v>23</v>
      </c>
      <c r="B2004" s="496">
        <v>405</v>
      </c>
      <c r="C2004" s="496">
        <v>2024</v>
      </c>
      <c r="D2004" s="496"/>
      <c r="E2004" s="496">
        <v>99</v>
      </c>
      <c r="F2004" s="496">
        <v>99</v>
      </c>
      <c r="G2004" s="496">
        <v>99</v>
      </c>
      <c r="H2004" s="496">
        <v>99</v>
      </c>
      <c r="I2004" s="496">
        <v>99</v>
      </c>
      <c r="J2004" s="496">
        <v>99</v>
      </c>
      <c r="K2004" s="496">
        <v>99</v>
      </c>
      <c r="L2004" s="496">
        <v>12</v>
      </c>
      <c r="M2004" s="496">
        <v>99</v>
      </c>
      <c r="N2004" s="496">
        <v>99</v>
      </c>
      <c r="O2004" s="496">
        <v>99</v>
      </c>
      <c r="P2004" s="496">
        <v>99</v>
      </c>
      <c r="Q2004" s="496"/>
      <c r="R2004" s="496">
        <v>0</v>
      </c>
      <c r="S2004" s="496"/>
      <c r="T2004" s="496"/>
      <c r="U2004" s="496"/>
      <c r="V2004" s="496"/>
      <c r="W2004" s="496"/>
      <c r="X2004" s="496"/>
      <c r="Y2004" s="496"/>
      <c r="Z2004" s="496"/>
      <c r="AA2004" s="496"/>
      <c r="AB2004" s="496"/>
      <c r="AC2004" s="496"/>
      <c r="AD2004" s="496"/>
      <c r="AE2004" s="496"/>
      <c r="AF2004" s="496"/>
      <c r="AG2004" s="496"/>
      <c r="AH2004" s="496"/>
      <c r="AI2004" s="496"/>
      <c r="AJ2004" s="496"/>
      <c r="AK2004" s="496"/>
      <c r="AL2004" s="496"/>
      <c r="AM2004" s="496"/>
      <c r="AN2004" s="496">
        <v>99</v>
      </c>
      <c r="AO2004" s="496">
        <v>99</v>
      </c>
      <c r="AP2004" s="496">
        <v>23</v>
      </c>
      <c r="AQ2004" s="496">
        <v>99</v>
      </c>
      <c r="AR2004" s="496"/>
      <c r="AS2004" s="496"/>
      <c r="AT2004" s="496"/>
      <c r="AU2004" s="496"/>
    </row>
    <row r="2005" spans="1:47">
      <c r="A2005" s="496">
        <v>23</v>
      </c>
      <c r="B2005" s="496">
        <v>406</v>
      </c>
      <c r="C2005" s="496">
        <v>2024</v>
      </c>
      <c r="D2005" s="496"/>
      <c r="E2005" s="496">
        <v>99</v>
      </c>
      <c r="F2005" s="496">
        <v>99</v>
      </c>
      <c r="G2005" s="496">
        <v>99</v>
      </c>
      <c r="H2005" s="496">
        <v>99</v>
      </c>
      <c r="I2005" s="496">
        <v>99</v>
      </c>
      <c r="J2005" s="496">
        <v>99</v>
      </c>
      <c r="K2005" s="496">
        <v>99</v>
      </c>
      <c r="L2005" s="496">
        <v>12</v>
      </c>
      <c r="M2005" s="496">
        <v>99</v>
      </c>
      <c r="N2005" s="496">
        <v>99</v>
      </c>
      <c r="O2005" s="496">
        <v>99</v>
      </c>
      <c r="P2005" s="496">
        <v>99</v>
      </c>
      <c r="Q2005" s="496"/>
      <c r="R2005" s="496">
        <v>0</v>
      </c>
      <c r="S2005" s="496"/>
      <c r="T2005" s="496"/>
      <c r="U2005" s="496"/>
      <c r="V2005" s="496"/>
      <c r="W2005" s="496"/>
      <c r="X2005" s="496"/>
      <c r="Y2005" s="496"/>
      <c r="Z2005" s="496"/>
      <c r="AA2005" s="496"/>
      <c r="AB2005" s="496"/>
      <c r="AC2005" s="496"/>
      <c r="AD2005" s="496"/>
      <c r="AE2005" s="496"/>
      <c r="AF2005" s="496"/>
      <c r="AG2005" s="496"/>
      <c r="AH2005" s="496"/>
      <c r="AI2005" s="496"/>
      <c r="AJ2005" s="496"/>
      <c r="AK2005" s="496"/>
      <c r="AL2005" s="496"/>
      <c r="AM2005" s="496"/>
      <c r="AN2005" s="496">
        <v>99</v>
      </c>
      <c r="AO2005" s="496">
        <v>99</v>
      </c>
      <c r="AP2005" s="496">
        <v>24</v>
      </c>
      <c r="AQ2005" s="496">
        <v>99</v>
      </c>
      <c r="AR2005" s="496"/>
      <c r="AS2005" s="496"/>
      <c r="AT2005" s="496"/>
      <c r="AU2005" s="496"/>
    </row>
    <row r="2006" spans="1:47">
      <c r="A2006" s="496">
        <v>23</v>
      </c>
      <c r="B2006" s="496">
        <v>407</v>
      </c>
      <c r="C2006" s="496">
        <v>2024</v>
      </c>
      <c r="D2006" s="496"/>
      <c r="E2006" s="496">
        <v>99</v>
      </c>
      <c r="F2006" s="496">
        <v>99</v>
      </c>
      <c r="G2006" s="496">
        <v>99</v>
      </c>
      <c r="H2006" s="496">
        <v>99</v>
      </c>
      <c r="I2006" s="496">
        <v>99</v>
      </c>
      <c r="J2006" s="496">
        <v>99</v>
      </c>
      <c r="K2006" s="496">
        <v>99</v>
      </c>
      <c r="L2006" s="496">
        <v>12</v>
      </c>
      <c r="M2006" s="496">
        <v>99</v>
      </c>
      <c r="N2006" s="496">
        <v>99</v>
      </c>
      <c r="O2006" s="496">
        <v>99</v>
      </c>
      <c r="P2006" s="496">
        <v>99</v>
      </c>
      <c r="Q2006" s="496"/>
      <c r="R2006" s="496">
        <v>0</v>
      </c>
      <c r="S2006" s="496"/>
      <c r="T2006" s="496"/>
      <c r="U2006" s="496"/>
      <c r="V2006" s="496"/>
      <c r="W2006" s="496"/>
      <c r="X2006" s="496"/>
      <c r="Y2006" s="496"/>
      <c r="Z2006" s="496"/>
      <c r="AA2006" s="496"/>
      <c r="AB2006" s="496"/>
      <c r="AC2006" s="496"/>
      <c r="AD2006" s="496"/>
      <c r="AE2006" s="496"/>
      <c r="AF2006" s="496"/>
      <c r="AG2006" s="496"/>
      <c r="AH2006" s="496"/>
      <c r="AI2006" s="496"/>
      <c r="AJ2006" s="496"/>
      <c r="AK2006" s="496"/>
      <c r="AL2006" s="496"/>
      <c r="AM2006" s="496"/>
      <c r="AN2006" s="496">
        <v>99</v>
      </c>
      <c r="AO2006" s="496">
        <v>99</v>
      </c>
      <c r="AP2006" s="496">
        <v>25</v>
      </c>
      <c r="AQ2006" s="496">
        <v>99</v>
      </c>
      <c r="AR2006" s="496"/>
      <c r="AS2006" s="496"/>
      <c r="AT2006" s="496"/>
      <c r="AU2006" s="496"/>
    </row>
    <row r="2007" spans="1:47">
      <c r="A2007" s="496">
        <v>23</v>
      </c>
      <c r="B2007" s="496">
        <v>408</v>
      </c>
      <c r="C2007" s="496">
        <v>2024</v>
      </c>
      <c r="D2007" s="496"/>
      <c r="E2007" s="496">
        <v>99</v>
      </c>
      <c r="F2007" s="496">
        <v>99</v>
      </c>
      <c r="G2007" s="496">
        <v>99</v>
      </c>
      <c r="H2007" s="496">
        <v>99</v>
      </c>
      <c r="I2007" s="496">
        <v>99</v>
      </c>
      <c r="J2007" s="496">
        <v>99</v>
      </c>
      <c r="K2007" s="496">
        <v>99</v>
      </c>
      <c r="L2007" s="496">
        <v>12</v>
      </c>
      <c r="M2007" s="496">
        <v>99</v>
      </c>
      <c r="N2007" s="496">
        <v>99</v>
      </c>
      <c r="O2007" s="496">
        <v>99</v>
      </c>
      <c r="P2007" s="496">
        <v>99</v>
      </c>
      <c r="Q2007" s="496"/>
      <c r="R2007" s="496">
        <v>0</v>
      </c>
      <c r="S2007" s="496"/>
      <c r="T2007" s="496"/>
      <c r="U2007" s="496"/>
      <c r="V2007" s="496"/>
      <c r="W2007" s="496"/>
      <c r="X2007" s="496"/>
      <c r="Y2007" s="496"/>
      <c r="Z2007" s="496"/>
      <c r="AA2007" s="496"/>
      <c r="AB2007" s="496"/>
      <c r="AC2007" s="496"/>
      <c r="AD2007" s="496"/>
      <c r="AE2007" s="496"/>
      <c r="AF2007" s="496"/>
      <c r="AG2007" s="496"/>
      <c r="AH2007" s="496"/>
      <c r="AI2007" s="496"/>
      <c r="AJ2007" s="496"/>
      <c r="AK2007" s="496"/>
      <c r="AL2007" s="496"/>
      <c r="AM2007" s="496"/>
      <c r="AN2007" s="496">
        <v>99</v>
      </c>
      <c r="AO2007" s="496">
        <v>99</v>
      </c>
      <c r="AP2007" s="496">
        <v>26</v>
      </c>
      <c r="AQ2007" s="496">
        <v>99</v>
      </c>
      <c r="AR2007" s="496"/>
      <c r="AS2007" s="496"/>
      <c r="AT2007" s="496"/>
      <c r="AU2007" s="496"/>
    </row>
    <row r="2008" spans="1:47">
      <c r="A2008" s="496">
        <v>23</v>
      </c>
      <c r="B2008" s="496">
        <v>409</v>
      </c>
      <c r="C2008" s="496">
        <v>2024</v>
      </c>
      <c r="D2008" s="496"/>
      <c r="E2008" s="496">
        <v>99</v>
      </c>
      <c r="F2008" s="496">
        <v>99</v>
      </c>
      <c r="G2008" s="496">
        <v>99</v>
      </c>
      <c r="H2008" s="496">
        <v>99</v>
      </c>
      <c r="I2008" s="496">
        <v>99</v>
      </c>
      <c r="J2008" s="496">
        <v>99</v>
      </c>
      <c r="K2008" s="496">
        <v>99</v>
      </c>
      <c r="L2008" s="496">
        <v>12</v>
      </c>
      <c r="M2008" s="496">
        <v>99</v>
      </c>
      <c r="N2008" s="496">
        <v>99</v>
      </c>
      <c r="O2008" s="496">
        <v>99</v>
      </c>
      <c r="P2008" s="496">
        <v>99</v>
      </c>
      <c r="Q2008" s="496"/>
      <c r="R2008" s="496">
        <v>0</v>
      </c>
      <c r="S2008" s="496"/>
      <c r="T2008" s="496"/>
      <c r="U2008" s="496"/>
      <c r="V2008" s="496"/>
      <c r="W2008" s="496"/>
      <c r="X2008" s="496"/>
      <c r="Y2008" s="496"/>
      <c r="Z2008" s="496"/>
      <c r="AA2008" s="496"/>
      <c r="AB2008" s="496"/>
      <c r="AC2008" s="496"/>
      <c r="AD2008" s="496"/>
      <c r="AE2008" s="496"/>
      <c r="AF2008" s="496"/>
      <c r="AG2008" s="496"/>
      <c r="AH2008" s="496"/>
      <c r="AI2008" s="496"/>
      <c r="AJ2008" s="496"/>
      <c r="AK2008" s="496"/>
      <c r="AL2008" s="496"/>
      <c r="AM2008" s="496"/>
      <c r="AN2008" s="496">
        <v>99</v>
      </c>
      <c r="AO2008" s="496">
        <v>99</v>
      </c>
      <c r="AP2008" s="496">
        <v>27</v>
      </c>
      <c r="AQ2008" s="496">
        <v>99</v>
      </c>
      <c r="AR2008" s="496"/>
      <c r="AS2008" s="496"/>
      <c r="AT2008" s="496"/>
      <c r="AU2008" s="496"/>
    </row>
    <row r="2009" spans="1:47">
      <c r="A2009" s="496">
        <v>23</v>
      </c>
      <c r="B2009" s="496">
        <v>410</v>
      </c>
      <c r="C2009" s="496">
        <v>2024</v>
      </c>
      <c r="D2009" s="496"/>
      <c r="E2009" s="496">
        <v>99</v>
      </c>
      <c r="F2009" s="496">
        <v>99</v>
      </c>
      <c r="G2009" s="496">
        <v>99</v>
      </c>
      <c r="H2009" s="496">
        <v>99</v>
      </c>
      <c r="I2009" s="496">
        <v>99</v>
      </c>
      <c r="J2009" s="496">
        <v>99</v>
      </c>
      <c r="K2009" s="496">
        <v>99</v>
      </c>
      <c r="L2009" s="496">
        <v>12</v>
      </c>
      <c r="M2009" s="496">
        <v>99</v>
      </c>
      <c r="N2009" s="496">
        <v>99</v>
      </c>
      <c r="O2009" s="496">
        <v>99</v>
      </c>
      <c r="P2009" s="496">
        <v>99</v>
      </c>
      <c r="Q2009" s="496"/>
      <c r="R2009" s="496">
        <v>0</v>
      </c>
      <c r="S2009" s="496"/>
      <c r="T2009" s="496"/>
      <c r="U2009" s="496"/>
      <c r="V2009" s="496"/>
      <c r="W2009" s="496"/>
      <c r="X2009" s="496"/>
      <c r="Y2009" s="496"/>
      <c r="Z2009" s="496"/>
      <c r="AA2009" s="496"/>
      <c r="AB2009" s="496"/>
      <c r="AC2009" s="496"/>
      <c r="AD2009" s="496"/>
      <c r="AE2009" s="496"/>
      <c r="AF2009" s="496"/>
      <c r="AG2009" s="496"/>
      <c r="AH2009" s="496"/>
      <c r="AI2009" s="496"/>
      <c r="AJ2009" s="496"/>
      <c r="AK2009" s="496"/>
      <c r="AL2009" s="496"/>
      <c r="AM2009" s="496"/>
      <c r="AN2009" s="496">
        <v>99</v>
      </c>
      <c r="AO2009" s="496">
        <v>99</v>
      </c>
      <c r="AP2009" s="496">
        <v>28</v>
      </c>
      <c r="AQ2009" s="496">
        <v>99</v>
      </c>
      <c r="AR2009" s="496"/>
      <c r="AS2009" s="496"/>
      <c r="AT2009" s="496"/>
      <c r="AU2009" s="496"/>
    </row>
    <row r="2010" spans="1:47">
      <c r="A2010" s="496">
        <v>23</v>
      </c>
      <c r="B2010" s="496">
        <v>411</v>
      </c>
      <c r="C2010" s="496">
        <v>2024</v>
      </c>
      <c r="D2010" s="496"/>
      <c r="E2010" s="496">
        <v>99</v>
      </c>
      <c r="F2010" s="496">
        <v>99</v>
      </c>
      <c r="G2010" s="496">
        <v>99</v>
      </c>
      <c r="H2010" s="496">
        <v>99</v>
      </c>
      <c r="I2010" s="496">
        <v>99</v>
      </c>
      <c r="J2010" s="496">
        <v>99</v>
      </c>
      <c r="K2010" s="496">
        <v>99</v>
      </c>
      <c r="L2010" s="496">
        <v>12</v>
      </c>
      <c r="M2010" s="496">
        <v>99</v>
      </c>
      <c r="N2010" s="496">
        <v>99</v>
      </c>
      <c r="O2010" s="496">
        <v>99</v>
      </c>
      <c r="P2010" s="496">
        <v>99</v>
      </c>
      <c r="Q2010" s="496"/>
      <c r="R2010" s="496">
        <v>0</v>
      </c>
      <c r="S2010" s="496"/>
      <c r="T2010" s="496"/>
      <c r="U2010" s="496"/>
      <c r="V2010" s="496"/>
      <c r="W2010" s="496"/>
      <c r="X2010" s="496"/>
      <c r="Y2010" s="496"/>
      <c r="Z2010" s="496"/>
      <c r="AA2010" s="496"/>
      <c r="AB2010" s="496"/>
      <c r="AC2010" s="496"/>
      <c r="AD2010" s="496"/>
      <c r="AE2010" s="496"/>
      <c r="AF2010" s="496"/>
      <c r="AG2010" s="496"/>
      <c r="AH2010" s="496"/>
      <c r="AI2010" s="496"/>
      <c r="AJ2010" s="496"/>
      <c r="AK2010" s="496"/>
      <c r="AL2010" s="496"/>
      <c r="AM2010" s="496"/>
      <c r="AN2010" s="496">
        <v>99</v>
      </c>
      <c r="AO2010" s="496">
        <v>99</v>
      </c>
      <c r="AP2010" s="496">
        <v>29</v>
      </c>
      <c r="AQ2010" s="496">
        <v>99</v>
      </c>
      <c r="AR2010" s="496"/>
      <c r="AS2010" s="496"/>
      <c r="AT2010" s="496"/>
      <c r="AU2010" s="496"/>
    </row>
    <row r="2011" spans="1:47">
      <c r="A2011" s="496">
        <v>23</v>
      </c>
      <c r="B2011" s="496">
        <v>412</v>
      </c>
      <c r="C2011" s="496">
        <v>2024</v>
      </c>
      <c r="D2011" s="496"/>
      <c r="E2011" s="496">
        <v>99</v>
      </c>
      <c r="F2011" s="496">
        <v>99</v>
      </c>
      <c r="G2011" s="496">
        <v>99</v>
      </c>
      <c r="H2011" s="496">
        <v>99</v>
      </c>
      <c r="I2011" s="496">
        <v>99</v>
      </c>
      <c r="J2011" s="496">
        <v>99</v>
      </c>
      <c r="K2011" s="496">
        <v>99</v>
      </c>
      <c r="L2011" s="496">
        <v>12</v>
      </c>
      <c r="M2011" s="496">
        <v>99</v>
      </c>
      <c r="N2011" s="496">
        <v>99</v>
      </c>
      <c r="O2011" s="496">
        <v>99</v>
      </c>
      <c r="P2011" s="496">
        <v>99</v>
      </c>
      <c r="Q2011" s="496"/>
      <c r="R2011" s="496">
        <v>0</v>
      </c>
      <c r="S2011" s="496"/>
      <c r="T2011" s="496"/>
      <c r="U2011" s="496"/>
      <c r="V2011" s="496"/>
      <c r="W2011" s="496"/>
      <c r="X2011" s="496"/>
      <c r="Y2011" s="496"/>
      <c r="Z2011" s="496"/>
      <c r="AA2011" s="496"/>
      <c r="AB2011" s="496"/>
      <c r="AC2011" s="496"/>
      <c r="AD2011" s="496"/>
      <c r="AE2011" s="496"/>
      <c r="AF2011" s="496"/>
      <c r="AG2011" s="496"/>
      <c r="AH2011" s="496"/>
      <c r="AI2011" s="496"/>
      <c r="AJ2011" s="496"/>
      <c r="AK2011" s="496"/>
      <c r="AL2011" s="496"/>
      <c r="AM2011" s="496"/>
      <c r="AN2011" s="496">
        <v>99</v>
      </c>
      <c r="AO2011" s="496">
        <v>99</v>
      </c>
      <c r="AP2011" s="496">
        <v>30</v>
      </c>
      <c r="AQ2011" s="496">
        <v>99</v>
      </c>
      <c r="AR2011" s="496"/>
      <c r="AS2011" s="496"/>
      <c r="AT2011" s="496"/>
      <c r="AU2011" s="496"/>
    </row>
    <row r="2012" spans="1:47">
      <c r="A2012" s="496">
        <v>23</v>
      </c>
      <c r="B2012" s="496">
        <v>413</v>
      </c>
      <c r="C2012" s="496">
        <v>2024</v>
      </c>
      <c r="D2012" s="496"/>
      <c r="E2012" s="496">
        <v>99</v>
      </c>
      <c r="F2012" s="496">
        <v>99</v>
      </c>
      <c r="G2012" s="496">
        <v>99</v>
      </c>
      <c r="H2012" s="496">
        <v>99</v>
      </c>
      <c r="I2012" s="496">
        <v>99</v>
      </c>
      <c r="J2012" s="496">
        <v>99</v>
      </c>
      <c r="K2012" s="496">
        <v>99</v>
      </c>
      <c r="L2012" s="496">
        <v>12</v>
      </c>
      <c r="M2012" s="496">
        <v>99</v>
      </c>
      <c r="N2012" s="496">
        <v>99</v>
      </c>
      <c r="O2012" s="496">
        <v>99</v>
      </c>
      <c r="P2012" s="496">
        <v>99</v>
      </c>
      <c r="Q2012" s="496"/>
      <c r="R2012" s="496">
        <v>0</v>
      </c>
      <c r="S2012" s="496"/>
      <c r="T2012" s="496"/>
      <c r="U2012" s="496"/>
      <c r="V2012" s="496"/>
      <c r="W2012" s="496"/>
      <c r="X2012" s="496"/>
      <c r="Y2012" s="496"/>
      <c r="Z2012" s="496"/>
      <c r="AA2012" s="496"/>
      <c r="AB2012" s="496"/>
      <c r="AC2012" s="496"/>
      <c r="AD2012" s="496"/>
      <c r="AE2012" s="496"/>
      <c r="AF2012" s="496"/>
      <c r="AG2012" s="496"/>
      <c r="AH2012" s="496"/>
      <c r="AI2012" s="496"/>
      <c r="AJ2012" s="496"/>
      <c r="AK2012" s="496"/>
      <c r="AL2012" s="496"/>
      <c r="AM2012" s="496"/>
      <c r="AN2012" s="496">
        <v>99</v>
      </c>
      <c r="AO2012" s="496">
        <v>99</v>
      </c>
      <c r="AP2012" s="496">
        <v>31</v>
      </c>
      <c r="AQ2012" s="496">
        <v>99</v>
      </c>
      <c r="AR2012" s="496"/>
      <c r="AS2012" s="496"/>
      <c r="AT2012" s="496"/>
      <c r="AU2012" s="496"/>
    </row>
    <row r="2013" spans="1:47">
      <c r="A2013" s="496">
        <v>23</v>
      </c>
      <c r="B2013" s="496">
        <v>414</v>
      </c>
      <c r="C2013" s="496">
        <v>2024</v>
      </c>
      <c r="D2013" s="496"/>
      <c r="E2013" s="496">
        <v>99</v>
      </c>
      <c r="F2013" s="496">
        <v>99</v>
      </c>
      <c r="G2013" s="496">
        <v>99</v>
      </c>
      <c r="H2013" s="496">
        <v>99</v>
      </c>
      <c r="I2013" s="496">
        <v>99</v>
      </c>
      <c r="J2013" s="496">
        <v>99</v>
      </c>
      <c r="K2013" s="496">
        <v>99</v>
      </c>
      <c r="L2013" s="496">
        <v>12</v>
      </c>
      <c r="M2013" s="496">
        <v>99</v>
      </c>
      <c r="N2013" s="496">
        <v>99</v>
      </c>
      <c r="O2013" s="496">
        <v>99</v>
      </c>
      <c r="P2013" s="496">
        <v>99</v>
      </c>
      <c r="Q2013" s="496"/>
      <c r="R2013" s="496">
        <v>0</v>
      </c>
      <c r="S2013" s="496"/>
      <c r="T2013" s="496"/>
      <c r="U2013" s="496"/>
      <c r="V2013" s="496"/>
      <c r="W2013" s="496"/>
      <c r="X2013" s="496"/>
      <c r="Y2013" s="496"/>
      <c r="Z2013" s="496"/>
      <c r="AA2013" s="496"/>
      <c r="AB2013" s="496"/>
      <c r="AC2013" s="496"/>
      <c r="AD2013" s="496"/>
      <c r="AE2013" s="496"/>
      <c r="AF2013" s="496"/>
      <c r="AG2013" s="496"/>
      <c r="AH2013" s="496"/>
      <c r="AI2013" s="496"/>
      <c r="AJ2013" s="496"/>
      <c r="AK2013" s="496"/>
      <c r="AL2013" s="496"/>
      <c r="AM2013" s="496"/>
      <c r="AN2013" s="496">
        <v>99</v>
      </c>
      <c r="AO2013" s="496">
        <v>99</v>
      </c>
      <c r="AP2013" s="496">
        <v>32</v>
      </c>
      <c r="AQ2013" s="496">
        <v>99</v>
      </c>
      <c r="AR2013" s="496"/>
      <c r="AS2013" s="496"/>
      <c r="AT2013" s="496"/>
      <c r="AU2013" s="496"/>
    </row>
    <row r="2014" spans="1:47">
      <c r="A2014" s="496">
        <v>23</v>
      </c>
      <c r="B2014" s="496">
        <v>415</v>
      </c>
      <c r="C2014" s="496">
        <v>2024</v>
      </c>
      <c r="D2014" s="496"/>
      <c r="E2014" s="496">
        <v>99</v>
      </c>
      <c r="F2014" s="496">
        <v>99</v>
      </c>
      <c r="G2014" s="496">
        <v>99</v>
      </c>
      <c r="H2014" s="496">
        <v>99</v>
      </c>
      <c r="I2014" s="496">
        <v>99</v>
      </c>
      <c r="J2014" s="496">
        <v>99</v>
      </c>
      <c r="K2014" s="496">
        <v>99</v>
      </c>
      <c r="L2014" s="496">
        <v>12</v>
      </c>
      <c r="M2014" s="496">
        <v>99</v>
      </c>
      <c r="N2014" s="496">
        <v>99</v>
      </c>
      <c r="O2014" s="496">
        <v>99</v>
      </c>
      <c r="P2014" s="496">
        <v>99</v>
      </c>
      <c r="Q2014" s="496"/>
      <c r="R2014" s="496">
        <v>0</v>
      </c>
      <c r="S2014" s="496"/>
      <c r="T2014" s="496"/>
      <c r="U2014" s="496"/>
      <c r="V2014" s="496"/>
      <c r="W2014" s="496"/>
      <c r="X2014" s="496"/>
      <c r="Y2014" s="496"/>
      <c r="Z2014" s="496"/>
      <c r="AA2014" s="496"/>
      <c r="AB2014" s="496"/>
      <c r="AC2014" s="496"/>
      <c r="AD2014" s="496"/>
      <c r="AE2014" s="496"/>
      <c r="AF2014" s="496"/>
      <c r="AG2014" s="496"/>
      <c r="AH2014" s="496"/>
      <c r="AI2014" s="496"/>
      <c r="AJ2014" s="496"/>
      <c r="AK2014" s="496"/>
      <c r="AL2014" s="496"/>
      <c r="AM2014" s="496"/>
      <c r="AN2014" s="496">
        <v>99</v>
      </c>
      <c r="AO2014" s="496">
        <v>99</v>
      </c>
      <c r="AP2014" s="496">
        <v>33</v>
      </c>
      <c r="AQ2014" s="496">
        <v>99</v>
      </c>
      <c r="AR2014" s="496"/>
      <c r="AS2014" s="496"/>
      <c r="AT2014" s="496"/>
      <c r="AU2014" s="496"/>
    </row>
    <row r="2015" spans="1:47">
      <c r="A2015" s="496">
        <v>23</v>
      </c>
      <c r="B2015" s="496">
        <v>416</v>
      </c>
      <c r="C2015" s="496">
        <v>2024</v>
      </c>
      <c r="D2015" s="496"/>
      <c r="E2015" s="496">
        <v>99</v>
      </c>
      <c r="F2015" s="496">
        <v>99</v>
      </c>
      <c r="G2015" s="496">
        <v>99</v>
      </c>
      <c r="H2015" s="496">
        <v>99</v>
      </c>
      <c r="I2015" s="496">
        <v>99</v>
      </c>
      <c r="J2015" s="496">
        <v>99</v>
      </c>
      <c r="K2015" s="496">
        <v>99</v>
      </c>
      <c r="L2015" s="496">
        <v>12</v>
      </c>
      <c r="M2015" s="496">
        <v>99</v>
      </c>
      <c r="N2015" s="496">
        <v>99</v>
      </c>
      <c r="O2015" s="496">
        <v>99</v>
      </c>
      <c r="P2015" s="496">
        <v>99</v>
      </c>
      <c r="Q2015" s="496"/>
      <c r="R2015" s="496">
        <v>0</v>
      </c>
      <c r="S2015" s="496"/>
      <c r="T2015" s="496"/>
      <c r="U2015" s="496"/>
      <c r="V2015" s="496"/>
      <c r="W2015" s="496"/>
      <c r="X2015" s="496"/>
      <c r="Y2015" s="496"/>
      <c r="Z2015" s="496"/>
      <c r="AA2015" s="496"/>
      <c r="AB2015" s="496"/>
      <c r="AC2015" s="496"/>
      <c r="AD2015" s="496"/>
      <c r="AE2015" s="496"/>
      <c r="AF2015" s="496"/>
      <c r="AG2015" s="496"/>
      <c r="AH2015" s="496"/>
      <c r="AI2015" s="496"/>
      <c r="AJ2015" s="496"/>
      <c r="AK2015" s="496"/>
      <c r="AL2015" s="496"/>
      <c r="AM2015" s="496"/>
      <c r="AN2015" s="496">
        <v>99</v>
      </c>
      <c r="AO2015" s="496">
        <v>99</v>
      </c>
      <c r="AP2015" s="496">
        <v>34</v>
      </c>
      <c r="AQ2015" s="496">
        <v>99</v>
      </c>
      <c r="AR2015" s="496"/>
      <c r="AS2015" s="496"/>
      <c r="AT2015" s="496"/>
      <c r="AU2015" s="496"/>
    </row>
    <row r="2016" spans="1:47">
      <c r="A2016" s="496">
        <v>23</v>
      </c>
      <c r="B2016" s="496">
        <v>417</v>
      </c>
      <c r="C2016" s="496">
        <v>2024</v>
      </c>
      <c r="D2016" s="496"/>
      <c r="E2016" s="496">
        <v>99</v>
      </c>
      <c r="F2016" s="496">
        <v>99</v>
      </c>
      <c r="G2016" s="496">
        <v>99</v>
      </c>
      <c r="H2016" s="496">
        <v>99</v>
      </c>
      <c r="I2016" s="496">
        <v>99</v>
      </c>
      <c r="J2016" s="496">
        <v>99</v>
      </c>
      <c r="K2016" s="496">
        <v>99</v>
      </c>
      <c r="L2016" s="496">
        <v>12</v>
      </c>
      <c r="M2016" s="496">
        <v>99</v>
      </c>
      <c r="N2016" s="496">
        <v>99</v>
      </c>
      <c r="O2016" s="496">
        <v>99</v>
      </c>
      <c r="P2016" s="496">
        <v>99</v>
      </c>
      <c r="Q2016" s="496"/>
      <c r="R2016" s="496">
        <v>0</v>
      </c>
      <c r="S2016" s="496"/>
      <c r="T2016" s="496"/>
      <c r="U2016" s="496"/>
      <c r="V2016" s="496"/>
      <c r="W2016" s="496"/>
      <c r="X2016" s="496"/>
      <c r="Y2016" s="496"/>
      <c r="Z2016" s="496"/>
      <c r="AA2016" s="496"/>
      <c r="AB2016" s="496"/>
      <c r="AC2016" s="496"/>
      <c r="AD2016" s="496"/>
      <c r="AE2016" s="496"/>
      <c r="AF2016" s="496"/>
      <c r="AG2016" s="496"/>
      <c r="AH2016" s="496"/>
      <c r="AI2016" s="496"/>
      <c r="AJ2016" s="496"/>
      <c r="AK2016" s="496"/>
      <c r="AL2016" s="496"/>
      <c r="AM2016" s="496"/>
      <c r="AN2016" s="496">
        <v>99</v>
      </c>
      <c r="AO2016" s="496">
        <v>99</v>
      </c>
      <c r="AP2016" s="496">
        <v>39</v>
      </c>
      <c r="AQ2016" s="496">
        <v>99</v>
      </c>
      <c r="AR2016" s="496"/>
      <c r="AS2016" s="496"/>
      <c r="AT2016" s="496"/>
      <c r="AU2016" s="496"/>
    </row>
    <row r="2017" spans="1:47">
      <c r="A2017" s="496">
        <v>23</v>
      </c>
      <c r="B2017" s="496">
        <v>418</v>
      </c>
      <c r="C2017" s="496">
        <v>2024</v>
      </c>
      <c r="D2017" s="496"/>
      <c r="E2017" s="496">
        <v>99</v>
      </c>
      <c r="F2017" s="496">
        <v>99</v>
      </c>
      <c r="G2017" s="496">
        <v>99</v>
      </c>
      <c r="H2017" s="496">
        <v>99</v>
      </c>
      <c r="I2017" s="496">
        <v>99</v>
      </c>
      <c r="J2017" s="496">
        <v>99</v>
      </c>
      <c r="K2017" s="496">
        <v>99</v>
      </c>
      <c r="L2017" s="496">
        <v>12</v>
      </c>
      <c r="M2017" s="496">
        <v>99</v>
      </c>
      <c r="N2017" s="496">
        <v>99</v>
      </c>
      <c r="O2017" s="496">
        <v>99</v>
      </c>
      <c r="P2017" s="496">
        <v>99</v>
      </c>
      <c r="Q2017" s="496"/>
      <c r="R2017" s="496">
        <v>0</v>
      </c>
      <c r="S2017" s="496"/>
      <c r="T2017" s="496"/>
      <c r="U2017" s="496"/>
      <c r="V2017" s="496"/>
      <c r="W2017" s="496"/>
      <c r="X2017" s="496"/>
      <c r="Y2017" s="496"/>
      <c r="Z2017" s="496"/>
      <c r="AA2017" s="496"/>
      <c r="AB2017" s="496"/>
      <c r="AC2017" s="496"/>
      <c r="AD2017" s="496"/>
      <c r="AE2017" s="496"/>
      <c r="AF2017" s="496"/>
      <c r="AG2017" s="496"/>
      <c r="AH2017" s="496"/>
      <c r="AI2017" s="496"/>
      <c r="AJ2017" s="496"/>
      <c r="AK2017" s="496"/>
      <c r="AL2017" s="496"/>
      <c r="AM2017" s="496"/>
      <c r="AN2017" s="496">
        <v>99</v>
      </c>
      <c r="AO2017" s="496">
        <v>99</v>
      </c>
      <c r="AP2017" s="496">
        <v>40</v>
      </c>
      <c r="AQ2017" s="496">
        <v>99</v>
      </c>
      <c r="AR2017" s="496"/>
      <c r="AS2017" s="496"/>
      <c r="AT2017" s="496"/>
      <c r="AU2017" s="496"/>
    </row>
    <row r="2018" spans="1:47">
      <c r="A2018" s="496">
        <v>23</v>
      </c>
      <c r="B2018" s="496">
        <v>419</v>
      </c>
      <c r="C2018" s="496">
        <v>2024</v>
      </c>
      <c r="D2018" s="496"/>
      <c r="E2018" s="496">
        <v>99</v>
      </c>
      <c r="F2018" s="496">
        <v>99</v>
      </c>
      <c r="G2018" s="496">
        <v>99</v>
      </c>
      <c r="H2018" s="496">
        <v>99</v>
      </c>
      <c r="I2018" s="496">
        <v>99</v>
      </c>
      <c r="J2018" s="496">
        <v>99</v>
      </c>
      <c r="K2018" s="496">
        <v>99</v>
      </c>
      <c r="L2018" s="496">
        <v>12</v>
      </c>
      <c r="M2018" s="496">
        <v>99</v>
      </c>
      <c r="N2018" s="496">
        <v>99</v>
      </c>
      <c r="O2018" s="496">
        <v>99</v>
      </c>
      <c r="P2018" s="496">
        <v>99</v>
      </c>
      <c r="Q2018" s="496"/>
      <c r="R2018" s="496">
        <v>0</v>
      </c>
      <c r="S2018" s="496"/>
      <c r="T2018" s="496"/>
      <c r="U2018" s="496"/>
      <c r="V2018" s="496"/>
      <c r="W2018" s="496"/>
      <c r="X2018" s="496"/>
      <c r="Y2018" s="496"/>
      <c r="Z2018" s="496"/>
      <c r="AA2018" s="496"/>
      <c r="AB2018" s="496"/>
      <c r="AC2018" s="496"/>
      <c r="AD2018" s="496"/>
      <c r="AE2018" s="496"/>
      <c r="AF2018" s="496"/>
      <c r="AG2018" s="496"/>
      <c r="AH2018" s="496"/>
      <c r="AI2018" s="496"/>
      <c r="AJ2018" s="496"/>
      <c r="AK2018" s="496"/>
      <c r="AL2018" s="496"/>
      <c r="AM2018" s="496"/>
      <c r="AN2018" s="496">
        <v>99</v>
      </c>
      <c r="AO2018" s="496">
        <v>99</v>
      </c>
      <c r="AP2018" s="496">
        <v>98</v>
      </c>
      <c r="AQ2018" s="496">
        <v>99</v>
      </c>
      <c r="AR2018" s="496"/>
      <c r="AS2018" s="496"/>
      <c r="AT2018" s="496"/>
      <c r="AU2018" s="496"/>
    </row>
    <row r="2019" spans="1:47">
      <c r="A2019" s="496">
        <v>23</v>
      </c>
      <c r="B2019" s="496">
        <v>420</v>
      </c>
      <c r="C2019" s="496">
        <v>2024</v>
      </c>
      <c r="D2019" s="496"/>
      <c r="E2019" s="496">
        <v>99</v>
      </c>
      <c r="F2019" s="496">
        <v>99</v>
      </c>
      <c r="G2019" s="496">
        <v>99</v>
      </c>
      <c r="H2019" s="496">
        <v>99</v>
      </c>
      <c r="I2019" s="496">
        <v>99</v>
      </c>
      <c r="J2019" s="496">
        <v>99</v>
      </c>
      <c r="K2019" s="496">
        <v>99</v>
      </c>
      <c r="L2019" s="496">
        <v>12</v>
      </c>
      <c r="M2019" s="496">
        <v>99</v>
      </c>
      <c r="N2019" s="496">
        <v>99</v>
      </c>
      <c r="O2019" s="496">
        <v>99</v>
      </c>
      <c r="P2019" s="496">
        <v>99</v>
      </c>
      <c r="Q2019" s="496"/>
      <c r="R2019" s="496">
        <v>0</v>
      </c>
      <c r="S2019" s="496"/>
      <c r="T2019" s="496"/>
      <c r="U2019" s="496"/>
      <c r="V2019" s="496"/>
      <c r="W2019" s="496"/>
      <c r="X2019" s="496"/>
      <c r="Y2019" s="496"/>
      <c r="Z2019" s="496"/>
      <c r="AA2019" s="496"/>
      <c r="AB2019" s="496"/>
      <c r="AC2019" s="496"/>
      <c r="AD2019" s="496"/>
      <c r="AE2019" s="496"/>
      <c r="AF2019" s="496"/>
      <c r="AG2019" s="496"/>
      <c r="AH2019" s="496"/>
      <c r="AI2019" s="496"/>
      <c r="AJ2019" s="496"/>
      <c r="AK2019" s="496"/>
      <c r="AL2019" s="496"/>
      <c r="AM2019" s="496"/>
      <c r="AN2019" s="496">
        <v>99</v>
      </c>
      <c r="AO2019" s="496">
        <v>99</v>
      </c>
      <c r="AP2019" s="496">
        <v>99</v>
      </c>
      <c r="AQ2019" s="496">
        <v>99</v>
      </c>
      <c r="AR2019" s="496"/>
      <c r="AS2019" s="496"/>
      <c r="AT2019" s="496"/>
      <c r="AU2019" s="496"/>
    </row>
    <row r="2020" spans="1:47">
      <c r="A2020" s="496">
        <v>23</v>
      </c>
      <c r="B2020" s="496">
        <v>421</v>
      </c>
      <c r="C2020" s="496">
        <v>2024</v>
      </c>
      <c r="D2020" s="496"/>
      <c r="E2020" s="496">
        <v>99</v>
      </c>
      <c r="F2020" s="496">
        <v>99</v>
      </c>
      <c r="G2020" s="496">
        <v>99</v>
      </c>
      <c r="H2020" s="496">
        <v>99</v>
      </c>
      <c r="I2020" s="496">
        <v>99</v>
      </c>
      <c r="J2020" s="496">
        <v>99</v>
      </c>
      <c r="K2020" s="496">
        <v>99</v>
      </c>
      <c r="L2020" s="496">
        <v>13</v>
      </c>
      <c r="M2020" s="496">
        <v>99</v>
      </c>
      <c r="N2020" s="496">
        <v>99</v>
      </c>
      <c r="O2020" s="496">
        <v>99</v>
      </c>
      <c r="P2020" s="496">
        <v>99</v>
      </c>
      <c r="Q2020" s="496"/>
      <c r="R2020" s="496">
        <v>0</v>
      </c>
      <c r="S2020" s="496"/>
      <c r="T2020" s="496"/>
      <c r="U2020" s="496"/>
      <c r="V2020" s="496"/>
      <c r="W2020" s="496"/>
      <c r="X2020" s="496"/>
      <c r="Y2020" s="496"/>
      <c r="Z2020" s="496"/>
      <c r="AA2020" s="496"/>
      <c r="AB2020" s="496"/>
      <c r="AC2020" s="496"/>
      <c r="AD2020" s="496"/>
      <c r="AE2020" s="496"/>
      <c r="AF2020" s="496"/>
      <c r="AG2020" s="496"/>
      <c r="AH2020" s="496"/>
      <c r="AI2020" s="496"/>
      <c r="AJ2020" s="496"/>
      <c r="AK2020" s="496"/>
      <c r="AL2020" s="496"/>
      <c r="AM2020" s="496"/>
      <c r="AN2020" s="496">
        <v>99</v>
      </c>
      <c r="AO2020" s="496">
        <v>99</v>
      </c>
      <c r="AP2020" s="496">
        <v>1</v>
      </c>
      <c r="AQ2020" s="496">
        <v>99</v>
      </c>
      <c r="AR2020" s="496"/>
      <c r="AS2020" s="496"/>
      <c r="AT2020" s="496"/>
      <c r="AU2020" s="496"/>
    </row>
    <row r="2021" spans="1:47">
      <c r="A2021" s="496">
        <v>23</v>
      </c>
      <c r="B2021" s="496">
        <v>422</v>
      </c>
      <c r="C2021" s="496">
        <v>2024</v>
      </c>
      <c r="D2021" s="496"/>
      <c r="E2021" s="496">
        <v>99</v>
      </c>
      <c r="F2021" s="496">
        <v>99</v>
      </c>
      <c r="G2021" s="496">
        <v>99</v>
      </c>
      <c r="H2021" s="496">
        <v>99</v>
      </c>
      <c r="I2021" s="496">
        <v>99</v>
      </c>
      <c r="J2021" s="496">
        <v>99</v>
      </c>
      <c r="K2021" s="496">
        <v>99</v>
      </c>
      <c r="L2021" s="496">
        <v>13</v>
      </c>
      <c r="M2021" s="496">
        <v>99</v>
      </c>
      <c r="N2021" s="496">
        <v>99</v>
      </c>
      <c r="O2021" s="496">
        <v>99</v>
      </c>
      <c r="P2021" s="496">
        <v>99</v>
      </c>
      <c r="Q2021" s="496"/>
      <c r="R2021" s="496">
        <v>0</v>
      </c>
      <c r="S2021" s="496"/>
      <c r="T2021" s="496"/>
      <c r="U2021" s="496"/>
      <c r="V2021" s="496"/>
      <c r="W2021" s="496"/>
      <c r="X2021" s="496"/>
      <c r="Y2021" s="496"/>
      <c r="Z2021" s="496"/>
      <c r="AA2021" s="496"/>
      <c r="AB2021" s="496"/>
      <c r="AC2021" s="496"/>
      <c r="AD2021" s="496"/>
      <c r="AE2021" s="496"/>
      <c r="AF2021" s="496"/>
      <c r="AG2021" s="496"/>
      <c r="AH2021" s="496"/>
      <c r="AI2021" s="496"/>
      <c r="AJ2021" s="496"/>
      <c r="AK2021" s="496"/>
      <c r="AL2021" s="496"/>
      <c r="AM2021" s="496"/>
      <c r="AN2021" s="496">
        <v>99</v>
      </c>
      <c r="AO2021" s="496">
        <v>99</v>
      </c>
      <c r="AP2021" s="496">
        <v>2</v>
      </c>
      <c r="AQ2021" s="496">
        <v>99</v>
      </c>
      <c r="AR2021" s="496"/>
      <c r="AS2021" s="496"/>
      <c r="AT2021" s="496"/>
      <c r="AU2021" s="496"/>
    </row>
    <row r="2022" spans="1:47">
      <c r="A2022" s="496">
        <v>23</v>
      </c>
      <c r="B2022" s="496">
        <v>423</v>
      </c>
      <c r="C2022" s="496">
        <v>2024</v>
      </c>
      <c r="D2022" s="496"/>
      <c r="E2022" s="496">
        <v>99</v>
      </c>
      <c r="F2022" s="496">
        <v>99</v>
      </c>
      <c r="G2022" s="496">
        <v>99</v>
      </c>
      <c r="H2022" s="496">
        <v>99</v>
      </c>
      <c r="I2022" s="496">
        <v>99</v>
      </c>
      <c r="J2022" s="496">
        <v>99</v>
      </c>
      <c r="K2022" s="496">
        <v>99</v>
      </c>
      <c r="L2022" s="496">
        <v>13</v>
      </c>
      <c r="M2022" s="496">
        <v>99</v>
      </c>
      <c r="N2022" s="496">
        <v>99</v>
      </c>
      <c r="O2022" s="496">
        <v>99</v>
      </c>
      <c r="P2022" s="496">
        <v>99</v>
      </c>
      <c r="Q2022" s="496"/>
      <c r="R2022" s="496">
        <v>0</v>
      </c>
      <c r="S2022" s="496"/>
      <c r="T2022" s="496"/>
      <c r="U2022" s="496"/>
      <c r="V2022" s="496"/>
      <c r="W2022" s="496"/>
      <c r="X2022" s="496"/>
      <c r="Y2022" s="496"/>
      <c r="Z2022" s="496"/>
      <c r="AA2022" s="496"/>
      <c r="AB2022" s="496"/>
      <c r="AC2022" s="496"/>
      <c r="AD2022" s="496"/>
      <c r="AE2022" s="496"/>
      <c r="AF2022" s="496"/>
      <c r="AG2022" s="496"/>
      <c r="AH2022" s="496"/>
      <c r="AI2022" s="496"/>
      <c r="AJ2022" s="496"/>
      <c r="AK2022" s="496"/>
      <c r="AL2022" s="496"/>
      <c r="AM2022" s="496"/>
      <c r="AN2022" s="496">
        <v>99</v>
      </c>
      <c r="AO2022" s="496">
        <v>99</v>
      </c>
      <c r="AP2022" s="496">
        <v>3</v>
      </c>
      <c r="AQ2022" s="496">
        <v>99</v>
      </c>
      <c r="AR2022" s="496"/>
      <c r="AS2022" s="496"/>
      <c r="AT2022" s="496"/>
      <c r="AU2022" s="496"/>
    </row>
    <row r="2023" spans="1:47">
      <c r="A2023" s="496">
        <v>23</v>
      </c>
      <c r="B2023" s="496">
        <v>424</v>
      </c>
      <c r="C2023" s="496">
        <v>2024</v>
      </c>
      <c r="D2023" s="496"/>
      <c r="E2023" s="496">
        <v>99</v>
      </c>
      <c r="F2023" s="496">
        <v>99</v>
      </c>
      <c r="G2023" s="496">
        <v>99</v>
      </c>
      <c r="H2023" s="496">
        <v>99</v>
      </c>
      <c r="I2023" s="496">
        <v>99</v>
      </c>
      <c r="J2023" s="496">
        <v>99</v>
      </c>
      <c r="K2023" s="496">
        <v>99</v>
      </c>
      <c r="L2023" s="496">
        <v>13</v>
      </c>
      <c r="M2023" s="496">
        <v>99</v>
      </c>
      <c r="N2023" s="496">
        <v>99</v>
      </c>
      <c r="O2023" s="496">
        <v>99</v>
      </c>
      <c r="P2023" s="496">
        <v>99</v>
      </c>
      <c r="Q2023" s="496"/>
      <c r="R2023" s="496">
        <v>0</v>
      </c>
      <c r="S2023" s="496"/>
      <c r="T2023" s="496"/>
      <c r="U2023" s="496"/>
      <c r="V2023" s="496"/>
      <c r="W2023" s="496"/>
      <c r="X2023" s="496"/>
      <c r="Y2023" s="496"/>
      <c r="Z2023" s="496"/>
      <c r="AA2023" s="496"/>
      <c r="AB2023" s="496"/>
      <c r="AC2023" s="496"/>
      <c r="AD2023" s="496"/>
      <c r="AE2023" s="496"/>
      <c r="AF2023" s="496"/>
      <c r="AG2023" s="496"/>
      <c r="AH2023" s="496"/>
      <c r="AI2023" s="496"/>
      <c r="AJ2023" s="496"/>
      <c r="AK2023" s="496"/>
      <c r="AL2023" s="496"/>
      <c r="AM2023" s="496"/>
      <c r="AN2023" s="496">
        <v>99</v>
      </c>
      <c r="AO2023" s="496">
        <v>99</v>
      </c>
      <c r="AP2023" s="496">
        <v>4</v>
      </c>
      <c r="AQ2023" s="496">
        <v>99</v>
      </c>
      <c r="AR2023" s="496"/>
      <c r="AS2023" s="496"/>
      <c r="AT2023" s="496"/>
      <c r="AU2023" s="496"/>
    </row>
    <row r="2024" spans="1:47">
      <c r="A2024" s="496">
        <v>23</v>
      </c>
      <c r="B2024" s="496">
        <v>425</v>
      </c>
      <c r="C2024" s="496">
        <v>2024</v>
      </c>
      <c r="D2024" s="496"/>
      <c r="E2024" s="496">
        <v>99</v>
      </c>
      <c r="F2024" s="496">
        <v>99</v>
      </c>
      <c r="G2024" s="496">
        <v>99</v>
      </c>
      <c r="H2024" s="496">
        <v>99</v>
      </c>
      <c r="I2024" s="496">
        <v>99</v>
      </c>
      <c r="J2024" s="496">
        <v>99</v>
      </c>
      <c r="K2024" s="496">
        <v>99</v>
      </c>
      <c r="L2024" s="496">
        <v>13</v>
      </c>
      <c r="M2024" s="496">
        <v>99</v>
      </c>
      <c r="N2024" s="496">
        <v>99</v>
      </c>
      <c r="O2024" s="496">
        <v>99</v>
      </c>
      <c r="P2024" s="496">
        <v>99</v>
      </c>
      <c r="Q2024" s="496"/>
      <c r="R2024" s="496">
        <v>0</v>
      </c>
      <c r="S2024" s="496"/>
      <c r="T2024" s="496"/>
      <c r="U2024" s="496"/>
      <c r="V2024" s="496"/>
      <c r="W2024" s="496"/>
      <c r="X2024" s="496"/>
      <c r="Y2024" s="496"/>
      <c r="Z2024" s="496"/>
      <c r="AA2024" s="496"/>
      <c r="AB2024" s="496"/>
      <c r="AC2024" s="496"/>
      <c r="AD2024" s="496"/>
      <c r="AE2024" s="496"/>
      <c r="AF2024" s="496"/>
      <c r="AG2024" s="496"/>
      <c r="AH2024" s="496"/>
      <c r="AI2024" s="496"/>
      <c r="AJ2024" s="496"/>
      <c r="AK2024" s="496"/>
      <c r="AL2024" s="496"/>
      <c r="AM2024" s="496"/>
      <c r="AN2024" s="496">
        <v>99</v>
      </c>
      <c r="AO2024" s="496">
        <v>99</v>
      </c>
      <c r="AP2024" s="496">
        <v>5</v>
      </c>
      <c r="AQ2024" s="496">
        <v>99</v>
      </c>
      <c r="AR2024" s="496"/>
      <c r="AS2024" s="496"/>
      <c r="AT2024" s="496"/>
      <c r="AU2024" s="496"/>
    </row>
    <row r="2025" spans="1:47">
      <c r="A2025" s="496">
        <v>23</v>
      </c>
      <c r="B2025" s="496">
        <v>426</v>
      </c>
      <c r="C2025" s="496">
        <v>2024</v>
      </c>
      <c r="D2025" s="496"/>
      <c r="E2025" s="496">
        <v>99</v>
      </c>
      <c r="F2025" s="496">
        <v>99</v>
      </c>
      <c r="G2025" s="496">
        <v>99</v>
      </c>
      <c r="H2025" s="496">
        <v>99</v>
      </c>
      <c r="I2025" s="496">
        <v>99</v>
      </c>
      <c r="J2025" s="496">
        <v>99</v>
      </c>
      <c r="K2025" s="496">
        <v>99</v>
      </c>
      <c r="L2025" s="496">
        <v>13</v>
      </c>
      <c r="M2025" s="496">
        <v>99</v>
      </c>
      <c r="N2025" s="496">
        <v>99</v>
      </c>
      <c r="O2025" s="496">
        <v>99</v>
      </c>
      <c r="P2025" s="496">
        <v>99</v>
      </c>
      <c r="Q2025" s="496"/>
      <c r="R2025" s="496">
        <v>0</v>
      </c>
      <c r="S2025" s="496"/>
      <c r="T2025" s="496"/>
      <c r="U2025" s="496"/>
      <c r="V2025" s="496"/>
      <c r="W2025" s="496"/>
      <c r="X2025" s="496"/>
      <c r="Y2025" s="496"/>
      <c r="Z2025" s="496"/>
      <c r="AA2025" s="496"/>
      <c r="AB2025" s="496"/>
      <c r="AC2025" s="496"/>
      <c r="AD2025" s="496"/>
      <c r="AE2025" s="496"/>
      <c r="AF2025" s="496"/>
      <c r="AG2025" s="496"/>
      <c r="AH2025" s="496"/>
      <c r="AI2025" s="496"/>
      <c r="AJ2025" s="496"/>
      <c r="AK2025" s="496"/>
      <c r="AL2025" s="496"/>
      <c r="AM2025" s="496"/>
      <c r="AN2025" s="496">
        <v>99</v>
      </c>
      <c r="AO2025" s="496">
        <v>99</v>
      </c>
      <c r="AP2025" s="496">
        <v>6</v>
      </c>
      <c r="AQ2025" s="496">
        <v>99</v>
      </c>
      <c r="AR2025" s="496"/>
      <c r="AS2025" s="496"/>
      <c r="AT2025" s="496"/>
      <c r="AU2025" s="496"/>
    </row>
    <row r="2026" spans="1:47">
      <c r="A2026" s="496">
        <v>23</v>
      </c>
      <c r="B2026" s="496">
        <v>427</v>
      </c>
      <c r="C2026" s="496">
        <v>2024</v>
      </c>
      <c r="D2026" s="496"/>
      <c r="E2026" s="496">
        <v>99</v>
      </c>
      <c r="F2026" s="496">
        <v>99</v>
      </c>
      <c r="G2026" s="496">
        <v>99</v>
      </c>
      <c r="H2026" s="496">
        <v>99</v>
      </c>
      <c r="I2026" s="496">
        <v>99</v>
      </c>
      <c r="J2026" s="496">
        <v>99</v>
      </c>
      <c r="K2026" s="496">
        <v>99</v>
      </c>
      <c r="L2026" s="496">
        <v>13</v>
      </c>
      <c r="M2026" s="496">
        <v>99</v>
      </c>
      <c r="N2026" s="496">
        <v>99</v>
      </c>
      <c r="O2026" s="496">
        <v>99</v>
      </c>
      <c r="P2026" s="496">
        <v>99</v>
      </c>
      <c r="Q2026" s="496"/>
      <c r="R2026" s="496">
        <v>0</v>
      </c>
      <c r="S2026" s="496"/>
      <c r="T2026" s="496"/>
      <c r="U2026" s="496"/>
      <c r="V2026" s="496"/>
      <c r="W2026" s="496"/>
      <c r="X2026" s="496"/>
      <c r="Y2026" s="496"/>
      <c r="Z2026" s="496"/>
      <c r="AA2026" s="496"/>
      <c r="AB2026" s="496"/>
      <c r="AC2026" s="496"/>
      <c r="AD2026" s="496"/>
      <c r="AE2026" s="496"/>
      <c r="AF2026" s="496"/>
      <c r="AG2026" s="496"/>
      <c r="AH2026" s="496"/>
      <c r="AI2026" s="496"/>
      <c r="AJ2026" s="496"/>
      <c r="AK2026" s="496"/>
      <c r="AL2026" s="496"/>
      <c r="AM2026" s="496"/>
      <c r="AN2026" s="496">
        <v>99</v>
      </c>
      <c r="AO2026" s="496">
        <v>99</v>
      </c>
      <c r="AP2026" s="496">
        <v>7</v>
      </c>
      <c r="AQ2026" s="496">
        <v>99</v>
      </c>
      <c r="AR2026" s="496"/>
      <c r="AS2026" s="496"/>
      <c r="AT2026" s="496"/>
      <c r="AU2026" s="496"/>
    </row>
    <row r="2027" spans="1:47">
      <c r="A2027" s="496">
        <v>23</v>
      </c>
      <c r="B2027" s="496">
        <v>428</v>
      </c>
      <c r="C2027" s="496">
        <v>2024</v>
      </c>
      <c r="D2027" s="496"/>
      <c r="E2027" s="496">
        <v>99</v>
      </c>
      <c r="F2027" s="496">
        <v>99</v>
      </c>
      <c r="G2027" s="496">
        <v>99</v>
      </c>
      <c r="H2027" s="496">
        <v>99</v>
      </c>
      <c r="I2027" s="496">
        <v>99</v>
      </c>
      <c r="J2027" s="496">
        <v>99</v>
      </c>
      <c r="K2027" s="496">
        <v>99</v>
      </c>
      <c r="L2027" s="496">
        <v>13</v>
      </c>
      <c r="M2027" s="496">
        <v>99</v>
      </c>
      <c r="N2027" s="496">
        <v>99</v>
      </c>
      <c r="O2027" s="496">
        <v>99</v>
      </c>
      <c r="P2027" s="496">
        <v>99</v>
      </c>
      <c r="Q2027" s="496"/>
      <c r="R2027" s="496">
        <v>0</v>
      </c>
      <c r="S2027" s="496"/>
      <c r="T2027" s="496"/>
      <c r="U2027" s="496"/>
      <c r="V2027" s="496"/>
      <c r="W2027" s="496"/>
      <c r="X2027" s="496"/>
      <c r="Y2027" s="496"/>
      <c r="Z2027" s="496"/>
      <c r="AA2027" s="496"/>
      <c r="AB2027" s="496"/>
      <c r="AC2027" s="496"/>
      <c r="AD2027" s="496"/>
      <c r="AE2027" s="496"/>
      <c r="AF2027" s="496"/>
      <c r="AG2027" s="496"/>
      <c r="AH2027" s="496"/>
      <c r="AI2027" s="496"/>
      <c r="AJ2027" s="496"/>
      <c r="AK2027" s="496"/>
      <c r="AL2027" s="496"/>
      <c r="AM2027" s="496"/>
      <c r="AN2027" s="496">
        <v>99</v>
      </c>
      <c r="AO2027" s="496">
        <v>99</v>
      </c>
      <c r="AP2027" s="496">
        <v>8</v>
      </c>
      <c r="AQ2027" s="496">
        <v>99</v>
      </c>
      <c r="AR2027" s="496"/>
      <c r="AS2027" s="496"/>
      <c r="AT2027" s="496"/>
      <c r="AU2027" s="496"/>
    </row>
    <row r="2028" spans="1:47">
      <c r="A2028" s="496">
        <v>23</v>
      </c>
      <c r="B2028" s="496">
        <v>429</v>
      </c>
      <c r="C2028" s="496">
        <v>2024</v>
      </c>
      <c r="D2028" s="496"/>
      <c r="E2028" s="496">
        <v>99</v>
      </c>
      <c r="F2028" s="496">
        <v>99</v>
      </c>
      <c r="G2028" s="496">
        <v>99</v>
      </c>
      <c r="H2028" s="496">
        <v>99</v>
      </c>
      <c r="I2028" s="496">
        <v>99</v>
      </c>
      <c r="J2028" s="496">
        <v>99</v>
      </c>
      <c r="K2028" s="496">
        <v>99</v>
      </c>
      <c r="L2028" s="496">
        <v>13</v>
      </c>
      <c r="M2028" s="496">
        <v>99</v>
      </c>
      <c r="N2028" s="496">
        <v>99</v>
      </c>
      <c r="O2028" s="496">
        <v>99</v>
      </c>
      <c r="P2028" s="496">
        <v>99</v>
      </c>
      <c r="Q2028" s="496"/>
      <c r="R2028" s="496">
        <v>0</v>
      </c>
      <c r="S2028" s="496"/>
      <c r="T2028" s="496"/>
      <c r="U2028" s="496"/>
      <c r="V2028" s="496"/>
      <c r="W2028" s="496"/>
      <c r="X2028" s="496"/>
      <c r="Y2028" s="496"/>
      <c r="Z2028" s="496"/>
      <c r="AA2028" s="496"/>
      <c r="AB2028" s="496"/>
      <c r="AC2028" s="496"/>
      <c r="AD2028" s="496"/>
      <c r="AE2028" s="496"/>
      <c r="AF2028" s="496"/>
      <c r="AG2028" s="496"/>
      <c r="AH2028" s="496"/>
      <c r="AI2028" s="496"/>
      <c r="AJ2028" s="496"/>
      <c r="AK2028" s="496"/>
      <c r="AL2028" s="496"/>
      <c r="AM2028" s="496"/>
      <c r="AN2028" s="496">
        <v>99</v>
      </c>
      <c r="AO2028" s="496">
        <v>99</v>
      </c>
      <c r="AP2028" s="496">
        <v>9</v>
      </c>
      <c r="AQ2028" s="496">
        <v>99</v>
      </c>
      <c r="AR2028" s="496"/>
      <c r="AS2028" s="496"/>
      <c r="AT2028" s="496"/>
      <c r="AU2028" s="496"/>
    </row>
    <row r="2029" spans="1:47">
      <c r="A2029" s="496">
        <v>23</v>
      </c>
      <c r="B2029" s="496">
        <v>430</v>
      </c>
      <c r="C2029" s="496">
        <v>2024</v>
      </c>
      <c r="D2029" s="496"/>
      <c r="E2029" s="496">
        <v>99</v>
      </c>
      <c r="F2029" s="496">
        <v>99</v>
      </c>
      <c r="G2029" s="496">
        <v>99</v>
      </c>
      <c r="H2029" s="496">
        <v>99</v>
      </c>
      <c r="I2029" s="496">
        <v>99</v>
      </c>
      <c r="J2029" s="496">
        <v>99</v>
      </c>
      <c r="K2029" s="496">
        <v>99</v>
      </c>
      <c r="L2029" s="496">
        <v>13</v>
      </c>
      <c r="M2029" s="496">
        <v>99</v>
      </c>
      <c r="N2029" s="496">
        <v>99</v>
      </c>
      <c r="O2029" s="496">
        <v>99</v>
      </c>
      <c r="P2029" s="496">
        <v>99</v>
      </c>
      <c r="Q2029" s="496"/>
      <c r="R2029" s="496">
        <v>0</v>
      </c>
      <c r="S2029" s="496"/>
      <c r="T2029" s="496"/>
      <c r="U2029" s="496"/>
      <c r="V2029" s="496"/>
      <c r="W2029" s="496"/>
      <c r="X2029" s="496"/>
      <c r="Y2029" s="496"/>
      <c r="Z2029" s="496"/>
      <c r="AA2029" s="496"/>
      <c r="AB2029" s="496"/>
      <c r="AC2029" s="496"/>
      <c r="AD2029" s="496"/>
      <c r="AE2029" s="496"/>
      <c r="AF2029" s="496"/>
      <c r="AG2029" s="496"/>
      <c r="AH2029" s="496"/>
      <c r="AI2029" s="496"/>
      <c r="AJ2029" s="496"/>
      <c r="AK2029" s="496"/>
      <c r="AL2029" s="496"/>
      <c r="AM2029" s="496"/>
      <c r="AN2029" s="496">
        <v>99</v>
      </c>
      <c r="AO2029" s="496">
        <v>99</v>
      </c>
      <c r="AP2029" s="496">
        <v>10</v>
      </c>
      <c r="AQ2029" s="496">
        <v>99</v>
      </c>
      <c r="AR2029" s="496"/>
      <c r="AS2029" s="496"/>
      <c r="AT2029" s="496"/>
      <c r="AU2029" s="496"/>
    </row>
    <row r="2030" spans="1:47">
      <c r="A2030" s="496">
        <v>23</v>
      </c>
      <c r="B2030" s="496">
        <v>431</v>
      </c>
      <c r="C2030" s="496">
        <v>2024</v>
      </c>
      <c r="D2030" s="496"/>
      <c r="E2030" s="496">
        <v>99</v>
      </c>
      <c r="F2030" s="496">
        <v>99</v>
      </c>
      <c r="G2030" s="496">
        <v>99</v>
      </c>
      <c r="H2030" s="496">
        <v>99</v>
      </c>
      <c r="I2030" s="496">
        <v>99</v>
      </c>
      <c r="J2030" s="496">
        <v>99</v>
      </c>
      <c r="K2030" s="496">
        <v>99</v>
      </c>
      <c r="L2030" s="496">
        <v>13</v>
      </c>
      <c r="M2030" s="496">
        <v>99</v>
      </c>
      <c r="N2030" s="496">
        <v>99</v>
      </c>
      <c r="O2030" s="496">
        <v>99</v>
      </c>
      <c r="P2030" s="496">
        <v>99</v>
      </c>
      <c r="Q2030" s="496"/>
      <c r="R2030" s="496">
        <v>0</v>
      </c>
      <c r="S2030" s="496"/>
      <c r="T2030" s="496"/>
      <c r="U2030" s="496"/>
      <c r="V2030" s="496"/>
      <c r="W2030" s="496"/>
      <c r="X2030" s="496"/>
      <c r="Y2030" s="496"/>
      <c r="Z2030" s="496"/>
      <c r="AA2030" s="496"/>
      <c r="AB2030" s="496"/>
      <c r="AC2030" s="496"/>
      <c r="AD2030" s="496"/>
      <c r="AE2030" s="496"/>
      <c r="AF2030" s="496"/>
      <c r="AG2030" s="496"/>
      <c r="AH2030" s="496"/>
      <c r="AI2030" s="496"/>
      <c r="AJ2030" s="496"/>
      <c r="AK2030" s="496"/>
      <c r="AL2030" s="496"/>
      <c r="AM2030" s="496"/>
      <c r="AN2030" s="496">
        <v>99</v>
      </c>
      <c r="AO2030" s="496">
        <v>99</v>
      </c>
      <c r="AP2030" s="496">
        <v>11</v>
      </c>
      <c r="AQ2030" s="496">
        <v>99</v>
      </c>
      <c r="AR2030" s="496"/>
      <c r="AS2030" s="496"/>
      <c r="AT2030" s="496"/>
      <c r="AU2030" s="496"/>
    </row>
    <row r="2031" spans="1:47">
      <c r="A2031" s="496">
        <v>23</v>
      </c>
      <c r="B2031" s="496">
        <v>432</v>
      </c>
      <c r="C2031" s="496">
        <v>2024</v>
      </c>
      <c r="D2031" s="496"/>
      <c r="E2031" s="496">
        <v>99</v>
      </c>
      <c r="F2031" s="496">
        <v>99</v>
      </c>
      <c r="G2031" s="496">
        <v>99</v>
      </c>
      <c r="H2031" s="496">
        <v>99</v>
      </c>
      <c r="I2031" s="496">
        <v>99</v>
      </c>
      <c r="J2031" s="496">
        <v>99</v>
      </c>
      <c r="K2031" s="496">
        <v>99</v>
      </c>
      <c r="L2031" s="496">
        <v>13</v>
      </c>
      <c r="M2031" s="496">
        <v>99</v>
      </c>
      <c r="N2031" s="496">
        <v>99</v>
      </c>
      <c r="O2031" s="496">
        <v>99</v>
      </c>
      <c r="P2031" s="496">
        <v>99</v>
      </c>
      <c r="Q2031" s="496"/>
      <c r="R2031" s="496">
        <v>0</v>
      </c>
      <c r="S2031" s="496"/>
      <c r="T2031" s="496"/>
      <c r="U2031" s="496"/>
      <c r="V2031" s="496"/>
      <c r="W2031" s="496"/>
      <c r="X2031" s="496"/>
      <c r="Y2031" s="496"/>
      <c r="Z2031" s="496"/>
      <c r="AA2031" s="496"/>
      <c r="AB2031" s="496"/>
      <c r="AC2031" s="496"/>
      <c r="AD2031" s="496"/>
      <c r="AE2031" s="496"/>
      <c r="AF2031" s="496"/>
      <c r="AG2031" s="496"/>
      <c r="AH2031" s="496"/>
      <c r="AI2031" s="496"/>
      <c r="AJ2031" s="496"/>
      <c r="AK2031" s="496"/>
      <c r="AL2031" s="496"/>
      <c r="AM2031" s="496"/>
      <c r="AN2031" s="496">
        <v>99</v>
      </c>
      <c r="AO2031" s="496">
        <v>99</v>
      </c>
      <c r="AP2031" s="496">
        <v>12</v>
      </c>
      <c r="AQ2031" s="496">
        <v>99</v>
      </c>
      <c r="AR2031" s="496"/>
      <c r="AS2031" s="496"/>
      <c r="AT2031" s="496"/>
      <c r="AU2031" s="496"/>
    </row>
    <row r="2032" spans="1:47">
      <c r="A2032" s="496">
        <v>23</v>
      </c>
      <c r="B2032" s="496">
        <v>433</v>
      </c>
      <c r="C2032" s="496">
        <v>2024</v>
      </c>
      <c r="D2032" s="496"/>
      <c r="E2032" s="496">
        <v>99</v>
      </c>
      <c r="F2032" s="496">
        <v>99</v>
      </c>
      <c r="G2032" s="496">
        <v>99</v>
      </c>
      <c r="H2032" s="496">
        <v>99</v>
      </c>
      <c r="I2032" s="496">
        <v>99</v>
      </c>
      <c r="J2032" s="496">
        <v>99</v>
      </c>
      <c r="K2032" s="496">
        <v>99</v>
      </c>
      <c r="L2032" s="496">
        <v>13</v>
      </c>
      <c r="M2032" s="496">
        <v>99</v>
      </c>
      <c r="N2032" s="496">
        <v>99</v>
      </c>
      <c r="O2032" s="496">
        <v>99</v>
      </c>
      <c r="P2032" s="496">
        <v>99</v>
      </c>
      <c r="Q2032" s="496"/>
      <c r="R2032" s="496">
        <v>0</v>
      </c>
      <c r="S2032" s="496"/>
      <c r="T2032" s="496"/>
      <c r="U2032" s="496"/>
      <c r="V2032" s="496"/>
      <c r="W2032" s="496"/>
      <c r="X2032" s="496"/>
      <c r="Y2032" s="496"/>
      <c r="Z2032" s="496"/>
      <c r="AA2032" s="496"/>
      <c r="AB2032" s="496"/>
      <c r="AC2032" s="496"/>
      <c r="AD2032" s="496"/>
      <c r="AE2032" s="496"/>
      <c r="AF2032" s="496"/>
      <c r="AG2032" s="496"/>
      <c r="AH2032" s="496"/>
      <c r="AI2032" s="496"/>
      <c r="AJ2032" s="496"/>
      <c r="AK2032" s="496"/>
      <c r="AL2032" s="496"/>
      <c r="AM2032" s="496"/>
      <c r="AN2032" s="496">
        <v>99</v>
      </c>
      <c r="AO2032" s="496">
        <v>99</v>
      </c>
      <c r="AP2032" s="496">
        <v>13</v>
      </c>
      <c r="AQ2032" s="496">
        <v>99</v>
      </c>
      <c r="AR2032" s="496"/>
      <c r="AS2032" s="496"/>
      <c r="AT2032" s="496"/>
      <c r="AU2032" s="496"/>
    </row>
    <row r="2033" spans="1:47">
      <c r="A2033" s="496">
        <v>23</v>
      </c>
      <c r="B2033" s="496">
        <v>434</v>
      </c>
      <c r="C2033" s="496">
        <v>2024</v>
      </c>
      <c r="D2033" s="496"/>
      <c r="E2033" s="496">
        <v>99</v>
      </c>
      <c r="F2033" s="496">
        <v>99</v>
      </c>
      <c r="G2033" s="496">
        <v>99</v>
      </c>
      <c r="H2033" s="496">
        <v>99</v>
      </c>
      <c r="I2033" s="496">
        <v>99</v>
      </c>
      <c r="J2033" s="496">
        <v>99</v>
      </c>
      <c r="K2033" s="496">
        <v>99</v>
      </c>
      <c r="L2033" s="496">
        <v>13</v>
      </c>
      <c r="M2033" s="496">
        <v>99</v>
      </c>
      <c r="N2033" s="496">
        <v>99</v>
      </c>
      <c r="O2033" s="496">
        <v>99</v>
      </c>
      <c r="P2033" s="496">
        <v>99</v>
      </c>
      <c r="Q2033" s="496"/>
      <c r="R2033" s="496">
        <v>0</v>
      </c>
      <c r="S2033" s="496"/>
      <c r="T2033" s="496"/>
      <c r="U2033" s="496"/>
      <c r="V2033" s="496"/>
      <c r="W2033" s="496"/>
      <c r="X2033" s="496"/>
      <c r="Y2033" s="496"/>
      <c r="Z2033" s="496"/>
      <c r="AA2033" s="496"/>
      <c r="AB2033" s="496"/>
      <c r="AC2033" s="496"/>
      <c r="AD2033" s="496"/>
      <c r="AE2033" s="496"/>
      <c r="AF2033" s="496"/>
      <c r="AG2033" s="496"/>
      <c r="AH2033" s="496"/>
      <c r="AI2033" s="496"/>
      <c r="AJ2033" s="496"/>
      <c r="AK2033" s="496"/>
      <c r="AL2033" s="496"/>
      <c r="AM2033" s="496"/>
      <c r="AN2033" s="496">
        <v>99</v>
      </c>
      <c r="AO2033" s="496">
        <v>99</v>
      </c>
      <c r="AP2033" s="496">
        <v>14</v>
      </c>
      <c r="AQ2033" s="496">
        <v>99</v>
      </c>
      <c r="AR2033" s="496"/>
      <c r="AS2033" s="496"/>
      <c r="AT2033" s="496"/>
      <c r="AU2033" s="496"/>
    </row>
    <row r="2034" spans="1:47">
      <c r="A2034" s="496">
        <v>23</v>
      </c>
      <c r="B2034" s="496">
        <v>435</v>
      </c>
      <c r="C2034" s="496">
        <v>2024</v>
      </c>
      <c r="D2034" s="496"/>
      <c r="E2034" s="496">
        <v>99</v>
      </c>
      <c r="F2034" s="496">
        <v>99</v>
      </c>
      <c r="G2034" s="496">
        <v>99</v>
      </c>
      <c r="H2034" s="496">
        <v>99</v>
      </c>
      <c r="I2034" s="496">
        <v>99</v>
      </c>
      <c r="J2034" s="496">
        <v>99</v>
      </c>
      <c r="K2034" s="496">
        <v>99</v>
      </c>
      <c r="L2034" s="496">
        <v>13</v>
      </c>
      <c r="M2034" s="496">
        <v>99</v>
      </c>
      <c r="N2034" s="496">
        <v>99</v>
      </c>
      <c r="O2034" s="496">
        <v>99</v>
      </c>
      <c r="P2034" s="496">
        <v>99</v>
      </c>
      <c r="Q2034" s="496"/>
      <c r="R2034" s="496">
        <v>0</v>
      </c>
      <c r="S2034" s="496"/>
      <c r="T2034" s="496"/>
      <c r="U2034" s="496"/>
      <c r="V2034" s="496"/>
      <c r="W2034" s="496"/>
      <c r="X2034" s="496"/>
      <c r="Y2034" s="496"/>
      <c r="Z2034" s="496"/>
      <c r="AA2034" s="496"/>
      <c r="AB2034" s="496"/>
      <c r="AC2034" s="496"/>
      <c r="AD2034" s="496"/>
      <c r="AE2034" s="496"/>
      <c r="AF2034" s="496"/>
      <c r="AG2034" s="496"/>
      <c r="AH2034" s="496"/>
      <c r="AI2034" s="496"/>
      <c r="AJ2034" s="496"/>
      <c r="AK2034" s="496"/>
      <c r="AL2034" s="496"/>
      <c r="AM2034" s="496"/>
      <c r="AN2034" s="496">
        <v>99</v>
      </c>
      <c r="AO2034" s="496">
        <v>99</v>
      </c>
      <c r="AP2034" s="496">
        <v>15</v>
      </c>
      <c r="AQ2034" s="496">
        <v>99</v>
      </c>
      <c r="AR2034" s="496"/>
      <c r="AS2034" s="496"/>
      <c r="AT2034" s="496"/>
      <c r="AU2034" s="496"/>
    </row>
    <row r="2035" spans="1:47">
      <c r="A2035" s="496">
        <v>23</v>
      </c>
      <c r="B2035" s="496">
        <v>436</v>
      </c>
      <c r="C2035" s="496">
        <v>2024</v>
      </c>
      <c r="D2035" s="496"/>
      <c r="E2035" s="496">
        <v>99</v>
      </c>
      <c r="F2035" s="496">
        <v>99</v>
      </c>
      <c r="G2035" s="496">
        <v>99</v>
      </c>
      <c r="H2035" s="496">
        <v>99</v>
      </c>
      <c r="I2035" s="496">
        <v>99</v>
      </c>
      <c r="J2035" s="496">
        <v>99</v>
      </c>
      <c r="K2035" s="496">
        <v>99</v>
      </c>
      <c r="L2035" s="496">
        <v>13</v>
      </c>
      <c r="M2035" s="496">
        <v>99</v>
      </c>
      <c r="N2035" s="496">
        <v>99</v>
      </c>
      <c r="O2035" s="496">
        <v>99</v>
      </c>
      <c r="P2035" s="496">
        <v>99</v>
      </c>
      <c r="Q2035" s="496"/>
      <c r="R2035" s="496">
        <v>0</v>
      </c>
      <c r="S2035" s="496"/>
      <c r="T2035" s="496"/>
      <c r="U2035" s="496"/>
      <c r="V2035" s="496"/>
      <c r="W2035" s="496"/>
      <c r="X2035" s="496"/>
      <c r="Y2035" s="496"/>
      <c r="Z2035" s="496"/>
      <c r="AA2035" s="496"/>
      <c r="AB2035" s="496"/>
      <c r="AC2035" s="496"/>
      <c r="AD2035" s="496"/>
      <c r="AE2035" s="496"/>
      <c r="AF2035" s="496"/>
      <c r="AG2035" s="496"/>
      <c r="AH2035" s="496"/>
      <c r="AI2035" s="496"/>
      <c r="AJ2035" s="496"/>
      <c r="AK2035" s="496"/>
      <c r="AL2035" s="496"/>
      <c r="AM2035" s="496"/>
      <c r="AN2035" s="496">
        <v>99</v>
      </c>
      <c r="AO2035" s="496">
        <v>99</v>
      </c>
      <c r="AP2035" s="496">
        <v>16</v>
      </c>
      <c r="AQ2035" s="496">
        <v>99</v>
      </c>
      <c r="AR2035" s="496"/>
      <c r="AS2035" s="496"/>
      <c r="AT2035" s="496"/>
      <c r="AU2035" s="496"/>
    </row>
    <row r="2036" spans="1:47">
      <c r="A2036" s="496">
        <v>23</v>
      </c>
      <c r="B2036" s="496">
        <v>437</v>
      </c>
      <c r="C2036" s="496">
        <v>2024</v>
      </c>
      <c r="D2036" s="496"/>
      <c r="E2036" s="496">
        <v>99</v>
      </c>
      <c r="F2036" s="496">
        <v>99</v>
      </c>
      <c r="G2036" s="496">
        <v>99</v>
      </c>
      <c r="H2036" s="496">
        <v>99</v>
      </c>
      <c r="I2036" s="496">
        <v>99</v>
      </c>
      <c r="J2036" s="496">
        <v>99</v>
      </c>
      <c r="K2036" s="496">
        <v>99</v>
      </c>
      <c r="L2036" s="496">
        <v>13</v>
      </c>
      <c r="M2036" s="496">
        <v>99</v>
      </c>
      <c r="N2036" s="496">
        <v>99</v>
      </c>
      <c r="O2036" s="496">
        <v>99</v>
      </c>
      <c r="P2036" s="496">
        <v>99</v>
      </c>
      <c r="Q2036" s="496"/>
      <c r="R2036" s="496">
        <v>0</v>
      </c>
      <c r="S2036" s="496"/>
      <c r="T2036" s="496"/>
      <c r="U2036" s="496"/>
      <c r="V2036" s="496"/>
      <c r="W2036" s="496"/>
      <c r="X2036" s="496"/>
      <c r="Y2036" s="496"/>
      <c r="Z2036" s="496"/>
      <c r="AA2036" s="496"/>
      <c r="AB2036" s="496"/>
      <c r="AC2036" s="496"/>
      <c r="AD2036" s="496"/>
      <c r="AE2036" s="496"/>
      <c r="AF2036" s="496"/>
      <c r="AG2036" s="496"/>
      <c r="AH2036" s="496"/>
      <c r="AI2036" s="496"/>
      <c r="AJ2036" s="496"/>
      <c r="AK2036" s="496"/>
      <c r="AL2036" s="496"/>
      <c r="AM2036" s="496"/>
      <c r="AN2036" s="496">
        <v>99</v>
      </c>
      <c r="AO2036" s="496">
        <v>99</v>
      </c>
      <c r="AP2036" s="496">
        <v>17</v>
      </c>
      <c r="AQ2036" s="496">
        <v>99</v>
      </c>
      <c r="AR2036" s="496"/>
      <c r="AS2036" s="496"/>
      <c r="AT2036" s="496"/>
      <c r="AU2036" s="496"/>
    </row>
    <row r="2037" spans="1:47">
      <c r="A2037" s="496">
        <v>23</v>
      </c>
      <c r="B2037" s="496">
        <v>438</v>
      </c>
      <c r="C2037" s="496">
        <v>2024</v>
      </c>
      <c r="D2037" s="496"/>
      <c r="E2037" s="496">
        <v>99</v>
      </c>
      <c r="F2037" s="496">
        <v>99</v>
      </c>
      <c r="G2037" s="496">
        <v>99</v>
      </c>
      <c r="H2037" s="496">
        <v>99</v>
      </c>
      <c r="I2037" s="496">
        <v>99</v>
      </c>
      <c r="J2037" s="496">
        <v>99</v>
      </c>
      <c r="K2037" s="496">
        <v>99</v>
      </c>
      <c r="L2037" s="496">
        <v>13</v>
      </c>
      <c r="M2037" s="496">
        <v>99</v>
      </c>
      <c r="N2037" s="496">
        <v>99</v>
      </c>
      <c r="O2037" s="496">
        <v>99</v>
      </c>
      <c r="P2037" s="496">
        <v>99</v>
      </c>
      <c r="Q2037" s="496"/>
      <c r="R2037" s="496">
        <v>0</v>
      </c>
      <c r="S2037" s="496"/>
      <c r="T2037" s="496"/>
      <c r="U2037" s="496"/>
      <c r="V2037" s="496"/>
      <c r="W2037" s="496"/>
      <c r="X2037" s="496"/>
      <c r="Y2037" s="496"/>
      <c r="Z2037" s="496"/>
      <c r="AA2037" s="496"/>
      <c r="AB2037" s="496"/>
      <c r="AC2037" s="496"/>
      <c r="AD2037" s="496"/>
      <c r="AE2037" s="496"/>
      <c r="AF2037" s="496"/>
      <c r="AG2037" s="496"/>
      <c r="AH2037" s="496"/>
      <c r="AI2037" s="496"/>
      <c r="AJ2037" s="496"/>
      <c r="AK2037" s="496"/>
      <c r="AL2037" s="496"/>
      <c r="AM2037" s="496"/>
      <c r="AN2037" s="496">
        <v>99</v>
      </c>
      <c r="AO2037" s="496">
        <v>99</v>
      </c>
      <c r="AP2037" s="496">
        <v>21</v>
      </c>
      <c r="AQ2037" s="496">
        <v>99</v>
      </c>
      <c r="AR2037" s="496"/>
      <c r="AS2037" s="496"/>
      <c r="AT2037" s="496"/>
      <c r="AU2037" s="496"/>
    </row>
    <row r="2038" spans="1:47">
      <c r="A2038" s="496">
        <v>23</v>
      </c>
      <c r="B2038" s="496">
        <v>439</v>
      </c>
      <c r="C2038" s="496">
        <v>2024</v>
      </c>
      <c r="D2038" s="496"/>
      <c r="E2038" s="496">
        <v>99</v>
      </c>
      <c r="F2038" s="496">
        <v>99</v>
      </c>
      <c r="G2038" s="496">
        <v>99</v>
      </c>
      <c r="H2038" s="496">
        <v>99</v>
      </c>
      <c r="I2038" s="496">
        <v>99</v>
      </c>
      <c r="J2038" s="496">
        <v>99</v>
      </c>
      <c r="K2038" s="496">
        <v>99</v>
      </c>
      <c r="L2038" s="496">
        <v>13</v>
      </c>
      <c r="M2038" s="496">
        <v>99</v>
      </c>
      <c r="N2038" s="496">
        <v>99</v>
      </c>
      <c r="O2038" s="496">
        <v>99</v>
      </c>
      <c r="P2038" s="496">
        <v>99</v>
      </c>
      <c r="Q2038" s="496"/>
      <c r="R2038" s="496">
        <v>0</v>
      </c>
      <c r="S2038" s="496"/>
      <c r="T2038" s="496"/>
      <c r="U2038" s="496"/>
      <c r="V2038" s="496"/>
      <c r="W2038" s="496"/>
      <c r="X2038" s="496"/>
      <c r="Y2038" s="496"/>
      <c r="Z2038" s="496"/>
      <c r="AA2038" s="496"/>
      <c r="AB2038" s="496"/>
      <c r="AC2038" s="496"/>
      <c r="AD2038" s="496"/>
      <c r="AE2038" s="496"/>
      <c r="AF2038" s="496"/>
      <c r="AG2038" s="496"/>
      <c r="AH2038" s="496"/>
      <c r="AI2038" s="496"/>
      <c r="AJ2038" s="496"/>
      <c r="AK2038" s="496"/>
      <c r="AL2038" s="496"/>
      <c r="AM2038" s="496"/>
      <c r="AN2038" s="496">
        <v>99</v>
      </c>
      <c r="AO2038" s="496">
        <v>99</v>
      </c>
      <c r="AP2038" s="496">
        <v>22</v>
      </c>
      <c r="AQ2038" s="496">
        <v>99</v>
      </c>
      <c r="AR2038" s="496"/>
      <c r="AS2038" s="496"/>
      <c r="AT2038" s="496"/>
      <c r="AU2038" s="496"/>
    </row>
    <row r="2039" spans="1:47">
      <c r="A2039" s="496">
        <v>23</v>
      </c>
      <c r="B2039" s="496">
        <v>440</v>
      </c>
      <c r="C2039" s="496">
        <v>2024</v>
      </c>
      <c r="D2039" s="496"/>
      <c r="E2039" s="496">
        <v>99</v>
      </c>
      <c r="F2039" s="496">
        <v>99</v>
      </c>
      <c r="G2039" s="496">
        <v>99</v>
      </c>
      <c r="H2039" s="496">
        <v>99</v>
      </c>
      <c r="I2039" s="496">
        <v>99</v>
      </c>
      <c r="J2039" s="496">
        <v>99</v>
      </c>
      <c r="K2039" s="496">
        <v>99</v>
      </c>
      <c r="L2039" s="496">
        <v>13</v>
      </c>
      <c r="M2039" s="496">
        <v>99</v>
      </c>
      <c r="N2039" s="496">
        <v>99</v>
      </c>
      <c r="O2039" s="496">
        <v>99</v>
      </c>
      <c r="P2039" s="496">
        <v>99</v>
      </c>
      <c r="Q2039" s="496"/>
      <c r="R2039" s="496">
        <v>0</v>
      </c>
      <c r="S2039" s="496"/>
      <c r="T2039" s="496"/>
      <c r="U2039" s="496"/>
      <c r="V2039" s="496"/>
      <c r="W2039" s="496"/>
      <c r="X2039" s="496"/>
      <c r="Y2039" s="496"/>
      <c r="Z2039" s="496"/>
      <c r="AA2039" s="496"/>
      <c r="AB2039" s="496"/>
      <c r="AC2039" s="496"/>
      <c r="AD2039" s="496"/>
      <c r="AE2039" s="496"/>
      <c r="AF2039" s="496"/>
      <c r="AG2039" s="496"/>
      <c r="AH2039" s="496"/>
      <c r="AI2039" s="496"/>
      <c r="AJ2039" s="496"/>
      <c r="AK2039" s="496"/>
      <c r="AL2039" s="496"/>
      <c r="AM2039" s="496"/>
      <c r="AN2039" s="496">
        <v>99</v>
      </c>
      <c r="AO2039" s="496">
        <v>99</v>
      </c>
      <c r="AP2039" s="496">
        <v>23</v>
      </c>
      <c r="AQ2039" s="496">
        <v>99</v>
      </c>
      <c r="AR2039" s="496"/>
      <c r="AS2039" s="496"/>
      <c r="AT2039" s="496"/>
      <c r="AU2039" s="496"/>
    </row>
    <row r="2040" spans="1:47">
      <c r="A2040" s="496">
        <v>23</v>
      </c>
      <c r="B2040" s="496">
        <v>441</v>
      </c>
      <c r="C2040" s="496">
        <v>2024</v>
      </c>
      <c r="D2040" s="496"/>
      <c r="E2040" s="496">
        <v>99</v>
      </c>
      <c r="F2040" s="496">
        <v>99</v>
      </c>
      <c r="G2040" s="496">
        <v>99</v>
      </c>
      <c r="H2040" s="496">
        <v>99</v>
      </c>
      <c r="I2040" s="496">
        <v>99</v>
      </c>
      <c r="J2040" s="496">
        <v>99</v>
      </c>
      <c r="K2040" s="496">
        <v>99</v>
      </c>
      <c r="L2040" s="496">
        <v>13</v>
      </c>
      <c r="M2040" s="496">
        <v>99</v>
      </c>
      <c r="N2040" s="496">
        <v>99</v>
      </c>
      <c r="O2040" s="496">
        <v>99</v>
      </c>
      <c r="P2040" s="496">
        <v>99</v>
      </c>
      <c r="Q2040" s="496"/>
      <c r="R2040" s="496">
        <v>0</v>
      </c>
      <c r="S2040" s="496"/>
      <c r="T2040" s="496"/>
      <c r="U2040" s="496"/>
      <c r="V2040" s="496"/>
      <c r="W2040" s="496"/>
      <c r="X2040" s="496"/>
      <c r="Y2040" s="496"/>
      <c r="Z2040" s="496"/>
      <c r="AA2040" s="496"/>
      <c r="AB2040" s="496"/>
      <c r="AC2040" s="496"/>
      <c r="AD2040" s="496"/>
      <c r="AE2040" s="496"/>
      <c r="AF2040" s="496"/>
      <c r="AG2040" s="496"/>
      <c r="AH2040" s="496"/>
      <c r="AI2040" s="496"/>
      <c r="AJ2040" s="496"/>
      <c r="AK2040" s="496"/>
      <c r="AL2040" s="496"/>
      <c r="AM2040" s="496"/>
      <c r="AN2040" s="496">
        <v>99</v>
      </c>
      <c r="AO2040" s="496">
        <v>99</v>
      </c>
      <c r="AP2040" s="496">
        <v>24</v>
      </c>
      <c r="AQ2040" s="496">
        <v>99</v>
      </c>
      <c r="AR2040" s="496"/>
      <c r="AS2040" s="496"/>
      <c r="AT2040" s="496"/>
      <c r="AU2040" s="496"/>
    </row>
    <row r="2041" spans="1:47">
      <c r="A2041" s="496">
        <v>23</v>
      </c>
      <c r="B2041" s="496">
        <v>442</v>
      </c>
      <c r="C2041" s="496">
        <v>2024</v>
      </c>
      <c r="D2041" s="496"/>
      <c r="E2041" s="496">
        <v>99</v>
      </c>
      <c r="F2041" s="496">
        <v>99</v>
      </c>
      <c r="G2041" s="496">
        <v>99</v>
      </c>
      <c r="H2041" s="496">
        <v>99</v>
      </c>
      <c r="I2041" s="496">
        <v>99</v>
      </c>
      <c r="J2041" s="496">
        <v>99</v>
      </c>
      <c r="K2041" s="496">
        <v>99</v>
      </c>
      <c r="L2041" s="496">
        <v>13</v>
      </c>
      <c r="M2041" s="496">
        <v>99</v>
      </c>
      <c r="N2041" s="496">
        <v>99</v>
      </c>
      <c r="O2041" s="496">
        <v>99</v>
      </c>
      <c r="P2041" s="496">
        <v>99</v>
      </c>
      <c r="Q2041" s="496"/>
      <c r="R2041" s="496">
        <v>0</v>
      </c>
      <c r="S2041" s="496"/>
      <c r="T2041" s="496"/>
      <c r="U2041" s="496"/>
      <c r="V2041" s="496"/>
      <c r="W2041" s="496"/>
      <c r="X2041" s="496"/>
      <c r="Y2041" s="496"/>
      <c r="Z2041" s="496"/>
      <c r="AA2041" s="496"/>
      <c r="AB2041" s="496"/>
      <c r="AC2041" s="496"/>
      <c r="AD2041" s="496"/>
      <c r="AE2041" s="496"/>
      <c r="AF2041" s="496"/>
      <c r="AG2041" s="496"/>
      <c r="AH2041" s="496"/>
      <c r="AI2041" s="496"/>
      <c r="AJ2041" s="496"/>
      <c r="AK2041" s="496"/>
      <c r="AL2041" s="496"/>
      <c r="AM2041" s="496"/>
      <c r="AN2041" s="496">
        <v>99</v>
      </c>
      <c r="AO2041" s="496">
        <v>99</v>
      </c>
      <c r="AP2041" s="496">
        <v>25</v>
      </c>
      <c r="AQ2041" s="496">
        <v>99</v>
      </c>
      <c r="AR2041" s="496"/>
      <c r="AS2041" s="496"/>
      <c r="AT2041" s="496"/>
      <c r="AU2041" s="496"/>
    </row>
    <row r="2042" spans="1:47">
      <c r="A2042" s="496">
        <v>23</v>
      </c>
      <c r="B2042" s="496">
        <v>443</v>
      </c>
      <c r="C2042" s="496">
        <v>2024</v>
      </c>
      <c r="D2042" s="496"/>
      <c r="E2042" s="496">
        <v>99</v>
      </c>
      <c r="F2042" s="496">
        <v>99</v>
      </c>
      <c r="G2042" s="496">
        <v>99</v>
      </c>
      <c r="H2042" s="496">
        <v>99</v>
      </c>
      <c r="I2042" s="496">
        <v>99</v>
      </c>
      <c r="J2042" s="496">
        <v>99</v>
      </c>
      <c r="K2042" s="496">
        <v>99</v>
      </c>
      <c r="L2042" s="496">
        <v>13</v>
      </c>
      <c r="M2042" s="496">
        <v>99</v>
      </c>
      <c r="N2042" s="496">
        <v>99</v>
      </c>
      <c r="O2042" s="496">
        <v>99</v>
      </c>
      <c r="P2042" s="496">
        <v>99</v>
      </c>
      <c r="Q2042" s="496"/>
      <c r="R2042" s="496">
        <v>0</v>
      </c>
      <c r="S2042" s="496"/>
      <c r="T2042" s="496"/>
      <c r="U2042" s="496"/>
      <c r="V2042" s="496"/>
      <c r="W2042" s="496"/>
      <c r="X2042" s="496"/>
      <c r="Y2042" s="496"/>
      <c r="Z2042" s="496"/>
      <c r="AA2042" s="496"/>
      <c r="AB2042" s="496"/>
      <c r="AC2042" s="496"/>
      <c r="AD2042" s="496"/>
      <c r="AE2042" s="496"/>
      <c r="AF2042" s="496"/>
      <c r="AG2042" s="496"/>
      <c r="AH2042" s="496"/>
      <c r="AI2042" s="496"/>
      <c r="AJ2042" s="496"/>
      <c r="AK2042" s="496"/>
      <c r="AL2042" s="496"/>
      <c r="AM2042" s="496"/>
      <c r="AN2042" s="496">
        <v>99</v>
      </c>
      <c r="AO2042" s="496">
        <v>99</v>
      </c>
      <c r="AP2042" s="496">
        <v>26</v>
      </c>
      <c r="AQ2042" s="496">
        <v>99</v>
      </c>
      <c r="AR2042" s="496"/>
      <c r="AS2042" s="496"/>
      <c r="AT2042" s="496"/>
      <c r="AU2042" s="496"/>
    </row>
    <row r="2043" spans="1:47">
      <c r="A2043" s="496">
        <v>23</v>
      </c>
      <c r="B2043" s="496">
        <v>444</v>
      </c>
      <c r="C2043" s="496">
        <v>2024</v>
      </c>
      <c r="D2043" s="496"/>
      <c r="E2043" s="496">
        <v>99</v>
      </c>
      <c r="F2043" s="496">
        <v>99</v>
      </c>
      <c r="G2043" s="496">
        <v>99</v>
      </c>
      <c r="H2043" s="496">
        <v>99</v>
      </c>
      <c r="I2043" s="496">
        <v>99</v>
      </c>
      <c r="J2043" s="496">
        <v>99</v>
      </c>
      <c r="K2043" s="496">
        <v>99</v>
      </c>
      <c r="L2043" s="496">
        <v>13</v>
      </c>
      <c r="M2043" s="496">
        <v>99</v>
      </c>
      <c r="N2043" s="496">
        <v>99</v>
      </c>
      <c r="O2043" s="496">
        <v>99</v>
      </c>
      <c r="P2043" s="496">
        <v>99</v>
      </c>
      <c r="Q2043" s="496"/>
      <c r="R2043" s="496">
        <v>0</v>
      </c>
      <c r="S2043" s="496"/>
      <c r="T2043" s="496"/>
      <c r="U2043" s="496"/>
      <c r="V2043" s="496"/>
      <c r="W2043" s="496"/>
      <c r="X2043" s="496"/>
      <c r="Y2043" s="496"/>
      <c r="Z2043" s="496"/>
      <c r="AA2043" s="496"/>
      <c r="AB2043" s="496"/>
      <c r="AC2043" s="496"/>
      <c r="AD2043" s="496"/>
      <c r="AE2043" s="496"/>
      <c r="AF2043" s="496"/>
      <c r="AG2043" s="496"/>
      <c r="AH2043" s="496"/>
      <c r="AI2043" s="496"/>
      <c r="AJ2043" s="496"/>
      <c r="AK2043" s="496"/>
      <c r="AL2043" s="496"/>
      <c r="AM2043" s="496"/>
      <c r="AN2043" s="496">
        <v>99</v>
      </c>
      <c r="AO2043" s="496">
        <v>99</v>
      </c>
      <c r="AP2043" s="496">
        <v>27</v>
      </c>
      <c r="AQ2043" s="496">
        <v>99</v>
      </c>
      <c r="AR2043" s="496"/>
      <c r="AS2043" s="496"/>
      <c r="AT2043" s="496"/>
      <c r="AU2043" s="496"/>
    </row>
    <row r="2044" spans="1:47">
      <c r="A2044" s="496">
        <v>23</v>
      </c>
      <c r="B2044" s="496">
        <v>445</v>
      </c>
      <c r="C2044" s="496">
        <v>2024</v>
      </c>
      <c r="D2044" s="496"/>
      <c r="E2044" s="496">
        <v>99</v>
      </c>
      <c r="F2044" s="496">
        <v>99</v>
      </c>
      <c r="G2044" s="496">
        <v>99</v>
      </c>
      <c r="H2044" s="496">
        <v>99</v>
      </c>
      <c r="I2044" s="496">
        <v>99</v>
      </c>
      <c r="J2044" s="496">
        <v>99</v>
      </c>
      <c r="K2044" s="496">
        <v>99</v>
      </c>
      <c r="L2044" s="496">
        <v>13</v>
      </c>
      <c r="M2044" s="496">
        <v>99</v>
      </c>
      <c r="N2044" s="496">
        <v>99</v>
      </c>
      <c r="O2044" s="496">
        <v>99</v>
      </c>
      <c r="P2044" s="496">
        <v>99</v>
      </c>
      <c r="Q2044" s="496"/>
      <c r="R2044" s="496">
        <v>0</v>
      </c>
      <c r="S2044" s="496"/>
      <c r="T2044" s="496"/>
      <c r="U2044" s="496"/>
      <c r="V2044" s="496"/>
      <c r="W2044" s="496"/>
      <c r="X2044" s="496"/>
      <c r="Y2044" s="496"/>
      <c r="Z2044" s="496"/>
      <c r="AA2044" s="496"/>
      <c r="AB2044" s="496"/>
      <c r="AC2044" s="496"/>
      <c r="AD2044" s="496"/>
      <c r="AE2044" s="496"/>
      <c r="AF2044" s="496"/>
      <c r="AG2044" s="496"/>
      <c r="AH2044" s="496"/>
      <c r="AI2044" s="496"/>
      <c r="AJ2044" s="496"/>
      <c r="AK2044" s="496"/>
      <c r="AL2044" s="496"/>
      <c r="AM2044" s="496"/>
      <c r="AN2044" s="496">
        <v>99</v>
      </c>
      <c r="AO2044" s="496">
        <v>99</v>
      </c>
      <c r="AP2044" s="496">
        <v>28</v>
      </c>
      <c r="AQ2044" s="496">
        <v>99</v>
      </c>
      <c r="AR2044" s="496"/>
      <c r="AS2044" s="496"/>
      <c r="AT2044" s="496"/>
      <c r="AU2044" s="496"/>
    </row>
    <row r="2045" spans="1:47">
      <c r="A2045" s="496">
        <v>23</v>
      </c>
      <c r="B2045" s="496">
        <v>446</v>
      </c>
      <c r="C2045" s="496">
        <v>2024</v>
      </c>
      <c r="D2045" s="496"/>
      <c r="E2045" s="496">
        <v>99</v>
      </c>
      <c r="F2045" s="496">
        <v>99</v>
      </c>
      <c r="G2045" s="496">
        <v>99</v>
      </c>
      <c r="H2045" s="496">
        <v>99</v>
      </c>
      <c r="I2045" s="496">
        <v>99</v>
      </c>
      <c r="J2045" s="496">
        <v>99</v>
      </c>
      <c r="K2045" s="496">
        <v>99</v>
      </c>
      <c r="L2045" s="496">
        <v>13</v>
      </c>
      <c r="M2045" s="496">
        <v>99</v>
      </c>
      <c r="N2045" s="496">
        <v>99</v>
      </c>
      <c r="O2045" s="496">
        <v>99</v>
      </c>
      <c r="P2045" s="496">
        <v>99</v>
      </c>
      <c r="Q2045" s="496"/>
      <c r="R2045" s="496">
        <v>0</v>
      </c>
      <c r="S2045" s="496"/>
      <c r="T2045" s="496"/>
      <c r="U2045" s="496"/>
      <c r="V2045" s="496"/>
      <c r="W2045" s="496"/>
      <c r="X2045" s="496"/>
      <c r="Y2045" s="496"/>
      <c r="Z2045" s="496"/>
      <c r="AA2045" s="496"/>
      <c r="AB2045" s="496"/>
      <c r="AC2045" s="496"/>
      <c r="AD2045" s="496"/>
      <c r="AE2045" s="496"/>
      <c r="AF2045" s="496"/>
      <c r="AG2045" s="496"/>
      <c r="AH2045" s="496"/>
      <c r="AI2045" s="496"/>
      <c r="AJ2045" s="496"/>
      <c r="AK2045" s="496"/>
      <c r="AL2045" s="496"/>
      <c r="AM2045" s="496"/>
      <c r="AN2045" s="496">
        <v>99</v>
      </c>
      <c r="AO2045" s="496">
        <v>99</v>
      </c>
      <c r="AP2045" s="496">
        <v>29</v>
      </c>
      <c r="AQ2045" s="496">
        <v>99</v>
      </c>
      <c r="AR2045" s="496"/>
      <c r="AS2045" s="496"/>
      <c r="AT2045" s="496"/>
      <c r="AU2045" s="496"/>
    </row>
    <row r="2046" spans="1:47">
      <c r="A2046" s="496">
        <v>23</v>
      </c>
      <c r="B2046" s="496">
        <v>447</v>
      </c>
      <c r="C2046" s="496">
        <v>2024</v>
      </c>
      <c r="D2046" s="496"/>
      <c r="E2046" s="496">
        <v>99</v>
      </c>
      <c r="F2046" s="496">
        <v>99</v>
      </c>
      <c r="G2046" s="496">
        <v>99</v>
      </c>
      <c r="H2046" s="496">
        <v>99</v>
      </c>
      <c r="I2046" s="496">
        <v>99</v>
      </c>
      <c r="J2046" s="496">
        <v>99</v>
      </c>
      <c r="K2046" s="496">
        <v>99</v>
      </c>
      <c r="L2046" s="496">
        <v>13</v>
      </c>
      <c r="M2046" s="496">
        <v>99</v>
      </c>
      <c r="N2046" s="496">
        <v>99</v>
      </c>
      <c r="O2046" s="496">
        <v>99</v>
      </c>
      <c r="P2046" s="496">
        <v>99</v>
      </c>
      <c r="Q2046" s="496"/>
      <c r="R2046" s="496">
        <v>0</v>
      </c>
      <c r="S2046" s="496"/>
      <c r="T2046" s="496"/>
      <c r="U2046" s="496"/>
      <c r="V2046" s="496"/>
      <c r="W2046" s="496"/>
      <c r="X2046" s="496"/>
      <c r="Y2046" s="496"/>
      <c r="Z2046" s="496"/>
      <c r="AA2046" s="496"/>
      <c r="AB2046" s="496"/>
      <c r="AC2046" s="496"/>
      <c r="AD2046" s="496"/>
      <c r="AE2046" s="496"/>
      <c r="AF2046" s="496"/>
      <c r="AG2046" s="496"/>
      <c r="AH2046" s="496"/>
      <c r="AI2046" s="496"/>
      <c r="AJ2046" s="496"/>
      <c r="AK2046" s="496"/>
      <c r="AL2046" s="496"/>
      <c r="AM2046" s="496"/>
      <c r="AN2046" s="496">
        <v>99</v>
      </c>
      <c r="AO2046" s="496">
        <v>99</v>
      </c>
      <c r="AP2046" s="496">
        <v>30</v>
      </c>
      <c r="AQ2046" s="496">
        <v>99</v>
      </c>
      <c r="AR2046" s="496"/>
      <c r="AS2046" s="496"/>
      <c r="AT2046" s="496"/>
      <c r="AU2046" s="496"/>
    </row>
    <row r="2047" spans="1:47">
      <c r="A2047" s="496">
        <v>23</v>
      </c>
      <c r="B2047" s="496">
        <v>448</v>
      </c>
      <c r="C2047" s="496">
        <v>2024</v>
      </c>
      <c r="D2047" s="496"/>
      <c r="E2047" s="496">
        <v>99</v>
      </c>
      <c r="F2047" s="496">
        <v>99</v>
      </c>
      <c r="G2047" s="496">
        <v>99</v>
      </c>
      <c r="H2047" s="496">
        <v>99</v>
      </c>
      <c r="I2047" s="496">
        <v>99</v>
      </c>
      <c r="J2047" s="496">
        <v>99</v>
      </c>
      <c r="K2047" s="496">
        <v>99</v>
      </c>
      <c r="L2047" s="496">
        <v>13</v>
      </c>
      <c r="M2047" s="496">
        <v>99</v>
      </c>
      <c r="N2047" s="496">
        <v>99</v>
      </c>
      <c r="O2047" s="496">
        <v>99</v>
      </c>
      <c r="P2047" s="496">
        <v>99</v>
      </c>
      <c r="Q2047" s="496"/>
      <c r="R2047" s="496">
        <v>0</v>
      </c>
      <c r="S2047" s="496"/>
      <c r="T2047" s="496"/>
      <c r="U2047" s="496"/>
      <c r="V2047" s="496"/>
      <c r="W2047" s="496"/>
      <c r="X2047" s="496"/>
      <c r="Y2047" s="496"/>
      <c r="Z2047" s="496"/>
      <c r="AA2047" s="496"/>
      <c r="AB2047" s="496"/>
      <c r="AC2047" s="496"/>
      <c r="AD2047" s="496"/>
      <c r="AE2047" s="496"/>
      <c r="AF2047" s="496"/>
      <c r="AG2047" s="496"/>
      <c r="AH2047" s="496"/>
      <c r="AI2047" s="496"/>
      <c r="AJ2047" s="496"/>
      <c r="AK2047" s="496"/>
      <c r="AL2047" s="496"/>
      <c r="AM2047" s="496"/>
      <c r="AN2047" s="496">
        <v>99</v>
      </c>
      <c r="AO2047" s="496">
        <v>99</v>
      </c>
      <c r="AP2047" s="496">
        <v>31</v>
      </c>
      <c r="AQ2047" s="496">
        <v>99</v>
      </c>
      <c r="AR2047" s="496"/>
      <c r="AS2047" s="496"/>
      <c r="AT2047" s="496"/>
      <c r="AU2047" s="496"/>
    </row>
    <row r="2048" spans="1:47">
      <c r="A2048" s="496">
        <v>23</v>
      </c>
      <c r="B2048" s="496">
        <v>449</v>
      </c>
      <c r="C2048" s="496">
        <v>2024</v>
      </c>
      <c r="D2048" s="496"/>
      <c r="E2048" s="496">
        <v>99</v>
      </c>
      <c r="F2048" s="496">
        <v>99</v>
      </c>
      <c r="G2048" s="496">
        <v>99</v>
      </c>
      <c r="H2048" s="496">
        <v>99</v>
      </c>
      <c r="I2048" s="496">
        <v>99</v>
      </c>
      <c r="J2048" s="496">
        <v>99</v>
      </c>
      <c r="K2048" s="496">
        <v>99</v>
      </c>
      <c r="L2048" s="496">
        <v>13</v>
      </c>
      <c r="M2048" s="496">
        <v>99</v>
      </c>
      <c r="N2048" s="496">
        <v>99</v>
      </c>
      <c r="O2048" s="496">
        <v>99</v>
      </c>
      <c r="P2048" s="496">
        <v>99</v>
      </c>
      <c r="Q2048" s="496"/>
      <c r="R2048" s="496">
        <v>0</v>
      </c>
      <c r="S2048" s="496"/>
      <c r="T2048" s="496"/>
      <c r="U2048" s="496"/>
      <c r="V2048" s="496"/>
      <c r="W2048" s="496"/>
      <c r="X2048" s="496"/>
      <c r="Y2048" s="496"/>
      <c r="Z2048" s="496"/>
      <c r="AA2048" s="496"/>
      <c r="AB2048" s="496"/>
      <c r="AC2048" s="496"/>
      <c r="AD2048" s="496"/>
      <c r="AE2048" s="496"/>
      <c r="AF2048" s="496"/>
      <c r="AG2048" s="496"/>
      <c r="AH2048" s="496"/>
      <c r="AI2048" s="496"/>
      <c r="AJ2048" s="496"/>
      <c r="AK2048" s="496"/>
      <c r="AL2048" s="496"/>
      <c r="AM2048" s="496"/>
      <c r="AN2048" s="496">
        <v>99</v>
      </c>
      <c r="AO2048" s="496">
        <v>99</v>
      </c>
      <c r="AP2048" s="496">
        <v>32</v>
      </c>
      <c r="AQ2048" s="496">
        <v>99</v>
      </c>
      <c r="AR2048" s="496"/>
      <c r="AS2048" s="496"/>
      <c r="AT2048" s="496"/>
      <c r="AU2048" s="496"/>
    </row>
    <row r="2049" spans="1:47">
      <c r="A2049" s="496">
        <v>23</v>
      </c>
      <c r="B2049" s="496">
        <v>450</v>
      </c>
      <c r="C2049" s="496">
        <v>2024</v>
      </c>
      <c r="D2049" s="496"/>
      <c r="E2049" s="496">
        <v>99</v>
      </c>
      <c r="F2049" s="496">
        <v>99</v>
      </c>
      <c r="G2049" s="496">
        <v>99</v>
      </c>
      <c r="H2049" s="496">
        <v>99</v>
      </c>
      <c r="I2049" s="496">
        <v>99</v>
      </c>
      <c r="J2049" s="496">
        <v>99</v>
      </c>
      <c r="K2049" s="496">
        <v>99</v>
      </c>
      <c r="L2049" s="496">
        <v>13</v>
      </c>
      <c r="M2049" s="496">
        <v>99</v>
      </c>
      <c r="N2049" s="496">
        <v>99</v>
      </c>
      <c r="O2049" s="496">
        <v>99</v>
      </c>
      <c r="P2049" s="496">
        <v>99</v>
      </c>
      <c r="Q2049" s="496"/>
      <c r="R2049" s="496">
        <v>0</v>
      </c>
      <c r="S2049" s="496"/>
      <c r="T2049" s="496"/>
      <c r="U2049" s="496"/>
      <c r="V2049" s="496"/>
      <c r="W2049" s="496"/>
      <c r="X2049" s="496"/>
      <c r="Y2049" s="496"/>
      <c r="Z2049" s="496"/>
      <c r="AA2049" s="496"/>
      <c r="AB2049" s="496"/>
      <c r="AC2049" s="496"/>
      <c r="AD2049" s="496"/>
      <c r="AE2049" s="496"/>
      <c r="AF2049" s="496"/>
      <c r="AG2049" s="496"/>
      <c r="AH2049" s="496"/>
      <c r="AI2049" s="496"/>
      <c r="AJ2049" s="496"/>
      <c r="AK2049" s="496"/>
      <c r="AL2049" s="496"/>
      <c r="AM2049" s="496"/>
      <c r="AN2049" s="496">
        <v>99</v>
      </c>
      <c r="AO2049" s="496">
        <v>99</v>
      </c>
      <c r="AP2049" s="496">
        <v>33</v>
      </c>
      <c r="AQ2049" s="496">
        <v>99</v>
      </c>
      <c r="AR2049" s="496"/>
      <c r="AS2049" s="496"/>
      <c r="AT2049" s="496"/>
      <c r="AU2049" s="496"/>
    </row>
    <row r="2050" spans="1:47">
      <c r="A2050" s="496">
        <v>23</v>
      </c>
      <c r="B2050" s="496">
        <v>451</v>
      </c>
      <c r="C2050" s="496">
        <v>2024</v>
      </c>
      <c r="D2050" s="496"/>
      <c r="E2050" s="496">
        <v>99</v>
      </c>
      <c r="F2050" s="496">
        <v>99</v>
      </c>
      <c r="G2050" s="496">
        <v>99</v>
      </c>
      <c r="H2050" s="496">
        <v>99</v>
      </c>
      <c r="I2050" s="496">
        <v>99</v>
      </c>
      <c r="J2050" s="496">
        <v>99</v>
      </c>
      <c r="K2050" s="496">
        <v>99</v>
      </c>
      <c r="L2050" s="496">
        <v>13</v>
      </c>
      <c r="M2050" s="496">
        <v>99</v>
      </c>
      <c r="N2050" s="496">
        <v>99</v>
      </c>
      <c r="O2050" s="496">
        <v>99</v>
      </c>
      <c r="P2050" s="496">
        <v>99</v>
      </c>
      <c r="Q2050" s="496"/>
      <c r="R2050" s="496">
        <v>0</v>
      </c>
      <c r="S2050" s="496"/>
      <c r="T2050" s="496"/>
      <c r="U2050" s="496"/>
      <c r="V2050" s="496"/>
      <c r="W2050" s="496"/>
      <c r="X2050" s="496"/>
      <c r="Y2050" s="496"/>
      <c r="Z2050" s="496"/>
      <c r="AA2050" s="496"/>
      <c r="AB2050" s="496"/>
      <c r="AC2050" s="496"/>
      <c r="AD2050" s="496"/>
      <c r="AE2050" s="496"/>
      <c r="AF2050" s="496"/>
      <c r="AG2050" s="496"/>
      <c r="AH2050" s="496"/>
      <c r="AI2050" s="496"/>
      <c r="AJ2050" s="496"/>
      <c r="AK2050" s="496"/>
      <c r="AL2050" s="496"/>
      <c r="AM2050" s="496"/>
      <c r="AN2050" s="496">
        <v>99</v>
      </c>
      <c r="AO2050" s="496">
        <v>99</v>
      </c>
      <c r="AP2050" s="496">
        <v>34</v>
      </c>
      <c r="AQ2050" s="496">
        <v>99</v>
      </c>
      <c r="AR2050" s="496"/>
      <c r="AS2050" s="496"/>
      <c r="AT2050" s="496"/>
      <c r="AU2050" s="496"/>
    </row>
    <row r="2051" spans="1:47">
      <c r="A2051" s="496">
        <v>23</v>
      </c>
      <c r="B2051" s="496">
        <v>452</v>
      </c>
      <c r="C2051" s="496">
        <v>2024</v>
      </c>
      <c r="D2051" s="496"/>
      <c r="E2051" s="496">
        <v>99</v>
      </c>
      <c r="F2051" s="496">
        <v>99</v>
      </c>
      <c r="G2051" s="496">
        <v>99</v>
      </c>
      <c r="H2051" s="496">
        <v>99</v>
      </c>
      <c r="I2051" s="496">
        <v>99</v>
      </c>
      <c r="J2051" s="496">
        <v>99</v>
      </c>
      <c r="K2051" s="496">
        <v>99</v>
      </c>
      <c r="L2051" s="496">
        <v>13</v>
      </c>
      <c r="M2051" s="496">
        <v>99</v>
      </c>
      <c r="N2051" s="496">
        <v>99</v>
      </c>
      <c r="O2051" s="496">
        <v>99</v>
      </c>
      <c r="P2051" s="496">
        <v>99</v>
      </c>
      <c r="Q2051" s="496"/>
      <c r="R2051" s="496">
        <v>0</v>
      </c>
      <c r="S2051" s="496"/>
      <c r="T2051" s="496"/>
      <c r="U2051" s="496"/>
      <c r="V2051" s="496"/>
      <c r="W2051" s="496"/>
      <c r="X2051" s="496"/>
      <c r="Y2051" s="496"/>
      <c r="Z2051" s="496"/>
      <c r="AA2051" s="496"/>
      <c r="AB2051" s="496"/>
      <c r="AC2051" s="496"/>
      <c r="AD2051" s="496"/>
      <c r="AE2051" s="496"/>
      <c r="AF2051" s="496"/>
      <c r="AG2051" s="496"/>
      <c r="AH2051" s="496"/>
      <c r="AI2051" s="496"/>
      <c r="AJ2051" s="496"/>
      <c r="AK2051" s="496"/>
      <c r="AL2051" s="496"/>
      <c r="AM2051" s="496"/>
      <c r="AN2051" s="496">
        <v>99</v>
      </c>
      <c r="AO2051" s="496">
        <v>99</v>
      </c>
      <c r="AP2051" s="496">
        <v>39</v>
      </c>
      <c r="AQ2051" s="496">
        <v>99</v>
      </c>
      <c r="AR2051" s="496"/>
      <c r="AS2051" s="496"/>
      <c r="AT2051" s="496"/>
      <c r="AU2051" s="496"/>
    </row>
    <row r="2052" spans="1:47">
      <c r="A2052" s="496">
        <v>23</v>
      </c>
      <c r="B2052" s="496">
        <v>453</v>
      </c>
      <c r="C2052" s="496">
        <v>2024</v>
      </c>
      <c r="D2052" s="496"/>
      <c r="E2052" s="496">
        <v>99</v>
      </c>
      <c r="F2052" s="496">
        <v>99</v>
      </c>
      <c r="G2052" s="496">
        <v>99</v>
      </c>
      <c r="H2052" s="496">
        <v>99</v>
      </c>
      <c r="I2052" s="496">
        <v>99</v>
      </c>
      <c r="J2052" s="496">
        <v>99</v>
      </c>
      <c r="K2052" s="496">
        <v>99</v>
      </c>
      <c r="L2052" s="496">
        <v>13</v>
      </c>
      <c r="M2052" s="496">
        <v>99</v>
      </c>
      <c r="N2052" s="496">
        <v>99</v>
      </c>
      <c r="O2052" s="496">
        <v>99</v>
      </c>
      <c r="P2052" s="496">
        <v>99</v>
      </c>
      <c r="Q2052" s="496"/>
      <c r="R2052" s="496">
        <v>0</v>
      </c>
      <c r="S2052" s="496"/>
      <c r="T2052" s="496"/>
      <c r="U2052" s="496"/>
      <c r="V2052" s="496"/>
      <c r="W2052" s="496"/>
      <c r="X2052" s="496"/>
      <c r="Y2052" s="496"/>
      <c r="Z2052" s="496"/>
      <c r="AA2052" s="496"/>
      <c r="AB2052" s="496"/>
      <c r="AC2052" s="496"/>
      <c r="AD2052" s="496"/>
      <c r="AE2052" s="496"/>
      <c r="AF2052" s="496"/>
      <c r="AG2052" s="496"/>
      <c r="AH2052" s="496"/>
      <c r="AI2052" s="496"/>
      <c r="AJ2052" s="496"/>
      <c r="AK2052" s="496"/>
      <c r="AL2052" s="496"/>
      <c r="AM2052" s="496"/>
      <c r="AN2052" s="496">
        <v>99</v>
      </c>
      <c r="AO2052" s="496">
        <v>99</v>
      </c>
      <c r="AP2052" s="496">
        <v>40</v>
      </c>
      <c r="AQ2052" s="496">
        <v>99</v>
      </c>
      <c r="AR2052" s="496"/>
      <c r="AS2052" s="496"/>
      <c r="AT2052" s="496"/>
      <c r="AU2052" s="496"/>
    </row>
    <row r="2053" spans="1:47">
      <c r="A2053" s="496">
        <v>23</v>
      </c>
      <c r="B2053" s="496">
        <v>454</v>
      </c>
      <c r="C2053" s="496">
        <v>2024</v>
      </c>
      <c r="D2053" s="496"/>
      <c r="E2053" s="496">
        <v>99</v>
      </c>
      <c r="F2053" s="496">
        <v>99</v>
      </c>
      <c r="G2053" s="496">
        <v>99</v>
      </c>
      <c r="H2053" s="496">
        <v>99</v>
      </c>
      <c r="I2053" s="496">
        <v>99</v>
      </c>
      <c r="J2053" s="496">
        <v>99</v>
      </c>
      <c r="K2053" s="496">
        <v>99</v>
      </c>
      <c r="L2053" s="496">
        <v>13</v>
      </c>
      <c r="M2053" s="496">
        <v>99</v>
      </c>
      <c r="N2053" s="496">
        <v>99</v>
      </c>
      <c r="O2053" s="496">
        <v>99</v>
      </c>
      <c r="P2053" s="496">
        <v>99</v>
      </c>
      <c r="Q2053" s="496"/>
      <c r="R2053" s="496">
        <v>0</v>
      </c>
      <c r="S2053" s="496"/>
      <c r="T2053" s="496"/>
      <c r="U2053" s="496"/>
      <c r="V2053" s="496"/>
      <c r="W2053" s="496"/>
      <c r="X2053" s="496"/>
      <c r="Y2053" s="496"/>
      <c r="Z2053" s="496"/>
      <c r="AA2053" s="496"/>
      <c r="AB2053" s="496"/>
      <c r="AC2053" s="496"/>
      <c r="AD2053" s="496"/>
      <c r="AE2053" s="496"/>
      <c r="AF2053" s="496"/>
      <c r="AG2053" s="496"/>
      <c r="AH2053" s="496"/>
      <c r="AI2053" s="496"/>
      <c r="AJ2053" s="496"/>
      <c r="AK2053" s="496"/>
      <c r="AL2053" s="496"/>
      <c r="AM2053" s="496"/>
      <c r="AN2053" s="496">
        <v>99</v>
      </c>
      <c r="AO2053" s="496">
        <v>99</v>
      </c>
      <c r="AP2053" s="496">
        <v>98</v>
      </c>
      <c r="AQ2053" s="496">
        <v>99</v>
      </c>
      <c r="AR2053" s="496"/>
      <c r="AS2053" s="496"/>
      <c r="AT2053" s="496"/>
      <c r="AU2053" s="496"/>
    </row>
    <row r="2054" spans="1:47">
      <c r="A2054" s="496">
        <v>23</v>
      </c>
      <c r="B2054" s="496">
        <v>455</v>
      </c>
      <c r="C2054" s="496">
        <v>2024</v>
      </c>
      <c r="D2054" s="496"/>
      <c r="E2054" s="496">
        <v>99</v>
      </c>
      <c r="F2054" s="496">
        <v>99</v>
      </c>
      <c r="G2054" s="496">
        <v>99</v>
      </c>
      <c r="H2054" s="496">
        <v>99</v>
      </c>
      <c r="I2054" s="496">
        <v>99</v>
      </c>
      <c r="J2054" s="496">
        <v>99</v>
      </c>
      <c r="K2054" s="496">
        <v>99</v>
      </c>
      <c r="L2054" s="496">
        <v>13</v>
      </c>
      <c r="M2054" s="496">
        <v>99</v>
      </c>
      <c r="N2054" s="496">
        <v>99</v>
      </c>
      <c r="O2054" s="496">
        <v>99</v>
      </c>
      <c r="P2054" s="496">
        <v>99</v>
      </c>
      <c r="Q2054" s="496"/>
      <c r="R2054" s="496">
        <v>0</v>
      </c>
      <c r="S2054" s="496"/>
      <c r="T2054" s="496"/>
      <c r="U2054" s="496"/>
      <c r="V2054" s="496"/>
      <c r="W2054" s="496"/>
      <c r="X2054" s="496"/>
      <c r="Y2054" s="496"/>
      <c r="Z2054" s="496"/>
      <c r="AA2054" s="496"/>
      <c r="AB2054" s="496"/>
      <c r="AC2054" s="496"/>
      <c r="AD2054" s="496"/>
      <c r="AE2054" s="496"/>
      <c r="AF2054" s="496"/>
      <c r="AG2054" s="496"/>
      <c r="AH2054" s="496"/>
      <c r="AI2054" s="496"/>
      <c r="AJ2054" s="496"/>
      <c r="AK2054" s="496"/>
      <c r="AL2054" s="496"/>
      <c r="AM2054" s="496"/>
      <c r="AN2054" s="496">
        <v>99</v>
      </c>
      <c r="AO2054" s="496">
        <v>99</v>
      </c>
      <c r="AP2054" s="496">
        <v>99</v>
      </c>
      <c r="AQ2054" s="496">
        <v>99</v>
      </c>
      <c r="AR2054" s="496"/>
      <c r="AS2054" s="496"/>
      <c r="AT2054" s="496"/>
      <c r="AU2054" s="496"/>
    </row>
    <row r="2055" spans="1:47">
      <c r="A2055" s="496">
        <v>23</v>
      </c>
      <c r="B2055" s="496">
        <v>456</v>
      </c>
      <c r="C2055" s="496">
        <v>2024</v>
      </c>
      <c r="D2055" s="496"/>
      <c r="E2055" s="496">
        <v>99</v>
      </c>
      <c r="F2055" s="496">
        <v>99</v>
      </c>
      <c r="G2055" s="496">
        <v>99</v>
      </c>
      <c r="H2055" s="496">
        <v>99</v>
      </c>
      <c r="I2055" s="496">
        <v>99</v>
      </c>
      <c r="J2055" s="496">
        <v>99</v>
      </c>
      <c r="K2055" s="496">
        <v>99</v>
      </c>
      <c r="L2055" s="496">
        <v>14</v>
      </c>
      <c r="M2055" s="496">
        <v>99</v>
      </c>
      <c r="N2055" s="496">
        <v>99</v>
      </c>
      <c r="O2055" s="496">
        <v>99</v>
      </c>
      <c r="P2055" s="496">
        <v>99</v>
      </c>
      <c r="Q2055" s="496"/>
      <c r="R2055" s="496">
        <v>0</v>
      </c>
      <c r="S2055" s="496"/>
      <c r="T2055" s="496"/>
      <c r="U2055" s="496"/>
      <c r="V2055" s="496"/>
      <c r="W2055" s="496"/>
      <c r="X2055" s="496"/>
      <c r="Y2055" s="496"/>
      <c r="Z2055" s="496"/>
      <c r="AA2055" s="496"/>
      <c r="AB2055" s="496"/>
      <c r="AC2055" s="496"/>
      <c r="AD2055" s="496"/>
      <c r="AE2055" s="496"/>
      <c r="AF2055" s="496"/>
      <c r="AG2055" s="496"/>
      <c r="AH2055" s="496"/>
      <c r="AI2055" s="496"/>
      <c r="AJ2055" s="496"/>
      <c r="AK2055" s="496"/>
      <c r="AL2055" s="496"/>
      <c r="AM2055" s="496"/>
      <c r="AN2055" s="496">
        <v>99</v>
      </c>
      <c r="AO2055" s="496">
        <v>99</v>
      </c>
      <c r="AP2055" s="496">
        <v>1</v>
      </c>
      <c r="AQ2055" s="496">
        <v>99</v>
      </c>
      <c r="AR2055" s="496"/>
      <c r="AS2055" s="496"/>
      <c r="AT2055" s="496"/>
      <c r="AU2055" s="496"/>
    </row>
    <row r="2056" spans="1:47">
      <c r="A2056" s="496">
        <v>23</v>
      </c>
      <c r="B2056" s="496">
        <v>457</v>
      </c>
      <c r="C2056" s="496">
        <v>2024</v>
      </c>
      <c r="D2056" s="496"/>
      <c r="E2056" s="496">
        <v>99</v>
      </c>
      <c r="F2056" s="496">
        <v>99</v>
      </c>
      <c r="G2056" s="496">
        <v>99</v>
      </c>
      <c r="H2056" s="496">
        <v>99</v>
      </c>
      <c r="I2056" s="496">
        <v>99</v>
      </c>
      <c r="J2056" s="496">
        <v>99</v>
      </c>
      <c r="K2056" s="496">
        <v>99</v>
      </c>
      <c r="L2056" s="496">
        <v>14</v>
      </c>
      <c r="M2056" s="496">
        <v>99</v>
      </c>
      <c r="N2056" s="496">
        <v>99</v>
      </c>
      <c r="O2056" s="496">
        <v>99</v>
      </c>
      <c r="P2056" s="496">
        <v>99</v>
      </c>
      <c r="Q2056" s="496"/>
      <c r="R2056" s="496">
        <v>0</v>
      </c>
      <c r="S2056" s="496"/>
      <c r="T2056" s="496"/>
      <c r="U2056" s="496"/>
      <c r="V2056" s="496"/>
      <c r="W2056" s="496"/>
      <c r="X2056" s="496"/>
      <c r="Y2056" s="496"/>
      <c r="Z2056" s="496"/>
      <c r="AA2056" s="496"/>
      <c r="AB2056" s="496"/>
      <c r="AC2056" s="496"/>
      <c r="AD2056" s="496"/>
      <c r="AE2056" s="496"/>
      <c r="AF2056" s="496"/>
      <c r="AG2056" s="496"/>
      <c r="AH2056" s="496"/>
      <c r="AI2056" s="496"/>
      <c r="AJ2056" s="496"/>
      <c r="AK2056" s="496"/>
      <c r="AL2056" s="496"/>
      <c r="AM2056" s="496"/>
      <c r="AN2056" s="496">
        <v>99</v>
      </c>
      <c r="AO2056" s="496">
        <v>99</v>
      </c>
      <c r="AP2056" s="496">
        <v>2</v>
      </c>
      <c r="AQ2056" s="496">
        <v>99</v>
      </c>
      <c r="AR2056" s="496"/>
      <c r="AS2056" s="496"/>
      <c r="AT2056" s="496"/>
      <c r="AU2056" s="496"/>
    </row>
    <row r="2057" spans="1:47">
      <c r="A2057" s="496">
        <v>23</v>
      </c>
      <c r="B2057" s="496">
        <v>458</v>
      </c>
      <c r="C2057" s="496">
        <v>2024</v>
      </c>
      <c r="D2057" s="496"/>
      <c r="E2057" s="496">
        <v>99</v>
      </c>
      <c r="F2057" s="496">
        <v>99</v>
      </c>
      <c r="G2057" s="496">
        <v>99</v>
      </c>
      <c r="H2057" s="496">
        <v>99</v>
      </c>
      <c r="I2057" s="496">
        <v>99</v>
      </c>
      <c r="J2057" s="496">
        <v>99</v>
      </c>
      <c r="K2057" s="496">
        <v>99</v>
      </c>
      <c r="L2057" s="496">
        <v>14</v>
      </c>
      <c r="M2057" s="496">
        <v>99</v>
      </c>
      <c r="N2057" s="496">
        <v>99</v>
      </c>
      <c r="O2057" s="496">
        <v>99</v>
      </c>
      <c r="P2057" s="496">
        <v>99</v>
      </c>
      <c r="Q2057" s="496"/>
      <c r="R2057" s="496">
        <v>0</v>
      </c>
      <c r="S2057" s="496"/>
      <c r="T2057" s="496"/>
      <c r="U2057" s="496"/>
      <c r="V2057" s="496"/>
      <c r="W2057" s="496"/>
      <c r="X2057" s="496"/>
      <c r="Y2057" s="496"/>
      <c r="Z2057" s="496"/>
      <c r="AA2057" s="496"/>
      <c r="AB2057" s="496"/>
      <c r="AC2057" s="496"/>
      <c r="AD2057" s="496"/>
      <c r="AE2057" s="496"/>
      <c r="AF2057" s="496"/>
      <c r="AG2057" s="496"/>
      <c r="AH2057" s="496"/>
      <c r="AI2057" s="496"/>
      <c r="AJ2057" s="496"/>
      <c r="AK2057" s="496"/>
      <c r="AL2057" s="496"/>
      <c r="AM2057" s="496"/>
      <c r="AN2057" s="496">
        <v>99</v>
      </c>
      <c r="AO2057" s="496">
        <v>99</v>
      </c>
      <c r="AP2057" s="496">
        <v>3</v>
      </c>
      <c r="AQ2057" s="496">
        <v>99</v>
      </c>
      <c r="AR2057" s="496"/>
      <c r="AS2057" s="496"/>
      <c r="AT2057" s="496"/>
      <c r="AU2057" s="496"/>
    </row>
    <row r="2058" spans="1:47">
      <c r="A2058" s="496">
        <v>23</v>
      </c>
      <c r="B2058" s="496">
        <v>459</v>
      </c>
      <c r="C2058" s="496">
        <v>2024</v>
      </c>
      <c r="D2058" s="496"/>
      <c r="E2058" s="496">
        <v>99</v>
      </c>
      <c r="F2058" s="496">
        <v>99</v>
      </c>
      <c r="G2058" s="496">
        <v>99</v>
      </c>
      <c r="H2058" s="496">
        <v>99</v>
      </c>
      <c r="I2058" s="496">
        <v>99</v>
      </c>
      <c r="J2058" s="496">
        <v>99</v>
      </c>
      <c r="K2058" s="496">
        <v>99</v>
      </c>
      <c r="L2058" s="496">
        <v>14</v>
      </c>
      <c r="M2058" s="496">
        <v>99</v>
      </c>
      <c r="N2058" s="496">
        <v>99</v>
      </c>
      <c r="O2058" s="496">
        <v>99</v>
      </c>
      <c r="P2058" s="496">
        <v>99</v>
      </c>
      <c r="Q2058" s="496"/>
      <c r="R2058" s="496">
        <v>0</v>
      </c>
      <c r="S2058" s="496"/>
      <c r="T2058" s="496"/>
      <c r="U2058" s="496"/>
      <c r="V2058" s="496"/>
      <c r="W2058" s="496"/>
      <c r="X2058" s="496"/>
      <c r="Y2058" s="496"/>
      <c r="Z2058" s="496"/>
      <c r="AA2058" s="496"/>
      <c r="AB2058" s="496"/>
      <c r="AC2058" s="496"/>
      <c r="AD2058" s="496"/>
      <c r="AE2058" s="496"/>
      <c r="AF2058" s="496"/>
      <c r="AG2058" s="496"/>
      <c r="AH2058" s="496"/>
      <c r="AI2058" s="496"/>
      <c r="AJ2058" s="496"/>
      <c r="AK2058" s="496"/>
      <c r="AL2058" s="496"/>
      <c r="AM2058" s="496"/>
      <c r="AN2058" s="496">
        <v>99</v>
      </c>
      <c r="AO2058" s="496">
        <v>99</v>
      </c>
      <c r="AP2058" s="496">
        <v>4</v>
      </c>
      <c r="AQ2058" s="496">
        <v>99</v>
      </c>
      <c r="AR2058" s="496"/>
      <c r="AS2058" s="496"/>
      <c r="AT2058" s="496"/>
      <c r="AU2058" s="496"/>
    </row>
    <row r="2059" spans="1:47">
      <c r="A2059" s="496">
        <v>23</v>
      </c>
      <c r="B2059" s="496">
        <v>460</v>
      </c>
      <c r="C2059" s="496">
        <v>2024</v>
      </c>
      <c r="D2059" s="496"/>
      <c r="E2059" s="496">
        <v>99</v>
      </c>
      <c r="F2059" s="496">
        <v>99</v>
      </c>
      <c r="G2059" s="496">
        <v>99</v>
      </c>
      <c r="H2059" s="496">
        <v>99</v>
      </c>
      <c r="I2059" s="496">
        <v>99</v>
      </c>
      <c r="J2059" s="496">
        <v>99</v>
      </c>
      <c r="K2059" s="496">
        <v>99</v>
      </c>
      <c r="L2059" s="496">
        <v>14</v>
      </c>
      <c r="M2059" s="496">
        <v>99</v>
      </c>
      <c r="N2059" s="496">
        <v>99</v>
      </c>
      <c r="O2059" s="496">
        <v>99</v>
      </c>
      <c r="P2059" s="496">
        <v>99</v>
      </c>
      <c r="Q2059" s="496"/>
      <c r="R2059" s="496">
        <v>0</v>
      </c>
      <c r="S2059" s="496"/>
      <c r="T2059" s="496"/>
      <c r="U2059" s="496"/>
      <c r="V2059" s="496"/>
      <c r="W2059" s="496"/>
      <c r="X2059" s="496"/>
      <c r="Y2059" s="496"/>
      <c r="Z2059" s="496"/>
      <c r="AA2059" s="496"/>
      <c r="AB2059" s="496"/>
      <c r="AC2059" s="496"/>
      <c r="AD2059" s="496"/>
      <c r="AE2059" s="496"/>
      <c r="AF2059" s="496"/>
      <c r="AG2059" s="496"/>
      <c r="AH2059" s="496"/>
      <c r="AI2059" s="496"/>
      <c r="AJ2059" s="496"/>
      <c r="AK2059" s="496"/>
      <c r="AL2059" s="496"/>
      <c r="AM2059" s="496"/>
      <c r="AN2059" s="496">
        <v>99</v>
      </c>
      <c r="AO2059" s="496">
        <v>99</v>
      </c>
      <c r="AP2059" s="496">
        <v>5</v>
      </c>
      <c r="AQ2059" s="496">
        <v>99</v>
      </c>
      <c r="AR2059" s="496"/>
      <c r="AS2059" s="496"/>
      <c r="AT2059" s="496"/>
      <c r="AU2059" s="496"/>
    </row>
    <row r="2060" spans="1:47">
      <c r="A2060" s="496">
        <v>23</v>
      </c>
      <c r="B2060" s="496">
        <v>461</v>
      </c>
      <c r="C2060" s="496">
        <v>2024</v>
      </c>
      <c r="D2060" s="496"/>
      <c r="E2060" s="496">
        <v>99</v>
      </c>
      <c r="F2060" s="496">
        <v>99</v>
      </c>
      <c r="G2060" s="496">
        <v>99</v>
      </c>
      <c r="H2060" s="496">
        <v>99</v>
      </c>
      <c r="I2060" s="496">
        <v>99</v>
      </c>
      <c r="J2060" s="496">
        <v>99</v>
      </c>
      <c r="K2060" s="496">
        <v>99</v>
      </c>
      <c r="L2060" s="496">
        <v>14</v>
      </c>
      <c r="M2060" s="496">
        <v>99</v>
      </c>
      <c r="N2060" s="496">
        <v>99</v>
      </c>
      <c r="O2060" s="496">
        <v>99</v>
      </c>
      <c r="P2060" s="496">
        <v>99</v>
      </c>
      <c r="Q2060" s="496"/>
      <c r="R2060" s="496">
        <v>0</v>
      </c>
      <c r="S2060" s="496"/>
      <c r="T2060" s="496"/>
      <c r="U2060" s="496"/>
      <c r="V2060" s="496"/>
      <c r="W2060" s="496"/>
      <c r="X2060" s="496"/>
      <c r="Y2060" s="496"/>
      <c r="Z2060" s="496"/>
      <c r="AA2060" s="496"/>
      <c r="AB2060" s="496"/>
      <c r="AC2060" s="496"/>
      <c r="AD2060" s="496"/>
      <c r="AE2060" s="496"/>
      <c r="AF2060" s="496"/>
      <c r="AG2060" s="496"/>
      <c r="AH2060" s="496"/>
      <c r="AI2060" s="496"/>
      <c r="AJ2060" s="496"/>
      <c r="AK2060" s="496"/>
      <c r="AL2060" s="496"/>
      <c r="AM2060" s="496"/>
      <c r="AN2060" s="496">
        <v>99</v>
      </c>
      <c r="AO2060" s="496">
        <v>99</v>
      </c>
      <c r="AP2060" s="496">
        <v>6</v>
      </c>
      <c r="AQ2060" s="496">
        <v>99</v>
      </c>
      <c r="AR2060" s="496"/>
      <c r="AS2060" s="496"/>
      <c r="AT2060" s="496"/>
      <c r="AU2060" s="496"/>
    </row>
    <row r="2061" spans="1:47">
      <c r="A2061" s="496">
        <v>23</v>
      </c>
      <c r="B2061" s="496">
        <v>462</v>
      </c>
      <c r="C2061" s="496">
        <v>2024</v>
      </c>
      <c r="D2061" s="496"/>
      <c r="E2061" s="496">
        <v>99</v>
      </c>
      <c r="F2061" s="496">
        <v>99</v>
      </c>
      <c r="G2061" s="496">
        <v>99</v>
      </c>
      <c r="H2061" s="496">
        <v>99</v>
      </c>
      <c r="I2061" s="496">
        <v>99</v>
      </c>
      <c r="J2061" s="496">
        <v>99</v>
      </c>
      <c r="K2061" s="496">
        <v>99</v>
      </c>
      <c r="L2061" s="496">
        <v>14</v>
      </c>
      <c r="M2061" s="496">
        <v>99</v>
      </c>
      <c r="N2061" s="496">
        <v>99</v>
      </c>
      <c r="O2061" s="496">
        <v>99</v>
      </c>
      <c r="P2061" s="496">
        <v>99</v>
      </c>
      <c r="Q2061" s="496"/>
      <c r="R2061" s="496">
        <v>0</v>
      </c>
      <c r="S2061" s="496"/>
      <c r="T2061" s="496"/>
      <c r="U2061" s="496"/>
      <c r="V2061" s="496"/>
      <c r="W2061" s="496"/>
      <c r="X2061" s="496"/>
      <c r="Y2061" s="496"/>
      <c r="Z2061" s="496"/>
      <c r="AA2061" s="496"/>
      <c r="AB2061" s="496"/>
      <c r="AC2061" s="496"/>
      <c r="AD2061" s="496"/>
      <c r="AE2061" s="496"/>
      <c r="AF2061" s="496"/>
      <c r="AG2061" s="496"/>
      <c r="AH2061" s="496"/>
      <c r="AI2061" s="496"/>
      <c r="AJ2061" s="496"/>
      <c r="AK2061" s="496"/>
      <c r="AL2061" s="496"/>
      <c r="AM2061" s="496"/>
      <c r="AN2061" s="496">
        <v>99</v>
      </c>
      <c r="AO2061" s="496">
        <v>99</v>
      </c>
      <c r="AP2061" s="496">
        <v>7</v>
      </c>
      <c r="AQ2061" s="496">
        <v>99</v>
      </c>
      <c r="AR2061" s="496"/>
      <c r="AS2061" s="496"/>
      <c r="AT2061" s="496"/>
      <c r="AU2061" s="496"/>
    </row>
    <row r="2062" spans="1:47">
      <c r="A2062" s="496">
        <v>23</v>
      </c>
      <c r="B2062" s="496">
        <v>463</v>
      </c>
      <c r="C2062" s="496">
        <v>2024</v>
      </c>
      <c r="D2062" s="496"/>
      <c r="E2062" s="496">
        <v>99</v>
      </c>
      <c r="F2062" s="496">
        <v>99</v>
      </c>
      <c r="G2062" s="496">
        <v>99</v>
      </c>
      <c r="H2062" s="496">
        <v>99</v>
      </c>
      <c r="I2062" s="496">
        <v>99</v>
      </c>
      <c r="J2062" s="496">
        <v>99</v>
      </c>
      <c r="K2062" s="496">
        <v>99</v>
      </c>
      <c r="L2062" s="496">
        <v>14</v>
      </c>
      <c r="M2062" s="496">
        <v>99</v>
      </c>
      <c r="N2062" s="496">
        <v>99</v>
      </c>
      <c r="O2062" s="496">
        <v>99</v>
      </c>
      <c r="P2062" s="496">
        <v>99</v>
      </c>
      <c r="Q2062" s="496"/>
      <c r="R2062" s="496">
        <v>0</v>
      </c>
      <c r="S2062" s="496"/>
      <c r="T2062" s="496"/>
      <c r="U2062" s="496"/>
      <c r="V2062" s="496"/>
      <c r="W2062" s="496"/>
      <c r="X2062" s="496"/>
      <c r="Y2062" s="496"/>
      <c r="Z2062" s="496"/>
      <c r="AA2062" s="496"/>
      <c r="AB2062" s="496"/>
      <c r="AC2062" s="496"/>
      <c r="AD2062" s="496"/>
      <c r="AE2062" s="496"/>
      <c r="AF2062" s="496"/>
      <c r="AG2062" s="496"/>
      <c r="AH2062" s="496"/>
      <c r="AI2062" s="496"/>
      <c r="AJ2062" s="496"/>
      <c r="AK2062" s="496"/>
      <c r="AL2062" s="496"/>
      <c r="AM2062" s="496"/>
      <c r="AN2062" s="496">
        <v>99</v>
      </c>
      <c r="AO2062" s="496">
        <v>99</v>
      </c>
      <c r="AP2062" s="496">
        <v>8</v>
      </c>
      <c r="AQ2062" s="496">
        <v>99</v>
      </c>
      <c r="AR2062" s="496"/>
      <c r="AS2062" s="496"/>
      <c r="AT2062" s="496"/>
      <c r="AU2062" s="496"/>
    </row>
    <row r="2063" spans="1:47">
      <c r="A2063" s="496">
        <v>23</v>
      </c>
      <c r="B2063" s="496">
        <v>464</v>
      </c>
      <c r="C2063" s="496">
        <v>2024</v>
      </c>
      <c r="D2063" s="496"/>
      <c r="E2063" s="496">
        <v>99</v>
      </c>
      <c r="F2063" s="496">
        <v>99</v>
      </c>
      <c r="G2063" s="496">
        <v>99</v>
      </c>
      <c r="H2063" s="496">
        <v>99</v>
      </c>
      <c r="I2063" s="496">
        <v>99</v>
      </c>
      <c r="J2063" s="496">
        <v>99</v>
      </c>
      <c r="K2063" s="496">
        <v>99</v>
      </c>
      <c r="L2063" s="496">
        <v>14</v>
      </c>
      <c r="M2063" s="496">
        <v>99</v>
      </c>
      <c r="N2063" s="496">
        <v>99</v>
      </c>
      <c r="O2063" s="496">
        <v>99</v>
      </c>
      <c r="P2063" s="496">
        <v>99</v>
      </c>
      <c r="Q2063" s="496"/>
      <c r="R2063" s="496">
        <v>0</v>
      </c>
      <c r="S2063" s="496"/>
      <c r="T2063" s="496"/>
      <c r="U2063" s="496"/>
      <c r="V2063" s="496"/>
      <c r="W2063" s="496"/>
      <c r="X2063" s="496"/>
      <c r="Y2063" s="496"/>
      <c r="Z2063" s="496"/>
      <c r="AA2063" s="496"/>
      <c r="AB2063" s="496"/>
      <c r="AC2063" s="496"/>
      <c r="AD2063" s="496"/>
      <c r="AE2063" s="496"/>
      <c r="AF2063" s="496"/>
      <c r="AG2063" s="496"/>
      <c r="AH2063" s="496"/>
      <c r="AI2063" s="496"/>
      <c r="AJ2063" s="496"/>
      <c r="AK2063" s="496"/>
      <c r="AL2063" s="496"/>
      <c r="AM2063" s="496"/>
      <c r="AN2063" s="496">
        <v>99</v>
      </c>
      <c r="AO2063" s="496">
        <v>99</v>
      </c>
      <c r="AP2063" s="496">
        <v>9</v>
      </c>
      <c r="AQ2063" s="496">
        <v>99</v>
      </c>
      <c r="AR2063" s="496"/>
      <c r="AS2063" s="496"/>
      <c r="AT2063" s="496"/>
      <c r="AU2063" s="496"/>
    </row>
    <row r="2064" spans="1:47">
      <c r="A2064" s="496">
        <v>23</v>
      </c>
      <c r="B2064" s="496">
        <v>465</v>
      </c>
      <c r="C2064" s="496">
        <v>2024</v>
      </c>
      <c r="D2064" s="496"/>
      <c r="E2064" s="496">
        <v>99</v>
      </c>
      <c r="F2064" s="496">
        <v>99</v>
      </c>
      <c r="G2064" s="496">
        <v>99</v>
      </c>
      <c r="H2064" s="496">
        <v>99</v>
      </c>
      <c r="I2064" s="496">
        <v>99</v>
      </c>
      <c r="J2064" s="496">
        <v>99</v>
      </c>
      <c r="K2064" s="496">
        <v>99</v>
      </c>
      <c r="L2064" s="496">
        <v>14</v>
      </c>
      <c r="M2064" s="496">
        <v>99</v>
      </c>
      <c r="N2064" s="496">
        <v>99</v>
      </c>
      <c r="O2064" s="496">
        <v>99</v>
      </c>
      <c r="P2064" s="496">
        <v>99</v>
      </c>
      <c r="Q2064" s="496"/>
      <c r="R2064" s="496">
        <v>0</v>
      </c>
      <c r="S2064" s="496"/>
      <c r="T2064" s="496"/>
      <c r="U2064" s="496"/>
      <c r="V2064" s="496"/>
      <c r="W2064" s="496"/>
      <c r="X2064" s="496"/>
      <c r="Y2064" s="496"/>
      <c r="Z2064" s="496"/>
      <c r="AA2064" s="496"/>
      <c r="AB2064" s="496"/>
      <c r="AC2064" s="496"/>
      <c r="AD2064" s="496"/>
      <c r="AE2064" s="496"/>
      <c r="AF2064" s="496"/>
      <c r="AG2064" s="496"/>
      <c r="AH2064" s="496"/>
      <c r="AI2064" s="496"/>
      <c r="AJ2064" s="496"/>
      <c r="AK2064" s="496"/>
      <c r="AL2064" s="496"/>
      <c r="AM2064" s="496"/>
      <c r="AN2064" s="496">
        <v>99</v>
      </c>
      <c r="AO2064" s="496">
        <v>99</v>
      </c>
      <c r="AP2064" s="496">
        <v>10</v>
      </c>
      <c r="AQ2064" s="496">
        <v>99</v>
      </c>
      <c r="AR2064" s="496"/>
      <c r="AS2064" s="496"/>
      <c r="AT2064" s="496"/>
      <c r="AU2064" s="496"/>
    </row>
    <row r="2065" spans="1:47">
      <c r="A2065" s="496">
        <v>23</v>
      </c>
      <c r="B2065" s="496">
        <v>466</v>
      </c>
      <c r="C2065" s="496">
        <v>2024</v>
      </c>
      <c r="D2065" s="496"/>
      <c r="E2065" s="496">
        <v>99</v>
      </c>
      <c r="F2065" s="496">
        <v>99</v>
      </c>
      <c r="G2065" s="496">
        <v>99</v>
      </c>
      <c r="H2065" s="496">
        <v>99</v>
      </c>
      <c r="I2065" s="496">
        <v>99</v>
      </c>
      <c r="J2065" s="496">
        <v>99</v>
      </c>
      <c r="K2065" s="496">
        <v>99</v>
      </c>
      <c r="L2065" s="496">
        <v>14</v>
      </c>
      <c r="M2065" s="496">
        <v>99</v>
      </c>
      <c r="N2065" s="496">
        <v>99</v>
      </c>
      <c r="O2065" s="496">
        <v>99</v>
      </c>
      <c r="P2065" s="496">
        <v>99</v>
      </c>
      <c r="Q2065" s="496"/>
      <c r="R2065" s="496">
        <v>0</v>
      </c>
      <c r="S2065" s="496"/>
      <c r="T2065" s="496"/>
      <c r="U2065" s="496"/>
      <c r="V2065" s="496"/>
      <c r="W2065" s="496"/>
      <c r="X2065" s="496"/>
      <c r="Y2065" s="496"/>
      <c r="Z2065" s="496"/>
      <c r="AA2065" s="496"/>
      <c r="AB2065" s="496"/>
      <c r="AC2065" s="496"/>
      <c r="AD2065" s="496"/>
      <c r="AE2065" s="496"/>
      <c r="AF2065" s="496"/>
      <c r="AG2065" s="496"/>
      <c r="AH2065" s="496"/>
      <c r="AI2065" s="496"/>
      <c r="AJ2065" s="496"/>
      <c r="AK2065" s="496"/>
      <c r="AL2065" s="496"/>
      <c r="AM2065" s="496"/>
      <c r="AN2065" s="496">
        <v>99</v>
      </c>
      <c r="AO2065" s="496">
        <v>99</v>
      </c>
      <c r="AP2065" s="496">
        <v>11</v>
      </c>
      <c r="AQ2065" s="496">
        <v>99</v>
      </c>
      <c r="AR2065" s="496"/>
      <c r="AS2065" s="496"/>
      <c r="AT2065" s="496"/>
      <c r="AU2065" s="496"/>
    </row>
    <row r="2066" spans="1:47">
      <c r="A2066" s="496">
        <v>23</v>
      </c>
      <c r="B2066" s="496">
        <v>467</v>
      </c>
      <c r="C2066" s="496">
        <v>2024</v>
      </c>
      <c r="D2066" s="496"/>
      <c r="E2066" s="496">
        <v>99</v>
      </c>
      <c r="F2066" s="496">
        <v>99</v>
      </c>
      <c r="G2066" s="496">
        <v>99</v>
      </c>
      <c r="H2066" s="496">
        <v>99</v>
      </c>
      <c r="I2066" s="496">
        <v>99</v>
      </c>
      <c r="J2066" s="496">
        <v>99</v>
      </c>
      <c r="K2066" s="496">
        <v>99</v>
      </c>
      <c r="L2066" s="496">
        <v>14</v>
      </c>
      <c r="M2066" s="496">
        <v>99</v>
      </c>
      <c r="N2066" s="496">
        <v>99</v>
      </c>
      <c r="O2066" s="496">
        <v>99</v>
      </c>
      <c r="P2066" s="496">
        <v>99</v>
      </c>
      <c r="Q2066" s="496"/>
      <c r="R2066" s="496">
        <v>0</v>
      </c>
      <c r="S2066" s="496"/>
      <c r="T2066" s="496"/>
      <c r="U2066" s="496"/>
      <c r="V2066" s="496"/>
      <c r="W2066" s="496"/>
      <c r="X2066" s="496"/>
      <c r="Y2066" s="496"/>
      <c r="Z2066" s="496"/>
      <c r="AA2066" s="496"/>
      <c r="AB2066" s="496"/>
      <c r="AC2066" s="496"/>
      <c r="AD2066" s="496"/>
      <c r="AE2066" s="496"/>
      <c r="AF2066" s="496"/>
      <c r="AG2066" s="496"/>
      <c r="AH2066" s="496"/>
      <c r="AI2066" s="496"/>
      <c r="AJ2066" s="496"/>
      <c r="AK2066" s="496"/>
      <c r="AL2066" s="496"/>
      <c r="AM2066" s="496"/>
      <c r="AN2066" s="496">
        <v>99</v>
      </c>
      <c r="AO2066" s="496">
        <v>99</v>
      </c>
      <c r="AP2066" s="496">
        <v>12</v>
      </c>
      <c r="AQ2066" s="496">
        <v>99</v>
      </c>
      <c r="AR2066" s="496"/>
      <c r="AS2066" s="496"/>
      <c r="AT2066" s="496"/>
      <c r="AU2066" s="496"/>
    </row>
    <row r="2067" spans="1:47">
      <c r="A2067" s="496">
        <v>23</v>
      </c>
      <c r="B2067" s="496">
        <v>468</v>
      </c>
      <c r="C2067" s="496">
        <v>2024</v>
      </c>
      <c r="D2067" s="496"/>
      <c r="E2067" s="496">
        <v>99</v>
      </c>
      <c r="F2067" s="496">
        <v>99</v>
      </c>
      <c r="G2067" s="496">
        <v>99</v>
      </c>
      <c r="H2067" s="496">
        <v>99</v>
      </c>
      <c r="I2067" s="496">
        <v>99</v>
      </c>
      <c r="J2067" s="496">
        <v>99</v>
      </c>
      <c r="K2067" s="496">
        <v>99</v>
      </c>
      <c r="L2067" s="496">
        <v>14</v>
      </c>
      <c r="M2067" s="496">
        <v>99</v>
      </c>
      <c r="N2067" s="496">
        <v>99</v>
      </c>
      <c r="O2067" s="496">
        <v>99</v>
      </c>
      <c r="P2067" s="496">
        <v>99</v>
      </c>
      <c r="Q2067" s="496"/>
      <c r="R2067" s="496">
        <v>0</v>
      </c>
      <c r="S2067" s="496"/>
      <c r="T2067" s="496"/>
      <c r="U2067" s="496"/>
      <c r="V2067" s="496"/>
      <c r="W2067" s="496"/>
      <c r="X2067" s="496"/>
      <c r="Y2067" s="496"/>
      <c r="Z2067" s="496"/>
      <c r="AA2067" s="496"/>
      <c r="AB2067" s="496"/>
      <c r="AC2067" s="496"/>
      <c r="AD2067" s="496"/>
      <c r="AE2067" s="496"/>
      <c r="AF2067" s="496"/>
      <c r="AG2067" s="496"/>
      <c r="AH2067" s="496"/>
      <c r="AI2067" s="496"/>
      <c r="AJ2067" s="496"/>
      <c r="AK2067" s="496"/>
      <c r="AL2067" s="496"/>
      <c r="AM2067" s="496"/>
      <c r="AN2067" s="496">
        <v>99</v>
      </c>
      <c r="AO2067" s="496">
        <v>99</v>
      </c>
      <c r="AP2067" s="496">
        <v>13</v>
      </c>
      <c r="AQ2067" s="496">
        <v>99</v>
      </c>
      <c r="AR2067" s="496"/>
      <c r="AS2067" s="496"/>
      <c r="AT2067" s="496"/>
      <c r="AU2067" s="496"/>
    </row>
    <row r="2068" spans="1:47">
      <c r="A2068" s="496">
        <v>23</v>
      </c>
      <c r="B2068" s="496">
        <v>469</v>
      </c>
      <c r="C2068" s="496">
        <v>2024</v>
      </c>
      <c r="D2068" s="496"/>
      <c r="E2068" s="496">
        <v>99</v>
      </c>
      <c r="F2068" s="496">
        <v>99</v>
      </c>
      <c r="G2068" s="496">
        <v>99</v>
      </c>
      <c r="H2068" s="496">
        <v>99</v>
      </c>
      <c r="I2068" s="496">
        <v>99</v>
      </c>
      <c r="J2068" s="496">
        <v>99</v>
      </c>
      <c r="K2068" s="496">
        <v>99</v>
      </c>
      <c r="L2068" s="496">
        <v>14</v>
      </c>
      <c r="M2068" s="496">
        <v>99</v>
      </c>
      <c r="N2068" s="496">
        <v>99</v>
      </c>
      <c r="O2068" s="496">
        <v>99</v>
      </c>
      <c r="P2068" s="496">
        <v>99</v>
      </c>
      <c r="Q2068" s="496"/>
      <c r="R2068" s="496">
        <v>0</v>
      </c>
      <c r="S2068" s="496"/>
      <c r="T2068" s="496"/>
      <c r="U2068" s="496"/>
      <c r="V2068" s="496"/>
      <c r="W2068" s="496"/>
      <c r="X2068" s="496"/>
      <c r="Y2068" s="496"/>
      <c r="Z2068" s="496"/>
      <c r="AA2068" s="496"/>
      <c r="AB2068" s="496"/>
      <c r="AC2068" s="496"/>
      <c r="AD2068" s="496"/>
      <c r="AE2068" s="496"/>
      <c r="AF2068" s="496"/>
      <c r="AG2068" s="496"/>
      <c r="AH2068" s="496"/>
      <c r="AI2068" s="496"/>
      <c r="AJ2068" s="496"/>
      <c r="AK2068" s="496"/>
      <c r="AL2068" s="496"/>
      <c r="AM2068" s="496"/>
      <c r="AN2068" s="496">
        <v>99</v>
      </c>
      <c r="AO2068" s="496">
        <v>99</v>
      </c>
      <c r="AP2068" s="496">
        <v>14</v>
      </c>
      <c r="AQ2068" s="496">
        <v>99</v>
      </c>
      <c r="AR2068" s="496"/>
      <c r="AS2068" s="496"/>
      <c r="AT2068" s="496"/>
      <c r="AU2068" s="496"/>
    </row>
    <row r="2069" spans="1:47">
      <c r="A2069" s="496">
        <v>23</v>
      </c>
      <c r="B2069" s="496">
        <v>470</v>
      </c>
      <c r="C2069" s="496">
        <v>2024</v>
      </c>
      <c r="D2069" s="496"/>
      <c r="E2069" s="496">
        <v>99</v>
      </c>
      <c r="F2069" s="496">
        <v>99</v>
      </c>
      <c r="G2069" s="496">
        <v>99</v>
      </c>
      <c r="H2069" s="496">
        <v>99</v>
      </c>
      <c r="I2069" s="496">
        <v>99</v>
      </c>
      <c r="J2069" s="496">
        <v>99</v>
      </c>
      <c r="K2069" s="496">
        <v>99</v>
      </c>
      <c r="L2069" s="496">
        <v>14</v>
      </c>
      <c r="M2069" s="496">
        <v>99</v>
      </c>
      <c r="N2069" s="496">
        <v>99</v>
      </c>
      <c r="O2069" s="496">
        <v>99</v>
      </c>
      <c r="P2069" s="496">
        <v>99</v>
      </c>
      <c r="Q2069" s="496"/>
      <c r="R2069" s="496">
        <v>0</v>
      </c>
      <c r="S2069" s="496"/>
      <c r="T2069" s="496"/>
      <c r="U2069" s="496"/>
      <c r="V2069" s="496"/>
      <c r="W2069" s="496"/>
      <c r="X2069" s="496"/>
      <c r="Y2069" s="496"/>
      <c r="Z2069" s="496"/>
      <c r="AA2069" s="496"/>
      <c r="AB2069" s="496"/>
      <c r="AC2069" s="496"/>
      <c r="AD2069" s="496"/>
      <c r="AE2069" s="496"/>
      <c r="AF2069" s="496"/>
      <c r="AG2069" s="496"/>
      <c r="AH2069" s="496"/>
      <c r="AI2069" s="496"/>
      <c r="AJ2069" s="496"/>
      <c r="AK2069" s="496"/>
      <c r="AL2069" s="496"/>
      <c r="AM2069" s="496"/>
      <c r="AN2069" s="496">
        <v>99</v>
      </c>
      <c r="AO2069" s="496">
        <v>99</v>
      </c>
      <c r="AP2069" s="496">
        <v>15</v>
      </c>
      <c r="AQ2069" s="496">
        <v>99</v>
      </c>
      <c r="AR2069" s="496"/>
      <c r="AS2069" s="496"/>
      <c r="AT2069" s="496"/>
      <c r="AU2069" s="496"/>
    </row>
    <row r="2070" spans="1:47">
      <c r="A2070" s="496">
        <v>23</v>
      </c>
      <c r="B2070" s="496">
        <v>471</v>
      </c>
      <c r="C2070" s="496">
        <v>2024</v>
      </c>
      <c r="D2070" s="496"/>
      <c r="E2070" s="496">
        <v>99</v>
      </c>
      <c r="F2070" s="496">
        <v>99</v>
      </c>
      <c r="G2070" s="496">
        <v>99</v>
      </c>
      <c r="H2070" s="496">
        <v>99</v>
      </c>
      <c r="I2070" s="496">
        <v>99</v>
      </c>
      <c r="J2070" s="496">
        <v>99</v>
      </c>
      <c r="K2070" s="496">
        <v>99</v>
      </c>
      <c r="L2070" s="496">
        <v>14</v>
      </c>
      <c r="M2070" s="496">
        <v>99</v>
      </c>
      <c r="N2070" s="496">
        <v>99</v>
      </c>
      <c r="O2070" s="496">
        <v>99</v>
      </c>
      <c r="P2070" s="496">
        <v>99</v>
      </c>
      <c r="Q2070" s="496"/>
      <c r="R2070" s="496">
        <v>0</v>
      </c>
      <c r="S2070" s="496"/>
      <c r="T2070" s="496"/>
      <c r="U2070" s="496"/>
      <c r="V2070" s="496"/>
      <c r="W2070" s="496"/>
      <c r="X2070" s="496"/>
      <c r="Y2070" s="496"/>
      <c r="Z2070" s="496"/>
      <c r="AA2070" s="496"/>
      <c r="AB2070" s="496"/>
      <c r="AC2070" s="496"/>
      <c r="AD2070" s="496"/>
      <c r="AE2070" s="496"/>
      <c r="AF2070" s="496"/>
      <c r="AG2070" s="496"/>
      <c r="AH2070" s="496"/>
      <c r="AI2070" s="496"/>
      <c r="AJ2070" s="496"/>
      <c r="AK2070" s="496"/>
      <c r="AL2070" s="496"/>
      <c r="AM2070" s="496"/>
      <c r="AN2070" s="496">
        <v>99</v>
      </c>
      <c r="AO2070" s="496">
        <v>99</v>
      </c>
      <c r="AP2070" s="496">
        <v>16</v>
      </c>
      <c r="AQ2070" s="496">
        <v>99</v>
      </c>
      <c r="AR2070" s="496"/>
      <c r="AS2070" s="496"/>
      <c r="AT2070" s="496"/>
      <c r="AU2070" s="496"/>
    </row>
    <row r="2071" spans="1:47">
      <c r="A2071" s="496">
        <v>23</v>
      </c>
      <c r="B2071" s="496">
        <v>472</v>
      </c>
      <c r="C2071" s="496">
        <v>2024</v>
      </c>
      <c r="D2071" s="496"/>
      <c r="E2071" s="496">
        <v>99</v>
      </c>
      <c r="F2071" s="496">
        <v>99</v>
      </c>
      <c r="G2071" s="496">
        <v>99</v>
      </c>
      <c r="H2071" s="496">
        <v>99</v>
      </c>
      <c r="I2071" s="496">
        <v>99</v>
      </c>
      <c r="J2071" s="496">
        <v>99</v>
      </c>
      <c r="K2071" s="496">
        <v>99</v>
      </c>
      <c r="L2071" s="496">
        <v>14</v>
      </c>
      <c r="M2071" s="496">
        <v>99</v>
      </c>
      <c r="N2071" s="496">
        <v>99</v>
      </c>
      <c r="O2071" s="496">
        <v>99</v>
      </c>
      <c r="P2071" s="496">
        <v>99</v>
      </c>
      <c r="Q2071" s="496"/>
      <c r="R2071" s="496">
        <v>0</v>
      </c>
      <c r="S2071" s="496"/>
      <c r="T2071" s="496"/>
      <c r="U2071" s="496"/>
      <c r="V2071" s="496"/>
      <c r="W2071" s="496"/>
      <c r="X2071" s="496"/>
      <c r="Y2071" s="496"/>
      <c r="Z2071" s="496"/>
      <c r="AA2071" s="496"/>
      <c r="AB2071" s="496"/>
      <c r="AC2071" s="496"/>
      <c r="AD2071" s="496"/>
      <c r="AE2071" s="496"/>
      <c r="AF2071" s="496"/>
      <c r="AG2071" s="496"/>
      <c r="AH2071" s="496"/>
      <c r="AI2071" s="496"/>
      <c r="AJ2071" s="496"/>
      <c r="AK2071" s="496"/>
      <c r="AL2071" s="496"/>
      <c r="AM2071" s="496"/>
      <c r="AN2071" s="496">
        <v>99</v>
      </c>
      <c r="AO2071" s="496">
        <v>99</v>
      </c>
      <c r="AP2071" s="496">
        <v>17</v>
      </c>
      <c r="AQ2071" s="496">
        <v>99</v>
      </c>
      <c r="AR2071" s="496"/>
      <c r="AS2071" s="496"/>
      <c r="AT2071" s="496"/>
      <c r="AU2071" s="496"/>
    </row>
    <row r="2072" spans="1:47">
      <c r="A2072" s="496">
        <v>23</v>
      </c>
      <c r="B2072" s="496">
        <v>473</v>
      </c>
      <c r="C2072" s="496">
        <v>2024</v>
      </c>
      <c r="D2072" s="496"/>
      <c r="E2072" s="496">
        <v>99</v>
      </c>
      <c r="F2072" s="496">
        <v>99</v>
      </c>
      <c r="G2072" s="496">
        <v>99</v>
      </c>
      <c r="H2072" s="496">
        <v>99</v>
      </c>
      <c r="I2072" s="496">
        <v>99</v>
      </c>
      <c r="J2072" s="496">
        <v>99</v>
      </c>
      <c r="K2072" s="496">
        <v>99</v>
      </c>
      <c r="L2072" s="496">
        <v>14</v>
      </c>
      <c r="M2072" s="496">
        <v>99</v>
      </c>
      <c r="N2072" s="496">
        <v>99</v>
      </c>
      <c r="O2072" s="496">
        <v>99</v>
      </c>
      <c r="P2072" s="496">
        <v>99</v>
      </c>
      <c r="Q2072" s="496"/>
      <c r="R2072" s="496">
        <v>0</v>
      </c>
      <c r="S2072" s="496"/>
      <c r="T2072" s="496"/>
      <c r="U2072" s="496"/>
      <c r="V2072" s="496"/>
      <c r="W2072" s="496"/>
      <c r="X2072" s="496"/>
      <c r="Y2072" s="496"/>
      <c r="Z2072" s="496"/>
      <c r="AA2072" s="496"/>
      <c r="AB2072" s="496"/>
      <c r="AC2072" s="496"/>
      <c r="AD2072" s="496"/>
      <c r="AE2072" s="496"/>
      <c r="AF2072" s="496"/>
      <c r="AG2072" s="496"/>
      <c r="AH2072" s="496"/>
      <c r="AI2072" s="496"/>
      <c r="AJ2072" s="496"/>
      <c r="AK2072" s="496"/>
      <c r="AL2072" s="496"/>
      <c r="AM2072" s="496"/>
      <c r="AN2072" s="496">
        <v>99</v>
      </c>
      <c r="AO2072" s="496">
        <v>99</v>
      </c>
      <c r="AP2072" s="496">
        <v>21</v>
      </c>
      <c r="AQ2072" s="496">
        <v>99</v>
      </c>
      <c r="AR2072" s="496"/>
      <c r="AS2072" s="496"/>
      <c r="AT2072" s="496"/>
      <c r="AU2072" s="496"/>
    </row>
    <row r="2073" spans="1:47">
      <c r="A2073" s="496">
        <v>23</v>
      </c>
      <c r="B2073" s="496">
        <v>474</v>
      </c>
      <c r="C2073" s="496">
        <v>2024</v>
      </c>
      <c r="D2073" s="496"/>
      <c r="E2073" s="496">
        <v>99</v>
      </c>
      <c r="F2073" s="496">
        <v>99</v>
      </c>
      <c r="G2073" s="496">
        <v>99</v>
      </c>
      <c r="H2073" s="496">
        <v>99</v>
      </c>
      <c r="I2073" s="496">
        <v>99</v>
      </c>
      <c r="J2073" s="496">
        <v>99</v>
      </c>
      <c r="K2073" s="496">
        <v>99</v>
      </c>
      <c r="L2073" s="496">
        <v>14</v>
      </c>
      <c r="M2073" s="496">
        <v>99</v>
      </c>
      <c r="N2073" s="496">
        <v>99</v>
      </c>
      <c r="O2073" s="496">
        <v>99</v>
      </c>
      <c r="P2073" s="496">
        <v>99</v>
      </c>
      <c r="Q2073" s="496"/>
      <c r="R2073" s="496">
        <v>0</v>
      </c>
      <c r="S2073" s="496"/>
      <c r="T2073" s="496"/>
      <c r="U2073" s="496"/>
      <c r="V2073" s="496"/>
      <c r="W2073" s="496"/>
      <c r="X2073" s="496"/>
      <c r="Y2073" s="496"/>
      <c r="Z2073" s="496"/>
      <c r="AA2073" s="496"/>
      <c r="AB2073" s="496"/>
      <c r="AC2073" s="496"/>
      <c r="AD2073" s="496"/>
      <c r="AE2073" s="496"/>
      <c r="AF2073" s="496"/>
      <c r="AG2073" s="496"/>
      <c r="AH2073" s="496"/>
      <c r="AI2073" s="496"/>
      <c r="AJ2073" s="496"/>
      <c r="AK2073" s="496"/>
      <c r="AL2073" s="496"/>
      <c r="AM2073" s="496"/>
      <c r="AN2073" s="496">
        <v>99</v>
      </c>
      <c r="AO2073" s="496">
        <v>99</v>
      </c>
      <c r="AP2073" s="496">
        <v>22</v>
      </c>
      <c r="AQ2073" s="496">
        <v>99</v>
      </c>
      <c r="AR2073" s="496"/>
      <c r="AS2073" s="496"/>
      <c r="AT2073" s="496"/>
      <c r="AU2073" s="496"/>
    </row>
    <row r="2074" spans="1:47">
      <c r="A2074" s="496">
        <v>23</v>
      </c>
      <c r="B2074" s="496">
        <v>475</v>
      </c>
      <c r="C2074" s="496">
        <v>2024</v>
      </c>
      <c r="D2074" s="496"/>
      <c r="E2074" s="496">
        <v>99</v>
      </c>
      <c r="F2074" s="496">
        <v>99</v>
      </c>
      <c r="G2074" s="496">
        <v>99</v>
      </c>
      <c r="H2074" s="496">
        <v>99</v>
      </c>
      <c r="I2074" s="496">
        <v>99</v>
      </c>
      <c r="J2074" s="496">
        <v>99</v>
      </c>
      <c r="K2074" s="496">
        <v>99</v>
      </c>
      <c r="L2074" s="496">
        <v>14</v>
      </c>
      <c r="M2074" s="496">
        <v>99</v>
      </c>
      <c r="N2074" s="496">
        <v>99</v>
      </c>
      <c r="O2074" s="496">
        <v>99</v>
      </c>
      <c r="P2074" s="496">
        <v>99</v>
      </c>
      <c r="Q2074" s="496"/>
      <c r="R2074" s="496">
        <v>0</v>
      </c>
      <c r="S2074" s="496"/>
      <c r="T2074" s="496"/>
      <c r="U2074" s="496"/>
      <c r="V2074" s="496"/>
      <c r="W2074" s="496"/>
      <c r="X2074" s="496"/>
      <c r="Y2074" s="496"/>
      <c r="Z2074" s="496"/>
      <c r="AA2074" s="496"/>
      <c r="AB2074" s="496"/>
      <c r="AC2074" s="496"/>
      <c r="AD2074" s="496"/>
      <c r="AE2074" s="496"/>
      <c r="AF2074" s="496"/>
      <c r="AG2074" s="496"/>
      <c r="AH2074" s="496"/>
      <c r="AI2074" s="496"/>
      <c r="AJ2074" s="496"/>
      <c r="AK2074" s="496"/>
      <c r="AL2074" s="496"/>
      <c r="AM2074" s="496"/>
      <c r="AN2074" s="496">
        <v>99</v>
      </c>
      <c r="AO2074" s="496">
        <v>99</v>
      </c>
      <c r="AP2074" s="496">
        <v>23</v>
      </c>
      <c r="AQ2074" s="496">
        <v>99</v>
      </c>
      <c r="AR2074" s="496"/>
      <c r="AS2074" s="496"/>
      <c r="AT2074" s="496"/>
      <c r="AU2074" s="496"/>
    </row>
    <row r="2075" spans="1:47">
      <c r="A2075" s="496">
        <v>23</v>
      </c>
      <c r="B2075" s="496">
        <v>476</v>
      </c>
      <c r="C2075" s="496">
        <v>2024</v>
      </c>
      <c r="D2075" s="496"/>
      <c r="E2075" s="496">
        <v>99</v>
      </c>
      <c r="F2075" s="496">
        <v>99</v>
      </c>
      <c r="G2075" s="496">
        <v>99</v>
      </c>
      <c r="H2075" s="496">
        <v>99</v>
      </c>
      <c r="I2075" s="496">
        <v>99</v>
      </c>
      <c r="J2075" s="496">
        <v>99</v>
      </c>
      <c r="K2075" s="496">
        <v>99</v>
      </c>
      <c r="L2075" s="496">
        <v>14</v>
      </c>
      <c r="M2075" s="496">
        <v>99</v>
      </c>
      <c r="N2075" s="496">
        <v>99</v>
      </c>
      <c r="O2075" s="496">
        <v>99</v>
      </c>
      <c r="P2075" s="496">
        <v>99</v>
      </c>
      <c r="Q2075" s="496"/>
      <c r="R2075" s="496">
        <v>0</v>
      </c>
      <c r="S2075" s="496"/>
      <c r="T2075" s="496"/>
      <c r="U2075" s="496"/>
      <c r="V2075" s="496"/>
      <c r="W2075" s="496"/>
      <c r="X2075" s="496"/>
      <c r="Y2075" s="496"/>
      <c r="Z2075" s="496"/>
      <c r="AA2075" s="496"/>
      <c r="AB2075" s="496"/>
      <c r="AC2075" s="496"/>
      <c r="AD2075" s="496"/>
      <c r="AE2075" s="496"/>
      <c r="AF2075" s="496"/>
      <c r="AG2075" s="496"/>
      <c r="AH2075" s="496"/>
      <c r="AI2075" s="496"/>
      <c r="AJ2075" s="496"/>
      <c r="AK2075" s="496"/>
      <c r="AL2075" s="496"/>
      <c r="AM2075" s="496"/>
      <c r="AN2075" s="496">
        <v>99</v>
      </c>
      <c r="AO2075" s="496">
        <v>99</v>
      </c>
      <c r="AP2075" s="496">
        <v>24</v>
      </c>
      <c r="AQ2075" s="496">
        <v>99</v>
      </c>
      <c r="AR2075" s="496"/>
      <c r="AS2075" s="496"/>
      <c r="AT2075" s="496"/>
      <c r="AU2075" s="496"/>
    </row>
    <row r="2076" spans="1:47">
      <c r="A2076" s="496">
        <v>23</v>
      </c>
      <c r="B2076" s="496">
        <v>477</v>
      </c>
      <c r="C2076" s="496">
        <v>2024</v>
      </c>
      <c r="D2076" s="496"/>
      <c r="E2076" s="496">
        <v>99</v>
      </c>
      <c r="F2076" s="496">
        <v>99</v>
      </c>
      <c r="G2076" s="496">
        <v>99</v>
      </c>
      <c r="H2076" s="496">
        <v>99</v>
      </c>
      <c r="I2076" s="496">
        <v>99</v>
      </c>
      <c r="J2076" s="496">
        <v>99</v>
      </c>
      <c r="K2076" s="496">
        <v>99</v>
      </c>
      <c r="L2076" s="496">
        <v>14</v>
      </c>
      <c r="M2076" s="496">
        <v>99</v>
      </c>
      <c r="N2076" s="496">
        <v>99</v>
      </c>
      <c r="O2076" s="496">
        <v>99</v>
      </c>
      <c r="P2076" s="496">
        <v>99</v>
      </c>
      <c r="Q2076" s="496"/>
      <c r="R2076" s="496">
        <v>0</v>
      </c>
      <c r="S2076" s="496"/>
      <c r="T2076" s="496"/>
      <c r="U2076" s="496"/>
      <c r="V2076" s="496"/>
      <c r="W2076" s="496"/>
      <c r="X2076" s="496"/>
      <c r="Y2076" s="496"/>
      <c r="Z2076" s="496"/>
      <c r="AA2076" s="496"/>
      <c r="AB2076" s="496"/>
      <c r="AC2076" s="496"/>
      <c r="AD2076" s="496"/>
      <c r="AE2076" s="496"/>
      <c r="AF2076" s="496"/>
      <c r="AG2076" s="496"/>
      <c r="AH2076" s="496"/>
      <c r="AI2076" s="496"/>
      <c r="AJ2076" s="496"/>
      <c r="AK2076" s="496"/>
      <c r="AL2076" s="496"/>
      <c r="AM2076" s="496"/>
      <c r="AN2076" s="496">
        <v>99</v>
      </c>
      <c r="AO2076" s="496">
        <v>99</v>
      </c>
      <c r="AP2076" s="496">
        <v>25</v>
      </c>
      <c r="AQ2076" s="496">
        <v>99</v>
      </c>
      <c r="AR2076" s="496"/>
      <c r="AS2076" s="496"/>
      <c r="AT2076" s="496"/>
      <c r="AU2076" s="496"/>
    </row>
    <row r="2077" spans="1:47">
      <c r="A2077" s="496">
        <v>23</v>
      </c>
      <c r="B2077" s="496">
        <v>478</v>
      </c>
      <c r="C2077" s="496">
        <v>2024</v>
      </c>
      <c r="D2077" s="496"/>
      <c r="E2077" s="496">
        <v>99</v>
      </c>
      <c r="F2077" s="496">
        <v>99</v>
      </c>
      <c r="G2077" s="496">
        <v>99</v>
      </c>
      <c r="H2077" s="496">
        <v>99</v>
      </c>
      <c r="I2077" s="496">
        <v>99</v>
      </c>
      <c r="J2077" s="496">
        <v>99</v>
      </c>
      <c r="K2077" s="496">
        <v>99</v>
      </c>
      <c r="L2077" s="496">
        <v>14</v>
      </c>
      <c r="M2077" s="496">
        <v>99</v>
      </c>
      <c r="N2077" s="496">
        <v>99</v>
      </c>
      <c r="O2077" s="496">
        <v>99</v>
      </c>
      <c r="P2077" s="496">
        <v>99</v>
      </c>
      <c r="Q2077" s="496"/>
      <c r="R2077" s="496">
        <v>0</v>
      </c>
      <c r="S2077" s="496"/>
      <c r="T2077" s="496"/>
      <c r="U2077" s="496"/>
      <c r="V2077" s="496"/>
      <c r="W2077" s="496"/>
      <c r="X2077" s="496"/>
      <c r="Y2077" s="496"/>
      <c r="Z2077" s="496"/>
      <c r="AA2077" s="496"/>
      <c r="AB2077" s="496"/>
      <c r="AC2077" s="496"/>
      <c r="AD2077" s="496"/>
      <c r="AE2077" s="496"/>
      <c r="AF2077" s="496"/>
      <c r="AG2077" s="496"/>
      <c r="AH2077" s="496"/>
      <c r="AI2077" s="496"/>
      <c r="AJ2077" s="496"/>
      <c r="AK2077" s="496"/>
      <c r="AL2077" s="496"/>
      <c r="AM2077" s="496"/>
      <c r="AN2077" s="496">
        <v>99</v>
      </c>
      <c r="AO2077" s="496">
        <v>99</v>
      </c>
      <c r="AP2077" s="496">
        <v>26</v>
      </c>
      <c r="AQ2077" s="496">
        <v>99</v>
      </c>
      <c r="AR2077" s="496"/>
      <c r="AS2077" s="496"/>
      <c r="AT2077" s="496"/>
      <c r="AU2077" s="496"/>
    </row>
    <row r="2078" spans="1:47">
      <c r="A2078" s="496">
        <v>23</v>
      </c>
      <c r="B2078" s="496">
        <v>479</v>
      </c>
      <c r="C2078" s="496">
        <v>2024</v>
      </c>
      <c r="D2078" s="496"/>
      <c r="E2078" s="496">
        <v>99</v>
      </c>
      <c r="F2078" s="496">
        <v>99</v>
      </c>
      <c r="G2078" s="496">
        <v>99</v>
      </c>
      <c r="H2078" s="496">
        <v>99</v>
      </c>
      <c r="I2078" s="496">
        <v>99</v>
      </c>
      <c r="J2078" s="496">
        <v>99</v>
      </c>
      <c r="K2078" s="496">
        <v>99</v>
      </c>
      <c r="L2078" s="496">
        <v>14</v>
      </c>
      <c r="M2078" s="496">
        <v>99</v>
      </c>
      <c r="N2078" s="496">
        <v>99</v>
      </c>
      <c r="O2078" s="496">
        <v>99</v>
      </c>
      <c r="P2078" s="496">
        <v>99</v>
      </c>
      <c r="Q2078" s="496"/>
      <c r="R2078" s="496">
        <v>0</v>
      </c>
      <c r="S2078" s="496"/>
      <c r="T2078" s="496"/>
      <c r="U2078" s="496"/>
      <c r="V2078" s="496"/>
      <c r="W2078" s="496"/>
      <c r="X2078" s="496"/>
      <c r="Y2078" s="496"/>
      <c r="Z2078" s="496"/>
      <c r="AA2078" s="496"/>
      <c r="AB2078" s="496"/>
      <c r="AC2078" s="496"/>
      <c r="AD2078" s="496"/>
      <c r="AE2078" s="496"/>
      <c r="AF2078" s="496"/>
      <c r="AG2078" s="496"/>
      <c r="AH2078" s="496"/>
      <c r="AI2078" s="496"/>
      <c r="AJ2078" s="496"/>
      <c r="AK2078" s="496"/>
      <c r="AL2078" s="496"/>
      <c r="AM2078" s="496"/>
      <c r="AN2078" s="496">
        <v>99</v>
      </c>
      <c r="AO2078" s="496">
        <v>99</v>
      </c>
      <c r="AP2078" s="496">
        <v>27</v>
      </c>
      <c r="AQ2078" s="496">
        <v>99</v>
      </c>
      <c r="AR2078" s="496"/>
      <c r="AS2078" s="496"/>
      <c r="AT2078" s="496"/>
      <c r="AU2078" s="496"/>
    </row>
    <row r="2079" spans="1:47">
      <c r="A2079" s="496">
        <v>23</v>
      </c>
      <c r="B2079" s="496">
        <v>480</v>
      </c>
      <c r="C2079" s="496">
        <v>2024</v>
      </c>
      <c r="D2079" s="496"/>
      <c r="E2079" s="496">
        <v>99</v>
      </c>
      <c r="F2079" s="496">
        <v>99</v>
      </c>
      <c r="G2079" s="496">
        <v>99</v>
      </c>
      <c r="H2079" s="496">
        <v>99</v>
      </c>
      <c r="I2079" s="496">
        <v>99</v>
      </c>
      <c r="J2079" s="496">
        <v>99</v>
      </c>
      <c r="K2079" s="496">
        <v>99</v>
      </c>
      <c r="L2079" s="496">
        <v>14</v>
      </c>
      <c r="M2079" s="496">
        <v>99</v>
      </c>
      <c r="N2079" s="496">
        <v>99</v>
      </c>
      <c r="O2079" s="496">
        <v>99</v>
      </c>
      <c r="P2079" s="496">
        <v>99</v>
      </c>
      <c r="Q2079" s="496"/>
      <c r="R2079" s="496">
        <v>0</v>
      </c>
      <c r="S2079" s="496"/>
      <c r="T2079" s="496"/>
      <c r="U2079" s="496"/>
      <c r="V2079" s="496"/>
      <c r="W2079" s="496"/>
      <c r="X2079" s="496"/>
      <c r="Y2079" s="496"/>
      <c r="Z2079" s="496"/>
      <c r="AA2079" s="496"/>
      <c r="AB2079" s="496"/>
      <c r="AC2079" s="496"/>
      <c r="AD2079" s="496"/>
      <c r="AE2079" s="496"/>
      <c r="AF2079" s="496"/>
      <c r="AG2079" s="496"/>
      <c r="AH2079" s="496"/>
      <c r="AI2079" s="496"/>
      <c r="AJ2079" s="496"/>
      <c r="AK2079" s="496"/>
      <c r="AL2079" s="496"/>
      <c r="AM2079" s="496"/>
      <c r="AN2079" s="496">
        <v>99</v>
      </c>
      <c r="AO2079" s="496">
        <v>99</v>
      </c>
      <c r="AP2079" s="496">
        <v>28</v>
      </c>
      <c r="AQ2079" s="496">
        <v>99</v>
      </c>
      <c r="AR2079" s="496"/>
      <c r="AS2079" s="496"/>
      <c r="AT2079" s="496"/>
      <c r="AU2079" s="496"/>
    </row>
    <row r="2080" spans="1:47">
      <c r="A2080" s="496">
        <v>23</v>
      </c>
      <c r="B2080" s="496">
        <v>481</v>
      </c>
      <c r="C2080" s="496">
        <v>2024</v>
      </c>
      <c r="D2080" s="496"/>
      <c r="E2080" s="496">
        <v>99</v>
      </c>
      <c r="F2080" s="496">
        <v>99</v>
      </c>
      <c r="G2080" s="496">
        <v>99</v>
      </c>
      <c r="H2080" s="496">
        <v>99</v>
      </c>
      <c r="I2080" s="496">
        <v>99</v>
      </c>
      <c r="J2080" s="496">
        <v>99</v>
      </c>
      <c r="K2080" s="496">
        <v>99</v>
      </c>
      <c r="L2080" s="496">
        <v>14</v>
      </c>
      <c r="M2080" s="496">
        <v>99</v>
      </c>
      <c r="N2080" s="496">
        <v>99</v>
      </c>
      <c r="O2080" s="496">
        <v>99</v>
      </c>
      <c r="P2080" s="496">
        <v>99</v>
      </c>
      <c r="Q2080" s="496"/>
      <c r="R2080" s="496">
        <v>0</v>
      </c>
      <c r="S2080" s="496"/>
      <c r="T2080" s="496"/>
      <c r="U2080" s="496"/>
      <c r="V2080" s="496"/>
      <c r="W2080" s="496"/>
      <c r="X2080" s="496"/>
      <c r="Y2080" s="496"/>
      <c r="Z2080" s="496"/>
      <c r="AA2080" s="496"/>
      <c r="AB2080" s="496"/>
      <c r="AC2080" s="496"/>
      <c r="AD2080" s="496"/>
      <c r="AE2080" s="496"/>
      <c r="AF2080" s="496"/>
      <c r="AG2080" s="496"/>
      <c r="AH2080" s="496"/>
      <c r="AI2080" s="496"/>
      <c r="AJ2080" s="496"/>
      <c r="AK2080" s="496"/>
      <c r="AL2080" s="496"/>
      <c r="AM2080" s="496"/>
      <c r="AN2080" s="496">
        <v>99</v>
      </c>
      <c r="AO2080" s="496">
        <v>99</v>
      </c>
      <c r="AP2080" s="496">
        <v>29</v>
      </c>
      <c r="AQ2080" s="496">
        <v>99</v>
      </c>
      <c r="AR2080" s="496"/>
      <c r="AS2080" s="496"/>
      <c r="AT2080" s="496"/>
      <c r="AU2080" s="496"/>
    </row>
    <row r="2081" spans="1:47">
      <c r="A2081" s="496">
        <v>23</v>
      </c>
      <c r="B2081" s="496">
        <v>482</v>
      </c>
      <c r="C2081" s="496">
        <v>2024</v>
      </c>
      <c r="D2081" s="496"/>
      <c r="E2081" s="496">
        <v>99</v>
      </c>
      <c r="F2081" s="496">
        <v>99</v>
      </c>
      <c r="G2081" s="496">
        <v>99</v>
      </c>
      <c r="H2081" s="496">
        <v>99</v>
      </c>
      <c r="I2081" s="496">
        <v>99</v>
      </c>
      <c r="J2081" s="496">
        <v>99</v>
      </c>
      <c r="K2081" s="496">
        <v>99</v>
      </c>
      <c r="L2081" s="496">
        <v>14</v>
      </c>
      <c r="M2081" s="496">
        <v>99</v>
      </c>
      <c r="N2081" s="496">
        <v>99</v>
      </c>
      <c r="O2081" s="496">
        <v>99</v>
      </c>
      <c r="P2081" s="496">
        <v>99</v>
      </c>
      <c r="Q2081" s="496"/>
      <c r="R2081" s="496">
        <v>0</v>
      </c>
      <c r="S2081" s="496"/>
      <c r="T2081" s="496"/>
      <c r="U2081" s="496"/>
      <c r="V2081" s="496"/>
      <c r="W2081" s="496"/>
      <c r="X2081" s="496"/>
      <c r="Y2081" s="496"/>
      <c r="Z2081" s="496"/>
      <c r="AA2081" s="496"/>
      <c r="AB2081" s="496"/>
      <c r="AC2081" s="496"/>
      <c r="AD2081" s="496"/>
      <c r="AE2081" s="496"/>
      <c r="AF2081" s="496"/>
      <c r="AG2081" s="496"/>
      <c r="AH2081" s="496"/>
      <c r="AI2081" s="496"/>
      <c r="AJ2081" s="496"/>
      <c r="AK2081" s="496"/>
      <c r="AL2081" s="496"/>
      <c r="AM2081" s="496"/>
      <c r="AN2081" s="496">
        <v>99</v>
      </c>
      <c r="AO2081" s="496">
        <v>99</v>
      </c>
      <c r="AP2081" s="496">
        <v>30</v>
      </c>
      <c r="AQ2081" s="496">
        <v>99</v>
      </c>
      <c r="AR2081" s="496"/>
      <c r="AS2081" s="496"/>
      <c r="AT2081" s="496"/>
      <c r="AU2081" s="496"/>
    </row>
    <row r="2082" spans="1:47">
      <c r="A2082" s="496">
        <v>23</v>
      </c>
      <c r="B2082" s="496">
        <v>483</v>
      </c>
      <c r="C2082" s="496">
        <v>2024</v>
      </c>
      <c r="D2082" s="496"/>
      <c r="E2082" s="496">
        <v>99</v>
      </c>
      <c r="F2082" s="496">
        <v>99</v>
      </c>
      <c r="G2082" s="496">
        <v>99</v>
      </c>
      <c r="H2082" s="496">
        <v>99</v>
      </c>
      <c r="I2082" s="496">
        <v>99</v>
      </c>
      <c r="J2082" s="496">
        <v>99</v>
      </c>
      <c r="K2082" s="496">
        <v>99</v>
      </c>
      <c r="L2082" s="496">
        <v>14</v>
      </c>
      <c r="M2082" s="496">
        <v>99</v>
      </c>
      <c r="N2082" s="496">
        <v>99</v>
      </c>
      <c r="O2082" s="496">
        <v>99</v>
      </c>
      <c r="P2082" s="496">
        <v>99</v>
      </c>
      <c r="Q2082" s="496"/>
      <c r="R2082" s="496">
        <v>0</v>
      </c>
      <c r="S2082" s="496"/>
      <c r="T2082" s="496"/>
      <c r="U2082" s="496"/>
      <c r="V2082" s="496"/>
      <c r="W2082" s="496"/>
      <c r="X2082" s="496"/>
      <c r="Y2082" s="496"/>
      <c r="Z2082" s="496"/>
      <c r="AA2082" s="496"/>
      <c r="AB2082" s="496"/>
      <c r="AC2082" s="496"/>
      <c r="AD2082" s="496"/>
      <c r="AE2082" s="496"/>
      <c r="AF2082" s="496"/>
      <c r="AG2082" s="496"/>
      <c r="AH2082" s="496"/>
      <c r="AI2082" s="496"/>
      <c r="AJ2082" s="496"/>
      <c r="AK2082" s="496"/>
      <c r="AL2082" s="496"/>
      <c r="AM2082" s="496"/>
      <c r="AN2082" s="496">
        <v>99</v>
      </c>
      <c r="AO2082" s="496">
        <v>99</v>
      </c>
      <c r="AP2082" s="496">
        <v>31</v>
      </c>
      <c r="AQ2082" s="496">
        <v>99</v>
      </c>
      <c r="AR2082" s="496"/>
      <c r="AS2082" s="496"/>
      <c r="AT2082" s="496"/>
      <c r="AU2082" s="496"/>
    </row>
    <row r="2083" spans="1:47">
      <c r="A2083" s="496">
        <v>23</v>
      </c>
      <c r="B2083" s="496">
        <v>484</v>
      </c>
      <c r="C2083" s="496">
        <v>2024</v>
      </c>
      <c r="D2083" s="496"/>
      <c r="E2083" s="496">
        <v>99</v>
      </c>
      <c r="F2083" s="496">
        <v>99</v>
      </c>
      <c r="G2083" s="496">
        <v>99</v>
      </c>
      <c r="H2083" s="496">
        <v>99</v>
      </c>
      <c r="I2083" s="496">
        <v>99</v>
      </c>
      <c r="J2083" s="496">
        <v>99</v>
      </c>
      <c r="K2083" s="496">
        <v>99</v>
      </c>
      <c r="L2083" s="496">
        <v>14</v>
      </c>
      <c r="M2083" s="496">
        <v>99</v>
      </c>
      <c r="N2083" s="496">
        <v>99</v>
      </c>
      <c r="O2083" s="496">
        <v>99</v>
      </c>
      <c r="P2083" s="496">
        <v>99</v>
      </c>
      <c r="Q2083" s="496"/>
      <c r="R2083" s="496">
        <v>0</v>
      </c>
      <c r="S2083" s="496"/>
      <c r="T2083" s="496"/>
      <c r="U2083" s="496"/>
      <c r="V2083" s="496"/>
      <c r="W2083" s="496"/>
      <c r="X2083" s="496"/>
      <c r="Y2083" s="496"/>
      <c r="Z2083" s="496"/>
      <c r="AA2083" s="496"/>
      <c r="AB2083" s="496"/>
      <c r="AC2083" s="496"/>
      <c r="AD2083" s="496"/>
      <c r="AE2083" s="496"/>
      <c r="AF2083" s="496"/>
      <c r="AG2083" s="496"/>
      <c r="AH2083" s="496"/>
      <c r="AI2083" s="496"/>
      <c r="AJ2083" s="496"/>
      <c r="AK2083" s="496"/>
      <c r="AL2083" s="496"/>
      <c r="AM2083" s="496"/>
      <c r="AN2083" s="496">
        <v>99</v>
      </c>
      <c r="AO2083" s="496">
        <v>99</v>
      </c>
      <c r="AP2083" s="496">
        <v>32</v>
      </c>
      <c r="AQ2083" s="496">
        <v>99</v>
      </c>
      <c r="AR2083" s="496"/>
      <c r="AS2083" s="496"/>
      <c r="AT2083" s="496"/>
      <c r="AU2083" s="496"/>
    </row>
    <row r="2084" spans="1:47">
      <c r="A2084" s="496">
        <v>23</v>
      </c>
      <c r="B2084" s="496">
        <v>485</v>
      </c>
      <c r="C2084" s="496">
        <v>2024</v>
      </c>
      <c r="D2084" s="496"/>
      <c r="E2084" s="496">
        <v>99</v>
      </c>
      <c r="F2084" s="496">
        <v>99</v>
      </c>
      <c r="G2084" s="496">
        <v>99</v>
      </c>
      <c r="H2084" s="496">
        <v>99</v>
      </c>
      <c r="I2084" s="496">
        <v>99</v>
      </c>
      <c r="J2084" s="496">
        <v>99</v>
      </c>
      <c r="K2084" s="496">
        <v>99</v>
      </c>
      <c r="L2084" s="496">
        <v>14</v>
      </c>
      <c r="M2084" s="496">
        <v>99</v>
      </c>
      <c r="N2084" s="496">
        <v>99</v>
      </c>
      <c r="O2084" s="496">
        <v>99</v>
      </c>
      <c r="P2084" s="496">
        <v>99</v>
      </c>
      <c r="Q2084" s="496"/>
      <c r="R2084" s="496">
        <v>0</v>
      </c>
      <c r="S2084" s="496"/>
      <c r="T2084" s="496"/>
      <c r="U2084" s="496"/>
      <c r="V2084" s="496"/>
      <c r="W2084" s="496"/>
      <c r="X2084" s="496"/>
      <c r="Y2084" s="496"/>
      <c r="Z2084" s="496"/>
      <c r="AA2084" s="496"/>
      <c r="AB2084" s="496"/>
      <c r="AC2084" s="496"/>
      <c r="AD2084" s="496"/>
      <c r="AE2084" s="496"/>
      <c r="AF2084" s="496"/>
      <c r="AG2084" s="496"/>
      <c r="AH2084" s="496"/>
      <c r="AI2084" s="496"/>
      <c r="AJ2084" s="496"/>
      <c r="AK2084" s="496"/>
      <c r="AL2084" s="496"/>
      <c r="AM2084" s="496"/>
      <c r="AN2084" s="496">
        <v>99</v>
      </c>
      <c r="AO2084" s="496">
        <v>99</v>
      </c>
      <c r="AP2084" s="496">
        <v>33</v>
      </c>
      <c r="AQ2084" s="496">
        <v>99</v>
      </c>
      <c r="AR2084" s="496"/>
      <c r="AS2084" s="496"/>
      <c r="AT2084" s="496"/>
      <c r="AU2084" s="496"/>
    </row>
    <row r="2085" spans="1:47">
      <c r="A2085" s="496">
        <v>23</v>
      </c>
      <c r="B2085" s="496">
        <v>486</v>
      </c>
      <c r="C2085" s="496">
        <v>2024</v>
      </c>
      <c r="D2085" s="496"/>
      <c r="E2085" s="496">
        <v>99</v>
      </c>
      <c r="F2085" s="496">
        <v>99</v>
      </c>
      <c r="G2085" s="496">
        <v>99</v>
      </c>
      <c r="H2085" s="496">
        <v>99</v>
      </c>
      <c r="I2085" s="496">
        <v>99</v>
      </c>
      <c r="J2085" s="496">
        <v>99</v>
      </c>
      <c r="K2085" s="496">
        <v>99</v>
      </c>
      <c r="L2085" s="496">
        <v>14</v>
      </c>
      <c r="M2085" s="496">
        <v>99</v>
      </c>
      <c r="N2085" s="496">
        <v>99</v>
      </c>
      <c r="O2085" s="496">
        <v>99</v>
      </c>
      <c r="P2085" s="496">
        <v>99</v>
      </c>
      <c r="Q2085" s="496"/>
      <c r="R2085" s="496">
        <v>0</v>
      </c>
      <c r="S2085" s="496"/>
      <c r="T2085" s="496"/>
      <c r="U2085" s="496"/>
      <c r="V2085" s="496"/>
      <c r="W2085" s="496"/>
      <c r="X2085" s="496"/>
      <c r="Y2085" s="496"/>
      <c r="Z2085" s="496"/>
      <c r="AA2085" s="496"/>
      <c r="AB2085" s="496"/>
      <c r="AC2085" s="496"/>
      <c r="AD2085" s="496"/>
      <c r="AE2085" s="496"/>
      <c r="AF2085" s="496"/>
      <c r="AG2085" s="496"/>
      <c r="AH2085" s="496"/>
      <c r="AI2085" s="496"/>
      <c r="AJ2085" s="496"/>
      <c r="AK2085" s="496"/>
      <c r="AL2085" s="496"/>
      <c r="AM2085" s="496"/>
      <c r="AN2085" s="496">
        <v>99</v>
      </c>
      <c r="AO2085" s="496">
        <v>99</v>
      </c>
      <c r="AP2085" s="496">
        <v>34</v>
      </c>
      <c r="AQ2085" s="496">
        <v>99</v>
      </c>
      <c r="AR2085" s="496"/>
      <c r="AS2085" s="496"/>
      <c r="AT2085" s="496"/>
      <c r="AU2085" s="496"/>
    </row>
    <row r="2086" spans="1:47">
      <c r="A2086" s="496">
        <v>23</v>
      </c>
      <c r="B2086" s="496">
        <v>487</v>
      </c>
      <c r="C2086" s="496">
        <v>2024</v>
      </c>
      <c r="D2086" s="496"/>
      <c r="E2086" s="496">
        <v>99</v>
      </c>
      <c r="F2086" s="496">
        <v>99</v>
      </c>
      <c r="G2086" s="496">
        <v>99</v>
      </c>
      <c r="H2086" s="496">
        <v>99</v>
      </c>
      <c r="I2086" s="496">
        <v>99</v>
      </c>
      <c r="J2086" s="496">
        <v>99</v>
      </c>
      <c r="K2086" s="496">
        <v>99</v>
      </c>
      <c r="L2086" s="496">
        <v>14</v>
      </c>
      <c r="M2086" s="496">
        <v>99</v>
      </c>
      <c r="N2086" s="496">
        <v>99</v>
      </c>
      <c r="O2086" s="496">
        <v>99</v>
      </c>
      <c r="P2086" s="496">
        <v>99</v>
      </c>
      <c r="Q2086" s="496"/>
      <c r="R2086" s="496">
        <v>0</v>
      </c>
      <c r="S2086" s="496"/>
      <c r="T2086" s="496"/>
      <c r="U2086" s="496"/>
      <c r="V2086" s="496"/>
      <c r="W2086" s="496"/>
      <c r="X2086" s="496"/>
      <c r="Y2086" s="496"/>
      <c r="Z2086" s="496"/>
      <c r="AA2086" s="496"/>
      <c r="AB2086" s="496"/>
      <c r="AC2086" s="496"/>
      <c r="AD2086" s="496"/>
      <c r="AE2086" s="496"/>
      <c r="AF2086" s="496"/>
      <c r="AG2086" s="496"/>
      <c r="AH2086" s="496"/>
      <c r="AI2086" s="496"/>
      <c r="AJ2086" s="496"/>
      <c r="AK2086" s="496"/>
      <c r="AL2086" s="496"/>
      <c r="AM2086" s="496"/>
      <c r="AN2086" s="496">
        <v>99</v>
      </c>
      <c r="AO2086" s="496">
        <v>99</v>
      </c>
      <c r="AP2086" s="496">
        <v>39</v>
      </c>
      <c r="AQ2086" s="496">
        <v>99</v>
      </c>
      <c r="AR2086" s="496"/>
      <c r="AS2086" s="496"/>
      <c r="AT2086" s="496"/>
      <c r="AU2086" s="496"/>
    </row>
    <row r="2087" spans="1:47">
      <c r="A2087" s="496">
        <v>23</v>
      </c>
      <c r="B2087" s="496">
        <v>488</v>
      </c>
      <c r="C2087" s="496">
        <v>2024</v>
      </c>
      <c r="D2087" s="496"/>
      <c r="E2087" s="496">
        <v>99</v>
      </c>
      <c r="F2087" s="496">
        <v>99</v>
      </c>
      <c r="G2087" s="496">
        <v>99</v>
      </c>
      <c r="H2087" s="496">
        <v>99</v>
      </c>
      <c r="I2087" s="496">
        <v>99</v>
      </c>
      <c r="J2087" s="496">
        <v>99</v>
      </c>
      <c r="K2087" s="496">
        <v>99</v>
      </c>
      <c r="L2087" s="496">
        <v>14</v>
      </c>
      <c r="M2087" s="496">
        <v>99</v>
      </c>
      <c r="N2087" s="496">
        <v>99</v>
      </c>
      <c r="O2087" s="496">
        <v>99</v>
      </c>
      <c r="P2087" s="496">
        <v>99</v>
      </c>
      <c r="Q2087" s="496"/>
      <c r="R2087" s="496">
        <v>0</v>
      </c>
      <c r="S2087" s="496"/>
      <c r="T2087" s="496"/>
      <c r="U2087" s="496"/>
      <c r="V2087" s="496"/>
      <c r="W2087" s="496"/>
      <c r="X2087" s="496"/>
      <c r="Y2087" s="496"/>
      <c r="Z2087" s="496"/>
      <c r="AA2087" s="496"/>
      <c r="AB2087" s="496"/>
      <c r="AC2087" s="496"/>
      <c r="AD2087" s="496"/>
      <c r="AE2087" s="496"/>
      <c r="AF2087" s="496"/>
      <c r="AG2087" s="496"/>
      <c r="AH2087" s="496"/>
      <c r="AI2087" s="496"/>
      <c r="AJ2087" s="496"/>
      <c r="AK2087" s="496"/>
      <c r="AL2087" s="496"/>
      <c r="AM2087" s="496"/>
      <c r="AN2087" s="496">
        <v>99</v>
      </c>
      <c r="AO2087" s="496">
        <v>99</v>
      </c>
      <c r="AP2087" s="496">
        <v>40</v>
      </c>
      <c r="AQ2087" s="496">
        <v>99</v>
      </c>
      <c r="AR2087" s="496"/>
      <c r="AS2087" s="496"/>
      <c r="AT2087" s="496"/>
      <c r="AU2087" s="496"/>
    </row>
    <row r="2088" spans="1:47">
      <c r="A2088" s="496">
        <v>23</v>
      </c>
      <c r="B2088" s="496">
        <v>489</v>
      </c>
      <c r="C2088" s="496">
        <v>2024</v>
      </c>
      <c r="D2088" s="496"/>
      <c r="E2088" s="496">
        <v>99</v>
      </c>
      <c r="F2088" s="496">
        <v>99</v>
      </c>
      <c r="G2088" s="496">
        <v>99</v>
      </c>
      <c r="H2088" s="496">
        <v>99</v>
      </c>
      <c r="I2088" s="496">
        <v>99</v>
      </c>
      <c r="J2088" s="496">
        <v>99</v>
      </c>
      <c r="K2088" s="496">
        <v>99</v>
      </c>
      <c r="L2088" s="496">
        <v>14</v>
      </c>
      <c r="M2088" s="496">
        <v>99</v>
      </c>
      <c r="N2088" s="496">
        <v>99</v>
      </c>
      <c r="O2088" s="496">
        <v>99</v>
      </c>
      <c r="P2088" s="496">
        <v>99</v>
      </c>
      <c r="Q2088" s="496"/>
      <c r="R2088" s="496">
        <v>0</v>
      </c>
      <c r="S2088" s="496"/>
      <c r="T2088" s="496"/>
      <c r="U2088" s="496"/>
      <c r="V2088" s="496"/>
      <c r="W2088" s="496"/>
      <c r="X2088" s="496"/>
      <c r="Y2088" s="496"/>
      <c r="Z2088" s="496"/>
      <c r="AA2088" s="496"/>
      <c r="AB2088" s="496"/>
      <c r="AC2088" s="496"/>
      <c r="AD2088" s="496"/>
      <c r="AE2088" s="496"/>
      <c r="AF2088" s="496"/>
      <c r="AG2088" s="496"/>
      <c r="AH2088" s="496"/>
      <c r="AI2088" s="496"/>
      <c r="AJ2088" s="496"/>
      <c r="AK2088" s="496"/>
      <c r="AL2088" s="496"/>
      <c r="AM2088" s="496"/>
      <c r="AN2088" s="496">
        <v>99</v>
      </c>
      <c r="AO2088" s="496">
        <v>99</v>
      </c>
      <c r="AP2088" s="496">
        <v>98</v>
      </c>
      <c r="AQ2088" s="496">
        <v>99</v>
      </c>
      <c r="AR2088" s="496"/>
      <c r="AS2088" s="496"/>
      <c r="AT2088" s="496"/>
      <c r="AU2088" s="496"/>
    </row>
    <row r="2089" spans="1:47">
      <c r="A2089" s="496">
        <v>23</v>
      </c>
      <c r="B2089" s="496">
        <v>490</v>
      </c>
      <c r="C2089" s="496">
        <v>2024</v>
      </c>
      <c r="D2089" s="496"/>
      <c r="E2089" s="496">
        <v>99</v>
      </c>
      <c r="F2089" s="496">
        <v>99</v>
      </c>
      <c r="G2089" s="496">
        <v>99</v>
      </c>
      <c r="H2089" s="496">
        <v>99</v>
      </c>
      <c r="I2089" s="496">
        <v>99</v>
      </c>
      <c r="J2089" s="496">
        <v>99</v>
      </c>
      <c r="K2089" s="496">
        <v>99</v>
      </c>
      <c r="L2089" s="496">
        <v>14</v>
      </c>
      <c r="M2089" s="496">
        <v>99</v>
      </c>
      <c r="N2089" s="496">
        <v>99</v>
      </c>
      <c r="O2089" s="496">
        <v>99</v>
      </c>
      <c r="P2089" s="496">
        <v>99</v>
      </c>
      <c r="Q2089" s="496"/>
      <c r="R2089" s="496">
        <v>0</v>
      </c>
      <c r="S2089" s="496"/>
      <c r="T2089" s="496"/>
      <c r="U2089" s="496"/>
      <c r="V2089" s="496"/>
      <c r="W2089" s="496"/>
      <c r="X2089" s="496"/>
      <c r="Y2089" s="496"/>
      <c r="Z2089" s="496"/>
      <c r="AA2089" s="496"/>
      <c r="AB2089" s="496"/>
      <c r="AC2089" s="496"/>
      <c r="AD2089" s="496"/>
      <c r="AE2089" s="496"/>
      <c r="AF2089" s="496"/>
      <c r="AG2089" s="496"/>
      <c r="AH2089" s="496"/>
      <c r="AI2089" s="496"/>
      <c r="AJ2089" s="496"/>
      <c r="AK2089" s="496"/>
      <c r="AL2089" s="496"/>
      <c r="AM2089" s="496"/>
      <c r="AN2089" s="496">
        <v>99</v>
      </c>
      <c r="AO2089" s="496">
        <v>99</v>
      </c>
      <c r="AP2089" s="496">
        <v>99</v>
      </c>
      <c r="AQ2089" s="496">
        <v>99</v>
      </c>
      <c r="AR2089" s="496"/>
      <c r="AS2089" s="496"/>
      <c r="AT2089" s="496"/>
      <c r="AU2089" s="496"/>
    </row>
    <row r="2090" spans="1:47">
      <c r="A2090" s="496">
        <v>23</v>
      </c>
      <c r="B2090" s="496">
        <v>491</v>
      </c>
      <c r="C2090" s="496">
        <v>2024</v>
      </c>
      <c r="D2090" s="496"/>
      <c r="E2090" s="496">
        <v>99</v>
      </c>
      <c r="F2090" s="496">
        <v>99</v>
      </c>
      <c r="G2090" s="496">
        <v>99</v>
      </c>
      <c r="H2090" s="496">
        <v>99</v>
      </c>
      <c r="I2090" s="496">
        <v>99</v>
      </c>
      <c r="J2090" s="496">
        <v>99</v>
      </c>
      <c r="K2090" s="496">
        <v>99</v>
      </c>
      <c r="L2090" s="496">
        <v>15</v>
      </c>
      <c r="M2090" s="496">
        <v>99</v>
      </c>
      <c r="N2090" s="496">
        <v>99</v>
      </c>
      <c r="O2090" s="496">
        <v>99</v>
      </c>
      <c r="P2090" s="496">
        <v>99</v>
      </c>
      <c r="Q2090" s="496"/>
      <c r="R2090" s="496">
        <v>0</v>
      </c>
      <c r="S2090" s="496"/>
      <c r="T2090" s="496"/>
      <c r="U2090" s="496"/>
      <c r="V2090" s="496"/>
      <c r="W2090" s="496"/>
      <c r="X2090" s="496"/>
      <c r="Y2090" s="496"/>
      <c r="Z2090" s="496"/>
      <c r="AA2090" s="496"/>
      <c r="AB2090" s="496"/>
      <c r="AC2090" s="496"/>
      <c r="AD2090" s="496"/>
      <c r="AE2090" s="496"/>
      <c r="AF2090" s="496"/>
      <c r="AG2090" s="496"/>
      <c r="AH2090" s="496"/>
      <c r="AI2090" s="496"/>
      <c r="AJ2090" s="496"/>
      <c r="AK2090" s="496"/>
      <c r="AL2090" s="496"/>
      <c r="AM2090" s="496"/>
      <c r="AN2090" s="496">
        <v>99</v>
      </c>
      <c r="AO2090" s="496">
        <v>99</v>
      </c>
      <c r="AP2090" s="496">
        <v>1</v>
      </c>
      <c r="AQ2090" s="496">
        <v>99</v>
      </c>
      <c r="AR2090" s="496"/>
      <c r="AS2090" s="496"/>
      <c r="AT2090" s="496"/>
      <c r="AU2090" s="496"/>
    </row>
    <row r="2091" spans="1:47">
      <c r="A2091" s="496">
        <v>23</v>
      </c>
      <c r="B2091" s="496">
        <v>492</v>
      </c>
      <c r="C2091" s="496">
        <v>2024</v>
      </c>
      <c r="D2091" s="496"/>
      <c r="E2091" s="496">
        <v>99</v>
      </c>
      <c r="F2091" s="496">
        <v>99</v>
      </c>
      <c r="G2091" s="496">
        <v>99</v>
      </c>
      <c r="H2091" s="496">
        <v>99</v>
      </c>
      <c r="I2091" s="496">
        <v>99</v>
      </c>
      <c r="J2091" s="496">
        <v>99</v>
      </c>
      <c r="K2091" s="496">
        <v>99</v>
      </c>
      <c r="L2091" s="496">
        <v>15</v>
      </c>
      <c r="M2091" s="496">
        <v>99</v>
      </c>
      <c r="N2091" s="496">
        <v>99</v>
      </c>
      <c r="O2091" s="496">
        <v>99</v>
      </c>
      <c r="P2091" s="496">
        <v>99</v>
      </c>
      <c r="Q2091" s="496"/>
      <c r="R2091" s="496">
        <v>0</v>
      </c>
      <c r="S2091" s="496"/>
      <c r="T2091" s="496"/>
      <c r="U2091" s="496"/>
      <c r="V2091" s="496"/>
      <c r="W2091" s="496"/>
      <c r="X2091" s="496"/>
      <c r="Y2091" s="496"/>
      <c r="Z2091" s="496"/>
      <c r="AA2091" s="496"/>
      <c r="AB2091" s="496"/>
      <c r="AC2091" s="496"/>
      <c r="AD2091" s="496"/>
      <c r="AE2091" s="496"/>
      <c r="AF2091" s="496"/>
      <c r="AG2091" s="496"/>
      <c r="AH2091" s="496"/>
      <c r="AI2091" s="496"/>
      <c r="AJ2091" s="496"/>
      <c r="AK2091" s="496"/>
      <c r="AL2091" s="496"/>
      <c r="AM2091" s="496"/>
      <c r="AN2091" s="496">
        <v>99</v>
      </c>
      <c r="AO2091" s="496">
        <v>99</v>
      </c>
      <c r="AP2091" s="496">
        <v>2</v>
      </c>
      <c r="AQ2091" s="496">
        <v>99</v>
      </c>
      <c r="AR2091" s="496"/>
      <c r="AS2091" s="496"/>
      <c r="AT2091" s="496"/>
      <c r="AU2091" s="496"/>
    </row>
    <row r="2092" spans="1:47">
      <c r="A2092" s="496">
        <v>23</v>
      </c>
      <c r="B2092" s="496">
        <v>493</v>
      </c>
      <c r="C2092" s="496">
        <v>2024</v>
      </c>
      <c r="D2092" s="496"/>
      <c r="E2092" s="496">
        <v>99</v>
      </c>
      <c r="F2092" s="496">
        <v>99</v>
      </c>
      <c r="G2092" s="496">
        <v>99</v>
      </c>
      <c r="H2092" s="496">
        <v>99</v>
      </c>
      <c r="I2092" s="496">
        <v>99</v>
      </c>
      <c r="J2092" s="496">
        <v>99</v>
      </c>
      <c r="K2092" s="496">
        <v>99</v>
      </c>
      <c r="L2092" s="496">
        <v>15</v>
      </c>
      <c r="M2092" s="496">
        <v>99</v>
      </c>
      <c r="N2092" s="496">
        <v>99</v>
      </c>
      <c r="O2092" s="496">
        <v>99</v>
      </c>
      <c r="P2092" s="496">
        <v>99</v>
      </c>
      <c r="Q2092" s="496"/>
      <c r="R2092" s="496">
        <v>0</v>
      </c>
      <c r="S2092" s="496"/>
      <c r="T2092" s="496"/>
      <c r="U2092" s="496"/>
      <c r="V2092" s="496"/>
      <c r="W2092" s="496"/>
      <c r="X2092" s="496"/>
      <c r="Y2092" s="496"/>
      <c r="Z2092" s="496"/>
      <c r="AA2092" s="496"/>
      <c r="AB2092" s="496"/>
      <c r="AC2092" s="496"/>
      <c r="AD2092" s="496"/>
      <c r="AE2092" s="496"/>
      <c r="AF2092" s="496"/>
      <c r="AG2092" s="496"/>
      <c r="AH2092" s="496"/>
      <c r="AI2092" s="496"/>
      <c r="AJ2092" s="496"/>
      <c r="AK2092" s="496"/>
      <c r="AL2092" s="496"/>
      <c r="AM2092" s="496"/>
      <c r="AN2092" s="496">
        <v>99</v>
      </c>
      <c r="AO2092" s="496">
        <v>99</v>
      </c>
      <c r="AP2092" s="496">
        <v>3</v>
      </c>
      <c r="AQ2092" s="496">
        <v>99</v>
      </c>
      <c r="AR2092" s="496"/>
      <c r="AS2092" s="496"/>
      <c r="AT2092" s="496"/>
      <c r="AU2092" s="496"/>
    </row>
    <row r="2093" spans="1:47">
      <c r="A2093" s="496">
        <v>23</v>
      </c>
      <c r="B2093" s="496">
        <v>494</v>
      </c>
      <c r="C2093" s="496">
        <v>2024</v>
      </c>
      <c r="D2093" s="496"/>
      <c r="E2093" s="496">
        <v>99</v>
      </c>
      <c r="F2093" s="496">
        <v>99</v>
      </c>
      <c r="G2093" s="496">
        <v>99</v>
      </c>
      <c r="H2093" s="496">
        <v>99</v>
      </c>
      <c r="I2093" s="496">
        <v>99</v>
      </c>
      <c r="J2093" s="496">
        <v>99</v>
      </c>
      <c r="K2093" s="496">
        <v>99</v>
      </c>
      <c r="L2093" s="496">
        <v>15</v>
      </c>
      <c r="M2093" s="496">
        <v>99</v>
      </c>
      <c r="N2093" s="496">
        <v>99</v>
      </c>
      <c r="O2093" s="496">
        <v>99</v>
      </c>
      <c r="P2093" s="496">
        <v>99</v>
      </c>
      <c r="Q2093" s="496"/>
      <c r="R2093" s="496">
        <v>0</v>
      </c>
      <c r="S2093" s="496"/>
      <c r="T2093" s="496"/>
      <c r="U2093" s="496"/>
      <c r="V2093" s="496"/>
      <c r="W2093" s="496"/>
      <c r="X2093" s="496"/>
      <c r="Y2093" s="496"/>
      <c r="Z2093" s="496"/>
      <c r="AA2093" s="496"/>
      <c r="AB2093" s="496"/>
      <c r="AC2093" s="496"/>
      <c r="AD2093" s="496"/>
      <c r="AE2093" s="496"/>
      <c r="AF2093" s="496"/>
      <c r="AG2093" s="496"/>
      <c r="AH2093" s="496"/>
      <c r="AI2093" s="496"/>
      <c r="AJ2093" s="496"/>
      <c r="AK2093" s="496"/>
      <c r="AL2093" s="496"/>
      <c r="AM2093" s="496"/>
      <c r="AN2093" s="496">
        <v>99</v>
      </c>
      <c r="AO2093" s="496">
        <v>99</v>
      </c>
      <c r="AP2093" s="496">
        <v>4</v>
      </c>
      <c r="AQ2093" s="496">
        <v>99</v>
      </c>
      <c r="AR2093" s="496"/>
      <c r="AS2093" s="496"/>
      <c r="AT2093" s="496"/>
      <c r="AU2093" s="496"/>
    </row>
    <row r="2094" spans="1:47">
      <c r="A2094" s="496">
        <v>23</v>
      </c>
      <c r="B2094" s="496">
        <v>495</v>
      </c>
      <c r="C2094" s="496">
        <v>2024</v>
      </c>
      <c r="D2094" s="496"/>
      <c r="E2094" s="496">
        <v>99</v>
      </c>
      <c r="F2094" s="496">
        <v>99</v>
      </c>
      <c r="G2094" s="496">
        <v>99</v>
      </c>
      <c r="H2094" s="496">
        <v>99</v>
      </c>
      <c r="I2094" s="496">
        <v>99</v>
      </c>
      <c r="J2094" s="496">
        <v>99</v>
      </c>
      <c r="K2094" s="496">
        <v>99</v>
      </c>
      <c r="L2094" s="496">
        <v>15</v>
      </c>
      <c r="M2094" s="496">
        <v>99</v>
      </c>
      <c r="N2094" s="496">
        <v>99</v>
      </c>
      <c r="O2094" s="496">
        <v>99</v>
      </c>
      <c r="P2094" s="496">
        <v>99</v>
      </c>
      <c r="Q2094" s="496"/>
      <c r="R2094" s="496">
        <v>0</v>
      </c>
      <c r="S2094" s="496"/>
      <c r="T2094" s="496"/>
      <c r="U2094" s="496"/>
      <c r="V2094" s="496"/>
      <c r="W2094" s="496"/>
      <c r="X2094" s="496"/>
      <c r="Y2094" s="496"/>
      <c r="Z2094" s="496"/>
      <c r="AA2094" s="496"/>
      <c r="AB2094" s="496"/>
      <c r="AC2094" s="496"/>
      <c r="AD2094" s="496"/>
      <c r="AE2094" s="496"/>
      <c r="AF2094" s="496"/>
      <c r="AG2094" s="496"/>
      <c r="AH2094" s="496"/>
      <c r="AI2094" s="496"/>
      <c r="AJ2094" s="496"/>
      <c r="AK2094" s="496"/>
      <c r="AL2094" s="496"/>
      <c r="AM2094" s="496"/>
      <c r="AN2094" s="496">
        <v>99</v>
      </c>
      <c r="AO2094" s="496">
        <v>99</v>
      </c>
      <c r="AP2094" s="496">
        <v>5</v>
      </c>
      <c r="AQ2094" s="496">
        <v>99</v>
      </c>
      <c r="AR2094" s="496"/>
      <c r="AS2094" s="496"/>
      <c r="AT2094" s="496"/>
      <c r="AU2094" s="496"/>
    </row>
    <row r="2095" spans="1:47">
      <c r="A2095" s="496">
        <v>23</v>
      </c>
      <c r="B2095" s="496">
        <v>496</v>
      </c>
      <c r="C2095" s="496">
        <v>2024</v>
      </c>
      <c r="D2095" s="496"/>
      <c r="E2095" s="496">
        <v>99</v>
      </c>
      <c r="F2095" s="496">
        <v>99</v>
      </c>
      <c r="G2095" s="496">
        <v>99</v>
      </c>
      <c r="H2095" s="496">
        <v>99</v>
      </c>
      <c r="I2095" s="496">
        <v>99</v>
      </c>
      <c r="J2095" s="496">
        <v>99</v>
      </c>
      <c r="K2095" s="496">
        <v>99</v>
      </c>
      <c r="L2095" s="496">
        <v>15</v>
      </c>
      <c r="M2095" s="496">
        <v>99</v>
      </c>
      <c r="N2095" s="496">
        <v>99</v>
      </c>
      <c r="O2095" s="496">
        <v>99</v>
      </c>
      <c r="P2095" s="496">
        <v>99</v>
      </c>
      <c r="Q2095" s="496"/>
      <c r="R2095" s="496">
        <v>0</v>
      </c>
      <c r="S2095" s="496"/>
      <c r="T2095" s="496"/>
      <c r="U2095" s="496"/>
      <c r="V2095" s="496"/>
      <c r="W2095" s="496"/>
      <c r="X2095" s="496"/>
      <c r="Y2095" s="496"/>
      <c r="Z2095" s="496"/>
      <c r="AA2095" s="496"/>
      <c r="AB2095" s="496"/>
      <c r="AC2095" s="496"/>
      <c r="AD2095" s="496"/>
      <c r="AE2095" s="496"/>
      <c r="AF2095" s="496"/>
      <c r="AG2095" s="496"/>
      <c r="AH2095" s="496"/>
      <c r="AI2095" s="496"/>
      <c r="AJ2095" s="496"/>
      <c r="AK2095" s="496"/>
      <c r="AL2095" s="496"/>
      <c r="AM2095" s="496"/>
      <c r="AN2095" s="496">
        <v>99</v>
      </c>
      <c r="AO2095" s="496">
        <v>99</v>
      </c>
      <c r="AP2095" s="496">
        <v>6</v>
      </c>
      <c r="AQ2095" s="496">
        <v>99</v>
      </c>
      <c r="AR2095" s="496"/>
      <c r="AS2095" s="496"/>
      <c r="AT2095" s="496"/>
      <c r="AU2095" s="496"/>
    </row>
    <row r="2096" spans="1:47">
      <c r="A2096" s="496">
        <v>23</v>
      </c>
      <c r="B2096" s="496">
        <v>497</v>
      </c>
      <c r="C2096" s="496">
        <v>2024</v>
      </c>
      <c r="D2096" s="496"/>
      <c r="E2096" s="496">
        <v>99</v>
      </c>
      <c r="F2096" s="496">
        <v>99</v>
      </c>
      <c r="G2096" s="496">
        <v>99</v>
      </c>
      <c r="H2096" s="496">
        <v>99</v>
      </c>
      <c r="I2096" s="496">
        <v>99</v>
      </c>
      <c r="J2096" s="496">
        <v>99</v>
      </c>
      <c r="K2096" s="496">
        <v>99</v>
      </c>
      <c r="L2096" s="496">
        <v>15</v>
      </c>
      <c r="M2096" s="496">
        <v>99</v>
      </c>
      <c r="N2096" s="496">
        <v>99</v>
      </c>
      <c r="O2096" s="496">
        <v>99</v>
      </c>
      <c r="P2096" s="496">
        <v>99</v>
      </c>
      <c r="Q2096" s="496"/>
      <c r="R2096" s="496">
        <v>0</v>
      </c>
      <c r="S2096" s="496"/>
      <c r="T2096" s="496"/>
      <c r="U2096" s="496"/>
      <c r="V2096" s="496"/>
      <c r="W2096" s="496"/>
      <c r="X2096" s="496"/>
      <c r="Y2096" s="496"/>
      <c r="Z2096" s="496"/>
      <c r="AA2096" s="496"/>
      <c r="AB2096" s="496"/>
      <c r="AC2096" s="496"/>
      <c r="AD2096" s="496"/>
      <c r="AE2096" s="496"/>
      <c r="AF2096" s="496"/>
      <c r="AG2096" s="496"/>
      <c r="AH2096" s="496"/>
      <c r="AI2096" s="496"/>
      <c r="AJ2096" s="496"/>
      <c r="AK2096" s="496"/>
      <c r="AL2096" s="496"/>
      <c r="AM2096" s="496"/>
      <c r="AN2096" s="496">
        <v>99</v>
      </c>
      <c r="AO2096" s="496">
        <v>99</v>
      </c>
      <c r="AP2096" s="496">
        <v>7</v>
      </c>
      <c r="AQ2096" s="496">
        <v>99</v>
      </c>
      <c r="AR2096" s="496"/>
      <c r="AS2096" s="496"/>
      <c r="AT2096" s="496"/>
      <c r="AU2096" s="496"/>
    </row>
    <row r="2097" spans="1:47">
      <c r="A2097" s="496">
        <v>23</v>
      </c>
      <c r="B2097" s="496">
        <v>498</v>
      </c>
      <c r="C2097" s="496">
        <v>2024</v>
      </c>
      <c r="D2097" s="496"/>
      <c r="E2097" s="496">
        <v>99</v>
      </c>
      <c r="F2097" s="496">
        <v>99</v>
      </c>
      <c r="G2097" s="496">
        <v>99</v>
      </c>
      <c r="H2097" s="496">
        <v>99</v>
      </c>
      <c r="I2097" s="496">
        <v>99</v>
      </c>
      <c r="J2097" s="496">
        <v>99</v>
      </c>
      <c r="K2097" s="496">
        <v>99</v>
      </c>
      <c r="L2097" s="496">
        <v>15</v>
      </c>
      <c r="M2097" s="496">
        <v>99</v>
      </c>
      <c r="N2097" s="496">
        <v>99</v>
      </c>
      <c r="O2097" s="496">
        <v>99</v>
      </c>
      <c r="P2097" s="496">
        <v>99</v>
      </c>
      <c r="Q2097" s="496"/>
      <c r="R2097" s="496">
        <v>0</v>
      </c>
      <c r="S2097" s="496"/>
      <c r="T2097" s="496"/>
      <c r="U2097" s="496"/>
      <c r="V2097" s="496"/>
      <c r="W2097" s="496"/>
      <c r="X2097" s="496"/>
      <c r="Y2097" s="496"/>
      <c r="Z2097" s="496"/>
      <c r="AA2097" s="496"/>
      <c r="AB2097" s="496"/>
      <c r="AC2097" s="496"/>
      <c r="AD2097" s="496"/>
      <c r="AE2097" s="496"/>
      <c r="AF2097" s="496"/>
      <c r="AG2097" s="496"/>
      <c r="AH2097" s="496"/>
      <c r="AI2097" s="496"/>
      <c r="AJ2097" s="496"/>
      <c r="AK2097" s="496"/>
      <c r="AL2097" s="496"/>
      <c r="AM2097" s="496"/>
      <c r="AN2097" s="496">
        <v>99</v>
      </c>
      <c r="AO2097" s="496">
        <v>99</v>
      </c>
      <c r="AP2097" s="496">
        <v>8</v>
      </c>
      <c r="AQ2097" s="496">
        <v>99</v>
      </c>
      <c r="AR2097" s="496"/>
      <c r="AS2097" s="496"/>
      <c r="AT2097" s="496"/>
      <c r="AU2097" s="496"/>
    </row>
    <row r="2098" spans="1:47">
      <c r="A2098" s="496">
        <v>23</v>
      </c>
      <c r="B2098" s="496">
        <v>499</v>
      </c>
      <c r="C2098" s="496">
        <v>2024</v>
      </c>
      <c r="D2098" s="496"/>
      <c r="E2098" s="496">
        <v>99</v>
      </c>
      <c r="F2098" s="496">
        <v>99</v>
      </c>
      <c r="G2098" s="496">
        <v>99</v>
      </c>
      <c r="H2098" s="496">
        <v>99</v>
      </c>
      <c r="I2098" s="496">
        <v>99</v>
      </c>
      <c r="J2098" s="496">
        <v>99</v>
      </c>
      <c r="K2098" s="496">
        <v>99</v>
      </c>
      <c r="L2098" s="496">
        <v>15</v>
      </c>
      <c r="M2098" s="496">
        <v>99</v>
      </c>
      <c r="N2098" s="496">
        <v>99</v>
      </c>
      <c r="O2098" s="496">
        <v>99</v>
      </c>
      <c r="P2098" s="496">
        <v>99</v>
      </c>
      <c r="Q2098" s="496"/>
      <c r="R2098" s="496">
        <v>0</v>
      </c>
      <c r="S2098" s="496"/>
      <c r="T2098" s="496"/>
      <c r="U2098" s="496"/>
      <c r="V2098" s="496"/>
      <c r="W2098" s="496"/>
      <c r="X2098" s="496"/>
      <c r="Y2098" s="496"/>
      <c r="Z2098" s="496"/>
      <c r="AA2098" s="496"/>
      <c r="AB2098" s="496"/>
      <c r="AC2098" s="496"/>
      <c r="AD2098" s="496"/>
      <c r="AE2098" s="496"/>
      <c r="AF2098" s="496"/>
      <c r="AG2098" s="496"/>
      <c r="AH2098" s="496"/>
      <c r="AI2098" s="496"/>
      <c r="AJ2098" s="496"/>
      <c r="AK2098" s="496"/>
      <c r="AL2098" s="496"/>
      <c r="AM2098" s="496"/>
      <c r="AN2098" s="496">
        <v>99</v>
      </c>
      <c r="AO2098" s="496">
        <v>99</v>
      </c>
      <c r="AP2098" s="496">
        <v>9</v>
      </c>
      <c r="AQ2098" s="496">
        <v>99</v>
      </c>
      <c r="AR2098" s="496"/>
      <c r="AS2098" s="496"/>
      <c r="AT2098" s="496"/>
      <c r="AU2098" s="496"/>
    </row>
    <row r="2099" spans="1:47">
      <c r="A2099" s="496">
        <v>23</v>
      </c>
      <c r="B2099" s="496">
        <v>500</v>
      </c>
      <c r="C2099" s="496">
        <v>2024</v>
      </c>
      <c r="D2099" s="496"/>
      <c r="E2099" s="496">
        <v>99</v>
      </c>
      <c r="F2099" s="496">
        <v>99</v>
      </c>
      <c r="G2099" s="496">
        <v>99</v>
      </c>
      <c r="H2099" s="496">
        <v>99</v>
      </c>
      <c r="I2099" s="496">
        <v>99</v>
      </c>
      <c r="J2099" s="496">
        <v>99</v>
      </c>
      <c r="K2099" s="496">
        <v>99</v>
      </c>
      <c r="L2099" s="496">
        <v>15</v>
      </c>
      <c r="M2099" s="496">
        <v>99</v>
      </c>
      <c r="N2099" s="496">
        <v>99</v>
      </c>
      <c r="O2099" s="496">
        <v>99</v>
      </c>
      <c r="P2099" s="496">
        <v>99</v>
      </c>
      <c r="Q2099" s="496"/>
      <c r="R2099" s="496">
        <v>0</v>
      </c>
      <c r="S2099" s="496"/>
      <c r="T2099" s="496"/>
      <c r="U2099" s="496"/>
      <c r="V2099" s="496"/>
      <c r="W2099" s="496"/>
      <c r="X2099" s="496"/>
      <c r="Y2099" s="496"/>
      <c r="Z2099" s="496"/>
      <c r="AA2099" s="496"/>
      <c r="AB2099" s="496"/>
      <c r="AC2099" s="496"/>
      <c r="AD2099" s="496"/>
      <c r="AE2099" s="496"/>
      <c r="AF2099" s="496"/>
      <c r="AG2099" s="496"/>
      <c r="AH2099" s="496"/>
      <c r="AI2099" s="496"/>
      <c r="AJ2099" s="496"/>
      <c r="AK2099" s="496"/>
      <c r="AL2099" s="496"/>
      <c r="AM2099" s="496"/>
      <c r="AN2099" s="496">
        <v>99</v>
      </c>
      <c r="AO2099" s="496">
        <v>99</v>
      </c>
      <c r="AP2099" s="496">
        <v>10</v>
      </c>
      <c r="AQ2099" s="496">
        <v>99</v>
      </c>
      <c r="AR2099" s="496"/>
      <c r="AS2099" s="496"/>
      <c r="AT2099" s="496"/>
      <c r="AU2099" s="496"/>
    </row>
    <row r="2100" spans="1:47">
      <c r="A2100" s="496">
        <v>23</v>
      </c>
      <c r="B2100" s="496">
        <v>501</v>
      </c>
      <c r="C2100" s="496">
        <v>2024</v>
      </c>
      <c r="D2100" s="496"/>
      <c r="E2100" s="496">
        <v>99</v>
      </c>
      <c r="F2100" s="496">
        <v>99</v>
      </c>
      <c r="G2100" s="496">
        <v>99</v>
      </c>
      <c r="H2100" s="496">
        <v>99</v>
      </c>
      <c r="I2100" s="496">
        <v>99</v>
      </c>
      <c r="J2100" s="496">
        <v>99</v>
      </c>
      <c r="K2100" s="496">
        <v>99</v>
      </c>
      <c r="L2100" s="496">
        <v>15</v>
      </c>
      <c r="M2100" s="496">
        <v>99</v>
      </c>
      <c r="N2100" s="496">
        <v>99</v>
      </c>
      <c r="O2100" s="496">
        <v>99</v>
      </c>
      <c r="P2100" s="496">
        <v>99</v>
      </c>
      <c r="Q2100" s="496"/>
      <c r="R2100" s="496">
        <v>0</v>
      </c>
      <c r="S2100" s="496"/>
      <c r="T2100" s="496"/>
      <c r="U2100" s="496"/>
      <c r="V2100" s="496"/>
      <c r="W2100" s="496"/>
      <c r="X2100" s="496"/>
      <c r="Y2100" s="496"/>
      <c r="Z2100" s="496"/>
      <c r="AA2100" s="496"/>
      <c r="AB2100" s="496"/>
      <c r="AC2100" s="496"/>
      <c r="AD2100" s="496"/>
      <c r="AE2100" s="496"/>
      <c r="AF2100" s="496"/>
      <c r="AG2100" s="496"/>
      <c r="AH2100" s="496"/>
      <c r="AI2100" s="496"/>
      <c r="AJ2100" s="496"/>
      <c r="AK2100" s="496"/>
      <c r="AL2100" s="496"/>
      <c r="AM2100" s="496"/>
      <c r="AN2100" s="496">
        <v>99</v>
      </c>
      <c r="AO2100" s="496">
        <v>99</v>
      </c>
      <c r="AP2100" s="496">
        <v>11</v>
      </c>
      <c r="AQ2100" s="496">
        <v>99</v>
      </c>
      <c r="AR2100" s="496"/>
      <c r="AS2100" s="496"/>
      <c r="AT2100" s="496"/>
      <c r="AU2100" s="496"/>
    </row>
    <row r="2101" spans="1:47">
      <c r="A2101" s="496">
        <v>23</v>
      </c>
      <c r="B2101" s="496">
        <v>502</v>
      </c>
      <c r="C2101" s="496">
        <v>2024</v>
      </c>
      <c r="D2101" s="496"/>
      <c r="E2101" s="496">
        <v>99</v>
      </c>
      <c r="F2101" s="496">
        <v>99</v>
      </c>
      <c r="G2101" s="496">
        <v>99</v>
      </c>
      <c r="H2101" s="496">
        <v>99</v>
      </c>
      <c r="I2101" s="496">
        <v>99</v>
      </c>
      <c r="J2101" s="496">
        <v>99</v>
      </c>
      <c r="K2101" s="496">
        <v>99</v>
      </c>
      <c r="L2101" s="496">
        <v>15</v>
      </c>
      <c r="M2101" s="496">
        <v>99</v>
      </c>
      <c r="N2101" s="496">
        <v>99</v>
      </c>
      <c r="O2101" s="496">
        <v>99</v>
      </c>
      <c r="P2101" s="496">
        <v>99</v>
      </c>
      <c r="Q2101" s="496"/>
      <c r="R2101" s="496">
        <v>0</v>
      </c>
      <c r="S2101" s="496"/>
      <c r="T2101" s="496"/>
      <c r="U2101" s="496"/>
      <c r="V2101" s="496"/>
      <c r="W2101" s="496"/>
      <c r="X2101" s="496"/>
      <c r="Y2101" s="496"/>
      <c r="Z2101" s="496"/>
      <c r="AA2101" s="496"/>
      <c r="AB2101" s="496"/>
      <c r="AC2101" s="496"/>
      <c r="AD2101" s="496"/>
      <c r="AE2101" s="496"/>
      <c r="AF2101" s="496"/>
      <c r="AG2101" s="496"/>
      <c r="AH2101" s="496"/>
      <c r="AI2101" s="496"/>
      <c r="AJ2101" s="496"/>
      <c r="AK2101" s="496"/>
      <c r="AL2101" s="496"/>
      <c r="AM2101" s="496"/>
      <c r="AN2101" s="496">
        <v>99</v>
      </c>
      <c r="AO2101" s="496">
        <v>99</v>
      </c>
      <c r="AP2101" s="496">
        <v>12</v>
      </c>
      <c r="AQ2101" s="496">
        <v>99</v>
      </c>
      <c r="AR2101" s="496"/>
      <c r="AS2101" s="496"/>
      <c r="AT2101" s="496"/>
      <c r="AU2101" s="496"/>
    </row>
    <row r="2102" spans="1:47">
      <c r="A2102" s="496">
        <v>23</v>
      </c>
      <c r="B2102" s="496">
        <v>503</v>
      </c>
      <c r="C2102" s="496">
        <v>2024</v>
      </c>
      <c r="D2102" s="496"/>
      <c r="E2102" s="496">
        <v>99</v>
      </c>
      <c r="F2102" s="496">
        <v>99</v>
      </c>
      <c r="G2102" s="496">
        <v>99</v>
      </c>
      <c r="H2102" s="496">
        <v>99</v>
      </c>
      <c r="I2102" s="496">
        <v>99</v>
      </c>
      <c r="J2102" s="496">
        <v>99</v>
      </c>
      <c r="K2102" s="496">
        <v>99</v>
      </c>
      <c r="L2102" s="496">
        <v>15</v>
      </c>
      <c r="M2102" s="496">
        <v>99</v>
      </c>
      <c r="N2102" s="496">
        <v>99</v>
      </c>
      <c r="O2102" s="496">
        <v>99</v>
      </c>
      <c r="P2102" s="496">
        <v>99</v>
      </c>
      <c r="Q2102" s="496"/>
      <c r="R2102" s="496">
        <v>0</v>
      </c>
      <c r="S2102" s="496"/>
      <c r="T2102" s="496"/>
      <c r="U2102" s="496"/>
      <c r="V2102" s="496"/>
      <c r="W2102" s="496"/>
      <c r="X2102" s="496"/>
      <c r="Y2102" s="496"/>
      <c r="Z2102" s="496"/>
      <c r="AA2102" s="496"/>
      <c r="AB2102" s="496"/>
      <c r="AC2102" s="496"/>
      <c r="AD2102" s="496"/>
      <c r="AE2102" s="496"/>
      <c r="AF2102" s="496"/>
      <c r="AG2102" s="496"/>
      <c r="AH2102" s="496"/>
      <c r="AI2102" s="496"/>
      <c r="AJ2102" s="496"/>
      <c r="AK2102" s="496"/>
      <c r="AL2102" s="496"/>
      <c r="AM2102" s="496"/>
      <c r="AN2102" s="496">
        <v>99</v>
      </c>
      <c r="AO2102" s="496">
        <v>99</v>
      </c>
      <c r="AP2102" s="496">
        <v>13</v>
      </c>
      <c r="AQ2102" s="496">
        <v>99</v>
      </c>
      <c r="AR2102" s="496"/>
      <c r="AS2102" s="496"/>
      <c r="AT2102" s="496"/>
      <c r="AU2102" s="496"/>
    </row>
    <row r="2103" spans="1:47">
      <c r="A2103" s="496">
        <v>23</v>
      </c>
      <c r="B2103" s="496">
        <v>504</v>
      </c>
      <c r="C2103" s="496">
        <v>2024</v>
      </c>
      <c r="D2103" s="496"/>
      <c r="E2103" s="496">
        <v>99</v>
      </c>
      <c r="F2103" s="496">
        <v>99</v>
      </c>
      <c r="G2103" s="496">
        <v>99</v>
      </c>
      <c r="H2103" s="496">
        <v>99</v>
      </c>
      <c r="I2103" s="496">
        <v>99</v>
      </c>
      <c r="J2103" s="496">
        <v>99</v>
      </c>
      <c r="K2103" s="496">
        <v>99</v>
      </c>
      <c r="L2103" s="496">
        <v>15</v>
      </c>
      <c r="M2103" s="496">
        <v>99</v>
      </c>
      <c r="N2103" s="496">
        <v>99</v>
      </c>
      <c r="O2103" s="496">
        <v>99</v>
      </c>
      <c r="P2103" s="496">
        <v>99</v>
      </c>
      <c r="Q2103" s="496"/>
      <c r="R2103" s="496">
        <v>0</v>
      </c>
      <c r="S2103" s="496"/>
      <c r="T2103" s="496"/>
      <c r="U2103" s="496"/>
      <c r="V2103" s="496"/>
      <c r="W2103" s="496"/>
      <c r="X2103" s="496"/>
      <c r="Y2103" s="496"/>
      <c r="Z2103" s="496"/>
      <c r="AA2103" s="496"/>
      <c r="AB2103" s="496"/>
      <c r="AC2103" s="496"/>
      <c r="AD2103" s="496"/>
      <c r="AE2103" s="496"/>
      <c r="AF2103" s="496"/>
      <c r="AG2103" s="496"/>
      <c r="AH2103" s="496"/>
      <c r="AI2103" s="496"/>
      <c r="AJ2103" s="496"/>
      <c r="AK2103" s="496"/>
      <c r="AL2103" s="496"/>
      <c r="AM2103" s="496"/>
      <c r="AN2103" s="496">
        <v>99</v>
      </c>
      <c r="AO2103" s="496">
        <v>99</v>
      </c>
      <c r="AP2103" s="496">
        <v>14</v>
      </c>
      <c r="AQ2103" s="496">
        <v>99</v>
      </c>
      <c r="AR2103" s="496"/>
      <c r="AS2103" s="496"/>
      <c r="AT2103" s="496"/>
      <c r="AU2103" s="496"/>
    </row>
    <row r="2104" spans="1:47">
      <c r="A2104" s="496">
        <v>23</v>
      </c>
      <c r="B2104" s="496">
        <v>505</v>
      </c>
      <c r="C2104" s="496">
        <v>2024</v>
      </c>
      <c r="D2104" s="496"/>
      <c r="E2104" s="496">
        <v>99</v>
      </c>
      <c r="F2104" s="496">
        <v>99</v>
      </c>
      <c r="G2104" s="496">
        <v>99</v>
      </c>
      <c r="H2104" s="496">
        <v>99</v>
      </c>
      <c r="I2104" s="496">
        <v>99</v>
      </c>
      <c r="J2104" s="496">
        <v>99</v>
      </c>
      <c r="K2104" s="496">
        <v>99</v>
      </c>
      <c r="L2104" s="496">
        <v>15</v>
      </c>
      <c r="M2104" s="496">
        <v>99</v>
      </c>
      <c r="N2104" s="496">
        <v>99</v>
      </c>
      <c r="O2104" s="496">
        <v>99</v>
      </c>
      <c r="P2104" s="496">
        <v>99</v>
      </c>
      <c r="Q2104" s="496"/>
      <c r="R2104" s="496">
        <v>0</v>
      </c>
      <c r="S2104" s="496"/>
      <c r="T2104" s="496"/>
      <c r="U2104" s="496"/>
      <c r="V2104" s="496"/>
      <c r="W2104" s="496"/>
      <c r="X2104" s="496"/>
      <c r="Y2104" s="496"/>
      <c r="Z2104" s="496"/>
      <c r="AA2104" s="496"/>
      <c r="AB2104" s="496"/>
      <c r="AC2104" s="496"/>
      <c r="AD2104" s="496"/>
      <c r="AE2104" s="496"/>
      <c r="AF2104" s="496"/>
      <c r="AG2104" s="496"/>
      <c r="AH2104" s="496"/>
      <c r="AI2104" s="496"/>
      <c r="AJ2104" s="496"/>
      <c r="AK2104" s="496"/>
      <c r="AL2104" s="496"/>
      <c r="AM2104" s="496"/>
      <c r="AN2104" s="496">
        <v>99</v>
      </c>
      <c r="AO2104" s="496">
        <v>99</v>
      </c>
      <c r="AP2104" s="496">
        <v>15</v>
      </c>
      <c r="AQ2104" s="496">
        <v>99</v>
      </c>
      <c r="AR2104" s="496"/>
      <c r="AS2104" s="496"/>
      <c r="AT2104" s="496"/>
      <c r="AU2104" s="496"/>
    </row>
    <row r="2105" spans="1:47">
      <c r="A2105" s="496">
        <v>23</v>
      </c>
      <c r="B2105" s="496">
        <v>506</v>
      </c>
      <c r="C2105" s="496">
        <v>2024</v>
      </c>
      <c r="D2105" s="496"/>
      <c r="E2105" s="496">
        <v>99</v>
      </c>
      <c r="F2105" s="496">
        <v>99</v>
      </c>
      <c r="G2105" s="496">
        <v>99</v>
      </c>
      <c r="H2105" s="496">
        <v>99</v>
      </c>
      <c r="I2105" s="496">
        <v>99</v>
      </c>
      <c r="J2105" s="496">
        <v>99</v>
      </c>
      <c r="K2105" s="496">
        <v>99</v>
      </c>
      <c r="L2105" s="496">
        <v>15</v>
      </c>
      <c r="M2105" s="496">
        <v>99</v>
      </c>
      <c r="N2105" s="496">
        <v>99</v>
      </c>
      <c r="O2105" s="496">
        <v>99</v>
      </c>
      <c r="P2105" s="496">
        <v>99</v>
      </c>
      <c r="Q2105" s="496"/>
      <c r="R2105" s="496">
        <v>0</v>
      </c>
      <c r="S2105" s="496"/>
      <c r="T2105" s="496"/>
      <c r="U2105" s="496"/>
      <c r="V2105" s="496"/>
      <c r="W2105" s="496"/>
      <c r="X2105" s="496"/>
      <c r="Y2105" s="496"/>
      <c r="Z2105" s="496"/>
      <c r="AA2105" s="496"/>
      <c r="AB2105" s="496"/>
      <c r="AC2105" s="496"/>
      <c r="AD2105" s="496"/>
      <c r="AE2105" s="496"/>
      <c r="AF2105" s="496"/>
      <c r="AG2105" s="496"/>
      <c r="AH2105" s="496"/>
      <c r="AI2105" s="496"/>
      <c r="AJ2105" s="496"/>
      <c r="AK2105" s="496"/>
      <c r="AL2105" s="496"/>
      <c r="AM2105" s="496"/>
      <c r="AN2105" s="496">
        <v>99</v>
      </c>
      <c r="AO2105" s="496">
        <v>99</v>
      </c>
      <c r="AP2105" s="496">
        <v>16</v>
      </c>
      <c r="AQ2105" s="496">
        <v>99</v>
      </c>
      <c r="AR2105" s="496"/>
      <c r="AS2105" s="496"/>
      <c r="AT2105" s="496"/>
      <c r="AU2105" s="496"/>
    </row>
    <row r="2106" spans="1:47">
      <c r="A2106" s="496">
        <v>23</v>
      </c>
      <c r="B2106" s="496">
        <v>507</v>
      </c>
      <c r="C2106" s="496">
        <v>2024</v>
      </c>
      <c r="D2106" s="496"/>
      <c r="E2106" s="496">
        <v>99</v>
      </c>
      <c r="F2106" s="496">
        <v>99</v>
      </c>
      <c r="G2106" s="496">
        <v>99</v>
      </c>
      <c r="H2106" s="496">
        <v>99</v>
      </c>
      <c r="I2106" s="496">
        <v>99</v>
      </c>
      <c r="J2106" s="496">
        <v>99</v>
      </c>
      <c r="K2106" s="496">
        <v>99</v>
      </c>
      <c r="L2106" s="496">
        <v>15</v>
      </c>
      <c r="M2106" s="496">
        <v>99</v>
      </c>
      <c r="N2106" s="496">
        <v>99</v>
      </c>
      <c r="O2106" s="496">
        <v>99</v>
      </c>
      <c r="P2106" s="496">
        <v>99</v>
      </c>
      <c r="Q2106" s="496"/>
      <c r="R2106" s="496">
        <v>0</v>
      </c>
      <c r="S2106" s="496"/>
      <c r="T2106" s="496"/>
      <c r="U2106" s="496"/>
      <c r="V2106" s="496"/>
      <c r="W2106" s="496"/>
      <c r="X2106" s="496"/>
      <c r="Y2106" s="496"/>
      <c r="Z2106" s="496"/>
      <c r="AA2106" s="496"/>
      <c r="AB2106" s="496"/>
      <c r="AC2106" s="496"/>
      <c r="AD2106" s="496"/>
      <c r="AE2106" s="496"/>
      <c r="AF2106" s="496"/>
      <c r="AG2106" s="496"/>
      <c r="AH2106" s="496"/>
      <c r="AI2106" s="496"/>
      <c r="AJ2106" s="496"/>
      <c r="AK2106" s="496"/>
      <c r="AL2106" s="496"/>
      <c r="AM2106" s="496"/>
      <c r="AN2106" s="496">
        <v>99</v>
      </c>
      <c r="AO2106" s="496">
        <v>99</v>
      </c>
      <c r="AP2106" s="496">
        <v>17</v>
      </c>
      <c r="AQ2106" s="496">
        <v>99</v>
      </c>
      <c r="AR2106" s="496"/>
      <c r="AS2106" s="496"/>
      <c r="AT2106" s="496"/>
      <c r="AU2106" s="496"/>
    </row>
    <row r="2107" spans="1:47">
      <c r="A2107" s="496">
        <v>23</v>
      </c>
      <c r="B2107" s="496">
        <v>508</v>
      </c>
      <c r="C2107" s="496">
        <v>2024</v>
      </c>
      <c r="D2107" s="496"/>
      <c r="E2107" s="496">
        <v>99</v>
      </c>
      <c r="F2107" s="496">
        <v>99</v>
      </c>
      <c r="G2107" s="496">
        <v>99</v>
      </c>
      <c r="H2107" s="496">
        <v>99</v>
      </c>
      <c r="I2107" s="496">
        <v>99</v>
      </c>
      <c r="J2107" s="496">
        <v>99</v>
      </c>
      <c r="K2107" s="496">
        <v>99</v>
      </c>
      <c r="L2107" s="496">
        <v>15</v>
      </c>
      <c r="M2107" s="496">
        <v>99</v>
      </c>
      <c r="N2107" s="496">
        <v>99</v>
      </c>
      <c r="O2107" s="496">
        <v>99</v>
      </c>
      <c r="P2107" s="496">
        <v>99</v>
      </c>
      <c r="Q2107" s="496"/>
      <c r="R2107" s="496">
        <v>0</v>
      </c>
      <c r="S2107" s="496"/>
      <c r="T2107" s="496"/>
      <c r="U2107" s="496"/>
      <c r="V2107" s="496"/>
      <c r="W2107" s="496"/>
      <c r="X2107" s="496"/>
      <c r="Y2107" s="496"/>
      <c r="Z2107" s="496"/>
      <c r="AA2107" s="496"/>
      <c r="AB2107" s="496"/>
      <c r="AC2107" s="496"/>
      <c r="AD2107" s="496"/>
      <c r="AE2107" s="496"/>
      <c r="AF2107" s="496"/>
      <c r="AG2107" s="496"/>
      <c r="AH2107" s="496"/>
      <c r="AI2107" s="496"/>
      <c r="AJ2107" s="496"/>
      <c r="AK2107" s="496"/>
      <c r="AL2107" s="496"/>
      <c r="AM2107" s="496"/>
      <c r="AN2107" s="496">
        <v>99</v>
      </c>
      <c r="AO2107" s="496">
        <v>99</v>
      </c>
      <c r="AP2107" s="496">
        <v>21</v>
      </c>
      <c r="AQ2107" s="496">
        <v>99</v>
      </c>
      <c r="AR2107" s="496"/>
      <c r="AS2107" s="496"/>
      <c r="AT2107" s="496"/>
      <c r="AU2107" s="496"/>
    </row>
    <row r="2108" spans="1:47">
      <c r="A2108" s="496">
        <v>23</v>
      </c>
      <c r="B2108" s="496">
        <v>509</v>
      </c>
      <c r="C2108" s="496">
        <v>2024</v>
      </c>
      <c r="D2108" s="496"/>
      <c r="E2108" s="496">
        <v>99</v>
      </c>
      <c r="F2108" s="496">
        <v>99</v>
      </c>
      <c r="G2108" s="496">
        <v>99</v>
      </c>
      <c r="H2108" s="496">
        <v>99</v>
      </c>
      <c r="I2108" s="496">
        <v>99</v>
      </c>
      <c r="J2108" s="496">
        <v>99</v>
      </c>
      <c r="K2108" s="496">
        <v>99</v>
      </c>
      <c r="L2108" s="496">
        <v>15</v>
      </c>
      <c r="M2108" s="496">
        <v>99</v>
      </c>
      <c r="N2108" s="496">
        <v>99</v>
      </c>
      <c r="O2108" s="496">
        <v>99</v>
      </c>
      <c r="P2108" s="496">
        <v>99</v>
      </c>
      <c r="Q2108" s="496"/>
      <c r="R2108" s="496">
        <v>0</v>
      </c>
      <c r="S2108" s="496"/>
      <c r="T2108" s="496"/>
      <c r="U2108" s="496"/>
      <c r="V2108" s="496"/>
      <c r="W2108" s="496"/>
      <c r="X2108" s="496"/>
      <c r="Y2108" s="496"/>
      <c r="Z2108" s="496"/>
      <c r="AA2108" s="496"/>
      <c r="AB2108" s="496"/>
      <c r="AC2108" s="496"/>
      <c r="AD2108" s="496"/>
      <c r="AE2108" s="496"/>
      <c r="AF2108" s="496"/>
      <c r="AG2108" s="496"/>
      <c r="AH2108" s="496"/>
      <c r="AI2108" s="496"/>
      <c r="AJ2108" s="496"/>
      <c r="AK2108" s="496"/>
      <c r="AL2108" s="496"/>
      <c r="AM2108" s="496"/>
      <c r="AN2108" s="496">
        <v>99</v>
      </c>
      <c r="AO2108" s="496">
        <v>99</v>
      </c>
      <c r="AP2108" s="496">
        <v>22</v>
      </c>
      <c r="AQ2108" s="496">
        <v>99</v>
      </c>
      <c r="AR2108" s="496"/>
      <c r="AS2108" s="496"/>
      <c r="AT2108" s="496"/>
      <c r="AU2108" s="496"/>
    </row>
    <row r="2109" spans="1:47">
      <c r="A2109" s="496">
        <v>23</v>
      </c>
      <c r="B2109" s="496">
        <v>510</v>
      </c>
      <c r="C2109" s="496">
        <v>2024</v>
      </c>
      <c r="D2109" s="496"/>
      <c r="E2109" s="496">
        <v>99</v>
      </c>
      <c r="F2109" s="496">
        <v>99</v>
      </c>
      <c r="G2109" s="496">
        <v>99</v>
      </c>
      <c r="H2109" s="496">
        <v>99</v>
      </c>
      <c r="I2109" s="496">
        <v>99</v>
      </c>
      <c r="J2109" s="496">
        <v>99</v>
      </c>
      <c r="K2109" s="496">
        <v>99</v>
      </c>
      <c r="L2109" s="496">
        <v>15</v>
      </c>
      <c r="M2109" s="496">
        <v>99</v>
      </c>
      <c r="N2109" s="496">
        <v>99</v>
      </c>
      <c r="O2109" s="496">
        <v>99</v>
      </c>
      <c r="P2109" s="496">
        <v>99</v>
      </c>
      <c r="Q2109" s="496"/>
      <c r="R2109" s="496">
        <v>0</v>
      </c>
      <c r="S2109" s="496"/>
      <c r="T2109" s="496"/>
      <c r="U2109" s="496"/>
      <c r="V2109" s="496"/>
      <c r="W2109" s="496"/>
      <c r="X2109" s="496"/>
      <c r="Y2109" s="496"/>
      <c r="Z2109" s="496"/>
      <c r="AA2109" s="496"/>
      <c r="AB2109" s="496"/>
      <c r="AC2109" s="496"/>
      <c r="AD2109" s="496"/>
      <c r="AE2109" s="496"/>
      <c r="AF2109" s="496"/>
      <c r="AG2109" s="496"/>
      <c r="AH2109" s="496"/>
      <c r="AI2109" s="496"/>
      <c r="AJ2109" s="496"/>
      <c r="AK2109" s="496"/>
      <c r="AL2109" s="496"/>
      <c r="AM2109" s="496"/>
      <c r="AN2109" s="496">
        <v>99</v>
      </c>
      <c r="AO2109" s="496">
        <v>99</v>
      </c>
      <c r="AP2109" s="496">
        <v>23</v>
      </c>
      <c r="AQ2109" s="496">
        <v>99</v>
      </c>
      <c r="AR2109" s="496"/>
      <c r="AS2109" s="496"/>
      <c r="AT2109" s="496"/>
      <c r="AU2109" s="496"/>
    </row>
    <row r="2110" spans="1:47">
      <c r="A2110" s="496">
        <v>23</v>
      </c>
      <c r="B2110" s="496">
        <v>511</v>
      </c>
      <c r="C2110" s="496">
        <v>2024</v>
      </c>
      <c r="D2110" s="496"/>
      <c r="E2110" s="496">
        <v>99</v>
      </c>
      <c r="F2110" s="496">
        <v>99</v>
      </c>
      <c r="G2110" s="496">
        <v>99</v>
      </c>
      <c r="H2110" s="496">
        <v>99</v>
      </c>
      <c r="I2110" s="496">
        <v>99</v>
      </c>
      <c r="J2110" s="496">
        <v>99</v>
      </c>
      <c r="K2110" s="496">
        <v>99</v>
      </c>
      <c r="L2110" s="496">
        <v>15</v>
      </c>
      <c r="M2110" s="496">
        <v>99</v>
      </c>
      <c r="N2110" s="496">
        <v>99</v>
      </c>
      <c r="O2110" s="496">
        <v>99</v>
      </c>
      <c r="P2110" s="496">
        <v>99</v>
      </c>
      <c r="Q2110" s="496"/>
      <c r="R2110" s="496">
        <v>0</v>
      </c>
      <c r="S2110" s="496"/>
      <c r="T2110" s="496"/>
      <c r="U2110" s="496"/>
      <c r="V2110" s="496"/>
      <c r="W2110" s="496"/>
      <c r="X2110" s="496"/>
      <c r="Y2110" s="496"/>
      <c r="Z2110" s="496"/>
      <c r="AA2110" s="496"/>
      <c r="AB2110" s="496"/>
      <c r="AC2110" s="496"/>
      <c r="AD2110" s="496"/>
      <c r="AE2110" s="496"/>
      <c r="AF2110" s="496"/>
      <c r="AG2110" s="496"/>
      <c r="AH2110" s="496"/>
      <c r="AI2110" s="496"/>
      <c r="AJ2110" s="496"/>
      <c r="AK2110" s="496"/>
      <c r="AL2110" s="496"/>
      <c r="AM2110" s="496"/>
      <c r="AN2110" s="496">
        <v>99</v>
      </c>
      <c r="AO2110" s="496">
        <v>99</v>
      </c>
      <c r="AP2110" s="496">
        <v>24</v>
      </c>
      <c r="AQ2110" s="496">
        <v>99</v>
      </c>
      <c r="AR2110" s="496"/>
      <c r="AS2110" s="496"/>
      <c r="AT2110" s="496"/>
      <c r="AU2110" s="496"/>
    </row>
    <row r="2111" spans="1:47">
      <c r="A2111" s="496">
        <v>23</v>
      </c>
      <c r="B2111" s="496">
        <v>512</v>
      </c>
      <c r="C2111" s="496">
        <v>2024</v>
      </c>
      <c r="D2111" s="496"/>
      <c r="E2111" s="496">
        <v>99</v>
      </c>
      <c r="F2111" s="496">
        <v>99</v>
      </c>
      <c r="G2111" s="496">
        <v>99</v>
      </c>
      <c r="H2111" s="496">
        <v>99</v>
      </c>
      <c r="I2111" s="496">
        <v>99</v>
      </c>
      <c r="J2111" s="496">
        <v>99</v>
      </c>
      <c r="K2111" s="496">
        <v>99</v>
      </c>
      <c r="L2111" s="496">
        <v>15</v>
      </c>
      <c r="M2111" s="496">
        <v>99</v>
      </c>
      <c r="N2111" s="496">
        <v>99</v>
      </c>
      <c r="O2111" s="496">
        <v>99</v>
      </c>
      <c r="P2111" s="496">
        <v>99</v>
      </c>
      <c r="Q2111" s="496"/>
      <c r="R2111" s="496">
        <v>0</v>
      </c>
      <c r="S2111" s="496"/>
      <c r="T2111" s="496"/>
      <c r="U2111" s="496"/>
      <c r="V2111" s="496"/>
      <c r="W2111" s="496"/>
      <c r="X2111" s="496"/>
      <c r="Y2111" s="496"/>
      <c r="Z2111" s="496"/>
      <c r="AA2111" s="496"/>
      <c r="AB2111" s="496"/>
      <c r="AC2111" s="496"/>
      <c r="AD2111" s="496"/>
      <c r="AE2111" s="496"/>
      <c r="AF2111" s="496"/>
      <c r="AG2111" s="496"/>
      <c r="AH2111" s="496"/>
      <c r="AI2111" s="496"/>
      <c r="AJ2111" s="496"/>
      <c r="AK2111" s="496"/>
      <c r="AL2111" s="496"/>
      <c r="AM2111" s="496"/>
      <c r="AN2111" s="496">
        <v>99</v>
      </c>
      <c r="AO2111" s="496">
        <v>99</v>
      </c>
      <c r="AP2111" s="496">
        <v>25</v>
      </c>
      <c r="AQ2111" s="496">
        <v>99</v>
      </c>
      <c r="AR2111" s="496"/>
      <c r="AS2111" s="496"/>
      <c r="AT2111" s="496"/>
      <c r="AU2111" s="496"/>
    </row>
    <row r="2112" spans="1:47">
      <c r="A2112" s="496">
        <v>23</v>
      </c>
      <c r="B2112" s="496">
        <v>513</v>
      </c>
      <c r="C2112" s="496">
        <v>2024</v>
      </c>
      <c r="D2112" s="496"/>
      <c r="E2112" s="496">
        <v>99</v>
      </c>
      <c r="F2112" s="496">
        <v>99</v>
      </c>
      <c r="G2112" s="496">
        <v>99</v>
      </c>
      <c r="H2112" s="496">
        <v>99</v>
      </c>
      <c r="I2112" s="496">
        <v>99</v>
      </c>
      <c r="J2112" s="496">
        <v>99</v>
      </c>
      <c r="K2112" s="496">
        <v>99</v>
      </c>
      <c r="L2112" s="496">
        <v>15</v>
      </c>
      <c r="M2112" s="496">
        <v>99</v>
      </c>
      <c r="N2112" s="496">
        <v>99</v>
      </c>
      <c r="O2112" s="496">
        <v>99</v>
      </c>
      <c r="P2112" s="496">
        <v>99</v>
      </c>
      <c r="Q2112" s="496"/>
      <c r="R2112" s="496">
        <v>0</v>
      </c>
      <c r="S2112" s="496"/>
      <c r="T2112" s="496"/>
      <c r="U2112" s="496"/>
      <c r="V2112" s="496"/>
      <c r="W2112" s="496"/>
      <c r="X2112" s="496"/>
      <c r="Y2112" s="496"/>
      <c r="Z2112" s="496"/>
      <c r="AA2112" s="496"/>
      <c r="AB2112" s="496"/>
      <c r="AC2112" s="496"/>
      <c r="AD2112" s="496"/>
      <c r="AE2112" s="496"/>
      <c r="AF2112" s="496"/>
      <c r="AG2112" s="496"/>
      <c r="AH2112" s="496"/>
      <c r="AI2112" s="496"/>
      <c r="AJ2112" s="496"/>
      <c r="AK2112" s="496"/>
      <c r="AL2112" s="496"/>
      <c r="AM2112" s="496"/>
      <c r="AN2112" s="496">
        <v>99</v>
      </c>
      <c r="AO2112" s="496">
        <v>99</v>
      </c>
      <c r="AP2112" s="496">
        <v>26</v>
      </c>
      <c r="AQ2112" s="496">
        <v>99</v>
      </c>
      <c r="AR2112" s="496"/>
      <c r="AS2112" s="496"/>
      <c r="AT2112" s="496"/>
      <c r="AU2112" s="496"/>
    </row>
    <row r="2113" spans="1:47">
      <c r="A2113" s="496">
        <v>23</v>
      </c>
      <c r="B2113" s="496">
        <v>514</v>
      </c>
      <c r="C2113" s="496">
        <v>2024</v>
      </c>
      <c r="D2113" s="496"/>
      <c r="E2113" s="496">
        <v>99</v>
      </c>
      <c r="F2113" s="496">
        <v>99</v>
      </c>
      <c r="G2113" s="496">
        <v>99</v>
      </c>
      <c r="H2113" s="496">
        <v>99</v>
      </c>
      <c r="I2113" s="496">
        <v>99</v>
      </c>
      <c r="J2113" s="496">
        <v>99</v>
      </c>
      <c r="K2113" s="496">
        <v>99</v>
      </c>
      <c r="L2113" s="496">
        <v>15</v>
      </c>
      <c r="M2113" s="496">
        <v>99</v>
      </c>
      <c r="N2113" s="496">
        <v>99</v>
      </c>
      <c r="O2113" s="496">
        <v>99</v>
      </c>
      <c r="P2113" s="496">
        <v>99</v>
      </c>
      <c r="Q2113" s="496"/>
      <c r="R2113" s="496">
        <v>0</v>
      </c>
      <c r="S2113" s="496"/>
      <c r="T2113" s="496"/>
      <c r="U2113" s="496"/>
      <c r="V2113" s="496"/>
      <c r="W2113" s="496"/>
      <c r="X2113" s="496"/>
      <c r="Y2113" s="496"/>
      <c r="Z2113" s="496"/>
      <c r="AA2113" s="496"/>
      <c r="AB2113" s="496"/>
      <c r="AC2113" s="496"/>
      <c r="AD2113" s="496"/>
      <c r="AE2113" s="496"/>
      <c r="AF2113" s="496"/>
      <c r="AG2113" s="496"/>
      <c r="AH2113" s="496"/>
      <c r="AI2113" s="496"/>
      <c r="AJ2113" s="496"/>
      <c r="AK2113" s="496"/>
      <c r="AL2113" s="496"/>
      <c r="AM2113" s="496"/>
      <c r="AN2113" s="496">
        <v>99</v>
      </c>
      <c r="AO2113" s="496">
        <v>99</v>
      </c>
      <c r="AP2113" s="496">
        <v>27</v>
      </c>
      <c r="AQ2113" s="496">
        <v>99</v>
      </c>
      <c r="AR2113" s="496"/>
      <c r="AS2113" s="496"/>
      <c r="AT2113" s="496"/>
      <c r="AU2113" s="496"/>
    </row>
    <row r="2114" spans="1:47">
      <c r="A2114" s="496">
        <v>23</v>
      </c>
      <c r="B2114" s="496">
        <v>515</v>
      </c>
      <c r="C2114" s="496">
        <v>2024</v>
      </c>
      <c r="D2114" s="496"/>
      <c r="E2114" s="496">
        <v>99</v>
      </c>
      <c r="F2114" s="496">
        <v>99</v>
      </c>
      <c r="G2114" s="496">
        <v>99</v>
      </c>
      <c r="H2114" s="496">
        <v>99</v>
      </c>
      <c r="I2114" s="496">
        <v>99</v>
      </c>
      <c r="J2114" s="496">
        <v>99</v>
      </c>
      <c r="K2114" s="496">
        <v>99</v>
      </c>
      <c r="L2114" s="496">
        <v>15</v>
      </c>
      <c r="M2114" s="496">
        <v>99</v>
      </c>
      <c r="N2114" s="496">
        <v>99</v>
      </c>
      <c r="O2114" s="496">
        <v>99</v>
      </c>
      <c r="P2114" s="496">
        <v>99</v>
      </c>
      <c r="Q2114" s="496"/>
      <c r="R2114" s="496">
        <v>0</v>
      </c>
      <c r="S2114" s="496"/>
      <c r="T2114" s="496"/>
      <c r="U2114" s="496"/>
      <c r="V2114" s="496"/>
      <c r="W2114" s="496"/>
      <c r="X2114" s="496"/>
      <c r="Y2114" s="496"/>
      <c r="Z2114" s="496"/>
      <c r="AA2114" s="496"/>
      <c r="AB2114" s="496"/>
      <c r="AC2114" s="496"/>
      <c r="AD2114" s="496"/>
      <c r="AE2114" s="496"/>
      <c r="AF2114" s="496"/>
      <c r="AG2114" s="496"/>
      <c r="AH2114" s="496"/>
      <c r="AI2114" s="496"/>
      <c r="AJ2114" s="496"/>
      <c r="AK2114" s="496"/>
      <c r="AL2114" s="496"/>
      <c r="AM2114" s="496"/>
      <c r="AN2114" s="496">
        <v>99</v>
      </c>
      <c r="AO2114" s="496">
        <v>99</v>
      </c>
      <c r="AP2114" s="496">
        <v>28</v>
      </c>
      <c r="AQ2114" s="496">
        <v>99</v>
      </c>
      <c r="AR2114" s="496"/>
      <c r="AS2114" s="496"/>
      <c r="AT2114" s="496"/>
      <c r="AU2114" s="496"/>
    </row>
    <row r="2115" spans="1:47">
      <c r="A2115" s="496">
        <v>23</v>
      </c>
      <c r="B2115" s="496">
        <v>516</v>
      </c>
      <c r="C2115" s="496">
        <v>2024</v>
      </c>
      <c r="D2115" s="496"/>
      <c r="E2115" s="496">
        <v>99</v>
      </c>
      <c r="F2115" s="496">
        <v>99</v>
      </c>
      <c r="G2115" s="496">
        <v>99</v>
      </c>
      <c r="H2115" s="496">
        <v>99</v>
      </c>
      <c r="I2115" s="496">
        <v>99</v>
      </c>
      <c r="J2115" s="496">
        <v>99</v>
      </c>
      <c r="K2115" s="496">
        <v>99</v>
      </c>
      <c r="L2115" s="496">
        <v>15</v>
      </c>
      <c r="M2115" s="496">
        <v>99</v>
      </c>
      <c r="N2115" s="496">
        <v>99</v>
      </c>
      <c r="O2115" s="496">
        <v>99</v>
      </c>
      <c r="P2115" s="496">
        <v>99</v>
      </c>
      <c r="Q2115" s="496"/>
      <c r="R2115" s="496">
        <v>0</v>
      </c>
      <c r="S2115" s="496"/>
      <c r="T2115" s="496"/>
      <c r="U2115" s="496"/>
      <c r="V2115" s="496"/>
      <c r="W2115" s="496"/>
      <c r="X2115" s="496"/>
      <c r="Y2115" s="496"/>
      <c r="Z2115" s="496"/>
      <c r="AA2115" s="496"/>
      <c r="AB2115" s="496"/>
      <c r="AC2115" s="496"/>
      <c r="AD2115" s="496"/>
      <c r="AE2115" s="496"/>
      <c r="AF2115" s="496"/>
      <c r="AG2115" s="496"/>
      <c r="AH2115" s="496"/>
      <c r="AI2115" s="496"/>
      <c r="AJ2115" s="496"/>
      <c r="AK2115" s="496"/>
      <c r="AL2115" s="496"/>
      <c r="AM2115" s="496"/>
      <c r="AN2115" s="496">
        <v>99</v>
      </c>
      <c r="AO2115" s="496">
        <v>99</v>
      </c>
      <c r="AP2115" s="496">
        <v>29</v>
      </c>
      <c r="AQ2115" s="496">
        <v>99</v>
      </c>
      <c r="AR2115" s="496"/>
      <c r="AS2115" s="496"/>
      <c r="AT2115" s="496"/>
      <c r="AU2115" s="496"/>
    </row>
    <row r="2116" spans="1:47">
      <c r="A2116" s="496">
        <v>23</v>
      </c>
      <c r="B2116" s="496">
        <v>517</v>
      </c>
      <c r="C2116" s="496">
        <v>2024</v>
      </c>
      <c r="D2116" s="496"/>
      <c r="E2116" s="496">
        <v>99</v>
      </c>
      <c r="F2116" s="496">
        <v>99</v>
      </c>
      <c r="G2116" s="496">
        <v>99</v>
      </c>
      <c r="H2116" s="496">
        <v>99</v>
      </c>
      <c r="I2116" s="496">
        <v>99</v>
      </c>
      <c r="J2116" s="496">
        <v>99</v>
      </c>
      <c r="K2116" s="496">
        <v>99</v>
      </c>
      <c r="L2116" s="496">
        <v>15</v>
      </c>
      <c r="M2116" s="496">
        <v>99</v>
      </c>
      <c r="N2116" s="496">
        <v>99</v>
      </c>
      <c r="O2116" s="496">
        <v>99</v>
      </c>
      <c r="P2116" s="496">
        <v>99</v>
      </c>
      <c r="Q2116" s="496"/>
      <c r="R2116" s="496">
        <v>0</v>
      </c>
      <c r="S2116" s="496"/>
      <c r="T2116" s="496"/>
      <c r="U2116" s="496"/>
      <c r="V2116" s="496"/>
      <c r="W2116" s="496"/>
      <c r="X2116" s="496"/>
      <c r="Y2116" s="496"/>
      <c r="Z2116" s="496"/>
      <c r="AA2116" s="496"/>
      <c r="AB2116" s="496"/>
      <c r="AC2116" s="496"/>
      <c r="AD2116" s="496"/>
      <c r="AE2116" s="496"/>
      <c r="AF2116" s="496"/>
      <c r="AG2116" s="496"/>
      <c r="AH2116" s="496"/>
      <c r="AI2116" s="496"/>
      <c r="AJ2116" s="496"/>
      <c r="AK2116" s="496"/>
      <c r="AL2116" s="496"/>
      <c r="AM2116" s="496"/>
      <c r="AN2116" s="496">
        <v>99</v>
      </c>
      <c r="AO2116" s="496">
        <v>99</v>
      </c>
      <c r="AP2116" s="496">
        <v>30</v>
      </c>
      <c r="AQ2116" s="496">
        <v>99</v>
      </c>
      <c r="AR2116" s="496"/>
      <c r="AS2116" s="496"/>
      <c r="AT2116" s="496"/>
      <c r="AU2116" s="496"/>
    </row>
    <row r="2117" spans="1:47">
      <c r="A2117" s="496">
        <v>23</v>
      </c>
      <c r="B2117" s="496">
        <v>518</v>
      </c>
      <c r="C2117" s="496">
        <v>2024</v>
      </c>
      <c r="D2117" s="496"/>
      <c r="E2117" s="496">
        <v>99</v>
      </c>
      <c r="F2117" s="496">
        <v>99</v>
      </c>
      <c r="G2117" s="496">
        <v>99</v>
      </c>
      <c r="H2117" s="496">
        <v>99</v>
      </c>
      <c r="I2117" s="496">
        <v>99</v>
      </c>
      <c r="J2117" s="496">
        <v>99</v>
      </c>
      <c r="K2117" s="496">
        <v>99</v>
      </c>
      <c r="L2117" s="496">
        <v>15</v>
      </c>
      <c r="M2117" s="496">
        <v>99</v>
      </c>
      <c r="N2117" s="496">
        <v>99</v>
      </c>
      <c r="O2117" s="496">
        <v>99</v>
      </c>
      <c r="P2117" s="496">
        <v>99</v>
      </c>
      <c r="Q2117" s="496"/>
      <c r="R2117" s="496">
        <v>0</v>
      </c>
      <c r="S2117" s="496"/>
      <c r="T2117" s="496"/>
      <c r="U2117" s="496"/>
      <c r="V2117" s="496"/>
      <c r="W2117" s="496"/>
      <c r="X2117" s="496"/>
      <c r="Y2117" s="496"/>
      <c r="Z2117" s="496"/>
      <c r="AA2117" s="496"/>
      <c r="AB2117" s="496"/>
      <c r="AC2117" s="496"/>
      <c r="AD2117" s="496"/>
      <c r="AE2117" s="496"/>
      <c r="AF2117" s="496"/>
      <c r="AG2117" s="496"/>
      <c r="AH2117" s="496"/>
      <c r="AI2117" s="496"/>
      <c r="AJ2117" s="496"/>
      <c r="AK2117" s="496"/>
      <c r="AL2117" s="496"/>
      <c r="AM2117" s="496"/>
      <c r="AN2117" s="496">
        <v>99</v>
      </c>
      <c r="AO2117" s="496">
        <v>99</v>
      </c>
      <c r="AP2117" s="496">
        <v>31</v>
      </c>
      <c r="AQ2117" s="496">
        <v>99</v>
      </c>
      <c r="AR2117" s="496"/>
      <c r="AS2117" s="496"/>
      <c r="AT2117" s="496"/>
      <c r="AU2117" s="496"/>
    </row>
    <row r="2118" spans="1:47">
      <c r="A2118" s="496">
        <v>23</v>
      </c>
      <c r="B2118" s="496">
        <v>519</v>
      </c>
      <c r="C2118" s="496">
        <v>2024</v>
      </c>
      <c r="D2118" s="496"/>
      <c r="E2118" s="496">
        <v>99</v>
      </c>
      <c r="F2118" s="496">
        <v>99</v>
      </c>
      <c r="G2118" s="496">
        <v>99</v>
      </c>
      <c r="H2118" s="496">
        <v>99</v>
      </c>
      <c r="I2118" s="496">
        <v>99</v>
      </c>
      <c r="J2118" s="496">
        <v>99</v>
      </c>
      <c r="K2118" s="496">
        <v>99</v>
      </c>
      <c r="L2118" s="496">
        <v>15</v>
      </c>
      <c r="M2118" s="496">
        <v>99</v>
      </c>
      <c r="N2118" s="496">
        <v>99</v>
      </c>
      <c r="O2118" s="496">
        <v>99</v>
      </c>
      <c r="P2118" s="496">
        <v>99</v>
      </c>
      <c r="Q2118" s="496"/>
      <c r="R2118" s="496">
        <v>0</v>
      </c>
      <c r="S2118" s="496"/>
      <c r="T2118" s="496"/>
      <c r="U2118" s="496"/>
      <c r="V2118" s="496"/>
      <c r="W2118" s="496"/>
      <c r="X2118" s="496"/>
      <c r="Y2118" s="496"/>
      <c r="Z2118" s="496"/>
      <c r="AA2118" s="496"/>
      <c r="AB2118" s="496"/>
      <c r="AC2118" s="496"/>
      <c r="AD2118" s="496"/>
      <c r="AE2118" s="496"/>
      <c r="AF2118" s="496"/>
      <c r="AG2118" s="496"/>
      <c r="AH2118" s="496"/>
      <c r="AI2118" s="496"/>
      <c r="AJ2118" s="496"/>
      <c r="AK2118" s="496"/>
      <c r="AL2118" s="496"/>
      <c r="AM2118" s="496"/>
      <c r="AN2118" s="496">
        <v>99</v>
      </c>
      <c r="AO2118" s="496">
        <v>99</v>
      </c>
      <c r="AP2118" s="496">
        <v>32</v>
      </c>
      <c r="AQ2118" s="496">
        <v>99</v>
      </c>
      <c r="AR2118" s="496"/>
      <c r="AS2118" s="496"/>
      <c r="AT2118" s="496"/>
      <c r="AU2118" s="496"/>
    </row>
    <row r="2119" spans="1:47">
      <c r="A2119" s="496">
        <v>23</v>
      </c>
      <c r="B2119" s="496">
        <v>520</v>
      </c>
      <c r="C2119" s="496">
        <v>2024</v>
      </c>
      <c r="D2119" s="496"/>
      <c r="E2119" s="496">
        <v>99</v>
      </c>
      <c r="F2119" s="496">
        <v>99</v>
      </c>
      <c r="G2119" s="496">
        <v>99</v>
      </c>
      <c r="H2119" s="496">
        <v>99</v>
      </c>
      <c r="I2119" s="496">
        <v>99</v>
      </c>
      <c r="J2119" s="496">
        <v>99</v>
      </c>
      <c r="K2119" s="496">
        <v>99</v>
      </c>
      <c r="L2119" s="496">
        <v>15</v>
      </c>
      <c r="M2119" s="496">
        <v>99</v>
      </c>
      <c r="N2119" s="496">
        <v>99</v>
      </c>
      <c r="O2119" s="496">
        <v>99</v>
      </c>
      <c r="P2119" s="496">
        <v>99</v>
      </c>
      <c r="Q2119" s="496"/>
      <c r="R2119" s="496">
        <v>0</v>
      </c>
      <c r="S2119" s="496"/>
      <c r="T2119" s="496"/>
      <c r="U2119" s="496"/>
      <c r="V2119" s="496"/>
      <c r="W2119" s="496"/>
      <c r="X2119" s="496"/>
      <c r="Y2119" s="496"/>
      <c r="Z2119" s="496"/>
      <c r="AA2119" s="496"/>
      <c r="AB2119" s="496"/>
      <c r="AC2119" s="496"/>
      <c r="AD2119" s="496"/>
      <c r="AE2119" s="496"/>
      <c r="AF2119" s="496"/>
      <c r="AG2119" s="496"/>
      <c r="AH2119" s="496"/>
      <c r="AI2119" s="496"/>
      <c r="AJ2119" s="496"/>
      <c r="AK2119" s="496"/>
      <c r="AL2119" s="496"/>
      <c r="AM2119" s="496"/>
      <c r="AN2119" s="496">
        <v>99</v>
      </c>
      <c r="AO2119" s="496">
        <v>99</v>
      </c>
      <c r="AP2119" s="496">
        <v>33</v>
      </c>
      <c r="AQ2119" s="496">
        <v>99</v>
      </c>
      <c r="AR2119" s="496"/>
      <c r="AS2119" s="496"/>
      <c r="AT2119" s="496"/>
      <c r="AU2119" s="496"/>
    </row>
    <row r="2120" spans="1:47">
      <c r="A2120" s="496">
        <v>23</v>
      </c>
      <c r="B2120" s="496">
        <v>521</v>
      </c>
      <c r="C2120" s="496">
        <v>2024</v>
      </c>
      <c r="D2120" s="496"/>
      <c r="E2120" s="496">
        <v>99</v>
      </c>
      <c r="F2120" s="496">
        <v>99</v>
      </c>
      <c r="G2120" s="496">
        <v>99</v>
      </c>
      <c r="H2120" s="496">
        <v>99</v>
      </c>
      <c r="I2120" s="496">
        <v>99</v>
      </c>
      <c r="J2120" s="496">
        <v>99</v>
      </c>
      <c r="K2120" s="496">
        <v>99</v>
      </c>
      <c r="L2120" s="496">
        <v>15</v>
      </c>
      <c r="M2120" s="496">
        <v>99</v>
      </c>
      <c r="N2120" s="496">
        <v>99</v>
      </c>
      <c r="O2120" s="496">
        <v>99</v>
      </c>
      <c r="P2120" s="496">
        <v>99</v>
      </c>
      <c r="Q2120" s="496"/>
      <c r="R2120" s="496">
        <v>0</v>
      </c>
      <c r="S2120" s="496"/>
      <c r="T2120" s="496"/>
      <c r="U2120" s="496"/>
      <c r="V2120" s="496"/>
      <c r="W2120" s="496"/>
      <c r="X2120" s="496"/>
      <c r="Y2120" s="496"/>
      <c r="Z2120" s="496"/>
      <c r="AA2120" s="496"/>
      <c r="AB2120" s="496"/>
      <c r="AC2120" s="496"/>
      <c r="AD2120" s="496"/>
      <c r="AE2120" s="496"/>
      <c r="AF2120" s="496"/>
      <c r="AG2120" s="496"/>
      <c r="AH2120" s="496"/>
      <c r="AI2120" s="496"/>
      <c r="AJ2120" s="496"/>
      <c r="AK2120" s="496"/>
      <c r="AL2120" s="496"/>
      <c r="AM2120" s="496"/>
      <c r="AN2120" s="496">
        <v>99</v>
      </c>
      <c r="AO2120" s="496">
        <v>99</v>
      </c>
      <c r="AP2120" s="496">
        <v>34</v>
      </c>
      <c r="AQ2120" s="496">
        <v>99</v>
      </c>
      <c r="AR2120" s="496"/>
      <c r="AS2120" s="496"/>
      <c r="AT2120" s="496"/>
      <c r="AU2120" s="496"/>
    </row>
    <row r="2121" spans="1:47">
      <c r="A2121" s="496">
        <v>23</v>
      </c>
      <c r="B2121" s="496">
        <v>522</v>
      </c>
      <c r="C2121" s="496">
        <v>2024</v>
      </c>
      <c r="D2121" s="496"/>
      <c r="E2121" s="496">
        <v>99</v>
      </c>
      <c r="F2121" s="496">
        <v>99</v>
      </c>
      <c r="G2121" s="496">
        <v>99</v>
      </c>
      <c r="H2121" s="496">
        <v>99</v>
      </c>
      <c r="I2121" s="496">
        <v>99</v>
      </c>
      <c r="J2121" s="496">
        <v>99</v>
      </c>
      <c r="K2121" s="496">
        <v>99</v>
      </c>
      <c r="L2121" s="496">
        <v>15</v>
      </c>
      <c r="M2121" s="496">
        <v>99</v>
      </c>
      <c r="N2121" s="496">
        <v>99</v>
      </c>
      <c r="O2121" s="496">
        <v>99</v>
      </c>
      <c r="P2121" s="496">
        <v>99</v>
      </c>
      <c r="Q2121" s="496"/>
      <c r="R2121" s="496">
        <v>0</v>
      </c>
      <c r="S2121" s="496"/>
      <c r="T2121" s="496"/>
      <c r="U2121" s="496"/>
      <c r="V2121" s="496"/>
      <c r="W2121" s="496"/>
      <c r="X2121" s="496"/>
      <c r="Y2121" s="496"/>
      <c r="Z2121" s="496"/>
      <c r="AA2121" s="496"/>
      <c r="AB2121" s="496"/>
      <c r="AC2121" s="496"/>
      <c r="AD2121" s="496"/>
      <c r="AE2121" s="496"/>
      <c r="AF2121" s="496"/>
      <c r="AG2121" s="496"/>
      <c r="AH2121" s="496"/>
      <c r="AI2121" s="496"/>
      <c r="AJ2121" s="496"/>
      <c r="AK2121" s="496"/>
      <c r="AL2121" s="496"/>
      <c r="AM2121" s="496"/>
      <c r="AN2121" s="496">
        <v>99</v>
      </c>
      <c r="AO2121" s="496">
        <v>99</v>
      </c>
      <c r="AP2121" s="496">
        <v>39</v>
      </c>
      <c r="AQ2121" s="496">
        <v>99</v>
      </c>
      <c r="AR2121" s="496"/>
      <c r="AS2121" s="496"/>
      <c r="AT2121" s="496"/>
      <c r="AU2121" s="496"/>
    </row>
    <row r="2122" spans="1:47">
      <c r="A2122" s="496">
        <v>23</v>
      </c>
      <c r="B2122" s="496">
        <v>523</v>
      </c>
      <c r="C2122" s="496">
        <v>2024</v>
      </c>
      <c r="D2122" s="496"/>
      <c r="E2122" s="496">
        <v>99</v>
      </c>
      <c r="F2122" s="496">
        <v>99</v>
      </c>
      <c r="G2122" s="496">
        <v>99</v>
      </c>
      <c r="H2122" s="496">
        <v>99</v>
      </c>
      <c r="I2122" s="496">
        <v>99</v>
      </c>
      <c r="J2122" s="496">
        <v>99</v>
      </c>
      <c r="K2122" s="496">
        <v>99</v>
      </c>
      <c r="L2122" s="496">
        <v>15</v>
      </c>
      <c r="M2122" s="496">
        <v>99</v>
      </c>
      <c r="N2122" s="496">
        <v>99</v>
      </c>
      <c r="O2122" s="496">
        <v>99</v>
      </c>
      <c r="P2122" s="496">
        <v>99</v>
      </c>
      <c r="Q2122" s="496"/>
      <c r="R2122" s="496">
        <v>0</v>
      </c>
      <c r="S2122" s="496"/>
      <c r="T2122" s="496"/>
      <c r="U2122" s="496"/>
      <c r="V2122" s="496"/>
      <c r="W2122" s="496"/>
      <c r="X2122" s="496"/>
      <c r="Y2122" s="496"/>
      <c r="Z2122" s="496"/>
      <c r="AA2122" s="496"/>
      <c r="AB2122" s="496"/>
      <c r="AC2122" s="496"/>
      <c r="AD2122" s="496"/>
      <c r="AE2122" s="496"/>
      <c r="AF2122" s="496"/>
      <c r="AG2122" s="496"/>
      <c r="AH2122" s="496"/>
      <c r="AI2122" s="496"/>
      <c r="AJ2122" s="496"/>
      <c r="AK2122" s="496"/>
      <c r="AL2122" s="496"/>
      <c r="AM2122" s="496"/>
      <c r="AN2122" s="496">
        <v>99</v>
      </c>
      <c r="AO2122" s="496">
        <v>99</v>
      </c>
      <c r="AP2122" s="496">
        <v>40</v>
      </c>
      <c r="AQ2122" s="496">
        <v>99</v>
      </c>
      <c r="AR2122" s="496"/>
      <c r="AS2122" s="496"/>
      <c r="AT2122" s="496"/>
      <c r="AU2122" s="496"/>
    </row>
    <row r="2123" spans="1:47">
      <c r="A2123" s="496">
        <v>23</v>
      </c>
      <c r="B2123" s="496">
        <v>524</v>
      </c>
      <c r="C2123" s="496">
        <v>2024</v>
      </c>
      <c r="D2123" s="496"/>
      <c r="E2123" s="496">
        <v>99</v>
      </c>
      <c r="F2123" s="496">
        <v>99</v>
      </c>
      <c r="G2123" s="496">
        <v>99</v>
      </c>
      <c r="H2123" s="496">
        <v>99</v>
      </c>
      <c r="I2123" s="496">
        <v>99</v>
      </c>
      <c r="J2123" s="496">
        <v>99</v>
      </c>
      <c r="K2123" s="496">
        <v>99</v>
      </c>
      <c r="L2123" s="496">
        <v>15</v>
      </c>
      <c r="M2123" s="496">
        <v>99</v>
      </c>
      <c r="N2123" s="496">
        <v>99</v>
      </c>
      <c r="O2123" s="496">
        <v>99</v>
      </c>
      <c r="P2123" s="496">
        <v>99</v>
      </c>
      <c r="Q2123" s="496"/>
      <c r="R2123" s="496">
        <v>0</v>
      </c>
      <c r="S2123" s="496"/>
      <c r="T2123" s="496"/>
      <c r="U2123" s="496"/>
      <c r="V2123" s="496"/>
      <c r="W2123" s="496"/>
      <c r="X2123" s="496"/>
      <c r="Y2123" s="496"/>
      <c r="Z2123" s="496"/>
      <c r="AA2123" s="496"/>
      <c r="AB2123" s="496"/>
      <c r="AC2123" s="496"/>
      <c r="AD2123" s="496"/>
      <c r="AE2123" s="496"/>
      <c r="AF2123" s="496"/>
      <c r="AG2123" s="496"/>
      <c r="AH2123" s="496"/>
      <c r="AI2123" s="496"/>
      <c r="AJ2123" s="496"/>
      <c r="AK2123" s="496"/>
      <c r="AL2123" s="496"/>
      <c r="AM2123" s="496"/>
      <c r="AN2123" s="496">
        <v>99</v>
      </c>
      <c r="AO2123" s="496">
        <v>99</v>
      </c>
      <c r="AP2123" s="496">
        <v>98</v>
      </c>
      <c r="AQ2123" s="496">
        <v>99</v>
      </c>
      <c r="AR2123" s="496"/>
      <c r="AS2123" s="496"/>
      <c r="AT2123" s="496"/>
      <c r="AU2123" s="496"/>
    </row>
    <row r="2124" spans="1:47">
      <c r="A2124" s="496">
        <v>23</v>
      </c>
      <c r="B2124" s="496">
        <v>525</v>
      </c>
      <c r="C2124" s="496">
        <v>2024</v>
      </c>
      <c r="D2124" s="496"/>
      <c r="E2124" s="496">
        <v>99</v>
      </c>
      <c r="F2124" s="496">
        <v>99</v>
      </c>
      <c r="G2124" s="496">
        <v>99</v>
      </c>
      <c r="H2124" s="496">
        <v>99</v>
      </c>
      <c r="I2124" s="496">
        <v>99</v>
      </c>
      <c r="J2124" s="496">
        <v>99</v>
      </c>
      <c r="K2124" s="496">
        <v>99</v>
      </c>
      <c r="L2124" s="496">
        <v>15</v>
      </c>
      <c r="M2124" s="496">
        <v>99</v>
      </c>
      <c r="N2124" s="496">
        <v>99</v>
      </c>
      <c r="O2124" s="496">
        <v>99</v>
      </c>
      <c r="P2124" s="496">
        <v>99</v>
      </c>
      <c r="Q2124" s="496"/>
      <c r="R2124" s="496">
        <v>0</v>
      </c>
      <c r="S2124" s="496"/>
      <c r="T2124" s="496"/>
      <c r="U2124" s="496"/>
      <c r="V2124" s="496"/>
      <c r="W2124" s="496"/>
      <c r="X2124" s="496"/>
      <c r="Y2124" s="496"/>
      <c r="Z2124" s="496"/>
      <c r="AA2124" s="496"/>
      <c r="AB2124" s="496"/>
      <c r="AC2124" s="496"/>
      <c r="AD2124" s="496"/>
      <c r="AE2124" s="496"/>
      <c r="AF2124" s="496"/>
      <c r="AG2124" s="496"/>
      <c r="AH2124" s="496"/>
      <c r="AI2124" s="496"/>
      <c r="AJ2124" s="496"/>
      <c r="AK2124" s="496"/>
      <c r="AL2124" s="496"/>
      <c r="AM2124" s="496"/>
      <c r="AN2124" s="496">
        <v>99</v>
      </c>
      <c r="AO2124" s="496">
        <v>99</v>
      </c>
      <c r="AP2124" s="496">
        <v>99</v>
      </c>
      <c r="AQ2124" s="496">
        <v>99</v>
      </c>
      <c r="AR2124" s="496"/>
      <c r="AS2124" s="496"/>
      <c r="AT2124" s="496"/>
      <c r="AU2124" s="496"/>
    </row>
    <row r="2125" spans="1:47">
      <c r="A2125" s="496"/>
      <c r="B2125" s="496"/>
      <c r="C2125" s="496"/>
      <c r="D2125" s="496"/>
      <c r="E2125" s="496"/>
      <c r="F2125" s="496"/>
      <c r="G2125" s="496"/>
      <c r="H2125" s="496"/>
      <c r="I2125" s="496"/>
      <c r="J2125" s="496"/>
      <c r="K2125" s="496"/>
      <c r="L2125" s="496"/>
      <c r="M2125" s="496"/>
      <c r="N2125" s="496"/>
      <c r="O2125" s="496"/>
      <c r="P2125" s="496"/>
      <c r="Q2125" s="496"/>
      <c r="R2125" s="496"/>
      <c r="S2125" s="496"/>
      <c r="T2125" s="496"/>
      <c r="U2125" s="496"/>
      <c r="V2125" s="496"/>
      <c r="W2125" s="496"/>
      <c r="X2125" s="496"/>
      <c r="Y2125" s="496"/>
      <c r="Z2125" s="496"/>
      <c r="AA2125" s="496"/>
      <c r="AB2125" s="496"/>
      <c r="AC2125" s="496"/>
      <c r="AD2125" s="496"/>
      <c r="AE2125" s="496"/>
      <c r="AF2125" s="496"/>
      <c r="AG2125" s="496"/>
      <c r="AH2125" s="496"/>
      <c r="AI2125" s="496"/>
      <c r="AJ2125" s="496"/>
      <c r="AK2125" s="496"/>
      <c r="AL2125" s="496"/>
      <c r="AM2125" s="496"/>
      <c r="AN2125" s="496"/>
      <c r="AO2125" s="496"/>
      <c r="AP2125" s="496"/>
      <c r="AQ2125" s="496"/>
      <c r="AR2125" s="496"/>
      <c r="AS2125" s="496"/>
      <c r="AT2125" s="496"/>
      <c r="AU2125" s="496"/>
    </row>
    <row r="2126" spans="1:47">
      <c r="A2126" s="496"/>
      <c r="B2126" s="496"/>
      <c r="C2126" s="496"/>
      <c r="D2126" s="496"/>
      <c r="E2126" s="496"/>
      <c r="F2126" s="496"/>
      <c r="G2126" s="496"/>
      <c r="H2126" s="496"/>
      <c r="I2126" s="496"/>
      <c r="J2126" s="496"/>
      <c r="K2126" s="496"/>
      <c r="L2126" s="496"/>
      <c r="M2126" s="496"/>
      <c r="N2126" s="496"/>
      <c r="O2126" s="496"/>
      <c r="P2126" s="496"/>
      <c r="Q2126" s="496"/>
      <c r="R2126" s="496"/>
      <c r="S2126" s="496"/>
      <c r="T2126" s="496"/>
      <c r="U2126" s="496"/>
      <c r="V2126" s="496"/>
      <c r="W2126" s="496"/>
      <c r="X2126" s="496"/>
      <c r="Y2126" s="496"/>
      <c r="Z2126" s="496"/>
      <c r="AA2126" s="496"/>
      <c r="AB2126" s="496"/>
      <c r="AC2126" s="496"/>
      <c r="AD2126" s="496"/>
      <c r="AE2126" s="496"/>
      <c r="AF2126" s="496"/>
      <c r="AG2126" s="496"/>
      <c r="AH2126" s="496"/>
      <c r="AI2126" s="496"/>
      <c r="AJ2126" s="496"/>
      <c r="AK2126" s="496"/>
      <c r="AL2126" s="496"/>
      <c r="AM2126" s="496"/>
      <c r="AN2126" s="496"/>
      <c r="AO2126" s="496"/>
      <c r="AP2126" s="496"/>
      <c r="AQ2126" s="496"/>
      <c r="AR2126" s="496"/>
      <c r="AS2126" s="496"/>
      <c r="AT2126" s="496"/>
      <c r="AU2126" s="496"/>
    </row>
    <row r="2127" spans="1:47">
      <c r="A2127" s="496"/>
      <c r="B2127" s="496"/>
      <c r="C2127" s="496"/>
      <c r="D2127" s="496"/>
      <c r="E2127" s="496"/>
      <c r="F2127" s="496"/>
      <c r="G2127" s="496"/>
      <c r="H2127" s="496"/>
      <c r="I2127" s="496"/>
      <c r="J2127" s="496"/>
      <c r="K2127" s="496"/>
      <c r="L2127" s="496"/>
      <c r="M2127" s="496"/>
      <c r="N2127" s="496"/>
      <c r="O2127" s="496"/>
      <c r="P2127" s="496"/>
      <c r="Q2127" s="496"/>
      <c r="R2127" s="496"/>
      <c r="S2127" s="496"/>
      <c r="T2127" s="496"/>
      <c r="U2127" s="496"/>
      <c r="V2127" s="496"/>
      <c r="W2127" s="496"/>
      <c r="X2127" s="496"/>
      <c r="Y2127" s="496"/>
      <c r="Z2127" s="496"/>
      <c r="AA2127" s="496"/>
      <c r="AB2127" s="496"/>
      <c r="AC2127" s="496"/>
      <c r="AD2127" s="496"/>
      <c r="AE2127" s="496"/>
      <c r="AF2127" s="496"/>
      <c r="AG2127" s="496"/>
      <c r="AH2127" s="496"/>
      <c r="AI2127" s="496"/>
      <c r="AJ2127" s="496"/>
      <c r="AK2127" s="496"/>
      <c r="AL2127" s="496"/>
      <c r="AM2127" s="496"/>
      <c r="AN2127" s="496"/>
      <c r="AO2127" s="496"/>
      <c r="AP2127" s="496"/>
      <c r="AQ2127" s="496"/>
      <c r="AR2127" s="496"/>
      <c r="AS2127" s="496"/>
      <c r="AT2127" s="496"/>
      <c r="AU2127" s="496"/>
    </row>
    <row r="2128" spans="1:47">
      <c r="A2128" s="496"/>
      <c r="B2128" s="496"/>
      <c r="C2128" s="496"/>
      <c r="D2128" s="496"/>
      <c r="E2128" s="496"/>
      <c r="F2128" s="496"/>
      <c r="G2128" s="496"/>
      <c r="H2128" s="496"/>
      <c r="I2128" s="496"/>
      <c r="J2128" s="496"/>
      <c r="K2128" s="496"/>
      <c r="L2128" s="496"/>
      <c r="M2128" s="496"/>
      <c r="N2128" s="496"/>
      <c r="O2128" s="496"/>
      <c r="P2128" s="496"/>
      <c r="Q2128" s="496"/>
      <c r="R2128" s="496"/>
      <c r="S2128" s="496"/>
      <c r="T2128" s="496"/>
      <c r="U2128" s="496"/>
      <c r="V2128" s="496"/>
      <c r="W2128" s="496"/>
      <c r="X2128" s="496"/>
      <c r="Y2128" s="496"/>
      <c r="Z2128" s="496"/>
      <c r="AA2128" s="496"/>
      <c r="AB2128" s="496"/>
      <c r="AC2128" s="496"/>
      <c r="AD2128" s="496"/>
      <c r="AE2128" s="496"/>
      <c r="AF2128" s="496"/>
      <c r="AG2128" s="496"/>
      <c r="AH2128" s="496"/>
      <c r="AI2128" s="496"/>
      <c r="AJ2128" s="496"/>
      <c r="AK2128" s="496"/>
      <c r="AL2128" s="496"/>
      <c r="AM2128" s="496"/>
      <c r="AN2128" s="496"/>
      <c r="AO2128" s="496"/>
      <c r="AP2128" s="496"/>
      <c r="AQ2128" s="496"/>
      <c r="AR2128" s="496"/>
      <c r="AS2128" s="496"/>
      <c r="AT2128" s="496"/>
      <c r="AU2128" s="496"/>
    </row>
    <row r="2129" spans="1:47">
      <c r="A2129" s="496"/>
      <c r="B2129" s="496"/>
      <c r="C2129" s="496"/>
      <c r="D2129" s="496"/>
      <c r="E2129" s="496"/>
      <c r="F2129" s="496"/>
      <c r="G2129" s="496"/>
      <c r="H2129" s="496"/>
      <c r="I2129" s="496"/>
      <c r="J2129" s="496"/>
      <c r="K2129" s="496"/>
      <c r="L2129" s="496"/>
      <c r="M2129" s="496"/>
      <c r="N2129" s="496"/>
      <c r="O2129" s="496"/>
      <c r="P2129" s="496"/>
      <c r="Q2129" s="496"/>
      <c r="R2129" s="496"/>
      <c r="S2129" s="496"/>
      <c r="T2129" s="496"/>
      <c r="U2129" s="496"/>
      <c r="V2129" s="496"/>
      <c r="W2129" s="496"/>
      <c r="X2129" s="496"/>
      <c r="Y2129" s="496"/>
      <c r="Z2129" s="496"/>
      <c r="AA2129" s="496"/>
      <c r="AB2129" s="496"/>
      <c r="AC2129" s="496"/>
      <c r="AD2129" s="496"/>
      <c r="AE2129" s="496"/>
      <c r="AF2129" s="496"/>
      <c r="AG2129" s="496"/>
      <c r="AH2129" s="496"/>
      <c r="AI2129" s="496"/>
      <c r="AJ2129" s="496"/>
      <c r="AK2129" s="496"/>
      <c r="AL2129" s="496"/>
      <c r="AM2129" s="496"/>
      <c r="AN2129" s="496"/>
      <c r="AO2129" s="496"/>
      <c r="AP2129" s="496"/>
      <c r="AQ2129" s="496"/>
      <c r="AR2129" s="496"/>
      <c r="AS2129" s="496"/>
      <c r="AT2129" s="496"/>
      <c r="AU2129" s="496"/>
    </row>
    <row r="2130" spans="1:47">
      <c r="A2130" s="496"/>
      <c r="B2130" s="496"/>
      <c r="C2130" s="496"/>
      <c r="D2130" s="496"/>
      <c r="E2130" s="496"/>
      <c r="F2130" s="496"/>
      <c r="G2130" s="496"/>
      <c r="H2130" s="496"/>
      <c r="I2130" s="496"/>
      <c r="J2130" s="496"/>
      <c r="K2130" s="496"/>
      <c r="L2130" s="496"/>
      <c r="M2130" s="496"/>
      <c r="N2130" s="496"/>
      <c r="O2130" s="496"/>
      <c r="P2130" s="496"/>
      <c r="Q2130" s="496"/>
      <c r="R2130" s="496"/>
      <c r="S2130" s="496"/>
      <c r="T2130" s="496"/>
      <c r="U2130" s="496"/>
      <c r="V2130" s="496"/>
      <c r="W2130" s="496"/>
      <c r="X2130" s="496"/>
      <c r="Y2130" s="496"/>
      <c r="Z2130" s="496"/>
      <c r="AA2130" s="496"/>
      <c r="AB2130" s="496"/>
      <c r="AC2130" s="496"/>
      <c r="AD2130" s="496"/>
      <c r="AE2130" s="496"/>
      <c r="AF2130" s="496"/>
      <c r="AG2130" s="496"/>
      <c r="AH2130" s="496"/>
      <c r="AI2130" s="496"/>
      <c r="AJ2130" s="496"/>
      <c r="AK2130" s="496"/>
      <c r="AL2130" s="496"/>
      <c r="AM2130" s="496"/>
      <c r="AN2130" s="496"/>
      <c r="AO2130" s="496"/>
      <c r="AP2130" s="496"/>
      <c r="AQ2130" s="496"/>
      <c r="AR2130" s="496"/>
      <c r="AS2130" s="496"/>
      <c r="AT2130" s="496"/>
      <c r="AU2130" s="496"/>
    </row>
    <row r="2131" spans="1:47">
      <c r="A2131" s="496"/>
      <c r="B2131" s="496"/>
      <c r="C2131" s="496"/>
      <c r="D2131" s="496"/>
      <c r="E2131" s="496"/>
      <c r="F2131" s="496"/>
      <c r="G2131" s="496"/>
      <c r="H2131" s="496"/>
      <c r="I2131" s="496"/>
      <c r="J2131" s="496"/>
      <c r="K2131" s="496"/>
      <c r="L2131" s="496"/>
      <c r="M2131" s="496"/>
      <c r="N2131" s="496"/>
      <c r="O2131" s="496"/>
      <c r="P2131" s="496"/>
      <c r="Q2131" s="496"/>
      <c r="R2131" s="496"/>
      <c r="S2131" s="496"/>
      <c r="T2131" s="496"/>
      <c r="U2131" s="496"/>
      <c r="V2131" s="496"/>
      <c r="W2131" s="496"/>
      <c r="X2131" s="496"/>
      <c r="Y2131" s="496"/>
      <c r="Z2131" s="496"/>
      <c r="AA2131" s="496"/>
      <c r="AB2131" s="496"/>
      <c r="AC2131" s="496"/>
      <c r="AD2131" s="496"/>
      <c r="AE2131" s="496"/>
      <c r="AF2131" s="496"/>
      <c r="AG2131" s="496"/>
      <c r="AH2131" s="496"/>
      <c r="AI2131" s="496"/>
      <c r="AJ2131" s="496"/>
      <c r="AK2131" s="496"/>
      <c r="AL2131" s="496"/>
      <c r="AM2131" s="496"/>
      <c r="AN2131" s="496"/>
      <c r="AO2131" s="496"/>
      <c r="AP2131" s="496"/>
      <c r="AQ2131" s="496"/>
      <c r="AR2131" s="496"/>
      <c r="AS2131" s="496"/>
      <c r="AT2131" s="496"/>
      <c r="AU2131" s="496"/>
    </row>
    <row r="2132" spans="1:47">
      <c r="A2132" s="496"/>
      <c r="B2132" s="496"/>
      <c r="C2132" s="496"/>
      <c r="D2132" s="496"/>
      <c r="E2132" s="496"/>
      <c r="F2132" s="496"/>
      <c r="G2132" s="496"/>
      <c r="H2132" s="496"/>
      <c r="I2132" s="496"/>
      <c r="J2132" s="496"/>
      <c r="K2132" s="496"/>
      <c r="L2132" s="496"/>
      <c r="M2132" s="496"/>
      <c r="N2132" s="496"/>
      <c r="O2132" s="496"/>
      <c r="P2132" s="496"/>
      <c r="Q2132" s="496"/>
      <c r="R2132" s="496"/>
      <c r="S2132" s="496"/>
      <c r="T2132" s="496"/>
      <c r="U2132" s="496"/>
      <c r="V2132" s="496"/>
      <c r="W2132" s="496"/>
      <c r="X2132" s="496"/>
      <c r="Y2132" s="496"/>
      <c r="Z2132" s="496"/>
      <c r="AA2132" s="496"/>
      <c r="AB2132" s="496"/>
      <c r="AC2132" s="496"/>
      <c r="AD2132" s="496"/>
      <c r="AE2132" s="496"/>
      <c r="AF2132" s="496"/>
      <c r="AG2132" s="496"/>
      <c r="AH2132" s="496"/>
      <c r="AI2132" s="496"/>
      <c r="AJ2132" s="496"/>
      <c r="AK2132" s="496"/>
      <c r="AL2132" s="496"/>
      <c r="AM2132" s="496"/>
      <c r="AN2132" s="496"/>
      <c r="AO2132" s="496"/>
      <c r="AP2132" s="496"/>
      <c r="AQ2132" s="496"/>
      <c r="AR2132" s="496"/>
      <c r="AS2132" s="496"/>
      <c r="AT2132" s="496"/>
      <c r="AU2132" s="496"/>
    </row>
    <row r="2133" spans="1:47">
      <c r="A2133" s="496"/>
      <c r="B2133" s="496"/>
      <c r="C2133" s="496"/>
      <c r="D2133" s="496"/>
      <c r="E2133" s="496"/>
      <c r="F2133" s="496"/>
      <c r="G2133" s="496"/>
      <c r="H2133" s="496"/>
      <c r="I2133" s="496"/>
      <c r="J2133" s="496"/>
      <c r="K2133" s="496"/>
      <c r="L2133" s="496"/>
      <c r="M2133" s="496"/>
      <c r="N2133" s="496"/>
      <c r="O2133" s="496"/>
      <c r="P2133" s="496"/>
      <c r="Q2133" s="496"/>
      <c r="R2133" s="496"/>
      <c r="S2133" s="496"/>
      <c r="T2133" s="496"/>
      <c r="U2133" s="496"/>
      <c r="V2133" s="496"/>
      <c r="W2133" s="496"/>
      <c r="X2133" s="496"/>
      <c r="Y2133" s="496"/>
      <c r="Z2133" s="496"/>
      <c r="AA2133" s="496"/>
      <c r="AB2133" s="496"/>
      <c r="AC2133" s="496"/>
      <c r="AD2133" s="496"/>
      <c r="AE2133" s="496"/>
      <c r="AF2133" s="496"/>
      <c r="AG2133" s="496"/>
      <c r="AH2133" s="496"/>
      <c r="AI2133" s="496"/>
      <c r="AJ2133" s="496"/>
      <c r="AK2133" s="496"/>
      <c r="AL2133" s="496"/>
      <c r="AM2133" s="496"/>
      <c r="AN2133" s="496"/>
      <c r="AO2133" s="496"/>
      <c r="AP2133" s="496"/>
      <c r="AQ2133" s="496"/>
      <c r="AR2133" s="496"/>
      <c r="AS2133" s="496"/>
      <c r="AT2133" s="496"/>
      <c r="AU2133" s="496"/>
    </row>
    <row r="2134" spans="1:47">
      <c r="A2134" s="496"/>
      <c r="B2134" s="496"/>
      <c r="C2134" s="496"/>
      <c r="D2134" s="496"/>
      <c r="E2134" s="496"/>
      <c r="F2134" s="496"/>
      <c r="G2134" s="496"/>
      <c r="H2134" s="496"/>
      <c r="I2134" s="496"/>
      <c r="J2134" s="496"/>
      <c r="K2134" s="496"/>
      <c r="L2134" s="496"/>
      <c r="M2134" s="496"/>
      <c r="N2134" s="496"/>
      <c r="O2134" s="496"/>
      <c r="P2134" s="496"/>
      <c r="Q2134" s="496"/>
      <c r="R2134" s="496"/>
      <c r="S2134" s="496"/>
      <c r="T2134" s="496"/>
      <c r="U2134" s="496"/>
      <c r="V2134" s="496"/>
      <c r="W2134" s="496"/>
      <c r="X2134" s="496"/>
      <c r="Y2134" s="496"/>
      <c r="Z2134" s="496"/>
      <c r="AA2134" s="496"/>
      <c r="AB2134" s="496"/>
      <c r="AC2134" s="496"/>
      <c r="AD2134" s="496"/>
      <c r="AE2134" s="496"/>
      <c r="AF2134" s="496"/>
      <c r="AG2134" s="496"/>
      <c r="AH2134" s="496"/>
      <c r="AI2134" s="496"/>
      <c r="AJ2134" s="496"/>
      <c r="AK2134" s="496"/>
      <c r="AL2134" s="496"/>
      <c r="AM2134" s="496"/>
      <c r="AN2134" s="496"/>
      <c r="AO2134" s="496"/>
      <c r="AP2134" s="496"/>
      <c r="AQ2134" s="496"/>
      <c r="AR2134" s="496"/>
      <c r="AS2134" s="496"/>
      <c r="AT2134" s="496"/>
      <c r="AU2134" s="496"/>
    </row>
    <row r="2135" spans="1:47">
      <c r="A2135" s="496"/>
      <c r="B2135" s="496"/>
      <c r="C2135" s="496"/>
      <c r="D2135" s="496"/>
      <c r="E2135" s="496"/>
      <c r="F2135" s="496"/>
      <c r="G2135" s="496"/>
      <c r="H2135" s="496"/>
      <c r="I2135" s="496"/>
      <c r="J2135" s="496"/>
      <c r="K2135" s="496"/>
      <c r="L2135" s="496"/>
      <c r="M2135" s="496"/>
      <c r="N2135" s="496"/>
      <c r="O2135" s="496"/>
      <c r="P2135" s="496"/>
      <c r="Q2135" s="496"/>
      <c r="R2135" s="496"/>
      <c r="S2135" s="496"/>
      <c r="T2135" s="496"/>
      <c r="U2135" s="496"/>
      <c r="V2135" s="496"/>
      <c r="W2135" s="496"/>
      <c r="X2135" s="496"/>
      <c r="Y2135" s="496"/>
      <c r="Z2135" s="496"/>
      <c r="AA2135" s="496"/>
      <c r="AB2135" s="496"/>
      <c r="AC2135" s="496"/>
      <c r="AD2135" s="496"/>
      <c r="AE2135" s="496"/>
      <c r="AF2135" s="496"/>
      <c r="AG2135" s="496"/>
      <c r="AH2135" s="496"/>
      <c r="AI2135" s="496"/>
      <c r="AJ2135" s="496"/>
      <c r="AK2135" s="496"/>
      <c r="AL2135" s="496"/>
      <c r="AM2135" s="496"/>
      <c r="AN2135" s="496"/>
      <c r="AO2135" s="496"/>
      <c r="AP2135" s="496"/>
      <c r="AQ2135" s="496"/>
      <c r="AR2135" s="496"/>
      <c r="AS2135" s="496"/>
      <c r="AT2135" s="496"/>
      <c r="AU2135" s="496"/>
    </row>
    <row r="2136" spans="1:47">
      <c r="A2136" s="496"/>
      <c r="B2136" s="496"/>
      <c r="C2136" s="496"/>
      <c r="D2136" s="496"/>
      <c r="E2136" s="496"/>
      <c r="F2136" s="496"/>
      <c r="G2136" s="496"/>
      <c r="H2136" s="496"/>
      <c r="I2136" s="496"/>
      <c r="J2136" s="496"/>
      <c r="K2136" s="496"/>
      <c r="L2136" s="496"/>
      <c r="M2136" s="496"/>
      <c r="N2136" s="496"/>
      <c r="O2136" s="496"/>
      <c r="P2136" s="496"/>
      <c r="Q2136" s="496"/>
      <c r="R2136" s="496"/>
      <c r="S2136" s="496"/>
      <c r="T2136" s="496"/>
      <c r="U2136" s="496"/>
      <c r="V2136" s="496"/>
      <c r="W2136" s="496"/>
      <c r="X2136" s="496"/>
      <c r="Y2136" s="496"/>
      <c r="Z2136" s="496"/>
      <c r="AA2136" s="496"/>
      <c r="AB2136" s="496"/>
      <c r="AC2136" s="496"/>
      <c r="AD2136" s="496"/>
      <c r="AE2136" s="496"/>
      <c r="AF2136" s="496"/>
      <c r="AG2136" s="496"/>
      <c r="AH2136" s="496"/>
      <c r="AI2136" s="496"/>
      <c r="AJ2136" s="496"/>
      <c r="AK2136" s="496"/>
      <c r="AL2136" s="496"/>
      <c r="AM2136" s="496"/>
      <c r="AN2136" s="496"/>
      <c r="AO2136" s="496"/>
      <c r="AP2136" s="496"/>
      <c r="AQ2136" s="496"/>
      <c r="AR2136" s="496"/>
      <c r="AS2136" s="496"/>
      <c r="AT2136" s="496"/>
      <c r="AU2136" s="496"/>
    </row>
    <row r="2137" spans="1:47">
      <c r="A2137" s="496"/>
      <c r="B2137" s="496"/>
      <c r="C2137" s="496"/>
      <c r="D2137" s="496"/>
      <c r="E2137" s="496"/>
      <c r="F2137" s="496"/>
      <c r="G2137" s="496"/>
      <c r="H2137" s="496"/>
      <c r="I2137" s="496"/>
      <c r="J2137" s="496"/>
      <c r="K2137" s="496"/>
      <c r="L2137" s="496"/>
      <c r="M2137" s="496"/>
      <c r="N2137" s="496"/>
      <c r="O2137" s="496"/>
      <c r="P2137" s="496"/>
      <c r="Q2137" s="496"/>
      <c r="R2137" s="496"/>
      <c r="S2137" s="496"/>
      <c r="T2137" s="496"/>
      <c r="U2137" s="496"/>
      <c r="V2137" s="496"/>
      <c r="W2137" s="496"/>
      <c r="X2137" s="496"/>
      <c r="Y2137" s="496"/>
      <c r="Z2137" s="496"/>
      <c r="AA2137" s="496"/>
      <c r="AB2137" s="496"/>
      <c r="AC2137" s="496"/>
      <c r="AD2137" s="496"/>
      <c r="AE2137" s="496"/>
      <c r="AF2137" s="496"/>
      <c r="AG2137" s="496"/>
      <c r="AH2137" s="496"/>
      <c r="AI2137" s="496"/>
      <c r="AJ2137" s="496"/>
      <c r="AK2137" s="496"/>
      <c r="AL2137" s="496"/>
      <c r="AM2137" s="496"/>
      <c r="AN2137" s="496"/>
      <c r="AO2137" s="496"/>
      <c r="AP2137" s="496"/>
      <c r="AQ2137" s="496"/>
      <c r="AR2137" s="496"/>
      <c r="AS2137" s="496"/>
      <c r="AT2137" s="496"/>
      <c r="AU2137" s="496"/>
    </row>
    <row r="2138" spans="1:47">
      <c r="A2138" s="496"/>
      <c r="B2138" s="496"/>
      <c r="C2138" s="496"/>
      <c r="D2138" s="496"/>
      <c r="E2138" s="496"/>
      <c r="F2138" s="496"/>
      <c r="G2138" s="496"/>
      <c r="H2138" s="496"/>
      <c r="I2138" s="496"/>
      <c r="J2138" s="496"/>
      <c r="K2138" s="496"/>
      <c r="L2138" s="496"/>
      <c r="M2138" s="496"/>
      <c r="N2138" s="496"/>
      <c r="O2138" s="496"/>
      <c r="P2138" s="496"/>
      <c r="Q2138" s="496"/>
      <c r="R2138" s="496"/>
      <c r="S2138" s="496"/>
      <c r="T2138" s="496"/>
      <c r="U2138" s="496"/>
      <c r="V2138" s="496"/>
      <c r="W2138" s="496"/>
      <c r="X2138" s="496"/>
      <c r="Y2138" s="496"/>
      <c r="Z2138" s="496"/>
      <c r="AA2138" s="496"/>
      <c r="AB2138" s="496"/>
      <c r="AC2138" s="496"/>
      <c r="AD2138" s="496"/>
      <c r="AE2138" s="496"/>
      <c r="AF2138" s="496"/>
      <c r="AG2138" s="496"/>
      <c r="AH2138" s="496"/>
      <c r="AI2138" s="496"/>
      <c r="AJ2138" s="496"/>
      <c r="AK2138" s="496"/>
      <c r="AL2138" s="496"/>
      <c r="AM2138" s="496"/>
      <c r="AN2138" s="496"/>
      <c r="AO2138" s="496"/>
      <c r="AP2138" s="496"/>
      <c r="AQ2138" s="496"/>
      <c r="AR2138" s="496"/>
      <c r="AS2138" s="496"/>
      <c r="AT2138" s="496"/>
      <c r="AU2138" s="496"/>
    </row>
    <row r="2139" spans="1:47">
      <c r="A2139" s="496"/>
      <c r="B2139" s="496"/>
      <c r="C2139" s="496"/>
      <c r="D2139" s="496"/>
      <c r="E2139" s="496"/>
      <c r="F2139" s="496"/>
      <c r="G2139" s="496"/>
      <c r="H2139" s="496"/>
      <c r="I2139" s="496"/>
      <c r="J2139" s="496"/>
      <c r="K2139" s="496"/>
      <c r="L2139" s="496"/>
      <c r="M2139" s="496"/>
      <c r="N2139" s="496"/>
      <c r="O2139" s="496"/>
      <c r="P2139" s="496"/>
      <c r="Q2139" s="496"/>
      <c r="R2139" s="496"/>
      <c r="S2139" s="496"/>
      <c r="T2139" s="496"/>
      <c r="U2139" s="496"/>
      <c r="V2139" s="496"/>
      <c r="W2139" s="496"/>
      <c r="X2139" s="496"/>
      <c r="Y2139" s="496"/>
      <c r="Z2139" s="496"/>
      <c r="AA2139" s="496"/>
      <c r="AB2139" s="496"/>
      <c r="AC2139" s="496"/>
      <c r="AD2139" s="496"/>
      <c r="AE2139" s="496"/>
      <c r="AF2139" s="496"/>
      <c r="AG2139" s="496"/>
      <c r="AH2139" s="496"/>
      <c r="AI2139" s="496"/>
      <c r="AJ2139" s="496"/>
      <c r="AK2139" s="496"/>
      <c r="AL2139" s="496"/>
      <c r="AM2139" s="496"/>
      <c r="AN2139" s="496"/>
      <c r="AO2139" s="496"/>
      <c r="AP2139" s="496"/>
      <c r="AQ2139" s="496"/>
      <c r="AR2139" s="496"/>
      <c r="AS2139" s="496"/>
      <c r="AT2139" s="496"/>
      <c r="AU2139" s="496"/>
    </row>
    <row r="2140" spans="1:47">
      <c r="A2140" s="496"/>
      <c r="B2140" s="496"/>
      <c r="C2140" s="496"/>
      <c r="D2140" s="496"/>
      <c r="E2140" s="496"/>
      <c r="F2140" s="496"/>
      <c r="G2140" s="496"/>
      <c r="H2140" s="496"/>
      <c r="I2140" s="496"/>
      <c r="J2140" s="496"/>
      <c r="K2140" s="496"/>
      <c r="L2140" s="496"/>
      <c r="M2140" s="496"/>
      <c r="N2140" s="496"/>
      <c r="O2140" s="496"/>
      <c r="P2140" s="496"/>
      <c r="Q2140" s="496"/>
      <c r="R2140" s="496"/>
      <c r="S2140" s="496"/>
      <c r="T2140" s="496"/>
      <c r="U2140" s="496"/>
      <c r="V2140" s="496"/>
      <c r="W2140" s="496"/>
      <c r="X2140" s="496"/>
      <c r="Y2140" s="496"/>
      <c r="Z2140" s="496"/>
      <c r="AA2140" s="496"/>
      <c r="AB2140" s="496"/>
      <c r="AC2140" s="496"/>
      <c r="AD2140" s="496"/>
      <c r="AE2140" s="496"/>
      <c r="AF2140" s="496"/>
      <c r="AG2140" s="496"/>
      <c r="AH2140" s="496"/>
      <c r="AI2140" s="496"/>
      <c r="AJ2140" s="496"/>
      <c r="AK2140" s="496"/>
      <c r="AL2140" s="496"/>
      <c r="AM2140" s="496"/>
      <c r="AN2140" s="496"/>
      <c r="AO2140" s="496"/>
      <c r="AP2140" s="496"/>
      <c r="AQ2140" s="496"/>
      <c r="AR2140" s="496"/>
      <c r="AS2140" s="496"/>
      <c r="AT2140" s="496"/>
      <c r="AU2140" s="496"/>
    </row>
    <row r="2141" spans="1:47">
      <c r="A2141" s="496"/>
      <c r="B2141" s="496"/>
      <c r="C2141" s="496"/>
      <c r="D2141" s="496"/>
      <c r="E2141" s="496"/>
      <c r="F2141" s="496"/>
      <c r="G2141" s="496"/>
      <c r="H2141" s="496"/>
      <c r="I2141" s="496"/>
      <c r="J2141" s="496"/>
      <c r="K2141" s="496"/>
      <c r="L2141" s="496"/>
      <c r="M2141" s="496"/>
      <c r="N2141" s="496"/>
      <c r="O2141" s="496"/>
      <c r="P2141" s="496"/>
      <c r="Q2141" s="496"/>
      <c r="R2141" s="496"/>
      <c r="S2141" s="496"/>
      <c r="T2141" s="496"/>
      <c r="U2141" s="496"/>
      <c r="V2141" s="496"/>
      <c r="W2141" s="496"/>
      <c r="X2141" s="496"/>
      <c r="Y2141" s="496"/>
      <c r="Z2141" s="496"/>
      <c r="AA2141" s="496"/>
      <c r="AB2141" s="496"/>
      <c r="AC2141" s="496"/>
      <c r="AD2141" s="496"/>
      <c r="AE2141" s="496"/>
      <c r="AF2141" s="496"/>
      <c r="AG2141" s="496"/>
      <c r="AH2141" s="496"/>
      <c r="AI2141" s="496"/>
      <c r="AJ2141" s="496"/>
      <c r="AK2141" s="496"/>
      <c r="AL2141" s="496"/>
      <c r="AM2141" s="496"/>
      <c r="AN2141" s="496"/>
      <c r="AO2141" s="496"/>
      <c r="AP2141" s="496"/>
      <c r="AQ2141" s="496"/>
      <c r="AR2141" s="496"/>
      <c r="AS2141" s="496"/>
      <c r="AT2141" s="496"/>
      <c r="AU2141" s="496"/>
    </row>
    <row r="2142" spans="1:47">
      <c r="A2142" s="496"/>
      <c r="B2142" s="496"/>
      <c r="C2142" s="496"/>
      <c r="D2142" s="496"/>
      <c r="E2142" s="496"/>
      <c r="F2142" s="496"/>
      <c r="G2142" s="496"/>
      <c r="H2142" s="496"/>
      <c r="I2142" s="496"/>
      <c r="J2142" s="496"/>
      <c r="K2142" s="496"/>
      <c r="L2142" s="496"/>
      <c r="M2142" s="496"/>
      <c r="N2142" s="496"/>
      <c r="O2142" s="496"/>
      <c r="P2142" s="496"/>
      <c r="Q2142" s="496"/>
      <c r="R2142" s="496"/>
      <c r="S2142" s="496"/>
      <c r="T2142" s="496"/>
      <c r="U2142" s="496"/>
      <c r="V2142" s="496"/>
      <c r="W2142" s="496"/>
      <c r="X2142" s="496"/>
      <c r="Y2142" s="496"/>
      <c r="Z2142" s="496"/>
      <c r="AA2142" s="496"/>
      <c r="AB2142" s="496"/>
      <c r="AC2142" s="496"/>
      <c r="AD2142" s="496"/>
      <c r="AE2142" s="496"/>
      <c r="AF2142" s="496"/>
      <c r="AG2142" s="496"/>
      <c r="AH2142" s="496"/>
      <c r="AI2142" s="496"/>
      <c r="AJ2142" s="496"/>
      <c r="AK2142" s="496"/>
      <c r="AL2142" s="496"/>
      <c r="AM2142" s="496"/>
      <c r="AN2142" s="496"/>
      <c r="AO2142" s="496"/>
      <c r="AP2142" s="496"/>
      <c r="AQ2142" s="496"/>
      <c r="AR2142" s="496"/>
      <c r="AS2142" s="496"/>
      <c r="AT2142" s="496"/>
      <c r="AU2142" s="496"/>
    </row>
    <row r="2143" spans="1:47">
      <c r="A2143" s="496"/>
      <c r="B2143" s="496"/>
      <c r="C2143" s="496"/>
      <c r="D2143" s="496"/>
      <c r="E2143" s="496"/>
      <c r="F2143" s="496"/>
      <c r="G2143" s="496"/>
      <c r="H2143" s="496"/>
      <c r="I2143" s="496"/>
      <c r="J2143" s="496"/>
      <c r="K2143" s="496"/>
      <c r="L2143" s="496"/>
      <c r="M2143" s="496"/>
      <c r="N2143" s="496"/>
      <c r="O2143" s="496"/>
      <c r="P2143" s="496"/>
      <c r="Q2143" s="496"/>
      <c r="R2143" s="496"/>
      <c r="S2143" s="496"/>
      <c r="T2143" s="496"/>
      <c r="U2143" s="496"/>
      <c r="V2143" s="496"/>
      <c r="W2143" s="496"/>
      <c r="X2143" s="496"/>
      <c r="Y2143" s="496"/>
      <c r="Z2143" s="496"/>
      <c r="AA2143" s="496"/>
      <c r="AB2143" s="496"/>
      <c r="AC2143" s="496"/>
      <c r="AD2143" s="496"/>
      <c r="AE2143" s="496"/>
      <c r="AF2143" s="496"/>
      <c r="AG2143" s="496"/>
      <c r="AH2143" s="496"/>
      <c r="AI2143" s="496"/>
      <c r="AJ2143" s="496"/>
      <c r="AK2143" s="496"/>
      <c r="AL2143" s="496"/>
      <c r="AM2143" s="496"/>
      <c r="AN2143" s="496"/>
      <c r="AO2143" s="496"/>
      <c r="AP2143" s="496"/>
      <c r="AQ2143" s="496"/>
      <c r="AR2143" s="496"/>
      <c r="AS2143" s="496"/>
      <c r="AT2143" s="496"/>
      <c r="AU2143" s="496"/>
    </row>
    <row r="2144" spans="1:47">
      <c r="A2144" s="496"/>
      <c r="B2144" s="496"/>
      <c r="C2144" s="496"/>
      <c r="D2144" s="496"/>
      <c r="E2144" s="496"/>
      <c r="F2144" s="496"/>
      <c r="G2144" s="496"/>
      <c r="H2144" s="496"/>
      <c r="I2144" s="496"/>
      <c r="J2144" s="496"/>
      <c r="K2144" s="496"/>
      <c r="L2144" s="496"/>
      <c r="M2144" s="496"/>
      <c r="N2144" s="496"/>
      <c r="O2144" s="496"/>
      <c r="P2144" s="496"/>
      <c r="Q2144" s="496"/>
      <c r="R2144" s="496"/>
      <c r="S2144" s="496"/>
      <c r="T2144" s="496"/>
      <c r="U2144" s="496"/>
      <c r="V2144" s="496"/>
      <c r="W2144" s="496"/>
      <c r="X2144" s="496"/>
      <c r="Y2144" s="496"/>
      <c r="Z2144" s="496"/>
      <c r="AA2144" s="496"/>
      <c r="AB2144" s="496"/>
      <c r="AC2144" s="496"/>
      <c r="AD2144" s="496"/>
      <c r="AE2144" s="496"/>
      <c r="AF2144" s="496"/>
      <c r="AG2144" s="496"/>
      <c r="AH2144" s="496"/>
      <c r="AI2144" s="496"/>
      <c r="AJ2144" s="496"/>
      <c r="AK2144" s="496"/>
      <c r="AL2144" s="496"/>
      <c r="AM2144" s="496"/>
      <c r="AN2144" s="496"/>
      <c r="AO2144" s="496"/>
      <c r="AP2144" s="496"/>
      <c r="AQ2144" s="496"/>
      <c r="AR2144" s="496"/>
      <c r="AS2144" s="496"/>
      <c r="AT2144" s="496"/>
      <c r="AU2144" s="496"/>
    </row>
    <row r="2145" spans="1:47">
      <c r="A2145" s="496"/>
      <c r="B2145" s="496"/>
      <c r="C2145" s="496"/>
      <c r="D2145" s="496"/>
      <c r="E2145" s="496"/>
      <c r="F2145" s="496"/>
      <c r="G2145" s="496"/>
      <c r="H2145" s="496"/>
      <c r="I2145" s="496"/>
      <c r="J2145" s="496"/>
      <c r="K2145" s="496"/>
      <c r="L2145" s="496"/>
      <c r="M2145" s="496"/>
      <c r="N2145" s="496"/>
      <c r="O2145" s="496"/>
      <c r="P2145" s="496"/>
      <c r="Q2145" s="496"/>
      <c r="R2145" s="496"/>
      <c r="S2145" s="496"/>
      <c r="T2145" s="496"/>
      <c r="U2145" s="496"/>
      <c r="V2145" s="496"/>
      <c r="W2145" s="496"/>
      <c r="X2145" s="496"/>
      <c r="Y2145" s="496"/>
      <c r="Z2145" s="496"/>
      <c r="AA2145" s="496"/>
      <c r="AB2145" s="496"/>
      <c r="AC2145" s="496"/>
      <c r="AD2145" s="496"/>
      <c r="AE2145" s="496"/>
      <c r="AF2145" s="496"/>
      <c r="AG2145" s="496"/>
      <c r="AH2145" s="496"/>
      <c r="AI2145" s="496"/>
      <c r="AJ2145" s="496"/>
      <c r="AK2145" s="496"/>
      <c r="AL2145" s="496"/>
      <c r="AM2145" s="496"/>
      <c r="AN2145" s="496"/>
      <c r="AO2145" s="496"/>
      <c r="AP2145" s="496"/>
      <c r="AQ2145" s="496"/>
      <c r="AR2145" s="496"/>
      <c r="AS2145" s="496"/>
      <c r="AT2145" s="496"/>
      <c r="AU2145" s="496"/>
    </row>
    <row r="2146" spans="1:47">
      <c r="A2146" s="496"/>
      <c r="B2146" s="496"/>
      <c r="C2146" s="496"/>
      <c r="D2146" s="496"/>
      <c r="E2146" s="496"/>
      <c r="F2146" s="496"/>
      <c r="G2146" s="496"/>
      <c r="H2146" s="496"/>
      <c r="I2146" s="496"/>
      <c r="J2146" s="496"/>
      <c r="K2146" s="496"/>
      <c r="L2146" s="496"/>
      <c r="M2146" s="496"/>
      <c r="N2146" s="496"/>
      <c r="O2146" s="496"/>
      <c r="P2146" s="496"/>
      <c r="Q2146" s="496"/>
      <c r="R2146" s="496"/>
      <c r="S2146" s="496"/>
      <c r="T2146" s="496"/>
      <c r="U2146" s="496"/>
      <c r="V2146" s="496"/>
      <c r="W2146" s="496"/>
      <c r="X2146" s="496"/>
      <c r="Y2146" s="496"/>
      <c r="Z2146" s="496"/>
      <c r="AA2146" s="496"/>
      <c r="AB2146" s="496"/>
      <c r="AC2146" s="496"/>
      <c r="AD2146" s="496"/>
      <c r="AE2146" s="496"/>
      <c r="AF2146" s="496"/>
      <c r="AG2146" s="496"/>
      <c r="AH2146" s="496"/>
      <c r="AI2146" s="496"/>
      <c r="AJ2146" s="496"/>
      <c r="AK2146" s="496"/>
      <c r="AL2146" s="496"/>
      <c r="AM2146" s="496"/>
      <c r="AN2146" s="496"/>
      <c r="AO2146" s="496"/>
      <c r="AP2146" s="496"/>
      <c r="AQ2146" s="496"/>
      <c r="AR2146" s="496"/>
      <c r="AS2146" s="496"/>
      <c r="AT2146" s="496"/>
      <c r="AU2146" s="496"/>
    </row>
    <row r="2147" spans="1:47">
      <c r="A2147" s="496"/>
      <c r="B2147" s="496"/>
      <c r="C2147" s="496"/>
      <c r="D2147" s="496"/>
      <c r="E2147" s="496"/>
      <c r="F2147" s="496"/>
      <c r="G2147" s="496"/>
      <c r="H2147" s="496"/>
      <c r="I2147" s="496"/>
      <c r="J2147" s="496"/>
      <c r="K2147" s="496"/>
      <c r="L2147" s="496"/>
      <c r="M2147" s="496"/>
      <c r="N2147" s="496"/>
      <c r="O2147" s="496"/>
      <c r="P2147" s="496"/>
      <c r="Q2147" s="496"/>
      <c r="R2147" s="496"/>
      <c r="S2147" s="496"/>
      <c r="T2147" s="496"/>
      <c r="U2147" s="496"/>
      <c r="V2147" s="496"/>
      <c r="W2147" s="496"/>
      <c r="X2147" s="496"/>
      <c r="Y2147" s="496"/>
      <c r="Z2147" s="496"/>
      <c r="AA2147" s="496"/>
      <c r="AB2147" s="496"/>
      <c r="AC2147" s="496"/>
      <c r="AD2147" s="496"/>
      <c r="AE2147" s="496"/>
      <c r="AF2147" s="496"/>
      <c r="AG2147" s="496"/>
      <c r="AH2147" s="496"/>
      <c r="AI2147" s="496"/>
      <c r="AJ2147" s="496"/>
      <c r="AK2147" s="496"/>
      <c r="AL2147" s="496"/>
      <c r="AM2147" s="496"/>
      <c r="AN2147" s="496"/>
      <c r="AO2147" s="496"/>
      <c r="AP2147" s="496"/>
      <c r="AQ2147" s="496"/>
      <c r="AR2147" s="496"/>
      <c r="AS2147" s="496"/>
      <c r="AT2147" s="496"/>
      <c r="AU2147" s="496"/>
    </row>
    <row r="2148" spans="1:47">
      <c r="A2148" s="496"/>
      <c r="B2148" s="496"/>
      <c r="C2148" s="496"/>
      <c r="D2148" s="496"/>
      <c r="E2148" s="496"/>
      <c r="F2148" s="496"/>
      <c r="G2148" s="496"/>
      <c r="H2148" s="496"/>
      <c r="I2148" s="496"/>
      <c r="J2148" s="496"/>
      <c r="K2148" s="496"/>
      <c r="L2148" s="496"/>
      <c r="M2148" s="496"/>
      <c r="N2148" s="496"/>
      <c r="O2148" s="496"/>
      <c r="P2148" s="496"/>
      <c r="Q2148" s="496"/>
      <c r="R2148" s="496"/>
      <c r="S2148" s="496"/>
      <c r="T2148" s="496"/>
      <c r="U2148" s="496"/>
      <c r="V2148" s="496"/>
      <c r="W2148" s="496"/>
      <c r="X2148" s="496"/>
      <c r="Y2148" s="496"/>
      <c r="Z2148" s="496"/>
      <c r="AA2148" s="496"/>
      <c r="AB2148" s="496"/>
      <c r="AC2148" s="496"/>
      <c r="AD2148" s="496"/>
      <c r="AE2148" s="496"/>
      <c r="AF2148" s="496"/>
      <c r="AG2148" s="496"/>
      <c r="AH2148" s="496"/>
      <c r="AI2148" s="496"/>
      <c r="AJ2148" s="496"/>
      <c r="AK2148" s="496"/>
      <c r="AL2148" s="496"/>
      <c r="AM2148" s="496"/>
      <c r="AN2148" s="496"/>
      <c r="AO2148" s="496"/>
      <c r="AP2148" s="496"/>
      <c r="AQ2148" s="496"/>
      <c r="AR2148" s="496"/>
      <c r="AS2148" s="496"/>
      <c r="AT2148" s="496"/>
      <c r="AU2148" s="496"/>
    </row>
    <row r="2149" spans="1:47">
      <c r="A2149" s="496"/>
      <c r="B2149" s="496"/>
      <c r="C2149" s="496"/>
      <c r="D2149" s="496"/>
      <c r="E2149" s="496"/>
      <c r="F2149" s="496"/>
      <c r="G2149" s="496"/>
      <c r="H2149" s="496"/>
      <c r="I2149" s="496"/>
      <c r="J2149" s="496"/>
      <c r="K2149" s="496"/>
      <c r="L2149" s="496"/>
      <c r="M2149" s="496"/>
      <c r="N2149" s="496"/>
      <c r="O2149" s="496"/>
      <c r="P2149" s="496"/>
      <c r="Q2149" s="496"/>
      <c r="R2149" s="496"/>
      <c r="S2149" s="496"/>
      <c r="T2149" s="496"/>
      <c r="U2149" s="496"/>
      <c r="V2149" s="496"/>
      <c r="W2149" s="496"/>
      <c r="X2149" s="496"/>
      <c r="Y2149" s="496"/>
      <c r="Z2149" s="496"/>
      <c r="AA2149" s="496"/>
      <c r="AB2149" s="496"/>
      <c r="AC2149" s="496"/>
      <c r="AD2149" s="496"/>
      <c r="AE2149" s="496"/>
      <c r="AF2149" s="496"/>
      <c r="AG2149" s="496"/>
      <c r="AH2149" s="496"/>
      <c r="AI2149" s="496"/>
      <c r="AJ2149" s="496"/>
      <c r="AK2149" s="496"/>
      <c r="AL2149" s="496"/>
      <c r="AM2149" s="496"/>
      <c r="AN2149" s="496"/>
      <c r="AO2149" s="496"/>
      <c r="AP2149" s="496"/>
      <c r="AQ2149" s="496"/>
      <c r="AR2149" s="496"/>
      <c r="AS2149" s="496"/>
      <c r="AT2149" s="496"/>
      <c r="AU2149" s="496"/>
    </row>
    <row r="2150" spans="1:47">
      <c r="A2150" s="496"/>
      <c r="B2150" s="496"/>
      <c r="C2150" s="496"/>
      <c r="D2150" s="496"/>
      <c r="E2150" s="496"/>
      <c r="F2150" s="496"/>
      <c r="G2150" s="496"/>
      <c r="H2150" s="496"/>
      <c r="I2150" s="496"/>
      <c r="J2150" s="496"/>
      <c r="K2150" s="496"/>
      <c r="L2150" s="496"/>
      <c r="M2150" s="496"/>
      <c r="N2150" s="496"/>
      <c r="O2150" s="496"/>
      <c r="P2150" s="496"/>
      <c r="Q2150" s="496"/>
      <c r="R2150" s="496"/>
      <c r="S2150" s="496"/>
      <c r="T2150" s="496"/>
      <c r="U2150" s="496"/>
      <c r="V2150" s="496"/>
      <c r="W2150" s="496"/>
      <c r="X2150" s="496"/>
      <c r="Y2150" s="496"/>
      <c r="Z2150" s="496"/>
      <c r="AA2150" s="496"/>
      <c r="AB2150" s="496"/>
      <c r="AC2150" s="496"/>
      <c r="AD2150" s="496"/>
      <c r="AE2150" s="496"/>
      <c r="AF2150" s="496"/>
      <c r="AG2150" s="496"/>
      <c r="AH2150" s="496"/>
      <c r="AI2150" s="496"/>
      <c r="AJ2150" s="496"/>
      <c r="AK2150" s="496"/>
      <c r="AL2150" s="496"/>
      <c r="AM2150" s="496"/>
      <c r="AN2150" s="496"/>
      <c r="AO2150" s="496"/>
      <c r="AP2150" s="496"/>
      <c r="AQ2150" s="496"/>
      <c r="AR2150" s="496"/>
      <c r="AS2150" s="496"/>
      <c r="AT2150" s="496"/>
      <c r="AU2150" s="496"/>
    </row>
    <row r="2151" spans="1:47">
      <c r="A2151" s="496"/>
      <c r="B2151" s="496"/>
      <c r="C2151" s="496"/>
      <c r="D2151" s="496"/>
      <c r="E2151" s="496"/>
      <c r="F2151" s="496"/>
      <c r="G2151" s="496"/>
      <c r="H2151" s="496"/>
      <c r="I2151" s="496"/>
      <c r="J2151" s="496"/>
      <c r="K2151" s="496"/>
      <c r="L2151" s="496"/>
      <c r="M2151" s="496"/>
      <c r="N2151" s="496"/>
      <c r="O2151" s="496"/>
      <c r="P2151" s="496"/>
      <c r="Q2151" s="496"/>
      <c r="R2151" s="496"/>
      <c r="S2151" s="496"/>
      <c r="T2151" s="496"/>
      <c r="U2151" s="496"/>
      <c r="V2151" s="496"/>
      <c r="W2151" s="496"/>
      <c r="X2151" s="496"/>
      <c r="Y2151" s="496"/>
      <c r="Z2151" s="496"/>
      <c r="AA2151" s="496"/>
      <c r="AB2151" s="496"/>
      <c r="AC2151" s="496"/>
      <c r="AD2151" s="496"/>
      <c r="AE2151" s="496"/>
      <c r="AF2151" s="496"/>
      <c r="AG2151" s="496"/>
      <c r="AH2151" s="496"/>
      <c r="AI2151" s="496"/>
      <c r="AJ2151" s="496"/>
      <c r="AK2151" s="496"/>
      <c r="AL2151" s="496"/>
      <c r="AM2151" s="496"/>
      <c r="AN2151" s="496"/>
      <c r="AO2151" s="496"/>
      <c r="AP2151" s="496"/>
      <c r="AQ2151" s="496"/>
      <c r="AR2151" s="496"/>
      <c r="AS2151" s="496"/>
      <c r="AT2151" s="496"/>
      <c r="AU2151" s="496"/>
    </row>
    <row r="2152" spans="1:47">
      <c r="A2152" s="496"/>
      <c r="B2152" s="496"/>
      <c r="C2152" s="496"/>
      <c r="D2152" s="496"/>
      <c r="E2152" s="496"/>
      <c r="F2152" s="496"/>
      <c r="G2152" s="496"/>
      <c r="H2152" s="496"/>
      <c r="I2152" s="496"/>
      <c r="J2152" s="496"/>
      <c r="K2152" s="496"/>
      <c r="L2152" s="496"/>
      <c r="M2152" s="496"/>
      <c r="N2152" s="496"/>
      <c r="O2152" s="496"/>
      <c r="P2152" s="496"/>
      <c r="Q2152" s="496"/>
      <c r="R2152" s="496"/>
      <c r="S2152" s="496"/>
      <c r="T2152" s="496"/>
      <c r="U2152" s="496"/>
      <c r="V2152" s="496"/>
      <c r="W2152" s="496"/>
      <c r="X2152" s="496"/>
      <c r="Y2152" s="496"/>
      <c r="Z2152" s="496"/>
      <c r="AA2152" s="496"/>
      <c r="AB2152" s="496"/>
      <c r="AC2152" s="496"/>
      <c r="AD2152" s="496"/>
      <c r="AE2152" s="496"/>
      <c r="AF2152" s="496"/>
      <c r="AG2152" s="496"/>
      <c r="AH2152" s="496"/>
      <c r="AI2152" s="496"/>
      <c r="AJ2152" s="496"/>
      <c r="AK2152" s="496"/>
      <c r="AL2152" s="496"/>
      <c r="AM2152" s="496"/>
      <c r="AN2152" s="496"/>
      <c r="AO2152" s="496"/>
      <c r="AP2152" s="496"/>
      <c r="AQ2152" s="496"/>
      <c r="AR2152" s="496"/>
      <c r="AS2152" s="496"/>
      <c r="AT2152" s="496"/>
      <c r="AU2152" s="496"/>
    </row>
    <row r="2153" spans="1:47">
      <c r="A2153" s="496"/>
      <c r="B2153" s="496"/>
      <c r="C2153" s="496"/>
      <c r="D2153" s="496"/>
      <c r="E2153" s="496"/>
      <c r="F2153" s="496"/>
      <c r="G2153" s="496"/>
      <c r="H2153" s="496"/>
      <c r="I2153" s="496"/>
      <c r="J2153" s="496"/>
      <c r="K2153" s="496"/>
      <c r="L2153" s="496"/>
      <c r="M2153" s="496"/>
      <c r="N2153" s="496"/>
      <c r="O2153" s="496"/>
      <c r="P2153" s="496"/>
      <c r="Q2153" s="496"/>
      <c r="R2153" s="496"/>
      <c r="S2153" s="496"/>
      <c r="T2153" s="496"/>
      <c r="U2153" s="496"/>
      <c r="V2153" s="496"/>
      <c r="W2153" s="496"/>
      <c r="X2153" s="496"/>
      <c r="Y2153" s="496"/>
      <c r="Z2153" s="496"/>
      <c r="AA2153" s="496"/>
      <c r="AB2153" s="496"/>
      <c r="AC2153" s="496"/>
      <c r="AD2153" s="496"/>
      <c r="AE2153" s="496"/>
      <c r="AF2153" s="496"/>
      <c r="AG2153" s="496"/>
      <c r="AH2153" s="496"/>
      <c r="AI2153" s="496"/>
      <c r="AJ2153" s="496"/>
      <c r="AK2153" s="496"/>
      <c r="AL2153" s="496"/>
      <c r="AM2153" s="496"/>
      <c r="AN2153" s="496"/>
      <c r="AO2153" s="496"/>
      <c r="AP2153" s="496"/>
      <c r="AQ2153" s="496"/>
      <c r="AR2153" s="496"/>
      <c r="AS2153" s="496"/>
      <c r="AT2153" s="496"/>
      <c r="AU2153" s="496"/>
    </row>
    <row r="2154" spans="1:47">
      <c r="A2154" s="496"/>
      <c r="B2154" s="496"/>
      <c r="C2154" s="496"/>
      <c r="D2154" s="496"/>
      <c r="E2154" s="496"/>
      <c r="F2154" s="496"/>
      <c r="G2154" s="496"/>
      <c r="H2154" s="496"/>
      <c r="I2154" s="496"/>
      <c r="J2154" s="496"/>
      <c r="K2154" s="496"/>
      <c r="L2154" s="496"/>
      <c r="M2154" s="496"/>
      <c r="N2154" s="496"/>
      <c r="O2154" s="496"/>
      <c r="P2154" s="496"/>
      <c r="Q2154" s="496"/>
      <c r="R2154" s="496"/>
      <c r="S2154" s="496"/>
      <c r="T2154" s="496"/>
      <c r="U2154" s="496"/>
      <c r="V2154" s="496"/>
      <c r="W2154" s="496"/>
      <c r="X2154" s="496"/>
      <c r="Y2154" s="496"/>
      <c r="Z2154" s="496"/>
      <c r="AA2154" s="496"/>
      <c r="AB2154" s="496"/>
      <c r="AC2154" s="496"/>
      <c r="AD2154" s="496"/>
      <c r="AE2154" s="496"/>
      <c r="AF2154" s="496"/>
      <c r="AG2154" s="496"/>
      <c r="AH2154" s="496"/>
      <c r="AI2154" s="496"/>
      <c r="AJ2154" s="496"/>
      <c r="AK2154" s="496"/>
      <c r="AL2154" s="496"/>
      <c r="AM2154" s="496"/>
      <c r="AN2154" s="496"/>
      <c r="AO2154" s="496"/>
      <c r="AP2154" s="496"/>
      <c r="AQ2154" s="496"/>
      <c r="AR2154" s="496"/>
      <c r="AS2154" s="496"/>
      <c r="AT2154" s="496"/>
      <c r="AU2154" s="496"/>
    </row>
    <row r="2155" spans="1:47">
      <c r="A2155" s="496"/>
      <c r="B2155" s="496"/>
      <c r="C2155" s="496"/>
      <c r="D2155" s="496"/>
      <c r="E2155" s="496"/>
      <c r="F2155" s="496"/>
      <c r="G2155" s="496"/>
      <c r="H2155" s="496"/>
      <c r="I2155" s="496"/>
      <c r="J2155" s="496"/>
      <c r="K2155" s="496"/>
      <c r="L2155" s="496"/>
      <c r="M2155" s="496"/>
      <c r="N2155" s="496"/>
      <c r="O2155" s="496"/>
      <c r="P2155" s="496"/>
      <c r="Q2155" s="496"/>
      <c r="R2155" s="496"/>
      <c r="S2155" s="496"/>
      <c r="T2155" s="496"/>
      <c r="U2155" s="496"/>
      <c r="V2155" s="496"/>
      <c r="W2155" s="496"/>
      <c r="X2155" s="496"/>
      <c r="Y2155" s="496"/>
      <c r="Z2155" s="496"/>
      <c r="AA2155" s="496"/>
      <c r="AB2155" s="496"/>
      <c r="AC2155" s="496"/>
      <c r="AD2155" s="496"/>
      <c r="AE2155" s="496"/>
      <c r="AF2155" s="496"/>
      <c r="AG2155" s="496"/>
      <c r="AH2155" s="496"/>
      <c r="AI2155" s="496"/>
      <c r="AJ2155" s="496"/>
      <c r="AK2155" s="496"/>
      <c r="AL2155" s="496"/>
      <c r="AM2155" s="496"/>
      <c r="AN2155" s="496"/>
      <c r="AO2155" s="496"/>
      <c r="AP2155" s="496"/>
      <c r="AQ2155" s="496"/>
      <c r="AR2155" s="496"/>
      <c r="AS2155" s="496"/>
      <c r="AT2155" s="496"/>
      <c r="AU2155" s="496"/>
    </row>
    <row r="2156" spans="1:47">
      <c r="A2156" s="496"/>
      <c r="B2156" s="496"/>
      <c r="C2156" s="496"/>
      <c r="D2156" s="496"/>
      <c r="E2156" s="496"/>
      <c r="F2156" s="496"/>
      <c r="G2156" s="496"/>
      <c r="H2156" s="496"/>
      <c r="I2156" s="496"/>
      <c r="J2156" s="496"/>
      <c r="K2156" s="496"/>
      <c r="L2156" s="496"/>
      <c r="M2156" s="496"/>
      <c r="N2156" s="496"/>
      <c r="O2156" s="496"/>
      <c r="P2156" s="496"/>
      <c r="Q2156" s="496"/>
      <c r="R2156" s="496"/>
      <c r="S2156" s="496"/>
      <c r="T2156" s="496"/>
      <c r="U2156" s="496"/>
      <c r="V2156" s="496"/>
      <c r="W2156" s="496"/>
      <c r="X2156" s="496"/>
      <c r="Y2156" s="496"/>
      <c r="Z2156" s="496"/>
      <c r="AA2156" s="496"/>
      <c r="AB2156" s="496"/>
      <c r="AC2156" s="496"/>
      <c r="AD2156" s="496"/>
      <c r="AE2156" s="496"/>
      <c r="AF2156" s="496"/>
      <c r="AG2156" s="496"/>
      <c r="AH2156" s="496"/>
      <c r="AI2156" s="496"/>
      <c r="AJ2156" s="496"/>
      <c r="AK2156" s="496"/>
      <c r="AL2156" s="496"/>
      <c r="AM2156" s="496"/>
      <c r="AN2156" s="496"/>
      <c r="AO2156" s="496"/>
      <c r="AP2156" s="496"/>
      <c r="AQ2156" s="496"/>
      <c r="AR2156" s="496"/>
      <c r="AS2156" s="496"/>
      <c r="AT2156" s="496"/>
      <c r="AU2156" s="496"/>
    </row>
    <row r="2157" spans="1:47">
      <c r="A2157" s="496"/>
      <c r="B2157" s="496"/>
      <c r="C2157" s="496"/>
      <c r="D2157" s="496"/>
      <c r="E2157" s="496"/>
      <c r="F2157" s="496"/>
      <c r="G2157" s="496"/>
      <c r="H2157" s="496"/>
      <c r="I2157" s="496"/>
      <c r="J2157" s="496"/>
      <c r="K2157" s="496"/>
      <c r="L2157" s="496"/>
      <c r="M2157" s="496"/>
      <c r="N2157" s="496"/>
      <c r="O2157" s="496"/>
      <c r="P2157" s="496"/>
      <c r="Q2157" s="496"/>
      <c r="R2157" s="496"/>
      <c r="S2157" s="496"/>
      <c r="T2157" s="496"/>
      <c r="U2157" s="496"/>
      <c r="V2157" s="496"/>
      <c r="W2157" s="496"/>
      <c r="X2157" s="496"/>
      <c r="Y2157" s="496"/>
      <c r="Z2157" s="496"/>
      <c r="AA2157" s="496"/>
      <c r="AB2157" s="496"/>
      <c r="AC2157" s="496"/>
      <c r="AD2157" s="496"/>
      <c r="AE2157" s="496"/>
      <c r="AF2157" s="496"/>
      <c r="AG2157" s="496"/>
      <c r="AH2157" s="496"/>
      <c r="AI2157" s="496"/>
      <c r="AJ2157" s="496"/>
      <c r="AK2157" s="496"/>
      <c r="AL2157" s="496"/>
      <c r="AM2157" s="496"/>
      <c r="AN2157" s="496"/>
      <c r="AO2157" s="496"/>
      <c r="AP2157" s="496"/>
      <c r="AQ2157" s="496"/>
      <c r="AR2157" s="496"/>
      <c r="AS2157" s="496"/>
      <c r="AT2157" s="496"/>
      <c r="AU2157" s="496"/>
    </row>
    <row r="2158" spans="1:47">
      <c r="A2158" s="496"/>
      <c r="B2158" s="496"/>
      <c r="C2158" s="496"/>
      <c r="D2158" s="496"/>
      <c r="E2158" s="496"/>
      <c r="F2158" s="496"/>
      <c r="G2158" s="496"/>
      <c r="H2158" s="496"/>
      <c r="I2158" s="496"/>
      <c r="J2158" s="496"/>
      <c r="K2158" s="496"/>
      <c r="L2158" s="496"/>
      <c r="M2158" s="496"/>
      <c r="N2158" s="496"/>
      <c r="O2158" s="496"/>
      <c r="P2158" s="496"/>
      <c r="Q2158" s="496"/>
      <c r="R2158" s="496"/>
      <c r="S2158" s="496"/>
      <c r="T2158" s="496"/>
      <c r="U2158" s="496"/>
      <c r="V2158" s="496"/>
      <c r="W2158" s="496"/>
      <c r="X2158" s="496"/>
      <c r="Y2158" s="496"/>
      <c r="Z2158" s="496"/>
      <c r="AA2158" s="496"/>
      <c r="AB2158" s="496"/>
      <c r="AC2158" s="496"/>
      <c r="AD2158" s="496"/>
      <c r="AE2158" s="496"/>
      <c r="AF2158" s="496"/>
      <c r="AG2158" s="496"/>
      <c r="AH2158" s="496"/>
      <c r="AI2158" s="496"/>
      <c r="AJ2158" s="496"/>
      <c r="AK2158" s="496"/>
      <c r="AL2158" s="496"/>
      <c r="AM2158" s="496"/>
      <c r="AN2158" s="496"/>
      <c r="AO2158" s="496"/>
      <c r="AP2158" s="496"/>
      <c r="AQ2158" s="496"/>
      <c r="AR2158" s="496"/>
      <c r="AS2158" s="496"/>
      <c r="AT2158" s="496"/>
      <c r="AU2158" s="496"/>
    </row>
    <row r="2159" spans="1:47">
      <c r="A2159" s="496"/>
      <c r="B2159" s="496"/>
      <c r="C2159" s="496"/>
      <c r="D2159" s="496"/>
      <c r="E2159" s="496"/>
      <c r="F2159" s="496"/>
      <c r="G2159" s="496"/>
      <c r="H2159" s="496"/>
      <c r="I2159" s="496"/>
      <c r="J2159" s="496"/>
      <c r="K2159" s="496"/>
      <c r="L2159" s="496"/>
      <c r="M2159" s="496"/>
      <c r="N2159" s="496"/>
      <c r="O2159" s="496"/>
      <c r="P2159" s="496"/>
      <c r="Q2159" s="496"/>
      <c r="R2159" s="496"/>
      <c r="S2159" s="496"/>
      <c r="T2159" s="496"/>
      <c r="U2159" s="496"/>
      <c r="V2159" s="496"/>
      <c r="W2159" s="496"/>
      <c r="X2159" s="496"/>
      <c r="Y2159" s="496"/>
      <c r="Z2159" s="496"/>
      <c r="AA2159" s="496"/>
      <c r="AB2159" s="496"/>
      <c r="AC2159" s="496"/>
      <c r="AD2159" s="496"/>
      <c r="AE2159" s="496"/>
      <c r="AF2159" s="496"/>
      <c r="AG2159" s="496"/>
      <c r="AH2159" s="496"/>
      <c r="AI2159" s="496"/>
      <c r="AJ2159" s="496"/>
      <c r="AK2159" s="496"/>
      <c r="AL2159" s="496"/>
      <c r="AM2159" s="496"/>
      <c r="AN2159" s="496"/>
      <c r="AO2159" s="496"/>
      <c r="AP2159" s="496"/>
      <c r="AQ2159" s="496"/>
      <c r="AR2159" s="496"/>
      <c r="AS2159" s="496"/>
      <c r="AT2159" s="496"/>
      <c r="AU2159" s="496"/>
    </row>
    <row r="2160" spans="1:47">
      <c r="A2160" s="496"/>
      <c r="B2160" s="496"/>
      <c r="C2160" s="496"/>
      <c r="D2160" s="496"/>
      <c r="E2160" s="496"/>
      <c r="F2160" s="496"/>
      <c r="G2160" s="496"/>
      <c r="H2160" s="496"/>
      <c r="I2160" s="496"/>
      <c r="J2160" s="496"/>
      <c r="K2160" s="496"/>
      <c r="L2160" s="496"/>
      <c r="M2160" s="496"/>
      <c r="N2160" s="496"/>
      <c r="O2160" s="496"/>
      <c r="P2160" s="496"/>
      <c r="Q2160" s="496"/>
      <c r="R2160" s="496"/>
      <c r="S2160" s="496"/>
      <c r="T2160" s="496"/>
      <c r="U2160" s="496"/>
      <c r="V2160" s="496"/>
      <c r="W2160" s="496"/>
      <c r="X2160" s="496"/>
      <c r="Y2160" s="496"/>
      <c r="Z2160" s="496"/>
      <c r="AA2160" s="496"/>
      <c r="AB2160" s="496"/>
      <c r="AC2160" s="496"/>
      <c r="AD2160" s="496"/>
      <c r="AE2160" s="496"/>
      <c r="AF2160" s="496"/>
      <c r="AG2160" s="496"/>
      <c r="AH2160" s="496"/>
      <c r="AI2160" s="496"/>
      <c r="AJ2160" s="496"/>
      <c r="AK2160" s="496"/>
      <c r="AL2160" s="496"/>
      <c r="AM2160" s="496"/>
      <c r="AN2160" s="496"/>
      <c r="AO2160" s="496"/>
      <c r="AP2160" s="496"/>
      <c r="AQ2160" s="496"/>
      <c r="AR2160" s="496"/>
      <c r="AS2160" s="496"/>
      <c r="AT2160" s="496"/>
      <c r="AU2160" s="496"/>
    </row>
    <row r="2161" spans="1:47">
      <c r="A2161" s="496"/>
      <c r="B2161" s="496"/>
      <c r="C2161" s="496"/>
      <c r="D2161" s="496"/>
      <c r="E2161" s="496"/>
      <c r="F2161" s="496"/>
      <c r="G2161" s="496"/>
      <c r="H2161" s="496"/>
      <c r="I2161" s="496"/>
      <c r="J2161" s="496"/>
      <c r="K2161" s="496"/>
      <c r="L2161" s="496"/>
      <c r="M2161" s="496"/>
      <c r="N2161" s="496"/>
      <c r="O2161" s="496"/>
      <c r="P2161" s="496"/>
      <c r="Q2161" s="496"/>
      <c r="R2161" s="496"/>
      <c r="S2161" s="496"/>
      <c r="T2161" s="496"/>
      <c r="U2161" s="496"/>
      <c r="V2161" s="496"/>
      <c r="W2161" s="496"/>
      <c r="X2161" s="496"/>
      <c r="Y2161" s="496"/>
      <c r="Z2161" s="496"/>
      <c r="AA2161" s="496"/>
      <c r="AB2161" s="496"/>
      <c r="AC2161" s="496"/>
      <c r="AD2161" s="496"/>
      <c r="AE2161" s="496"/>
      <c r="AF2161" s="496"/>
      <c r="AG2161" s="496"/>
      <c r="AH2161" s="496"/>
      <c r="AI2161" s="496"/>
      <c r="AJ2161" s="496"/>
      <c r="AK2161" s="496"/>
      <c r="AL2161" s="496"/>
      <c r="AM2161" s="496"/>
      <c r="AN2161" s="496"/>
      <c r="AO2161" s="496"/>
      <c r="AP2161" s="496"/>
      <c r="AQ2161" s="496"/>
      <c r="AR2161" s="496"/>
      <c r="AS2161" s="496"/>
      <c r="AT2161" s="496"/>
      <c r="AU2161" s="496"/>
    </row>
    <row r="2162" spans="1:47">
      <c r="A2162" s="496"/>
      <c r="B2162" s="496"/>
      <c r="C2162" s="496"/>
      <c r="D2162" s="496"/>
      <c r="E2162" s="496"/>
      <c r="F2162" s="496"/>
      <c r="G2162" s="496"/>
      <c r="H2162" s="496"/>
      <c r="I2162" s="496"/>
      <c r="J2162" s="496"/>
      <c r="K2162" s="496"/>
      <c r="L2162" s="496"/>
      <c r="M2162" s="496"/>
      <c r="N2162" s="496"/>
      <c r="O2162" s="496"/>
      <c r="P2162" s="496"/>
      <c r="Q2162" s="496"/>
      <c r="R2162" s="496"/>
      <c r="S2162" s="496"/>
      <c r="T2162" s="496"/>
      <c r="U2162" s="496"/>
      <c r="V2162" s="496"/>
      <c r="W2162" s="496"/>
      <c r="X2162" s="496"/>
      <c r="Y2162" s="496"/>
      <c r="Z2162" s="496"/>
      <c r="AA2162" s="496"/>
      <c r="AB2162" s="496"/>
      <c r="AC2162" s="496"/>
      <c r="AD2162" s="496"/>
      <c r="AE2162" s="496"/>
      <c r="AF2162" s="496"/>
      <c r="AG2162" s="496"/>
      <c r="AH2162" s="496"/>
      <c r="AI2162" s="496"/>
      <c r="AJ2162" s="496"/>
      <c r="AK2162" s="496"/>
      <c r="AL2162" s="496"/>
      <c r="AM2162" s="496"/>
      <c r="AN2162" s="496"/>
      <c r="AO2162" s="496"/>
      <c r="AP2162" s="496"/>
      <c r="AQ2162" s="496"/>
      <c r="AR2162" s="496"/>
      <c r="AS2162" s="496"/>
      <c r="AT2162" s="496"/>
      <c r="AU2162" s="496"/>
    </row>
    <row r="2163" spans="1:47">
      <c r="A2163" s="496"/>
      <c r="B2163" s="496"/>
      <c r="C2163" s="496"/>
      <c r="D2163" s="496"/>
      <c r="E2163" s="496"/>
      <c r="F2163" s="496"/>
      <c r="G2163" s="496"/>
      <c r="H2163" s="496"/>
      <c r="I2163" s="496"/>
      <c r="J2163" s="496"/>
      <c r="K2163" s="496"/>
      <c r="L2163" s="496"/>
      <c r="M2163" s="496"/>
      <c r="N2163" s="496"/>
      <c r="O2163" s="496"/>
      <c r="P2163" s="496"/>
      <c r="Q2163" s="496"/>
      <c r="R2163" s="496"/>
      <c r="S2163" s="496"/>
      <c r="T2163" s="496"/>
      <c r="U2163" s="496"/>
      <c r="V2163" s="496"/>
      <c r="W2163" s="496"/>
      <c r="X2163" s="496"/>
      <c r="Y2163" s="496"/>
      <c r="Z2163" s="496"/>
      <c r="AA2163" s="496"/>
      <c r="AB2163" s="496"/>
      <c r="AC2163" s="496"/>
      <c r="AD2163" s="496"/>
      <c r="AE2163" s="496"/>
      <c r="AF2163" s="496"/>
      <c r="AG2163" s="496"/>
      <c r="AH2163" s="496"/>
      <c r="AI2163" s="496"/>
      <c r="AJ2163" s="496"/>
      <c r="AK2163" s="496"/>
      <c r="AL2163" s="496"/>
      <c r="AM2163" s="496"/>
      <c r="AN2163" s="496"/>
      <c r="AO2163" s="496"/>
      <c r="AP2163" s="496"/>
      <c r="AQ2163" s="496"/>
      <c r="AR2163" s="496"/>
      <c r="AS2163" s="496"/>
      <c r="AT2163" s="496"/>
      <c r="AU2163" s="496"/>
    </row>
    <row r="2164" spans="1:47">
      <c r="A2164" s="496"/>
      <c r="B2164" s="496"/>
      <c r="C2164" s="496"/>
      <c r="D2164" s="496"/>
      <c r="E2164" s="496"/>
      <c r="F2164" s="496"/>
      <c r="G2164" s="496"/>
      <c r="H2164" s="496"/>
      <c r="I2164" s="496"/>
      <c r="J2164" s="496"/>
      <c r="K2164" s="496"/>
      <c r="L2164" s="496"/>
      <c r="M2164" s="496"/>
      <c r="N2164" s="496"/>
      <c r="O2164" s="496"/>
      <c r="P2164" s="496"/>
      <c r="Q2164" s="496"/>
      <c r="R2164" s="496"/>
      <c r="S2164" s="496"/>
      <c r="T2164" s="496"/>
      <c r="U2164" s="496"/>
      <c r="V2164" s="496"/>
      <c r="W2164" s="496"/>
      <c r="X2164" s="496"/>
      <c r="Y2164" s="496"/>
      <c r="Z2164" s="496"/>
      <c r="AA2164" s="496"/>
      <c r="AB2164" s="496"/>
      <c r="AC2164" s="496"/>
      <c r="AD2164" s="496"/>
      <c r="AE2164" s="496"/>
      <c r="AF2164" s="496"/>
      <c r="AG2164" s="496"/>
      <c r="AH2164" s="496"/>
      <c r="AI2164" s="496"/>
      <c r="AJ2164" s="496"/>
      <c r="AK2164" s="496"/>
      <c r="AL2164" s="496"/>
      <c r="AM2164" s="496"/>
      <c r="AN2164" s="496"/>
      <c r="AO2164" s="496"/>
      <c r="AP2164" s="496"/>
      <c r="AQ2164" s="496"/>
      <c r="AR2164" s="496"/>
      <c r="AS2164" s="496"/>
      <c r="AT2164" s="496"/>
      <c r="AU2164" s="496"/>
    </row>
    <row r="2165" spans="1:47">
      <c r="A2165" s="496"/>
      <c r="B2165" s="496"/>
      <c r="C2165" s="496"/>
      <c r="D2165" s="496"/>
      <c r="E2165" s="496"/>
      <c r="F2165" s="496"/>
      <c r="G2165" s="496"/>
      <c r="H2165" s="496"/>
      <c r="I2165" s="496"/>
      <c r="J2165" s="496"/>
      <c r="K2165" s="496"/>
      <c r="L2165" s="496"/>
      <c r="M2165" s="496"/>
      <c r="N2165" s="496"/>
      <c r="O2165" s="496"/>
      <c r="P2165" s="496"/>
      <c r="Q2165" s="496"/>
      <c r="R2165" s="496"/>
      <c r="S2165" s="496"/>
      <c r="T2165" s="496"/>
      <c r="U2165" s="496"/>
      <c r="V2165" s="496"/>
      <c r="W2165" s="496"/>
      <c r="X2165" s="496"/>
      <c r="Y2165" s="496"/>
      <c r="Z2165" s="496"/>
      <c r="AA2165" s="496"/>
      <c r="AB2165" s="496"/>
      <c r="AC2165" s="496"/>
      <c r="AD2165" s="496"/>
      <c r="AE2165" s="496"/>
      <c r="AF2165" s="496"/>
      <c r="AG2165" s="496"/>
      <c r="AH2165" s="496"/>
      <c r="AI2165" s="496"/>
      <c r="AJ2165" s="496"/>
      <c r="AK2165" s="496"/>
      <c r="AL2165" s="496"/>
      <c r="AM2165" s="496"/>
      <c r="AN2165" s="496"/>
      <c r="AO2165" s="496"/>
      <c r="AP2165" s="496"/>
      <c r="AQ2165" s="496"/>
      <c r="AR2165" s="496"/>
      <c r="AS2165" s="496"/>
      <c r="AT2165" s="496"/>
      <c r="AU2165" s="496"/>
    </row>
    <row r="2166" spans="1:47">
      <c r="A2166" s="496"/>
      <c r="B2166" s="496"/>
      <c r="C2166" s="496"/>
      <c r="D2166" s="496"/>
      <c r="E2166" s="496"/>
      <c r="F2166" s="496"/>
      <c r="G2166" s="496"/>
      <c r="H2166" s="496"/>
      <c r="I2166" s="496"/>
      <c r="J2166" s="496"/>
      <c r="K2166" s="496"/>
      <c r="L2166" s="496"/>
      <c r="M2166" s="496"/>
      <c r="N2166" s="496"/>
      <c r="O2166" s="496"/>
      <c r="P2166" s="496"/>
      <c r="Q2166" s="496"/>
      <c r="R2166" s="496"/>
      <c r="S2166" s="496"/>
      <c r="T2166" s="496"/>
      <c r="U2166" s="496"/>
      <c r="V2166" s="496"/>
      <c r="W2166" s="496"/>
      <c r="X2166" s="496"/>
      <c r="Y2166" s="496"/>
      <c r="Z2166" s="496"/>
      <c r="AA2166" s="496"/>
      <c r="AB2166" s="496"/>
      <c r="AC2166" s="496"/>
      <c r="AD2166" s="496"/>
      <c r="AE2166" s="496"/>
      <c r="AF2166" s="496"/>
      <c r="AG2166" s="496"/>
      <c r="AH2166" s="496"/>
      <c r="AI2166" s="496"/>
      <c r="AJ2166" s="496"/>
      <c r="AK2166" s="496"/>
      <c r="AL2166" s="496"/>
      <c r="AM2166" s="496"/>
      <c r="AN2166" s="496"/>
      <c r="AO2166" s="496"/>
      <c r="AP2166" s="496"/>
      <c r="AQ2166" s="496"/>
      <c r="AR2166" s="496"/>
      <c r="AS2166" s="496"/>
      <c r="AT2166" s="496"/>
      <c r="AU2166" s="496"/>
    </row>
    <row r="2167" spans="1:47">
      <c r="A2167" s="496"/>
      <c r="B2167" s="496"/>
      <c r="C2167" s="496"/>
      <c r="D2167" s="496"/>
      <c r="E2167" s="496"/>
      <c r="F2167" s="496"/>
      <c r="G2167" s="496"/>
      <c r="H2167" s="496"/>
      <c r="I2167" s="496"/>
      <c r="J2167" s="496"/>
      <c r="K2167" s="496"/>
      <c r="L2167" s="496"/>
      <c r="M2167" s="496"/>
      <c r="N2167" s="496"/>
      <c r="O2167" s="496"/>
      <c r="P2167" s="496"/>
      <c r="Q2167" s="496"/>
      <c r="R2167" s="496"/>
      <c r="S2167" s="496"/>
      <c r="T2167" s="496"/>
      <c r="U2167" s="496"/>
      <c r="V2167" s="496"/>
      <c r="W2167" s="496"/>
      <c r="X2167" s="496"/>
      <c r="Y2167" s="496"/>
      <c r="Z2167" s="496"/>
      <c r="AA2167" s="496"/>
      <c r="AB2167" s="496"/>
      <c r="AC2167" s="496"/>
      <c r="AD2167" s="496"/>
      <c r="AE2167" s="496"/>
      <c r="AF2167" s="496"/>
      <c r="AG2167" s="496"/>
      <c r="AH2167" s="496"/>
      <c r="AI2167" s="496"/>
      <c r="AJ2167" s="496"/>
      <c r="AK2167" s="496"/>
      <c r="AL2167" s="496"/>
      <c r="AM2167" s="496"/>
      <c r="AN2167" s="496"/>
      <c r="AO2167" s="496"/>
      <c r="AP2167" s="496"/>
      <c r="AQ2167" s="496"/>
      <c r="AR2167" s="496"/>
      <c r="AS2167" s="496"/>
      <c r="AT2167" s="496"/>
      <c r="AU2167" s="496"/>
    </row>
    <row r="2168" spans="1:47">
      <c r="A2168" s="496"/>
      <c r="B2168" s="496"/>
      <c r="C2168" s="496"/>
      <c r="D2168" s="496"/>
      <c r="E2168" s="496"/>
      <c r="F2168" s="496"/>
      <c r="G2168" s="496"/>
      <c r="H2168" s="496"/>
      <c r="I2168" s="496"/>
      <c r="J2168" s="496"/>
      <c r="K2168" s="496"/>
      <c r="L2168" s="496"/>
      <c r="M2168" s="496"/>
      <c r="N2168" s="496"/>
      <c r="O2168" s="496"/>
      <c r="P2168" s="496"/>
      <c r="Q2168" s="496"/>
      <c r="R2168" s="496"/>
      <c r="S2168" s="496"/>
      <c r="T2168" s="496"/>
      <c r="U2168" s="496"/>
      <c r="V2168" s="496"/>
      <c r="W2168" s="496"/>
      <c r="X2168" s="496"/>
      <c r="Y2168" s="496"/>
      <c r="Z2168" s="496"/>
      <c r="AA2168" s="496"/>
      <c r="AB2168" s="496"/>
      <c r="AC2168" s="496"/>
      <c r="AD2168" s="496"/>
      <c r="AE2168" s="496"/>
      <c r="AF2168" s="496"/>
      <c r="AG2168" s="496"/>
      <c r="AH2168" s="496"/>
      <c r="AI2168" s="496"/>
      <c r="AJ2168" s="496"/>
      <c r="AK2168" s="496"/>
      <c r="AL2168" s="496"/>
      <c r="AM2168" s="496"/>
      <c r="AN2168" s="496"/>
      <c r="AO2168" s="496"/>
      <c r="AP2168" s="496"/>
      <c r="AQ2168" s="496"/>
      <c r="AR2168" s="496"/>
      <c r="AS2168" s="496"/>
      <c r="AT2168" s="496"/>
      <c r="AU2168" s="496"/>
    </row>
    <row r="2169" spans="1:47">
      <c r="A2169" s="496"/>
      <c r="B2169" s="496"/>
      <c r="C2169" s="496"/>
      <c r="D2169" s="496"/>
      <c r="E2169" s="496"/>
      <c r="F2169" s="496"/>
      <c r="G2169" s="496"/>
      <c r="H2169" s="496"/>
      <c r="I2169" s="496"/>
      <c r="J2169" s="496"/>
      <c r="K2169" s="496"/>
      <c r="L2169" s="496"/>
      <c r="M2169" s="496"/>
      <c r="N2169" s="496"/>
      <c r="O2169" s="496"/>
      <c r="P2169" s="496"/>
      <c r="Q2169" s="496"/>
      <c r="R2169" s="496"/>
      <c r="S2169" s="496"/>
      <c r="T2169" s="496"/>
      <c r="U2169" s="496"/>
      <c r="V2169" s="496"/>
      <c r="W2169" s="496"/>
      <c r="X2169" s="496"/>
      <c r="Y2169" s="496"/>
      <c r="Z2169" s="496"/>
      <c r="AA2169" s="496"/>
      <c r="AB2169" s="496"/>
      <c r="AC2169" s="496"/>
      <c r="AD2169" s="496"/>
      <c r="AE2169" s="496"/>
      <c r="AF2169" s="496"/>
      <c r="AG2169" s="496"/>
      <c r="AH2169" s="496"/>
      <c r="AI2169" s="496"/>
      <c r="AJ2169" s="496"/>
      <c r="AK2169" s="496"/>
      <c r="AL2169" s="496"/>
      <c r="AM2169" s="496"/>
      <c r="AN2169" s="496"/>
      <c r="AO2169" s="496"/>
      <c r="AP2169" s="496"/>
      <c r="AQ2169" s="496"/>
      <c r="AR2169" s="496"/>
      <c r="AS2169" s="496"/>
      <c r="AT2169" s="496"/>
      <c r="AU2169" s="496"/>
    </row>
    <row r="2170" spans="1:47">
      <c r="A2170" s="496"/>
      <c r="B2170" s="496"/>
      <c r="C2170" s="496"/>
      <c r="D2170" s="496"/>
      <c r="E2170" s="496"/>
      <c r="F2170" s="496"/>
      <c r="G2170" s="496"/>
      <c r="H2170" s="496"/>
      <c r="I2170" s="496"/>
      <c r="J2170" s="496"/>
      <c r="K2170" s="496"/>
      <c r="L2170" s="496"/>
      <c r="M2170" s="496"/>
      <c r="N2170" s="496"/>
      <c r="O2170" s="496"/>
      <c r="P2170" s="496"/>
      <c r="Q2170" s="496"/>
      <c r="R2170" s="496"/>
      <c r="S2170" s="496"/>
      <c r="T2170" s="496"/>
      <c r="U2170" s="496"/>
      <c r="V2170" s="496"/>
      <c r="W2170" s="496"/>
      <c r="X2170" s="496"/>
      <c r="Y2170" s="496"/>
      <c r="Z2170" s="496"/>
      <c r="AA2170" s="496"/>
      <c r="AB2170" s="496"/>
      <c r="AC2170" s="496"/>
      <c r="AD2170" s="496"/>
      <c r="AE2170" s="496"/>
      <c r="AF2170" s="496"/>
      <c r="AG2170" s="496"/>
      <c r="AH2170" s="496"/>
      <c r="AI2170" s="496"/>
      <c r="AJ2170" s="496"/>
      <c r="AK2170" s="496"/>
      <c r="AL2170" s="496"/>
      <c r="AM2170" s="496"/>
      <c r="AN2170" s="496"/>
      <c r="AO2170" s="496"/>
      <c r="AP2170" s="496"/>
      <c r="AQ2170" s="496"/>
      <c r="AR2170" s="496"/>
      <c r="AS2170" s="496"/>
      <c r="AT2170" s="496"/>
      <c r="AU2170" s="496"/>
    </row>
    <row r="2171" spans="1:47">
      <c r="A2171" s="496"/>
      <c r="B2171" s="496"/>
      <c r="C2171" s="496"/>
      <c r="D2171" s="496"/>
      <c r="E2171" s="496"/>
      <c r="F2171" s="496"/>
      <c r="G2171" s="496"/>
      <c r="H2171" s="496"/>
      <c r="I2171" s="496"/>
      <c r="J2171" s="496"/>
      <c r="K2171" s="496"/>
      <c r="L2171" s="496"/>
      <c r="M2171" s="496"/>
      <c r="N2171" s="496"/>
      <c r="O2171" s="496"/>
      <c r="P2171" s="496"/>
      <c r="Q2171" s="496"/>
      <c r="R2171" s="496"/>
      <c r="S2171" s="496"/>
      <c r="T2171" s="496"/>
      <c r="U2171" s="496"/>
      <c r="V2171" s="496"/>
      <c r="W2171" s="496"/>
      <c r="X2171" s="496"/>
      <c r="Y2171" s="496"/>
      <c r="Z2171" s="496"/>
      <c r="AA2171" s="496"/>
      <c r="AB2171" s="496"/>
      <c r="AC2171" s="496"/>
      <c r="AD2171" s="496"/>
      <c r="AE2171" s="496"/>
      <c r="AF2171" s="496"/>
      <c r="AG2171" s="496"/>
      <c r="AH2171" s="496"/>
      <c r="AI2171" s="496"/>
      <c r="AJ2171" s="496"/>
      <c r="AK2171" s="496"/>
      <c r="AL2171" s="496"/>
      <c r="AM2171" s="496"/>
      <c r="AN2171" s="496"/>
      <c r="AO2171" s="496"/>
      <c r="AP2171" s="496"/>
      <c r="AQ2171" s="496"/>
      <c r="AR2171" s="496"/>
      <c r="AS2171" s="496"/>
      <c r="AT2171" s="496"/>
      <c r="AU2171" s="496"/>
    </row>
    <row r="2172" spans="1:47">
      <c r="A2172" s="496"/>
      <c r="B2172" s="496"/>
      <c r="C2172" s="496"/>
      <c r="D2172" s="496"/>
      <c r="E2172" s="496"/>
      <c r="F2172" s="496"/>
      <c r="G2172" s="496"/>
      <c r="H2172" s="496"/>
      <c r="I2172" s="496"/>
      <c r="J2172" s="496"/>
      <c r="K2172" s="496"/>
      <c r="L2172" s="496"/>
      <c r="M2172" s="496"/>
      <c r="N2172" s="496"/>
      <c r="O2172" s="496"/>
      <c r="P2172" s="496"/>
      <c r="Q2172" s="496"/>
      <c r="R2172" s="496"/>
      <c r="S2172" s="496"/>
      <c r="T2172" s="496"/>
      <c r="U2172" s="496"/>
      <c r="V2172" s="496"/>
      <c r="W2172" s="496"/>
      <c r="X2172" s="496"/>
      <c r="Y2172" s="496"/>
      <c r="Z2172" s="496"/>
      <c r="AA2172" s="496"/>
      <c r="AB2172" s="496"/>
      <c r="AC2172" s="496"/>
      <c r="AD2172" s="496"/>
      <c r="AE2172" s="496"/>
      <c r="AF2172" s="496"/>
      <c r="AG2172" s="496"/>
      <c r="AH2172" s="496"/>
      <c r="AI2172" s="496"/>
      <c r="AJ2172" s="496"/>
      <c r="AK2172" s="496"/>
      <c r="AL2172" s="496"/>
      <c r="AM2172" s="496"/>
      <c r="AN2172" s="496"/>
      <c r="AO2172" s="496"/>
      <c r="AP2172" s="496"/>
      <c r="AQ2172" s="496"/>
      <c r="AR2172" s="496"/>
      <c r="AS2172" s="496"/>
      <c r="AT2172" s="496"/>
      <c r="AU2172" s="496"/>
    </row>
    <row r="2173" spans="1:47">
      <c r="A2173" s="496"/>
      <c r="B2173" s="496"/>
      <c r="C2173" s="496"/>
      <c r="D2173" s="496"/>
      <c r="E2173" s="496"/>
      <c r="F2173" s="496"/>
      <c r="G2173" s="496"/>
      <c r="H2173" s="496"/>
      <c r="I2173" s="496"/>
      <c r="J2173" s="496"/>
      <c r="K2173" s="496"/>
      <c r="L2173" s="496"/>
      <c r="M2173" s="496"/>
      <c r="N2173" s="496"/>
      <c r="O2173" s="496"/>
      <c r="P2173" s="496"/>
      <c r="Q2173" s="496"/>
      <c r="R2173" s="496"/>
      <c r="S2173" s="496"/>
      <c r="T2173" s="496"/>
      <c r="U2173" s="496"/>
      <c r="V2173" s="496"/>
      <c r="W2173" s="496"/>
      <c r="X2173" s="496"/>
      <c r="Y2173" s="496"/>
      <c r="Z2173" s="496"/>
      <c r="AA2173" s="496"/>
      <c r="AB2173" s="496"/>
      <c r="AC2173" s="496"/>
      <c r="AD2173" s="496"/>
      <c r="AE2173" s="496"/>
      <c r="AF2173" s="496"/>
      <c r="AG2173" s="496"/>
      <c r="AH2173" s="496"/>
      <c r="AI2173" s="496"/>
      <c r="AJ2173" s="496"/>
      <c r="AK2173" s="496"/>
      <c r="AL2173" s="496"/>
      <c r="AM2173" s="496"/>
      <c r="AN2173" s="496"/>
      <c r="AO2173" s="496"/>
      <c r="AP2173" s="496"/>
      <c r="AQ2173" s="496"/>
      <c r="AR2173" s="496"/>
      <c r="AS2173" s="496"/>
      <c r="AT2173" s="496"/>
      <c r="AU2173" s="496"/>
    </row>
    <row r="2174" spans="1:47">
      <c r="A2174" s="496"/>
      <c r="B2174" s="496"/>
      <c r="C2174" s="496"/>
      <c r="D2174" s="496"/>
      <c r="E2174" s="496"/>
      <c r="F2174" s="496"/>
      <c r="G2174" s="496"/>
      <c r="H2174" s="496"/>
      <c r="I2174" s="496"/>
      <c r="J2174" s="496"/>
      <c r="K2174" s="496"/>
      <c r="L2174" s="496"/>
      <c r="M2174" s="496"/>
      <c r="N2174" s="496"/>
      <c r="O2174" s="496"/>
      <c r="P2174" s="496"/>
      <c r="Q2174" s="496"/>
      <c r="R2174" s="496"/>
      <c r="S2174" s="496"/>
      <c r="T2174" s="496"/>
      <c r="U2174" s="496"/>
      <c r="V2174" s="496"/>
      <c r="W2174" s="496"/>
      <c r="X2174" s="496"/>
      <c r="Y2174" s="496"/>
      <c r="Z2174" s="496"/>
      <c r="AA2174" s="496"/>
      <c r="AB2174" s="496"/>
      <c r="AC2174" s="496"/>
      <c r="AD2174" s="496"/>
      <c r="AE2174" s="496"/>
      <c r="AF2174" s="496"/>
      <c r="AG2174" s="496"/>
      <c r="AH2174" s="496"/>
      <c r="AI2174" s="496"/>
      <c r="AJ2174" s="496"/>
      <c r="AK2174" s="496"/>
      <c r="AL2174" s="496"/>
      <c r="AM2174" s="496"/>
      <c r="AN2174" s="496"/>
      <c r="AO2174" s="496"/>
      <c r="AP2174" s="496"/>
      <c r="AQ2174" s="496"/>
      <c r="AR2174" s="496"/>
      <c r="AS2174" s="496"/>
      <c r="AT2174" s="496"/>
      <c r="AU2174" s="496"/>
    </row>
    <row r="2175" spans="1:47">
      <c r="A2175" s="496"/>
      <c r="B2175" s="496"/>
      <c r="C2175" s="496"/>
      <c r="D2175" s="496"/>
      <c r="E2175" s="496"/>
      <c r="F2175" s="496"/>
      <c r="G2175" s="496"/>
      <c r="H2175" s="496"/>
      <c r="I2175" s="496"/>
      <c r="J2175" s="496"/>
      <c r="K2175" s="496"/>
      <c r="L2175" s="496"/>
      <c r="M2175" s="496"/>
      <c r="N2175" s="496"/>
      <c r="O2175" s="496"/>
      <c r="P2175" s="496"/>
      <c r="Q2175" s="496"/>
      <c r="R2175" s="496"/>
      <c r="S2175" s="496"/>
      <c r="T2175" s="496"/>
      <c r="U2175" s="496"/>
      <c r="V2175" s="496"/>
      <c r="W2175" s="496"/>
      <c r="X2175" s="496"/>
      <c r="Y2175" s="496"/>
      <c r="Z2175" s="496"/>
      <c r="AA2175" s="496"/>
      <c r="AB2175" s="496"/>
      <c r="AC2175" s="496"/>
      <c r="AD2175" s="496"/>
      <c r="AE2175" s="496"/>
      <c r="AF2175" s="496"/>
      <c r="AG2175" s="496"/>
      <c r="AH2175" s="496"/>
      <c r="AI2175" s="496"/>
      <c r="AJ2175" s="496"/>
      <c r="AK2175" s="496"/>
      <c r="AL2175" s="496"/>
      <c r="AM2175" s="496"/>
      <c r="AN2175" s="496"/>
      <c r="AO2175" s="496"/>
      <c r="AP2175" s="496"/>
      <c r="AQ2175" s="496"/>
      <c r="AR2175" s="496"/>
      <c r="AS2175" s="496"/>
      <c r="AT2175" s="496"/>
      <c r="AU2175" s="496"/>
    </row>
    <row r="2176" spans="1:47">
      <c r="A2176" s="496"/>
      <c r="B2176" s="496"/>
      <c r="C2176" s="496"/>
      <c r="D2176" s="496"/>
      <c r="E2176" s="496"/>
      <c r="F2176" s="496"/>
      <c r="G2176" s="496"/>
      <c r="H2176" s="496"/>
      <c r="I2176" s="496"/>
      <c r="J2176" s="496"/>
      <c r="K2176" s="496"/>
      <c r="L2176" s="496"/>
      <c r="M2176" s="496"/>
      <c r="N2176" s="496"/>
      <c r="O2176" s="496"/>
      <c r="P2176" s="496"/>
      <c r="Q2176" s="496"/>
      <c r="R2176" s="496"/>
      <c r="S2176" s="496"/>
      <c r="T2176" s="496"/>
      <c r="U2176" s="496"/>
      <c r="V2176" s="496"/>
      <c r="W2176" s="496"/>
      <c r="X2176" s="496"/>
      <c r="Y2176" s="496"/>
      <c r="Z2176" s="496"/>
      <c r="AA2176" s="496"/>
      <c r="AB2176" s="496"/>
      <c r="AC2176" s="496"/>
      <c r="AD2176" s="496"/>
      <c r="AE2176" s="496"/>
      <c r="AF2176" s="496"/>
      <c r="AG2176" s="496"/>
      <c r="AH2176" s="496"/>
      <c r="AI2176" s="496"/>
      <c r="AJ2176" s="496"/>
      <c r="AK2176" s="496"/>
      <c r="AL2176" s="496"/>
      <c r="AM2176" s="496"/>
      <c r="AN2176" s="496"/>
      <c r="AO2176" s="496"/>
      <c r="AP2176" s="496"/>
      <c r="AQ2176" s="496"/>
      <c r="AR2176" s="496"/>
      <c r="AS2176" s="496"/>
      <c r="AT2176" s="496"/>
      <c r="AU2176" s="496"/>
    </row>
    <row r="2177" spans="1:47">
      <c r="A2177" s="496"/>
      <c r="B2177" s="496"/>
      <c r="C2177" s="496"/>
      <c r="D2177" s="496"/>
      <c r="E2177" s="496"/>
      <c r="F2177" s="496"/>
      <c r="G2177" s="496"/>
      <c r="H2177" s="496"/>
      <c r="I2177" s="496"/>
      <c r="J2177" s="496"/>
      <c r="K2177" s="496"/>
      <c r="L2177" s="496"/>
      <c r="M2177" s="496"/>
      <c r="N2177" s="496"/>
      <c r="O2177" s="496"/>
      <c r="P2177" s="496"/>
      <c r="Q2177" s="496"/>
      <c r="R2177" s="496"/>
      <c r="S2177" s="496"/>
      <c r="T2177" s="496"/>
      <c r="U2177" s="496"/>
      <c r="V2177" s="496"/>
      <c r="W2177" s="496"/>
      <c r="X2177" s="496"/>
      <c r="Y2177" s="496"/>
      <c r="Z2177" s="496"/>
      <c r="AA2177" s="496"/>
      <c r="AB2177" s="496"/>
      <c r="AC2177" s="496"/>
      <c r="AD2177" s="496"/>
      <c r="AE2177" s="496"/>
      <c r="AF2177" s="496"/>
      <c r="AG2177" s="496"/>
      <c r="AH2177" s="496"/>
      <c r="AI2177" s="496"/>
      <c r="AJ2177" s="496"/>
      <c r="AK2177" s="496"/>
      <c r="AL2177" s="496"/>
      <c r="AM2177" s="496"/>
      <c r="AN2177" s="496"/>
      <c r="AO2177" s="496"/>
      <c r="AP2177" s="496"/>
      <c r="AQ2177" s="496"/>
      <c r="AR2177" s="496"/>
      <c r="AS2177" s="496"/>
      <c r="AT2177" s="496"/>
      <c r="AU2177" s="496"/>
    </row>
    <row r="2178" spans="1:47">
      <c r="A2178" s="496"/>
      <c r="B2178" s="496"/>
      <c r="C2178" s="496"/>
      <c r="D2178" s="496"/>
      <c r="E2178" s="496"/>
      <c r="F2178" s="496"/>
      <c r="G2178" s="496"/>
      <c r="H2178" s="496"/>
      <c r="I2178" s="496"/>
      <c r="J2178" s="496"/>
      <c r="K2178" s="496"/>
      <c r="L2178" s="496"/>
      <c r="M2178" s="496"/>
      <c r="N2178" s="496"/>
      <c r="O2178" s="496"/>
      <c r="P2178" s="496"/>
      <c r="Q2178" s="496"/>
      <c r="R2178" s="496"/>
      <c r="S2178" s="496"/>
      <c r="T2178" s="496"/>
      <c r="U2178" s="496"/>
      <c r="V2178" s="496"/>
      <c r="W2178" s="496"/>
      <c r="X2178" s="496"/>
      <c r="Y2178" s="496"/>
      <c r="Z2178" s="496"/>
      <c r="AA2178" s="496"/>
      <c r="AB2178" s="496"/>
      <c r="AC2178" s="496"/>
      <c r="AD2178" s="496"/>
      <c r="AE2178" s="496"/>
      <c r="AF2178" s="496"/>
      <c r="AG2178" s="496"/>
      <c r="AH2178" s="496"/>
      <c r="AI2178" s="496"/>
      <c r="AJ2178" s="496"/>
      <c r="AK2178" s="496"/>
      <c r="AL2178" s="496"/>
      <c r="AM2178" s="496"/>
      <c r="AN2178" s="496"/>
      <c r="AO2178" s="496"/>
      <c r="AP2178" s="496"/>
      <c r="AQ2178" s="496"/>
      <c r="AR2178" s="496"/>
      <c r="AS2178" s="496"/>
      <c r="AT2178" s="496"/>
      <c r="AU2178" s="496"/>
    </row>
    <row r="2179" spans="1:47">
      <c r="A2179" s="496"/>
      <c r="B2179" s="496"/>
      <c r="C2179" s="496"/>
      <c r="D2179" s="496"/>
      <c r="E2179" s="496"/>
      <c r="F2179" s="496"/>
      <c r="G2179" s="496"/>
      <c r="H2179" s="496"/>
      <c r="I2179" s="496"/>
      <c r="J2179" s="496"/>
      <c r="K2179" s="496"/>
      <c r="L2179" s="496"/>
      <c r="M2179" s="496"/>
      <c r="N2179" s="496"/>
      <c r="O2179" s="496"/>
      <c r="P2179" s="496"/>
      <c r="Q2179" s="496"/>
      <c r="R2179" s="496"/>
      <c r="S2179" s="496"/>
      <c r="T2179" s="496"/>
      <c r="U2179" s="496"/>
      <c r="V2179" s="496"/>
      <c r="W2179" s="496"/>
      <c r="X2179" s="496"/>
      <c r="Y2179" s="496"/>
      <c r="Z2179" s="496"/>
      <c r="AA2179" s="496"/>
      <c r="AB2179" s="496"/>
      <c r="AC2179" s="496"/>
      <c r="AD2179" s="496"/>
      <c r="AE2179" s="496"/>
      <c r="AF2179" s="496"/>
      <c r="AG2179" s="496"/>
      <c r="AH2179" s="496"/>
      <c r="AI2179" s="496"/>
      <c r="AJ2179" s="496"/>
      <c r="AK2179" s="496"/>
      <c r="AL2179" s="496"/>
      <c r="AM2179" s="496"/>
      <c r="AN2179" s="496"/>
      <c r="AO2179" s="496"/>
      <c r="AP2179" s="496"/>
      <c r="AQ2179" s="496"/>
      <c r="AR2179" s="496"/>
      <c r="AS2179" s="496"/>
      <c r="AT2179" s="496"/>
      <c r="AU2179" s="496"/>
    </row>
    <row r="2180" spans="1:47">
      <c r="A2180" s="496"/>
      <c r="B2180" s="496"/>
      <c r="C2180" s="496"/>
      <c r="D2180" s="496"/>
      <c r="E2180" s="496"/>
      <c r="F2180" s="496"/>
      <c r="G2180" s="496"/>
      <c r="H2180" s="496"/>
      <c r="I2180" s="496"/>
      <c r="J2180" s="496"/>
      <c r="K2180" s="496"/>
      <c r="L2180" s="496"/>
      <c r="M2180" s="496"/>
      <c r="N2180" s="496"/>
      <c r="O2180" s="496"/>
      <c r="P2180" s="496"/>
      <c r="Q2180" s="496"/>
      <c r="R2180" s="496"/>
      <c r="S2180" s="496"/>
      <c r="T2180" s="496"/>
      <c r="U2180" s="496"/>
      <c r="V2180" s="496"/>
      <c r="W2180" s="496"/>
      <c r="X2180" s="496"/>
      <c r="Y2180" s="496"/>
      <c r="Z2180" s="496"/>
      <c r="AA2180" s="496"/>
      <c r="AB2180" s="496"/>
      <c r="AC2180" s="496"/>
      <c r="AD2180" s="496"/>
      <c r="AE2180" s="496"/>
      <c r="AF2180" s="496"/>
      <c r="AG2180" s="496"/>
      <c r="AH2180" s="496"/>
      <c r="AI2180" s="496"/>
      <c r="AJ2180" s="496"/>
      <c r="AK2180" s="496"/>
      <c r="AL2180" s="496"/>
      <c r="AM2180" s="496"/>
      <c r="AN2180" s="496"/>
      <c r="AO2180" s="496"/>
      <c r="AP2180" s="496"/>
      <c r="AQ2180" s="496"/>
      <c r="AR2180" s="496"/>
      <c r="AS2180" s="496"/>
      <c r="AT2180" s="496"/>
      <c r="AU2180" s="496"/>
    </row>
    <row r="2181" spans="1:47">
      <c r="A2181" s="496"/>
      <c r="B2181" s="496"/>
      <c r="C2181" s="496"/>
      <c r="D2181" s="496"/>
      <c r="E2181" s="496"/>
      <c r="F2181" s="496"/>
      <c r="G2181" s="496"/>
      <c r="H2181" s="496"/>
      <c r="I2181" s="496"/>
      <c r="J2181" s="496"/>
      <c r="K2181" s="496"/>
      <c r="L2181" s="496"/>
      <c r="M2181" s="496"/>
      <c r="N2181" s="496"/>
      <c r="O2181" s="496"/>
      <c r="P2181" s="496"/>
      <c r="Q2181" s="496"/>
      <c r="R2181" s="496"/>
      <c r="S2181" s="496"/>
      <c r="T2181" s="496"/>
      <c r="U2181" s="496"/>
      <c r="V2181" s="496"/>
      <c r="W2181" s="496"/>
      <c r="X2181" s="496"/>
      <c r="Y2181" s="496"/>
      <c r="Z2181" s="496"/>
      <c r="AA2181" s="496"/>
      <c r="AB2181" s="496"/>
      <c r="AC2181" s="496"/>
      <c r="AD2181" s="496"/>
      <c r="AE2181" s="496"/>
      <c r="AF2181" s="496"/>
      <c r="AG2181" s="496"/>
      <c r="AH2181" s="496"/>
      <c r="AI2181" s="496"/>
      <c r="AJ2181" s="496"/>
      <c r="AK2181" s="496"/>
      <c r="AL2181" s="496"/>
      <c r="AM2181" s="496"/>
      <c r="AN2181" s="496"/>
      <c r="AO2181" s="496"/>
      <c r="AP2181" s="496"/>
      <c r="AQ2181" s="496"/>
      <c r="AR2181" s="496"/>
      <c r="AS2181" s="496"/>
      <c r="AT2181" s="496"/>
      <c r="AU2181" s="496"/>
    </row>
    <row r="2182" spans="1:47">
      <c r="A2182" s="496"/>
      <c r="B2182" s="496"/>
      <c r="C2182" s="496"/>
      <c r="D2182" s="496"/>
      <c r="E2182" s="496"/>
      <c r="F2182" s="496"/>
      <c r="G2182" s="496"/>
      <c r="H2182" s="496"/>
      <c r="I2182" s="496"/>
      <c r="J2182" s="496"/>
      <c r="K2182" s="496"/>
      <c r="L2182" s="496"/>
      <c r="M2182" s="496"/>
      <c r="N2182" s="496"/>
      <c r="O2182" s="496"/>
      <c r="P2182" s="496"/>
      <c r="Q2182" s="496"/>
      <c r="R2182" s="496"/>
      <c r="S2182" s="496"/>
      <c r="T2182" s="496"/>
      <c r="U2182" s="496"/>
      <c r="V2182" s="496"/>
      <c r="W2182" s="496"/>
      <c r="X2182" s="496"/>
      <c r="Y2182" s="496"/>
      <c r="Z2182" s="496"/>
      <c r="AA2182" s="496"/>
      <c r="AB2182" s="496"/>
      <c r="AC2182" s="496"/>
      <c r="AD2182" s="496"/>
      <c r="AE2182" s="496"/>
      <c r="AF2182" s="496"/>
      <c r="AG2182" s="496"/>
      <c r="AH2182" s="496"/>
      <c r="AI2182" s="496"/>
      <c r="AJ2182" s="496"/>
      <c r="AK2182" s="496"/>
      <c r="AL2182" s="496"/>
      <c r="AM2182" s="496"/>
      <c r="AN2182" s="496"/>
      <c r="AO2182" s="496"/>
      <c r="AP2182" s="496"/>
      <c r="AQ2182" s="496"/>
      <c r="AR2182" s="496"/>
      <c r="AS2182" s="496"/>
      <c r="AT2182" s="496"/>
      <c r="AU2182" s="496"/>
    </row>
    <row r="2183" spans="1:47">
      <c r="A2183" s="496"/>
      <c r="B2183" s="496"/>
      <c r="C2183" s="496"/>
      <c r="D2183" s="496"/>
      <c r="E2183" s="496"/>
      <c r="F2183" s="496"/>
      <c r="G2183" s="496"/>
      <c r="H2183" s="496"/>
      <c r="I2183" s="496"/>
      <c r="J2183" s="496"/>
      <c r="K2183" s="496"/>
      <c r="L2183" s="496"/>
      <c r="M2183" s="496"/>
      <c r="N2183" s="496"/>
      <c r="O2183" s="496"/>
      <c r="P2183" s="496"/>
      <c r="Q2183" s="496"/>
      <c r="R2183" s="496"/>
      <c r="S2183" s="496"/>
      <c r="T2183" s="496"/>
      <c r="U2183" s="496"/>
      <c r="V2183" s="496"/>
      <c r="W2183" s="496"/>
      <c r="X2183" s="496"/>
      <c r="Y2183" s="496"/>
      <c r="Z2183" s="496"/>
      <c r="AA2183" s="496"/>
      <c r="AB2183" s="496"/>
      <c r="AC2183" s="496"/>
      <c r="AD2183" s="496"/>
      <c r="AE2183" s="496"/>
      <c r="AF2183" s="496"/>
      <c r="AG2183" s="496"/>
      <c r="AH2183" s="496"/>
      <c r="AI2183" s="496"/>
      <c r="AJ2183" s="496"/>
      <c r="AK2183" s="496"/>
      <c r="AL2183" s="496"/>
      <c r="AM2183" s="496"/>
      <c r="AN2183" s="496"/>
      <c r="AO2183" s="496"/>
      <c r="AP2183" s="496"/>
      <c r="AQ2183" s="496"/>
      <c r="AR2183" s="496"/>
      <c r="AS2183" s="496"/>
      <c r="AT2183" s="496"/>
      <c r="AU2183" s="496"/>
    </row>
    <row r="2184" spans="1:47">
      <c r="A2184" s="496"/>
      <c r="B2184" s="496"/>
      <c r="C2184" s="496"/>
      <c r="D2184" s="496"/>
      <c r="E2184" s="496"/>
      <c r="F2184" s="496"/>
      <c r="G2184" s="496"/>
      <c r="H2184" s="496"/>
      <c r="I2184" s="496"/>
      <c r="J2184" s="496"/>
      <c r="K2184" s="496"/>
      <c r="L2184" s="496"/>
      <c r="M2184" s="496"/>
      <c r="N2184" s="496"/>
      <c r="O2184" s="496"/>
      <c r="P2184" s="496"/>
      <c r="Q2184" s="496"/>
      <c r="R2184" s="496"/>
      <c r="S2184" s="496"/>
      <c r="T2184" s="496"/>
      <c r="U2184" s="496"/>
      <c r="V2184" s="496"/>
      <c r="W2184" s="496"/>
      <c r="X2184" s="496"/>
      <c r="Y2184" s="496"/>
      <c r="Z2184" s="496"/>
      <c r="AA2184" s="496"/>
      <c r="AB2184" s="496"/>
      <c r="AC2184" s="496"/>
      <c r="AD2184" s="496"/>
      <c r="AE2184" s="496"/>
      <c r="AF2184" s="496"/>
      <c r="AG2184" s="496"/>
      <c r="AH2184" s="496"/>
      <c r="AI2184" s="496"/>
      <c r="AJ2184" s="496"/>
      <c r="AK2184" s="496"/>
      <c r="AL2184" s="496"/>
      <c r="AM2184" s="496"/>
      <c r="AN2184" s="496"/>
      <c r="AO2184" s="496"/>
      <c r="AP2184" s="496"/>
      <c r="AQ2184" s="496"/>
      <c r="AR2184" s="496"/>
      <c r="AS2184" s="496"/>
      <c r="AT2184" s="496"/>
      <c r="AU2184" s="496"/>
    </row>
    <row r="2185" spans="1:47">
      <c r="A2185" s="496"/>
      <c r="B2185" s="496"/>
      <c r="C2185" s="496"/>
      <c r="D2185" s="496"/>
      <c r="E2185" s="496"/>
      <c r="F2185" s="496"/>
      <c r="G2185" s="496"/>
      <c r="H2185" s="496"/>
      <c r="I2185" s="496"/>
      <c r="J2185" s="496"/>
      <c r="K2185" s="496"/>
      <c r="L2185" s="496"/>
      <c r="M2185" s="496"/>
      <c r="N2185" s="496"/>
      <c r="O2185" s="496"/>
      <c r="P2185" s="496"/>
      <c r="Q2185" s="496"/>
      <c r="R2185" s="496"/>
      <c r="S2185" s="496"/>
      <c r="T2185" s="496"/>
      <c r="U2185" s="496"/>
      <c r="V2185" s="496"/>
      <c r="W2185" s="496"/>
      <c r="X2185" s="496"/>
      <c r="Y2185" s="496"/>
      <c r="Z2185" s="496"/>
      <c r="AA2185" s="496"/>
      <c r="AB2185" s="496"/>
      <c r="AC2185" s="496"/>
      <c r="AD2185" s="496"/>
      <c r="AE2185" s="496"/>
      <c r="AF2185" s="496"/>
      <c r="AG2185" s="496"/>
      <c r="AH2185" s="496"/>
      <c r="AI2185" s="496"/>
      <c r="AJ2185" s="496"/>
      <c r="AK2185" s="496"/>
      <c r="AL2185" s="496"/>
      <c r="AM2185" s="496"/>
      <c r="AN2185" s="496"/>
      <c r="AO2185" s="496"/>
      <c r="AP2185" s="496"/>
      <c r="AQ2185" s="496"/>
      <c r="AR2185" s="496"/>
      <c r="AS2185" s="496"/>
      <c r="AT2185" s="496"/>
      <c r="AU2185" s="496"/>
    </row>
    <row r="2186" spans="1:47">
      <c r="A2186" s="496"/>
      <c r="B2186" s="496"/>
      <c r="C2186" s="496"/>
      <c r="D2186" s="496"/>
      <c r="E2186" s="496"/>
      <c r="F2186" s="496"/>
      <c r="G2186" s="496"/>
      <c r="H2186" s="496"/>
      <c r="I2186" s="496"/>
      <c r="J2186" s="496"/>
      <c r="K2186" s="496"/>
      <c r="L2186" s="496"/>
      <c r="M2186" s="496"/>
      <c r="N2186" s="496"/>
      <c r="O2186" s="496"/>
      <c r="P2186" s="496"/>
      <c r="Q2186" s="496"/>
      <c r="R2186" s="496"/>
      <c r="S2186" s="496"/>
      <c r="T2186" s="496"/>
      <c r="U2186" s="496"/>
      <c r="V2186" s="496"/>
      <c r="W2186" s="496"/>
      <c r="X2186" s="496"/>
      <c r="Y2186" s="496"/>
      <c r="Z2186" s="496"/>
      <c r="AA2186" s="496"/>
      <c r="AB2186" s="496"/>
      <c r="AC2186" s="496"/>
      <c r="AD2186" s="496"/>
      <c r="AE2186" s="496"/>
      <c r="AF2186" s="496"/>
      <c r="AG2186" s="496"/>
      <c r="AH2186" s="496"/>
      <c r="AI2186" s="496"/>
      <c r="AJ2186" s="496"/>
      <c r="AK2186" s="496"/>
      <c r="AL2186" s="496"/>
      <c r="AM2186" s="496"/>
      <c r="AN2186" s="496"/>
      <c r="AO2186" s="496"/>
      <c r="AP2186" s="496"/>
      <c r="AQ2186" s="496"/>
      <c r="AR2186" s="496"/>
      <c r="AS2186" s="496"/>
      <c r="AT2186" s="496"/>
      <c r="AU2186" s="496"/>
    </row>
    <row r="2187" spans="1:47">
      <c r="A2187" s="496"/>
      <c r="B2187" s="496"/>
      <c r="C2187" s="496"/>
      <c r="D2187" s="496"/>
      <c r="E2187" s="496"/>
      <c r="F2187" s="496"/>
      <c r="G2187" s="496"/>
      <c r="H2187" s="496"/>
      <c r="I2187" s="496"/>
      <c r="J2187" s="496"/>
      <c r="K2187" s="496"/>
      <c r="L2187" s="496"/>
      <c r="M2187" s="496"/>
      <c r="N2187" s="496"/>
      <c r="O2187" s="496"/>
      <c r="P2187" s="496"/>
      <c r="Q2187" s="496"/>
      <c r="R2187" s="496"/>
      <c r="S2187" s="496"/>
      <c r="T2187" s="496"/>
      <c r="U2187" s="496"/>
      <c r="V2187" s="496"/>
      <c r="W2187" s="496"/>
      <c r="X2187" s="496"/>
      <c r="Y2187" s="496"/>
      <c r="Z2187" s="496"/>
      <c r="AA2187" s="496"/>
      <c r="AB2187" s="496"/>
      <c r="AC2187" s="496"/>
      <c r="AD2187" s="496"/>
      <c r="AE2187" s="496"/>
      <c r="AF2187" s="496"/>
      <c r="AG2187" s="496"/>
      <c r="AH2187" s="496"/>
      <c r="AI2187" s="496"/>
      <c r="AJ2187" s="496"/>
      <c r="AK2187" s="496"/>
      <c r="AL2187" s="496"/>
      <c r="AM2187" s="496"/>
      <c r="AN2187" s="496"/>
      <c r="AO2187" s="496"/>
      <c r="AP2187" s="496"/>
      <c r="AQ2187" s="496"/>
      <c r="AR2187" s="496"/>
      <c r="AS2187" s="496"/>
      <c r="AT2187" s="496"/>
      <c r="AU2187" s="496"/>
    </row>
    <row r="2188" spans="1:47">
      <c r="A2188" s="496"/>
      <c r="B2188" s="496"/>
      <c r="C2188" s="496"/>
      <c r="D2188" s="496"/>
      <c r="E2188" s="496"/>
      <c r="F2188" s="496"/>
      <c r="G2188" s="496"/>
      <c r="H2188" s="496"/>
      <c r="I2188" s="496"/>
      <c r="J2188" s="496"/>
      <c r="K2188" s="496"/>
      <c r="L2188" s="496"/>
      <c r="M2188" s="496"/>
      <c r="N2188" s="496"/>
      <c r="O2188" s="496"/>
      <c r="P2188" s="496"/>
      <c r="Q2188" s="496"/>
      <c r="R2188" s="496"/>
      <c r="S2188" s="496"/>
      <c r="T2188" s="496"/>
      <c r="U2188" s="496"/>
      <c r="V2188" s="496"/>
      <c r="W2188" s="496"/>
      <c r="X2188" s="496"/>
      <c r="Y2188" s="496"/>
      <c r="Z2188" s="496"/>
      <c r="AA2188" s="496"/>
      <c r="AB2188" s="496"/>
      <c r="AC2188" s="496"/>
      <c r="AD2188" s="496"/>
      <c r="AE2188" s="496"/>
      <c r="AF2188" s="496"/>
      <c r="AG2188" s="496"/>
      <c r="AH2188" s="496"/>
      <c r="AI2188" s="496"/>
      <c r="AJ2188" s="496"/>
      <c r="AK2188" s="496"/>
      <c r="AL2188" s="496"/>
      <c r="AM2188" s="496"/>
      <c r="AN2188" s="496"/>
      <c r="AO2188" s="496"/>
      <c r="AP2188" s="496"/>
      <c r="AQ2188" s="496"/>
      <c r="AR2188" s="496"/>
      <c r="AS2188" s="496"/>
      <c r="AT2188" s="496"/>
      <c r="AU2188" s="496"/>
    </row>
    <row r="2189" spans="1:47">
      <c r="A2189" s="496"/>
      <c r="B2189" s="496"/>
      <c r="C2189" s="496"/>
      <c r="D2189" s="496"/>
      <c r="E2189" s="496"/>
      <c r="F2189" s="496"/>
      <c r="G2189" s="496"/>
      <c r="H2189" s="496"/>
      <c r="I2189" s="496"/>
      <c r="J2189" s="496"/>
      <c r="K2189" s="496"/>
      <c r="L2189" s="496"/>
      <c r="M2189" s="496"/>
      <c r="N2189" s="496"/>
      <c r="O2189" s="496"/>
      <c r="P2189" s="496"/>
      <c r="Q2189" s="496"/>
      <c r="R2189" s="496"/>
      <c r="S2189" s="496"/>
      <c r="T2189" s="496"/>
      <c r="U2189" s="496"/>
      <c r="V2189" s="496"/>
      <c r="W2189" s="496"/>
      <c r="X2189" s="496"/>
      <c r="Y2189" s="496"/>
      <c r="Z2189" s="496"/>
      <c r="AA2189" s="496"/>
      <c r="AB2189" s="496"/>
      <c r="AC2189" s="496"/>
      <c r="AD2189" s="496"/>
      <c r="AE2189" s="496"/>
      <c r="AF2189" s="496"/>
      <c r="AG2189" s="496"/>
      <c r="AH2189" s="496"/>
      <c r="AI2189" s="496"/>
      <c r="AJ2189" s="496"/>
      <c r="AK2189" s="496"/>
      <c r="AL2189" s="496"/>
      <c r="AM2189" s="496"/>
      <c r="AN2189" s="496"/>
      <c r="AO2189" s="496"/>
      <c r="AP2189" s="496"/>
      <c r="AQ2189" s="496"/>
      <c r="AR2189" s="496"/>
      <c r="AS2189" s="496"/>
      <c r="AT2189" s="496"/>
      <c r="AU2189" s="496"/>
    </row>
    <row r="2190" spans="1:47">
      <c r="A2190" s="496"/>
      <c r="B2190" s="496"/>
      <c r="C2190" s="496"/>
      <c r="D2190" s="496"/>
      <c r="E2190" s="496"/>
      <c r="F2190" s="496"/>
      <c r="G2190" s="496"/>
      <c r="H2190" s="496"/>
      <c r="I2190" s="496"/>
      <c r="J2190" s="496"/>
      <c r="K2190" s="496"/>
      <c r="L2190" s="496"/>
      <c r="M2190" s="496"/>
      <c r="N2190" s="496"/>
      <c r="O2190" s="496"/>
      <c r="P2190" s="496"/>
      <c r="Q2190" s="496"/>
      <c r="R2190" s="496"/>
      <c r="S2190" s="496"/>
      <c r="T2190" s="496"/>
      <c r="U2190" s="496"/>
      <c r="V2190" s="496"/>
      <c r="W2190" s="496"/>
      <c r="X2190" s="496"/>
      <c r="Y2190" s="496"/>
      <c r="Z2190" s="496"/>
      <c r="AA2190" s="496"/>
      <c r="AB2190" s="496"/>
      <c r="AC2190" s="496"/>
      <c r="AD2190" s="496"/>
      <c r="AE2190" s="496"/>
      <c r="AF2190" s="496"/>
      <c r="AG2190" s="496"/>
      <c r="AH2190" s="496"/>
      <c r="AI2190" s="496"/>
      <c r="AJ2190" s="496"/>
      <c r="AK2190" s="496"/>
      <c r="AL2190" s="496"/>
      <c r="AM2190" s="496"/>
      <c r="AN2190" s="496"/>
      <c r="AO2190" s="496"/>
      <c r="AP2190" s="496"/>
      <c r="AQ2190" s="496"/>
      <c r="AR2190" s="496"/>
      <c r="AS2190" s="496"/>
      <c r="AT2190" s="496"/>
      <c r="AU2190" s="496"/>
    </row>
    <row r="2191" spans="1:47">
      <c r="A2191" s="496"/>
      <c r="B2191" s="496"/>
      <c r="C2191" s="496"/>
      <c r="D2191" s="496"/>
      <c r="E2191" s="496"/>
      <c r="F2191" s="496"/>
      <c r="G2191" s="496"/>
      <c r="H2191" s="496"/>
      <c r="I2191" s="496"/>
      <c r="J2191" s="496"/>
      <c r="K2191" s="496"/>
      <c r="L2191" s="496"/>
      <c r="M2191" s="496"/>
      <c r="N2191" s="496"/>
      <c r="O2191" s="496"/>
      <c r="P2191" s="496"/>
      <c r="Q2191" s="496"/>
      <c r="R2191" s="496"/>
      <c r="S2191" s="496"/>
      <c r="T2191" s="496"/>
      <c r="U2191" s="496"/>
      <c r="V2191" s="496"/>
      <c r="W2191" s="496"/>
      <c r="X2191" s="496"/>
      <c r="Y2191" s="496"/>
      <c r="Z2191" s="496"/>
      <c r="AA2191" s="496"/>
      <c r="AB2191" s="496"/>
      <c r="AC2191" s="496"/>
      <c r="AD2191" s="496"/>
      <c r="AE2191" s="496"/>
      <c r="AF2191" s="496"/>
      <c r="AG2191" s="496"/>
      <c r="AH2191" s="496"/>
      <c r="AI2191" s="496"/>
      <c r="AJ2191" s="496"/>
      <c r="AK2191" s="496"/>
      <c r="AL2191" s="496"/>
      <c r="AM2191" s="496"/>
      <c r="AN2191" s="496"/>
      <c r="AO2191" s="496"/>
      <c r="AP2191" s="496"/>
      <c r="AQ2191" s="496"/>
      <c r="AR2191" s="496"/>
      <c r="AS2191" s="496"/>
      <c r="AT2191" s="496"/>
      <c r="AU2191" s="496"/>
    </row>
    <row r="2192" spans="1:47">
      <c r="A2192" s="496"/>
      <c r="B2192" s="496"/>
      <c r="C2192" s="496"/>
      <c r="D2192" s="496"/>
      <c r="E2192" s="496"/>
      <c r="F2192" s="496"/>
      <c r="G2192" s="496"/>
      <c r="H2192" s="496"/>
      <c r="I2192" s="496"/>
      <c r="J2192" s="496"/>
      <c r="K2192" s="496"/>
      <c r="L2192" s="496"/>
      <c r="M2192" s="496"/>
      <c r="N2192" s="496"/>
      <c r="O2192" s="496"/>
      <c r="P2192" s="496"/>
      <c r="Q2192" s="496"/>
      <c r="R2192" s="496"/>
      <c r="S2192" s="496"/>
      <c r="T2192" s="496"/>
      <c r="U2192" s="496"/>
      <c r="V2192" s="496"/>
      <c r="W2192" s="496"/>
      <c r="X2192" s="496"/>
      <c r="Y2192" s="496"/>
      <c r="Z2192" s="496"/>
      <c r="AA2192" s="496"/>
      <c r="AB2192" s="496"/>
      <c r="AC2192" s="496"/>
      <c r="AD2192" s="496"/>
      <c r="AE2192" s="496"/>
      <c r="AF2192" s="496"/>
      <c r="AG2192" s="496"/>
      <c r="AH2192" s="496"/>
      <c r="AI2192" s="496"/>
      <c r="AJ2192" s="496"/>
      <c r="AK2192" s="496"/>
      <c r="AL2192" s="496"/>
      <c r="AM2192" s="496"/>
      <c r="AN2192" s="496"/>
      <c r="AO2192" s="496"/>
      <c r="AP2192" s="496"/>
      <c r="AQ2192" s="496"/>
      <c r="AR2192" s="496"/>
      <c r="AS2192" s="496"/>
      <c r="AT2192" s="496"/>
      <c r="AU2192" s="496"/>
    </row>
    <row r="2193" spans="1:47">
      <c r="A2193" s="496"/>
      <c r="B2193" s="496"/>
      <c r="C2193" s="496"/>
      <c r="D2193" s="496"/>
      <c r="E2193" s="496"/>
      <c r="F2193" s="496"/>
      <c r="G2193" s="496"/>
      <c r="H2193" s="496"/>
      <c r="I2193" s="496"/>
      <c r="J2193" s="496"/>
      <c r="K2193" s="496"/>
      <c r="L2193" s="496"/>
      <c r="M2193" s="496"/>
      <c r="N2193" s="496"/>
      <c r="O2193" s="496"/>
      <c r="P2193" s="496"/>
      <c r="Q2193" s="496"/>
      <c r="R2193" s="496"/>
      <c r="S2193" s="496"/>
      <c r="T2193" s="496"/>
      <c r="U2193" s="496"/>
      <c r="V2193" s="496"/>
      <c r="W2193" s="496"/>
      <c r="X2193" s="496"/>
      <c r="Y2193" s="496"/>
      <c r="Z2193" s="496"/>
      <c r="AA2193" s="496"/>
      <c r="AB2193" s="496"/>
      <c r="AC2193" s="496"/>
      <c r="AD2193" s="496"/>
      <c r="AE2193" s="496"/>
      <c r="AF2193" s="496"/>
      <c r="AG2193" s="496"/>
      <c r="AH2193" s="496"/>
      <c r="AI2193" s="496"/>
      <c r="AJ2193" s="496"/>
      <c r="AK2193" s="496"/>
      <c r="AL2193" s="496"/>
      <c r="AM2193" s="496"/>
      <c r="AN2193" s="496"/>
      <c r="AO2193" s="496"/>
      <c r="AP2193" s="496"/>
      <c r="AQ2193" s="496"/>
      <c r="AR2193" s="496"/>
      <c r="AS2193" s="496"/>
      <c r="AT2193" s="496"/>
      <c r="AU2193" s="496"/>
    </row>
    <row r="2194" spans="1:47">
      <c r="A2194" s="496"/>
      <c r="B2194" s="496"/>
      <c r="C2194" s="496"/>
      <c r="D2194" s="496"/>
      <c r="E2194" s="496"/>
      <c r="F2194" s="496"/>
      <c r="G2194" s="496"/>
      <c r="H2194" s="496"/>
      <c r="I2194" s="496"/>
      <c r="J2194" s="496"/>
      <c r="K2194" s="496"/>
      <c r="L2194" s="496"/>
      <c r="M2194" s="496"/>
      <c r="N2194" s="496"/>
      <c r="O2194" s="496"/>
      <c r="P2194" s="496"/>
      <c r="Q2194" s="496"/>
      <c r="R2194" s="496"/>
      <c r="S2194" s="496"/>
      <c r="T2194" s="496"/>
      <c r="U2194" s="496"/>
      <c r="V2194" s="496"/>
      <c r="W2194" s="496"/>
      <c r="X2194" s="496"/>
      <c r="Y2194" s="496"/>
      <c r="Z2194" s="496"/>
      <c r="AA2194" s="496"/>
      <c r="AB2194" s="496"/>
      <c r="AC2194" s="496"/>
      <c r="AD2194" s="496"/>
      <c r="AE2194" s="496"/>
      <c r="AF2194" s="496"/>
      <c r="AG2194" s="496"/>
      <c r="AH2194" s="496"/>
      <c r="AI2194" s="496"/>
      <c r="AJ2194" s="496"/>
      <c r="AK2194" s="496"/>
      <c r="AL2194" s="496"/>
      <c r="AM2194" s="496"/>
      <c r="AN2194" s="496"/>
      <c r="AO2194" s="496"/>
      <c r="AP2194" s="496"/>
      <c r="AQ2194" s="496"/>
      <c r="AR2194" s="496"/>
      <c r="AS2194" s="496"/>
      <c r="AT2194" s="496"/>
      <c r="AU2194" s="496"/>
    </row>
    <row r="2195" spans="1:47">
      <c r="A2195" s="496"/>
      <c r="B2195" s="496"/>
      <c r="C2195" s="496"/>
      <c r="D2195" s="496"/>
      <c r="E2195" s="496"/>
      <c r="F2195" s="496"/>
      <c r="G2195" s="496"/>
      <c r="H2195" s="496"/>
      <c r="I2195" s="496"/>
      <c r="J2195" s="496"/>
      <c r="K2195" s="496"/>
      <c r="L2195" s="496"/>
      <c r="M2195" s="496"/>
      <c r="N2195" s="496"/>
      <c r="O2195" s="496"/>
      <c r="P2195" s="496"/>
      <c r="Q2195" s="496"/>
      <c r="R2195" s="496"/>
      <c r="S2195" s="496"/>
      <c r="T2195" s="496"/>
      <c r="U2195" s="496"/>
      <c r="V2195" s="496"/>
      <c r="W2195" s="496"/>
      <c r="X2195" s="496"/>
      <c r="Y2195" s="496"/>
      <c r="Z2195" s="496"/>
      <c r="AA2195" s="496"/>
      <c r="AB2195" s="496"/>
      <c r="AC2195" s="496"/>
      <c r="AD2195" s="496"/>
      <c r="AE2195" s="496"/>
      <c r="AF2195" s="496"/>
      <c r="AG2195" s="496"/>
      <c r="AH2195" s="496"/>
      <c r="AI2195" s="496"/>
      <c r="AJ2195" s="496"/>
      <c r="AK2195" s="496"/>
      <c r="AL2195" s="496"/>
      <c r="AM2195" s="496"/>
      <c r="AN2195" s="496"/>
      <c r="AO2195" s="496"/>
      <c r="AP2195" s="496"/>
      <c r="AQ2195" s="496"/>
      <c r="AR2195" s="496"/>
      <c r="AS2195" s="496"/>
      <c r="AT2195" s="496"/>
      <c r="AU2195" s="496"/>
    </row>
    <row r="2196" spans="1:47">
      <c r="A2196" s="496"/>
      <c r="B2196" s="496"/>
      <c r="C2196" s="496"/>
      <c r="D2196" s="496"/>
      <c r="E2196" s="496"/>
      <c r="F2196" s="496"/>
      <c r="G2196" s="496"/>
      <c r="H2196" s="496"/>
      <c r="I2196" s="496"/>
      <c r="J2196" s="496"/>
      <c r="K2196" s="496"/>
      <c r="L2196" s="496"/>
      <c r="M2196" s="496"/>
      <c r="N2196" s="496"/>
      <c r="O2196" s="496"/>
      <c r="P2196" s="496"/>
      <c r="Q2196" s="496"/>
      <c r="R2196" s="496"/>
      <c r="S2196" s="496"/>
      <c r="T2196" s="496"/>
      <c r="U2196" s="496"/>
      <c r="V2196" s="496"/>
      <c r="W2196" s="496"/>
      <c r="X2196" s="496"/>
      <c r="Y2196" s="496"/>
      <c r="Z2196" s="496"/>
      <c r="AA2196" s="496"/>
      <c r="AB2196" s="496"/>
      <c r="AC2196" s="496"/>
      <c r="AD2196" s="496"/>
      <c r="AE2196" s="496"/>
      <c r="AF2196" s="496"/>
      <c r="AG2196" s="496"/>
      <c r="AH2196" s="496"/>
      <c r="AI2196" s="496"/>
      <c r="AJ2196" s="496"/>
      <c r="AK2196" s="496"/>
      <c r="AL2196" s="496"/>
      <c r="AM2196" s="496"/>
      <c r="AN2196" s="496"/>
      <c r="AO2196" s="496"/>
      <c r="AP2196" s="496"/>
      <c r="AQ2196" s="496"/>
      <c r="AR2196" s="496"/>
      <c r="AS2196" s="496"/>
      <c r="AT2196" s="496"/>
      <c r="AU2196" s="496"/>
    </row>
    <row r="2197" spans="1:47">
      <c r="A2197" s="496"/>
      <c r="B2197" s="496"/>
      <c r="C2197" s="496"/>
      <c r="D2197" s="496"/>
      <c r="E2197" s="496"/>
      <c r="F2197" s="496"/>
      <c r="G2197" s="496"/>
      <c r="H2197" s="496"/>
      <c r="I2197" s="496"/>
      <c r="J2197" s="496"/>
      <c r="K2197" s="496"/>
      <c r="L2197" s="496"/>
      <c r="M2197" s="496"/>
      <c r="N2197" s="496"/>
      <c r="O2197" s="496"/>
      <c r="P2197" s="496"/>
      <c r="Q2197" s="496"/>
      <c r="R2197" s="496"/>
      <c r="S2197" s="496"/>
      <c r="T2197" s="496"/>
      <c r="U2197" s="496"/>
      <c r="V2197" s="496"/>
      <c r="W2197" s="496"/>
      <c r="X2197" s="496"/>
      <c r="Y2197" s="496"/>
      <c r="Z2197" s="496"/>
      <c r="AA2197" s="496"/>
      <c r="AB2197" s="496"/>
      <c r="AC2197" s="496"/>
      <c r="AD2197" s="496"/>
      <c r="AE2197" s="496"/>
      <c r="AF2197" s="496"/>
      <c r="AG2197" s="496"/>
      <c r="AH2197" s="496"/>
      <c r="AI2197" s="496"/>
      <c r="AJ2197" s="496"/>
      <c r="AK2197" s="496"/>
      <c r="AL2197" s="496"/>
      <c r="AM2197" s="496"/>
      <c r="AN2197" s="496"/>
      <c r="AO2197" s="496"/>
      <c r="AP2197" s="496"/>
      <c r="AQ2197" s="496"/>
      <c r="AR2197" s="496"/>
      <c r="AS2197" s="496"/>
      <c r="AT2197" s="496"/>
      <c r="AU2197" s="496"/>
    </row>
    <row r="2198" spans="1:47">
      <c r="A2198" s="496"/>
      <c r="B2198" s="496"/>
      <c r="C2198" s="496"/>
      <c r="D2198" s="496"/>
      <c r="E2198" s="496"/>
      <c r="F2198" s="496"/>
      <c r="G2198" s="496"/>
      <c r="H2198" s="496"/>
      <c r="I2198" s="496"/>
      <c r="J2198" s="496"/>
      <c r="K2198" s="496"/>
      <c r="L2198" s="496"/>
      <c r="M2198" s="496"/>
      <c r="N2198" s="496"/>
      <c r="O2198" s="496"/>
      <c r="P2198" s="496"/>
      <c r="Q2198" s="496"/>
      <c r="R2198" s="496"/>
      <c r="S2198" s="496"/>
      <c r="T2198" s="496"/>
      <c r="U2198" s="496"/>
      <c r="V2198" s="496"/>
      <c r="W2198" s="496"/>
      <c r="X2198" s="496"/>
      <c r="Y2198" s="496"/>
      <c r="Z2198" s="496"/>
      <c r="AA2198" s="496"/>
      <c r="AB2198" s="496"/>
      <c r="AC2198" s="496"/>
      <c r="AD2198" s="496"/>
      <c r="AE2198" s="496"/>
      <c r="AF2198" s="496"/>
      <c r="AG2198" s="496"/>
      <c r="AH2198" s="496"/>
      <c r="AI2198" s="496"/>
      <c r="AJ2198" s="496"/>
      <c r="AK2198" s="496"/>
      <c r="AL2198" s="496"/>
      <c r="AM2198" s="496"/>
      <c r="AN2198" s="496"/>
      <c r="AO2198" s="496"/>
      <c r="AP2198" s="496"/>
      <c r="AQ2198" s="496"/>
      <c r="AR2198" s="496"/>
      <c r="AS2198" s="496"/>
      <c r="AT2198" s="496"/>
      <c r="AU2198" s="496"/>
    </row>
    <row r="2199" spans="1:47">
      <c r="A2199" s="496"/>
      <c r="B2199" s="496"/>
      <c r="C2199" s="496"/>
      <c r="D2199" s="496"/>
      <c r="E2199" s="496"/>
      <c r="F2199" s="496"/>
      <c r="G2199" s="496"/>
      <c r="H2199" s="496"/>
      <c r="I2199" s="496"/>
      <c r="J2199" s="496"/>
      <c r="K2199" s="496"/>
      <c r="L2199" s="496"/>
      <c r="M2199" s="496"/>
      <c r="N2199" s="496"/>
      <c r="O2199" s="496"/>
      <c r="P2199" s="496"/>
      <c r="Q2199" s="496"/>
      <c r="R2199" s="496"/>
      <c r="S2199" s="496"/>
      <c r="T2199" s="496"/>
      <c r="U2199" s="496"/>
      <c r="V2199" s="496"/>
      <c r="W2199" s="496"/>
      <c r="X2199" s="496"/>
      <c r="Y2199" s="496"/>
      <c r="Z2199" s="496"/>
      <c r="AA2199" s="496"/>
      <c r="AB2199" s="496"/>
      <c r="AC2199" s="496"/>
      <c r="AD2199" s="496"/>
      <c r="AE2199" s="496"/>
      <c r="AF2199" s="496"/>
      <c r="AG2199" s="496"/>
      <c r="AH2199" s="496"/>
      <c r="AI2199" s="496"/>
      <c r="AJ2199" s="496"/>
      <c r="AK2199" s="496"/>
      <c r="AL2199" s="496"/>
      <c r="AM2199" s="496"/>
      <c r="AN2199" s="496"/>
      <c r="AO2199" s="496"/>
      <c r="AP2199" s="496"/>
      <c r="AQ2199" s="496"/>
      <c r="AR2199" s="496"/>
      <c r="AS2199" s="496"/>
      <c r="AT2199" s="496"/>
      <c r="AU2199" s="496"/>
    </row>
    <row r="2200" spans="1:47">
      <c r="A2200" s="496"/>
      <c r="B2200" s="496"/>
      <c r="C2200" s="496"/>
      <c r="D2200" s="496"/>
      <c r="E2200" s="496"/>
      <c r="F2200" s="496"/>
      <c r="G2200" s="496"/>
      <c r="H2200" s="496"/>
      <c r="I2200" s="496"/>
      <c r="J2200" s="496"/>
      <c r="K2200" s="496"/>
      <c r="L2200" s="496"/>
      <c r="M2200" s="496"/>
      <c r="N2200" s="496"/>
      <c r="O2200" s="496"/>
      <c r="P2200" s="496"/>
      <c r="Q2200" s="496"/>
      <c r="R2200" s="496"/>
      <c r="S2200" s="496"/>
      <c r="T2200" s="496"/>
      <c r="U2200" s="496"/>
      <c r="V2200" s="496"/>
      <c r="W2200" s="496"/>
      <c r="X2200" s="496"/>
      <c r="Y2200" s="496"/>
      <c r="Z2200" s="496"/>
      <c r="AA2200" s="496"/>
      <c r="AB2200" s="496"/>
      <c r="AC2200" s="496"/>
      <c r="AD2200" s="496"/>
      <c r="AE2200" s="496"/>
      <c r="AF2200" s="496"/>
      <c r="AG2200" s="496"/>
      <c r="AH2200" s="496"/>
      <c r="AI2200" s="496"/>
      <c r="AJ2200" s="496"/>
      <c r="AK2200" s="496"/>
      <c r="AL2200" s="496"/>
      <c r="AM2200" s="496"/>
      <c r="AN2200" s="496"/>
      <c r="AO2200" s="496"/>
      <c r="AP2200" s="496"/>
      <c r="AQ2200" s="496"/>
      <c r="AR2200" s="496"/>
      <c r="AS2200" s="496"/>
      <c r="AT2200" s="496"/>
      <c r="AU2200" s="496"/>
    </row>
    <row r="2201" spans="1:47">
      <c r="A2201" s="496"/>
      <c r="B2201" s="496"/>
      <c r="C2201" s="496"/>
      <c r="D2201" s="496"/>
      <c r="E2201" s="496"/>
      <c r="F2201" s="496"/>
      <c r="G2201" s="496"/>
      <c r="H2201" s="496"/>
      <c r="I2201" s="496"/>
      <c r="J2201" s="496"/>
      <c r="K2201" s="496"/>
      <c r="L2201" s="496"/>
      <c r="M2201" s="496"/>
      <c r="N2201" s="496"/>
      <c r="O2201" s="496"/>
      <c r="P2201" s="496"/>
      <c r="Q2201" s="496"/>
      <c r="R2201" s="496"/>
      <c r="S2201" s="496"/>
      <c r="T2201" s="496"/>
      <c r="U2201" s="496"/>
      <c r="V2201" s="496"/>
      <c r="W2201" s="496"/>
      <c r="X2201" s="496"/>
      <c r="Y2201" s="496"/>
      <c r="Z2201" s="496"/>
      <c r="AA2201" s="496"/>
      <c r="AB2201" s="496"/>
      <c r="AC2201" s="496"/>
      <c r="AD2201" s="496"/>
      <c r="AE2201" s="496"/>
      <c r="AF2201" s="496"/>
      <c r="AG2201" s="496"/>
      <c r="AH2201" s="496"/>
      <c r="AI2201" s="496"/>
      <c r="AJ2201" s="496"/>
      <c r="AK2201" s="496"/>
      <c r="AL2201" s="496"/>
      <c r="AM2201" s="496"/>
      <c r="AN2201" s="496"/>
      <c r="AO2201" s="496"/>
      <c r="AP2201" s="496"/>
      <c r="AQ2201" s="496"/>
      <c r="AR2201" s="496"/>
      <c r="AS2201" s="496"/>
      <c r="AT2201" s="496"/>
      <c r="AU2201" s="496"/>
    </row>
    <row r="2202" spans="1:47">
      <c r="A2202" s="496"/>
      <c r="B2202" s="496"/>
      <c r="C2202" s="496"/>
      <c r="D2202" s="496"/>
      <c r="E2202" s="496"/>
      <c r="F2202" s="496"/>
      <c r="G2202" s="496"/>
      <c r="H2202" s="496"/>
      <c r="I2202" s="496"/>
      <c r="J2202" s="496"/>
      <c r="K2202" s="496"/>
      <c r="L2202" s="496"/>
      <c r="M2202" s="496"/>
      <c r="N2202" s="496"/>
      <c r="O2202" s="496"/>
      <c r="P2202" s="496"/>
      <c r="Q2202" s="496"/>
      <c r="R2202" s="496"/>
      <c r="S2202" s="496"/>
      <c r="T2202" s="496"/>
      <c r="U2202" s="496"/>
      <c r="V2202" s="496"/>
      <c r="W2202" s="496"/>
      <c r="X2202" s="496"/>
      <c r="Y2202" s="496"/>
      <c r="Z2202" s="496"/>
      <c r="AA2202" s="496"/>
      <c r="AB2202" s="496"/>
      <c r="AC2202" s="496"/>
      <c r="AD2202" s="496"/>
      <c r="AE2202" s="496"/>
      <c r="AF2202" s="496"/>
      <c r="AG2202" s="496"/>
      <c r="AH2202" s="496"/>
      <c r="AI2202" s="496"/>
      <c r="AJ2202" s="496"/>
      <c r="AK2202" s="496"/>
      <c r="AL2202" s="496"/>
      <c r="AM2202" s="496"/>
      <c r="AN2202" s="496"/>
      <c r="AO2202" s="496"/>
      <c r="AP2202" s="496"/>
      <c r="AQ2202" s="496"/>
      <c r="AR2202" s="496"/>
      <c r="AS2202" s="496"/>
      <c r="AT2202" s="496"/>
      <c r="AU2202" s="496"/>
    </row>
    <row r="2203" spans="1:47">
      <c r="A2203" s="496"/>
      <c r="B2203" s="496"/>
      <c r="C2203" s="496"/>
      <c r="D2203" s="496"/>
      <c r="E2203" s="496"/>
      <c r="F2203" s="496"/>
      <c r="G2203" s="496"/>
      <c r="H2203" s="496"/>
      <c r="I2203" s="496"/>
      <c r="J2203" s="496"/>
      <c r="K2203" s="496"/>
      <c r="L2203" s="496"/>
      <c r="M2203" s="496"/>
      <c r="N2203" s="496"/>
      <c r="O2203" s="496"/>
      <c r="P2203" s="496"/>
      <c r="Q2203" s="496"/>
      <c r="R2203" s="496"/>
      <c r="S2203" s="496"/>
      <c r="T2203" s="496"/>
      <c r="U2203" s="496"/>
      <c r="V2203" s="496"/>
      <c r="W2203" s="496"/>
      <c r="X2203" s="496"/>
      <c r="Y2203" s="496"/>
      <c r="Z2203" s="496"/>
      <c r="AA2203" s="496"/>
      <c r="AB2203" s="496"/>
      <c r="AC2203" s="496"/>
      <c r="AD2203" s="496"/>
      <c r="AE2203" s="496"/>
      <c r="AF2203" s="496"/>
      <c r="AG2203" s="496"/>
      <c r="AH2203" s="496"/>
      <c r="AI2203" s="496"/>
      <c r="AJ2203" s="496"/>
      <c r="AK2203" s="496"/>
      <c r="AL2203" s="496"/>
      <c r="AM2203" s="496"/>
      <c r="AN2203" s="496"/>
      <c r="AO2203" s="496"/>
      <c r="AP2203" s="496"/>
      <c r="AQ2203" s="496"/>
      <c r="AR2203" s="496"/>
      <c r="AS2203" s="496"/>
      <c r="AT2203" s="496"/>
      <c r="AU2203" s="496"/>
    </row>
    <row r="2204" spans="1:47">
      <c r="A2204" s="496"/>
      <c r="B2204" s="496"/>
      <c r="C2204" s="496"/>
      <c r="D2204" s="496"/>
      <c r="E2204" s="496"/>
      <c r="F2204" s="496"/>
      <c r="G2204" s="496"/>
      <c r="H2204" s="496"/>
      <c r="I2204" s="496"/>
      <c r="J2204" s="496"/>
      <c r="K2204" s="496"/>
      <c r="L2204" s="496"/>
      <c r="M2204" s="496"/>
      <c r="N2204" s="496"/>
      <c r="O2204" s="496"/>
      <c r="P2204" s="496"/>
      <c r="Q2204" s="496"/>
      <c r="R2204" s="496"/>
      <c r="S2204" s="496"/>
      <c r="T2204" s="496"/>
      <c r="U2204" s="496"/>
      <c r="V2204" s="496"/>
      <c r="W2204" s="496"/>
      <c r="X2204" s="496"/>
      <c r="Y2204" s="496"/>
      <c r="Z2204" s="496"/>
      <c r="AA2204" s="496"/>
      <c r="AB2204" s="496"/>
      <c r="AC2204" s="496"/>
      <c r="AD2204" s="496"/>
      <c r="AE2204" s="496"/>
      <c r="AF2204" s="496"/>
      <c r="AG2204" s="496"/>
      <c r="AH2204" s="496"/>
      <c r="AI2204" s="496"/>
      <c r="AJ2204" s="496"/>
      <c r="AK2204" s="496"/>
      <c r="AL2204" s="496"/>
      <c r="AM2204" s="496"/>
      <c r="AN2204" s="496"/>
      <c r="AO2204" s="496"/>
      <c r="AP2204" s="496"/>
      <c r="AQ2204" s="496"/>
      <c r="AR2204" s="496"/>
      <c r="AS2204" s="496"/>
      <c r="AT2204" s="496"/>
      <c r="AU2204" s="496"/>
    </row>
    <row r="2205" spans="1:47">
      <c r="A2205" s="496"/>
      <c r="B2205" s="496"/>
      <c r="C2205" s="496"/>
      <c r="D2205" s="496"/>
      <c r="E2205" s="496"/>
      <c r="F2205" s="496"/>
      <c r="G2205" s="496"/>
      <c r="H2205" s="496"/>
      <c r="I2205" s="496"/>
      <c r="J2205" s="496"/>
      <c r="K2205" s="496"/>
      <c r="L2205" s="496"/>
      <c r="M2205" s="496"/>
      <c r="N2205" s="496"/>
      <c r="O2205" s="496"/>
      <c r="P2205" s="496"/>
      <c r="Q2205" s="496"/>
      <c r="R2205" s="496"/>
      <c r="S2205" s="496"/>
      <c r="T2205" s="496"/>
      <c r="U2205" s="496"/>
      <c r="V2205" s="496"/>
      <c r="W2205" s="496"/>
      <c r="X2205" s="496"/>
      <c r="Y2205" s="496"/>
      <c r="Z2205" s="496"/>
      <c r="AA2205" s="496"/>
      <c r="AB2205" s="496"/>
      <c r="AC2205" s="496"/>
      <c r="AD2205" s="496"/>
      <c r="AE2205" s="496"/>
      <c r="AF2205" s="496"/>
      <c r="AG2205" s="496"/>
      <c r="AH2205" s="496"/>
      <c r="AI2205" s="496"/>
      <c r="AJ2205" s="496"/>
      <c r="AK2205" s="496"/>
      <c r="AL2205" s="496"/>
      <c r="AM2205" s="496"/>
      <c r="AN2205" s="496"/>
      <c r="AO2205" s="496"/>
      <c r="AP2205" s="496"/>
      <c r="AQ2205" s="496"/>
      <c r="AR2205" s="496"/>
      <c r="AS2205" s="496"/>
      <c r="AT2205" s="496"/>
      <c r="AU2205" s="496"/>
    </row>
    <row r="2206" spans="1:47">
      <c r="A2206" s="496"/>
      <c r="B2206" s="496"/>
      <c r="C2206" s="496"/>
      <c r="D2206" s="496"/>
      <c r="E2206" s="496"/>
      <c r="F2206" s="496"/>
      <c r="G2206" s="496"/>
      <c r="H2206" s="496"/>
      <c r="I2206" s="496"/>
      <c r="J2206" s="496"/>
      <c r="K2206" s="496"/>
      <c r="L2206" s="496"/>
      <c r="M2206" s="496"/>
      <c r="N2206" s="496"/>
      <c r="O2206" s="496"/>
      <c r="P2206" s="496"/>
      <c r="Q2206" s="496"/>
      <c r="R2206" s="496"/>
      <c r="S2206" s="496"/>
      <c r="T2206" s="496"/>
      <c r="U2206" s="496"/>
      <c r="V2206" s="496"/>
      <c r="W2206" s="496"/>
      <c r="X2206" s="496"/>
      <c r="Y2206" s="496"/>
      <c r="Z2206" s="496"/>
      <c r="AA2206" s="496"/>
      <c r="AB2206" s="496"/>
      <c r="AC2206" s="496"/>
      <c r="AD2206" s="496"/>
      <c r="AE2206" s="496"/>
      <c r="AF2206" s="496"/>
      <c r="AG2206" s="496"/>
      <c r="AH2206" s="496"/>
      <c r="AI2206" s="496"/>
      <c r="AJ2206" s="496"/>
      <c r="AK2206" s="496"/>
      <c r="AL2206" s="496"/>
      <c r="AM2206" s="496"/>
      <c r="AN2206" s="496"/>
      <c r="AO2206" s="496"/>
      <c r="AP2206" s="496"/>
      <c r="AQ2206" s="496"/>
      <c r="AR2206" s="496"/>
      <c r="AS2206" s="496"/>
      <c r="AT2206" s="496"/>
      <c r="AU2206" s="496"/>
    </row>
    <row r="2207" spans="1:47">
      <c r="A2207" s="496"/>
      <c r="B2207" s="496"/>
      <c r="C2207" s="496"/>
      <c r="D2207" s="496"/>
      <c r="E2207" s="496"/>
      <c r="F2207" s="496"/>
      <c r="G2207" s="496"/>
      <c r="H2207" s="496"/>
      <c r="I2207" s="496"/>
      <c r="J2207" s="496"/>
      <c r="K2207" s="496"/>
      <c r="L2207" s="496"/>
      <c r="M2207" s="496"/>
      <c r="N2207" s="496"/>
      <c r="O2207" s="496"/>
      <c r="P2207" s="496"/>
      <c r="Q2207" s="496"/>
      <c r="R2207" s="496"/>
      <c r="S2207" s="496"/>
      <c r="T2207" s="496"/>
      <c r="U2207" s="496"/>
      <c r="V2207" s="496"/>
      <c r="W2207" s="496"/>
      <c r="X2207" s="496"/>
      <c r="Y2207" s="496"/>
      <c r="Z2207" s="496"/>
      <c r="AA2207" s="496"/>
      <c r="AB2207" s="496"/>
      <c r="AC2207" s="496"/>
      <c r="AD2207" s="496"/>
      <c r="AE2207" s="496"/>
      <c r="AF2207" s="496"/>
      <c r="AG2207" s="496"/>
      <c r="AH2207" s="496"/>
      <c r="AI2207" s="496"/>
      <c r="AJ2207" s="496"/>
      <c r="AK2207" s="496"/>
      <c r="AL2207" s="496"/>
      <c r="AM2207" s="496"/>
      <c r="AN2207" s="496"/>
      <c r="AO2207" s="496"/>
      <c r="AP2207" s="496"/>
      <c r="AQ2207" s="496"/>
      <c r="AR2207" s="496"/>
      <c r="AS2207" s="496"/>
      <c r="AT2207" s="496"/>
      <c r="AU2207" s="496"/>
    </row>
    <row r="2208" spans="1:47">
      <c r="A2208" s="496"/>
      <c r="B2208" s="496"/>
      <c r="C2208" s="496"/>
      <c r="D2208" s="496"/>
      <c r="E2208" s="496"/>
      <c r="F2208" s="496"/>
      <c r="G2208" s="496"/>
      <c r="H2208" s="496"/>
      <c r="I2208" s="496"/>
      <c r="J2208" s="496"/>
      <c r="K2208" s="496"/>
      <c r="L2208" s="496"/>
      <c r="M2208" s="496"/>
      <c r="N2208" s="496"/>
      <c r="O2208" s="496"/>
      <c r="P2208" s="496"/>
      <c r="Q2208" s="496"/>
      <c r="R2208" s="496"/>
      <c r="S2208" s="496"/>
      <c r="T2208" s="496"/>
      <c r="U2208" s="496"/>
      <c r="V2208" s="496"/>
      <c r="W2208" s="496"/>
      <c r="X2208" s="496"/>
      <c r="Y2208" s="496"/>
      <c r="Z2208" s="496"/>
      <c r="AA2208" s="496"/>
      <c r="AB2208" s="496"/>
      <c r="AC2208" s="496"/>
      <c r="AD2208" s="496"/>
      <c r="AE2208" s="496"/>
      <c r="AF2208" s="496"/>
      <c r="AG2208" s="496"/>
      <c r="AH2208" s="496"/>
      <c r="AI2208" s="496"/>
      <c r="AJ2208" s="496"/>
      <c r="AK2208" s="496"/>
      <c r="AL2208" s="496"/>
      <c r="AM2208" s="496"/>
      <c r="AN2208" s="496"/>
      <c r="AO2208" s="496"/>
      <c r="AP2208" s="496"/>
      <c r="AQ2208" s="496"/>
      <c r="AR2208" s="496"/>
      <c r="AS2208" s="496"/>
      <c r="AT2208" s="496"/>
      <c r="AU2208" s="496"/>
    </row>
    <row r="2209" spans="1:47">
      <c r="A2209" s="496"/>
      <c r="B2209" s="496"/>
      <c r="C2209" s="496"/>
      <c r="D2209" s="496"/>
      <c r="E2209" s="496"/>
      <c r="F2209" s="496"/>
      <c r="G2209" s="496"/>
      <c r="H2209" s="496"/>
      <c r="I2209" s="496"/>
      <c r="J2209" s="496"/>
      <c r="K2209" s="496"/>
      <c r="L2209" s="496"/>
      <c r="M2209" s="496"/>
      <c r="N2209" s="496"/>
      <c r="O2209" s="496"/>
      <c r="P2209" s="496"/>
      <c r="Q2209" s="496"/>
      <c r="R2209" s="496"/>
      <c r="S2209" s="496"/>
      <c r="T2209" s="496"/>
      <c r="U2209" s="496"/>
      <c r="V2209" s="496"/>
      <c r="W2209" s="496"/>
      <c r="X2209" s="496"/>
      <c r="Y2209" s="496"/>
      <c r="Z2209" s="496"/>
      <c r="AA2209" s="496"/>
      <c r="AB2209" s="496"/>
      <c r="AC2209" s="496"/>
      <c r="AD2209" s="496"/>
      <c r="AE2209" s="496"/>
      <c r="AF2209" s="496"/>
      <c r="AG2209" s="496"/>
      <c r="AH2209" s="496"/>
      <c r="AI2209" s="496"/>
      <c r="AJ2209" s="496"/>
      <c r="AK2209" s="496"/>
      <c r="AL2209" s="496"/>
      <c r="AM2209" s="496"/>
      <c r="AN2209" s="496"/>
      <c r="AO2209" s="496"/>
      <c r="AP2209" s="496"/>
      <c r="AQ2209" s="496"/>
      <c r="AR2209" s="496"/>
      <c r="AS2209" s="496"/>
      <c r="AT2209" s="496"/>
      <c r="AU2209" s="496"/>
    </row>
    <row r="2210" spans="1:47">
      <c r="A2210" s="496"/>
      <c r="B2210" s="496"/>
      <c r="C2210" s="496"/>
      <c r="D2210" s="496"/>
      <c r="E2210" s="496"/>
      <c r="F2210" s="496"/>
      <c r="G2210" s="496"/>
      <c r="H2210" s="496"/>
      <c r="I2210" s="496"/>
      <c r="J2210" s="496"/>
      <c r="K2210" s="496"/>
      <c r="L2210" s="496"/>
      <c r="M2210" s="496"/>
      <c r="N2210" s="496"/>
      <c r="O2210" s="496"/>
      <c r="P2210" s="496"/>
      <c r="Q2210" s="496"/>
      <c r="R2210" s="496"/>
      <c r="S2210" s="496"/>
      <c r="T2210" s="496"/>
      <c r="U2210" s="496"/>
      <c r="V2210" s="496"/>
      <c r="W2210" s="496"/>
      <c r="X2210" s="496"/>
      <c r="Y2210" s="496"/>
      <c r="Z2210" s="496"/>
      <c r="AA2210" s="496"/>
      <c r="AB2210" s="496"/>
      <c r="AC2210" s="496"/>
      <c r="AD2210" s="496"/>
      <c r="AE2210" s="496"/>
      <c r="AF2210" s="496"/>
      <c r="AG2210" s="496"/>
      <c r="AH2210" s="496"/>
      <c r="AI2210" s="496"/>
      <c r="AJ2210" s="496"/>
      <c r="AK2210" s="496"/>
      <c r="AL2210" s="496"/>
      <c r="AM2210" s="496"/>
      <c r="AN2210" s="496"/>
      <c r="AO2210" s="496"/>
      <c r="AP2210" s="496"/>
      <c r="AQ2210" s="496"/>
      <c r="AR2210" s="496"/>
      <c r="AS2210" s="496"/>
      <c r="AT2210" s="496"/>
      <c r="AU2210" s="496"/>
    </row>
    <row r="2211" spans="1:47">
      <c r="A2211" s="496"/>
      <c r="B2211" s="496"/>
      <c r="C2211" s="496"/>
      <c r="D2211" s="496"/>
      <c r="E2211" s="496"/>
      <c r="F2211" s="496"/>
      <c r="G2211" s="496"/>
      <c r="H2211" s="496"/>
      <c r="I2211" s="496"/>
      <c r="J2211" s="496"/>
      <c r="K2211" s="496"/>
      <c r="L2211" s="496"/>
      <c r="M2211" s="496"/>
      <c r="N2211" s="496"/>
      <c r="O2211" s="496"/>
      <c r="P2211" s="496"/>
      <c r="Q2211" s="496"/>
      <c r="R2211" s="496"/>
      <c r="S2211" s="496"/>
      <c r="T2211" s="496"/>
      <c r="U2211" s="496"/>
      <c r="V2211" s="496"/>
      <c r="W2211" s="496"/>
      <c r="X2211" s="496"/>
      <c r="Y2211" s="496"/>
      <c r="Z2211" s="496"/>
      <c r="AA2211" s="496"/>
      <c r="AB2211" s="496"/>
      <c r="AC2211" s="496"/>
      <c r="AD2211" s="496"/>
      <c r="AE2211" s="496"/>
      <c r="AF2211" s="496"/>
      <c r="AG2211" s="496"/>
      <c r="AH2211" s="496"/>
      <c r="AI2211" s="496"/>
      <c r="AJ2211" s="496"/>
      <c r="AK2211" s="496"/>
      <c r="AL2211" s="496"/>
      <c r="AM2211" s="496"/>
      <c r="AN2211" s="496"/>
      <c r="AO2211" s="496"/>
      <c r="AP2211" s="496"/>
      <c r="AQ2211" s="496"/>
      <c r="AR2211" s="496"/>
      <c r="AS2211" s="496"/>
      <c r="AT2211" s="496"/>
      <c r="AU2211" s="496"/>
    </row>
    <row r="2212" spans="1:47">
      <c r="A2212" s="496"/>
      <c r="B2212" s="496"/>
      <c r="C2212" s="496"/>
      <c r="D2212" s="496"/>
      <c r="E2212" s="496"/>
      <c r="F2212" s="496"/>
      <c r="G2212" s="496"/>
      <c r="H2212" s="496"/>
      <c r="I2212" s="496"/>
      <c r="J2212" s="496"/>
      <c r="K2212" s="496"/>
      <c r="L2212" s="496"/>
      <c r="M2212" s="496"/>
      <c r="N2212" s="496"/>
      <c r="O2212" s="496"/>
      <c r="P2212" s="496"/>
      <c r="Q2212" s="496"/>
      <c r="R2212" s="496"/>
      <c r="S2212" s="496"/>
      <c r="T2212" s="496"/>
      <c r="U2212" s="496"/>
      <c r="V2212" s="496"/>
      <c r="W2212" s="496"/>
      <c r="X2212" s="496"/>
      <c r="Y2212" s="496"/>
      <c r="Z2212" s="496"/>
      <c r="AA2212" s="496"/>
      <c r="AB2212" s="496"/>
      <c r="AC2212" s="496"/>
      <c r="AD2212" s="496"/>
      <c r="AE2212" s="496"/>
      <c r="AF2212" s="496"/>
      <c r="AG2212" s="496"/>
      <c r="AH2212" s="496"/>
      <c r="AI2212" s="496"/>
      <c r="AJ2212" s="496"/>
      <c r="AK2212" s="496"/>
      <c r="AL2212" s="496"/>
      <c r="AM2212" s="496"/>
      <c r="AN2212" s="496"/>
      <c r="AO2212" s="496"/>
      <c r="AP2212" s="496"/>
      <c r="AQ2212" s="496"/>
      <c r="AR2212" s="496"/>
      <c r="AS2212" s="496"/>
      <c r="AT2212" s="496"/>
      <c r="AU2212" s="496"/>
    </row>
    <row r="2213" spans="1:47">
      <c r="A2213" s="496"/>
      <c r="B2213" s="496"/>
      <c r="C2213" s="496"/>
      <c r="D2213" s="496"/>
      <c r="E2213" s="496"/>
      <c r="F2213" s="496"/>
      <c r="G2213" s="496"/>
      <c r="H2213" s="496"/>
      <c r="I2213" s="496"/>
      <c r="J2213" s="496"/>
      <c r="K2213" s="496"/>
      <c r="L2213" s="496"/>
      <c r="M2213" s="496"/>
      <c r="N2213" s="496"/>
      <c r="O2213" s="496"/>
      <c r="P2213" s="496"/>
      <c r="Q2213" s="496"/>
      <c r="R2213" s="496"/>
      <c r="S2213" s="496"/>
      <c r="T2213" s="496"/>
      <c r="U2213" s="496"/>
      <c r="V2213" s="496"/>
      <c r="W2213" s="496"/>
      <c r="X2213" s="496"/>
      <c r="Y2213" s="496"/>
      <c r="Z2213" s="496"/>
      <c r="AA2213" s="496"/>
      <c r="AB2213" s="496"/>
      <c r="AC2213" s="496"/>
      <c r="AD2213" s="496"/>
      <c r="AE2213" s="496"/>
      <c r="AF2213" s="496"/>
      <c r="AG2213" s="496"/>
      <c r="AH2213" s="496"/>
      <c r="AI2213" s="496"/>
      <c r="AJ2213" s="496"/>
      <c r="AK2213" s="496"/>
      <c r="AL2213" s="496"/>
      <c r="AM2213" s="496"/>
      <c r="AN2213" s="496"/>
      <c r="AO2213" s="496"/>
      <c r="AP2213" s="496"/>
      <c r="AQ2213" s="496"/>
      <c r="AR2213" s="496"/>
      <c r="AS2213" s="496"/>
      <c r="AT2213" s="496"/>
      <c r="AU2213" s="496"/>
    </row>
    <row r="2214" spans="1:47">
      <c r="A2214" s="496"/>
      <c r="B2214" s="496"/>
      <c r="C2214" s="496"/>
      <c r="D2214" s="496"/>
      <c r="E2214" s="496"/>
      <c r="F2214" s="496"/>
      <c r="G2214" s="496"/>
      <c r="H2214" s="496"/>
      <c r="I2214" s="496"/>
      <c r="J2214" s="496"/>
      <c r="K2214" s="496"/>
      <c r="L2214" s="496"/>
      <c r="M2214" s="496"/>
      <c r="N2214" s="496"/>
      <c r="O2214" s="496"/>
      <c r="P2214" s="496"/>
      <c r="Q2214" s="496"/>
      <c r="R2214" s="496"/>
      <c r="S2214" s="496"/>
      <c r="T2214" s="496"/>
      <c r="U2214" s="496"/>
      <c r="V2214" s="496"/>
      <c r="W2214" s="496"/>
      <c r="X2214" s="496"/>
      <c r="Y2214" s="496"/>
      <c r="Z2214" s="496"/>
      <c r="AA2214" s="496"/>
      <c r="AB2214" s="496"/>
      <c r="AC2214" s="496"/>
      <c r="AD2214" s="496"/>
      <c r="AE2214" s="496"/>
      <c r="AF2214" s="496"/>
      <c r="AG2214" s="496"/>
      <c r="AH2214" s="496"/>
      <c r="AI2214" s="496"/>
      <c r="AJ2214" s="496"/>
      <c r="AK2214" s="496"/>
      <c r="AL2214" s="496"/>
      <c r="AM2214" s="496"/>
      <c r="AN2214" s="496"/>
      <c r="AO2214" s="496"/>
      <c r="AP2214" s="496"/>
      <c r="AQ2214" s="496"/>
      <c r="AR2214" s="496"/>
      <c r="AS2214" s="496"/>
      <c r="AT2214" s="496"/>
      <c r="AU2214" s="496"/>
    </row>
    <row r="2215" spans="1:47">
      <c r="A2215" s="496"/>
      <c r="B2215" s="496"/>
      <c r="C2215" s="496"/>
      <c r="D2215" s="496"/>
      <c r="E2215" s="496"/>
      <c r="F2215" s="496"/>
      <c r="G2215" s="496"/>
      <c r="H2215" s="496"/>
      <c r="I2215" s="496"/>
      <c r="J2215" s="496"/>
      <c r="K2215" s="496"/>
      <c r="L2215" s="496"/>
      <c r="M2215" s="496"/>
      <c r="N2215" s="496"/>
      <c r="O2215" s="496"/>
      <c r="P2215" s="496"/>
      <c r="Q2215" s="496"/>
      <c r="R2215" s="496"/>
      <c r="S2215" s="496"/>
      <c r="T2215" s="496"/>
      <c r="U2215" s="496"/>
      <c r="V2215" s="496"/>
      <c r="W2215" s="496"/>
      <c r="X2215" s="496"/>
      <c r="Y2215" s="496"/>
      <c r="Z2215" s="496"/>
      <c r="AA2215" s="496"/>
      <c r="AB2215" s="496"/>
      <c r="AC2215" s="496"/>
      <c r="AD2215" s="496"/>
      <c r="AE2215" s="496"/>
      <c r="AF2215" s="496"/>
      <c r="AG2215" s="496"/>
      <c r="AH2215" s="496"/>
      <c r="AI2215" s="496"/>
      <c r="AJ2215" s="496"/>
      <c r="AK2215" s="496"/>
      <c r="AL2215" s="496"/>
      <c r="AM2215" s="496"/>
      <c r="AN2215" s="496"/>
      <c r="AO2215" s="496"/>
      <c r="AP2215" s="496"/>
      <c r="AQ2215" s="496"/>
      <c r="AR2215" s="496"/>
      <c r="AS2215" s="496"/>
      <c r="AT2215" s="496"/>
      <c r="AU2215" s="496"/>
    </row>
    <row r="2216" spans="1:47">
      <c r="A2216" s="496"/>
      <c r="B2216" s="496"/>
      <c r="C2216" s="496"/>
      <c r="D2216" s="496"/>
      <c r="E2216" s="496"/>
      <c r="F2216" s="496"/>
      <c r="G2216" s="496"/>
      <c r="H2216" s="496"/>
      <c r="I2216" s="496"/>
      <c r="J2216" s="496"/>
      <c r="K2216" s="496"/>
      <c r="L2216" s="496"/>
      <c r="M2216" s="496"/>
      <c r="N2216" s="496"/>
      <c r="O2216" s="496"/>
      <c r="P2216" s="496"/>
      <c r="Q2216" s="496"/>
      <c r="R2216" s="496"/>
      <c r="S2216" s="496"/>
      <c r="T2216" s="496"/>
      <c r="U2216" s="496"/>
      <c r="V2216" s="496"/>
      <c r="W2216" s="496"/>
      <c r="X2216" s="496"/>
      <c r="Y2216" s="496"/>
      <c r="Z2216" s="496"/>
      <c r="AA2216" s="496"/>
      <c r="AB2216" s="496"/>
      <c r="AC2216" s="496"/>
      <c r="AD2216" s="496"/>
      <c r="AE2216" s="496"/>
      <c r="AF2216" s="496"/>
      <c r="AG2216" s="496"/>
      <c r="AH2216" s="496"/>
      <c r="AI2216" s="496"/>
      <c r="AJ2216" s="496"/>
      <c r="AK2216" s="496"/>
      <c r="AL2216" s="496"/>
      <c r="AM2216" s="496"/>
      <c r="AN2216" s="496"/>
      <c r="AO2216" s="496"/>
      <c r="AP2216" s="496"/>
      <c r="AQ2216" s="496"/>
      <c r="AR2216" s="496"/>
      <c r="AS2216" s="496"/>
      <c r="AT2216" s="496"/>
      <c r="AU2216" s="496"/>
    </row>
    <row r="2217" spans="1:47">
      <c r="A2217" s="496"/>
      <c r="B2217" s="496"/>
      <c r="C2217" s="496"/>
      <c r="D2217" s="496"/>
      <c r="E2217" s="496"/>
      <c r="F2217" s="496"/>
      <c r="G2217" s="496"/>
      <c r="H2217" s="496"/>
      <c r="I2217" s="496"/>
      <c r="J2217" s="496"/>
      <c r="K2217" s="496"/>
      <c r="L2217" s="496"/>
      <c r="M2217" s="496"/>
      <c r="N2217" s="496"/>
      <c r="O2217" s="496"/>
      <c r="P2217" s="496"/>
      <c r="Q2217" s="496"/>
      <c r="R2217" s="496"/>
      <c r="S2217" s="496"/>
      <c r="T2217" s="496"/>
      <c r="U2217" s="496"/>
      <c r="V2217" s="496"/>
      <c r="W2217" s="496"/>
      <c r="X2217" s="496"/>
      <c r="Y2217" s="496"/>
      <c r="Z2217" s="496"/>
      <c r="AA2217" s="496"/>
      <c r="AB2217" s="496"/>
      <c r="AC2217" s="496"/>
      <c r="AD2217" s="496"/>
      <c r="AE2217" s="496"/>
      <c r="AF2217" s="496"/>
      <c r="AG2217" s="496"/>
      <c r="AH2217" s="496"/>
      <c r="AI2217" s="496"/>
      <c r="AJ2217" s="496"/>
      <c r="AK2217" s="496"/>
      <c r="AL2217" s="496"/>
      <c r="AM2217" s="496"/>
      <c r="AN2217" s="496"/>
      <c r="AO2217" s="496"/>
      <c r="AP2217" s="496"/>
      <c r="AQ2217" s="496"/>
      <c r="AR2217" s="496"/>
      <c r="AS2217" s="496"/>
      <c r="AT2217" s="496"/>
      <c r="AU2217" s="496"/>
    </row>
    <row r="2218" spans="1:47">
      <c r="A2218" s="496"/>
      <c r="B2218" s="496"/>
      <c r="C2218" s="496"/>
      <c r="D2218" s="496"/>
      <c r="E2218" s="496"/>
      <c r="F2218" s="496"/>
      <c r="G2218" s="496"/>
      <c r="H2218" s="496"/>
      <c r="I2218" s="496"/>
      <c r="J2218" s="496"/>
      <c r="K2218" s="496"/>
      <c r="L2218" s="496"/>
      <c r="M2218" s="496"/>
      <c r="N2218" s="496"/>
      <c r="O2218" s="496"/>
      <c r="P2218" s="496"/>
      <c r="Q2218" s="496"/>
      <c r="R2218" s="496"/>
      <c r="S2218" s="496"/>
      <c r="T2218" s="496"/>
      <c r="U2218" s="496"/>
      <c r="V2218" s="496"/>
      <c r="W2218" s="496"/>
      <c r="X2218" s="496"/>
      <c r="Y2218" s="496"/>
      <c r="Z2218" s="496"/>
      <c r="AA2218" s="496"/>
      <c r="AB2218" s="496"/>
      <c r="AC2218" s="496"/>
      <c r="AD2218" s="496"/>
      <c r="AE2218" s="496"/>
      <c r="AF2218" s="496"/>
      <c r="AG2218" s="496"/>
      <c r="AH2218" s="496"/>
      <c r="AI2218" s="496"/>
      <c r="AJ2218" s="496"/>
      <c r="AK2218" s="496"/>
      <c r="AL2218" s="496"/>
      <c r="AM2218" s="496"/>
      <c r="AN2218" s="496"/>
      <c r="AO2218" s="496"/>
      <c r="AP2218" s="496"/>
      <c r="AQ2218" s="496"/>
      <c r="AR2218" s="496"/>
      <c r="AS2218" s="496"/>
      <c r="AT2218" s="496"/>
      <c r="AU2218" s="496"/>
    </row>
    <row r="2219" spans="1:47">
      <c r="A2219" s="496"/>
      <c r="B2219" s="496"/>
      <c r="C2219" s="496"/>
      <c r="D2219" s="496"/>
      <c r="E2219" s="496"/>
      <c r="F2219" s="496"/>
      <c r="G2219" s="496"/>
      <c r="H2219" s="496"/>
      <c r="I2219" s="496"/>
      <c r="J2219" s="496"/>
      <c r="K2219" s="496"/>
      <c r="L2219" s="496"/>
      <c r="M2219" s="496"/>
      <c r="N2219" s="496"/>
      <c r="O2219" s="496"/>
      <c r="P2219" s="496"/>
      <c r="Q2219" s="496"/>
      <c r="R2219" s="496"/>
      <c r="S2219" s="496"/>
      <c r="T2219" s="496"/>
      <c r="U2219" s="496"/>
      <c r="V2219" s="496"/>
      <c r="W2219" s="496"/>
      <c r="X2219" s="496"/>
      <c r="Y2219" s="496"/>
      <c r="Z2219" s="496"/>
      <c r="AA2219" s="496"/>
      <c r="AB2219" s="496"/>
      <c r="AC2219" s="496"/>
      <c r="AD2219" s="496"/>
      <c r="AE2219" s="496"/>
      <c r="AF2219" s="496"/>
      <c r="AG2219" s="496"/>
      <c r="AH2219" s="496"/>
      <c r="AI2219" s="496"/>
      <c r="AJ2219" s="496"/>
      <c r="AK2219" s="496"/>
      <c r="AL2219" s="496"/>
      <c r="AM2219" s="496"/>
      <c r="AN2219" s="496"/>
      <c r="AO2219" s="496"/>
      <c r="AP2219" s="496"/>
      <c r="AQ2219" s="496"/>
      <c r="AR2219" s="496"/>
      <c r="AS2219" s="496"/>
      <c r="AT2219" s="496"/>
      <c r="AU2219" s="496"/>
    </row>
    <row r="2220" spans="1:47">
      <c r="A2220" s="496"/>
      <c r="B2220" s="496"/>
      <c r="C2220" s="496"/>
      <c r="D2220" s="496"/>
      <c r="E2220" s="496"/>
      <c r="F2220" s="496"/>
      <c r="G2220" s="496"/>
      <c r="H2220" s="496"/>
      <c r="I2220" s="496"/>
      <c r="J2220" s="496"/>
      <c r="K2220" s="496"/>
      <c r="L2220" s="496"/>
      <c r="M2220" s="496"/>
      <c r="N2220" s="496"/>
      <c r="O2220" s="496"/>
      <c r="P2220" s="496"/>
      <c r="Q2220" s="496"/>
      <c r="R2220" s="496"/>
      <c r="S2220" s="496"/>
      <c r="T2220" s="496"/>
      <c r="U2220" s="496"/>
      <c r="V2220" s="496"/>
      <c r="W2220" s="496"/>
      <c r="X2220" s="496"/>
      <c r="Y2220" s="496"/>
      <c r="Z2220" s="496"/>
      <c r="AA2220" s="496"/>
      <c r="AB2220" s="496"/>
      <c r="AC2220" s="496"/>
      <c r="AD2220" s="496"/>
      <c r="AE2220" s="496"/>
      <c r="AF2220" s="496"/>
      <c r="AG2220" s="496"/>
      <c r="AH2220" s="496"/>
      <c r="AI2220" s="496"/>
      <c r="AJ2220" s="496"/>
      <c r="AK2220" s="496"/>
      <c r="AL2220" s="496"/>
      <c r="AM2220" s="496"/>
      <c r="AN2220" s="496"/>
      <c r="AO2220" s="496"/>
      <c r="AP2220" s="496"/>
      <c r="AQ2220" s="496"/>
      <c r="AR2220" s="496"/>
      <c r="AS2220" s="496"/>
      <c r="AT2220" s="496"/>
      <c r="AU2220" s="496"/>
    </row>
    <row r="2221" spans="1:47">
      <c r="A2221" s="496"/>
      <c r="B2221" s="496"/>
      <c r="C2221" s="496"/>
      <c r="D2221" s="496"/>
      <c r="E2221" s="496"/>
      <c r="F2221" s="496"/>
      <c r="G2221" s="496"/>
      <c r="H2221" s="496"/>
      <c r="I2221" s="496"/>
      <c r="J2221" s="496"/>
      <c r="K2221" s="496"/>
      <c r="L2221" s="496"/>
      <c r="M2221" s="496"/>
      <c r="N2221" s="496"/>
      <c r="O2221" s="496"/>
      <c r="P2221" s="496"/>
      <c r="Q2221" s="496"/>
      <c r="R2221" s="496"/>
      <c r="S2221" s="496"/>
      <c r="T2221" s="496"/>
      <c r="U2221" s="496"/>
      <c r="V2221" s="496"/>
      <c r="W2221" s="496"/>
      <c r="X2221" s="496"/>
      <c r="Y2221" s="496"/>
      <c r="Z2221" s="496"/>
      <c r="AA2221" s="496"/>
      <c r="AB2221" s="496"/>
      <c r="AC2221" s="496"/>
      <c r="AD2221" s="496"/>
      <c r="AE2221" s="496"/>
      <c r="AF2221" s="496"/>
      <c r="AG2221" s="496"/>
      <c r="AH2221" s="496"/>
      <c r="AI2221" s="496"/>
      <c r="AJ2221" s="496"/>
      <c r="AK2221" s="496"/>
      <c r="AL2221" s="496"/>
      <c r="AM2221" s="496"/>
      <c r="AN2221" s="496"/>
      <c r="AO2221" s="496"/>
      <c r="AP2221" s="496"/>
      <c r="AQ2221" s="496"/>
      <c r="AR2221" s="496"/>
      <c r="AS2221" s="496"/>
      <c r="AT2221" s="496"/>
      <c r="AU2221" s="496"/>
    </row>
    <row r="2222" spans="1:47">
      <c r="A2222" s="496"/>
      <c r="B2222" s="496"/>
      <c r="C2222" s="496"/>
      <c r="D2222" s="496"/>
      <c r="E2222" s="496"/>
      <c r="F2222" s="496"/>
      <c r="G2222" s="496"/>
      <c r="H2222" s="496"/>
      <c r="I2222" s="496"/>
      <c r="J2222" s="496"/>
      <c r="K2222" s="496"/>
      <c r="L2222" s="496"/>
      <c r="M2222" s="496"/>
      <c r="N2222" s="496"/>
      <c r="O2222" s="496"/>
      <c r="P2222" s="496"/>
      <c r="Q2222" s="496"/>
      <c r="R2222" s="496"/>
      <c r="S2222" s="496"/>
      <c r="T2222" s="496"/>
      <c r="U2222" s="496"/>
      <c r="V2222" s="496"/>
      <c r="W2222" s="496"/>
      <c r="X2222" s="496"/>
      <c r="Y2222" s="496"/>
      <c r="Z2222" s="496"/>
      <c r="AA2222" s="496"/>
      <c r="AB2222" s="496"/>
      <c r="AC2222" s="496"/>
      <c r="AD2222" s="496"/>
      <c r="AE2222" s="496"/>
      <c r="AF2222" s="496"/>
      <c r="AG2222" s="496"/>
      <c r="AH2222" s="496"/>
      <c r="AI2222" s="496"/>
      <c r="AJ2222" s="496"/>
      <c r="AK2222" s="496"/>
      <c r="AL2222" s="496"/>
      <c r="AM2222" s="496"/>
      <c r="AN2222" s="496"/>
      <c r="AO2222" s="496"/>
      <c r="AP2222" s="496"/>
      <c r="AQ2222" s="496"/>
      <c r="AR2222" s="496"/>
      <c r="AS2222" s="496"/>
      <c r="AT2222" s="496"/>
      <c r="AU2222" s="496"/>
    </row>
    <row r="2223" spans="1:47">
      <c r="A2223" s="496"/>
      <c r="B2223" s="496"/>
      <c r="C2223" s="496"/>
      <c r="D2223" s="496"/>
      <c r="E2223" s="496"/>
      <c r="F2223" s="496"/>
      <c r="G2223" s="496"/>
      <c r="H2223" s="496"/>
      <c r="I2223" s="496"/>
      <c r="J2223" s="496"/>
      <c r="K2223" s="496"/>
      <c r="L2223" s="496"/>
      <c r="M2223" s="496"/>
      <c r="N2223" s="496"/>
      <c r="O2223" s="496"/>
      <c r="P2223" s="496"/>
      <c r="Q2223" s="496"/>
      <c r="R2223" s="496"/>
      <c r="S2223" s="496"/>
      <c r="T2223" s="496"/>
      <c r="U2223" s="496"/>
      <c r="V2223" s="496"/>
      <c r="W2223" s="496"/>
      <c r="X2223" s="496"/>
      <c r="Y2223" s="496"/>
      <c r="Z2223" s="496"/>
      <c r="AA2223" s="496"/>
      <c r="AB2223" s="496"/>
      <c r="AC2223" s="496"/>
      <c r="AD2223" s="496"/>
      <c r="AE2223" s="496"/>
      <c r="AF2223" s="496"/>
      <c r="AG2223" s="496"/>
      <c r="AH2223" s="496"/>
      <c r="AI2223" s="496"/>
      <c r="AJ2223" s="496"/>
      <c r="AK2223" s="496"/>
      <c r="AL2223" s="496"/>
      <c r="AM2223" s="496"/>
      <c r="AN2223" s="496"/>
      <c r="AO2223" s="496"/>
      <c r="AP2223" s="496"/>
      <c r="AQ2223" s="496"/>
      <c r="AR2223" s="496"/>
      <c r="AS2223" s="496"/>
      <c r="AT2223" s="496"/>
      <c r="AU2223" s="496"/>
    </row>
    <row r="2224" spans="1:47">
      <c r="A2224" s="496"/>
      <c r="B2224" s="496"/>
      <c r="C2224" s="496"/>
      <c r="D2224" s="496"/>
      <c r="E2224" s="496"/>
      <c r="F2224" s="496"/>
      <c r="G2224" s="496"/>
      <c r="H2224" s="496"/>
      <c r="I2224" s="496"/>
      <c r="J2224" s="496"/>
      <c r="K2224" s="496"/>
      <c r="L2224" s="496"/>
      <c r="M2224" s="496"/>
      <c r="N2224" s="496"/>
      <c r="O2224" s="496"/>
      <c r="P2224" s="496"/>
      <c r="Q2224" s="496"/>
      <c r="R2224" s="496"/>
      <c r="S2224" s="496"/>
      <c r="T2224" s="496"/>
      <c r="U2224" s="496"/>
      <c r="V2224" s="496"/>
      <c r="W2224" s="496"/>
      <c r="X2224" s="496"/>
      <c r="Y2224" s="496"/>
      <c r="Z2224" s="496"/>
      <c r="AA2224" s="496"/>
      <c r="AB2224" s="496"/>
      <c r="AC2224" s="496"/>
      <c r="AD2224" s="496"/>
      <c r="AE2224" s="496"/>
      <c r="AF2224" s="496"/>
      <c r="AG2224" s="496"/>
      <c r="AH2224" s="496"/>
      <c r="AI2224" s="496"/>
      <c r="AJ2224" s="496"/>
      <c r="AK2224" s="496"/>
      <c r="AL2224" s="496"/>
      <c r="AM2224" s="496"/>
      <c r="AN2224" s="496"/>
      <c r="AO2224" s="496"/>
      <c r="AP2224" s="496"/>
      <c r="AQ2224" s="496"/>
      <c r="AR2224" s="496"/>
      <c r="AS2224" s="496"/>
      <c r="AT2224" s="496"/>
      <c r="AU2224" s="496"/>
    </row>
    <row r="2225" spans="1:47">
      <c r="A2225" s="496"/>
      <c r="B2225" s="496"/>
      <c r="C2225" s="496"/>
      <c r="D2225" s="496"/>
      <c r="E2225" s="496"/>
      <c r="F2225" s="496"/>
      <c r="G2225" s="496"/>
      <c r="H2225" s="496"/>
      <c r="I2225" s="496"/>
      <c r="J2225" s="496"/>
      <c r="K2225" s="496"/>
      <c r="L2225" s="496"/>
      <c r="M2225" s="496"/>
      <c r="N2225" s="496"/>
      <c r="O2225" s="496"/>
      <c r="P2225" s="496"/>
      <c r="Q2225" s="496"/>
      <c r="R2225" s="496"/>
      <c r="S2225" s="496"/>
      <c r="T2225" s="496"/>
      <c r="U2225" s="496"/>
      <c r="V2225" s="496"/>
      <c r="W2225" s="496"/>
      <c r="X2225" s="496"/>
      <c r="Y2225" s="496"/>
      <c r="Z2225" s="496"/>
      <c r="AA2225" s="496"/>
      <c r="AB2225" s="496"/>
      <c r="AC2225" s="496"/>
      <c r="AD2225" s="496"/>
      <c r="AE2225" s="496"/>
      <c r="AF2225" s="496"/>
      <c r="AG2225" s="496"/>
      <c r="AH2225" s="496"/>
      <c r="AI2225" s="496"/>
      <c r="AJ2225" s="496"/>
      <c r="AK2225" s="496"/>
      <c r="AL2225" s="496"/>
      <c r="AM2225" s="496"/>
      <c r="AN2225" s="496"/>
      <c r="AO2225" s="496"/>
      <c r="AP2225" s="496"/>
      <c r="AQ2225" s="496"/>
      <c r="AR2225" s="496"/>
      <c r="AS2225" s="496"/>
      <c r="AT2225" s="496"/>
      <c r="AU2225" s="496"/>
    </row>
    <row r="2226" spans="1:47">
      <c r="A2226" s="496"/>
      <c r="B2226" s="496"/>
      <c r="C2226" s="496"/>
      <c r="D2226" s="496"/>
      <c r="E2226" s="496"/>
      <c r="F2226" s="496"/>
      <c r="G2226" s="496"/>
      <c r="H2226" s="496"/>
      <c r="I2226" s="496"/>
      <c r="J2226" s="496"/>
      <c r="K2226" s="496"/>
      <c r="L2226" s="496"/>
      <c r="M2226" s="496"/>
      <c r="N2226" s="496"/>
      <c r="O2226" s="496"/>
      <c r="P2226" s="496"/>
      <c r="Q2226" s="496"/>
      <c r="R2226" s="496"/>
      <c r="S2226" s="496"/>
      <c r="T2226" s="496"/>
      <c r="U2226" s="496"/>
      <c r="V2226" s="496"/>
      <c r="W2226" s="496"/>
      <c r="X2226" s="496"/>
      <c r="Y2226" s="496"/>
      <c r="Z2226" s="496"/>
      <c r="AA2226" s="496"/>
      <c r="AB2226" s="496"/>
      <c r="AC2226" s="496"/>
      <c r="AD2226" s="496"/>
      <c r="AE2226" s="496"/>
      <c r="AF2226" s="496"/>
      <c r="AG2226" s="496"/>
      <c r="AH2226" s="496"/>
      <c r="AI2226" s="496"/>
      <c r="AJ2226" s="496"/>
      <c r="AK2226" s="496"/>
      <c r="AL2226" s="496"/>
      <c r="AM2226" s="496"/>
      <c r="AN2226" s="496"/>
      <c r="AO2226" s="496"/>
      <c r="AP2226" s="496"/>
      <c r="AQ2226" s="496"/>
      <c r="AR2226" s="496"/>
      <c r="AS2226" s="496"/>
      <c r="AT2226" s="496"/>
      <c r="AU2226" s="496"/>
    </row>
    <row r="2227" spans="1:47">
      <c r="A2227" s="496"/>
      <c r="B2227" s="496"/>
      <c r="C2227" s="496"/>
      <c r="D2227" s="496"/>
      <c r="E2227" s="496"/>
      <c r="F2227" s="496"/>
      <c r="G2227" s="496"/>
      <c r="H2227" s="496"/>
      <c r="I2227" s="496"/>
      <c r="J2227" s="496"/>
      <c r="K2227" s="496"/>
      <c r="L2227" s="496"/>
      <c r="M2227" s="496"/>
      <c r="N2227" s="496"/>
      <c r="O2227" s="496"/>
      <c r="P2227" s="496"/>
      <c r="Q2227" s="496"/>
      <c r="R2227" s="496"/>
      <c r="S2227" s="496"/>
      <c r="T2227" s="496"/>
      <c r="U2227" s="496"/>
      <c r="V2227" s="496"/>
      <c r="W2227" s="496"/>
      <c r="X2227" s="496"/>
      <c r="Y2227" s="496"/>
      <c r="Z2227" s="496"/>
      <c r="AA2227" s="496"/>
      <c r="AB2227" s="496"/>
      <c r="AC2227" s="496"/>
      <c r="AD2227" s="496"/>
      <c r="AE2227" s="496"/>
      <c r="AF2227" s="496"/>
      <c r="AG2227" s="496"/>
      <c r="AH2227" s="496"/>
      <c r="AI2227" s="496"/>
      <c r="AJ2227" s="496"/>
      <c r="AK2227" s="496"/>
      <c r="AL2227" s="496"/>
      <c r="AM2227" s="496"/>
      <c r="AN2227" s="496"/>
      <c r="AO2227" s="496"/>
      <c r="AP2227" s="496"/>
      <c r="AQ2227" s="496"/>
      <c r="AR2227" s="496"/>
      <c r="AS2227" s="496"/>
      <c r="AT2227" s="496"/>
      <c r="AU2227" s="496"/>
    </row>
    <row r="2228" spans="1:47">
      <c r="A2228" s="496"/>
      <c r="B2228" s="496"/>
      <c r="C2228" s="496"/>
      <c r="D2228" s="496"/>
      <c r="E2228" s="496"/>
      <c r="F2228" s="496"/>
      <c r="G2228" s="496"/>
      <c r="H2228" s="496"/>
      <c r="I2228" s="496"/>
      <c r="J2228" s="496"/>
      <c r="K2228" s="496"/>
      <c r="L2228" s="496"/>
      <c r="M2228" s="496"/>
      <c r="N2228" s="496"/>
      <c r="O2228" s="496"/>
      <c r="P2228" s="496"/>
      <c r="Q2228" s="496"/>
      <c r="R2228" s="496"/>
      <c r="S2228" s="496"/>
      <c r="T2228" s="496"/>
      <c r="U2228" s="496"/>
      <c r="V2228" s="496"/>
      <c r="W2228" s="496"/>
      <c r="X2228" s="496"/>
      <c r="Y2228" s="496"/>
      <c r="Z2228" s="496"/>
      <c r="AA2228" s="496"/>
      <c r="AB2228" s="496"/>
      <c r="AC2228" s="496"/>
      <c r="AD2228" s="496"/>
      <c r="AE2228" s="496"/>
      <c r="AF2228" s="496"/>
      <c r="AG2228" s="496"/>
      <c r="AH2228" s="496"/>
      <c r="AI2228" s="496"/>
      <c r="AJ2228" s="496"/>
      <c r="AK2228" s="496"/>
      <c r="AL2228" s="496"/>
      <c r="AM2228" s="496"/>
      <c r="AN2228" s="496"/>
      <c r="AO2228" s="496"/>
      <c r="AP2228" s="496"/>
      <c r="AQ2228" s="496"/>
      <c r="AR2228" s="496"/>
      <c r="AS2228" s="496"/>
      <c r="AT2228" s="496"/>
      <c r="AU2228" s="496"/>
    </row>
    <row r="2229" spans="1:47">
      <c r="A2229" s="496"/>
      <c r="B2229" s="496"/>
      <c r="C2229" s="496"/>
      <c r="D2229" s="496"/>
      <c r="E2229" s="496"/>
      <c r="F2229" s="496"/>
      <c r="G2229" s="496"/>
      <c r="H2229" s="496"/>
      <c r="I2229" s="496"/>
      <c r="J2229" s="496"/>
      <c r="K2229" s="496"/>
      <c r="L2229" s="496"/>
      <c r="M2229" s="496"/>
      <c r="N2229" s="496"/>
      <c r="O2229" s="496"/>
      <c r="P2229" s="496"/>
      <c r="Q2229" s="496"/>
      <c r="R2229" s="496"/>
      <c r="S2229" s="496"/>
      <c r="T2229" s="496"/>
      <c r="U2229" s="496"/>
      <c r="V2229" s="496"/>
      <c r="W2229" s="496"/>
      <c r="X2229" s="496"/>
      <c r="Y2229" s="496"/>
      <c r="Z2229" s="496"/>
      <c r="AA2229" s="496"/>
      <c r="AB2229" s="496"/>
      <c r="AC2229" s="496"/>
      <c r="AD2229" s="496"/>
      <c r="AE2229" s="496"/>
      <c r="AF2229" s="496"/>
      <c r="AG2229" s="496"/>
      <c r="AH2229" s="496"/>
      <c r="AI2229" s="496"/>
      <c r="AJ2229" s="496"/>
      <c r="AK2229" s="496"/>
      <c r="AL2229" s="496"/>
      <c r="AM2229" s="496"/>
      <c r="AN2229" s="496"/>
      <c r="AO2229" s="496"/>
      <c r="AP2229" s="496"/>
      <c r="AQ2229" s="496"/>
      <c r="AR2229" s="496"/>
      <c r="AS2229" s="496"/>
      <c r="AT2229" s="496"/>
      <c r="AU2229" s="496"/>
    </row>
    <row r="2230" spans="1:47">
      <c r="A2230" s="496"/>
      <c r="B2230" s="496"/>
      <c r="C2230" s="496"/>
      <c r="D2230" s="496"/>
      <c r="E2230" s="496"/>
      <c r="F2230" s="496"/>
      <c r="G2230" s="496"/>
      <c r="H2230" s="496"/>
      <c r="I2230" s="496"/>
      <c r="J2230" s="496"/>
      <c r="K2230" s="496"/>
      <c r="L2230" s="496"/>
      <c r="M2230" s="496"/>
      <c r="N2230" s="496"/>
      <c r="O2230" s="496"/>
      <c r="P2230" s="496"/>
      <c r="Q2230" s="496"/>
      <c r="R2230" s="496"/>
      <c r="S2230" s="496"/>
      <c r="T2230" s="496"/>
      <c r="U2230" s="496"/>
      <c r="V2230" s="496"/>
      <c r="W2230" s="496"/>
      <c r="X2230" s="496"/>
      <c r="Y2230" s="496"/>
      <c r="Z2230" s="496"/>
      <c r="AA2230" s="496"/>
      <c r="AB2230" s="496"/>
      <c r="AC2230" s="496"/>
      <c r="AD2230" s="496"/>
      <c r="AE2230" s="496"/>
      <c r="AF2230" s="496"/>
      <c r="AG2230" s="496"/>
      <c r="AH2230" s="496"/>
      <c r="AI2230" s="496"/>
      <c r="AJ2230" s="496"/>
      <c r="AK2230" s="496"/>
      <c r="AL2230" s="496"/>
      <c r="AM2230" s="496"/>
      <c r="AN2230" s="496"/>
      <c r="AO2230" s="496"/>
      <c r="AP2230" s="496"/>
      <c r="AQ2230" s="496"/>
      <c r="AR2230" s="496"/>
      <c r="AS2230" s="496"/>
      <c r="AT2230" s="496"/>
      <c r="AU2230" s="496"/>
    </row>
    <row r="2231" spans="1:47">
      <c r="A2231" s="496"/>
      <c r="B2231" s="496"/>
      <c r="C2231" s="496"/>
      <c r="D2231" s="496"/>
      <c r="E2231" s="496"/>
      <c r="F2231" s="496"/>
      <c r="G2231" s="496"/>
      <c r="H2231" s="496"/>
      <c r="I2231" s="496"/>
      <c r="J2231" s="496"/>
      <c r="K2231" s="496"/>
      <c r="L2231" s="496"/>
      <c r="M2231" s="496"/>
      <c r="N2231" s="496"/>
      <c r="O2231" s="496"/>
      <c r="P2231" s="496"/>
      <c r="Q2231" s="496"/>
      <c r="R2231" s="496"/>
      <c r="S2231" s="496"/>
      <c r="T2231" s="496"/>
      <c r="U2231" s="496"/>
      <c r="V2231" s="496"/>
      <c r="W2231" s="496"/>
      <c r="X2231" s="496"/>
      <c r="Y2231" s="496"/>
      <c r="Z2231" s="496"/>
      <c r="AA2231" s="496"/>
      <c r="AB2231" s="496"/>
      <c r="AC2231" s="496"/>
      <c r="AD2231" s="496"/>
      <c r="AE2231" s="496"/>
      <c r="AF2231" s="496"/>
      <c r="AG2231" s="496"/>
      <c r="AH2231" s="496"/>
      <c r="AI2231" s="496"/>
      <c r="AJ2231" s="496"/>
      <c r="AK2231" s="496"/>
      <c r="AL2231" s="496"/>
      <c r="AM2231" s="496"/>
      <c r="AN2231" s="496"/>
      <c r="AO2231" s="496"/>
      <c r="AP2231" s="496"/>
      <c r="AQ2231" s="496"/>
      <c r="AR2231" s="496"/>
      <c r="AS2231" s="496"/>
      <c r="AT2231" s="496"/>
      <c r="AU2231" s="496"/>
    </row>
    <row r="2232" spans="1:47">
      <c r="A2232" s="496"/>
      <c r="B2232" s="496"/>
      <c r="C2232" s="496"/>
      <c r="D2232" s="496"/>
      <c r="E2232" s="496"/>
      <c r="F2232" s="496"/>
      <c r="G2232" s="496"/>
      <c r="H2232" s="496"/>
      <c r="I2232" s="496"/>
      <c r="J2232" s="496"/>
      <c r="K2232" s="496"/>
      <c r="L2232" s="496"/>
      <c r="M2232" s="496"/>
      <c r="N2232" s="496"/>
      <c r="O2232" s="496"/>
      <c r="P2232" s="496"/>
      <c r="Q2232" s="496"/>
      <c r="R2232" s="496"/>
      <c r="S2232" s="496"/>
      <c r="T2232" s="496"/>
      <c r="U2232" s="496"/>
      <c r="V2232" s="496"/>
      <c r="W2232" s="496"/>
      <c r="X2232" s="496"/>
      <c r="Y2232" s="496"/>
      <c r="Z2232" s="496"/>
      <c r="AA2232" s="496"/>
      <c r="AB2232" s="496"/>
      <c r="AC2232" s="496"/>
      <c r="AD2232" s="496"/>
      <c r="AE2232" s="496"/>
      <c r="AF2232" s="496"/>
      <c r="AG2232" s="496"/>
      <c r="AH2232" s="496"/>
      <c r="AI2232" s="496"/>
      <c r="AJ2232" s="496"/>
      <c r="AK2232" s="496"/>
      <c r="AL2232" s="496"/>
      <c r="AM2232" s="496"/>
      <c r="AN2232" s="496"/>
      <c r="AO2232" s="496"/>
      <c r="AP2232" s="496"/>
      <c r="AQ2232" s="496"/>
      <c r="AR2232" s="496"/>
      <c r="AS2232" s="496"/>
      <c r="AT2232" s="496"/>
      <c r="AU2232" s="496"/>
    </row>
    <row r="2233" spans="1:47">
      <c r="A2233" s="496"/>
      <c r="B2233" s="496"/>
      <c r="C2233" s="496"/>
      <c r="D2233" s="496"/>
      <c r="E2233" s="496"/>
      <c r="F2233" s="496"/>
      <c r="G2233" s="496"/>
      <c r="H2233" s="496"/>
      <c r="I2233" s="496"/>
      <c r="J2233" s="496"/>
      <c r="K2233" s="496"/>
      <c r="L2233" s="496"/>
      <c r="M2233" s="496"/>
      <c r="N2233" s="496"/>
      <c r="O2233" s="496"/>
      <c r="P2233" s="496"/>
      <c r="Q2233" s="496"/>
      <c r="R2233" s="496"/>
      <c r="S2233" s="496"/>
      <c r="T2233" s="496"/>
      <c r="U2233" s="496"/>
      <c r="V2233" s="496"/>
      <c r="W2233" s="496"/>
      <c r="X2233" s="496"/>
      <c r="Y2233" s="496"/>
      <c r="Z2233" s="496"/>
      <c r="AA2233" s="496"/>
      <c r="AB2233" s="496"/>
      <c r="AC2233" s="496"/>
      <c r="AD2233" s="496"/>
      <c r="AE2233" s="496"/>
      <c r="AF2233" s="496"/>
      <c r="AG2233" s="496"/>
      <c r="AH2233" s="496"/>
      <c r="AI2233" s="496"/>
      <c r="AJ2233" s="496"/>
      <c r="AK2233" s="496"/>
      <c r="AL2233" s="496"/>
      <c r="AM2233" s="496"/>
      <c r="AN2233" s="496"/>
      <c r="AO2233" s="496"/>
      <c r="AP2233" s="496"/>
      <c r="AQ2233" s="496"/>
      <c r="AR2233" s="496"/>
      <c r="AS2233" s="496"/>
      <c r="AT2233" s="496"/>
      <c r="AU2233" s="496"/>
    </row>
    <row r="2234" spans="1:47">
      <c r="A2234" s="496"/>
      <c r="B2234" s="496"/>
      <c r="C2234" s="496"/>
      <c r="D2234" s="496"/>
      <c r="E2234" s="496"/>
      <c r="F2234" s="496"/>
      <c r="G2234" s="496"/>
      <c r="H2234" s="496"/>
      <c r="I2234" s="496"/>
      <c r="J2234" s="496"/>
      <c r="K2234" s="496"/>
      <c r="L2234" s="496"/>
      <c r="M2234" s="496"/>
      <c r="N2234" s="496"/>
      <c r="O2234" s="496"/>
      <c r="P2234" s="496"/>
      <c r="Q2234" s="496"/>
      <c r="R2234" s="496"/>
      <c r="S2234" s="496"/>
      <c r="T2234" s="496"/>
      <c r="U2234" s="496"/>
      <c r="V2234" s="496"/>
      <c r="W2234" s="496"/>
      <c r="X2234" s="496"/>
      <c r="Y2234" s="496"/>
      <c r="Z2234" s="496"/>
      <c r="AA2234" s="496"/>
      <c r="AB2234" s="496"/>
      <c r="AC2234" s="496"/>
      <c r="AD2234" s="496"/>
      <c r="AE2234" s="496"/>
      <c r="AF2234" s="496"/>
      <c r="AG2234" s="496"/>
      <c r="AH2234" s="496"/>
      <c r="AI2234" s="496"/>
      <c r="AJ2234" s="496"/>
      <c r="AK2234" s="496"/>
      <c r="AL2234" s="496"/>
      <c r="AM2234" s="496"/>
      <c r="AN2234" s="496"/>
      <c r="AO2234" s="496"/>
      <c r="AP2234" s="496"/>
      <c r="AQ2234" s="496"/>
      <c r="AR2234" s="496"/>
      <c r="AS2234" s="496"/>
      <c r="AT2234" s="496"/>
      <c r="AU2234" s="496"/>
    </row>
    <row r="2235" spans="1:47">
      <c r="A2235" s="496"/>
      <c r="B2235" s="496"/>
      <c r="C2235" s="496"/>
      <c r="D2235" s="496"/>
      <c r="E2235" s="496"/>
      <c r="F2235" s="496"/>
      <c r="G2235" s="496"/>
      <c r="H2235" s="496"/>
      <c r="I2235" s="496"/>
      <c r="J2235" s="496"/>
      <c r="K2235" s="496"/>
      <c r="L2235" s="496"/>
      <c r="M2235" s="496"/>
      <c r="N2235" s="496"/>
      <c r="O2235" s="496"/>
      <c r="P2235" s="496"/>
      <c r="Q2235" s="496"/>
      <c r="R2235" s="496"/>
      <c r="S2235" s="496"/>
      <c r="T2235" s="496"/>
      <c r="U2235" s="496"/>
      <c r="V2235" s="496"/>
      <c r="W2235" s="496"/>
      <c r="X2235" s="496"/>
      <c r="Y2235" s="496"/>
      <c r="Z2235" s="496"/>
      <c r="AA2235" s="496"/>
      <c r="AB2235" s="496"/>
      <c r="AC2235" s="496"/>
      <c r="AD2235" s="496"/>
      <c r="AE2235" s="496"/>
      <c r="AF2235" s="496"/>
      <c r="AG2235" s="496"/>
      <c r="AH2235" s="496"/>
      <c r="AI2235" s="496"/>
      <c r="AJ2235" s="496"/>
      <c r="AK2235" s="496"/>
      <c r="AL2235" s="496"/>
      <c r="AM2235" s="496"/>
      <c r="AN2235" s="496"/>
      <c r="AO2235" s="496"/>
      <c r="AP2235" s="496"/>
      <c r="AQ2235" s="496"/>
      <c r="AR2235" s="496"/>
      <c r="AS2235" s="496"/>
      <c r="AT2235" s="496"/>
      <c r="AU2235" s="496"/>
    </row>
    <row r="2236" spans="1:47">
      <c r="A2236" s="496"/>
      <c r="B2236" s="496"/>
      <c r="C2236" s="496"/>
      <c r="D2236" s="496"/>
      <c r="E2236" s="496"/>
      <c r="F2236" s="496"/>
      <c r="G2236" s="496"/>
      <c r="H2236" s="496"/>
      <c r="I2236" s="496"/>
      <c r="J2236" s="496"/>
      <c r="K2236" s="496"/>
      <c r="L2236" s="496"/>
      <c r="M2236" s="496"/>
      <c r="N2236" s="496"/>
      <c r="O2236" s="496"/>
      <c r="P2236" s="496"/>
      <c r="Q2236" s="496"/>
      <c r="R2236" s="496"/>
      <c r="S2236" s="496"/>
      <c r="T2236" s="496"/>
      <c r="U2236" s="496"/>
      <c r="V2236" s="496"/>
      <c r="W2236" s="496"/>
      <c r="X2236" s="496"/>
      <c r="Y2236" s="496"/>
      <c r="Z2236" s="496"/>
      <c r="AA2236" s="496"/>
      <c r="AB2236" s="496"/>
      <c r="AC2236" s="496"/>
      <c r="AD2236" s="496"/>
      <c r="AE2236" s="496"/>
      <c r="AF2236" s="496"/>
      <c r="AG2236" s="496"/>
      <c r="AH2236" s="496"/>
      <c r="AI2236" s="496"/>
      <c r="AJ2236" s="496"/>
      <c r="AK2236" s="496"/>
      <c r="AL2236" s="496"/>
      <c r="AM2236" s="496"/>
      <c r="AN2236" s="496"/>
      <c r="AO2236" s="496"/>
      <c r="AP2236" s="496"/>
      <c r="AQ2236" s="496"/>
      <c r="AR2236" s="496"/>
      <c r="AS2236" s="496"/>
      <c r="AT2236" s="496"/>
      <c r="AU2236" s="496"/>
    </row>
    <row r="2237" spans="1:47">
      <c r="A2237" s="496"/>
      <c r="B2237" s="496"/>
      <c r="C2237" s="496"/>
      <c r="D2237" s="496"/>
      <c r="E2237" s="496"/>
      <c r="F2237" s="496"/>
      <c r="G2237" s="496"/>
      <c r="H2237" s="496"/>
      <c r="I2237" s="496"/>
      <c r="J2237" s="496"/>
      <c r="K2237" s="496"/>
      <c r="L2237" s="496"/>
      <c r="M2237" s="496"/>
      <c r="N2237" s="496"/>
      <c r="O2237" s="496"/>
      <c r="P2237" s="496"/>
      <c r="Q2237" s="496"/>
      <c r="R2237" s="496"/>
      <c r="S2237" s="496"/>
      <c r="T2237" s="496"/>
      <c r="U2237" s="496"/>
      <c r="V2237" s="496"/>
      <c r="W2237" s="496"/>
      <c r="X2237" s="496"/>
      <c r="Y2237" s="496"/>
      <c r="Z2237" s="496"/>
      <c r="AA2237" s="496"/>
      <c r="AB2237" s="496"/>
      <c r="AC2237" s="496"/>
      <c r="AD2237" s="496"/>
      <c r="AE2237" s="496"/>
      <c r="AF2237" s="496"/>
      <c r="AG2237" s="496"/>
      <c r="AH2237" s="496"/>
      <c r="AI2237" s="496"/>
      <c r="AJ2237" s="496"/>
      <c r="AK2237" s="496"/>
      <c r="AL2237" s="496"/>
      <c r="AM2237" s="496"/>
      <c r="AN2237" s="496"/>
      <c r="AO2237" s="496"/>
      <c r="AP2237" s="496"/>
      <c r="AQ2237" s="496"/>
      <c r="AR2237" s="496"/>
      <c r="AS2237" s="496"/>
      <c r="AT2237" s="496"/>
      <c r="AU2237" s="496"/>
    </row>
    <row r="2238" spans="1:47">
      <c r="A2238" s="496"/>
      <c r="B2238" s="496"/>
      <c r="C2238" s="496"/>
      <c r="D2238" s="496"/>
      <c r="E2238" s="496"/>
      <c r="F2238" s="496"/>
      <c r="G2238" s="496"/>
      <c r="H2238" s="496"/>
      <c r="I2238" s="496"/>
      <c r="J2238" s="496"/>
      <c r="K2238" s="496"/>
      <c r="L2238" s="496"/>
      <c r="M2238" s="496"/>
      <c r="N2238" s="496"/>
      <c r="O2238" s="496"/>
      <c r="P2238" s="496"/>
      <c r="Q2238" s="496"/>
      <c r="R2238" s="496"/>
      <c r="S2238" s="496"/>
      <c r="T2238" s="496"/>
      <c r="U2238" s="496"/>
      <c r="V2238" s="496"/>
      <c r="W2238" s="496"/>
      <c r="X2238" s="496"/>
      <c r="Y2238" s="496"/>
      <c r="Z2238" s="496"/>
      <c r="AA2238" s="496"/>
      <c r="AB2238" s="496"/>
      <c r="AC2238" s="496"/>
      <c r="AD2238" s="496"/>
      <c r="AE2238" s="496"/>
      <c r="AF2238" s="496"/>
      <c r="AG2238" s="496"/>
      <c r="AH2238" s="496"/>
      <c r="AI2238" s="496"/>
      <c r="AJ2238" s="496"/>
      <c r="AK2238" s="496"/>
      <c r="AL2238" s="496"/>
      <c r="AM2238" s="496"/>
      <c r="AN2238" s="496"/>
      <c r="AO2238" s="496"/>
      <c r="AP2238" s="496"/>
      <c r="AQ2238" s="496"/>
      <c r="AR2238" s="496"/>
      <c r="AS2238" s="496"/>
      <c r="AT2238" s="496"/>
      <c r="AU2238" s="496"/>
    </row>
    <row r="2239" spans="1:47">
      <c r="A2239" s="496"/>
      <c r="B2239" s="496"/>
      <c r="C2239" s="496"/>
      <c r="D2239" s="496"/>
      <c r="E2239" s="496"/>
      <c r="F2239" s="496"/>
      <c r="G2239" s="496"/>
      <c r="H2239" s="496"/>
      <c r="I2239" s="496"/>
      <c r="J2239" s="496"/>
      <c r="K2239" s="496"/>
      <c r="L2239" s="496"/>
      <c r="M2239" s="496"/>
      <c r="N2239" s="496"/>
      <c r="O2239" s="496"/>
      <c r="P2239" s="496"/>
      <c r="Q2239" s="496"/>
      <c r="R2239" s="496"/>
      <c r="S2239" s="496"/>
      <c r="T2239" s="496"/>
      <c r="U2239" s="496"/>
      <c r="V2239" s="496"/>
      <c r="W2239" s="496"/>
      <c r="X2239" s="496"/>
      <c r="Y2239" s="496"/>
      <c r="Z2239" s="496"/>
      <c r="AA2239" s="496"/>
      <c r="AB2239" s="496"/>
      <c r="AC2239" s="496"/>
      <c r="AD2239" s="496"/>
      <c r="AE2239" s="496"/>
      <c r="AF2239" s="496"/>
      <c r="AG2239" s="496"/>
      <c r="AH2239" s="496"/>
      <c r="AI2239" s="496"/>
      <c r="AJ2239" s="496"/>
      <c r="AK2239" s="496"/>
      <c r="AL2239" s="496"/>
      <c r="AM2239" s="496"/>
      <c r="AN2239" s="496"/>
      <c r="AO2239" s="496"/>
      <c r="AP2239" s="496"/>
      <c r="AQ2239" s="496"/>
      <c r="AR2239" s="496"/>
      <c r="AS2239" s="496"/>
      <c r="AT2239" s="496"/>
      <c r="AU2239" s="496"/>
    </row>
    <row r="2240" spans="1:47">
      <c r="A2240" s="496"/>
      <c r="B2240" s="496"/>
      <c r="C2240" s="496"/>
      <c r="D2240" s="496"/>
      <c r="E2240" s="496"/>
      <c r="F2240" s="496"/>
      <c r="G2240" s="496"/>
      <c r="H2240" s="496"/>
      <c r="I2240" s="496"/>
      <c r="J2240" s="496"/>
      <c r="K2240" s="496"/>
      <c r="L2240" s="496"/>
      <c r="M2240" s="496"/>
      <c r="N2240" s="496"/>
      <c r="O2240" s="496"/>
      <c r="P2240" s="496"/>
      <c r="Q2240" s="496"/>
      <c r="R2240" s="496"/>
      <c r="S2240" s="496"/>
      <c r="T2240" s="496"/>
      <c r="U2240" s="496"/>
      <c r="V2240" s="496"/>
      <c r="W2240" s="496"/>
      <c r="X2240" s="496"/>
      <c r="Y2240" s="496"/>
      <c r="Z2240" s="496"/>
      <c r="AA2240" s="496"/>
      <c r="AB2240" s="496"/>
      <c r="AC2240" s="496"/>
      <c r="AD2240" s="496"/>
      <c r="AE2240" s="496"/>
      <c r="AF2240" s="496"/>
      <c r="AG2240" s="496"/>
      <c r="AH2240" s="496"/>
      <c r="AI2240" s="496"/>
      <c r="AJ2240" s="496"/>
      <c r="AK2240" s="496"/>
      <c r="AL2240" s="496"/>
      <c r="AM2240" s="496"/>
      <c r="AN2240" s="496"/>
      <c r="AO2240" s="496"/>
      <c r="AP2240" s="496"/>
      <c r="AQ2240" s="496"/>
      <c r="AR2240" s="496"/>
      <c r="AS2240" s="496"/>
      <c r="AT2240" s="496"/>
      <c r="AU2240" s="496"/>
    </row>
    <row r="2241" spans="1:47">
      <c r="A2241" s="496"/>
      <c r="B2241" s="496"/>
      <c r="C2241" s="496"/>
      <c r="D2241" s="496"/>
      <c r="E2241" s="496"/>
      <c r="F2241" s="496"/>
      <c r="G2241" s="496"/>
      <c r="H2241" s="496"/>
      <c r="I2241" s="496"/>
      <c r="J2241" s="496"/>
      <c r="K2241" s="496"/>
      <c r="L2241" s="496"/>
      <c r="M2241" s="496"/>
      <c r="N2241" s="496"/>
      <c r="O2241" s="496"/>
      <c r="P2241" s="496"/>
      <c r="Q2241" s="496"/>
      <c r="R2241" s="496"/>
      <c r="S2241" s="496"/>
      <c r="T2241" s="496"/>
      <c r="U2241" s="496"/>
      <c r="V2241" s="496"/>
      <c r="W2241" s="496"/>
      <c r="X2241" s="496"/>
      <c r="Y2241" s="496"/>
      <c r="Z2241" s="496"/>
      <c r="AA2241" s="496"/>
      <c r="AB2241" s="496"/>
      <c r="AC2241" s="496"/>
      <c r="AD2241" s="496"/>
      <c r="AE2241" s="496"/>
      <c r="AF2241" s="496"/>
      <c r="AG2241" s="496"/>
      <c r="AH2241" s="496"/>
      <c r="AI2241" s="496"/>
      <c r="AJ2241" s="496"/>
      <c r="AK2241" s="496"/>
      <c r="AL2241" s="496"/>
      <c r="AM2241" s="496"/>
      <c r="AN2241" s="496"/>
      <c r="AO2241" s="496"/>
      <c r="AP2241" s="496"/>
      <c r="AQ2241" s="496"/>
      <c r="AR2241" s="496"/>
      <c r="AS2241" s="496"/>
      <c r="AT2241" s="496"/>
      <c r="AU2241" s="496"/>
    </row>
    <row r="2242" spans="1:47">
      <c r="A2242" s="496"/>
      <c r="B2242" s="496"/>
      <c r="C2242" s="496"/>
      <c r="D2242" s="496"/>
      <c r="E2242" s="496"/>
      <c r="F2242" s="496"/>
      <c r="G2242" s="496"/>
      <c r="H2242" s="496"/>
      <c r="I2242" s="496"/>
      <c r="J2242" s="496"/>
      <c r="K2242" s="496"/>
      <c r="L2242" s="496"/>
      <c r="M2242" s="496"/>
      <c r="N2242" s="496"/>
      <c r="O2242" s="496"/>
      <c r="P2242" s="496"/>
      <c r="Q2242" s="496"/>
      <c r="R2242" s="496"/>
      <c r="S2242" s="496"/>
      <c r="T2242" s="496"/>
      <c r="U2242" s="496"/>
      <c r="V2242" s="496"/>
      <c r="W2242" s="496"/>
      <c r="X2242" s="496"/>
      <c r="Y2242" s="496"/>
      <c r="Z2242" s="496"/>
      <c r="AA2242" s="496"/>
      <c r="AB2242" s="496"/>
      <c r="AC2242" s="496"/>
      <c r="AD2242" s="496"/>
      <c r="AE2242" s="496"/>
      <c r="AF2242" s="496"/>
      <c r="AG2242" s="496"/>
      <c r="AH2242" s="496"/>
      <c r="AI2242" s="496"/>
      <c r="AJ2242" s="496"/>
      <c r="AK2242" s="496"/>
      <c r="AL2242" s="496"/>
      <c r="AM2242" s="496"/>
      <c r="AN2242" s="496"/>
      <c r="AO2242" s="496"/>
      <c r="AP2242" s="496"/>
      <c r="AQ2242" s="496"/>
      <c r="AR2242" s="496"/>
      <c r="AS2242" s="496"/>
      <c r="AT2242" s="496"/>
      <c r="AU2242" s="496"/>
    </row>
    <row r="2243" spans="1:47">
      <c r="A2243" s="496"/>
      <c r="B2243" s="496"/>
      <c r="C2243" s="496"/>
      <c r="D2243" s="496"/>
      <c r="E2243" s="496"/>
      <c r="F2243" s="496"/>
      <c r="G2243" s="496"/>
      <c r="H2243" s="496"/>
      <c r="I2243" s="496"/>
      <c r="J2243" s="496"/>
      <c r="K2243" s="496"/>
      <c r="L2243" s="496"/>
      <c r="M2243" s="496"/>
      <c r="N2243" s="496"/>
      <c r="O2243" s="496"/>
      <c r="P2243" s="496"/>
      <c r="Q2243" s="496"/>
      <c r="R2243" s="496"/>
      <c r="S2243" s="496"/>
      <c r="T2243" s="496"/>
      <c r="U2243" s="496"/>
      <c r="V2243" s="496"/>
      <c r="W2243" s="496"/>
      <c r="X2243" s="496"/>
      <c r="Y2243" s="496"/>
      <c r="Z2243" s="496"/>
      <c r="AA2243" s="496"/>
      <c r="AB2243" s="496"/>
      <c r="AC2243" s="496"/>
      <c r="AD2243" s="496"/>
      <c r="AE2243" s="496"/>
      <c r="AF2243" s="496"/>
      <c r="AG2243" s="496"/>
      <c r="AH2243" s="496"/>
      <c r="AI2243" s="496"/>
      <c r="AJ2243" s="496"/>
      <c r="AK2243" s="496"/>
      <c r="AL2243" s="496"/>
      <c r="AM2243" s="496"/>
      <c r="AN2243" s="496"/>
      <c r="AO2243" s="496"/>
      <c r="AP2243" s="496"/>
      <c r="AQ2243" s="496"/>
      <c r="AR2243" s="496"/>
      <c r="AS2243" s="496"/>
      <c r="AT2243" s="496"/>
      <c r="AU2243" s="496"/>
    </row>
    <row r="2244" spans="1:47">
      <c r="A2244" s="496"/>
      <c r="B2244" s="496"/>
      <c r="C2244" s="496"/>
      <c r="D2244" s="496"/>
      <c r="E2244" s="496"/>
      <c r="F2244" s="496"/>
      <c r="G2244" s="496"/>
      <c r="H2244" s="496"/>
      <c r="I2244" s="496"/>
      <c r="J2244" s="496"/>
      <c r="K2244" s="496"/>
      <c r="L2244" s="496"/>
      <c r="M2244" s="496"/>
      <c r="N2244" s="496"/>
      <c r="O2244" s="496"/>
      <c r="P2244" s="496"/>
      <c r="Q2244" s="496"/>
      <c r="R2244" s="496"/>
      <c r="S2244" s="496"/>
      <c r="T2244" s="496"/>
      <c r="U2244" s="496"/>
      <c r="V2244" s="496"/>
      <c r="W2244" s="496"/>
      <c r="X2244" s="496"/>
      <c r="Y2244" s="496"/>
      <c r="Z2244" s="496"/>
      <c r="AA2244" s="496"/>
      <c r="AB2244" s="496"/>
      <c r="AC2244" s="496"/>
      <c r="AD2244" s="496"/>
      <c r="AE2244" s="496"/>
      <c r="AF2244" s="496"/>
      <c r="AG2244" s="496"/>
      <c r="AH2244" s="496"/>
      <c r="AI2244" s="496"/>
      <c r="AJ2244" s="496"/>
      <c r="AK2244" s="496"/>
      <c r="AL2244" s="496"/>
      <c r="AM2244" s="496"/>
      <c r="AN2244" s="496"/>
      <c r="AO2244" s="496"/>
      <c r="AP2244" s="496"/>
      <c r="AQ2244" s="496"/>
      <c r="AR2244" s="496"/>
      <c r="AS2244" s="496"/>
      <c r="AT2244" s="496"/>
      <c r="AU2244" s="496"/>
    </row>
    <row r="2245" spans="1:47">
      <c r="A2245" s="496"/>
      <c r="B2245" s="496"/>
      <c r="C2245" s="496"/>
      <c r="D2245" s="496"/>
      <c r="E2245" s="496"/>
      <c r="F2245" s="496"/>
      <c r="G2245" s="496"/>
      <c r="H2245" s="496"/>
      <c r="I2245" s="496"/>
      <c r="J2245" s="496"/>
      <c r="K2245" s="496"/>
      <c r="L2245" s="496"/>
      <c r="M2245" s="496"/>
      <c r="N2245" s="496"/>
      <c r="O2245" s="496"/>
      <c r="P2245" s="496"/>
      <c r="Q2245" s="496"/>
      <c r="R2245" s="496"/>
      <c r="S2245" s="496"/>
      <c r="T2245" s="496"/>
      <c r="U2245" s="496"/>
      <c r="V2245" s="496"/>
      <c r="W2245" s="496"/>
      <c r="X2245" s="496"/>
      <c r="Y2245" s="496"/>
      <c r="Z2245" s="496"/>
      <c r="AA2245" s="496"/>
      <c r="AB2245" s="496"/>
      <c r="AC2245" s="496"/>
      <c r="AD2245" s="496"/>
      <c r="AE2245" s="496"/>
      <c r="AF2245" s="496"/>
      <c r="AG2245" s="496"/>
      <c r="AH2245" s="496"/>
      <c r="AI2245" s="496"/>
      <c r="AJ2245" s="496"/>
      <c r="AK2245" s="496"/>
      <c r="AL2245" s="496"/>
      <c r="AM2245" s="496"/>
      <c r="AN2245" s="496"/>
      <c r="AO2245" s="496"/>
      <c r="AP2245" s="496"/>
      <c r="AQ2245" s="496"/>
      <c r="AR2245" s="496"/>
      <c r="AS2245" s="496"/>
      <c r="AT2245" s="496"/>
      <c r="AU2245" s="496"/>
    </row>
    <row r="2246" spans="1:47">
      <c r="A2246" s="496"/>
      <c r="B2246" s="496"/>
      <c r="C2246" s="496"/>
      <c r="D2246" s="496"/>
      <c r="E2246" s="496"/>
      <c r="F2246" s="496"/>
      <c r="G2246" s="496"/>
      <c r="H2246" s="496"/>
      <c r="I2246" s="496"/>
      <c r="J2246" s="496"/>
      <c r="K2246" s="496"/>
      <c r="L2246" s="496"/>
      <c r="M2246" s="496"/>
      <c r="N2246" s="496"/>
      <c r="O2246" s="496"/>
      <c r="P2246" s="496"/>
      <c r="Q2246" s="496"/>
      <c r="R2246" s="496"/>
      <c r="S2246" s="496"/>
      <c r="T2246" s="496"/>
      <c r="U2246" s="496"/>
      <c r="V2246" s="496"/>
      <c r="W2246" s="496"/>
      <c r="X2246" s="496"/>
      <c r="Y2246" s="496"/>
      <c r="Z2246" s="496"/>
      <c r="AA2246" s="496"/>
      <c r="AB2246" s="496"/>
      <c r="AC2246" s="496"/>
      <c r="AD2246" s="496"/>
      <c r="AE2246" s="496"/>
      <c r="AF2246" s="496"/>
      <c r="AG2246" s="496"/>
      <c r="AH2246" s="496"/>
      <c r="AI2246" s="496"/>
      <c r="AJ2246" s="496"/>
      <c r="AK2246" s="496"/>
      <c r="AL2246" s="496"/>
      <c r="AM2246" s="496"/>
      <c r="AN2246" s="496"/>
      <c r="AO2246" s="496"/>
      <c r="AP2246" s="496"/>
      <c r="AQ2246" s="496"/>
      <c r="AR2246" s="496"/>
      <c r="AS2246" s="496"/>
      <c r="AT2246" s="496"/>
      <c r="AU2246" s="496"/>
    </row>
    <row r="2247" spans="1:47">
      <c r="A2247" s="496"/>
      <c r="B2247" s="496"/>
      <c r="C2247" s="496"/>
      <c r="D2247" s="496"/>
      <c r="E2247" s="496"/>
      <c r="F2247" s="496"/>
      <c r="G2247" s="496"/>
      <c r="H2247" s="496"/>
      <c r="I2247" s="496"/>
      <c r="J2247" s="496"/>
      <c r="K2247" s="496"/>
      <c r="L2247" s="496"/>
      <c r="M2247" s="496"/>
      <c r="N2247" s="496"/>
      <c r="O2247" s="496"/>
      <c r="P2247" s="496"/>
      <c r="Q2247" s="496"/>
      <c r="R2247" s="496"/>
      <c r="S2247" s="496"/>
      <c r="T2247" s="496"/>
      <c r="U2247" s="496"/>
      <c r="V2247" s="496"/>
      <c r="W2247" s="496"/>
      <c r="X2247" s="496"/>
      <c r="Y2247" s="496"/>
      <c r="Z2247" s="496"/>
      <c r="AA2247" s="496"/>
      <c r="AB2247" s="496"/>
      <c r="AC2247" s="496"/>
      <c r="AD2247" s="496"/>
      <c r="AE2247" s="496"/>
      <c r="AF2247" s="496"/>
      <c r="AG2247" s="496"/>
      <c r="AH2247" s="496"/>
      <c r="AI2247" s="496"/>
      <c r="AJ2247" s="496"/>
      <c r="AK2247" s="496"/>
      <c r="AL2247" s="496"/>
      <c r="AM2247" s="496"/>
      <c r="AN2247" s="496"/>
      <c r="AO2247" s="496"/>
      <c r="AP2247" s="496"/>
      <c r="AQ2247" s="496"/>
      <c r="AR2247" s="496"/>
      <c r="AS2247" s="496"/>
      <c r="AT2247" s="496"/>
      <c r="AU2247" s="496"/>
    </row>
    <row r="2248" spans="1:47">
      <c r="A2248" s="496"/>
      <c r="B2248" s="496"/>
      <c r="C2248" s="496"/>
      <c r="D2248" s="496"/>
      <c r="E2248" s="496"/>
      <c r="F2248" s="496"/>
      <c r="G2248" s="496"/>
      <c r="H2248" s="496"/>
      <c r="I2248" s="496"/>
      <c r="J2248" s="496"/>
      <c r="K2248" s="496"/>
      <c r="L2248" s="496"/>
      <c r="M2248" s="496"/>
      <c r="N2248" s="496"/>
      <c r="O2248" s="496"/>
      <c r="P2248" s="496"/>
      <c r="Q2248" s="496"/>
      <c r="R2248" s="496"/>
      <c r="S2248" s="496"/>
      <c r="T2248" s="496"/>
      <c r="U2248" s="496"/>
      <c r="V2248" s="496"/>
      <c r="W2248" s="496"/>
      <c r="X2248" s="496"/>
      <c r="Y2248" s="496"/>
      <c r="Z2248" s="496"/>
      <c r="AA2248" s="496"/>
      <c r="AB2248" s="496"/>
      <c r="AC2248" s="496"/>
      <c r="AD2248" s="496"/>
      <c r="AE2248" s="496"/>
      <c r="AF2248" s="496"/>
      <c r="AG2248" s="496"/>
      <c r="AH2248" s="496"/>
      <c r="AI2248" s="496"/>
      <c r="AJ2248" s="496"/>
      <c r="AK2248" s="496"/>
      <c r="AL2248" s="496"/>
      <c r="AM2248" s="496"/>
      <c r="AN2248" s="496"/>
      <c r="AO2248" s="496"/>
      <c r="AP2248" s="496"/>
      <c r="AQ2248" s="496"/>
      <c r="AR2248" s="496"/>
      <c r="AS2248" s="496"/>
      <c r="AT2248" s="496"/>
      <c r="AU2248" s="496"/>
    </row>
    <row r="2249" spans="1:47">
      <c r="A2249" s="496"/>
      <c r="B2249" s="496"/>
      <c r="C2249" s="496"/>
      <c r="D2249" s="496"/>
      <c r="E2249" s="496"/>
      <c r="F2249" s="496"/>
      <c r="G2249" s="496"/>
      <c r="H2249" s="496"/>
      <c r="I2249" s="496"/>
      <c r="J2249" s="496"/>
      <c r="K2249" s="496"/>
      <c r="L2249" s="496"/>
      <c r="M2249" s="496"/>
      <c r="N2249" s="496"/>
      <c r="O2249" s="496"/>
      <c r="P2249" s="496"/>
      <c r="Q2249" s="496"/>
      <c r="R2249" s="496"/>
      <c r="S2249" s="496"/>
      <c r="T2249" s="496"/>
      <c r="U2249" s="496"/>
      <c r="V2249" s="496"/>
      <c r="W2249" s="496"/>
      <c r="X2249" s="496"/>
      <c r="Y2249" s="496"/>
      <c r="Z2249" s="496"/>
      <c r="AA2249" s="496"/>
      <c r="AB2249" s="496"/>
      <c r="AC2249" s="496"/>
      <c r="AD2249" s="496"/>
      <c r="AE2249" s="496"/>
      <c r="AF2249" s="496"/>
      <c r="AG2249" s="496"/>
      <c r="AH2249" s="496"/>
      <c r="AI2249" s="496"/>
      <c r="AJ2249" s="496"/>
      <c r="AK2249" s="496"/>
      <c r="AL2249" s="496"/>
      <c r="AM2249" s="496"/>
      <c r="AN2249" s="496"/>
      <c r="AO2249" s="496"/>
      <c r="AP2249" s="496"/>
      <c r="AQ2249" s="496"/>
      <c r="AR2249" s="496"/>
      <c r="AS2249" s="496"/>
      <c r="AT2249" s="496"/>
      <c r="AU2249" s="496"/>
    </row>
    <row r="2250" spans="1:47">
      <c r="A2250" s="496"/>
      <c r="B2250" s="496"/>
      <c r="C2250" s="496"/>
      <c r="D2250" s="496"/>
      <c r="E2250" s="496"/>
      <c r="F2250" s="496"/>
      <c r="G2250" s="496"/>
      <c r="H2250" s="496"/>
      <c r="I2250" s="496"/>
      <c r="J2250" s="496"/>
      <c r="K2250" s="496"/>
      <c r="L2250" s="496"/>
      <c r="M2250" s="496"/>
      <c r="N2250" s="496"/>
      <c r="O2250" s="496"/>
      <c r="P2250" s="496"/>
      <c r="Q2250" s="496"/>
      <c r="R2250" s="496"/>
      <c r="S2250" s="496"/>
      <c r="T2250" s="496"/>
      <c r="U2250" s="496"/>
      <c r="V2250" s="496"/>
      <c r="W2250" s="496"/>
      <c r="X2250" s="496"/>
      <c r="Y2250" s="496"/>
      <c r="Z2250" s="496"/>
      <c r="AA2250" s="496"/>
      <c r="AB2250" s="496"/>
      <c r="AC2250" s="496"/>
      <c r="AD2250" s="496"/>
      <c r="AE2250" s="496"/>
      <c r="AF2250" s="496"/>
      <c r="AG2250" s="496"/>
      <c r="AH2250" s="496"/>
      <c r="AI2250" s="496"/>
      <c r="AJ2250" s="496"/>
      <c r="AK2250" s="496"/>
      <c r="AL2250" s="496"/>
      <c r="AM2250" s="496"/>
      <c r="AN2250" s="496"/>
      <c r="AO2250" s="496"/>
      <c r="AP2250" s="496"/>
      <c r="AQ2250" s="496"/>
      <c r="AR2250" s="496"/>
      <c r="AS2250" s="496"/>
      <c r="AT2250" s="496"/>
      <c r="AU2250" s="496"/>
    </row>
    <row r="2251" spans="1:47">
      <c r="A2251" s="496"/>
      <c r="B2251" s="496"/>
      <c r="C2251" s="496"/>
      <c r="D2251" s="496"/>
      <c r="E2251" s="496"/>
      <c r="F2251" s="496"/>
      <c r="G2251" s="496"/>
      <c r="H2251" s="496"/>
      <c r="I2251" s="496"/>
      <c r="J2251" s="496"/>
      <c r="K2251" s="496"/>
      <c r="L2251" s="496"/>
      <c r="M2251" s="496"/>
      <c r="N2251" s="496"/>
      <c r="O2251" s="496"/>
      <c r="P2251" s="496"/>
      <c r="Q2251" s="496"/>
      <c r="R2251" s="496"/>
      <c r="S2251" s="496"/>
      <c r="T2251" s="496"/>
      <c r="U2251" s="496"/>
      <c r="V2251" s="496"/>
      <c r="W2251" s="496"/>
      <c r="X2251" s="496"/>
      <c r="Y2251" s="496"/>
      <c r="Z2251" s="496"/>
      <c r="AA2251" s="496"/>
      <c r="AB2251" s="496"/>
      <c r="AC2251" s="496"/>
      <c r="AD2251" s="496"/>
      <c r="AE2251" s="496"/>
      <c r="AF2251" s="496"/>
      <c r="AG2251" s="496"/>
      <c r="AH2251" s="496"/>
      <c r="AI2251" s="496"/>
      <c r="AJ2251" s="496"/>
      <c r="AK2251" s="496"/>
      <c r="AL2251" s="496"/>
      <c r="AM2251" s="496"/>
      <c r="AN2251" s="496"/>
      <c r="AO2251" s="496"/>
      <c r="AP2251" s="496"/>
      <c r="AQ2251" s="496"/>
      <c r="AR2251" s="496"/>
      <c r="AS2251" s="496"/>
      <c r="AT2251" s="496"/>
      <c r="AU2251" s="496"/>
    </row>
    <row r="2252" spans="1:47">
      <c r="A2252" s="496"/>
      <c r="B2252" s="496"/>
      <c r="C2252" s="496"/>
      <c r="D2252" s="496"/>
      <c r="E2252" s="496"/>
      <c r="F2252" s="496"/>
      <c r="G2252" s="496"/>
      <c r="H2252" s="496"/>
      <c r="I2252" s="496"/>
      <c r="J2252" s="496"/>
      <c r="K2252" s="496"/>
      <c r="L2252" s="496"/>
      <c r="M2252" s="496"/>
      <c r="N2252" s="496"/>
      <c r="O2252" s="496"/>
      <c r="P2252" s="496"/>
      <c r="Q2252" s="496"/>
      <c r="R2252" s="496"/>
      <c r="S2252" s="496"/>
      <c r="T2252" s="496"/>
      <c r="U2252" s="496"/>
      <c r="V2252" s="496"/>
      <c r="W2252" s="496"/>
      <c r="X2252" s="496"/>
      <c r="Y2252" s="496"/>
      <c r="Z2252" s="496"/>
      <c r="AA2252" s="496"/>
      <c r="AB2252" s="496"/>
      <c r="AC2252" s="496"/>
      <c r="AD2252" s="496"/>
      <c r="AE2252" s="496"/>
      <c r="AF2252" s="496"/>
      <c r="AG2252" s="496"/>
      <c r="AH2252" s="496"/>
      <c r="AI2252" s="496"/>
      <c r="AJ2252" s="496"/>
      <c r="AK2252" s="496"/>
      <c r="AL2252" s="496"/>
      <c r="AM2252" s="496"/>
      <c r="AN2252" s="496"/>
      <c r="AO2252" s="496"/>
      <c r="AP2252" s="496"/>
      <c r="AQ2252" s="496"/>
      <c r="AR2252" s="496"/>
      <c r="AS2252" s="496"/>
      <c r="AT2252" s="496"/>
      <c r="AU2252" s="496"/>
    </row>
    <row r="2253" spans="1:47">
      <c r="A2253" s="496"/>
      <c r="B2253" s="496"/>
      <c r="C2253" s="496"/>
      <c r="D2253" s="496"/>
      <c r="E2253" s="496"/>
      <c r="F2253" s="496"/>
      <c r="G2253" s="496"/>
      <c r="H2253" s="496"/>
      <c r="I2253" s="496"/>
      <c r="J2253" s="496"/>
      <c r="K2253" s="496"/>
      <c r="L2253" s="496"/>
      <c r="M2253" s="496"/>
      <c r="N2253" s="496"/>
      <c r="O2253" s="496"/>
      <c r="P2253" s="496"/>
      <c r="Q2253" s="496"/>
      <c r="R2253" s="496"/>
      <c r="S2253" s="496"/>
      <c r="T2253" s="496"/>
      <c r="U2253" s="496"/>
      <c r="V2253" s="496"/>
      <c r="W2253" s="496"/>
      <c r="X2253" s="496"/>
      <c r="Y2253" s="496"/>
      <c r="Z2253" s="496"/>
      <c r="AA2253" s="496"/>
      <c r="AB2253" s="496"/>
      <c r="AC2253" s="496"/>
      <c r="AD2253" s="496"/>
      <c r="AE2253" s="496"/>
      <c r="AF2253" s="496"/>
      <c r="AG2253" s="496"/>
      <c r="AH2253" s="496"/>
      <c r="AI2253" s="496"/>
      <c r="AJ2253" s="496"/>
      <c r="AK2253" s="496"/>
      <c r="AL2253" s="496"/>
      <c r="AM2253" s="496"/>
      <c r="AN2253" s="496"/>
      <c r="AO2253" s="496"/>
      <c r="AP2253" s="496"/>
      <c r="AQ2253" s="496"/>
      <c r="AR2253" s="496"/>
      <c r="AS2253" s="496"/>
      <c r="AT2253" s="496"/>
      <c r="AU2253" s="496"/>
    </row>
    <row r="2254" spans="1:47">
      <c r="A2254" s="496"/>
      <c r="B2254" s="496"/>
      <c r="C2254" s="496"/>
      <c r="D2254" s="496"/>
      <c r="E2254" s="496"/>
      <c r="F2254" s="496"/>
      <c r="G2254" s="496"/>
      <c r="H2254" s="496"/>
      <c r="I2254" s="496"/>
      <c r="J2254" s="496"/>
      <c r="K2254" s="496"/>
      <c r="L2254" s="496"/>
      <c r="M2254" s="496"/>
      <c r="N2254" s="496"/>
      <c r="O2254" s="496"/>
      <c r="P2254" s="496"/>
      <c r="Q2254" s="496"/>
      <c r="R2254" s="496"/>
      <c r="S2254" s="496"/>
      <c r="T2254" s="496"/>
      <c r="U2254" s="496"/>
      <c r="V2254" s="496"/>
      <c r="W2254" s="496"/>
      <c r="X2254" s="496"/>
      <c r="Y2254" s="496"/>
      <c r="Z2254" s="496"/>
      <c r="AA2254" s="496"/>
      <c r="AB2254" s="496"/>
      <c r="AC2254" s="496"/>
      <c r="AD2254" s="496"/>
      <c r="AE2254" s="496"/>
      <c r="AF2254" s="496"/>
      <c r="AG2254" s="496"/>
      <c r="AH2254" s="496"/>
      <c r="AI2254" s="496"/>
      <c r="AJ2254" s="496"/>
      <c r="AK2254" s="496"/>
      <c r="AL2254" s="496"/>
      <c r="AM2254" s="496"/>
      <c r="AN2254" s="496"/>
      <c r="AO2254" s="496"/>
      <c r="AP2254" s="496"/>
      <c r="AQ2254" s="496"/>
      <c r="AR2254" s="496"/>
      <c r="AS2254" s="496"/>
      <c r="AT2254" s="496"/>
      <c r="AU2254" s="496"/>
    </row>
    <row r="2255" spans="1:47">
      <c r="A2255" s="496"/>
      <c r="B2255" s="496"/>
      <c r="C2255" s="496"/>
      <c r="D2255" s="496"/>
      <c r="E2255" s="496"/>
      <c r="F2255" s="496"/>
      <c r="G2255" s="496"/>
      <c r="H2255" s="496"/>
      <c r="I2255" s="496"/>
      <c r="J2255" s="496"/>
      <c r="K2255" s="496"/>
      <c r="L2255" s="496"/>
      <c r="M2255" s="496"/>
      <c r="N2255" s="496"/>
      <c r="O2255" s="496"/>
      <c r="P2255" s="496"/>
      <c r="Q2255" s="496"/>
      <c r="R2255" s="496"/>
      <c r="S2255" s="496"/>
      <c r="T2255" s="496"/>
      <c r="U2255" s="496"/>
      <c r="V2255" s="496"/>
      <c r="W2255" s="496"/>
      <c r="X2255" s="496"/>
      <c r="Y2255" s="496"/>
      <c r="Z2255" s="496"/>
      <c r="AA2255" s="496"/>
      <c r="AB2255" s="496"/>
      <c r="AC2255" s="496"/>
      <c r="AD2255" s="496"/>
      <c r="AE2255" s="496"/>
      <c r="AF2255" s="496"/>
      <c r="AG2255" s="496"/>
      <c r="AH2255" s="496"/>
      <c r="AI2255" s="496"/>
      <c r="AJ2255" s="496"/>
      <c r="AK2255" s="496"/>
      <c r="AL2255" s="496"/>
      <c r="AM2255" s="496"/>
      <c r="AN2255" s="496"/>
      <c r="AO2255" s="496"/>
      <c r="AP2255" s="496"/>
      <c r="AQ2255" s="496"/>
      <c r="AR2255" s="496"/>
      <c r="AS2255" s="496"/>
      <c r="AT2255" s="496"/>
      <c r="AU2255" s="496"/>
    </row>
    <row r="2256" spans="1:47">
      <c r="A2256" s="496"/>
      <c r="B2256" s="496"/>
      <c r="C2256" s="496"/>
      <c r="D2256" s="496"/>
      <c r="E2256" s="496"/>
      <c r="F2256" s="496"/>
      <c r="G2256" s="496"/>
      <c r="H2256" s="496"/>
      <c r="I2256" s="496"/>
      <c r="J2256" s="496"/>
      <c r="K2256" s="496"/>
      <c r="L2256" s="496"/>
      <c r="M2256" s="496"/>
      <c r="N2256" s="496"/>
      <c r="O2256" s="496"/>
      <c r="P2256" s="496"/>
      <c r="Q2256" s="496"/>
      <c r="R2256" s="496"/>
      <c r="S2256" s="496"/>
      <c r="T2256" s="496"/>
      <c r="U2256" s="496"/>
      <c r="V2256" s="496"/>
      <c r="W2256" s="496"/>
      <c r="X2256" s="496"/>
      <c r="Y2256" s="496"/>
      <c r="Z2256" s="496"/>
      <c r="AA2256" s="496"/>
      <c r="AB2256" s="496"/>
      <c r="AC2256" s="496"/>
      <c r="AD2256" s="496"/>
      <c r="AE2256" s="496"/>
      <c r="AF2256" s="496"/>
      <c r="AG2256" s="496"/>
      <c r="AH2256" s="496"/>
      <c r="AI2256" s="496"/>
      <c r="AJ2256" s="496"/>
      <c r="AK2256" s="496"/>
      <c r="AL2256" s="496"/>
      <c r="AM2256" s="496"/>
      <c r="AN2256" s="496"/>
      <c r="AO2256" s="496"/>
      <c r="AP2256" s="496"/>
      <c r="AQ2256" s="496"/>
      <c r="AR2256" s="496"/>
      <c r="AS2256" s="496"/>
      <c r="AT2256" s="496"/>
      <c r="AU2256" s="496"/>
    </row>
    <row r="2257" spans="1:47">
      <c r="A2257" s="496"/>
      <c r="B2257" s="496"/>
      <c r="C2257" s="496"/>
      <c r="D2257" s="496"/>
      <c r="E2257" s="496"/>
      <c r="F2257" s="496"/>
      <c r="G2257" s="496"/>
      <c r="H2257" s="496"/>
      <c r="I2257" s="496"/>
      <c r="J2257" s="496"/>
      <c r="K2257" s="496"/>
      <c r="L2257" s="496"/>
      <c r="M2257" s="496"/>
      <c r="N2257" s="496"/>
      <c r="O2257" s="496"/>
      <c r="P2257" s="496"/>
      <c r="Q2257" s="496"/>
      <c r="R2257" s="496"/>
      <c r="S2257" s="496"/>
      <c r="T2257" s="496"/>
      <c r="U2257" s="496"/>
      <c r="V2257" s="496"/>
      <c r="W2257" s="496"/>
      <c r="X2257" s="496"/>
      <c r="Y2257" s="496"/>
      <c r="Z2257" s="496"/>
      <c r="AA2257" s="496"/>
      <c r="AB2257" s="496"/>
      <c r="AC2257" s="496"/>
      <c r="AD2257" s="496"/>
      <c r="AE2257" s="496"/>
      <c r="AF2257" s="496"/>
      <c r="AG2257" s="496"/>
      <c r="AH2257" s="496"/>
      <c r="AI2257" s="496"/>
      <c r="AJ2257" s="496"/>
      <c r="AK2257" s="496"/>
      <c r="AL2257" s="496"/>
      <c r="AM2257" s="496"/>
      <c r="AN2257" s="496"/>
      <c r="AO2257" s="496"/>
      <c r="AP2257" s="496"/>
      <c r="AQ2257" s="496"/>
      <c r="AR2257" s="496"/>
      <c r="AS2257" s="496"/>
      <c r="AT2257" s="496"/>
      <c r="AU2257" s="496"/>
    </row>
    <row r="2258" spans="1:47">
      <c r="A2258" s="496"/>
      <c r="B2258" s="496"/>
      <c r="C2258" s="496"/>
      <c r="D2258" s="496"/>
      <c r="E2258" s="496"/>
      <c r="F2258" s="496"/>
      <c r="G2258" s="496"/>
      <c r="H2258" s="496"/>
      <c r="I2258" s="496"/>
      <c r="J2258" s="496"/>
      <c r="K2258" s="496"/>
      <c r="L2258" s="496"/>
      <c r="M2258" s="496"/>
      <c r="N2258" s="496"/>
      <c r="O2258" s="496"/>
      <c r="P2258" s="496"/>
      <c r="Q2258" s="496"/>
      <c r="R2258" s="496"/>
      <c r="S2258" s="496"/>
      <c r="T2258" s="496"/>
      <c r="U2258" s="496"/>
      <c r="V2258" s="496"/>
      <c r="W2258" s="496"/>
      <c r="X2258" s="496"/>
      <c r="Y2258" s="496"/>
      <c r="Z2258" s="496"/>
      <c r="AA2258" s="496"/>
      <c r="AB2258" s="496"/>
      <c r="AC2258" s="496"/>
      <c r="AD2258" s="496"/>
      <c r="AE2258" s="496"/>
      <c r="AF2258" s="496"/>
      <c r="AG2258" s="496"/>
      <c r="AH2258" s="496"/>
      <c r="AI2258" s="496"/>
      <c r="AJ2258" s="496"/>
      <c r="AK2258" s="496"/>
      <c r="AL2258" s="496"/>
      <c r="AM2258" s="496"/>
      <c r="AN2258" s="496"/>
      <c r="AO2258" s="496"/>
      <c r="AP2258" s="496"/>
      <c r="AQ2258" s="496"/>
      <c r="AR2258" s="496"/>
      <c r="AS2258" s="496"/>
      <c r="AT2258" s="496"/>
      <c r="AU2258" s="496"/>
    </row>
    <row r="2259" spans="1:47">
      <c r="A2259" s="496"/>
      <c r="B2259" s="496"/>
      <c r="C2259" s="496"/>
      <c r="D2259" s="496"/>
      <c r="E2259" s="496"/>
      <c r="F2259" s="496"/>
      <c r="G2259" s="496"/>
      <c r="H2259" s="496"/>
      <c r="I2259" s="496"/>
      <c r="J2259" s="496"/>
      <c r="K2259" s="496"/>
      <c r="L2259" s="496"/>
      <c r="M2259" s="496"/>
      <c r="N2259" s="496"/>
      <c r="O2259" s="496"/>
      <c r="P2259" s="496"/>
      <c r="Q2259" s="496"/>
      <c r="R2259" s="496"/>
      <c r="S2259" s="496"/>
      <c r="T2259" s="496"/>
      <c r="U2259" s="496"/>
      <c r="V2259" s="496"/>
      <c r="W2259" s="496"/>
      <c r="X2259" s="496"/>
      <c r="Y2259" s="496"/>
      <c r="Z2259" s="496"/>
      <c r="AA2259" s="496"/>
      <c r="AB2259" s="496"/>
      <c r="AC2259" s="496"/>
      <c r="AD2259" s="496"/>
      <c r="AE2259" s="496"/>
      <c r="AF2259" s="496"/>
      <c r="AG2259" s="496"/>
      <c r="AH2259" s="496"/>
      <c r="AI2259" s="496"/>
      <c r="AJ2259" s="496"/>
      <c r="AK2259" s="496"/>
      <c r="AL2259" s="496"/>
      <c r="AM2259" s="496"/>
      <c r="AN2259" s="496"/>
      <c r="AO2259" s="496"/>
      <c r="AP2259" s="496"/>
      <c r="AQ2259" s="496"/>
      <c r="AR2259" s="496"/>
      <c r="AS2259" s="496"/>
      <c r="AT2259" s="496"/>
      <c r="AU2259" s="496"/>
    </row>
    <row r="2260" spans="1:47">
      <c r="A2260" s="496"/>
      <c r="B2260" s="496"/>
      <c r="C2260" s="496"/>
      <c r="D2260" s="496"/>
      <c r="E2260" s="496"/>
      <c r="F2260" s="496"/>
      <c r="G2260" s="496"/>
      <c r="H2260" s="496"/>
      <c r="I2260" s="496"/>
      <c r="J2260" s="496"/>
      <c r="K2260" s="496"/>
      <c r="L2260" s="496"/>
      <c r="M2260" s="496"/>
      <c r="N2260" s="496"/>
      <c r="O2260" s="496"/>
      <c r="P2260" s="496"/>
      <c r="Q2260" s="496"/>
      <c r="R2260" s="496"/>
      <c r="S2260" s="496"/>
      <c r="T2260" s="496"/>
      <c r="U2260" s="496"/>
      <c r="V2260" s="496"/>
      <c r="W2260" s="496"/>
      <c r="X2260" s="496"/>
      <c r="Y2260" s="496"/>
      <c r="Z2260" s="496"/>
      <c r="AA2260" s="496"/>
      <c r="AB2260" s="496"/>
      <c r="AC2260" s="496"/>
      <c r="AD2260" s="496"/>
      <c r="AE2260" s="496"/>
      <c r="AF2260" s="496"/>
      <c r="AG2260" s="496"/>
      <c r="AH2260" s="496"/>
      <c r="AI2260" s="496"/>
      <c r="AJ2260" s="496"/>
      <c r="AK2260" s="496"/>
      <c r="AL2260" s="496"/>
      <c r="AM2260" s="496"/>
      <c r="AN2260" s="496"/>
      <c r="AO2260" s="496"/>
      <c r="AP2260" s="496"/>
      <c r="AQ2260" s="496"/>
      <c r="AR2260" s="496"/>
      <c r="AS2260" s="496"/>
      <c r="AT2260" s="496"/>
      <c r="AU2260" s="496"/>
    </row>
    <row r="2261" spans="1:47">
      <c r="A2261" s="496"/>
      <c r="B2261" s="496"/>
      <c r="C2261" s="496"/>
      <c r="D2261" s="496"/>
      <c r="E2261" s="496"/>
      <c r="F2261" s="496"/>
      <c r="G2261" s="496"/>
      <c r="H2261" s="496"/>
      <c r="I2261" s="496"/>
      <c r="J2261" s="496"/>
      <c r="K2261" s="496"/>
      <c r="L2261" s="496"/>
      <c r="M2261" s="496"/>
      <c r="N2261" s="496"/>
      <c r="O2261" s="496"/>
      <c r="P2261" s="496"/>
      <c r="Q2261" s="496"/>
      <c r="R2261" s="496"/>
      <c r="S2261" s="496"/>
      <c r="T2261" s="496"/>
      <c r="U2261" s="496"/>
      <c r="V2261" s="496"/>
      <c r="W2261" s="496"/>
      <c r="X2261" s="496"/>
      <c r="Y2261" s="496"/>
      <c r="Z2261" s="496"/>
      <c r="AA2261" s="496"/>
      <c r="AB2261" s="496"/>
      <c r="AC2261" s="496"/>
      <c r="AD2261" s="496"/>
      <c r="AE2261" s="496"/>
      <c r="AF2261" s="496"/>
      <c r="AG2261" s="496"/>
      <c r="AH2261" s="496"/>
      <c r="AI2261" s="496"/>
      <c r="AJ2261" s="496"/>
      <c r="AK2261" s="496"/>
      <c r="AL2261" s="496"/>
      <c r="AM2261" s="496"/>
      <c r="AN2261" s="496"/>
      <c r="AO2261" s="496"/>
      <c r="AP2261" s="496"/>
      <c r="AQ2261" s="496"/>
      <c r="AR2261" s="496"/>
      <c r="AS2261" s="496"/>
      <c r="AT2261" s="496"/>
      <c r="AU2261" s="496"/>
    </row>
    <row r="2262" spans="1:47">
      <c r="A2262" s="496"/>
      <c r="B2262" s="496"/>
      <c r="C2262" s="496"/>
      <c r="D2262" s="496"/>
      <c r="E2262" s="496"/>
      <c r="F2262" s="496"/>
      <c r="G2262" s="496"/>
      <c r="H2262" s="496"/>
      <c r="I2262" s="496"/>
      <c r="J2262" s="496"/>
      <c r="K2262" s="496"/>
      <c r="L2262" s="496"/>
      <c r="M2262" s="496"/>
      <c r="N2262" s="496"/>
      <c r="O2262" s="496"/>
      <c r="P2262" s="496"/>
      <c r="Q2262" s="496"/>
      <c r="R2262" s="496"/>
      <c r="S2262" s="496"/>
      <c r="T2262" s="496"/>
      <c r="U2262" s="496"/>
      <c r="V2262" s="496"/>
      <c r="W2262" s="496"/>
      <c r="X2262" s="496"/>
      <c r="Y2262" s="496"/>
      <c r="Z2262" s="496"/>
      <c r="AA2262" s="496"/>
      <c r="AB2262" s="496"/>
      <c r="AC2262" s="496"/>
      <c r="AD2262" s="496"/>
      <c r="AE2262" s="496"/>
      <c r="AF2262" s="496"/>
      <c r="AG2262" s="496"/>
      <c r="AH2262" s="496"/>
      <c r="AI2262" s="496"/>
      <c r="AJ2262" s="496"/>
      <c r="AK2262" s="496"/>
      <c r="AL2262" s="496"/>
      <c r="AM2262" s="496"/>
      <c r="AN2262" s="496"/>
      <c r="AO2262" s="496"/>
      <c r="AP2262" s="496"/>
      <c r="AQ2262" s="496"/>
      <c r="AR2262" s="496"/>
      <c r="AS2262" s="496"/>
      <c r="AT2262" s="496"/>
      <c r="AU2262" s="496"/>
    </row>
    <row r="2263" spans="1:47">
      <c r="A2263" s="496"/>
      <c r="B2263" s="496"/>
      <c r="C2263" s="496"/>
      <c r="D2263" s="496"/>
      <c r="E2263" s="496"/>
      <c r="F2263" s="496"/>
      <c r="G2263" s="496"/>
      <c r="H2263" s="496"/>
      <c r="I2263" s="496"/>
      <c r="J2263" s="496"/>
      <c r="K2263" s="496"/>
      <c r="L2263" s="496"/>
      <c r="M2263" s="496"/>
      <c r="N2263" s="496"/>
      <c r="O2263" s="496"/>
      <c r="P2263" s="496"/>
      <c r="Q2263" s="496"/>
      <c r="R2263" s="496"/>
      <c r="S2263" s="496"/>
      <c r="T2263" s="496"/>
      <c r="U2263" s="496"/>
      <c r="V2263" s="496"/>
      <c r="W2263" s="496"/>
      <c r="X2263" s="496"/>
      <c r="Y2263" s="496"/>
      <c r="Z2263" s="496"/>
      <c r="AA2263" s="496"/>
      <c r="AB2263" s="496"/>
      <c r="AC2263" s="496"/>
      <c r="AD2263" s="496"/>
      <c r="AE2263" s="496"/>
      <c r="AF2263" s="496"/>
      <c r="AG2263" s="496"/>
      <c r="AH2263" s="496"/>
      <c r="AI2263" s="496"/>
      <c r="AJ2263" s="496"/>
      <c r="AK2263" s="496"/>
      <c r="AL2263" s="496"/>
      <c r="AM2263" s="496"/>
      <c r="AN2263" s="496"/>
      <c r="AO2263" s="496"/>
      <c r="AP2263" s="496"/>
      <c r="AQ2263" s="496"/>
      <c r="AR2263" s="496"/>
      <c r="AS2263" s="496"/>
      <c r="AT2263" s="496"/>
      <c r="AU2263" s="496"/>
    </row>
    <row r="2264" spans="1:47">
      <c r="A2264" s="496"/>
      <c r="B2264" s="496"/>
      <c r="C2264" s="496"/>
      <c r="D2264" s="496"/>
      <c r="E2264" s="496"/>
      <c r="F2264" s="496"/>
      <c r="G2264" s="496"/>
      <c r="H2264" s="496"/>
      <c r="I2264" s="496"/>
      <c r="J2264" s="496"/>
      <c r="K2264" s="496"/>
      <c r="L2264" s="496"/>
      <c r="M2264" s="496"/>
      <c r="N2264" s="496"/>
      <c r="O2264" s="496"/>
      <c r="P2264" s="496"/>
      <c r="Q2264" s="496"/>
      <c r="R2264" s="496"/>
      <c r="S2264" s="496"/>
      <c r="T2264" s="496"/>
      <c r="U2264" s="496"/>
      <c r="V2264" s="496"/>
      <c r="W2264" s="496"/>
      <c r="X2264" s="496"/>
      <c r="Y2264" s="496"/>
      <c r="Z2264" s="496"/>
      <c r="AA2264" s="496"/>
      <c r="AB2264" s="496"/>
      <c r="AC2264" s="496"/>
      <c r="AD2264" s="496"/>
      <c r="AE2264" s="496"/>
      <c r="AF2264" s="496"/>
      <c r="AG2264" s="496"/>
      <c r="AH2264" s="496"/>
      <c r="AI2264" s="496"/>
      <c r="AJ2264" s="496"/>
      <c r="AK2264" s="496"/>
      <c r="AL2264" s="496"/>
      <c r="AM2264" s="496"/>
      <c r="AN2264" s="496"/>
      <c r="AO2264" s="496"/>
      <c r="AP2264" s="496"/>
      <c r="AQ2264" s="496"/>
      <c r="AR2264" s="496"/>
      <c r="AS2264" s="496"/>
      <c r="AT2264" s="496"/>
      <c r="AU2264" s="496"/>
    </row>
    <row r="2265" spans="1:47">
      <c r="A2265" s="496"/>
      <c r="B2265" s="496"/>
      <c r="C2265" s="496"/>
      <c r="D2265" s="496"/>
      <c r="E2265" s="496"/>
      <c r="F2265" s="496"/>
      <c r="G2265" s="496"/>
      <c r="H2265" s="496"/>
      <c r="I2265" s="496"/>
      <c r="J2265" s="496"/>
      <c r="K2265" s="496"/>
      <c r="L2265" s="496"/>
      <c r="M2265" s="496"/>
      <c r="N2265" s="496"/>
      <c r="O2265" s="496"/>
      <c r="P2265" s="496"/>
      <c r="Q2265" s="496"/>
      <c r="R2265" s="496"/>
      <c r="S2265" s="496"/>
      <c r="T2265" s="496"/>
      <c r="U2265" s="496"/>
      <c r="V2265" s="496"/>
      <c r="W2265" s="496"/>
      <c r="X2265" s="496"/>
      <c r="Y2265" s="496"/>
      <c r="Z2265" s="496"/>
      <c r="AA2265" s="496"/>
      <c r="AB2265" s="496"/>
      <c r="AC2265" s="496"/>
      <c r="AD2265" s="496"/>
      <c r="AE2265" s="496"/>
      <c r="AF2265" s="496"/>
      <c r="AG2265" s="496"/>
      <c r="AH2265" s="496"/>
      <c r="AI2265" s="496"/>
      <c r="AJ2265" s="496"/>
      <c r="AK2265" s="496"/>
      <c r="AL2265" s="496"/>
      <c r="AM2265" s="496"/>
      <c r="AN2265" s="496"/>
      <c r="AO2265" s="496"/>
      <c r="AP2265" s="496"/>
      <c r="AQ2265" s="496"/>
      <c r="AR2265" s="496"/>
      <c r="AS2265" s="496"/>
      <c r="AT2265" s="496"/>
      <c r="AU2265" s="496"/>
    </row>
    <row r="2266" spans="1:47">
      <c r="A2266" s="496"/>
      <c r="B2266" s="496"/>
      <c r="C2266" s="496"/>
      <c r="D2266" s="496"/>
      <c r="E2266" s="496"/>
      <c r="F2266" s="496"/>
      <c r="G2266" s="496"/>
      <c r="H2266" s="496"/>
      <c r="I2266" s="496"/>
      <c r="J2266" s="496"/>
      <c r="K2266" s="496"/>
      <c r="L2266" s="496"/>
      <c r="M2266" s="496"/>
      <c r="N2266" s="496"/>
      <c r="O2266" s="496"/>
      <c r="P2266" s="496"/>
      <c r="Q2266" s="496"/>
      <c r="R2266" s="496"/>
      <c r="S2266" s="496"/>
      <c r="T2266" s="496"/>
      <c r="U2266" s="496"/>
      <c r="V2266" s="496"/>
      <c r="W2266" s="496"/>
      <c r="X2266" s="496"/>
      <c r="Y2266" s="496"/>
      <c r="Z2266" s="496"/>
      <c r="AA2266" s="496"/>
      <c r="AB2266" s="496"/>
      <c r="AC2266" s="496"/>
      <c r="AD2266" s="496"/>
      <c r="AE2266" s="496"/>
      <c r="AF2266" s="496"/>
      <c r="AG2266" s="496"/>
      <c r="AH2266" s="496"/>
      <c r="AI2266" s="496"/>
      <c r="AJ2266" s="496"/>
      <c r="AK2266" s="496"/>
      <c r="AL2266" s="496"/>
      <c r="AM2266" s="496"/>
      <c r="AN2266" s="496"/>
      <c r="AO2266" s="496"/>
      <c r="AP2266" s="496"/>
      <c r="AQ2266" s="496"/>
      <c r="AR2266" s="496"/>
      <c r="AS2266" s="496"/>
      <c r="AT2266" s="496"/>
      <c r="AU2266" s="496"/>
    </row>
    <row r="2267" spans="1:47">
      <c r="A2267" s="496"/>
      <c r="B2267" s="496"/>
      <c r="C2267" s="496"/>
      <c r="D2267" s="496"/>
      <c r="E2267" s="496"/>
      <c r="F2267" s="496"/>
      <c r="G2267" s="496"/>
      <c r="H2267" s="496"/>
      <c r="I2267" s="496"/>
      <c r="J2267" s="496"/>
      <c r="K2267" s="496"/>
      <c r="L2267" s="496"/>
      <c r="M2267" s="496"/>
      <c r="N2267" s="496"/>
      <c r="O2267" s="496"/>
      <c r="P2267" s="496"/>
      <c r="Q2267" s="496"/>
      <c r="R2267" s="496"/>
      <c r="S2267" s="496"/>
      <c r="T2267" s="496"/>
      <c r="U2267" s="496"/>
      <c r="V2267" s="496"/>
      <c r="W2267" s="496"/>
      <c r="X2267" s="496"/>
      <c r="Y2267" s="496"/>
      <c r="Z2267" s="496"/>
      <c r="AA2267" s="496"/>
      <c r="AB2267" s="496"/>
      <c r="AC2267" s="496"/>
      <c r="AD2267" s="496"/>
      <c r="AE2267" s="496"/>
      <c r="AF2267" s="496"/>
      <c r="AG2267" s="496"/>
      <c r="AH2267" s="496"/>
      <c r="AI2267" s="496"/>
      <c r="AJ2267" s="496"/>
      <c r="AK2267" s="496"/>
      <c r="AL2267" s="496"/>
      <c r="AM2267" s="496"/>
      <c r="AN2267" s="496"/>
      <c r="AO2267" s="496"/>
      <c r="AP2267" s="496"/>
      <c r="AQ2267" s="496"/>
      <c r="AR2267" s="496"/>
      <c r="AS2267" s="496"/>
      <c r="AT2267" s="496"/>
      <c r="AU2267" s="496"/>
    </row>
    <row r="2268" spans="1:47">
      <c r="A2268" s="496"/>
      <c r="B2268" s="496"/>
      <c r="C2268" s="496"/>
      <c r="D2268" s="496"/>
      <c r="E2268" s="496"/>
      <c r="F2268" s="496"/>
      <c r="G2268" s="496"/>
      <c r="H2268" s="496"/>
      <c r="I2268" s="496"/>
      <c r="J2268" s="496"/>
      <c r="K2268" s="496"/>
      <c r="L2268" s="496"/>
      <c r="M2268" s="496"/>
      <c r="N2268" s="496"/>
      <c r="O2268" s="496"/>
      <c r="P2268" s="496"/>
      <c r="Q2268" s="496"/>
      <c r="R2268" s="496"/>
      <c r="S2268" s="496"/>
      <c r="T2268" s="496"/>
      <c r="U2268" s="496"/>
      <c r="V2268" s="496"/>
      <c r="W2268" s="496"/>
      <c r="X2268" s="496"/>
      <c r="Y2268" s="496"/>
      <c r="Z2268" s="496"/>
      <c r="AA2268" s="496"/>
      <c r="AB2268" s="496"/>
      <c r="AC2268" s="496"/>
      <c r="AD2268" s="496"/>
      <c r="AE2268" s="496"/>
      <c r="AF2268" s="496"/>
      <c r="AG2268" s="496"/>
      <c r="AH2268" s="496"/>
      <c r="AI2268" s="496"/>
      <c r="AJ2268" s="496"/>
      <c r="AK2268" s="496"/>
      <c r="AL2268" s="496"/>
      <c r="AM2268" s="496"/>
      <c r="AN2268" s="496"/>
      <c r="AO2268" s="496"/>
      <c r="AP2268" s="496"/>
      <c r="AQ2268" s="496"/>
      <c r="AR2268" s="496"/>
      <c r="AS2268" s="496"/>
      <c r="AT2268" s="496"/>
      <c r="AU2268" s="496"/>
    </row>
    <row r="2269" spans="1:47">
      <c r="A2269" s="496"/>
      <c r="B2269" s="496"/>
      <c r="C2269" s="496"/>
      <c r="D2269" s="496"/>
      <c r="E2269" s="496"/>
      <c r="F2269" s="496"/>
      <c r="G2269" s="496"/>
      <c r="H2269" s="496"/>
      <c r="I2269" s="496"/>
      <c r="J2269" s="496"/>
      <c r="K2269" s="496"/>
      <c r="L2269" s="496"/>
      <c r="M2269" s="496"/>
      <c r="N2269" s="496"/>
      <c r="O2269" s="496"/>
      <c r="P2269" s="496"/>
      <c r="Q2269" s="496"/>
      <c r="R2269" s="496"/>
      <c r="S2269" s="496"/>
      <c r="T2269" s="496"/>
      <c r="U2269" s="496"/>
      <c r="V2269" s="496"/>
      <c r="W2269" s="496"/>
      <c r="X2269" s="496"/>
      <c r="Y2269" s="496"/>
      <c r="Z2269" s="496"/>
      <c r="AA2269" s="496"/>
      <c r="AB2269" s="496"/>
      <c r="AC2269" s="496"/>
      <c r="AD2269" s="496"/>
      <c r="AE2269" s="496"/>
      <c r="AF2269" s="496"/>
      <c r="AG2269" s="496"/>
      <c r="AH2269" s="496"/>
      <c r="AI2269" s="496"/>
      <c r="AJ2269" s="496"/>
      <c r="AK2269" s="496"/>
      <c r="AL2269" s="496"/>
      <c r="AM2269" s="496"/>
      <c r="AN2269" s="496"/>
      <c r="AO2269" s="496"/>
      <c r="AP2269" s="496"/>
      <c r="AQ2269" s="496"/>
      <c r="AR2269" s="496"/>
      <c r="AS2269" s="496"/>
      <c r="AT2269" s="496"/>
      <c r="AU2269" s="496"/>
    </row>
    <row r="2270" spans="1:47">
      <c r="A2270" s="496"/>
      <c r="B2270" s="496"/>
      <c r="C2270" s="496"/>
      <c r="D2270" s="496"/>
      <c r="E2270" s="496"/>
      <c r="F2270" s="496"/>
      <c r="G2270" s="496"/>
      <c r="H2270" s="496"/>
      <c r="I2270" s="496"/>
      <c r="J2270" s="496"/>
      <c r="K2270" s="496"/>
      <c r="L2270" s="496"/>
      <c r="M2270" s="496"/>
      <c r="N2270" s="496"/>
      <c r="O2270" s="496"/>
      <c r="P2270" s="496"/>
      <c r="Q2270" s="496"/>
      <c r="R2270" s="496"/>
      <c r="S2270" s="496"/>
      <c r="T2270" s="496"/>
      <c r="U2270" s="496"/>
      <c r="V2270" s="496"/>
      <c r="W2270" s="496"/>
      <c r="X2270" s="496"/>
      <c r="Y2270" s="496"/>
      <c r="Z2270" s="496"/>
      <c r="AA2270" s="496"/>
      <c r="AB2270" s="496"/>
      <c r="AC2270" s="496"/>
      <c r="AD2270" s="496"/>
      <c r="AE2270" s="496"/>
      <c r="AF2270" s="496"/>
      <c r="AG2270" s="496"/>
      <c r="AH2270" s="496"/>
      <c r="AI2270" s="496"/>
      <c r="AJ2270" s="496"/>
      <c r="AK2270" s="496"/>
      <c r="AL2270" s="496"/>
      <c r="AM2270" s="496"/>
      <c r="AN2270" s="496"/>
      <c r="AO2270" s="496"/>
      <c r="AP2270" s="496"/>
      <c r="AQ2270" s="496"/>
      <c r="AR2270" s="496"/>
      <c r="AS2270" s="496"/>
      <c r="AT2270" s="496"/>
      <c r="AU2270" s="496"/>
    </row>
    <row r="2271" spans="1:47">
      <c r="A2271" s="496"/>
      <c r="B2271" s="496"/>
      <c r="C2271" s="496"/>
      <c r="D2271" s="496"/>
      <c r="E2271" s="496"/>
      <c r="F2271" s="496"/>
      <c r="G2271" s="496"/>
      <c r="H2271" s="496"/>
      <c r="I2271" s="496"/>
      <c r="J2271" s="496"/>
      <c r="K2271" s="496"/>
      <c r="L2271" s="496"/>
      <c r="M2271" s="496"/>
      <c r="N2271" s="496"/>
      <c r="O2271" s="496"/>
      <c r="P2271" s="496"/>
      <c r="Q2271" s="496"/>
      <c r="R2271" s="496"/>
      <c r="S2271" s="496"/>
      <c r="T2271" s="496"/>
      <c r="U2271" s="496"/>
      <c r="V2271" s="496"/>
      <c r="W2271" s="496"/>
      <c r="X2271" s="496"/>
      <c r="Y2271" s="496"/>
      <c r="Z2271" s="496"/>
      <c r="AA2271" s="496"/>
      <c r="AB2271" s="496"/>
      <c r="AC2271" s="496"/>
      <c r="AD2271" s="496"/>
      <c r="AE2271" s="496"/>
      <c r="AF2271" s="496"/>
      <c r="AG2271" s="496"/>
      <c r="AH2271" s="496"/>
      <c r="AI2271" s="496"/>
      <c r="AJ2271" s="496"/>
      <c r="AK2271" s="496"/>
      <c r="AL2271" s="496"/>
      <c r="AM2271" s="496"/>
      <c r="AN2271" s="496"/>
      <c r="AO2271" s="496"/>
      <c r="AP2271" s="496"/>
      <c r="AQ2271" s="496"/>
      <c r="AR2271" s="496"/>
      <c r="AS2271" s="496"/>
      <c r="AT2271" s="496"/>
      <c r="AU2271" s="496"/>
    </row>
    <row r="2272" spans="1:47">
      <c r="A2272" s="496"/>
      <c r="B2272" s="496"/>
      <c r="C2272" s="496"/>
      <c r="D2272" s="496"/>
      <c r="E2272" s="496"/>
      <c r="F2272" s="496"/>
      <c r="G2272" s="496"/>
      <c r="H2272" s="496"/>
      <c r="I2272" s="496"/>
      <c r="J2272" s="496"/>
      <c r="K2272" s="496"/>
      <c r="L2272" s="496"/>
      <c r="M2272" s="496"/>
      <c r="N2272" s="496"/>
      <c r="O2272" s="496"/>
      <c r="P2272" s="496"/>
      <c r="Q2272" s="496"/>
      <c r="R2272" s="496"/>
      <c r="S2272" s="496"/>
      <c r="T2272" s="496"/>
      <c r="U2272" s="496"/>
      <c r="V2272" s="496"/>
      <c r="W2272" s="496"/>
      <c r="X2272" s="496"/>
      <c r="Y2272" s="496"/>
      <c r="Z2272" s="496"/>
      <c r="AA2272" s="496"/>
      <c r="AB2272" s="496"/>
      <c r="AC2272" s="496"/>
      <c r="AD2272" s="496"/>
      <c r="AE2272" s="496"/>
      <c r="AF2272" s="496"/>
      <c r="AG2272" s="496"/>
      <c r="AH2272" s="496"/>
      <c r="AI2272" s="496"/>
      <c r="AJ2272" s="496"/>
      <c r="AK2272" s="496"/>
      <c r="AL2272" s="496"/>
      <c r="AM2272" s="496"/>
      <c r="AN2272" s="496"/>
      <c r="AO2272" s="496"/>
      <c r="AP2272" s="496"/>
      <c r="AQ2272" s="496"/>
      <c r="AR2272" s="496"/>
      <c r="AS2272" s="496"/>
      <c r="AT2272" s="496"/>
      <c r="AU2272" s="496"/>
    </row>
    <row r="2273" spans="1:47">
      <c r="A2273" s="496"/>
      <c r="B2273" s="496"/>
      <c r="C2273" s="496"/>
      <c r="D2273" s="496"/>
      <c r="E2273" s="496"/>
      <c r="F2273" s="496"/>
      <c r="G2273" s="496"/>
      <c r="H2273" s="496"/>
      <c r="I2273" s="496"/>
      <c r="J2273" s="496"/>
      <c r="K2273" s="496"/>
      <c r="L2273" s="496"/>
      <c r="M2273" s="496"/>
      <c r="N2273" s="496"/>
      <c r="O2273" s="496"/>
      <c r="P2273" s="496"/>
      <c r="Q2273" s="496"/>
      <c r="R2273" s="496"/>
      <c r="S2273" s="496"/>
      <c r="T2273" s="496"/>
      <c r="U2273" s="496"/>
      <c r="V2273" s="496"/>
      <c r="W2273" s="496"/>
      <c r="X2273" s="496"/>
      <c r="Y2273" s="496"/>
      <c r="Z2273" s="496"/>
      <c r="AA2273" s="496"/>
      <c r="AB2273" s="496"/>
      <c r="AC2273" s="496"/>
      <c r="AD2273" s="496"/>
      <c r="AE2273" s="496"/>
      <c r="AF2273" s="496"/>
      <c r="AG2273" s="496"/>
      <c r="AH2273" s="496"/>
      <c r="AI2273" s="496"/>
      <c r="AJ2273" s="496"/>
      <c r="AK2273" s="496"/>
      <c r="AL2273" s="496"/>
      <c r="AM2273" s="496"/>
      <c r="AN2273" s="496"/>
      <c r="AO2273" s="496"/>
      <c r="AP2273" s="496"/>
      <c r="AQ2273" s="496"/>
      <c r="AR2273" s="496"/>
      <c r="AS2273" s="496"/>
      <c r="AT2273" s="496"/>
      <c r="AU2273" s="496"/>
    </row>
    <row r="2274" spans="1:47">
      <c r="A2274" s="496"/>
      <c r="B2274" s="496"/>
      <c r="C2274" s="496"/>
      <c r="D2274" s="496"/>
      <c r="E2274" s="496"/>
      <c r="F2274" s="496"/>
      <c r="G2274" s="496"/>
      <c r="H2274" s="496"/>
      <c r="I2274" s="496"/>
      <c r="J2274" s="496"/>
      <c r="K2274" s="496"/>
      <c r="L2274" s="496"/>
      <c r="M2274" s="496"/>
      <c r="N2274" s="496"/>
      <c r="O2274" s="496"/>
      <c r="P2274" s="496"/>
      <c r="Q2274" s="496"/>
      <c r="R2274" s="496"/>
      <c r="S2274" s="496"/>
      <c r="T2274" s="496"/>
      <c r="U2274" s="496"/>
      <c r="V2274" s="496"/>
      <c r="W2274" s="496"/>
      <c r="X2274" s="496"/>
      <c r="Y2274" s="496"/>
      <c r="Z2274" s="496"/>
      <c r="AA2274" s="496"/>
      <c r="AB2274" s="496"/>
      <c r="AC2274" s="496"/>
      <c r="AD2274" s="496"/>
      <c r="AE2274" s="496"/>
      <c r="AF2274" s="496"/>
      <c r="AG2274" s="496"/>
      <c r="AH2274" s="496"/>
      <c r="AI2274" s="496"/>
      <c r="AJ2274" s="496"/>
      <c r="AK2274" s="496"/>
      <c r="AL2274" s="496"/>
      <c r="AM2274" s="496"/>
      <c r="AN2274" s="496"/>
      <c r="AO2274" s="496"/>
      <c r="AP2274" s="496"/>
      <c r="AQ2274" s="496"/>
      <c r="AR2274" s="496"/>
      <c r="AS2274" s="496"/>
      <c r="AT2274" s="496"/>
      <c r="AU2274" s="496"/>
    </row>
    <row r="2275" spans="1:47">
      <c r="A2275" s="496"/>
      <c r="B2275" s="496"/>
      <c r="C2275" s="496"/>
      <c r="D2275" s="496"/>
      <c r="E2275" s="496"/>
      <c r="F2275" s="496"/>
      <c r="G2275" s="496"/>
      <c r="H2275" s="496"/>
      <c r="I2275" s="496"/>
      <c r="J2275" s="496"/>
      <c r="K2275" s="496"/>
      <c r="L2275" s="496"/>
      <c r="M2275" s="496"/>
      <c r="N2275" s="496"/>
      <c r="O2275" s="496"/>
      <c r="P2275" s="496"/>
      <c r="Q2275" s="496"/>
      <c r="R2275" s="496"/>
      <c r="S2275" s="496"/>
      <c r="T2275" s="496"/>
      <c r="U2275" s="496"/>
      <c r="V2275" s="496"/>
      <c r="W2275" s="496"/>
      <c r="X2275" s="496"/>
      <c r="Y2275" s="496"/>
      <c r="Z2275" s="496"/>
      <c r="AA2275" s="496"/>
      <c r="AB2275" s="496"/>
      <c r="AC2275" s="496"/>
      <c r="AD2275" s="496"/>
      <c r="AE2275" s="496"/>
      <c r="AF2275" s="496"/>
      <c r="AG2275" s="496"/>
      <c r="AH2275" s="496"/>
      <c r="AI2275" s="496"/>
      <c r="AJ2275" s="496"/>
      <c r="AK2275" s="496"/>
      <c r="AL2275" s="496"/>
      <c r="AM2275" s="496"/>
      <c r="AN2275" s="496"/>
      <c r="AO2275" s="496"/>
      <c r="AP2275" s="496"/>
      <c r="AQ2275" s="496"/>
      <c r="AR2275" s="496"/>
      <c r="AS2275" s="496"/>
      <c r="AT2275" s="496"/>
      <c r="AU2275" s="496"/>
    </row>
    <row r="2276" spans="1:47">
      <c r="A2276" s="496"/>
      <c r="B2276" s="496"/>
      <c r="C2276" s="496"/>
      <c r="D2276" s="496"/>
      <c r="E2276" s="496"/>
      <c r="F2276" s="496"/>
      <c r="G2276" s="496"/>
      <c r="H2276" s="496"/>
      <c r="I2276" s="496"/>
      <c r="J2276" s="496"/>
      <c r="K2276" s="496"/>
      <c r="L2276" s="496"/>
      <c r="M2276" s="496"/>
      <c r="N2276" s="496"/>
      <c r="O2276" s="496"/>
      <c r="P2276" s="496"/>
      <c r="Q2276" s="496"/>
      <c r="R2276" s="496"/>
      <c r="S2276" s="496"/>
      <c r="T2276" s="496"/>
      <c r="U2276" s="496"/>
      <c r="V2276" s="496"/>
      <c r="W2276" s="496"/>
      <c r="X2276" s="496"/>
      <c r="Y2276" s="496"/>
      <c r="Z2276" s="496"/>
      <c r="AA2276" s="496"/>
      <c r="AB2276" s="496"/>
      <c r="AC2276" s="496"/>
      <c r="AD2276" s="496"/>
      <c r="AE2276" s="496"/>
      <c r="AF2276" s="496"/>
      <c r="AG2276" s="496"/>
      <c r="AH2276" s="496"/>
      <c r="AI2276" s="496"/>
      <c r="AJ2276" s="496"/>
      <c r="AK2276" s="496"/>
      <c r="AL2276" s="496"/>
      <c r="AM2276" s="496"/>
      <c r="AN2276" s="496"/>
      <c r="AO2276" s="496"/>
      <c r="AP2276" s="496"/>
      <c r="AQ2276" s="496"/>
      <c r="AR2276" s="496"/>
      <c r="AS2276" s="496"/>
      <c r="AT2276" s="496"/>
      <c r="AU2276" s="496"/>
    </row>
    <row r="2277" spans="1:47">
      <c r="A2277" s="496"/>
      <c r="B2277" s="496"/>
      <c r="C2277" s="496"/>
      <c r="D2277" s="496"/>
      <c r="E2277" s="496"/>
      <c r="F2277" s="496"/>
      <c r="G2277" s="496"/>
      <c r="H2277" s="496"/>
      <c r="I2277" s="496"/>
      <c r="J2277" s="496"/>
      <c r="K2277" s="496"/>
      <c r="L2277" s="496"/>
      <c r="M2277" s="496"/>
      <c r="N2277" s="496"/>
      <c r="O2277" s="496"/>
      <c r="P2277" s="496"/>
      <c r="Q2277" s="496"/>
      <c r="R2277" s="496"/>
      <c r="S2277" s="496"/>
      <c r="T2277" s="496"/>
      <c r="U2277" s="496"/>
      <c r="V2277" s="496"/>
      <c r="W2277" s="496"/>
      <c r="X2277" s="496"/>
      <c r="Y2277" s="496"/>
      <c r="Z2277" s="496"/>
      <c r="AA2277" s="496"/>
      <c r="AB2277" s="496"/>
      <c r="AC2277" s="496"/>
      <c r="AD2277" s="496"/>
      <c r="AE2277" s="496"/>
      <c r="AF2277" s="496"/>
      <c r="AG2277" s="496"/>
      <c r="AH2277" s="496"/>
      <c r="AI2277" s="496"/>
      <c r="AJ2277" s="496"/>
      <c r="AK2277" s="496"/>
      <c r="AL2277" s="496"/>
      <c r="AM2277" s="496"/>
      <c r="AN2277" s="496"/>
      <c r="AO2277" s="496"/>
      <c r="AP2277" s="496"/>
      <c r="AQ2277" s="496"/>
      <c r="AR2277" s="496"/>
      <c r="AS2277" s="496"/>
      <c r="AT2277" s="496"/>
      <c r="AU2277" s="496"/>
    </row>
    <row r="2278" spans="1:47">
      <c r="A2278" s="496"/>
      <c r="B2278" s="496"/>
      <c r="C2278" s="496"/>
      <c r="D2278" s="496"/>
      <c r="E2278" s="496"/>
      <c r="F2278" s="496"/>
      <c r="G2278" s="496"/>
      <c r="H2278" s="496"/>
      <c r="I2278" s="496"/>
      <c r="J2278" s="496"/>
      <c r="K2278" s="496"/>
      <c r="L2278" s="496"/>
      <c r="M2278" s="496"/>
      <c r="N2278" s="496"/>
      <c r="O2278" s="496"/>
      <c r="P2278" s="496"/>
      <c r="Q2278" s="496"/>
      <c r="R2278" s="496"/>
      <c r="S2278" s="496"/>
      <c r="T2278" s="496"/>
      <c r="U2278" s="496"/>
      <c r="V2278" s="496"/>
      <c r="W2278" s="496"/>
      <c r="X2278" s="496"/>
      <c r="Y2278" s="496"/>
      <c r="Z2278" s="496"/>
      <c r="AA2278" s="496"/>
      <c r="AB2278" s="496"/>
      <c r="AC2278" s="496"/>
      <c r="AD2278" s="496"/>
      <c r="AE2278" s="496"/>
      <c r="AF2278" s="496"/>
      <c r="AG2278" s="496"/>
      <c r="AH2278" s="496"/>
      <c r="AI2278" s="496"/>
      <c r="AJ2278" s="496"/>
      <c r="AK2278" s="496"/>
      <c r="AL2278" s="496"/>
      <c r="AM2278" s="496"/>
      <c r="AN2278" s="496"/>
      <c r="AO2278" s="496"/>
      <c r="AP2278" s="496"/>
      <c r="AQ2278" s="496"/>
      <c r="AR2278" s="496"/>
      <c r="AS2278" s="496"/>
      <c r="AT2278" s="496"/>
      <c r="AU2278" s="496"/>
    </row>
    <row r="2279" spans="1:47">
      <c r="A2279" s="496"/>
      <c r="B2279" s="496"/>
      <c r="C2279" s="496"/>
      <c r="D2279" s="496"/>
      <c r="E2279" s="496"/>
      <c r="F2279" s="496"/>
      <c r="G2279" s="496"/>
      <c r="H2279" s="496"/>
      <c r="I2279" s="496"/>
      <c r="J2279" s="496"/>
      <c r="K2279" s="496"/>
      <c r="L2279" s="496"/>
      <c r="M2279" s="496"/>
      <c r="N2279" s="496"/>
      <c r="O2279" s="496"/>
      <c r="P2279" s="496"/>
      <c r="Q2279" s="496"/>
      <c r="R2279" s="496"/>
      <c r="S2279" s="496"/>
      <c r="T2279" s="496"/>
      <c r="U2279" s="496"/>
      <c r="V2279" s="496"/>
      <c r="W2279" s="496"/>
      <c r="X2279" s="496"/>
      <c r="Y2279" s="496"/>
      <c r="Z2279" s="496"/>
      <c r="AA2279" s="496"/>
      <c r="AB2279" s="496"/>
      <c r="AC2279" s="496"/>
      <c r="AD2279" s="496"/>
      <c r="AE2279" s="496"/>
      <c r="AF2279" s="496"/>
      <c r="AG2279" s="496"/>
      <c r="AH2279" s="496"/>
      <c r="AI2279" s="496"/>
      <c r="AJ2279" s="496"/>
      <c r="AK2279" s="496"/>
      <c r="AL2279" s="496"/>
      <c r="AM2279" s="496"/>
      <c r="AN2279" s="496"/>
      <c r="AO2279" s="496"/>
      <c r="AP2279" s="496"/>
      <c r="AQ2279" s="496"/>
      <c r="AR2279" s="496"/>
      <c r="AS2279" s="496"/>
      <c r="AT2279" s="496"/>
      <c r="AU2279" s="496"/>
    </row>
    <row r="2280" spans="1:47">
      <c r="A2280" s="496"/>
      <c r="B2280" s="496"/>
      <c r="C2280" s="496"/>
      <c r="D2280" s="496"/>
      <c r="E2280" s="496"/>
      <c r="F2280" s="496"/>
      <c r="G2280" s="496"/>
      <c r="H2280" s="496"/>
      <c r="I2280" s="496"/>
      <c r="J2280" s="496"/>
      <c r="K2280" s="496"/>
      <c r="L2280" s="496"/>
      <c r="M2280" s="496"/>
      <c r="N2280" s="496"/>
      <c r="O2280" s="496"/>
      <c r="P2280" s="496"/>
      <c r="Q2280" s="496"/>
      <c r="R2280" s="496"/>
      <c r="S2280" s="496"/>
      <c r="T2280" s="496"/>
      <c r="U2280" s="496"/>
      <c r="V2280" s="496"/>
      <c r="W2280" s="496"/>
      <c r="X2280" s="496"/>
      <c r="Y2280" s="496"/>
      <c r="Z2280" s="496"/>
      <c r="AA2280" s="496"/>
      <c r="AB2280" s="496"/>
      <c r="AC2280" s="496"/>
      <c r="AD2280" s="496"/>
      <c r="AE2280" s="496"/>
      <c r="AF2280" s="496"/>
      <c r="AG2280" s="496"/>
      <c r="AH2280" s="496"/>
      <c r="AI2280" s="496"/>
      <c r="AJ2280" s="496"/>
      <c r="AK2280" s="496"/>
      <c r="AL2280" s="496"/>
      <c r="AM2280" s="496"/>
      <c r="AN2280" s="496"/>
      <c r="AO2280" s="496"/>
      <c r="AP2280" s="496"/>
      <c r="AQ2280" s="496"/>
      <c r="AR2280" s="496"/>
      <c r="AS2280" s="496"/>
      <c r="AT2280" s="496"/>
      <c r="AU2280" s="496"/>
    </row>
    <row r="2281" spans="1:47">
      <c r="A2281" s="496"/>
      <c r="B2281" s="496"/>
      <c r="C2281" s="496"/>
      <c r="D2281" s="496"/>
      <c r="E2281" s="496"/>
      <c r="F2281" s="496"/>
      <c r="G2281" s="496"/>
      <c r="H2281" s="496"/>
      <c r="I2281" s="496"/>
      <c r="J2281" s="496"/>
      <c r="K2281" s="496"/>
      <c r="L2281" s="496"/>
      <c r="M2281" s="496"/>
      <c r="N2281" s="496"/>
      <c r="O2281" s="496"/>
      <c r="P2281" s="496"/>
      <c r="Q2281" s="496"/>
      <c r="R2281" s="496"/>
      <c r="S2281" s="496"/>
      <c r="T2281" s="496"/>
      <c r="U2281" s="496"/>
      <c r="V2281" s="496"/>
      <c r="W2281" s="496"/>
      <c r="X2281" s="496"/>
      <c r="Y2281" s="496"/>
      <c r="Z2281" s="496"/>
      <c r="AA2281" s="496"/>
      <c r="AB2281" s="496"/>
      <c r="AC2281" s="496"/>
      <c r="AD2281" s="496"/>
      <c r="AE2281" s="496"/>
      <c r="AF2281" s="496"/>
      <c r="AG2281" s="496"/>
      <c r="AH2281" s="496"/>
      <c r="AI2281" s="496"/>
      <c r="AJ2281" s="496"/>
      <c r="AK2281" s="496"/>
      <c r="AL2281" s="496"/>
      <c r="AM2281" s="496"/>
      <c r="AN2281" s="496"/>
      <c r="AO2281" s="496"/>
      <c r="AP2281" s="496"/>
      <c r="AQ2281" s="496"/>
      <c r="AR2281" s="496"/>
      <c r="AS2281" s="496"/>
      <c r="AT2281" s="496"/>
      <c r="AU2281" s="496"/>
    </row>
    <row r="2282" spans="1:47">
      <c r="A2282" s="496"/>
      <c r="B2282" s="496"/>
      <c r="C2282" s="496"/>
      <c r="D2282" s="496"/>
      <c r="E2282" s="496"/>
      <c r="F2282" s="496"/>
      <c r="G2282" s="496"/>
      <c r="H2282" s="496"/>
      <c r="I2282" s="496"/>
      <c r="J2282" s="496"/>
      <c r="K2282" s="496"/>
      <c r="L2282" s="496"/>
      <c r="M2282" s="496"/>
      <c r="N2282" s="496"/>
      <c r="O2282" s="496"/>
      <c r="P2282" s="496"/>
      <c r="Q2282" s="496"/>
      <c r="R2282" s="496"/>
      <c r="S2282" s="496"/>
      <c r="T2282" s="496"/>
      <c r="U2282" s="496"/>
      <c r="V2282" s="496"/>
      <c r="W2282" s="496"/>
      <c r="X2282" s="496"/>
      <c r="Y2282" s="496"/>
      <c r="Z2282" s="496"/>
      <c r="AA2282" s="496"/>
      <c r="AB2282" s="496"/>
      <c r="AC2282" s="496"/>
      <c r="AD2282" s="496"/>
      <c r="AE2282" s="496"/>
      <c r="AF2282" s="496"/>
      <c r="AG2282" s="496"/>
      <c r="AH2282" s="496"/>
      <c r="AI2282" s="496"/>
      <c r="AJ2282" s="496"/>
      <c r="AK2282" s="496"/>
      <c r="AL2282" s="496"/>
      <c r="AM2282" s="496"/>
      <c r="AN2282" s="496"/>
      <c r="AO2282" s="496"/>
      <c r="AP2282" s="496"/>
      <c r="AQ2282" s="496"/>
      <c r="AR2282" s="496"/>
      <c r="AS2282" s="496"/>
      <c r="AT2282" s="496"/>
      <c r="AU2282" s="496"/>
    </row>
    <row r="2283" spans="1:47">
      <c r="A2283" s="496"/>
      <c r="B2283" s="496"/>
      <c r="C2283" s="496"/>
      <c r="D2283" s="496"/>
      <c r="E2283" s="496"/>
      <c r="F2283" s="496"/>
      <c r="G2283" s="496"/>
      <c r="H2283" s="496"/>
      <c r="I2283" s="496"/>
      <c r="J2283" s="496"/>
      <c r="K2283" s="496"/>
      <c r="L2283" s="496"/>
      <c r="M2283" s="496"/>
      <c r="N2283" s="496"/>
      <c r="O2283" s="496"/>
      <c r="P2283" s="496"/>
      <c r="Q2283" s="496"/>
      <c r="R2283" s="496"/>
      <c r="S2283" s="496"/>
      <c r="T2283" s="496"/>
      <c r="U2283" s="496"/>
      <c r="V2283" s="496"/>
      <c r="W2283" s="496"/>
      <c r="X2283" s="496"/>
      <c r="Y2283" s="496"/>
      <c r="Z2283" s="496"/>
      <c r="AA2283" s="496"/>
      <c r="AB2283" s="496"/>
      <c r="AC2283" s="496"/>
      <c r="AD2283" s="496"/>
      <c r="AE2283" s="496"/>
      <c r="AF2283" s="496"/>
      <c r="AG2283" s="496"/>
      <c r="AH2283" s="496"/>
      <c r="AI2283" s="496"/>
      <c r="AJ2283" s="496"/>
      <c r="AK2283" s="496"/>
      <c r="AL2283" s="496"/>
      <c r="AM2283" s="496"/>
      <c r="AN2283" s="496"/>
      <c r="AO2283" s="496"/>
      <c r="AP2283" s="496"/>
      <c r="AQ2283" s="496"/>
      <c r="AR2283" s="496"/>
      <c r="AS2283" s="496"/>
      <c r="AT2283" s="496"/>
      <c r="AU2283" s="496"/>
    </row>
    <row r="2284" spans="1:47">
      <c r="A2284" s="496"/>
      <c r="B2284" s="496"/>
      <c r="C2284" s="496"/>
      <c r="D2284" s="496"/>
      <c r="E2284" s="496"/>
      <c r="F2284" s="496"/>
      <c r="G2284" s="496"/>
      <c r="H2284" s="496"/>
      <c r="I2284" s="496"/>
      <c r="J2284" s="496"/>
      <c r="K2284" s="496"/>
      <c r="L2284" s="496"/>
      <c r="M2284" s="496"/>
      <c r="N2284" s="496"/>
      <c r="O2284" s="496"/>
      <c r="P2284" s="496"/>
      <c r="Q2284" s="496"/>
      <c r="R2284" s="496"/>
      <c r="S2284" s="496"/>
      <c r="T2284" s="496"/>
      <c r="U2284" s="496"/>
      <c r="V2284" s="496"/>
      <c r="W2284" s="496"/>
      <c r="X2284" s="496"/>
      <c r="Y2284" s="496"/>
      <c r="Z2284" s="496"/>
      <c r="AA2284" s="496"/>
      <c r="AB2284" s="496"/>
      <c r="AC2284" s="496"/>
      <c r="AD2284" s="496"/>
      <c r="AE2284" s="496"/>
      <c r="AF2284" s="496"/>
      <c r="AG2284" s="496"/>
      <c r="AH2284" s="496"/>
      <c r="AI2284" s="496"/>
      <c r="AJ2284" s="496"/>
      <c r="AK2284" s="496"/>
      <c r="AL2284" s="496"/>
      <c r="AM2284" s="496"/>
      <c r="AN2284" s="496"/>
      <c r="AO2284" s="496"/>
      <c r="AP2284" s="496"/>
      <c r="AQ2284" s="496"/>
      <c r="AR2284" s="496"/>
      <c r="AS2284" s="496"/>
      <c r="AT2284" s="496"/>
      <c r="AU2284" s="496"/>
    </row>
    <row r="2285" spans="1:47">
      <c r="A2285" s="496"/>
      <c r="B2285" s="496"/>
      <c r="C2285" s="496"/>
      <c r="D2285" s="496"/>
      <c r="E2285" s="496"/>
      <c r="F2285" s="496"/>
      <c r="G2285" s="496"/>
      <c r="H2285" s="496"/>
      <c r="I2285" s="496"/>
      <c r="J2285" s="496"/>
      <c r="K2285" s="496"/>
      <c r="L2285" s="496"/>
      <c r="M2285" s="496"/>
      <c r="N2285" s="496"/>
      <c r="O2285" s="496"/>
      <c r="P2285" s="496"/>
      <c r="Q2285" s="496"/>
      <c r="R2285" s="496"/>
      <c r="S2285" s="496"/>
      <c r="T2285" s="496"/>
      <c r="U2285" s="496"/>
      <c r="V2285" s="496"/>
      <c r="W2285" s="496"/>
      <c r="X2285" s="496"/>
      <c r="Y2285" s="496"/>
      <c r="Z2285" s="496"/>
      <c r="AA2285" s="496"/>
      <c r="AB2285" s="496"/>
      <c r="AC2285" s="496"/>
      <c r="AD2285" s="496"/>
      <c r="AE2285" s="496"/>
      <c r="AF2285" s="496"/>
      <c r="AG2285" s="496"/>
      <c r="AH2285" s="496"/>
      <c r="AI2285" s="496"/>
      <c r="AJ2285" s="496"/>
      <c r="AK2285" s="496"/>
      <c r="AL2285" s="496"/>
      <c r="AM2285" s="496"/>
      <c r="AN2285" s="496"/>
      <c r="AO2285" s="496"/>
      <c r="AP2285" s="496"/>
      <c r="AQ2285" s="496"/>
      <c r="AR2285" s="496"/>
      <c r="AS2285" s="496"/>
      <c r="AT2285" s="496"/>
      <c r="AU2285" s="496"/>
    </row>
    <row r="2286" spans="1:47">
      <c r="A2286" s="496"/>
      <c r="B2286" s="496"/>
      <c r="C2286" s="496"/>
      <c r="D2286" s="496"/>
      <c r="E2286" s="496"/>
      <c r="F2286" s="496"/>
      <c r="G2286" s="496"/>
      <c r="H2286" s="496"/>
      <c r="I2286" s="496"/>
      <c r="J2286" s="496"/>
      <c r="K2286" s="496"/>
      <c r="L2286" s="496"/>
      <c r="M2286" s="496"/>
      <c r="N2286" s="496"/>
      <c r="O2286" s="496"/>
      <c r="P2286" s="496"/>
      <c r="Q2286" s="496"/>
      <c r="R2286" s="496"/>
      <c r="S2286" s="496"/>
      <c r="T2286" s="496"/>
      <c r="U2286" s="496"/>
      <c r="V2286" s="496"/>
      <c r="W2286" s="496"/>
      <c r="X2286" s="496"/>
      <c r="Y2286" s="496"/>
      <c r="Z2286" s="496"/>
      <c r="AA2286" s="496"/>
      <c r="AB2286" s="496"/>
      <c r="AC2286" s="496"/>
      <c r="AD2286" s="496"/>
      <c r="AE2286" s="496"/>
      <c r="AF2286" s="496"/>
      <c r="AG2286" s="496"/>
      <c r="AH2286" s="496"/>
      <c r="AI2286" s="496"/>
      <c r="AJ2286" s="496"/>
      <c r="AK2286" s="496"/>
      <c r="AL2286" s="496"/>
      <c r="AM2286" s="496"/>
      <c r="AN2286" s="496"/>
      <c r="AO2286" s="496"/>
      <c r="AP2286" s="496"/>
      <c r="AQ2286" s="496"/>
      <c r="AR2286" s="496"/>
      <c r="AS2286" s="496"/>
      <c r="AT2286" s="496"/>
      <c r="AU2286" s="496"/>
    </row>
    <row r="2287" spans="1:47">
      <c r="A2287" s="496"/>
      <c r="B2287" s="496"/>
      <c r="C2287" s="496"/>
      <c r="D2287" s="496"/>
      <c r="E2287" s="496"/>
      <c r="F2287" s="496"/>
      <c r="G2287" s="496"/>
      <c r="H2287" s="496"/>
      <c r="I2287" s="496"/>
      <c r="J2287" s="496"/>
      <c r="K2287" s="496"/>
      <c r="L2287" s="496"/>
      <c r="M2287" s="496"/>
      <c r="N2287" s="496"/>
      <c r="O2287" s="496"/>
      <c r="P2287" s="496"/>
      <c r="Q2287" s="496"/>
      <c r="R2287" s="496"/>
      <c r="S2287" s="496"/>
      <c r="T2287" s="496"/>
      <c r="U2287" s="496"/>
      <c r="V2287" s="496"/>
      <c r="W2287" s="496"/>
      <c r="X2287" s="496"/>
      <c r="Y2287" s="496"/>
      <c r="Z2287" s="496"/>
      <c r="AA2287" s="496"/>
      <c r="AB2287" s="496"/>
      <c r="AC2287" s="496"/>
      <c r="AD2287" s="496"/>
      <c r="AE2287" s="496"/>
      <c r="AF2287" s="496"/>
      <c r="AG2287" s="496"/>
      <c r="AH2287" s="496"/>
      <c r="AI2287" s="496"/>
      <c r="AJ2287" s="496"/>
      <c r="AK2287" s="496"/>
      <c r="AL2287" s="496"/>
      <c r="AM2287" s="496"/>
      <c r="AN2287" s="496"/>
      <c r="AO2287" s="496"/>
      <c r="AP2287" s="496"/>
      <c r="AQ2287" s="496"/>
      <c r="AR2287" s="496"/>
      <c r="AS2287" s="496"/>
      <c r="AT2287" s="496"/>
      <c r="AU2287" s="496"/>
    </row>
    <row r="2288" spans="1:47">
      <c r="A2288" s="496"/>
      <c r="B2288" s="496"/>
      <c r="C2288" s="496"/>
      <c r="D2288" s="496"/>
      <c r="E2288" s="496"/>
      <c r="F2288" s="496"/>
      <c r="G2288" s="496"/>
      <c r="H2288" s="496"/>
      <c r="I2288" s="496"/>
      <c r="J2288" s="496"/>
      <c r="K2288" s="496"/>
      <c r="L2288" s="496"/>
      <c r="M2288" s="496"/>
      <c r="N2288" s="496"/>
      <c r="O2288" s="496"/>
      <c r="P2288" s="496"/>
      <c r="Q2288" s="496"/>
      <c r="R2288" s="496"/>
      <c r="S2288" s="496"/>
      <c r="T2288" s="496"/>
      <c r="U2288" s="496"/>
      <c r="V2288" s="496"/>
      <c r="W2288" s="496"/>
      <c r="X2288" s="496"/>
      <c r="Y2288" s="496"/>
      <c r="Z2288" s="496"/>
      <c r="AA2288" s="496"/>
      <c r="AB2288" s="496"/>
      <c r="AC2288" s="496"/>
      <c r="AD2288" s="496"/>
      <c r="AE2288" s="496"/>
      <c r="AF2288" s="496"/>
      <c r="AG2288" s="496"/>
      <c r="AH2288" s="496"/>
      <c r="AI2288" s="496"/>
      <c r="AJ2288" s="496"/>
      <c r="AK2288" s="496"/>
      <c r="AL2288" s="496"/>
      <c r="AM2288" s="496"/>
      <c r="AN2288" s="496"/>
      <c r="AO2288" s="496"/>
      <c r="AP2288" s="496"/>
      <c r="AQ2288" s="496"/>
      <c r="AR2288" s="496"/>
      <c r="AS2288" s="496"/>
      <c r="AT2288" s="496"/>
      <c r="AU2288" s="496"/>
    </row>
    <row r="2289" spans="1:47">
      <c r="A2289" s="496"/>
      <c r="B2289" s="496"/>
      <c r="C2289" s="496"/>
      <c r="D2289" s="496"/>
      <c r="E2289" s="496"/>
      <c r="F2289" s="496"/>
      <c r="G2289" s="496"/>
      <c r="H2289" s="496"/>
      <c r="I2289" s="496"/>
      <c r="J2289" s="496"/>
      <c r="K2289" s="496"/>
      <c r="L2289" s="496"/>
      <c r="M2289" s="496"/>
      <c r="N2289" s="496"/>
      <c r="O2289" s="496"/>
      <c r="P2289" s="496"/>
      <c r="Q2289" s="496"/>
      <c r="R2289" s="496"/>
      <c r="S2289" s="496"/>
      <c r="T2289" s="496"/>
      <c r="U2289" s="496"/>
      <c r="V2289" s="496"/>
      <c r="W2289" s="496"/>
      <c r="X2289" s="496"/>
      <c r="Y2289" s="496"/>
      <c r="Z2289" s="496"/>
      <c r="AA2289" s="496"/>
      <c r="AB2289" s="496"/>
      <c r="AC2289" s="496"/>
      <c r="AD2289" s="496"/>
      <c r="AE2289" s="496"/>
      <c r="AF2289" s="496"/>
      <c r="AG2289" s="496"/>
      <c r="AH2289" s="496"/>
      <c r="AI2289" s="496"/>
      <c r="AJ2289" s="496"/>
      <c r="AK2289" s="496"/>
      <c r="AL2289" s="496"/>
      <c r="AM2289" s="496"/>
      <c r="AN2289" s="496"/>
      <c r="AO2289" s="496"/>
      <c r="AP2289" s="496"/>
      <c r="AQ2289" s="496"/>
      <c r="AR2289" s="496"/>
      <c r="AS2289" s="496"/>
      <c r="AT2289" s="496"/>
      <c r="AU2289" s="496"/>
    </row>
    <row r="2290" spans="1:47">
      <c r="A2290" s="496"/>
      <c r="B2290" s="496"/>
      <c r="C2290" s="496"/>
      <c r="D2290" s="496"/>
      <c r="E2290" s="496"/>
      <c r="F2290" s="496"/>
      <c r="G2290" s="496"/>
      <c r="H2290" s="496"/>
      <c r="I2290" s="496"/>
      <c r="J2290" s="496"/>
      <c r="K2290" s="496"/>
      <c r="L2290" s="496"/>
      <c r="M2290" s="496"/>
      <c r="N2290" s="496"/>
      <c r="O2290" s="496"/>
      <c r="P2290" s="496"/>
      <c r="Q2290" s="496"/>
      <c r="R2290" s="496"/>
      <c r="S2290" s="496"/>
      <c r="T2290" s="496"/>
      <c r="U2290" s="496"/>
      <c r="V2290" s="496"/>
      <c r="W2290" s="496"/>
      <c r="X2290" s="496"/>
      <c r="Y2290" s="496"/>
      <c r="Z2290" s="496"/>
      <c r="AA2290" s="496"/>
      <c r="AB2290" s="496"/>
      <c r="AC2290" s="496"/>
      <c r="AD2290" s="496"/>
      <c r="AE2290" s="496"/>
      <c r="AF2290" s="496"/>
      <c r="AG2290" s="496"/>
      <c r="AH2290" s="496"/>
      <c r="AI2290" s="496"/>
      <c r="AJ2290" s="496"/>
      <c r="AK2290" s="496"/>
      <c r="AL2290" s="496"/>
      <c r="AM2290" s="496"/>
      <c r="AN2290" s="496"/>
      <c r="AO2290" s="496"/>
      <c r="AP2290" s="496"/>
      <c r="AQ2290" s="496"/>
      <c r="AR2290" s="496"/>
      <c r="AS2290" s="496"/>
      <c r="AT2290" s="496"/>
      <c r="AU2290" s="496"/>
    </row>
    <row r="2291" spans="1:47">
      <c r="A2291" s="496"/>
      <c r="B2291" s="496"/>
      <c r="C2291" s="496"/>
      <c r="D2291" s="496"/>
      <c r="E2291" s="496"/>
      <c r="F2291" s="496"/>
      <c r="G2291" s="496"/>
      <c r="H2291" s="496"/>
      <c r="I2291" s="496"/>
      <c r="J2291" s="496"/>
      <c r="K2291" s="496"/>
      <c r="L2291" s="496"/>
      <c r="M2291" s="496"/>
      <c r="N2291" s="496"/>
      <c r="O2291" s="496"/>
      <c r="P2291" s="496"/>
      <c r="Q2291" s="496"/>
      <c r="R2291" s="496"/>
      <c r="S2291" s="496"/>
      <c r="T2291" s="496"/>
      <c r="U2291" s="496"/>
      <c r="V2291" s="496"/>
      <c r="W2291" s="496"/>
      <c r="X2291" s="496"/>
      <c r="Y2291" s="496"/>
      <c r="Z2291" s="496"/>
      <c r="AA2291" s="496"/>
      <c r="AB2291" s="496"/>
      <c r="AC2291" s="496"/>
      <c r="AD2291" s="496"/>
      <c r="AE2291" s="496"/>
      <c r="AF2291" s="496"/>
      <c r="AG2291" s="496"/>
      <c r="AH2291" s="496"/>
      <c r="AI2291" s="496"/>
      <c r="AJ2291" s="496"/>
      <c r="AK2291" s="496"/>
      <c r="AL2291" s="496"/>
      <c r="AM2291" s="496"/>
      <c r="AN2291" s="496"/>
      <c r="AO2291" s="496"/>
      <c r="AP2291" s="496"/>
      <c r="AQ2291" s="496"/>
      <c r="AR2291" s="496"/>
      <c r="AS2291" s="496"/>
      <c r="AT2291" s="496"/>
      <c r="AU2291" s="496"/>
    </row>
    <row r="2292" spans="1:47">
      <c r="A2292" s="496"/>
      <c r="B2292" s="496"/>
      <c r="C2292" s="496"/>
      <c r="D2292" s="496"/>
      <c r="E2292" s="496"/>
      <c r="F2292" s="496"/>
      <c r="G2292" s="496"/>
      <c r="H2292" s="496"/>
      <c r="I2292" s="496"/>
      <c r="J2292" s="496"/>
      <c r="K2292" s="496"/>
      <c r="L2292" s="496"/>
      <c r="M2292" s="496"/>
      <c r="N2292" s="496"/>
      <c r="O2292" s="496"/>
      <c r="P2292" s="496"/>
      <c r="Q2292" s="496"/>
      <c r="R2292" s="496"/>
      <c r="S2292" s="496"/>
      <c r="T2292" s="496"/>
      <c r="U2292" s="496"/>
      <c r="V2292" s="496"/>
      <c r="W2292" s="496"/>
      <c r="X2292" s="496"/>
      <c r="Y2292" s="496"/>
      <c r="Z2292" s="496"/>
      <c r="AA2292" s="496"/>
      <c r="AB2292" s="496"/>
      <c r="AC2292" s="496"/>
      <c r="AD2292" s="496"/>
      <c r="AE2292" s="496"/>
      <c r="AF2292" s="496"/>
      <c r="AG2292" s="496"/>
      <c r="AH2292" s="496"/>
      <c r="AI2292" s="496"/>
      <c r="AJ2292" s="496"/>
      <c r="AK2292" s="496"/>
      <c r="AL2292" s="496"/>
      <c r="AM2292" s="496"/>
      <c r="AN2292" s="496"/>
      <c r="AO2292" s="496"/>
      <c r="AP2292" s="496"/>
      <c r="AQ2292" s="496"/>
      <c r="AR2292" s="496"/>
      <c r="AS2292" s="496"/>
      <c r="AT2292" s="496"/>
      <c r="AU2292" s="496"/>
    </row>
    <row r="2293" spans="1:47">
      <c r="A2293" s="496"/>
      <c r="B2293" s="496"/>
      <c r="C2293" s="496"/>
      <c r="D2293" s="496"/>
      <c r="E2293" s="496"/>
      <c r="F2293" s="496"/>
      <c r="G2293" s="496"/>
      <c r="H2293" s="496"/>
      <c r="I2293" s="496"/>
      <c r="J2293" s="496"/>
      <c r="K2293" s="496"/>
      <c r="L2293" s="496"/>
      <c r="M2293" s="496"/>
      <c r="N2293" s="496"/>
      <c r="O2293" s="496"/>
      <c r="P2293" s="496"/>
      <c r="Q2293" s="496"/>
      <c r="R2293" s="496"/>
      <c r="S2293" s="496"/>
      <c r="T2293" s="496"/>
      <c r="U2293" s="496"/>
      <c r="V2293" s="496"/>
      <c r="W2293" s="496"/>
      <c r="X2293" s="496"/>
      <c r="Y2293" s="496"/>
      <c r="Z2293" s="496"/>
      <c r="AA2293" s="496"/>
      <c r="AB2293" s="496"/>
      <c r="AC2293" s="496"/>
      <c r="AD2293" s="496"/>
      <c r="AE2293" s="496"/>
      <c r="AF2293" s="496"/>
      <c r="AG2293" s="496"/>
      <c r="AH2293" s="496"/>
      <c r="AI2293" s="496"/>
      <c r="AJ2293" s="496"/>
      <c r="AK2293" s="496"/>
      <c r="AL2293" s="496"/>
      <c r="AM2293" s="496"/>
      <c r="AN2293" s="496"/>
      <c r="AO2293" s="496"/>
      <c r="AP2293" s="496"/>
      <c r="AQ2293" s="496"/>
      <c r="AR2293" s="496"/>
      <c r="AS2293" s="496"/>
      <c r="AT2293" s="496"/>
      <c r="AU2293" s="496"/>
    </row>
    <row r="2294" spans="1:47">
      <c r="A2294" s="496"/>
      <c r="B2294" s="496"/>
      <c r="C2294" s="496"/>
      <c r="D2294" s="496"/>
      <c r="E2294" s="496"/>
      <c r="F2294" s="496"/>
      <c r="G2294" s="496"/>
      <c r="H2294" s="496"/>
      <c r="I2294" s="496"/>
      <c r="J2294" s="496"/>
      <c r="K2294" s="496"/>
      <c r="L2294" s="496"/>
      <c r="M2294" s="496"/>
      <c r="N2294" s="496"/>
      <c r="O2294" s="496"/>
      <c r="P2294" s="496"/>
      <c r="Q2294" s="496"/>
      <c r="R2294" s="496"/>
      <c r="S2294" s="496"/>
      <c r="T2294" s="496"/>
      <c r="U2294" s="496"/>
      <c r="V2294" s="496"/>
      <c r="W2294" s="496"/>
      <c r="X2294" s="496"/>
      <c r="Y2294" s="496"/>
      <c r="Z2294" s="496"/>
      <c r="AA2294" s="496"/>
      <c r="AB2294" s="496"/>
      <c r="AC2294" s="496"/>
      <c r="AD2294" s="496"/>
      <c r="AE2294" s="496"/>
      <c r="AF2294" s="496"/>
      <c r="AG2294" s="496"/>
      <c r="AH2294" s="496"/>
      <c r="AI2294" s="496"/>
      <c r="AJ2294" s="496"/>
      <c r="AK2294" s="496"/>
      <c r="AL2294" s="496"/>
      <c r="AM2294" s="496"/>
      <c r="AN2294" s="496"/>
      <c r="AO2294" s="496"/>
      <c r="AP2294" s="496"/>
      <c r="AQ2294" s="496"/>
      <c r="AR2294" s="496"/>
      <c r="AS2294" s="496"/>
      <c r="AT2294" s="496"/>
      <c r="AU2294" s="496"/>
    </row>
    <row r="2295" spans="1:47">
      <c r="A2295" s="496"/>
      <c r="B2295" s="496"/>
      <c r="C2295" s="496"/>
      <c r="D2295" s="496"/>
      <c r="E2295" s="496"/>
      <c r="F2295" s="496"/>
      <c r="G2295" s="496"/>
      <c r="H2295" s="496"/>
      <c r="I2295" s="496"/>
      <c r="J2295" s="496"/>
      <c r="K2295" s="496"/>
      <c r="L2295" s="496"/>
      <c r="M2295" s="496"/>
      <c r="N2295" s="496"/>
      <c r="O2295" s="496"/>
      <c r="P2295" s="496"/>
      <c r="Q2295" s="496"/>
      <c r="R2295" s="496"/>
      <c r="S2295" s="496"/>
      <c r="T2295" s="496"/>
      <c r="U2295" s="496"/>
      <c r="V2295" s="496"/>
      <c r="W2295" s="496"/>
      <c r="X2295" s="496"/>
      <c r="Y2295" s="496"/>
      <c r="Z2295" s="496"/>
      <c r="AA2295" s="496"/>
      <c r="AB2295" s="496"/>
      <c r="AC2295" s="496"/>
      <c r="AD2295" s="496"/>
      <c r="AE2295" s="496"/>
      <c r="AF2295" s="496"/>
      <c r="AG2295" s="496"/>
      <c r="AH2295" s="496"/>
      <c r="AI2295" s="496"/>
      <c r="AJ2295" s="496"/>
      <c r="AK2295" s="496"/>
      <c r="AL2295" s="496"/>
      <c r="AM2295" s="496"/>
      <c r="AN2295" s="496"/>
      <c r="AO2295" s="496"/>
      <c r="AP2295" s="496"/>
      <c r="AQ2295" s="496"/>
      <c r="AR2295" s="496"/>
      <c r="AS2295" s="496"/>
      <c r="AT2295" s="496"/>
      <c r="AU2295" s="496"/>
    </row>
    <row r="2296" spans="1:47">
      <c r="A2296" s="496"/>
      <c r="B2296" s="496"/>
      <c r="C2296" s="496"/>
      <c r="D2296" s="496"/>
      <c r="E2296" s="496"/>
      <c r="F2296" s="496"/>
      <c r="G2296" s="496"/>
      <c r="H2296" s="496"/>
      <c r="I2296" s="496"/>
      <c r="J2296" s="496"/>
      <c r="K2296" s="496"/>
      <c r="L2296" s="496"/>
      <c r="M2296" s="496"/>
      <c r="N2296" s="496"/>
      <c r="O2296" s="496"/>
      <c r="P2296" s="496"/>
      <c r="Q2296" s="496"/>
      <c r="R2296" s="496"/>
      <c r="S2296" s="496"/>
      <c r="T2296" s="496"/>
      <c r="U2296" s="496"/>
      <c r="V2296" s="496"/>
      <c r="W2296" s="496"/>
      <c r="X2296" s="496"/>
      <c r="Y2296" s="496"/>
      <c r="Z2296" s="496"/>
      <c r="AA2296" s="496"/>
      <c r="AB2296" s="496"/>
      <c r="AC2296" s="496"/>
      <c r="AD2296" s="496"/>
      <c r="AE2296" s="496"/>
      <c r="AF2296" s="496"/>
      <c r="AG2296" s="496"/>
      <c r="AH2296" s="496"/>
      <c r="AI2296" s="496"/>
      <c r="AJ2296" s="496"/>
      <c r="AK2296" s="496"/>
      <c r="AL2296" s="496"/>
      <c r="AM2296" s="496"/>
      <c r="AN2296" s="496"/>
      <c r="AO2296" s="496"/>
      <c r="AP2296" s="496"/>
      <c r="AQ2296" s="496"/>
      <c r="AR2296" s="496"/>
      <c r="AS2296" s="496"/>
      <c r="AT2296" s="496"/>
      <c r="AU2296" s="496"/>
    </row>
    <row r="2297" spans="1:47">
      <c r="A2297" s="496"/>
      <c r="B2297" s="496"/>
      <c r="C2297" s="496"/>
      <c r="D2297" s="496"/>
      <c r="E2297" s="496"/>
      <c r="F2297" s="496"/>
      <c r="G2297" s="496"/>
      <c r="H2297" s="496"/>
      <c r="I2297" s="496"/>
      <c r="J2297" s="496"/>
      <c r="K2297" s="496"/>
      <c r="L2297" s="496"/>
      <c r="M2297" s="496"/>
      <c r="N2297" s="496"/>
      <c r="O2297" s="496"/>
      <c r="P2297" s="496"/>
      <c r="Q2297" s="496"/>
      <c r="R2297" s="496"/>
      <c r="S2297" s="496"/>
      <c r="T2297" s="496"/>
      <c r="U2297" s="496"/>
      <c r="V2297" s="496"/>
      <c r="W2297" s="496"/>
      <c r="X2297" s="496"/>
      <c r="Y2297" s="496"/>
      <c r="Z2297" s="496"/>
      <c r="AA2297" s="496"/>
      <c r="AB2297" s="496"/>
      <c r="AC2297" s="496"/>
      <c r="AD2297" s="496"/>
      <c r="AE2297" s="496"/>
      <c r="AF2297" s="496"/>
      <c r="AG2297" s="496"/>
      <c r="AH2297" s="496"/>
      <c r="AI2297" s="496"/>
      <c r="AJ2297" s="496"/>
      <c r="AK2297" s="496"/>
      <c r="AL2297" s="496"/>
      <c r="AM2297" s="496"/>
      <c r="AN2297" s="496"/>
      <c r="AO2297" s="496"/>
      <c r="AP2297" s="496"/>
      <c r="AQ2297" s="496"/>
      <c r="AR2297" s="496"/>
      <c r="AS2297" s="496"/>
      <c r="AT2297" s="496"/>
      <c r="AU2297" s="496"/>
    </row>
    <row r="2298" spans="1:47">
      <c r="A2298" s="496"/>
      <c r="B2298" s="496"/>
      <c r="C2298" s="496"/>
      <c r="D2298" s="496"/>
      <c r="E2298" s="496"/>
      <c r="F2298" s="496"/>
      <c r="G2298" s="496"/>
      <c r="H2298" s="496"/>
      <c r="I2298" s="496"/>
      <c r="J2298" s="496"/>
      <c r="K2298" s="496"/>
      <c r="L2298" s="496"/>
      <c r="M2298" s="496"/>
      <c r="N2298" s="496"/>
      <c r="O2298" s="496"/>
      <c r="P2298" s="496"/>
      <c r="Q2298" s="496"/>
      <c r="R2298" s="496"/>
      <c r="S2298" s="496"/>
      <c r="T2298" s="496"/>
      <c r="U2298" s="496"/>
      <c r="V2298" s="496"/>
      <c r="W2298" s="496"/>
      <c r="X2298" s="496"/>
      <c r="Y2298" s="496"/>
      <c r="Z2298" s="496"/>
      <c r="AA2298" s="496"/>
      <c r="AB2298" s="496"/>
      <c r="AC2298" s="496"/>
      <c r="AD2298" s="496"/>
      <c r="AE2298" s="496"/>
      <c r="AF2298" s="496"/>
      <c r="AG2298" s="496"/>
      <c r="AH2298" s="496"/>
      <c r="AI2298" s="496"/>
      <c r="AJ2298" s="496"/>
      <c r="AK2298" s="496"/>
      <c r="AL2298" s="496"/>
      <c r="AM2298" s="496"/>
      <c r="AN2298" s="496"/>
      <c r="AO2298" s="496"/>
      <c r="AP2298" s="496"/>
      <c r="AQ2298" s="496"/>
      <c r="AR2298" s="496"/>
      <c r="AS2298" s="496"/>
      <c r="AT2298" s="496"/>
      <c r="AU2298" s="496"/>
    </row>
    <row r="2299" spans="1:47">
      <c r="A2299" s="496"/>
      <c r="B2299" s="496"/>
      <c r="C2299" s="496"/>
      <c r="D2299" s="496"/>
      <c r="E2299" s="496"/>
      <c r="F2299" s="496"/>
      <c r="G2299" s="496"/>
      <c r="H2299" s="496"/>
      <c r="I2299" s="496"/>
      <c r="J2299" s="496"/>
      <c r="K2299" s="496"/>
      <c r="L2299" s="496"/>
      <c r="M2299" s="496"/>
      <c r="N2299" s="496"/>
      <c r="O2299" s="496"/>
      <c r="P2299" s="496"/>
      <c r="Q2299" s="496"/>
      <c r="R2299" s="496"/>
      <c r="S2299" s="496"/>
      <c r="T2299" s="496"/>
      <c r="U2299" s="496"/>
      <c r="V2299" s="496"/>
      <c r="W2299" s="496"/>
      <c r="X2299" s="496"/>
      <c r="Y2299" s="496"/>
      <c r="Z2299" s="496"/>
      <c r="AA2299" s="496"/>
      <c r="AB2299" s="496"/>
      <c r="AC2299" s="496"/>
      <c r="AD2299" s="496"/>
      <c r="AE2299" s="496"/>
      <c r="AF2299" s="496"/>
      <c r="AG2299" s="496"/>
      <c r="AH2299" s="496"/>
      <c r="AI2299" s="496"/>
      <c r="AJ2299" s="496"/>
      <c r="AK2299" s="496"/>
      <c r="AL2299" s="496"/>
      <c r="AM2299" s="496"/>
      <c r="AN2299" s="496"/>
      <c r="AO2299" s="496"/>
      <c r="AP2299" s="496"/>
      <c r="AQ2299" s="496"/>
      <c r="AR2299" s="496"/>
      <c r="AS2299" s="496"/>
      <c r="AT2299" s="496"/>
      <c r="AU2299" s="496"/>
    </row>
    <row r="2300" spans="1:47">
      <c r="A2300" s="496"/>
      <c r="B2300" s="496"/>
      <c r="C2300" s="496"/>
      <c r="D2300" s="496"/>
      <c r="E2300" s="496"/>
      <c r="F2300" s="496"/>
      <c r="G2300" s="496"/>
      <c r="H2300" s="496"/>
      <c r="I2300" s="496"/>
      <c r="J2300" s="496"/>
      <c r="K2300" s="496"/>
      <c r="L2300" s="496"/>
      <c r="M2300" s="496"/>
      <c r="N2300" s="496"/>
      <c r="O2300" s="496"/>
      <c r="P2300" s="496"/>
      <c r="Q2300" s="496"/>
      <c r="R2300" s="496"/>
      <c r="S2300" s="496"/>
      <c r="T2300" s="496"/>
      <c r="U2300" s="496"/>
      <c r="V2300" s="496"/>
      <c r="W2300" s="496"/>
      <c r="X2300" s="496"/>
      <c r="Y2300" s="496"/>
      <c r="Z2300" s="496"/>
      <c r="AA2300" s="496"/>
      <c r="AB2300" s="496"/>
      <c r="AC2300" s="496"/>
      <c r="AD2300" s="496"/>
      <c r="AE2300" s="496"/>
      <c r="AF2300" s="496"/>
      <c r="AG2300" s="496"/>
      <c r="AH2300" s="496"/>
      <c r="AI2300" s="496"/>
      <c r="AJ2300" s="496"/>
      <c r="AK2300" s="496"/>
      <c r="AL2300" s="496"/>
      <c r="AM2300" s="496"/>
      <c r="AN2300" s="496"/>
      <c r="AO2300" s="496"/>
      <c r="AP2300" s="496"/>
      <c r="AQ2300" s="496"/>
      <c r="AR2300" s="496"/>
      <c r="AS2300" s="496"/>
      <c r="AT2300" s="496"/>
      <c r="AU2300" s="496"/>
    </row>
    <row r="2301" spans="1:47">
      <c r="A2301" s="496"/>
      <c r="B2301" s="496"/>
      <c r="C2301" s="496"/>
      <c r="D2301" s="496"/>
      <c r="E2301" s="496"/>
      <c r="F2301" s="496"/>
      <c r="G2301" s="496"/>
      <c r="H2301" s="496"/>
      <c r="I2301" s="496"/>
      <c r="J2301" s="496"/>
      <c r="K2301" s="496"/>
      <c r="L2301" s="496"/>
      <c r="M2301" s="496"/>
      <c r="N2301" s="496"/>
      <c r="O2301" s="496"/>
      <c r="P2301" s="496"/>
      <c r="Q2301" s="496"/>
      <c r="R2301" s="496"/>
      <c r="S2301" s="496"/>
      <c r="T2301" s="496"/>
      <c r="U2301" s="496"/>
      <c r="V2301" s="496"/>
      <c r="W2301" s="496"/>
      <c r="X2301" s="496"/>
      <c r="Y2301" s="496"/>
      <c r="Z2301" s="496"/>
      <c r="AA2301" s="496"/>
      <c r="AB2301" s="496"/>
      <c r="AC2301" s="496"/>
      <c r="AD2301" s="496"/>
      <c r="AE2301" s="496"/>
      <c r="AF2301" s="496"/>
      <c r="AG2301" s="496"/>
      <c r="AH2301" s="496"/>
      <c r="AI2301" s="496"/>
      <c r="AJ2301" s="496"/>
      <c r="AK2301" s="496"/>
      <c r="AL2301" s="496"/>
      <c r="AM2301" s="496"/>
      <c r="AN2301" s="496"/>
      <c r="AO2301" s="496"/>
      <c r="AP2301" s="496"/>
      <c r="AQ2301" s="496"/>
      <c r="AR2301" s="496"/>
      <c r="AS2301" s="496"/>
      <c r="AT2301" s="496"/>
      <c r="AU2301" s="496"/>
    </row>
    <row r="2302" spans="1:47">
      <c r="A2302" s="496"/>
      <c r="B2302" s="496"/>
      <c r="C2302" s="496"/>
      <c r="D2302" s="496"/>
      <c r="E2302" s="496"/>
      <c r="F2302" s="496"/>
      <c r="G2302" s="496"/>
      <c r="H2302" s="496"/>
      <c r="I2302" s="496"/>
      <c r="J2302" s="496"/>
      <c r="K2302" s="496"/>
      <c r="L2302" s="496"/>
      <c r="M2302" s="496"/>
      <c r="N2302" s="496"/>
      <c r="O2302" s="496"/>
      <c r="P2302" s="496"/>
      <c r="Q2302" s="496"/>
      <c r="R2302" s="496"/>
      <c r="S2302" s="496"/>
      <c r="T2302" s="496"/>
      <c r="U2302" s="496"/>
      <c r="V2302" s="496"/>
      <c r="W2302" s="496"/>
      <c r="X2302" s="496"/>
      <c r="Y2302" s="496"/>
      <c r="Z2302" s="496"/>
      <c r="AA2302" s="496"/>
      <c r="AB2302" s="496"/>
      <c r="AC2302" s="496"/>
      <c r="AD2302" s="496"/>
      <c r="AE2302" s="496"/>
      <c r="AF2302" s="496"/>
      <c r="AG2302" s="496"/>
      <c r="AH2302" s="496"/>
      <c r="AI2302" s="496"/>
      <c r="AJ2302" s="496"/>
      <c r="AK2302" s="496"/>
      <c r="AL2302" s="496"/>
      <c r="AM2302" s="496"/>
      <c r="AN2302" s="496"/>
      <c r="AO2302" s="496"/>
      <c r="AP2302" s="496"/>
      <c r="AQ2302" s="496"/>
      <c r="AR2302" s="496"/>
      <c r="AS2302" s="496"/>
      <c r="AT2302" s="496"/>
      <c r="AU2302" s="496"/>
    </row>
    <row r="2303" spans="1:47">
      <c r="A2303" s="496"/>
      <c r="B2303" s="496"/>
      <c r="C2303" s="496"/>
      <c r="D2303" s="496"/>
      <c r="E2303" s="496"/>
      <c r="F2303" s="496"/>
      <c r="G2303" s="496"/>
      <c r="H2303" s="496"/>
      <c r="I2303" s="496"/>
      <c r="J2303" s="496"/>
      <c r="K2303" s="496"/>
      <c r="L2303" s="496"/>
      <c r="M2303" s="496"/>
      <c r="N2303" s="496"/>
      <c r="O2303" s="496"/>
      <c r="P2303" s="496"/>
      <c r="Q2303" s="496"/>
      <c r="R2303" s="496"/>
      <c r="S2303" s="496"/>
      <c r="T2303" s="496"/>
      <c r="U2303" s="496"/>
      <c r="V2303" s="496"/>
      <c r="W2303" s="496"/>
      <c r="X2303" s="496"/>
      <c r="Y2303" s="496"/>
      <c r="Z2303" s="496"/>
      <c r="AA2303" s="496"/>
      <c r="AB2303" s="496"/>
      <c r="AC2303" s="496"/>
      <c r="AD2303" s="496"/>
      <c r="AE2303" s="496"/>
      <c r="AF2303" s="496"/>
      <c r="AG2303" s="496"/>
      <c r="AH2303" s="496"/>
      <c r="AI2303" s="496"/>
      <c r="AJ2303" s="496"/>
      <c r="AK2303" s="496"/>
      <c r="AL2303" s="496"/>
      <c r="AM2303" s="496"/>
      <c r="AN2303" s="496"/>
      <c r="AO2303" s="496"/>
      <c r="AP2303" s="496"/>
      <c r="AQ2303" s="496"/>
      <c r="AR2303" s="496"/>
      <c r="AS2303" s="496"/>
      <c r="AT2303" s="496"/>
      <c r="AU2303" s="496"/>
    </row>
    <row r="2304" spans="1:47">
      <c r="A2304" s="496"/>
      <c r="B2304" s="496"/>
      <c r="C2304" s="496"/>
      <c r="D2304" s="496"/>
      <c r="E2304" s="496"/>
      <c r="F2304" s="496"/>
      <c r="G2304" s="496"/>
      <c r="H2304" s="496"/>
      <c r="I2304" s="496"/>
      <c r="J2304" s="496"/>
      <c r="K2304" s="496"/>
      <c r="L2304" s="496"/>
      <c r="M2304" s="496"/>
      <c r="N2304" s="496"/>
      <c r="O2304" s="496"/>
      <c r="P2304" s="496"/>
      <c r="Q2304" s="496"/>
      <c r="R2304" s="496"/>
      <c r="S2304" s="496"/>
      <c r="T2304" s="496"/>
      <c r="U2304" s="496"/>
      <c r="V2304" s="496"/>
      <c r="W2304" s="496"/>
      <c r="X2304" s="496"/>
      <c r="Y2304" s="496"/>
      <c r="Z2304" s="496"/>
      <c r="AA2304" s="496"/>
      <c r="AB2304" s="496"/>
      <c r="AC2304" s="496"/>
      <c r="AD2304" s="496"/>
      <c r="AE2304" s="496"/>
      <c r="AF2304" s="496"/>
      <c r="AG2304" s="496"/>
      <c r="AH2304" s="496"/>
      <c r="AI2304" s="496"/>
      <c r="AJ2304" s="496"/>
      <c r="AK2304" s="496"/>
      <c r="AL2304" s="496"/>
      <c r="AM2304" s="496"/>
      <c r="AN2304" s="496"/>
      <c r="AO2304" s="496"/>
      <c r="AP2304" s="496"/>
      <c r="AQ2304" s="496"/>
      <c r="AR2304" s="496"/>
      <c r="AS2304" s="496"/>
      <c r="AT2304" s="496"/>
      <c r="AU2304" s="496"/>
    </row>
    <row r="2305" spans="1:47">
      <c r="A2305" s="496"/>
      <c r="B2305" s="496"/>
      <c r="C2305" s="496"/>
      <c r="D2305" s="496"/>
      <c r="E2305" s="496"/>
      <c r="F2305" s="496"/>
      <c r="G2305" s="496"/>
      <c r="H2305" s="496"/>
      <c r="I2305" s="496"/>
      <c r="J2305" s="496"/>
      <c r="K2305" s="496"/>
      <c r="L2305" s="496"/>
      <c r="M2305" s="496"/>
      <c r="N2305" s="496"/>
      <c r="O2305" s="496"/>
      <c r="P2305" s="496"/>
      <c r="Q2305" s="496"/>
      <c r="R2305" s="496"/>
      <c r="S2305" s="496"/>
      <c r="T2305" s="496"/>
      <c r="U2305" s="496"/>
      <c r="V2305" s="496"/>
      <c r="W2305" s="496"/>
      <c r="X2305" s="496"/>
      <c r="Y2305" s="496"/>
      <c r="Z2305" s="496"/>
      <c r="AA2305" s="496"/>
      <c r="AB2305" s="496"/>
      <c r="AC2305" s="496"/>
      <c r="AD2305" s="496"/>
      <c r="AE2305" s="496"/>
      <c r="AF2305" s="496"/>
      <c r="AG2305" s="496"/>
      <c r="AH2305" s="496"/>
      <c r="AI2305" s="496"/>
      <c r="AJ2305" s="496"/>
      <c r="AK2305" s="496"/>
      <c r="AL2305" s="496"/>
      <c r="AM2305" s="496"/>
      <c r="AN2305" s="496"/>
      <c r="AO2305" s="496"/>
      <c r="AP2305" s="496"/>
      <c r="AQ2305" s="496"/>
      <c r="AR2305" s="496"/>
      <c r="AS2305" s="496"/>
      <c r="AT2305" s="496"/>
      <c r="AU2305" s="496"/>
    </row>
    <row r="2306" spans="1:47">
      <c r="A2306" s="496"/>
      <c r="B2306" s="496"/>
      <c r="C2306" s="496"/>
      <c r="D2306" s="496"/>
      <c r="E2306" s="496"/>
      <c r="F2306" s="496"/>
      <c r="G2306" s="496"/>
      <c r="H2306" s="496"/>
      <c r="I2306" s="496"/>
      <c r="J2306" s="496"/>
      <c r="K2306" s="496"/>
      <c r="L2306" s="496"/>
      <c r="M2306" s="496"/>
      <c r="N2306" s="496"/>
      <c r="O2306" s="496"/>
      <c r="P2306" s="496"/>
      <c r="Q2306" s="496"/>
      <c r="R2306" s="496"/>
      <c r="S2306" s="496"/>
      <c r="T2306" s="496"/>
      <c r="U2306" s="496"/>
      <c r="V2306" s="496"/>
      <c r="W2306" s="496"/>
      <c r="X2306" s="496"/>
      <c r="Y2306" s="496"/>
      <c r="Z2306" s="496"/>
      <c r="AA2306" s="496"/>
      <c r="AB2306" s="496"/>
      <c r="AC2306" s="496"/>
      <c r="AD2306" s="496"/>
      <c r="AE2306" s="496"/>
      <c r="AF2306" s="496"/>
      <c r="AG2306" s="496"/>
      <c r="AH2306" s="496"/>
      <c r="AI2306" s="496"/>
      <c r="AJ2306" s="496"/>
      <c r="AK2306" s="496"/>
      <c r="AL2306" s="496"/>
      <c r="AM2306" s="496"/>
      <c r="AN2306" s="496"/>
      <c r="AO2306" s="496"/>
      <c r="AP2306" s="496"/>
      <c r="AQ2306" s="496"/>
      <c r="AR2306" s="496"/>
      <c r="AS2306" s="496"/>
      <c r="AT2306" s="496"/>
      <c r="AU2306" s="496"/>
    </row>
    <row r="2307" spans="1:47">
      <c r="A2307" s="496"/>
      <c r="B2307" s="496"/>
      <c r="C2307" s="496"/>
      <c r="D2307" s="496"/>
      <c r="E2307" s="496"/>
      <c r="F2307" s="496"/>
      <c r="G2307" s="496"/>
      <c r="H2307" s="496"/>
      <c r="I2307" s="496"/>
      <c r="J2307" s="496"/>
      <c r="K2307" s="496"/>
      <c r="L2307" s="496"/>
      <c r="M2307" s="496"/>
      <c r="N2307" s="496"/>
      <c r="O2307" s="496"/>
      <c r="P2307" s="496"/>
      <c r="Q2307" s="496"/>
      <c r="R2307" s="496"/>
      <c r="S2307" s="496"/>
      <c r="T2307" s="496"/>
      <c r="U2307" s="496"/>
      <c r="V2307" s="496"/>
      <c r="W2307" s="496"/>
      <c r="X2307" s="496"/>
      <c r="Y2307" s="496"/>
      <c r="Z2307" s="496"/>
      <c r="AA2307" s="496"/>
      <c r="AB2307" s="496"/>
      <c r="AC2307" s="496"/>
      <c r="AD2307" s="496"/>
      <c r="AE2307" s="496"/>
      <c r="AF2307" s="496"/>
      <c r="AG2307" s="496"/>
      <c r="AH2307" s="496"/>
      <c r="AI2307" s="496"/>
      <c r="AJ2307" s="496"/>
      <c r="AK2307" s="496"/>
      <c r="AL2307" s="496"/>
      <c r="AM2307" s="496"/>
      <c r="AN2307" s="496"/>
      <c r="AO2307" s="496"/>
      <c r="AP2307" s="496"/>
      <c r="AQ2307" s="496"/>
      <c r="AR2307" s="496"/>
      <c r="AS2307" s="496"/>
      <c r="AT2307" s="496"/>
      <c r="AU2307" s="496"/>
    </row>
    <row r="2308" spans="1:47">
      <c r="A2308" s="496"/>
      <c r="B2308" s="496"/>
      <c r="C2308" s="496"/>
      <c r="D2308" s="496"/>
      <c r="E2308" s="496"/>
      <c r="F2308" s="496"/>
      <c r="G2308" s="496"/>
      <c r="H2308" s="496"/>
      <c r="I2308" s="496"/>
      <c r="J2308" s="496"/>
      <c r="K2308" s="496"/>
      <c r="L2308" s="496"/>
      <c r="M2308" s="496"/>
      <c r="N2308" s="496"/>
      <c r="O2308" s="496"/>
      <c r="P2308" s="496"/>
      <c r="Q2308" s="496"/>
      <c r="R2308" s="496"/>
      <c r="S2308" s="496"/>
      <c r="T2308" s="496"/>
      <c r="U2308" s="496"/>
      <c r="V2308" s="496"/>
      <c r="W2308" s="496"/>
      <c r="X2308" s="496"/>
      <c r="Y2308" s="496"/>
      <c r="Z2308" s="496"/>
      <c r="AA2308" s="496"/>
      <c r="AB2308" s="496"/>
      <c r="AC2308" s="496"/>
      <c r="AD2308" s="496"/>
      <c r="AE2308" s="496"/>
      <c r="AF2308" s="496"/>
      <c r="AG2308" s="496"/>
      <c r="AH2308" s="496"/>
      <c r="AI2308" s="496"/>
      <c r="AJ2308" s="496"/>
      <c r="AK2308" s="496"/>
      <c r="AL2308" s="496"/>
      <c r="AM2308" s="496"/>
      <c r="AN2308" s="496"/>
      <c r="AO2308" s="496"/>
      <c r="AP2308" s="496"/>
      <c r="AQ2308" s="496"/>
      <c r="AR2308" s="496"/>
      <c r="AS2308" s="496"/>
      <c r="AT2308" s="496"/>
      <c r="AU2308" s="496"/>
    </row>
    <row r="2309" spans="1:47">
      <c r="A2309" s="496"/>
      <c r="B2309" s="496"/>
      <c r="C2309" s="496"/>
      <c r="D2309" s="496"/>
      <c r="E2309" s="496"/>
      <c r="F2309" s="496"/>
      <c r="G2309" s="496"/>
      <c r="H2309" s="496"/>
      <c r="I2309" s="496"/>
      <c r="J2309" s="496"/>
      <c r="K2309" s="496"/>
      <c r="L2309" s="496"/>
      <c r="M2309" s="496"/>
      <c r="N2309" s="496"/>
      <c r="O2309" s="496"/>
      <c r="P2309" s="496"/>
      <c r="Q2309" s="496"/>
      <c r="R2309" s="496"/>
      <c r="S2309" s="496"/>
      <c r="T2309" s="496"/>
      <c r="U2309" s="496"/>
      <c r="V2309" s="496"/>
      <c r="W2309" s="496"/>
      <c r="X2309" s="496"/>
      <c r="Y2309" s="496"/>
      <c r="Z2309" s="496"/>
      <c r="AA2309" s="496"/>
      <c r="AB2309" s="496"/>
      <c r="AC2309" s="496"/>
      <c r="AD2309" s="496"/>
      <c r="AE2309" s="496"/>
      <c r="AF2309" s="496"/>
      <c r="AG2309" s="496"/>
      <c r="AH2309" s="496"/>
      <c r="AI2309" s="496"/>
      <c r="AJ2309" s="496"/>
      <c r="AK2309" s="496"/>
      <c r="AL2309" s="496"/>
      <c r="AM2309" s="496"/>
      <c r="AN2309" s="496"/>
      <c r="AO2309" s="496"/>
      <c r="AP2309" s="496"/>
      <c r="AQ2309" s="496"/>
      <c r="AR2309" s="496"/>
      <c r="AS2309" s="496"/>
      <c r="AT2309" s="496"/>
      <c r="AU2309" s="496"/>
    </row>
    <row r="2310" spans="1:47">
      <c r="A2310" s="496"/>
      <c r="B2310" s="496"/>
      <c r="C2310" s="496"/>
      <c r="D2310" s="496"/>
      <c r="E2310" s="496"/>
      <c r="F2310" s="496"/>
      <c r="G2310" s="496"/>
      <c r="H2310" s="496"/>
      <c r="I2310" s="496"/>
      <c r="J2310" s="496"/>
      <c r="K2310" s="496"/>
      <c r="L2310" s="496"/>
      <c r="M2310" s="496"/>
      <c r="N2310" s="496"/>
      <c r="O2310" s="496"/>
      <c r="P2310" s="496"/>
      <c r="Q2310" s="496"/>
      <c r="R2310" s="496"/>
      <c r="S2310" s="496"/>
      <c r="T2310" s="496"/>
      <c r="U2310" s="496"/>
      <c r="V2310" s="496"/>
      <c r="W2310" s="496"/>
      <c r="X2310" s="496"/>
      <c r="Y2310" s="496"/>
      <c r="Z2310" s="496"/>
      <c r="AA2310" s="496"/>
      <c r="AB2310" s="496"/>
      <c r="AC2310" s="496"/>
      <c r="AD2310" s="496"/>
      <c r="AE2310" s="496"/>
      <c r="AF2310" s="496"/>
      <c r="AG2310" s="496"/>
      <c r="AH2310" s="496"/>
      <c r="AI2310" s="496"/>
      <c r="AJ2310" s="496"/>
      <c r="AK2310" s="496"/>
      <c r="AL2310" s="496"/>
      <c r="AM2310" s="496"/>
      <c r="AN2310" s="496"/>
      <c r="AO2310" s="496"/>
      <c r="AP2310" s="496"/>
      <c r="AQ2310" s="496"/>
      <c r="AR2310" s="496"/>
      <c r="AS2310" s="496"/>
      <c r="AT2310" s="496"/>
      <c r="AU2310" s="496"/>
    </row>
    <row r="2311" spans="1:47">
      <c r="A2311" s="496"/>
      <c r="B2311" s="496"/>
      <c r="C2311" s="496"/>
      <c r="D2311" s="496"/>
      <c r="E2311" s="496"/>
      <c r="F2311" s="496"/>
      <c r="G2311" s="496"/>
      <c r="H2311" s="496"/>
      <c r="I2311" s="496"/>
      <c r="J2311" s="496"/>
      <c r="K2311" s="496"/>
      <c r="L2311" s="496"/>
      <c r="M2311" s="496"/>
      <c r="N2311" s="496"/>
      <c r="O2311" s="496"/>
      <c r="P2311" s="496"/>
      <c r="Q2311" s="496"/>
      <c r="R2311" s="496"/>
      <c r="S2311" s="496"/>
      <c r="T2311" s="496"/>
      <c r="U2311" s="496"/>
      <c r="V2311" s="496"/>
      <c r="W2311" s="496"/>
      <c r="X2311" s="496"/>
      <c r="Y2311" s="496"/>
      <c r="Z2311" s="496"/>
      <c r="AA2311" s="496"/>
      <c r="AB2311" s="496"/>
      <c r="AC2311" s="496"/>
      <c r="AD2311" s="496"/>
      <c r="AE2311" s="496"/>
      <c r="AF2311" s="496"/>
      <c r="AG2311" s="496"/>
      <c r="AH2311" s="496"/>
      <c r="AI2311" s="496"/>
      <c r="AJ2311" s="496"/>
      <c r="AK2311" s="496"/>
      <c r="AL2311" s="496"/>
      <c r="AM2311" s="496"/>
      <c r="AN2311" s="496"/>
      <c r="AO2311" s="496"/>
      <c r="AP2311" s="496"/>
      <c r="AQ2311" s="496"/>
      <c r="AR2311" s="496"/>
      <c r="AS2311" s="496"/>
      <c r="AT2311" s="496"/>
      <c r="AU2311" s="496"/>
    </row>
    <row r="2312" spans="1:47">
      <c r="A2312" s="496"/>
      <c r="B2312" s="496"/>
      <c r="C2312" s="496"/>
      <c r="D2312" s="496"/>
      <c r="E2312" s="496"/>
      <c r="F2312" s="496"/>
      <c r="G2312" s="496"/>
      <c r="H2312" s="496"/>
      <c r="I2312" s="496"/>
      <c r="J2312" s="496"/>
      <c r="K2312" s="496"/>
      <c r="L2312" s="496"/>
      <c r="M2312" s="496"/>
      <c r="N2312" s="496"/>
      <c r="O2312" s="496"/>
      <c r="P2312" s="496"/>
      <c r="Q2312" s="496"/>
      <c r="R2312" s="496"/>
      <c r="S2312" s="496"/>
      <c r="T2312" s="496"/>
      <c r="U2312" s="496"/>
      <c r="V2312" s="496"/>
      <c r="W2312" s="496"/>
      <c r="X2312" s="496"/>
      <c r="Y2312" s="496"/>
      <c r="Z2312" s="496"/>
      <c r="AA2312" s="496"/>
      <c r="AB2312" s="496"/>
      <c r="AC2312" s="496"/>
      <c r="AD2312" s="496"/>
      <c r="AE2312" s="496"/>
      <c r="AF2312" s="496"/>
      <c r="AG2312" s="496"/>
      <c r="AH2312" s="496"/>
      <c r="AI2312" s="496"/>
      <c r="AJ2312" s="496"/>
      <c r="AK2312" s="496"/>
      <c r="AL2312" s="496"/>
      <c r="AM2312" s="496"/>
      <c r="AN2312" s="496"/>
      <c r="AO2312" s="496"/>
      <c r="AP2312" s="496"/>
      <c r="AQ2312" s="496"/>
      <c r="AR2312" s="496"/>
      <c r="AS2312" s="496"/>
      <c r="AT2312" s="496"/>
      <c r="AU2312" s="496"/>
    </row>
    <row r="2313" spans="1:47">
      <c r="A2313" s="496"/>
      <c r="B2313" s="496"/>
      <c r="C2313" s="496"/>
      <c r="D2313" s="496"/>
      <c r="E2313" s="496"/>
      <c r="F2313" s="496"/>
      <c r="G2313" s="496"/>
      <c r="H2313" s="496"/>
      <c r="I2313" s="496"/>
      <c r="J2313" s="496"/>
      <c r="K2313" s="496"/>
      <c r="L2313" s="496"/>
      <c r="M2313" s="496"/>
      <c r="N2313" s="496"/>
      <c r="O2313" s="496"/>
      <c r="P2313" s="496"/>
      <c r="Q2313" s="496"/>
      <c r="R2313" s="496"/>
      <c r="S2313" s="496"/>
      <c r="T2313" s="496"/>
      <c r="U2313" s="496"/>
      <c r="V2313" s="496"/>
      <c r="W2313" s="496"/>
      <c r="X2313" s="496"/>
      <c r="Y2313" s="496"/>
      <c r="Z2313" s="496"/>
      <c r="AA2313" s="496"/>
      <c r="AB2313" s="496"/>
      <c r="AC2313" s="496"/>
      <c r="AD2313" s="496"/>
      <c r="AE2313" s="496"/>
      <c r="AF2313" s="496"/>
      <c r="AG2313" s="496"/>
      <c r="AH2313" s="496"/>
      <c r="AI2313" s="496"/>
      <c r="AJ2313" s="496"/>
      <c r="AK2313" s="496"/>
      <c r="AL2313" s="496"/>
      <c r="AM2313" s="496"/>
      <c r="AN2313" s="496"/>
      <c r="AO2313" s="496"/>
      <c r="AP2313" s="496"/>
      <c r="AQ2313" s="496"/>
      <c r="AR2313" s="496"/>
      <c r="AS2313" s="496"/>
      <c r="AT2313" s="496"/>
      <c r="AU2313" s="496"/>
    </row>
    <row r="2314" spans="1:47">
      <c r="A2314" s="496"/>
      <c r="B2314" s="496"/>
      <c r="C2314" s="496"/>
      <c r="D2314" s="496"/>
      <c r="E2314" s="496"/>
      <c r="F2314" s="496"/>
      <c r="G2314" s="496"/>
      <c r="H2314" s="496"/>
      <c r="I2314" s="496"/>
      <c r="J2314" s="496"/>
      <c r="K2314" s="496"/>
      <c r="L2314" s="496"/>
      <c r="M2314" s="496"/>
      <c r="N2314" s="496"/>
      <c r="O2314" s="496"/>
      <c r="P2314" s="496"/>
      <c r="Q2314" s="496"/>
      <c r="R2314" s="496"/>
      <c r="S2314" s="496"/>
      <c r="T2314" s="496"/>
      <c r="U2314" s="496"/>
      <c r="V2314" s="496"/>
      <c r="W2314" s="496"/>
      <c r="X2314" s="496"/>
      <c r="Y2314" s="496"/>
      <c r="Z2314" s="496"/>
      <c r="AA2314" s="496"/>
      <c r="AB2314" s="496"/>
      <c r="AC2314" s="496"/>
      <c r="AD2314" s="496"/>
      <c r="AE2314" s="496"/>
      <c r="AF2314" s="496"/>
      <c r="AG2314" s="496"/>
      <c r="AH2314" s="496"/>
      <c r="AI2314" s="496"/>
      <c r="AJ2314" s="496"/>
      <c r="AK2314" s="496"/>
      <c r="AL2314" s="496"/>
      <c r="AM2314" s="496"/>
      <c r="AN2314" s="496"/>
      <c r="AO2314" s="496"/>
      <c r="AP2314" s="496"/>
      <c r="AQ2314" s="496"/>
      <c r="AR2314" s="496"/>
      <c r="AS2314" s="496"/>
      <c r="AT2314" s="496"/>
      <c r="AU2314" s="496"/>
    </row>
    <row r="2315" spans="1:47">
      <c r="A2315" s="496"/>
      <c r="B2315" s="496"/>
      <c r="C2315" s="496"/>
      <c r="D2315" s="496"/>
      <c r="E2315" s="496"/>
      <c r="F2315" s="496"/>
      <c r="G2315" s="496"/>
      <c r="H2315" s="496"/>
      <c r="I2315" s="496"/>
      <c r="J2315" s="496"/>
      <c r="K2315" s="496"/>
      <c r="L2315" s="496"/>
      <c r="M2315" s="496"/>
      <c r="N2315" s="496"/>
      <c r="O2315" s="496"/>
      <c r="P2315" s="496"/>
      <c r="Q2315" s="496"/>
      <c r="R2315" s="496"/>
      <c r="S2315" s="496"/>
      <c r="T2315" s="496"/>
      <c r="U2315" s="496"/>
      <c r="V2315" s="496"/>
      <c r="W2315" s="496"/>
      <c r="X2315" s="496"/>
      <c r="Y2315" s="496"/>
      <c r="Z2315" s="496"/>
      <c r="AA2315" s="496"/>
      <c r="AB2315" s="496"/>
      <c r="AC2315" s="496"/>
      <c r="AD2315" s="496"/>
      <c r="AE2315" s="496"/>
      <c r="AF2315" s="496"/>
      <c r="AG2315" s="496"/>
      <c r="AH2315" s="496"/>
      <c r="AI2315" s="496"/>
      <c r="AJ2315" s="496"/>
      <c r="AK2315" s="496"/>
      <c r="AL2315" s="496"/>
      <c r="AM2315" s="496"/>
      <c r="AN2315" s="496"/>
      <c r="AO2315" s="496"/>
      <c r="AP2315" s="496"/>
      <c r="AQ2315" s="496"/>
      <c r="AR2315" s="496"/>
      <c r="AS2315" s="496"/>
      <c r="AT2315" s="496"/>
      <c r="AU2315" s="496"/>
    </row>
    <row r="2316" spans="1:47">
      <c r="A2316" s="496"/>
      <c r="B2316" s="496"/>
      <c r="C2316" s="496"/>
      <c r="D2316" s="496"/>
      <c r="E2316" s="496"/>
      <c r="F2316" s="496"/>
      <c r="G2316" s="496"/>
      <c r="H2316" s="496"/>
      <c r="I2316" s="496"/>
      <c r="J2316" s="496"/>
      <c r="K2316" s="496"/>
      <c r="L2316" s="496"/>
      <c r="M2316" s="496"/>
      <c r="N2316" s="496"/>
      <c r="O2316" s="496"/>
      <c r="P2316" s="496"/>
      <c r="Q2316" s="496"/>
      <c r="R2316" s="496"/>
      <c r="S2316" s="496"/>
      <c r="T2316" s="496"/>
      <c r="U2316" s="496"/>
      <c r="V2316" s="496"/>
      <c r="W2316" s="496"/>
      <c r="X2316" s="496"/>
      <c r="Y2316" s="496"/>
      <c r="Z2316" s="496"/>
      <c r="AA2316" s="496"/>
      <c r="AB2316" s="496"/>
      <c r="AC2316" s="496"/>
      <c r="AD2316" s="496"/>
      <c r="AE2316" s="496"/>
      <c r="AF2316" s="496"/>
      <c r="AG2316" s="496"/>
      <c r="AH2316" s="496"/>
      <c r="AI2316" s="496"/>
      <c r="AJ2316" s="496"/>
      <c r="AK2316" s="496"/>
      <c r="AL2316" s="496"/>
      <c r="AM2316" s="496"/>
      <c r="AN2316" s="496"/>
      <c r="AO2316" s="496"/>
      <c r="AP2316" s="496"/>
      <c r="AQ2316" s="496"/>
      <c r="AR2316" s="496"/>
      <c r="AS2316" s="496"/>
      <c r="AT2316" s="496"/>
      <c r="AU2316" s="496"/>
    </row>
    <row r="2317" spans="1:47">
      <c r="A2317" s="496"/>
      <c r="B2317" s="496"/>
      <c r="C2317" s="496"/>
      <c r="D2317" s="496"/>
      <c r="E2317" s="496"/>
      <c r="F2317" s="496"/>
      <c r="G2317" s="496"/>
      <c r="H2317" s="496"/>
      <c r="I2317" s="496"/>
      <c r="J2317" s="496"/>
      <c r="K2317" s="496"/>
      <c r="L2317" s="496"/>
      <c r="M2317" s="496"/>
      <c r="N2317" s="496"/>
      <c r="O2317" s="496"/>
      <c r="P2317" s="496"/>
      <c r="Q2317" s="496"/>
      <c r="R2317" s="496"/>
      <c r="S2317" s="496"/>
      <c r="T2317" s="496"/>
      <c r="U2317" s="496"/>
      <c r="V2317" s="496"/>
      <c r="W2317" s="496"/>
      <c r="X2317" s="496"/>
      <c r="Y2317" s="496"/>
      <c r="Z2317" s="496"/>
      <c r="AA2317" s="496"/>
      <c r="AB2317" s="496"/>
      <c r="AC2317" s="496"/>
      <c r="AD2317" s="496"/>
      <c r="AE2317" s="496"/>
      <c r="AF2317" s="496"/>
      <c r="AG2317" s="496"/>
      <c r="AH2317" s="496"/>
      <c r="AI2317" s="496"/>
      <c r="AJ2317" s="496"/>
      <c r="AK2317" s="496"/>
      <c r="AL2317" s="496"/>
      <c r="AM2317" s="496"/>
      <c r="AN2317" s="496"/>
      <c r="AO2317" s="496"/>
      <c r="AP2317" s="496"/>
      <c r="AQ2317" s="496"/>
      <c r="AR2317" s="496"/>
      <c r="AS2317" s="496"/>
      <c r="AT2317" s="496"/>
      <c r="AU2317" s="496"/>
    </row>
    <row r="2318" spans="1:47">
      <c r="A2318" s="496"/>
      <c r="B2318" s="496"/>
      <c r="C2318" s="496"/>
      <c r="D2318" s="496"/>
      <c r="E2318" s="496"/>
      <c r="F2318" s="496"/>
      <c r="G2318" s="496"/>
      <c r="H2318" s="496"/>
      <c r="I2318" s="496"/>
      <c r="J2318" s="496"/>
      <c r="K2318" s="496"/>
      <c r="L2318" s="496"/>
      <c r="M2318" s="496"/>
      <c r="N2318" s="496"/>
      <c r="O2318" s="496"/>
      <c r="P2318" s="496"/>
      <c r="Q2318" s="496"/>
      <c r="R2318" s="496"/>
      <c r="S2318" s="496"/>
      <c r="T2318" s="496"/>
      <c r="U2318" s="496"/>
      <c r="V2318" s="496"/>
      <c r="W2318" s="496"/>
      <c r="X2318" s="496"/>
      <c r="Y2318" s="496"/>
      <c r="Z2318" s="496"/>
      <c r="AA2318" s="496"/>
      <c r="AB2318" s="496"/>
      <c r="AC2318" s="496"/>
      <c r="AD2318" s="496"/>
      <c r="AE2318" s="496"/>
      <c r="AF2318" s="496"/>
      <c r="AG2318" s="496"/>
      <c r="AH2318" s="496"/>
      <c r="AI2318" s="496"/>
      <c r="AJ2318" s="496"/>
      <c r="AK2318" s="496"/>
      <c r="AL2318" s="496"/>
      <c r="AM2318" s="496"/>
      <c r="AN2318" s="496"/>
      <c r="AO2318" s="496"/>
      <c r="AP2318" s="496"/>
      <c r="AQ2318" s="496"/>
      <c r="AR2318" s="496"/>
      <c r="AS2318" s="496"/>
      <c r="AT2318" s="496"/>
      <c r="AU2318" s="496"/>
    </row>
    <row r="2319" spans="1:47">
      <c r="A2319" s="496"/>
      <c r="B2319" s="496"/>
      <c r="C2319" s="496"/>
      <c r="D2319" s="496"/>
      <c r="E2319" s="496"/>
      <c r="F2319" s="496"/>
      <c r="G2319" s="496"/>
      <c r="H2319" s="496"/>
      <c r="I2319" s="496"/>
      <c r="J2319" s="496"/>
      <c r="K2319" s="496"/>
      <c r="L2319" s="496"/>
      <c r="M2319" s="496"/>
      <c r="N2319" s="496"/>
      <c r="O2319" s="496"/>
      <c r="P2319" s="496"/>
      <c r="Q2319" s="496"/>
      <c r="R2319" s="496"/>
      <c r="S2319" s="496"/>
      <c r="T2319" s="496"/>
      <c r="U2319" s="496"/>
      <c r="V2319" s="496"/>
      <c r="W2319" s="496"/>
      <c r="X2319" s="496"/>
      <c r="Y2319" s="496"/>
      <c r="Z2319" s="496"/>
      <c r="AA2319" s="496"/>
      <c r="AB2319" s="496"/>
      <c r="AC2319" s="496"/>
      <c r="AD2319" s="496"/>
      <c r="AE2319" s="496"/>
      <c r="AF2319" s="496"/>
      <c r="AG2319" s="496"/>
      <c r="AH2319" s="496"/>
      <c r="AI2319" s="496"/>
      <c r="AJ2319" s="496"/>
      <c r="AK2319" s="496"/>
      <c r="AL2319" s="496"/>
      <c r="AM2319" s="496"/>
      <c r="AN2319" s="496"/>
      <c r="AO2319" s="496"/>
      <c r="AP2319" s="496"/>
      <c r="AQ2319" s="496"/>
      <c r="AR2319" s="496"/>
      <c r="AS2319" s="496"/>
      <c r="AT2319" s="496"/>
      <c r="AU2319" s="496"/>
    </row>
    <row r="2320" spans="1:47">
      <c r="A2320" s="496"/>
      <c r="B2320" s="496"/>
      <c r="C2320" s="496"/>
      <c r="D2320" s="496"/>
      <c r="E2320" s="496"/>
      <c r="F2320" s="496"/>
      <c r="G2320" s="496"/>
      <c r="H2320" s="496"/>
      <c r="I2320" s="496"/>
      <c r="J2320" s="496"/>
      <c r="K2320" s="496"/>
      <c r="L2320" s="496"/>
      <c r="M2320" s="496"/>
      <c r="N2320" s="496"/>
      <c r="O2320" s="496"/>
      <c r="P2320" s="496"/>
      <c r="Q2320" s="496"/>
      <c r="R2320" s="496"/>
      <c r="S2320" s="496"/>
      <c r="T2320" s="496"/>
      <c r="U2320" s="496"/>
      <c r="V2320" s="496"/>
      <c r="W2320" s="496"/>
      <c r="X2320" s="496"/>
      <c r="Y2320" s="496"/>
      <c r="Z2320" s="496"/>
      <c r="AA2320" s="496"/>
      <c r="AB2320" s="496"/>
      <c r="AC2320" s="496"/>
      <c r="AD2320" s="496"/>
      <c r="AE2320" s="496"/>
      <c r="AF2320" s="496"/>
      <c r="AG2320" s="496"/>
      <c r="AH2320" s="496"/>
      <c r="AI2320" s="496"/>
      <c r="AJ2320" s="496"/>
      <c r="AK2320" s="496"/>
      <c r="AL2320" s="496"/>
      <c r="AM2320" s="496"/>
      <c r="AN2320" s="496"/>
      <c r="AO2320" s="496"/>
      <c r="AP2320" s="496"/>
      <c r="AQ2320" s="496"/>
      <c r="AR2320" s="496"/>
      <c r="AS2320" s="496"/>
      <c r="AT2320" s="496"/>
      <c r="AU2320" s="496"/>
    </row>
    <row r="2321" spans="1:47">
      <c r="A2321" s="496"/>
      <c r="B2321" s="496"/>
      <c r="C2321" s="496"/>
      <c r="D2321" s="496"/>
      <c r="E2321" s="496"/>
      <c r="F2321" s="496"/>
      <c r="G2321" s="496"/>
      <c r="H2321" s="496"/>
      <c r="I2321" s="496"/>
      <c r="J2321" s="496"/>
      <c r="K2321" s="496"/>
      <c r="L2321" s="496"/>
      <c r="M2321" s="496"/>
      <c r="N2321" s="496"/>
      <c r="O2321" s="496"/>
      <c r="P2321" s="496"/>
      <c r="Q2321" s="496"/>
      <c r="R2321" s="496"/>
      <c r="S2321" s="496"/>
      <c r="T2321" s="496"/>
      <c r="U2321" s="496"/>
      <c r="V2321" s="496"/>
      <c r="W2321" s="496"/>
      <c r="X2321" s="496"/>
      <c r="Y2321" s="496"/>
      <c r="Z2321" s="496"/>
      <c r="AA2321" s="496"/>
      <c r="AB2321" s="496"/>
      <c r="AC2321" s="496"/>
      <c r="AD2321" s="496"/>
      <c r="AE2321" s="496"/>
      <c r="AF2321" s="496"/>
      <c r="AG2321" s="496"/>
      <c r="AH2321" s="496"/>
      <c r="AI2321" s="496"/>
      <c r="AJ2321" s="496"/>
      <c r="AK2321" s="496"/>
      <c r="AL2321" s="496"/>
      <c r="AM2321" s="496"/>
      <c r="AN2321" s="496"/>
      <c r="AO2321" s="496"/>
      <c r="AP2321" s="496"/>
      <c r="AQ2321" s="496"/>
      <c r="AR2321" s="496"/>
      <c r="AS2321" s="496"/>
      <c r="AT2321" s="496"/>
      <c r="AU2321" s="496"/>
    </row>
    <row r="2322" spans="1:47">
      <c r="A2322" s="496"/>
      <c r="B2322" s="496"/>
      <c r="C2322" s="496"/>
      <c r="D2322" s="496"/>
      <c r="E2322" s="496"/>
      <c r="F2322" s="496"/>
      <c r="G2322" s="496"/>
      <c r="H2322" s="496"/>
      <c r="I2322" s="496"/>
      <c r="J2322" s="496"/>
      <c r="K2322" s="496"/>
      <c r="L2322" s="496"/>
      <c r="M2322" s="496"/>
      <c r="N2322" s="496"/>
      <c r="O2322" s="496"/>
      <c r="P2322" s="496"/>
      <c r="Q2322" s="496"/>
      <c r="R2322" s="496"/>
      <c r="S2322" s="496"/>
      <c r="T2322" s="496"/>
      <c r="U2322" s="496"/>
      <c r="V2322" s="496"/>
      <c r="W2322" s="496"/>
      <c r="X2322" s="496"/>
      <c r="Y2322" s="496"/>
      <c r="Z2322" s="496"/>
      <c r="AA2322" s="496"/>
      <c r="AB2322" s="496"/>
      <c r="AC2322" s="496"/>
      <c r="AD2322" s="496"/>
      <c r="AE2322" s="496"/>
      <c r="AF2322" s="496"/>
      <c r="AG2322" s="496"/>
      <c r="AH2322" s="496"/>
      <c r="AI2322" s="496"/>
      <c r="AJ2322" s="496"/>
      <c r="AK2322" s="496"/>
      <c r="AL2322" s="496"/>
      <c r="AM2322" s="496"/>
      <c r="AN2322" s="496"/>
      <c r="AO2322" s="496"/>
      <c r="AP2322" s="496"/>
      <c r="AQ2322" s="496"/>
      <c r="AR2322" s="496"/>
      <c r="AS2322" s="496"/>
      <c r="AT2322" s="496"/>
      <c r="AU2322" s="496"/>
    </row>
    <row r="2323" spans="1:47">
      <c r="A2323" s="496"/>
      <c r="B2323" s="496"/>
      <c r="C2323" s="496"/>
      <c r="D2323" s="496"/>
      <c r="E2323" s="496"/>
      <c r="F2323" s="496"/>
      <c r="G2323" s="496"/>
      <c r="H2323" s="496"/>
      <c r="I2323" s="496"/>
      <c r="J2323" s="496"/>
      <c r="K2323" s="496"/>
      <c r="L2323" s="496"/>
      <c r="M2323" s="496"/>
      <c r="N2323" s="496"/>
      <c r="O2323" s="496"/>
      <c r="P2323" s="496"/>
      <c r="Q2323" s="496"/>
      <c r="R2323" s="496"/>
      <c r="S2323" s="496"/>
      <c r="T2323" s="496"/>
      <c r="U2323" s="496"/>
      <c r="V2323" s="496"/>
      <c r="W2323" s="496"/>
      <c r="X2323" s="496"/>
      <c r="Y2323" s="496"/>
      <c r="Z2323" s="496"/>
      <c r="AA2323" s="496"/>
      <c r="AB2323" s="496"/>
      <c r="AC2323" s="496"/>
      <c r="AD2323" s="496"/>
      <c r="AE2323" s="496"/>
      <c r="AF2323" s="496"/>
      <c r="AG2323" s="496"/>
      <c r="AH2323" s="496"/>
      <c r="AI2323" s="496"/>
      <c r="AJ2323" s="496"/>
      <c r="AK2323" s="496"/>
      <c r="AL2323" s="496"/>
      <c r="AM2323" s="496"/>
      <c r="AN2323" s="496"/>
      <c r="AO2323" s="496"/>
      <c r="AP2323" s="496"/>
      <c r="AQ2323" s="496"/>
      <c r="AR2323" s="496"/>
      <c r="AS2323" s="496"/>
      <c r="AT2323" s="496"/>
      <c r="AU2323" s="496"/>
    </row>
    <row r="2324" spans="1:47">
      <c r="A2324" s="496"/>
      <c r="B2324" s="496"/>
      <c r="C2324" s="496"/>
      <c r="D2324" s="496"/>
      <c r="E2324" s="496"/>
      <c r="F2324" s="496"/>
      <c r="G2324" s="496"/>
      <c r="H2324" s="496"/>
      <c r="I2324" s="496"/>
      <c r="J2324" s="496"/>
      <c r="K2324" s="496"/>
      <c r="L2324" s="496"/>
      <c r="M2324" s="496"/>
      <c r="N2324" s="496"/>
      <c r="O2324" s="496"/>
      <c r="P2324" s="496"/>
      <c r="Q2324" s="496"/>
      <c r="R2324" s="496"/>
      <c r="S2324" s="496"/>
      <c r="T2324" s="496"/>
      <c r="U2324" s="496"/>
      <c r="V2324" s="496"/>
      <c r="W2324" s="496"/>
      <c r="X2324" s="496"/>
      <c r="Y2324" s="496"/>
      <c r="Z2324" s="496"/>
      <c r="AA2324" s="496"/>
      <c r="AB2324" s="496"/>
      <c r="AC2324" s="496"/>
      <c r="AD2324" s="496"/>
      <c r="AE2324" s="496"/>
      <c r="AF2324" s="496"/>
      <c r="AG2324" s="496"/>
      <c r="AH2324" s="496"/>
      <c r="AI2324" s="496"/>
      <c r="AJ2324" s="496"/>
      <c r="AK2324" s="496"/>
      <c r="AL2324" s="496"/>
      <c r="AM2324" s="496"/>
      <c r="AN2324" s="496"/>
      <c r="AO2324" s="496"/>
      <c r="AP2324" s="496"/>
      <c r="AQ2324" s="496"/>
      <c r="AR2324" s="496"/>
      <c r="AS2324" s="496"/>
      <c r="AT2324" s="496"/>
      <c r="AU2324" s="496"/>
    </row>
    <row r="2325" spans="1:47">
      <c r="A2325" s="496"/>
      <c r="B2325" s="496"/>
      <c r="C2325" s="496"/>
      <c r="D2325" s="496"/>
      <c r="E2325" s="496"/>
      <c r="F2325" s="496"/>
      <c r="G2325" s="496"/>
      <c r="H2325" s="496"/>
      <c r="I2325" s="496"/>
      <c r="J2325" s="496"/>
      <c r="K2325" s="496"/>
      <c r="L2325" s="496"/>
      <c r="M2325" s="496"/>
      <c r="N2325" s="496"/>
      <c r="O2325" s="496"/>
      <c r="P2325" s="496"/>
      <c r="Q2325" s="496"/>
      <c r="R2325" s="496"/>
      <c r="S2325" s="496"/>
      <c r="T2325" s="496"/>
      <c r="U2325" s="496"/>
      <c r="V2325" s="496"/>
      <c r="W2325" s="496"/>
      <c r="X2325" s="496"/>
      <c r="Y2325" s="496"/>
      <c r="Z2325" s="496"/>
      <c r="AA2325" s="496"/>
      <c r="AB2325" s="496"/>
      <c r="AC2325" s="496"/>
      <c r="AD2325" s="496"/>
      <c r="AE2325" s="496"/>
      <c r="AF2325" s="496"/>
      <c r="AG2325" s="496"/>
      <c r="AH2325" s="496"/>
      <c r="AI2325" s="496"/>
      <c r="AJ2325" s="496"/>
      <c r="AK2325" s="496"/>
      <c r="AL2325" s="496"/>
      <c r="AM2325" s="496"/>
      <c r="AN2325" s="496"/>
      <c r="AO2325" s="496"/>
      <c r="AP2325" s="496"/>
      <c r="AQ2325" s="496"/>
      <c r="AR2325" s="496"/>
      <c r="AS2325" s="496"/>
      <c r="AT2325" s="496"/>
      <c r="AU2325" s="496"/>
    </row>
    <row r="2326" spans="1:47">
      <c r="A2326" s="496"/>
      <c r="B2326" s="496"/>
      <c r="C2326" s="496"/>
      <c r="D2326" s="496"/>
      <c r="E2326" s="496"/>
      <c r="F2326" s="496"/>
      <c r="G2326" s="496"/>
      <c r="H2326" s="496"/>
      <c r="I2326" s="496"/>
      <c r="J2326" s="496"/>
      <c r="K2326" s="496"/>
      <c r="L2326" s="496"/>
      <c r="M2326" s="496"/>
      <c r="N2326" s="496"/>
      <c r="O2326" s="496"/>
      <c r="P2326" s="496"/>
      <c r="Q2326" s="496"/>
      <c r="R2326" s="496"/>
      <c r="S2326" s="496"/>
      <c r="T2326" s="496"/>
      <c r="U2326" s="496"/>
      <c r="V2326" s="496"/>
      <c r="W2326" s="496"/>
      <c r="X2326" s="496"/>
      <c r="Y2326" s="496"/>
      <c r="Z2326" s="496"/>
      <c r="AA2326" s="496"/>
      <c r="AB2326" s="496"/>
      <c r="AC2326" s="496"/>
      <c r="AD2326" s="496"/>
      <c r="AE2326" s="496"/>
      <c r="AF2326" s="496"/>
      <c r="AG2326" s="496"/>
      <c r="AH2326" s="496"/>
      <c r="AI2326" s="496"/>
      <c r="AJ2326" s="496"/>
      <c r="AK2326" s="496"/>
      <c r="AL2326" s="496"/>
      <c r="AM2326" s="496"/>
      <c r="AN2326" s="496"/>
      <c r="AO2326" s="496"/>
      <c r="AP2326" s="496"/>
      <c r="AQ2326" s="496"/>
      <c r="AR2326" s="496"/>
      <c r="AS2326" s="496"/>
      <c r="AT2326" s="496"/>
      <c r="AU2326" s="496"/>
    </row>
    <row r="2327" spans="1:47">
      <c r="A2327" s="496"/>
      <c r="B2327" s="496"/>
      <c r="C2327" s="496"/>
      <c r="D2327" s="496"/>
      <c r="E2327" s="496"/>
      <c r="F2327" s="496"/>
      <c r="G2327" s="496"/>
      <c r="H2327" s="496"/>
      <c r="I2327" s="496"/>
      <c r="J2327" s="496"/>
      <c r="K2327" s="496"/>
      <c r="L2327" s="496"/>
      <c r="M2327" s="496"/>
      <c r="N2327" s="496"/>
      <c r="O2327" s="496"/>
      <c r="P2327" s="496"/>
      <c r="Q2327" s="496"/>
      <c r="R2327" s="496"/>
      <c r="S2327" s="496"/>
      <c r="T2327" s="496"/>
      <c r="U2327" s="496"/>
      <c r="V2327" s="496"/>
      <c r="W2327" s="496"/>
      <c r="X2327" s="496"/>
      <c r="Y2327" s="496"/>
      <c r="Z2327" s="496"/>
      <c r="AA2327" s="496"/>
      <c r="AB2327" s="496"/>
      <c r="AC2327" s="496"/>
      <c r="AD2327" s="496"/>
      <c r="AE2327" s="496"/>
      <c r="AF2327" s="496"/>
      <c r="AG2327" s="496"/>
      <c r="AH2327" s="496"/>
      <c r="AI2327" s="496"/>
      <c r="AJ2327" s="496"/>
      <c r="AK2327" s="496"/>
      <c r="AL2327" s="496"/>
      <c r="AM2327" s="496"/>
      <c r="AN2327" s="496"/>
      <c r="AO2327" s="496"/>
      <c r="AP2327" s="496"/>
      <c r="AQ2327" s="496"/>
      <c r="AR2327" s="496"/>
      <c r="AS2327" s="496"/>
      <c r="AT2327" s="496"/>
      <c r="AU2327" s="496"/>
    </row>
    <row r="2328" spans="1:47">
      <c r="A2328" s="496"/>
      <c r="B2328" s="496"/>
      <c r="C2328" s="496"/>
      <c r="D2328" s="496"/>
      <c r="E2328" s="496"/>
      <c r="F2328" s="496"/>
      <c r="G2328" s="496"/>
      <c r="H2328" s="496"/>
      <c r="I2328" s="496"/>
      <c r="J2328" s="496"/>
      <c r="K2328" s="496"/>
      <c r="L2328" s="496"/>
      <c r="M2328" s="496"/>
      <c r="N2328" s="496"/>
      <c r="O2328" s="496"/>
      <c r="P2328" s="496"/>
      <c r="Q2328" s="496"/>
      <c r="R2328" s="496"/>
      <c r="S2328" s="496"/>
      <c r="T2328" s="496"/>
      <c r="U2328" s="496"/>
      <c r="V2328" s="496"/>
      <c r="W2328" s="496"/>
      <c r="X2328" s="496"/>
      <c r="Y2328" s="496"/>
      <c r="Z2328" s="496"/>
      <c r="AA2328" s="496"/>
      <c r="AB2328" s="496"/>
      <c r="AC2328" s="496"/>
      <c r="AD2328" s="496"/>
      <c r="AE2328" s="496"/>
      <c r="AF2328" s="496"/>
      <c r="AG2328" s="496"/>
      <c r="AH2328" s="496"/>
      <c r="AI2328" s="496"/>
      <c r="AJ2328" s="496"/>
      <c r="AK2328" s="496"/>
      <c r="AL2328" s="496"/>
      <c r="AM2328" s="496"/>
      <c r="AN2328" s="496"/>
      <c r="AO2328" s="496"/>
      <c r="AP2328" s="496"/>
      <c r="AQ2328" s="496"/>
      <c r="AR2328" s="496"/>
      <c r="AS2328" s="496"/>
      <c r="AT2328" s="496"/>
      <c r="AU2328" s="496"/>
    </row>
    <row r="2329" spans="1:47">
      <c r="A2329" s="496"/>
      <c r="B2329" s="496"/>
      <c r="C2329" s="496"/>
      <c r="D2329" s="496"/>
      <c r="E2329" s="496"/>
      <c r="F2329" s="496"/>
      <c r="G2329" s="496"/>
      <c r="H2329" s="496"/>
      <c r="I2329" s="496"/>
      <c r="J2329" s="496"/>
      <c r="K2329" s="496"/>
      <c r="L2329" s="496"/>
      <c r="M2329" s="496"/>
      <c r="N2329" s="496"/>
      <c r="O2329" s="496"/>
      <c r="P2329" s="496"/>
      <c r="Q2329" s="496"/>
      <c r="R2329" s="496"/>
      <c r="S2329" s="496"/>
      <c r="T2329" s="496"/>
      <c r="U2329" s="496"/>
      <c r="V2329" s="496"/>
      <c r="W2329" s="496"/>
      <c r="X2329" s="496"/>
      <c r="Y2329" s="496"/>
      <c r="Z2329" s="496"/>
      <c r="AA2329" s="496"/>
      <c r="AB2329" s="496"/>
      <c r="AC2329" s="496"/>
      <c r="AD2329" s="496"/>
      <c r="AE2329" s="496"/>
      <c r="AF2329" s="496"/>
      <c r="AG2329" s="496"/>
      <c r="AH2329" s="496"/>
      <c r="AI2329" s="496"/>
      <c r="AJ2329" s="496"/>
      <c r="AK2329" s="496"/>
      <c r="AL2329" s="496"/>
      <c r="AM2329" s="496"/>
      <c r="AN2329" s="496"/>
      <c r="AO2329" s="496"/>
      <c r="AP2329" s="496"/>
      <c r="AQ2329" s="496"/>
      <c r="AR2329" s="496"/>
      <c r="AS2329" s="496"/>
      <c r="AT2329" s="496"/>
      <c r="AU2329" s="496"/>
    </row>
    <row r="2330" spans="1:47">
      <c r="A2330" s="496"/>
      <c r="B2330" s="496"/>
      <c r="C2330" s="496"/>
      <c r="D2330" s="496"/>
      <c r="E2330" s="496"/>
      <c r="F2330" s="496"/>
      <c r="G2330" s="496"/>
      <c r="H2330" s="496"/>
      <c r="I2330" s="496"/>
      <c r="J2330" s="496"/>
      <c r="K2330" s="496"/>
      <c r="L2330" s="496"/>
      <c r="M2330" s="496"/>
      <c r="N2330" s="496"/>
      <c r="O2330" s="496"/>
      <c r="P2330" s="496"/>
      <c r="Q2330" s="496"/>
      <c r="R2330" s="496"/>
      <c r="S2330" s="496"/>
      <c r="T2330" s="496"/>
      <c r="U2330" s="496"/>
      <c r="V2330" s="496"/>
      <c r="W2330" s="496"/>
      <c r="X2330" s="496"/>
      <c r="Y2330" s="496"/>
      <c r="Z2330" s="496"/>
      <c r="AA2330" s="496"/>
      <c r="AB2330" s="496"/>
      <c r="AC2330" s="496"/>
      <c r="AD2330" s="496"/>
      <c r="AE2330" s="496"/>
      <c r="AF2330" s="496"/>
      <c r="AG2330" s="496"/>
      <c r="AH2330" s="496"/>
      <c r="AI2330" s="496"/>
      <c r="AJ2330" s="496"/>
      <c r="AK2330" s="496"/>
      <c r="AL2330" s="496"/>
      <c r="AM2330" s="496"/>
      <c r="AN2330" s="496"/>
      <c r="AO2330" s="496"/>
      <c r="AP2330" s="496"/>
      <c r="AQ2330" s="496"/>
      <c r="AR2330" s="496"/>
      <c r="AS2330" s="496"/>
      <c r="AT2330" s="496"/>
      <c r="AU2330" s="496"/>
    </row>
    <row r="2331" spans="1:47">
      <c r="A2331" s="496"/>
      <c r="B2331" s="496"/>
      <c r="C2331" s="496"/>
      <c r="D2331" s="496"/>
      <c r="E2331" s="496"/>
      <c r="F2331" s="496"/>
      <c r="G2331" s="496"/>
      <c r="H2331" s="496"/>
      <c r="I2331" s="496"/>
      <c r="J2331" s="496"/>
      <c r="K2331" s="496"/>
      <c r="L2331" s="496"/>
      <c r="M2331" s="496"/>
      <c r="N2331" s="496"/>
      <c r="O2331" s="496"/>
      <c r="P2331" s="496"/>
      <c r="Q2331" s="496"/>
      <c r="R2331" s="496"/>
      <c r="S2331" s="496"/>
      <c r="T2331" s="496"/>
      <c r="U2331" s="496"/>
      <c r="V2331" s="496"/>
      <c r="W2331" s="496"/>
      <c r="X2331" s="496"/>
      <c r="Y2331" s="496"/>
      <c r="Z2331" s="496"/>
      <c r="AA2331" s="496"/>
      <c r="AB2331" s="496"/>
      <c r="AC2331" s="496"/>
      <c r="AD2331" s="496"/>
      <c r="AE2331" s="496"/>
      <c r="AF2331" s="496"/>
      <c r="AG2331" s="496"/>
      <c r="AH2331" s="496"/>
      <c r="AI2331" s="496"/>
      <c r="AJ2331" s="496"/>
      <c r="AK2331" s="496"/>
      <c r="AL2331" s="496"/>
      <c r="AM2331" s="496"/>
      <c r="AN2331" s="496"/>
      <c r="AO2331" s="496"/>
      <c r="AP2331" s="496"/>
      <c r="AQ2331" s="496"/>
      <c r="AR2331" s="496"/>
      <c r="AS2331" s="496"/>
      <c r="AT2331" s="496"/>
      <c r="AU2331" s="496"/>
    </row>
    <row r="2332" spans="1:47">
      <c r="A2332" s="496"/>
      <c r="B2332" s="496"/>
      <c r="C2332" s="496"/>
      <c r="D2332" s="496"/>
      <c r="E2332" s="496"/>
      <c r="F2332" s="496"/>
      <c r="G2332" s="496"/>
      <c r="H2332" s="496"/>
      <c r="I2332" s="496"/>
      <c r="J2332" s="496"/>
      <c r="K2332" s="496"/>
      <c r="L2332" s="496"/>
      <c r="M2332" s="496"/>
      <c r="N2332" s="496"/>
      <c r="O2332" s="496"/>
      <c r="P2332" s="496"/>
      <c r="Q2332" s="496"/>
      <c r="R2332" s="496"/>
      <c r="S2332" s="496"/>
      <c r="T2332" s="496"/>
      <c r="U2332" s="496"/>
      <c r="V2332" s="496"/>
      <c r="W2332" s="496"/>
      <c r="X2332" s="496"/>
      <c r="Y2332" s="496"/>
      <c r="Z2332" s="496"/>
      <c r="AA2332" s="496"/>
      <c r="AB2332" s="496"/>
      <c r="AC2332" s="496"/>
      <c r="AD2332" s="496"/>
      <c r="AE2332" s="496"/>
      <c r="AF2332" s="496"/>
      <c r="AG2332" s="496"/>
      <c r="AH2332" s="496"/>
      <c r="AI2332" s="496"/>
      <c r="AJ2332" s="496"/>
      <c r="AK2332" s="496"/>
      <c r="AL2332" s="496"/>
      <c r="AM2332" s="496"/>
      <c r="AN2332" s="496"/>
      <c r="AO2332" s="496"/>
      <c r="AP2332" s="496"/>
      <c r="AQ2332" s="496"/>
      <c r="AR2332" s="496"/>
      <c r="AS2332" s="496"/>
      <c r="AT2332" s="496"/>
      <c r="AU2332" s="496"/>
    </row>
    <row r="2333" spans="1:47">
      <c r="A2333" s="496"/>
      <c r="B2333" s="496"/>
      <c r="C2333" s="496"/>
      <c r="D2333" s="496"/>
      <c r="E2333" s="496"/>
      <c r="F2333" s="496"/>
      <c r="G2333" s="496"/>
      <c r="H2333" s="496"/>
      <c r="I2333" s="496"/>
      <c r="J2333" s="496"/>
      <c r="K2333" s="496"/>
      <c r="L2333" s="496"/>
      <c r="M2333" s="496"/>
      <c r="N2333" s="496"/>
      <c r="O2333" s="496"/>
      <c r="P2333" s="496"/>
      <c r="Q2333" s="496"/>
      <c r="R2333" s="496"/>
      <c r="S2333" s="496"/>
      <c r="T2333" s="496"/>
      <c r="U2333" s="496"/>
      <c r="V2333" s="496"/>
      <c r="W2333" s="496"/>
      <c r="X2333" s="496"/>
      <c r="Y2333" s="496"/>
      <c r="Z2333" s="496"/>
      <c r="AA2333" s="496"/>
      <c r="AB2333" s="496"/>
      <c r="AC2333" s="496"/>
      <c r="AD2333" s="496"/>
      <c r="AE2333" s="496"/>
      <c r="AF2333" s="496"/>
      <c r="AG2333" s="496"/>
      <c r="AH2333" s="496"/>
      <c r="AI2333" s="496"/>
      <c r="AJ2333" s="496"/>
      <c r="AK2333" s="496"/>
      <c r="AL2333" s="496"/>
      <c r="AM2333" s="496"/>
      <c r="AN2333" s="496"/>
      <c r="AO2333" s="496"/>
      <c r="AP2333" s="496"/>
      <c r="AQ2333" s="496"/>
      <c r="AR2333" s="496"/>
      <c r="AS2333" s="496"/>
      <c r="AT2333" s="496"/>
      <c r="AU2333" s="496"/>
    </row>
    <row r="2334" spans="1:47">
      <c r="A2334" s="496"/>
      <c r="B2334" s="496"/>
      <c r="C2334" s="496"/>
      <c r="D2334" s="496"/>
      <c r="E2334" s="496"/>
      <c r="F2334" s="496"/>
      <c r="G2334" s="496"/>
      <c r="H2334" s="496"/>
      <c r="I2334" s="496"/>
      <c r="J2334" s="496"/>
      <c r="K2334" s="496"/>
      <c r="L2334" s="496"/>
      <c r="M2334" s="496"/>
      <c r="N2334" s="496"/>
      <c r="O2334" s="496"/>
      <c r="P2334" s="496"/>
      <c r="Q2334" s="496"/>
      <c r="R2334" s="496"/>
      <c r="S2334" s="496"/>
      <c r="T2334" s="496"/>
      <c r="U2334" s="496"/>
      <c r="V2334" s="496"/>
      <c r="W2334" s="496"/>
      <c r="X2334" s="496"/>
      <c r="Y2334" s="496"/>
      <c r="Z2334" s="496"/>
      <c r="AA2334" s="496"/>
      <c r="AB2334" s="496"/>
      <c r="AC2334" s="496"/>
      <c r="AD2334" s="496"/>
      <c r="AE2334" s="496"/>
      <c r="AF2334" s="496"/>
      <c r="AG2334" s="496"/>
      <c r="AH2334" s="496"/>
      <c r="AI2334" s="496"/>
      <c r="AJ2334" s="496"/>
      <c r="AK2334" s="496"/>
      <c r="AL2334" s="496"/>
      <c r="AM2334" s="496"/>
      <c r="AN2334" s="496"/>
      <c r="AO2334" s="496"/>
      <c r="AP2334" s="496"/>
      <c r="AQ2334" s="496"/>
      <c r="AR2334" s="496"/>
      <c r="AS2334" s="496"/>
      <c r="AT2334" s="496"/>
      <c r="AU2334" s="496"/>
    </row>
    <row r="2335" spans="1:47">
      <c r="A2335" s="496"/>
      <c r="B2335" s="496"/>
      <c r="C2335" s="496"/>
      <c r="D2335" s="496"/>
      <c r="E2335" s="496"/>
      <c r="F2335" s="496"/>
      <c r="G2335" s="496"/>
      <c r="H2335" s="496"/>
      <c r="I2335" s="496"/>
      <c r="J2335" s="496"/>
      <c r="K2335" s="496"/>
      <c r="L2335" s="496"/>
      <c r="M2335" s="496"/>
      <c r="N2335" s="496"/>
      <c r="O2335" s="496"/>
      <c r="P2335" s="496"/>
      <c r="Q2335" s="496"/>
      <c r="R2335" s="496"/>
      <c r="S2335" s="496"/>
      <c r="T2335" s="496"/>
      <c r="U2335" s="496"/>
      <c r="V2335" s="496"/>
      <c r="W2335" s="496"/>
      <c r="X2335" s="496"/>
      <c r="Y2335" s="496"/>
      <c r="Z2335" s="496"/>
      <c r="AA2335" s="496"/>
      <c r="AB2335" s="496"/>
      <c r="AC2335" s="496"/>
      <c r="AD2335" s="496"/>
      <c r="AE2335" s="496"/>
      <c r="AF2335" s="496"/>
      <c r="AG2335" s="496"/>
      <c r="AH2335" s="496"/>
      <c r="AI2335" s="496"/>
      <c r="AJ2335" s="496"/>
      <c r="AK2335" s="496"/>
      <c r="AL2335" s="496"/>
      <c r="AM2335" s="496"/>
      <c r="AN2335" s="496"/>
      <c r="AO2335" s="496"/>
      <c r="AP2335" s="496"/>
      <c r="AQ2335" s="496"/>
      <c r="AR2335" s="496"/>
      <c r="AS2335" s="496"/>
      <c r="AT2335" s="496"/>
      <c r="AU2335" s="496"/>
    </row>
    <row r="2336" spans="1:47">
      <c r="A2336" s="496"/>
      <c r="B2336" s="496"/>
      <c r="C2336" s="496"/>
      <c r="D2336" s="496"/>
      <c r="E2336" s="496"/>
      <c r="F2336" s="496"/>
      <c r="G2336" s="496"/>
      <c r="H2336" s="496"/>
      <c r="I2336" s="496"/>
      <c r="J2336" s="496"/>
      <c r="K2336" s="496"/>
      <c r="L2336" s="496"/>
      <c r="M2336" s="496"/>
      <c r="N2336" s="496"/>
      <c r="O2336" s="496"/>
      <c r="P2336" s="496"/>
      <c r="Q2336" s="496"/>
      <c r="R2336" s="496"/>
      <c r="S2336" s="496"/>
      <c r="T2336" s="496"/>
      <c r="U2336" s="496"/>
      <c r="V2336" s="496"/>
      <c r="W2336" s="496"/>
      <c r="X2336" s="496"/>
      <c r="Y2336" s="496"/>
      <c r="Z2336" s="496"/>
      <c r="AA2336" s="496"/>
      <c r="AB2336" s="496"/>
      <c r="AC2336" s="496"/>
      <c r="AD2336" s="496"/>
      <c r="AE2336" s="496"/>
      <c r="AF2336" s="496"/>
      <c r="AG2336" s="496"/>
      <c r="AH2336" s="496"/>
      <c r="AI2336" s="496"/>
      <c r="AJ2336" s="496"/>
      <c r="AK2336" s="496"/>
      <c r="AL2336" s="496"/>
      <c r="AM2336" s="496"/>
      <c r="AN2336" s="496"/>
      <c r="AO2336" s="496"/>
      <c r="AP2336" s="496"/>
      <c r="AQ2336" s="496"/>
      <c r="AR2336" s="496"/>
      <c r="AS2336" s="496"/>
      <c r="AT2336" s="496"/>
      <c r="AU2336" s="496"/>
    </row>
    <row r="2337" spans="1:47">
      <c r="A2337" s="496"/>
      <c r="B2337" s="496"/>
      <c r="C2337" s="496"/>
      <c r="D2337" s="496"/>
      <c r="E2337" s="496"/>
      <c r="F2337" s="496"/>
      <c r="G2337" s="496"/>
      <c r="H2337" s="496"/>
      <c r="I2337" s="496"/>
      <c r="J2337" s="496"/>
      <c r="K2337" s="496"/>
      <c r="L2337" s="496"/>
      <c r="M2337" s="496"/>
      <c r="N2337" s="496"/>
      <c r="O2337" s="496"/>
      <c r="P2337" s="496"/>
      <c r="Q2337" s="496"/>
      <c r="R2337" s="496"/>
      <c r="S2337" s="496"/>
      <c r="T2337" s="496"/>
      <c r="U2337" s="496"/>
      <c r="V2337" s="496"/>
      <c r="W2337" s="496"/>
      <c r="X2337" s="496"/>
      <c r="Y2337" s="496"/>
      <c r="Z2337" s="496"/>
      <c r="AA2337" s="496"/>
      <c r="AB2337" s="496"/>
      <c r="AC2337" s="496"/>
      <c r="AD2337" s="496"/>
      <c r="AE2337" s="496"/>
      <c r="AF2337" s="496"/>
      <c r="AG2337" s="496"/>
      <c r="AH2337" s="496"/>
      <c r="AI2337" s="496"/>
      <c r="AJ2337" s="496"/>
      <c r="AK2337" s="496"/>
      <c r="AL2337" s="496"/>
      <c r="AM2337" s="496"/>
      <c r="AN2337" s="496"/>
      <c r="AO2337" s="496"/>
      <c r="AP2337" s="496"/>
      <c r="AQ2337" s="496"/>
      <c r="AR2337" s="496"/>
      <c r="AS2337" s="496"/>
      <c r="AT2337" s="496"/>
      <c r="AU2337" s="496"/>
    </row>
    <row r="2338" spans="1:47">
      <c r="A2338" s="496"/>
      <c r="B2338" s="496"/>
      <c r="C2338" s="496"/>
      <c r="D2338" s="496"/>
      <c r="E2338" s="496"/>
      <c r="F2338" s="496"/>
      <c r="G2338" s="496"/>
      <c r="H2338" s="496"/>
      <c r="I2338" s="496"/>
      <c r="J2338" s="496"/>
      <c r="K2338" s="496"/>
      <c r="L2338" s="496"/>
      <c r="M2338" s="496"/>
      <c r="N2338" s="496"/>
      <c r="O2338" s="496"/>
      <c r="P2338" s="496"/>
      <c r="Q2338" s="496"/>
      <c r="R2338" s="496"/>
      <c r="S2338" s="496"/>
      <c r="T2338" s="496"/>
      <c r="U2338" s="496"/>
      <c r="V2338" s="496"/>
      <c r="W2338" s="496"/>
      <c r="X2338" s="496"/>
      <c r="Y2338" s="496"/>
      <c r="Z2338" s="496"/>
      <c r="AA2338" s="496"/>
      <c r="AB2338" s="496"/>
      <c r="AC2338" s="496"/>
      <c r="AD2338" s="496"/>
      <c r="AE2338" s="496"/>
      <c r="AF2338" s="496"/>
      <c r="AG2338" s="496"/>
      <c r="AH2338" s="496"/>
      <c r="AI2338" s="496"/>
      <c r="AJ2338" s="496"/>
      <c r="AK2338" s="496"/>
      <c r="AL2338" s="496"/>
      <c r="AM2338" s="496"/>
      <c r="AN2338" s="496"/>
      <c r="AO2338" s="496"/>
      <c r="AP2338" s="496"/>
      <c r="AQ2338" s="496"/>
      <c r="AR2338" s="496"/>
      <c r="AS2338" s="496"/>
      <c r="AT2338" s="496"/>
      <c r="AU2338" s="496"/>
    </row>
    <row r="2339" spans="1:47">
      <c r="A2339" s="496"/>
      <c r="B2339" s="496"/>
      <c r="C2339" s="496"/>
      <c r="D2339" s="496"/>
      <c r="E2339" s="496"/>
      <c r="F2339" s="496"/>
      <c r="G2339" s="496"/>
      <c r="H2339" s="496"/>
      <c r="I2339" s="496"/>
      <c r="J2339" s="496"/>
      <c r="K2339" s="496"/>
      <c r="L2339" s="496"/>
      <c r="M2339" s="496"/>
      <c r="N2339" s="496"/>
      <c r="O2339" s="496"/>
      <c r="P2339" s="496"/>
      <c r="Q2339" s="496"/>
      <c r="R2339" s="496"/>
      <c r="S2339" s="496"/>
      <c r="T2339" s="496"/>
      <c r="U2339" s="496"/>
      <c r="V2339" s="496"/>
      <c r="W2339" s="496"/>
      <c r="X2339" s="496"/>
      <c r="Y2339" s="496"/>
      <c r="Z2339" s="496"/>
      <c r="AA2339" s="496"/>
      <c r="AB2339" s="496"/>
      <c r="AC2339" s="496"/>
      <c r="AD2339" s="496"/>
      <c r="AE2339" s="496"/>
      <c r="AF2339" s="496"/>
      <c r="AG2339" s="496"/>
      <c r="AH2339" s="496"/>
      <c r="AI2339" s="496"/>
      <c r="AJ2339" s="496"/>
      <c r="AK2339" s="496"/>
      <c r="AL2339" s="496"/>
      <c r="AM2339" s="496"/>
      <c r="AN2339" s="496"/>
      <c r="AO2339" s="496"/>
      <c r="AP2339" s="496"/>
      <c r="AQ2339" s="496"/>
      <c r="AR2339" s="496"/>
      <c r="AS2339" s="496"/>
      <c r="AT2339" s="496"/>
      <c r="AU2339" s="496"/>
    </row>
    <row r="2340" spans="1:47">
      <c r="A2340" s="496"/>
      <c r="B2340" s="496"/>
      <c r="C2340" s="496"/>
      <c r="D2340" s="496"/>
      <c r="E2340" s="496"/>
      <c r="F2340" s="496"/>
      <c r="G2340" s="496"/>
      <c r="H2340" s="496"/>
      <c r="I2340" s="496"/>
      <c r="J2340" s="496"/>
      <c r="K2340" s="496"/>
      <c r="L2340" s="496"/>
      <c r="M2340" s="496"/>
      <c r="N2340" s="496"/>
      <c r="O2340" s="496"/>
      <c r="P2340" s="496"/>
      <c r="Q2340" s="496"/>
      <c r="R2340" s="496"/>
      <c r="S2340" s="496"/>
      <c r="T2340" s="496"/>
      <c r="U2340" s="496"/>
      <c r="V2340" s="496"/>
      <c r="W2340" s="496"/>
      <c r="X2340" s="496"/>
      <c r="Y2340" s="496"/>
      <c r="Z2340" s="496"/>
      <c r="AA2340" s="496"/>
      <c r="AB2340" s="496"/>
      <c r="AC2340" s="496"/>
      <c r="AD2340" s="496"/>
      <c r="AE2340" s="496"/>
      <c r="AF2340" s="496"/>
      <c r="AG2340" s="496"/>
      <c r="AH2340" s="496"/>
      <c r="AI2340" s="496"/>
      <c r="AJ2340" s="496"/>
      <c r="AK2340" s="496"/>
      <c r="AL2340" s="496"/>
      <c r="AM2340" s="496"/>
      <c r="AN2340" s="496"/>
      <c r="AO2340" s="496"/>
      <c r="AP2340" s="496"/>
      <c r="AQ2340" s="496"/>
      <c r="AR2340" s="496"/>
      <c r="AS2340" s="496"/>
      <c r="AT2340" s="496"/>
      <c r="AU2340" s="496"/>
    </row>
    <row r="2341" spans="1:47">
      <c r="A2341" s="496"/>
      <c r="B2341" s="496"/>
      <c r="C2341" s="496"/>
      <c r="D2341" s="496"/>
      <c r="E2341" s="496"/>
      <c r="F2341" s="496"/>
      <c r="G2341" s="496"/>
      <c r="H2341" s="496"/>
      <c r="I2341" s="496"/>
      <c r="J2341" s="496"/>
      <c r="K2341" s="496"/>
      <c r="L2341" s="496"/>
      <c r="M2341" s="496"/>
      <c r="N2341" s="496"/>
      <c r="O2341" s="496"/>
      <c r="P2341" s="496"/>
      <c r="Q2341" s="496"/>
      <c r="R2341" s="496"/>
      <c r="S2341" s="496"/>
      <c r="T2341" s="496"/>
      <c r="U2341" s="496"/>
      <c r="V2341" s="496"/>
      <c r="W2341" s="496"/>
      <c r="X2341" s="496"/>
      <c r="Y2341" s="496"/>
      <c r="Z2341" s="496"/>
      <c r="AA2341" s="496"/>
      <c r="AB2341" s="496"/>
      <c r="AC2341" s="496"/>
      <c r="AD2341" s="496"/>
      <c r="AE2341" s="496"/>
      <c r="AF2341" s="496"/>
      <c r="AG2341" s="496"/>
      <c r="AH2341" s="496"/>
      <c r="AI2341" s="496"/>
      <c r="AJ2341" s="496"/>
      <c r="AK2341" s="496"/>
      <c r="AL2341" s="496"/>
      <c r="AM2341" s="496"/>
      <c r="AN2341" s="496"/>
      <c r="AO2341" s="496"/>
      <c r="AP2341" s="496"/>
      <c r="AQ2341" s="496"/>
      <c r="AR2341" s="496"/>
      <c r="AS2341" s="496"/>
      <c r="AT2341" s="496"/>
      <c r="AU2341" s="496"/>
    </row>
    <row r="2342" spans="1:47">
      <c r="A2342" s="496"/>
      <c r="B2342" s="496"/>
      <c r="C2342" s="496"/>
      <c r="D2342" s="496"/>
      <c r="E2342" s="496"/>
      <c r="F2342" s="496"/>
      <c r="G2342" s="496"/>
      <c r="H2342" s="496"/>
      <c r="I2342" s="496"/>
      <c r="J2342" s="496"/>
      <c r="K2342" s="496"/>
      <c r="L2342" s="496"/>
      <c r="M2342" s="496"/>
      <c r="N2342" s="496"/>
      <c r="O2342" s="496"/>
      <c r="P2342" s="496"/>
      <c r="Q2342" s="496"/>
      <c r="R2342" s="496"/>
      <c r="S2342" s="496"/>
      <c r="T2342" s="496"/>
      <c r="U2342" s="496"/>
      <c r="V2342" s="496"/>
      <c r="W2342" s="496"/>
      <c r="X2342" s="496"/>
      <c r="Y2342" s="496"/>
      <c r="Z2342" s="496"/>
      <c r="AA2342" s="496"/>
      <c r="AB2342" s="496"/>
      <c r="AC2342" s="496"/>
      <c r="AD2342" s="496"/>
      <c r="AE2342" s="496"/>
      <c r="AF2342" s="496"/>
      <c r="AG2342" s="496"/>
      <c r="AH2342" s="496"/>
      <c r="AI2342" s="496"/>
      <c r="AJ2342" s="496"/>
      <c r="AK2342" s="496"/>
      <c r="AL2342" s="496"/>
      <c r="AM2342" s="496"/>
      <c r="AN2342" s="496"/>
      <c r="AO2342" s="496"/>
      <c r="AP2342" s="496"/>
      <c r="AQ2342" s="496"/>
      <c r="AR2342" s="496"/>
      <c r="AS2342" s="496"/>
      <c r="AT2342" s="496"/>
      <c r="AU2342" s="496"/>
    </row>
    <row r="2343" spans="1:47">
      <c r="A2343" s="496"/>
      <c r="B2343" s="496"/>
      <c r="C2343" s="496"/>
      <c r="D2343" s="496"/>
      <c r="E2343" s="496"/>
      <c r="F2343" s="496"/>
      <c r="G2343" s="496"/>
      <c r="H2343" s="496"/>
      <c r="I2343" s="496"/>
      <c r="J2343" s="496"/>
      <c r="K2343" s="496"/>
      <c r="L2343" s="496"/>
      <c r="M2343" s="496"/>
      <c r="N2343" s="496"/>
      <c r="O2343" s="496"/>
      <c r="P2343" s="496"/>
      <c r="Q2343" s="496"/>
      <c r="R2343" s="496"/>
      <c r="S2343" s="496"/>
      <c r="T2343" s="496"/>
      <c r="U2343" s="496"/>
      <c r="V2343" s="496"/>
      <c r="W2343" s="496"/>
      <c r="X2343" s="496"/>
      <c r="Y2343" s="496"/>
      <c r="Z2343" s="496"/>
      <c r="AA2343" s="496"/>
      <c r="AB2343" s="496"/>
      <c r="AC2343" s="496"/>
      <c r="AD2343" s="496"/>
      <c r="AE2343" s="496"/>
      <c r="AF2343" s="496"/>
      <c r="AG2343" s="496"/>
      <c r="AH2343" s="496"/>
      <c r="AI2343" s="496"/>
      <c r="AJ2343" s="496"/>
      <c r="AK2343" s="496"/>
      <c r="AL2343" s="496"/>
      <c r="AM2343" s="496"/>
      <c r="AN2343" s="496"/>
      <c r="AO2343" s="496"/>
      <c r="AP2343" s="496"/>
      <c r="AQ2343" s="496"/>
      <c r="AR2343" s="496"/>
      <c r="AS2343" s="496"/>
      <c r="AT2343" s="496"/>
      <c r="AU2343" s="496"/>
    </row>
    <row r="2344" spans="1:47">
      <c r="A2344" s="496"/>
      <c r="B2344" s="496"/>
      <c r="C2344" s="496"/>
      <c r="D2344" s="496"/>
      <c r="E2344" s="496"/>
      <c r="F2344" s="496"/>
      <c r="G2344" s="496"/>
      <c r="H2344" s="496"/>
      <c r="I2344" s="496"/>
      <c r="J2344" s="496"/>
      <c r="K2344" s="496"/>
      <c r="L2344" s="496"/>
      <c r="M2344" s="496"/>
      <c r="N2344" s="496"/>
      <c r="O2344" s="496"/>
      <c r="P2344" s="496"/>
      <c r="Q2344" s="496"/>
      <c r="R2344" s="496"/>
      <c r="S2344" s="496"/>
      <c r="T2344" s="496"/>
      <c r="U2344" s="496"/>
      <c r="V2344" s="496"/>
      <c r="W2344" s="496"/>
      <c r="X2344" s="496"/>
      <c r="Y2344" s="496"/>
      <c r="Z2344" s="496"/>
      <c r="AA2344" s="496"/>
      <c r="AB2344" s="496"/>
      <c r="AC2344" s="496"/>
      <c r="AD2344" s="496"/>
      <c r="AE2344" s="496"/>
      <c r="AF2344" s="496"/>
      <c r="AG2344" s="496"/>
      <c r="AH2344" s="496"/>
      <c r="AI2344" s="496"/>
      <c r="AJ2344" s="496"/>
      <c r="AK2344" s="496"/>
      <c r="AL2344" s="496"/>
      <c r="AM2344" s="496"/>
      <c r="AN2344" s="496"/>
      <c r="AO2344" s="496"/>
      <c r="AP2344" s="496"/>
      <c r="AQ2344" s="496"/>
      <c r="AR2344" s="496"/>
      <c r="AS2344" s="496"/>
      <c r="AT2344" s="496"/>
      <c r="AU2344" s="496"/>
    </row>
    <row r="2345" spans="1:47">
      <c r="A2345" s="496"/>
      <c r="B2345" s="496"/>
      <c r="C2345" s="496"/>
      <c r="D2345" s="496"/>
      <c r="E2345" s="496"/>
      <c r="F2345" s="496"/>
      <c r="G2345" s="496"/>
      <c r="H2345" s="496"/>
      <c r="I2345" s="496"/>
      <c r="J2345" s="496"/>
      <c r="K2345" s="496"/>
      <c r="L2345" s="496"/>
      <c r="M2345" s="496"/>
      <c r="N2345" s="496"/>
      <c r="O2345" s="496"/>
      <c r="P2345" s="496"/>
      <c r="Q2345" s="496"/>
      <c r="R2345" s="496"/>
      <c r="S2345" s="496"/>
      <c r="T2345" s="496"/>
      <c r="U2345" s="496"/>
      <c r="V2345" s="496"/>
      <c r="W2345" s="496"/>
      <c r="X2345" s="496"/>
      <c r="Y2345" s="496"/>
      <c r="Z2345" s="496"/>
      <c r="AA2345" s="496"/>
      <c r="AB2345" s="496"/>
      <c r="AC2345" s="496"/>
      <c r="AD2345" s="496"/>
      <c r="AE2345" s="496"/>
      <c r="AF2345" s="496"/>
      <c r="AG2345" s="496"/>
      <c r="AH2345" s="496"/>
      <c r="AI2345" s="496"/>
      <c r="AJ2345" s="496"/>
      <c r="AK2345" s="496"/>
      <c r="AL2345" s="496"/>
      <c r="AM2345" s="496"/>
      <c r="AN2345" s="496"/>
      <c r="AO2345" s="496"/>
      <c r="AP2345" s="496"/>
      <c r="AQ2345" s="496"/>
      <c r="AR2345" s="496"/>
      <c r="AS2345" s="496"/>
      <c r="AT2345" s="496"/>
      <c r="AU2345" s="496"/>
    </row>
    <row r="2346" spans="1:47">
      <c r="A2346" s="496"/>
      <c r="B2346" s="496"/>
      <c r="C2346" s="496"/>
      <c r="D2346" s="496"/>
      <c r="E2346" s="496"/>
      <c r="F2346" s="496"/>
      <c r="G2346" s="496"/>
      <c r="H2346" s="496"/>
      <c r="I2346" s="496"/>
      <c r="J2346" s="496"/>
      <c r="K2346" s="496"/>
      <c r="L2346" s="496"/>
      <c r="M2346" s="496"/>
      <c r="N2346" s="496"/>
      <c r="O2346" s="496"/>
      <c r="P2346" s="496"/>
      <c r="Q2346" s="496"/>
      <c r="R2346" s="496"/>
      <c r="S2346" s="496"/>
      <c r="T2346" s="496"/>
      <c r="U2346" s="496"/>
      <c r="V2346" s="496"/>
      <c r="W2346" s="496"/>
      <c r="X2346" s="496"/>
      <c r="Y2346" s="496"/>
      <c r="Z2346" s="496"/>
      <c r="AA2346" s="496"/>
      <c r="AB2346" s="496"/>
      <c r="AC2346" s="496"/>
      <c r="AD2346" s="496"/>
      <c r="AE2346" s="496"/>
      <c r="AF2346" s="496"/>
      <c r="AG2346" s="496"/>
      <c r="AH2346" s="496"/>
      <c r="AI2346" s="496"/>
      <c r="AJ2346" s="496"/>
      <c r="AK2346" s="496"/>
      <c r="AL2346" s="496"/>
      <c r="AM2346" s="496"/>
      <c r="AN2346" s="496"/>
      <c r="AO2346" s="496"/>
      <c r="AP2346" s="496"/>
      <c r="AQ2346" s="496"/>
      <c r="AR2346" s="496"/>
      <c r="AS2346" s="496"/>
      <c r="AT2346" s="496"/>
      <c r="AU2346" s="496"/>
    </row>
    <row r="2347" spans="1:47">
      <c r="A2347" s="496"/>
      <c r="B2347" s="496"/>
      <c r="C2347" s="496"/>
      <c r="D2347" s="496"/>
      <c r="E2347" s="496"/>
      <c r="F2347" s="496"/>
      <c r="G2347" s="496"/>
      <c r="H2347" s="496"/>
      <c r="I2347" s="496"/>
      <c r="J2347" s="496"/>
      <c r="K2347" s="496"/>
      <c r="L2347" s="496"/>
      <c r="M2347" s="496"/>
      <c r="N2347" s="496"/>
      <c r="O2347" s="496"/>
      <c r="P2347" s="496"/>
      <c r="Q2347" s="496"/>
      <c r="R2347" s="496"/>
      <c r="S2347" s="496"/>
      <c r="T2347" s="496"/>
      <c r="U2347" s="496"/>
      <c r="V2347" s="496"/>
      <c r="W2347" s="496"/>
      <c r="X2347" s="496"/>
      <c r="Y2347" s="496"/>
      <c r="Z2347" s="496"/>
      <c r="AA2347" s="496"/>
      <c r="AB2347" s="496"/>
      <c r="AC2347" s="496"/>
      <c r="AD2347" s="496"/>
      <c r="AE2347" s="496"/>
      <c r="AF2347" s="496"/>
      <c r="AG2347" s="496"/>
      <c r="AH2347" s="496"/>
      <c r="AI2347" s="496"/>
      <c r="AJ2347" s="496"/>
      <c r="AK2347" s="496"/>
      <c r="AL2347" s="496"/>
      <c r="AM2347" s="496"/>
      <c r="AN2347" s="496"/>
      <c r="AO2347" s="496"/>
      <c r="AP2347" s="496"/>
      <c r="AQ2347" s="496"/>
      <c r="AR2347" s="496"/>
      <c r="AS2347" s="496"/>
      <c r="AT2347" s="496"/>
      <c r="AU2347" s="496"/>
    </row>
    <row r="2348" spans="1:47">
      <c r="A2348" s="496"/>
      <c r="B2348" s="496"/>
      <c r="C2348" s="496"/>
      <c r="D2348" s="496"/>
      <c r="E2348" s="496"/>
      <c r="F2348" s="496"/>
      <c r="G2348" s="496"/>
      <c r="H2348" s="496"/>
      <c r="I2348" s="496"/>
      <c r="J2348" s="496"/>
      <c r="K2348" s="496"/>
      <c r="L2348" s="496"/>
      <c r="M2348" s="496"/>
      <c r="N2348" s="496"/>
      <c r="O2348" s="496"/>
      <c r="P2348" s="496"/>
      <c r="Q2348" s="496"/>
      <c r="R2348" s="496"/>
      <c r="S2348" s="496"/>
      <c r="T2348" s="496"/>
      <c r="U2348" s="496"/>
      <c r="V2348" s="496"/>
      <c r="W2348" s="496"/>
      <c r="X2348" s="496"/>
      <c r="Y2348" s="496"/>
      <c r="Z2348" s="496"/>
      <c r="AA2348" s="496"/>
      <c r="AB2348" s="496"/>
      <c r="AC2348" s="496"/>
      <c r="AD2348" s="496"/>
      <c r="AE2348" s="496"/>
      <c r="AF2348" s="496"/>
      <c r="AG2348" s="496"/>
      <c r="AH2348" s="496"/>
      <c r="AI2348" s="496"/>
      <c r="AJ2348" s="496"/>
      <c r="AK2348" s="496"/>
      <c r="AL2348" s="496"/>
      <c r="AM2348" s="496"/>
      <c r="AN2348" s="496"/>
      <c r="AO2348" s="496"/>
      <c r="AP2348" s="496"/>
      <c r="AQ2348" s="496"/>
      <c r="AR2348" s="496"/>
      <c r="AS2348" s="496"/>
      <c r="AT2348" s="496"/>
      <c r="AU2348" s="496"/>
    </row>
    <row r="2349" spans="1:47">
      <c r="A2349" s="496"/>
      <c r="B2349" s="496"/>
      <c r="C2349" s="496"/>
      <c r="D2349" s="496"/>
      <c r="E2349" s="496"/>
      <c r="F2349" s="496"/>
      <c r="G2349" s="496"/>
      <c r="H2349" s="496"/>
      <c r="I2349" s="496"/>
      <c r="J2349" s="496"/>
      <c r="K2349" s="496"/>
      <c r="L2349" s="496"/>
      <c r="M2349" s="496"/>
      <c r="N2349" s="496"/>
      <c r="O2349" s="496"/>
      <c r="P2349" s="496"/>
      <c r="Q2349" s="496"/>
      <c r="R2349" s="496"/>
      <c r="S2349" s="496"/>
      <c r="T2349" s="496"/>
      <c r="U2349" s="496"/>
      <c r="V2349" s="496"/>
      <c r="W2349" s="496"/>
      <c r="X2349" s="496"/>
      <c r="Y2349" s="496"/>
      <c r="Z2349" s="496"/>
      <c r="AA2349" s="496"/>
      <c r="AB2349" s="496"/>
      <c r="AC2349" s="496"/>
      <c r="AD2349" s="496"/>
      <c r="AE2349" s="496"/>
      <c r="AF2349" s="496"/>
      <c r="AG2349" s="496"/>
      <c r="AH2349" s="496"/>
      <c r="AI2349" s="496"/>
      <c r="AJ2349" s="496"/>
      <c r="AK2349" s="496"/>
      <c r="AL2349" s="496"/>
      <c r="AM2349" s="496"/>
      <c r="AN2349" s="496"/>
      <c r="AO2349" s="496"/>
      <c r="AP2349" s="496"/>
      <c r="AQ2349" s="496"/>
      <c r="AR2349" s="496"/>
      <c r="AS2349" s="496"/>
      <c r="AT2349" s="496"/>
      <c r="AU2349" s="496"/>
    </row>
    <row r="2350" spans="1:47">
      <c r="A2350" s="496"/>
      <c r="B2350" s="496"/>
      <c r="C2350" s="496"/>
      <c r="D2350" s="496"/>
      <c r="E2350" s="496"/>
      <c r="F2350" s="496"/>
      <c r="G2350" s="496"/>
      <c r="H2350" s="496"/>
      <c r="I2350" s="496"/>
      <c r="J2350" s="496"/>
      <c r="K2350" s="496"/>
      <c r="L2350" s="496"/>
      <c r="M2350" s="496"/>
      <c r="N2350" s="496"/>
      <c r="O2350" s="496"/>
      <c r="P2350" s="496"/>
      <c r="Q2350" s="496"/>
      <c r="R2350" s="496"/>
      <c r="S2350" s="496"/>
      <c r="T2350" s="496"/>
      <c r="U2350" s="496"/>
      <c r="V2350" s="496"/>
      <c r="W2350" s="496"/>
      <c r="X2350" s="496"/>
      <c r="Y2350" s="496"/>
      <c r="Z2350" s="496"/>
      <c r="AA2350" s="496"/>
      <c r="AB2350" s="496"/>
      <c r="AC2350" s="496"/>
      <c r="AD2350" s="496"/>
      <c r="AE2350" s="496"/>
      <c r="AF2350" s="496"/>
      <c r="AG2350" s="496"/>
      <c r="AH2350" s="496"/>
      <c r="AI2350" s="496"/>
      <c r="AJ2350" s="496"/>
      <c r="AK2350" s="496"/>
      <c r="AL2350" s="496"/>
      <c r="AM2350" s="496"/>
      <c r="AN2350" s="496"/>
      <c r="AO2350" s="496"/>
      <c r="AP2350" s="496"/>
      <c r="AQ2350" s="496"/>
      <c r="AR2350" s="496"/>
      <c r="AS2350" s="496"/>
      <c r="AT2350" s="496"/>
      <c r="AU2350" s="496"/>
    </row>
    <row r="2351" spans="1:47">
      <c r="A2351" s="496"/>
      <c r="B2351" s="496"/>
      <c r="C2351" s="496"/>
      <c r="D2351" s="496"/>
      <c r="E2351" s="496"/>
      <c r="F2351" s="496"/>
      <c r="G2351" s="496"/>
      <c r="H2351" s="496"/>
      <c r="I2351" s="496"/>
      <c r="J2351" s="496"/>
      <c r="K2351" s="496"/>
      <c r="L2351" s="496"/>
      <c r="M2351" s="496"/>
      <c r="N2351" s="496"/>
      <c r="O2351" s="496"/>
      <c r="P2351" s="496"/>
      <c r="Q2351" s="496"/>
      <c r="R2351" s="496"/>
      <c r="S2351" s="496"/>
      <c r="T2351" s="496"/>
      <c r="U2351" s="496"/>
      <c r="V2351" s="496"/>
      <c r="W2351" s="496"/>
      <c r="X2351" s="496"/>
      <c r="Y2351" s="496"/>
      <c r="Z2351" s="496"/>
      <c r="AA2351" s="496"/>
      <c r="AB2351" s="496"/>
      <c r="AC2351" s="496"/>
      <c r="AD2351" s="496"/>
      <c r="AE2351" s="496"/>
      <c r="AF2351" s="496"/>
      <c r="AG2351" s="496"/>
      <c r="AH2351" s="496"/>
      <c r="AI2351" s="496"/>
      <c r="AJ2351" s="496"/>
      <c r="AK2351" s="496"/>
      <c r="AL2351" s="496"/>
      <c r="AM2351" s="496"/>
      <c r="AN2351" s="496"/>
      <c r="AO2351" s="496"/>
      <c r="AP2351" s="496"/>
      <c r="AQ2351" s="496"/>
      <c r="AR2351" s="496"/>
      <c r="AS2351" s="496"/>
      <c r="AT2351" s="496"/>
      <c r="AU2351" s="496"/>
    </row>
    <row r="2352" spans="1:47">
      <c r="A2352" s="496"/>
      <c r="B2352" s="496"/>
      <c r="C2352" s="496"/>
      <c r="D2352" s="496"/>
      <c r="E2352" s="496"/>
      <c r="F2352" s="496"/>
      <c r="G2352" s="496"/>
      <c r="H2352" s="496"/>
      <c r="I2352" s="496"/>
      <c r="J2352" s="496"/>
      <c r="K2352" s="496"/>
      <c r="L2352" s="496"/>
      <c r="M2352" s="496"/>
      <c r="N2352" s="496"/>
      <c r="O2352" s="496"/>
      <c r="P2352" s="496"/>
      <c r="Q2352" s="496"/>
      <c r="R2352" s="496"/>
      <c r="S2352" s="496"/>
      <c r="T2352" s="496"/>
      <c r="U2352" s="496"/>
      <c r="V2352" s="496"/>
      <c r="W2352" s="496"/>
      <c r="X2352" s="496"/>
      <c r="Y2352" s="496"/>
      <c r="Z2352" s="496"/>
      <c r="AA2352" s="496"/>
      <c r="AB2352" s="496"/>
      <c r="AC2352" s="496"/>
      <c r="AD2352" s="496"/>
      <c r="AE2352" s="496"/>
      <c r="AF2352" s="496"/>
      <c r="AG2352" s="496"/>
      <c r="AH2352" s="496"/>
      <c r="AI2352" s="496"/>
      <c r="AJ2352" s="496"/>
      <c r="AK2352" s="496"/>
      <c r="AL2352" s="496"/>
      <c r="AM2352" s="496"/>
      <c r="AN2352" s="496"/>
      <c r="AO2352" s="496"/>
      <c r="AP2352" s="496"/>
      <c r="AQ2352" s="496"/>
      <c r="AR2352" s="496"/>
      <c r="AS2352" s="496"/>
      <c r="AT2352" s="496"/>
      <c r="AU2352" s="496"/>
    </row>
    <row r="2353" spans="1:47">
      <c r="A2353" s="496"/>
      <c r="B2353" s="496"/>
      <c r="C2353" s="496"/>
      <c r="D2353" s="496"/>
      <c r="E2353" s="496"/>
      <c r="F2353" s="496"/>
      <c r="G2353" s="496"/>
      <c r="H2353" s="496"/>
      <c r="I2353" s="496"/>
      <c r="J2353" s="496"/>
      <c r="K2353" s="496"/>
      <c r="L2353" s="496"/>
      <c r="M2353" s="496"/>
      <c r="N2353" s="496"/>
      <c r="O2353" s="496"/>
      <c r="P2353" s="496"/>
      <c r="Q2353" s="496"/>
      <c r="R2353" s="496"/>
      <c r="S2353" s="496"/>
      <c r="T2353" s="496"/>
      <c r="U2353" s="496"/>
      <c r="V2353" s="496"/>
      <c r="W2353" s="496"/>
      <c r="X2353" s="496"/>
      <c r="Y2353" s="496"/>
      <c r="Z2353" s="496"/>
      <c r="AA2353" s="496"/>
      <c r="AB2353" s="496"/>
      <c r="AC2353" s="496"/>
      <c r="AD2353" s="496"/>
      <c r="AE2353" s="496"/>
      <c r="AF2353" s="496"/>
      <c r="AG2353" s="496"/>
      <c r="AH2353" s="496"/>
      <c r="AI2353" s="496"/>
      <c r="AJ2353" s="496"/>
      <c r="AK2353" s="496"/>
      <c r="AL2353" s="496"/>
      <c r="AM2353" s="496"/>
      <c r="AN2353" s="496"/>
      <c r="AO2353" s="496"/>
      <c r="AP2353" s="496"/>
      <c r="AQ2353" s="496"/>
      <c r="AR2353" s="496"/>
      <c r="AS2353" s="496"/>
      <c r="AT2353" s="496"/>
      <c r="AU2353" s="496"/>
    </row>
    <row r="2354" spans="1:47">
      <c r="A2354" s="496"/>
      <c r="B2354" s="496"/>
      <c r="C2354" s="496"/>
      <c r="D2354" s="496"/>
      <c r="E2354" s="496"/>
      <c r="F2354" s="496"/>
      <c r="G2354" s="496"/>
      <c r="H2354" s="496"/>
      <c r="I2354" s="496"/>
      <c r="J2354" s="496"/>
      <c r="K2354" s="496"/>
      <c r="L2354" s="496"/>
      <c r="M2354" s="496"/>
      <c r="N2354" s="496"/>
      <c r="O2354" s="496"/>
      <c r="P2354" s="496"/>
      <c r="Q2354" s="496"/>
      <c r="R2354" s="496"/>
      <c r="S2354" s="496"/>
      <c r="T2354" s="496"/>
      <c r="U2354" s="496"/>
      <c r="V2354" s="496"/>
      <c r="W2354" s="496"/>
      <c r="X2354" s="496"/>
      <c r="Y2354" s="496"/>
      <c r="Z2354" s="496"/>
      <c r="AA2354" s="496"/>
      <c r="AB2354" s="496"/>
      <c r="AC2354" s="496"/>
      <c r="AD2354" s="496"/>
      <c r="AE2354" s="496"/>
      <c r="AF2354" s="496"/>
      <c r="AG2354" s="496"/>
      <c r="AH2354" s="496"/>
      <c r="AI2354" s="496"/>
      <c r="AJ2354" s="496"/>
      <c r="AK2354" s="496"/>
      <c r="AL2354" s="496"/>
      <c r="AM2354" s="496"/>
      <c r="AN2354" s="496"/>
      <c r="AO2354" s="496"/>
      <c r="AP2354" s="496"/>
      <c r="AQ2354" s="496"/>
      <c r="AR2354" s="496"/>
      <c r="AS2354" s="496"/>
      <c r="AT2354" s="496"/>
      <c r="AU2354" s="496"/>
    </row>
    <row r="2355" spans="1:47">
      <c r="A2355" s="496"/>
      <c r="B2355" s="496"/>
      <c r="C2355" s="496"/>
      <c r="D2355" s="496"/>
      <c r="E2355" s="496"/>
      <c r="F2355" s="496"/>
      <c r="G2355" s="496"/>
      <c r="H2355" s="496"/>
      <c r="I2355" s="496"/>
      <c r="J2355" s="496"/>
      <c r="K2355" s="496"/>
      <c r="L2355" s="496"/>
      <c r="M2355" s="496"/>
      <c r="N2355" s="496"/>
      <c r="O2355" s="496"/>
      <c r="P2355" s="496"/>
      <c r="Q2355" s="496"/>
      <c r="R2355" s="496"/>
      <c r="S2355" s="496"/>
      <c r="T2355" s="496"/>
      <c r="U2355" s="496"/>
      <c r="V2355" s="496"/>
      <c r="W2355" s="496"/>
      <c r="X2355" s="496"/>
      <c r="Y2355" s="496"/>
      <c r="Z2355" s="496"/>
      <c r="AA2355" s="496"/>
      <c r="AB2355" s="496"/>
      <c r="AC2355" s="496"/>
      <c r="AD2355" s="496"/>
      <c r="AE2355" s="496"/>
      <c r="AF2355" s="496"/>
      <c r="AG2355" s="496"/>
      <c r="AH2355" s="496"/>
      <c r="AI2355" s="496"/>
      <c r="AJ2355" s="496"/>
      <c r="AK2355" s="496"/>
      <c r="AL2355" s="496"/>
      <c r="AM2355" s="496"/>
      <c r="AN2355" s="496"/>
      <c r="AO2355" s="496"/>
      <c r="AP2355" s="496"/>
      <c r="AQ2355" s="496"/>
      <c r="AR2355" s="496"/>
      <c r="AS2355" s="496"/>
      <c r="AT2355" s="496"/>
      <c r="AU2355" s="496"/>
    </row>
    <row r="2356" spans="1:47">
      <c r="A2356" s="496"/>
      <c r="B2356" s="496"/>
      <c r="C2356" s="496"/>
      <c r="D2356" s="496"/>
      <c r="E2356" s="496"/>
      <c r="F2356" s="496"/>
      <c r="G2356" s="496"/>
      <c r="H2356" s="496"/>
      <c r="I2356" s="496"/>
      <c r="J2356" s="496"/>
      <c r="K2356" s="496"/>
      <c r="L2356" s="496"/>
      <c r="M2356" s="496"/>
      <c r="N2356" s="496"/>
      <c r="O2356" s="496"/>
      <c r="P2356" s="496"/>
      <c r="Q2356" s="496"/>
      <c r="R2356" s="496"/>
      <c r="S2356" s="496"/>
      <c r="T2356" s="496"/>
      <c r="U2356" s="496"/>
      <c r="V2356" s="496"/>
      <c r="W2356" s="496"/>
      <c r="X2356" s="496"/>
      <c r="Y2356" s="496"/>
      <c r="Z2356" s="496"/>
      <c r="AA2356" s="496"/>
      <c r="AB2356" s="496"/>
      <c r="AC2356" s="496"/>
      <c r="AD2356" s="496"/>
      <c r="AE2356" s="496"/>
      <c r="AF2356" s="496"/>
      <c r="AG2356" s="496"/>
      <c r="AH2356" s="496"/>
      <c r="AI2356" s="496"/>
      <c r="AJ2356" s="496"/>
      <c r="AK2356" s="496"/>
      <c r="AL2356" s="496"/>
      <c r="AM2356" s="496"/>
      <c r="AN2356" s="496"/>
      <c r="AO2356" s="496"/>
      <c r="AP2356" s="496"/>
      <c r="AQ2356" s="496"/>
      <c r="AR2356" s="496"/>
      <c r="AS2356" s="496"/>
      <c r="AT2356" s="496"/>
      <c r="AU2356" s="496"/>
    </row>
    <row r="2357" spans="1:47">
      <c r="A2357" s="496"/>
      <c r="B2357" s="496"/>
      <c r="C2357" s="496"/>
      <c r="D2357" s="496"/>
      <c r="E2357" s="496"/>
      <c r="F2357" s="496"/>
      <c r="G2357" s="496"/>
      <c r="H2357" s="496"/>
      <c r="I2357" s="496"/>
      <c r="J2357" s="496"/>
      <c r="K2357" s="496"/>
      <c r="L2357" s="496"/>
      <c r="M2357" s="496"/>
      <c r="N2357" s="496"/>
      <c r="O2357" s="496"/>
      <c r="P2357" s="496"/>
      <c r="Q2357" s="496"/>
      <c r="R2357" s="496"/>
      <c r="S2357" s="496"/>
      <c r="T2357" s="496"/>
      <c r="U2357" s="496"/>
      <c r="V2357" s="496"/>
      <c r="W2357" s="496"/>
      <c r="X2357" s="496"/>
      <c r="Y2357" s="496"/>
      <c r="Z2357" s="496"/>
      <c r="AA2357" s="496"/>
      <c r="AB2357" s="496"/>
      <c r="AC2357" s="496"/>
      <c r="AD2357" s="496"/>
      <c r="AE2357" s="496"/>
      <c r="AF2357" s="496"/>
      <c r="AG2357" s="496"/>
      <c r="AH2357" s="496"/>
      <c r="AI2357" s="496"/>
      <c r="AJ2357" s="496"/>
      <c r="AK2357" s="496"/>
      <c r="AL2357" s="496"/>
      <c r="AM2357" s="496"/>
      <c r="AN2357" s="496"/>
      <c r="AO2357" s="496"/>
      <c r="AP2357" s="496"/>
      <c r="AQ2357" s="496"/>
      <c r="AR2357" s="496"/>
      <c r="AS2357" s="496"/>
      <c r="AT2357" s="496"/>
      <c r="AU2357" s="496"/>
    </row>
    <row r="2358" spans="1:47">
      <c r="A2358" s="496"/>
      <c r="B2358" s="496"/>
      <c r="C2358" s="496"/>
      <c r="D2358" s="496"/>
      <c r="E2358" s="496"/>
      <c r="F2358" s="496"/>
      <c r="G2358" s="496"/>
      <c r="H2358" s="496"/>
      <c r="I2358" s="496"/>
      <c r="J2358" s="496"/>
      <c r="K2358" s="496"/>
      <c r="L2358" s="496"/>
      <c r="M2358" s="496"/>
      <c r="N2358" s="496"/>
      <c r="O2358" s="496"/>
      <c r="P2358" s="496"/>
      <c r="Q2358" s="496"/>
      <c r="R2358" s="496"/>
      <c r="S2358" s="496"/>
      <c r="T2358" s="496"/>
      <c r="U2358" s="496"/>
      <c r="V2358" s="496"/>
      <c r="W2358" s="496"/>
      <c r="X2358" s="496"/>
      <c r="Y2358" s="496"/>
      <c r="Z2358" s="496"/>
      <c r="AA2358" s="496"/>
      <c r="AB2358" s="496"/>
      <c r="AC2358" s="496"/>
      <c r="AD2358" s="496"/>
      <c r="AE2358" s="496"/>
      <c r="AF2358" s="496"/>
      <c r="AG2358" s="496"/>
      <c r="AH2358" s="496"/>
      <c r="AI2358" s="496"/>
      <c r="AJ2358" s="496"/>
      <c r="AK2358" s="496"/>
      <c r="AL2358" s="496"/>
      <c r="AM2358" s="496"/>
      <c r="AN2358" s="496"/>
      <c r="AO2358" s="496"/>
      <c r="AP2358" s="496"/>
      <c r="AQ2358" s="496"/>
      <c r="AR2358" s="496"/>
      <c r="AS2358" s="496"/>
      <c r="AT2358" s="496"/>
      <c r="AU2358" s="496"/>
    </row>
    <row r="2359" spans="1:47">
      <c r="A2359" s="496"/>
      <c r="B2359" s="496"/>
      <c r="C2359" s="496"/>
      <c r="D2359" s="496"/>
      <c r="E2359" s="496"/>
      <c r="F2359" s="496"/>
      <c r="G2359" s="496"/>
      <c r="H2359" s="496"/>
      <c r="I2359" s="496"/>
      <c r="J2359" s="496"/>
      <c r="K2359" s="496"/>
      <c r="L2359" s="496"/>
      <c r="M2359" s="496"/>
      <c r="N2359" s="496"/>
      <c r="O2359" s="496"/>
      <c r="P2359" s="496"/>
      <c r="Q2359" s="496"/>
      <c r="R2359" s="496"/>
      <c r="S2359" s="496"/>
      <c r="T2359" s="496"/>
      <c r="U2359" s="496"/>
      <c r="V2359" s="496"/>
      <c r="W2359" s="496"/>
      <c r="X2359" s="496"/>
      <c r="Y2359" s="496"/>
      <c r="Z2359" s="496"/>
      <c r="AA2359" s="496"/>
      <c r="AB2359" s="496"/>
      <c r="AC2359" s="496"/>
      <c r="AD2359" s="496"/>
      <c r="AE2359" s="496"/>
      <c r="AF2359" s="496"/>
      <c r="AG2359" s="496"/>
      <c r="AH2359" s="496"/>
      <c r="AI2359" s="496"/>
      <c r="AJ2359" s="496"/>
      <c r="AK2359" s="496"/>
      <c r="AL2359" s="496"/>
      <c r="AM2359" s="496"/>
      <c r="AN2359" s="496"/>
      <c r="AO2359" s="496"/>
      <c r="AP2359" s="496"/>
      <c r="AQ2359" s="496"/>
      <c r="AR2359" s="496"/>
      <c r="AS2359" s="496"/>
      <c r="AT2359" s="496"/>
      <c r="AU2359" s="496"/>
    </row>
    <row r="2360" spans="1:47">
      <c r="A2360" s="496"/>
      <c r="B2360" s="496"/>
      <c r="C2360" s="496"/>
      <c r="D2360" s="496"/>
      <c r="E2360" s="496"/>
      <c r="F2360" s="496"/>
      <c r="G2360" s="496"/>
      <c r="H2360" s="496"/>
      <c r="I2360" s="496"/>
      <c r="J2360" s="496"/>
      <c r="K2360" s="496"/>
      <c r="L2360" s="496"/>
      <c r="M2360" s="496"/>
      <c r="N2360" s="496"/>
      <c r="O2360" s="496"/>
      <c r="P2360" s="496"/>
      <c r="Q2360" s="496"/>
      <c r="R2360" s="496"/>
      <c r="S2360" s="496"/>
      <c r="T2360" s="496"/>
      <c r="U2360" s="496"/>
      <c r="V2360" s="496"/>
      <c r="W2360" s="496"/>
      <c r="X2360" s="496"/>
      <c r="Y2360" s="496"/>
      <c r="Z2360" s="496"/>
      <c r="AA2360" s="496"/>
      <c r="AB2360" s="496"/>
      <c r="AC2360" s="496"/>
      <c r="AD2360" s="496"/>
      <c r="AE2360" s="496"/>
      <c r="AF2360" s="496"/>
      <c r="AG2360" s="496"/>
      <c r="AH2360" s="496"/>
      <c r="AI2360" s="496"/>
      <c r="AJ2360" s="496"/>
      <c r="AK2360" s="496"/>
      <c r="AL2360" s="496"/>
      <c r="AM2360" s="496"/>
      <c r="AN2360" s="496"/>
      <c r="AO2360" s="496"/>
      <c r="AP2360" s="496"/>
      <c r="AQ2360" s="496"/>
      <c r="AR2360" s="496"/>
      <c r="AS2360" s="496"/>
      <c r="AT2360" s="496"/>
      <c r="AU2360" s="496"/>
    </row>
    <row r="2361" spans="1:47">
      <c r="A2361" s="496"/>
      <c r="B2361" s="496"/>
      <c r="C2361" s="496"/>
      <c r="D2361" s="496"/>
      <c r="E2361" s="496"/>
      <c r="F2361" s="496"/>
      <c r="G2361" s="496"/>
      <c r="H2361" s="496"/>
      <c r="I2361" s="496"/>
      <c r="J2361" s="496"/>
      <c r="K2361" s="496"/>
      <c r="L2361" s="496"/>
      <c r="M2361" s="496"/>
      <c r="N2361" s="496"/>
      <c r="O2361" s="496"/>
      <c r="P2361" s="496"/>
      <c r="Q2361" s="496"/>
      <c r="R2361" s="496"/>
      <c r="S2361" s="496"/>
      <c r="T2361" s="496"/>
      <c r="U2361" s="496"/>
      <c r="V2361" s="496"/>
      <c r="W2361" s="496"/>
      <c r="X2361" s="496"/>
      <c r="Y2361" s="496"/>
      <c r="Z2361" s="496"/>
      <c r="AA2361" s="496"/>
      <c r="AB2361" s="496"/>
      <c r="AC2361" s="496"/>
      <c r="AD2361" s="496"/>
      <c r="AE2361" s="496"/>
      <c r="AF2361" s="496"/>
      <c r="AG2361" s="496"/>
      <c r="AH2361" s="496"/>
      <c r="AI2361" s="496"/>
      <c r="AJ2361" s="496"/>
      <c r="AK2361" s="496"/>
      <c r="AL2361" s="496"/>
      <c r="AM2361" s="496"/>
      <c r="AN2361" s="496"/>
      <c r="AO2361" s="496"/>
      <c r="AP2361" s="496"/>
      <c r="AQ2361" s="496"/>
      <c r="AR2361" s="496"/>
      <c r="AS2361" s="496"/>
      <c r="AT2361" s="496"/>
      <c r="AU2361" s="496"/>
    </row>
    <row r="2362" spans="1:47">
      <c r="A2362" s="496"/>
      <c r="B2362" s="496"/>
      <c r="C2362" s="496"/>
      <c r="D2362" s="496"/>
      <c r="E2362" s="496"/>
      <c r="F2362" s="496"/>
      <c r="G2362" s="496"/>
      <c r="H2362" s="496"/>
      <c r="I2362" s="496"/>
      <c r="J2362" s="496"/>
      <c r="K2362" s="496"/>
      <c r="L2362" s="496"/>
      <c r="M2362" s="496"/>
      <c r="N2362" s="496"/>
      <c r="O2362" s="496"/>
      <c r="P2362" s="496"/>
      <c r="Q2362" s="496"/>
      <c r="R2362" s="496"/>
      <c r="S2362" s="496"/>
      <c r="T2362" s="496"/>
      <c r="U2362" s="496"/>
      <c r="V2362" s="496"/>
      <c r="W2362" s="496"/>
      <c r="X2362" s="496"/>
      <c r="Y2362" s="496"/>
      <c r="Z2362" s="496"/>
      <c r="AA2362" s="496"/>
      <c r="AB2362" s="496"/>
      <c r="AC2362" s="496"/>
      <c r="AD2362" s="496"/>
      <c r="AE2362" s="496"/>
      <c r="AF2362" s="496"/>
      <c r="AG2362" s="496"/>
      <c r="AH2362" s="496"/>
      <c r="AI2362" s="496"/>
      <c r="AJ2362" s="496"/>
      <c r="AK2362" s="496"/>
      <c r="AL2362" s="496"/>
      <c r="AM2362" s="496"/>
      <c r="AN2362" s="496"/>
      <c r="AO2362" s="496"/>
      <c r="AP2362" s="496"/>
      <c r="AQ2362" s="496"/>
      <c r="AR2362" s="496"/>
      <c r="AS2362" s="496"/>
      <c r="AT2362" s="496"/>
      <c r="AU2362" s="496"/>
    </row>
    <row r="2363" spans="1:47">
      <c r="A2363" s="496"/>
      <c r="B2363" s="496"/>
      <c r="C2363" s="496"/>
      <c r="D2363" s="496"/>
      <c r="E2363" s="496"/>
      <c r="F2363" s="496"/>
      <c r="G2363" s="496"/>
      <c r="H2363" s="496"/>
      <c r="I2363" s="496"/>
      <c r="J2363" s="496"/>
      <c r="K2363" s="496"/>
      <c r="L2363" s="496"/>
      <c r="M2363" s="496"/>
      <c r="N2363" s="496"/>
      <c r="O2363" s="496"/>
      <c r="P2363" s="496"/>
      <c r="Q2363" s="496"/>
      <c r="R2363" s="496"/>
      <c r="S2363" s="496"/>
      <c r="T2363" s="496"/>
      <c r="U2363" s="496"/>
      <c r="V2363" s="496"/>
      <c r="W2363" s="496"/>
      <c r="X2363" s="496"/>
      <c r="Y2363" s="496"/>
      <c r="Z2363" s="496"/>
      <c r="AA2363" s="496"/>
      <c r="AB2363" s="496"/>
      <c r="AC2363" s="496"/>
      <c r="AD2363" s="496"/>
      <c r="AE2363" s="496"/>
      <c r="AF2363" s="496"/>
      <c r="AG2363" s="496"/>
      <c r="AH2363" s="496"/>
      <c r="AI2363" s="496"/>
      <c r="AJ2363" s="496"/>
      <c r="AK2363" s="496"/>
      <c r="AL2363" s="496"/>
      <c r="AM2363" s="496"/>
      <c r="AN2363" s="496"/>
      <c r="AO2363" s="496"/>
      <c r="AP2363" s="496"/>
      <c r="AQ2363" s="496"/>
      <c r="AR2363" s="496"/>
      <c r="AS2363" s="496"/>
      <c r="AT2363" s="496"/>
      <c r="AU2363" s="496"/>
    </row>
    <row r="2364" spans="1:47">
      <c r="A2364" s="496"/>
      <c r="B2364" s="496"/>
      <c r="C2364" s="496"/>
      <c r="D2364" s="496"/>
      <c r="E2364" s="496"/>
      <c r="F2364" s="496"/>
      <c r="G2364" s="496"/>
      <c r="H2364" s="496"/>
      <c r="I2364" s="496"/>
      <c r="J2364" s="496"/>
      <c r="K2364" s="496"/>
      <c r="L2364" s="496"/>
      <c r="M2364" s="496"/>
      <c r="N2364" s="496"/>
      <c r="O2364" s="496"/>
      <c r="P2364" s="496"/>
      <c r="Q2364" s="496"/>
      <c r="R2364" s="496"/>
      <c r="S2364" s="496"/>
      <c r="T2364" s="496"/>
      <c r="U2364" s="496"/>
      <c r="V2364" s="496"/>
      <c r="W2364" s="496"/>
      <c r="X2364" s="496"/>
      <c r="Y2364" s="496"/>
      <c r="Z2364" s="496"/>
      <c r="AA2364" s="496"/>
      <c r="AB2364" s="496"/>
      <c r="AC2364" s="496"/>
      <c r="AD2364" s="496"/>
      <c r="AE2364" s="496"/>
      <c r="AF2364" s="496"/>
      <c r="AG2364" s="496"/>
      <c r="AH2364" s="496"/>
      <c r="AI2364" s="496"/>
      <c r="AJ2364" s="496"/>
      <c r="AK2364" s="496"/>
      <c r="AL2364" s="496"/>
      <c r="AM2364" s="496"/>
      <c r="AN2364" s="496"/>
      <c r="AO2364" s="496"/>
      <c r="AP2364" s="496"/>
      <c r="AQ2364" s="496"/>
      <c r="AR2364" s="496"/>
      <c r="AS2364" s="496"/>
      <c r="AT2364" s="496"/>
      <c r="AU2364" s="496"/>
    </row>
    <row r="2365" spans="1:47">
      <c r="A2365" s="496"/>
      <c r="B2365" s="496"/>
      <c r="C2365" s="496"/>
      <c r="D2365" s="496"/>
      <c r="E2365" s="496"/>
      <c r="F2365" s="496"/>
      <c r="G2365" s="496"/>
      <c r="H2365" s="496"/>
      <c r="I2365" s="496"/>
      <c r="J2365" s="496"/>
      <c r="K2365" s="496"/>
      <c r="L2365" s="496"/>
      <c r="M2365" s="496"/>
      <c r="N2365" s="496"/>
      <c r="O2365" s="496"/>
      <c r="P2365" s="496"/>
      <c r="Q2365" s="496"/>
      <c r="R2365" s="496"/>
      <c r="S2365" s="496"/>
      <c r="T2365" s="496"/>
      <c r="U2365" s="496"/>
      <c r="V2365" s="496"/>
      <c r="W2365" s="496"/>
      <c r="X2365" s="496"/>
      <c r="Y2365" s="496"/>
      <c r="Z2365" s="496"/>
      <c r="AA2365" s="496"/>
      <c r="AB2365" s="496"/>
      <c r="AC2365" s="496"/>
      <c r="AD2365" s="496"/>
      <c r="AE2365" s="496"/>
      <c r="AF2365" s="496"/>
      <c r="AG2365" s="496"/>
      <c r="AH2365" s="496"/>
      <c r="AI2365" s="496"/>
      <c r="AJ2365" s="496"/>
      <c r="AK2365" s="496"/>
      <c r="AL2365" s="496"/>
      <c r="AM2365" s="496"/>
      <c r="AN2365" s="496"/>
      <c r="AO2365" s="496"/>
      <c r="AP2365" s="496"/>
      <c r="AQ2365" s="496"/>
      <c r="AR2365" s="496"/>
      <c r="AS2365" s="496"/>
      <c r="AT2365" s="496"/>
      <c r="AU2365" s="496"/>
    </row>
    <row r="2366" spans="1:47">
      <c r="A2366" s="496"/>
      <c r="B2366" s="496"/>
      <c r="C2366" s="496"/>
      <c r="D2366" s="496"/>
      <c r="E2366" s="496"/>
      <c r="F2366" s="496"/>
      <c r="G2366" s="496"/>
      <c r="H2366" s="496"/>
      <c r="I2366" s="496"/>
      <c r="J2366" s="496"/>
      <c r="K2366" s="496"/>
      <c r="L2366" s="496"/>
      <c r="M2366" s="496"/>
      <c r="N2366" s="496"/>
      <c r="O2366" s="496"/>
      <c r="P2366" s="496"/>
      <c r="Q2366" s="496"/>
      <c r="R2366" s="496"/>
      <c r="S2366" s="496"/>
      <c r="T2366" s="496"/>
      <c r="U2366" s="496"/>
      <c r="V2366" s="496"/>
      <c r="W2366" s="496"/>
      <c r="X2366" s="496"/>
      <c r="Y2366" s="496"/>
      <c r="Z2366" s="496"/>
      <c r="AA2366" s="496"/>
      <c r="AB2366" s="496"/>
      <c r="AC2366" s="496"/>
      <c r="AD2366" s="496"/>
      <c r="AE2366" s="496"/>
      <c r="AF2366" s="496"/>
      <c r="AG2366" s="496"/>
      <c r="AH2366" s="496"/>
      <c r="AI2366" s="496"/>
      <c r="AJ2366" s="496"/>
      <c r="AK2366" s="496"/>
      <c r="AL2366" s="496"/>
      <c r="AM2366" s="496"/>
      <c r="AN2366" s="496"/>
      <c r="AO2366" s="496"/>
      <c r="AP2366" s="496"/>
      <c r="AQ2366" s="496"/>
      <c r="AR2366" s="496"/>
      <c r="AS2366" s="496"/>
      <c r="AT2366" s="496"/>
      <c r="AU2366" s="496"/>
    </row>
    <row r="2367" spans="1:47">
      <c r="A2367" s="496"/>
      <c r="B2367" s="496"/>
      <c r="C2367" s="496"/>
      <c r="D2367" s="496"/>
      <c r="E2367" s="496"/>
      <c r="F2367" s="496"/>
      <c r="G2367" s="496"/>
      <c r="H2367" s="496"/>
      <c r="I2367" s="496"/>
      <c r="J2367" s="496"/>
      <c r="K2367" s="496"/>
      <c r="L2367" s="496"/>
      <c r="M2367" s="496"/>
      <c r="N2367" s="496"/>
      <c r="O2367" s="496"/>
      <c r="P2367" s="496"/>
      <c r="Q2367" s="496"/>
      <c r="R2367" s="496"/>
      <c r="S2367" s="496"/>
      <c r="T2367" s="496"/>
      <c r="U2367" s="496"/>
      <c r="V2367" s="496"/>
      <c r="W2367" s="496"/>
      <c r="X2367" s="496"/>
      <c r="Y2367" s="496"/>
      <c r="Z2367" s="496"/>
      <c r="AA2367" s="496"/>
      <c r="AB2367" s="496"/>
      <c r="AC2367" s="496"/>
      <c r="AD2367" s="496"/>
      <c r="AE2367" s="496"/>
      <c r="AF2367" s="496"/>
      <c r="AG2367" s="496"/>
      <c r="AH2367" s="496"/>
      <c r="AI2367" s="496"/>
      <c r="AJ2367" s="496"/>
      <c r="AK2367" s="496"/>
      <c r="AL2367" s="496"/>
      <c r="AM2367" s="496"/>
      <c r="AN2367" s="496"/>
      <c r="AO2367" s="496"/>
      <c r="AP2367" s="496"/>
      <c r="AQ2367" s="496"/>
      <c r="AR2367" s="496"/>
      <c r="AS2367" s="496"/>
      <c r="AT2367" s="496"/>
      <c r="AU2367" s="496"/>
    </row>
    <row r="2368" spans="1:47">
      <c r="A2368" s="496"/>
      <c r="B2368" s="496"/>
      <c r="C2368" s="496"/>
      <c r="D2368" s="496"/>
      <c r="E2368" s="496"/>
      <c r="F2368" s="496"/>
      <c r="G2368" s="496"/>
      <c r="H2368" s="496"/>
      <c r="I2368" s="496"/>
      <c r="J2368" s="496"/>
      <c r="K2368" s="496"/>
      <c r="L2368" s="496"/>
      <c r="M2368" s="496"/>
      <c r="N2368" s="496"/>
      <c r="O2368" s="496"/>
      <c r="P2368" s="496"/>
      <c r="Q2368" s="496"/>
      <c r="R2368" s="496"/>
      <c r="S2368" s="496"/>
      <c r="T2368" s="496"/>
      <c r="U2368" s="496"/>
      <c r="V2368" s="496"/>
      <c r="W2368" s="496"/>
      <c r="X2368" s="496"/>
      <c r="Y2368" s="496"/>
      <c r="Z2368" s="496"/>
      <c r="AA2368" s="496"/>
      <c r="AB2368" s="496"/>
      <c r="AC2368" s="496"/>
      <c r="AD2368" s="496"/>
      <c r="AE2368" s="496"/>
      <c r="AF2368" s="496"/>
      <c r="AG2368" s="496"/>
      <c r="AH2368" s="496"/>
      <c r="AI2368" s="496"/>
      <c r="AJ2368" s="496"/>
      <c r="AK2368" s="496"/>
      <c r="AL2368" s="496"/>
      <c r="AM2368" s="496"/>
      <c r="AN2368" s="496"/>
      <c r="AO2368" s="496"/>
      <c r="AP2368" s="496"/>
      <c r="AQ2368" s="496"/>
      <c r="AR2368" s="496"/>
      <c r="AS2368" s="496"/>
      <c r="AT2368" s="496"/>
      <c r="AU2368" s="496"/>
    </row>
    <row r="2369" spans="1:47">
      <c r="A2369" s="496"/>
      <c r="B2369" s="496"/>
      <c r="C2369" s="496"/>
      <c r="D2369" s="496"/>
      <c r="E2369" s="496"/>
      <c r="F2369" s="496"/>
      <c r="G2369" s="496"/>
      <c r="H2369" s="496"/>
      <c r="I2369" s="496"/>
      <c r="J2369" s="496"/>
      <c r="K2369" s="496"/>
      <c r="L2369" s="496"/>
      <c r="M2369" s="496"/>
      <c r="N2369" s="496"/>
      <c r="O2369" s="496"/>
      <c r="P2369" s="496"/>
      <c r="Q2369" s="496"/>
      <c r="R2369" s="496"/>
      <c r="S2369" s="496"/>
      <c r="T2369" s="496"/>
      <c r="U2369" s="496"/>
      <c r="V2369" s="496"/>
      <c r="W2369" s="496"/>
      <c r="X2369" s="496"/>
      <c r="Y2369" s="496"/>
      <c r="Z2369" s="496"/>
      <c r="AA2369" s="496"/>
      <c r="AB2369" s="496"/>
      <c r="AC2369" s="496"/>
      <c r="AD2369" s="496"/>
      <c r="AE2369" s="496"/>
      <c r="AF2369" s="496"/>
      <c r="AG2369" s="496"/>
      <c r="AH2369" s="496"/>
      <c r="AI2369" s="496"/>
      <c r="AJ2369" s="496"/>
      <c r="AK2369" s="496"/>
      <c r="AL2369" s="496"/>
      <c r="AM2369" s="496"/>
      <c r="AN2369" s="496"/>
      <c r="AO2369" s="496"/>
      <c r="AP2369" s="496"/>
      <c r="AQ2369" s="496"/>
      <c r="AR2369" s="496"/>
      <c r="AS2369" s="496"/>
      <c r="AT2369" s="496"/>
      <c r="AU2369" s="496"/>
    </row>
    <row r="2370" spans="1:47">
      <c r="A2370" s="496"/>
      <c r="B2370" s="496"/>
      <c r="C2370" s="496"/>
      <c r="D2370" s="496"/>
      <c r="E2370" s="496"/>
      <c r="F2370" s="496"/>
      <c r="G2370" s="496"/>
      <c r="H2370" s="496"/>
      <c r="I2370" s="496"/>
      <c r="J2370" s="496"/>
      <c r="K2370" s="496"/>
      <c r="L2370" s="496"/>
      <c r="M2370" s="496"/>
      <c r="N2370" s="496"/>
      <c r="O2370" s="496"/>
      <c r="P2370" s="496"/>
      <c r="Q2370" s="496"/>
      <c r="R2370" s="496"/>
      <c r="S2370" s="496"/>
      <c r="T2370" s="496"/>
      <c r="U2370" s="496"/>
      <c r="V2370" s="496"/>
      <c r="W2370" s="496"/>
      <c r="X2370" s="496"/>
      <c r="Y2370" s="496"/>
      <c r="Z2370" s="496"/>
      <c r="AA2370" s="496"/>
      <c r="AB2370" s="496"/>
      <c r="AC2370" s="496"/>
      <c r="AD2370" s="496"/>
      <c r="AE2370" s="496"/>
      <c r="AF2370" s="496"/>
      <c r="AG2370" s="496"/>
      <c r="AH2370" s="496"/>
      <c r="AI2370" s="496"/>
      <c r="AJ2370" s="496"/>
      <c r="AK2370" s="496"/>
      <c r="AL2370" s="496"/>
      <c r="AM2370" s="496"/>
      <c r="AN2370" s="496"/>
      <c r="AO2370" s="496"/>
      <c r="AP2370" s="496"/>
      <c r="AQ2370" s="496"/>
      <c r="AR2370" s="496"/>
      <c r="AS2370" s="496"/>
      <c r="AT2370" s="496"/>
      <c r="AU2370" s="496"/>
    </row>
    <row r="2371" spans="1:47">
      <c r="A2371" s="496"/>
      <c r="B2371" s="496"/>
      <c r="C2371" s="496"/>
      <c r="D2371" s="496"/>
      <c r="E2371" s="496"/>
      <c r="F2371" s="496"/>
      <c r="G2371" s="496"/>
      <c r="H2371" s="496"/>
      <c r="I2371" s="496"/>
      <c r="J2371" s="496"/>
      <c r="K2371" s="496"/>
      <c r="L2371" s="496"/>
      <c r="M2371" s="496"/>
      <c r="N2371" s="496"/>
      <c r="O2371" s="496"/>
      <c r="P2371" s="496"/>
      <c r="Q2371" s="496"/>
      <c r="R2371" s="496"/>
      <c r="S2371" s="496"/>
      <c r="T2371" s="496"/>
      <c r="U2371" s="496"/>
      <c r="V2371" s="496"/>
      <c r="W2371" s="496"/>
      <c r="X2371" s="496"/>
      <c r="Y2371" s="496"/>
      <c r="Z2371" s="496"/>
      <c r="AA2371" s="496"/>
      <c r="AB2371" s="496"/>
      <c r="AC2371" s="496"/>
      <c r="AD2371" s="496"/>
      <c r="AE2371" s="496"/>
      <c r="AF2371" s="496"/>
      <c r="AG2371" s="496"/>
      <c r="AH2371" s="496"/>
      <c r="AI2371" s="496"/>
      <c r="AJ2371" s="496"/>
      <c r="AK2371" s="496"/>
      <c r="AL2371" s="496"/>
      <c r="AM2371" s="496"/>
      <c r="AN2371" s="496"/>
      <c r="AO2371" s="496"/>
      <c r="AP2371" s="496"/>
      <c r="AQ2371" s="496"/>
      <c r="AR2371" s="496"/>
      <c r="AS2371" s="496"/>
      <c r="AT2371" s="496"/>
      <c r="AU2371" s="496"/>
    </row>
    <row r="2372" spans="1:47">
      <c r="A2372" s="496"/>
      <c r="B2372" s="496"/>
      <c r="C2372" s="496"/>
      <c r="D2372" s="496"/>
      <c r="E2372" s="496"/>
      <c r="F2372" s="496"/>
      <c r="G2372" s="496"/>
      <c r="H2372" s="496"/>
      <c r="I2372" s="496"/>
      <c r="J2372" s="496"/>
      <c r="K2372" s="496"/>
      <c r="L2372" s="496"/>
      <c r="M2372" s="496"/>
      <c r="N2372" s="496"/>
      <c r="O2372" s="496"/>
      <c r="P2372" s="496"/>
      <c r="Q2372" s="496"/>
      <c r="R2372" s="496"/>
      <c r="S2372" s="496"/>
      <c r="T2372" s="496"/>
      <c r="U2372" s="496"/>
      <c r="V2372" s="496"/>
      <c r="W2372" s="496"/>
      <c r="X2372" s="496"/>
      <c r="Y2372" s="496"/>
      <c r="Z2372" s="496"/>
      <c r="AA2372" s="496"/>
      <c r="AB2372" s="496"/>
      <c r="AC2372" s="496"/>
      <c r="AD2372" s="496"/>
      <c r="AE2372" s="496"/>
      <c r="AF2372" s="496"/>
      <c r="AG2372" s="496"/>
      <c r="AH2372" s="496"/>
      <c r="AI2372" s="496"/>
      <c r="AJ2372" s="496"/>
      <c r="AK2372" s="496"/>
      <c r="AL2372" s="496"/>
      <c r="AM2372" s="496"/>
      <c r="AN2372" s="496"/>
      <c r="AO2372" s="496"/>
      <c r="AP2372" s="496"/>
      <c r="AQ2372" s="496"/>
      <c r="AR2372" s="496"/>
      <c r="AS2372" s="496"/>
      <c r="AT2372" s="496"/>
      <c r="AU2372" s="496"/>
    </row>
    <row r="2373" spans="1:47">
      <c r="A2373" s="496"/>
      <c r="B2373" s="496"/>
      <c r="C2373" s="496"/>
      <c r="D2373" s="496"/>
      <c r="E2373" s="496"/>
      <c r="F2373" s="496"/>
      <c r="G2373" s="496"/>
      <c r="H2373" s="496"/>
      <c r="I2373" s="496"/>
      <c r="J2373" s="496"/>
      <c r="K2373" s="496"/>
      <c r="L2373" s="496"/>
      <c r="M2373" s="496"/>
      <c r="N2373" s="496"/>
      <c r="O2373" s="496"/>
      <c r="P2373" s="496"/>
      <c r="Q2373" s="496"/>
      <c r="R2373" s="496"/>
      <c r="S2373" s="496"/>
      <c r="T2373" s="496"/>
      <c r="U2373" s="496"/>
      <c r="V2373" s="496"/>
      <c r="W2373" s="496"/>
      <c r="X2373" s="496"/>
      <c r="Y2373" s="496"/>
      <c r="Z2373" s="496"/>
      <c r="AA2373" s="496"/>
      <c r="AB2373" s="496"/>
      <c r="AC2373" s="496"/>
      <c r="AD2373" s="496"/>
      <c r="AE2373" s="496"/>
      <c r="AF2373" s="496"/>
      <c r="AG2373" s="496"/>
      <c r="AH2373" s="496"/>
      <c r="AI2373" s="496"/>
      <c r="AJ2373" s="496"/>
      <c r="AK2373" s="496"/>
      <c r="AL2373" s="496"/>
      <c r="AM2373" s="496"/>
      <c r="AN2373" s="496"/>
      <c r="AO2373" s="496"/>
      <c r="AP2373" s="496"/>
      <c r="AQ2373" s="496"/>
      <c r="AR2373" s="496"/>
      <c r="AS2373" s="496"/>
      <c r="AT2373" s="496"/>
      <c r="AU2373" s="496"/>
    </row>
    <row r="2374" spans="1:47">
      <c r="A2374" s="496"/>
      <c r="B2374" s="496"/>
      <c r="C2374" s="496"/>
      <c r="D2374" s="496"/>
      <c r="E2374" s="496"/>
      <c r="F2374" s="496"/>
      <c r="G2374" s="496"/>
      <c r="H2374" s="496"/>
      <c r="I2374" s="496"/>
      <c r="J2374" s="496"/>
      <c r="K2374" s="496"/>
      <c r="L2374" s="496"/>
      <c r="M2374" s="496"/>
      <c r="N2374" s="496"/>
      <c r="O2374" s="496"/>
      <c r="P2374" s="496"/>
      <c r="Q2374" s="496"/>
      <c r="R2374" s="496"/>
      <c r="S2374" s="496"/>
      <c r="T2374" s="496"/>
      <c r="U2374" s="496"/>
      <c r="V2374" s="496"/>
      <c r="W2374" s="496"/>
      <c r="X2374" s="496"/>
      <c r="Y2374" s="496"/>
      <c r="Z2374" s="496"/>
      <c r="AA2374" s="496"/>
      <c r="AB2374" s="496"/>
      <c r="AC2374" s="496"/>
      <c r="AD2374" s="496"/>
      <c r="AE2374" s="496"/>
      <c r="AF2374" s="496"/>
      <c r="AG2374" s="496"/>
      <c r="AH2374" s="496"/>
      <c r="AI2374" s="496"/>
      <c r="AJ2374" s="496"/>
      <c r="AK2374" s="496"/>
      <c r="AL2374" s="496"/>
      <c r="AM2374" s="496"/>
      <c r="AN2374" s="496"/>
      <c r="AO2374" s="496"/>
      <c r="AP2374" s="496"/>
      <c r="AQ2374" s="496"/>
      <c r="AR2374" s="496"/>
      <c r="AS2374" s="496"/>
      <c r="AT2374" s="496"/>
      <c r="AU2374" s="496"/>
    </row>
    <row r="2375" spans="1:47">
      <c r="A2375" s="496"/>
      <c r="B2375" s="496"/>
      <c r="C2375" s="496"/>
      <c r="D2375" s="496"/>
      <c r="E2375" s="496"/>
      <c r="F2375" s="496"/>
      <c r="G2375" s="496"/>
      <c r="H2375" s="496"/>
      <c r="I2375" s="496"/>
      <c r="J2375" s="496"/>
      <c r="K2375" s="496"/>
      <c r="L2375" s="496"/>
      <c r="M2375" s="496"/>
      <c r="N2375" s="496"/>
      <c r="O2375" s="496"/>
      <c r="P2375" s="496"/>
      <c r="Q2375" s="496"/>
      <c r="R2375" s="496"/>
      <c r="S2375" s="496"/>
      <c r="T2375" s="496"/>
      <c r="U2375" s="496"/>
      <c r="V2375" s="496"/>
      <c r="W2375" s="496"/>
      <c r="X2375" s="496"/>
      <c r="Y2375" s="496"/>
      <c r="Z2375" s="496"/>
      <c r="AA2375" s="496"/>
      <c r="AB2375" s="496"/>
      <c r="AC2375" s="496"/>
      <c r="AD2375" s="496"/>
      <c r="AE2375" s="496"/>
      <c r="AF2375" s="496"/>
      <c r="AG2375" s="496"/>
      <c r="AH2375" s="496"/>
      <c r="AI2375" s="496"/>
      <c r="AJ2375" s="496"/>
      <c r="AK2375" s="496"/>
      <c r="AL2375" s="496"/>
      <c r="AM2375" s="496"/>
      <c r="AN2375" s="496"/>
      <c r="AO2375" s="496"/>
      <c r="AP2375" s="496"/>
      <c r="AQ2375" s="496"/>
      <c r="AR2375" s="496"/>
      <c r="AS2375" s="496"/>
      <c r="AT2375" s="496"/>
      <c r="AU2375" s="496"/>
    </row>
    <row r="2376" spans="1:47">
      <c r="A2376" s="496"/>
      <c r="B2376" s="496"/>
      <c r="C2376" s="496"/>
      <c r="D2376" s="496"/>
      <c r="E2376" s="496"/>
      <c r="F2376" s="496"/>
      <c r="G2376" s="496"/>
      <c r="H2376" s="496"/>
      <c r="I2376" s="496"/>
      <c r="J2376" s="496"/>
      <c r="K2376" s="496"/>
      <c r="L2376" s="496"/>
      <c r="M2376" s="496"/>
      <c r="N2376" s="496"/>
      <c r="O2376" s="496"/>
      <c r="P2376" s="496"/>
      <c r="Q2376" s="496"/>
      <c r="R2376" s="496"/>
      <c r="S2376" s="496"/>
      <c r="T2376" s="496"/>
      <c r="U2376" s="496"/>
      <c r="V2376" s="496"/>
      <c r="W2376" s="496"/>
      <c r="X2376" s="496"/>
      <c r="Y2376" s="496"/>
      <c r="Z2376" s="496"/>
      <c r="AA2376" s="496"/>
      <c r="AB2376" s="496"/>
      <c r="AC2376" s="496"/>
      <c r="AD2376" s="496"/>
      <c r="AE2376" s="496"/>
      <c r="AF2376" s="496"/>
      <c r="AG2376" s="496"/>
      <c r="AH2376" s="496"/>
      <c r="AI2376" s="496"/>
      <c r="AJ2376" s="496"/>
      <c r="AK2376" s="496"/>
      <c r="AL2376" s="496"/>
      <c r="AM2376" s="496"/>
      <c r="AN2376" s="496"/>
      <c r="AO2376" s="496"/>
      <c r="AP2376" s="496"/>
      <c r="AQ2376" s="496"/>
      <c r="AR2376" s="496"/>
      <c r="AS2376" s="496"/>
      <c r="AT2376" s="496"/>
      <c r="AU2376" s="496"/>
    </row>
    <row r="2377" spans="1:47">
      <c r="A2377" s="496"/>
      <c r="B2377" s="496"/>
      <c r="C2377" s="496"/>
      <c r="D2377" s="496"/>
      <c r="E2377" s="496"/>
      <c r="F2377" s="496"/>
      <c r="G2377" s="496"/>
      <c r="H2377" s="496"/>
      <c r="I2377" s="496"/>
      <c r="J2377" s="496"/>
      <c r="K2377" s="496"/>
      <c r="L2377" s="496"/>
      <c r="M2377" s="496"/>
      <c r="N2377" s="496"/>
      <c r="O2377" s="496"/>
      <c r="P2377" s="496"/>
      <c r="Q2377" s="496"/>
      <c r="R2377" s="496"/>
      <c r="S2377" s="496"/>
      <c r="T2377" s="496"/>
      <c r="U2377" s="496"/>
      <c r="V2377" s="496"/>
      <c r="W2377" s="496"/>
      <c r="X2377" s="496"/>
      <c r="Y2377" s="496"/>
      <c r="Z2377" s="496"/>
      <c r="AA2377" s="496"/>
      <c r="AB2377" s="496"/>
      <c r="AC2377" s="496"/>
      <c r="AD2377" s="496"/>
      <c r="AE2377" s="496"/>
      <c r="AF2377" s="496"/>
      <c r="AG2377" s="496"/>
      <c r="AH2377" s="496"/>
      <c r="AI2377" s="496"/>
      <c r="AJ2377" s="496"/>
      <c r="AK2377" s="496"/>
      <c r="AL2377" s="496"/>
      <c r="AM2377" s="496"/>
      <c r="AN2377" s="496"/>
      <c r="AO2377" s="496"/>
      <c r="AP2377" s="496"/>
      <c r="AQ2377" s="496"/>
      <c r="AR2377" s="496"/>
      <c r="AS2377" s="496"/>
      <c r="AT2377" s="496"/>
      <c r="AU2377" s="496"/>
    </row>
    <row r="2378" spans="1:47">
      <c r="A2378" s="496"/>
      <c r="B2378" s="496"/>
      <c r="C2378" s="496"/>
      <c r="D2378" s="496"/>
      <c r="E2378" s="496"/>
      <c r="F2378" s="496"/>
      <c r="G2378" s="496"/>
      <c r="H2378" s="496"/>
      <c r="I2378" s="496"/>
      <c r="J2378" s="496"/>
      <c r="K2378" s="496"/>
      <c r="L2378" s="496"/>
      <c r="M2378" s="496"/>
      <c r="N2378" s="496"/>
      <c r="O2378" s="496"/>
      <c r="P2378" s="496"/>
      <c r="Q2378" s="496"/>
      <c r="R2378" s="496"/>
      <c r="S2378" s="496"/>
      <c r="T2378" s="496"/>
      <c r="U2378" s="496"/>
      <c r="V2378" s="496"/>
      <c r="W2378" s="496"/>
      <c r="X2378" s="496"/>
      <c r="Y2378" s="496"/>
      <c r="Z2378" s="496"/>
      <c r="AA2378" s="496"/>
      <c r="AB2378" s="496"/>
      <c r="AC2378" s="496"/>
      <c r="AD2378" s="496"/>
      <c r="AE2378" s="496"/>
      <c r="AF2378" s="496"/>
      <c r="AG2378" s="496"/>
      <c r="AH2378" s="496"/>
      <c r="AI2378" s="496"/>
      <c r="AJ2378" s="496"/>
      <c r="AK2378" s="496"/>
      <c r="AL2378" s="496"/>
      <c r="AM2378" s="496"/>
      <c r="AN2378" s="496"/>
      <c r="AO2378" s="496"/>
      <c r="AP2378" s="496"/>
      <c r="AQ2378" s="496"/>
      <c r="AR2378" s="496"/>
      <c r="AS2378" s="496"/>
      <c r="AT2378" s="496"/>
      <c r="AU2378" s="496"/>
    </row>
    <row r="2379" spans="1:47">
      <c r="A2379" s="496"/>
      <c r="B2379" s="496"/>
      <c r="C2379" s="496"/>
      <c r="D2379" s="496"/>
      <c r="E2379" s="496"/>
      <c r="F2379" s="496"/>
      <c r="G2379" s="496"/>
      <c r="H2379" s="496"/>
      <c r="I2379" s="496"/>
      <c r="J2379" s="496"/>
      <c r="K2379" s="496"/>
      <c r="L2379" s="496"/>
      <c r="M2379" s="496"/>
      <c r="N2379" s="496"/>
      <c r="O2379" s="496"/>
      <c r="P2379" s="496"/>
      <c r="Q2379" s="496"/>
      <c r="R2379" s="496"/>
      <c r="S2379" s="496"/>
      <c r="T2379" s="496"/>
      <c r="U2379" s="496"/>
      <c r="V2379" s="496"/>
      <c r="W2379" s="496"/>
      <c r="X2379" s="496"/>
      <c r="Y2379" s="496"/>
      <c r="Z2379" s="496"/>
      <c r="AA2379" s="496"/>
      <c r="AB2379" s="496"/>
      <c r="AC2379" s="496"/>
      <c r="AD2379" s="496"/>
      <c r="AE2379" s="496"/>
      <c r="AF2379" s="496"/>
      <c r="AG2379" s="496"/>
      <c r="AH2379" s="496"/>
      <c r="AI2379" s="496"/>
      <c r="AJ2379" s="496"/>
      <c r="AK2379" s="496"/>
      <c r="AL2379" s="496"/>
      <c r="AM2379" s="496"/>
      <c r="AN2379" s="496"/>
      <c r="AO2379" s="496"/>
      <c r="AP2379" s="496"/>
      <c r="AQ2379" s="496"/>
      <c r="AR2379" s="496"/>
      <c r="AS2379" s="496"/>
      <c r="AT2379" s="496"/>
      <c r="AU2379" s="496"/>
    </row>
    <row r="2380" spans="1:47">
      <c r="A2380" s="496"/>
      <c r="B2380" s="496"/>
      <c r="C2380" s="496"/>
      <c r="D2380" s="496"/>
      <c r="E2380" s="496"/>
      <c r="F2380" s="496"/>
      <c r="G2380" s="496"/>
      <c r="H2380" s="496"/>
      <c r="I2380" s="496"/>
      <c r="J2380" s="496"/>
      <c r="K2380" s="496"/>
      <c r="L2380" s="496"/>
      <c r="M2380" s="496"/>
      <c r="N2380" s="496"/>
      <c r="O2380" s="496"/>
      <c r="P2380" s="496"/>
      <c r="Q2380" s="496"/>
      <c r="R2380" s="496"/>
      <c r="S2380" s="496"/>
      <c r="T2380" s="496"/>
      <c r="U2380" s="496"/>
      <c r="V2380" s="496"/>
      <c r="W2380" s="496"/>
      <c r="X2380" s="496"/>
      <c r="Y2380" s="496"/>
      <c r="Z2380" s="496"/>
      <c r="AA2380" s="496"/>
      <c r="AB2380" s="496"/>
      <c r="AC2380" s="496"/>
      <c r="AD2380" s="496"/>
      <c r="AE2380" s="496"/>
      <c r="AF2380" s="496"/>
      <c r="AG2380" s="496"/>
      <c r="AH2380" s="496"/>
      <c r="AI2380" s="496"/>
      <c r="AJ2380" s="496"/>
      <c r="AK2380" s="496"/>
      <c r="AL2380" s="496"/>
      <c r="AM2380" s="496"/>
      <c r="AN2380" s="496"/>
      <c r="AO2380" s="496"/>
      <c r="AP2380" s="496"/>
      <c r="AQ2380" s="496"/>
      <c r="AR2380" s="496"/>
      <c r="AS2380" s="496"/>
      <c r="AT2380" s="496"/>
      <c r="AU2380" s="496"/>
    </row>
    <row r="2381" spans="1:47">
      <c r="A2381" s="496"/>
      <c r="B2381" s="496"/>
      <c r="C2381" s="496"/>
      <c r="D2381" s="496"/>
      <c r="E2381" s="496"/>
      <c r="F2381" s="496"/>
      <c r="G2381" s="496"/>
      <c r="H2381" s="496"/>
      <c r="I2381" s="496"/>
      <c r="J2381" s="496"/>
      <c r="K2381" s="496"/>
      <c r="L2381" s="496"/>
      <c r="M2381" s="496"/>
      <c r="N2381" s="496"/>
      <c r="O2381" s="496"/>
      <c r="P2381" s="496"/>
      <c r="Q2381" s="496"/>
      <c r="R2381" s="496"/>
      <c r="S2381" s="496"/>
      <c r="T2381" s="496"/>
      <c r="U2381" s="496"/>
      <c r="V2381" s="496"/>
      <c r="W2381" s="496"/>
      <c r="X2381" s="496"/>
      <c r="Y2381" s="496"/>
      <c r="Z2381" s="496"/>
      <c r="AA2381" s="496"/>
      <c r="AB2381" s="496"/>
      <c r="AC2381" s="496"/>
      <c r="AD2381" s="496"/>
      <c r="AE2381" s="496"/>
      <c r="AF2381" s="496"/>
      <c r="AG2381" s="496"/>
      <c r="AH2381" s="496"/>
      <c r="AI2381" s="496"/>
      <c r="AJ2381" s="496"/>
      <c r="AK2381" s="496"/>
      <c r="AL2381" s="496"/>
      <c r="AM2381" s="496"/>
      <c r="AN2381" s="496"/>
      <c r="AO2381" s="496"/>
      <c r="AP2381" s="496"/>
      <c r="AQ2381" s="496"/>
      <c r="AR2381" s="496"/>
      <c r="AS2381" s="496"/>
      <c r="AT2381" s="496"/>
      <c r="AU2381" s="496"/>
    </row>
    <row r="2382" spans="1:47">
      <c r="A2382" s="496"/>
      <c r="B2382" s="496"/>
      <c r="C2382" s="496"/>
      <c r="D2382" s="496"/>
      <c r="E2382" s="496"/>
      <c r="F2382" s="496"/>
      <c r="G2382" s="496"/>
      <c r="H2382" s="496"/>
      <c r="I2382" s="496"/>
      <c r="J2382" s="496"/>
      <c r="K2382" s="496"/>
      <c r="L2382" s="496"/>
      <c r="M2382" s="496"/>
      <c r="N2382" s="496"/>
      <c r="O2382" s="496"/>
      <c r="P2382" s="496"/>
      <c r="Q2382" s="496"/>
      <c r="R2382" s="496"/>
      <c r="S2382" s="496"/>
      <c r="T2382" s="496"/>
      <c r="U2382" s="496"/>
      <c r="V2382" s="496"/>
      <c r="W2382" s="496"/>
      <c r="X2382" s="496"/>
      <c r="Y2382" s="496"/>
      <c r="Z2382" s="496"/>
      <c r="AA2382" s="496"/>
      <c r="AB2382" s="496"/>
      <c r="AC2382" s="496"/>
      <c r="AD2382" s="496"/>
      <c r="AE2382" s="496"/>
      <c r="AF2382" s="496"/>
      <c r="AG2382" s="496"/>
      <c r="AH2382" s="496"/>
      <c r="AI2382" s="496"/>
      <c r="AJ2382" s="496"/>
      <c r="AK2382" s="496"/>
      <c r="AL2382" s="496"/>
      <c r="AM2382" s="496"/>
      <c r="AN2382" s="496"/>
      <c r="AO2382" s="496"/>
      <c r="AP2382" s="496"/>
      <c r="AQ2382" s="496"/>
      <c r="AR2382" s="496"/>
      <c r="AS2382" s="496"/>
      <c r="AT2382" s="496"/>
      <c r="AU2382" s="496"/>
    </row>
    <row r="2383" spans="1:47">
      <c r="A2383" s="496"/>
      <c r="B2383" s="496"/>
      <c r="C2383" s="496"/>
      <c r="D2383" s="496"/>
      <c r="E2383" s="496"/>
      <c r="F2383" s="496"/>
      <c r="G2383" s="496"/>
      <c r="H2383" s="496"/>
      <c r="I2383" s="496"/>
      <c r="J2383" s="496"/>
      <c r="K2383" s="496"/>
      <c r="L2383" s="496"/>
      <c r="M2383" s="496"/>
      <c r="N2383" s="496"/>
      <c r="O2383" s="496"/>
      <c r="P2383" s="496"/>
      <c r="Q2383" s="496"/>
      <c r="R2383" s="496"/>
      <c r="S2383" s="496"/>
      <c r="T2383" s="496"/>
      <c r="U2383" s="496"/>
      <c r="V2383" s="496"/>
      <c r="W2383" s="496"/>
      <c r="X2383" s="496"/>
      <c r="Y2383" s="496"/>
      <c r="Z2383" s="496"/>
      <c r="AA2383" s="496"/>
      <c r="AB2383" s="496"/>
      <c r="AC2383" s="496"/>
      <c r="AD2383" s="496"/>
      <c r="AE2383" s="496"/>
      <c r="AF2383" s="496"/>
      <c r="AG2383" s="496"/>
      <c r="AH2383" s="496"/>
      <c r="AI2383" s="496"/>
      <c r="AJ2383" s="496"/>
      <c r="AK2383" s="496"/>
      <c r="AL2383" s="496"/>
      <c r="AM2383" s="496"/>
      <c r="AN2383" s="496"/>
      <c r="AO2383" s="496"/>
      <c r="AP2383" s="496"/>
      <c r="AQ2383" s="496"/>
      <c r="AR2383" s="496"/>
      <c r="AS2383" s="496"/>
      <c r="AT2383" s="496"/>
      <c r="AU2383" s="496"/>
    </row>
    <row r="2384" spans="1:47">
      <c r="A2384" s="496"/>
      <c r="B2384" s="496"/>
      <c r="C2384" s="496"/>
      <c r="D2384" s="496"/>
      <c r="E2384" s="496"/>
      <c r="F2384" s="496"/>
      <c r="G2384" s="496"/>
      <c r="H2384" s="496"/>
      <c r="I2384" s="496"/>
      <c r="J2384" s="496"/>
      <c r="K2384" s="496"/>
      <c r="L2384" s="496"/>
      <c r="M2384" s="496"/>
      <c r="N2384" s="496"/>
      <c r="O2384" s="496"/>
      <c r="P2384" s="496"/>
      <c r="Q2384" s="496"/>
      <c r="R2384" s="496"/>
      <c r="S2384" s="496"/>
      <c r="T2384" s="496"/>
      <c r="U2384" s="496"/>
      <c r="V2384" s="496"/>
      <c r="W2384" s="496"/>
      <c r="X2384" s="496"/>
      <c r="Y2384" s="496"/>
      <c r="Z2384" s="496"/>
      <c r="AA2384" s="496"/>
      <c r="AB2384" s="496"/>
      <c r="AC2384" s="496"/>
      <c r="AD2384" s="496"/>
      <c r="AE2384" s="496"/>
      <c r="AF2384" s="496"/>
      <c r="AG2384" s="496"/>
      <c r="AH2384" s="496"/>
      <c r="AI2384" s="496"/>
      <c r="AJ2384" s="496"/>
      <c r="AK2384" s="496"/>
      <c r="AL2384" s="496"/>
      <c r="AM2384" s="496"/>
      <c r="AN2384" s="496"/>
      <c r="AO2384" s="496"/>
      <c r="AP2384" s="496"/>
      <c r="AQ2384" s="496"/>
      <c r="AR2384" s="496"/>
      <c r="AS2384" s="496"/>
      <c r="AT2384" s="496"/>
      <c r="AU2384" s="496"/>
    </row>
    <row r="2385" spans="1:47">
      <c r="A2385" s="496"/>
      <c r="B2385" s="496"/>
      <c r="C2385" s="496"/>
      <c r="D2385" s="496"/>
      <c r="E2385" s="496"/>
      <c r="F2385" s="496"/>
      <c r="G2385" s="496"/>
      <c r="H2385" s="496"/>
      <c r="I2385" s="496"/>
      <c r="J2385" s="496"/>
      <c r="K2385" s="496"/>
      <c r="L2385" s="496"/>
      <c r="M2385" s="496"/>
      <c r="N2385" s="496"/>
      <c r="O2385" s="496"/>
      <c r="P2385" s="496"/>
      <c r="Q2385" s="496"/>
      <c r="R2385" s="496"/>
      <c r="S2385" s="496"/>
      <c r="T2385" s="496"/>
      <c r="U2385" s="496"/>
      <c r="V2385" s="496"/>
      <c r="W2385" s="496"/>
      <c r="X2385" s="496"/>
      <c r="Y2385" s="496"/>
      <c r="Z2385" s="496"/>
      <c r="AA2385" s="496"/>
      <c r="AB2385" s="496"/>
      <c r="AC2385" s="496"/>
      <c r="AD2385" s="496"/>
      <c r="AE2385" s="496"/>
      <c r="AF2385" s="496"/>
      <c r="AG2385" s="496"/>
      <c r="AH2385" s="496"/>
      <c r="AI2385" s="496"/>
      <c r="AJ2385" s="496"/>
      <c r="AK2385" s="496"/>
      <c r="AL2385" s="496"/>
      <c r="AM2385" s="496"/>
      <c r="AN2385" s="496"/>
      <c r="AO2385" s="496"/>
      <c r="AP2385" s="496"/>
      <c r="AQ2385" s="496"/>
      <c r="AR2385" s="496"/>
      <c r="AS2385" s="496"/>
      <c r="AT2385" s="496"/>
      <c r="AU2385" s="496"/>
    </row>
    <row r="2386" spans="1:47">
      <c r="A2386" s="496"/>
      <c r="B2386" s="496"/>
      <c r="C2386" s="496"/>
      <c r="D2386" s="496"/>
      <c r="E2386" s="496"/>
      <c r="F2386" s="496"/>
      <c r="G2386" s="496"/>
      <c r="H2386" s="496"/>
      <c r="I2386" s="496"/>
      <c r="J2386" s="496"/>
      <c r="K2386" s="496"/>
      <c r="L2386" s="496"/>
      <c r="M2386" s="496"/>
      <c r="N2386" s="496"/>
      <c r="O2386" s="496"/>
      <c r="P2386" s="496"/>
      <c r="Q2386" s="496"/>
      <c r="R2386" s="496"/>
      <c r="S2386" s="496"/>
      <c r="T2386" s="496"/>
      <c r="U2386" s="496"/>
      <c r="V2386" s="496"/>
      <c r="W2386" s="496"/>
      <c r="X2386" s="496"/>
      <c r="Y2386" s="496"/>
      <c r="Z2386" s="496"/>
      <c r="AA2386" s="496"/>
      <c r="AB2386" s="496"/>
      <c r="AC2386" s="496"/>
      <c r="AD2386" s="496"/>
      <c r="AE2386" s="496"/>
      <c r="AF2386" s="496"/>
      <c r="AG2386" s="496"/>
      <c r="AH2386" s="496"/>
      <c r="AI2386" s="496"/>
      <c r="AJ2386" s="496"/>
      <c r="AK2386" s="496"/>
      <c r="AL2386" s="496"/>
      <c r="AM2386" s="496"/>
      <c r="AN2386" s="496"/>
      <c r="AO2386" s="496"/>
      <c r="AP2386" s="496"/>
      <c r="AQ2386" s="496"/>
      <c r="AR2386" s="496"/>
      <c r="AS2386" s="496"/>
      <c r="AT2386" s="496"/>
      <c r="AU2386" s="496"/>
    </row>
    <row r="2387" spans="1:47">
      <c r="A2387" s="496"/>
      <c r="B2387" s="496"/>
      <c r="C2387" s="496"/>
      <c r="D2387" s="496"/>
      <c r="E2387" s="496"/>
      <c r="F2387" s="496"/>
      <c r="G2387" s="496"/>
      <c r="H2387" s="496"/>
      <c r="I2387" s="496"/>
      <c r="J2387" s="496"/>
      <c r="K2387" s="496"/>
      <c r="L2387" s="496"/>
      <c r="M2387" s="496"/>
      <c r="N2387" s="496"/>
      <c r="O2387" s="496"/>
      <c r="P2387" s="496"/>
      <c r="Q2387" s="496"/>
      <c r="R2387" s="496"/>
      <c r="S2387" s="496"/>
      <c r="T2387" s="496"/>
      <c r="U2387" s="496"/>
      <c r="V2387" s="496"/>
      <c r="W2387" s="496"/>
      <c r="X2387" s="496"/>
      <c r="Y2387" s="496"/>
      <c r="Z2387" s="496"/>
      <c r="AA2387" s="496"/>
      <c r="AB2387" s="496"/>
      <c r="AC2387" s="496"/>
      <c r="AD2387" s="496"/>
      <c r="AE2387" s="496"/>
      <c r="AF2387" s="496"/>
      <c r="AG2387" s="496"/>
      <c r="AH2387" s="496"/>
      <c r="AI2387" s="496"/>
      <c r="AJ2387" s="496"/>
      <c r="AK2387" s="496"/>
      <c r="AL2387" s="496"/>
      <c r="AM2387" s="496"/>
      <c r="AN2387" s="496"/>
      <c r="AO2387" s="496"/>
      <c r="AP2387" s="496"/>
      <c r="AQ2387" s="496"/>
      <c r="AR2387" s="496"/>
      <c r="AS2387" s="496"/>
      <c r="AT2387" s="496"/>
      <c r="AU2387" s="496"/>
    </row>
    <row r="2388" spans="1:47">
      <c r="A2388" s="496"/>
      <c r="B2388" s="496"/>
      <c r="C2388" s="496"/>
      <c r="D2388" s="496"/>
      <c r="E2388" s="496"/>
      <c r="F2388" s="496"/>
      <c r="G2388" s="496"/>
      <c r="H2388" s="496"/>
      <c r="I2388" s="496"/>
      <c r="J2388" s="496"/>
      <c r="K2388" s="496"/>
      <c r="L2388" s="496"/>
      <c r="M2388" s="496"/>
      <c r="N2388" s="496"/>
      <c r="O2388" s="496"/>
      <c r="P2388" s="496"/>
      <c r="Q2388" s="496"/>
      <c r="R2388" s="496"/>
      <c r="S2388" s="496"/>
      <c r="T2388" s="496"/>
      <c r="U2388" s="496"/>
      <c r="V2388" s="496"/>
      <c r="W2388" s="496"/>
      <c r="X2388" s="496"/>
      <c r="Y2388" s="496"/>
      <c r="Z2388" s="496"/>
      <c r="AA2388" s="496"/>
      <c r="AB2388" s="496"/>
      <c r="AC2388" s="496"/>
      <c r="AD2388" s="496"/>
      <c r="AE2388" s="496"/>
      <c r="AF2388" s="496"/>
      <c r="AG2388" s="496"/>
      <c r="AH2388" s="496"/>
      <c r="AI2388" s="496"/>
      <c r="AJ2388" s="496"/>
      <c r="AK2388" s="496"/>
      <c r="AL2388" s="496"/>
      <c r="AM2388" s="496"/>
      <c r="AN2388" s="496"/>
      <c r="AO2388" s="496"/>
      <c r="AP2388" s="496"/>
      <c r="AQ2388" s="496"/>
      <c r="AR2388" s="496"/>
      <c r="AS2388" s="496"/>
      <c r="AT2388" s="496"/>
      <c r="AU2388" s="496"/>
    </row>
    <row r="2389" spans="1:47">
      <c r="A2389" s="496"/>
      <c r="B2389" s="496"/>
      <c r="C2389" s="496"/>
      <c r="D2389" s="496"/>
      <c r="E2389" s="496"/>
      <c r="F2389" s="496"/>
      <c r="G2389" s="496"/>
      <c r="H2389" s="496"/>
      <c r="I2389" s="496"/>
      <c r="J2389" s="496"/>
      <c r="K2389" s="496"/>
      <c r="L2389" s="496"/>
      <c r="M2389" s="496"/>
      <c r="N2389" s="496"/>
      <c r="O2389" s="496"/>
      <c r="P2389" s="496"/>
      <c r="Q2389" s="496"/>
      <c r="R2389" s="496"/>
      <c r="S2389" s="496"/>
      <c r="T2389" s="496"/>
      <c r="U2389" s="496"/>
      <c r="V2389" s="496"/>
      <c r="W2389" s="496"/>
      <c r="X2389" s="496"/>
      <c r="Y2389" s="496"/>
      <c r="Z2389" s="496"/>
      <c r="AA2389" s="496"/>
      <c r="AB2389" s="496"/>
      <c r="AC2389" s="496"/>
      <c r="AD2389" s="496"/>
      <c r="AE2389" s="496"/>
      <c r="AF2389" s="496"/>
      <c r="AG2389" s="496"/>
      <c r="AH2389" s="496"/>
      <c r="AI2389" s="496"/>
      <c r="AJ2389" s="496"/>
      <c r="AK2389" s="496"/>
      <c r="AL2389" s="496"/>
      <c r="AM2389" s="496"/>
      <c r="AN2389" s="496"/>
      <c r="AO2389" s="496"/>
      <c r="AP2389" s="496"/>
      <c r="AQ2389" s="496"/>
      <c r="AR2389" s="496"/>
      <c r="AS2389" s="496"/>
      <c r="AT2389" s="496"/>
      <c r="AU2389" s="496"/>
    </row>
    <row r="2390" spans="1:47">
      <c r="A2390" s="496"/>
      <c r="B2390" s="496"/>
      <c r="C2390" s="496"/>
      <c r="D2390" s="496"/>
      <c r="E2390" s="496"/>
      <c r="F2390" s="496"/>
      <c r="G2390" s="496"/>
      <c r="H2390" s="496"/>
      <c r="I2390" s="496"/>
      <c r="J2390" s="496"/>
      <c r="K2390" s="496"/>
      <c r="L2390" s="496"/>
      <c r="M2390" s="496"/>
      <c r="N2390" s="496"/>
      <c r="O2390" s="496"/>
      <c r="P2390" s="496"/>
      <c r="Q2390" s="496"/>
      <c r="R2390" s="496"/>
      <c r="S2390" s="496"/>
      <c r="T2390" s="496"/>
      <c r="U2390" s="496"/>
      <c r="V2390" s="496"/>
      <c r="W2390" s="496"/>
      <c r="X2390" s="496"/>
      <c r="Y2390" s="496"/>
      <c r="Z2390" s="496"/>
      <c r="AA2390" s="496"/>
      <c r="AB2390" s="496"/>
      <c r="AC2390" s="496"/>
      <c r="AD2390" s="496"/>
      <c r="AE2390" s="496"/>
      <c r="AF2390" s="496"/>
      <c r="AG2390" s="496"/>
      <c r="AH2390" s="496"/>
      <c r="AI2390" s="496"/>
      <c r="AJ2390" s="496"/>
      <c r="AK2390" s="496"/>
      <c r="AL2390" s="496"/>
      <c r="AM2390" s="496"/>
      <c r="AN2390" s="496"/>
      <c r="AO2390" s="496"/>
      <c r="AP2390" s="496"/>
      <c r="AQ2390" s="496"/>
      <c r="AR2390" s="496"/>
      <c r="AS2390" s="496"/>
      <c r="AT2390" s="496"/>
      <c r="AU2390" s="496"/>
    </row>
    <row r="2391" spans="1:47">
      <c r="A2391" s="496"/>
      <c r="B2391" s="496"/>
      <c r="C2391" s="496"/>
      <c r="D2391" s="496"/>
      <c r="E2391" s="496"/>
      <c r="F2391" s="496"/>
      <c r="G2391" s="496"/>
      <c r="H2391" s="496"/>
      <c r="I2391" s="496"/>
      <c r="J2391" s="496"/>
      <c r="K2391" s="496"/>
      <c r="L2391" s="496"/>
      <c r="M2391" s="496"/>
      <c r="N2391" s="496"/>
      <c r="O2391" s="496"/>
      <c r="P2391" s="496"/>
      <c r="Q2391" s="496"/>
      <c r="R2391" s="496"/>
      <c r="S2391" s="496"/>
      <c r="T2391" s="496"/>
      <c r="U2391" s="496"/>
      <c r="V2391" s="496"/>
      <c r="W2391" s="496"/>
      <c r="X2391" s="496"/>
      <c r="Y2391" s="496"/>
      <c r="Z2391" s="496"/>
      <c r="AA2391" s="496"/>
      <c r="AB2391" s="496"/>
      <c r="AC2391" s="496"/>
      <c r="AD2391" s="496"/>
      <c r="AE2391" s="496"/>
      <c r="AF2391" s="496"/>
      <c r="AG2391" s="496"/>
      <c r="AH2391" s="496"/>
      <c r="AI2391" s="496"/>
      <c r="AJ2391" s="496"/>
      <c r="AK2391" s="496"/>
      <c r="AL2391" s="496"/>
      <c r="AM2391" s="496"/>
      <c r="AN2391" s="496"/>
      <c r="AO2391" s="496"/>
      <c r="AP2391" s="496"/>
      <c r="AQ2391" s="496"/>
      <c r="AR2391" s="496"/>
      <c r="AS2391" s="496"/>
      <c r="AT2391" s="496"/>
      <c r="AU2391" s="496"/>
    </row>
    <row r="2392" spans="1:47">
      <c r="A2392" s="496"/>
      <c r="B2392" s="496"/>
      <c r="C2392" s="496"/>
      <c r="D2392" s="496"/>
      <c r="E2392" s="496"/>
      <c r="F2392" s="496"/>
      <c r="G2392" s="496"/>
      <c r="H2392" s="496"/>
      <c r="I2392" s="496"/>
      <c r="J2392" s="496"/>
      <c r="K2392" s="496"/>
      <c r="L2392" s="496"/>
      <c r="M2392" s="496"/>
      <c r="N2392" s="496"/>
      <c r="O2392" s="496"/>
      <c r="P2392" s="496"/>
      <c r="Q2392" s="496"/>
      <c r="R2392" s="496"/>
      <c r="S2392" s="496"/>
      <c r="T2392" s="496"/>
      <c r="U2392" s="496"/>
      <c r="V2392" s="496"/>
      <c r="W2392" s="496"/>
      <c r="X2392" s="496"/>
      <c r="Y2392" s="496"/>
      <c r="Z2392" s="496"/>
      <c r="AA2392" s="496"/>
      <c r="AB2392" s="496"/>
      <c r="AC2392" s="496"/>
      <c r="AD2392" s="496"/>
      <c r="AE2392" s="496"/>
      <c r="AF2392" s="496"/>
      <c r="AG2392" s="496"/>
      <c r="AH2392" s="496"/>
      <c r="AI2392" s="496"/>
      <c r="AJ2392" s="496"/>
      <c r="AK2392" s="496"/>
      <c r="AL2392" s="496"/>
      <c r="AM2392" s="496"/>
      <c r="AN2392" s="496"/>
      <c r="AO2392" s="496"/>
      <c r="AP2392" s="496"/>
      <c r="AQ2392" s="496"/>
      <c r="AR2392" s="496"/>
      <c r="AS2392" s="496"/>
      <c r="AT2392" s="496"/>
      <c r="AU2392" s="496"/>
    </row>
    <row r="2393" spans="1:47">
      <c r="A2393" s="496"/>
      <c r="B2393" s="496"/>
      <c r="C2393" s="496"/>
      <c r="D2393" s="496"/>
      <c r="E2393" s="496"/>
      <c r="F2393" s="496"/>
      <c r="G2393" s="496"/>
      <c r="H2393" s="496"/>
      <c r="I2393" s="496"/>
      <c r="J2393" s="496"/>
      <c r="K2393" s="496"/>
      <c r="L2393" s="496"/>
      <c r="M2393" s="496"/>
      <c r="N2393" s="496"/>
      <c r="O2393" s="496"/>
      <c r="P2393" s="496"/>
      <c r="Q2393" s="496"/>
      <c r="R2393" s="496"/>
      <c r="S2393" s="496"/>
      <c r="T2393" s="496"/>
      <c r="U2393" s="496"/>
      <c r="V2393" s="496"/>
      <c r="W2393" s="496"/>
      <c r="X2393" s="496"/>
      <c r="Y2393" s="496"/>
      <c r="Z2393" s="496"/>
      <c r="AA2393" s="496"/>
      <c r="AB2393" s="496"/>
      <c r="AC2393" s="496"/>
      <c r="AD2393" s="496"/>
      <c r="AE2393" s="496"/>
      <c r="AF2393" s="496"/>
      <c r="AG2393" s="496"/>
      <c r="AH2393" s="496"/>
      <c r="AI2393" s="496"/>
      <c r="AJ2393" s="496"/>
      <c r="AK2393" s="496"/>
      <c r="AL2393" s="496"/>
      <c r="AM2393" s="496"/>
      <c r="AN2393" s="496"/>
      <c r="AO2393" s="496"/>
      <c r="AP2393" s="496"/>
      <c r="AQ2393" s="496"/>
      <c r="AR2393" s="496"/>
      <c r="AS2393" s="496"/>
      <c r="AT2393" s="496"/>
      <c r="AU2393" s="496"/>
    </row>
    <row r="2394" spans="1:47">
      <c r="A2394" s="496"/>
      <c r="B2394" s="496"/>
      <c r="C2394" s="496"/>
      <c r="D2394" s="496"/>
      <c r="E2394" s="496"/>
      <c r="F2394" s="496"/>
      <c r="G2394" s="496"/>
      <c r="H2394" s="496"/>
      <c r="I2394" s="496"/>
      <c r="J2394" s="496"/>
      <c r="K2394" s="496"/>
      <c r="L2394" s="496"/>
      <c r="M2394" s="496"/>
      <c r="N2394" s="496"/>
      <c r="O2394" s="496"/>
      <c r="P2394" s="496"/>
      <c r="Q2394" s="496"/>
      <c r="R2394" s="496"/>
      <c r="S2394" s="496"/>
      <c r="T2394" s="496"/>
      <c r="U2394" s="496"/>
      <c r="V2394" s="496"/>
      <c r="W2394" s="496"/>
      <c r="X2394" s="496"/>
      <c r="Y2394" s="496"/>
      <c r="Z2394" s="496"/>
      <c r="AA2394" s="496"/>
      <c r="AB2394" s="496"/>
      <c r="AC2394" s="496"/>
      <c r="AD2394" s="496"/>
      <c r="AE2394" s="496"/>
      <c r="AF2394" s="496"/>
      <c r="AG2394" s="496"/>
      <c r="AH2394" s="496"/>
      <c r="AI2394" s="496"/>
      <c r="AJ2394" s="496"/>
      <c r="AK2394" s="496"/>
      <c r="AL2394" s="496"/>
      <c r="AM2394" s="496"/>
      <c r="AN2394" s="496"/>
      <c r="AO2394" s="496"/>
      <c r="AP2394" s="496"/>
      <c r="AQ2394" s="496"/>
      <c r="AR2394" s="496"/>
      <c r="AS2394" s="496"/>
      <c r="AT2394" s="496"/>
      <c r="AU2394" s="496"/>
    </row>
    <row r="2395" spans="1:47">
      <c r="A2395" s="496"/>
      <c r="B2395" s="496"/>
      <c r="C2395" s="496"/>
      <c r="D2395" s="496"/>
      <c r="E2395" s="496"/>
      <c r="F2395" s="496"/>
      <c r="G2395" s="496"/>
      <c r="H2395" s="496"/>
      <c r="I2395" s="496"/>
      <c r="J2395" s="496"/>
      <c r="K2395" s="496"/>
      <c r="L2395" s="496"/>
      <c r="M2395" s="496"/>
      <c r="N2395" s="496"/>
      <c r="O2395" s="496"/>
      <c r="P2395" s="496"/>
      <c r="Q2395" s="496"/>
      <c r="R2395" s="496"/>
      <c r="S2395" s="496"/>
      <c r="T2395" s="496"/>
      <c r="U2395" s="496"/>
      <c r="V2395" s="496"/>
      <c r="W2395" s="496"/>
      <c r="X2395" s="496"/>
      <c r="Y2395" s="496"/>
      <c r="Z2395" s="496"/>
      <c r="AA2395" s="496"/>
      <c r="AB2395" s="496"/>
      <c r="AC2395" s="496"/>
      <c r="AD2395" s="496"/>
      <c r="AE2395" s="496"/>
      <c r="AF2395" s="496"/>
      <c r="AG2395" s="496"/>
      <c r="AH2395" s="496"/>
      <c r="AI2395" s="496"/>
      <c r="AJ2395" s="496"/>
      <c r="AK2395" s="496"/>
      <c r="AL2395" s="496"/>
      <c r="AM2395" s="496"/>
      <c r="AN2395" s="496"/>
      <c r="AO2395" s="496"/>
      <c r="AP2395" s="496"/>
      <c r="AQ2395" s="496"/>
      <c r="AR2395" s="496"/>
      <c r="AS2395" s="496"/>
      <c r="AT2395" s="496"/>
      <c r="AU2395" s="496"/>
    </row>
    <row r="2396" spans="1:47">
      <c r="A2396" s="496"/>
      <c r="B2396" s="496"/>
      <c r="C2396" s="496"/>
      <c r="D2396" s="496"/>
      <c r="E2396" s="496"/>
      <c r="F2396" s="496"/>
      <c r="G2396" s="496"/>
      <c r="H2396" s="496"/>
      <c r="I2396" s="496"/>
      <c r="J2396" s="496"/>
      <c r="K2396" s="496"/>
      <c r="L2396" s="496"/>
      <c r="M2396" s="496"/>
      <c r="N2396" s="496"/>
      <c r="O2396" s="496"/>
      <c r="P2396" s="496"/>
      <c r="Q2396" s="496"/>
      <c r="R2396" s="496"/>
      <c r="S2396" s="496"/>
      <c r="T2396" s="496"/>
      <c r="U2396" s="496"/>
      <c r="V2396" s="496"/>
      <c r="W2396" s="496"/>
      <c r="X2396" s="496"/>
      <c r="Y2396" s="496"/>
      <c r="Z2396" s="496"/>
      <c r="AA2396" s="496"/>
      <c r="AB2396" s="496"/>
      <c r="AC2396" s="496"/>
      <c r="AD2396" s="496"/>
      <c r="AE2396" s="496"/>
      <c r="AF2396" s="496"/>
      <c r="AG2396" s="496"/>
      <c r="AH2396" s="496"/>
      <c r="AI2396" s="496"/>
      <c r="AJ2396" s="496"/>
      <c r="AK2396" s="496"/>
      <c r="AL2396" s="496"/>
      <c r="AM2396" s="496"/>
      <c r="AN2396" s="496"/>
      <c r="AO2396" s="496"/>
      <c r="AP2396" s="496"/>
      <c r="AQ2396" s="496"/>
      <c r="AR2396" s="496"/>
      <c r="AS2396" s="496"/>
      <c r="AT2396" s="496"/>
      <c r="AU2396" s="496"/>
    </row>
    <row r="2397" spans="1:47">
      <c r="A2397" s="496"/>
      <c r="B2397" s="496"/>
      <c r="C2397" s="496"/>
      <c r="D2397" s="496"/>
      <c r="E2397" s="496"/>
      <c r="F2397" s="496"/>
      <c r="G2397" s="496"/>
      <c r="H2397" s="496"/>
      <c r="I2397" s="496"/>
      <c r="J2397" s="496"/>
      <c r="K2397" s="496"/>
      <c r="L2397" s="496"/>
      <c r="M2397" s="496"/>
      <c r="N2397" s="496"/>
      <c r="O2397" s="496"/>
      <c r="P2397" s="496"/>
      <c r="Q2397" s="496"/>
      <c r="R2397" s="496"/>
      <c r="S2397" s="496"/>
      <c r="T2397" s="496"/>
      <c r="U2397" s="496"/>
      <c r="V2397" s="496"/>
      <c r="W2397" s="496"/>
      <c r="X2397" s="496"/>
      <c r="Y2397" s="496"/>
      <c r="Z2397" s="496"/>
      <c r="AA2397" s="496"/>
      <c r="AB2397" s="496"/>
      <c r="AC2397" s="496"/>
      <c r="AD2397" s="496"/>
      <c r="AE2397" s="496"/>
      <c r="AF2397" s="496"/>
      <c r="AG2397" s="496"/>
      <c r="AH2397" s="496"/>
      <c r="AI2397" s="496"/>
      <c r="AJ2397" s="496"/>
      <c r="AK2397" s="496"/>
      <c r="AL2397" s="496"/>
      <c r="AM2397" s="496"/>
      <c r="AN2397" s="496"/>
      <c r="AO2397" s="496"/>
      <c r="AP2397" s="496"/>
      <c r="AQ2397" s="496"/>
      <c r="AR2397" s="496"/>
      <c r="AS2397" s="496"/>
      <c r="AT2397" s="496"/>
      <c r="AU2397" s="496"/>
    </row>
    <row r="2398" spans="1:47">
      <c r="A2398" s="496"/>
      <c r="B2398" s="496"/>
      <c r="C2398" s="496"/>
      <c r="D2398" s="496"/>
      <c r="E2398" s="496"/>
      <c r="F2398" s="496"/>
      <c r="G2398" s="496"/>
      <c r="H2398" s="496"/>
      <c r="I2398" s="496"/>
      <c r="J2398" s="496"/>
      <c r="K2398" s="496"/>
      <c r="L2398" s="496"/>
      <c r="M2398" s="496"/>
      <c r="N2398" s="496"/>
      <c r="O2398" s="496"/>
      <c r="P2398" s="496"/>
      <c r="Q2398" s="496"/>
      <c r="R2398" s="496"/>
      <c r="S2398" s="496"/>
      <c r="T2398" s="496"/>
      <c r="U2398" s="496"/>
      <c r="V2398" s="496"/>
      <c r="W2398" s="496"/>
      <c r="X2398" s="496"/>
      <c r="Y2398" s="496"/>
      <c r="Z2398" s="496"/>
      <c r="AA2398" s="496"/>
      <c r="AB2398" s="496"/>
      <c r="AC2398" s="496"/>
      <c r="AD2398" s="496"/>
      <c r="AE2398" s="496"/>
      <c r="AF2398" s="496"/>
      <c r="AG2398" s="496"/>
      <c r="AH2398" s="496"/>
      <c r="AI2398" s="496"/>
      <c r="AJ2398" s="496"/>
      <c r="AK2398" s="496"/>
      <c r="AL2398" s="496"/>
      <c r="AM2398" s="496"/>
      <c r="AN2398" s="496"/>
      <c r="AO2398" s="496"/>
      <c r="AP2398" s="496"/>
      <c r="AQ2398" s="496"/>
      <c r="AR2398" s="496"/>
      <c r="AS2398" s="496"/>
      <c r="AT2398" s="496"/>
      <c r="AU2398" s="496"/>
    </row>
    <row r="2399" spans="1:47">
      <c r="A2399" s="496"/>
      <c r="B2399" s="496"/>
      <c r="C2399" s="496"/>
      <c r="D2399" s="496"/>
      <c r="E2399" s="496"/>
      <c r="F2399" s="496"/>
      <c r="G2399" s="496"/>
      <c r="H2399" s="496"/>
      <c r="I2399" s="496"/>
      <c r="J2399" s="496"/>
      <c r="K2399" s="496"/>
      <c r="L2399" s="496"/>
      <c r="M2399" s="496"/>
      <c r="N2399" s="496"/>
      <c r="O2399" s="496"/>
      <c r="P2399" s="496"/>
      <c r="Q2399" s="496"/>
      <c r="R2399" s="496"/>
      <c r="S2399" s="496"/>
      <c r="T2399" s="496"/>
      <c r="U2399" s="496"/>
      <c r="V2399" s="496"/>
      <c r="W2399" s="496"/>
      <c r="X2399" s="496"/>
      <c r="Y2399" s="496"/>
      <c r="Z2399" s="496"/>
      <c r="AA2399" s="496"/>
      <c r="AB2399" s="496"/>
      <c r="AC2399" s="496"/>
      <c r="AD2399" s="496"/>
      <c r="AE2399" s="496"/>
      <c r="AF2399" s="496"/>
      <c r="AG2399" s="496"/>
      <c r="AH2399" s="496"/>
      <c r="AI2399" s="496"/>
      <c r="AJ2399" s="496"/>
      <c r="AK2399" s="496"/>
      <c r="AL2399" s="496"/>
      <c r="AM2399" s="496"/>
      <c r="AN2399" s="496"/>
      <c r="AO2399" s="496"/>
      <c r="AP2399" s="496"/>
      <c r="AQ2399" s="496"/>
      <c r="AR2399" s="496"/>
      <c r="AS2399" s="496"/>
      <c r="AT2399" s="496"/>
      <c r="AU2399" s="496"/>
    </row>
    <row r="2400" spans="1:47">
      <c r="A2400" s="496"/>
      <c r="B2400" s="496"/>
      <c r="C2400" s="496"/>
      <c r="D2400" s="496"/>
      <c r="E2400" s="496"/>
      <c r="F2400" s="496"/>
      <c r="G2400" s="496"/>
      <c r="H2400" s="496"/>
      <c r="I2400" s="496"/>
      <c r="J2400" s="496"/>
      <c r="K2400" s="496"/>
      <c r="L2400" s="496"/>
      <c r="M2400" s="496"/>
      <c r="N2400" s="496"/>
      <c r="O2400" s="496"/>
      <c r="P2400" s="496"/>
      <c r="Q2400" s="496"/>
      <c r="R2400" s="496"/>
      <c r="S2400" s="496"/>
      <c r="T2400" s="496"/>
      <c r="U2400" s="496"/>
      <c r="V2400" s="496"/>
      <c r="W2400" s="496"/>
      <c r="X2400" s="496"/>
      <c r="Y2400" s="496"/>
      <c r="Z2400" s="496"/>
      <c r="AA2400" s="496"/>
      <c r="AB2400" s="496"/>
      <c r="AC2400" s="496"/>
      <c r="AD2400" s="496"/>
      <c r="AE2400" s="496"/>
      <c r="AF2400" s="496"/>
      <c r="AG2400" s="496"/>
      <c r="AH2400" s="496"/>
      <c r="AI2400" s="496"/>
      <c r="AJ2400" s="496"/>
      <c r="AK2400" s="496"/>
      <c r="AL2400" s="496"/>
      <c r="AM2400" s="496"/>
      <c r="AN2400" s="496"/>
      <c r="AO2400" s="496"/>
      <c r="AP2400" s="496"/>
      <c r="AQ2400" s="496"/>
      <c r="AR2400" s="496"/>
      <c r="AS2400" s="496"/>
      <c r="AT2400" s="496"/>
      <c r="AU2400" s="496"/>
    </row>
    <row r="2401" spans="1:47">
      <c r="A2401" s="496"/>
      <c r="B2401" s="496"/>
      <c r="C2401" s="496"/>
      <c r="D2401" s="496"/>
      <c r="E2401" s="496"/>
      <c r="F2401" s="496"/>
      <c r="G2401" s="496"/>
      <c r="H2401" s="496"/>
      <c r="I2401" s="496"/>
      <c r="J2401" s="496"/>
      <c r="K2401" s="496"/>
      <c r="L2401" s="496"/>
      <c r="M2401" s="496"/>
      <c r="N2401" s="496"/>
      <c r="O2401" s="496"/>
      <c r="P2401" s="496"/>
      <c r="Q2401" s="496"/>
      <c r="R2401" s="496"/>
      <c r="S2401" s="496"/>
      <c r="T2401" s="496"/>
      <c r="U2401" s="496"/>
      <c r="V2401" s="496"/>
      <c r="W2401" s="496"/>
      <c r="X2401" s="496"/>
      <c r="Y2401" s="496"/>
      <c r="Z2401" s="496"/>
      <c r="AA2401" s="496"/>
      <c r="AB2401" s="496"/>
      <c r="AC2401" s="496"/>
      <c r="AD2401" s="496"/>
      <c r="AE2401" s="496"/>
      <c r="AF2401" s="496"/>
      <c r="AG2401" s="496"/>
      <c r="AH2401" s="496"/>
      <c r="AI2401" s="496"/>
      <c r="AJ2401" s="496"/>
      <c r="AK2401" s="496"/>
      <c r="AL2401" s="496"/>
      <c r="AM2401" s="496"/>
      <c r="AN2401" s="496"/>
      <c r="AO2401" s="496"/>
      <c r="AP2401" s="496"/>
      <c r="AQ2401" s="496"/>
      <c r="AR2401" s="496"/>
      <c r="AS2401" s="496"/>
      <c r="AT2401" s="496"/>
      <c r="AU2401" s="496"/>
    </row>
    <row r="2402" spans="1:47">
      <c r="A2402" s="496"/>
      <c r="B2402" s="496"/>
      <c r="C2402" s="496"/>
      <c r="D2402" s="496"/>
      <c r="E2402" s="496"/>
      <c r="F2402" s="496"/>
      <c r="G2402" s="496"/>
      <c r="H2402" s="496"/>
      <c r="I2402" s="496"/>
      <c r="J2402" s="496"/>
      <c r="K2402" s="496"/>
      <c r="L2402" s="496"/>
      <c r="M2402" s="496"/>
      <c r="N2402" s="496"/>
      <c r="O2402" s="496"/>
      <c r="P2402" s="496"/>
      <c r="Q2402" s="496"/>
      <c r="R2402" s="496"/>
      <c r="S2402" s="496"/>
      <c r="T2402" s="496"/>
      <c r="U2402" s="496"/>
      <c r="V2402" s="496"/>
      <c r="W2402" s="496"/>
      <c r="X2402" s="496"/>
      <c r="Y2402" s="496"/>
      <c r="Z2402" s="496"/>
      <c r="AA2402" s="496"/>
      <c r="AB2402" s="496"/>
      <c r="AC2402" s="496"/>
      <c r="AD2402" s="496"/>
      <c r="AE2402" s="496"/>
      <c r="AF2402" s="496"/>
      <c r="AG2402" s="496"/>
      <c r="AH2402" s="496"/>
      <c r="AI2402" s="496"/>
      <c r="AJ2402" s="496"/>
      <c r="AK2402" s="496"/>
      <c r="AL2402" s="496"/>
      <c r="AM2402" s="496"/>
      <c r="AN2402" s="496"/>
      <c r="AO2402" s="496"/>
      <c r="AP2402" s="496"/>
      <c r="AQ2402" s="496"/>
      <c r="AR2402" s="496"/>
      <c r="AS2402" s="496"/>
      <c r="AT2402" s="496"/>
      <c r="AU2402" s="496"/>
    </row>
    <row r="2403" spans="1:47">
      <c r="A2403" s="496"/>
      <c r="B2403" s="496"/>
      <c r="C2403" s="496"/>
      <c r="D2403" s="496"/>
      <c r="E2403" s="496"/>
      <c r="F2403" s="496"/>
      <c r="G2403" s="496"/>
      <c r="H2403" s="496"/>
      <c r="I2403" s="496"/>
      <c r="J2403" s="496"/>
      <c r="K2403" s="496"/>
      <c r="L2403" s="496"/>
      <c r="M2403" s="496"/>
      <c r="N2403" s="496"/>
      <c r="O2403" s="496"/>
      <c r="P2403" s="496"/>
      <c r="Q2403" s="496"/>
      <c r="R2403" s="496"/>
      <c r="S2403" s="496"/>
      <c r="T2403" s="496"/>
      <c r="U2403" s="496"/>
      <c r="V2403" s="496"/>
      <c r="W2403" s="496"/>
      <c r="X2403" s="496"/>
      <c r="Y2403" s="496"/>
      <c r="Z2403" s="496"/>
      <c r="AA2403" s="496"/>
      <c r="AB2403" s="496"/>
      <c r="AC2403" s="496"/>
      <c r="AD2403" s="496"/>
      <c r="AE2403" s="496"/>
      <c r="AF2403" s="496"/>
      <c r="AG2403" s="496"/>
      <c r="AH2403" s="496"/>
      <c r="AI2403" s="496"/>
      <c r="AJ2403" s="496"/>
      <c r="AK2403" s="496"/>
      <c r="AL2403" s="496"/>
      <c r="AM2403" s="496"/>
      <c r="AN2403" s="496"/>
      <c r="AO2403" s="496"/>
      <c r="AP2403" s="496"/>
      <c r="AQ2403" s="496"/>
      <c r="AR2403" s="496"/>
      <c r="AS2403" s="496"/>
      <c r="AT2403" s="496"/>
      <c r="AU2403" s="496"/>
    </row>
    <row r="2404" spans="1:47">
      <c r="A2404" s="496"/>
      <c r="B2404" s="496"/>
      <c r="C2404" s="496"/>
      <c r="D2404" s="496"/>
      <c r="E2404" s="496"/>
      <c r="F2404" s="496"/>
      <c r="G2404" s="496"/>
      <c r="H2404" s="496"/>
      <c r="I2404" s="496"/>
      <c r="J2404" s="496"/>
      <c r="K2404" s="496"/>
      <c r="L2404" s="496"/>
      <c r="M2404" s="496"/>
      <c r="N2404" s="496"/>
      <c r="O2404" s="496"/>
      <c r="P2404" s="496"/>
      <c r="Q2404" s="496"/>
      <c r="R2404" s="496"/>
      <c r="S2404" s="496"/>
      <c r="T2404" s="496"/>
      <c r="U2404" s="496"/>
      <c r="V2404" s="496"/>
      <c r="W2404" s="496"/>
      <c r="X2404" s="496"/>
      <c r="Y2404" s="496"/>
      <c r="Z2404" s="496"/>
      <c r="AA2404" s="496"/>
      <c r="AB2404" s="496"/>
      <c r="AC2404" s="496"/>
      <c r="AD2404" s="496"/>
      <c r="AE2404" s="496"/>
      <c r="AF2404" s="496"/>
      <c r="AG2404" s="496"/>
      <c r="AH2404" s="496"/>
      <c r="AI2404" s="496"/>
      <c r="AJ2404" s="496"/>
      <c r="AK2404" s="496"/>
      <c r="AL2404" s="496"/>
      <c r="AM2404" s="496"/>
      <c r="AN2404" s="496"/>
      <c r="AO2404" s="496"/>
      <c r="AP2404" s="496"/>
      <c r="AQ2404" s="496"/>
      <c r="AR2404" s="496"/>
      <c r="AS2404" s="496"/>
      <c r="AT2404" s="496"/>
      <c r="AU2404" s="496"/>
    </row>
    <row r="2405" spans="1:47">
      <c r="A2405" s="496"/>
      <c r="B2405" s="496"/>
      <c r="C2405" s="496"/>
      <c r="D2405" s="496"/>
      <c r="E2405" s="496"/>
      <c r="F2405" s="496"/>
      <c r="G2405" s="496"/>
      <c r="H2405" s="496"/>
      <c r="I2405" s="496"/>
      <c r="J2405" s="496"/>
      <c r="K2405" s="496"/>
      <c r="L2405" s="496"/>
      <c r="M2405" s="496"/>
      <c r="N2405" s="496"/>
      <c r="O2405" s="496"/>
      <c r="P2405" s="496"/>
      <c r="Q2405" s="496"/>
      <c r="R2405" s="496"/>
      <c r="S2405" s="496"/>
      <c r="T2405" s="496"/>
      <c r="U2405" s="496"/>
      <c r="V2405" s="496"/>
      <c r="W2405" s="496"/>
      <c r="X2405" s="496"/>
      <c r="Y2405" s="496"/>
      <c r="Z2405" s="496"/>
      <c r="AA2405" s="496"/>
      <c r="AB2405" s="496"/>
      <c r="AC2405" s="496"/>
      <c r="AD2405" s="496"/>
      <c r="AE2405" s="496"/>
      <c r="AF2405" s="496"/>
      <c r="AG2405" s="496"/>
      <c r="AH2405" s="496"/>
      <c r="AI2405" s="496"/>
      <c r="AJ2405" s="496"/>
      <c r="AK2405" s="496"/>
      <c r="AL2405" s="496"/>
      <c r="AM2405" s="496"/>
      <c r="AN2405" s="496"/>
      <c r="AO2405" s="496"/>
      <c r="AP2405" s="496"/>
      <c r="AQ2405" s="496"/>
      <c r="AR2405" s="496"/>
      <c r="AS2405" s="496"/>
      <c r="AT2405" s="496"/>
      <c r="AU2405" s="496"/>
    </row>
    <row r="2406" spans="1:47">
      <c r="A2406" s="496"/>
      <c r="B2406" s="496"/>
      <c r="C2406" s="496"/>
      <c r="D2406" s="496"/>
      <c r="E2406" s="496"/>
      <c r="F2406" s="496"/>
      <c r="G2406" s="496"/>
      <c r="H2406" s="496"/>
      <c r="I2406" s="496"/>
      <c r="J2406" s="496"/>
      <c r="K2406" s="496"/>
      <c r="L2406" s="496"/>
      <c r="M2406" s="496"/>
      <c r="N2406" s="496"/>
      <c r="O2406" s="496"/>
      <c r="P2406" s="496"/>
      <c r="Q2406" s="496"/>
      <c r="R2406" s="496"/>
      <c r="S2406" s="496"/>
      <c r="T2406" s="496"/>
      <c r="U2406" s="496"/>
      <c r="V2406" s="496"/>
      <c r="W2406" s="496"/>
      <c r="X2406" s="496"/>
      <c r="Y2406" s="496"/>
      <c r="Z2406" s="496"/>
      <c r="AA2406" s="496"/>
      <c r="AB2406" s="496"/>
      <c r="AC2406" s="496"/>
      <c r="AD2406" s="496"/>
      <c r="AE2406" s="496"/>
      <c r="AF2406" s="496"/>
      <c r="AG2406" s="496"/>
      <c r="AH2406" s="496"/>
      <c r="AI2406" s="496"/>
      <c r="AJ2406" s="496"/>
      <c r="AK2406" s="496"/>
      <c r="AL2406" s="496"/>
      <c r="AM2406" s="496"/>
      <c r="AN2406" s="496"/>
      <c r="AO2406" s="496"/>
      <c r="AP2406" s="496"/>
      <c r="AQ2406" s="496"/>
      <c r="AR2406" s="496"/>
      <c r="AS2406" s="496"/>
      <c r="AT2406" s="496"/>
      <c r="AU2406" s="496"/>
    </row>
    <row r="2407" spans="1:47">
      <c r="A2407" s="496"/>
      <c r="B2407" s="496"/>
      <c r="C2407" s="496"/>
      <c r="D2407" s="496"/>
      <c r="E2407" s="496"/>
      <c r="F2407" s="496"/>
      <c r="G2407" s="496"/>
      <c r="H2407" s="496"/>
      <c r="I2407" s="496"/>
      <c r="J2407" s="496"/>
      <c r="K2407" s="496"/>
      <c r="L2407" s="496"/>
      <c r="M2407" s="496"/>
      <c r="N2407" s="496"/>
      <c r="O2407" s="496"/>
      <c r="P2407" s="496"/>
      <c r="Q2407" s="496"/>
      <c r="R2407" s="496"/>
      <c r="S2407" s="496"/>
      <c r="T2407" s="496"/>
      <c r="U2407" s="496"/>
      <c r="V2407" s="496"/>
      <c r="W2407" s="496"/>
      <c r="X2407" s="496"/>
      <c r="Y2407" s="496"/>
      <c r="Z2407" s="496"/>
      <c r="AA2407" s="496"/>
      <c r="AB2407" s="496"/>
      <c r="AC2407" s="496"/>
      <c r="AD2407" s="496"/>
      <c r="AE2407" s="496"/>
      <c r="AF2407" s="496"/>
      <c r="AG2407" s="496"/>
      <c r="AH2407" s="496"/>
      <c r="AI2407" s="496"/>
      <c r="AJ2407" s="496"/>
      <c r="AK2407" s="496"/>
      <c r="AL2407" s="496"/>
      <c r="AM2407" s="496"/>
      <c r="AN2407" s="496"/>
      <c r="AO2407" s="496"/>
      <c r="AP2407" s="496"/>
      <c r="AQ2407" s="496"/>
      <c r="AR2407" s="496"/>
      <c r="AS2407" s="496"/>
      <c r="AT2407" s="496"/>
      <c r="AU2407" s="496"/>
    </row>
    <row r="2408" spans="1:47">
      <c r="A2408" s="496"/>
      <c r="B2408" s="496"/>
      <c r="C2408" s="496"/>
      <c r="D2408" s="496"/>
      <c r="E2408" s="496"/>
      <c r="F2408" s="496"/>
      <c r="G2408" s="496"/>
      <c r="H2408" s="496"/>
      <c r="I2408" s="496"/>
      <c r="J2408" s="496"/>
      <c r="K2408" s="496"/>
      <c r="L2408" s="496"/>
      <c r="M2408" s="496"/>
      <c r="N2408" s="496"/>
      <c r="O2408" s="496"/>
      <c r="P2408" s="496"/>
      <c r="Q2408" s="496"/>
      <c r="R2408" s="496"/>
      <c r="S2408" s="496"/>
      <c r="T2408" s="496"/>
      <c r="U2408" s="496"/>
      <c r="V2408" s="496"/>
      <c r="W2408" s="496"/>
      <c r="X2408" s="496"/>
      <c r="Y2408" s="496"/>
      <c r="Z2408" s="496"/>
      <c r="AA2408" s="496"/>
      <c r="AB2408" s="496"/>
      <c r="AC2408" s="496"/>
      <c r="AD2408" s="496"/>
      <c r="AE2408" s="496"/>
      <c r="AF2408" s="496"/>
      <c r="AG2408" s="496"/>
      <c r="AH2408" s="496"/>
      <c r="AI2408" s="496"/>
      <c r="AJ2408" s="496"/>
      <c r="AK2408" s="496"/>
      <c r="AL2408" s="496"/>
      <c r="AM2408" s="496"/>
      <c r="AN2408" s="496"/>
      <c r="AO2408" s="496"/>
      <c r="AP2408" s="496"/>
      <c r="AQ2408" s="496"/>
      <c r="AR2408" s="496"/>
      <c r="AS2408" s="496"/>
      <c r="AT2408" s="496"/>
      <c r="AU2408" s="496"/>
    </row>
    <row r="2409" spans="1:47">
      <c r="A2409" s="496"/>
      <c r="B2409" s="496"/>
      <c r="C2409" s="496"/>
      <c r="D2409" s="496"/>
      <c r="E2409" s="496"/>
      <c r="F2409" s="496"/>
      <c r="G2409" s="496"/>
      <c r="H2409" s="496"/>
      <c r="I2409" s="496"/>
      <c r="J2409" s="496"/>
      <c r="K2409" s="496"/>
      <c r="L2409" s="496"/>
      <c r="M2409" s="496"/>
      <c r="N2409" s="496"/>
      <c r="O2409" s="496"/>
      <c r="P2409" s="496"/>
      <c r="Q2409" s="496"/>
      <c r="R2409" s="496"/>
      <c r="S2409" s="496"/>
      <c r="T2409" s="496"/>
      <c r="U2409" s="496"/>
      <c r="V2409" s="496"/>
      <c r="W2409" s="496"/>
      <c r="X2409" s="496"/>
      <c r="Y2409" s="496"/>
      <c r="Z2409" s="496"/>
      <c r="AA2409" s="496"/>
      <c r="AB2409" s="496"/>
      <c r="AC2409" s="496"/>
      <c r="AD2409" s="496"/>
      <c r="AE2409" s="496"/>
      <c r="AF2409" s="496"/>
      <c r="AG2409" s="496"/>
      <c r="AH2409" s="496"/>
      <c r="AI2409" s="496"/>
      <c r="AJ2409" s="496"/>
      <c r="AK2409" s="496"/>
      <c r="AL2409" s="496"/>
      <c r="AM2409" s="496"/>
      <c r="AN2409" s="496"/>
      <c r="AO2409" s="496"/>
      <c r="AP2409" s="496"/>
      <c r="AQ2409" s="496"/>
      <c r="AR2409" s="496"/>
      <c r="AS2409" s="496"/>
      <c r="AT2409" s="496"/>
      <c r="AU2409" s="496"/>
    </row>
    <row r="2410" spans="1:47">
      <c r="A2410" s="496"/>
      <c r="B2410" s="496"/>
      <c r="C2410" s="496"/>
      <c r="D2410" s="496"/>
      <c r="E2410" s="496"/>
      <c r="F2410" s="496"/>
      <c r="G2410" s="496"/>
      <c r="H2410" s="496"/>
      <c r="I2410" s="496"/>
      <c r="J2410" s="496"/>
      <c r="K2410" s="496"/>
      <c r="L2410" s="496"/>
      <c r="M2410" s="496"/>
      <c r="N2410" s="496"/>
      <c r="O2410" s="496"/>
      <c r="P2410" s="496"/>
      <c r="Q2410" s="496"/>
      <c r="R2410" s="496"/>
      <c r="S2410" s="496"/>
      <c r="T2410" s="496"/>
      <c r="U2410" s="496"/>
      <c r="V2410" s="496"/>
      <c r="W2410" s="496"/>
      <c r="X2410" s="496"/>
      <c r="Y2410" s="496"/>
      <c r="Z2410" s="496"/>
      <c r="AA2410" s="496"/>
      <c r="AB2410" s="496"/>
      <c r="AC2410" s="496"/>
      <c r="AD2410" s="496"/>
      <c r="AE2410" s="496"/>
      <c r="AF2410" s="496"/>
      <c r="AG2410" s="496"/>
      <c r="AH2410" s="496"/>
      <c r="AI2410" s="496"/>
      <c r="AJ2410" s="496"/>
      <c r="AK2410" s="496"/>
      <c r="AL2410" s="496"/>
      <c r="AM2410" s="496"/>
      <c r="AN2410" s="496"/>
      <c r="AO2410" s="496"/>
      <c r="AP2410" s="496"/>
      <c r="AQ2410" s="496"/>
      <c r="AR2410" s="496"/>
      <c r="AS2410" s="496"/>
      <c r="AT2410" s="496"/>
      <c r="AU2410" s="496"/>
    </row>
    <row r="2411" spans="1:47">
      <c r="A2411" s="496"/>
      <c r="B2411" s="496"/>
      <c r="C2411" s="496"/>
      <c r="D2411" s="496"/>
      <c r="E2411" s="496"/>
      <c r="F2411" s="496"/>
      <c r="G2411" s="496"/>
      <c r="H2411" s="496"/>
      <c r="I2411" s="496"/>
      <c r="J2411" s="496"/>
      <c r="K2411" s="496"/>
      <c r="L2411" s="496"/>
      <c r="M2411" s="496"/>
      <c r="N2411" s="496"/>
      <c r="O2411" s="496"/>
      <c r="P2411" s="496"/>
      <c r="Q2411" s="496"/>
      <c r="R2411" s="496"/>
      <c r="S2411" s="496"/>
      <c r="T2411" s="496"/>
      <c r="U2411" s="496"/>
      <c r="V2411" s="496"/>
      <c r="W2411" s="496"/>
      <c r="X2411" s="496"/>
      <c r="Y2411" s="496"/>
      <c r="Z2411" s="496"/>
      <c r="AA2411" s="496"/>
      <c r="AB2411" s="496"/>
      <c r="AC2411" s="496"/>
      <c r="AD2411" s="496"/>
      <c r="AE2411" s="496"/>
      <c r="AF2411" s="496"/>
      <c r="AG2411" s="496"/>
      <c r="AH2411" s="496"/>
      <c r="AI2411" s="496"/>
      <c r="AJ2411" s="496"/>
      <c r="AK2411" s="496"/>
      <c r="AL2411" s="496"/>
      <c r="AM2411" s="496"/>
      <c r="AN2411" s="496"/>
      <c r="AO2411" s="496"/>
      <c r="AP2411" s="496"/>
      <c r="AQ2411" s="496"/>
      <c r="AR2411" s="496"/>
      <c r="AS2411" s="496"/>
      <c r="AT2411" s="496"/>
      <c r="AU2411" s="496"/>
    </row>
    <row r="2412" spans="1:47">
      <c r="A2412" s="496"/>
      <c r="B2412" s="496"/>
      <c r="C2412" s="496"/>
      <c r="D2412" s="496"/>
      <c r="E2412" s="496"/>
      <c r="F2412" s="496"/>
      <c r="G2412" s="496"/>
      <c r="H2412" s="496"/>
      <c r="I2412" s="496"/>
      <c r="J2412" s="496"/>
      <c r="K2412" s="496"/>
      <c r="L2412" s="496"/>
      <c r="M2412" s="496"/>
      <c r="N2412" s="496"/>
      <c r="O2412" s="496"/>
      <c r="P2412" s="496"/>
      <c r="Q2412" s="496"/>
      <c r="R2412" s="496"/>
      <c r="S2412" s="496"/>
      <c r="T2412" s="496"/>
      <c r="U2412" s="496"/>
      <c r="V2412" s="496"/>
      <c r="W2412" s="496"/>
      <c r="X2412" s="496"/>
      <c r="Y2412" s="496"/>
      <c r="Z2412" s="496"/>
      <c r="AA2412" s="496"/>
      <c r="AB2412" s="496"/>
      <c r="AC2412" s="496"/>
      <c r="AD2412" s="496"/>
      <c r="AE2412" s="496"/>
      <c r="AF2412" s="496"/>
      <c r="AG2412" s="496"/>
      <c r="AH2412" s="496"/>
      <c r="AI2412" s="496"/>
      <c r="AJ2412" s="496"/>
      <c r="AK2412" s="496"/>
      <c r="AL2412" s="496"/>
      <c r="AM2412" s="496"/>
      <c r="AN2412" s="496"/>
      <c r="AO2412" s="496"/>
      <c r="AP2412" s="496"/>
      <c r="AQ2412" s="496"/>
      <c r="AR2412" s="496"/>
      <c r="AS2412" s="496"/>
      <c r="AT2412" s="496"/>
      <c r="AU2412" s="496"/>
    </row>
    <row r="2413" spans="1:47">
      <c r="A2413" s="496"/>
      <c r="B2413" s="496"/>
      <c r="C2413" s="496"/>
      <c r="D2413" s="496"/>
      <c r="E2413" s="496"/>
      <c r="F2413" s="496"/>
      <c r="G2413" s="496"/>
      <c r="H2413" s="496"/>
      <c r="I2413" s="496"/>
      <c r="J2413" s="496"/>
      <c r="K2413" s="496"/>
      <c r="L2413" s="496"/>
      <c r="M2413" s="496"/>
      <c r="N2413" s="496"/>
      <c r="O2413" s="496"/>
      <c r="P2413" s="496"/>
      <c r="Q2413" s="496"/>
      <c r="R2413" s="496"/>
      <c r="S2413" s="496"/>
      <c r="T2413" s="496"/>
      <c r="U2413" s="496"/>
      <c r="V2413" s="496"/>
      <c r="W2413" s="496"/>
      <c r="X2413" s="496"/>
      <c r="Y2413" s="496"/>
      <c r="Z2413" s="496"/>
      <c r="AA2413" s="496"/>
      <c r="AB2413" s="496"/>
      <c r="AC2413" s="496"/>
      <c r="AD2413" s="496"/>
      <c r="AE2413" s="496"/>
      <c r="AF2413" s="496"/>
      <c r="AG2413" s="496"/>
      <c r="AH2413" s="496"/>
      <c r="AI2413" s="496"/>
      <c r="AJ2413" s="496"/>
      <c r="AK2413" s="496"/>
      <c r="AL2413" s="496"/>
      <c r="AM2413" s="496"/>
      <c r="AN2413" s="496"/>
      <c r="AO2413" s="496"/>
      <c r="AP2413" s="496"/>
      <c r="AQ2413" s="496"/>
      <c r="AR2413" s="496"/>
      <c r="AS2413" s="496"/>
      <c r="AT2413" s="496"/>
      <c r="AU2413" s="496"/>
    </row>
    <row r="2414" spans="1:47">
      <c r="A2414" s="496"/>
      <c r="B2414" s="496"/>
      <c r="C2414" s="496"/>
      <c r="D2414" s="496"/>
      <c r="E2414" s="496"/>
      <c r="F2414" s="496"/>
      <c r="G2414" s="496"/>
      <c r="H2414" s="496"/>
      <c r="I2414" s="496"/>
      <c r="J2414" s="496"/>
      <c r="K2414" s="496"/>
      <c r="L2414" s="496"/>
      <c r="M2414" s="496"/>
      <c r="N2414" s="496"/>
      <c r="O2414" s="496"/>
      <c r="P2414" s="496"/>
      <c r="Q2414" s="496"/>
      <c r="R2414" s="496"/>
      <c r="S2414" s="496"/>
      <c r="T2414" s="496"/>
      <c r="U2414" s="496"/>
      <c r="V2414" s="496"/>
      <c r="W2414" s="496"/>
      <c r="X2414" s="496"/>
      <c r="Y2414" s="496"/>
      <c r="Z2414" s="496"/>
      <c r="AA2414" s="496"/>
      <c r="AB2414" s="496"/>
      <c r="AC2414" s="496"/>
      <c r="AD2414" s="496"/>
      <c r="AE2414" s="496"/>
      <c r="AF2414" s="496"/>
      <c r="AG2414" s="496"/>
      <c r="AH2414" s="496"/>
      <c r="AI2414" s="496"/>
      <c r="AJ2414" s="496"/>
      <c r="AK2414" s="496"/>
      <c r="AL2414" s="496"/>
      <c r="AM2414" s="496"/>
      <c r="AN2414" s="496"/>
      <c r="AO2414" s="496"/>
      <c r="AP2414" s="496"/>
      <c r="AQ2414" s="496"/>
      <c r="AR2414" s="496"/>
      <c r="AS2414" s="496"/>
      <c r="AT2414" s="496"/>
      <c r="AU2414" s="496"/>
    </row>
    <row r="2415" spans="1:47">
      <c r="A2415" s="496"/>
      <c r="B2415" s="496"/>
      <c r="C2415" s="496"/>
      <c r="D2415" s="496"/>
      <c r="E2415" s="496"/>
      <c r="F2415" s="496"/>
      <c r="G2415" s="496"/>
      <c r="H2415" s="496"/>
      <c r="I2415" s="496"/>
      <c r="J2415" s="496"/>
      <c r="K2415" s="496"/>
      <c r="L2415" s="496"/>
      <c r="M2415" s="496"/>
      <c r="N2415" s="496"/>
      <c r="O2415" s="496"/>
      <c r="P2415" s="496"/>
      <c r="Q2415" s="496"/>
      <c r="R2415" s="496"/>
      <c r="S2415" s="496"/>
      <c r="T2415" s="496"/>
      <c r="U2415" s="496"/>
      <c r="V2415" s="496"/>
      <c r="W2415" s="496"/>
      <c r="X2415" s="496"/>
      <c r="Y2415" s="496"/>
      <c r="Z2415" s="496"/>
      <c r="AA2415" s="496"/>
      <c r="AB2415" s="496"/>
      <c r="AC2415" s="496"/>
      <c r="AD2415" s="496"/>
      <c r="AE2415" s="496"/>
      <c r="AF2415" s="496"/>
      <c r="AG2415" s="496"/>
      <c r="AH2415" s="496"/>
      <c r="AI2415" s="496"/>
      <c r="AJ2415" s="496"/>
      <c r="AK2415" s="496"/>
      <c r="AL2415" s="496"/>
      <c r="AM2415" s="496"/>
      <c r="AN2415" s="496"/>
      <c r="AO2415" s="496"/>
      <c r="AP2415" s="496"/>
      <c r="AQ2415" s="496"/>
      <c r="AR2415" s="496"/>
      <c r="AS2415" s="496"/>
      <c r="AT2415" s="496"/>
      <c r="AU2415" s="496"/>
    </row>
    <row r="2416" spans="1:47">
      <c r="A2416" s="496"/>
      <c r="B2416" s="496"/>
      <c r="C2416" s="496"/>
      <c r="D2416" s="496"/>
      <c r="E2416" s="496"/>
      <c r="F2416" s="496"/>
      <c r="G2416" s="496"/>
      <c r="H2416" s="496"/>
      <c r="I2416" s="496"/>
      <c r="J2416" s="496"/>
      <c r="K2416" s="496"/>
      <c r="L2416" s="496"/>
      <c r="M2416" s="496"/>
      <c r="N2416" s="496"/>
      <c r="O2416" s="496"/>
      <c r="P2416" s="496"/>
      <c r="Q2416" s="496"/>
      <c r="R2416" s="496"/>
      <c r="S2416" s="496"/>
      <c r="T2416" s="496"/>
      <c r="U2416" s="496"/>
      <c r="V2416" s="496"/>
      <c r="W2416" s="496"/>
      <c r="X2416" s="496"/>
      <c r="Y2416" s="496"/>
      <c r="Z2416" s="496"/>
      <c r="AA2416" s="496"/>
      <c r="AB2416" s="496"/>
      <c r="AC2416" s="496"/>
      <c r="AD2416" s="496"/>
      <c r="AE2416" s="496"/>
      <c r="AF2416" s="496"/>
      <c r="AG2416" s="496"/>
      <c r="AH2416" s="496"/>
      <c r="AI2416" s="496"/>
      <c r="AJ2416" s="496"/>
      <c r="AK2416" s="496"/>
      <c r="AL2416" s="496"/>
      <c r="AM2416" s="496"/>
      <c r="AN2416" s="496"/>
      <c r="AO2416" s="496"/>
      <c r="AP2416" s="496"/>
      <c r="AQ2416" s="496"/>
      <c r="AR2416" s="496"/>
      <c r="AS2416" s="496"/>
      <c r="AT2416" s="496"/>
      <c r="AU2416" s="496"/>
    </row>
    <row r="2417" spans="1:47">
      <c r="A2417" s="496"/>
      <c r="B2417" s="496"/>
      <c r="C2417" s="496"/>
      <c r="D2417" s="496"/>
      <c r="E2417" s="496"/>
      <c r="F2417" s="496"/>
      <c r="G2417" s="496"/>
      <c r="H2417" s="496"/>
      <c r="I2417" s="496"/>
      <c r="J2417" s="496"/>
      <c r="K2417" s="496"/>
      <c r="L2417" s="496"/>
      <c r="M2417" s="496"/>
      <c r="N2417" s="496"/>
      <c r="O2417" s="496"/>
      <c r="P2417" s="496"/>
      <c r="Q2417" s="496"/>
      <c r="R2417" s="496"/>
      <c r="S2417" s="496"/>
      <c r="T2417" s="496"/>
      <c r="U2417" s="496"/>
      <c r="V2417" s="496"/>
      <c r="W2417" s="496"/>
      <c r="X2417" s="496"/>
      <c r="Y2417" s="496"/>
      <c r="Z2417" s="496"/>
      <c r="AA2417" s="496"/>
      <c r="AB2417" s="496"/>
      <c r="AC2417" s="496"/>
      <c r="AD2417" s="496"/>
      <c r="AE2417" s="496"/>
      <c r="AF2417" s="496"/>
      <c r="AG2417" s="496"/>
      <c r="AH2417" s="496"/>
      <c r="AI2417" s="496"/>
      <c r="AJ2417" s="496"/>
      <c r="AK2417" s="496"/>
      <c r="AL2417" s="496"/>
      <c r="AM2417" s="496"/>
      <c r="AN2417" s="496"/>
      <c r="AO2417" s="496"/>
      <c r="AP2417" s="496"/>
      <c r="AQ2417" s="496"/>
      <c r="AR2417" s="496"/>
      <c r="AS2417" s="496"/>
      <c r="AT2417" s="496"/>
      <c r="AU2417" s="496"/>
    </row>
    <row r="2418" spans="1:47">
      <c r="A2418" s="496"/>
      <c r="B2418" s="496"/>
      <c r="C2418" s="496"/>
      <c r="D2418" s="496"/>
      <c r="E2418" s="496"/>
      <c r="F2418" s="496"/>
      <c r="G2418" s="496"/>
      <c r="H2418" s="496"/>
      <c r="I2418" s="496"/>
      <c r="J2418" s="496"/>
      <c r="K2418" s="496"/>
      <c r="L2418" s="496"/>
      <c r="M2418" s="496"/>
      <c r="N2418" s="496"/>
      <c r="O2418" s="496"/>
      <c r="P2418" s="496"/>
      <c r="Q2418" s="496"/>
      <c r="R2418" s="496"/>
      <c r="S2418" s="496"/>
      <c r="T2418" s="496"/>
      <c r="U2418" s="496"/>
      <c r="V2418" s="496"/>
      <c r="W2418" s="496"/>
      <c r="X2418" s="496"/>
      <c r="Y2418" s="496"/>
      <c r="Z2418" s="496"/>
      <c r="AA2418" s="496"/>
      <c r="AB2418" s="496"/>
      <c r="AC2418" s="496"/>
      <c r="AD2418" s="496"/>
      <c r="AE2418" s="496"/>
      <c r="AF2418" s="496"/>
      <c r="AG2418" s="496"/>
      <c r="AH2418" s="496"/>
      <c r="AI2418" s="496"/>
      <c r="AJ2418" s="496"/>
      <c r="AK2418" s="496"/>
      <c r="AL2418" s="496"/>
      <c r="AM2418" s="496"/>
      <c r="AN2418" s="496"/>
      <c r="AO2418" s="496"/>
      <c r="AP2418" s="496"/>
      <c r="AQ2418" s="496"/>
      <c r="AR2418" s="496"/>
      <c r="AS2418" s="496"/>
      <c r="AT2418" s="496"/>
      <c r="AU2418" s="496"/>
    </row>
    <row r="2419" spans="1:47">
      <c r="A2419" s="496"/>
      <c r="B2419" s="496"/>
      <c r="C2419" s="496"/>
      <c r="D2419" s="496"/>
      <c r="E2419" s="496"/>
      <c r="F2419" s="496"/>
      <c r="G2419" s="496"/>
      <c r="H2419" s="496"/>
      <c r="I2419" s="496"/>
      <c r="J2419" s="496"/>
      <c r="K2419" s="496"/>
      <c r="L2419" s="496"/>
      <c r="M2419" s="496"/>
      <c r="N2419" s="496"/>
      <c r="O2419" s="496"/>
      <c r="P2419" s="496"/>
      <c r="Q2419" s="496"/>
      <c r="R2419" s="496"/>
      <c r="S2419" s="496"/>
      <c r="T2419" s="496"/>
      <c r="U2419" s="496"/>
      <c r="V2419" s="496"/>
      <c r="W2419" s="496"/>
      <c r="X2419" s="496"/>
      <c r="Y2419" s="496"/>
      <c r="Z2419" s="496"/>
      <c r="AA2419" s="496"/>
      <c r="AB2419" s="496"/>
      <c r="AC2419" s="496"/>
      <c r="AD2419" s="496"/>
      <c r="AE2419" s="496"/>
      <c r="AF2419" s="496"/>
      <c r="AG2419" s="496"/>
      <c r="AH2419" s="496"/>
      <c r="AI2419" s="496"/>
      <c r="AJ2419" s="496"/>
      <c r="AK2419" s="496"/>
      <c r="AL2419" s="496"/>
      <c r="AM2419" s="496"/>
      <c r="AN2419" s="496"/>
      <c r="AO2419" s="496"/>
      <c r="AP2419" s="496"/>
      <c r="AQ2419" s="496"/>
      <c r="AR2419" s="496"/>
      <c r="AS2419" s="496"/>
      <c r="AT2419" s="496"/>
      <c r="AU2419" s="496"/>
    </row>
    <row r="2420" spans="1:47">
      <c r="A2420" s="496"/>
      <c r="B2420" s="496"/>
      <c r="C2420" s="496"/>
      <c r="D2420" s="496"/>
      <c r="E2420" s="496"/>
      <c r="F2420" s="496"/>
      <c r="G2420" s="496"/>
      <c r="H2420" s="496"/>
      <c r="I2420" s="496"/>
      <c r="J2420" s="496"/>
      <c r="K2420" s="496"/>
      <c r="L2420" s="496"/>
      <c r="M2420" s="496"/>
      <c r="N2420" s="496"/>
      <c r="O2420" s="496"/>
      <c r="P2420" s="496"/>
      <c r="Q2420" s="496"/>
      <c r="R2420" s="496"/>
      <c r="S2420" s="496"/>
      <c r="T2420" s="496"/>
      <c r="U2420" s="496"/>
      <c r="V2420" s="496"/>
      <c r="W2420" s="496"/>
      <c r="X2420" s="496"/>
      <c r="Y2420" s="496"/>
      <c r="Z2420" s="496"/>
      <c r="AA2420" s="496"/>
      <c r="AB2420" s="496"/>
      <c r="AC2420" s="496"/>
      <c r="AD2420" s="496"/>
      <c r="AE2420" s="496"/>
      <c r="AF2420" s="496"/>
      <c r="AG2420" s="496"/>
      <c r="AH2420" s="496"/>
      <c r="AI2420" s="496"/>
      <c r="AJ2420" s="496"/>
      <c r="AK2420" s="496"/>
      <c r="AL2420" s="496"/>
      <c r="AM2420" s="496"/>
      <c r="AN2420" s="496"/>
      <c r="AO2420" s="496"/>
      <c r="AP2420" s="496"/>
      <c r="AQ2420" s="496"/>
      <c r="AR2420" s="496"/>
      <c r="AS2420" s="496"/>
      <c r="AT2420" s="496"/>
      <c r="AU2420" s="496"/>
    </row>
    <row r="2421" spans="1:47">
      <c r="A2421" s="496"/>
      <c r="B2421" s="496"/>
      <c r="C2421" s="496"/>
      <c r="D2421" s="496"/>
      <c r="E2421" s="496"/>
      <c r="F2421" s="496"/>
      <c r="G2421" s="496"/>
      <c r="H2421" s="496"/>
      <c r="I2421" s="496"/>
      <c r="J2421" s="496"/>
      <c r="K2421" s="496"/>
      <c r="L2421" s="496"/>
      <c r="M2421" s="496"/>
      <c r="N2421" s="496"/>
      <c r="O2421" s="496"/>
      <c r="P2421" s="496"/>
      <c r="Q2421" s="496"/>
      <c r="R2421" s="496"/>
      <c r="S2421" s="496"/>
      <c r="T2421" s="496"/>
      <c r="U2421" s="496"/>
      <c r="V2421" s="496"/>
      <c r="W2421" s="496"/>
      <c r="X2421" s="496"/>
      <c r="Y2421" s="496"/>
      <c r="Z2421" s="496"/>
      <c r="AA2421" s="496"/>
      <c r="AB2421" s="496"/>
      <c r="AC2421" s="496"/>
      <c r="AD2421" s="496"/>
      <c r="AE2421" s="496"/>
      <c r="AF2421" s="496"/>
      <c r="AG2421" s="496"/>
      <c r="AH2421" s="496"/>
      <c r="AI2421" s="496"/>
      <c r="AJ2421" s="496"/>
      <c r="AK2421" s="496"/>
      <c r="AL2421" s="496"/>
      <c r="AM2421" s="496"/>
      <c r="AN2421" s="496"/>
      <c r="AO2421" s="496"/>
      <c r="AP2421" s="496"/>
      <c r="AQ2421" s="496"/>
      <c r="AR2421" s="496"/>
      <c r="AS2421" s="496"/>
      <c r="AT2421" s="496"/>
      <c r="AU2421" s="496"/>
    </row>
    <row r="2422" spans="1:47">
      <c r="A2422" s="496"/>
      <c r="B2422" s="496"/>
      <c r="C2422" s="496"/>
      <c r="D2422" s="496"/>
      <c r="E2422" s="496"/>
      <c r="F2422" s="496"/>
      <c r="G2422" s="496"/>
      <c r="H2422" s="496"/>
      <c r="I2422" s="496"/>
      <c r="J2422" s="496"/>
      <c r="K2422" s="496"/>
      <c r="L2422" s="496"/>
      <c r="M2422" s="496"/>
      <c r="N2422" s="496"/>
      <c r="O2422" s="496"/>
      <c r="P2422" s="496"/>
      <c r="Q2422" s="496"/>
      <c r="R2422" s="496"/>
      <c r="S2422" s="496"/>
      <c r="T2422" s="496"/>
      <c r="U2422" s="496"/>
      <c r="V2422" s="496"/>
      <c r="W2422" s="496"/>
      <c r="X2422" s="496"/>
      <c r="Y2422" s="496"/>
      <c r="Z2422" s="496"/>
      <c r="AA2422" s="496"/>
      <c r="AB2422" s="496"/>
      <c r="AC2422" s="496"/>
      <c r="AD2422" s="496"/>
      <c r="AE2422" s="496"/>
      <c r="AF2422" s="496"/>
      <c r="AG2422" s="496"/>
      <c r="AH2422" s="496"/>
      <c r="AI2422" s="496"/>
      <c r="AJ2422" s="496"/>
      <c r="AK2422" s="496"/>
      <c r="AL2422" s="496"/>
      <c r="AM2422" s="496"/>
      <c r="AN2422" s="496"/>
      <c r="AO2422" s="496"/>
      <c r="AP2422" s="496"/>
      <c r="AQ2422" s="496"/>
      <c r="AR2422" s="496"/>
      <c r="AS2422" s="496"/>
      <c r="AT2422" s="496"/>
      <c r="AU2422" s="496"/>
    </row>
    <row r="2423" spans="1:47">
      <c r="A2423" s="496"/>
      <c r="B2423" s="496"/>
      <c r="C2423" s="496"/>
      <c r="D2423" s="496"/>
      <c r="E2423" s="496"/>
      <c r="F2423" s="496"/>
      <c r="G2423" s="496"/>
      <c r="H2423" s="496"/>
      <c r="I2423" s="496"/>
      <c r="J2423" s="496"/>
      <c r="K2423" s="496"/>
      <c r="L2423" s="496"/>
      <c r="M2423" s="496"/>
      <c r="N2423" s="496"/>
      <c r="O2423" s="496"/>
      <c r="P2423" s="496"/>
      <c r="Q2423" s="496"/>
      <c r="R2423" s="496"/>
      <c r="S2423" s="496"/>
      <c r="T2423" s="496"/>
      <c r="U2423" s="496"/>
      <c r="V2423" s="496"/>
      <c r="W2423" s="496"/>
      <c r="X2423" s="496"/>
      <c r="Y2423" s="496"/>
      <c r="Z2423" s="496"/>
      <c r="AA2423" s="496"/>
      <c r="AB2423" s="496"/>
      <c r="AC2423" s="496"/>
      <c r="AD2423" s="496"/>
      <c r="AE2423" s="496"/>
      <c r="AF2423" s="496"/>
      <c r="AG2423" s="496"/>
      <c r="AH2423" s="496"/>
      <c r="AI2423" s="496"/>
      <c r="AJ2423" s="496"/>
      <c r="AK2423" s="496"/>
      <c r="AL2423" s="496"/>
      <c r="AM2423" s="496"/>
      <c r="AN2423" s="496"/>
      <c r="AO2423" s="496"/>
      <c r="AP2423" s="496"/>
      <c r="AQ2423" s="496"/>
      <c r="AR2423" s="496"/>
      <c r="AS2423" s="496"/>
      <c r="AT2423" s="496"/>
      <c r="AU2423" s="496"/>
    </row>
    <row r="2424" spans="1:47">
      <c r="A2424" s="496"/>
      <c r="B2424" s="496"/>
      <c r="C2424" s="496"/>
      <c r="D2424" s="496"/>
      <c r="E2424" s="496"/>
      <c r="F2424" s="496"/>
      <c r="G2424" s="496"/>
      <c r="H2424" s="496"/>
      <c r="I2424" s="496"/>
      <c r="J2424" s="496"/>
      <c r="K2424" s="496"/>
      <c r="L2424" s="496"/>
      <c r="M2424" s="496"/>
      <c r="N2424" s="496"/>
      <c r="O2424" s="496"/>
      <c r="P2424" s="496"/>
      <c r="Q2424" s="496"/>
      <c r="R2424" s="496"/>
      <c r="S2424" s="496"/>
      <c r="T2424" s="496"/>
      <c r="U2424" s="496"/>
      <c r="V2424" s="496"/>
      <c r="W2424" s="496"/>
      <c r="X2424" s="496"/>
      <c r="Y2424" s="496"/>
      <c r="Z2424" s="496"/>
      <c r="AA2424" s="496"/>
      <c r="AB2424" s="496"/>
      <c r="AC2424" s="496"/>
      <c r="AD2424" s="496"/>
      <c r="AE2424" s="496"/>
      <c r="AF2424" s="496"/>
      <c r="AG2424" s="496"/>
      <c r="AH2424" s="496"/>
      <c r="AI2424" s="496"/>
      <c r="AJ2424" s="496"/>
      <c r="AK2424" s="496"/>
      <c r="AL2424" s="496"/>
      <c r="AM2424" s="496"/>
      <c r="AN2424" s="496"/>
      <c r="AO2424" s="496"/>
      <c r="AP2424" s="496"/>
      <c r="AQ2424" s="496"/>
      <c r="AR2424" s="496"/>
      <c r="AS2424" s="496"/>
      <c r="AT2424" s="496"/>
      <c r="AU2424" s="496"/>
    </row>
    <row r="2425" spans="1:47">
      <c r="A2425" s="496"/>
      <c r="B2425" s="496"/>
      <c r="C2425" s="496"/>
      <c r="D2425" s="496"/>
      <c r="E2425" s="496"/>
      <c r="F2425" s="496"/>
      <c r="G2425" s="496"/>
      <c r="H2425" s="496"/>
      <c r="I2425" s="496"/>
      <c r="J2425" s="496"/>
      <c r="K2425" s="496"/>
      <c r="L2425" s="496"/>
      <c r="M2425" s="496"/>
      <c r="N2425" s="496"/>
      <c r="O2425" s="496"/>
      <c r="P2425" s="496"/>
      <c r="Q2425" s="496"/>
      <c r="R2425" s="496"/>
      <c r="S2425" s="496"/>
      <c r="T2425" s="496"/>
      <c r="U2425" s="496"/>
      <c r="V2425" s="496"/>
      <c r="W2425" s="496"/>
      <c r="X2425" s="496"/>
      <c r="Y2425" s="496"/>
      <c r="Z2425" s="496"/>
      <c r="AA2425" s="496"/>
      <c r="AB2425" s="496"/>
      <c r="AC2425" s="496"/>
      <c r="AD2425" s="496"/>
      <c r="AE2425" s="496"/>
      <c r="AF2425" s="496"/>
      <c r="AG2425" s="496"/>
      <c r="AH2425" s="496"/>
      <c r="AI2425" s="496"/>
      <c r="AJ2425" s="496"/>
      <c r="AK2425" s="496"/>
      <c r="AL2425" s="496"/>
      <c r="AM2425" s="496"/>
      <c r="AN2425" s="496"/>
      <c r="AO2425" s="496"/>
      <c r="AP2425" s="496"/>
      <c r="AQ2425" s="496"/>
      <c r="AR2425" s="496"/>
      <c r="AS2425" s="496"/>
      <c r="AT2425" s="496"/>
      <c r="AU2425" s="496"/>
    </row>
    <row r="2426" spans="1:47">
      <c r="A2426" s="496"/>
      <c r="B2426" s="496"/>
      <c r="C2426" s="496"/>
      <c r="D2426" s="496"/>
      <c r="E2426" s="496"/>
      <c r="F2426" s="496"/>
      <c r="G2426" s="496"/>
      <c r="H2426" s="496"/>
      <c r="I2426" s="496"/>
      <c r="J2426" s="496"/>
      <c r="K2426" s="496"/>
      <c r="L2426" s="496"/>
      <c r="M2426" s="496"/>
      <c r="N2426" s="496"/>
      <c r="O2426" s="496"/>
      <c r="P2426" s="496"/>
      <c r="Q2426" s="496"/>
      <c r="R2426" s="496"/>
      <c r="S2426" s="496"/>
      <c r="T2426" s="496"/>
      <c r="U2426" s="496"/>
      <c r="V2426" s="496"/>
      <c r="W2426" s="496"/>
      <c r="X2426" s="496"/>
      <c r="Y2426" s="496"/>
      <c r="Z2426" s="496"/>
      <c r="AA2426" s="496"/>
      <c r="AB2426" s="496"/>
      <c r="AC2426" s="496"/>
      <c r="AD2426" s="496"/>
      <c r="AE2426" s="496"/>
      <c r="AF2426" s="496"/>
      <c r="AG2426" s="496"/>
      <c r="AH2426" s="496"/>
      <c r="AI2426" s="496"/>
      <c r="AJ2426" s="496"/>
      <c r="AK2426" s="496"/>
      <c r="AL2426" s="496"/>
      <c r="AM2426" s="496"/>
      <c r="AN2426" s="496"/>
      <c r="AO2426" s="496"/>
      <c r="AP2426" s="496"/>
      <c r="AQ2426" s="496"/>
      <c r="AR2426" s="496"/>
      <c r="AS2426" s="496"/>
      <c r="AT2426" s="496"/>
      <c r="AU2426" s="496"/>
    </row>
    <row r="2427" spans="1:47">
      <c r="A2427" s="496"/>
      <c r="B2427" s="496"/>
      <c r="C2427" s="496"/>
      <c r="D2427" s="496"/>
      <c r="E2427" s="496"/>
      <c r="F2427" s="496"/>
      <c r="G2427" s="496"/>
      <c r="H2427" s="496"/>
      <c r="I2427" s="496"/>
      <c r="J2427" s="496"/>
      <c r="K2427" s="496"/>
      <c r="L2427" s="496"/>
      <c r="M2427" s="496"/>
      <c r="N2427" s="496"/>
      <c r="O2427" s="496"/>
      <c r="P2427" s="496"/>
      <c r="Q2427" s="496"/>
      <c r="R2427" s="496"/>
      <c r="S2427" s="496"/>
      <c r="T2427" s="496"/>
      <c r="U2427" s="496"/>
      <c r="V2427" s="496"/>
      <c r="W2427" s="496"/>
      <c r="X2427" s="496"/>
      <c r="Y2427" s="496"/>
      <c r="Z2427" s="496"/>
      <c r="AA2427" s="496"/>
      <c r="AB2427" s="496"/>
      <c r="AC2427" s="496"/>
      <c r="AD2427" s="496"/>
      <c r="AE2427" s="496"/>
      <c r="AF2427" s="496"/>
      <c r="AG2427" s="496"/>
      <c r="AH2427" s="496"/>
      <c r="AI2427" s="496"/>
      <c r="AJ2427" s="496"/>
      <c r="AK2427" s="496"/>
      <c r="AL2427" s="496"/>
      <c r="AM2427" s="496"/>
      <c r="AN2427" s="496"/>
      <c r="AO2427" s="496"/>
      <c r="AP2427" s="496"/>
      <c r="AQ2427" s="496"/>
      <c r="AR2427" s="496"/>
      <c r="AS2427" s="496"/>
      <c r="AT2427" s="496"/>
      <c r="AU2427" s="496"/>
    </row>
    <row r="2428" spans="1:47">
      <c r="A2428" s="496"/>
      <c r="B2428" s="496"/>
      <c r="C2428" s="496"/>
      <c r="D2428" s="496"/>
      <c r="E2428" s="496"/>
      <c r="F2428" s="496"/>
      <c r="G2428" s="496"/>
      <c r="H2428" s="496"/>
      <c r="I2428" s="496"/>
      <c r="J2428" s="496"/>
      <c r="K2428" s="496"/>
      <c r="L2428" s="496"/>
      <c r="M2428" s="496"/>
      <c r="N2428" s="496"/>
      <c r="O2428" s="496"/>
      <c r="P2428" s="496"/>
      <c r="Q2428" s="496"/>
      <c r="R2428" s="496"/>
      <c r="S2428" s="496"/>
      <c r="T2428" s="496"/>
      <c r="U2428" s="496"/>
      <c r="V2428" s="496"/>
      <c r="W2428" s="496"/>
      <c r="X2428" s="496"/>
      <c r="Y2428" s="496"/>
      <c r="Z2428" s="496"/>
      <c r="AA2428" s="496"/>
      <c r="AB2428" s="496"/>
      <c r="AC2428" s="496"/>
      <c r="AD2428" s="496"/>
      <c r="AE2428" s="496"/>
      <c r="AF2428" s="496"/>
      <c r="AG2428" s="496"/>
      <c r="AH2428" s="496"/>
      <c r="AI2428" s="496"/>
      <c r="AJ2428" s="496"/>
      <c r="AK2428" s="496"/>
      <c r="AL2428" s="496"/>
      <c r="AM2428" s="496"/>
      <c r="AN2428" s="496"/>
      <c r="AO2428" s="496"/>
      <c r="AP2428" s="496"/>
      <c r="AQ2428" s="496"/>
      <c r="AR2428" s="496"/>
      <c r="AS2428" s="496"/>
      <c r="AT2428" s="496"/>
      <c r="AU2428" s="496"/>
    </row>
    <row r="2429" spans="1:47">
      <c r="A2429" s="496"/>
      <c r="B2429" s="496"/>
      <c r="C2429" s="496"/>
      <c r="D2429" s="496"/>
      <c r="E2429" s="496"/>
      <c r="F2429" s="496"/>
      <c r="G2429" s="496"/>
      <c r="H2429" s="496"/>
      <c r="I2429" s="496"/>
      <c r="J2429" s="496"/>
      <c r="K2429" s="496"/>
      <c r="L2429" s="496"/>
      <c r="M2429" s="496"/>
      <c r="N2429" s="496"/>
      <c r="O2429" s="496"/>
      <c r="P2429" s="496"/>
      <c r="Q2429" s="496"/>
      <c r="R2429" s="496"/>
      <c r="S2429" s="496"/>
      <c r="T2429" s="496"/>
      <c r="U2429" s="496"/>
      <c r="V2429" s="496"/>
      <c r="W2429" s="496"/>
      <c r="X2429" s="496"/>
      <c r="Y2429" s="496"/>
      <c r="Z2429" s="496"/>
      <c r="AA2429" s="496"/>
      <c r="AB2429" s="496"/>
      <c r="AC2429" s="496"/>
      <c r="AD2429" s="496"/>
      <c r="AE2429" s="496"/>
      <c r="AF2429" s="496"/>
      <c r="AG2429" s="496"/>
      <c r="AH2429" s="496"/>
      <c r="AI2429" s="496"/>
      <c r="AJ2429" s="496"/>
      <c r="AK2429" s="496"/>
      <c r="AL2429" s="496"/>
      <c r="AM2429" s="496"/>
      <c r="AN2429" s="496"/>
      <c r="AO2429" s="496"/>
      <c r="AP2429" s="496"/>
      <c r="AQ2429" s="496"/>
      <c r="AR2429" s="496"/>
      <c r="AS2429" s="496"/>
      <c r="AT2429" s="496"/>
      <c r="AU2429" s="496"/>
    </row>
    <row r="2430" spans="1:47">
      <c r="A2430" s="496"/>
      <c r="B2430" s="496"/>
      <c r="C2430" s="496"/>
      <c r="D2430" s="496"/>
      <c r="E2430" s="496"/>
      <c r="F2430" s="496"/>
      <c r="G2430" s="496"/>
      <c r="H2430" s="496"/>
      <c r="I2430" s="496"/>
      <c r="J2430" s="496"/>
      <c r="K2430" s="496"/>
      <c r="L2430" s="496"/>
      <c r="M2430" s="496"/>
      <c r="N2430" s="496"/>
      <c r="O2430" s="496"/>
      <c r="P2430" s="496"/>
      <c r="Q2430" s="496"/>
      <c r="R2430" s="496"/>
      <c r="S2430" s="496"/>
      <c r="T2430" s="496"/>
      <c r="U2430" s="496"/>
      <c r="V2430" s="496"/>
      <c r="W2430" s="496"/>
      <c r="X2430" s="496"/>
      <c r="Y2430" s="496"/>
      <c r="Z2430" s="496"/>
      <c r="AA2430" s="496"/>
      <c r="AB2430" s="496"/>
      <c r="AC2430" s="496"/>
      <c r="AD2430" s="496"/>
      <c r="AE2430" s="496"/>
      <c r="AF2430" s="496"/>
      <c r="AG2430" s="496"/>
      <c r="AH2430" s="496"/>
      <c r="AI2430" s="496"/>
      <c r="AJ2430" s="496"/>
      <c r="AK2430" s="496"/>
      <c r="AL2430" s="496"/>
      <c r="AM2430" s="496"/>
      <c r="AN2430" s="496"/>
      <c r="AO2430" s="496"/>
      <c r="AP2430" s="496"/>
      <c r="AQ2430" s="496"/>
      <c r="AR2430" s="496"/>
      <c r="AS2430" s="496"/>
      <c r="AT2430" s="496"/>
      <c r="AU2430" s="496"/>
    </row>
    <row r="2431" spans="1:47">
      <c r="A2431" s="496"/>
      <c r="B2431" s="496"/>
      <c r="C2431" s="496"/>
      <c r="D2431" s="496"/>
      <c r="E2431" s="496"/>
      <c r="F2431" s="496"/>
      <c r="G2431" s="496"/>
      <c r="H2431" s="496"/>
      <c r="I2431" s="496"/>
      <c r="J2431" s="496"/>
      <c r="K2431" s="496"/>
      <c r="L2431" s="496"/>
      <c r="M2431" s="496"/>
      <c r="N2431" s="496"/>
      <c r="O2431" s="496"/>
      <c r="P2431" s="496"/>
      <c r="Q2431" s="496"/>
      <c r="R2431" s="496"/>
      <c r="S2431" s="496"/>
      <c r="T2431" s="496"/>
      <c r="U2431" s="496"/>
      <c r="V2431" s="496"/>
      <c r="W2431" s="496"/>
      <c r="X2431" s="496"/>
      <c r="Y2431" s="496"/>
      <c r="Z2431" s="496"/>
      <c r="AA2431" s="496"/>
      <c r="AB2431" s="496"/>
      <c r="AC2431" s="496"/>
      <c r="AD2431" s="496"/>
      <c r="AE2431" s="496"/>
      <c r="AF2431" s="496"/>
      <c r="AG2431" s="496"/>
      <c r="AH2431" s="496"/>
      <c r="AI2431" s="496"/>
      <c r="AJ2431" s="496"/>
      <c r="AK2431" s="496"/>
      <c r="AL2431" s="496"/>
      <c r="AM2431" s="496"/>
      <c r="AN2431" s="496"/>
      <c r="AO2431" s="496"/>
      <c r="AP2431" s="496"/>
      <c r="AQ2431" s="496"/>
      <c r="AR2431" s="496"/>
      <c r="AS2431" s="496"/>
      <c r="AT2431" s="496"/>
      <c r="AU2431" s="496"/>
    </row>
    <row r="2432" spans="1:47">
      <c r="A2432" s="496"/>
      <c r="B2432" s="496"/>
      <c r="C2432" s="496"/>
      <c r="D2432" s="496"/>
      <c r="E2432" s="496"/>
      <c r="F2432" s="496"/>
      <c r="G2432" s="496"/>
      <c r="H2432" s="496"/>
      <c r="I2432" s="496"/>
      <c r="J2432" s="496"/>
      <c r="K2432" s="496"/>
      <c r="L2432" s="496"/>
      <c r="M2432" s="496"/>
      <c r="N2432" s="496"/>
      <c r="O2432" s="496"/>
      <c r="P2432" s="496"/>
      <c r="Q2432" s="496"/>
      <c r="R2432" s="496"/>
      <c r="S2432" s="496"/>
      <c r="T2432" s="496"/>
      <c r="U2432" s="496"/>
      <c r="V2432" s="496"/>
      <c r="W2432" s="496"/>
      <c r="X2432" s="496"/>
      <c r="Y2432" s="496"/>
      <c r="Z2432" s="496"/>
      <c r="AA2432" s="496"/>
      <c r="AB2432" s="496"/>
      <c r="AC2432" s="496"/>
      <c r="AD2432" s="496"/>
      <c r="AE2432" s="496"/>
      <c r="AF2432" s="496"/>
      <c r="AG2432" s="496"/>
      <c r="AH2432" s="496"/>
      <c r="AI2432" s="496"/>
      <c r="AJ2432" s="496"/>
      <c r="AK2432" s="496"/>
      <c r="AL2432" s="496"/>
      <c r="AM2432" s="496"/>
      <c r="AN2432" s="496"/>
      <c r="AO2432" s="496"/>
      <c r="AP2432" s="496"/>
      <c r="AQ2432" s="496"/>
      <c r="AR2432" s="496"/>
      <c r="AS2432" s="496"/>
      <c r="AT2432" s="496"/>
      <c r="AU2432" s="496"/>
    </row>
    <row r="2433" spans="1:47">
      <c r="A2433" s="496"/>
      <c r="B2433" s="496"/>
      <c r="C2433" s="496"/>
      <c r="D2433" s="496"/>
      <c r="E2433" s="496"/>
      <c r="F2433" s="496"/>
      <c r="G2433" s="496"/>
      <c r="H2433" s="496"/>
      <c r="I2433" s="496"/>
      <c r="J2433" s="496"/>
      <c r="K2433" s="496"/>
      <c r="L2433" s="496"/>
      <c r="M2433" s="496"/>
      <c r="N2433" s="496"/>
      <c r="O2433" s="496"/>
      <c r="P2433" s="496"/>
      <c r="Q2433" s="496"/>
      <c r="R2433" s="496"/>
      <c r="S2433" s="496"/>
      <c r="T2433" s="496"/>
      <c r="U2433" s="496"/>
      <c r="V2433" s="496"/>
      <c r="W2433" s="496"/>
      <c r="X2433" s="496"/>
      <c r="Y2433" s="496"/>
      <c r="Z2433" s="496"/>
      <c r="AA2433" s="496"/>
      <c r="AB2433" s="496"/>
      <c r="AC2433" s="496"/>
      <c r="AD2433" s="496"/>
      <c r="AE2433" s="496"/>
      <c r="AF2433" s="496"/>
      <c r="AG2433" s="496"/>
      <c r="AH2433" s="496"/>
      <c r="AI2433" s="496"/>
      <c r="AJ2433" s="496"/>
      <c r="AK2433" s="496"/>
      <c r="AL2433" s="496"/>
      <c r="AM2433" s="496"/>
      <c r="AN2433" s="496"/>
      <c r="AO2433" s="496"/>
      <c r="AP2433" s="496"/>
      <c r="AQ2433" s="496"/>
      <c r="AR2433" s="496"/>
      <c r="AS2433" s="496"/>
      <c r="AT2433" s="496"/>
      <c r="AU2433" s="496"/>
    </row>
    <row r="2434" spans="1:47">
      <c r="A2434" s="496"/>
      <c r="B2434" s="496"/>
      <c r="C2434" s="496"/>
      <c r="D2434" s="496"/>
      <c r="E2434" s="496"/>
      <c r="F2434" s="496"/>
      <c r="G2434" s="496"/>
      <c r="H2434" s="496"/>
      <c r="I2434" s="496"/>
      <c r="J2434" s="496"/>
      <c r="K2434" s="496"/>
      <c r="L2434" s="496"/>
      <c r="M2434" s="496"/>
      <c r="N2434" s="496"/>
      <c r="O2434" s="496"/>
      <c r="P2434" s="496"/>
      <c r="Q2434" s="496"/>
      <c r="R2434" s="496"/>
      <c r="S2434" s="496"/>
      <c r="T2434" s="496"/>
      <c r="U2434" s="496"/>
      <c r="V2434" s="496"/>
      <c r="W2434" s="496"/>
      <c r="X2434" s="496"/>
      <c r="Y2434" s="496"/>
      <c r="Z2434" s="496"/>
      <c r="AA2434" s="496"/>
      <c r="AB2434" s="496"/>
      <c r="AC2434" s="496"/>
      <c r="AD2434" s="496"/>
      <c r="AE2434" s="496"/>
      <c r="AF2434" s="496"/>
      <c r="AG2434" s="496"/>
      <c r="AH2434" s="496"/>
      <c r="AI2434" s="496"/>
      <c r="AJ2434" s="496"/>
      <c r="AK2434" s="496"/>
      <c r="AL2434" s="496"/>
      <c r="AM2434" s="496"/>
      <c r="AN2434" s="496"/>
      <c r="AO2434" s="496"/>
      <c r="AP2434" s="496"/>
      <c r="AQ2434" s="496"/>
      <c r="AR2434" s="496"/>
      <c r="AS2434" s="496"/>
      <c r="AT2434" s="496"/>
      <c r="AU2434" s="496"/>
    </row>
    <row r="2435" spans="1:47">
      <c r="A2435" s="496"/>
      <c r="B2435" s="496"/>
      <c r="C2435" s="496"/>
      <c r="D2435" s="496"/>
      <c r="E2435" s="496"/>
      <c r="F2435" s="496"/>
      <c r="G2435" s="496"/>
      <c r="H2435" s="496"/>
      <c r="I2435" s="496"/>
      <c r="J2435" s="496"/>
      <c r="K2435" s="496"/>
      <c r="L2435" s="496"/>
      <c r="M2435" s="496"/>
      <c r="N2435" s="496"/>
      <c r="O2435" s="496"/>
      <c r="P2435" s="496"/>
      <c r="Q2435" s="496"/>
      <c r="R2435" s="496"/>
      <c r="S2435" s="496"/>
      <c r="T2435" s="496"/>
      <c r="U2435" s="496"/>
      <c r="V2435" s="496"/>
      <c r="W2435" s="496"/>
      <c r="X2435" s="496"/>
      <c r="Y2435" s="496"/>
      <c r="Z2435" s="496"/>
      <c r="AA2435" s="496"/>
      <c r="AB2435" s="496"/>
      <c r="AC2435" s="496"/>
      <c r="AD2435" s="496"/>
      <c r="AE2435" s="496"/>
      <c r="AF2435" s="496"/>
      <c r="AG2435" s="496"/>
      <c r="AH2435" s="496"/>
      <c r="AI2435" s="496"/>
      <c r="AJ2435" s="496"/>
      <c r="AK2435" s="496"/>
      <c r="AL2435" s="496"/>
      <c r="AM2435" s="496"/>
      <c r="AN2435" s="496"/>
      <c r="AO2435" s="496"/>
      <c r="AP2435" s="496"/>
      <c r="AQ2435" s="496"/>
      <c r="AR2435" s="496"/>
      <c r="AS2435" s="496"/>
      <c r="AT2435" s="496"/>
      <c r="AU2435" s="496"/>
    </row>
    <row r="2436" spans="1:47">
      <c r="A2436" s="496"/>
      <c r="B2436" s="496"/>
      <c r="C2436" s="496"/>
      <c r="D2436" s="496"/>
      <c r="E2436" s="496"/>
      <c r="F2436" s="496"/>
      <c r="G2436" s="496"/>
      <c r="H2436" s="496"/>
      <c r="I2436" s="496"/>
      <c r="J2436" s="496"/>
      <c r="K2436" s="496"/>
      <c r="L2436" s="496"/>
      <c r="M2436" s="496"/>
      <c r="N2436" s="496"/>
      <c r="O2436" s="496"/>
      <c r="P2436" s="496"/>
      <c r="Q2436" s="496"/>
      <c r="R2436" s="496"/>
      <c r="S2436" s="496"/>
      <c r="T2436" s="496"/>
      <c r="U2436" s="496"/>
      <c r="V2436" s="496"/>
      <c r="W2436" s="496"/>
      <c r="X2436" s="496"/>
      <c r="Y2436" s="496"/>
      <c r="Z2436" s="496"/>
      <c r="AA2436" s="496"/>
      <c r="AB2436" s="496"/>
      <c r="AC2436" s="496"/>
      <c r="AD2436" s="496"/>
      <c r="AE2436" s="496"/>
      <c r="AF2436" s="496"/>
      <c r="AG2436" s="496"/>
      <c r="AH2436" s="496"/>
      <c r="AI2436" s="496"/>
      <c r="AJ2436" s="496"/>
      <c r="AK2436" s="496"/>
      <c r="AL2436" s="496"/>
      <c r="AM2436" s="496"/>
      <c r="AN2436" s="496"/>
      <c r="AO2436" s="496"/>
      <c r="AP2436" s="496"/>
      <c r="AQ2436" s="496"/>
      <c r="AR2436" s="496"/>
      <c r="AS2436" s="496"/>
      <c r="AT2436" s="496"/>
      <c r="AU2436" s="496"/>
    </row>
    <row r="2437" spans="1:47">
      <c r="A2437" s="496"/>
      <c r="B2437" s="496"/>
      <c r="C2437" s="496"/>
      <c r="D2437" s="496"/>
      <c r="E2437" s="496"/>
      <c r="F2437" s="496"/>
      <c r="G2437" s="496"/>
      <c r="H2437" s="496"/>
      <c r="I2437" s="496"/>
      <c r="J2437" s="496"/>
      <c r="K2437" s="496"/>
      <c r="L2437" s="496"/>
      <c r="M2437" s="496"/>
      <c r="N2437" s="496"/>
      <c r="O2437" s="496"/>
      <c r="P2437" s="496"/>
      <c r="Q2437" s="496"/>
      <c r="R2437" s="496"/>
      <c r="S2437" s="496"/>
      <c r="T2437" s="496"/>
      <c r="U2437" s="496"/>
      <c r="V2437" s="496"/>
      <c r="W2437" s="496"/>
      <c r="X2437" s="496"/>
      <c r="Y2437" s="496"/>
      <c r="Z2437" s="496"/>
      <c r="AA2437" s="496"/>
      <c r="AB2437" s="496"/>
      <c r="AC2437" s="496"/>
      <c r="AD2437" s="496"/>
      <c r="AE2437" s="496"/>
      <c r="AF2437" s="496"/>
      <c r="AG2437" s="496"/>
      <c r="AH2437" s="496"/>
      <c r="AI2437" s="496"/>
      <c r="AJ2437" s="496"/>
      <c r="AK2437" s="496"/>
      <c r="AL2437" s="496"/>
      <c r="AM2437" s="496"/>
      <c r="AN2437" s="496"/>
      <c r="AO2437" s="496"/>
      <c r="AP2437" s="496"/>
      <c r="AQ2437" s="496"/>
      <c r="AR2437" s="496"/>
      <c r="AS2437" s="496"/>
      <c r="AT2437" s="496"/>
      <c r="AU2437" s="496"/>
    </row>
    <row r="2438" spans="1:47">
      <c r="A2438" s="496"/>
      <c r="B2438" s="496"/>
      <c r="C2438" s="496"/>
      <c r="D2438" s="496"/>
      <c r="E2438" s="496"/>
      <c r="F2438" s="496"/>
      <c r="G2438" s="496"/>
      <c r="H2438" s="496"/>
      <c r="I2438" s="496"/>
      <c r="J2438" s="496"/>
      <c r="K2438" s="496"/>
      <c r="L2438" s="496"/>
      <c r="M2438" s="496"/>
      <c r="N2438" s="496"/>
      <c r="O2438" s="496"/>
      <c r="P2438" s="496"/>
      <c r="Q2438" s="496"/>
      <c r="R2438" s="496"/>
      <c r="S2438" s="496"/>
      <c r="T2438" s="496"/>
      <c r="U2438" s="496"/>
      <c r="V2438" s="496"/>
      <c r="W2438" s="496"/>
      <c r="X2438" s="496"/>
      <c r="Y2438" s="496"/>
      <c r="Z2438" s="496"/>
      <c r="AA2438" s="496"/>
      <c r="AB2438" s="496"/>
      <c r="AC2438" s="496"/>
      <c r="AD2438" s="496"/>
      <c r="AE2438" s="496"/>
      <c r="AF2438" s="496"/>
      <c r="AG2438" s="496"/>
      <c r="AH2438" s="496"/>
      <c r="AI2438" s="496"/>
      <c r="AJ2438" s="496"/>
      <c r="AK2438" s="496"/>
      <c r="AL2438" s="496"/>
      <c r="AM2438" s="496"/>
      <c r="AN2438" s="496"/>
      <c r="AO2438" s="496"/>
      <c r="AP2438" s="496"/>
      <c r="AQ2438" s="496"/>
      <c r="AR2438" s="496"/>
      <c r="AS2438" s="496"/>
      <c r="AT2438" s="496"/>
      <c r="AU2438" s="496"/>
    </row>
    <row r="2439" spans="1:47">
      <c r="A2439" s="496"/>
      <c r="B2439" s="496"/>
      <c r="C2439" s="496"/>
      <c r="D2439" s="496"/>
      <c r="E2439" s="496"/>
      <c r="F2439" s="496"/>
      <c r="G2439" s="496"/>
      <c r="H2439" s="496"/>
      <c r="I2439" s="496"/>
      <c r="J2439" s="496"/>
      <c r="K2439" s="496"/>
      <c r="L2439" s="496"/>
      <c r="M2439" s="496"/>
      <c r="N2439" s="496"/>
      <c r="O2439" s="496"/>
      <c r="P2439" s="496"/>
      <c r="Q2439" s="496"/>
      <c r="R2439" s="496"/>
      <c r="S2439" s="496"/>
      <c r="T2439" s="496"/>
      <c r="U2439" s="496"/>
      <c r="V2439" s="496"/>
      <c r="W2439" s="496"/>
      <c r="X2439" s="496"/>
      <c r="Y2439" s="496"/>
      <c r="Z2439" s="496"/>
      <c r="AA2439" s="496"/>
      <c r="AB2439" s="496"/>
      <c r="AC2439" s="496"/>
      <c r="AD2439" s="496"/>
      <c r="AE2439" s="496"/>
      <c r="AF2439" s="496"/>
      <c r="AG2439" s="496"/>
      <c r="AH2439" s="496"/>
      <c r="AI2439" s="496"/>
      <c r="AJ2439" s="496"/>
      <c r="AK2439" s="496"/>
      <c r="AL2439" s="496"/>
      <c r="AM2439" s="496"/>
      <c r="AN2439" s="496"/>
      <c r="AO2439" s="496"/>
      <c r="AP2439" s="496"/>
      <c r="AQ2439" s="496"/>
      <c r="AR2439" s="496"/>
      <c r="AS2439" s="496"/>
      <c r="AT2439" s="496"/>
      <c r="AU2439" s="496"/>
    </row>
    <row r="2440" spans="1:47">
      <c r="A2440" s="496"/>
      <c r="B2440" s="496"/>
      <c r="C2440" s="496"/>
      <c r="D2440" s="496"/>
      <c r="E2440" s="496"/>
      <c r="F2440" s="496"/>
      <c r="G2440" s="496"/>
      <c r="H2440" s="496"/>
      <c r="I2440" s="496"/>
      <c r="J2440" s="496"/>
      <c r="K2440" s="496"/>
      <c r="L2440" s="496"/>
      <c r="M2440" s="496"/>
      <c r="N2440" s="496"/>
      <c r="O2440" s="496"/>
      <c r="P2440" s="496"/>
      <c r="Q2440" s="496"/>
      <c r="R2440" s="496"/>
      <c r="S2440" s="496"/>
      <c r="T2440" s="496"/>
      <c r="U2440" s="496"/>
      <c r="V2440" s="496"/>
      <c r="W2440" s="496"/>
      <c r="X2440" s="496"/>
      <c r="Y2440" s="496"/>
      <c r="Z2440" s="496"/>
      <c r="AA2440" s="496"/>
      <c r="AB2440" s="496"/>
      <c r="AC2440" s="496"/>
      <c r="AD2440" s="496"/>
      <c r="AE2440" s="496"/>
      <c r="AF2440" s="496"/>
      <c r="AG2440" s="496"/>
      <c r="AH2440" s="496"/>
      <c r="AI2440" s="496"/>
      <c r="AJ2440" s="496"/>
      <c r="AK2440" s="496"/>
      <c r="AL2440" s="496"/>
      <c r="AM2440" s="496"/>
      <c r="AN2440" s="496"/>
      <c r="AO2440" s="496"/>
      <c r="AP2440" s="496"/>
      <c r="AQ2440" s="496"/>
      <c r="AR2440" s="496"/>
      <c r="AS2440" s="496"/>
      <c r="AT2440" s="496"/>
      <c r="AU2440" s="496"/>
    </row>
    <row r="2441" spans="1:47">
      <c r="A2441" s="496"/>
      <c r="B2441" s="496"/>
      <c r="C2441" s="496"/>
      <c r="D2441" s="496"/>
      <c r="E2441" s="496"/>
      <c r="F2441" s="496"/>
      <c r="G2441" s="496"/>
      <c r="H2441" s="496"/>
      <c r="I2441" s="496"/>
      <c r="J2441" s="496"/>
      <c r="K2441" s="496"/>
      <c r="L2441" s="496"/>
      <c r="M2441" s="496"/>
      <c r="N2441" s="496"/>
      <c r="O2441" s="496"/>
      <c r="P2441" s="496"/>
      <c r="Q2441" s="496"/>
      <c r="R2441" s="496"/>
      <c r="S2441" s="496"/>
      <c r="T2441" s="496"/>
      <c r="U2441" s="496"/>
      <c r="V2441" s="496"/>
      <c r="W2441" s="496"/>
      <c r="X2441" s="496"/>
      <c r="Y2441" s="496"/>
      <c r="Z2441" s="496"/>
      <c r="AA2441" s="496"/>
      <c r="AB2441" s="496"/>
      <c r="AC2441" s="496"/>
      <c r="AD2441" s="496"/>
      <c r="AE2441" s="496"/>
      <c r="AF2441" s="496"/>
      <c r="AG2441" s="496"/>
      <c r="AH2441" s="496"/>
      <c r="AI2441" s="496"/>
      <c r="AJ2441" s="496"/>
      <c r="AK2441" s="496"/>
      <c r="AL2441" s="496"/>
      <c r="AM2441" s="496"/>
      <c r="AN2441" s="496"/>
      <c r="AO2441" s="496"/>
      <c r="AP2441" s="496"/>
      <c r="AQ2441" s="496"/>
      <c r="AR2441" s="496"/>
      <c r="AS2441" s="496"/>
      <c r="AT2441" s="496"/>
      <c r="AU2441" s="496"/>
    </row>
    <row r="2442" spans="1:47">
      <c r="A2442" s="496"/>
      <c r="B2442" s="496"/>
      <c r="C2442" s="496"/>
      <c r="D2442" s="496"/>
      <c r="E2442" s="496"/>
      <c r="F2442" s="496"/>
      <c r="G2442" s="496"/>
      <c r="H2442" s="496"/>
      <c r="I2442" s="496"/>
      <c r="J2442" s="496"/>
      <c r="K2442" s="496"/>
      <c r="L2442" s="496"/>
      <c r="M2442" s="496"/>
      <c r="N2442" s="496"/>
      <c r="O2442" s="496"/>
      <c r="P2442" s="496"/>
      <c r="Q2442" s="496"/>
      <c r="R2442" s="496"/>
      <c r="S2442" s="496"/>
      <c r="T2442" s="496"/>
      <c r="U2442" s="496"/>
      <c r="V2442" s="496"/>
      <c r="W2442" s="496"/>
      <c r="X2442" s="496"/>
      <c r="Y2442" s="496"/>
      <c r="Z2442" s="496"/>
      <c r="AA2442" s="496"/>
      <c r="AB2442" s="496"/>
      <c r="AC2442" s="496"/>
      <c r="AD2442" s="496"/>
      <c r="AE2442" s="496"/>
      <c r="AF2442" s="496"/>
      <c r="AG2442" s="496"/>
      <c r="AH2442" s="496"/>
      <c r="AI2442" s="496"/>
      <c r="AJ2442" s="496"/>
      <c r="AK2442" s="496"/>
      <c r="AL2442" s="496"/>
      <c r="AM2442" s="496"/>
      <c r="AN2442" s="496"/>
      <c r="AO2442" s="496"/>
      <c r="AP2442" s="496"/>
      <c r="AQ2442" s="496"/>
      <c r="AR2442" s="496"/>
      <c r="AS2442" s="496"/>
      <c r="AT2442" s="496"/>
      <c r="AU2442" s="496"/>
    </row>
    <row r="2443" spans="1:47">
      <c r="A2443" s="496"/>
      <c r="B2443" s="496"/>
      <c r="C2443" s="496"/>
      <c r="D2443" s="496"/>
      <c r="E2443" s="496"/>
      <c r="F2443" s="496"/>
      <c r="G2443" s="496"/>
      <c r="H2443" s="496"/>
      <c r="I2443" s="496"/>
      <c r="J2443" s="496"/>
      <c r="K2443" s="496"/>
      <c r="L2443" s="496"/>
      <c r="M2443" s="496"/>
      <c r="N2443" s="496"/>
      <c r="O2443" s="496"/>
      <c r="P2443" s="496"/>
      <c r="Q2443" s="496"/>
      <c r="R2443" s="496"/>
      <c r="S2443" s="496"/>
      <c r="T2443" s="496"/>
      <c r="U2443" s="496"/>
      <c r="V2443" s="496"/>
      <c r="W2443" s="496"/>
      <c r="X2443" s="496"/>
      <c r="Y2443" s="496"/>
      <c r="Z2443" s="496"/>
      <c r="AA2443" s="496"/>
      <c r="AB2443" s="496"/>
      <c r="AC2443" s="496"/>
      <c r="AD2443" s="496"/>
      <c r="AE2443" s="496"/>
      <c r="AF2443" s="496"/>
      <c r="AG2443" s="496"/>
      <c r="AH2443" s="496"/>
      <c r="AI2443" s="496"/>
      <c r="AJ2443" s="496"/>
      <c r="AK2443" s="496"/>
      <c r="AL2443" s="496"/>
      <c r="AM2443" s="496"/>
      <c r="AN2443" s="496"/>
      <c r="AO2443" s="496"/>
      <c r="AP2443" s="496"/>
      <c r="AQ2443" s="496"/>
      <c r="AR2443" s="496"/>
      <c r="AS2443" s="496"/>
      <c r="AT2443" s="496"/>
      <c r="AU2443" s="496"/>
    </row>
    <row r="2444" spans="1:47">
      <c r="A2444" s="496"/>
      <c r="B2444" s="496"/>
      <c r="C2444" s="496"/>
      <c r="D2444" s="496"/>
      <c r="E2444" s="496"/>
      <c r="F2444" s="496"/>
      <c r="G2444" s="496"/>
      <c r="H2444" s="496"/>
      <c r="I2444" s="496"/>
      <c r="J2444" s="496"/>
      <c r="K2444" s="496"/>
      <c r="L2444" s="496"/>
      <c r="M2444" s="496"/>
      <c r="N2444" s="496"/>
      <c r="O2444" s="496"/>
      <c r="P2444" s="496"/>
      <c r="Q2444" s="496"/>
      <c r="R2444" s="496"/>
      <c r="S2444" s="496"/>
      <c r="T2444" s="496"/>
      <c r="U2444" s="496"/>
      <c r="V2444" s="496"/>
      <c r="W2444" s="496"/>
      <c r="X2444" s="496"/>
      <c r="Y2444" s="496"/>
      <c r="Z2444" s="496"/>
      <c r="AA2444" s="496"/>
      <c r="AB2444" s="496"/>
      <c r="AC2444" s="496"/>
      <c r="AD2444" s="496"/>
      <c r="AE2444" s="496"/>
      <c r="AF2444" s="496"/>
      <c r="AG2444" s="496"/>
      <c r="AH2444" s="496"/>
      <c r="AI2444" s="496"/>
      <c r="AJ2444" s="496"/>
      <c r="AK2444" s="496"/>
      <c r="AL2444" s="496"/>
      <c r="AM2444" s="496"/>
      <c r="AN2444" s="496"/>
      <c r="AO2444" s="496"/>
      <c r="AP2444" s="496"/>
      <c r="AQ2444" s="496"/>
      <c r="AR2444" s="496"/>
      <c r="AS2444" s="496"/>
      <c r="AT2444" s="496"/>
      <c r="AU2444" s="496"/>
    </row>
    <row r="2445" spans="1:47">
      <c r="A2445" s="496"/>
      <c r="B2445" s="496"/>
      <c r="C2445" s="496"/>
      <c r="D2445" s="496"/>
      <c r="E2445" s="496"/>
      <c r="F2445" s="496"/>
      <c r="G2445" s="496"/>
      <c r="H2445" s="496"/>
      <c r="I2445" s="496"/>
      <c r="J2445" s="496"/>
      <c r="K2445" s="496"/>
      <c r="L2445" s="496"/>
      <c r="M2445" s="496"/>
      <c r="N2445" s="496"/>
      <c r="O2445" s="496"/>
      <c r="P2445" s="496"/>
      <c r="Q2445" s="496"/>
      <c r="R2445" s="496"/>
      <c r="S2445" s="496"/>
      <c r="T2445" s="496"/>
      <c r="U2445" s="496"/>
      <c r="V2445" s="496"/>
      <c r="W2445" s="496"/>
      <c r="X2445" s="496"/>
      <c r="Y2445" s="496"/>
      <c r="Z2445" s="496"/>
      <c r="AA2445" s="496"/>
      <c r="AB2445" s="496"/>
      <c r="AC2445" s="496"/>
      <c r="AD2445" s="496"/>
      <c r="AE2445" s="496"/>
      <c r="AF2445" s="496"/>
      <c r="AG2445" s="496"/>
      <c r="AH2445" s="496"/>
      <c r="AI2445" s="496"/>
      <c r="AJ2445" s="496"/>
      <c r="AK2445" s="496"/>
      <c r="AL2445" s="496"/>
      <c r="AM2445" s="496"/>
      <c r="AN2445" s="496"/>
      <c r="AO2445" s="496"/>
      <c r="AP2445" s="496"/>
      <c r="AQ2445" s="496"/>
      <c r="AR2445" s="496"/>
      <c r="AS2445" s="496"/>
      <c r="AT2445" s="496"/>
      <c r="AU2445" s="496"/>
    </row>
    <row r="2446" spans="1:47">
      <c r="A2446" s="496"/>
      <c r="B2446" s="496"/>
      <c r="C2446" s="496"/>
      <c r="D2446" s="496"/>
      <c r="E2446" s="496"/>
      <c r="F2446" s="496"/>
      <c r="G2446" s="496"/>
      <c r="H2446" s="496"/>
      <c r="I2446" s="496"/>
      <c r="J2446" s="496"/>
      <c r="K2446" s="496"/>
      <c r="L2446" s="496"/>
      <c r="M2446" s="496"/>
      <c r="N2446" s="496"/>
      <c r="O2446" s="496"/>
      <c r="P2446" s="496"/>
      <c r="Q2446" s="496"/>
      <c r="R2446" s="496"/>
      <c r="S2446" s="496"/>
      <c r="T2446" s="496"/>
      <c r="U2446" s="496"/>
      <c r="V2446" s="496"/>
      <c r="W2446" s="496"/>
      <c r="X2446" s="496"/>
      <c r="Y2446" s="496"/>
      <c r="Z2446" s="496"/>
      <c r="AA2446" s="496"/>
      <c r="AB2446" s="496"/>
      <c r="AC2446" s="496"/>
      <c r="AD2446" s="496"/>
      <c r="AE2446" s="496"/>
      <c r="AF2446" s="496"/>
      <c r="AG2446" s="496"/>
      <c r="AH2446" s="496"/>
      <c r="AI2446" s="496"/>
      <c r="AJ2446" s="496"/>
      <c r="AK2446" s="496"/>
      <c r="AL2446" s="496"/>
      <c r="AM2446" s="496"/>
      <c r="AN2446" s="496"/>
      <c r="AO2446" s="496"/>
      <c r="AP2446" s="496"/>
      <c r="AQ2446" s="496"/>
      <c r="AR2446" s="496"/>
      <c r="AS2446" s="496"/>
      <c r="AT2446" s="496"/>
      <c r="AU2446" s="496"/>
    </row>
    <row r="2447" spans="1:47">
      <c r="A2447" s="496"/>
      <c r="B2447" s="496"/>
      <c r="C2447" s="496"/>
      <c r="D2447" s="496"/>
      <c r="E2447" s="496"/>
      <c r="F2447" s="496"/>
      <c r="G2447" s="496"/>
      <c r="H2447" s="496"/>
      <c r="I2447" s="496"/>
      <c r="J2447" s="496"/>
      <c r="K2447" s="496"/>
      <c r="L2447" s="496"/>
      <c r="M2447" s="496"/>
      <c r="N2447" s="496"/>
      <c r="O2447" s="496"/>
      <c r="P2447" s="496"/>
      <c r="Q2447" s="496"/>
      <c r="R2447" s="496"/>
      <c r="S2447" s="496"/>
      <c r="T2447" s="496"/>
      <c r="U2447" s="496"/>
      <c r="V2447" s="496"/>
      <c r="W2447" s="496"/>
      <c r="X2447" s="496"/>
      <c r="Y2447" s="496"/>
      <c r="Z2447" s="496"/>
      <c r="AA2447" s="496"/>
      <c r="AB2447" s="496"/>
      <c r="AC2447" s="496"/>
      <c r="AD2447" s="496"/>
      <c r="AE2447" s="496"/>
      <c r="AF2447" s="496"/>
      <c r="AG2447" s="496"/>
      <c r="AH2447" s="496"/>
      <c r="AI2447" s="496"/>
      <c r="AJ2447" s="496"/>
      <c r="AK2447" s="496"/>
      <c r="AL2447" s="496"/>
      <c r="AM2447" s="496"/>
      <c r="AN2447" s="496"/>
      <c r="AO2447" s="496"/>
      <c r="AP2447" s="496"/>
      <c r="AQ2447" s="496"/>
      <c r="AR2447" s="496"/>
      <c r="AS2447" s="496"/>
      <c r="AT2447" s="496"/>
      <c r="AU2447" s="496"/>
    </row>
    <row r="2448" spans="1:47">
      <c r="A2448" s="496"/>
      <c r="B2448" s="496"/>
      <c r="C2448" s="496"/>
      <c r="D2448" s="496"/>
      <c r="E2448" s="496"/>
      <c r="F2448" s="496"/>
      <c r="G2448" s="496"/>
      <c r="H2448" s="496"/>
      <c r="I2448" s="496"/>
      <c r="J2448" s="496"/>
      <c r="K2448" s="496"/>
      <c r="L2448" s="496"/>
      <c r="M2448" s="496"/>
      <c r="N2448" s="496"/>
      <c r="O2448" s="496"/>
      <c r="P2448" s="496"/>
      <c r="Q2448" s="496"/>
      <c r="R2448" s="496"/>
      <c r="S2448" s="496"/>
      <c r="T2448" s="496"/>
      <c r="U2448" s="496"/>
      <c r="V2448" s="496"/>
      <c r="W2448" s="496"/>
      <c r="X2448" s="496"/>
      <c r="Y2448" s="496"/>
      <c r="Z2448" s="496"/>
      <c r="AA2448" s="496"/>
      <c r="AB2448" s="496"/>
      <c r="AC2448" s="496"/>
      <c r="AD2448" s="496"/>
      <c r="AE2448" s="496"/>
      <c r="AF2448" s="496"/>
      <c r="AG2448" s="496"/>
      <c r="AH2448" s="496"/>
      <c r="AI2448" s="496"/>
      <c r="AJ2448" s="496"/>
      <c r="AK2448" s="496"/>
      <c r="AL2448" s="496"/>
      <c r="AM2448" s="496"/>
      <c r="AN2448" s="496"/>
      <c r="AO2448" s="496"/>
      <c r="AP2448" s="496"/>
      <c r="AQ2448" s="496"/>
      <c r="AR2448" s="496"/>
      <c r="AS2448" s="496"/>
      <c r="AT2448" s="496"/>
      <c r="AU2448" s="496"/>
    </row>
    <row r="2449" spans="1:47">
      <c r="A2449" s="496"/>
      <c r="B2449" s="496"/>
      <c r="C2449" s="496"/>
      <c r="D2449" s="496"/>
      <c r="E2449" s="496"/>
      <c r="F2449" s="496"/>
      <c r="G2449" s="496"/>
      <c r="H2449" s="496"/>
      <c r="I2449" s="496"/>
      <c r="J2449" s="496"/>
      <c r="K2449" s="496"/>
      <c r="L2449" s="496"/>
      <c r="M2449" s="496"/>
      <c r="N2449" s="496"/>
      <c r="O2449" s="496"/>
      <c r="P2449" s="496"/>
      <c r="Q2449" s="496"/>
      <c r="R2449" s="496"/>
      <c r="S2449" s="496"/>
      <c r="T2449" s="496"/>
      <c r="U2449" s="496"/>
      <c r="V2449" s="496"/>
      <c r="W2449" s="496"/>
      <c r="X2449" s="496"/>
      <c r="Y2449" s="496"/>
      <c r="Z2449" s="496"/>
      <c r="AA2449" s="496"/>
      <c r="AB2449" s="496"/>
      <c r="AC2449" s="496"/>
      <c r="AD2449" s="496"/>
      <c r="AE2449" s="496"/>
      <c r="AF2449" s="496"/>
      <c r="AG2449" s="496"/>
      <c r="AH2449" s="496"/>
      <c r="AI2449" s="496"/>
      <c r="AJ2449" s="496"/>
      <c r="AK2449" s="496"/>
      <c r="AL2449" s="496"/>
      <c r="AM2449" s="496"/>
      <c r="AN2449" s="496"/>
      <c r="AO2449" s="496"/>
      <c r="AP2449" s="496"/>
      <c r="AQ2449" s="496"/>
      <c r="AR2449" s="496"/>
      <c r="AS2449" s="496"/>
      <c r="AT2449" s="496"/>
      <c r="AU2449" s="496"/>
    </row>
    <row r="2450" spans="1:47">
      <c r="A2450" s="496"/>
      <c r="B2450" s="496"/>
      <c r="C2450" s="496"/>
      <c r="D2450" s="496"/>
      <c r="E2450" s="496"/>
      <c r="F2450" s="496"/>
      <c r="G2450" s="496"/>
      <c r="H2450" s="496"/>
      <c r="I2450" s="496"/>
      <c r="J2450" s="496"/>
      <c r="K2450" s="496"/>
      <c r="L2450" s="496"/>
      <c r="M2450" s="496"/>
      <c r="N2450" s="496"/>
      <c r="O2450" s="496"/>
      <c r="P2450" s="496"/>
      <c r="Q2450" s="496"/>
      <c r="R2450" s="496"/>
      <c r="S2450" s="496"/>
      <c r="T2450" s="496"/>
      <c r="U2450" s="496"/>
      <c r="V2450" s="496"/>
      <c r="W2450" s="496"/>
      <c r="X2450" s="496"/>
      <c r="Y2450" s="496"/>
      <c r="Z2450" s="496"/>
      <c r="AA2450" s="496"/>
      <c r="AB2450" s="496"/>
      <c r="AC2450" s="496"/>
      <c r="AD2450" s="496"/>
      <c r="AE2450" s="496"/>
      <c r="AF2450" s="496"/>
      <c r="AG2450" s="496"/>
      <c r="AH2450" s="496"/>
      <c r="AI2450" s="496"/>
      <c r="AJ2450" s="496"/>
      <c r="AK2450" s="496"/>
      <c r="AL2450" s="496"/>
      <c r="AM2450" s="496"/>
      <c r="AN2450" s="496"/>
      <c r="AO2450" s="496"/>
      <c r="AP2450" s="496"/>
      <c r="AQ2450" s="496"/>
      <c r="AR2450" s="496"/>
      <c r="AS2450" s="496"/>
      <c r="AT2450" s="496"/>
      <c r="AU2450" s="496"/>
    </row>
    <row r="2451" spans="1:47">
      <c r="A2451" s="496"/>
      <c r="B2451" s="496"/>
      <c r="C2451" s="496"/>
      <c r="D2451" s="496"/>
      <c r="E2451" s="496"/>
      <c r="F2451" s="496"/>
      <c r="G2451" s="496"/>
      <c r="H2451" s="496"/>
      <c r="I2451" s="496"/>
      <c r="J2451" s="496"/>
      <c r="K2451" s="496"/>
      <c r="L2451" s="496"/>
      <c r="M2451" s="496"/>
      <c r="N2451" s="496"/>
      <c r="O2451" s="496"/>
      <c r="P2451" s="496"/>
      <c r="Q2451" s="496"/>
      <c r="R2451" s="496"/>
      <c r="S2451" s="496"/>
      <c r="T2451" s="496"/>
      <c r="U2451" s="496"/>
      <c r="V2451" s="496"/>
      <c r="W2451" s="496"/>
      <c r="X2451" s="496"/>
      <c r="Y2451" s="496"/>
      <c r="Z2451" s="496"/>
      <c r="AA2451" s="496"/>
      <c r="AB2451" s="496"/>
      <c r="AC2451" s="496"/>
      <c r="AD2451" s="496"/>
      <c r="AE2451" s="496"/>
      <c r="AF2451" s="496"/>
      <c r="AG2451" s="496"/>
      <c r="AH2451" s="496"/>
      <c r="AI2451" s="496"/>
      <c r="AJ2451" s="496"/>
      <c r="AK2451" s="496"/>
      <c r="AL2451" s="496"/>
      <c r="AM2451" s="496"/>
      <c r="AN2451" s="496"/>
      <c r="AO2451" s="496"/>
      <c r="AP2451" s="496"/>
      <c r="AQ2451" s="496"/>
      <c r="AR2451" s="496"/>
      <c r="AS2451" s="496"/>
      <c r="AT2451" s="496"/>
      <c r="AU2451" s="496"/>
    </row>
    <row r="2452" spans="1:47">
      <c r="A2452" s="496"/>
      <c r="B2452" s="496"/>
      <c r="C2452" s="496"/>
      <c r="D2452" s="496"/>
      <c r="E2452" s="496"/>
      <c r="F2452" s="496"/>
      <c r="G2452" s="496"/>
      <c r="H2452" s="496"/>
      <c r="I2452" s="496"/>
      <c r="J2452" s="496"/>
      <c r="K2452" s="496"/>
      <c r="L2452" s="496"/>
      <c r="M2452" s="496"/>
      <c r="N2452" s="496"/>
      <c r="O2452" s="496"/>
      <c r="P2452" s="496"/>
      <c r="Q2452" s="496"/>
      <c r="R2452" s="496"/>
      <c r="S2452" s="496"/>
      <c r="T2452" s="496"/>
      <c r="U2452" s="496"/>
      <c r="V2452" s="496"/>
      <c r="W2452" s="496"/>
      <c r="X2452" s="496"/>
      <c r="Y2452" s="496"/>
      <c r="Z2452" s="496"/>
      <c r="AA2452" s="496"/>
      <c r="AB2452" s="496"/>
      <c r="AC2452" s="496"/>
      <c r="AD2452" s="496"/>
      <c r="AE2452" s="496"/>
      <c r="AF2452" s="496"/>
      <c r="AG2452" s="496"/>
      <c r="AH2452" s="496"/>
      <c r="AI2452" s="496"/>
      <c r="AJ2452" s="496"/>
      <c r="AK2452" s="496"/>
      <c r="AL2452" s="496"/>
      <c r="AM2452" s="496"/>
      <c r="AN2452" s="496"/>
      <c r="AO2452" s="496"/>
      <c r="AP2452" s="496"/>
      <c r="AQ2452" s="496"/>
      <c r="AR2452" s="496"/>
      <c r="AS2452" s="496"/>
      <c r="AT2452" s="496"/>
      <c r="AU2452" s="496"/>
    </row>
    <row r="2453" spans="1:47">
      <c r="A2453" s="496"/>
      <c r="B2453" s="496"/>
      <c r="C2453" s="496"/>
      <c r="D2453" s="496"/>
      <c r="E2453" s="496"/>
      <c r="F2453" s="496"/>
      <c r="G2453" s="496"/>
      <c r="H2453" s="496"/>
      <c r="I2453" s="496"/>
      <c r="J2453" s="496"/>
      <c r="K2453" s="496"/>
      <c r="L2453" s="496"/>
      <c r="M2453" s="496"/>
      <c r="N2453" s="496"/>
      <c r="O2453" s="496"/>
      <c r="P2453" s="496"/>
      <c r="Q2453" s="496"/>
      <c r="R2453" s="496"/>
      <c r="S2453" s="496"/>
      <c r="T2453" s="496"/>
      <c r="U2453" s="496"/>
      <c r="V2453" s="496"/>
      <c r="W2453" s="496"/>
      <c r="X2453" s="496"/>
      <c r="Y2453" s="496"/>
      <c r="Z2453" s="496"/>
      <c r="AA2453" s="496"/>
      <c r="AB2453" s="496"/>
      <c r="AC2453" s="496"/>
      <c r="AD2453" s="496"/>
      <c r="AE2453" s="496"/>
      <c r="AF2453" s="496"/>
      <c r="AG2453" s="496"/>
      <c r="AH2453" s="496"/>
      <c r="AI2453" s="496"/>
      <c r="AJ2453" s="496"/>
      <c r="AK2453" s="496"/>
      <c r="AL2453" s="496"/>
      <c r="AM2453" s="496"/>
      <c r="AN2453" s="496"/>
      <c r="AO2453" s="496"/>
      <c r="AP2453" s="496"/>
      <c r="AQ2453" s="496"/>
      <c r="AR2453" s="496"/>
      <c r="AS2453" s="496"/>
      <c r="AT2453" s="496"/>
      <c r="AU2453" s="496"/>
    </row>
    <row r="2454" spans="1:47">
      <c r="A2454" s="496"/>
      <c r="B2454" s="496"/>
      <c r="C2454" s="496"/>
      <c r="D2454" s="496"/>
      <c r="E2454" s="496"/>
      <c r="F2454" s="496"/>
      <c r="G2454" s="496"/>
      <c r="H2454" s="496"/>
      <c r="I2454" s="496"/>
      <c r="J2454" s="496"/>
      <c r="K2454" s="496"/>
      <c r="L2454" s="496"/>
      <c r="M2454" s="496"/>
      <c r="N2454" s="496"/>
      <c r="O2454" s="496"/>
      <c r="P2454" s="496"/>
      <c r="Q2454" s="496"/>
      <c r="R2454" s="496"/>
      <c r="S2454" s="496"/>
      <c r="T2454" s="496"/>
      <c r="U2454" s="496"/>
      <c r="V2454" s="496"/>
      <c r="W2454" s="496"/>
      <c r="X2454" s="496"/>
      <c r="Y2454" s="496"/>
      <c r="Z2454" s="496"/>
      <c r="AA2454" s="496"/>
      <c r="AB2454" s="496"/>
      <c r="AC2454" s="496"/>
      <c r="AD2454" s="496"/>
      <c r="AE2454" s="496"/>
      <c r="AF2454" s="496"/>
      <c r="AG2454" s="496"/>
      <c r="AH2454" s="496"/>
      <c r="AI2454" s="496"/>
      <c r="AJ2454" s="496"/>
      <c r="AK2454" s="496"/>
      <c r="AL2454" s="496"/>
      <c r="AM2454" s="496"/>
      <c r="AN2454" s="496"/>
      <c r="AO2454" s="496"/>
      <c r="AP2454" s="496"/>
      <c r="AQ2454" s="496"/>
      <c r="AR2454" s="496"/>
      <c r="AS2454" s="496"/>
      <c r="AT2454" s="496"/>
      <c r="AU2454" s="496"/>
    </row>
    <row r="2455" spans="1:47">
      <c r="A2455" s="496"/>
      <c r="B2455" s="496"/>
      <c r="C2455" s="496"/>
      <c r="D2455" s="496"/>
      <c r="E2455" s="496"/>
      <c r="F2455" s="496"/>
      <c r="G2455" s="496"/>
      <c r="H2455" s="496"/>
      <c r="I2455" s="496"/>
      <c r="J2455" s="496"/>
      <c r="K2455" s="496"/>
      <c r="L2455" s="496"/>
      <c r="M2455" s="496"/>
      <c r="N2455" s="496"/>
      <c r="O2455" s="496"/>
      <c r="P2455" s="496"/>
      <c r="Q2455" s="496"/>
      <c r="R2455" s="496"/>
      <c r="S2455" s="496"/>
      <c r="T2455" s="496"/>
      <c r="U2455" s="496"/>
      <c r="V2455" s="496"/>
      <c r="W2455" s="496"/>
      <c r="X2455" s="496"/>
      <c r="Y2455" s="496"/>
      <c r="Z2455" s="496"/>
      <c r="AA2455" s="496"/>
      <c r="AB2455" s="496"/>
      <c r="AC2455" s="496"/>
      <c r="AD2455" s="496"/>
      <c r="AE2455" s="496"/>
      <c r="AF2455" s="496"/>
      <c r="AG2455" s="496"/>
      <c r="AH2455" s="496"/>
      <c r="AI2455" s="496"/>
      <c r="AJ2455" s="496"/>
      <c r="AK2455" s="496"/>
      <c r="AL2455" s="496"/>
      <c r="AM2455" s="496"/>
      <c r="AN2455" s="496"/>
      <c r="AO2455" s="496"/>
      <c r="AP2455" s="496"/>
      <c r="AQ2455" s="496"/>
      <c r="AR2455" s="496"/>
      <c r="AS2455" s="496"/>
      <c r="AT2455" s="496"/>
      <c r="AU2455" s="496"/>
    </row>
    <row r="2456" spans="1:47">
      <c r="A2456" s="496"/>
      <c r="B2456" s="496"/>
      <c r="C2456" s="496"/>
      <c r="D2456" s="496"/>
      <c r="E2456" s="496"/>
      <c r="F2456" s="496"/>
      <c r="G2456" s="496"/>
      <c r="H2456" s="496"/>
      <c r="I2456" s="496"/>
      <c r="J2456" s="496"/>
      <c r="K2456" s="496"/>
      <c r="L2456" s="496"/>
      <c r="M2456" s="496"/>
      <c r="N2456" s="496"/>
      <c r="O2456" s="496"/>
      <c r="P2456" s="496"/>
      <c r="Q2456" s="496"/>
      <c r="R2456" s="496"/>
      <c r="S2456" s="496"/>
      <c r="T2456" s="496"/>
      <c r="U2456" s="496"/>
      <c r="V2456" s="496"/>
      <c r="W2456" s="496"/>
      <c r="X2456" s="496"/>
      <c r="Y2456" s="496"/>
      <c r="Z2456" s="496"/>
      <c r="AA2456" s="496"/>
      <c r="AB2456" s="496"/>
      <c r="AC2456" s="496"/>
      <c r="AD2456" s="496"/>
      <c r="AE2456" s="496"/>
      <c r="AF2456" s="496"/>
      <c r="AG2456" s="496"/>
      <c r="AH2456" s="496"/>
      <c r="AI2456" s="496"/>
      <c r="AJ2456" s="496"/>
      <c r="AK2456" s="496"/>
      <c r="AL2456" s="496"/>
      <c r="AM2456" s="496"/>
      <c r="AN2456" s="496"/>
      <c r="AO2456" s="496"/>
      <c r="AP2456" s="496"/>
      <c r="AQ2456" s="496"/>
      <c r="AR2456" s="496"/>
      <c r="AS2456" s="496"/>
      <c r="AT2456" s="496"/>
      <c r="AU2456" s="496"/>
    </row>
    <row r="2457" spans="1:47">
      <c r="A2457" s="496"/>
      <c r="B2457" s="496"/>
      <c r="C2457" s="496"/>
      <c r="D2457" s="496"/>
      <c r="E2457" s="496"/>
      <c r="F2457" s="496"/>
      <c r="G2457" s="496"/>
      <c r="H2457" s="496"/>
      <c r="I2457" s="496"/>
      <c r="J2457" s="496"/>
      <c r="K2457" s="496"/>
      <c r="L2457" s="496"/>
      <c r="M2457" s="496"/>
      <c r="N2457" s="496"/>
      <c r="O2457" s="496"/>
      <c r="P2457" s="496"/>
      <c r="Q2457" s="496"/>
      <c r="R2457" s="496"/>
      <c r="S2457" s="496"/>
      <c r="T2457" s="496"/>
      <c r="U2457" s="496"/>
      <c r="V2457" s="496"/>
      <c r="W2457" s="496"/>
      <c r="X2457" s="496"/>
      <c r="Y2457" s="496"/>
      <c r="Z2457" s="496"/>
      <c r="AA2457" s="496"/>
      <c r="AB2457" s="496"/>
      <c r="AC2457" s="496"/>
      <c r="AD2457" s="496"/>
      <c r="AE2457" s="496"/>
      <c r="AF2457" s="496"/>
      <c r="AG2457" s="496"/>
      <c r="AH2457" s="496"/>
      <c r="AI2457" s="496"/>
      <c r="AJ2457" s="496"/>
      <c r="AK2457" s="496"/>
      <c r="AL2457" s="496"/>
      <c r="AM2457" s="496"/>
      <c r="AN2457" s="496"/>
      <c r="AO2457" s="496"/>
      <c r="AP2457" s="496"/>
      <c r="AQ2457" s="496"/>
      <c r="AR2457" s="496"/>
      <c r="AS2457" s="496"/>
      <c r="AT2457" s="496"/>
      <c r="AU2457" s="496"/>
    </row>
    <row r="2458" spans="1:47">
      <c r="A2458" s="496"/>
      <c r="B2458" s="496"/>
      <c r="C2458" s="496"/>
      <c r="D2458" s="496"/>
      <c r="E2458" s="496"/>
      <c r="F2458" s="496"/>
      <c r="G2458" s="496"/>
      <c r="H2458" s="496"/>
      <c r="I2458" s="496"/>
      <c r="J2458" s="496"/>
      <c r="K2458" s="496"/>
      <c r="L2458" s="496"/>
      <c r="M2458" s="496"/>
      <c r="N2458" s="496"/>
      <c r="O2458" s="496"/>
      <c r="P2458" s="496"/>
      <c r="Q2458" s="496"/>
      <c r="R2458" s="496"/>
      <c r="S2458" s="496"/>
      <c r="T2458" s="496"/>
      <c r="U2458" s="496"/>
      <c r="V2458" s="496"/>
      <c r="W2458" s="496"/>
      <c r="X2458" s="496"/>
      <c r="Y2458" s="496"/>
      <c r="Z2458" s="496"/>
      <c r="AA2458" s="496"/>
      <c r="AB2458" s="496"/>
      <c r="AC2458" s="496"/>
      <c r="AD2458" s="496"/>
      <c r="AE2458" s="496"/>
      <c r="AF2458" s="496"/>
      <c r="AG2458" s="496"/>
      <c r="AH2458" s="496"/>
      <c r="AI2458" s="496"/>
      <c r="AJ2458" s="496"/>
      <c r="AK2458" s="496"/>
      <c r="AL2458" s="496"/>
      <c r="AM2458" s="496"/>
      <c r="AN2458" s="496"/>
      <c r="AO2458" s="496"/>
      <c r="AP2458" s="496"/>
      <c r="AQ2458" s="496"/>
      <c r="AR2458" s="496"/>
      <c r="AS2458" s="496"/>
      <c r="AT2458" s="496"/>
      <c r="AU2458" s="496"/>
    </row>
    <row r="2459" spans="1:47">
      <c r="A2459" s="496"/>
      <c r="B2459" s="496"/>
      <c r="C2459" s="496"/>
      <c r="D2459" s="496"/>
      <c r="E2459" s="496"/>
      <c r="F2459" s="496"/>
      <c r="G2459" s="496"/>
      <c r="H2459" s="496"/>
      <c r="I2459" s="496"/>
      <c r="J2459" s="496"/>
      <c r="K2459" s="496"/>
      <c r="L2459" s="496"/>
      <c r="M2459" s="496"/>
      <c r="N2459" s="496"/>
      <c r="O2459" s="496"/>
      <c r="P2459" s="496"/>
      <c r="Q2459" s="496"/>
      <c r="R2459" s="496"/>
      <c r="S2459" s="496"/>
      <c r="T2459" s="496"/>
      <c r="U2459" s="496"/>
      <c r="V2459" s="496"/>
      <c r="W2459" s="496"/>
      <c r="X2459" s="496"/>
      <c r="Y2459" s="496"/>
      <c r="Z2459" s="496"/>
      <c r="AA2459" s="496"/>
      <c r="AB2459" s="496"/>
      <c r="AC2459" s="496"/>
      <c r="AD2459" s="496"/>
      <c r="AE2459" s="496"/>
      <c r="AF2459" s="496"/>
      <c r="AG2459" s="496"/>
      <c r="AH2459" s="496"/>
      <c r="AI2459" s="496"/>
      <c r="AJ2459" s="496"/>
      <c r="AK2459" s="496"/>
      <c r="AL2459" s="496"/>
      <c r="AM2459" s="496"/>
      <c r="AN2459" s="496"/>
      <c r="AO2459" s="496"/>
      <c r="AP2459" s="496"/>
      <c r="AQ2459" s="496"/>
      <c r="AR2459" s="496"/>
      <c r="AS2459" s="496"/>
      <c r="AT2459" s="496"/>
      <c r="AU2459" s="496"/>
    </row>
    <row r="2460" spans="1:47">
      <c r="A2460" s="496"/>
      <c r="B2460" s="496"/>
      <c r="C2460" s="496"/>
      <c r="D2460" s="496"/>
      <c r="E2460" s="496"/>
      <c r="F2460" s="496"/>
      <c r="G2460" s="496"/>
      <c r="H2460" s="496"/>
      <c r="I2460" s="496"/>
      <c r="J2460" s="496"/>
      <c r="K2460" s="496"/>
      <c r="L2460" s="496"/>
      <c r="M2460" s="496"/>
      <c r="N2460" s="496"/>
      <c r="O2460" s="496"/>
      <c r="P2460" s="496"/>
      <c r="Q2460" s="496"/>
      <c r="R2460" s="496"/>
      <c r="S2460" s="496"/>
      <c r="T2460" s="496"/>
      <c r="U2460" s="496"/>
      <c r="V2460" s="496"/>
      <c r="W2460" s="496"/>
      <c r="X2460" s="496"/>
      <c r="Y2460" s="496"/>
      <c r="Z2460" s="496"/>
      <c r="AA2460" s="496"/>
      <c r="AB2460" s="496"/>
      <c r="AC2460" s="496"/>
      <c r="AD2460" s="496"/>
      <c r="AE2460" s="496"/>
      <c r="AF2460" s="496"/>
      <c r="AG2460" s="496"/>
      <c r="AH2460" s="496"/>
      <c r="AI2460" s="496"/>
      <c r="AJ2460" s="496"/>
      <c r="AK2460" s="496"/>
      <c r="AL2460" s="496"/>
      <c r="AM2460" s="496"/>
      <c r="AN2460" s="496"/>
      <c r="AO2460" s="496"/>
      <c r="AP2460" s="496"/>
      <c r="AQ2460" s="496"/>
      <c r="AR2460" s="496"/>
      <c r="AS2460" s="496"/>
      <c r="AT2460" s="496"/>
      <c r="AU2460" s="496"/>
    </row>
    <row r="2461" spans="1:47">
      <c r="A2461" s="496"/>
      <c r="B2461" s="496"/>
      <c r="C2461" s="496"/>
      <c r="D2461" s="496"/>
      <c r="E2461" s="496"/>
      <c r="F2461" s="496"/>
      <c r="G2461" s="496"/>
      <c r="H2461" s="496"/>
      <c r="I2461" s="496"/>
      <c r="J2461" s="496"/>
      <c r="K2461" s="496"/>
      <c r="L2461" s="496"/>
      <c r="M2461" s="496"/>
      <c r="N2461" s="496"/>
      <c r="O2461" s="496"/>
      <c r="P2461" s="496"/>
      <c r="Q2461" s="496"/>
      <c r="R2461" s="496"/>
      <c r="S2461" s="496"/>
      <c r="T2461" s="496"/>
      <c r="U2461" s="496"/>
      <c r="V2461" s="496"/>
      <c r="W2461" s="496"/>
      <c r="X2461" s="496"/>
      <c r="Y2461" s="496"/>
      <c r="Z2461" s="496"/>
      <c r="AA2461" s="496"/>
      <c r="AB2461" s="496"/>
      <c r="AC2461" s="496"/>
      <c r="AD2461" s="496"/>
      <c r="AE2461" s="496"/>
      <c r="AF2461" s="496"/>
      <c r="AG2461" s="496"/>
      <c r="AH2461" s="496"/>
      <c r="AI2461" s="496"/>
      <c r="AJ2461" s="496"/>
      <c r="AK2461" s="496"/>
      <c r="AL2461" s="496"/>
      <c r="AM2461" s="496"/>
      <c r="AN2461" s="496"/>
      <c r="AO2461" s="496"/>
      <c r="AP2461" s="496"/>
      <c r="AQ2461" s="496"/>
      <c r="AR2461" s="496"/>
      <c r="AS2461" s="496"/>
      <c r="AT2461" s="496"/>
      <c r="AU2461" s="496"/>
    </row>
    <row r="2462" spans="1:47">
      <c r="A2462" s="496"/>
      <c r="B2462" s="496"/>
      <c r="C2462" s="496"/>
      <c r="D2462" s="496"/>
      <c r="E2462" s="496"/>
      <c r="F2462" s="496"/>
      <c r="G2462" s="496"/>
      <c r="H2462" s="496"/>
      <c r="I2462" s="496"/>
      <c r="J2462" s="496"/>
      <c r="K2462" s="496"/>
      <c r="L2462" s="496"/>
      <c r="M2462" s="496"/>
      <c r="N2462" s="496"/>
      <c r="O2462" s="496"/>
      <c r="P2462" s="496"/>
      <c r="Q2462" s="496"/>
      <c r="R2462" s="496"/>
      <c r="S2462" s="496"/>
      <c r="T2462" s="496"/>
      <c r="U2462" s="496"/>
      <c r="V2462" s="496"/>
      <c r="W2462" s="496"/>
      <c r="X2462" s="496"/>
      <c r="Y2462" s="496"/>
      <c r="Z2462" s="496"/>
      <c r="AA2462" s="496"/>
      <c r="AB2462" s="496"/>
      <c r="AC2462" s="496"/>
      <c r="AD2462" s="496"/>
      <c r="AE2462" s="496"/>
      <c r="AF2462" s="496"/>
      <c r="AG2462" s="496"/>
      <c r="AH2462" s="496"/>
      <c r="AI2462" s="496"/>
      <c r="AJ2462" s="496"/>
      <c r="AK2462" s="496"/>
      <c r="AL2462" s="496"/>
      <c r="AM2462" s="496"/>
      <c r="AN2462" s="496"/>
      <c r="AO2462" s="496"/>
      <c r="AP2462" s="496"/>
      <c r="AQ2462" s="496"/>
      <c r="AR2462" s="496"/>
      <c r="AS2462" s="496"/>
      <c r="AT2462" s="496"/>
      <c r="AU2462" s="496"/>
    </row>
    <row r="2463" spans="1:47">
      <c r="A2463" s="496"/>
      <c r="B2463" s="496"/>
      <c r="C2463" s="496"/>
      <c r="D2463" s="496"/>
      <c r="E2463" s="496"/>
      <c r="F2463" s="496"/>
      <c r="G2463" s="496"/>
      <c r="H2463" s="496"/>
      <c r="I2463" s="496"/>
      <c r="J2463" s="496"/>
      <c r="K2463" s="496"/>
      <c r="L2463" s="496"/>
      <c r="M2463" s="496"/>
      <c r="N2463" s="496"/>
      <c r="O2463" s="496"/>
      <c r="P2463" s="496"/>
      <c r="Q2463" s="496"/>
      <c r="R2463" s="496"/>
      <c r="S2463" s="496"/>
      <c r="T2463" s="496"/>
      <c r="U2463" s="496"/>
      <c r="V2463" s="496"/>
      <c r="W2463" s="496"/>
      <c r="X2463" s="496"/>
      <c r="Y2463" s="496"/>
      <c r="Z2463" s="496"/>
      <c r="AA2463" s="496"/>
      <c r="AB2463" s="496"/>
      <c r="AC2463" s="496"/>
      <c r="AD2463" s="496"/>
      <c r="AE2463" s="496"/>
      <c r="AF2463" s="496"/>
      <c r="AG2463" s="496"/>
      <c r="AH2463" s="496"/>
      <c r="AI2463" s="496"/>
      <c r="AJ2463" s="496"/>
      <c r="AK2463" s="496"/>
      <c r="AL2463" s="496"/>
      <c r="AM2463" s="496"/>
      <c r="AN2463" s="496"/>
      <c r="AO2463" s="496"/>
      <c r="AP2463" s="496"/>
      <c r="AQ2463" s="496"/>
      <c r="AR2463" s="496"/>
      <c r="AS2463" s="496"/>
      <c r="AT2463" s="496"/>
      <c r="AU2463" s="496"/>
    </row>
    <row r="2464" spans="1:47">
      <c r="A2464" s="496"/>
      <c r="B2464" s="496"/>
      <c r="C2464" s="496"/>
      <c r="D2464" s="496"/>
      <c r="E2464" s="496"/>
      <c r="F2464" s="496"/>
      <c r="G2464" s="496"/>
      <c r="H2464" s="496"/>
      <c r="I2464" s="496"/>
      <c r="J2464" s="496"/>
      <c r="K2464" s="496"/>
      <c r="L2464" s="496"/>
      <c r="M2464" s="496"/>
      <c r="N2464" s="496"/>
      <c r="O2464" s="496"/>
      <c r="P2464" s="496"/>
      <c r="Q2464" s="496"/>
      <c r="R2464" s="496"/>
      <c r="S2464" s="496"/>
      <c r="T2464" s="496"/>
      <c r="U2464" s="496"/>
      <c r="V2464" s="496"/>
      <c r="W2464" s="496"/>
      <c r="X2464" s="496"/>
      <c r="Y2464" s="496"/>
      <c r="Z2464" s="496"/>
      <c r="AA2464" s="496"/>
      <c r="AB2464" s="496"/>
      <c r="AC2464" s="496"/>
      <c r="AD2464" s="496"/>
      <c r="AE2464" s="496"/>
      <c r="AF2464" s="496"/>
      <c r="AG2464" s="496"/>
      <c r="AH2464" s="496"/>
      <c r="AI2464" s="496"/>
      <c r="AJ2464" s="496"/>
      <c r="AK2464" s="496"/>
      <c r="AL2464" s="496"/>
      <c r="AM2464" s="496"/>
      <c r="AN2464" s="496"/>
      <c r="AO2464" s="496"/>
      <c r="AP2464" s="496"/>
      <c r="AQ2464" s="496"/>
      <c r="AR2464" s="496"/>
      <c r="AS2464" s="496"/>
      <c r="AT2464" s="496"/>
      <c r="AU2464" s="496"/>
    </row>
    <row r="2465" spans="1:47">
      <c r="A2465" s="496"/>
      <c r="B2465" s="496"/>
      <c r="C2465" s="496"/>
      <c r="D2465" s="496"/>
      <c r="E2465" s="496"/>
      <c r="F2465" s="496"/>
      <c r="G2465" s="496"/>
      <c r="H2465" s="496"/>
      <c r="I2465" s="496"/>
      <c r="J2465" s="496"/>
      <c r="K2465" s="496"/>
      <c r="L2465" s="496"/>
      <c r="M2465" s="496"/>
      <c r="N2465" s="496"/>
      <c r="O2465" s="496"/>
      <c r="P2465" s="496"/>
      <c r="Q2465" s="496"/>
      <c r="R2465" s="496"/>
      <c r="S2465" s="496"/>
      <c r="T2465" s="496"/>
      <c r="U2465" s="496"/>
      <c r="V2465" s="496"/>
      <c r="W2465" s="496"/>
      <c r="X2465" s="496"/>
      <c r="Y2465" s="496"/>
      <c r="Z2465" s="496"/>
      <c r="AA2465" s="496"/>
      <c r="AB2465" s="496"/>
      <c r="AC2465" s="496"/>
      <c r="AD2465" s="496"/>
      <c r="AE2465" s="496"/>
      <c r="AF2465" s="496"/>
      <c r="AG2465" s="496"/>
      <c r="AH2465" s="496"/>
      <c r="AI2465" s="496"/>
      <c r="AJ2465" s="496"/>
      <c r="AK2465" s="496"/>
      <c r="AL2465" s="496"/>
      <c r="AM2465" s="496"/>
      <c r="AN2465" s="496"/>
      <c r="AO2465" s="496"/>
      <c r="AP2465" s="496"/>
      <c r="AQ2465" s="496"/>
      <c r="AR2465" s="496"/>
      <c r="AS2465" s="496"/>
      <c r="AT2465" s="496"/>
      <c r="AU2465" s="496"/>
    </row>
    <row r="2466" spans="1:47">
      <c r="A2466" s="496"/>
      <c r="B2466" s="496"/>
      <c r="C2466" s="496"/>
      <c r="D2466" s="496"/>
      <c r="E2466" s="496"/>
      <c r="F2466" s="496"/>
      <c r="G2466" s="496"/>
      <c r="H2466" s="496"/>
      <c r="I2466" s="496"/>
      <c r="J2466" s="496"/>
      <c r="K2466" s="496"/>
      <c r="L2466" s="496"/>
      <c r="M2466" s="496"/>
      <c r="N2466" s="496"/>
      <c r="O2466" s="496"/>
      <c r="P2466" s="496"/>
      <c r="Q2466" s="496"/>
      <c r="R2466" s="496"/>
      <c r="S2466" s="496"/>
      <c r="T2466" s="496"/>
      <c r="U2466" s="496"/>
      <c r="V2466" s="496"/>
      <c r="W2466" s="496"/>
      <c r="X2466" s="496"/>
      <c r="Y2466" s="496"/>
      <c r="Z2466" s="496"/>
      <c r="AA2466" s="496"/>
      <c r="AB2466" s="496"/>
      <c r="AC2466" s="496"/>
      <c r="AD2466" s="496"/>
      <c r="AE2466" s="496"/>
      <c r="AF2466" s="496"/>
      <c r="AG2466" s="496"/>
      <c r="AH2466" s="496"/>
      <c r="AI2466" s="496"/>
      <c r="AJ2466" s="496"/>
      <c r="AK2466" s="496"/>
      <c r="AL2466" s="496"/>
      <c r="AM2466" s="496"/>
      <c r="AN2466" s="496"/>
      <c r="AO2466" s="496"/>
      <c r="AP2466" s="496"/>
      <c r="AQ2466" s="496"/>
      <c r="AR2466" s="496"/>
      <c r="AS2466" s="496"/>
      <c r="AT2466" s="496"/>
      <c r="AU2466" s="496"/>
    </row>
    <row r="2467" spans="1:47">
      <c r="A2467" s="496"/>
      <c r="B2467" s="496"/>
      <c r="C2467" s="496"/>
      <c r="D2467" s="496"/>
      <c r="E2467" s="496"/>
      <c r="F2467" s="496"/>
      <c r="G2467" s="496"/>
      <c r="H2467" s="496"/>
      <c r="I2467" s="496"/>
      <c r="J2467" s="496"/>
      <c r="K2467" s="496"/>
      <c r="L2467" s="496"/>
      <c r="M2467" s="496"/>
      <c r="N2467" s="496"/>
      <c r="O2467" s="496"/>
      <c r="P2467" s="496"/>
      <c r="Q2467" s="496"/>
      <c r="R2467" s="496"/>
      <c r="S2467" s="496"/>
      <c r="T2467" s="496"/>
      <c r="U2467" s="496"/>
      <c r="V2467" s="496"/>
      <c r="W2467" s="496"/>
      <c r="X2467" s="496"/>
      <c r="Y2467" s="496"/>
      <c r="Z2467" s="496"/>
      <c r="AA2467" s="496"/>
      <c r="AB2467" s="496"/>
      <c r="AC2467" s="496"/>
      <c r="AD2467" s="496"/>
      <c r="AE2467" s="496"/>
      <c r="AF2467" s="496"/>
      <c r="AG2467" s="496"/>
      <c r="AH2467" s="496"/>
      <c r="AI2467" s="496"/>
      <c r="AJ2467" s="496"/>
      <c r="AK2467" s="496"/>
      <c r="AL2467" s="496"/>
      <c r="AM2467" s="496"/>
      <c r="AN2467" s="496"/>
      <c r="AO2467" s="496"/>
      <c r="AP2467" s="496"/>
      <c r="AQ2467" s="496"/>
      <c r="AR2467" s="496"/>
      <c r="AS2467" s="496"/>
      <c r="AT2467" s="496"/>
      <c r="AU2467" s="496"/>
    </row>
    <row r="2468" spans="1:47">
      <c r="A2468" s="496"/>
      <c r="B2468" s="496"/>
      <c r="C2468" s="496"/>
      <c r="D2468" s="496"/>
      <c r="E2468" s="496"/>
      <c r="F2468" s="496"/>
      <c r="G2468" s="496"/>
      <c r="H2468" s="496"/>
      <c r="I2468" s="496"/>
      <c r="J2468" s="496"/>
      <c r="K2468" s="496"/>
      <c r="L2468" s="496"/>
      <c r="M2468" s="496"/>
      <c r="N2468" s="496"/>
      <c r="O2468" s="496"/>
      <c r="P2468" s="496"/>
      <c r="Q2468" s="496"/>
      <c r="R2468" s="496"/>
      <c r="S2468" s="496"/>
      <c r="T2468" s="496"/>
      <c r="U2468" s="496"/>
      <c r="V2468" s="496"/>
      <c r="W2468" s="496"/>
      <c r="X2468" s="496"/>
      <c r="Y2468" s="496"/>
      <c r="Z2468" s="496"/>
      <c r="AA2468" s="496"/>
      <c r="AB2468" s="496"/>
      <c r="AC2468" s="496"/>
      <c r="AD2468" s="496"/>
      <c r="AE2468" s="496"/>
      <c r="AF2468" s="496"/>
      <c r="AG2468" s="496"/>
      <c r="AH2468" s="496"/>
      <c r="AI2468" s="496"/>
      <c r="AJ2468" s="496"/>
      <c r="AK2468" s="496"/>
      <c r="AL2468" s="496"/>
      <c r="AM2468" s="496"/>
      <c r="AN2468" s="496"/>
      <c r="AO2468" s="496"/>
      <c r="AP2468" s="496"/>
      <c r="AQ2468" s="496"/>
      <c r="AR2468" s="496"/>
      <c r="AS2468" s="496"/>
      <c r="AT2468" s="496"/>
      <c r="AU2468" s="496"/>
    </row>
    <row r="2469" spans="1:47">
      <c r="A2469" s="496"/>
      <c r="B2469" s="496"/>
      <c r="C2469" s="496"/>
      <c r="D2469" s="496"/>
      <c r="E2469" s="496"/>
      <c r="F2469" s="496"/>
      <c r="G2469" s="496"/>
      <c r="H2469" s="496"/>
      <c r="I2469" s="496"/>
      <c r="J2469" s="496"/>
      <c r="K2469" s="496"/>
      <c r="L2469" s="496"/>
      <c r="M2469" s="496"/>
      <c r="N2469" s="496"/>
      <c r="O2469" s="496"/>
      <c r="P2469" s="496"/>
      <c r="Q2469" s="496"/>
      <c r="R2469" s="496"/>
      <c r="S2469" s="496"/>
      <c r="T2469" s="496"/>
      <c r="U2469" s="496"/>
      <c r="V2469" s="496"/>
      <c r="W2469" s="496"/>
      <c r="X2469" s="496"/>
      <c r="Y2469" s="496"/>
      <c r="Z2469" s="496"/>
      <c r="AA2469" s="496"/>
      <c r="AB2469" s="496"/>
      <c r="AC2469" s="496"/>
      <c r="AD2469" s="496"/>
      <c r="AE2469" s="496"/>
      <c r="AF2469" s="496"/>
      <c r="AG2469" s="496"/>
      <c r="AH2469" s="496"/>
      <c r="AI2469" s="496"/>
      <c r="AJ2469" s="496"/>
      <c r="AK2469" s="496"/>
      <c r="AL2469" s="496"/>
      <c r="AM2469" s="496"/>
      <c r="AN2469" s="496"/>
      <c r="AO2469" s="496"/>
      <c r="AP2469" s="496"/>
      <c r="AQ2469" s="496"/>
      <c r="AR2469" s="496"/>
      <c r="AS2469" s="496"/>
      <c r="AT2469" s="496"/>
      <c r="AU2469" s="496"/>
    </row>
    <row r="2470" spans="1:47">
      <c r="A2470" s="496"/>
      <c r="B2470" s="496"/>
      <c r="C2470" s="496"/>
      <c r="D2470" s="496"/>
      <c r="E2470" s="496"/>
      <c r="F2470" s="496"/>
      <c r="G2470" s="496"/>
      <c r="H2470" s="496"/>
      <c r="I2470" s="496"/>
      <c r="J2470" s="496"/>
      <c r="K2470" s="496"/>
      <c r="L2470" s="496"/>
      <c r="M2470" s="496"/>
      <c r="N2470" s="496"/>
      <c r="O2470" s="496"/>
      <c r="P2470" s="496"/>
      <c r="Q2470" s="496"/>
      <c r="R2470" s="496"/>
      <c r="S2470" s="496"/>
      <c r="T2470" s="496"/>
      <c r="U2470" s="496"/>
      <c r="V2470" s="496"/>
      <c r="W2470" s="496"/>
      <c r="X2470" s="496"/>
      <c r="Y2470" s="496"/>
      <c r="Z2470" s="496"/>
      <c r="AA2470" s="496"/>
      <c r="AB2470" s="496"/>
      <c r="AC2470" s="496"/>
      <c r="AD2470" s="496"/>
      <c r="AE2470" s="496"/>
      <c r="AF2470" s="496"/>
      <c r="AG2470" s="496"/>
      <c r="AH2470" s="496"/>
      <c r="AI2470" s="496"/>
      <c r="AJ2470" s="496"/>
      <c r="AK2470" s="496"/>
      <c r="AL2470" s="496"/>
      <c r="AM2470" s="496"/>
      <c r="AN2470" s="496"/>
      <c r="AO2470" s="496"/>
      <c r="AP2470" s="496"/>
      <c r="AQ2470" s="496"/>
      <c r="AR2470" s="496"/>
      <c r="AS2470" s="496"/>
      <c r="AT2470" s="496"/>
      <c r="AU2470" s="496"/>
    </row>
    <row r="2471" spans="1:47">
      <c r="A2471" s="496"/>
      <c r="B2471" s="496"/>
      <c r="C2471" s="496"/>
      <c r="D2471" s="496"/>
      <c r="E2471" s="496"/>
      <c r="F2471" s="496"/>
      <c r="G2471" s="496"/>
      <c r="H2471" s="496"/>
      <c r="I2471" s="496"/>
      <c r="J2471" s="496"/>
      <c r="K2471" s="496"/>
      <c r="L2471" s="496"/>
      <c r="M2471" s="496"/>
      <c r="N2471" s="496"/>
      <c r="O2471" s="496"/>
      <c r="P2471" s="496"/>
      <c r="Q2471" s="496"/>
      <c r="R2471" s="496"/>
      <c r="S2471" s="496"/>
      <c r="T2471" s="496"/>
      <c r="U2471" s="496"/>
      <c r="V2471" s="496"/>
      <c r="W2471" s="496"/>
      <c r="X2471" s="496"/>
      <c r="Y2471" s="496"/>
      <c r="Z2471" s="496"/>
      <c r="AA2471" s="496"/>
      <c r="AB2471" s="496"/>
      <c r="AC2471" s="496"/>
      <c r="AD2471" s="496"/>
      <c r="AE2471" s="496"/>
      <c r="AF2471" s="496"/>
      <c r="AG2471" s="496"/>
      <c r="AH2471" s="496"/>
      <c r="AI2471" s="496"/>
      <c r="AJ2471" s="496"/>
      <c r="AK2471" s="496"/>
      <c r="AL2471" s="496"/>
      <c r="AM2471" s="496"/>
      <c r="AN2471" s="496"/>
      <c r="AO2471" s="496"/>
      <c r="AP2471" s="496"/>
      <c r="AQ2471" s="496"/>
      <c r="AR2471" s="496"/>
      <c r="AS2471" s="496"/>
      <c r="AT2471" s="496"/>
      <c r="AU2471" s="496"/>
    </row>
    <row r="2472" spans="1:47">
      <c r="A2472" s="496"/>
      <c r="B2472" s="496"/>
      <c r="C2472" s="496"/>
      <c r="D2472" s="496"/>
      <c r="E2472" s="496"/>
      <c r="F2472" s="496"/>
      <c r="G2472" s="496"/>
      <c r="H2472" s="496"/>
      <c r="I2472" s="496"/>
      <c r="J2472" s="496"/>
      <c r="K2472" s="496"/>
      <c r="L2472" s="496"/>
      <c r="M2472" s="496"/>
      <c r="N2472" s="496"/>
      <c r="O2472" s="496"/>
      <c r="P2472" s="496"/>
      <c r="Q2472" s="496"/>
      <c r="R2472" s="496"/>
      <c r="S2472" s="496"/>
      <c r="T2472" s="496"/>
      <c r="U2472" s="496"/>
      <c r="V2472" s="496"/>
      <c r="W2472" s="496"/>
      <c r="X2472" s="496"/>
      <c r="Y2472" s="496"/>
      <c r="Z2472" s="496"/>
      <c r="AA2472" s="496"/>
      <c r="AB2472" s="496"/>
      <c r="AC2472" s="496"/>
      <c r="AD2472" s="496"/>
      <c r="AE2472" s="496"/>
      <c r="AF2472" s="496"/>
      <c r="AG2472" s="496"/>
      <c r="AH2472" s="496"/>
      <c r="AI2472" s="496"/>
      <c r="AJ2472" s="496"/>
      <c r="AK2472" s="496"/>
      <c r="AL2472" s="496"/>
      <c r="AM2472" s="496"/>
      <c r="AN2472" s="496"/>
      <c r="AO2472" s="496"/>
      <c r="AP2472" s="496"/>
      <c r="AQ2472" s="496"/>
      <c r="AR2472" s="496"/>
      <c r="AS2472" s="496"/>
      <c r="AT2472" s="496"/>
      <c r="AU2472" s="496"/>
    </row>
    <row r="2473" spans="1:47">
      <c r="A2473" s="496"/>
      <c r="B2473" s="496"/>
      <c r="C2473" s="496"/>
      <c r="D2473" s="496"/>
      <c r="E2473" s="496"/>
      <c r="F2473" s="496"/>
      <c r="G2473" s="496"/>
      <c r="H2473" s="496"/>
      <c r="I2473" s="496"/>
      <c r="J2473" s="496"/>
      <c r="K2473" s="496"/>
      <c r="L2473" s="496"/>
      <c r="M2473" s="496"/>
      <c r="N2473" s="496"/>
      <c r="O2473" s="496"/>
      <c r="P2473" s="496"/>
      <c r="Q2473" s="496"/>
      <c r="R2473" s="496"/>
      <c r="S2473" s="496"/>
      <c r="T2473" s="496"/>
      <c r="U2473" s="496"/>
      <c r="V2473" s="496"/>
      <c r="W2473" s="496"/>
      <c r="X2473" s="496"/>
      <c r="Y2473" s="496"/>
      <c r="Z2473" s="496"/>
      <c r="AA2473" s="496"/>
      <c r="AB2473" s="496"/>
      <c r="AC2473" s="496"/>
      <c r="AD2473" s="496"/>
      <c r="AE2473" s="496"/>
      <c r="AF2473" s="496"/>
      <c r="AG2473" s="496"/>
      <c r="AH2473" s="496"/>
      <c r="AI2473" s="496"/>
      <c r="AJ2473" s="496"/>
      <c r="AK2473" s="496"/>
      <c r="AL2473" s="496"/>
      <c r="AM2473" s="496"/>
      <c r="AN2473" s="496"/>
      <c r="AO2473" s="496"/>
      <c r="AP2473" s="496"/>
      <c r="AQ2473" s="496"/>
      <c r="AR2473" s="496"/>
      <c r="AS2473" s="496"/>
      <c r="AT2473" s="496"/>
      <c r="AU2473" s="496"/>
    </row>
    <row r="2474" spans="1:47">
      <c r="A2474" s="496"/>
      <c r="B2474" s="496"/>
      <c r="C2474" s="496"/>
      <c r="D2474" s="496"/>
      <c r="E2474" s="496"/>
      <c r="F2474" s="496"/>
      <c r="G2474" s="496"/>
      <c r="H2474" s="496"/>
      <c r="I2474" s="496"/>
      <c r="J2474" s="496"/>
      <c r="K2474" s="496"/>
      <c r="L2474" s="496"/>
      <c r="M2474" s="496"/>
      <c r="N2474" s="496"/>
      <c r="O2474" s="496"/>
      <c r="P2474" s="496"/>
      <c r="Q2474" s="496"/>
      <c r="R2474" s="496"/>
      <c r="S2474" s="496"/>
      <c r="T2474" s="496"/>
      <c r="U2474" s="496"/>
      <c r="V2474" s="496"/>
      <c r="W2474" s="496"/>
      <c r="X2474" s="496"/>
      <c r="Y2474" s="496"/>
      <c r="Z2474" s="496"/>
      <c r="AA2474" s="496"/>
      <c r="AB2474" s="496"/>
      <c r="AC2474" s="496"/>
      <c r="AD2474" s="496"/>
      <c r="AE2474" s="496"/>
      <c r="AF2474" s="496"/>
      <c r="AG2474" s="496"/>
      <c r="AH2474" s="496"/>
      <c r="AI2474" s="496"/>
      <c r="AJ2474" s="496"/>
      <c r="AK2474" s="496"/>
      <c r="AL2474" s="496"/>
      <c r="AM2474" s="496"/>
      <c r="AN2474" s="496"/>
      <c r="AO2474" s="496"/>
      <c r="AP2474" s="496"/>
      <c r="AQ2474" s="496"/>
      <c r="AR2474" s="496"/>
      <c r="AS2474" s="496"/>
      <c r="AT2474" s="496"/>
      <c r="AU2474" s="496"/>
    </row>
    <row r="2475" spans="1:47">
      <c r="A2475" s="496"/>
      <c r="B2475" s="496"/>
      <c r="C2475" s="496"/>
      <c r="D2475" s="496"/>
      <c r="E2475" s="496"/>
      <c r="F2475" s="496"/>
      <c r="G2475" s="496"/>
      <c r="H2475" s="496"/>
      <c r="I2475" s="496"/>
      <c r="J2475" s="496"/>
      <c r="K2475" s="496"/>
      <c r="L2475" s="496"/>
      <c r="M2475" s="496"/>
      <c r="N2475" s="496"/>
      <c r="O2475" s="496"/>
      <c r="P2475" s="496"/>
      <c r="Q2475" s="496"/>
      <c r="R2475" s="496"/>
      <c r="S2475" s="496"/>
      <c r="T2475" s="496"/>
      <c r="U2475" s="496"/>
      <c r="V2475" s="496"/>
      <c r="W2475" s="496"/>
      <c r="X2475" s="496"/>
      <c r="Y2475" s="496"/>
      <c r="Z2475" s="496"/>
      <c r="AA2475" s="496"/>
      <c r="AB2475" s="496"/>
      <c r="AC2475" s="496"/>
      <c r="AD2475" s="496"/>
      <c r="AE2475" s="496"/>
      <c r="AF2475" s="496"/>
      <c r="AG2475" s="496"/>
      <c r="AH2475" s="496"/>
      <c r="AI2475" s="496"/>
      <c r="AJ2475" s="496"/>
      <c r="AK2475" s="496"/>
      <c r="AL2475" s="496"/>
      <c r="AM2475" s="496"/>
      <c r="AN2475" s="496"/>
      <c r="AO2475" s="496"/>
      <c r="AP2475" s="496"/>
      <c r="AQ2475" s="496"/>
      <c r="AR2475" s="496"/>
      <c r="AS2475" s="496"/>
      <c r="AT2475" s="496"/>
      <c r="AU2475" s="496"/>
    </row>
    <row r="2476" spans="1:47">
      <c r="A2476" s="496"/>
      <c r="B2476" s="496"/>
      <c r="C2476" s="496"/>
      <c r="D2476" s="496"/>
      <c r="E2476" s="496"/>
      <c r="F2476" s="496"/>
      <c r="G2476" s="496"/>
      <c r="H2476" s="496"/>
      <c r="I2476" s="496"/>
      <c r="J2476" s="496"/>
      <c r="K2476" s="496"/>
      <c r="L2476" s="496"/>
      <c r="M2476" s="496"/>
      <c r="N2476" s="496"/>
      <c r="O2476" s="496"/>
      <c r="P2476" s="496"/>
      <c r="Q2476" s="496"/>
      <c r="R2476" s="496"/>
      <c r="S2476" s="496"/>
      <c r="T2476" s="496"/>
      <c r="U2476" s="496"/>
      <c r="V2476" s="496"/>
      <c r="W2476" s="496"/>
      <c r="X2476" s="496"/>
      <c r="Y2476" s="496"/>
      <c r="Z2476" s="496"/>
      <c r="AA2476" s="496"/>
      <c r="AB2476" s="496"/>
      <c r="AC2476" s="496"/>
      <c r="AD2476" s="496"/>
      <c r="AE2476" s="496"/>
      <c r="AF2476" s="496"/>
      <c r="AG2476" s="496"/>
      <c r="AH2476" s="496"/>
      <c r="AI2476" s="496"/>
      <c r="AJ2476" s="496"/>
      <c r="AK2476" s="496"/>
      <c r="AL2476" s="496"/>
      <c r="AM2476" s="496"/>
      <c r="AN2476" s="496"/>
      <c r="AO2476" s="496"/>
      <c r="AP2476" s="496"/>
      <c r="AQ2476" s="496"/>
      <c r="AR2476" s="496"/>
      <c r="AS2476" s="496"/>
      <c r="AT2476" s="496"/>
      <c r="AU2476" s="496"/>
    </row>
    <row r="2477" spans="1:47">
      <c r="A2477" s="496"/>
      <c r="B2477" s="496"/>
      <c r="C2477" s="496"/>
      <c r="D2477" s="496"/>
      <c r="E2477" s="496"/>
      <c r="F2477" s="496"/>
      <c r="G2477" s="496"/>
      <c r="H2477" s="496"/>
      <c r="I2477" s="496"/>
      <c r="J2477" s="496"/>
      <c r="K2477" s="496"/>
      <c r="L2477" s="496"/>
      <c r="M2477" s="496"/>
      <c r="N2477" s="496"/>
      <c r="O2477" s="496"/>
      <c r="P2477" s="496"/>
      <c r="Q2477" s="496"/>
      <c r="R2477" s="496"/>
      <c r="S2477" s="496"/>
      <c r="T2477" s="496"/>
      <c r="U2477" s="496"/>
      <c r="V2477" s="496"/>
      <c r="W2477" s="496"/>
      <c r="X2477" s="496"/>
      <c r="Y2477" s="496"/>
      <c r="Z2477" s="496"/>
      <c r="AA2477" s="496"/>
      <c r="AB2477" s="496"/>
      <c r="AC2477" s="496"/>
      <c r="AD2477" s="496"/>
      <c r="AE2477" s="496"/>
      <c r="AF2477" s="496"/>
      <c r="AG2477" s="496"/>
      <c r="AH2477" s="496"/>
      <c r="AI2477" s="496"/>
      <c r="AJ2477" s="496"/>
      <c r="AK2477" s="496"/>
      <c r="AL2477" s="496"/>
      <c r="AM2477" s="496"/>
      <c r="AN2477" s="496"/>
      <c r="AO2477" s="496"/>
      <c r="AP2477" s="496"/>
      <c r="AQ2477" s="496"/>
      <c r="AR2477" s="496"/>
      <c r="AS2477" s="496"/>
      <c r="AT2477" s="496"/>
      <c r="AU2477" s="496"/>
    </row>
    <row r="2478" spans="1:47">
      <c r="A2478" s="496"/>
      <c r="B2478" s="496"/>
      <c r="C2478" s="496"/>
      <c r="D2478" s="496"/>
      <c r="E2478" s="496"/>
      <c r="F2478" s="496"/>
      <c r="G2478" s="496"/>
      <c r="H2478" s="496"/>
      <c r="I2478" s="496"/>
      <c r="J2478" s="496"/>
      <c r="K2478" s="496"/>
      <c r="L2478" s="496"/>
      <c r="M2478" s="496"/>
      <c r="N2478" s="496"/>
      <c r="O2478" s="496"/>
      <c r="P2478" s="496"/>
      <c r="Q2478" s="496"/>
      <c r="R2478" s="496"/>
      <c r="S2478" s="496"/>
      <c r="T2478" s="496"/>
      <c r="U2478" s="496"/>
      <c r="V2478" s="496"/>
      <c r="W2478" s="496"/>
      <c r="X2478" s="496"/>
      <c r="Y2478" s="496"/>
      <c r="Z2478" s="496"/>
      <c r="AA2478" s="496"/>
      <c r="AB2478" s="496"/>
      <c r="AC2478" s="496"/>
      <c r="AD2478" s="496"/>
      <c r="AE2478" s="496"/>
      <c r="AF2478" s="496"/>
      <c r="AG2478" s="496"/>
      <c r="AH2478" s="496"/>
      <c r="AI2478" s="496"/>
      <c r="AJ2478" s="496"/>
      <c r="AK2478" s="496"/>
      <c r="AL2478" s="496"/>
      <c r="AM2478" s="496"/>
      <c r="AN2478" s="496"/>
      <c r="AO2478" s="496"/>
      <c r="AP2478" s="496"/>
      <c r="AQ2478" s="496"/>
      <c r="AR2478" s="496"/>
      <c r="AS2478" s="496"/>
      <c r="AT2478" s="496"/>
      <c r="AU2478" s="496"/>
    </row>
    <row r="2479" spans="1:47">
      <c r="A2479" s="496"/>
      <c r="B2479" s="496"/>
      <c r="C2479" s="496"/>
      <c r="D2479" s="496"/>
      <c r="E2479" s="496"/>
      <c r="F2479" s="496"/>
      <c r="G2479" s="496"/>
      <c r="H2479" s="496"/>
      <c r="I2479" s="496"/>
      <c r="J2479" s="496"/>
      <c r="K2479" s="496"/>
      <c r="L2479" s="496"/>
      <c r="M2479" s="496"/>
      <c r="N2479" s="496"/>
      <c r="O2479" s="496"/>
      <c r="P2479" s="496"/>
      <c r="Q2479" s="496"/>
      <c r="R2479" s="496"/>
      <c r="S2479" s="496"/>
      <c r="T2479" s="496"/>
      <c r="U2479" s="496"/>
      <c r="V2479" s="496"/>
      <c r="W2479" s="496"/>
      <c r="X2479" s="496"/>
      <c r="Y2479" s="496"/>
      <c r="Z2479" s="496"/>
      <c r="AA2479" s="496"/>
      <c r="AB2479" s="496"/>
      <c r="AC2479" s="496"/>
      <c r="AD2479" s="496"/>
      <c r="AE2479" s="496"/>
      <c r="AF2479" s="496"/>
      <c r="AG2479" s="496"/>
      <c r="AH2479" s="496"/>
      <c r="AI2479" s="496"/>
      <c r="AJ2479" s="496"/>
      <c r="AK2479" s="496"/>
      <c r="AL2479" s="496"/>
      <c r="AM2479" s="496"/>
      <c r="AN2479" s="496"/>
      <c r="AO2479" s="496"/>
      <c r="AP2479" s="496"/>
      <c r="AQ2479" s="496"/>
      <c r="AR2479" s="496"/>
      <c r="AS2479" s="496"/>
      <c r="AT2479" s="496"/>
      <c r="AU2479" s="496"/>
    </row>
    <row r="2480" spans="1:47">
      <c r="A2480" s="496"/>
      <c r="B2480" s="496"/>
      <c r="C2480" s="496"/>
      <c r="D2480" s="496"/>
      <c r="E2480" s="496"/>
      <c r="F2480" s="496"/>
      <c r="G2480" s="496"/>
      <c r="H2480" s="496"/>
      <c r="I2480" s="496"/>
      <c r="J2480" s="496"/>
      <c r="K2480" s="496"/>
      <c r="L2480" s="496"/>
      <c r="M2480" s="496"/>
      <c r="N2480" s="496"/>
      <c r="O2480" s="496"/>
      <c r="P2480" s="496"/>
      <c r="Q2480" s="496"/>
      <c r="R2480" s="496"/>
      <c r="S2480" s="496"/>
      <c r="T2480" s="496"/>
      <c r="U2480" s="496"/>
      <c r="V2480" s="496"/>
      <c r="W2480" s="496"/>
      <c r="X2480" s="496"/>
      <c r="Y2480" s="496"/>
      <c r="Z2480" s="496"/>
      <c r="AA2480" s="496"/>
      <c r="AB2480" s="496"/>
      <c r="AC2480" s="496"/>
      <c r="AD2480" s="496"/>
      <c r="AE2480" s="496"/>
      <c r="AF2480" s="496"/>
      <c r="AG2480" s="496"/>
      <c r="AH2480" s="496"/>
      <c r="AI2480" s="496"/>
      <c r="AJ2480" s="496"/>
      <c r="AK2480" s="496"/>
      <c r="AL2480" s="496"/>
      <c r="AM2480" s="496"/>
      <c r="AN2480" s="496"/>
      <c r="AO2480" s="496"/>
      <c r="AP2480" s="496"/>
      <c r="AQ2480" s="496"/>
      <c r="AR2480" s="496"/>
      <c r="AS2480" s="496"/>
      <c r="AT2480" s="496"/>
      <c r="AU2480" s="496"/>
    </row>
    <row r="2481" spans="1:47">
      <c r="A2481" s="496"/>
      <c r="B2481" s="496"/>
      <c r="C2481" s="496"/>
      <c r="D2481" s="496"/>
      <c r="E2481" s="496"/>
      <c r="F2481" s="496"/>
      <c r="G2481" s="496"/>
      <c r="H2481" s="496"/>
      <c r="I2481" s="496"/>
      <c r="J2481" s="496"/>
      <c r="K2481" s="496"/>
      <c r="L2481" s="496"/>
      <c r="M2481" s="496"/>
      <c r="N2481" s="496"/>
      <c r="O2481" s="496"/>
      <c r="P2481" s="496"/>
      <c r="Q2481" s="496"/>
      <c r="R2481" s="496"/>
      <c r="S2481" s="496"/>
      <c r="T2481" s="496"/>
      <c r="U2481" s="496"/>
      <c r="V2481" s="496"/>
      <c r="W2481" s="496"/>
      <c r="X2481" s="496"/>
      <c r="Y2481" s="496"/>
      <c r="Z2481" s="496"/>
      <c r="AA2481" s="496"/>
      <c r="AB2481" s="496"/>
      <c r="AC2481" s="496"/>
      <c r="AD2481" s="496"/>
      <c r="AE2481" s="496"/>
      <c r="AF2481" s="496"/>
      <c r="AG2481" s="496"/>
      <c r="AH2481" s="496"/>
      <c r="AI2481" s="496"/>
      <c r="AJ2481" s="496"/>
      <c r="AK2481" s="496"/>
      <c r="AL2481" s="496"/>
      <c r="AM2481" s="496"/>
      <c r="AN2481" s="496"/>
      <c r="AO2481" s="496"/>
      <c r="AP2481" s="496"/>
      <c r="AQ2481" s="496"/>
      <c r="AR2481" s="496"/>
      <c r="AS2481" s="496"/>
      <c r="AT2481" s="496"/>
      <c r="AU2481" s="496"/>
    </row>
    <row r="2482" spans="1:47">
      <c r="A2482" s="496"/>
      <c r="B2482" s="496"/>
      <c r="C2482" s="496"/>
      <c r="D2482" s="496"/>
      <c r="E2482" s="496"/>
      <c r="F2482" s="496"/>
      <c r="G2482" s="496"/>
      <c r="H2482" s="496"/>
      <c r="I2482" s="496"/>
      <c r="J2482" s="496"/>
      <c r="K2482" s="496"/>
      <c r="L2482" s="496"/>
      <c r="M2482" s="496"/>
      <c r="N2482" s="496"/>
      <c r="O2482" s="496"/>
      <c r="P2482" s="496"/>
      <c r="Q2482" s="496"/>
      <c r="R2482" s="496"/>
      <c r="S2482" s="496"/>
      <c r="T2482" s="496"/>
      <c r="U2482" s="496"/>
      <c r="V2482" s="496"/>
      <c r="W2482" s="496"/>
      <c r="X2482" s="496"/>
      <c r="Y2482" s="496"/>
      <c r="Z2482" s="496"/>
      <c r="AA2482" s="496"/>
      <c r="AB2482" s="496"/>
      <c r="AC2482" s="496"/>
      <c r="AD2482" s="496"/>
      <c r="AE2482" s="496"/>
      <c r="AF2482" s="496"/>
      <c r="AG2482" s="496"/>
      <c r="AH2482" s="496"/>
      <c r="AI2482" s="496"/>
      <c r="AJ2482" s="496"/>
      <c r="AK2482" s="496"/>
      <c r="AL2482" s="496"/>
      <c r="AM2482" s="496"/>
      <c r="AN2482" s="496"/>
      <c r="AO2482" s="496"/>
      <c r="AP2482" s="496"/>
      <c r="AQ2482" s="496"/>
      <c r="AR2482" s="496"/>
      <c r="AS2482" s="496"/>
      <c r="AT2482" s="496"/>
      <c r="AU2482" s="496"/>
    </row>
    <row r="2483" spans="1:47">
      <c r="A2483" s="496"/>
      <c r="B2483" s="496"/>
      <c r="C2483" s="496"/>
      <c r="D2483" s="496"/>
      <c r="E2483" s="496"/>
      <c r="F2483" s="496"/>
      <c r="G2483" s="496"/>
      <c r="H2483" s="496"/>
      <c r="I2483" s="496"/>
      <c r="J2483" s="496"/>
      <c r="K2483" s="496"/>
      <c r="L2483" s="496"/>
      <c r="M2483" s="496"/>
      <c r="N2483" s="496"/>
      <c r="O2483" s="496"/>
      <c r="P2483" s="496"/>
      <c r="Q2483" s="496"/>
      <c r="R2483" s="496"/>
      <c r="S2483" s="496"/>
      <c r="T2483" s="496"/>
      <c r="U2483" s="496"/>
      <c r="V2483" s="496"/>
      <c r="W2483" s="496"/>
      <c r="X2483" s="496"/>
      <c r="Y2483" s="496"/>
      <c r="Z2483" s="496"/>
      <c r="AA2483" s="496"/>
      <c r="AB2483" s="496"/>
      <c r="AC2483" s="496"/>
      <c r="AD2483" s="496"/>
      <c r="AE2483" s="496"/>
      <c r="AF2483" s="496"/>
      <c r="AG2483" s="496"/>
      <c r="AH2483" s="496"/>
      <c r="AI2483" s="496"/>
      <c r="AJ2483" s="496"/>
      <c r="AK2483" s="496"/>
      <c r="AL2483" s="496"/>
      <c r="AM2483" s="496"/>
      <c r="AN2483" s="496"/>
      <c r="AO2483" s="496"/>
      <c r="AP2483" s="496"/>
      <c r="AQ2483" s="496"/>
      <c r="AR2483" s="496"/>
      <c r="AS2483" s="496"/>
      <c r="AT2483" s="496"/>
      <c r="AU2483" s="496"/>
    </row>
    <row r="2484" spans="1:47">
      <c r="A2484" s="496"/>
      <c r="B2484" s="496"/>
      <c r="C2484" s="496"/>
      <c r="D2484" s="496"/>
      <c r="E2484" s="496"/>
      <c r="F2484" s="496"/>
      <c r="G2484" s="496"/>
      <c r="H2484" s="496"/>
      <c r="I2484" s="496"/>
      <c r="J2484" s="496"/>
      <c r="K2484" s="496"/>
      <c r="L2484" s="496"/>
      <c r="M2484" s="496"/>
      <c r="N2484" s="496"/>
      <c r="O2484" s="496"/>
      <c r="P2484" s="496"/>
      <c r="Q2484" s="496"/>
      <c r="R2484" s="496"/>
      <c r="S2484" s="496"/>
      <c r="T2484" s="496"/>
      <c r="U2484" s="496"/>
      <c r="V2484" s="496"/>
      <c r="W2484" s="496"/>
      <c r="X2484" s="496"/>
      <c r="Y2484" s="496"/>
      <c r="Z2484" s="496"/>
      <c r="AA2484" s="496"/>
      <c r="AB2484" s="496"/>
      <c r="AC2484" s="496"/>
      <c r="AD2484" s="496"/>
      <c r="AE2484" s="496"/>
      <c r="AF2484" s="496"/>
      <c r="AG2484" s="496"/>
      <c r="AH2484" s="496"/>
      <c r="AI2484" s="496"/>
      <c r="AJ2484" s="496"/>
      <c r="AK2484" s="496"/>
      <c r="AL2484" s="496"/>
      <c r="AM2484" s="496"/>
      <c r="AN2484" s="496"/>
      <c r="AO2484" s="496"/>
      <c r="AP2484" s="496"/>
      <c r="AQ2484" s="496"/>
      <c r="AR2484" s="496"/>
      <c r="AS2484" s="496"/>
      <c r="AT2484" s="496"/>
      <c r="AU2484" s="496"/>
    </row>
    <row r="2485" spans="1:47">
      <c r="A2485" s="496"/>
      <c r="B2485" s="496"/>
      <c r="C2485" s="496"/>
      <c r="D2485" s="496"/>
      <c r="E2485" s="496"/>
      <c r="F2485" s="496"/>
      <c r="G2485" s="496"/>
      <c r="H2485" s="496"/>
      <c r="I2485" s="496"/>
      <c r="J2485" s="496"/>
      <c r="K2485" s="496"/>
      <c r="L2485" s="496"/>
      <c r="M2485" s="496"/>
      <c r="N2485" s="496"/>
      <c r="O2485" s="496"/>
      <c r="P2485" s="496"/>
      <c r="Q2485" s="496"/>
      <c r="R2485" s="496"/>
      <c r="S2485" s="496"/>
      <c r="T2485" s="496"/>
      <c r="U2485" s="496"/>
      <c r="V2485" s="496"/>
      <c r="W2485" s="496"/>
      <c r="X2485" s="496"/>
      <c r="Y2485" s="496"/>
      <c r="Z2485" s="496"/>
      <c r="AA2485" s="496"/>
      <c r="AB2485" s="496"/>
      <c r="AC2485" s="496"/>
      <c r="AD2485" s="496"/>
      <c r="AE2485" s="496"/>
      <c r="AF2485" s="496"/>
      <c r="AG2485" s="496"/>
      <c r="AH2485" s="496"/>
      <c r="AI2485" s="496"/>
      <c r="AJ2485" s="496"/>
      <c r="AK2485" s="496"/>
      <c r="AL2485" s="496"/>
      <c r="AM2485" s="496"/>
      <c r="AN2485" s="496"/>
      <c r="AO2485" s="496"/>
      <c r="AP2485" s="496"/>
      <c r="AQ2485" s="496"/>
      <c r="AR2485" s="496"/>
      <c r="AS2485" s="496"/>
      <c r="AT2485" s="496"/>
      <c r="AU2485" s="496"/>
    </row>
    <row r="2486" spans="1:47">
      <c r="A2486" s="496"/>
      <c r="B2486" s="496"/>
      <c r="C2486" s="496"/>
      <c r="D2486" s="496"/>
      <c r="E2486" s="496"/>
      <c r="F2486" s="496"/>
      <c r="G2486" s="496"/>
      <c r="H2486" s="496"/>
      <c r="I2486" s="496"/>
      <c r="J2486" s="496"/>
      <c r="K2486" s="496"/>
      <c r="L2486" s="496"/>
      <c r="M2486" s="496"/>
      <c r="N2486" s="496"/>
      <c r="O2486" s="496"/>
      <c r="P2486" s="496"/>
      <c r="Q2486" s="496"/>
      <c r="R2486" s="496"/>
      <c r="S2486" s="496"/>
      <c r="T2486" s="496"/>
      <c r="U2486" s="496"/>
      <c r="V2486" s="496"/>
      <c r="W2486" s="496"/>
      <c r="X2486" s="496"/>
      <c r="Y2486" s="496"/>
      <c r="Z2486" s="496"/>
      <c r="AA2486" s="496"/>
      <c r="AB2486" s="496"/>
      <c r="AC2486" s="496"/>
      <c r="AD2486" s="496"/>
      <c r="AE2486" s="496"/>
      <c r="AF2486" s="496"/>
      <c r="AG2486" s="496"/>
      <c r="AH2486" s="496"/>
      <c r="AI2486" s="496"/>
      <c r="AJ2486" s="496"/>
      <c r="AK2486" s="496"/>
      <c r="AL2486" s="496"/>
      <c r="AM2486" s="496"/>
      <c r="AN2486" s="496"/>
      <c r="AO2486" s="496"/>
      <c r="AP2486" s="496"/>
      <c r="AQ2486" s="496"/>
      <c r="AR2486" s="496"/>
      <c r="AS2486" s="496"/>
      <c r="AT2486" s="496"/>
      <c r="AU2486" s="496"/>
    </row>
    <row r="2487" spans="1:47">
      <c r="A2487" s="496"/>
      <c r="B2487" s="496"/>
      <c r="C2487" s="496"/>
      <c r="D2487" s="496"/>
      <c r="E2487" s="496"/>
      <c r="F2487" s="496"/>
      <c r="G2487" s="496"/>
      <c r="H2487" s="496"/>
      <c r="I2487" s="496"/>
      <c r="J2487" s="496"/>
      <c r="K2487" s="496"/>
      <c r="L2487" s="496"/>
      <c r="M2487" s="496"/>
      <c r="N2487" s="496"/>
      <c r="O2487" s="496"/>
      <c r="P2487" s="496"/>
      <c r="Q2487" s="496"/>
      <c r="R2487" s="496"/>
      <c r="S2487" s="496"/>
      <c r="T2487" s="496"/>
      <c r="U2487" s="496"/>
      <c r="V2487" s="496"/>
      <c r="W2487" s="496"/>
      <c r="X2487" s="496"/>
      <c r="Y2487" s="496"/>
      <c r="Z2487" s="496"/>
      <c r="AA2487" s="496"/>
      <c r="AB2487" s="496"/>
      <c r="AC2487" s="496"/>
      <c r="AD2487" s="496"/>
      <c r="AE2487" s="496"/>
      <c r="AF2487" s="496"/>
      <c r="AG2487" s="496"/>
      <c r="AH2487" s="496"/>
      <c r="AI2487" s="496"/>
      <c r="AJ2487" s="496"/>
      <c r="AK2487" s="496"/>
      <c r="AL2487" s="496"/>
      <c r="AM2487" s="496"/>
      <c r="AN2487" s="496"/>
      <c r="AO2487" s="496"/>
      <c r="AP2487" s="496"/>
      <c r="AQ2487" s="496"/>
      <c r="AR2487" s="496"/>
      <c r="AS2487" s="496"/>
      <c r="AT2487" s="496"/>
      <c r="AU2487" s="496"/>
    </row>
    <row r="2488" spans="1:47">
      <c r="A2488" s="496"/>
      <c r="B2488" s="496"/>
      <c r="C2488" s="496"/>
      <c r="D2488" s="496"/>
      <c r="E2488" s="496"/>
      <c r="F2488" s="496"/>
      <c r="G2488" s="496"/>
      <c r="H2488" s="496"/>
      <c r="I2488" s="496"/>
      <c r="J2488" s="496"/>
      <c r="K2488" s="496"/>
      <c r="L2488" s="496"/>
      <c r="M2488" s="496"/>
      <c r="N2488" s="496"/>
      <c r="O2488" s="496"/>
      <c r="P2488" s="496"/>
      <c r="Q2488" s="496"/>
      <c r="R2488" s="496"/>
      <c r="S2488" s="496"/>
      <c r="T2488" s="496"/>
      <c r="U2488" s="496"/>
      <c r="V2488" s="496"/>
      <c r="W2488" s="496"/>
      <c r="X2488" s="496"/>
      <c r="Y2488" s="496"/>
      <c r="Z2488" s="496"/>
      <c r="AA2488" s="496"/>
      <c r="AB2488" s="496"/>
      <c r="AC2488" s="496"/>
      <c r="AD2488" s="496"/>
      <c r="AE2488" s="496"/>
      <c r="AF2488" s="496"/>
      <c r="AG2488" s="496"/>
      <c r="AH2488" s="496"/>
      <c r="AI2488" s="496"/>
      <c r="AJ2488" s="496"/>
      <c r="AK2488" s="496"/>
      <c r="AL2488" s="496"/>
      <c r="AM2488" s="496"/>
      <c r="AN2488" s="496"/>
      <c r="AO2488" s="496"/>
      <c r="AP2488" s="496"/>
      <c r="AQ2488" s="496"/>
      <c r="AR2488" s="496"/>
      <c r="AS2488" s="496"/>
      <c r="AT2488" s="496"/>
      <c r="AU2488" s="496"/>
    </row>
    <row r="2489" spans="1:47">
      <c r="A2489" s="496"/>
      <c r="B2489" s="496"/>
      <c r="C2489" s="496"/>
      <c r="D2489" s="496"/>
      <c r="E2489" s="496"/>
      <c r="F2489" s="496"/>
      <c r="G2489" s="496"/>
      <c r="H2489" s="496"/>
      <c r="I2489" s="496"/>
      <c r="J2489" s="496"/>
      <c r="K2489" s="496"/>
      <c r="L2489" s="496"/>
      <c r="M2489" s="496"/>
      <c r="N2489" s="496"/>
      <c r="O2489" s="496"/>
      <c r="P2489" s="496"/>
      <c r="Q2489" s="496"/>
      <c r="R2489" s="496"/>
      <c r="S2489" s="496"/>
      <c r="T2489" s="496"/>
      <c r="U2489" s="496"/>
      <c r="V2489" s="496"/>
      <c r="W2489" s="496"/>
      <c r="X2489" s="496"/>
      <c r="Y2489" s="496"/>
      <c r="Z2489" s="496"/>
      <c r="AA2489" s="496"/>
      <c r="AB2489" s="496"/>
      <c r="AC2489" s="496"/>
      <c r="AD2489" s="496"/>
      <c r="AE2489" s="496"/>
      <c r="AF2489" s="496"/>
      <c r="AG2489" s="496"/>
      <c r="AH2489" s="496"/>
      <c r="AI2489" s="496"/>
      <c r="AJ2489" s="496"/>
      <c r="AK2489" s="496"/>
      <c r="AL2489" s="496"/>
      <c r="AM2489" s="496"/>
      <c r="AN2489" s="496"/>
      <c r="AO2489" s="496"/>
      <c r="AP2489" s="496"/>
      <c r="AQ2489" s="496"/>
      <c r="AR2489" s="496"/>
      <c r="AS2489" s="496"/>
      <c r="AT2489" s="496"/>
      <c r="AU2489" s="496"/>
    </row>
    <row r="2490" spans="1:47">
      <c r="A2490" s="496"/>
      <c r="B2490" s="496"/>
      <c r="C2490" s="496"/>
      <c r="D2490" s="496"/>
      <c r="E2490" s="496"/>
      <c r="F2490" s="496"/>
      <c r="G2490" s="496"/>
      <c r="H2490" s="496"/>
      <c r="I2490" s="496"/>
      <c r="J2490" s="496"/>
      <c r="K2490" s="496"/>
      <c r="L2490" s="496"/>
      <c r="M2490" s="496"/>
      <c r="N2490" s="496"/>
      <c r="O2490" s="496"/>
      <c r="P2490" s="496"/>
      <c r="Q2490" s="496"/>
      <c r="R2490" s="496"/>
      <c r="S2490" s="496"/>
      <c r="T2490" s="496"/>
      <c r="U2490" s="496"/>
      <c r="V2490" s="496"/>
      <c r="W2490" s="496"/>
      <c r="X2490" s="496"/>
      <c r="Y2490" s="496"/>
      <c r="Z2490" s="496"/>
      <c r="AA2490" s="496"/>
      <c r="AB2490" s="496"/>
      <c r="AC2490" s="496"/>
      <c r="AD2490" s="496"/>
      <c r="AE2490" s="496"/>
      <c r="AF2490" s="496"/>
      <c r="AG2490" s="496"/>
      <c r="AH2490" s="496"/>
      <c r="AI2490" s="496"/>
      <c r="AJ2490" s="496"/>
      <c r="AK2490" s="496"/>
      <c r="AL2490" s="496"/>
      <c r="AM2490" s="496"/>
      <c r="AN2490" s="496"/>
      <c r="AO2490" s="496"/>
      <c r="AP2490" s="496"/>
      <c r="AQ2490" s="496"/>
      <c r="AR2490" s="496"/>
      <c r="AS2490" s="496"/>
      <c r="AT2490" s="496"/>
      <c r="AU2490" s="496"/>
    </row>
    <row r="2491" spans="1:47">
      <c r="A2491" s="496"/>
      <c r="B2491" s="496"/>
      <c r="C2491" s="496"/>
      <c r="D2491" s="496"/>
      <c r="E2491" s="496"/>
      <c r="F2491" s="496"/>
      <c r="G2491" s="496"/>
      <c r="H2491" s="496"/>
      <c r="I2491" s="496"/>
      <c r="J2491" s="496"/>
      <c r="K2491" s="496"/>
      <c r="L2491" s="496"/>
      <c r="M2491" s="496"/>
      <c r="N2491" s="496"/>
      <c r="O2491" s="496"/>
      <c r="P2491" s="496"/>
      <c r="Q2491" s="496"/>
      <c r="R2491" s="496"/>
      <c r="S2491" s="496"/>
      <c r="T2491" s="496"/>
      <c r="U2491" s="496"/>
      <c r="V2491" s="496"/>
      <c r="W2491" s="496"/>
      <c r="X2491" s="496"/>
      <c r="Y2491" s="496"/>
      <c r="Z2491" s="496"/>
      <c r="AA2491" s="496"/>
      <c r="AB2491" s="496"/>
      <c r="AC2491" s="496"/>
      <c r="AD2491" s="496"/>
      <c r="AE2491" s="496"/>
      <c r="AF2491" s="496"/>
      <c r="AG2491" s="496"/>
      <c r="AH2491" s="496"/>
      <c r="AI2491" s="496"/>
      <c r="AJ2491" s="496"/>
      <c r="AK2491" s="496"/>
      <c r="AL2491" s="496"/>
      <c r="AM2491" s="496"/>
      <c r="AN2491" s="496"/>
      <c r="AO2491" s="496"/>
      <c r="AP2491" s="496"/>
      <c r="AQ2491" s="496"/>
      <c r="AR2491" s="496"/>
      <c r="AS2491" s="496"/>
      <c r="AT2491" s="496"/>
      <c r="AU2491" s="496"/>
    </row>
    <row r="2492" spans="1:47">
      <c r="A2492" s="496"/>
      <c r="B2492" s="496"/>
      <c r="C2492" s="496"/>
      <c r="D2492" s="496"/>
      <c r="E2492" s="496"/>
      <c r="F2492" s="496"/>
      <c r="G2492" s="496"/>
      <c r="H2492" s="496"/>
      <c r="I2492" s="496"/>
      <c r="J2492" s="496"/>
      <c r="K2492" s="496"/>
      <c r="L2492" s="496"/>
      <c r="M2492" s="496"/>
      <c r="N2492" s="496"/>
      <c r="O2492" s="496"/>
      <c r="P2492" s="496"/>
      <c r="Q2492" s="496"/>
      <c r="R2492" s="496"/>
      <c r="S2492" s="496"/>
      <c r="T2492" s="496"/>
      <c r="U2492" s="496"/>
      <c r="V2492" s="496"/>
      <c r="W2492" s="496"/>
      <c r="X2492" s="496"/>
      <c r="Y2492" s="496"/>
      <c r="Z2492" s="496"/>
      <c r="AA2492" s="496"/>
      <c r="AB2492" s="496"/>
      <c r="AC2492" s="496"/>
      <c r="AD2492" s="496"/>
      <c r="AE2492" s="496"/>
      <c r="AF2492" s="496"/>
      <c r="AG2492" s="496"/>
      <c r="AH2492" s="496"/>
      <c r="AI2492" s="496"/>
      <c r="AJ2492" s="496"/>
      <c r="AK2492" s="496"/>
      <c r="AL2492" s="496"/>
      <c r="AM2492" s="496"/>
      <c r="AN2492" s="496"/>
      <c r="AO2492" s="496"/>
      <c r="AP2492" s="496"/>
      <c r="AQ2492" s="496"/>
      <c r="AR2492" s="496"/>
      <c r="AS2492" s="496"/>
      <c r="AT2492" s="496"/>
      <c r="AU2492" s="496"/>
    </row>
    <row r="2493" spans="1:47">
      <c r="A2493" s="496"/>
      <c r="B2493" s="496"/>
      <c r="C2493" s="496"/>
      <c r="D2493" s="496"/>
      <c r="E2493" s="496"/>
      <c r="F2493" s="496"/>
      <c r="G2493" s="496"/>
      <c r="H2493" s="496"/>
      <c r="I2493" s="496"/>
      <c r="J2493" s="496"/>
      <c r="K2493" s="496"/>
      <c r="L2493" s="496"/>
      <c r="M2493" s="496"/>
      <c r="N2493" s="496"/>
      <c r="O2493" s="496"/>
      <c r="P2493" s="496"/>
      <c r="Q2493" s="496"/>
      <c r="R2493" s="496"/>
      <c r="S2493" s="496"/>
      <c r="T2493" s="496"/>
      <c r="U2493" s="496"/>
      <c r="V2493" s="496"/>
      <c r="W2493" s="496"/>
      <c r="X2493" s="496"/>
      <c r="Y2493" s="496"/>
      <c r="Z2493" s="496"/>
      <c r="AA2493" s="496"/>
      <c r="AB2493" s="496"/>
      <c r="AC2493" s="496"/>
      <c r="AD2493" s="496"/>
      <c r="AE2493" s="496"/>
      <c r="AF2493" s="496"/>
      <c r="AG2493" s="496"/>
      <c r="AH2493" s="496"/>
      <c r="AI2493" s="496"/>
      <c r="AJ2493" s="496"/>
      <c r="AK2493" s="496"/>
      <c r="AL2493" s="496"/>
      <c r="AM2493" s="496"/>
      <c r="AN2493" s="496"/>
      <c r="AO2493" s="496"/>
      <c r="AP2493" s="496"/>
      <c r="AQ2493" s="496"/>
      <c r="AR2493" s="496"/>
      <c r="AS2493" s="496"/>
      <c r="AT2493" s="496"/>
      <c r="AU2493" s="496"/>
    </row>
    <row r="2494" spans="1:47">
      <c r="A2494" s="496"/>
      <c r="B2494" s="496"/>
      <c r="C2494" s="496"/>
      <c r="D2494" s="496"/>
      <c r="E2494" s="496"/>
      <c r="F2494" s="496"/>
      <c r="G2494" s="496"/>
      <c r="H2494" s="496"/>
      <c r="I2494" s="496"/>
      <c r="J2494" s="496"/>
      <c r="K2494" s="496"/>
      <c r="L2494" s="496"/>
      <c r="M2494" s="496"/>
      <c r="N2494" s="496"/>
      <c r="O2494" s="496"/>
      <c r="P2494" s="496"/>
      <c r="Q2494" s="496"/>
      <c r="R2494" s="496"/>
      <c r="S2494" s="496"/>
      <c r="T2494" s="496"/>
      <c r="U2494" s="496"/>
      <c r="V2494" s="496"/>
      <c r="W2494" s="496"/>
      <c r="X2494" s="496"/>
      <c r="Y2494" s="496"/>
      <c r="Z2494" s="496"/>
      <c r="AA2494" s="496"/>
      <c r="AB2494" s="496"/>
      <c r="AC2494" s="496"/>
      <c r="AD2494" s="496"/>
      <c r="AE2494" s="496"/>
      <c r="AF2494" s="496"/>
      <c r="AG2494" s="496"/>
      <c r="AH2494" s="496"/>
      <c r="AI2494" s="496"/>
      <c r="AJ2494" s="496"/>
      <c r="AK2494" s="496"/>
      <c r="AL2494" s="496"/>
      <c r="AM2494" s="496"/>
      <c r="AN2494" s="496"/>
      <c r="AO2494" s="496"/>
      <c r="AP2494" s="496"/>
      <c r="AQ2494" s="496"/>
      <c r="AR2494" s="496"/>
      <c r="AS2494" s="496"/>
      <c r="AT2494" s="496"/>
      <c r="AU2494" s="496"/>
    </row>
    <row r="2495" spans="1:47">
      <c r="A2495" s="496"/>
      <c r="B2495" s="496"/>
      <c r="C2495" s="496"/>
      <c r="D2495" s="496"/>
      <c r="E2495" s="496"/>
      <c r="F2495" s="496"/>
      <c r="G2495" s="496"/>
      <c r="H2495" s="496"/>
      <c r="I2495" s="496"/>
      <c r="J2495" s="496"/>
      <c r="K2495" s="496"/>
      <c r="L2495" s="496"/>
      <c r="M2495" s="496"/>
      <c r="N2495" s="496"/>
      <c r="O2495" s="496"/>
      <c r="P2495" s="496"/>
      <c r="Q2495" s="496"/>
      <c r="R2495" s="496"/>
      <c r="S2495" s="496"/>
      <c r="T2495" s="496"/>
      <c r="U2495" s="496"/>
      <c r="V2495" s="496"/>
      <c r="W2495" s="496"/>
      <c r="X2495" s="496"/>
      <c r="Y2495" s="496"/>
      <c r="Z2495" s="496"/>
      <c r="AA2495" s="496"/>
      <c r="AB2495" s="496"/>
      <c r="AC2495" s="496"/>
      <c r="AD2495" s="496"/>
      <c r="AE2495" s="496"/>
      <c r="AF2495" s="496"/>
      <c r="AG2495" s="496"/>
      <c r="AH2495" s="496"/>
      <c r="AI2495" s="496"/>
      <c r="AJ2495" s="496"/>
      <c r="AK2495" s="496"/>
      <c r="AL2495" s="496"/>
      <c r="AM2495" s="496"/>
      <c r="AN2495" s="496"/>
      <c r="AO2495" s="496"/>
      <c r="AP2495" s="496"/>
      <c r="AQ2495" s="496"/>
      <c r="AR2495" s="496"/>
      <c r="AS2495" s="496"/>
      <c r="AT2495" s="496"/>
      <c r="AU2495" s="496"/>
    </row>
    <row r="2496" spans="1:47">
      <c r="A2496" s="496"/>
      <c r="B2496" s="496"/>
      <c r="C2496" s="496"/>
      <c r="D2496" s="496"/>
      <c r="E2496" s="496"/>
      <c r="F2496" s="496"/>
      <c r="G2496" s="496"/>
      <c r="H2496" s="496"/>
      <c r="I2496" s="496"/>
      <c r="J2496" s="496"/>
      <c r="K2496" s="496"/>
      <c r="L2496" s="496"/>
      <c r="M2496" s="496"/>
      <c r="N2496" s="496"/>
      <c r="O2496" s="496"/>
      <c r="P2496" s="496"/>
      <c r="Q2496" s="496"/>
      <c r="R2496" s="496"/>
      <c r="S2496" s="496"/>
      <c r="T2496" s="496"/>
      <c r="U2496" s="496"/>
      <c r="V2496" s="496"/>
      <c r="W2496" s="496"/>
      <c r="X2496" s="496"/>
      <c r="Y2496" s="496"/>
      <c r="Z2496" s="496"/>
      <c r="AA2496" s="496"/>
      <c r="AB2496" s="496"/>
      <c r="AC2496" s="496"/>
      <c r="AD2496" s="496"/>
      <c r="AE2496" s="496"/>
      <c r="AF2496" s="496"/>
      <c r="AG2496" s="496"/>
      <c r="AH2496" s="496"/>
      <c r="AI2496" s="496"/>
      <c r="AJ2496" s="496"/>
      <c r="AK2496" s="496"/>
      <c r="AL2496" s="496"/>
      <c r="AM2496" s="496"/>
      <c r="AN2496" s="496"/>
      <c r="AO2496" s="496"/>
      <c r="AP2496" s="496"/>
      <c r="AQ2496" s="496"/>
      <c r="AR2496" s="496"/>
      <c r="AS2496" s="496"/>
      <c r="AT2496" s="496"/>
      <c r="AU2496" s="496"/>
    </row>
    <row r="2497" spans="1:47">
      <c r="A2497" s="496"/>
      <c r="B2497" s="496"/>
      <c r="C2497" s="496"/>
      <c r="D2497" s="496"/>
      <c r="E2497" s="496"/>
      <c r="F2497" s="496"/>
      <c r="G2497" s="496"/>
      <c r="H2497" s="496"/>
      <c r="I2497" s="496"/>
      <c r="J2497" s="496"/>
      <c r="K2497" s="496"/>
      <c r="L2497" s="496"/>
      <c r="M2497" s="496"/>
      <c r="N2497" s="496"/>
      <c r="O2497" s="496"/>
      <c r="P2497" s="496"/>
      <c r="Q2497" s="496"/>
      <c r="R2497" s="496"/>
      <c r="S2497" s="496"/>
      <c r="T2497" s="496"/>
      <c r="U2497" s="496"/>
      <c r="V2497" s="496"/>
      <c r="W2497" s="496"/>
      <c r="X2497" s="496"/>
      <c r="Y2497" s="496"/>
      <c r="Z2497" s="496"/>
      <c r="AA2497" s="496"/>
      <c r="AB2497" s="496"/>
      <c r="AC2497" s="496"/>
      <c r="AD2497" s="496"/>
      <c r="AE2497" s="496"/>
      <c r="AF2497" s="496"/>
      <c r="AG2497" s="496"/>
      <c r="AH2497" s="496"/>
      <c r="AI2497" s="496"/>
      <c r="AJ2497" s="496"/>
      <c r="AK2497" s="496"/>
      <c r="AL2497" s="496"/>
      <c r="AM2497" s="496"/>
      <c r="AN2497" s="496"/>
      <c r="AO2497" s="496"/>
      <c r="AP2497" s="496"/>
      <c r="AQ2497" s="496"/>
      <c r="AR2497" s="496"/>
      <c r="AS2497" s="496"/>
      <c r="AT2497" s="496"/>
      <c r="AU2497" s="496"/>
    </row>
    <row r="2498" spans="1:47">
      <c r="A2498" s="496"/>
      <c r="B2498" s="496"/>
      <c r="C2498" s="496"/>
      <c r="D2498" s="496"/>
      <c r="E2498" s="496"/>
      <c r="F2498" s="496"/>
      <c r="G2498" s="496"/>
      <c r="H2498" s="496"/>
      <c r="I2498" s="496"/>
      <c r="J2498" s="496"/>
      <c r="K2498" s="496"/>
      <c r="L2498" s="496"/>
      <c r="M2498" s="496"/>
      <c r="N2498" s="496"/>
      <c r="O2498" s="496"/>
      <c r="P2498" s="496"/>
      <c r="Q2498" s="496"/>
      <c r="R2498" s="496"/>
      <c r="S2498" s="496"/>
      <c r="T2498" s="496"/>
      <c r="U2498" s="496"/>
      <c r="V2498" s="496"/>
      <c r="W2498" s="496"/>
      <c r="X2498" s="496"/>
      <c r="Y2498" s="496"/>
      <c r="Z2498" s="496"/>
      <c r="AA2498" s="496"/>
      <c r="AB2498" s="496"/>
      <c r="AC2498" s="496"/>
      <c r="AD2498" s="496"/>
      <c r="AE2498" s="496"/>
      <c r="AF2498" s="496"/>
      <c r="AG2498" s="496"/>
      <c r="AH2498" s="496"/>
      <c r="AI2498" s="496"/>
      <c r="AJ2498" s="496"/>
      <c r="AK2498" s="496"/>
      <c r="AL2498" s="496"/>
      <c r="AM2498" s="496"/>
      <c r="AN2498" s="496"/>
      <c r="AO2498" s="496"/>
      <c r="AP2498" s="496"/>
      <c r="AQ2498" s="496"/>
      <c r="AR2498" s="496"/>
      <c r="AS2498" s="496"/>
      <c r="AT2498" s="496"/>
      <c r="AU2498" s="496"/>
    </row>
    <row r="2499" spans="1:47">
      <c r="A2499" s="496"/>
      <c r="B2499" s="496"/>
      <c r="C2499" s="496"/>
      <c r="D2499" s="496"/>
      <c r="E2499" s="496"/>
      <c r="F2499" s="496"/>
      <c r="G2499" s="496"/>
      <c r="H2499" s="496"/>
      <c r="I2499" s="496"/>
      <c r="J2499" s="496"/>
      <c r="K2499" s="496"/>
      <c r="L2499" s="496"/>
      <c r="M2499" s="496"/>
      <c r="N2499" s="496"/>
      <c r="O2499" s="496"/>
      <c r="P2499" s="496"/>
      <c r="Q2499" s="496"/>
      <c r="R2499" s="496"/>
      <c r="S2499" s="496"/>
      <c r="T2499" s="496"/>
      <c r="U2499" s="496"/>
      <c r="V2499" s="496"/>
      <c r="W2499" s="496"/>
      <c r="X2499" s="496"/>
      <c r="Y2499" s="496"/>
      <c r="Z2499" s="496"/>
      <c r="AA2499" s="496"/>
      <c r="AB2499" s="496"/>
      <c r="AC2499" s="496"/>
      <c r="AD2499" s="496"/>
      <c r="AE2499" s="496"/>
      <c r="AF2499" s="496"/>
      <c r="AG2499" s="496"/>
      <c r="AH2499" s="496"/>
      <c r="AI2499" s="496"/>
      <c r="AJ2499" s="496"/>
      <c r="AK2499" s="496"/>
      <c r="AL2499" s="496"/>
      <c r="AM2499" s="496"/>
      <c r="AN2499" s="496"/>
      <c r="AO2499" s="496"/>
      <c r="AP2499" s="496"/>
      <c r="AQ2499" s="496"/>
      <c r="AR2499" s="496"/>
      <c r="AS2499" s="496"/>
      <c r="AT2499" s="496"/>
      <c r="AU2499" s="496"/>
    </row>
    <row r="2500" spans="1:47">
      <c r="A2500" s="496"/>
      <c r="B2500" s="496"/>
      <c r="C2500" s="496"/>
      <c r="D2500" s="496"/>
      <c r="E2500" s="496"/>
      <c r="F2500" s="496"/>
      <c r="G2500" s="496"/>
      <c r="H2500" s="496"/>
      <c r="I2500" s="496"/>
      <c r="J2500" s="496"/>
      <c r="K2500" s="496"/>
      <c r="L2500" s="496"/>
      <c r="M2500" s="496"/>
      <c r="N2500" s="496"/>
      <c r="O2500" s="496"/>
      <c r="P2500" s="496"/>
      <c r="Q2500" s="496"/>
      <c r="R2500" s="496"/>
      <c r="S2500" s="496"/>
      <c r="T2500" s="496"/>
      <c r="U2500" s="496"/>
      <c r="V2500" s="496"/>
      <c r="W2500" s="496"/>
      <c r="X2500" s="496"/>
      <c r="Y2500" s="496"/>
      <c r="Z2500" s="496"/>
      <c r="AA2500" s="496"/>
      <c r="AB2500" s="496"/>
      <c r="AC2500" s="496"/>
      <c r="AD2500" s="496"/>
      <c r="AE2500" s="496"/>
      <c r="AF2500" s="496"/>
      <c r="AG2500" s="496"/>
      <c r="AH2500" s="496"/>
      <c r="AI2500" s="496"/>
      <c r="AJ2500" s="496"/>
      <c r="AK2500" s="496"/>
      <c r="AL2500" s="496"/>
      <c r="AM2500" s="496"/>
      <c r="AN2500" s="496"/>
      <c r="AO2500" s="496"/>
      <c r="AP2500" s="496"/>
      <c r="AQ2500" s="496"/>
      <c r="AR2500" s="496"/>
      <c r="AS2500" s="496"/>
      <c r="AT2500" s="496"/>
      <c r="AU2500" s="496"/>
    </row>
    <row r="2501" spans="1:47">
      <c r="A2501" s="496"/>
      <c r="B2501" s="496"/>
      <c r="C2501" s="496"/>
      <c r="D2501" s="496"/>
      <c r="E2501" s="496"/>
      <c r="F2501" s="496"/>
      <c r="G2501" s="496"/>
      <c r="H2501" s="496"/>
      <c r="I2501" s="496"/>
      <c r="J2501" s="496"/>
      <c r="K2501" s="496"/>
      <c r="L2501" s="496"/>
      <c r="M2501" s="496"/>
      <c r="N2501" s="496"/>
      <c r="O2501" s="496"/>
      <c r="P2501" s="496"/>
      <c r="Q2501" s="496"/>
      <c r="R2501" s="496"/>
      <c r="S2501" s="496"/>
      <c r="T2501" s="496"/>
      <c r="U2501" s="496"/>
      <c r="V2501" s="496"/>
      <c r="W2501" s="496"/>
      <c r="X2501" s="496"/>
      <c r="Y2501" s="496"/>
      <c r="Z2501" s="496"/>
      <c r="AA2501" s="496"/>
      <c r="AB2501" s="496"/>
      <c r="AC2501" s="496"/>
      <c r="AD2501" s="496"/>
      <c r="AE2501" s="496"/>
      <c r="AF2501" s="496"/>
      <c r="AG2501" s="496"/>
      <c r="AH2501" s="496"/>
      <c r="AI2501" s="496"/>
      <c r="AJ2501" s="496"/>
      <c r="AK2501" s="496"/>
      <c r="AL2501" s="496"/>
      <c r="AM2501" s="496"/>
      <c r="AN2501" s="496"/>
      <c r="AO2501" s="496"/>
      <c r="AP2501" s="496"/>
      <c r="AQ2501" s="496"/>
      <c r="AR2501" s="496"/>
      <c r="AS2501" s="496"/>
      <c r="AT2501" s="496"/>
      <c r="AU2501" s="496"/>
    </row>
    <row r="2502" spans="1:47">
      <c r="A2502" s="496"/>
      <c r="B2502" s="496"/>
      <c r="C2502" s="496"/>
      <c r="D2502" s="496"/>
      <c r="E2502" s="496"/>
      <c r="F2502" s="496"/>
      <c r="G2502" s="496"/>
      <c r="H2502" s="496"/>
      <c r="I2502" s="496"/>
      <c r="J2502" s="496"/>
      <c r="K2502" s="496"/>
      <c r="L2502" s="496"/>
      <c r="M2502" s="496"/>
      <c r="N2502" s="496"/>
      <c r="O2502" s="496"/>
      <c r="P2502" s="496"/>
      <c r="Q2502" s="496"/>
      <c r="R2502" s="496"/>
      <c r="S2502" s="496"/>
      <c r="T2502" s="496"/>
      <c r="U2502" s="496"/>
      <c r="V2502" s="496"/>
      <c r="W2502" s="496"/>
      <c r="X2502" s="496"/>
      <c r="Y2502" s="496"/>
      <c r="Z2502" s="496"/>
      <c r="AA2502" s="496"/>
      <c r="AB2502" s="496"/>
      <c r="AC2502" s="496"/>
      <c r="AD2502" s="496"/>
      <c r="AE2502" s="496"/>
      <c r="AF2502" s="496"/>
      <c r="AG2502" s="496"/>
      <c r="AH2502" s="496"/>
      <c r="AI2502" s="496"/>
      <c r="AJ2502" s="496"/>
      <c r="AK2502" s="496"/>
      <c r="AL2502" s="496"/>
      <c r="AM2502" s="496"/>
      <c r="AN2502" s="496"/>
      <c r="AO2502" s="496"/>
      <c r="AP2502" s="496"/>
      <c r="AQ2502" s="496"/>
      <c r="AR2502" s="496"/>
      <c r="AS2502" s="496"/>
      <c r="AT2502" s="496"/>
      <c r="AU2502" s="496"/>
    </row>
    <row r="2503" spans="1:47">
      <c r="A2503" s="496"/>
      <c r="B2503" s="496"/>
      <c r="C2503" s="496"/>
      <c r="D2503" s="496"/>
      <c r="E2503" s="496"/>
      <c r="F2503" s="496"/>
      <c r="G2503" s="496"/>
      <c r="H2503" s="496"/>
      <c r="I2503" s="496"/>
      <c r="J2503" s="496"/>
      <c r="K2503" s="496"/>
      <c r="L2503" s="496"/>
      <c r="M2503" s="496"/>
      <c r="N2503" s="496"/>
      <c r="O2503" s="496"/>
      <c r="P2503" s="496"/>
      <c r="Q2503" s="496"/>
      <c r="R2503" s="496"/>
      <c r="S2503" s="496"/>
      <c r="T2503" s="496"/>
      <c r="U2503" s="496"/>
      <c r="V2503" s="496"/>
      <c r="W2503" s="496"/>
      <c r="X2503" s="496"/>
      <c r="Y2503" s="496"/>
      <c r="Z2503" s="496"/>
      <c r="AA2503" s="496"/>
      <c r="AB2503" s="496"/>
      <c r="AC2503" s="496"/>
      <c r="AD2503" s="496"/>
      <c r="AE2503" s="496"/>
      <c r="AF2503" s="496"/>
      <c r="AG2503" s="496"/>
      <c r="AH2503" s="496"/>
      <c r="AI2503" s="496"/>
      <c r="AJ2503" s="496"/>
      <c r="AK2503" s="496"/>
      <c r="AL2503" s="496"/>
      <c r="AM2503" s="496"/>
      <c r="AN2503" s="496"/>
      <c r="AO2503" s="496"/>
      <c r="AP2503" s="496"/>
      <c r="AQ2503" s="496"/>
      <c r="AR2503" s="496"/>
      <c r="AS2503" s="496"/>
      <c r="AT2503" s="496"/>
      <c r="AU2503" s="496"/>
    </row>
    <row r="2504" spans="1:47">
      <c r="A2504" s="496"/>
      <c r="B2504" s="496"/>
      <c r="C2504" s="496"/>
      <c r="D2504" s="496"/>
      <c r="E2504" s="496"/>
      <c r="F2504" s="496"/>
      <c r="G2504" s="496"/>
      <c r="H2504" s="496"/>
      <c r="I2504" s="496"/>
      <c r="J2504" s="496"/>
      <c r="K2504" s="496"/>
      <c r="L2504" s="496"/>
      <c r="M2504" s="496"/>
      <c r="N2504" s="496"/>
      <c r="O2504" s="496"/>
      <c r="P2504" s="496"/>
      <c r="Q2504" s="496"/>
      <c r="R2504" s="496"/>
      <c r="S2504" s="496"/>
      <c r="T2504" s="496"/>
      <c r="U2504" s="496"/>
      <c r="V2504" s="496"/>
      <c r="W2504" s="496"/>
      <c r="X2504" s="496"/>
      <c r="Y2504" s="496"/>
      <c r="Z2504" s="496"/>
      <c r="AA2504" s="496"/>
      <c r="AB2504" s="496"/>
      <c r="AC2504" s="496"/>
      <c r="AD2504" s="496"/>
      <c r="AE2504" s="496"/>
      <c r="AF2504" s="496"/>
      <c r="AG2504" s="496"/>
      <c r="AH2504" s="496"/>
      <c r="AI2504" s="496"/>
      <c r="AJ2504" s="496"/>
      <c r="AK2504" s="496"/>
      <c r="AL2504" s="496"/>
      <c r="AM2504" s="496"/>
      <c r="AN2504" s="496"/>
      <c r="AO2504" s="496"/>
      <c r="AP2504" s="496"/>
      <c r="AQ2504" s="496"/>
      <c r="AR2504" s="496"/>
      <c r="AS2504" s="496"/>
      <c r="AT2504" s="496"/>
      <c r="AU2504" s="496"/>
    </row>
    <row r="2505" spans="1:47">
      <c r="A2505" s="496"/>
      <c r="B2505" s="496"/>
      <c r="C2505" s="496"/>
      <c r="D2505" s="496"/>
      <c r="E2505" s="496"/>
      <c r="F2505" s="496"/>
      <c r="G2505" s="496"/>
      <c r="H2505" s="496"/>
      <c r="I2505" s="496"/>
      <c r="J2505" s="496"/>
      <c r="K2505" s="496"/>
      <c r="L2505" s="496"/>
      <c r="M2505" s="496"/>
      <c r="N2505" s="496"/>
      <c r="O2505" s="496"/>
      <c r="P2505" s="496"/>
      <c r="Q2505" s="496"/>
      <c r="R2505" s="496"/>
      <c r="S2505" s="496"/>
      <c r="T2505" s="496"/>
      <c r="U2505" s="496"/>
      <c r="V2505" s="496"/>
      <c r="W2505" s="496"/>
      <c r="X2505" s="496"/>
      <c r="Y2505" s="496"/>
      <c r="Z2505" s="496"/>
      <c r="AA2505" s="496"/>
      <c r="AB2505" s="496"/>
      <c r="AC2505" s="496"/>
      <c r="AD2505" s="496"/>
      <c r="AE2505" s="496"/>
      <c r="AF2505" s="496"/>
      <c r="AG2505" s="496"/>
      <c r="AH2505" s="496"/>
      <c r="AI2505" s="496"/>
      <c r="AJ2505" s="496"/>
      <c r="AK2505" s="496"/>
      <c r="AL2505" s="496"/>
      <c r="AM2505" s="496"/>
      <c r="AN2505" s="496"/>
      <c r="AO2505" s="496"/>
      <c r="AP2505" s="496"/>
      <c r="AQ2505" s="496"/>
      <c r="AR2505" s="496"/>
      <c r="AS2505" s="496"/>
      <c r="AT2505" s="496"/>
      <c r="AU2505" s="496"/>
    </row>
    <row r="2506" spans="1:47">
      <c r="A2506" s="496"/>
      <c r="B2506" s="496"/>
      <c r="C2506" s="496"/>
      <c r="D2506" s="496"/>
      <c r="E2506" s="496"/>
      <c r="F2506" s="496"/>
      <c r="G2506" s="496"/>
      <c r="H2506" s="496"/>
      <c r="I2506" s="496"/>
      <c r="J2506" s="496"/>
      <c r="K2506" s="496"/>
      <c r="L2506" s="496"/>
      <c r="M2506" s="496"/>
      <c r="N2506" s="496"/>
      <c r="O2506" s="496"/>
      <c r="P2506" s="496"/>
      <c r="Q2506" s="496"/>
      <c r="R2506" s="496"/>
      <c r="S2506" s="496"/>
      <c r="T2506" s="496"/>
      <c r="U2506" s="496"/>
      <c r="V2506" s="496"/>
      <c r="W2506" s="496"/>
      <c r="X2506" s="496"/>
      <c r="Y2506" s="496"/>
      <c r="Z2506" s="496"/>
      <c r="AA2506" s="496"/>
      <c r="AB2506" s="496"/>
      <c r="AC2506" s="496"/>
      <c r="AD2506" s="496"/>
      <c r="AE2506" s="496"/>
      <c r="AF2506" s="496"/>
      <c r="AG2506" s="496"/>
      <c r="AH2506" s="496"/>
      <c r="AI2506" s="496"/>
      <c r="AJ2506" s="496"/>
      <c r="AK2506" s="496"/>
      <c r="AL2506" s="496"/>
      <c r="AM2506" s="496"/>
      <c r="AN2506" s="496"/>
      <c r="AO2506" s="496"/>
      <c r="AP2506" s="496"/>
      <c r="AQ2506" s="496"/>
      <c r="AR2506" s="496"/>
      <c r="AS2506" s="496"/>
      <c r="AT2506" s="496"/>
      <c r="AU2506" s="496"/>
    </row>
    <row r="2507" spans="1:47">
      <c r="A2507" s="496"/>
      <c r="B2507" s="496"/>
      <c r="C2507" s="496"/>
      <c r="D2507" s="496"/>
      <c r="E2507" s="496"/>
      <c r="F2507" s="496"/>
      <c r="G2507" s="496"/>
      <c r="H2507" s="496"/>
      <c r="I2507" s="496"/>
      <c r="J2507" s="496"/>
      <c r="K2507" s="496"/>
      <c r="L2507" s="496"/>
      <c r="M2507" s="496"/>
      <c r="N2507" s="496"/>
      <c r="O2507" s="496"/>
      <c r="P2507" s="496"/>
      <c r="Q2507" s="496"/>
      <c r="R2507" s="496"/>
      <c r="S2507" s="496"/>
      <c r="T2507" s="496"/>
      <c r="U2507" s="496"/>
      <c r="V2507" s="496"/>
      <c r="W2507" s="496"/>
      <c r="X2507" s="496"/>
      <c r="Y2507" s="496"/>
      <c r="Z2507" s="496"/>
      <c r="AA2507" s="496"/>
      <c r="AB2507" s="496"/>
      <c r="AC2507" s="496"/>
      <c r="AD2507" s="496"/>
      <c r="AE2507" s="496"/>
      <c r="AF2507" s="496"/>
      <c r="AG2507" s="496"/>
      <c r="AH2507" s="496"/>
      <c r="AI2507" s="496"/>
      <c r="AJ2507" s="496"/>
      <c r="AK2507" s="496"/>
      <c r="AL2507" s="496"/>
      <c r="AM2507" s="496"/>
      <c r="AN2507" s="496"/>
      <c r="AO2507" s="496"/>
      <c r="AP2507" s="496"/>
      <c r="AQ2507" s="496"/>
      <c r="AR2507" s="496"/>
      <c r="AS2507" s="496"/>
      <c r="AT2507" s="496"/>
      <c r="AU2507" s="496"/>
    </row>
    <row r="2508" spans="1:47">
      <c r="A2508" s="496"/>
      <c r="B2508" s="496"/>
      <c r="C2508" s="496"/>
      <c r="D2508" s="496"/>
      <c r="E2508" s="496"/>
      <c r="F2508" s="496"/>
      <c r="G2508" s="496"/>
      <c r="H2508" s="496"/>
      <c r="I2508" s="496"/>
      <c r="J2508" s="496"/>
      <c r="K2508" s="496"/>
      <c r="L2508" s="496"/>
      <c r="M2508" s="496"/>
      <c r="N2508" s="496"/>
      <c r="O2508" s="496"/>
      <c r="P2508" s="496"/>
      <c r="Q2508" s="496"/>
      <c r="R2508" s="496"/>
      <c r="S2508" s="496"/>
      <c r="T2508" s="496"/>
      <c r="U2508" s="496"/>
      <c r="V2508" s="496"/>
      <c r="W2508" s="496"/>
      <c r="X2508" s="496"/>
      <c r="Y2508" s="496"/>
      <c r="Z2508" s="496"/>
      <c r="AA2508" s="496"/>
      <c r="AB2508" s="496"/>
      <c r="AC2508" s="496"/>
      <c r="AD2508" s="496"/>
      <c r="AE2508" s="496"/>
      <c r="AF2508" s="496"/>
      <c r="AG2508" s="496"/>
      <c r="AH2508" s="496"/>
      <c r="AI2508" s="496"/>
      <c r="AJ2508" s="496"/>
      <c r="AK2508" s="496"/>
      <c r="AL2508" s="496"/>
      <c r="AM2508" s="496"/>
      <c r="AN2508" s="496"/>
      <c r="AO2508" s="496"/>
      <c r="AP2508" s="496"/>
      <c r="AQ2508" s="496"/>
      <c r="AR2508" s="496"/>
      <c r="AS2508" s="496"/>
      <c r="AT2508" s="496"/>
      <c r="AU2508" s="496"/>
    </row>
    <row r="2509" spans="1:47">
      <c r="A2509" s="496"/>
      <c r="B2509" s="496"/>
      <c r="C2509" s="496"/>
      <c r="D2509" s="496"/>
      <c r="E2509" s="496"/>
      <c r="F2509" s="496"/>
      <c r="G2509" s="496"/>
      <c r="H2509" s="496"/>
      <c r="I2509" s="496"/>
      <c r="J2509" s="496"/>
      <c r="K2509" s="496"/>
      <c r="L2509" s="496"/>
      <c r="M2509" s="496"/>
      <c r="N2509" s="496"/>
      <c r="O2509" s="496"/>
      <c r="P2509" s="496"/>
      <c r="Q2509" s="496"/>
      <c r="R2509" s="496"/>
      <c r="S2509" s="496"/>
      <c r="T2509" s="496"/>
      <c r="U2509" s="496"/>
      <c r="V2509" s="496"/>
      <c r="W2509" s="496"/>
      <c r="X2509" s="496"/>
      <c r="Y2509" s="496"/>
      <c r="Z2509" s="496"/>
      <c r="AA2509" s="496"/>
      <c r="AB2509" s="496"/>
      <c r="AC2509" s="496"/>
      <c r="AD2509" s="496"/>
      <c r="AE2509" s="496"/>
      <c r="AF2509" s="496"/>
      <c r="AG2509" s="496"/>
      <c r="AH2509" s="496"/>
      <c r="AI2509" s="496"/>
      <c r="AJ2509" s="496"/>
      <c r="AK2509" s="496"/>
      <c r="AL2509" s="496"/>
      <c r="AM2509" s="496"/>
      <c r="AN2509" s="496"/>
      <c r="AO2509" s="496"/>
      <c r="AP2509" s="496"/>
      <c r="AQ2509" s="496"/>
      <c r="AR2509" s="496"/>
      <c r="AS2509" s="496"/>
      <c r="AT2509" s="496"/>
      <c r="AU2509" s="496"/>
    </row>
    <row r="2510" spans="1:47">
      <c r="A2510" s="496"/>
      <c r="B2510" s="496"/>
      <c r="C2510" s="496"/>
      <c r="D2510" s="496"/>
      <c r="E2510" s="496"/>
      <c r="F2510" s="496"/>
      <c r="G2510" s="496"/>
      <c r="H2510" s="496"/>
      <c r="I2510" s="496"/>
      <c r="J2510" s="496"/>
      <c r="K2510" s="496"/>
      <c r="L2510" s="496"/>
      <c r="M2510" s="496"/>
      <c r="N2510" s="496"/>
      <c r="O2510" s="496"/>
      <c r="P2510" s="496"/>
      <c r="Q2510" s="496"/>
      <c r="R2510" s="496"/>
      <c r="S2510" s="496"/>
      <c r="T2510" s="496"/>
      <c r="U2510" s="496"/>
      <c r="V2510" s="496"/>
      <c r="W2510" s="496"/>
      <c r="X2510" s="496"/>
      <c r="Y2510" s="496"/>
      <c r="Z2510" s="496"/>
      <c r="AA2510" s="496"/>
      <c r="AB2510" s="496"/>
      <c r="AC2510" s="496"/>
      <c r="AD2510" s="496"/>
      <c r="AE2510" s="496"/>
      <c r="AF2510" s="496"/>
      <c r="AG2510" s="496"/>
      <c r="AH2510" s="496"/>
      <c r="AI2510" s="496"/>
      <c r="AJ2510" s="496"/>
      <c r="AK2510" s="496"/>
      <c r="AL2510" s="496"/>
      <c r="AM2510" s="496"/>
      <c r="AN2510" s="496"/>
      <c r="AO2510" s="496"/>
      <c r="AP2510" s="496"/>
      <c r="AQ2510" s="496"/>
      <c r="AR2510" s="496"/>
      <c r="AS2510" s="496"/>
      <c r="AT2510" s="496"/>
      <c r="AU2510" s="496"/>
    </row>
    <row r="2511" spans="1:47">
      <c r="A2511" s="496"/>
      <c r="B2511" s="496"/>
      <c r="C2511" s="496"/>
      <c r="D2511" s="496"/>
      <c r="E2511" s="496"/>
      <c r="F2511" s="496"/>
      <c r="G2511" s="496"/>
      <c r="H2511" s="496"/>
      <c r="I2511" s="496"/>
      <c r="J2511" s="496"/>
      <c r="K2511" s="496"/>
      <c r="L2511" s="496"/>
      <c r="M2511" s="496"/>
      <c r="N2511" s="496"/>
      <c r="O2511" s="496"/>
      <c r="P2511" s="496"/>
      <c r="Q2511" s="496"/>
      <c r="R2511" s="496"/>
      <c r="S2511" s="496"/>
      <c r="T2511" s="496"/>
      <c r="U2511" s="496"/>
      <c r="V2511" s="496"/>
      <c r="W2511" s="496"/>
      <c r="X2511" s="496"/>
      <c r="Y2511" s="496"/>
      <c r="Z2511" s="496"/>
      <c r="AA2511" s="496"/>
      <c r="AB2511" s="496"/>
      <c r="AC2511" s="496"/>
      <c r="AD2511" s="496"/>
      <c r="AE2511" s="496"/>
      <c r="AF2511" s="496"/>
      <c r="AG2511" s="496"/>
      <c r="AH2511" s="496"/>
      <c r="AI2511" s="496"/>
      <c r="AJ2511" s="496"/>
      <c r="AK2511" s="496"/>
      <c r="AL2511" s="496"/>
      <c r="AM2511" s="496"/>
      <c r="AN2511" s="496"/>
      <c r="AO2511" s="496"/>
      <c r="AP2511" s="496"/>
      <c r="AQ2511" s="496"/>
      <c r="AR2511" s="496"/>
      <c r="AS2511" s="496"/>
      <c r="AT2511" s="496"/>
      <c r="AU2511" s="496"/>
    </row>
    <row r="2512" spans="1:47">
      <c r="A2512" s="496"/>
      <c r="B2512" s="496"/>
      <c r="C2512" s="496"/>
      <c r="D2512" s="496"/>
      <c r="E2512" s="496"/>
      <c r="F2512" s="496"/>
      <c r="G2512" s="496"/>
      <c r="H2512" s="496"/>
      <c r="I2512" s="496"/>
      <c r="J2512" s="496"/>
      <c r="K2512" s="496"/>
      <c r="L2512" s="496"/>
      <c r="M2512" s="496"/>
      <c r="N2512" s="496"/>
      <c r="O2512" s="496"/>
      <c r="P2512" s="496"/>
      <c r="Q2512" s="496"/>
      <c r="R2512" s="496"/>
      <c r="S2512" s="496"/>
      <c r="T2512" s="496"/>
      <c r="U2512" s="496"/>
      <c r="V2512" s="496"/>
      <c r="W2512" s="496"/>
      <c r="X2512" s="496"/>
      <c r="Y2512" s="496"/>
      <c r="Z2512" s="496"/>
      <c r="AA2512" s="496"/>
      <c r="AB2512" s="496"/>
      <c r="AC2512" s="496"/>
      <c r="AD2512" s="496"/>
      <c r="AE2512" s="496"/>
      <c r="AF2512" s="496"/>
      <c r="AG2512" s="496"/>
      <c r="AH2512" s="496"/>
      <c r="AI2512" s="496"/>
      <c r="AJ2512" s="496"/>
      <c r="AK2512" s="496"/>
      <c r="AL2512" s="496"/>
      <c r="AM2512" s="496"/>
      <c r="AN2512" s="496"/>
      <c r="AO2512" s="496"/>
      <c r="AP2512" s="496"/>
      <c r="AQ2512" s="496"/>
      <c r="AR2512" s="496"/>
      <c r="AS2512" s="496"/>
      <c r="AT2512" s="496"/>
      <c r="AU2512" s="496"/>
    </row>
    <row r="2513" spans="1:47">
      <c r="A2513" s="496"/>
      <c r="B2513" s="496"/>
      <c r="C2513" s="496"/>
      <c r="D2513" s="496"/>
      <c r="E2513" s="496"/>
      <c r="F2513" s="496"/>
      <c r="G2513" s="496"/>
      <c r="H2513" s="496"/>
      <c r="I2513" s="496"/>
      <c r="J2513" s="496"/>
      <c r="K2513" s="496"/>
      <c r="L2513" s="496"/>
      <c r="M2513" s="496"/>
      <c r="N2513" s="496"/>
      <c r="O2513" s="496"/>
      <c r="P2513" s="496"/>
      <c r="Q2513" s="496"/>
      <c r="R2513" s="496"/>
      <c r="S2513" s="496"/>
      <c r="T2513" s="496"/>
      <c r="U2513" s="496"/>
      <c r="V2513" s="496"/>
      <c r="W2513" s="496"/>
      <c r="X2513" s="496"/>
      <c r="Y2513" s="496"/>
      <c r="Z2513" s="496"/>
      <c r="AA2513" s="496"/>
      <c r="AB2513" s="496"/>
      <c r="AC2513" s="496"/>
      <c r="AD2513" s="496"/>
      <c r="AE2513" s="496"/>
      <c r="AF2513" s="496"/>
      <c r="AG2513" s="496"/>
      <c r="AH2513" s="496"/>
      <c r="AI2513" s="496"/>
      <c r="AJ2513" s="496"/>
      <c r="AK2513" s="496"/>
      <c r="AL2513" s="496"/>
      <c r="AM2513" s="496"/>
      <c r="AN2513" s="496"/>
      <c r="AO2513" s="496"/>
      <c r="AP2513" s="496"/>
      <c r="AQ2513" s="496"/>
      <c r="AR2513" s="496"/>
      <c r="AS2513" s="496"/>
      <c r="AT2513" s="496"/>
      <c r="AU2513" s="496"/>
    </row>
    <row r="2514" spans="1:47">
      <c r="A2514" s="496"/>
      <c r="B2514" s="496"/>
      <c r="C2514" s="496"/>
      <c r="D2514" s="496"/>
      <c r="E2514" s="496"/>
      <c r="F2514" s="496"/>
      <c r="G2514" s="496"/>
      <c r="H2514" s="496"/>
      <c r="I2514" s="496"/>
      <c r="J2514" s="496"/>
      <c r="K2514" s="496"/>
      <c r="L2514" s="496"/>
      <c r="M2514" s="496"/>
      <c r="N2514" s="496"/>
      <c r="O2514" s="496"/>
      <c r="P2514" s="496"/>
      <c r="Q2514" s="496"/>
      <c r="R2514" s="496"/>
      <c r="S2514" s="496"/>
      <c r="T2514" s="496"/>
      <c r="U2514" s="496"/>
      <c r="V2514" s="496"/>
      <c r="W2514" s="496"/>
      <c r="X2514" s="496"/>
      <c r="Y2514" s="496"/>
      <c r="Z2514" s="496"/>
      <c r="AA2514" s="496"/>
      <c r="AB2514" s="496"/>
      <c r="AC2514" s="496"/>
      <c r="AD2514" s="496"/>
      <c r="AE2514" s="496"/>
      <c r="AF2514" s="496"/>
      <c r="AG2514" s="496"/>
      <c r="AH2514" s="496"/>
      <c r="AI2514" s="496"/>
      <c r="AJ2514" s="496"/>
      <c r="AK2514" s="496"/>
      <c r="AL2514" s="496"/>
      <c r="AM2514" s="496"/>
      <c r="AN2514" s="496"/>
      <c r="AO2514" s="496"/>
      <c r="AP2514" s="496"/>
      <c r="AQ2514" s="496"/>
      <c r="AR2514" s="496"/>
      <c r="AS2514" s="496"/>
      <c r="AT2514" s="496"/>
      <c r="AU2514" s="496"/>
    </row>
    <row r="2515" spans="1:47">
      <c r="A2515" s="496"/>
      <c r="B2515" s="496"/>
      <c r="C2515" s="496"/>
      <c r="D2515" s="496"/>
      <c r="E2515" s="496"/>
      <c r="F2515" s="496"/>
      <c r="G2515" s="496"/>
      <c r="H2515" s="496"/>
      <c r="I2515" s="496"/>
      <c r="J2515" s="496"/>
      <c r="K2515" s="496"/>
      <c r="L2515" s="496"/>
      <c r="M2515" s="496"/>
      <c r="N2515" s="496"/>
      <c r="O2515" s="496"/>
      <c r="P2515" s="496"/>
      <c r="Q2515" s="496"/>
      <c r="R2515" s="496"/>
      <c r="S2515" s="496"/>
      <c r="T2515" s="496"/>
      <c r="U2515" s="496"/>
      <c r="V2515" s="496"/>
      <c r="W2515" s="496"/>
      <c r="X2515" s="496"/>
      <c r="Y2515" s="496"/>
      <c r="Z2515" s="496"/>
      <c r="AA2515" s="496"/>
      <c r="AB2515" s="496"/>
      <c r="AC2515" s="496"/>
      <c r="AD2515" s="496"/>
      <c r="AE2515" s="496"/>
      <c r="AF2515" s="496"/>
      <c r="AG2515" s="496"/>
      <c r="AH2515" s="496"/>
      <c r="AI2515" s="496"/>
      <c r="AJ2515" s="496"/>
      <c r="AK2515" s="496"/>
      <c r="AL2515" s="496"/>
      <c r="AM2515" s="496"/>
      <c r="AN2515" s="496"/>
      <c r="AO2515" s="496"/>
      <c r="AP2515" s="496"/>
      <c r="AQ2515" s="496"/>
      <c r="AR2515" s="496"/>
      <c r="AS2515" s="496"/>
      <c r="AT2515" s="496"/>
      <c r="AU2515" s="496"/>
    </row>
    <row r="2516" spans="1:47">
      <c r="A2516" s="496"/>
      <c r="B2516" s="496"/>
      <c r="C2516" s="496"/>
      <c r="D2516" s="496"/>
      <c r="E2516" s="496"/>
      <c r="F2516" s="496"/>
      <c r="G2516" s="496"/>
      <c r="H2516" s="496"/>
      <c r="I2516" s="496"/>
      <c r="J2516" s="496"/>
      <c r="K2516" s="496"/>
      <c r="L2516" s="496"/>
      <c r="M2516" s="496"/>
      <c r="N2516" s="496"/>
      <c r="O2516" s="496"/>
      <c r="P2516" s="496"/>
      <c r="Q2516" s="496"/>
      <c r="R2516" s="496"/>
      <c r="S2516" s="496"/>
      <c r="T2516" s="496"/>
      <c r="U2516" s="496"/>
      <c r="V2516" s="496"/>
      <c r="W2516" s="496"/>
      <c r="X2516" s="496"/>
      <c r="Y2516" s="496"/>
      <c r="Z2516" s="496"/>
      <c r="AA2516" s="496"/>
      <c r="AB2516" s="496"/>
      <c r="AC2516" s="496"/>
      <c r="AD2516" s="496"/>
      <c r="AE2516" s="496"/>
      <c r="AF2516" s="496"/>
      <c r="AG2516" s="496"/>
      <c r="AH2516" s="496"/>
      <c r="AI2516" s="496"/>
      <c r="AJ2516" s="496"/>
      <c r="AK2516" s="496"/>
      <c r="AL2516" s="496"/>
      <c r="AM2516" s="496"/>
      <c r="AN2516" s="496"/>
      <c r="AO2516" s="496"/>
      <c r="AP2516" s="496"/>
      <c r="AQ2516" s="496"/>
      <c r="AR2516" s="496"/>
      <c r="AS2516" s="496"/>
      <c r="AT2516" s="496"/>
      <c r="AU2516" s="496"/>
    </row>
    <row r="2517" spans="1:47">
      <c r="A2517" s="496"/>
      <c r="B2517" s="496"/>
      <c r="C2517" s="496"/>
      <c r="D2517" s="496"/>
      <c r="E2517" s="496"/>
      <c r="F2517" s="496"/>
      <c r="G2517" s="496"/>
      <c r="H2517" s="496"/>
      <c r="I2517" s="496"/>
      <c r="J2517" s="496"/>
      <c r="K2517" s="496"/>
      <c r="L2517" s="496"/>
      <c r="M2517" s="496"/>
      <c r="N2517" s="496"/>
      <c r="O2517" s="496"/>
      <c r="P2517" s="496"/>
      <c r="Q2517" s="496"/>
      <c r="R2517" s="496"/>
      <c r="S2517" s="496"/>
      <c r="T2517" s="496"/>
      <c r="U2517" s="496"/>
      <c r="V2517" s="496"/>
      <c r="W2517" s="496"/>
      <c r="X2517" s="496"/>
      <c r="Y2517" s="496"/>
      <c r="Z2517" s="496"/>
      <c r="AA2517" s="496"/>
      <c r="AB2517" s="496"/>
      <c r="AC2517" s="496"/>
      <c r="AD2517" s="496"/>
      <c r="AE2517" s="496"/>
      <c r="AF2517" s="496"/>
      <c r="AG2517" s="496"/>
      <c r="AH2517" s="496"/>
      <c r="AI2517" s="496"/>
      <c r="AJ2517" s="496"/>
      <c r="AK2517" s="496"/>
      <c r="AL2517" s="496"/>
      <c r="AM2517" s="496"/>
      <c r="AN2517" s="496"/>
      <c r="AO2517" s="496"/>
      <c r="AP2517" s="496"/>
      <c r="AQ2517" s="496"/>
      <c r="AR2517" s="496"/>
      <c r="AS2517" s="496"/>
      <c r="AT2517" s="496"/>
      <c r="AU2517" s="496"/>
    </row>
    <row r="2518" spans="1:47">
      <c r="A2518" s="496"/>
      <c r="B2518" s="496"/>
      <c r="C2518" s="496"/>
      <c r="D2518" s="496"/>
      <c r="E2518" s="496"/>
      <c r="F2518" s="496"/>
      <c r="G2518" s="496"/>
      <c r="H2518" s="496"/>
      <c r="I2518" s="496"/>
      <c r="J2518" s="496"/>
      <c r="K2518" s="496"/>
      <c r="L2518" s="496"/>
      <c r="M2518" s="496"/>
      <c r="N2518" s="496"/>
      <c r="O2518" s="496"/>
      <c r="P2518" s="496"/>
      <c r="Q2518" s="496"/>
      <c r="R2518" s="496"/>
      <c r="S2518" s="496"/>
      <c r="T2518" s="496"/>
      <c r="U2518" s="496"/>
      <c r="V2518" s="496"/>
      <c r="W2518" s="496"/>
      <c r="X2518" s="496"/>
      <c r="Y2518" s="496"/>
      <c r="Z2518" s="496"/>
      <c r="AA2518" s="496"/>
      <c r="AB2518" s="496"/>
      <c r="AC2518" s="496"/>
      <c r="AD2518" s="496"/>
      <c r="AE2518" s="496"/>
      <c r="AF2518" s="496"/>
      <c r="AG2518" s="496"/>
      <c r="AH2518" s="496"/>
      <c r="AI2518" s="496"/>
      <c r="AJ2518" s="496"/>
      <c r="AK2518" s="496"/>
      <c r="AL2518" s="496"/>
      <c r="AM2518" s="496"/>
      <c r="AN2518" s="496"/>
      <c r="AO2518" s="496"/>
      <c r="AP2518" s="496"/>
      <c r="AQ2518" s="496"/>
      <c r="AR2518" s="496"/>
      <c r="AS2518" s="496"/>
      <c r="AT2518" s="496"/>
      <c r="AU2518" s="496"/>
    </row>
    <row r="2519" spans="1:47">
      <c r="A2519" s="496"/>
      <c r="B2519" s="496"/>
      <c r="C2519" s="496"/>
      <c r="D2519" s="496"/>
      <c r="E2519" s="496"/>
      <c r="F2519" s="496"/>
      <c r="G2519" s="496"/>
      <c r="H2519" s="496"/>
      <c r="I2519" s="496"/>
      <c r="J2519" s="496"/>
      <c r="K2519" s="496"/>
      <c r="L2519" s="496"/>
      <c r="M2519" s="496"/>
      <c r="N2519" s="496"/>
      <c r="O2519" s="496"/>
      <c r="P2519" s="496"/>
      <c r="Q2519" s="496"/>
      <c r="R2519" s="496"/>
      <c r="S2519" s="496"/>
      <c r="T2519" s="496"/>
      <c r="U2519" s="496"/>
      <c r="V2519" s="496"/>
      <c r="W2519" s="496"/>
      <c r="X2519" s="496"/>
      <c r="Y2519" s="496"/>
      <c r="Z2519" s="496"/>
      <c r="AA2519" s="496"/>
      <c r="AB2519" s="496"/>
      <c r="AC2519" s="496"/>
      <c r="AD2519" s="496"/>
      <c r="AE2519" s="496"/>
      <c r="AF2519" s="496"/>
      <c r="AG2519" s="496"/>
      <c r="AH2519" s="496"/>
      <c r="AI2519" s="496"/>
      <c r="AJ2519" s="496"/>
      <c r="AK2519" s="496"/>
      <c r="AL2519" s="496"/>
      <c r="AM2519" s="496"/>
      <c r="AN2519" s="496"/>
      <c r="AO2519" s="496"/>
      <c r="AP2519" s="496"/>
      <c r="AQ2519" s="496"/>
      <c r="AR2519" s="496"/>
      <c r="AS2519" s="496"/>
      <c r="AT2519" s="496"/>
      <c r="AU2519" s="496"/>
    </row>
    <row r="2520" spans="1:47">
      <c r="A2520" s="496"/>
      <c r="B2520" s="496"/>
      <c r="C2520" s="496"/>
      <c r="D2520" s="496"/>
      <c r="E2520" s="496"/>
      <c r="F2520" s="496"/>
      <c r="G2520" s="496"/>
      <c r="H2520" s="496"/>
      <c r="I2520" s="496"/>
      <c r="J2520" s="496"/>
      <c r="K2520" s="496"/>
      <c r="L2520" s="496"/>
      <c r="M2520" s="496"/>
      <c r="N2520" s="496"/>
      <c r="O2520" s="496"/>
      <c r="P2520" s="496"/>
      <c r="Q2520" s="496"/>
      <c r="R2520" s="496"/>
      <c r="S2520" s="496"/>
      <c r="T2520" s="496"/>
      <c r="U2520" s="496"/>
      <c r="V2520" s="496"/>
      <c r="W2520" s="496"/>
      <c r="X2520" s="496"/>
      <c r="Y2520" s="496"/>
      <c r="Z2520" s="496"/>
      <c r="AA2520" s="496"/>
      <c r="AB2520" s="496"/>
      <c r="AC2520" s="496"/>
      <c r="AD2520" s="496"/>
      <c r="AE2520" s="496"/>
      <c r="AF2520" s="496"/>
      <c r="AG2520" s="496"/>
      <c r="AH2520" s="496"/>
      <c r="AI2520" s="496"/>
      <c r="AJ2520" s="496"/>
      <c r="AK2520" s="496"/>
      <c r="AL2520" s="496"/>
      <c r="AM2520" s="496"/>
      <c r="AN2520" s="496"/>
      <c r="AO2520" s="496"/>
      <c r="AP2520" s="496"/>
      <c r="AQ2520" s="496"/>
      <c r="AR2520" s="496"/>
      <c r="AS2520" s="496"/>
      <c r="AT2520" s="496"/>
      <c r="AU2520" s="496"/>
    </row>
    <row r="2521" spans="1:47">
      <c r="A2521" s="496"/>
      <c r="B2521" s="496"/>
      <c r="C2521" s="496"/>
      <c r="D2521" s="496"/>
      <c r="E2521" s="496"/>
      <c r="F2521" s="496"/>
      <c r="G2521" s="496"/>
      <c r="H2521" s="496"/>
      <c r="I2521" s="496"/>
      <c r="J2521" s="496"/>
      <c r="K2521" s="496"/>
      <c r="L2521" s="496"/>
      <c r="M2521" s="496"/>
      <c r="N2521" s="496"/>
      <c r="O2521" s="496"/>
      <c r="P2521" s="496"/>
      <c r="Q2521" s="496"/>
      <c r="R2521" s="496"/>
      <c r="S2521" s="496"/>
      <c r="T2521" s="496"/>
      <c r="U2521" s="496"/>
      <c r="V2521" s="496"/>
      <c r="W2521" s="496"/>
      <c r="X2521" s="496"/>
      <c r="Y2521" s="496"/>
      <c r="Z2521" s="496"/>
      <c r="AA2521" s="496"/>
      <c r="AB2521" s="496"/>
      <c r="AC2521" s="496"/>
      <c r="AD2521" s="496"/>
      <c r="AE2521" s="496"/>
      <c r="AF2521" s="496"/>
      <c r="AG2521" s="496"/>
      <c r="AH2521" s="496"/>
      <c r="AI2521" s="496"/>
      <c r="AJ2521" s="496"/>
      <c r="AK2521" s="496"/>
      <c r="AL2521" s="496"/>
      <c r="AM2521" s="496"/>
      <c r="AN2521" s="496"/>
      <c r="AO2521" s="496"/>
      <c r="AP2521" s="496"/>
      <c r="AQ2521" s="496"/>
      <c r="AR2521" s="496"/>
      <c r="AS2521" s="496"/>
      <c r="AT2521" s="496"/>
      <c r="AU2521" s="496"/>
    </row>
    <row r="2522" spans="1:47">
      <c r="A2522" s="496"/>
      <c r="B2522" s="496"/>
      <c r="C2522" s="496"/>
      <c r="D2522" s="496"/>
      <c r="E2522" s="496"/>
      <c r="F2522" s="496"/>
      <c r="G2522" s="496"/>
      <c r="H2522" s="496"/>
      <c r="I2522" s="496"/>
      <c r="J2522" s="496"/>
      <c r="K2522" s="496"/>
      <c r="L2522" s="496"/>
      <c r="M2522" s="496"/>
      <c r="N2522" s="496"/>
      <c r="O2522" s="496"/>
      <c r="P2522" s="496"/>
      <c r="Q2522" s="496"/>
      <c r="R2522" s="496"/>
      <c r="S2522" s="496"/>
      <c r="T2522" s="496"/>
      <c r="U2522" s="496"/>
      <c r="V2522" s="496"/>
      <c r="W2522" s="496"/>
      <c r="X2522" s="496"/>
      <c r="Y2522" s="496"/>
      <c r="Z2522" s="496"/>
      <c r="AA2522" s="496"/>
      <c r="AB2522" s="496"/>
      <c r="AC2522" s="496"/>
      <c r="AD2522" s="496"/>
      <c r="AE2522" s="496"/>
      <c r="AF2522" s="496"/>
      <c r="AG2522" s="496"/>
      <c r="AH2522" s="496"/>
      <c r="AI2522" s="496"/>
      <c r="AJ2522" s="496"/>
      <c r="AK2522" s="496"/>
      <c r="AL2522" s="496"/>
      <c r="AM2522" s="496"/>
      <c r="AN2522" s="496"/>
      <c r="AO2522" s="496"/>
      <c r="AP2522" s="496"/>
      <c r="AQ2522" s="496"/>
      <c r="AR2522" s="496"/>
      <c r="AS2522" s="496"/>
      <c r="AT2522" s="496"/>
      <c r="AU2522" s="496"/>
    </row>
    <row r="2523" spans="1:47">
      <c r="A2523" s="496"/>
      <c r="B2523" s="496"/>
      <c r="C2523" s="496"/>
      <c r="D2523" s="496"/>
      <c r="E2523" s="496"/>
      <c r="F2523" s="496"/>
      <c r="G2523" s="496"/>
      <c r="H2523" s="496"/>
      <c r="I2523" s="496"/>
      <c r="J2523" s="496"/>
      <c r="K2523" s="496"/>
      <c r="L2523" s="496"/>
      <c r="M2523" s="496"/>
      <c r="N2523" s="496"/>
      <c r="O2523" s="496"/>
      <c r="P2523" s="496"/>
      <c r="Q2523" s="496"/>
      <c r="R2523" s="496"/>
      <c r="S2523" s="496"/>
      <c r="T2523" s="496"/>
      <c r="U2523" s="496"/>
      <c r="V2523" s="496"/>
      <c r="W2523" s="496"/>
      <c r="X2523" s="496"/>
      <c r="Y2523" s="496"/>
      <c r="Z2523" s="496"/>
      <c r="AA2523" s="496"/>
      <c r="AB2523" s="496"/>
      <c r="AC2523" s="496"/>
      <c r="AD2523" s="496"/>
      <c r="AE2523" s="496"/>
      <c r="AF2523" s="496"/>
      <c r="AG2523" s="496"/>
      <c r="AH2523" s="496"/>
      <c r="AI2523" s="496"/>
      <c r="AJ2523" s="496"/>
      <c r="AK2523" s="496"/>
      <c r="AL2523" s="496"/>
      <c r="AM2523" s="496"/>
      <c r="AN2523" s="496"/>
      <c r="AO2523" s="496"/>
      <c r="AP2523" s="496"/>
      <c r="AQ2523" s="496"/>
      <c r="AR2523" s="496"/>
      <c r="AS2523" s="496"/>
      <c r="AT2523" s="496"/>
      <c r="AU2523" s="496"/>
    </row>
    <row r="2524" spans="1:47">
      <c r="A2524" s="496"/>
      <c r="B2524" s="496"/>
      <c r="C2524" s="496"/>
      <c r="D2524" s="496"/>
      <c r="E2524" s="496"/>
      <c r="F2524" s="496"/>
      <c r="G2524" s="496"/>
      <c r="H2524" s="496"/>
      <c r="I2524" s="496"/>
      <c r="J2524" s="496"/>
      <c r="K2524" s="496"/>
      <c r="L2524" s="496"/>
      <c r="M2524" s="496"/>
      <c r="N2524" s="496"/>
      <c r="O2524" s="496"/>
      <c r="P2524" s="496"/>
      <c r="Q2524" s="496"/>
      <c r="R2524" s="496"/>
      <c r="S2524" s="496"/>
      <c r="T2524" s="496"/>
      <c r="U2524" s="496"/>
      <c r="V2524" s="496"/>
      <c r="W2524" s="496"/>
      <c r="X2524" s="496"/>
      <c r="Y2524" s="496"/>
      <c r="Z2524" s="496"/>
      <c r="AA2524" s="496"/>
      <c r="AB2524" s="496"/>
      <c r="AC2524" s="496"/>
      <c r="AD2524" s="496"/>
      <c r="AE2524" s="496"/>
      <c r="AF2524" s="496"/>
      <c r="AG2524" s="496"/>
      <c r="AH2524" s="496"/>
      <c r="AI2524" s="496"/>
      <c r="AJ2524" s="496"/>
      <c r="AK2524" s="496"/>
      <c r="AL2524" s="496"/>
      <c r="AM2524" s="496"/>
      <c r="AN2524" s="496"/>
      <c r="AO2524" s="496"/>
      <c r="AP2524" s="496"/>
      <c r="AQ2524" s="496"/>
      <c r="AR2524" s="496"/>
      <c r="AS2524" s="496"/>
      <c r="AT2524" s="496"/>
      <c r="AU2524" s="496"/>
    </row>
    <row r="2525" spans="1:47">
      <c r="A2525" s="496"/>
      <c r="B2525" s="496"/>
      <c r="C2525" s="496"/>
      <c r="D2525" s="496"/>
      <c r="E2525" s="496"/>
      <c r="F2525" s="496"/>
      <c r="G2525" s="496"/>
      <c r="H2525" s="496"/>
      <c r="I2525" s="496"/>
      <c r="J2525" s="496"/>
      <c r="K2525" s="496"/>
      <c r="L2525" s="496"/>
      <c r="M2525" s="496"/>
      <c r="N2525" s="496"/>
      <c r="O2525" s="496"/>
      <c r="P2525" s="496"/>
      <c r="Q2525" s="496"/>
      <c r="R2525" s="496"/>
      <c r="S2525" s="496"/>
      <c r="T2525" s="496"/>
      <c r="U2525" s="496"/>
      <c r="V2525" s="496"/>
      <c r="W2525" s="496"/>
      <c r="X2525" s="496"/>
      <c r="Y2525" s="496"/>
      <c r="Z2525" s="496"/>
      <c r="AA2525" s="496"/>
      <c r="AB2525" s="496"/>
      <c r="AC2525" s="496"/>
      <c r="AD2525" s="496"/>
      <c r="AE2525" s="496"/>
      <c r="AF2525" s="496"/>
      <c r="AG2525" s="496"/>
      <c r="AH2525" s="496"/>
      <c r="AI2525" s="496"/>
      <c r="AJ2525" s="496"/>
      <c r="AK2525" s="496"/>
      <c r="AL2525" s="496"/>
      <c r="AM2525" s="496"/>
      <c r="AN2525" s="496"/>
      <c r="AO2525" s="496"/>
      <c r="AP2525" s="496"/>
      <c r="AQ2525" s="496"/>
      <c r="AR2525" s="496"/>
      <c r="AS2525" s="496"/>
      <c r="AT2525" s="496"/>
      <c r="AU2525" s="496"/>
    </row>
    <row r="2526" spans="1:47">
      <c r="A2526" s="496"/>
      <c r="B2526" s="496"/>
      <c r="C2526" s="496"/>
      <c r="D2526" s="496"/>
      <c r="E2526" s="496"/>
      <c r="F2526" s="496"/>
      <c r="G2526" s="496"/>
      <c r="H2526" s="496"/>
      <c r="I2526" s="496"/>
      <c r="J2526" s="496"/>
      <c r="K2526" s="496"/>
      <c r="L2526" s="496"/>
      <c r="M2526" s="496"/>
      <c r="N2526" s="496"/>
      <c r="O2526" s="496"/>
      <c r="P2526" s="496"/>
      <c r="Q2526" s="496"/>
      <c r="R2526" s="496"/>
      <c r="S2526" s="496"/>
      <c r="T2526" s="496"/>
      <c r="U2526" s="496"/>
      <c r="V2526" s="496"/>
      <c r="W2526" s="496"/>
      <c r="X2526" s="496"/>
      <c r="Y2526" s="496"/>
      <c r="Z2526" s="496"/>
      <c r="AA2526" s="496"/>
      <c r="AB2526" s="496"/>
      <c r="AC2526" s="496"/>
      <c r="AD2526" s="496"/>
      <c r="AE2526" s="496"/>
      <c r="AF2526" s="496"/>
      <c r="AG2526" s="496"/>
      <c r="AH2526" s="496"/>
      <c r="AI2526" s="496"/>
      <c r="AJ2526" s="496"/>
      <c r="AK2526" s="496"/>
      <c r="AL2526" s="496"/>
      <c r="AM2526" s="496"/>
      <c r="AN2526" s="496"/>
      <c r="AO2526" s="496"/>
      <c r="AP2526" s="496"/>
      <c r="AQ2526" s="496"/>
      <c r="AR2526" s="496"/>
      <c r="AS2526" s="496"/>
      <c r="AT2526" s="496"/>
      <c r="AU2526" s="496"/>
    </row>
    <row r="2527" spans="1:47">
      <c r="A2527" s="496"/>
      <c r="B2527" s="496"/>
      <c r="C2527" s="496"/>
      <c r="D2527" s="496"/>
      <c r="E2527" s="496"/>
      <c r="F2527" s="496"/>
      <c r="G2527" s="496"/>
      <c r="H2527" s="496"/>
      <c r="I2527" s="496"/>
      <c r="J2527" s="496"/>
      <c r="K2527" s="496"/>
      <c r="L2527" s="496"/>
      <c r="M2527" s="496"/>
      <c r="N2527" s="496"/>
      <c r="O2527" s="496"/>
      <c r="P2527" s="496"/>
      <c r="Q2527" s="496"/>
      <c r="R2527" s="496"/>
      <c r="S2527" s="496"/>
      <c r="T2527" s="496"/>
      <c r="U2527" s="496"/>
      <c r="V2527" s="496"/>
      <c r="W2527" s="496"/>
      <c r="X2527" s="496"/>
      <c r="Y2527" s="496"/>
      <c r="Z2527" s="496"/>
      <c r="AA2527" s="496"/>
      <c r="AB2527" s="496"/>
      <c r="AC2527" s="496"/>
      <c r="AD2527" s="496"/>
      <c r="AE2527" s="496"/>
      <c r="AF2527" s="496"/>
      <c r="AG2527" s="496"/>
      <c r="AH2527" s="496"/>
      <c r="AI2527" s="496"/>
      <c r="AJ2527" s="496"/>
      <c r="AK2527" s="496"/>
      <c r="AL2527" s="496"/>
      <c r="AM2527" s="496"/>
      <c r="AN2527" s="496"/>
      <c r="AO2527" s="496"/>
      <c r="AP2527" s="496"/>
      <c r="AQ2527" s="496"/>
      <c r="AR2527" s="496"/>
      <c r="AS2527" s="496"/>
      <c r="AT2527" s="496"/>
      <c r="AU2527" s="496"/>
    </row>
    <row r="2528" spans="1:47">
      <c r="A2528" s="496"/>
      <c r="B2528" s="496"/>
      <c r="C2528" s="496"/>
      <c r="D2528" s="496"/>
      <c r="E2528" s="496"/>
      <c r="F2528" s="496"/>
      <c r="G2528" s="496"/>
      <c r="H2528" s="496"/>
      <c r="I2528" s="496"/>
      <c r="J2528" s="496"/>
      <c r="K2528" s="496"/>
      <c r="L2528" s="496"/>
      <c r="M2528" s="496"/>
      <c r="N2528" s="496"/>
      <c r="O2528" s="496"/>
      <c r="P2528" s="496"/>
      <c r="Q2528" s="496"/>
      <c r="R2528" s="496"/>
      <c r="S2528" s="496"/>
      <c r="T2528" s="496"/>
      <c r="U2528" s="496"/>
      <c r="V2528" s="496"/>
      <c r="W2528" s="496"/>
      <c r="X2528" s="496"/>
      <c r="Y2528" s="496"/>
      <c r="Z2528" s="496"/>
      <c r="AA2528" s="496"/>
      <c r="AB2528" s="496"/>
      <c r="AC2528" s="496"/>
      <c r="AD2528" s="496"/>
      <c r="AE2528" s="496"/>
      <c r="AF2528" s="496"/>
      <c r="AG2528" s="496"/>
      <c r="AH2528" s="496"/>
      <c r="AI2528" s="496"/>
      <c r="AJ2528" s="496"/>
      <c r="AK2528" s="496"/>
      <c r="AL2528" s="496"/>
      <c r="AM2528" s="496"/>
      <c r="AN2528" s="496"/>
      <c r="AO2528" s="496"/>
      <c r="AP2528" s="496"/>
      <c r="AQ2528" s="496"/>
      <c r="AR2528" s="496"/>
      <c r="AS2528" s="496"/>
      <c r="AT2528" s="496"/>
      <c r="AU2528" s="496"/>
    </row>
    <row r="2529" spans="1:47">
      <c r="A2529" s="496"/>
      <c r="B2529" s="496"/>
      <c r="C2529" s="496"/>
      <c r="D2529" s="496"/>
      <c r="E2529" s="496"/>
      <c r="F2529" s="496"/>
      <c r="G2529" s="496"/>
      <c r="H2529" s="496"/>
      <c r="I2529" s="496"/>
      <c r="J2529" s="496"/>
      <c r="K2529" s="496"/>
      <c r="L2529" s="496"/>
      <c r="M2529" s="496"/>
      <c r="N2529" s="496"/>
      <c r="O2529" s="496"/>
      <c r="P2529" s="496"/>
      <c r="Q2529" s="496"/>
      <c r="R2529" s="496"/>
      <c r="S2529" s="496"/>
      <c r="T2529" s="496"/>
      <c r="U2529" s="496"/>
      <c r="V2529" s="496"/>
      <c r="W2529" s="496"/>
      <c r="X2529" s="496"/>
      <c r="Y2529" s="496"/>
      <c r="Z2529" s="496"/>
      <c r="AA2529" s="496"/>
      <c r="AB2529" s="496"/>
      <c r="AC2529" s="496"/>
      <c r="AD2529" s="496"/>
      <c r="AE2529" s="496"/>
      <c r="AF2529" s="496"/>
      <c r="AG2529" s="496"/>
      <c r="AH2529" s="496"/>
      <c r="AI2529" s="496"/>
      <c r="AJ2529" s="496"/>
      <c r="AK2529" s="496"/>
      <c r="AL2529" s="496"/>
      <c r="AM2529" s="496"/>
      <c r="AN2529" s="496"/>
      <c r="AO2529" s="496"/>
      <c r="AP2529" s="496"/>
      <c r="AQ2529" s="496"/>
      <c r="AR2529" s="496"/>
      <c r="AS2529" s="496"/>
      <c r="AT2529" s="496"/>
      <c r="AU2529" s="496"/>
    </row>
    <row r="2530" spans="1:47">
      <c r="A2530" s="496"/>
      <c r="B2530" s="496"/>
      <c r="C2530" s="496"/>
      <c r="D2530" s="496"/>
      <c r="E2530" s="496"/>
      <c r="F2530" s="496"/>
      <c r="G2530" s="496"/>
      <c r="H2530" s="496"/>
      <c r="I2530" s="496"/>
      <c r="J2530" s="496"/>
      <c r="K2530" s="496"/>
      <c r="L2530" s="496"/>
      <c r="M2530" s="496"/>
      <c r="N2530" s="496"/>
      <c r="O2530" s="496"/>
      <c r="P2530" s="496"/>
      <c r="Q2530" s="496"/>
      <c r="R2530" s="496"/>
      <c r="S2530" s="496"/>
      <c r="T2530" s="496"/>
      <c r="U2530" s="496"/>
      <c r="V2530" s="496"/>
      <c r="W2530" s="496"/>
      <c r="X2530" s="496"/>
      <c r="Y2530" s="496"/>
      <c r="Z2530" s="496"/>
      <c r="AA2530" s="496"/>
      <c r="AB2530" s="496"/>
      <c r="AC2530" s="496"/>
      <c r="AD2530" s="496"/>
      <c r="AE2530" s="496"/>
      <c r="AF2530" s="496"/>
      <c r="AG2530" s="496"/>
      <c r="AH2530" s="496"/>
      <c r="AI2530" s="496"/>
      <c r="AJ2530" s="496"/>
      <c r="AK2530" s="496"/>
      <c r="AL2530" s="496"/>
      <c r="AM2530" s="496"/>
      <c r="AN2530" s="496"/>
      <c r="AO2530" s="496"/>
      <c r="AP2530" s="496"/>
      <c r="AQ2530" s="496"/>
      <c r="AR2530" s="496"/>
      <c r="AS2530" s="496"/>
      <c r="AT2530" s="496"/>
      <c r="AU2530" s="496"/>
    </row>
    <row r="2531" spans="1:47">
      <c r="A2531" s="496"/>
      <c r="B2531" s="496"/>
      <c r="C2531" s="496"/>
      <c r="D2531" s="496"/>
      <c r="E2531" s="496"/>
      <c r="F2531" s="496"/>
      <c r="G2531" s="496"/>
      <c r="H2531" s="496"/>
      <c r="I2531" s="496"/>
      <c r="J2531" s="496"/>
      <c r="K2531" s="496"/>
      <c r="L2531" s="496"/>
      <c r="M2531" s="496"/>
      <c r="N2531" s="496"/>
      <c r="O2531" s="496"/>
      <c r="P2531" s="496"/>
      <c r="Q2531" s="496"/>
      <c r="R2531" s="496"/>
      <c r="S2531" s="496"/>
      <c r="T2531" s="496"/>
      <c r="U2531" s="496"/>
      <c r="V2531" s="496"/>
      <c r="W2531" s="496"/>
      <c r="X2531" s="496"/>
      <c r="Y2531" s="496"/>
      <c r="Z2531" s="496"/>
      <c r="AA2531" s="496"/>
      <c r="AB2531" s="496"/>
      <c r="AC2531" s="496"/>
      <c r="AD2531" s="496"/>
      <c r="AE2531" s="496"/>
      <c r="AF2531" s="496"/>
      <c r="AG2531" s="496"/>
      <c r="AH2531" s="496"/>
      <c r="AI2531" s="496"/>
      <c r="AJ2531" s="496"/>
      <c r="AK2531" s="496"/>
      <c r="AL2531" s="496"/>
      <c r="AM2531" s="496"/>
      <c r="AN2531" s="496"/>
      <c r="AO2531" s="496"/>
      <c r="AP2531" s="496"/>
      <c r="AQ2531" s="496"/>
      <c r="AR2531" s="496"/>
      <c r="AS2531" s="496"/>
      <c r="AT2531" s="496"/>
      <c r="AU2531" s="496"/>
    </row>
    <row r="2532" spans="1:47">
      <c r="A2532" s="496"/>
      <c r="B2532" s="496"/>
      <c r="C2532" s="496"/>
      <c r="D2532" s="496"/>
      <c r="E2532" s="496"/>
      <c r="F2532" s="496"/>
      <c r="G2532" s="496"/>
      <c r="H2532" s="496"/>
      <c r="I2532" s="496"/>
      <c r="J2532" s="496"/>
      <c r="K2532" s="496"/>
      <c r="L2532" s="496"/>
      <c r="M2532" s="496"/>
      <c r="N2532" s="496"/>
      <c r="O2532" s="496"/>
      <c r="P2532" s="496"/>
      <c r="Q2532" s="496"/>
      <c r="R2532" s="496"/>
      <c r="S2532" s="496"/>
      <c r="T2532" s="496"/>
      <c r="U2532" s="496"/>
      <c r="V2532" s="496"/>
      <c r="W2532" s="496"/>
      <c r="X2532" s="496"/>
      <c r="Y2532" s="496"/>
      <c r="Z2532" s="496"/>
      <c r="AA2532" s="496"/>
      <c r="AB2532" s="496"/>
      <c r="AC2532" s="496"/>
      <c r="AD2532" s="496"/>
      <c r="AE2532" s="496"/>
      <c r="AF2532" s="496"/>
      <c r="AG2532" s="496"/>
      <c r="AH2532" s="496"/>
      <c r="AI2532" s="496"/>
      <c r="AJ2532" s="496"/>
      <c r="AK2532" s="496"/>
      <c r="AL2532" s="496"/>
      <c r="AM2532" s="496"/>
      <c r="AN2532" s="496"/>
      <c r="AO2532" s="496"/>
      <c r="AP2532" s="496"/>
      <c r="AQ2532" s="496"/>
      <c r="AR2532" s="496"/>
      <c r="AS2532" s="496"/>
      <c r="AT2532" s="496"/>
      <c r="AU2532" s="496"/>
    </row>
    <row r="2533" spans="1:47">
      <c r="A2533" s="496"/>
      <c r="B2533" s="496"/>
      <c r="C2533" s="496"/>
      <c r="D2533" s="496"/>
      <c r="E2533" s="496"/>
      <c r="F2533" s="496"/>
      <c r="G2533" s="496"/>
      <c r="H2533" s="496"/>
      <c r="I2533" s="496"/>
      <c r="J2533" s="496"/>
      <c r="K2533" s="496"/>
      <c r="L2533" s="496"/>
      <c r="M2533" s="496"/>
      <c r="N2533" s="496"/>
      <c r="O2533" s="496"/>
      <c r="P2533" s="496"/>
      <c r="Q2533" s="496"/>
      <c r="R2533" s="496"/>
      <c r="S2533" s="496"/>
      <c r="T2533" s="496"/>
      <c r="U2533" s="496"/>
      <c r="V2533" s="496"/>
      <c r="W2533" s="496"/>
      <c r="X2533" s="496"/>
      <c r="Y2533" s="496"/>
      <c r="Z2533" s="496"/>
      <c r="AA2533" s="496"/>
      <c r="AB2533" s="496"/>
      <c r="AC2533" s="496"/>
      <c r="AD2533" s="496"/>
      <c r="AE2533" s="496"/>
      <c r="AF2533" s="496"/>
      <c r="AG2533" s="496"/>
      <c r="AH2533" s="496"/>
      <c r="AI2533" s="496"/>
      <c r="AJ2533" s="496"/>
      <c r="AK2533" s="496"/>
      <c r="AL2533" s="496"/>
      <c r="AM2533" s="496"/>
      <c r="AN2533" s="496"/>
      <c r="AO2533" s="496"/>
      <c r="AP2533" s="496"/>
      <c r="AQ2533" s="496"/>
      <c r="AR2533" s="496"/>
      <c r="AS2533" s="496"/>
      <c r="AT2533" s="496"/>
      <c r="AU2533" s="496"/>
    </row>
    <row r="2534" spans="1:47">
      <c r="A2534" s="496"/>
      <c r="B2534" s="496"/>
      <c r="C2534" s="496"/>
      <c r="D2534" s="496"/>
      <c r="E2534" s="496"/>
      <c r="F2534" s="496"/>
      <c r="G2534" s="496"/>
      <c r="H2534" s="496"/>
      <c r="I2534" s="496"/>
      <c r="J2534" s="496"/>
      <c r="K2534" s="496"/>
      <c r="L2534" s="496"/>
      <c r="M2534" s="496"/>
      <c r="N2534" s="496"/>
      <c r="O2534" s="496"/>
      <c r="P2534" s="496"/>
      <c r="Q2534" s="496"/>
      <c r="R2534" s="496"/>
      <c r="S2534" s="496"/>
      <c r="T2534" s="496"/>
      <c r="U2534" s="496"/>
      <c r="V2534" s="496"/>
      <c r="W2534" s="496"/>
      <c r="X2534" s="496"/>
      <c r="Y2534" s="496"/>
      <c r="Z2534" s="496"/>
      <c r="AA2534" s="496"/>
      <c r="AB2534" s="496"/>
      <c r="AC2534" s="496"/>
      <c r="AD2534" s="496"/>
      <c r="AE2534" s="496"/>
      <c r="AF2534" s="496"/>
      <c r="AG2534" s="496"/>
      <c r="AH2534" s="496"/>
      <c r="AI2534" s="496"/>
      <c r="AJ2534" s="496"/>
      <c r="AK2534" s="496"/>
      <c r="AL2534" s="496"/>
      <c r="AM2534" s="496"/>
      <c r="AN2534" s="496"/>
      <c r="AO2534" s="496"/>
      <c r="AP2534" s="496"/>
      <c r="AQ2534" s="496"/>
      <c r="AR2534" s="496"/>
      <c r="AS2534" s="496"/>
      <c r="AT2534" s="496"/>
      <c r="AU2534" s="496"/>
    </row>
    <row r="2535" spans="1:47">
      <c r="A2535" s="496"/>
      <c r="B2535" s="496"/>
      <c r="C2535" s="496"/>
      <c r="D2535" s="496"/>
      <c r="E2535" s="496"/>
      <c r="F2535" s="496"/>
      <c r="G2535" s="496"/>
      <c r="H2535" s="496"/>
      <c r="I2535" s="496"/>
      <c r="J2535" s="496"/>
      <c r="K2535" s="496"/>
      <c r="L2535" s="496"/>
      <c r="M2535" s="496"/>
      <c r="N2535" s="496"/>
      <c r="O2535" s="496"/>
      <c r="P2535" s="496"/>
      <c r="Q2535" s="496"/>
      <c r="R2535" s="496"/>
      <c r="S2535" s="496"/>
      <c r="T2535" s="496"/>
      <c r="U2535" s="496"/>
      <c r="V2535" s="496"/>
      <c r="W2535" s="496"/>
      <c r="X2535" s="496"/>
      <c r="Y2535" s="496"/>
      <c r="Z2535" s="496"/>
      <c r="AA2535" s="496"/>
      <c r="AB2535" s="496"/>
      <c r="AC2535" s="496"/>
      <c r="AD2535" s="496"/>
      <c r="AE2535" s="496"/>
      <c r="AF2535" s="496"/>
      <c r="AG2535" s="496"/>
      <c r="AH2535" s="496"/>
      <c r="AI2535" s="496"/>
      <c r="AJ2535" s="496"/>
      <c r="AK2535" s="496"/>
      <c r="AL2535" s="496"/>
      <c r="AM2535" s="496"/>
      <c r="AN2535" s="496"/>
      <c r="AO2535" s="496"/>
      <c r="AP2535" s="496"/>
      <c r="AQ2535" s="496"/>
      <c r="AR2535" s="496"/>
      <c r="AS2535" s="496"/>
      <c r="AT2535" s="496"/>
      <c r="AU2535" s="496"/>
    </row>
    <row r="2536" spans="1:47">
      <c r="A2536" s="496"/>
      <c r="B2536" s="496"/>
      <c r="C2536" s="496"/>
      <c r="D2536" s="496"/>
      <c r="E2536" s="496"/>
      <c r="F2536" s="496"/>
      <c r="G2536" s="496"/>
      <c r="H2536" s="496"/>
      <c r="I2536" s="496"/>
      <c r="J2536" s="496"/>
      <c r="K2536" s="496"/>
      <c r="L2536" s="496"/>
      <c r="M2536" s="496"/>
      <c r="N2536" s="496"/>
      <c r="O2536" s="496"/>
      <c r="P2536" s="496"/>
      <c r="Q2536" s="496"/>
      <c r="R2536" s="496"/>
      <c r="S2536" s="496"/>
      <c r="T2536" s="496"/>
      <c r="U2536" s="496"/>
      <c r="V2536" s="496"/>
      <c r="W2536" s="496"/>
      <c r="X2536" s="496"/>
      <c r="Y2536" s="496"/>
      <c r="Z2536" s="496"/>
      <c r="AA2536" s="496"/>
      <c r="AB2536" s="496"/>
      <c r="AC2536" s="496"/>
      <c r="AD2536" s="496"/>
      <c r="AE2536" s="496"/>
      <c r="AF2536" s="496"/>
      <c r="AG2536" s="496"/>
      <c r="AH2536" s="496"/>
      <c r="AI2536" s="496"/>
      <c r="AJ2536" s="496"/>
      <c r="AK2536" s="496"/>
      <c r="AL2536" s="496"/>
      <c r="AM2536" s="496"/>
      <c r="AN2536" s="496"/>
      <c r="AO2536" s="496"/>
      <c r="AP2536" s="496"/>
      <c r="AQ2536" s="496"/>
      <c r="AR2536" s="496"/>
      <c r="AS2536" s="496"/>
      <c r="AT2536" s="496"/>
      <c r="AU2536" s="496"/>
    </row>
    <row r="2537" spans="1:47">
      <c r="A2537" s="496"/>
      <c r="B2537" s="496"/>
      <c r="C2537" s="496"/>
      <c r="D2537" s="496"/>
      <c r="E2537" s="496"/>
      <c r="F2537" s="496"/>
      <c r="G2537" s="496"/>
      <c r="H2537" s="496"/>
      <c r="I2537" s="496"/>
      <c r="J2537" s="496"/>
      <c r="K2537" s="496"/>
      <c r="L2537" s="496"/>
      <c r="M2537" s="496"/>
      <c r="N2537" s="496"/>
      <c r="O2537" s="496"/>
      <c r="P2537" s="496"/>
      <c r="Q2537" s="496"/>
      <c r="R2537" s="496"/>
      <c r="S2537" s="496"/>
      <c r="T2537" s="496"/>
      <c r="U2537" s="496"/>
      <c r="V2537" s="496"/>
      <c r="W2537" s="496"/>
      <c r="X2537" s="496"/>
      <c r="Y2537" s="496"/>
      <c r="Z2537" s="496"/>
      <c r="AA2537" s="496"/>
      <c r="AB2537" s="496"/>
      <c r="AC2537" s="496"/>
      <c r="AD2537" s="496"/>
      <c r="AE2537" s="496"/>
      <c r="AF2537" s="496"/>
      <c r="AG2537" s="496"/>
      <c r="AH2537" s="496"/>
      <c r="AI2537" s="496"/>
      <c r="AJ2537" s="496"/>
      <c r="AK2537" s="496"/>
      <c r="AL2537" s="496"/>
      <c r="AM2537" s="496"/>
      <c r="AN2537" s="496"/>
      <c r="AO2537" s="496"/>
      <c r="AP2537" s="496"/>
      <c r="AQ2537" s="496"/>
      <c r="AR2537" s="496"/>
      <c r="AS2537" s="496"/>
      <c r="AT2537" s="496"/>
      <c r="AU2537" s="496"/>
    </row>
    <row r="2538" spans="1:47">
      <c r="A2538" s="496"/>
      <c r="B2538" s="496"/>
      <c r="C2538" s="496"/>
      <c r="D2538" s="496"/>
      <c r="E2538" s="496"/>
      <c r="F2538" s="496"/>
      <c r="G2538" s="496"/>
      <c r="H2538" s="496"/>
      <c r="I2538" s="496"/>
      <c r="J2538" s="496"/>
      <c r="K2538" s="496"/>
      <c r="L2538" s="496"/>
      <c r="M2538" s="496"/>
      <c r="N2538" s="496"/>
      <c r="O2538" s="496"/>
      <c r="P2538" s="496"/>
      <c r="Q2538" s="496"/>
      <c r="R2538" s="496"/>
      <c r="S2538" s="496"/>
      <c r="T2538" s="496"/>
      <c r="U2538" s="496"/>
      <c r="V2538" s="496"/>
      <c r="W2538" s="496"/>
      <c r="X2538" s="496"/>
      <c r="Y2538" s="496"/>
      <c r="Z2538" s="496"/>
      <c r="AA2538" s="496"/>
      <c r="AB2538" s="496"/>
      <c r="AC2538" s="496"/>
      <c r="AD2538" s="496"/>
      <c r="AE2538" s="496"/>
      <c r="AF2538" s="496"/>
      <c r="AG2538" s="496"/>
      <c r="AH2538" s="496"/>
      <c r="AI2538" s="496"/>
      <c r="AJ2538" s="496"/>
      <c r="AK2538" s="496"/>
      <c r="AL2538" s="496"/>
      <c r="AM2538" s="496"/>
      <c r="AN2538" s="496"/>
      <c r="AO2538" s="496"/>
      <c r="AP2538" s="496"/>
      <c r="AQ2538" s="496"/>
      <c r="AR2538" s="496"/>
      <c r="AS2538" s="496"/>
      <c r="AT2538" s="496"/>
      <c r="AU2538" s="496"/>
    </row>
    <row r="2539" spans="1:47">
      <c r="A2539" s="496"/>
      <c r="B2539" s="496"/>
      <c r="C2539" s="496"/>
      <c r="D2539" s="496"/>
      <c r="E2539" s="496"/>
      <c r="F2539" s="496"/>
      <c r="G2539" s="496"/>
      <c r="H2539" s="496"/>
      <c r="I2539" s="496"/>
      <c r="J2539" s="496"/>
      <c r="K2539" s="496"/>
      <c r="L2539" s="496"/>
      <c r="M2539" s="496"/>
      <c r="N2539" s="496"/>
      <c r="O2539" s="496"/>
      <c r="P2539" s="496"/>
      <c r="Q2539" s="496"/>
      <c r="R2539" s="496"/>
      <c r="S2539" s="496"/>
      <c r="T2539" s="496"/>
      <c r="U2539" s="496"/>
      <c r="V2539" s="496"/>
      <c r="W2539" s="496"/>
      <c r="X2539" s="496"/>
      <c r="Y2539" s="496"/>
      <c r="Z2539" s="496"/>
      <c r="AA2539" s="496"/>
      <c r="AB2539" s="496"/>
      <c r="AC2539" s="496"/>
      <c r="AD2539" s="496"/>
      <c r="AE2539" s="496"/>
      <c r="AF2539" s="496"/>
      <c r="AG2539" s="496"/>
      <c r="AH2539" s="496"/>
      <c r="AI2539" s="496"/>
      <c r="AJ2539" s="496"/>
      <c r="AK2539" s="496"/>
      <c r="AL2539" s="496"/>
      <c r="AM2539" s="496"/>
      <c r="AN2539" s="496"/>
      <c r="AO2539" s="496"/>
      <c r="AP2539" s="496"/>
      <c r="AQ2539" s="496"/>
      <c r="AR2539" s="496"/>
      <c r="AS2539" s="496"/>
      <c r="AT2539" s="496"/>
      <c r="AU2539" s="496"/>
    </row>
    <row r="2540" spans="1:47">
      <c r="A2540" s="496"/>
      <c r="B2540" s="496"/>
      <c r="C2540" s="496"/>
      <c r="D2540" s="496"/>
      <c r="E2540" s="496"/>
      <c r="F2540" s="496"/>
      <c r="G2540" s="496"/>
      <c r="H2540" s="496"/>
      <c r="I2540" s="496"/>
      <c r="J2540" s="496"/>
      <c r="K2540" s="496"/>
      <c r="L2540" s="496"/>
      <c r="M2540" s="496"/>
      <c r="N2540" s="496"/>
      <c r="O2540" s="496"/>
      <c r="P2540" s="496"/>
      <c r="Q2540" s="496"/>
      <c r="R2540" s="496"/>
      <c r="S2540" s="496"/>
      <c r="T2540" s="496"/>
      <c r="U2540" s="496"/>
      <c r="V2540" s="496"/>
      <c r="W2540" s="496"/>
      <c r="X2540" s="496"/>
      <c r="Y2540" s="496"/>
      <c r="Z2540" s="496"/>
      <c r="AA2540" s="496"/>
      <c r="AB2540" s="496"/>
      <c r="AC2540" s="496"/>
      <c r="AD2540" s="496"/>
      <c r="AE2540" s="496"/>
      <c r="AF2540" s="496"/>
      <c r="AG2540" s="496"/>
      <c r="AH2540" s="496"/>
      <c r="AI2540" s="496"/>
      <c r="AJ2540" s="496"/>
      <c r="AK2540" s="496"/>
      <c r="AL2540" s="496"/>
      <c r="AM2540" s="496"/>
      <c r="AN2540" s="496"/>
      <c r="AO2540" s="496"/>
      <c r="AP2540" s="496"/>
      <c r="AQ2540" s="496"/>
      <c r="AR2540" s="496"/>
      <c r="AS2540" s="496"/>
      <c r="AT2540" s="496"/>
      <c r="AU2540" s="496"/>
    </row>
    <row r="2541" spans="1:47">
      <c r="A2541" s="496"/>
      <c r="B2541" s="496"/>
      <c r="C2541" s="496"/>
      <c r="D2541" s="496"/>
      <c r="E2541" s="496"/>
      <c r="F2541" s="496"/>
      <c r="G2541" s="496"/>
      <c r="H2541" s="496"/>
      <c r="I2541" s="496"/>
      <c r="J2541" s="496"/>
      <c r="K2541" s="496"/>
      <c r="L2541" s="496"/>
      <c r="M2541" s="496"/>
      <c r="N2541" s="496"/>
      <c r="O2541" s="496"/>
      <c r="P2541" s="496"/>
      <c r="Q2541" s="496"/>
      <c r="R2541" s="496"/>
      <c r="S2541" s="496"/>
      <c r="T2541" s="496"/>
      <c r="U2541" s="496"/>
      <c r="V2541" s="496"/>
      <c r="W2541" s="496"/>
      <c r="X2541" s="496"/>
      <c r="Y2541" s="496"/>
      <c r="Z2541" s="496"/>
      <c r="AA2541" s="496"/>
      <c r="AB2541" s="496"/>
      <c r="AC2541" s="496"/>
      <c r="AD2541" s="496"/>
      <c r="AE2541" s="496"/>
      <c r="AF2541" s="496"/>
      <c r="AG2541" s="496"/>
      <c r="AH2541" s="496"/>
      <c r="AI2541" s="496"/>
      <c r="AJ2541" s="496"/>
      <c r="AK2541" s="496"/>
      <c r="AL2541" s="496"/>
      <c r="AM2541" s="496"/>
      <c r="AN2541" s="496"/>
      <c r="AO2541" s="496"/>
      <c r="AP2541" s="496"/>
      <c r="AQ2541" s="496"/>
      <c r="AR2541" s="496"/>
      <c r="AS2541" s="496"/>
      <c r="AT2541" s="496"/>
      <c r="AU2541" s="496"/>
    </row>
    <row r="2542" spans="1:47">
      <c r="A2542" s="496"/>
      <c r="B2542" s="496"/>
      <c r="C2542" s="496"/>
      <c r="D2542" s="496"/>
      <c r="E2542" s="496"/>
      <c r="F2542" s="496"/>
      <c r="G2542" s="496"/>
      <c r="H2542" s="496"/>
      <c r="I2542" s="496"/>
      <c r="J2542" s="496"/>
      <c r="K2542" s="496"/>
      <c r="L2542" s="496"/>
      <c r="M2542" s="496"/>
      <c r="N2542" s="496"/>
      <c r="O2542" s="496"/>
      <c r="P2542" s="496"/>
      <c r="Q2542" s="496"/>
      <c r="R2542" s="496"/>
      <c r="S2542" s="496"/>
      <c r="T2542" s="496"/>
      <c r="U2542" s="496"/>
      <c r="V2542" s="496"/>
      <c r="W2542" s="496"/>
      <c r="X2542" s="496"/>
      <c r="Y2542" s="496"/>
      <c r="Z2542" s="496"/>
      <c r="AA2542" s="496"/>
      <c r="AB2542" s="496"/>
      <c r="AC2542" s="496"/>
      <c r="AD2542" s="496"/>
      <c r="AE2542" s="496"/>
      <c r="AF2542" s="496"/>
      <c r="AG2542" s="496"/>
      <c r="AH2542" s="496"/>
      <c r="AI2542" s="496"/>
      <c r="AJ2542" s="496"/>
      <c r="AK2542" s="496"/>
      <c r="AL2542" s="496"/>
      <c r="AM2542" s="496"/>
      <c r="AN2542" s="496"/>
      <c r="AO2542" s="496"/>
      <c r="AP2542" s="496"/>
      <c r="AQ2542" s="496"/>
      <c r="AR2542" s="496"/>
      <c r="AS2542" s="496"/>
      <c r="AT2542" s="496"/>
      <c r="AU2542" s="496"/>
    </row>
    <row r="2543" spans="1:47">
      <c r="A2543" s="496"/>
      <c r="B2543" s="496"/>
      <c r="C2543" s="496"/>
      <c r="D2543" s="496"/>
      <c r="E2543" s="496"/>
      <c r="F2543" s="496"/>
      <c r="G2543" s="496"/>
      <c r="H2543" s="496"/>
      <c r="I2543" s="496"/>
      <c r="J2543" s="496"/>
      <c r="K2543" s="496"/>
      <c r="L2543" s="496"/>
      <c r="M2543" s="496"/>
      <c r="N2543" s="496"/>
      <c r="O2543" s="496"/>
      <c r="P2543" s="496"/>
      <c r="Q2543" s="496"/>
      <c r="R2543" s="496"/>
      <c r="S2543" s="496"/>
      <c r="T2543" s="496"/>
      <c r="U2543" s="496"/>
      <c r="V2543" s="496"/>
      <c r="W2543" s="496"/>
      <c r="X2543" s="496"/>
      <c r="Y2543" s="496"/>
      <c r="Z2543" s="496"/>
      <c r="AA2543" s="496"/>
      <c r="AB2543" s="496"/>
      <c r="AC2543" s="496"/>
      <c r="AD2543" s="496"/>
      <c r="AE2543" s="496"/>
      <c r="AF2543" s="496"/>
      <c r="AG2543" s="496"/>
      <c r="AH2543" s="496"/>
      <c r="AI2543" s="496"/>
      <c r="AJ2543" s="496"/>
      <c r="AK2543" s="496"/>
      <c r="AL2543" s="496"/>
      <c r="AM2543" s="496"/>
      <c r="AN2543" s="496"/>
      <c r="AO2543" s="496"/>
      <c r="AP2543" s="496"/>
      <c r="AQ2543" s="496"/>
      <c r="AR2543" s="496"/>
      <c r="AS2543" s="496"/>
      <c r="AT2543" s="496"/>
      <c r="AU2543" s="496"/>
    </row>
    <row r="2544" spans="1:47">
      <c r="A2544" s="496"/>
      <c r="B2544" s="496"/>
      <c r="C2544" s="496"/>
      <c r="D2544" s="496"/>
      <c r="E2544" s="496"/>
      <c r="F2544" s="496"/>
      <c r="G2544" s="496"/>
      <c r="H2544" s="496"/>
      <c r="I2544" s="496"/>
      <c r="J2544" s="496"/>
      <c r="K2544" s="496"/>
      <c r="L2544" s="496"/>
      <c r="M2544" s="496"/>
      <c r="N2544" s="496"/>
      <c r="O2544" s="496"/>
      <c r="P2544" s="496"/>
      <c r="Q2544" s="496"/>
      <c r="R2544" s="496"/>
      <c r="S2544" s="496"/>
      <c r="T2544" s="496"/>
      <c r="U2544" s="496"/>
      <c r="V2544" s="496"/>
      <c r="W2544" s="496"/>
      <c r="X2544" s="496"/>
      <c r="Y2544" s="496"/>
      <c r="Z2544" s="496"/>
      <c r="AA2544" s="496"/>
      <c r="AB2544" s="496"/>
      <c r="AC2544" s="496"/>
      <c r="AD2544" s="496"/>
      <c r="AE2544" s="496"/>
      <c r="AF2544" s="496"/>
      <c r="AG2544" s="496"/>
      <c r="AH2544" s="496"/>
      <c r="AI2544" s="496"/>
      <c r="AJ2544" s="496"/>
      <c r="AK2544" s="496"/>
      <c r="AL2544" s="496"/>
      <c r="AM2544" s="496"/>
      <c r="AN2544" s="496"/>
      <c r="AO2544" s="496"/>
      <c r="AP2544" s="496"/>
      <c r="AQ2544" s="496"/>
      <c r="AR2544" s="496"/>
      <c r="AS2544" s="496"/>
      <c r="AT2544" s="496"/>
      <c r="AU2544" s="496"/>
    </row>
    <row r="2545" spans="1:47">
      <c r="A2545" s="496"/>
      <c r="B2545" s="496"/>
      <c r="C2545" s="496"/>
      <c r="D2545" s="496"/>
      <c r="E2545" s="496"/>
      <c r="F2545" s="496"/>
      <c r="G2545" s="496"/>
      <c r="H2545" s="496"/>
      <c r="I2545" s="496"/>
      <c r="J2545" s="496"/>
      <c r="K2545" s="496"/>
      <c r="L2545" s="496"/>
      <c r="M2545" s="496"/>
      <c r="N2545" s="496"/>
      <c r="O2545" s="496"/>
      <c r="P2545" s="496"/>
      <c r="Q2545" s="496"/>
      <c r="R2545" s="496"/>
      <c r="S2545" s="496"/>
      <c r="T2545" s="496"/>
      <c r="U2545" s="496"/>
      <c r="V2545" s="496"/>
      <c r="W2545" s="496"/>
      <c r="X2545" s="496"/>
      <c r="Y2545" s="496"/>
      <c r="Z2545" s="496"/>
      <c r="AA2545" s="496"/>
      <c r="AB2545" s="496"/>
      <c r="AC2545" s="496"/>
      <c r="AD2545" s="496"/>
      <c r="AE2545" s="496"/>
      <c r="AF2545" s="496"/>
      <c r="AG2545" s="496"/>
      <c r="AH2545" s="496"/>
      <c r="AI2545" s="496"/>
      <c r="AJ2545" s="496"/>
      <c r="AK2545" s="496"/>
      <c r="AL2545" s="496"/>
      <c r="AM2545" s="496"/>
      <c r="AN2545" s="496"/>
      <c r="AO2545" s="496"/>
      <c r="AP2545" s="496"/>
      <c r="AQ2545" s="496"/>
      <c r="AR2545" s="496"/>
      <c r="AS2545" s="496"/>
      <c r="AT2545" s="496"/>
      <c r="AU2545" s="496"/>
    </row>
    <row r="2546" spans="1:47">
      <c r="A2546" s="496"/>
      <c r="B2546" s="496"/>
      <c r="C2546" s="496"/>
      <c r="D2546" s="496"/>
      <c r="E2546" s="496"/>
      <c r="F2546" s="496"/>
      <c r="G2546" s="496"/>
      <c r="H2546" s="496"/>
      <c r="I2546" s="496"/>
      <c r="J2546" s="496"/>
      <c r="K2546" s="496"/>
      <c r="L2546" s="496"/>
      <c r="M2546" s="496"/>
      <c r="N2546" s="496"/>
      <c r="O2546" s="496"/>
      <c r="P2546" s="496"/>
      <c r="Q2546" s="496"/>
      <c r="R2546" s="496"/>
      <c r="S2546" s="496"/>
      <c r="T2546" s="496"/>
      <c r="U2546" s="496"/>
      <c r="V2546" s="496"/>
      <c r="W2546" s="496"/>
      <c r="X2546" s="496"/>
      <c r="Y2546" s="496"/>
      <c r="Z2546" s="496"/>
      <c r="AA2546" s="496"/>
      <c r="AB2546" s="496"/>
      <c r="AC2546" s="496"/>
      <c r="AD2546" s="496"/>
      <c r="AE2546" s="496"/>
      <c r="AF2546" s="496"/>
      <c r="AG2546" s="496"/>
      <c r="AH2546" s="496"/>
      <c r="AI2546" s="496"/>
      <c r="AJ2546" s="496"/>
      <c r="AK2546" s="496"/>
      <c r="AL2546" s="496"/>
      <c r="AM2546" s="496"/>
      <c r="AN2546" s="496"/>
      <c r="AO2546" s="496"/>
      <c r="AP2546" s="496"/>
      <c r="AQ2546" s="496"/>
      <c r="AR2546" s="496"/>
      <c r="AS2546" s="496"/>
      <c r="AT2546" s="496"/>
      <c r="AU2546" s="496"/>
    </row>
    <row r="2547" spans="1:47">
      <c r="A2547" s="496"/>
      <c r="B2547" s="496"/>
      <c r="C2547" s="496"/>
      <c r="D2547" s="496"/>
      <c r="E2547" s="496"/>
      <c r="F2547" s="496"/>
      <c r="G2547" s="496"/>
      <c r="H2547" s="496"/>
      <c r="I2547" s="496"/>
      <c r="J2547" s="496"/>
      <c r="K2547" s="496"/>
      <c r="L2547" s="496"/>
      <c r="M2547" s="496"/>
      <c r="N2547" s="496"/>
      <c r="O2547" s="496"/>
      <c r="P2547" s="496"/>
      <c r="Q2547" s="496"/>
      <c r="R2547" s="496"/>
      <c r="S2547" s="496"/>
      <c r="T2547" s="496"/>
      <c r="U2547" s="496"/>
      <c r="V2547" s="496"/>
      <c r="W2547" s="496"/>
      <c r="X2547" s="496"/>
      <c r="Y2547" s="496"/>
      <c r="Z2547" s="496"/>
      <c r="AA2547" s="496"/>
      <c r="AB2547" s="496"/>
      <c r="AC2547" s="496"/>
      <c r="AD2547" s="496"/>
      <c r="AE2547" s="496"/>
      <c r="AF2547" s="496"/>
      <c r="AG2547" s="496"/>
      <c r="AH2547" s="496"/>
      <c r="AI2547" s="496"/>
      <c r="AJ2547" s="496"/>
      <c r="AK2547" s="496"/>
      <c r="AL2547" s="496"/>
      <c r="AM2547" s="496"/>
      <c r="AN2547" s="496"/>
      <c r="AO2547" s="496"/>
      <c r="AP2547" s="496"/>
      <c r="AQ2547" s="496"/>
      <c r="AR2547" s="496"/>
      <c r="AS2547" s="496"/>
      <c r="AT2547" s="496"/>
      <c r="AU2547" s="496"/>
    </row>
    <row r="2548" spans="1:47">
      <c r="A2548" s="496"/>
      <c r="B2548" s="496"/>
      <c r="C2548" s="496"/>
      <c r="D2548" s="496"/>
      <c r="E2548" s="496"/>
      <c r="F2548" s="496"/>
      <c r="G2548" s="496"/>
      <c r="H2548" s="496"/>
      <c r="I2548" s="496"/>
      <c r="J2548" s="496"/>
      <c r="K2548" s="496"/>
      <c r="L2548" s="496"/>
      <c r="M2548" s="496"/>
      <c r="N2548" s="496"/>
      <c r="O2548" s="496"/>
      <c r="P2548" s="496"/>
      <c r="Q2548" s="496"/>
      <c r="R2548" s="496"/>
      <c r="S2548" s="496"/>
      <c r="T2548" s="496"/>
      <c r="U2548" s="496"/>
      <c r="V2548" s="496"/>
      <c r="W2548" s="496"/>
      <c r="X2548" s="496"/>
      <c r="Y2548" s="496"/>
      <c r="Z2548" s="496"/>
      <c r="AA2548" s="496"/>
      <c r="AB2548" s="496"/>
      <c r="AC2548" s="496"/>
      <c r="AD2548" s="496"/>
      <c r="AE2548" s="496"/>
      <c r="AF2548" s="496"/>
      <c r="AG2548" s="496"/>
      <c r="AH2548" s="496"/>
      <c r="AI2548" s="496"/>
      <c r="AJ2548" s="496"/>
      <c r="AK2548" s="496"/>
      <c r="AL2548" s="496"/>
      <c r="AM2548" s="496"/>
      <c r="AN2548" s="496"/>
      <c r="AO2548" s="496"/>
      <c r="AP2548" s="496"/>
      <c r="AQ2548" s="496"/>
      <c r="AR2548" s="496"/>
      <c r="AS2548" s="496"/>
      <c r="AT2548" s="496"/>
      <c r="AU2548" s="496"/>
    </row>
    <row r="2549" spans="1:47">
      <c r="A2549" s="496"/>
      <c r="B2549" s="496"/>
      <c r="C2549" s="496"/>
      <c r="D2549" s="496"/>
      <c r="E2549" s="496"/>
      <c r="F2549" s="496"/>
      <c r="G2549" s="496"/>
      <c r="H2549" s="496"/>
      <c r="I2549" s="496"/>
      <c r="J2549" s="496"/>
      <c r="K2549" s="496"/>
      <c r="L2549" s="496"/>
      <c r="M2549" s="496"/>
      <c r="N2549" s="496"/>
      <c r="O2549" s="496"/>
      <c r="P2549" s="496"/>
      <c r="Q2549" s="496"/>
      <c r="R2549" s="496"/>
      <c r="S2549" s="496"/>
      <c r="T2549" s="496"/>
      <c r="U2549" s="496"/>
      <c r="V2549" s="496"/>
      <c r="W2549" s="496"/>
      <c r="X2549" s="496"/>
      <c r="Y2549" s="496"/>
      <c r="Z2549" s="496"/>
      <c r="AA2549" s="496"/>
      <c r="AB2549" s="496"/>
      <c r="AC2549" s="496"/>
      <c r="AD2549" s="496"/>
      <c r="AE2549" s="496"/>
      <c r="AF2549" s="496"/>
      <c r="AG2549" s="496"/>
      <c r="AH2549" s="496"/>
      <c r="AI2549" s="496"/>
      <c r="AJ2549" s="496"/>
      <c r="AK2549" s="496"/>
      <c r="AL2549" s="496"/>
      <c r="AM2549" s="496"/>
      <c r="AN2549" s="496"/>
      <c r="AO2549" s="496"/>
      <c r="AP2549" s="496"/>
      <c r="AQ2549" s="496"/>
      <c r="AR2549" s="496"/>
      <c r="AS2549" s="496"/>
      <c r="AT2549" s="496"/>
      <c r="AU2549" s="496"/>
    </row>
    <row r="2550" spans="1:47">
      <c r="A2550" s="496"/>
      <c r="B2550" s="496"/>
      <c r="C2550" s="496"/>
      <c r="D2550" s="496"/>
      <c r="E2550" s="496"/>
      <c r="F2550" s="496"/>
      <c r="G2550" s="496"/>
      <c r="H2550" s="496"/>
      <c r="I2550" s="496"/>
      <c r="J2550" s="496"/>
      <c r="K2550" s="496"/>
      <c r="L2550" s="496"/>
      <c r="M2550" s="496"/>
      <c r="N2550" s="496"/>
      <c r="O2550" s="496"/>
      <c r="P2550" s="496"/>
      <c r="Q2550" s="496"/>
      <c r="R2550" s="496"/>
      <c r="S2550" s="496"/>
      <c r="T2550" s="496"/>
      <c r="U2550" s="496"/>
      <c r="V2550" s="496"/>
      <c r="W2550" s="496"/>
      <c r="X2550" s="496"/>
      <c r="Y2550" s="496"/>
      <c r="Z2550" s="496"/>
      <c r="AA2550" s="496"/>
      <c r="AB2550" s="496"/>
      <c r="AC2550" s="496"/>
      <c r="AD2550" s="496"/>
      <c r="AE2550" s="496"/>
      <c r="AF2550" s="496"/>
      <c r="AG2550" s="496"/>
      <c r="AH2550" s="496"/>
      <c r="AI2550" s="496"/>
      <c r="AJ2550" s="496"/>
      <c r="AK2550" s="496"/>
      <c r="AL2550" s="496"/>
      <c r="AM2550" s="496"/>
      <c r="AN2550" s="496"/>
      <c r="AO2550" s="496"/>
      <c r="AP2550" s="496"/>
      <c r="AQ2550" s="496"/>
      <c r="AR2550" s="496"/>
      <c r="AS2550" s="496"/>
      <c r="AT2550" s="496"/>
      <c r="AU2550" s="496"/>
    </row>
    <row r="2551" spans="1:47">
      <c r="A2551" s="496"/>
      <c r="B2551" s="496"/>
      <c r="C2551" s="496"/>
      <c r="D2551" s="496"/>
      <c r="E2551" s="496"/>
      <c r="F2551" s="496"/>
      <c r="G2551" s="496"/>
      <c r="H2551" s="496"/>
      <c r="I2551" s="496"/>
      <c r="J2551" s="496"/>
      <c r="K2551" s="496"/>
      <c r="L2551" s="496"/>
      <c r="M2551" s="496"/>
      <c r="N2551" s="496"/>
      <c r="O2551" s="496"/>
      <c r="P2551" s="496"/>
      <c r="Q2551" s="496"/>
      <c r="R2551" s="496"/>
      <c r="S2551" s="496"/>
      <c r="T2551" s="496"/>
      <c r="U2551" s="496"/>
      <c r="V2551" s="496"/>
      <c r="W2551" s="496"/>
      <c r="X2551" s="496"/>
      <c r="Y2551" s="496"/>
      <c r="Z2551" s="496"/>
      <c r="AA2551" s="496"/>
      <c r="AB2551" s="496"/>
      <c r="AC2551" s="496"/>
      <c r="AD2551" s="496"/>
      <c r="AE2551" s="496"/>
      <c r="AF2551" s="496"/>
      <c r="AG2551" s="496"/>
      <c r="AH2551" s="496"/>
      <c r="AI2551" s="496"/>
      <c r="AJ2551" s="496"/>
      <c r="AK2551" s="496"/>
      <c r="AL2551" s="496"/>
      <c r="AM2551" s="496"/>
      <c r="AN2551" s="496"/>
      <c r="AO2551" s="496"/>
      <c r="AP2551" s="496"/>
      <c r="AQ2551" s="496"/>
      <c r="AR2551" s="496"/>
      <c r="AS2551" s="496"/>
      <c r="AT2551" s="496"/>
      <c r="AU2551" s="496"/>
    </row>
    <row r="2552" spans="1:47">
      <c r="A2552" s="496"/>
      <c r="B2552" s="496"/>
      <c r="C2552" s="496"/>
      <c r="D2552" s="496"/>
      <c r="E2552" s="496"/>
      <c r="F2552" s="496"/>
      <c r="G2552" s="496"/>
      <c r="H2552" s="496"/>
      <c r="I2552" s="496"/>
      <c r="J2552" s="496"/>
      <c r="K2552" s="496"/>
      <c r="L2552" s="496"/>
      <c r="M2552" s="496"/>
      <c r="N2552" s="496"/>
      <c r="O2552" s="496"/>
      <c r="P2552" s="496"/>
      <c r="Q2552" s="496"/>
      <c r="R2552" s="496"/>
      <c r="S2552" s="496"/>
      <c r="T2552" s="496"/>
      <c r="U2552" s="496"/>
      <c r="V2552" s="496"/>
      <c r="W2552" s="496"/>
      <c r="X2552" s="496"/>
      <c r="Y2552" s="496"/>
      <c r="Z2552" s="496"/>
      <c r="AA2552" s="496"/>
      <c r="AB2552" s="496"/>
      <c r="AC2552" s="496"/>
      <c r="AD2552" s="496"/>
      <c r="AE2552" s="496"/>
      <c r="AF2552" s="496"/>
      <c r="AG2552" s="496"/>
      <c r="AH2552" s="496"/>
      <c r="AI2552" s="496"/>
      <c r="AJ2552" s="496"/>
      <c r="AK2552" s="496"/>
      <c r="AL2552" s="496"/>
      <c r="AM2552" s="496"/>
      <c r="AN2552" s="496"/>
      <c r="AO2552" s="496"/>
      <c r="AP2552" s="496"/>
      <c r="AQ2552" s="496"/>
      <c r="AR2552" s="496"/>
      <c r="AS2552" s="496"/>
      <c r="AT2552" s="496"/>
      <c r="AU2552" s="496"/>
    </row>
    <row r="2553" spans="1:47">
      <c r="A2553" s="496"/>
      <c r="B2553" s="496"/>
      <c r="C2553" s="496"/>
      <c r="D2553" s="496"/>
      <c r="E2553" s="496"/>
      <c r="F2553" s="496"/>
      <c r="G2553" s="496"/>
      <c r="H2553" s="496"/>
      <c r="I2553" s="496"/>
      <c r="J2553" s="496"/>
      <c r="K2553" s="496"/>
      <c r="L2553" s="496"/>
      <c r="M2553" s="496"/>
      <c r="N2553" s="496"/>
      <c r="O2553" s="496"/>
      <c r="P2553" s="496"/>
      <c r="Q2553" s="496"/>
      <c r="R2553" s="496"/>
      <c r="S2553" s="496"/>
      <c r="T2553" s="496"/>
      <c r="U2553" s="496"/>
      <c r="V2553" s="496"/>
      <c r="W2553" s="496"/>
      <c r="X2553" s="496"/>
      <c r="Y2553" s="496"/>
      <c r="Z2553" s="496"/>
      <c r="AA2553" s="496"/>
      <c r="AB2553" s="496"/>
      <c r="AC2553" s="496"/>
      <c r="AD2553" s="496"/>
      <c r="AE2553" s="496"/>
      <c r="AF2553" s="496"/>
      <c r="AG2553" s="496"/>
      <c r="AH2553" s="496"/>
      <c r="AI2553" s="496"/>
      <c r="AJ2553" s="496"/>
      <c r="AK2553" s="496"/>
      <c r="AL2553" s="496"/>
      <c r="AM2553" s="496"/>
      <c r="AN2553" s="496"/>
      <c r="AO2553" s="496"/>
      <c r="AP2553" s="496"/>
      <c r="AQ2553" s="496"/>
      <c r="AR2553" s="496"/>
      <c r="AS2553" s="496"/>
      <c r="AT2553" s="496"/>
      <c r="AU2553" s="496"/>
    </row>
    <row r="2554" spans="1:47">
      <c r="A2554" s="496"/>
      <c r="B2554" s="496"/>
      <c r="C2554" s="496"/>
      <c r="D2554" s="496"/>
      <c r="E2554" s="496"/>
      <c r="F2554" s="496"/>
      <c r="G2554" s="496"/>
      <c r="H2554" s="496"/>
      <c r="I2554" s="496"/>
      <c r="J2554" s="496"/>
      <c r="K2554" s="496"/>
      <c r="L2554" s="496"/>
      <c r="M2554" s="496"/>
      <c r="N2554" s="496"/>
      <c r="O2554" s="496"/>
      <c r="P2554" s="496"/>
      <c r="Q2554" s="496"/>
      <c r="R2554" s="496"/>
      <c r="S2554" s="496"/>
      <c r="T2554" s="496"/>
      <c r="U2554" s="496"/>
      <c r="V2554" s="496"/>
      <c r="W2554" s="496"/>
      <c r="X2554" s="496"/>
      <c r="Y2554" s="496"/>
      <c r="Z2554" s="496"/>
      <c r="AA2554" s="496"/>
      <c r="AB2554" s="496"/>
      <c r="AC2554" s="496"/>
      <c r="AD2554" s="496"/>
      <c r="AE2554" s="496"/>
      <c r="AF2554" s="496"/>
      <c r="AG2554" s="496"/>
      <c r="AH2554" s="496"/>
      <c r="AI2554" s="496"/>
      <c r="AJ2554" s="496"/>
      <c r="AK2554" s="496"/>
      <c r="AL2554" s="496"/>
      <c r="AM2554" s="496"/>
      <c r="AN2554" s="496"/>
      <c r="AO2554" s="496"/>
      <c r="AP2554" s="496"/>
      <c r="AQ2554" s="496"/>
      <c r="AR2554" s="496"/>
      <c r="AS2554" s="496"/>
      <c r="AT2554" s="496"/>
      <c r="AU2554" s="496"/>
    </row>
    <row r="2555" spans="1:47">
      <c r="A2555" s="496"/>
      <c r="B2555" s="496"/>
      <c r="C2555" s="496"/>
      <c r="D2555" s="496"/>
      <c r="E2555" s="496"/>
      <c r="F2555" s="496"/>
      <c r="G2555" s="496"/>
      <c r="H2555" s="496"/>
      <c r="I2555" s="496"/>
      <c r="J2555" s="496"/>
      <c r="K2555" s="496"/>
      <c r="L2555" s="496"/>
      <c r="M2555" s="496"/>
      <c r="N2555" s="496"/>
      <c r="O2555" s="496"/>
      <c r="P2555" s="496"/>
      <c r="Q2555" s="496"/>
      <c r="R2555" s="496"/>
      <c r="S2555" s="496"/>
      <c r="T2555" s="496"/>
      <c r="U2555" s="496"/>
      <c r="V2555" s="496"/>
      <c r="W2555" s="496"/>
      <c r="X2555" s="496"/>
      <c r="Y2555" s="496"/>
      <c r="Z2555" s="496"/>
      <c r="AA2555" s="496"/>
      <c r="AB2555" s="496"/>
      <c r="AC2555" s="496"/>
      <c r="AD2555" s="496"/>
      <c r="AE2555" s="496"/>
      <c r="AF2555" s="496"/>
      <c r="AG2555" s="496"/>
      <c r="AH2555" s="496"/>
      <c r="AI2555" s="496"/>
      <c r="AJ2555" s="496"/>
      <c r="AK2555" s="496"/>
      <c r="AL2555" s="496"/>
      <c r="AM2555" s="496"/>
      <c r="AN2555" s="496"/>
      <c r="AO2555" s="496"/>
      <c r="AP2555" s="496"/>
      <c r="AQ2555" s="496"/>
      <c r="AR2555" s="496"/>
      <c r="AS2555" s="496"/>
      <c r="AT2555" s="496"/>
      <c r="AU2555" s="496"/>
    </row>
    <row r="2556" spans="1:47">
      <c r="A2556" s="496"/>
      <c r="B2556" s="496"/>
      <c r="C2556" s="496"/>
      <c r="D2556" s="496"/>
      <c r="E2556" s="496"/>
      <c r="F2556" s="496"/>
      <c r="G2556" s="496"/>
      <c r="H2556" s="496"/>
      <c r="I2556" s="496"/>
      <c r="J2556" s="496"/>
      <c r="K2556" s="496"/>
      <c r="L2556" s="496"/>
      <c r="M2556" s="496"/>
      <c r="N2556" s="496"/>
      <c r="O2556" s="496"/>
      <c r="P2556" s="496"/>
      <c r="Q2556" s="496"/>
      <c r="R2556" s="496"/>
      <c r="S2556" s="496"/>
      <c r="T2556" s="496"/>
      <c r="U2556" s="496"/>
      <c r="V2556" s="496"/>
      <c r="W2556" s="496"/>
      <c r="X2556" s="496"/>
      <c r="Y2556" s="496"/>
      <c r="Z2556" s="496"/>
      <c r="AA2556" s="496"/>
      <c r="AB2556" s="496"/>
      <c r="AC2556" s="496"/>
      <c r="AD2556" s="496"/>
      <c r="AE2556" s="496"/>
      <c r="AF2556" s="496"/>
      <c r="AG2556" s="496"/>
      <c r="AH2556" s="496"/>
      <c r="AI2556" s="496"/>
      <c r="AJ2556" s="496"/>
      <c r="AK2556" s="496"/>
      <c r="AL2556" s="496"/>
      <c r="AM2556" s="496"/>
      <c r="AN2556" s="496"/>
      <c r="AO2556" s="496"/>
      <c r="AP2556" s="496"/>
      <c r="AQ2556" s="496"/>
      <c r="AR2556" s="496"/>
      <c r="AS2556" s="496"/>
      <c r="AT2556" s="496"/>
      <c r="AU2556" s="496"/>
    </row>
    <row r="2557" spans="1:47">
      <c r="A2557" s="496"/>
      <c r="B2557" s="496"/>
      <c r="C2557" s="496"/>
      <c r="D2557" s="496"/>
      <c r="E2557" s="496"/>
      <c r="F2557" s="496"/>
      <c r="G2557" s="496"/>
      <c r="H2557" s="496"/>
      <c r="I2557" s="496"/>
      <c r="J2557" s="496"/>
      <c r="K2557" s="496"/>
      <c r="L2557" s="496"/>
      <c r="M2557" s="496"/>
      <c r="N2557" s="496"/>
      <c r="O2557" s="496"/>
      <c r="P2557" s="496"/>
      <c r="Q2557" s="496"/>
      <c r="R2557" s="496"/>
      <c r="S2557" s="496"/>
      <c r="T2557" s="496"/>
      <c r="U2557" s="496"/>
      <c r="V2557" s="496"/>
      <c r="W2557" s="496"/>
      <c r="X2557" s="496"/>
      <c r="Y2557" s="496"/>
      <c r="Z2557" s="496"/>
      <c r="AA2557" s="496"/>
      <c r="AB2557" s="496"/>
      <c r="AC2557" s="496"/>
      <c r="AD2557" s="496"/>
      <c r="AE2557" s="496"/>
      <c r="AF2557" s="496"/>
      <c r="AG2557" s="496"/>
      <c r="AH2557" s="496"/>
      <c r="AI2557" s="496"/>
      <c r="AJ2557" s="496"/>
      <c r="AK2557" s="496"/>
      <c r="AL2557" s="496"/>
      <c r="AM2557" s="496"/>
      <c r="AN2557" s="496"/>
      <c r="AO2557" s="496"/>
      <c r="AP2557" s="496"/>
      <c r="AQ2557" s="496"/>
      <c r="AR2557" s="496"/>
      <c r="AS2557" s="496"/>
      <c r="AT2557" s="496"/>
      <c r="AU2557" s="496"/>
    </row>
    <row r="2558" spans="1:47">
      <c r="A2558" s="496"/>
      <c r="B2558" s="496"/>
      <c r="C2558" s="496"/>
      <c r="D2558" s="496"/>
      <c r="E2558" s="496"/>
      <c r="F2558" s="496"/>
      <c r="G2558" s="496"/>
      <c r="H2558" s="496"/>
      <c r="I2558" s="496"/>
      <c r="J2558" s="496"/>
      <c r="K2558" s="496"/>
      <c r="L2558" s="496"/>
      <c r="M2558" s="496"/>
      <c r="N2558" s="496"/>
      <c r="O2558" s="496"/>
      <c r="P2558" s="496"/>
      <c r="Q2558" s="496"/>
      <c r="R2558" s="496"/>
      <c r="S2558" s="496"/>
      <c r="T2558" s="496"/>
      <c r="U2558" s="496"/>
      <c r="V2558" s="496"/>
      <c r="W2558" s="496"/>
      <c r="X2558" s="496"/>
      <c r="Y2558" s="496"/>
      <c r="Z2558" s="496"/>
      <c r="AA2558" s="496"/>
      <c r="AB2558" s="496"/>
      <c r="AC2558" s="496"/>
      <c r="AD2558" s="496"/>
      <c r="AE2558" s="496"/>
      <c r="AF2558" s="496"/>
      <c r="AG2558" s="496"/>
      <c r="AH2558" s="496"/>
      <c r="AI2558" s="496"/>
      <c r="AJ2558" s="496"/>
      <c r="AK2558" s="496"/>
      <c r="AL2558" s="496"/>
      <c r="AM2558" s="496"/>
      <c r="AN2558" s="496"/>
      <c r="AO2558" s="496"/>
      <c r="AP2558" s="496"/>
      <c r="AQ2558" s="496"/>
      <c r="AR2558" s="496"/>
      <c r="AS2558" s="496"/>
      <c r="AT2558" s="496"/>
      <c r="AU2558" s="496"/>
    </row>
    <row r="2559" spans="1:47">
      <c r="A2559" s="496"/>
      <c r="B2559" s="496"/>
      <c r="C2559" s="496"/>
      <c r="D2559" s="496"/>
      <c r="E2559" s="496"/>
      <c r="F2559" s="496"/>
      <c r="G2559" s="496"/>
      <c r="H2559" s="496"/>
      <c r="I2559" s="496"/>
      <c r="J2559" s="496"/>
      <c r="K2559" s="496"/>
      <c r="L2559" s="496"/>
      <c r="M2559" s="496"/>
      <c r="N2559" s="496"/>
      <c r="O2559" s="496"/>
      <c r="P2559" s="496"/>
      <c r="Q2559" s="496"/>
      <c r="R2559" s="496"/>
      <c r="S2559" s="496"/>
      <c r="T2559" s="496"/>
      <c r="U2559" s="496"/>
      <c r="V2559" s="496"/>
      <c r="W2559" s="496"/>
      <c r="X2559" s="496"/>
      <c r="Y2559" s="496"/>
      <c r="Z2559" s="496"/>
      <c r="AA2559" s="496"/>
      <c r="AB2559" s="496"/>
      <c r="AC2559" s="496"/>
      <c r="AD2559" s="496"/>
      <c r="AE2559" s="496"/>
      <c r="AF2559" s="496"/>
      <c r="AG2559" s="496"/>
      <c r="AH2559" s="496"/>
      <c r="AI2559" s="496"/>
      <c r="AJ2559" s="496"/>
      <c r="AK2559" s="496"/>
      <c r="AL2559" s="496"/>
      <c r="AM2559" s="496"/>
      <c r="AN2559" s="496"/>
      <c r="AO2559" s="496"/>
      <c r="AP2559" s="496"/>
      <c r="AQ2559" s="496"/>
      <c r="AR2559" s="496"/>
      <c r="AS2559" s="496"/>
      <c r="AT2559" s="496"/>
      <c r="AU2559" s="496"/>
    </row>
    <row r="2560" spans="1:47">
      <c r="A2560" s="496"/>
      <c r="B2560" s="496"/>
      <c r="C2560" s="496"/>
      <c r="D2560" s="496"/>
      <c r="E2560" s="496"/>
      <c r="F2560" s="496"/>
      <c r="G2560" s="496"/>
      <c r="H2560" s="496"/>
      <c r="I2560" s="496"/>
      <c r="J2560" s="496"/>
      <c r="K2560" s="496"/>
      <c r="L2560" s="496"/>
      <c r="M2560" s="496"/>
      <c r="N2560" s="496"/>
      <c r="O2560" s="496"/>
      <c r="P2560" s="496"/>
      <c r="Q2560" s="496"/>
      <c r="R2560" s="496"/>
      <c r="S2560" s="496"/>
      <c r="T2560" s="496"/>
      <c r="U2560" s="496"/>
      <c r="V2560" s="496"/>
      <c r="W2560" s="496"/>
      <c r="X2560" s="496"/>
      <c r="Y2560" s="496"/>
      <c r="Z2560" s="496"/>
      <c r="AA2560" s="496"/>
      <c r="AB2560" s="496"/>
      <c r="AC2560" s="496"/>
      <c r="AD2560" s="496"/>
      <c r="AE2560" s="496"/>
      <c r="AF2560" s="496"/>
      <c r="AG2560" s="496"/>
      <c r="AH2560" s="496"/>
      <c r="AI2560" s="496"/>
      <c r="AJ2560" s="496"/>
      <c r="AK2560" s="496"/>
      <c r="AL2560" s="496"/>
      <c r="AM2560" s="496"/>
      <c r="AN2560" s="496"/>
      <c r="AO2560" s="496"/>
      <c r="AP2560" s="496"/>
      <c r="AQ2560" s="496"/>
      <c r="AR2560" s="496"/>
      <c r="AS2560" s="496"/>
      <c r="AT2560" s="496"/>
      <c r="AU2560" s="496"/>
    </row>
    <row r="2561" spans="1:47">
      <c r="A2561" s="496"/>
      <c r="B2561" s="496"/>
      <c r="C2561" s="496"/>
      <c r="D2561" s="496"/>
      <c r="E2561" s="496"/>
      <c r="F2561" s="496"/>
      <c r="G2561" s="496"/>
      <c r="H2561" s="496"/>
      <c r="I2561" s="496"/>
      <c r="J2561" s="496"/>
      <c r="K2561" s="496"/>
      <c r="L2561" s="496"/>
      <c r="M2561" s="496"/>
      <c r="N2561" s="496"/>
      <c r="O2561" s="496"/>
      <c r="P2561" s="496"/>
      <c r="Q2561" s="496"/>
      <c r="R2561" s="496"/>
      <c r="S2561" s="496"/>
      <c r="T2561" s="496"/>
      <c r="U2561" s="496"/>
      <c r="V2561" s="496"/>
      <c r="W2561" s="496"/>
      <c r="X2561" s="496"/>
      <c r="Y2561" s="496"/>
      <c r="Z2561" s="496"/>
      <c r="AA2561" s="496"/>
      <c r="AB2561" s="496"/>
      <c r="AC2561" s="496"/>
      <c r="AD2561" s="496"/>
      <c r="AE2561" s="496"/>
      <c r="AF2561" s="496"/>
      <c r="AG2561" s="496"/>
      <c r="AH2561" s="496"/>
      <c r="AI2561" s="496"/>
      <c r="AJ2561" s="496"/>
      <c r="AK2561" s="496"/>
      <c r="AL2561" s="496"/>
      <c r="AM2561" s="496"/>
      <c r="AN2561" s="496"/>
      <c r="AO2561" s="496"/>
      <c r="AP2561" s="496"/>
      <c r="AQ2561" s="496"/>
      <c r="AR2561" s="496"/>
      <c r="AS2561" s="496"/>
      <c r="AT2561" s="496"/>
      <c r="AU2561" s="496"/>
    </row>
    <row r="2562" spans="1:47">
      <c r="A2562" s="496"/>
      <c r="B2562" s="496"/>
      <c r="C2562" s="496"/>
      <c r="D2562" s="496"/>
      <c r="E2562" s="496"/>
      <c r="F2562" s="496"/>
      <c r="G2562" s="496"/>
      <c r="H2562" s="496"/>
      <c r="I2562" s="496"/>
      <c r="J2562" s="496"/>
      <c r="K2562" s="496"/>
      <c r="L2562" s="496"/>
      <c r="M2562" s="496"/>
      <c r="N2562" s="496"/>
      <c r="O2562" s="496"/>
      <c r="P2562" s="496"/>
      <c r="Q2562" s="496"/>
      <c r="R2562" s="496"/>
      <c r="S2562" s="496"/>
      <c r="T2562" s="496"/>
      <c r="U2562" s="496"/>
      <c r="V2562" s="496"/>
      <c r="W2562" s="496"/>
      <c r="X2562" s="496"/>
      <c r="Y2562" s="496"/>
      <c r="Z2562" s="496"/>
      <c r="AA2562" s="496"/>
      <c r="AB2562" s="496"/>
      <c r="AC2562" s="496"/>
      <c r="AD2562" s="496"/>
      <c r="AE2562" s="496"/>
      <c r="AF2562" s="496"/>
      <c r="AG2562" s="496"/>
      <c r="AH2562" s="496"/>
      <c r="AI2562" s="496"/>
      <c r="AJ2562" s="496"/>
      <c r="AK2562" s="496"/>
      <c r="AL2562" s="496"/>
      <c r="AM2562" s="496"/>
      <c r="AN2562" s="496"/>
      <c r="AO2562" s="496"/>
      <c r="AP2562" s="496"/>
      <c r="AQ2562" s="496"/>
      <c r="AR2562" s="496"/>
      <c r="AS2562" s="496"/>
      <c r="AT2562" s="496"/>
      <c r="AU2562" s="496"/>
    </row>
    <row r="2563" spans="1:47">
      <c r="A2563" s="496"/>
      <c r="B2563" s="496"/>
      <c r="C2563" s="496"/>
      <c r="D2563" s="496"/>
      <c r="E2563" s="496"/>
      <c r="F2563" s="496"/>
      <c r="G2563" s="496"/>
      <c r="H2563" s="496"/>
      <c r="I2563" s="496"/>
      <c r="J2563" s="496"/>
      <c r="K2563" s="496"/>
      <c r="L2563" s="496"/>
      <c r="M2563" s="496"/>
      <c r="N2563" s="496"/>
      <c r="O2563" s="496"/>
      <c r="P2563" s="496"/>
      <c r="Q2563" s="496"/>
      <c r="R2563" s="496"/>
      <c r="S2563" s="496"/>
      <c r="T2563" s="496"/>
      <c r="U2563" s="496"/>
      <c r="V2563" s="496"/>
      <c r="W2563" s="496"/>
      <c r="X2563" s="496"/>
      <c r="Y2563" s="496"/>
      <c r="Z2563" s="496"/>
      <c r="AA2563" s="496"/>
      <c r="AB2563" s="496"/>
      <c r="AC2563" s="496"/>
      <c r="AD2563" s="496"/>
      <c r="AE2563" s="496"/>
      <c r="AF2563" s="496"/>
      <c r="AG2563" s="496"/>
      <c r="AH2563" s="496"/>
      <c r="AI2563" s="496"/>
      <c r="AJ2563" s="496"/>
      <c r="AK2563" s="496"/>
      <c r="AL2563" s="496"/>
      <c r="AM2563" s="496"/>
      <c r="AN2563" s="496"/>
      <c r="AO2563" s="496"/>
      <c r="AP2563" s="496"/>
      <c r="AQ2563" s="496"/>
      <c r="AR2563" s="496"/>
      <c r="AS2563" s="496"/>
      <c r="AT2563" s="496"/>
      <c r="AU2563" s="496"/>
    </row>
    <row r="2564" spans="1:47">
      <c r="A2564" s="496"/>
      <c r="B2564" s="496"/>
      <c r="C2564" s="496"/>
      <c r="D2564" s="496"/>
      <c r="E2564" s="496"/>
      <c r="F2564" s="496"/>
      <c r="G2564" s="496"/>
      <c r="H2564" s="496"/>
      <c r="I2564" s="496"/>
      <c r="J2564" s="496"/>
      <c r="K2564" s="496"/>
      <c r="L2564" s="496"/>
      <c r="M2564" s="496"/>
      <c r="N2564" s="496"/>
      <c r="O2564" s="496"/>
      <c r="P2564" s="496"/>
      <c r="Q2564" s="496"/>
      <c r="R2564" s="496"/>
      <c r="S2564" s="496"/>
      <c r="T2564" s="496"/>
      <c r="U2564" s="496"/>
      <c r="V2564" s="496"/>
      <c r="W2564" s="496"/>
      <c r="X2564" s="496"/>
      <c r="Y2564" s="496"/>
      <c r="Z2564" s="496"/>
      <c r="AA2564" s="496"/>
      <c r="AB2564" s="496"/>
      <c r="AC2564" s="496"/>
      <c r="AD2564" s="496"/>
      <c r="AE2564" s="496"/>
      <c r="AF2564" s="496"/>
      <c r="AG2564" s="496"/>
      <c r="AH2564" s="496"/>
      <c r="AI2564" s="496"/>
      <c r="AJ2564" s="496"/>
      <c r="AK2564" s="496"/>
      <c r="AL2564" s="496"/>
      <c r="AM2564" s="496"/>
      <c r="AN2564" s="496"/>
      <c r="AO2564" s="496"/>
      <c r="AP2564" s="496"/>
      <c r="AQ2564" s="496"/>
      <c r="AR2564" s="496"/>
      <c r="AS2564" s="496"/>
      <c r="AT2564" s="496"/>
      <c r="AU2564" s="496"/>
    </row>
    <row r="2565" spans="1:47">
      <c r="A2565" s="496"/>
      <c r="B2565" s="496"/>
      <c r="C2565" s="496"/>
      <c r="D2565" s="496"/>
      <c r="E2565" s="496"/>
      <c r="F2565" s="496"/>
      <c r="G2565" s="496"/>
      <c r="H2565" s="496"/>
      <c r="I2565" s="496"/>
      <c r="J2565" s="496"/>
      <c r="K2565" s="496"/>
      <c r="L2565" s="496"/>
      <c r="M2565" s="496"/>
      <c r="N2565" s="496"/>
      <c r="O2565" s="496"/>
      <c r="P2565" s="496"/>
      <c r="Q2565" s="496"/>
      <c r="R2565" s="496"/>
      <c r="S2565" s="496"/>
      <c r="T2565" s="496"/>
      <c r="U2565" s="496"/>
      <c r="V2565" s="496"/>
      <c r="W2565" s="496"/>
      <c r="X2565" s="496"/>
      <c r="Y2565" s="496"/>
      <c r="Z2565" s="496"/>
      <c r="AA2565" s="496"/>
      <c r="AB2565" s="496"/>
      <c r="AC2565" s="496"/>
      <c r="AD2565" s="496"/>
      <c r="AE2565" s="496"/>
      <c r="AF2565" s="496"/>
      <c r="AG2565" s="496"/>
      <c r="AH2565" s="496"/>
      <c r="AI2565" s="496"/>
      <c r="AJ2565" s="496"/>
      <c r="AK2565" s="496"/>
      <c r="AL2565" s="496"/>
      <c r="AM2565" s="496"/>
      <c r="AN2565" s="496"/>
      <c r="AO2565" s="496"/>
      <c r="AP2565" s="496"/>
      <c r="AQ2565" s="496"/>
      <c r="AR2565" s="496"/>
      <c r="AS2565" s="496"/>
      <c r="AT2565" s="496"/>
      <c r="AU2565" s="496"/>
    </row>
    <row r="2566" spans="1:47">
      <c r="A2566" s="496"/>
      <c r="B2566" s="496"/>
      <c r="C2566" s="496"/>
      <c r="D2566" s="496"/>
      <c r="E2566" s="496"/>
      <c r="F2566" s="496"/>
      <c r="G2566" s="496"/>
      <c r="H2566" s="496"/>
      <c r="I2566" s="496"/>
      <c r="J2566" s="496"/>
      <c r="K2566" s="496"/>
      <c r="L2566" s="496"/>
      <c r="M2566" s="496"/>
      <c r="N2566" s="496"/>
      <c r="O2566" s="496"/>
      <c r="P2566" s="496"/>
      <c r="Q2566" s="496"/>
      <c r="R2566" s="496"/>
      <c r="S2566" s="496"/>
      <c r="T2566" s="496"/>
      <c r="U2566" s="496"/>
      <c r="V2566" s="496"/>
      <c r="W2566" s="496"/>
      <c r="X2566" s="496"/>
      <c r="Y2566" s="496"/>
      <c r="Z2566" s="496"/>
      <c r="AA2566" s="496"/>
      <c r="AB2566" s="496"/>
      <c r="AC2566" s="496"/>
      <c r="AD2566" s="496"/>
      <c r="AE2566" s="496"/>
      <c r="AF2566" s="496"/>
      <c r="AG2566" s="496"/>
      <c r="AH2566" s="496"/>
      <c r="AI2566" s="496"/>
      <c r="AJ2566" s="496"/>
      <c r="AK2566" s="496"/>
      <c r="AL2566" s="496"/>
      <c r="AM2566" s="496"/>
      <c r="AN2566" s="496"/>
      <c r="AO2566" s="496"/>
      <c r="AP2566" s="496"/>
      <c r="AQ2566" s="496"/>
      <c r="AR2566" s="496"/>
      <c r="AS2566" s="496"/>
      <c r="AT2566" s="496"/>
      <c r="AU2566" s="496"/>
    </row>
    <row r="2567" spans="1:47">
      <c r="A2567" s="496"/>
      <c r="B2567" s="496"/>
      <c r="C2567" s="496"/>
      <c r="D2567" s="496"/>
      <c r="E2567" s="496"/>
      <c r="F2567" s="496"/>
      <c r="G2567" s="496"/>
      <c r="H2567" s="496"/>
      <c r="I2567" s="496"/>
      <c r="J2567" s="496"/>
      <c r="K2567" s="496"/>
      <c r="L2567" s="496"/>
      <c r="M2567" s="496"/>
      <c r="N2567" s="496"/>
      <c r="O2567" s="496"/>
      <c r="P2567" s="496"/>
      <c r="Q2567" s="496"/>
      <c r="R2567" s="496"/>
      <c r="S2567" s="496"/>
      <c r="T2567" s="496"/>
      <c r="U2567" s="496"/>
      <c r="V2567" s="496"/>
      <c r="W2567" s="496"/>
      <c r="X2567" s="496"/>
      <c r="Y2567" s="496"/>
      <c r="Z2567" s="496"/>
      <c r="AA2567" s="496"/>
      <c r="AB2567" s="496"/>
      <c r="AC2567" s="496"/>
      <c r="AD2567" s="496"/>
      <c r="AE2567" s="496"/>
      <c r="AF2567" s="496"/>
      <c r="AG2567" s="496"/>
      <c r="AH2567" s="496"/>
      <c r="AI2567" s="496"/>
      <c r="AJ2567" s="496"/>
      <c r="AK2567" s="496"/>
      <c r="AL2567" s="496"/>
      <c r="AM2567" s="496"/>
      <c r="AN2567" s="496"/>
      <c r="AO2567" s="496"/>
      <c r="AP2567" s="496"/>
      <c r="AQ2567" s="496"/>
      <c r="AR2567" s="496"/>
      <c r="AS2567" s="496"/>
      <c r="AT2567" s="496"/>
      <c r="AU2567" s="496"/>
    </row>
    <row r="2568" spans="1:47">
      <c r="A2568" s="496"/>
      <c r="B2568" s="496"/>
      <c r="C2568" s="496"/>
      <c r="D2568" s="496"/>
      <c r="E2568" s="496"/>
      <c r="F2568" s="496"/>
      <c r="G2568" s="496"/>
      <c r="H2568" s="496"/>
      <c r="I2568" s="496"/>
      <c r="J2568" s="496"/>
      <c r="K2568" s="496"/>
      <c r="L2568" s="496"/>
      <c r="M2568" s="496"/>
      <c r="N2568" s="496"/>
      <c r="O2568" s="496"/>
      <c r="P2568" s="496"/>
      <c r="Q2568" s="496"/>
      <c r="R2568" s="496"/>
      <c r="S2568" s="496"/>
      <c r="T2568" s="496"/>
      <c r="U2568" s="496"/>
      <c r="V2568" s="496"/>
      <c r="W2568" s="496"/>
      <c r="X2568" s="496"/>
      <c r="Y2568" s="496"/>
      <c r="Z2568" s="496"/>
      <c r="AA2568" s="496"/>
      <c r="AB2568" s="496"/>
      <c r="AC2568" s="496"/>
      <c r="AD2568" s="496"/>
      <c r="AE2568" s="496"/>
      <c r="AF2568" s="496"/>
      <c r="AG2568" s="496"/>
      <c r="AH2568" s="496"/>
      <c r="AI2568" s="496"/>
      <c r="AJ2568" s="496"/>
      <c r="AK2568" s="496"/>
      <c r="AL2568" s="496"/>
      <c r="AM2568" s="496"/>
      <c r="AN2568" s="496"/>
      <c r="AO2568" s="496"/>
      <c r="AP2568" s="496"/>
      <c r="AQ2568" s="496"/>
      <c r="AR2568" s="496"/>
      <c r="AS2568" s="496"/>
      <c r="AT2568" s="496"/>
      <c r="AU2568" s="496"/>
    </row>
    <row r="2569" spans="1:47">
      <c r="A2569" s="496"/>
      <c r="B2569" s="496"/>
      <c r="C2569" s="496"/>
      <c r="D2569" s="496"/>
      <c r="E2569" s="496"/>
      <c r="F2569" s="496"/>
      <c r="G2569" s="496"/>
      <c r="H2569" s="496"/>
      <c r="I2569" s="496"/>
      <c r="J2569" s="496"/>
      <c r="K2569" s="496"/>
      <c r="L2569" s="496"/>
      <c r="M2569" s="496"/>
      <c r="N2569" s="496"/>
      <c r="O2569" s="496"/>
      <c r="P2569" s="496"/>
      <c r="Q2569" s="496"/>
      <c r="R2569" s="496"/>
      <c r="S2569" s="496"/>
      <c r="T2569" s="496"/>
      <c r="U2569" s="496"/>
      <c r="V2569" s="496"/>
      <c r="W2569" s="496"/>
      <c r="X2569" s="496"/>
      <c r="Y2569" s="496"/>
      <c r="Z2569" s="496"/>
      <c r="AA2569" s="496"/>
      <c r="AB2569" s="496"/>
      <c r="AC2569" s="496"/>
      <c r="AD2569" s="496"/>
      <c r="AE2569" s="496"/>
      <c r="AF2569" s="496"/>
      <c r="AG2569" s="496"/>
      <c r="AH2569" s="496"/>
      <c r="AI2569" s="496"/>
      <c r="AJ2569" s="496"/>
      <c r="AK2569" s="496"/>
      <c r="AL2569" s="496"/>
      <c r="AM2569" s="496"/>
      <c r="AN2569" s="496"/>
      <c r="AO2569" s="496"/>
      <c r="AP2569" s="496"/>
      <c r="AQ2569" s="496"/>
      <c r="AR2569" s="496"/>
      <c r="AS2569" s="496"/>
      <c r="AT2569" s="496"/>
      <c r="AU2569" s="496"/>
    </row>
    <row r="2570" spans="1:47">
      <c r="A2570" s="496"/>
      <c r="B2570" s="496"/>
      <c r="C2570" s="496"/>
      <c r="D2570" s="496"/>
      <c r="E2570" s="496"/>
      <c r="F2570" s="496"/>
      <c r="G2570" s="496"/>
      <c r="H2570" s="496"/>
      <c r="I2570" s="496"/>
      <c r="J2570" s="496"/>
      <c r="K2570" s="496"/>
      <c r="L2570" s="496"/>
      <c r="M2570" s="496"/>
      <c r="N2570" s="496"/>
      <c r="O2570" s="496"/>
      <c r="P2570" s="496"/>
      <c r="Q2570" s="496"/>
      <c r="R2570" s="496"/>
      <c r="S2570" s="496"/>
      <c r="T2570" s="496"/>
      <c r="U2570" s="496"/>
      <c r="V2570" s="496"/>
      <c r="W2570" s="496"/>
      <c r="X2570" s="496"/>
      <c r="Y2570" s="496"/>
      <c r="Z2570" s="496"/>
      <c r="AA2570" s="496"/>
      <c r="AB2570" s="496"/>
      <c r="AC2570" s="496"/>
      <c r="AD2570" s="496"/>
      <c r="AE2570" s="496"/>
      <c r="AF2570" s="496"/>
      <c r="AG2570" s="496"/>
      <c r="AH2570" s="496"/>
      <c r="AI2570" s="496"/>
      <c r="AJ2570" s="496"/>
      <c r="AK2570" s="496"/>
      <c r="AL2570" s="496"/>
      <c r="AM2570" s="496"/>
      <c r="AN2570" s="496"/>
      <c r="AO2570" s="496"/>
      <c r="AP2570" s="496"/>
      <c r="AQ2570" s="496"/>
      <c r="AR2570" s="496"/>
      <c r="AS2570" s="496"/>
      <c r="AT2570" s="496"/>
      <c r="AU2570" s="496"/>
    </row>
    <row r="2571" spans="1:47">
      <c r="A2571" s="496"/>
      <c r="B2571" s="496"/>
      <c r="C2571" s="496"/>
      <c r="D2571" s="496"/>
      <c r="E2571" s="496"/>
      <c r="F2571" s="496"/>
      <c r="G2571" s="496"/>
      <c r="H2571" s="496"/>
      <c r="I2571" s="496"/>
      <c r="J2571" s="496"/>
      <c r="K2571" s="496"/>
      <c r="L2571" s="496"/>
      <c r="M2571" s="496"/>
      <c r="N2571" s="496"/>
      <c r="O2571" s="496"/>
      <c r="P2571" s="496"/>
      <c r="Q2571" s="496"/>
      <c r="R2571" s="496"/>
      <c r="S2571" s="496"/>
      <c r="T2571" s="496"/>
      <c r="U2571" s="496"/>
      <c r="V2571" s="496"/>
      <c r="W2571" s="496"/>
      <c r="X2571" s="496"/>
      <c r="Y2571" s="496"/>
      <c r="Z2571" s="496"/>
      <c r="AA2571" s="496"/>
      <c r="AB2571" s="496"/>
      <c r="AC2571" s="496"/>
      <c r="AD2571" s="496"/>
      <c r="AE2571" s="496"/>
      <c r="AF2571" s="496"/>
      <c r="AG2571" s="496"/>
      <c r="AH2571" s="496"/>
      <c r="AI2571" s="496"/>
      <c r="AJ2571" s="496"/>
      <c r="AK2571" s="496"/>
      <c r="AL2571" s="496"/>
      <c r="AM2571" s="496"/>
      <c r="AN2571" s="496"/>
      <c r="AO2571" s="496"/>
      <c r="AP2571" s="496"/>
      <c r="AQ2571" s="496"/>
      <c r="AR2571" s="496"/>
      <c r="AS2571" s="496"/>
      <c r="AT2571" s="496"/>
      <c r="AU2571" s="496"/>
    </row>
    <row r="2572" spans="1:47">
      <c r="A2572" s="496"/>
      <c r="B2572" s="496"/>
      <c r="C2572" s="496"/>
      <c r="D2572" s="496"/>
      <c r="E2572" s="496"/>
      <c r="F2572" s="496"/>
      <c r="G2572" s="496"/>
      <c r="H2572" s="496"/>
      <c r="I2572" s="496"/>
      <c r="J2572" s="496"/>
      <c r="K2572" s="496"/>
      <c r="L2572" s="496"/>
      <c r="M2572" s="496"/>
      <c r="N2572" s="496"/>
      <c r="O2572" s="496"/>
      <c r="P2572" s="496"/>
      <c r="Q2572" s="496"/>
      <c r="R2572" s="496"/>
      <c r="S2572" s="496"/>
      <c r="T2572" s="496"/>
      <c r="U2572" s="496"/>
      <c r="V2572" s="496"/>
      <c r="W2572" s="496"/>
      <c r="X2572" s="496"/>
      <c r="Y2572" s="496"/>
      <c r="Z2572" s="496"/>
      <c r="AA2572" s="496"/>
      <c r="AB2572" s="496"/>
      <c r="AC2572" s="496"/>
      <c r="AD2572" s="496"/>
      <c r="AE2572" s="496"/>
      <c r="AF2572" s="496"/>
      <c r="AG2572" s="496"/>
      <c r="AH2572" s="496"/>
      <c r="AI2572" s="496"/>
      <c r="AJ2572" s="496"/>
      <c r="AK2572" s="496"/>
      <c r="AL2572" s="496"/>
      <c r="AM2572" s="496"/>
      <c r="AN2572" s="496"/>
      <c r="AO2572" s="496"/>
      <c r="AP2572" s="496"/>
      <c r="AQ2572" s="496"/>
      <c r="AR2572" s="496"/>
      <c r="AS2572" s="496"/>
      <c r="AT2572" s="496"/>
      <c r="AU2572" s="496"/>
    </row>
    <row r="2573" spans="1:47">
      <c r="A2573" s="496"/>
      <c r="B2573" s="496"/>
      <c r="C2573" s="496"/>
      <c r="D2573" s="496"/>
      <c r="E2573" s="496"/>
      <c r="F2573" s="496"/>
      <c r="G2573" s="496"/>
      <c r="H2573" s="496"/>
      <c r="I2573" s="496"/>
      <c r="J2573" s="496"/>
      <c r="K2573" s="496"/>
      <c r="L2573" s="496"/>
      <c r="M2573" s="496"/>
      <c r="N2573" s="496"/>
      <c r="O2573" s="496"/>
      <c r="P2573" s="496"/>
      <c r="Q2573" s="496"/>
      <c r="R2573" s="496"/>
      <c r="S2573" s="496"/>
      <c r="T2573" s="496"/>
      <c r="U2573" s="496"/>
      <c r="V2573" s="496"/>
      <c r="W2573" s="496"/>
      <c r="X2573" s="496"/>
      <c r="Y2573" s="496"/>
      <c r="Z2573" s="496"/>
      <c r="AA2573" s="496"/>
      <c r="AB2573" s="496"/>
      <c r="AC2573" s="496"/>
      <c r="AD2573" s="496"/>
      <c r="AE2573" s="496"/>
      <c r="AF2573" s="496"/>
      <c r="AG2573" s="496"/>
      <c r="AH2573" s="496"/>
      <c r="AI2573" s="496"/>
      <c r="AJ2573" s="496"/>
      <c r="AK2573" s="496"/>
      <c r="AL2573" s="496"/>
      <c r="AM2573" s="496"/>
      <c r="AN2573" s="496"/>
      <c r="AO2573" s="496"/>
      <c r="AP2573" s="496"/>
      <c r="AQ2573" s="496"/>
      <c r="AR2573" s="496"/>
      <c r="AS2573" s="496"/>
      <c r="AT2573" s="496"/>
      <c r="AU2573" s="496"/>
    </row>
    <row r="2574" spans="1:47">
      <c r="A2574" s="496"/>
      <c r="B2574" s="496"/>
      <c r="C2574" s="496"/>
      <c r="D2574" s="496"/>
      <c r="E2574" s="496"/>
      <c r="F2574" s="496"/>
      <c r="G2574" s="496"/>
      <c r="H2574" s="496"/>
      <c r="I2574" s="496"/>
      <c r="J2574" s="496"/>
      <c r="K2574" s="496"/>
      <c r="L2574" s="496"/>
      <c r="M2574" s="496"/>
      <c r="N2574" s="496"/>
      <c r="O2574" s="496"/>
      <c r="P2574" s="496"/>
      <c r="Q2574" s="496"/>
      <c r="R2574" s="496"/>
      <c r="S2574" s="496"/>
      <c r="T2574" s="496"/>
      <c r="U2574" s="496"/>
      <c r="V2574" s="496"/>
      <c r="W2574" s="496"/>
      <c r="X2574" s="496"/>
      <c r="Y2574" s="496"/>
      <c r="Z2574" s="496"/>
      <c r="AA2574" s="496"/>
      <c r="AB2574" s="496"/>
      <c r="AC2574" s="496"/>
      <c r="AD2574" s="496"/>
      <c r="AE2574" s="496"/>
      <c r="AF2574" s="496"/>
      <c r="AG2574" s="496"/>
      <c r="AH2574" s="496"/>
      <c r="AI2574" s="496"/>
      <c r="AJ2574" s="496"/>
      <c r="AK2574" s="496"/>
      <c r="AL2574" s="496"/>
      <c r="AM2574" s="496"/>
      <c r="AN2574" s="496"/>
      <c r="AO2574" s="496"/>
      <c r="AP2574" s="496"/>
      <c r="AQ2574" s="496"/>
      <c r="AR2574" s="496"/>
      <c r="AS2574" s="496"/>
      <c r="AT2574" s="496"/>
      <c r="AU2574" s="496"/>
    </row>
    <row r="2575" spans="1:47">
      <c r="A2575" s="496"/>
      <c r="B2575" s="496"/>
      <c r="C2575" s="496"/>
      <c r="D2575" s="496"/>
      <c r="E2575" s="496"/>
      <c r="F2575" s="496"/>
      <c r="G2575" s="496"/>
      <c r="H2575" s="496"/>
      <c r="I2575" s="496"/>
      <c r="J2575" s="496"/>
      <c r="K2575" s="496"/>
      <c r="L2575" s="496"/>
      <c r="M2575" s="496"/>
      <c r="N2575" s="496"/>
      <c r="O2575" s="496"/>
      <c r="P2575" s="496"/>
      <c r="Q2575" s="496"/>
      <c r="R2575" s="496"/>
      <c r="S2575" s="496"/>
      <c r="T2575" s="496"/>
      <c r="U2575" s="496"/>
      <c r="V2575" s="496"/>
      <c r="W2575" s="496"/>
      <c r="X2575" s="496"/>
      <c r="Y2575" s="496"/>
      <c r="Z2575" s="496"/>
      <c r="AA2575" s="496"/>
      <c r="AB2575" s="496"/>
      <c r="AC2575" s="496"/>
      <c r="AD2575" s="496"/>
      <c r="AE2575" s="496"/>
      <c r="AF2575" s="496"/>
      <c r="AG2575" s="496"/>
      <c r="AH2575" s="496"/>
      <c r="AI2575" s="496"/>
      <c r="AJ2575" s="496"/>
      <c r="AK2575" s="496"/>
      <c r="AL2575" s="496"/>
      <c r="AM2575" s="496"/>
      <c r="AN2575" s="496"/>
      <c r="AO2575" s="496"/>
      <c r="AP2575" s="496"/>
      <c r="AQ2575" s="496"/>
      <c r="AR2575" s="496"/>
      <c r="AS2575" s="496"/>
      <c r="AT2575" s="496"/>
      <c r="AU2575" s="496"/>
    </row>
    <row r="2576" spans="1:47">
      <c r="A2576" s="496"/>
      <c r="B2576" s="496"/>
      <c r="C2576" s="496"/>
      <c r="D2576" s="496"/>
      <c r="E2576" s="496"/>
      <c r="F2576" s="496"/>
      <c r="G2576" s="496"/>
      <c r="H2576" s="496"/>
      <c r="I2576" s="496"/>
      <c r="J2576" s="496"/>
      <c r="K2576" s="496"/>
      <c r="L2576" s="496"/>
      <c r="M2576" s="496"/>
      <c r="N2576" s="496"/>
      <c r="O2576" s="496"/>
      <c r="P2576" s="496"/>
      <c r="Q2576" s="496"/>
      <c r="R2576" s="496"/>
      <c r="S2576" s="496"/>
      <c r="T2576" s="496"/>
      <c r="U2576" s="496"/>
      <c r="V2576" s="496"/>
      <c r="W2576" s="496"/>
      <c r="X2576" s="496"/>
      <c r="Y2576" s="496"/>
      <c r="Z2576" s="496"/>
      <c r="AA2576" s="496"/>
      <c r="AB2576" s="496"/>
      <c r="AC2576" s="496"/>
      <c r="AD2576" s="496"/>
      <c r="AE2576" s="496"/>
      <c r="AF2576" s="496"/>
      <c r="AG2576" s="496"/>
      <c r="AH2576" s="496"/>
      <c r="AI2576" s="496"/>
      <c r="AJ2576" s="496"/>
      <c r="AK2576" s="496"/>
      <c r="AL2576" s="496"/>
      <c r="AM2576" s="496"/>
      <c r="AN2576" s="496"/>
      <c r="AO2576" s="496"/>
      <c r="AP2576" s="496"/>
      <c r="AQ2576" s="496"/>
      <c r="AR2576" s="496"/>
      <c r="AS2576" s="496"/>
      <c r="AT2576" s="496"/>
      <c r="AU2576" s="496"/>
    </row>
    <row r="2577" spans="1:47">
      <c r="A2577" s="496"/>
      <c r="B2577" s="496"/>
      <c r="C2577" s="496"/>
      <c r="D2577" s="496"/>
      <c r="E2577" s="496"/>
      <c r="F2577" s="496"/>
      <c r="G2577" s="496"/>
      <c r="H2577" s="496"/>
      <c r="I2577" s="496"/>
      <c r="J2577" s="496"/>
      <c r="K2577" s="496"/>
      <c r="L2577" s="496"/>
      <c r="M2577" s="496"/>
      <c r="N2577" s="496"/>
      <c r="O2577" s="496"/>
      <c r="P2577" s="496"/>
      <c r="Q2577" s="496"/>
      <c r="R2577" s="496"/>
      <c r="S2577" s="496"/>
      <c r="T2577" s="496"/>
      <c r="U2577" s="496"/>
      <c r="V2577" s="496"/>
      <c r="W2577" s="496"/>
      <c r="X2577" s="496"/>
      <c r="Y2577" s="496"/>
      <c r="Z2577" s="496"/>
      <c r="AA2577" s="496"/>
      <c r="AB2577" s="496"/>
      <c r="AC2577" s="496"/>
      <c r="AD2577" s="496"/>
      <c r="AE2577" s="496"/>
      <c r="AF2577" s="496"/>
      <c r="AG2577" s="496"/>
      <c r="AH2577" s="496"/>
      <c r="AI2577" s="496"/>
      <c r="AJ2577" s="496"/>
      <c r="AK2577" s="496"/>
      <c r="AL2577" s="496"/>
      <c r="AM2577" s="496"/>
      <c r="AN2577" s="496"/>
      <c r="AO2577" s="496"/>
      <c r="AP2577" s="496"/>
      <c r="AQ2577" s="496"/>
      <c r="AR2577" s="496"/>
      <c r="AS2577" s="496"/>
      <c r="AT2577" s="496"/>
      <c r="AU2577" s="496"/>
    </row>
    <row r="2578" spans="1:47">
      <c r="A2578" s="496"/>
      <c r="B2578" s="496"/>
      <c r="C2578" s="496"/>
      <c r="D2578" s="496"/>
      <c r="E2578" s="496"/>
      <c r="F2578" s="496"/>
      <c r="G2578" s="496"/>
      <c r="H2578" s="496"/>
      <c r="I2578" s="496"/>
      <c r="J2578" s="496"/>
      <c r="K2578" s="496"/>
      <c r="L2578" s="496"/>
      <c r="M2578" s="496"/>
      <c r="N2578" s="496"/>
      <c r="O2578" s="496"/>
      <c r="P2578" s="496"/>
      <c r="Q2578" s="496"/>
      <c r="R2578" s="496"/>
      <c r="S2578" s="496"/>
      <c r="T2578" s="496"/>
      <c r="U2578" s="496"/>
      <c r="V2578" s="496"/>
      <c r="W2578" s="496"/>
      <c r="X2578" s="496"/>
      <c r="Y2578" s="496"/>
      <c r="Z2578" s="496"/>
      <c r="AA2578" s="496"/>
      <c r="AB2578" s="496"/>
      <c r="AC2578" s="496"/>
      <c r="AD2578" s="496"/>
      <c r="AE2578" s="496"/>
      <c r="AF2578" s="496"/>
      <c r="AG2578" s="496"/>
      <c r="AH2578" s="496"/>
      <c r="AI2578" s="496"/>
      <c r="AJ2578" s="496"/>
      <c r="AK2578" s="496"/>
      <c r="AL2578" s="496"/>
      <c r="AM2578" s="496"/>
      <c r="AN2578" s="496"/>
      <c r="AO2578" s="496"/>
      <c r="AP2578" s="496"/>
      <c r="AQ2578" s="496"/>
      <c r="AR2578" s="496"/>
      <c r="AS2578" s="496"/>
      <c r="AT2578" s="496"/>
      <c r="AU2578" s="496"/>
    </row>
    <row r="2579" spans="1:47">
      <c r="A2579" s="496"/>
      <c r="B2579" s="496"/>
      <c r="C2579" s="496"/>
      <c r="D2579" s="496"/>
      <c r="E2579" s="496"/>
      <c r="F2579" s="496"/>
      <c r="G2579" s="496"/>
      <c r="H2579" s="496"/>
      <c r="I2579" s="496"/>
      <c r="J2579" s="496"/>
      <c r="K2579" s="496"/>
      <c r="L2579" s="496"/>
      <c r="M2579" s="496"/>
      <c r="N2579" s="496"/>
      <c r="O2579" s="496"/>
      <c r="P2579" s="496"/>
      <c r="Q2579" s="496"/>
      <c r="R2579" s="496"/>
      <c r="S2579" s="496"/>
      <c r="T2579" s="496"/>
      <c r="U2579" s="496"/>
      <c r="V2579" s="496"/>
      <c r="W2579" s="496"/>
      <c r="X2579" s="496"/>
      <c r="Y2579" s="496"/>
      <c r="Z2579" s="496"/>
      <c r="AA2579" s="496"/>
      <c r="AB2579" s="496"/>
      <c r="AC2579" s="496"/>
      <c r="AD2579" s="496"/>
      <c r="AE2579" s="496"/>
      <c r="AF2579" s="496"/>
      <c r="AG2579" s="496"/>
      <c r="AH2579" s="496"/>
      <c r="AI2579" s="496"/>
      <c r="AJ2579" s="496"/>
      <c r="AK2579" s="496"/>
      <c r="AL2579" s="496"/>
      <c r="AM2579" s="496"/>
      <c r="AN2579" s="496"/>
      <c r="AO2579" s="496"/>
      <c r="AP2579" s="496"/>
      <c r="AQ2579" s="496"/>
      <c r="AR2579" s="496"/>
      <c r="AS2579" s="496"/>
      <c r="AT2579" s="496"/>
      <c r="AU2579" s="496"/>
    </row>
    <row r="2580" spans="1:47">
      <c r="A2580" s="496"/>
      <c r="B2580" s="496"/>
      <c r="C2580" s="496"/>
      <c r="D2580" s="496"/>
      <c r="E2580" s="496"/>
      <c r="F2580" s="496"/>
      <c r="G2580" s="496"/>
      <c r="H2580" s="496"/>
      <c r="I2580" s="496"/>
      <c r="J2580" s="496"/>
      <c r="K2580" s="496"/>
      <c r="L2580" s="496"/>
      <c r="M2580" s="496"/>
      <c r="N2580" s="496"/>
      <c r="O2580" s="496"/>
      <c r="P2580" s="496"/>
      <c r="Q2580" s="496"/>
      <c r="R2580" s="496"/>
      <c r="S2580" s="496"/>
      <c r="T2580" s="496"/>
      <c r="U2580" s="496"/>
      <c r="V2580" s="496"/>
      <c r="W2580" s="496"/>
      <c r="X2580" s="496"/>
      <c r="Y2580" s="496"/>
      <c r="Z2580" s="496"/>
      <c r="AA2580" s="496"/>
      <c r="AB2580" s="496"/>
      <c r="AC2580" s="496"/>
      <c r="AD2580" s="496"/>
      <c r="AE2580" s="496"/>
      <c r="AF2580" s="496"/>
      <c r="AG2580" s="496"/>
      <c r="AH2580" s="496"/>
      <c r="AI2580" s="496"/>
      <c r="AJ2580" s="496"/>
      <c r="AK2580" s="496"/>
      <c r="AL2580" s="496"/>
      <c r="AM2580" s="496"/>
      <c r="AN2580" s="496"/>
      <c r="AO2580" s="496"/>
      <c r="AP2580" s="496"/>
      <c r="AQ2580" s="496"/>
      <c r="AR2580" s="496"/>
      <c r="AS2580" s="496"/>
      <c r="AT2580" s="496"/>
      <c r="AU2580" s="496"/>
    </row>
    <row r="2581" spans="1:47">
      <c r="A2581" s="496"/>
      <c r="B2581" s="496"/>
      <c r="C2581" s="496"/>
      <c r="D2581" s="496"/>
      <c r="E2581" s="496"/>
      <c r="F2581" s="496"/>
      <c r="G2581" s="496"/>
      <c r="H2581" s="496"/>
      <c r="I2581" s="496"/>
      <c r="J2581" s="496"/>
      <c r="K2581" s="496"/>
      <c r="L2581" s="496"/>
      <c r="M2581" s="496"/>
      <c r="N2581" s="496"/>
      <c r="O2581" s="496"/>
      <c r="P2581" s="496"/>
      <c r="Q2581" s="496"/>
      <c r="R2581" s="496"/>
      <c r="S2581" s="496"/>
      <c r="T2581" s="496"/>
      <c r="U2581" s="496"/>
      <c r="V2581" s="496"/>
      <c r="W2581" s="496"/>
      <c r="X2581" s="496"/>
      <c r="Y2581" s="496"/>
      <c r="Z2581" s="496"/>
      <c r="AA2581" s="496"/>
      <c r="AB2581" s="496"/>
      <c r="AC2581" s="496"/>
      <c r="AD2581" s="496"/>
      <c r="AE2581" s="496"/>
      <c r="AF2581" s="496"/>
      <c r="AG2581" s="496"/>
      <c r="AH2581" s="496"/>
      <c r="AI2581" s="496"/>
      <c r="AJ2581" s="496"/>
      <c r="AK2581" s="496"/>
      <c r="AL2581" s="496"/>
      <c r="AM2581" s="496"/>
      <c r="AN2581" s="496"/>
      <c r="AO2581" s="496"/>
      <c r="AP2581" s="496"/>
      <c r="AQ2581" s="496"/>
      <c r="AR2581" s="496"/>
      <c r="AS2581" s="496"/>
      <c r="AT2581" s="496"/>
      <c r="AU2581" s="496"/>
    </row>
    <row r="2582" spans="1:47">
      <c r="A2582" s="496"/>
      <c r="B2582" s="496"/>
      <c r="C2582" s="496"/>
      <c r="D2582" s="496"/>
      <c r="E2582" s="496"/>
      <c r="F2582" s="496"/>
      <c r="G2582" s="496"/>
      <c r="H2582" s="496"/>
      <c r="I2582" s="496"/>
      <c r="J2582" s="496"/>
      <c r="K2582" s="496"/>
      <c r="L2582" s="496"/>
      <c r="M2582" s="496"/>
      <c r="N2582" s="496"/>
      <c r="O2582" s="496"/>
      <c r="P2582" s="496"/>
      <c r="Q2582" s="496"/>
      <c r="R2582" s="496"/>
      <c r="S2582" s="496"/>
      <c r="T2582" s="496"/>
      <c r="U2582" s="496"/>
      <c r="V2582" s="496"/>
      <c r="W2582" s="496"/>
      <c r="X2582" s="496"/>
      <c r="Y2582" s="496"/>
      <c r="Z2582" s="496"/>
      <c r="AA2582" s="496"/>
      <c r="AB2582" s="496"/>
      <c r="AC2582" s="496"/>
      <c r="AD2582" s="496"/>
      <c r="AE2582" s="496"/>
      <c r="AF2582" s="496"/>
      <c r="AG2582" s="496"/>
      <c r="AH2582" s="496"/>
      <c r="AI2582" s="496"/>
      <c r="AJ2582" s="496"/>
      <c r="AK2582" s="496"/>
      <c r="AL2582" s="496"/>
      <c r="AM2582" s="496"/>
      <c r="AN2582" s="496"/>
      <c r="AO2582" s="496"/>
      <c r="AP2582" s="496"/>
      <c r="AQ2582" s="496"/>
      <c r="AR2582" s="496"/>
      <c r="AS2582" s="496"/>
      <c r="AT2582" s="496"/>
      <c r="AU2582" s="496"/>
    </row>
    <row r="2583" spans="1:47">
      <c r="A2583" s="496"/>
      <c r="B2583" s="496"/>
      <c r="C2583" s="496"/>
      <c r="D2583" s="496"/>
      <c r="E2583" s="496"/>
      <c r="F2583" s="496"/>
      <c r="G2583" s="496"/>
      <c r="H2583" s="496"/>
      <c r="I2583" s="496"/>
      <c r="J2583" s="496"/>
      <c r="K2583" s="496"/>
      <c r="L2583" s="496"/>
      <c r="M2583" s="496"/>
      <c r="N2583" s="496"/>
      <c r="O2583" s="496"/>
      <c r="P2583" s="496"/>
      <c r="Q2583" s="496"/>
      <c r="R2583" s="496"/>
      <c r="S2583" s="496"/>
      <c r="T2583" s="496"/>
      <c r="U2583" s="496"/>
      <c r="V2583" s="496"/>
      <c r="W2583" s="496"/>
      <c r="X2583" s="496"/>
      <c r="Y2583" s="496"/>
      <c r="Z2583" s="496"/>
      <c r="AA2583" s="496"/>
      <c r="AB2583" s="496"/>
      <c r="AC2583" s="496"/>
      <c r="AD2583" s="496"/>
      <c r="AE2583" s="496"/>
      <c r="AF2583" s="496"/>
      <c r="AG2583" s="496"/>
      <c r="AH2583" s="496"/>
      <c r="AI2583" s="496"/>
      <c r="AJ2583" s="496"/>
      <c r="AK2583" s="496"/>
      <c r="AL2583" s="496"/>
      <c r="AM2583" s="496"/>
      <c r="AN2583" s="496"/>
      <c r="AO2583" s="496"/>
      <c r="AP2583" s="496"/>
      <c r="AQ2583" s="496"/>
      <c r="AR2583" s="496"/>
      <c r="AS2583" s="496"/>
      <c r="AT2583" s="496"/>
      <c r="AU2583" s="496"/>
    </row>
    <row r="2584" spans="1:47">
      <c r="A2584" s="496"/>
      <c r="B2584" s="496"/>
      <c r="C2584" s="496"/>
      <c r="D2584" s="496"/>
      <c r="E2584" s="496"/>
      <c r="F2584" s="496"/>
      <c r="G2584" s="496"/>
      <c r="H2584" s="496"/>
      <c r="I2584" s="496"/>
      <c r="J2584" s="496"/>
      <c r="K2584" s="496"/>
      <c r="L2584" s="496"/>
      <c r="M2584" s="496"/>
      <c r="N2584" s="496"/>
      <c r="O2584" s="496"/>
      <c r="P2584" s="496"/>
      <c r="Q2584" s="496"/>
      <c r="R2584" s="496"/>
      <c r="S2584" s="496"/>
      <c r="T2584" s="496"/>
      <c r="U2584" s="496"/>
      <c r="V2584" s="496"/>
      <c r="W2584" s="496"/>
      <c r="X2584" s="496"/>
      <c r="Y2584" s="496"/>
      <c r="Z2584" s="496"/>
      <c r="AA2584" s="496"/>
      <c r="AB2584" s="496"/>
      <c r="AC2584" s="496"/>
      <c r="AD2584" s="496"/>
      <c r="AE2584" s="496"/>
      <c r="AF2584" s="496"/>
      <c r="AG2584" s="496"/>
      <c r="AH2584" s="496"/>
      <c r="AI2584" s="496"/>
      <c r="AJ2584" s="496"/>
      <c r="AK2584" s="496"/>
      <c r="AL2584" s="496"/>
      <c r="AM2584" s="496"/>
      <c r="AN2584" s="496"/>
      <c r="AO2584" s="496"/>
      <c r="AP2584" s="496"/>
      <c r="AQ2584" s="496"/>
      <c r="AR2584" s="496"/>
      <c r="AS2584" s="496"/>
      <c r="AT2584" s="496"/>
      <c r="AU2584" s="496"/>
    </row>
    <row r="2585" spans="1:47">
      <c r="A2585" s="496"/>
      <c r="B2585" s="496"/>
      <c r="C2585" s="496"/>
      <c r="D2585" s="496"/>
      <c r="E2585" s="496"/>
      <c r="F2585" s="496"/>
      <c r="G2585" s="496"/>
      <c r="H2585" s="496"/>
      <c r="I2585" s="496"/>
      <c r="J2585" s="496"/>
      <c r="K2585" s="496"/>
      <c r="L2585" s="496"/>
      <c r="M2585" s="496"/>
      <c r="N2585" s="496"/>
      <c r="O2585" s="496"/>
      <c r="P2585" s="496"/>
      <c r="Q2585" s="496"/>
      <c r="R2585" s="496"/>
      <c r="S2585" s="496"/>
      <c r="T2585" s="496"/>
      <c r="U2585" s="496"/>
      <c r="V2585" s="496"/>
      <c r="W2585" s="496"/>
      <c r="X2585" s="496"/>
      <c r="Y2585" s="496"/>
      <c r="Z2585" s="496"/>
      <c r="AA2585" s="496"/>
      <c r="AB2585" s="496"/>
      <c r="AC2585" s="496"/>
      <c r="AD2585" s="496"/>
      <c r="AE2585" s="496"/>
      <c r="AF2585" s="496"/>
      <c r="AG2585" s="496"/>
      <c r="AH2585" s="496"/>
      <c r="AI2585" s="496"/>
      <c r="AJ2585" s="496"/>
      <c r="AK2585" s="496"/>
      <c r="AL2585" s="496"/>
      <c r="AM2585" s="496"/>
      <c r="AN2585" s="496"/>
      <c r="AO2585" s="496"/>
      <c r="AP2585" s="496"/>
      <c r="AQ2585" s="496"/>
      <c r="AR2585" s="496"/>
      <c r="AS2585" s="496"/>
      <c r="AT2585" s="496"/>
      <c r="AU2585" s="496"/>
    </row>
    <row r="2586" spans="1:47">
      <c r="A2586" s="496"/>
      <c r="B2586" s="496"/>
      <c r="C2586" s="496"/>
      <c r="D2586" s="496"/>
      <c r="E2586" s="496"/>
      <c r="F2586" s="496"/>
      <c r="G2586" s="496"/>
      <c r="H2586" s="496"/>
      <c r="I2586" s="496"/>
      <c r="J2586" s="496"/>
      <c r="K2586" s="496"/>
      <c r="L2586" s="496"/>
      <c r="M2586" s="496"/>
      <c r="N2586" s="496"/>
      <c r="O2586" s="496"/>
      <c r="P2586" s="496"/>
      <c r="Q2586" s="496"/>
      <c r="R2586" s="496"/>
      <c r="S2586" s="496"/>
      <c r="T2586" s="496"/>
      <c r="U2586" s="496"/>
      <c r="V2586" s="496"/>
      <c r="W2586" s="496"/>
      <c r="X2586" s="496"/>
      <c r="Y2586" s="496"/>
      <c r="Z2586" s="496"/>
      <c r="AA2586" s="496"/>
      <c r="AB2586" s="496"/>
      <c r="AC2586" s="496"/>
      <c r="AD2586" s="496"/>
      <c r="AE2586" s="496"/>
      <c r="AF2586" s="496"/>
      <c r="AG2586" s="496"/>
      <c r="AH2586" s="496"/>
      <c r="AI2586" s="496"/>
      <c r="AJ2586" s="496"/>
      <c r="AK2586" s="496"/>
      <c r="AL2586" s="496"/>
      <c r="AM2586" s="496"/>
      <c r="AN2586" s="496"/>
      <c r="AO2586" s="496"/>
      <c r="AP2586" s="496"/>
      <c r="AQ2586" s="496"/>
      <c r="AR2586" s="496"/>
      <c r="AS2586" s="496"/>
      <c r="AT2586" s="496"/>
      <c r="AU2586" s="496"/>
    </row>
    <row r="2587" spans="1:47">
      <c r="A2587" s="496"/>
      <c r="B2587" s="496"/>
      <c r="C2587" s="496"/>
      <c r="D2587" s="496"/>
      <c r="E2587" s="496"/>
      <c r="F2587" s="496"/>
      <c r="G2587" s="496"/>
      <c r="H2587" s="496"/>
      <c r="I2587" s="496"/>
      <c r="J2587" s="496"/>
      <c r="K2587" s="496"/>
      <c r="L2587" s="496"/>
      <c r="M2587" s="496"/>
      <c r="N2587" s="496"/>
      <c r="O2587" s="496"/>
      <c r="P2587" s="496"/>
      <c r="Q2587" s="496"/>
      <c r="R2587" s="496"/>
      <c r="S2587" s="496"/>
      <c r="T2587" s="496"/>
      <c r="U2587" s="496"/>
      <c r="V2587" s="496"/>
      <c r="W2587" s="496"/>
      <c r="X2587" s="496"/>
      <c r="Y2587" s="496"/>
      <c r="Z2587" s="496"/>
      <c r="AA2587" s="496"/>
      <c r="AB2587" s="496"/>
      <c r="AC2587" s="496"/>
      <c r="AD2587" s="496"/>
      <c r="AE2587" s="496"/>
      <c r="AF2587" s="496"/>
      <c r="AG2587" s="496"/>
      <c r="AH2587" s="496"/>
      <c r="AI2587" s="496"/>
      <c r="AJ2587" s="496"/>
      <c r="AK2587" s="496"/>
      <c r="AL2587" s="496"/>
      <c r="AM2587" s="496"/>
      <c r="AN2587" s="496"/>
      <c r="AO2587" s="496"/>
      <c r="AP2587" s="496"/>
      <c r="AQ2587" s="496"/>
      <c r="AR2587" s="496"/>
      <c r="AS2587" s="496"/>
      <c r="AT2587" s="496"/>
      <c r="AU2587" s="496"/>
    </row>
    <row r="2588" spans="1:47">
      <c r="A2588" s="496"/>
      <c r="B2588" s="496"/>
      <c r="C2588" s="496"/>
      <c r="D2588" s="496"/>
      <c r="E2588" s="496"/>
      <c r="F2588" s="496"/>
      <c r="G2588" s="496"/>
      <c r="H2588" s="496"/>
      <c r="I2588" s="496"/>
      <c r="J2588" s="496"/>
      <c r="K2588" s="496"/>
      <c r="L2588" s="496"/>
      <c r="M2588" s="496"/>
      <c r="N2588" s="496"/>
      <c r="O2588" s="496"/>
      <c r="P2588" s="496"/>
      <c r="Q2588" s="496"/>
      <c r="R2588" s="496"/>
      <c r="S2588" s="496"/>
      <c r="T2588" s="496"/>
      <c r="U2588" s="496"/>
      <c r="V2588" s="496"/>
      <c r="W2588" s="496"/>
      <c r="X2588" s="496"/>
      <c r="Y2588" s="496"/>
      <c r="Z2588" s="496"/>
      <c r="AA2588" s="496"/>
      <c r="AB2588" s="496"/>
      <c r="AC2588" s="496"/>
      <c r="AD2588" s="496"/>
      <c r="AE2588" s="496"/>
      <c r="AF2588" s="496"/>
      <c r="AG2588" s="496"/>
      <c r="AH2588" s="496"/>
      <c r="AI2588" s="496"/>
      <c r="AJ2588" s="496"/>
      <c r="AK2588" s="496"/>
      <c r="AL2588" s="496"/>
      <c r="AM2588" s="496"/>
      <c r="AN2588" s="496"/>
      <c r="AO2588" s="496"/>
      <c r="AP2588" s="496"/>
      <c r="AQ2588" s="496"/>
      <c r="AR2588" s="496"/>
      <c r="AS2588" s="496"/>
      <c r="AT2588" s="496"/>
      <c r="AU2588" s="496"/>
    </row>
    <row r="2589" spans="1:47">
      <c r="A2589" s="496"/>
      <c r="B2589" s="496"/>
      <c r="C2589" s="496"/>
      <c r="D2589" s="496"/>
      <c r="E2589" s="496"/>
      <c r="F2589" s="496"/>
      <c r="G2589" s="496"/>
      <c r="H2589" s="496"/>
      <c r="I2589" s="496"/>
      <c r="J2589" s="496"/>
      <c r="K2589" s="496"/>
      <c r="L2589" s="496"/>
      <c r="M2589" s="496"/>
      <c r="N2589" s="496"/>
      <c r="O2589" s="496"/>
      <c r="P2589" s="496"/>
      <c r="Q2589" s="496"/>
      <c r="R2589" s="496"/>
      <c r="S2589" s="496"/>
      <c r="T2589" s="496"/>
      <c r="U2589" s="496"/>
      <c r="V2589" s="496"/>
      <c r="W2589" s="496"/>
      <c r="X2589" s="496"/>
      <c r="Y2589" s="496"/>
      <c r="Z2589" s="496"/>
      <c r="AA2589" s="496"/>
      <c r="AB2589" s="496"/>
      <c r="AC2589" s="496"/>
      <c r="AD2589" s="496"/>
      <c r="AE2589" s="496"/>
      <c r="AF2589" s="496"/>
      <c r="AG2589" s="496"/>
      <c r="AH2589" s="496"/>
      <c r="AI2589" s="496"/>
      <c r="AJ2589" s="496"/>
      <c r="AK2589" s="496"/>
      <c r="AL2589" s="496"/>
      <c r="AM2589" s="496"/>
      <c r="AN2589" s="496"/>
      <c r="AO2589" s="496"/>
      <c r="AP2589" s="496"/>
      <c r="AQ2589" s="496"/>
      <c r="AR2589" s="496"/>
      <c r="AS2589" s="496"/>
      <c r="AT2589" s="496"/>
      <c r="AU2589" s="496"/>
    </row>
    <row r="2590" spans="1:47">
      <c r="A2590" s="496"/>
      <c r="B2590" s="496"/>
      <c r="C2590" s="496"/>
      <c r="D2590" s="496"/>
      <c r="E2590" s="496"/>
      <c r="F2590" s="496"/>
      <c r="G2590" s="496"/>
      <c r="H2590" s="496"/>
      <c r="I2590" s="496"/>
      <c r="J2590" s="496"/>
      <c r="K2590" s="496"/>
      <c r="L2590" s="496"/>
      <c r="M2590" s="496"/>
      <c r="N2590" s="496"/>
      <c r="O2590" s="496"/>
      <c r="P2590" s="496"/>
      <c r="Q2590" s="496"/>
      <c r="R2590" s="496"/>
      <c r="S2590" s="496"/>
      <c r="T2590" s="496"/>
      <c r="U2590" s="496"/>
      <c r="V2590" s="496"/>
      <c r="W2590" s="496"/>
      <c r="X2590" s="496"/>
      <c r="Y2590" s="496"/>
      <c r="Z2590" s="496"/>
      <c r="AA2590" s="496"/>
      <c r="AB2590" s="496"/>
      <c r="AC2590" s="496"/>
      <c r="AD2590" s="496"/>
      <c r="AE2590" s="496"/>
      <c r="AF2590" s="496"/>
      <c r="AG2590" s="496"/>
      <c r="AH2590" s="496"/>
      <c r="AI2590" s="496"/>
      <c r="AJ2590" s="496"/>
      <c r="AK2590" s="496"/>
      <c r="AL2590" s="496"/>
      <c r="AM2590" s="496"/>
      <c r="AN2590" s="496"/>
      <c r="AO2590" s="496"/>
      <c r="AP2590" s="496"/>
      <c r="AQ2590" s="496"/>
      <c r="AR2590" s="496"/>
      <c r="AS2590" s="496"/>
      <c r="AT2590" s="496"/>
      <c r="AU2590" s="496"/>
    </row>
    <row r="2591" spans="1:47">
      <c r="A2591" s="496"/>
      <c r="B2591" s="496"/>
      <c r="C2591" s="496"/>
      <c r="D2591" s="496"/>
      <c r="E2591" s="496"/>
      <c r="F2591" s="496"/>
      <c r="G2591" s="496"/>
      <c r="H2591" s="496"/>
      <c r="I2591" s="496"/>
      <c r="J2591" s="496"/>
      <c r="K2591" s="496"/>
      <c r="L2591" s="496"/>
      <c r="M2591" s="496"/>
      <c r="N2591" s="496"/>
      <c r="O2591" s="496"/>
      <c r="P2591" s="496"/>
      <c r="Q2591" s="496"/>
      <c r="R2591" s="496"/>
      <c r="S2591" s="496"/>
      <c r="T2591" s="496"/>
      <c r="U2591" s="496"/>
      <c r="V2591" s="496"/>
      <c r="W2591" s="496"/>
      <c r="X2591" s="496"/>
      <c r="Y2591" s="496"/>
      <c r="Z2591" s="496"/>
      <c r="AA2591" s="496"/>
      <c r="AB2591" s="496"/>
      <c r="AC2591" s="496"/>
      <c r="AD2591" s="496"/>
      <c r="AE2591" s="496"/>
      <c r="AF2591" s="496"/>
      <c r="AG2591" s="496"/>
      <c r="AH2591" s="496"/>
      <c r="AI2591" s="496"/>
      <c r="AJ2591" s="496"/>
      <c r="AK2591" s="496"/>
      <c r="AL2591" s="496"/>
      <c r="AM2591" s="496"/>
      <c r="AN2591" s="496"/>
      <c r="AO2591" s="496"/>
      <c r="AP2591" s="496"/>
      <c r="AQ2591" s="496"/>
      <c r="AR2591" s="496"/>
      <c r="AS2591" s="496"/>
      <c r="AT2591" s="496"/>
      <c r="AU2591" s="496"/>
    </row>
    <row r="2592" spans="1:47">
      <c r="A2592" s="496"/>
      <c r="B2592" s="496"/>
      <c r="C2592" s="496"/>
      <c r="D2592" s="496"/>
      <c r="E2592" s="496"/>
      <c r="F2592" s="496"/>
      <c r="G2592" s="496"/>
      <c r="H2592" s="496"/>
      <c r="I2592" s="496"/>
      <c r="J2592" s="496"/>
      <c r="K2592" s="496"/>
      <c r="L2592" s="496"/>
      <c r="M2592" s="496"/>
      <c r="N2592" s="496"/>
      <c r="O2592" s="496"/>
      <c r="P2592" s="496"/>
      <c r="Q2592" s="496"/>
      <c r="R2592" s="496"/>
      <c r="S2592" s="496"/>
      <c r="T2592" s="496"/>
      <c r="U2592" s="496"/>
      <c r="V2592" s="496"/>
      <c r="W2592" s="496"/>
      <c r="X2592" s="496"/>
      <c r="Y2592" s="496"/>
      <c r="Z2592" s="496"/>
      <c r="AA2592" s="496"/>
      <c r="AB2592" s="496"/>
      <c r="AC2592" s="496"/>
      <c r="AD2592" s="496"/>
      <c r="AE2592" s="496"/>
      <c r="AF2592" s="496"/>
      <c r="AG2592" s="496"/>
      <c r="AH2592" s="496"/>
      <c r="AI2592" s="496"/>
      <c r="AJ2592" s="496"/>
      <c r="AK2592" s="496"/>
      <c r="AL2592" s="496"/>
      <c r="AM2592" s="496"/>
      <c r="AN2592" s="496"/>
      <c r="AO2592" s="496"/>
      <c r="AP2592" s="496"/>
      <c r="AQ2592" s="496"/>
      <c r="AR2592" s="496"/>
      <c r="AS2592" s="496"/>
      <c r="AT2592" s="496"/>
      <c r="AU2592" s="496"/>
    </row>
    <row r="2593" spans="1:47">
      <c r="A2593" s="496"/>
      <c r="B2593" s="496"/>
      <c r="C2593" s="496"/>
      <c r="D2593" s="496"/>
      <c r="E2593" s="496"/>
      <c r="F2593" s="496"/>
      <c r="G2593" s="496"/>
      <c r="H2593" s="496"/>
      <c r="I2593" s="496"/>
      <c r="J2593" s="496"/>
      <c r="K2593" s="496"/>
      <c r="L2593" s="496"/>
      <c r="M2593" s="496"/>
      <c r="N2593" s="496"/>
      <c r="O2593" s="496"/>
      <c r="P2593" s="496"/>
      <c r="Q2593" s="496"/>
      <c r="R2593" s="496"/>
      <c r="S2593" s="496"/>
      <c r="T2593" s="496"/>
      <c r="U2593" s="496"/>
      <c r="V2593" s="496"/>
      <c r="W2593" s="496"/>
      <c r="X2593" s="496"/>
      <c r="Y2593" s="496"/>
      <c r="Z2593" s="496"/>
      <c r="AA2593" s="496"/>
      <c r="AB2593" s="496"/>
      <c r="AC2593" s="496"/>
      <c r="AD2593" s="496"/>
      <c r="AE2593" s="496"/>
      <c r="AF2593" s="496"/>
      <c r="AG2593" s="496"/>
      <c r="AH2593" s="496"/>
      <c r="AI2593" s="496"/>
      <c r="AJ2593" s="496"/>
      <c r="AK2593" s="496"/>
      <c r="AL2593" s="496"/>
      <c r="AM2593" s="496"/>
      <c r="AN2593" s="496"/>
      <c r="AO2593" s="496"/>
      <c r="AP2593" s="496"/>
      <c r="AQ2593" s="496"/>
      <c r="AR2593" s="496"/>
      <c r="AS2593" s="496"/>
      <c r="AT2593" s="496"/>
      <c r="AU2593" s="496"/>
    </row>
    <row r="2594" spans="1:47">
      <c r="A2594" s="496"/>
      <c r="B2594" s="496"/>
      <c r="C2594" s="496"/>
      <c r="D2594" s="496"/>
      <c r="E2594" s="496"/>
      <c r="F2594" s="496"/>
      <c r="G2594" s="496"/>
      <c r="H2594" s="496"/>
      <c r="I2594" s="496"/>
      <c r="J2594" s="496"/>
      <c r="K2594" s="496"/>
      <c r="L2594" s="496"/>
      <c r="M2594" s="496"/>
      <c r="N2594" s="496"/>
      <c r="O2594" s="496"/>
      <c r="P2594" s="496"/>
      <c r="Q2594" s="496"/>
      <c r="R2594" s="496"/>
      <c r="S2594" s="496"/>
      <c r="T2594" s="496"/>
      <c r="U2594" s="496"/>
      <c r="V2594" s="496"/>
      <c r="W2594" s="496"/>
      <c r="X2594" s="496"/>
      <c r="Y2594" s="496"/>
      <c r="Z2594" s="496"/>
      <c r="AA2594" s="496"/>
      <c r="AB2594" s="496"/>
      <c r="AC2594" s="496"/>
      <c r="AD2594" s="496"/>
      <c r="AE2594" s="496"/>
      <c r="AF2594" s="496"/>
      <c r="AG2594" s="496"/>
      <c r="AH2594" s="496"/>
      <c r="AI2594" s="496"/>
      <c r="AJ2594" s="496"/>
      <c r="AK2594" s="496"/>
      <c r="AL2594" s="496"/>
      <c r="AM2594" s="496"/>
      <c r="AN2594" s="496"/>
      <c r="AO2594" s="496"/>
      <c r="AP2594" s="496"/>
      <c r="AQ2594" s="496"/>
      <c r="AR2594" s="496"/>
      <c r="AS2594" s="496"/>
      <c r="AT2594" s="496"/>
      <c r="AU2594" s="496"/>
    </row>
    <row r="2595" spans="1:47">
      <c r="A2595" s="496"/>
      <c r="B2595" s="496"/>
      <c r="C2595" s="496"/>
      <c r="D2595" s="496"/>
      <c r="E2595" s="496"/>
      <c r="F2595" s="496"/>
      <c r="G2595" s="496"/>
      <c r="H2595" s="496"/>
      <c r="I2595" s="496"/>
      <c r="J2595" s="496"/>
      <c r="K2595" s="496"/>
      <c r="L2595" s="496"/>
      <c r="M2595" s="496"/>
      <c r="N2595" s="496"/>
      <c r="O2595" s="496"/>
      <c r="P2595" s="496"/>
      <c r="Q2595" s="496"/>
      <c r="R2595" s="496"/>
      <c r="S2595" s="496"/>
      <c r="T2595" s="496"/>
      <c r="U2595" s="496"/>
      <c r="V2595" s="496"/>
      <c r="W2595" s="496"/>
      <c r="X2595" s="496"/>
      <c r="Y2595" s="496"/>
      <c r="Z2595" s="496"/>
      <c r="AA2595" s="496"/>
      <c r="AB2595" s="496"/>
      <c r="AC2595" s="496"/>
      <c r="AD2595" s="496"/>
      <c r="AE2595" s="496"/>
      <c r="AF2595" s="496"/>
      <c r="AG2595" s="496"/>
      <c r="AH2595" s="496"/>
      <c r="AI2595" s="496"/>
      <c r="AJ2595" s="496"/>
      <c r="AK2595" s="496"/>
      <c r="AL2595" s="496"/>
      <c r="AM2595" s="496"/>
      <c r="AN2595" s="496"/>
      <c r="AO2595" s="496"/>
      <c r="AP2595" s="496"/>
      <c r="AQ2595" s="496"/>
      <c r="AR2595" s="496"/>
      <c r="AS2595" s="496"/>
      <c r="AT2595" s="496"/>
      <c r="AU2595" s="496"/>
    </row>
    <row r="2596" spans="1:47">
      <c r="A2596" s="496"/>
      <c r="B2596" s="496"/>
      <c r="C2596" s="496"/>
      <c r="D2596" s="496"/>
      <c r="E2596" s="496"/>
      <c r="F2596" s="496"/>
      <c r="G2596" s="496"/>
      <c r="H2596" s="496"/>
      <c r="I2596" s="496"/>
      <c r="J2596" s="496"/>
      <c r="K2596" s="496"/>
      <c r="L2596" s="496"/>
      <c r="M2596" s="496"/>
      <c r="N2596" s="496"/>
      <c r="O2596" s="496"/>
      <c r="P2596" s="496"/>
      <c r="Q2596" s="496"/>
      <c r="R2596" s="496"/>
      <c r="S2596" s="496"/>
      <c r="T2596" s="496"/>
      <c r="U2596" s="496"/>
      <c r="V2596" s="496"/>
      <c r="W2596" s="496"/>
      <c r="X2596" s="496"/>
      <c r="Y2596" s="496"/>
      <c r="Z2596" s="496"/>
      <c r="AA2596" s="496"/>
      <c r="AB2596" s="496"/>
      <c r="AC2596" s="496"/>
      <c r="AD2596" s="496"/>
      <c r="AE2596" s="496"/>
      <c r="AF2596" s="496"/>
      <c r="AG2596" s="496"/>
      <c r="AH2596" s="496"/>
      <c r="AI2596" s="496"/>
      <c r="AJ2596" s="496"/>
      <c r="AK2596" s="496"/>
      <c r="AL2596" s="496"/>
      <c r="AM2596" s="496"/>
      <c r="AN2596" s="496"/>
      <c r="AO2596" s="496"/>
      <c r="AP2596" s="496"/>
      <c r="AQ2596" s="496"/>
      <c r="AR2596" s="496"/>
      <c r="AS2596" s="496"/>
      <c r="AT2596" s="496"/>
      <c r="AU2596" s="496"/>
    </row>
    <row r="2597" spans="1:47">
      <c r="A2597" s="496"/>
      <c r="B2597" s="496"/>
      <c r="C2597" s="496"/>
      <c r="D2597" s="496"/>
      <c r="E2597" s="496"/>
      <c r="F2597" s="496"/>
      <c r="G2597" s="496"/>
      <c r="H2597" s="496"/>
      <c r="I2597" s="496"/>
      <c r="J2597" s="496"/>
      <c r="K2597" s="496"/>
      <c r="L2597" s="496"/>
      <c r="M2597" s="496"/>
      <c r="N2597" s="496"/>
      <c r="O2597" s="496"/>
      <c r="P2597" s="496"/>
      <c r="Q2597" s="496"/>
      <c r="R2597" s="496"/>
      <c r="S2597" s="496"/>
      <c r="T2597" s="496"/>
      <c r="U2597" s="496"/>
      <c r="V2597" s="496"/>
      <c r="W2597" s="496"/>
      <c r="X2597" s="496"/>
      <c r="Y2597" s="496"/>
      <c r="Z2597" s="496"/>
      <c r="AA2597" s="496"/>
      <c r="AB2597" s="496"/>
      <c r="AC2597" s="496"/>
      <c r="AD2597" s="496"/>
      <c r="AE2597" s="496"/>
      <c r="AF2597" s="496"/>
      <c r="AG2597" s="496"/>
      <c r="AH2597" s="496"/>
      <c r="AI2597" s="496"/>
      <c r="AJ2597" s="496"/>
      <c r="AK2597" s="496"/>
      <c r="AL2597" s="496"/>
      <c r="AM2597" s="496"/>
      <c r="AN2597" s="496"/>
      <c r="AO2597" s="496"/>
      <c r="AP2597" s="496"/>
      <c r="AQ2597" s="496"/>
      <c r="AR2597" s="496"/>
      <c r="AS2597" s="496"/>
      <c r="AT2597" s="496"/>
      <c r="AU2597" s="496"/>
    </row>
    <row r="2598" spans="1:47">
      <c r="A2598" s="496"/>
      <c r="B2598" s="496"/>
      <c r="C2598" s="496"/>
      <c r="D2598" s="496"/>
      <c r="E2598" s="496"/>
      <c r="F2598" s="496"/>
      <c r="G2598" s="496"/>
      <c r="H2598" s="496"/>
      <c r="I2598" s="496"/>
      <c r="J2598" s="496"/>
      <c r="K2598" s="496"/>
      <c r="L2598" s="496"/>
      <c r="M2598" s="496"/>
      <c r="N2598" s="496"/>
      <c r="O2598" s="496"/>
      <c r="P2598" s="496"/>
      <c r="Q2598" s="496"/>
      <c r="R2598" s="496"/>
      <c r="S2598" s="496"/>
      <c r="T2598" s="496"/>
      <c r="U2598" s="496"/>
      <c r="V2598" s="496"/>
      <c r="W2598" s="496"/>
      <c r="X2598" s="496"/>
      <c r="Y2598" s="496"/>
      <c r="Z2598" s="496"/>
      <c r="AA2598" s="496"/>
      <c r="AB2598" s="496"/>
      <c r="AC2598" s="496"/>
      <c r="AD2598" s="496"/>
      <c r="AE2598" s="496"/>
      <c r="AF2598" s="496"/>
      <c r="AG2598" s="496"/>
      <c r="AH2598" s="496"/>
      <c r="AI2598" s="496"/>
      <c r="AJ2598" s="496"/>
      <c r="AK2598" s="496"/>
      <c r="AL2598" s="496"/>
      <c r="AM2598" s="496"/>
      <c r="AN2598" s="496"/>
      <c r="AO2598" s="496"/>
      <c r="AP2598" s="496"/>
      <c r="AQ2598" s="496"/>
      <c r="AR2598" s="496"/>
      <c r="AS2598" s="496"/>
      <c r="AT2598" s="496"/>
      <c r="AU2598" s="496"/>
    </row>
    <row r="2599" spans="1:47">
      <c r="A2599" s="496"/>
      <c r="B2599" s="496"/>
      <c r="C2599" s="496"/>
      <c r="D2599" s="496"/>
      <c r="E2599" s="496"/>
      <c r="F2599" s="496"/>
      <c r="G2599" s="496"/>
      <c r="H2599" s="496"/>
      <c r="I2599" s="496"/>
      <c r="J2599" s="496"/>
      <c r="K2599" s="496"/>
      <c r="L2599" s="496"/>
      <c r="M2599" s="496"/>
      <c r="N2599" s="496"/>
      <c r="O2599" s="496"/>
      <c r="P2599" s="496"/>
      <c r="Q2599" s="496"/>
      <c r="R2599" s="496"/>
      <c r="S2599" s="496"/>
      <c r="T2599" s="496"/>
      <c r="U2599" s="496"/>
      <c r="V2599" s="496"/>
      <c r="W2599" s="496"/>
      <c r="X2599" s="496"/>
      <c r="Y2599" s="496"/>
      <c r="Z2599" s="496"/>
      <c r="AA2599" s="496"/>
      <c r="AB2599" s="496"/>
      <c r="AC2599" s="496"/>
      <c r="AD2599" s="496"/>
      <c r="AE2599" s="496"/>
      <c r="AF2599" s="496"/>
      <c r="AG2599" s="496"/>
      <c r="AH2599" s="496"/>
      <c r="AI2599" s="496"/>
      <c r="AJ2599" s="496"/>
      <c r="AK2599" s="496"/>
      <c r="AL2599" s="496"/>
      <c r="AM2599" s="496"/>
      <c r="AN2599" s="496"/>
      <c r="AO2599" s="496"/>
      <c r="AP2599" s="496"/>
      <c r="AQ2599" s="496"/>
      <c r="AR2599" s="496"/>
      <c r="AS2599" s="496"/>
      <c r="AT2599" s="496"/>
      <c r="AU2599" s="496"/>
    </row>
    <row r="2600" spans="1:47">
      <c r="A2600" s="496"/>
      <c r="B2600" s="496"/>
      <c r="C2600" s="496"/>
      <c r="D2600" s="496"/>
      <c r="E2600" s="496"/>
      <c r="F2600" s="496"/>
      <c r="G2600" s="496"/>
      <c r="H2600" s="496"/>
      <c r="I2600" s="496"/>
      <c r="J2600" s="496"/>
      <c r="K2600" s="496"/>
      <c r="L2600" s="496"/>
      <c r="M2600" s="496"/>
      <c r="N2600" s="496"/>
      <c r="O2600" s="496"/>
      <c r="P2600" s="496"/>
      <c r="Q2600" s="496"/>
      <c r="R2600" s="496"/>
      <c r="S2600" s="496"/>
      <c r="T2600" s="496"/>
      <c r="U2600" s="496"/>
      <c r="V2600" s="496"/>
      <c r="W2600" s="496"/>
      <c r="X2600" s="496"/>
      <c r="Y2600" s="496"/>
      <c r="Z2600" s="496"/>
      <c r="AA2600" s="496"/>
      <c r="AB2600" s="496"/>
      <c r="AC2600" s="496"/>
      <c r="AD2600" s="496"/>
      <c r="AE2600" s="496"/>
      <c r="AF2600" s="496"/>
      <c r="AG2600" s="496"/>
      <c r="AH2600" s="496"/>
      <c r="AI2600" s="496"/>
      <c r="AJ2600" s="496"/>
      <c r="AK2600" s="496"/>
      <c r="AL2600" s="496"/>
      <c r="AM2600" s="496"/>
      <c r="AN2600" s="496"/>
      <c r="AO2600" s="496"/>
      <c r="AP2600" s="496"/>
      <c r="AQ2600" s="496"/>
      <c r="AR2600" s="496"/>
      <c r="AS2600" s="496"/>
      <c r="AT2600" s="496"/>
      <c r="AU2600" s="496"/>
    </row>
    <row r="2601" spans="1:47">
      <c r="A2601" s="496"/>
      <c r="B2601" s="496"/>
      <c r="C2601" s="496"/>
      <c r="D2601" s="496"/>
      <c r="E2601" s="496"/>
      <c r="F2601" s="496"/>
      <c r="G2601" s="496"/>
      <c r="H2601" s="496"/>
      <c r="I2601" s="496"/>
      <c r="J2601" s="496"/>
      <c r="K2601" s="496"/>
      <c r="L2601" s="496"/>
      <c r="M2601" s="496"/>
      <c r="N2601" s="496"/>
      <c r="O2601" s="496"/>
      <c r="P2601" s="496"/>
      <c r="Q2601" s="496"/>
      <c r="R2601" s="496"/>
      <c r="S2601" s="496"/>
      <c r="T2601" s="496"/>
      <c r="U2601" s="496"/>
      <c r="V2601" s="496"/>
      <c r="W2601" s="496"/>
      <c r="X2601" s="496"/>
      <c r="Y2601" s="496"/>
      <c r="Z2601" s="496"/>
      <c r="AA2601" s="496"/>
      <c r="AB2601" s="496"/>
      <c r="AC2601" s="496"/>
      <c r="AD2601" s="496"/>
      <c r="AE2601" s="496"/>
      <c r="AF2601" s="496"/>
      <c r="AG2601" s="496"/>
      <c r="AH2601" s="496"/>
      <c r="AI2601" s="496"/>
      <c r="AJ2601" s="496"/>
      <c r="AK2601" s="496"/>
      <c r="AL2601" s="496"/>
      <c r="AM2601" s="496"/>
      <c r="AN2601" s="496"/>
      <c r="AO2601" s="496"/>
      <c r="AP2601" s="496"/>
      <c r="AQ2601" s="496"/>
      <c r="AR2601" s="496"/>
      <c r="AS2601" s="496"/>
      <c r="AT2601" s="496"/>
      <c r="AU2601" s="496"/>
    </row>
    <row r="2602" spans="1:47">
      <c r="A2602" s="496"/>
      <c r="B2602" s="496"/>
      <c r="C2602" s="496"/>
      <c r="D2602" s="496"/>
      <c r="E2602" s="496"/>
      <c r="F2602" s="496"/>
      <c r="G2602" s="496"/>
      <c r="H2602" s="496"/>
      <c r="I2602" s="496"/>
      <c r="J2602" s="496"/>
      <c r="K2602" s="496"/>
      <c r="L2602" s="496"/>
      <c r="M2602" s="496"/>
      <c r="N2602" s="496"/>
      <c r="O2602" s="496"/>
      <c r="P2602" s="496"/>
      <c r="Q2602" s="496"/>
      <c r="R2602" s="496"/>
      <c r="S2602" s="496"/>
      <c r="T2602" s="496"/>
      <c r="U2602" s="496"/>
      <c r="V2602" s="496"/>
      <c r="W2602" s="496"/>
      <c r="X2602" s="496"/>
      <c r="Y2602" s="496"/>
      <c r="Z2602" s="496"/>
      <c r="AA2602" s="496"/>
      <c r="AB2602" s="496"/>
      <c r="AC2602" s="496"/>
      <c r="AD2602" s="496"/>
      <c r="AE2602" s="496"/>
      <c r="AF2602" s="496"/>
      <c r="AG2602" s="496"/>
      <c r="AH2602" s="496"/>
      <c r="AI2602" s="496"/>
      <c r="AJ2602" s="496"/>
      <c r="AK2602" s="496"/>
      <c r="AL2602" s="496"/>
      <c r="AM2602" s="496"/>
      <c r="AN2602" s="496"/>
      <c r="AO2602" s="496"/>
      <c r="AP2602" s="496"/>
      <c r="AQ2602" s="496"/>
      <c r="AR2602" s="496"/>
      <c r="AS2602" s="496"/>
      <c r="AT2602" s="496"/>
      <c r="AU2602" s="496"/>
    </row>
    <row r="2603" spans="1:47">
      <c r="A2603" s="496"/>
      <c r="B2603" s="496"/>
      <c r="C2603" s="496"/>
      <c r="D2603" s="496"/>
      <c r="E2603" s="496"/>
      <c r="F2603" s="496"/>
      <c r="G2603" s="496"/>
      <c r="H2603" s="496"/>
      <c r="I2603" s="496"/>
      <c r="J2603" s="496"/>
      <c r="K2603" s="496"/>
      <c r="L2603" s="496"/>
      <c r="M2603" s="496"/>
      <c r="N2603" s="496"/>
      <c r="O2603" s="496"/>
      <c r="P2603" s="496"/>
      <c r="Q2603" s="496"/>
      <c r="R2603" s="496"/>
      <c r="S2603" s="496"/>
      <c r="T2603" s="496"/>
      <c r="U2603" s="496"/>
      <c r="V2603" s="496"/>
      <c r="W2603" s="496"/>
      <c r="X2603" s="496"/>
      <c r="Y2603" s="496"/>
      <c r="Z2603" s="496"/>
      <c r="AA2603" s="496"/>
      <c r="AB2603" s="496"/>
      <c r="AC2603" s="496"/>
      <c r="AD2603" s="496"/>
      <c r="AE2603" s="496"/>
      <c r="AF2603" s="496"/>
      <c r="AG2603" s="496"/>
      <c r="AH2603" s="496"/>
      <c r="AI2603" s="496"/>
      <c r="AJ2603" s="496"/>
      <c r="AK2603" s="496"/>
      <c r="AL2603" s="496"/>
      <c r="AM2603" s="496"/>
      <c r="AN2603" s="496"/>
      <c r="AO2603" s="496"/>
      <c r="AP2603" s="496"/>
      <c r="AQ2603" s="496"/>
      <c r="AR2603" s="496"/>
      <c r="AS2603" s="496"/>
      <c r="AT2603" s="496"/>
      <c r="AU2603" s="496"/>
    </row>
    <row r="2604" spans="1:47">
      <c r="A2604" s="496"/>
      <c r="B2604" s="496"/>
      <c r="C2604" s="496"/>
      <c r="D2604" s="496"/>
      <c r="E2604" s="496"/>
      <c r="F2604" s="496"/>
      <c r="G2604" s="496"/>
      <c r="H2604" s="496"/>
      <c r="I2604" s="496"/>
      <c r="J2604" s="496"/>
      <c r="K2604" s="496"/>
      <c r="L2604" s="496"/>
      <c r="M2604" s="496"/>
      <c r="N2604" s="496"/>
      <c r="O2604" s="496"/>
      <c r="P2604" s="496"/>
      <c r="Q2604" s="496"/>
      <c r="R2604" s="496"/>
      <c r="S2604" s="496"/>
      <c r="T2604" s="496"/>
      <c r="U2604" s="496"/>
      <c r="V2604" s="496"/>
      <c r="W2604" s="496"/>
      <c r="X2604" s="496"/>
      <c r="Y2604" s="496"/>
      <c r="Z2604" s="496"/>
      <c r="AA2604" s="496"/>
      <c r="AB2604" s="496"/>
      <c r="AC2604" s="496"/>
      <c r="AD2604" s="496"/>
      <c r="AE2604" s="496"/>
      <c r="AF2604" s="496"/>
      <c r="AG2604" s="496"/>
      <c r="AH2604" s="496"/>
      <c r="AI2604" s="496"/>
      <c r="AJ2604" s="496"/>
      <c r="AK2604" s="496"/>
      <c r="AL2604" s="496"/>
      <c r="AM2604" s="496"/>
      <c r="AN2604" s="496"/>
      <c r="AO2604" s="496"/>
      <c r="AP2604" s="496"/>
      <c r="AQ2604" s="496"/>
      <c r="AR2604" s="496"/>
      <c r="AS2604" s="496"/>
      <c r="AT2604" s="496"/>
      <c r="AU2604" s="496"/>
    </row>
    <row r="2605" spans="1:47">
      <c r="A2605" s="496"/>
      <c r="B2605" s="496"/>
      <c r="C2605" s="496"/>
      <c r="D2605" s="496"/>
      <c r="E2605" s="496"/>
      <c r="F2605" s="496"/>
      <c r="G2605" s="496"/>
      <c r="H2605" s="496"/>
      <c r="I2605" s="496"/>
      <c r="J2605" s="496"/>
      <c r="K2605" s="496"/>
      <c r="L2605" s="496"/>
      <c r="M2605" s="496"/>
      <c r="N2605" s="496"/>
      <c r="O2605" s="496"/>
      <c r="P2605" s="496"/>
      <c r="Q2605" s="496"/>
      <c r="R2605" s="496"/>
      <c r="S2605" s="496"/>
      <c r="T2605" s="496"/>
      <c r="U2605" s="496"/>
      <c r="V2605" s="496"/>
      <c r="W2605" s="496"/>
      <c r="X2605" s="496"/>
      <c r="Y2605" s="496"/>
      <c r="Z2605" s="496"/>
      <c r="AA2605" s="496"/>
      <c r="AB2605" s="496"/>
      <c r="AC2605" s="496"/>
      <c r="AD2605" s="496"/>
      <c r="AE2605" s="496"/>
      <c r="AF2605" s="496"/>
      <c r="AG2605" s="496"/>
      <c r="AH2605" s="496"/>
      <c r="AI2605" s="496"/>
      <c r="AJ2605" s="496"/>
      <c r="AK2605" s="496"/>
      <c r="AL2605" s="496"/>
      <c r="AM2605" s="496"/>
      <c r="AN2605" s="496"/>
      <c r="AO2605" s="496"/>
      <c r="AP2605" s="496"/>
      <c r="AQ2605" s="496"/>
      <c r="AR2605" s="496"/>
      <c r="AS2605" s="496"/>
      <c r="AT2605" s="496"/>
      <c r="AU2605" s="496"/>
    </row>
    <row r="2606" spans="1:47">
      <c r="A2606" s="496"/>
      <c r="B2606" s="496"/>
      <c r="C2606" s="496"/>
      <c r="D2606" s="496"/>
      <c r="E2606" s="496"/>
      <c r="F2606" s="496"/>
      <c r="G2606" s="496"/>
      <c r="H2606" s="496"/>
      <c r="I2606" s="496"/>
      <c r="J2606" s="496"/>
      <c r="K2606" s="496"/>
      <c r="L2606" s="496"/>
      <c r="M2606" s="496"/>
      <c r="N2606" s="496"/>
      <c r="O2606" s="496"/>
      <c r="P2606" s="496"/>
      <c r="Q2606" s="496"/>
      <c r="R2606" s="496"/>
      <c r="S2606" s="496"/>
      <c r="T2606" s="496"/>
      <c r="U2606" s="496"/>
      <c r="V2606" s="496"/>
      <c r="W2606" s="496"/>
      <c r="X2606" s="496"/>
      <c r="Y2606" s="496"/>
      <c r="Z2606" s="496"/>
      <c r="AA2606" s="496"/>
      <c r="AB2606" s="496"/>
      <c r="AC2606" s="496"/>
      <c r="AD2606" s="496"/>
      <c r="AE2606" s="496"/>
      <c r="AF2606" s="496"/>
      <c r="AG2606" s="496"/>
      <c r="AH2606" s="496"/>
      <c r="AI2606" s="496"/>
      <c r="AJ2606" s="496"/>
      <c r="AK2606" s="496"/>
      <c r="AL2606" s="496"/>
      <c r="AM2606" s="496"/>
      <c r="AN2606" s="496"/>
      <c r="AO2606" s="496"/>
      <c r="AP2606" s="496"/>
      <c r="AQ2606" s="496"/>
      <c r="AR2606" s="496"/>
      <c r="AS2606" s="496"/>
      <c r="AT2606" s="496"/>
      <c r="AU2606" s="496"/>
    </row>
    <row r="2607" spans="1:47">
      <c r="A2607" s="496"/>
      <c r="B2607" s="496"/>
      <c r="C2607" s="496"/>
      <c r="D2607" s="496"/>
      <c r="E2607" s="496"/>
      <c r="F2607" s="496"/>
      <c r="G2607" s="496"/>
      <c r="H2607" s="496"/>
      <c r="I2607" s="496"/>
      <c r="J2607" s="496"/>
      <c r="K2607" s="496"/>
      <c r="L2607" s="496"/>
      <c r="M2607" s="496"/>
      <c r="N2607" s="496"/>
      <c r="O2607" s="496"/>
      <c r="P2607" s="496"/>
      <c r="Q2607" s="496"/>
      <c r="R2607" s="496"/>
      <c r="S2607" s="496"/>
      <c r="T2607" s="496"/>
      <c r="U2607" s="496"/>
      <c r="V2607" s="496"/>
      <c r="W2607" s="496"/>
      <c r="X2607" s="496"/>
      <c r="Y2607" s="496"/>
      <c r="Z2607" s="496"/>
      <c r="AA2607" s="496"/>
      <c r="AB2607" s="496"/>
      <c r="AC2607" s="496"/>
      <c r="AD2607" s="496"/>
      <c r="AE2607" s="496"/>
      <c r="AF2607" s="496"/>
      <c r="AG2607" s="496"/>
      <c r="AH2607" s="496"/>
      <c r="AI2607" s="496"/>
      <c r="AJ2607" s="496"/>
      <c r="AK2607" s="496"/>
      <c r="AL2607" s="496"/>
      <c r="AM2607" s="496"/>
      <c r="AN2607" s="496"/>
      <c r="AO2607" s="496"/>
      <c r="AP2607" s="496"/>
      <c r="AQ2607" s="496"/>
      <c r="AR2607" s="496"/>
      <c r="AS2607" s="496"/>
      <c r="AT2607" s="496"/>
      <c r="AU2607" s="496"/>
    </row>
    <row r="2608" spans="1:47">
      <c r="A2608" s="496"/>
      <c r="B2608" s="496"/>
      <c r="C2608" s="496"/>
      <c r="D2608" s="496"/>
      <c r="E2608" s="496"/>
      <c r="F2608" s="496"/>
      <c r="G2608" s="496"/>
      <c r="H2608" s="496"/>
      <c r="I2608" s="496"/>
      <c r="J2608" s="496"/>
      <c r="K2608" s="496"/>
      <c r="L2608" s="496"/>
      <c r="M2608" s="496"/>
      <c r="N2608" s="496"/>
      <c r="O2608" s="496"/>
      <c r="P2608" s="496"/>
      <c r="Q2608" s="496"/>
      <c r="R2608" s="496"/>
      <c r="S2608" s="496"/>
      <c r="T2608" s="496"/>
      <c r="U2608" s="496"/>
      <c r="V2608" s="496"/>
      <c r="W2608" s="496"/>
      <c r="X2608" s="496"/>
      <c r="Y2608" s="496"/>
      <c r="Z2608" s="496"/>
      <c r="AA2608" s="496"/>
      <c r="AB2608" s="496"/>
      <c r="AC2608" s="496"/>
      <c r="AD2608" s="496"/>
      <c r="AE2608" s="496"/>
      <c r="AF2608" s="496"/>
      <c r="AG2608" s="496"/>
      <c r="AH2608" s="496"/>
      <c r="AI2608" s="496"/>
      <c r="AJ2608" s="496"/>
      <c r="AK2608" s="496"/>
      <c r="AL2608" s="496"/>
      <c r="AM2608" s="496"/>
      <c r="AN2608" s="496"/>
      <c r="AO2608" s="496"/>
      <c r="AP2608" s="496"/>
      <c r="AQ2608" s="496"/>
      <c r="AR2608" s="496"/>
      <c r="AS2608" s="496"/>
      <c r="AT2608" s="496"/>
      <c r="AU2608" s="496"/>
    </row>
    <row r="2609" spans="1:47">
      <c r="A2609" s="496"/>
      <c r="B2609" s="496"/>
      <c r="C2609" s="496"/>
      <c r="D2609" s="496"/>
      <c r="E2609" s="496"/>
      <c r="F2609" s="496"/>
      <c r="G2609" s="496"/>
      <c r="H2609" s="496"/>
      <c r="I2609" s="496"/>
      <c r="J2609" s="496"/>
      <c r="K2609" s="496"/>
      <c r="L2609" s="496"/>
      <c r="M2609" s="496"/>
      <c r="N2609" s="496"/>
      <c r="O2609" s="496"/>
      <c r="P2609" s="496"/>
      <c r="Q2609" s="496"/>
      <c r="R2609" s="496"/>
      <c r="S2609" s="496"/>
      <c r="T2609" s="496"/>
      <c r="U2609" s="496"/>
      <c r="V2609" s="496"/>
      <c r="W2609" s="496"/>
      <c r="X2609" s="496"/>
      <c r="Y2609" s="496"/>
      <c r="Z2609" s="496"/>
      <c r="AA2609" s="496"/>
      <c r="AB2609" s="496"/>
      <c r="AC2609" s="496"/>
      <c r="AD2609" s="496"/>
      <c r="AE2609" s="496"/>
      <c r="AF2609" s="496"/>
      <c r="AG2609" s="496"/>
      <c r="AH2609" s="496"/>
      <c r="AI2609" s="496"/>
      <c r="AJ2609" s="496"/>
      <c r="AK2609" s="496"/>
      <c r="AL2609" s="496"/>
      <c r="AM2609" s="496"/>
      <c r="AN2609" s="496"/>
      <c r="AO2609" s="496"/>
      <c r="AP2609" s="496"/>
      <c r="AQ2609" s="496"/>
      <c r="AR2609" s="496"/>
      <c r="AS2609" s="496"/>
      <c r="AT2609" s="496"/>
      <c r="AU2609" s="496"/>
    </row>
    <row r="2610" spans="1:47">
      <c r="A2610" s="496"/>
      <c r="B2610" s="496"/>
      <c r="C2610" s="496"/>
      <c r="D2610" s="496"/>
      <c r="E2610" s="496"/>
      <c r="F2610" s="496"/>
      <c r="G2610" s="496"/>
      <c r="H2610" s="496"/>
      <c r="I2610" s="496"/>
      <c r="J2610" s="496"/>
      <c r="K2610" s="496"/>
      <c r="L2610" s="496"/>
      <c r="M2610" s="496"/>
      <c r="N2610" s="496"/>
      <c r="O2610" s="496"/>
      <c r="P2610" s="496"/>
      <c r="Q2610" s="496"/>
      <c r="R2610" s="496"/>
      <c r="S2610" s="496"/>
      <c r="T2610" s="496"/>
      <c r="U2610" s="496"/>
      <c r="V2610" s="496"/>
      <c r="W2610" s="496"/>
      <c r="X2610" s="496"/>
      <c r="Y2610" s="496"/>
      <c r="Z2610" s="496"/>
      <c r="AA2610" s="496"/>
      <c r="AB2610" s="496"/>
      <c r="AC2610" s="496"/>
      <c r="AD2610" s="496"/>
      <c r="AE2610" s="496"/>
      <c r="AF2610" s="496"/>
      <c r="AG2610" s="496"/>
      <c r="AH2610" s="496"/>
      <c r="AI2610" s="496"/>
      <c r="AJ2610" s="496"/>
      <c r="AK2610" s="496"/>
      <c r="AL2610" s="496"/>
      <c r="AM2610" s="496"/>
      <c r="AN2610" s="496"/>
      <c r="AO2610" s="496"/>
      <c r="AP2610" s="496"/>
      <c r="AQ2610" s="496"/>
      <c r="AR2610" s="496"/>
      <c r="AS2610" s="496"/>
      <c r="AT2610" s="496"/>
      <c r="AU2610" s="496"/>
    </row>
    <row r="2611" spans="1:47">
      <c r="A2611" s="496"/>
      <c r="B2611" s="496"/>
      <c r="C2611" s="496"/>
      <c r="D2611" s="496"/>
      <c r="E2611" s="496"/>
      <c r="F2611" s="496"/>
      <c r="G2611" s="496"/>
      <c r="H2611" s="496"/>
      <c r="I2611" s="496"/>
      <c r="J2611" s="496"/>
      <c r="K2611" s="496"/>
      <c r="L2611" s="496"/>
      <c r="M2611" s="496"/>
      <c r="N2611" s="496"/>
      <c r="O2611" s="496"/>
      <c r="P2611" s="496"/>
      <c r="Q2611" s="496"/>
      <c r="R2611" s="496"/>
      <c r="S2611" s="496"/>
      <c r="T2611" s="496"/>
      <c r="U2611" s="496"/>
      <c r="V2611" s="496"/>
      <c r="W2611" s="496"/>
      <c r="X2611" s="496"/>
      <c r="Y2611" s="496"/>
      <c r="Z2611" s="496"/>
      <c r="AA2611" s="496"/>
      <c r="AB2611" s="496"/>
      <c r="AC2611" s="496"/>
      <c r="AD2611" s="496"/>
      <c r="AE2611" s="496"/>
      <c r="AF2611" s="496"/>
      <c r="AG2611" s="496"/>
      <c r="AH2611" s="496"/>
      <c r="AI2611" s="496"/>
      <c r="AJ2611" s="496"/>
      <c r="AK2611" s="496"/>
      <c r="AL2611" s="496"/>
      <c r="AM2611" s="496"/>
      <c r="AN2611" s="496"/>
      <c r="AO2611" s="496"/>
      <c r="AP2611" s="496"/>
      <c r="AQ2611" s="496"/>
      <c r="AR2611" s="496"/>
      <c r="AS2611" s="496"/>
      <c r="AT2611" s="496"/>
      <c r="AU2611" s="496"/>
    </row>
    <row r="2612" spans="1:47">
      <c r="A2612" s="496"/>
      <c r="B2612" s="496"/>
      <c r="C2612" s="496"/>
      <c r="D2612" s="496"/>
      <c r="E2612" s="496"/>
      <c r="F2612" s="496"/>
      <c r="G2612" s="496"/>
      <c r="H2612" s="496"/>
      <c r="I2612" s="496"/>
      <c r="J2612" s="496"/>
      <c r="K2612" s="496"/>
      <c r="L2612" s="496"/>
      <c r="M2612" s="496"/>
      <c r="N2612" s="496"/>
      <c r="O2612" s="496"/>
      <c r="P2612" s="496"/>
      <c r="Q2612" s="496"/>
      <c r="R2612" s="496"/>
      <c r="S2612" s="496"/>
      <c r="T2612" s="496"/>
      <c r="U2612" s="496"/>
      <c r="V2612" s="496"/>
      <c r="W2612" s="496"/>
      <c r="X2612" s="496"/>
      <c r="Y2612" s="496"/>
      <c r="Z2612" s="496"/>
      <c r="AA2612" s="496"/>
      <c r="AB2612" s="496"/>
      <c r="AC2612" s="496"/>
      <c r="AD2612" s="496"/>
      <c r="AE2612" s="496"/>
      <c r="AF2612" s="496"/>
      <c r="AG2612" s="496"/>
      <c r="AH2612" s="496"/>
      <c r="AI2612" s="496"/>
      <c r="AJ2612" s="496"/>
      <c r="AK2612" s="496"/>
      <c r="AL2612" s="496"/>
      <c r="AM2612" s="496"/>
      <c r="AN2612" s="496"/>
      <c r="AO2612" s="496"/>
      <c r="AP2612" s="496"/>
      <c r="AQ2612" s="496"/>
      <c r="AR2612" s="496"/>
      <c r="AS2612" s="496"/>
      <c r="AT2612" s="496"/>
      <c r="AU2612" s="496"/>
    </row>
    <row r="2613" spans="1:47">
      <c r="A2613" s="496"/>
      <c r="B2613" s="496"/>
      <c r="C2613" s="496"/>
      <c r="D2613" s="496"/>
      <c r="E2613" s="496"/>
      <c r="F2613" s="496"/>
      <c r="G2613" s="496"/>
      <c r="H2613" s="496"/>
      <c r="I2613" s="496"/>
      <c r="J2613" s="496"/>
      <c r="K2613" s="496"/>
      <c r="L2613" s="496"/>
      <c r="M2613" s="496"/>
      <c r="N2613" s="496"/>
      <c r="O2613" s="496"/>
      <c r="P2613" s="496"/>
      <c r="Q2613" s="496"/>
      <c r="R2613" s="496"/>
      <c r="S2613" s="496"/>
      <c r="T2613" s="496"/>
      <c r="U2613" s="496"/>
      <c r="V2613" s="496"/>
      <c r="W2613" s="496"/>
      <c r="X2613" s="496"/>
      <c r="Y2613" s="496"/>
      <c r="Z2613" s="496"/>
      <c r="AA2613" s="496"/>
      <c r="AB2613" s="496"/>
      <c r="AC2613" s="496"/>
      <c r="AD2613" s="496"/>
      <c r="AE2613" s="496"/>
      <c r="AF2613" s="496"/>
      <c r="AG2613" s="496"/>
      <c r="AH2613" s="496"/>
      <c r="AI2613" s="496"/>
      <c r="AJ2613" s="496"/>
      <c r="AK2613" s="496"/>
      <c r="AL2613" s="496"/>
      <c r="AM2613" s="496"/>
      <c r="AN2613" s="496"/>
      <c r="AO2613" s="496"/>
      <c r="AP2613" s="496"/>
      <c r="AQ2613" s="496"/>
      <c r="AR2613" s="496"/>
      <c r="AS2613" s="496"/>
      <c r="AT2613" s="496"/>
      <c r="AU2613" s="496"/>
    </row>
    <row r="2614" spans="1:47">
      <c r="A2614" s="496"/>
      <c r="B2614" s="496"/>
      <c r="C2614" s="496"/>
      <c r="D2614" s="496"/>
      <c r="E2614" s="496"/>
      <c r="F2614" s="496"/>
      <c r="G2614" s="496"/>
      <c r="H2614" s="496"/>
      <c r="I2614" s="496"/>
      <c r="J2614" s="496"/>
      <c r="K2614" s="496"/>
      <c r="L2614" s="496"/>
      <c r="M2614" s="496"/>
      <c r="N2614" s="496"/>
      <c r="O2614" s="496"/>
      <c r="P2614" s="496"/>
      <c r="Q2614" s="496"/>
      <c r="R2614" s="496"/>
      <c r="S2614" s="496"/>
      <c r="T2614" s="496"/>
      <c r="U2614" s="496"/>
      <c r="V2614" s="496"/>
      <c r="W2614" s="496"/>
      <c r="X2614" s="496"/>
      <c r="Y2614" s="496"/>
      <c r="Z2614" s="496"/>
      <c r="AA2614" s="496"/>
      <c r="AB2614" s="496"/>
      <c r="AC2614" s="496"/>
      <c r="AD2614" s="496"/>
      <c r="AE2614" s="496"/>
      <c r="AF2614" s="496"/>
      <c r="AG2614" s="496"/>
      <c r="AH2614" s="496"/>
      <c r="AI2614" s="496"/>
      <c r="AJ2614" s="496"/>
      <c r="AK2614" s="496"/>
      <c r="AL2614" s="496"/>
      <c r="AM2614" s="496"/>
      <c r="AN2614" s="496"/>
      <c r="AO2614" s="496"/>
      <c r="AP2614" s="496"/>
      <c r="AQ2614" s="496"/>
      <c r="AR2614" s="496"/>
      <c r="AS2614" s="496"/>
      <c r="AT2614" s="496"/>
      <c r="AU2614" s="496"/>
    </row>
    <row r="2615" spans="1:47">
      <c r="A2615" s="496"/>
      <c r="B2615" s="496"/>
      <c r="C2615" s="496"/>
      <c r="D2615" s="496"/>
      <c r="E2615" s="496"/>
      <c r="F2615" s="496"/>
      <c r="G2615" s="496"/>
      <c r="H2615" s="496"/>
      <c r="I2615" s="496"/>
      <c r="J2615" s="496"/>
      <c r="K2615" s="496"/>
      <c r="L2615" s="496"/>
      <c r="M2615" s="496"/>
      <c r="N2615" s="496"/>
      <c r="O2615" s="496"/>
      <c r="P2615" s="496"/>
      <c r="Q2615" s="496"/>
      <c r="R2615" s="496"/>
      <c r="S2615" s="496"/>
      <c r="T2615" s="496"/>
      <c r="U2615" s="496"/>
      <c r="V2615" s="496"/>
      <c r="W2615" s="496"/>
      <c r="X2615" s="496"/>
      <c r="Y2615" s="496"/>
      <c r="Z2615" s="496"/>
      <c r="AA2615" s="496"/>
      <c r="AB2615" s="496"/>
      <c r="AC2615" s="496"/>
      <c r="AD2615" s="496"/>
      <c r="AE2615" s="496"/>
      <c r="AF2615" s="496"/>
      <c r="AG2615" s="496"/>
      <c r="AH2615" s="496"/>
      <c r="AI2615" s="496"/>
      <c r="AJ2615" s="496"/>
      <c r="AK2615" s="496"/>
      <c r="AL2615" s="496"/>
      <c r="AM2615" s="496"/>
      <c r="AN2615" s="496"/>
      <c r="AO2615" s="496"/>
      <c r="AP2615" s="496"/>
      <c r="AQ2615" s="496"/>
      <c r="AR2615" s="496"/>
      <c r="AS2615" s="496"/>
      <c r="AT2615" s="496"/>
      <c r="AU2615" s="496"/>
    </row>
    <row r="2616" spans="1:47">
      <c r="A2616" s="496"/>
      <c r="B2616" s="496"/>
      <c r="C2616" s="496"/>
      <c r="D2616" s="496"/>
      <c r="E2616" s="496"/>
      <c r="F2616" s="496"/>
      <c r="G2616" s="496"/>
      <c r="H2616" s="496"/>
      <c r="I2616" s="496"/>
      <c r="J2616" s="496"/>
      <c r="K2616" s="496"/>
      <c r="L2616" s="496"/>
      <c r="M2616" s="496"/>
      <c r="N2616" s="496"/>
      <c r="O2616" s="496"/>
      <c r="P2616" s="496"/>
      <c r="Q2616" s="496"/>
      <c r="R2616" s="496"/>
      <c r="S2616" s="496"/>
      <c r="T2616" s="496"/>
      <c r="U2616" s="496"/>
      <c r="V2616" s="496"/>
      <c r="W2616" s="496"/>
      <c r="X2616" s="496"/>
      <c r="Y2616" s="496"/>
      <c r="Z2616" s="496"/>
      <c r="AA2616" s="496"/>
      <c r="AB2616" s="496"/>
      <c r="AC2616" s="496"/>
      <c r="AD2616" s="496"/>
      <c r="AE2616" s="496"/>
      <c r="AF2616" s="496"/>
      <c r="AG2616" s="496"/>
      <c r="AH2616" s="496"/>
      <c r="AI2616" s="496"/>
      <c r="AJ2616" s="496"/>
      <c r="AK2616" s="496"/>
      <c r="AL2616" s="496"/>
      <c r="AM2616" s="496"/>
      <c r="AN2616" s="496"/>
      <c r="AO2616" s="496"/>
      <c r="AP2616" s="496"/>
      <c r="AQ2616" s="496"/>
      <c r="AR2616" s="496"/>
      <c r="AS2616" s="496"/>
      <c r="AT2616" s="496"/>
      <c r="AU2616" s="496"/>
    </row>
    <row r="2617" spans="1:47">
      <c r="A2617" s="496"/>
      <c r="B2617" s="496"/>
      <c r="C2617" s="496"/>
      <c r="D2617" s="496"/>
      <c r="E2617" s="496"/>
      <c r="F2617" s="496"/>
      <c r="G2617" s="496"/>
      <c r="H2617" s="496"/>
      <c r="I2617" s="496"/>
      <c r="J2617" s="496"/>
      <c r="K2617" s="496"/>
      <c r="L2617" s="496"/>
      <c r="M2617" s="496"/>
      <c r="N2617" s="496"/>
      <c r="O2617" s="496"/>
      <c r="P2617" s="496"/>
      <c r="Q2617" s="496"/>
      <c r="R2617" s="496"/>
      <c r="S2617" s="496"/>
      <c r="T2617" s="496"/>
      <c r="U2617" s="496"/>
      <c r="V2617" s="496"/>
      <c r="W2617" s="496"/>
      <c r="X2617" s="496"/>
      <c r="Y2617" s="496"/>
      <c r="Z2617" s="496"/>
      <c r="AA2617" s="496"/>
      <c r="AB2617" s="496"/>
      <c r="AC2617" s="496"/>
      <c r="AD2617" s="496"/>
      <c r="AE2617" s="496"/>
      <c r="AF2617" s="496"/>
      <c r="AG2617" s="496"/>
      <c r="AH2617" s="496"/>
      <c r="AI2617" s="496"/>
      <c r="AJ2617" s="496"/>
      <c r="AK2617" s="496"/>
      <c r="AL2617" s="496"/>
      <c r="AM2617" s="496"/>
      <c r="AN2617" s="496"/>
      <c r="AO2617" s="496"/>
      <c r="AP2617" s="496"/>
      <c r="AQ2617" s="496"/>
      <c r="AR2617" s="496"/>
      <c r="AS2617" s="496"/>
      <c r="AT2617" s="496"/>
      <c r="AU2617" s="496"/>
    </row>
    <row r="2618" spans="1:47">
      <c r="A2618" s="496"/>
      <c r="B2618" s="496"/>
      <c r="C2618" s="496"/>
      <c r="D2618" s="496"/>
      <c r="E2618" s="496"/>
      <c r="F2618" s="496"/>
      <c r="G2618" s="496"/>
      <c r="H2618" s="496"/>
      <c r="I2618" s="496"/>
      <c r="J2618" s="496"/>
      <c r="K2618" s="496"/>
      <c r="L2618" s="496"/>
      <c r="M2618" s="496"/>
      <c r="N2618" s="496"/>
      <c r="O2618" s="496"/>
      <c r="P2618" s="496"/>
      <c r="Q2618" s="496"/>
      <c r="R2618" s="496"/>
      <c r="S2618" s="496"/>
      <c r="T2618" s="496"/>
      <c r="U2618" s="496"/>
      <c r="V2618" s="496"/>
      <c r="W2618" s="496"/>
      <c r="X2618" s="496"/>
      <c r="Y2618" s="496"/>
      <c r="Z2618" s="496"/>
      <c r="AA2618" s="496"/>
      <c r="AB2618" s="496"/>
      <c r="AC2618" s="496"/>
      <c r="AD2618" s="496"/>
      <c r="AE2618" s="496"/>
      <c r="AF2618" s="496"/>
      <c r="AG2618" s="496"/>
      <c r="AH2618" s="496"/>
      <c r="AI2618" s="496"/>
      <c r="AJ2618" s="496"/>
      <c r="AK2618" s="496"/>
      <c r="AL2618" s="496"/>
      <c r="AM2618" s="496"/>
      <c r="AN2618" s="496"/>
      <c r="AO2618" s="496"/>
      <c r="AP2618" s="496"/>
      <c r="AQ2618" s="496"/>
      <c r="AR2618" s="496"/>
      <c r="AS2618" s="496"/>
      <c r="AT2618" s="496"/>
      <c r="AU2618" s="496"/>
    </row>
    <row r="2619" spans="1:47">
      <c r="A2619" s="496"/>
      <c r="B2619" s="496"/>
      <c r="C2619" s="496"/>
      <c r="D2619" s="496"/>
      <c r="E2619" s="496"/>
      <c r="F2619" s="496"/>
      <c r="G2619" s="496"/>
      <c r="H2619" s="496"/>
      <c r="I2619" s="496"/>
      <c r="J2619" s="496"/>
      <c r="K2619" s="496"/>
      <c r="L2619" s="496"/>
      <c r="M2619" s="496"/>
      <c r="N2619" s="496"/>
      <c r="O2619" s="496"/>
      <c r="P2619" s="496"/>
      <c r="Q2619" s="496"/>
      <c r="R2619" s="496"/>
      <c r="S2619" s="496"/>
      <c r="T2619" s="496"/>
      <c r="U2619" s="496"/>
      <c r="V2619" s="496"/>
      <c r="W2619" s="496"/>
      <c r="X2619" s="496"/>
      <c r="Y2619" s="496"/>
      <c r="Z2619" s="496"/>
      <c r="AA2619" s="496"/>
      <c r="AB2619" s="496"/>
      <c r="AC2619" s="496"/>
      <c r="AD2619" s="496"/>
      <c r="AE2619" s="496"/>
      <c r="AF2619" s="496"/>
      <c r="AG2619" s="496"/>
      <c r="AH2619" s="496"/>
      <c r="AI2619" s="496"/>
      <c r="AJ2619" s="496"/>
      <c r="AK2619" s="496"/>
      <c r="AL2619" s="496"/>
      <c r="AM2619" s="496"/>
      <c r="AN2619" s="496"/>
      <c r="AO2619" s="496"/>
      <c r="AP2619" s="496"/>
      <c r="AQ2619" s="496"/>
      <c r="AR2619" s="496"/>
      <c r="AS2619" s="496"/>
      <c r="AT2619" s="496"/>
      <c r="AU2619" s="496"/>
    </row>
    <row r="2620" spans="1:47">
      <c r="A2620" s="496"/>
      <c r="B2620" s="496"/>
      <c r="C2620" s="496"/>
      <c r="D2620" s="496"/>
      <c r="E2620" s="496"/>
      <c r="F2620" s="496"/>
      <c r="G2620" s="496"/>
      <c r="H2620" s="496"/>
      <c r="I2620" s="496"/>
      <c r="J2620" s="496"/>
      <c r="K2620" s="496"/>
      <c r="L2620" s="496"/>
      <c r="M2620" s="496"/>
      <c r="N2620" s="496"/>
      <c r="O2620" s="496"/>
      <c r="P2620" s="496"/>
      <c r="Q2620" s="496"/>
      <c r="R2620" s="496"/>
      <c r="S2620" s="496"/>
      <c r="T2620" s="496"/>
      <c r="U2620" s="496"/>
      <c r="V2620" s="496"/>
      <c r="W2620" s="496"/>
      <c r="X2620" s="496"/>
      <c r="Y2620" s="496"/>
      <c r="Z2620" s="496"/>
      <c r="AA2620" s="496"/>
      <c r="AB2620" s="496"/>
      <c r="AC2620" s="496"/>
      <c r="AD2620" s="496"/>
      <c r="AE2620" s="496"/>
      <c r="AF2620" s="496"/>
      <c r="AG2620" s="496"/>
      <c r="AH2620" s="496"/>
      <c r="AI2620" s="496"/>
      <c r="AJ2620" s="496"/>
      <c r="AK2620" s="496"/>
      <c r="AL2620" s="496"/>
      <c r="AM2620" s="496"/>
      <c r="AN2620" s="496"/>
      <c r="AO2620" s="496"/>
      <c r="AP2620" s="496"/>
      <c r="AQ2620" s="496"/>
      <c r="AR2620" s="496"/>
      <c r="AS2620" s="496"/>
      <c r="AT2620" s="496"/>
      <c r="AU2620" s="496"/>
    </row>
    <row r="2621" spans="1:47">
      <c r="A2621" s="496"/>
      <c r="B2621" s="496"/>
      <c r="C2621" s="496"/>
      <c r="D2621" s="496"/>
      <c r="E2621" s="496"/>
      <c r="F2621" s="496"/>
      <c r="G2621" s="496"/>
      <c r="H2621" s="496"/>
      <c r="I2621" s="496"/>
      <c r="J2621" s="496"/>
      <c r="K2621" s="496"/>
      <c r="L2621" s="496"/>
      <c r="M2621" s="496"/>
      <c r="N2621" s="496"/>
      <c r="O2621" s="496"/>
      <c r="P2621" s="496"/>
      <c r="Q2621" s="496"/>
      <c r="R2621" s="496"/>
      <c r="S2621" s="496"/>
      <c r="T2621" s="496"/>
      <c r="U2621" s="496"/>
      <c r="V2621" s="496"/>
      <c r="W2621" s="496"/>
      <c r="X2621" s="496"/>
      <c r="Y2621" s="496"/>
      <c r="Z2621" s="496"/>
      <c r="AA2621" s="496"/>
      <c r="AB2621" s="496"/>
      <c r="AC2621" s="496"/>
      <c r="AD2621" s="496"/>
      <c r="AE2621" s="496"/>
      <c r="AF2621" s="496"/>
      <c r="AG2621" s="496"/>
      <c r="AH2621" s="496"/>
      <c r="AI2621" s="496"/>
      <c r="AJ2621" s="496"/>
      <c r="AK2621" s="496"/>
      <c r="AL2621" s="496"/>
      <c r="AM2621" s="496"/>
      <c r="AN2621" s="496"/>
      <c r="AO2621" s="496"/>
      <c r="AP2621" s="496"/>
      <c r="AQ2621" s="496"/>
      <c r="AR2621" s="496"/>
      <c r="AS2621" s="496"/>
      <c r="AT2621" s="496"/>
      <c r="AU2621" s="496"/>
    </row>
    <row r="2622" spans="1:47">
      <c r="A2622" s="496"/>
      <c r="B2622" s="496"/>
      <c r="C2622" s="496"/>
      <c r="D2622" s="496"/>
      <c r="E2622" s="496"/>
      <c r="F2622" s="496"/>
      <c r="G2622" s="496"/>
      <c r="H2622" s="496"/>
      <c r="I2622" s="496"/>
      <c r="J2622" s="496"/>
      <c r="K2622" s="496"/>
      <c r="L2622" s="496"/>
      <c r="M2622" s="496"/>
      <c r="N2622" s="496"/>
      <c r="O2622" s="496"/>
      <c r="P2622" s="496"/>
      <c r="Q2622" s="496"/>
      <c r="R2622" s="496"/>
      <c r="S2622" s="496"/>
      <c r="T2622" s="496"/>
      <c r="U2622" s="496"/>
      <c r="V2622" s="496"/>
      <c r="W2622" s="496"/>
      <c r="X2622" s="496"/>
      <c r="Y2622" s="496"/>
      <c r="Z2622" s="496"/>
      <c r="AA2622" s="496"/>
      <c r="AB2622" s="496"/>
      <c r="AC2622" s="496"/>
      <c r="AD2622" s="496"/>
      <c r="AE2622" s="496"/>
      <c r="AF2622" s="496"/>
      <c r="AG2622" s="496"/>
      <c r="AH2622" s="496"/>
      <c r="AI2622" s="496"/>
      <c r="AJ2622" s="496"/>
      <c r="AK2622" s="496"/>
      <c r="AL2622" s="496"/>
      <c r="AM2622" s="496"/>
      <c r="AN2622" s="496"/>
      <c r="AO2622" s="496"/>
      <c r="AP2622" s="496"/>
      <c r="AQ2622" s="496"/>
      <c r="AR2622" s="496"/>
      <c r="AS2622" s="496"/>
      <c r="AT2622" s="496"/>
      <c r="AU2622" s="496"/>
    </row>
    <row r="2623" spans="1:47">
      <c r="A2623" s="496"/>
      <c r="B2623" s="496"/>
      <c r="C2623" s="496"/>
      <c r="D2623" s="496"/>
      <c r="E2623" s="496"/>
      <c r="F2623" s="496"/>
      <c r="G2623" s="496"/>
      <c r="H2623" s="496"/>
      <c r="I2623" s="496"/>
      <c r="J2623" s="496"/>
      <c r="K2623" s="496"/>
      <c r="L2623" s="496"/>
      <c r="M2623" s="496"/>
      <c r="N2623" s="496"/>
      <c r="O2623" s="496"/>
      <c r="P2623" s="496"/>
      <c r="Q2623" s="496"/>
      <c r="R2623" s="496"/>
      <c r="S2623" s="496"/>
      <c r="T2623" s="496"/>
      <c r="U2623" s="496"/>
      <c r="V2623" s="496"/>
      <c r="W2623" s="496"/>
      <c r="X2623" s="496"/>
      <c r="Y2623" s="496"/>
      <c r="Z2623" s="496"/>
      <c r="AA2623" s="496"/>
      <c r="AB2623" s="496"/>
      <c r="AC2623" s="496"/>
      <c r="AD2623" s="496"/>
      <c r="AE2623" s="496"/>
      <c r="AF2623" s="496"/>
      <c r="AG2623" s="496"/>
      <c r="AH2623" s="496"/>
      <c r="AI2623" s="496"/>
      <c r="AJ2623" s="496"/>
      <c r="AK2623" s="496"/>
      <c r="AL2623" s="496"/>
      <c r="AM2623" s="496"/>
      <c r="AN2623" s="496"/>
      <c r="AO2623" s="496"/>
      <c r="AP2623" s="496"/>
      <c r="AQ2623" s="496"/>
      <c r="AR2623" s="496"/>
      <c r="AS2623" s="496"/>
      <c r="AT2623" s="496"/>
      <c r="AU2623" s="496"/>
    </row>
    <row r="2624" spans="1:47">
      <c r="A2624" s="496"/>
      <c r="B2624" s="496"/>
      <c r="C2624" s="496"/>
      <c r="D2624" s="496"/>
      <c r="E2624" s="496"/>
      <c r="F2624" s="496"/>
      <c r="G2624" s="496"/>
      <c r="H2624" s="496"/>
      <c r="I2624" s="496"/>
      <c r="J2624" s="496"/>
      <c r="K2624" s="496"/>
      <c r="L2624" s="496"/>
      <c r="M2624" s="496"/>
      <c r="N2624" s="496"/>
      <c r="O2624" s="496"/>
      <c r="P2624" s="496"/>
      <c r="Q2624" s="496"/>
      <c r="R2624" s="496"/>
      <c r="S2624" s="496"/>
      <c r="T2624" s="496"/>
      <c r="U2624" s="496"/>
      <c r="V2624" s="496"/>
      <c r="W2624" s="496"/>
      <c r="X2624" s="496"/>
      <c r="Y2624" s="496"/>
      <c r="Z2624" s="496"/>
      <c r="AA2624" s="496"/>
      <c r="AB2624" s="496"/>
      <c r="AC2624" s="496"/>
      <c r="AD2624" s="496"/>
      <c r="AE2624" s="496"/>
      <c r="AF2624" s="496"/>
      <c r="AG2624" s="496"/>
      <c r="AH2624" s="496"/>
      <c r="AI2624" s="496"/>
      <c r="AJ2624" s="496"/>
      <c r="AK2624" s="496"/>
      <c r="AL2624" s="496"/>
      <c r="AM2624" s="496"/>
      <c r="AN2624" s="496"/>
      <c r="AO2624" s="496"/>
      <c r="AP2624" s="496"/>
      <c r="AQ2624" s="496"/>
      <c r="AR2624" s="496"/>
      <c r="AS2624" s="496"/>
      <c r="AT2624" s="496"/>
      <c r="AU2624" s="496"/>
    </row>
    <row r="2625" spans="1:47">
      <c r="A2625" s="496"/>
      <c r="B2625" s="496"/>
      <c r="C2625" s="496"/>
      <c r="D2625" s="496"/>
      <c r="E2625" s="496"/>
      <c r="F2625" s="496"/>
      <c r="G2625" s="496"/>
      <c r="H2625" s="496"/>
      <c r="I2625" s="496"/>
      <c r="J2625" s="496"/>
      <c r="K2625" s="496"/>
      <c r="L2625" s="496"/>
      <c r="M2625" s="496"/>
      <c r="N2625" s="496"/>
      <c r="O2625" s="496"/>
      <c r="P2625" s="496"/>
      <c r="Q2625" s="496"/>
      <c r="R2625" s="496"/>
      <c r="S2625" s="496"/>
      <c r="T2625" s="496"/>
      <c r="U2625" s="496"/>
      <c r="V2625" s="496"/>
      <c r="W2625" s="496"/>
      <c r="X2625" s="496"/>
      <c r="Y2625" s="496"/>
      <c r="Z2625" s="496"/>
      <c r="AA2625" s="496"/>
      <c r="AB2625" s="496"/>
      <c r="AC2625" s="496"/>
      <c r="AD2625" s="496"/>
      <c r="AE2625" s="496"/>
      <c r="AF2625" s="496"/>
      <c r="AG2625" s="496"/>
      <c r="AH2625" s="496"/>
      <c r="AI2625" s="496"/>
      <c r="AJ2625" s="496"/>
      <c r="AK2625" s="496"/>
      <c r="AL2625" s="496"/>
      <c r="AM2625" s="496"/>
      <c r="AN2625" s="496"/>
      <c r="AO2625" s="496"/>
      <c r="AP2625" s="496"/>
      <c r="AQ2625" s="496"/>
      <c r="AR2625" s="496"/>
      <c r="AS2625" s="496"/>
      <c r="AT2625" s="496"/>
      <c r="AU2625" s="496"/>
    </row>
    <row r="2626" spans="1:47">
      <c r="A2626" s="496"/>
      <c r="B2626" s="496"/>
      <c r="C2626" s="496"/>
      <c r="D2626" s="496"/>
      <c r="E2626" s="496"/>
      <c r="F2626" s="496"/>
      <c r="G2626" s="496"/>
      <c r="H2626" s="496"/>
      <c r="I2626" s="496"/>
      <c r="J2626" s="496"/>
      <c r="K2626" s="496"/>
      <c r="L2626" s="496"/>
      <c r="M2626" s="496"/>
      <c r="N2626" s="496"/>
      <c r="O2626" s="496"/>
      <c r="P2626" s="496"/>
      <c r="Q2626" s="496"/>
      <c r="R2626" s="496"/>
      <c r="S2626" s="496"/>
      <c r="T2626" s="496"/>
      <c r="U2626" s="496"/>
      <c r="V2626" s="496"/>
      <c r="W2626" s="496"/>
      <c r="X2626" s="496"/>
      <c r="Y2626" s="496"/>
      <c r="Z2626" s="496"/>
      <c r="AA2626" s="496"/>
      <c r="AB2626" s="496"/>
      <c r="AC2626" s="496"/>
      <c r="AD2626" s="496"/>
      <c r="AE2626" s="496"/>
      <c r="AF2626" s="496"/>
      <c r="AG2626" s="496"/>
      <c r="AH2626" s="496"/>
      <c r="AI2626" s="496"/>
      <c r="AJ2626" s="496"/>
      <c r="AK2626" s="496"/>
      <c r="AL2626" s="496"/>
      <c r="AM2626" s="496"/>
      <c r="AN2626" s="496"/>
      <c r="AO2626" s="496"/>
      <c r="AP2626" s="496"/>
      <c r="AQ2626" s="496"/>
      <c r="AR2626" s="496"/>
      <c r="AS2626" s="496"/>
      <c r="AT2626" s="496"/>
      <c r="AU2626" s="496"/>
    </row>
    <row r="2627" spans="1:47">
      <c r="A2627" s="496"/>
      <c r="B2627" s="496"/>
      <c r="C2627" s="496"/>
      <c r="D2627" s="496"/>
      <c r="E2627" s="496"/>
      <c r="F2627" s="496"/>
      <c r="G2627" s="496"/>
      <c r="H2627" s="496"/>
      <c r="I2627" s="496"/>
      <c r="J2627" s="496"/>
      <c r="K2627" s="496"/>
      <c r="L2627" s="496"/>
      <c r="M2627" s="496"/>
      <c r="N2627" s="496"/>
      <c r="O2627" s="496"/>
      <c r="P2627" s="496"/>
      <c r="Q2627" s="496"/>
      <c r="R2627" s="496"/>
      <c r="S2627" s="496"/>
      <c r="T2627" s="496"/>
      <c r="U2627" s="496"/>
      <c r="V2627" s="496"/>
      <c r="W2627" s="496"/>
      <c r="X2627" s="496"/>
      <c r="Y2627" s="496"/>
      <c r="Z2627" s="496"/>
      <c r="AA2627" s="496"/>
      <c r="AB2627" s="496"/>
      <c r="AC2627" s="496"/>
      <c r="AD2627" s="496"/>
      <c r="AE2627" s="496"/>
      <c r="AF2627" s="496"/>
      <c r="AG2627" s="496"/>
      <c r="AH2627" s="496"/>
      <c r="AI2627" s="496"/>
      <c r="AJ2627" s="496"/>
      <c r="AK2627" s="496"/>
      <c r="AL2627" s="496"/>
      <c r="AM2627" s="496"/>
      <c r="AN2627" s="496"/>
      <c r="AO2627" s="496"/>
      <c r="AP2627" s="496"/>
      <c r="AQ2627" s="496"/>
      <c r="AR2627" s="496"/>
      <c r="AS2627" s="496"/>
      <c r="AT2627" s="496"/>
      <c r="AU2627" s="496"/>
    </row>
    <row r="2628" spans="1:47">
      <c r="A2628" s="496"/>
      <c r="B2628" s="496"/>
      <c r="C2628" s="496"/>
      <c r="D2628" s="496"/>
      <c r="E2628" s="496"/>
      <c r="F2628" s="496"/>
      <c r="G2628" s="496"/>
      <c r="H2628" s="496"/>
      <c r="I2628" s="496"/>
      <c r="J2628" s="496"/>
      <c r="K2628" s="496"/>
      <c r="L2628" s="496"/>
      <c r="M2628" s="496"/>
      <c r="N2628" s="496"/>
      <c r="O2628" s="496"/>
      <c r="P2628" s="496"/>
      <c r="Q2628" s="496"/>
      <c r="R2628" s="496"/>
      <c r="S2628" s="496"/>
      <c r="T2628" s="496"/>
      <c r="U2628" s="496"/>
      <c r="V2628" s="496"/>
      <c r="W2628" s="496"/>
      <c r="X2628" s="496"/>
      <c r="Y2628" s="496"/>
      <c r="Z2628" s="496"/>
      <c r="AA2628" s="496"/>
      <c r="AB2628" s="496"/>
      <c r="AC2628" s="496"/>
      <c r="AD2628" s="496"/>
      <c r="AE2628" s="496"/>
      <c r="AF2628" s="496"/>
      <c r="AG2628" s="496"/>
      <c r="AH2628" s="496"/>
      <c r="AI2628" s="496"/>
      <c r="AJ2628" s="496"/>
      <c r="AK2628" s="496"/>
      <c r="AL2628" s="496"/>
      <c r="AM2628" s="496"/>
      <c r="AN2628" s="496"/>
      <c r="AO2628" s="496"/>
      <c r="AP2628" s="496"/>
      <c r="AQ2628" s="496"/>
      <c r="AR2628" s="496"/>
      <c r="AS2628" s="496"/>
      <c r="AT2628" s="496"/>
      <c r="AU2628" s="496"/>
    </row>
    <row r="2629" spans="1:47">
      <c r="A2629" s="496"/>
      <c r="B2629" s="496"/>
      <c r="C2629" s="496"/>
      <c r="D2629" s="496"/>
      <c r="E2629" s="496"/>
      <c r="F2629" s="496"/>
      <c r="G2629" s="496"/>
      <c r="H2629" s="496"/>
      <c r="I2629" s="496"/>
      <c r="J2629" s="496"/>
      <c r="K2629" s="496"/>
      <c r="L2629" s="496"/>
      <c r="M2629" s="496"/>
      <c r="N2629" s="496"/>
      <c r="O2629" s="496"/>
      <c r="P2629" s="496"/>
      <c r="Q2629" s="496"/>
      <c r="R2629" s="496"/>
      <c r="S2629" s="496"/>
      <c r="T2629" s="496"/>
      <c r="U2629" s="496"/>
      <c r="V2629" s="496"/>
      <c r="W2629" s="496"/>
      <c r="X2629" s="496"/>
      <c r="Y2629" s="496"/>
      <c r="Z2629" s="496"/>
      <c r="AA2629" s="496"/>
      <c r="AB2629" s="496"/>
      <c r="AC2629" s="496"/>
      <c r="AD2629" s="496"/>
      <c r="AE2629" s="496"/>
      <c r="AF2629" s="496"/>
      <c r="AG2629" s="496"/>
      <c r="AH2629" s="496"/>
      <c r="AI2629" s="496"/>
      <c r="AJ2629" s="496"/>
      <c r="AK2629" s="496"/>
      <c r="AL2629" s="496"/>
      <c r="AM2629" s="496"/>
      <c r="AN2629" s="496"/>
      <c r="AO2629" s="496"/>
      <c r="AP2629" s="496"/>
      <c r="AQ2629" s="496"/>
      <c r="AR2629" s="496"/>
      <c r="AS2629" s="496"/>
      <c r="AT2629" s="496"/>
      <c r="AU2629" s="496"/>
    </row>
    <row r="2630" spans="1:47">
      <c r="A2630" s="496"/>
      <c r="B2630" s="496"/>
      <c r="C2630" s="496"/>
      <c r="D2630" s="496"/>
      <c r="E2630" s="496"/>
      <c r="F2630" s="496"/>
      <c r="G2630" s="496"/>
      <c r="H2630" s="496"/>
      <c r="I2630" s="496"/>
      <c r="J2630" s="496"/>
      <c r="K2630" s="496"/>
      <c r="L2630" s="496"/>
      <c r="M2630" s="496"/>
      <c r="N2630" s="496"/>
      <c r="O2630" s="496"/>
      <c r="P2630" s="496"/>
      <c r="Q2630" s="496"/>
      <c r="R2630" s="496"/>
      <c r="S2630" s="496"/>
      <c r="T2630" s="496"/>
      <c r="U2630" s="496"/>
      <c r="V2630" s="496"/>
      <c r="W2630" s="496"/>
      <c r="X2630" s="496"/>
      <c r="Y2630" s="496"/>
      <c r="Z2630" s="496"/>
      <c r="AA2630" s="496"/>
      <c r="AB2630" s="496"/>
      <c r="AC2630" s="496"/>
      <c r="AD2630" s="496"/>
      <c r="AE2630" s="496"/>
      <c r="AF2630" s="496"/>
      <c r="AG2630" s="496"/>
      <c r="AH2630" s="496"/>
      <c r="AI2630" s="496"/>
      <c r="AJ2630" s="496"/>
      <c r="AK2630" s="496"/>
      <c r="AL2630" s="496"/>
      <c r="AM2630" s="496"/>
      <c r="AN2630" s="496"/>
      <c r="AO2630" s="496"/>
      <c r="AP2630" s="496"/>
      <c r="AQ2630" s="496"/>
      <c r="AR2630" s="496"/>
      <c r="AS2630" s="496"/>
      <c r="AT2630" s="496"/>
      <c r="AU2630" s="496"/>
    </row>
    <row r="2631" spans="1:47">
      <c r="A2631" s="496"/>
      <c r="B2631" s="496"/>
      <c r="C2631" s="496"/>
      <c r="D2631" s="496"/>
      <c r="E2631" s="496"/>
      <c r="F2631" s="496"/>
      <c r="G2631" s="496"/>
      <c r="H2631" s="496"/>
      <c r="I2631" s="496"/>
      <c r="J2631" s="496"/>
      <c r="K2631" s="496"/>
      <c r="L2631" s="496"/>
      <c r="M2631" s="496"/>
      <c r="N2631" s="496"/>
      <c r="O2631" s="496"/>
      <c r="P2631" s="496"/>
      <c r="Q2631" s="496"/>
      <c r="R2631" s="496"/>
      <c r="S2631" s="496"/>
      <c r="T2631" s="496"/>
      <c r="U2631" s="496"/>
      <c r="V2631" s="496"/>
      <c r="W2631" s="496"/>
      <c r="X2631" s="496"/>
      <c r="Y2631" s="496"/>
      <c r="Z2631" s="496"/>
      <c r="AA2631" s="496"/>
      <c r="AB2631" s="496"/>
      <c r="AC2631" s="496"/>
      <c r="AD2631" s="496"/>
      <c r="AE2631" s="496"/>
      <c r="AF2631" s="496"/>
      <c r="AG2631" s="496"/>
      <c r="AH2631" s="496"/>
      <c r="AI2631" s="496"/>
      <c r="AJ2631" s="496"/>
      <c r="AK2631" s="496"/>
      <c r="AL2631" s="496"/>
      <c r="AM2631" s="496"/>
      <c r="AN2631" s="496"/>
      <c r="AO2631" s="496"/>
      <c r="AP2631" s="496"/>
      <c r="AQ2631" s="496"/>
      <c r="AR2631" s="496"/>
      <c r="AS2631" s="496"/>
      <c r="AT2631" s="496"/>
      <c r="AU2631" s="496"/>
    </row>
    <row r="2632" spans="1:47">
      <c r="A2632" s="496"/>
      <c r="B2632" s="496"/>
      <c r="C2632" s="496"/>
      <c r="D2632" s="496"/>
      <c r="E2632" s="496"/>
      <c r="F2632" s="496"/>
      <c r="G2632" s="496"/>
      <c r="H2632" s="496"/>
      <c r="I2632" s="496"/>
      <c r="J2632" s="496"/>
      <c r="K2632" s="496"/>
      <c r="L2632" s="496"/>
      <c r="M2632" s="496"/>
      <c r="N2632" s="496"/>
      <c r="O2632" s="496"/>
      <c r="P2632" s="496"/>
      <c r="Q2632" s="496"/>
      <c r="R2632" s="496"/>
      <c r="S2632" s="496"/>
      <c r="T2632" s="496"/>
      <c r="U2632" s="496"/>
      <c r="V2632" s="496"/>
      <c r="W2632" s="496"/>
      <c r="X2632" s="496"/>
      <c r="Y2632" s="496"/>
      <c r="Z2632" s="496"/>
      <c r="AA2632" s="496"/>
      <c r="AB2632" s="496"/>
      <c r="AC2632" s="496"/>
      <c r="AD2632" s="496"/>
      <c r="AE2632" s="496"/>
      <c r="AF2632" s="496"/>
      <c r="AG2632" s="496"/>
      <c r="AH2632" s="496"/>
      <c r="AI2632" s="496"/>
      <c r="AJ2632" s="496"/>
      <c r="AK2632" s="496"/>
      <c r="AL2632" s="496"/>
      <c r="AM2632" s="496"/>
      <c r="AN2632" s="496"/>
      <c r="AO2632" s="496"/>
      <c r="AP2632" s="496"/>
      <c r="AQ2632" s="496"/>
      <c r="AR2632" s="496"/>
      <c r="AS2632" s="496"/>
      <c r="AT2632" s="496"/>
      <c r="AU2632" s="496"/>
    </row>
    <row r="2633" spans="1:47">
      <c r="A2633" s="496"/>
      <c r="B2633" s="496"/>
      <c r="C2633" s="496"/>
      <c r="D2633" s="496"/>
      <c r="E2633" s="496"/>
      <c r="F2633" s="496"/>
      <c r="G2633" s="496"/>
      <c r="H2633" s="496"/>
      <c r="I2633" s="496"/>
      <c r="J2633" s="496"/>
      <c r="K2633" s="496"/>
      <c r="L2633" s="496"/>
      <c r="M2633" s="496"/>
      <c r="N2633" s="496"/>
      <c r="O2633" s="496"/>
      <c r="P2633" s="496"/>
      <c r="Q2633" s="496"/>
      <c r="R2633" s="496"/>
      <c r="S2633" s="496"/>
      <c r="T2633" s="496"/>
      <c r="U2633" s="496"/>
      <c r="V2633" s="496"/>
      <c r="W2633" s="496"/>
      <c r="X2633" s="496"/>
      <c r="Y2633" s="496"/>
      <c r="Z2633" s="496"/>
      <c r="AA2633" s="496"/>
      <c r="AB2633" s="496"/>
      <c r="AC2633" s="496"/>
      <c r="AD2633" s="496"/>
      <c r="AE2633" s="496"/>
      <c r="AF2633" s="496"/>
      <c r="AG2633" s="496"/>
      <c r="AH2633" s="496"/>
      <c r="AI2633" s="496"/>
      <c r="AJ2633" s="496"/>
      <c r="AK2633" s="496"/>
      <c r="AL2633" s="496"/>
      <c r="AM2633" s="496"/>
      <c r="AN2633" s="496"/>
      <c r="AO2633" s="496"/>
      <c r="AP2633" s="496"/>
      <c r="AQ2633" s="496"/>
      <c r="AR2633" s="496"/>
      <c r="AS2633" s="496"/>
      <c r="AT2633" s="496"/>
      <c r="AU2633" s="496"/>
    </row>
    <row r="2634" spans="1:47">
      <c r="A2634" s="496"/>
      <c r="B2634" s="496"/>
      <c r="C2634" s="496"/>
      <c r="D2634" s="496"/>
      <c r="E2634" s="496"/>
      <c r="F2634" s="496"/>
      <c r="G2634" s="496"/>
      <c r="H2634" s="496"/>
      <c r="I2634" s="496"/>
      <c r="J2634" s="496"/>
      <c r="K2634" s="496"/>
      <c r="L2634" s="496"/>
      <c r="M2634" s="496"/>
      <c r="N2634" s="496"/>
      <c r="O2634" s="496"/>
      <c r="P2634" s="496"/>
      <c r="Q2634" s="496"/>
      <c r="R2634" s="496"/>
      <c r="S2634" s="496"/>
      <c r="T2634" s="496"/>
      <c r="U2634" s="496"/>
      <c r="V2634" s="496"/>
      <c r="W2634" s="496"/>
      <c r="X2634" s="496"/>
      <c r="Y2634" s="496"/>
      <c r="Z2634" s="496"/>
      <c r="AA2634" s="496"/>
      <c r="AB2634" s="496"/>
      <c r="AC2634" s="496"/>
      <c r="AD2634" s="496"/>
      <c r="AE2634" s="496"/>
      <c r="AF2634" s="496"/>
      <c r="AG2634" s="496"/>
      <c r="AH2634" s="496"/>
      <c r="AI2634" s="496"/>
      <c r="AJ2634" s="496"/>
      <c r="AK2634" s="496"/>
      <c r="AL2634" s="496"/>
      <c r="AM2634" s="496"/>
      <c r="AN2634" s="496"/>
      <c r="AO2634" s="496"/>
      <c r="AP2634" s="496"/>
      <c r="AQ2634" s="496"/>
      <c r="AR2634" s="496"/>
      <c r="AS2634" s="496"/>
      <c r="AT2634" s="496"/>
      <c r="AU2634" s="496"/>
    </row>
    <row r="2635" spans="1:47">
      <c r="A2635" s="496"/>
      <c r="B2635" s="496"/>
      <c r="C2635" s="496"/>
      <c r="D2635" s="496"/>
      <c r="E2635" s="496"/>
      <c r="F2635" s="496"/>
      <c r="G2635" s="496"/>
      <c r="H2635" s="496"/>
      <c r="I2635" s="496"/>
      <c r="J2635" s="496"/>
      <c r="K2635" s="496"/>
      <c r="L2635" s="496"/>
      <c r="M2635" s="496"/>
      <c r="N2635" s="496"/>
      <c r="O2635" s="496"/>
      <c r="P2635" s="496"/>
      <c r="Q2635" s="496"/>
      <c r="R2635" s="496"/>
      <c r="S2635" s="496"/>
      <c r="T2635" s="496"/>
      <c r="U2635" s="496"/>
      <c r="V2635" s="496"/>
      <c r="W2635" s="496"/>
      <c r="X2635" s="496"/>
      <c r="Y2635" s="496"/>
      <c r="Z2635" s="496"/>
      <c r="AA2635" s="496"/>
      <c r="AB2635" s="496"/>
      <c r="AC2635" s="496"/>
      <c r="AD2635" s="496"/>
      <c r="AE2635" s="496"/>
      <c r="AF2635" s="496"/>
      <c r="AG2635" s="496"/>
      <c r="AH2635" s="496"/>
      <c r="AI2635" s="496"/>
      <c r="AJ2635" s="496"/>
      <c r="AK2635" s="496"/>
      <c r="AL2635" s="496"/>
      <c r="AM2635" s="496"/>
      <c r="AN2635" s="496"/>
      <c r="AO2635" s="496"/>
      <c r="AP2635" s="496"/>
      <c r="AQ2635" s="496"/>
      <c r="AR2635" s="496"/>
      <c r="AS2635" s="496"/>
      <c r="AT2635" s="496"/>
      <c r="AU2635" s="496"/>
    </row>
    <row r="2636" spans="1:47">
      <c r="A2636" s="496"/>
      <c r="B2636" s="496"/>
      <c r="C2636" s="496"/>
      <c r="D2636" s="496"/>
      <c r="E2636" s="496"/>
      <c r="F2636" s="496"/>
      <c r="G2636" s="496"/>
      <c r="H2636" s="496"/>
      <c r="I2636" s="496"/>
      <c r="J2636" s="496"/>
      <c r="K2636" s="496"/>
      <c r="L2636" s="496"/>
      <c r="M2636" s="496"/>
      <c r="N2636" s="496"/>
      <c r="O2636" s="496"/>
      <c r="P2636" s="496"/>
      <c r="Q2636" s="496"/>
      <c r="R2636" s="496"/>
      <c r="S2636" s="496"/>
      <c r="T2636" s="496"/>
      <c r="U2636" s="496"/>
      <c r="V2636" s="496"/>
      <c r="W2636" s="496"/>
      <c r="X2636" s="496"/>
      <c r="Y2636" s="496"/>
      <c r="Z2636" s="496"/>
      <c r="AA2636" s="496"/>
      <c r="AB2636" s="496"/>
      <c r="AC2636" s="496"/>
      <c r="AD2636" s="496"/>
      <c r="AE2636" s="496"/>
      <c r="AF2636" s="496"/>
      <c r="AG2636" s="496"/>
      <c r="AH2636" s="496"/>
      <c r="AI2636" s="496"/>
      <c r="AJ2636" s="496"/>
      <c r="AK2636" s="496"/>
      <c r="AL2636" s="496"/>
      <c r="AM2636" s="496"/>
      <c r="AN2636" s="496"/>
      <c r="AO2636" s="496"/>
      <c r="AP2636" s="496"/>
      <c r="AQ2636" s="496"/>
      <c r="AR2636" s="496"/>
      <c r="AS2636" s="496"/>
      <c r="AT2636" s="496"/>
      <c r="AU2636" s="496"/>
    </row>
    <row r="2637" spans="1:47">
      <c r="A2637" s="496"/>
      <c r="B2637" s="496"/>
      <c r="C2637" s="496"/>
      <c r="D2637" s="496"/>
      <c r="E2637" s="496"/>
      <c r="F2637" s="496"/>
      <c r="G2637" s="496"/>
      <c r="H2637" s="496"/>
      <c r="I2637" s="496"/>
      <c r="J2637" s="496"/>
      <c r="K2637" s="496"/>
      <c r="L2637" s="496"/>
      <c r="M2637" s="496"/>
      <c r="N2637" s="496"/>
      <c r="O2637" s="496"/>
      <c r="P2637" s="496"/>
      <c r="Q2637" s="496"/>
      <c r="R2637" s="496"/>
      <c r="S2637" s="496"/>
      <c r="T2637" s="496"/>
      <c r="U2637" s="496"/>
      <c r="V2637" s="496"/>
      <c r="W2637" s="496"/>
      <c r="X2637" s="496"/>
      <c r="Y2637" s="496"/>
      <c r="Z2637" s="496"/>
      <c r="AA2637" s="496"/>
      <c r="AB2637" s="496"/>
      <c r="AC2637" s="496"/>
      <c r="AD2637" s="496"/>
      <c r="AE2637" s="496"/>
      <c r="AF2637" s="496"/>
      <c r="AG2637" s="496"/>
      <c r="AH2637" s="496"/>
      <c r="AI2637" s="496"/>
      <c r="AJ2637" s="496"/>
      <c r="AK2637" s="496"/>
      <c r="AL2637" s="496"/>
      <c r="AM2637" s="496"/>
      <c r="AN2637" s="496"/>
      <c r="AO2637" s="496"/>
      <c r="AP2637" s="496"/>
      <c r="AQ2637" s="496"/>
      <c r="AR2637" s="496"/>
      <c r="AS2637" s="496"/>
      <c r="AT2637" s="496"/>
      <c r="AU2637" s="496"/>
    </row>
    <row r="2638" spans="1:47">
      <c r="A2638" s="496"/>
      <c r="B2638" s="496"/>
      <c r="C2638" s="496"/>
      <c r="D2638" s="496"/>
      <c r="E2638" s="496"/>
      <c r="F2638" s="496"/>
      <c r="G2638" s="496"/>
      <c r="H2638" s="496"/>
      <c r="I2638" s="496"/>
      <c r="J2638" s="496"/>
      <c r="K2638" s="496"/>
      <c r="L2638" s="496"/>
      <c r="M2638" s="496"/>
      <c r="N2638" s="496"/>
      <c r="O2638" s="496"/>
      <c r="P2638" s="496"/>
      <c r="Q2638" s="496"/>
      <c r="R2638" s="496"/>
      <c r="S2638" s="496"/>
      <c r="T2638" s="496"/>
      <c r="U2638" s="496"/>
      <c r="V2638" s="496"/>
      <c r="W2638" s="496"/>
      <c r="X2638" s="496"/>
      <c r="Y2638" s="496"/>
      <c r="Z2638" s="496"/>
      <c r="AA2638" s="496"/>
      <c r="AB2638" s="496"/>
      <c r="AC2638" s="496"/>
      <c r="AD2638" s="496"/>
      <c r="AE2638" s="496"/>
      <c r="AF2638" s="496"/>
      <c r="AG2638" s="496"/>
      <c r="AH2638" s="496"/>
      <c r="AI2638" s="496"/>
      <c r="AJ2638" s="496"/>
      <c r="AK2638" s="496"/>
      <c r="AL2638" s="496"/>
      <c r="AM2638" s="496"/>
      <c r="AN2638" s="496"/>
      <c r="AO2638" s="496"/>
      <c r="AP2638" s="496"/>
      <c r="AQ2638" s="496"/>
      <c r="AR2638" s="496"/>
      <c r="AS2638" s="496"/>
      <c r="AT2638" s="496"/>
      <c r="AU2638" s="496"/>
    </row>
    <row r="2639" spans="1:47">
      <c r="A2639" s="496"/>
      <c r="B2639" s="496"/>
      <c r="C2639" s="496"/>
      <c r="D2639" s="496"/>
      <c r="E2639" s="496"/>
      <c r="F2639" s="496"/>
      <c r="G2639" s="496"/>
      <c r="H2639" s="496"/>
      <c r="I2639" s="496"/>
      <c r="J2639" s="496"/>
      <c r="K2639" s="496"/>
      <c r="L2639" s="496"/>
      <c r="M2639" s="496"/>
      <c r="N2639" s="496"/>
      <c r="O2639" s="496"/>
      <c r="P2639" s="496"/>
      <c r="Q2639" s="496"/>
      <c r="R2639" s="496"/>
      <c r="S2639" s="496"/>
      <c r="T2639" s="496"/>
      <c r="U2639" s="496"/>
      <c r="V2639" s="496"/>
      <c r="W2639" s="496"/>
      <c r="X2639" s="496"/>
      <c r="Y2639" s="496"/>
      <c r="Z2639" s="496"/>
      <c r="AA2639" s="496"/>
      <c r="AB2639" s="496"/>
      <c r="AC2639" s="496"/>
      <c r="AD2639" s="496"/>
      <c r="AE2639" s="496"/>
      <c r="AF2639" s="496"/>
      <c r="AG2639" s="496"/>
      <c r="AH2639" s="496"/>
      <c r="AI2639" s="496"/>
      <c r="AJ2639" s="496"/>
      <c r="AK2639" s="496"/>
      <c r="AL2639" s="496"/>
      <c r="AM2639" s="496"/>
      <c r="AN2639" s="496"/>
      <c r="AO2639" s="496"/>
      <c r="AP2639" s="496"/>
      <c r="AQ2639" s="496"/>
      <c r="AR2639" s="496"/>
      <c r="AS2639" s="496"/>
      <c r="AT2639" s="496"/>
      <c r="AU2639" s="496"/>
    </row>
    <row r="2640" spans="1:47">
      <c r="A2640" s="496"/>
      <c r="B2640" s="496"/>
      <c r="C2640" s="496"/>
      <c r="D2640" s="496"/>
      <c r="E2640" s="496"/>
      <c r="F2640" s="496"/>
      <c r="G2640" s="496"/>
      <c r="H2640" s="496"/>
      <c r="I2640" s="496"/>
      <c r="J2640" s="496"/>
      <c r="K2640" s="496"/>
      <c r="L2640" s="496"/>
      <c r="M2640" s="496"/>
      <c r="N2640" s="496"/>
      <c r="O2640" s="496"/>
      <c r="P2640" s="496"/>
      <c r="Q2640" s="496"/>
      <c r="R2640" s="496"/>
      <c r="S2640" s="496"/>
      <c r="T2640" s="496"/>
      <c r="U2640" s="496"/>
      <c r="V2640" s="496"/>
      <c r="W2640" s="496"/>
      <c r="X2640" s="496"/>
      <c r="Y2640" s="496"/>
      <c r="Z2640" s="496"/>
      <c r="AA2640" s="496"/>
      <c r="AB2640" s="496"/>
      <c r="AC2640" s="496"/>
      <c r="AD2640" s="496"/>
      <c r="AE2640" s="496"/>
      <c r="AF2640" s="496"/>
      <c r="AG2640" s="496"/>
      <c r="AH2640" s="496"/>
      <c r="AI2640" s="496"/>
      <c r="AJ2640" s="496"/>
      <c r="AK2640" s="496"/>
      <c r="AL2640" s="496"/>
      <c r="AM2640" s="496"/>
      <c r="AN2640" s="496"/>
      <c r="AO2640" s="496"/>
      <c r="AP2640" s="496"/>
      <c r="AQ2640" s="496"/>
      <c r="AR2640" s="496"/>
      <c r="AS2640" s="496"/>
      <c r="AT2640" s="496"/>
      <c r="AU2640" s="496"/>
    </row>
    <row r="2641" spans="1:47">
      <c r="A2641" s="496"/>
      <c r="B2641" s="496"/>
      <c r="C2641" s="496"/>
      <c r="D2641" s="496"/>
      <c r="E2641" s="496"/>
      <c r="F2641" s="496"/>
      <c r="G2641" s="496"/>
      <c r="H2641" s="496"/>
      <c r="I2641" s="496"/>
      <c r="J2641" s="496"/>
      <c r="K2641" s="496"/>
      <c r="L2641" s="496"/>
      <c r="M2641" s="496"/>
      <c r="N2641" s="496"/>
      <c r="O2641" s="496"/>
      <c r="P2641" s="496"/>
      <c r="Q2641" s="496"/>
      <c r="R2641" s="496"/>
      <c r="S2641" s="496"/>
      <c r="T2641" s="496"/>
      <c r="U2641" s="496"/>
      <c r="V2641" s="496"/>
      <c r="W2641" s="496"/>
      <c r="X2641" s="496"/>
      <c r="Y2641" s="496"/>
      <c r="Z2641" s="496"/>
      <c r="AA2641" s="496"/>
      <c r="AB2641" s="496"/>
      <c r="AC2641" s="496"/>
      <c r="AD2641" s="496"/>
      <c r="AE2641" s="496"/>
      <c r="AF2641" s="496"/>
      <c r="AG2641" s="496"/>
      <c r="AH2641" s="496"/>
      <c r="AI2641" s="496"/>
      <c r="AJ2641" s="496"/>
      <c r="AK2641" s="496"/>
      <c r="AL2641" s="496"/>
      <c r="AM2641" s="496"/>
      <c r="AN2641" s="496"/>
      <c r="AO2641" s="496"/>
      <c r="AP2641" s="496"/>
      <c r="AQ2641" s="496"/>
      <c r="AR2641" s="496"/>
      <c r="AS2641" s="496"/>
      <c r="AT2641" s="496"/>
      <c r="AU2641" s="496"/>
    </row>
    <row r="2642" spans="1:47">
      <c r="A2642" s="496"/>
      <c r="B2642" s="496"/>
      <c r="C2642" s="496"/>
      <c r="D2642" s="496"/>
      <c r="E2642" s="496"/>
      <c r="F2642" s="496"/>
      <c r="G2642" s="496"/>
      <c r="H2642" s="496"/>
      <c r="I2642" s="496"/>
      <c r="J2642" s="496"/>
      <c r="K2642" s="496"/>
      <c r="L2642" s="496"/>
      <c r="M2642" s="496"/>
      <c r="N2642" s="496"/>
      <c r="O2642" s="496"/>
      <c r="P2642" s="496"/>
      <c r="Q2642" s="496"/>
      <c r="R2642" s="496"/>
      <c r="S2642" s="496"/>
      <c r="T2642" s="496"/>
      <c r="U2642" s="496"/>
      <c r="V2642" s="496"/>
      <c r="W2642" s="496"/>
      <c r="X2642" s="496"/>
      <c r="Y2642" s="496"/>
      <c r="Z2642" s="496"/>
      <c r="AA2642" s="496"/>
      <c r="AB2642" s="496"/>
      <c r="AC2642" s="496"/>
      <c r="AD2642" s="496"/>
      <c r="AE2642" s="496"/>
      <c r="AF2642" s="496"/>
      <c r="AG2642" s="496"/>
      <c r="AH2642" s="496"/>
      <c r="AI2642" s="496"/>
      <c r="AJ2642" s="496"/>
      <c r="AK2642" s="496"/>
      <c r="AL2642" s="496"/>
      <c r="AM2642" s="496"/>
      <c r="AN2642" s="496"/>
      <c r="AO2642" s="496"/>
      <c r="AP2642" s="496"/>
      <c r="AQ2642" s="496"/>
      <c r="AR2642" s="496"/>
      <c r="AS2642" s="496"/>
      <c r="AT2642" s="496"/>
      <c r="AU2642" s="496"/>
    </row>
    <row r="2643" spans="1:47">
      <c r="A2643" s="496"/>
      <c r="B2643" s="496"/>
      <c r="C2643" s="496"/>
      <c r="D2643" s="496"/>
      <c r="E2643" s="496"/>
      <c r="F2643" s="496"/>
      <c r="G2643" s="496"/>
      <c r="H2643" s="496"/>
      <c r="I2643" s="496"/>
      <c r="J2643" s="496"/>
      <c r="K2643" s="496"/>
      <c r="L2643" s="496"/>
      <c r="M2643" s="496"/>
      <c r="N2643" s="496"/>
      <c r="O2643" s="496"/>
      <c r="P2643" s="496"/>
      <c r="Q2643" s="496"/>
      <c r="R2643" s="496"/>
      <c r="S2643" s="496"/>
      <c r="T2643" s="496"/>
      <c r="U2643" s="496"/>
      <c r="V2643" s="496"/>
      <c r="W2643" s="496"/>
      <c r="X2643" s="496"/>
      <c r="Y2643" s="496"/>
      <c r="Z2643" s="496"/>
      <c r="AA2643" s="496"/>
      <c r="AB2643" s="496"/>
      <c r="AC2643" s="496"/>
      <c r="AD2643" s="496"/>
      <c r="AE2643" s="496"/>
      <c r="AF2643" s="496"/>
      <c r="AG2643" s="496"/>
      <c r="AH2643" s="496"/>
      <c r="AI2643" s="496"/>
      <c r="AJ2643" s="496"/>
      <c r="AK2643" s="496"/>
      <c r="AL2643" s="496"/>
      <c r="AM2643" s="496"/>
      <c r="AN2643" s="496"/>
      <c r="AO2643" s="496"/>
      <c r="AP2643" s="496"/>
      <c r="AQ2643" s="496"/>
      <c r="AR2643" s="496"/>
      <c r="AS2643" s="496"/>
      <c r="AT2643" s="496"/>
      <c r="AU2643" s="496"/>
    </row>
    <row r="2644" spans="1:47">
      <c r="A2644" s="496"/>
      <c r="B2644" s="496"/>
      <c r="C2644" s="496"/>
      <c r="D2644" s="496"/>
      <c r="E2644" s="496"/>
      <c r="F2644" s="496"/>
      <c r="G2644" s="496"/>
      <c r="H2644" s="496"/>
      <c r="I2644" s="496"/>
      <c r="J2644" s="496"/>
      <c r="K2644" s="496"/>
      <c r="L2644" s="496"/>
      <c r="M2644" s="496"/>
      <c r="N2644" s="496"/>
      <c r="O2644" s="496"/>
      <c r="P2644" s="496"/>
      <c r="Q2644" s="496"/>
      <c r="R2644" s="496"/>
      <c r="S2644" s="496"/>
      <c r="T2644" s="496"/>
      <c r="U2644" s="496"/>
      <c r="V2644" s="496"/>
      <c r="W2644" s="496"/>
      <c r="X2644" s="496"/>
      <c r="Y2644" s="496"/>
      <c r="Z2644" s="496"/>
      <c r="AA2644" s="496"/>
      <c r="AB2644" s="496"/>
      <c r="AC2644" s="496"/>
      <c r="AD2644" s="496"/>
      <c r="AE2644" s="496"/>
      <c r="AF2644" s="496"/>
      <c r="AG2644" s="496"/>
      <c r="AH2644" s="496"/>
      <c r="AI2644" s="496"/>
      <c r="AJ2644" s="496"/>
      <c r="AK2644" s="496"/>
      <c r="AL2644" s="496"/>
      <c r="AM2644" s="496"/>
      <c r="AN2644" s="496"/>
      <c r="AO2644" s="496"/>
      <c r="AP2644" s="496"/>
      <c r="AQ2644" s="496"/>
      <c r="AR2644" s="496"/>
      <c r="AS2644" s="496"/>
      <c r="AT2644" s="496"/>
      <c r="AU2644" s="496"/>
    </row>
    <row r="2645" spans="1:47">
      <c r="A2645" s="496"/>
      <c r="B2645" s="496"/>
      <c r="C2645" s="496"/>
      <c r="D2645" s="496"/>
      <c r="E2645" s="496"/>
      <c r="F2645" s="496"/>
      <c r="G2645" s="496"/>
      <c r="H2645" s="496"/>
      <c r="I2645" s="496"/>
      <c r="J2645" s="496"/>
      <c r="K2645" s="496"/>
      <c r="L2645" s="496"/>
      <c r="M2645" s="496"/>
      <c r="N2645" s="496"/>
      <c r="O2645" s="496"/>
      <c r="P2645" s="496"/>
      <c r="Q2645" s="496"/>
      <c r="R2645" s="496"/>
      <c r="S2645" s="496"/>
      <c r="T2645" s="496"/>
      <c r="U2645" s="496"/>
      <c r="V2645" s="496"/>
      <c r="W2645" s="496"/>
      <c r="X2645" s="496"/>
      <c r="Y2645" s="496"/>
      <c r="Z2645" s="496"/>
      <c r="AA2645" s="496"/>
      <c r="AB2645" s="496"/>
      <c r="AC2645" s="496"/>
      <c r="AD2645" s="496"/>
      <c r="AE2645" s="496"/>
      <c r="AF2645" s="496"/>
      <c r="AG2645" s="496"/>
      <c r="AH2645" s="496"/>
      <c r="AI2645" s="496"/>
      <c r="AJ2645" s="496"/>
      <c r="AK2645" s="496"/>
      <c r="AL2645" s="496"/>
      <c r="AM2645" s="496"/>
      <c r="AN2645" s="496"/>
      <c r="AO2645" s="496"/>
      <c r="AP2645" s="496"/>
      <c r="AQ2645" s="496"/>
      <c r="AR2645" s="496"/>
      <c r="AS2645" s="496"/>
      <c r="AT2645" s="496"/>
      <c r="AU2645" s="496"/>
    </row>
    <row r="2646" spans="1:47">
      <c r="A2646" s="496"/>
      <c r="B2646" s="496"/>
      <c r="C2646" s="496"/>
      <c r="D2646" s="496"/>
      <c r="E2646" s="496"/>
      <c r="F2646" s="496"/>
      <c r="G2646" s="496"/>
      <c r="H2646" s="496"/>
      <c r="I2646" s="496"/>
      <c r="J2646" s="496"/>
      <c r="K2646" s="496"/>
      <c r="L2646" s="496"/>
      <c r="M2646" s="496"/>
      <c r="N2646" s="496"/>
      <c r="O2646" s="496"/>
      <c r="P2646" s="496"/>
      <c r="Q2646" s="496"/>
      <c r="R2646" s="496"/>
      <c r="S2646" s="496"/>
      <c r="T2646" s="496"/>
      <c r="U2646" s="496"/>
      <c r="V2646" s="496"/>
      <c r="W2646" s="496"/>
      <c r="X2646" s="496"/>
      <c r="Y2646" s="496"/>
      <c r="Z2646" s="496"/>
      <c r="AA2646" s="496"/>
      <c r="AB2646" s="496"/>
      <c r="AC2646" s="496"/>
      <c r="AD2646" s="496"/>
      <c r="AE2646" s="496"/>
      <c r="AF2646" s="496"/>
      <c r="AG2646" s="496"/>
      <c r="AH2646" s="496"/>
      <c r="AI2646" s="496"/>
      <c r="AJ2646" s="496"/>
      <c r="AK2646" s="496"/>
      <c r="AL2646" s="496"/>
      <c r="AM2646" s="496"/>
      <c r="AN2646" s="496"/>
      <c r="AO2646" s="496"/>
      <c r="AP2646" s="496"/>
      <c r="AQ2646" s="496"/>
      <c r="AR2646" s="496"/>
      <c r="AS2646" s="496"/>
      <c r="AT2646" s="496"/>
      <c r="AU2646" s="496"/>
    </row>
    <row r="2647" spans="1:47">
      <c r="A2647" s="496"/>
      <c r="B2647" s="496"/>
      <c r="C2647" s="496"/>
      <c r="D2647" s="496"/>
      <c r="E2647" s="496"/>
      <c r="F2647" s="496"/>
      <c r="G2647" s="496"/>
      <c r="H2647" s="496"/>
      <c r="I2647" s="496"/>
      <c r="J2647" s="496"/>
      <c r="K2647" s="496"/>
      <c r="L2647" s="496"/>
      <c r="M2647" s="496"/>
      <c r="N2647" s="496"/>
      <c r="O2647" s="496"/>
      <c r="P2647" s="496"/>
      <c r="Q2647" s="496"/>
      <c r="R2647" s="496"/>
      <c r="S2647" s="496"/>
      <c r="T2647" s="496"/>
      <c r="U2647" s="496"/>
      <c r="V2647" s="496"/>
      <c r="W2647" s="496"/>
      <c r="X2647" s="496"/>
      <c r="Y2647" s="496"/>
      <c r="Z2647" s="496"/>
      <c r="AA2647" s="496"/>
      <c r="AB2647" s="496"/>
      <c r="AC2647" s="496"/>
      <c r="AD2647" s="496"/>
      <c r="AE2647" s="496"/>
      <c r="AF2647" s="496"/>
      <c r="AG2647" s="496"/>
      <c r="AH2647" s="496"/>
      <c r="AI2647" s="496"/>
      <c r="AJ2647" s="496"/>
      <c r="AK2647" s="496"/>
      <c r="AL2647" s="496"/>
      <c r="AM2647" s="496"/>
      <c r="AN2647" s="496"/>
      <c r="AO2647" s="496"/>
      <c r="AP2647" s="496"/>
      <c r="AQ2647" s="496"/>
      <c r="AR2647" s="496"/>
      <c r="AS2647" s="496"/>
      <c r="AT2647" s="496"/>
      <c r="AU2647" s="496"/>
    </row>
    <row r="2648" spans="1:47">
      <c r="A2648" s="496"/>
      <c r="B2648" s="496"/>
      <c r="C2648" s="496"/>
      <c r="D2648" s="496"/>
      <c r="E2648" s="496"/>
      <c r="F2648" s="496"/>
      <c r="G2648" s="496"/>
      <c r="H2648" s="496"/>
      <c r="I2648" s="496"/>
      <c r="J2648" s="496"/>
      <c r="K2648" s="496"/>
      <c r="L2648" s="496"/>
      <c r="M2648" s="496"/>
      <c r="N2648" s="496"/>
      <c r="O2648" s="496"/>
      <c r="P2648" s="496"/>
      <c r="Q2648" s="496"/>
      <c r="R2648" s="496"/>
      <c r="S2648" s="496"/>
      <c r="T2648" s="496"/>
      <c r="U2648" s="496"/>
      <c r="V2648" s="496"/>
      <c r="W2648" s="496"/>
      <c r="X2648" s="496"/>
      <c r="Y2648" s="496"/>
      <c r="Z2648" s="496"/>
      <c r="AA2648" s="496"/>
      <c r="AB2648" s="496"/>
      <c r="AC2648" s="496"/>
      <c r="AD2648" s="496"/>
      <c r="AE2648" s="496"/>
      <c r="AF2648" s="496"/>
      <c r="AG2648" s="496"/>
      <c r="AH2648" s="496"/>
      <c r="AI2648" s="496"/>
      <c r="AJ2648" s="496"/>
      <c r="AK2648" s="496"/>
      <c r="AL2648" s="496"/>
      <c r="AM2648" s="496"/>
      <c r="AN2648" s="496"/>
      <c r="AO2648" s="496"/>
      <c r="AP2648" s="496"/>
      <c r="AQ2648" s="496"/>
      <c r="AR2648" s="496"/>
      <c r="AS2648" s="496"/>
      <c r="AT2648" s="496"/>
      <c r="AU2648" s="496"/>
    </row>
    <row r="2649" spans="1:47">
      <c r="A2649" s="496"/>
      <c r="B2649" s="496"/>
      <c r="C2649" s="496"/>
      <c r="D2649" s="496"/>
      <c r="E2649" s="496"/>
      <c r="F2649" s="496"/>
      <c r="G2649" s="496"/>
      <c r="H2649" s="496"/>
      <c r="I2649" s="496"/>
      <c r="J2649" s="496"/>
      <c r="K2649" s="496"/>
      <c r="L2649" s="496"/>
      <c r="M2649" s="496"/>
      <c r="N2649" s="496"/>
      <c r="O2649" s="496"/>
      <c r="P2649" s="496"/>
      <c r="Q2649" s="496"/>
      <c r="R2649" s="496"/>
      <c r="S2649" s="496"/>
      <c r="T2649" s="496"/>
      <c r="U2649" s="496"/>
      <c r="V2649" s="496"/>
      <c r="W2649" s="496"/>
      <c r="X2649" s="496"/>
      <c r="Y2649" s="496"/>
      <c r="Z2649" s="496"/>
      <c r="AA2649" s="496"/>
      <c r="AB2649" s="496"/>
      <c r="AC2649" s="496"/>
      <c r="AD2649" s="496"/>
      <c r="AE2649" s="496"/>
      <c r="AF2649" s="496"/>
      <c r="AG2649" s="496"/>
      <c r="AH2649" s="496"/>
      <c r="AI2649" s="496"/>
      <c r="AJ2649" s="496"/>
      <c r="AK2649" s="496"/>
      <c r="AL2649" s="496"/>
      <c r="AM2649" s="496"/>
      <c r="AN2649" s="496"/>
      <c r="AO2649" s="496"/>
      <c r="AP2649" s="496"/>
      <c r="AQ2649" s="496"/>
      <c r="AR2649" s="496"/>
      <c r="AS2649" s="496"/>
      <c r="AT2649" s="496"/>
      <c r="AU2649" s="496"/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362"/>
  <sheetViews>
    <sheetView zoomScale="95" zoomScaleNormal="95" workbookViewId="0">
      <pane xSplit="8" ySplit="16" topLeftCell="I65" activePane="bottomRight" state="frozen"/>
      <selection pane="topRight" activeCell="I1" sqref="I1"/>
      <selection pane="bottomLeft" activeCell="A19" sqref="A19"/>
      <selection pane="bottomRight" activeCell="F78" sqref="F78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customWidth="1"/>
    <col min="7" max="7" width="6.81640625" style="66" customWidth="1"/>
    <col min="8" max="8" width="6" style="66" customWidth="1"/>
    <col min="9" max="9" width="5" customWidth="1"/>
    <col min="10" max="10" width="4.81640625" customWidth="1"/>
    <col min="11" max="11" width="6.54296875" customWidth="1"/>
    <col min="12" max="12" width="7.36328125" customWidth="1"/>
    <col min="13" max="13" width="8.36328125" customWidth="1"/>
    <col min="14" max="14" width="5" style="10" customWidth="1"/>
    <col min="15" max="15" width="2.90625" customWidth="1"/>
    <col min="16" max="16" width="5.1796875" style="10" customWidth="1"/>
    <col min="17" max="17" width="7.36328125" style="10" customWidth="1"/>
    <col min="18" max="18" width="6.453125" customWidth="1"/>
    <col min="19" max="19" width="6.1796875" customWidth="1"/>
    <col min="20" max="20" width="5.36328125" customWidth="1"/>
    <col min="21" max="21" width="6.90625" style="10" customWidth="1"/>
    <col min="22" max="22" width="4.90625" customWidth="1"/>
    <col min="23" max="23" width="7.36328125" customWidth="1"/>
    <col min="24" max="24" width="8" style="66" customWidth="1"/>
    <col min="25" max="25" width="8" style="10" customWidth="1"/>
    <col min="26" max="26" width="8.453125" customWidth="1"/>
    <col min="27" max="27" width="6.54296875" customWidth="1"/>
    <col min="28" max="28" width="7.90625" style="66" customWidth="1"/>
    <col min="29" max="29" width="7.54296875" customWidth="1"/>
    <col min="30" max="30" width="7.81640625" customWidth="1"/>
    <col min="34" max="34" width="9.90625" customWidth="1"/>
    <col min="36" max="36" width="9.453125" customWidth="1"/>
    <col min="38" max="38" width="14" customWidth="1"/>
    <col min="39" max="39" width="12.54296875" customWidth="1"/>
    <col min="40" max="40" width="10.90625" customWidth="1"/>
  </cols>
  <sheetData>
    <row r="1" spans="1:52" ht="15.6">
      <c r="A1" s="42"/>
      <c r="B1" s="42"/>
      <c r="C1" s="42"/>
      <c r="D1" s="42"/>
      <c r="E1" s="42"/>
      <c r="F1" s="42"/>
      <c r="G1" s="63"/>
      <c r="H1" s="63"/>
      <c r="I1" s="42"/>
      <c r="J1" s="42"/>
      <c r="K1" s="42"/>
      <c r="L1" s="42"/>
      <c r="M1" s="42"/>
      <c r="N1" s="72"/>
      <c r="O1" s="42"/>
      <c r="P1" s="72"/>
      <c r="Q1" s="72"/>
      <c r="R1" s="42"/>
      <c r="S1" s="42"/>
      <c r="T1" s="42"/>
      <c r="U1" s="72"/>
      <c r="V1" s="42"/>
      <c r="W1" s="42"/>
      <c r="X1" s="63"/>
      <c r="Y1" s="72"/>
      <c r="Z1" s="42"/>
      <c r="AA1" s="4"/>
      <c r="AB1" s="55"/>
      <c r="AC1" s="55"/>
      <c r="AD1" s="1"/>
      <c r="AE1" s="5"/>
    </row>
    <row r="2" spans="1:52" s="183" customFormat="1" ht="31.8">
      <c r="A2" s="151"/>
      <c r="B2" s="151"/>
      <c r="C2" s="151" t="s">
        <v>428</v>
      </c>
      <c r="D2" s="151"/>
      <c r="E2" s="151"/>
      <c r="F2" s="151"/>
      <c r="G2" s="182"/>
      <c r="H2" s="182"/>
      <c r="I2" s="151"/>
      <c r="J2" s="151"/>
      <c r="K2" s="151"/>
      <c r="L2" s="151"/>
      <c r="M2" s="151" t="str">
        <f>+År!B2</f>
        <v>KASTRAT</v>
      </c>
      <c r="N2" s="184"/>
      <c r="O2" s="151"/>
      <c r="P2" s="184"/>
      <c r="Q2" s="184"/>
      <c r="R2" s="151"/>
      <c r="S2" s="151"/>
      <c r="T2" s="151"/>
      <c r="U2" s="184"/>
      <c r="V2" s="151"/>
      <c r="W2" s="151"/>
      <c r="X2" s="182"/>
      <c r="Y2" s="184"/>
      <c r="Z2" s="151"/>
      <c r="AA2" s="4"/>
      <c r="AB2" s="55"/>
      <c r="AC2" s="55"/>
      <c r="AD2" s="1"/>
      <c r="AE2" s="5"/>
      <c r="AF2"/>
      <c r="AG2"/>
      <c r="AH2"/>
      <c r="AI2"/>
      <c r="AJ2"/>
      <c r="AK2"/>
    </row>
    <row r="3" spans="1:52" ht="15.6">
      <c r="A3" s="42"/>
      <c r="B3" s="42"/>
      <c r="C3" s="42"/>
      <c r="D3" s="42"/>
      <c r="E3" s="42"/>
      <c r="F3" s="42"/>
      <c r="G3" s="63"/>
      <c r="H3" s="63"/>
      <c r="I3" s="42"/>
      <c r="J3" s="42"/>
      <c r="K3" s="42"/>
      <c r="L3" s="42"/>
      <c r="M3" s="42"/>
      <c r="N3" s="72"/>
      <c r="O3" s="42"/>
      <c r="P3" s="72"/>
      <c r="Q3" s="72"/>
      <c r="R3" s="42"/>
      <c r="S3" s="42"/>
      <c r="T3" s="42"/>
      <c r="U3" s="72"/>
      <c r="V3" s="42"/>
      <c r="W3" s="42"/>
      <c r="X3" s="63"/>
      <c r="Y3" s="72"/>
      <c r="Z3" s="42"/>
      <c r="AA3" s="4"/>
      <c r="AB3" s="55"/>
      <c r="AC3" s="55"/>
      <c r="AD3" s="1"/>
      <c r="AE3" s="5"/>
      <c r="AL3" s="4"/>
      <c r="AM3" s="4"/>
      <c r="AN3" s="4"/>
      <c r="AO3" s="4"/>
      <c r="AP3" s="4"/>
    </row>
    <row r="4" spans="1:52" ht="15.6">
      <c r="A4" s="42"/>
      <c r="B4" s="42"/>
      <c r="C4" s="42"/>
      <c r="D4" s="42"/>
      <c r="E4" s="42"/>
      <c r="F4" s="42"/>
      <c r="G4" s="63"/>
      <c r="H4" s="63"/>
      <c r="I4" s="42"/>
      <c r="J4" s="42"/>
      <c r="K4" s="42"/>
      <c r="L4" s="42"/>
      <c r="M4" s="42"/>
      <c r="N4" s="72"/>
      <c r="O4" s="42"/>
      <c r="P4" s="72"/>
      <c r="Q4" s="72"/>
      <c r="R4" s="42"/>
      <c r="S4" s="42"/>
      <c r="T4" s="42"/>
      <c r="U4" s="72"/>
      <c r="V4" s="42"/>
      <c r="W4" s="42"/>
      <c r="X4" s="63"/>
      <c r="Y4" s="72"/>
      <c r="Z4" s="42"/>
      <c r="AA4" s="4"/>
      <c r="AB4" s="55"/>
      <c r="AC4" s="55"/>
      <c r="AD4" s="1"/>
      <c r="AE4" s="5"/>
      <c r="AL4" s="4"/>
      <c r="AM4" s="4"/>
      <c r="AN4" s="4"/>
      <c r="AO4" s="4"/>
      <c r="AP4" s="4"/>
    </row>
    <row r="5" spans="1:52" s="181" customFormat="1" ht="19.8">
      <c r="A5" s="179"/>
      <c r="B5" s="179"/>
      <c r="C5" s="179"/>
      <c r="D5" s="179"/>
      <c r="E5" s="153" t="s">
        <v>7</v>
      </c>
      <c r="F5" s="176">
        <f>+År!O2</f>
        <v>52</v>
      </c>
      <c r="G5" s="180"/>
      <c r="H5" s="180"/>
      <c r="I5" s="180"/>
      <c r="J5" s="180"/>
      <c r="K5" s="153"/>
      <c r="L5" s="153"/>
      <c r="M5" s="180"/>
      <c r="N5" s="185"/>
      <c r="O5" s="180"/>
      <c r="P5" s="177" t="s">
        <v>423</v>
      </c>
      <c r="Q5" s="185"/>
      <c r="R5" s="179"/>
      <c r="S5" s="179"/>
      <c r="T5" s="179"/>
      <c r="U5" s="505">
        <f>SUM(F10:F11)</f>
        <v>1609</v>
      </c>
      <c r="V5" s="507"/>
      <c r="W5" s="179"/>
      <c r="X5" s="153"/>
      <c r="Y5" s="179"/>
      <c r="Z5" s="185"/>
      <c r="AA5" s="4"/>
      <c r="AB5" s="4"/>
      <c r="AC5" s="55"/>
      <c r="AD5" s="55"/>
      <c r="AE5" s="1"/>
      <c r="AF5" s="5"/>
      <c r="AG5"/>
      <c r="AH5"/>
      <c r="AI5"/>
      <c r="AJ5"/>
      <c r="AK5"/>
      <c r="AL5"/>
      <c r="AM5" s="4"/>
      <c r="AN5" s="4"/>
      <c r="AO5" s="4"/>
      <c r="AP5" s="4"/>
      <c r="AQ5" s="4"/>
      <c r="AR5"/>
      <c r="AS5"/>
      <c r="AT5"/>
      <c r="AU5"/>
      <c r="AV5"/>
      <c r="AW5"/>
      <c r="AX5" s="176"/>
      <c r="AY5" s="178"/>
      <c r="AZ5" s="178"/>
    </row>
    <row r="6" spans="1:52" ht="15.6">
      <c r="A6" s="45"/>
      <c r="B6" s="45"/>
      <c r="C6" s="45"/>
      <c r="D6" s="45"/>
      <c r="E6" s="45"/>
      <c r="F6" s="45"/>
      <c r="G6" s="94"/>
      <c r="H6" s="63"/>
      <c r="I6" s="42"/>
      <c r="J6" s="42"/>
      <c r="K6" s="42"/>
      <c r="L6" s="42"/>
      <c r="M6" s="42"/>
      <c r="N6" s="72"/>
      <c r="O6" s="42"/>
      <c r="P6" s="72"/>
      <c r="Q6" s="72"/>
      <c r="R6" s="42"/>
      <c r="S6" s="42"/>
      <c r="T6" s="42"/>
      <c r="U6" s="72"/>
      <c r="V6" s="42"/>
      <c r="W6" s="42"/>
      <c r="X6" s="63"/>
      <c r="Y6" s="72"/>
      <c r="Z6" s="42"/>
      <c r="AA6" s="4"/>
      <c r="AB6" s="55"/>
      <c r="AC6" s="55"/>
      <c r="AD6" s="1"/>
      <c r="AE6" s="5"/>
      <c r="AL6" s="4"/>
      <c r="AM6" s="4"/>
      <c r="AN6" s="4"/>
      <c r="AO6" s="4"/>
      <c r="AP6" s="4"/>
    </row>
    <row r="7" spans="1:52" ht="15.6">
      <c r="A7" s="42"/>
      <c r="B7" s="42"/>
      <c r="C7" s="42"/>
      <c r="D7" s="42"/>
      <c r="E7" s="48" t="s">
        <v>4</v>
      </c>
      <c r="F7" s="42"/>
      <c r="G7" s="63"/>
      <c r="H7" s="63"/>
      <c r="I7" s="48" t="s">
        <v>24</v>
      </c>
      <c r="J7" s="42"/>
      <c r="K7" s="42"/>
      <c r="L7" s="42"/>
      <c r="M7" s="48" t="s">
        <v>24</v>
      </c>
      <c r="N7" s="73" t="s">
        <v>24</v>
      </c>
      <c r="O7" s="42"/>
      <c r="P7" s="439" t="s">
        <v>404</v>
      </c>
      <c r="Q7" s="437" t="s">
        <v>46</v>
      </c>
      <c r="R7" s="351" t="s">
        <v>527</v>
      </c>
      <c r="S7" s="349" t="s">
        <v>404</v>
      </c>
      <c r="T7" s="349" t="s">
        <v>404</v>
      </c>
      <c r="U7" s="73" t="s">
        <v>424</v>
      </c>
      <c r="V7" s="42"/>
      <c r="W7" s="42"/>
      <c r="X7" s="48" t="s">
        <v>479</v>
      </c>
      <c r="Y7" s="73" t="s">
        <v>4</v>
      </c>
      <c r="Z7" s="42"/>
      <c r="AA7" s="4"/>
      <c r="AB7" s="55"/>
      <c r="AC7" s="55"/>
      <c r="AD7" s="1"/>
      <c r="AE7" s="5"/>
    </row>
    <row r="8" spans="1:52" ht="15.6">
      <c r="A8" s="42"/>
      <c r="B8" s="42"/>
      <c r="C8" s="48" t="s">
        <v>564</v>
      </c>
      <c r="D8" s="42"/>
      <c r="E8" s="48" t="s">
        <v>477</v>
      </c>
      <c r="F8" s="48" t="s">
        <v>4</v>
      </c>
      <c r="G8" s="64" t="s">
        <v>4</v>
      </c>
      <c r="H8" s="64" t="s">
        <v>1</v>
      </c>
      <c r="I8" s="49" t="s">
        <v>0</v>
      </c>
      <c r="J8" s="48"/>
      <c r="K8" s="427" t="s">
        <v>24</v>
      </c>
      <c r="L8" s="427" t="s">
        <v>24</v>
      </c>
      <c r="M8" s="48" t="s">
        <v>483</v>
      </c>
      <c r="N8" s="74" t="s">
        <v>45</v>
      </c>
      <c r="O8" s="48"/>
      <c r="P8" s="437" t="s">
        <v>569</v>
      </c>
      <c r="Q8" s="436" t="s">
        <v>489</v>
      </c>
      <c r="R8" s="351" t="s">
        <v>548</v>
      </c>
      <c r="S8" s="351" t="s">
        <v>491</v>
      </c>
      <c r="T8" s="351" t="s">
        <v>556</v>
      </c>
      <c r="U8" s="73" t="s">
        <v>417</v>
      </c>
      <c r="V8" s="48" t="s">
        <v>535</v>
      </c>
      <c r="W8" s="48" t="s">
        <v>415</v>
      </c>
      <c r="X8" s="48" t="s">
        <v>563</v>
      </c>
      <c r="Y8" s="73" t="s">
        <v>427</v>
      </c>
      <c r="Z8" s="42"/>
      <c r="AA8" s="4"/>
      <c r="AB8" s="55"/>
      <c r="AC8" s="55"/>
      <c r="AD8" s="1"/>
      <c r="AE8" s="5"/>
    </row>
    <row r="9" spans="1:52" ht="15.6">
      <c r="A9" s="42"/>
      <c r="B9" s="48" t="s">
        <v>90</v>
      </c>
      <c r="C9" s="48" t="s">
        <v>565</v>
      </c>
      <c r="D9" s="45"/>
      <c r="E9" s="49" t="s">
        <v>478</v>
      </c>
      <c r="F9" s="49" t="s">
        <v>10</v>
      </c>
      <c r="G9" s="86" t="s">
        <v>404</v>
      </c>
      <c r="H9" s="86" t="s">
        <v>404</v>
      </c>
      <c r="I9" s="49"/>
      <c r="J9" s="121" t="s">
        <v>529</v>
      </c>
      <c r="K9" s="427" t="s">
        <v>725</v>
      </c>
      <c r="L9" s="427" t="s">
        <v>726</v>
      </c>
      <c r="M9" s="49" t="s">
        <v>416</v>
      </c>
      <c r="N9" s="74"/>
      <c r="O9" s="121" t="s">
        <v>529</v>
      </c>
      <c r="P9" s="436" t="s">
        <v>546</v>
      </c>
      <c r="Q9" s="436" t="s">
        <v>636</v>
      </c>
      <c r="R9" s="438" t="s">
        <v>485</v>
      </c>
      <c r="S9" s="438" t="s">
        <v>472</v>
      </c>
      <c r="T9" s="438" t="s">
        <v>525</v>
      </c>
      <c r="U9" s="74" t="s">
        <v>45</v>
      </c>
      <c r="V9" s="49" t="s">
        <v>536</v>
      </c>
      <c r="W9" s="49" t="s">
        <v>416</v>
      </c>
      <c r="X9" s="49" t="s">
        <v>488</v>
      </c>
      <c r="Y9" s="74" t="s">
        <v>551</v>
      </c>
      <c r="Z9" s="42"/>
      <c r="AA9" s="4"/>
      <c r="AB9" s="55"/>
      <c r="AC9" s="55"/>
      <c r="AD9" s="1"/>
      <c r="AE9" s="5"/>
    </row>
    <row r="10" spans="1:52" ht="15.6">
      <c r="A10" s="42"/>
      <c r="B10" s="50">
        <f>+'Ark1'!C214</f>
        <v>2023</v>
      </c>
      <c r="C10" s="50">
        <f>+'Ark1'!H214</f>
        <v>1</v>
      </c>
      <c r="D10" s="51" t="s">
        <v>77</v>
      </c>
      <c r="E10" s="50">
        <f>+'Ark1'!Q214</f>
        <v>257</v>
      </c>
      <c r="F10" s="75">
        <f>+'Ark1'!R214</f>
        <v>1254</v>
      </c>
      <c r="G10" s="54">
        <f>+'Ark1'!AE214</f>
        <v>73.119533527696788</v>
      </c>
      <c r="H10" s="54">
        <f>+'Ark1'!AF214</f>
        <v>73.918067076963553</v>
      </c>
      <c r="I10" s="378">
        <f>+'Ark1'!S214</f>
        <v>4.2464114832535875</v>
      </c>
      <c r="J10" s="397">
        <f>+I10-I38</f>
        <v>-0.34839889598792873</v>
      </c>
      <c r="K10" s="377">
        <f>+'Ark1'!AR214</f>
        <v>205.15347334410339</v>
      </c>
      <c r="L10" s="113">
        <f>+'Ark1'!AS214</f>
        <v>29.146288099279303</v>
      </c>
      <c r="M10" s="52">
        <f>+'Ark1'!T214</f>
        <v>7.0127591706539087</v>
      </c>
      <c r="N10" s="307">
        <f>+'Ark1'!U214</f>
        <v>256.05159489633149</v>
      </c>
      <c r="O10" s="398">
        <f>+N10-N38</f>
        <v>-15.504892129616564</v>
      </c>
      <c r="P10" s="75">
        <f>+'Ark1'!W214</f>
        <v>64.354066985645929</v>
      </c>
      <c r="Q10" s="75">
        <f>+'Ark1'!X214</f>
        <v>5.98086124401914</v>
      </c>
      <c r="R10" s="114">
        <f>+'Ark1'!AG214</f>
        <v>686.47657512116314</v>
      </c>
      <c r="S10" s="113">
        <f>+'Ark1'!AH214</f>
        <v>7.9744816586921827E-2</v>
      </c>
      <c r="T10" s="114">
        <f>+'Ark1'!AI214</f>
        <v>23.684210526315795</v>
      </c>
      <c r="U10" s="75">
        <f>+'Ark1'!Y214</f>
        <v>64.829424767140225</v>
      </c>
      <c r="V10" s="52">
        <f>+'Ark1'!Z214</f>
        <v>1.2376531695760329</v>
      </c>
      <c r="W10" s="52">
        <f>+'Ark1'!AA214</f>
        <v>1.7761030791434511</v>
      </c>
      <c r="X10" s="114">
        <f>+X41</f>
        <v>398.2593887917435</v>
      </c>
      <c r="Y10" s="75">
        <f>+F10/E10</f>
        <v>4.8793774319066152</v>
      </c>
      <c r="Z10" s="42"/>
      <c r="AA10" s="4"/>
      <c r="AB10" s="55"/>
      <c r="AC10" s="55"/>
      <c r="AD10" s="1"/>
      <c r="AE10" s="5"/>
      <c r="AG10" s="2"/>
      <c r="AH10" s="2"/>
      <c r="AI10" s="2"/>
    </row>
    <row r="11" spans="1:52" ht="15.6">
      <c r="A11" s="42"/>
      <c r="B11" s="50">
        <f>+'Ark1'!C242</f>
        <v>2022</v>
      </c>
      <c r="C11" s="50">
        <f>+'Ark1'!H242</f>
        <v>2</v>
      </c>
      <c r="D11" s="51" t="s">
        <v>9</v>
      </c>
      <c r="E11" s="50">
        <f>+'Ark1'!Q242</f>
        <v>78</v>
      </c>
      <c r="F11" s="75">
        <f>+'Ark1'!R242</f>
        <v>355</v>
      </c>
      <c r="G11" s="54">
        <f>+'Ark1'!AE242</f>
        <v>13.167655786350148</v>
      </c>
      <c r="H11" s="54">
        <f>+'Ark1'!AF242</f>
        <v>12.764681309949053</v>
      </c>
      <c r="I11" s="378">
        <f>+'Ark1'!S242</f>
        <v>4.7830985915492956</v>
      </c>
      <c r="J11" s="397">
        <f>+I11-I63</f>
        <v>0.72976525821596105</v>
      </c>
      <c r="K11" s="377">
        <f>+'Ark1'!AR242</f>
        <v>200.84240687679076</v>
      </c>
      <c r="L11" s="113">
        <f>+'Ark1'!AS242</f>
        <v>30.531952491534028</v>
      </c>
      <c r="M11" s="52">
        <f>+'Ark1'!T242</f>
        <v>6.929577464788732</v>
      </c>
      <c r="N11" s="307">
        <f>+'Ark1'!U242</f>
        <v>252.25605633802809</v>
      </c>
      <c r="O11" s="398">
        <f>+N11-N63</f>
        <v>24.114945226917087</v>
      </c>
      <c r="P11" s="75">
        <f>+'Ark1'!W242</f>
        <v>58.309859154929583</v>
      </c>
      <c r="Q11" s="75">
        <f>+'Ark1'!X242</f>
        <v>8.169014084507042</v>
      </c>
      <c r="R11" s="114">
        <f>+'Ark1'!AG242</f>
        <v>672.06590257879645</v>
      </c>
      <c r="S11" s="113">
        <f>+'Ark1'!AH242</f>
        <v>0.28169014084507038</v>
      </c>
      <c r="T11" s="114">
        <f>+'Ark1'!AI242</f>
        <v>45.91549295774648</v>
      </c>
      <c r="U11" s="75">
        <f>+'Ark1'!Y242</f>
        <v>70.959258584160239</v>
      </c>
      <c r="V11" s="52">
        <f>+'Ark1'!Z242</f>
        <v>1.3133106125085543</v>
      </c>
      <c r="W11" s="52">
        <f>+'Ark1'!AA242</f>
        <v>1.978219028745136</v>
      </c>
      <c r="X11" s="114">
        <f>+X64</f>
        <v>338.53601579517647</v>
      </c>
      <c r="Y11" s="75">
        <f>+F11/E11</f>
        <v>4.5512820512820511</v>
      </c>
      <c r="Z11" s="42"/>
      <c r="AA11" s="4"/>
      <c r="AB11" s="55"/>
      <c r="AC11" s="55"/>
      <c r="AD11" s="12"/>
      <c r="AE11" s="5"/>
      <c r="AG11" s="2"/>
      <c r="AH11" s="2"/>
      <c r="AI11" s="4"/>
      <c r="AJ11" s="4"/>
      <c r="AK11" s="4"/>
    </row>
    <row r="12" spans="1:52" ht="15.6">
      <c r="A12" s="45"/>
      <c r="B12" s="45"/>
      <c r="C12" s="45"/>
      <c r="D12" s="45"/>
      <c r="E12" s="45"/>
      <c r="F12" s="45"/>
      <c r="G12" s="94"/>
      <c r="H12" s="63"/>
      <c r="I12" s="42"/>
      <c r="J12" s="42"/>
      <c r="K12" s="42"/>
      <c r="L12" s="42"/>
      <c r="M12" s="42"/>
      <c r="N12" s="72"/>
      <c r="O12" s="42"/>
      <c r="P12" s="72"/>
      <c r="Q12" s="72"/>
      <c r="R12" s="42"/>
      <c r="S12" s="42"/>
      <c r="T12" s="72"/>
      <c r="U12" s="72"/>
      <c r="V12" s="42"/>
      <c r="W12" s="42"/>
      <c r="X12" s="63"/>
      <c r="Y12" s="72"/>
      <c r="Z12" s="42"/>
      <c r="AA12" s="4"/>
      <c r="AB12" s="55"/>
      <c r="AC12" s="55"/>
      <c r="AD12" s="12"/>
      <c r="AE12" s="5"/>
      <c r="AG12" s="2"/>
      <c r="AH12" s="2"/>
      <c r="AI12" s="4"/>
      <c r="AJ12" s="4"/>
      <c r="AK12" s="4"/>
    </row>
    <row r="13" spans="1:52" ht="15.6">
      <c r="A13" s="45"/>
      <c r="B13" s="45"/>
      <c r="C13" s="45"/>
      <c r="D13" s="45"/>
      <c r="E13" s="45"/>
      <c r="F13" s="45"/>
      <c r="G13" s="94"/>
      <c r="H13" s="63"/>
      <c r="I13" s="42"/>
      <c r="J13" s="42"/>
      <c r="K13" s="42"/>
      <c r="L13" s="42"/>
      <c r="M13" s="42"/>
      <c r="N13" s="72"/>
      <c r="O13" s="42"/>
      <c r="P13" s="72"/>
      <c r="Q13" s="72"/>
      <c r="R13" s="42"/>
      <c r="S13" s="42"/>
      <c r="T13" s="72"/>
      <c r="U13" s="72"/>
      <c r="V13" s="42"/>
      <c r="W13" s="42"/>
      <c r="X13" s="63"/>
      <c r="Y13" s="72"/>
      <c r="Z13" s="42"/>
      <c r="AA13" s="4"/>
      <c r="AB13" s="55"/>
      <c r="AC13" s="55"/>
      <c r="AD13" s="1"/>
      <c r="AE13" s="5"/>
      <c r="AL13" s="4"/>
      <c r="AM13" s="4"/>
      <c r="AN13" s="4"/>
      <c r="AO13" s="4"/>
      <c r="AP13" s="4"/>
    </row>
    <row r="14" spans="1:52" ht="15.6">
      <c r="A14" s="42"/>
      <c r="B14" s="42"/>
      <c r="C14" s="42"/>
      <c r="D14" s="42"/>
      <c r="E14" s="48" t="s">
        <v>4</v>
      </c>
      <c r="F14" s="42"/>
      <c r="G14" s="63"/>
      <c r="H14" s="63"/>
      <c r="I14" s="42"/>
      <c r="J14" s="42"/>
      <c r="K14" s="42"/>
      <c r="L14" s="42"/>
      <c r="M14" s="48" t="s">
        <v>24</v>
      </c>
      <c r="N14" s="72"/>
      <c r="O14" s="42"/>
      <c r="P14" s="72" t="s">
        <v>404</v>
      </c>
      <c r="Q14" s="73" t="s">
        <v>46</v>
      </c>
      <c r="R14" s="48" t="s">
        <v>527</v>
      </c>
      <c r="S14" s="45" t="s">
        <v>404</v>
      </c>
      <c r="T14" s="172" t="s">
        <v>404</v>
      </c>
      <c r="U14" s="73" t="s">
        <v>424</v>
      </c>
      <c r="V14" s="42"/>
      <c r="W14" s="42"/>
      <c r="X14" s="48" t="s">
        <v>479</v>
      </c>
      <c r="Y14" s="73" t="s">
        <v>4</v>
      </c>
      <c r="Z14" s="42"/>
      <c r="AA14" s="4"/>
      <c r="AB14" s="55"/>
      <c r="AC14" s="55"/>
      <c r="AD14" s="1"/>
      <c r="AE14" s="5"/>
    </row>
    <row r="15" spans="1:52" ht="15.6">
      <c r="A15" s="42"/>
      <c r="B15" s="42"/>
      <c r="C15" s="48" t="s">
        <v>564</v>
      </c>
      <c r="D15" s="42"/>
      <c r="E15" s="48" t="s">
        <v>477</v>
      </c>
      <c r="F15" s="48" t="s">
        <v>4</v>
      </c>
      <c r="G15" s="64" t="s">
        <v>4</v>
      </c>
      <c r="H15" s="64" t="s">
        <v>1</v>
      </c>
      <c r="I15" s="48" t="s">
        <v>24</v>
      </c>
      <c r="J15" s="48"/>
      <c r="K15" s="427" t="s">
        <v>24</v>
      </c>
      <c r="L15" s="427" t="s">
        <v>24</v>
      </c>
      <c r="M15" s="48" t="s">
        <v>483</v>
      </c>
      <c r="N15" s="73" t="s">
        <v>24</v>
      </c>
      <c r="O15" s="48"/>
      <c r="P15" s="73" t="s">
        <v>569</v>
      </c>
      <c r="Q15" s="74" t="s">
        <v>489</v>
      </c>
      <c r="R15" s="48" t="s">
        <v>548</v>
      </c>
      <c r="S15" s="48" t="s">
        <v>491</v>
      </c>
      <c r="T15" s="73" t="s">
        <v>556</v>
      </c>
      <c r="U15" s="73" t="s">
        <v>417</v>
      </c>
      <c r="V15" s="48" t="s">
        <v>535</v>
      </c>
      <c r="W15" s="48" t="s">
        <v>415</v>
      </c>
      <c r="X15" s="48" t="s">
        <v>563</v>
      </c>
      <c r="Y15" s="73" t="s">
        <v>427</v>
      </c>
      <c r="Z15" s="42"/>
      <c r="AA15" s="4"/>
      <c r="AB15" s="55"/>
      <c r="AC15" s="55"/>
      <c r="AD15" s="1"/>
      <c r="AE15" s="5"/>
    </row>
    <row r="16" spans="1:52" ht="15.6">
      <c r="A16" s="42"/>
      <c r="B16" s="48" t="s">
        <v>90</v>
      </c>
      <c r="C16" s="48" t="s">
        <v>565</v>
      </c>
      <c r="D16" s="45"/>
      <c r="E16" s="49" t="s">
        <v>478</v>
      </c>
      <c r="F16" s="49" t="s">
        <v>10</v>
      </c>
      <c r="G16" s="86" t="s">
        <v>404</v>
      </c>
      <c r="H16" s="86" t="s">
        <v>404</v>
      </c>
      <c r="I16" s="49" t="s">
        <v>0</v>
      </c>
      <c r="J16" s="49"/>
      <c r="K16" s="427" t="s">
        <v>725</v>
      </c>
      <c r="L16" s="427" t="s">
        <v>726</v>
      </c>
      <c r="M16" s="49" t="s">
        <v>416</v>
      </c>
      <c r="N16" s="74" t="s">
        <v>45</v>
      </c>
      <c r="O16" s="49"/>
      <c r="P16" s="74" t="s">
        <v>546</v>
      </c>
      <c r="Q16" s="74" t="s">
        <v>636</v>
      </c>
      <c r="R16" s="49" t="s">
        <v>485</v>
      </c>
      <c r="S16" s="49" t="s">
        <v>472</v>
      </c>
      <c r="T16" s="74" t="s">
        <v>525</v>
      </c>
      <c r="U16" s="74" t="s">
        <v>45</v>
      </c>
      <c r="V16" s="49" t="s">
        <v>536</v>
      </c>
      <c r="W16" s="49" t="s">
        <v>416</v>
      </c>
      <c r="X16" s="49" t="s">
        <v>488</v>
      </c>
      <c r="Y16" s="74" t="s">
        <v>551</v>
      </c>
      <c r="Z16" s="42"/>
      <c r="AA16" s="4"/>
      <c r="AB16" s="55"/>
      <c r="AC16" s="55"/>
      <c r="AD16" s="1"/>
      <c r="AE16" s="5"/>
    </row>
    <row r="17" spans="1:37" ht="15.6">
      <c r="A17" s="42"/>
      <c r="B17" s="50">
        <f>+'Ark1'!C187</f>
        <v>1996</v>
      </c>
      <c r="C17" s="50">
        <f>+'Ark1'!H187</f>
        <v>1</v>
      </c>
      <c r="D17" s="51" t="s">
        <v>77</v>
      </c>
      <c r="E17" s="50">
        <f>+'Ark1'!Q187</f>
        <v>619</v>
      </c>
      <c r="F17" s="75">
        <f>+'Ark1'!R187</f>
        <v>2287</v>
      </c>
      <c r="G17" s="65">
        <f>+'Ark1'!AE187</f>
        <v>79.327089836975375</v>
      </c>
      <c r="H17" s="65">
        <f>+'Ark1'!AF187</f>
        <v>80.137320895700356</v>
      </c>
      <c r="I17" s="378">
        <f>+'Ark1'!S187</f>
        <v>3.7682553563620464</v>
      </c>
      <c r="J17" s="378"/>
      <c r="K17" s="441"/>
      <c r="L17" s="234"/>
      <c r="M17" s="52">
        <f>+'Ark1'!T187</f>
        <v>6.5426322693484913</v>
      </c>
      <c r="N17" s="307">
        <f>+'Ark1'!U187</f>
        <v>249.76178399650175</v>
      </c>
      <c r="O17" s="378"/>
      <c r="P17" s="75">
        <f>+'Ark1'!W187</f>
        <v>47.092260603410558</v>
      </c>
      <c r="Q17" s="75">
        <f>+'Ark1'!X187</f>
        <v>1.2243113248797557</v>
      </c>
      <c r="R17" s="75"/>
      <c r="S17" s="65"/>
      <c r="T17" s="75"/>
      <c r="U17" s="75">
        <f>+'Ark1'!Y187</f>
        <v>42.898475443986086</v>
      </c>
      <c r="V17" s="52">
        <f>+'Ark1'!Z187</f>
        <v>0.9823931718323955</v>
      </c>
      <c r="W17" s="52">
        <f>+'Ark1'!AA187</f>
        <v>2.1740603520607484</v>
      </c>
      <c r="X17" s="75"/>
      <c r="Y17" s="75">
        <f t="shared" ref="Y17:Y38" si="0">+F17/E17</f>
        <v>3.6946688206785137</v>
      </c>
      <c r="Z17" s="42"/>
      <c r="AA17" s="4"/>
      <c r="AB17" s="55"/>
      <c r="AC17" s="55"/>
      <c r="AD17" s="1"/>
      <c r="AE17" s="5"/>
      <c r="AG17" s="2"/>
      <c r="AH17" s="2"/>
      <c r="AI17" s="2"/>
    </row>
    <row r="18" spans="1:37" ht="15.6">
      <c r="A18" s="42"/>
      <c r="B18" s="50">
        <f>+'Ark1'!C188</f>
        <v>1997</v>
      </c>
      <c r="C18" s="50">
        <f>+'Ark1'!H188</f>
        <v>1</v>
      </c>
      <c r="D18" s="51" t="s">
        <v>77</v>
      </c>
      <c r="E18" s="50">
        <f>+'Ark1'!Q188</f>
        <v>621</v>
      </c>
      <c r="F18" s="75">
        <f>+'Ark1'!R188</f>
        <v>2243</v>
      </c>
      <c r="G18" s="65">
        <f>+'Ark1'!AE188</f>
        <v>76.89406924922865</v>
      </c>
      <c r="H18" s="65">
        <f>+'Ark1'!AF188</f>
        <v>77.546214899020143</v>
      </c>
      <c r="I18" s="378">
        <f>+'Ark1'!S188</f>
        <v>3.652251448952295</v>
      </c>
      <c r="J18" s="378"/>
      <c r="K18" s="441"/>
      <c r="L18" s="234"/>
      <c r="M18" s="52">
        <f>+'Ark1'!T188</f>
        <v>6.5225144895229592</v>
      </c>
      <c r="N18" s="307">
        <f>+'Ark1'!U188</f>
        <v>249.0421756576014</v>
      </c>
      <c r="O18" s="378"/>
      <c r="P18" s="75">
        <f>+'Ark1'!W188</f>
        <v>47.079803834150688</v>
      </c>
      <c r="Q18" s="75">
        <f>+'Ark1'!X188</f>
        <v>0.80249665626393218</v>
      </c>
      <c r="R18" s="75"/>
      <c r="S18" s="65"/>
      <c r="T18" s="75"/>
      <c r="U18" s="75">
        <f>+'Ark1'!Y188</f>
        <v>42.325374113934238</v>
      </c>
      <c r="V18" s="52">
        <f>+'Ark1'!Z188</f>
        <v>1.0035061428664758</v>
      </c>
      <c r="W18" s="52">
        <f>+'Ark1'!AA188</f>
        <v>1.9240613414335936</v>
      </c>
      <c r="X18" s="75"/>
      <c r="Y18" s="75">
        <f t="shared" si="0"/>
        <v>3.6119162640901772</v>
      </c>
      <c r="Z18" s="42"/>
      <c r="AA18" s="4"/>
      <c r="AB18" s="55"/>
      <c r="AC18" s="55"/>
      <c r="AD18" s="12"/>
      <c r="AE18" s="5"/>
      <c r="AG18" s="2"/>
      <c r="AH18" s="2"/>
      <c r="AI18" s="4"/>
      <c r="AJ18" s="4"/>
      <c r="AK18" s="4"/>
    </row>
    <row r="19" spans="1:37" ht="15.6">
      <c r="A19" s="42"/>
      <c r="B19" s="50">
        <f>+'Ark1'!C189</f>
        <v>1998</v>
      </c>
      <c r="C19" s="50">
        <f>+'Ark1'!H189</f>
        <v>1</v>
      </c>
      <c r="D19" s="51" t="s">
        <v>77</v>
      </c>
      <c r="E19" s="50">
        <f>+'Ark1'!Q189</f>
        <v>632</v>
      </c>
      <c r="F19" s="75">
        <f>+'Ark1'!R189</f>
        <v>2432</v>
      </c>
      <c r="G19" s="65">
        <f>+'Ark1'!AE189</f>
        <v>77.132889311766576</v>
      </c>
      <c r="H19" s="65">
        <f>+'Ark1'!AF189</f>
        <v>77.9396232755971</v>
      </c>
      <c r="I19" s="378">
        <f>+'Ark1'!S189</f>
        <v>3.7680921052631593</v>
      </c>
      <c r="J19" s="378"/>
      <c r="K19" s="441"/>
      <c r="L19" s="234"/>
      <c r="M19" s="52">
        <f>+'Ark1'!T189</f>
        <v>6.8581414473684221</v>
      </c>
      <c r="N19" s="307">
        <f>+'Ark1'!U189</f>
        <v>252.51521381578965</v>
      </c>
      <c r="O19" s="378"/>
      <c r="P19" s="75">
        <f>+'Ark1'!W189</f>
        <v>56.784539473684198</v>
      </c>
      <c r="Q19" s="75">
        <f>+'Ark1'!X189</f>
        <v>1.603618421052631</v>
      </c>
      <c r="R19" s="75"/>
      <c r="S19" s="65"/>
      <c r="T19" s="75"/>
      <c r="U19" s="75">
        <f>+'Ark1'!Y189</f>
        <v>42.825779428646847</v>
      </c>
      <c r="V19" s="52">
        <f>+'Ark1'!Z189</f>
        <v>1.0059861838230861</v>
      </c>
      <c r="W19" s="52">
        <f>+'Ark1'!AA189</f>
        <v>1.8444951437333199</v>
      </c>
      <c r="X19" s="75"/>
      <c r="Y19" s="75">
        <f t="shared" si="0"/>
        <v>3.8481012658227849</v>
      </c>
      <c r="Z19" s="42"/>
      <c r="AA19" s="4"/>
      <c r="AB19" s="55"/>
      <c r="AC19" s="55"/>
      <c r="AD19" s="12"/>
      <c r="AE19" s="5"/>
      <c r="AG19" s="1"/>
      <c r="AH19" s="1"/>
      <c r="AI19" s="10"/>
      <c r="AJ19" s="10"/>
      <c r="AK19" s="10"/>
    </row>
    <row r="20" spans="1:37" ht="15.6">
      <c r="A20" s="42"/>
      <c r="B20" s="50">
        <f>+'Ark1'!C190</f>
        <v>1999</v>
      </c>
      <c r="C20" s="50">
        <f>+'Ark1'!H190</f>
        <v>1</v>
      </c>
      <c r="D20" s="51" t="s">
        <v>77</v>
      </c>
      <c r="E20" s="50">
        <f>+'Ark1'!Q190</f>
        <v>674</v>
      </c>
      <c r="F20" s="75">
        <f>+'Ark1'!R190</f>
        <v>2403</v>
      </c>
      <c r="G20" s="65">
        <f>+'Ark1'!AE190</f>
        <v>76.455615653833902</v>
      </c>
      <c r="H20" s="65">
        <f>+'Ark1'!AF190</f>
        <v>77.271350068442203</v>
      </c>
      <c r="I20" s="378">
        <f>+'Ark1'!S190</f>
        <v>3.7328339575530576</v>
      </c>
      <c r="J20" s="378"/>
      <c r="K20" s="441"/>
      <c r="L20" s="234"/>
      <c r="M20" s="52">
        <f>+'Ark1'!T190</f>
        <v>6.687890137328341</v>
      </c>
      <c r="N20" s="307">
        <f>+'Ark1'!U190</f>
        <v>249.62093216812403</v>
      </c>
      <c r="O20" s="378"/>
      <c r="P20" s="75">
        <f>+'Ark1'!W190</f>
        <v>51.851851851851855</v>
      </c>
      <c r="Q20" s="75">
        <f>+'Ark1'!X190</f>
        <v>1.0819808572617564</v>
      </c>
      <c r="R20" s="75"/>
      <c r="S20" s="65"/>
      <c r="T20" s="75"/>
      <c r="U20" s="75">
        <f>+'Ark1'!Y190</f>
        <v>42.064097974082038</v>
      </c>
      <c r="V20" s="52">
        <f>+'Ark1'!Z190</f>
        <v>0.98732698000138108</v>
      </c>
      <c r="W20" s="52">
        <f>+'Ark1'!AA190</f>
        <v>1.8528826730705048</v>
      </c>
      <c r="X20" s="75"/>
      <c r="Y20" s="75">
        <f t="shared" si="0"/>
        <v>3.5652818991097921</v>
      </c>
      <c r="Z20" s="42"/>
      <c r="AA20" s="4"/>
      <c r="AB20" s="55"/>
      <c r="AC20" s="55"/>
      <c r="AD20" s="12"/>
      <c r="AE20" s="5"/>
      <c r="AG20" s="1"/>
      <c r="AH20" s="1"/>
      <c r="AI20" s="10"/>
      <c r="AJ20" s="10"/>
      <c r="AK20" s="10"/>
    </row>
    <row r="21" spans="1:37" ht="15.6">
      <c r="A21" s="42"/>
      <c r="B21" s="50">
        <f>+'Ark1'!C191</f>
        <v>2000</v>
      </c>
      <c r="C21" s="50">
        <f>+'Ark1'!H191</f>
        <v>1</v>
      </c>
      <c r="D21" s="51" t="s">
        <v>77</v>
      </c>
      <c r="E21" s="50">
        <f>+'Ark1'!Q191</f>
        <v>517</v>
      </c>
      <c r="F21" s="75">
        <f>+'Ark1'!R191</f>
        <v>1987</v>
      </c>
      <c r="G21" s="65">
        <f>+'Ark1'!AE191</f>
        <v>77.6171875</v>
      </c>
      <c r="H21" s="65">
        <f>+'Ark1'!AF191</f>
        <v>78.15374125625479</v>
      </c>
      <c r="I21" s="378">
        <f>+'Ark1'!S191</f>
        <v>3.6552591847005536</v>
      </c>
      <c r="J21" s="378"/>
      <c r="K21" s="441"/>
      <c r="L21" s="234"/>
      <c r="M21" s="52">
        <f>+'Ark1'!T191</f>
        <v>6.639657775541016</v>
      </c>
      <c r="N21" s="307">
        <f>+'Ark1'!U191</f>
        <v>244.47473578258649</v>
      </c>
      <c r="O21" s="378"/>
      <c r="P21" s="75">
        <f>+'Ark1'!W191</f>
        <v>51.635631605435343</v>
      </c>
      <c r="Q21" s="75">
        <f>+'Ark1'!X191</f>
        <v>0.70457976849521908</v>
      </c>
      <c r="R21" s="75"/>
      <c r="S21" s="65"/>
      <c r="T21" s="75"/>
      <c r="U21" s="75">
        <f>+'Ark1'!Y191</f>
        <v>39.874975545499446</v>
      </c>
      <c r="V21" s="52">
        <f>+'Ark1'!Z191</f>
        <v>0.98679059718740347</v>
      </c>
      <c r="W21" s="52">
        <f>+'Ark1'!AA191</f>
        <v>1.775524897018695</v>
      </c>
      <c r="X21" s="75"/>
      <c r="Y21" s="75">
        <f t="shared" si="0"/>
        <v>3.8433268858800775</v>
      </c>
      <c r="Z21" s="42"/>
      <c r="AA21" s="4"/>
      <c r="AB21" s="55"/>
      <c r="AC21" s="55"/>
      <c r="AD21" s="12"/>
      <c r="AE21" s="5"/>
      <c r="AG21" s="1"/>
      <c r="AH21" s="1"/>
      <c r="AI21" s="10"/>
      <c r="AJ21" s="10"/>
      <c r="AK21" s="10"/>
    </row>
    <row r="22" spans="1:37" ht="15.6">
      <c r="A22" s="42"/>
      <c r="B22" s="50">
        <f>+'Ark1'!C192</f>
        <v>2001</v>
      </c>
      <c r="C22" s="50">
        <f>+'Ark1'!H192</f>
        <v>1</v>
      </c>
      <c r="D22" s="51" t="s">
        <v>77</v>
      </c>
      <c r="E22" s="50">
        <f>+'Ark1'!Q192</f>
        <v>371</v>
      </c>
      <c r="F22" s="75">
        <f>+'Ark1'!R192</f>
        <v>1402</v>
      </c>
      <c r="G22" s="65">
        <f>+'Ark1'!AE192</f>
        <v>72.869022869022842</v>
      </c>
      <c r="H22" s="65">
        <f>+'Ark1'!AF192</f>
        <v>73.410257543262418</v>
      </c>
      <c r="I22" s="378">
        <f>+'Ark1'!S192</f>
        <v>3.5941512125534936</v>
      </c>
      <c r="J22" s="378"/>
      <c r="K22" s="441"/>
      <c r="L22" s="234"/>
      <c r="M22" s="52">
        <f>+'Ark1'!T192</f>
        <v>6.5777460770328116</v>
      </c>
      <c r="N22" s="307">
        <f>+'Ark1'!U192</f>
        <v>245.29136947218265</v>
      </c>
      <c r="O22" s="378"/>
      <c r="P22" s="75">
        <f>+'Ark1'!W192</f>
        <v>52.567760342368047</v>
      </c>
      <c r="Q22" s="75">
        <f>+'Ark1'!X192</f>
        <v>0.92724679029957202</v>
      </c>
      <c r="R22" s="75"/>
      <c r="S22" s="65"/>
      <c r="T22" s="75"/>
      <c r="U22" s="75">
        <f>+'Ark1'!Y192</f>
        <v>42.565876824977643</v>
      </c>
      <c r="V22" s="52">
        <f>+'Ark1'!Z192</f>
        <v>0.94047975432236564</v>
      </c>
      <c r="W22" s="52">
        <f>+'Ark1'!AA192</f>
        <v>1.79633993030928</v>
      </c>
      <c r="X22" s="75"/>
      <c r="Y22" s="75">
        <f t="shared" si="0"/>
        <v>3.7789757412398921</v>
      </c>
      <c r="Z22" s="42"/>
      <c r="AA22" s="4"/>
      <c r="AB22" s="55"/>
      <c r="AC22" s="55"/>
      <c r="AD22" s="5"/>
      <c r="AE22" s="5"/>
      <c r="AG22" s="1"/>
      <c r="AH22" s="1"/>
      <c r="AI22" s="10"/>
      <c r="AJ22" s="10"/>
      <c r="AK22" s="10"/>
    </row>
    <row r="23" spans="1:37" ht="15.6">
      <c r="A23" s="42"/>
      <c r="B23" s="50">
        <f>+'Ark1'!C193</f>
        <v>2002</v>
      </c>
      <c r="C23" s="50">
        <f>+'Ark1'!H193</f>
        <v>1</v>
      </c>
      <c r="D23" s="51" t="s">
        <v>77</v>
      </c>
      <c r="E23" s="50">
        <f>+'Ark1'!Q193</f>
        <v>383</v>
      </c>
      <c r="F23" s="75">
        <f>+'Ark1'!R193</f>
        <v>1543</v>
      </c>
      <c r="G23" s="65">
        <f>+'Ark1'!AE193</f>
        <v>76.310583580613269</v>
      </c>
      <c r="H23" s="65">
        <f>+'Ark1'!AF193</f>
        <v>75.8401630041419</v>
      </c>
      <c r="I23" s="378">
        <f>+'Ark1'!S193</f>
        <v>3.5158781594296822</v>
      </c>
      <c r="J23" s="378"/>
      <c r="K23" s="441"/>
      <c r="L23" s="234"/>
      <c r="M23" s="52">
        <f>+'Ark1'!T193</f>
        <v>6.4406999351911853</v>
      </c>
      <c r="N23" s="307">
        <f>+'Ark1'!U193</f>
        <v>247.93240440699941</v>
      </c>
      <c r="O23" s="378"/>
      <c r="P23" s="75">
        <f>+'Ark1'!W193</f>
        <v>47.05119896305898</v>
      </c>
      <c r="Q23" s="75">
        <f>+'Ark1'!X193</f>
        <v>1.1017498379779651</v>
      </c>
      <c r="R23" s="75"/>
      <c r="S23" s="65"/>
      <c r="T23" s="75"/>
      <c r="U23" s="75">
        <f>+'Ark1'!Y193</f>
        <v>45.064785364638659</v>
      </c>
      <c r="V23" s="52">
        <f>+'Ark1'!Z193</f>
        <v>0.98509994199507989</v>
      </c>
      <c r="W23" s="52">
        <f>+'Ark1'!AA193</f>
        <v>1.8315878962505463</v>
      </c>
      <c r="X23" s="75"/>
      <c r="Y23" s="75">
        <f t="shared" si="0"/>
        <v>4.0287206266318538</v>
      </c>
      <c r="Z23" s="42"/>
      <c r="AA23" s="4"/>
      <c r="AB23" s="55"/>
      <c r="AC23" s="55"/>
      <c r="AD23" s="5"/>
      <c r="AE23" s="5"/>
      <c r="AG23" s="1"/>
      <c r="AH23" s="1"/>
      <c r="AI23" s="10"/>
      <c r="AJ23" s="10"/>
      <c r="AK23" s="10"/>
    </row>
    <row r="24" spans="1:37" ht="15.6">
      <c r="A24" s="42"/>
      <c r="B24" s="50">
        <f>+'Ark1'!C194</f>
        <v>2003</v>
      </c>
      <c r="C24" s="50">
        <f>+'Ark1'!H194</f>
        <v>1</v>
      </c>
      <c r="D24" s="51" t="s">
        <v>77</v>
      </c>
      <c r="E24" s="50">
        <f>+'Ark1'!Q194</f>
        <v>371</v>
      </c>
      <c r="F24" s="75">
        <f>+'Ark1'!R194</f>
        <v>1432</v>
      </c>
      <c r="G24" s="65">
        <f>+'Ark1'!AE194</f>
        <v>69.785575048732909</v>
      </c>
      <c r="H24" s="65">
        <f>+'Ark1'!AF194</f>
        <v>69.827716054114816</v>
      </c>
      <c r="I24" s="378">
        <f>+'Ark1'!S194</f>
        <v>3.829608938547485</v>
      </c>
      <c r="J24" s="378"/>
      <c r="K24" s="441"/>
      <c r="L24" s="234"/>
      <c r="M24" s="52">
        <f>+'Ark1'!T194</f>
        <v>6.5342178770949699</v>
      </c>
      <c r="N24" s="307">
        <f>+'Ark1'!U194</f>
        <v>253.16340782122913</v>
      </c>
      <c r="O24" s="378"/>
      <c r="P24" s="75">
        <f>+'Ark1'!W194</f>
        <v>50.139664804469291</v>
      </c>
      <c r="Q24" s="75">
        <f>+'Ark1'!X194</f>
        <v>2.2346368715083802</v>
      </c>
      <c r="R24" s="75"/>
      <c r="S24" s="65"/>
      <c r="T24" s="75"/>
      <c r="U24" s="75">
        <f>+'Ark1'!Y194</f>
        <v>45.690883919037965</v>
      </c>
      <c r="V24" s="52">
        <f>+'Ark1'!Z194</f>
        <v>1.0438783310213748</v>
      </c>
      <c r="W24" s="52">
        <f>+'Ark1'!AA194</f>
        <v>1.7900101674171984</v>
      </c>
      <c r="X24" s="75"/>
      <c r="Y24" s="75">
        <f t="shared" si="0"/>
        <v>3.8598382749326148</v>
      </c>
      <c r="Z24" s="42"/>
      <c r="AA24" s="4"/>
      <c r="AB24" s="55"/>
      <c r="AC24" s="55"/>
      <c r="AD24" s="5"/>
      <c r="AE24" s="5"/>
      <c r="AG24" s="1"/>
      <c r="AH24" s="1"/>
      <c r="AI24" s="10"/>
      <c r="AJ24" s="10"/>
      <c r="AK24" s="10"/>
    </row>
    <row r="25" spans="1:37" ht="15.6">
      <c r="A25" s="42"/>
      <c r="B25" s="50">
        <f>+'Ark1'!C195</f>
        <v>2004</v>
      </c>
      <c r="C25" s="50">
        <f>+'Ark1'!H195</f>
        <v>1</v>
      </c>
      <c r="D25" s="51" t="s">
        <v>77</v>
      </c>
      <c r="E25" s="50">
        <f>+'Ark1'!Q195</f>
        <v>345</v>
      </c>
      <c r="F25" s="75">
        <f>+'Ark1'!R195</f>
        <v>1341</v>
      </c>
      <c r="G25" s="65">
        <f>+'Ark1'!AE195</f>
        <v>70.246202200104747</v>
      </c>
      <c r="H25" s="65">
        <f>+'Ark1'!AF195</f>
        <v>70.591295419400694</v>
      </c>
      <c r="I25" s="378">
        <f>+'Ark1'!S195</f>
        <v>4.3482475764354955</v>
      </c>
      <c r="J25" s="378"/>
      <c r="K25" s="441"/>
      <c r="L25" s="234"/>
      <c r="M25" s="52">
        <f>+'Ark1'!T195</f>
        <v>6.4220730797911996</v>
      </c>
      <c r="N25" s="307">
        <f>+'Ark1'!U195</f>
        <v>254.0861297539148</v>
      </c>
      <c r="O25" s="378"/>
      <c r="P25" s="75">
        <f>+'Ark1'!W195</f>
        <v>46.979865771812086</v>
      </c>
      <c r="Q25" s="75">
        <f>+'Ark1'!X195</f>
        <v>0.89485458612975344</v>
      </c>
      <c r="R25" s="75"/>
      <c r="S25" s="65"/>
      <c r="T25" s="75"/>
      <c r="U25" s="75">
        <f>+'Ark1'!Y195</f>
        <v>41.143632317149262</v>
      </c>
      <c r="V25" s="52">
        <f>+'Ark1'!Z195</f>
        <v>1.027717431214701</v>
      </c>
      <c r="W25" s="52">
        <f>+'Ark1'!AA195</f>
        <v>1.7025459369108693</v>
      </c>
      <c r="X25" s="75"/>
      <c r="Y25" s="75">
        <f t="shared" si="0"/>
        <v>3.8869565217391306</v>
      </c>
      <c r="Z25" s="42"/>
      <c r="AA25" s="4"/>
      <c r="AB25" s="55"/>
      <c r="AC25" s="55"/>
      <c r="AD25" s="5"/>
      <c r="AE25" s="5"/>
      <c r="AG25" s="1"/>
      <c r="AH25" s="1"/>
      <c r="AI25" s="10"/>
      <c r="AJ25" s="10"/>
      <c r="AK25" s="10"/>
    </row>
    <row r="26" spans="1:37" ht="15.6">
      <c r="A26" s="42"/>
      <c r="B26" s="50">
        <f>+'Ark1'!C196</f>
        <v>2005</v>
      </c>
      <c r="C26" s="50">
        <f>+'Ark1'!H196</f>
        <v>1</v>
      </c>
      <c r="D26" s="51" t="s">
        <v>77</v>
      </c>
      <c r="E26" s="50">
        <f>+'Ark1'!Q196</f>
        <v>364</v>
      </c>
      <c r="F26" s="75">
        <f>+'Ark1'!R196</f>
        <v>1608</v>
      </c>
      <c r="G26" s="65">
        <f>+'Ark1'!AE196</f>
        <v>74.375578168362608</v>
      </c>
      <c r="H26" s="65">
        <f>+'Ark1'!AF196</f>
        <v>74.451822788140518</v>
      </c>
      <c r="I26" s="378">
        <f>+'Ark1'!S196</f>
        <v>4.4490049751243772</v>
      </c>
      <c r="J26" s="378"/>
      <c r="K26" s="441"/>
      <c r="L26" s="234"/>
      <c r="M26" s="52">
        <f>+'Ark1'!T196</f>
        <v>6.4757462686567182</v>
      </c>
      <c r="N26" s="307">
        <f>+'Ark1'!U196</f>
        <v>256.58065920398025</v>
      </c>
      <c r="O26" s="378"/>
      <c r="P26" s="75">
        <f>+'Ark1'!W196</f>
        <v>48.320895522388064</v>
      </c>
      <c r="Q26" s="75">
        <f>+'Ark1'!X196</f>
        <v>1.3059701492537317</v>
      </c>
      <c r="R26" s="75"/>
      <c r="S26" s="65"/>
      <c r="T26" s="75"/>
      <c r="U26" s="75">
        <f>+'Ark1'!Y196</f>
        <v>43.567412656540526</v>
      </c>
      <c r="V26" s="52">
        <f>+'Ark1'!Z196</f>
        <v>1.0742978755207424</v>
      </c>
      <c r="W26" s="52">
        <f>+'Ark1'!AA196</f>
        <v>1.8529682562056944</v>
      </c>
      <c r="X26" s="75"/>
      <c r="Y26" s="75">
        <f t="shared" si="0"/>
        <v>4.4175824175824179</v>
      </c>
      <c r="Z26" s="42"/>
      <c r="AA26" s="4"/>
      <c r="AB26" s="55"/>
      <c r="AC26" s="55"/>
      <c r="AD26" s="5"/>
      <c r="AE26" s="5"/>
      <c r="AG26" s="1"/>
      <c r="AH26" s="1"/>
      <c r="AI26" s="10"/>
      <c r="AJ26" s="10"/>
      <c r="AK26" s="10"/>
    </row>
    <row r="27" spans="1:37" ht="15.6">
      <c r="A27" s="42"/>
      <c r="B27" s="50">
        <f>+'Ark1'!C197</f>
        <v>2006</v>
      </c>
      <c r="C27" s="50">
        <f>+'Ark1'!H197</f>
        <v>1</v>
      </c>
      <c r="D27" s="51" t="s">
        <v>77</v>
      </c>
      <c r="E27" s="50">
        <f>+'Ark1'!Q197</f>
        <v>318</v>
      </c>
      <c r="F27" s="75">
        <f>+'Ark1'!R197</f>
        <v>1461</v>
      </c>
      <c r="G27" s="65">
        <f>+'Ark1'!AE197</f>
        <v>71.54750244857982</v>
      </c>
      <c r="H27" s="65">
        <f>+'Ark1'!AF197</f>
        <v>71.637868494087598</v>
      </c>
      <c r="I27" s="378">
        <f>+'Ark1'!S197</f>
        <v>4.1868583162217652</v>
      </c>
      <c r="J27" s="378"/>
      <c r="K27" s="441"/>
      <c r="L27" s="234"/>
      <c r="M27" s="52">
        <f>+'Ark1'!T197</f>
        <v>6.5126625598904857</v>
      </c>
      <c r="N27" s="307">
        <f>+'Ark1'!U197</f>
        <v>253.79541409993203</v>
      </c>
      <c r="O27" s="378"/>
      <c r="P27" s="75">
        <f>+'Ark1'!W197</f>
        <v>49.691991786447637</v>
      </c>
      <c r="Q27" s="75">
        <f>+'Ark1'!X197</f>
        <v>2.4640657084188913</v>
      </c>
      <c r="R27" s="75"/>
      <c r="S27" s="65"/>
      <c r="T27" s="75"/>
      <c r="U27" s="75">
        <f>+'Ark1'!Y197</f>
        <v>48.701066241183248</v>
      </c>
      <c r="V27" s="52">
        <f>+'Ark1'!Z197</f>
        <v>1.0824932813127472</v>
      </c>
      <c r="W27" s="52">
        <f>+'Ark1'!AA197</f>
        <v>1.8842289625904736</v>
      </c>
      <c r="X27" s="75"/>
      <c r="Y27" s="75">
        <f t="shared" si="0"/>
        <v>4.5943396226415096</v>
      </c>
      <c r="Z27" s="42"/>
      <c r="AA27" s="4"/>
      <c r="AB27" s="55"/>
      <c r="AC27" s="55"/>
      <c r="AD27" s="5"/>
      <c r="AE27" s="5"/>
      <c r="AG27" s="1"/>
      <c r="AH27" s="1"/>
      <c r="AI27" s="10"/>
      <c r="AJ27" s="10"/>
      <c r="AK27" s="10"/>
    </row>
    <row r="28" spans="1:37" ht="15.6">
      <c r="A28" s="42"/>
      <c r="B28" s="50">
        <f>+'Ark1'!C198</f>
        <v>2007</v>
      </c>
      <c r="C28" s="50">
        <f>+'Ark1'!H198</f>
        <v>1</v>
      </c>
      <c r="D28" s="51" t="s">
        <v>77</v>
      </c>
      <c r="E28" s="50">
        <f>+'Ark1'!Q198</f>
        <v>271</v>
      </c>
      <c r="F28" s="75">
        <f>+'Ark1'!R198</f>
        <v>1184</v>
      </c>
      <c r="G28" s="65">
        <f>+'Ark1'!AE198</f>
        <v>73.17676143386899</v>
      </c>
      <c r="H28" s="65">
        <f>+'Ark1'!AF198</f>
        <v>73.270973757384326</v>
      </c>
      <c r="I28" s="378">
        <f>+'Ark1'!S198</f>
        <v>4.0447635135135132</v>
      </c>
      <c r="J28" s="378"/>
      <c r="K28" s="441"/>
      <c r="L28" s="234"/>
      <c r="M28" s="52">
        <f>+'Ark1'!T198</f>
        <v>6.3420608108108114</v>
      </c>
      <c r="N28" s="307">
        <f>+'Ark1'!U198</f>
        <v>253.80396959459455</v>
      </c>
      <c r="O28" s="378"/>
      <c r="P28" s="75">
        <f>+'Ark1'!W198</f>
        <v>48.226351351351347</v>
      </c>
      <c r="Q28" s="75">
        <f>+'Ark1'!X198</f>
        <v>1.942567567567568</v>
      </c>
      <c r="R28" s="75"/>
      <c r="S28" s="65"/>
      <c r="T28" s="75"/>
      <c r="U28" s="75">
        <f>+'Ark1'!Y198</f>
        <v>48.267009949292472</v>
      </c>
      <c r="V28" s="52">
        <f>+'Ark1'!Z198</f>
        <v>1.0798474670907241</v>
      </c>
      <c r="W28" s="52">
        <f>+'Ark1'!AA198</f>
        <v>1.9234649398105563</v>
      </c>
      <c r="X28" s="75"/>
      <c r="Y28" s="75">
        <f t="shared" si="0"/>
        <v>4.3690036900369007</v>
      </c>
      <c r="Z28" s="42"/>
      <c r="AA28" s="4"/>
      <c r="AB28" s="55"/>
      <c r="AC28" s="55"/>
      <c r="AD28" s="5"/>
      <c r="AE28" s="5"/>
      <c r="AG28" s="12"/>
      <c r="AH28" s="12"/>
      <c r="AI28" s="10"/>
      <c r="AJ28" s="10"/>
      <c r="AK28" s="10"/>
    </row>
    <row r="29" spans="1:37" ht="16.5" customHeight="1">
      <c r="A29" s="42"/>
      <c r="B29" s="50">
        <f>+'Ark1'!C199</f>
        <v>2008</v>
      </c>
      <c r="C29" s="50">
        <f>+'Ark1'!H199</f>
        <v>1</v>
      </c>
      <c r="D29" s="51" t="s">
        <v>77</v>
      </c>
      <c r="E29" s="50">
        <f>+'Ark1'!Q199</f>
        <v>260</v>
      </c>
      <c r="F29" s="75">
        <f>+'Ark1'!R199</f>
        <v>1101</v>
      </c>
      <c r="G29" s="65">
        <f>+'Ark1'!AE199</f>
        <v>73.400000000000006</v>
      </c>
      <c r="H29" s="65">
        <f>+'Ark1'!AF199</f>
        <v>74.03602718674243</v>
      </c>
      <c r="I29" s="378">
        <f>+'Ark1'!S199</f>
        <v>3.980018165304267</v>
      </c>
      <c r="J29" s="378"/>
      <c r="K29" s="441"/>
      <c r="L29" s="234"/>
      <c r="M29" s="52">
        <f>+'Ark1'!T199</f>
        <v>6.3324250681198899</v>
      </c>
      <c r="N29" s="307">
        <f>+'Ark1'!U199</f>
        <v>254.66376021798345</v>
      </c>
      <c r="O29" s="378"/>
      <c r="P29" s="75">
        <f>+'Ark1'!W199</f>
        <v>47.502270663033599</v>
      </c>
      <c r="Q29" s="75">
        <f>+'Ark1'!X199</f>
        <v>3.26975476839237</v>
      </c>
      <c r="R29" s="75" t="s">
        <v>641</v>
      </c>
      <c r="S29" s="65"/>
      <c r="T29" s="75"/>
      <c r="U29" s="75">
        <f>+'Ark1'!Y199</f>
        <v>52.653219900391882</v>
      </c>
      <c r="V29" s="52">
        <f>+'Ark1'!Z199</f>
        <v>1.1701558307136797</v>
      </c>
      <c r="W29" s="52">
        <f>+'Ark1'!AA199</f>
        <v>1.9661837855439619</v>
      </c>
      <c r="X29" s="75"/>
      <c r="Y29" s="75">
        <f t="shared" si="0"/>
        <v>4.2346153846153847</v>
      </c>
      <c r="Z29" s="42"/>
      <c r="AA29" s="4"/>
      <c r="AB29" s="55"/>
      <c r="AC29" s="55"/>
      <c r="AD29" s="5"/>
      <c r="AE29" s="5"/>
      <c r="AG29" s="12"/>
      <c r="AH29" s="12"/>
      <c r="AI29" s="10"/>
      <c r="AJ29" s="10"/>
      <c r="AK29" s="10"/>
    </row>
    <row r="30" spans="1:37" ht="16.5" customHeight="1">
      <c r="A30" s="42"/>
      <c r="B30" s="50">
        <f>+'Ark1'!C200</f>
        <v>2009</v>
      </c>
      <c r="C30" s="50">
        <f>+'Ark1'!H200</f>
        <v>1</v>
      </c>
      <c r="D30" s="51" t="s">
        <v>77</v>
      </c>
      <c r="E30" s="50">
        <f>+'Ark1'!Q200</f>
        <v>236</v>
      </c>
      <c r="F30" s="75">
        <f>+'Ark1'!R200</f>
        <v>1175</v>
      </c>
      <c r="G30" s="65">
        <f>+'Ark1'!AE200</f>
        <v>72.486119679210347</v>
      </c>
      <c r="H30" s="65">
        <f>+'Ark1'!AF200</f>
        <v>72.517320571444657</v>
      </c>
      <c r="I30" s="378">
        <f>+'Ark1'!S200</f>
        <v>4.0672340425531912</v>
      </c>
      <c r="J30" s="378"/>
      <c r="K30" s="441"/>
      <c r="L30" s="234"/>
      <c r="M30" s="52">
        <f>+'Ark1'!T200</f>
        <v>6.1634042553191488</v>
      </c>
      <c r="N30" s="307">
        <f>+'Ark1'!U200</f>
        <v>256.39982978723395</v>
      </c>
      <c r="O30" s="378"/>
      <c r="P30" s="75">
        <f>+'Ark1'!W200</f>
        <v>43.234042553191472</v>
      </c>
      <c r="Q30" s="75">
        <f>+'Ark1'!X200</f>
        <v>3.6595744680851072</v>
      </c>
      <c r="R30" s="75"/>
      <c r="S30" s="65"/>
      <c r="T30" s="75"/>
      <c r="U30" s="75">
        <f>+'Ark1'!Y200</f>
        <v>50.75142526007199</v>
      </c>
      <c r="V30" s="52">
        <f>+'Ark1'!Z200</f>
        <v>1.0171669084728283</v>
      </c>
      <c r="W30" s="52">
        <f>+'Ark1'!AA200</f>
        <v>1.8055767942632339</v>
      </c>
      <c r="X30" s="75"/>
      <c r="Y30" s="75">
        <f t="shared" si="0"/>
        <v>4.9788135593220337</v>
      </c>
      <c r="Z30" s="42"/>
      <c r="AA30" s="4"/>
      <c r="AB30" s="54"/>
      <c r="AC30" s="54"/>
      <c r="AD30" s="5"/>
      <c r="AE30" s="5"/>
      <c r="AG30" s="12"/>
      <c r="AH30" s="12"/>
      <c r="AI30" s="10"/>
      <c r="AJ30" s="10"/>
      <c r="AK30" s="10"/>
    </row>
    <row r="31" spans="1:37" ht="15.6">
      <c r="A31" s="42"/>
      <c r="B31" s="50">
        <f>+'Ark1'!C201</f>
        <v>2010</v>
      </c>
      <c r="C31" s="50">
        <f>+'Ark1'!H201</f>
        <v>1</v>
      </c>
      <c r="D31" s="51" t="s">
        <v>77</v>
      </c>
      <c r="E31" s="50">
        <f>+'Ark1'!Q201</f>
        <v>238</v>
      </c>
      <c r="F31" s="75">
        <f>+'Ark1'!R201</f>
        <v>1034</v>
      </c>
      <c r="G31" s="65">
        <f>+'Ark1'!AE201</f>
        <v>70.676691729323295</v>
      </c>
      <c r="H31" s="65">
        <f>+'Ark1'!AF201</f>
        <v>70.797414826137185</v>
      </c>
      <c r="I31" s="378">
        <f>+'Ark1'!S201</f>
        <v>4.2630560928433274</v>
      </c>
      <c r="J31" s="378"/>
      <c r="K31" s="441"/>
      <c r="L31" s="234"/>
      <c r="M31" s="52">
        <f>+'Ark1'!T201</f>
        <v>6.3259187620889756</v>
      </c>
      <c r="N31" s="307">
        <f>+'Ark1'!U201</f>
        <v>257.12059961315282</v>
      </c>
      <c r="O31" s="378"/>
      <c r="P31" s="75">
        <f>+'Ark1'!W201</f>
        <v>44.777562862669221</v>
      </c>
      <c r="Q31" s="75">
        <f>+'Ark1'!X201</f>
        <v>4.061895551257253</v>
      </c>
      <c r="R31" s="75"/>
      <c r="S31" s="65"/>
      <c r="T31" s="75"/>
      <c r="U31" s="75">
        <f>+'Ark1'!Y201</f>
        <v>56.997577243535297</v>
      </c>
      <c r="V31" s="52">
        <f>+'Ark1'!Z201</f>
        <v>1.0648456552857164</v>
      </c>
      <c r="W31" s="52">
        <f>+'Ark1'!AA201</f>
        <v>1.79946407699261</v>
      </c>
      <c r="X31" s="75"/>
      <c r="Y31" s="75">
        <f t="shared" si="0"/>
        <v>4.3445378151260501</v>
      </c>
      <c r="Z31" s="42"/>
      <c r="AB31"/>
      <c r="AG31" s="12"/>
      <c r="AH31" s="12"/>
      <c r="AI31" s="10"/>
      <c r="AJ31" s="10"/>
      <c r="AK31" s="10"/>
    </row>
    <row r="32" spans="1:37" ht="17.25" customHeight="1">
      <c r="A32" s="42"/>
      <c r="B32" s="50">
        <f>+'Ark1'!C202</f>
        <v>2011</v>
      </c>
      <c r="C32" s="50">
        <f>+'Ark1'!H202</f>
        <v>1</v>
      </c>
      <c r="D32" s="51" t="s">
        <v>77</v>
      </c>
      <c r="E32" s="50">
        <f>+'Ark1'!Q202</f>
        <v>237</v>
      </c>
      <c r="F32" s="75">
        <f>+'Ark1'!R202</f>
        <v>1065</v>
      </c>
      <c r="G32" s="65">
        <f>+'Ark1'!AE202</f>
        <v>70.250659630606862</v>
      </c>
      <c r="H32" s="65">
        <f>+'Ark1'!AF202</f>
        <v>70.05658800334335</v>
      </c>
      <c r="I32" s="378">
        <f>+'Ark1'!S202</f>
        <v>4.1023474178403756</v>
      </c>
      <c r="J32" s="378"/>
      <c r="K32" s="441"/>
      <c r="L32" s="234"/>
      <c r="M32" s="52">
        <f>+'Ark1'!T202</f>
        <v>5.9126760563380252</v>
      </c>
      <c r="N32" s="307">
        <f>+'Ark1'!U202</f>
        <v>246.7304225352114</v>
      </c>
      <c r="O32" s="378"/>
      <c r="P32" s="75">
        <f>+'Ark1'!W202</f>
        <v>35.023474178403752</v>
      </c>
      <c r="Q32" s="75">
        <f>+'Ark1'!X202</f>
        <v>2.8169014084507031</v>
      </c>
      <c r="R32" s="93">
        <f>+'Ark1'!AG202</f>
        <v>679.76026743075477</v>
      </c>
      <c r="S32" s="122">
        <f>+'Ark1'!AH202</f>
        <v>1.9718309859154923</v>
      </c>
      <c r="T32" s="93">
        <f>+'Ark1'!AI202</f>
        <v>10.798122065727696</v>
      </c>
      <c r="U32" s="75">
        <f>+'Ark1'!Y202</f>
        <v>56.066446112033802</v>
      </c>
      <c r="V32" s="52">
        <f>+'Ark1'!Z202</f>
        <v>1.1207995684903136</v>
      </c>
      <c r="W32" s="52">
        <f>+'Ark1'!AA202</f>
        <v>1.9435408549050159</v>
      </c>
      <c r="X32" s="307">
        <f t="shared" ref="X32:X38" si="1">1000*N32/R32</f>
        <v>362.96681985806873</v>
      </c>
      <c r="Y32" s="75">
        <f t="shared" si="0"/>
        <v>4.4936708860759493</v>
      </c>
      <c r="Z32" s="42"/>
      <c r="AA32" s="2"/>
      <c r="AB32" s="54"/>
      <c r="AC32" s="54"/>
      <c r="AE32" s="5"/>
      <c r="AG32" s="12"/>
      <c r="AH32" s="12"/>
      <c r="AI32" s="10"/>
      <c r="AJ32" s="10"/>
      <c r="AK32" s="10"/>
    </row>
    <row r="33" spans="1:37" ht="15.6">
      <c r="A33" s="42"/>
      <c r="B33" s="50">
        <f>+'Ark1'!C203</f>
        <v>2012</v>
      </c>
      <c r="C33" s="50">
        <f>+'Ark1'!H203</f>
        <v>1</v>
      </c>
      <c r="D33" s="51" t="s">
        <v>77</v>
      </c>
      <c r="E33" s="50">
        <f>+'Ark1'!Q203</f>
        <v>282</v>
      </c>
      <c r="F33" s="75">
        <f>+'Ark1'!R203</f>
        <v>1336</v>
      </c>
      <c r="G33" s="65">
        <f>+'Ark1'!AE203</f>
        <v>74.804031354983195</v>
      </c>
      <c r="H33" s="65">
        <f>+'Ark1'!AF203</f>
        <v>76.305884161279778</v>
      </c>
      <c r="I33" s="378">
        <f>+'Ark1'!S203</f>
        <v>4.1916167664670647</v>
      </c>
      <c r="J33" s="378"/>
      <c r="K33" s="441"/>
      <c r="L33" s="234"/>
      <c r="M33" s="52">
        <f>+'Ark1'!T203</f>
        <v>6.0359281437125745</v>
      </c>
      <c r="N33" s="307">
        <f>+'Ark1'!U203</f>
        <v>247.47260479041961</v>
      </c>
      <c r="O33" s="378"/>
      <c r="P33" s="75">
        <f>+'Ark1'!W203</f>
        <v>38.098802395209574</v>
      </c>
      <c r="Q33" s="75">
        <f>+'Ark1'!X203</f>
        <v>2.3203592814371254</v>
      </c>
      <c r="R33" s="93">
        <f>+'Ark1'!AG203</f>
        <v>685.69614512471685</v>
      </c>
      <c r="S33" s="122">
        <f>+'Ark1'!AH203</f>
        <v>0</v>
      </c>
      <c r="T33" s="93">
        <f>+'Ark1'!AI203</f>
        <v>13.547904191616762</v>
      </c>
      <c r="U33" s="75">
        <f>+'Ark1'!Y203</f>
        <v>49.775138815606837</v>
      </c>
      <c r="V33" s="52">
        <f>+'Ark1'!Z203</f>
        <v>1.0871273564123964</v>
      </c>
      <c r="W33" s="52">
        <f>+'Ark1'!AA203</f>
        <v>1.6338200179714124</v>
      </c>
      <c r="X33" s="307">
        <f t="shared" si="1"/>
        <v>360.90709645947976</v>
      </c>
      <c r="Y33" s="75">
        <f t="shared" si="0"/>
        <v>4.7375886524822697</v>
      </c>
      <c r="Z33" s="42"/>
      <c r="AA33" s="2"/>
      <c r="AB33" s="54"/>
      <c r="AC33" s="54"/>
      <c r="AG33" s="12"/>
      <c r="AH33" s="12"/>
      <c r="AI33" s="10"/>
      <c r="AJ33" s="10"/>
      <c r="AK33" s="10"/>
    </row>
    <row r="34" spans="1:37" ht="15.6">
      <c r="A34" s="42"/>
      <c r="B34" s="50">
        <f>+'Ark1'!C204</f>
        <v>2013</v>
      </c>
      <c r="C34" s="50">
        <f>+'Ark1'!H204</f>
        <v>1</v>
      </c>
      <c r="D34" s="51" t="s">
        <v>77</v>
      </c>
      <c r="E34" s="50">
        <f>+'Ark1'!Q204</f>
        <v>289</v>
      </c>
      <c r="F34" s="75">
        <f>+'Ark1'!R204</f>
        <v>1552</v>
      </c>
      <c r="G34" s="65">
        <f>+'Ark1'!AE204</f>
        <v>78.925956061838875</v>
      </c>
      <c r="H34" s="65">
        <f>+'Ark1'!AF204</f>
        <v>79.696390090285604</v>
      </c>
      <c r="I34" s="378">
        <f>+'Ark1'!S204</f>
        <v>4.34020618556701</v>
      </c>
      <c r="J34" s="378"/>
      <c r="K34" s="441"/>
      <c r="L34" s="234"/>
      <c r="M34" s="52">
        <f>+'Ark1'!T204</f>
        <v>6.4323453608247423</v>
      </c>
      <c r="N34" s="307">
        <f>+'Ark1'!U204</f>
        <v>254.37757731958763</v>
      </c>
      <c r="O34" s="378"/>
      <c r="P34" s="75">
        <f>+'Ark1'!W204</f>
        <v>49.420103092783513</v>
      </c>
      <c r="Q34" s="75">
        <f>+'Ark1'!X204</f>
        <v>2.5128865979381443</v>
      </c>
      <c r="R34" s="93">
        <f>+'Ark1'!AG204</f>
        <v>694.82546864899803</v>
      </c>
      <c r="S34" s="122">
        <f>+'Ark1'!AH204</f>
        <v>2.8350515463917523</v>
      </c>
      <c r="T34" s="93">
        <f>+'Ark1'!AI204</f>
        <v>14.497422680412363</v>
      </c>
      <c r="U34" s="75">
        <f>+'Ark1'!Y204</f>
        <v>54.858591643609678</v>
      </c>
      <c r="V34" s="52">
        <f>+'Ark1'!Z204</f>
        <v>1.0859847347386853</v>
      </c>
      <c r="W34" s="52">
        <f>+'Ark1'!AA204</f>
        <v>1.8554211916035861</v>
      </c>
      <c r="X34" s="307">
        <f t="shared" si="1"/>
        <v>366.10283991776134</v>
      </c>
      <c r="Y34" s="75">
        <f t="shared" si="0"/>
        <v>5.3702422145328716</v>
      </c>
      <c r="Z34" s="42"/>
      <c r="AA34" s="2"/>
      <c r="AB34" s="54"/>
      <c r="AC34" s="54"/>
      <c r="AG34" s="12"/>
      <c r="AH34" s="12"/>
      <c r="AI34" s="10"/>
      <c r="AJ34" s="10"/>
      <c r="AK34" s="10"/>
    </row>
    <row r="35" spans="1:37" ht="15.6">
      <c r="A35" s="42"/>
      <c r="B35" s="50">
        <f>+'Ark1'!C205</f>
        <v>2014</v>
      </c>
      <c r="C35" s="50">
        <f>+'Ark1'!H205</f>
        <v>1</v>
      </c>
      <c r="D35" s="51" t="s">
        <v>77</v>
      </c>
      <c r="E35" s="50">
        <f>+'Ark1'!Q205</f>
        <v>295</v>
      </c>
      <c r="F35" s="75">
        <f>+'Ark1'!R205</f>
        <v>1576</v>
      </c>
      <c r="G35" s="65">
        <f>+'Ark1'!AE205</f>
        <v>81.615743138270318</v>
      </c>
      <c r="H35" s="65">
        <f>+'Ark1'!AF205</f>
        <v>81.441048688510747</v>
      </c>
      <c r="I35" s="378">
        <f>+'Ark1'!S205</f>
        <v>4.5812182741116763</v>
      </c>
      <c r="J35" s="378"/>
      <c r="K35" s="441"/>
      <c r="L35" s="234"/>
      <c r="M35" s="52">
        <f>+'Ark1'!T205</f>
        <v>6.5869289340101522</v>
      </c>
      <c r="N35" s="307">
        <f>+'Ark1'!U205</f>
        <v>258.9504441624365</v>
      </c>
      <c r="O35" s="378"/>
      <c r="P35" s="75">
        <f>+'Ark1'!W205</f>
        <v>53.426395939086305</v>
      </c>
      <c r="Q35" s="75">
        <f>+'Ark1'!X205</f>
        <v>2.8553299492385791</v>
      </c>
      <c r="R35" s="93">
        <f>+'Ark1'!AG205</f>
        <v>681.45101781170479</v>
      </c>
      <c r="S35" s="122">
        <f>+'Ark1'!AH205</f>
        <v>1.6497461928934003</v>
      </c>
      <c r="T35" s="93">
        <f>+'Ark1'!AI205</f>
        <v>18.337563451776649</v>
      </c>
      <c r="U35" s="75">
        <f>+'Ark1'!Y205</f>
        <v>53.84958169792413</v>
      </c>
      <c r="V35" s="52">
        <f>+'Ark1'!Z205</f>
        <v>1.1213219799920378</v>
      </c>
      <c r="W35" s="52">
        <f>+'Ark1'!AA205</f>
        <v>1.9150901451329017</v>
      </c>
      <c r="X35" s="307">
        <f t="shared" si="1"/>
        <v>379.99861676630206</v>
      </c>
      <c r="Y35" s="75">
        <f t="shared" si="0"/>
        <v>5.3423728813559324</v>
      </c>
      <c r="Z35" s="42"/>
      <c r="AA35" s="13"/>
      <c r="AB35" s="12"/>
      <c r="AC35" s="12"/>
      <c r="AG35" s="12"/>
      <c r="AH35" s="12"/>
      <c r="AI35" s="10"/>
      <c r="AJ35" s="10"/>
      <c r="AK35" s="10"/>
    </row>
    <row r="36" spans="1:37" ht="21">
      <c r="A36" s="42"/>
      <c r="B36" s="50">
        <f>+'Ark1'!C206</f>
        <v>2015</v>
      </c>
      <c r="C36" s="50">
        <f>+'Ark1'!H206</f>
        <v>1</v>
      </c>
      <c r="D36" s="51" t="s">
        <v>77</v>
      </c>
      <c r="E36" s="50">
        <f>+'Ark1'!Q206</f>
        <v>296</v>
      </c>
      <c r="F36" s="75">
        <f>+'Ark1'!R206</f>
        <v>1688</v>
      </c>
      <c r="G36" s="65">
        <f>+'Ark1'!AE206</f>
        <v>83.564356435643546</v>
      </c>
      <c r="H36" s="65">
        <f>+'Ark1'!AF206</f>
        <v>83.521409888972656</v>
      </c>
      <c r="I36" s="378">
        <f>+'Ark1'!S206</f>
        <v>4.713270142180094</v>
      </c>
      <c r="J36" s="378"/>
      <c r="K36" s="441"/>
      <c r="L36" s="234"/>
      <c r="M36" s="52">
        <f>+'Ark1'!T206</f>
        <v>6.8874407582938382</v>
      </c>
      <c r="N36" s="307">
        <f>+'Ark1'!U206</f>
        <v>268.26883886255973</v>
      </c>
      <c r="O36" s="378"/>
      <c r="P36" s="75">
        <f>+'Ark1'!W206</f>
        <v>59.537914691943122</v>
      </c>
      <c r="Q36" s="75">
        <f>+'Ark1'!X206</f>
        <v>6.2796208530805684</v>
      </c>
      <c r="R36" s="93">
        <f>+'Ark1'!AG206</f>
        <v>686.61200237670812</v>
      </c>
      <c r="S36" s="122">
        <f>+'Ark1'!AH206</f>
        <v>1.1848341232227491</v>
      </c>
      <c r="T36" s="93">
        <f>+'Ark1'!AI206</f>
        <v>14.869668246445498</v>
      </c>
      <c r="U36" s="75">
        <f>+'Ark1'!Y206</f>
        <v>57.692109948504154</v>
      </c>
      <c r="V36" s="52">
        <f>+'Ark1'!Z206</f>
        <v>1.1119830789096987</v>
      </c>
      <c r="W36" s="52">
        <f>+'Ark1'!AA206</f>
        <v>1.8351191162050025</v>
      </c>
      <c r="X36" s="307">
        <f t="shared" si="1"/>
        <v>390.71387906699402</v>
      </c>
      <c r="Y36" s="75">
        <f t="shared" si="0"/>
        <v>5.7027027027027026</v>
      </c>
      <c r="Z36" s="42"/>
      <c r="AA36" s="2"/>
      <c r="AB36" s="5"/>
      <c r="AC36" s="5"/>
      <c r="AG36" s="53"/>
      <c r="AH36" s="53"/>
      <c r="AI36" s="10"/>
      <c r="AJ36" s="10"/>
      <c r="AK36" s="10"/>
    </row>
    <row r="37" spans="1:37" ht="21">
      <c r="A37" s="42"/>
      <c r="B37" s="50">
        <f>+'Ark1'!C207</f>
        <v>2016</v>
      </c>
      <c r="C37" s="50">
        <f>+'Ark1'!H207</f>
        <v>1</v>
      </c>
      <c r="D37" s="51" t="s">
        <v>77</v>
      </c>
      <c r="E37" s="50">
        <f>+'Ark1'!Q207</f>
        <v>303</v>
      </c>
      <c r="F37" s="75">
        <f>+'Ark1'!R207</f>
        <v>1829</v>
      </c>
      <c r="G37" s="65">
        <f>+'Ark1'!AE207</f>
        <v>84.754402224281748</v>
      </c>
      <c r="H37" s="65">
        <f>+'Ark1'!AF207</f>
        <v>84.865606116474623</v>
      </c>
      <c r="I37" s="378">
        <f>+'Ark1'!S207</f>
        <v>4.5948605795516677</v>
      </c>
      <c r="J37" s="378"/>
      <c r="K37" s="441"/>
      <c r="L37" s="234"/>
      <c r="M37" s="52">
        <f>+'Ark1'!T207</f>
        <v>6.9201749589939858</v>
      </c>
      <c r="N37" s="307">
        <f>+'Ark1'!U207</f>
        <v>270.92586112629863</v>
      </c>
      <c r="O37" s="378"/>
      <c r="P37" s="75">
        <f>+'Ark1'!W207</f>
        <v>59.595407326407859</v>
      </c>
      <c r="Q37" s="75">
        <f>+'Ark1'!X207</f>
        <v>5.4674685620557684</v>
      </c>
      <c r="R37" s="93">
        <f>+'Ark1'!AG207</f>
        <v>688.77802077638069</v>
      </c>
      <c r="S37" s="122">
        <f>+'Ark1'!AH207</f>
        <v>0</v>
      </c>
      <c r="T37" s="93">
        <f>+'Ark1'!AI207</f>
        <v>16.129032258064512</v>
      </c>
      <c r="U37" s="75">
        <f>+'Ark1'!Y207</f>
        <v>57.426121634835589</v>
      </c>
      <c r="V37" s="52">
        <f>+'Ark1'!Z207</f>
        <v>1.1019123715128378</v>
      </c>
      <c r="W37" s="52">
        <f>+'Ark1'!AA207</f>
        <v>1.9353048571506912</v>
      </c>
      <c r="X37" s="307">
        <f t="shared" si="1"/>
        <v>393.34277946458695</v>
      </c>
      <c r="Y37" s="75">
        <f t="shared" si="0"/>
        <v>6.0363036303630366</v>
      </c>
      <c r="Z37" s="42"/>
      <c r="AA37" s="2"/>
      <c r="AB37" s="5"/>
      <c r="AC37" s="5"/>
      <c r="AG37" s="53"/>
      <c r="AH37" s="53"/>
      <c r="AI37" s="10"/>
      <c r="AJ37" s="10"/>
      <c r="AK37" s="10"/>
    </row>
    <row r="38" spans="1:37" ht="21">
      <c r="A38" s="42"/>
      <c r="B38" s="50">
        <f>+'Ark1'!C208</f>
        <v>2017</v>
      </c>
      <c r="C38" s="50">
        <f>+'Ark1'!H208</f>
        <v>1</v>
      </c>
      <c r="D38" s="51" t="s">
        <v>77</v>
      </c>
      <c r="E38" s="50">
        <f>+'Ark1'!Q208</f>
        <v>321</v>
      </c>
      <c r="F38" s="75">
        <f>+'Ark1'!R208</f>
        <v>2004</v>
      </c>
      <c r="G38" s="65">
        <f>+'Ark1'!AE208</f>
        <v>87.244231606443179</v>
      </c>
      <c r="H38" s="65">
        <f>+'Ark1'!AF208</f>
        <v>88.450856228951878</v>
      </c>
      <c r="I38" s="378">
        <f>+'Ark1'!S208</f>
        <v>4.5948103792415163</v>
      </c>
      <c r="J38" s="378"/>
      <c r="K38" s="441"/>
      <c r="L38" s="234"/>
      <c r="M38" s="52">
        <f>+'Ark1'!T208</f>
        <v>6.9431137724550895</v>
      </c>
      <c r="N38" s="307">
        <f>+'Ark1'!U208</f>
        <v>271.55648702594806</v>
      </c>
      <c r="O38" s="378"/>
      <c r="P38" s="75">
        <f>+'Ark1'!W208</f>
        <v>60.978043912175664</v>
      </c>
      <c r="Q38" s="75">
        <f>+'Ark1'!X208</f>
        <v>8.3333333333333357</v>
      </c>
      <c r="R38" s="93">
        <f>+'Ark1'!AG208</f>
        <v>684.28706939590631</v>
      </c>
      <c r="S38" s="122">
        <f>+'Ark1'!AH208</f>
        <v>0.44910179640718562</v>
      </c>
      <c r="T38" s="93">
        <f>+'Ark1'!AI208</f>
        <v>18.61277445109781</v>
      </c>
      <c r="U38" s="75">
        <f>+'Ark1'!Y208</f>
        <v>63.266854143128818</v>
      </c>
      <c r="V38" s="52">
        <f>+'Ark1'!Z208</f>
        <v>1.1162441542727812</v>
      </c>
      <c r="W38" s="52">
        <f>+'Ark1'!AA208</f>
        <v>1.8707640067875368</v>
      </c>
      <c r="X38" s="307">
        <f t="shared" si="1"/>
        <v>396.8458548627554</v>
      </c>
      <c r="Y38" s="75">
        <f t="shared" si="0"/>
        <v>6.2429906542056077</v>
      </c>
      <c r="Z38" s="42"/>
      <c r="AA38" s="2"/>
      <c r="AB38" s="5"/>
      <c r="AC38" s="5"/>
      <c r="AG38" s="53"/>
      <c r="AH38" s="53"/>
      <c r="AI38" s="10"/>
      <c r="AJ38" s="10"/>
      <c r="AK38" s="10"/>
    </row>
    <row r="39" spans="1:37" ht="21">
      <c r="A39" s="42"/>
      <c r="B39" s="50">
        <f>+'Ark1'!C209</f>
        <v>2018</v>
      </c>
      <c r="C39" s="50">
        <f>+'Ark1'!H209</f>
        <v>1</v>
      </c>
      <c r="D39" s="51" t="s">
        <v>77</v>
      </c>
      <c r="E39" s="50">
        <f>+'Ark1'!Q209</f>
        <v>300</v>
      </c>
      <c r="F39" s="75">
        <f>+'Ark1'!R209</f>
        <v>1864</v>
      </c>
      <c r="G39" s="65">
        <f>+'Ark1'!AE209</f>
        <v>88.383119962067326</v>
      </c>
      <c r="H39" s="65">
        <f>+'Ark1'!AF209</f>
        <v>88.479498737684821</v>
      </c>
      <c r="I39" s="378">
        <f>+'Ark1'!S209</f>
        <v>4.3283261802575108</v>
      </c>
      <c r="J39" s="378"/>
      <c r="K39" s="415">
        <f>+'Ark1'!AR209</f>
        <v>204.11386138613864</v>
      </c>
      <c r="L39" s="415">
        <f>+'Ark1'!AS209</f>
        <v>33.538170754745657</v>
      </c>
      <c r="M39" s="52">
        <f>+'Ark1'!T209</f>
        <v>6.7628755364806867</v>
      </c>
      <c r="N39" s="307">
        <f>+'Ark1'!U209</f>
        <v>264.04278433476361</v>
      </c>
      <c r="O39" s="378"/>
      <c r="P39" s="75">
        <f>+'Ark1'!W209</f>
        <v>57.832618025751081</v>
      </c>
      <c r="Q39" s="75">
        <f>+'Ark1'!X209</f>
        <v>5.5793991416309021</v>
      </c>
      <c r="R39" s="93">
        <f>+'Ark1'!AG209</f>
        <v>657.40386680988172</v>
      </c>
      <c r="S39" s="122">
        <f>+'Ark1'!AH209</f>
        <v>0.48283261802575111</v>
      </c>
      <c r="T39" s="93">
        <f>+'Ark1'!AI209</f>
        <v>18.079399141630905</v>
      </c>
      <c r="U39" s="75">
        <f>+'Ark1'!Y209</f>
        <v>58.993462963718351</v>
      </c>
      <c r="V39" s="52">
        <f>+'Ark1'!Z209</f>
        <v>1.1187689571325028</v>
      </c>
      <c r="W39" s="52">
        <f>+'Ark1'!AA209</f>
        <v>1.7907114578517027</v>
      </c>
      <c r="X39" s="307">
        <f t="shared" ref="X39:X66" si="2">1000*N39/R39</f>
        <v>401.64470832223384</v>
      </c>
      <c r="Y39" s="75">
        <f>+F39/E39</f>
        <v>6.2133333333333329</v>
      </c>
      <c r="Z39" s="42"/>
      <c r="AA39" s="2"/>
      <c r="AB39" s="5"/>
      <c r="AC39" s="5"/>
      <c r="AG39" s="53"/>
      <c r="AH39" s="53"/>
      <c r="AI39" s="10"/>
      <c r="AJ39" s="10"/>
      <c r="AK39" s="10"/>
    </row>
    <row r="40" spans="1:37" ht="21">
      <c r="A40" s="42"/>
      <c r="B40" s="50">
        <f>+'Ark1'!C210</f>
        <v>2019</v>
      </c>
      <c r="C40" s="50">
        <f>+'Ark1'!H210</f>
        <v>1</v>
      </c>
      <c r="D40" s="51" t="s">
        <v>77</v>
      </c>
      <c r="E40" s="50">
        <f>+'Ark1'!Q210</f>
        <v>252</v>
      </c>
      <c r="F40" s="75">
        <f>+'Ark1'!R210</f>
        <v>1365</v>
      </c>
      <c r="G40" s="65">
        <f>+'Ark1'!AE210</f>
        <v>89.157413455257995</v>
      </c>
      <c r="H40" s="65">
        <f>+'Ark1'!AF210</f>
        <v>89.278297779969932</v>
      </c>
      <c r="I40" s="378">
        <f>+'Ark1'!S210</f>
        <v>4.1545787545787549</v>
      </c>
      <c r="J40" s="378"/>
      <c r="K40" s="415">
        <f>+'Ark1'!AR210</f>
        <v>206.45217391304351</v>
      </c>
      <c r="L40" s="415">
        <f>+'Ark1'!AS210</f>
        <v>29.7564620844602</v>
      </c>
      <c r="M40" s="52">
        <f>+'Ark1'!T210</f>
        <v>7.1780219780219774</v>
      </c>
      <c r="N40" s="307">
        <f>+'Ark1'!U210</f>
        <v>268.4060586080588</v>
      </c>
      <c r="O40" s="378"/>
      <c r="P40" s="75">
        <f>+'Ark1'!W210</f>
        <v>69.157509157509139</v>
      </c>
      <c r="Q40" s="75">
        <f>+'Ark1'!X210</f>
        <v>6.3736263736263759</v>
      </c>
      <c r="R40" s="93">
        <f>+'Ark1'!AG210</f>
        <v>671.29084249084235</v>
      </c>
      <c r="S40" s="122">
        <f>+'Ark1'!AH210</f>
        <v>0</v>
      </c>
      <c r="T40" s="93">
        <f>+'Ark1'!AI210</f>
        <v>22.564102564102559</v>
      </c>
      <c r="U40" s="75">
        <f>+'Ark1'!Y210</f>
        <v>62.459292253923437</v>
      </c>
      <c r="V40" s="52">
        <f>+'Ark1'!Z210</f>
        <v>0.94863846245153027</v>
      </c>
      <c r="W40" s="52">
        <f>+'Ark1'!AA210</f>
        <v>1.6306902422543728</v>
      </c>
      <c r="X40" s="307">
        <f t="shared" ref="X40:X41" si="3">1000*N40/R40</f>
        <v>399.83572189385308</v>
      </c>
      <c r="Y40" s="75">
        <f t="shared" ref="Y40:Y41" si="4">+F40/E40</f>
        <v>5.416666666666667</v>
      </c>
      <c r="Z40" s="42"/>
      <c r="AA40" s="2"/>
      <c r="AB40" s="5"/>
      <c r="AC40" s="5"/>
      <c r="AG40" s="53"/>
      <c r="AH40" s="53"/>
      <c r="AI40" s="10"/>
      <c r="AJ40" s="10"/>
      <c r="AK40" s="10"/>
    </row>
    <row r="41" spans="1:37" ht="15.6">
      <c r="A41" s="42"/>
      <c r="B41" s="50">
        <f>+'Ark1'!C211</f>
        <v>2020</v>
      </c>
      <c r="C41" s="50">
        <f>+'Ark1'!H211</f>
        <v>1</v>
      </c>
      <c r="D41" s="51" t="s">
        <v>77</v>
      </c>
      <c r="E41" s="50">
        <f>+'Ark1'!Q211</f>
        <v>288</v>
      </c>
      <c r="F41" s="75">
        <f>+'Ark1'!R211</f>
        <v>1571</v>
      </c>
      <c r="G41" s="65">
        <f>+'Ark1'!AE211</f>
        <v>86.508810572687253</v>
      </c>
      <c r="H41" s="65">
        <f>+'Ark1'!AF211</f>
        <v>86.504169317414622</v>
      </c>
      <c r="I41" s="378">
        <f>+'Ark1'!S211</f>
        <v>4.3405474220241871</v>
      </c>
      <c r="J41" s="378"/>
      <c r="K41" s="415">
        <f>+'Ark1'!AR211</f>
        <v>205.94574132492113</v>
      </c>
      <c r="L41" s="415">
        <f>+'Ark1'!AS211</f>
        <v>29.491068696995391</v>
      </c>
      <c r="M41" s="52">
        <f>+'Ark1'!T211</f>
        <v>6.9000636537237421</v>
      </c>
      <c r="N41" s="307">
        <f>+'Ark1'!U211</f>
        <v>264.42749204328442</v>
      </c>
      <c r="O41" s="378"/>
      <c r="P41" s="75">
        <f>+'Ark1'!W211</f>
        <v>63.399108847867602</v>
      </c>
      <c r="Q41" s="75">
        <f>+'Ark1'!X211</f>
        <v>5.7924888605983469</v>
      </c>
      <c r="R41" s="93">
        <f>+'Ark1'!AG211</f>
        <v>663.95796178343949</v>
      </c>
      <c r="S41" s="122">
        <f>+'Ark1'!AH211</f>
        <v>0</v>
      </c>
      <c r="T41" s="93">
        <f>+'Ark1'!AI211</f>
        <v>23.233609166136223</v>
      </c>
      <c r="U41" s="75">
        <f>+'Ark1'!Y211</f>
        <v>59.306296736004455</v>
      </c>
      <c r="V41" s="52">
        <f>+'Ark1'!Z211</f>
        <v>0.95833212623485364</v>
      </c>
      <c r="W41" s="52">
        <f>+'Ark1'!AA211</f>
        <v>1.5477360714717596</v>
      </c>
      <c r="X41" s="307">
        <f t="shared" si="3"/>
        <v>398.2593887917435</v>
      </c>
      <c r="Y41" s="75">
        <f t="shared" si="4"/>
        <v>5.4548611111111107</v>
      </c>
      <c r="Z41" s="42"/>
      <c r="AA41" s="4"/>
      <c r="AB41" s="4"/>
      <c r="AC41" s="4"/>
      <c r="AD41" s="4"/>
      <c r="AE41" s="4"/>
    </row>
    <row r="42" spans="1:37" ht="15.6">
      <c r="A42" s="42"/>
      <c r="B42" s="50">
        <f>+'Ark1'!C212</f>
        <v>2021</v>
      </c>
      <c r="C42" s="50">
        <f>+'Ark1'!H212</f>
        <v>1</v>
      </c>
      <c r="D42" s="51" t="s">
        <v>77</v>
      </c>
      <c r="E42" s="50">
        <f>+'Ark1'!Q212</f>
        <v>382</v>
      </c>
      <c r="F42" s="75">
        <f>+'Ark1'!R212</f>
        <v>1994</v>
      </c>
      <c r="G42" s="65">
        <f>+'Ark1'!AE212</f>
        <v>84.85106382978725</v>
      </c>
      <c r="H42" s="65">
        <f>+'Ark1'!AF212</f>
        <v>84.931632710714396</v>
      </c>
      <c r="I42" s="378">
        <f>+'Ark1'!S212</f>
        <v>4.293881644934805</v>
      </c>
      <c r="J42" s="378"/>
      <c r="K42" s="415">
        <f>+'Ark1'!AR212</f>
        <v>205.80573729240061</v>
      </c>
      <c r="L42" s="415">
        <f>+'Ark1'!AS212</f>
        <v>29.43055439179011</v>
      </c>
      <c r="M42" s="52">
        <f>+'Ark1'!T212</f>
        <v>7.0255767301905747</v>
      </c>
      <c r="N42" s="307">
        <f>+'Ark1'!U212</f>
        <v>265.58755767301938</v>
      </c>
      <c r="O42" s="378"/>
      <c r="P42" s="75">
        <f>+'Ark1'!W212</f>
        <v>64.242728184553641</v>
      </c>
      <c r="Q42" s="75">
        <f>+'Ark1'!X212</f>
        <v>6.9207622868605823</v>
      </c>
      <c r="R42" s="93">
        <f>+'Ark1'!AG212</f>
        <v>680.50277078085651</v>
      </c>
      <c r="S42" s="122">
        <f>+'Ark1'!AH212</f>
        <v>0</v>
      </c>
      <c r="T42" s="93">
        <f>+'Ark1'!AI212</f>
        <v>23.570712136409224</v>
      </c>
      <c r="U42" s="75">
        <f>+'Ark1'!Y212</f>
        <v>62.193479682745263</v>
      </c>
      <c r="V42" s="52">
        <f>+'Ark1'!Z212</f>
        <v>1.0673849398711313</v>
      </c>
      <c r="W42" s="52">
        <f>+'Ark1'!AA212</f>
        <v>1.7412477205305661</v>
      </c>
      <c r="X42" s="307">
        <f t="shared" ref="X42" si="5">1000*N42/R42</f>
        <v>390.28137588369492</v>
      </c>
      <c r="Y42" s="75">
        <f t="shared" ref="Y42" si="6">+F42/E42</f>
        <v>5.2198952879581153</v>
      </c>
      <c r="Z42" s="42"/>
      <c r="AA42" s="4"/>
      <c r="AB42" s="4"/>
      <c r="AC42" s="4"/>
      <c r="AD42" s="4"/>
      <c r="AE42" s="4"/>
    </row>
    <row r="43" spans="1:37" ht="15.6">
      <c r="A43" s="42"/>
      <c r="B43" s="50">
        <f>+'Ark1'!C213</f>
        <v>2022</v>
      </c>
      <c r="C43" s="50">
        <f>+'Ark1'!H213</f>
        <v>1</v>
      </c>
      <c r="D43" s="51" t="s">
        <v>77</v>
      </c>
      <c r="E43" s="50">
        <f>+'Ark1'!Q213</f>
        <v>463</v>
      </c>
      <c r="F43" s="75">
        <f>+'Ark1'!R213</f>
        <v>2341</v>
      </c>
      <c r="G43" s="65">
        <f>+'Ark1'!AE213</f>
        <v>86.83234421364989</v>
      </c>
      <c r="H43" s="65">
        <f>+'Ark1'!AF213</f>
        <v>87.235318690050917</v>
      </c>
      <c r="I43" s="378">
        <f>+'Ark1'!S213</f>
        <v>4.2870568133276379</v>
      </c>
      <c r="J43" s="378"/>
      <c r="K43" s="415">
        <f>+'Ark1'!AR213</f>
        <v>205.59635416666663</v>
      </c>
      <c r="L43" s="415">
        <f>+'Ark1'!AS213</f>
        <v>29.343138721680052</v>
      </c>
      <c r="M43" s="52">
        <f>+'Ark1'!T213</f>
        <v>6.967962409226824</v>
      </c>
      <c r="N43" s="307">
        <f>+'Ark1'!U213</f>
        <v>261.42728748398071</v>
      </c>
      <c r="O43" s="378"/>
      <c r="P43" s="75">
        <f>+'Ark1'!W213</f>
        <v>61.76847501067919</v>
      </c>
      <c r="Q43" s="75">
        <f>+'Ark1'!X213</f>
        <v>7.2191371208885089</v>
      </c>
      <c r="R43" s="93">
        <f>+'Ark1'!AG213</f>
        <v>681.35546875</v>
      </c>
      <c r="S43" s="122">
        <f>+'Ark1'!AH213</f>
        <v>0</v>
      </c>
      <c r="T43" s="93">
        <f>+'Ark1'!AI213</f>
        <v>20.247757368645875</v>
      </c>
      <c r="U43" s="75">
        <f>+'Ark1'!Y213</f>
        <v>67.995869040780434</v>
      </c>
      <c r="V43" s="52">
        <f>+'Ark1'!Z213</f>
        <v>1.254993923725414</v>
      </c>
      <c r="W43" s="52">
        <f>+'Ark1'!AA213</f>
        <v>1.823548697125156</v>
      </c>
      <c r="X43" s="307">
        <f t="shared" ref="X43:X44" si="7">1000*N43/R43</f>
        <v>383.68707594523244</v>
      </c>
      <c r="Y43" s="75">
        <f t="shared" ref="Y43:Y44" si="8">+F43/E43</f>
        <v>5.0561555075593949</v>
      </c>
      <c r="Z43" s="42"/>
      <c r="AA43" s="4"/>
      <c r="AB43" s="4"/>
      <c r="AC43" s="4"/>
      <c r="AD43" s="4"/>
      <c r="AE43" s="4"/>
    </row>
    <row r="44" spans="1:37" ht="15.6">
      <c r="A44" s="42"/>
      <c r="B44" s="90">
        <f>+'Ark1'!C214</f>
        <v>2023</v>
      </c>
      <c r="C44" s="90">
        <f>+'Ark1'!H214</f>
        <v>1</v>
      </c>
      <c r="D44" s="90" t="s">
        <v>77</v>
      </c>
      <c r="E44" s="90">
        <f>+'Ark1'!Q214</f>
        <v>257</v>
      </c>
      <c r="F44" s="114">
        <f>+'Ark1'!R214</f>
        <v>1254</v>
      </c>
      <c r="G44" s="113">
        <f>+'Ark1'!AE214</f>
        <v>73.119533527696788</v>
      </c>
      <c r="H44" s="113">
        <f>+'Ark1'!AF214</f>
        <v>73.918067076963553</v>
      </c>
      <c r="I44" s="112">
        <f>+'Ark1'!S214</f>
        <v>4.2464114832535875</v>
      </c>
      <c r="J44" s="112"/>
      <c r="K44" s="113">
        <f>+'Ark1'!AR214</f>
        <v>205.15347334410339</v>
      </c>
      <c r="L44" s="113">
        <f>+'Ark1'!AS214</f>
        <v>29.146288099279303</v>
      </c>
      <c r="M44" s="112">
        <f>+'Ark1'!T214</f>
        <v>7.0127591706539087</v>
      </c>
      <c r="N44" s="114">
        <f>+'Ark1'!U214</f>
        <v>256.05159489633149</v>
      </c>
      <c r="O44" s="112"/>
      <c r="P44" s="114">
        <f>+'Ark1'!W214</f>
        <v>64.354066985645929</v>
      </c>
      <c r="Q44" s="114">
        <f>+'Ark1'!X214</f>
        <v>5.98086124401914</v>
      </c>
      <c r="R44" s="114">
        <f>+'Ark1'!AG214</f>
        <v>686.47657512116314</v>
      </c>
      <c r="S44" s="113">
        <f>+'Ark1'!AH214</f>
        <v>7.9744816586921827E-2</v>
      </c>
      <c r="T44" s="114">
        <f>+'Ark1'!AI214</f>
        <v>23.684210526315795</v>
      </c>
      <c r="U44" s="114">
        <f>+'Ark1'!Y214</f>
        <v>64.829424767140225</v>
      </c>
      <c r="V44" s="112">
        <f>+'Ark1'!Z214</f>
        <v>1.2376531695760329</v>
      </c>
      <c r="W44" s="112">
        <f>+'Ark1'!AA214</f>
        <v>1.7761030791434511</v>
      </c>
      <c r="X44" s="114">
        <f t="shared" si="7"/>
        <v>372.99392896420153</v>
      </c>
      <c r="Y44" s="114">
        <f t="shared" si="8"/>
        <v>4.8793774319066152</v>
      </c>
      <c r="Z44" s="42"/>
      <c r="AA44" s="4"/>
      <c r="AB44" s="4"/>
      <c r="AC44" s="4"/>
      <c r="AD44" s="4"/>
      <c r="AE44" s="4"/>
    </row>
    <row r="45" spans="1:37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"/>
      <c r="AB45" s="4"/>
      <c r="AC45" s="4"/>
      <c r="AD45" s="4"/>
      <c r="AE45" s="4"/>
    </row>
    <row r="46" spans="1:37" ht="15.6">
      <c r="A46" s="42"/>
      <c r="B46">
        <f>+'Ark1'!C215</f>
        <v>2024</v>
      </c>
      <c r="C46">
        <f>+'Ark1'!H215</f>
        <v>1</v>
      </c>
      <c r="D46" s="3" t="s">
        <v>9</v>
      </c>
      <c r="E46">
        <f>+'Ark1'!Q215</f>
        <v>212</v>
      </c>
      <c r="F46" s="10">
        <f>+'Ark1'!R215</f>
        <v>1066</v>
      </c>
      <c r="G46" s="66">
        <f>+'Ark1'!AE215</f>
        <v>65.721331689272489</v>
      </c>
      <c r="H46" s="66">
        <f>+'Ark1'!AF215</f>
        <v>67.421607254479596</v>
      </c>
      <c r="I46" s="378">
        <f>+'Ark1'!S215</f>
        <v>4.2401500938086301</v>
      </c>
      <c r="J46" s="378"/>
      <c r="K46" s="1"/>
      <c r="L46" s="1"/>
      <c r="M46" s="1">
        <f>+'Ark1'!T215</f>
        <v>6.9240150093808639</v>
      </c>
      <c r="N46" s="375">
        <f>+'Ark1'!U215</f>
        <v>254.0674484052532</v>
      </c>
      <c r="O46" s="378"/>
      <c r="P46" s="10">
        <f>+'Ark1'!W215</f>
        <v>61.726078799249514</v>
      </c>
      <c r="Q46" s="10">
        <f>+'Ark1'!X215</f>
        <v>5.5347091932457779</v>
      </c>
      <c r="R46" s="237"/>
      <c r="S46" s="416"/>
      <c r="T46" s="237"/>
      <c r="U46" s="10">
        <f>+'Ark1'!Y215</f>
        <v>64.066460863393317</v>
      </c>
      <c r="V46" s="1">
        <f>+'Ark1'!Z215</f>
        <v>1.0900030018655815</v>
      </c>
      <c r="W46" s="1">
        <f>+'Ark1'!AA215</f>
        <v>1.72522538858717</v>
      </c>
      <c r="X46" s="114"/>
      <c r="Y46" s="10">
        <f t="shared" ref="Y46:Y65" si="9">+F46/E46</f>
        <v>5.0283018867924527</v>
      </c>
      <c r="Z46" s="42"/>
      <c r="AA46" s="4"/>
      <c r="AB46" s="15"/>
      <c r="AC46" s="15"/>
      <c r="AD46" s="12"/>
      <c r="AE46" s="18"/>
    </row>
    <row r="47" spans="1:37" ht="15.6">
      <c r="A47" s="42"/>
      <c r="B47">
        <f>+'Ark1'!C216</f>
        <v>1996</v>
      </c>
      <c r="C47">
        <f>+'Ark1'!H216</f>
        <v>2</v>
      </c>
      <c r="D47" s="3" t="s">
        <v>9</v>
      </c>
      <c r="E47">
        <f>+'Ark1'!Q216</f>
        <v>168</v>
      </c>
      <c r="F47" s="10">
        <f>+'Ark1'!R216</f>
        <v>596</v>
      </c>
      <c r="G47" s="66">
        <f>+'Ark1'!AE216</f>
        <v>20.672910163024628</v>
      </c>
      <c r="H47" s="66">
        <f>+'Ark1'!AF216</f>
        <v>19.862679104299637</v>
      </c>
      <c r="I47" s="378">
        <f>+'Ark1'!S216</f>
        <v>3.7969798657718119</v>
      </c>
      <c r="J47" s="378"/>
      <c r="K47" s="1"/>
      <c r="L47" s="1"/>
      <c r="M47" s="1">
        <f>+'Ark1'!T216</f>
        <v>5.8070469798657713</v>
      </c>
      <c r="N47" s="375">
        <f>+'Ark1'!U216</f>
        <v>237.546644295302</v>
      </c>
      <c r="O47" s="378"/>
      <c r="P47" s="10">
        <f>+'Ark1'!W216</f>
        <v>28.85906040268457</v>
      </c>
      <c r="Q47" s="10">
        <f>+'Ark1'!X216</f>
        <v>0.50335570469798652</v>
      </c>
      <c r="R47" s="237"/>
      <c r="S47" s="416"/>
      <c r="T47" s="237"/>
      <c r="U47" s="10">
        <f>+'Ark1'!Y216</f>
        <v>42.360179859539755</v>
      </c>
      <c r="V47" s="1">
        <f>+'Ark1'!Z216</f>
        <v>1.1487040872790204</v>
      </c>
      <c r="W47" s="1">
        <f>+'Ark1'!AA216</f>
        <v>1.7792664966916181</v>
      </c>
      <c r="X47" s="114"/>
      <c r="Y47" s="10">
        <f t="shared" si="9"/>
        <v>3.5476190476190474</v>
      </c>
      <c r="Z47" s="42"/>
      <c r="AA47" s="4"/>
      <c r="AB47" s="15"/>
      <c r="AC47" s="15"/>
      <c r="AD47" s="12"/>
      <c r="AE47" s="18"/>
    </row>
    <row r="48" spans="1:37" ht="15.6">
      <c r="A48" s="42"/>
      <c r="B48">
        <f>+'Ark1'!C217</f>
        <v>1997</v>
      </c>
      <c r="C48">
        <f>+'Ark1'!H217</f>
        <v>2</v>
      </c>
      <c r="D48" s="3" t="s">
        <v>9</v>
      </c>
      <c r="E48">
        <f>+'Ark1'!Q217</f>
        <v>191</v>
      </c>
      <c r="F48" s="10">
        <f>+'Ark1'!R217</f>
        <v>674</v>
      </c>
      <c r="G48" s="66">
        <f>+'Ark1'!AE217</f>
        <v>23.105930750771329</v>
      </c>
      <c r="H48" s="66">
        <f>+'Ark1'!AF217</f>
        <v>22.453785100979864</v>
      </c>
      <c r="I48" s="378">
        <f>+'Ark1'!S217</f>
        <v>3.482195845697329</v>
      </c>
      <c r="J48" s="378"/>
      <c r="K48" s="1"/>
      <c r="L48" s="1"/>
      <c r="M48" s="1">
        <f>+'Ark1'!T217</f>
        <v>6.0830860534124609</v>
      </c>
      <c r="N48" s="375">
        <f>+'Ark1'!U217</f>
        <v>239.97789317507431</v>
      </c>
      <c r="O48" s="378"/>
      <c r="P48" s="10">
        <f>+'Ark1'!W217</f>
        <v>37.388724035608305</v>
      </c>
      <c r="Q48" s="10">
        <f>+'Ark1'!X217</f>
        <v>0.44510385756676563</v>
      </c>
      <c r="R48" s="237"/>
      <c r="S48" s="416"/>
      <c r="T48" s="237"/>
      <c r="U48" s="10">
        <f>+'Ark1'!Y217</f>
        <v>41.781763812129746</v>
      </c>
      <c r="V48" s="1">
        <f>+'Ark1'!Z217</f>
        <v>1.1723105783913492</v>
      </c>
      <c r="W48" s="1">
        <f>+'Ark1'!AA217</f>
        <v>1.7874219208565776</v>
      </c>
      <c r="X48" s="114"/>
      <c r="Y48" s="10">
        <f t="shared" si="9"/>
        <v>3.5287958115183247</v>
      </c>
      <c r="Z48" s="42"/>
      <c r="AA48" s="4"/>
      <c r="AB48" s="15"/>
      <c r="AC48" s="15"/>
      <c r="AD48" s="12"/>
      <c r="AE48" s="18"/>
    </row>
    <row r="49" spans="1:31" ht="15.6">
      <c r="A49" s="42"/>
      <c r="B49">
        <f>+'Ark1'!C218</f>
        <v>1998</v>
      </c>
      <c r="C49">
        <f>+'Ark1'!H218</f>
        <v>2</v>
      </c>
      <c r="D49" s="3" t="s">
        <v>9</v>
      </c>
      <c r="E49">
        <f>+'Ark1'!Q218</f>
        <v>195</v>
      </c>
      <c r="F49" s="10">
        <f>+'Ark1'!R218</f>
        <v>721</v>
      </c>
      <c r="G49" s="66">
        <f>+'Ark1'!AE218</f>
        <v>22.867110688233431</v>
      </c>
      <c r="H49" s="66">
        <f>+'Ark1'!AF218</f>
        <v>22.060376724402911</v>
      </c>
      <c r="I49" s="378">
        <f>+'Ark1'!S218</f>
        <v>3.5436893203883502</v>
      </c>
      <c r="J49" s="378"/>
      <c r="K49" s="1"/>
      <c r="L49" s="1"/>
      <c r="M49" s="1">
        <f>+'Ark1'!T218</f>
        <v>6.399445214979198</v>
      </c>
      <c r="N49" s="375">
        <f>+'Ark1'!U218</f>
        <v>241.08515950069361</v>
      </c>
      <c r="O49" s="378"/>
      <c r="P49" s="10">
        <f>+'Ark1'!W218</f>
        <v>47.156726768377261</v>
      </c>
      <c r="Q49" s="10">
        <f>+'Ark1'!X218</f>
        <v>0.27739251040221918</v>
      </c>
      <c r="R49" s="237"/>
      <c r="S49" s="416"/>
      <c r="T49" s="237"/>
      <c r="U49" s="10">
        <f>+'Ark1'!Y218</f>
        <v>43.576530017732864</v>
      </c>
      <c r="V49" s="1">
        <f>+'Ark1'!Z218</f>
        <v>1.0420252514688428</v>
      </c>
      <c r="W49" s="1">
        <f>+'Ark1'!AA218</f>
        <v>1.6407432849672243</v>
      </c>
      <c r="X49" s="114"/>
      <c r="Y49" s="10">
        <f t="shared" si="9"/>
        <v>3.6974358974358976</v>
      </c>
      <c r="Z49" s="42"/>
      <c r="AA49" s="4"/>
      <c r="AB49" s="15"/>
      <c r="AC49" s="15"/>
      <c r="AD49" s="5"/>
      <c r="AE49" s="18"/>
    </row>
    <row r="50" spans="1:31" ht="15.6">
      <c r="A50" s="42"/>
      <c r="B50">
        <f>+'Ark1'!C219</f>
        <v>1999</v>
      </c>
      <c r="C50">
        <f>+'Ark1'!H219</f>
        <v>2</v>
      </c>
      <c r="D50" s="3" t="s">
        <v>9</v>
      </c>
      <c r="E50">
        <f>+'Ark1'!Q219</f>
        <v>200</v>
      </c>
      <c r="F50" s="10">
        <f>+'Ark1'!R219</f>
        <v>740</v>
      </c>
      <c r="G50" s="66">
        <f>+'Ark1'!AE219</f>
        <v>23.544384346166087</v>
      </c>
      <c r="H50" s="66">
        <f>+'Ark1'!AF219</f>
        <v>22.728649931557804</v>
      </c>
      <c r="I50" s="378">
        <f>+'Ark1'!S219</f>
        <v>3.4837837837837844</v>
      </c>
      <c r="J50" s="378"/>
      <c r="K50" s="1"/>
      <c r="L50" s="1"/>
      <c r="M50" s="1">
        <f>+'Ark1'!T219</f>
        <v>6.0932432432432435</v>
      </c>
      <c r="N50" s="375">
        <f>+'Ark1'!U219</f>
        <v>238.42851351351339</v>
      </c>
      <c r="O50" s="378"/>
      <c r="P50" s="10">
        <f>+'Ark1'!W219</f>
        <v>42.027027027027025</v>
      </c>
      <c r="Q50" s="10">
        <f>+'Ark1'!X219</f>
        <v>0.67567567567567588</v>
      </c>
      <c r="R50" s="237"/>
      <c r="S50" s="416"/>
      <c r="T50" s="237"/>
      <c r="U50" s="10">
        <f>+'Ark1'!Y219</f>
        <v>45.919370115937618</v>
      </c>
      <c r="V50" s="1">
        <f>+'Ark1'!Z219</f>
        <v>1.0934728987394124</v>
      </c>
      <c r="W50" s="1">
        <f>+'Ark1'!AA219</f>
        <v>1.7769417305600359</v>
      </c>
      <c r="X50" s="114"/>
      <c r="Y50" s="10">
        <f t="shared" si="9"/>
        <v>3.7</v>
      </c>
      <c r="Z50" s="42"/>
      <c r="AA50" s="4"/>
      <c r="AB50" s="15"/>
      <c r="AC50" s="15"/>
      <c r="AD50" s="5"/>
      <c r="AE50" s="18"/>
    </row>
    <row r="51" spans="1:31" ht="15.6">
      <c r="A51" s="42"/>
      <c r="B51">
        <f>+'Ark1'!C220</f>
        <v>2000</v>
      </c>
      <c r="C51">
        <f>+'Ark1'!H220</f>
        <v>2</v>
      </c>
      <c r="D51" s="3" t="s">
        <v>9</v>
      </c>
      <c r="E51">
        <f>+'Ark1'!Q220</f>
        <v>138</v>
      </c>
      <c r="F51" s="10">
        <f>+'Ark1'!R220</f>
        <v>573</v>
      </c>
      <c r="G51" s="66">
        <f>+'Ark1'!AE220</f>
        <v>22.3828125</v>
      </c>
      <c r="H51" s="66">
        <f>+'Ark1'!AF220</f>
        <v>21.846258743745192</v>
      </c>
      <c r="I51" s="378">
        <f>+'Ark1'!S220</f>
        <v>3.5671902268760909</v>
      </c>
      <c r="J51" s="378"/>
      <c r="K51" s="1"/>
      <c r="L51" s="1"/>
      <c r="M51" s="1">
        <f>+'Ark1'!T220</f>
        <v>6.354275741710298</v>
      </c>
      <c r="N51" s="375">
        <f>+'Ark1'!U220</f>
        <v>236.97609075043641</v>
      </c>
      <c r="O51" s="378"/>
      <c r="P51" s="10">
        <f>+'Ark1'!W220</f>
        <v>46.945898778359521</v>
      </c>
      <c r="Q51" s="10">
        <f>+'Ark1'!X220</f>
        <v>0</v>
      </c>
      <c r="R51" s="237"/>
      <c r="S51" s="416"/>
      <c r="T51" s="237"/>
      <c r="U51" s="10">
        <f>+'Ark1'!Y220</f>
        <v>37.935315628095694</v>
      </c>
      <c r="V51" s="1">
        <f>+'Ark1'!Z220</f>
        <v>0.86694502470203882</v>
      </c>
      <c r="W51" s="1">
        <f>+'Ark1'!AA220</f>
        <v>1.7511312845199372</v>
      </c>
      <c r="X51" s="114"/>
      <c r="Y51" s="10">
        <f t="shared" si="9"/>
        <v>4.1521739130434785</v>
      </c>
      <c r="Z51" s="42"/>
      <c r="AA51" s="4"/>
      <c r="AB51" s="15"/>
      <c r="AC51" s="15"/>
      <c r="AD51" s="5"/>
      <c r="AE51" s="18"/>
    </row>
    <row r="52" spans="1:31" ht="15.6">
      <c r="A52" s="42"/>
      <c r="B52">
        <f>+'Ark1'!C221</f>
        <v>2001</v>
      </c>
      <c r="C52">
        <f>+'Ark1'!H221</f>
        <v>2</v>
      </c>
      <c r="D52" s="3" t="s">
        <v>9</v>
      </c>
      <c r="E52">
        <f>+'Ark1'!Q221</f>
        <v>141</v>
      </c>
      <c r="F52" s="10">
        <f>+'Ark1'!R221</f>
        <v>522</v>
      </c>
      <c r="G52" s="66">
        <f>+'Ark1'!AE221</f>
        <v>27.13097713097714</v>
      </c>
      <c r="H52" s="66">
        <f>+'Ark1'!AF221</f>
        <v>26.589742456737579</v>
      </c>
      <c r="I52" s="378">
        <f>+'Ark1'!S221</f>
        <v>3.4885057471264358</v>
      </c>
      <c r="J52" s="378"/>
      <c r="K52" s="1"/>
      <c r="L52" s="1"/>
      <c r="M52" s="1">
        <f>+'Ark1'!T221</f>
        <v>6.2892720306513423</v>
      </c>
      <c r="N52" s="375">
        <f>+'Ark1'!U221</f>
        <v>238.62567049808405</v>
      </c>
      <c r="O52" s="378"/>
      <c r="P52" s="10">
        <f>+'Ark1'!W221</f>
        <v>45.593869731800787</v>
      </c>
      <c r="Q52" s="10">
        <f>+'Ark1'!X221</f>
        <v>0</v>
      </c>
      <c r="R52" s="237"/>
      <c r="S52" s="416"/>
      <c r="T52" s="237"/>
      <c r="U52" s="10">
        <f>+'Ark1'!Y221</f>
        <v>44.005587332798399</v>
      </c>
      <c r="V52" s="1">
        <f>+'Ark1'!Z221</f>
        <v>0.91227373144143675</v>
      </c>
      <c r="W52" s="1">
        <f>+'Ark1'!AA221</f>
        <v>1.6349393484547849</v>
      </c>
      <c r="X52" s="114"/>
      <c r="Y52" s="10">
        <f t="shared" si="9"/>
        <v>3.7021276595744679</v>
      </c>
      <c r="Z52" s="42"/>
      <c r="AA52" s="4"/>
      <c r="AB52" s="15"/>
      <c r="AC52" s="15"/>
      <c r="AD52" s="5"/>
      <c r="AE52" s="18"/>
    </row>
    <row r="53" spans="1:31" ht="15.6">
      <c r="A53" s="42"/>
      <c r="B53">
        <f>+'Ark1'!C222</f>
        <v>2002</v>
      </c>
      <c r="C53">
        <f>+'Ark1'!H222</f>
        <v>2</v>
      </c>
      <c r="D53" s="3" t="s">
        <v>9</v>
      </c>
      <c r="E53">
        <f>+'Ark1'!Q222</f>
        <v>106</v>
      </c>
      <c r="F53" s="10">
        <f>+'Ark1'!R222</f>
        <v>479</v>
      </c>
      <c r="G53" s="66">
        <f>+'Ark1'!AE222</f>
        <v>23.689416419386752</v>
      </c>
      <c r="H53" s="66">
        <f>+'Ark1'!AF222</f>
        <v>24.15983699585809</v>
      </c>
      <c r="I53" s="378">
        <f>+'Ark1'!S222</f>
        <v>3.6179540709812095</v>
      </c>
      <c r="J53" s="378"/>
      <c r="K53" s="1"/>
      <c r="L53" s="1"/>
      <c r="M53" s="1">
        <f>+'Ark1'!T222</f>
        <v>6.6179540709812112</v>
      </c>
      <c r="N53" s="375">
        <f>+'Ark1'!U222</f>
        <v>254.424217118998</v>
      </c>
      <c r="O53" s="378"/>
      <c r="P53" s="10">
        <f>+'Ark1'!W222</f>
        <v>53.653444676409194</v>
      </c>
      <c r="Q53" s="10">
        <f>+'Ark1'!X222</f>
        <v>1.2526096033402923</v>
      </c>
      <c r="R53" s="237"/>
      <c r="S53" s="416"/>
      <c r="T53" s="237"/>
      <c r="U53" s="10">
        <f>+'Ark1'!Y222</f>
        <v>45.589231117742813</v>
      </c>
      <c r="V53" s="1">
        <f>+'Ark1'!Z222</f>
        <v>1.0166521617211461</v>
      </c>
      <c r="W53" s="1">
        <f>+'Ark1'!AA222</f>
        <v>1.7702515036568951</v>
      </c>
      <c r="X53" s="114"/>
      <c r="Y53" s="10">
        <f t="shared" si="9"/>
        <v>4.5188679245283021</v>
      </c>
      <c r="Z53" s="42"/>
      <c r="AA53" s="4"/>
      <c r="AB53" s="15"/>
      <c r="AC53" s="15"/>
      <c r="AD53" s="5"/>
      <c r="AE53" s="18"/>
    </row>
    <row r="54" spans="1:31" ht="15.6">
      <c r="A54" s="42"/>
      <c r="B54">
        <f>+'Ark1'!C223</f>
        <v>2003</v>
      </c>
      <c r="C54">
        <f>+'Ark1'!H223</f>
        <v>2</v>
      </c>
      <c r="D54" s="3" t="s">
        <v>9</v>
      </c>
      <c r="E54">
        <f>+'Ark1'!Q223</f>
        <v>119</v>
      </c>
      <c r="F54" s="10">
        <f>+'Ark1'!R223</f>
        <v>620</v>
      </c>
      <c r="G54" s="66">
        <f>+'Ark1'!AE223</f>
        <v>30.214424951267048</v>
      </c>
      <c r="H54" s="66">
        <f>+'Ark1'!AF223</f>
        <v>30.172283945885191</v>
      </c>
      <c r="I54" s="378">
        <f>+'Ark1'!S223</f>
        <v>3.8758064516129034</v>
      </c>
      <c r="J54" s="378"/>
      <c r="K54" s="1"/>
      <c r="L54" s="1"/>
      <c r="M54" s="1">
        <f>+'Ark1'!T223</f>
        <v>6.6161290322580628</v>
      </c>
      <c r="N54" s="375">
        <f>+'Ark1'!U223</f>
        <v>252.65774193548367</v>
      </c>
      <c r="O54" s="378"/>
      <c r="P54" s="10">
        <f>+'Ark1'!W223</f>
        <v>50</v>
      </c>
      <c r="Q54" s="10">
        <f>+'Ark1'!X223</f>
        <v>3.0645161290322571</v>
      </c>
      <c r="R54" s="237"/>
      <c r="S54" s="416"/>
      <c r="T54" s="237"/>
      <c r="U54" s="10">
        <f>+'Ark1'!Y223</f>
        <v>50.684855103242072</v>
      </c>
      <c r="V54" s="1">
        <f>+'Ark1'!Z223</f>
        <v>1.1125653998712313</v>
      </c>
      <c r="W54" s="1">
        <f>+'Ark1'!AA223</f>
        <v>2.084752135679838</v>
      </c>
      <c r="X54" s="114"/>
      <c r="Y54" s="10">
        <f t="shared" si="9"/>
        <v>5.2100840336134455</v>
      </c>
      <c r="Z54" s="42"/>
      <c r="AA54" s="4"/>
      <c r="AB54" s="15"/>
      <c r="AC54" s="15"/>
      <c r="AD54" s="5"/>
      <c r="AE54" s="18"/>
    </row>
    <row r="55" spans="1:31" ht="15.6">
      <c r="A55" s="42"/>
      <c r="B55">
        <f>+'Ark1'!C224</f>
        <v>2004</v>
      </c>
      <c r="C55">
        <f>+'Ark1'!H224</f>
        <v>2</v>
      </c>
      <c r="D55" s="3" t="s">
        <v>9</v>
      </c>
      <c r="E55">
        <f>+'Ark1'!Q224</f>
        <v>112</v>
      </c>
      <c r="F55" s="10">
        <f>+'Ark1'!R224</f>
        <v>568</v>
      </c>
      <c r="G55" s="66">
        <f>+'Ark1'!AE224</f>
        <v>29.753797799895239</v>
      </c>
      <c r="H55" s="66">
        <f>+'Ark1'!AF224</f>
        <v>29.408704580599306</v>
      </c>
      <c r="I55" s="378">
        <f>+'Ark1'!S224</f>
        <v>4.255281690140845</v>
      </c>
      <c r="J55" s="378"/>
      <c r="K55" s="1"/>
      <c r="L55" s="1"/>
      <c r="M55" s="1">
        <f>+'Ark1'!T224</f>
        <v>6.1285211267605648</v>
      </c>
      <c r="N55" s="375">
        <f>+'Ark1'!U224</f>
        <v>249.91144366197167</v>
      </c>
      <c r="O55" s="378"/>
      <c r="P55" s="10">
        <f>+'Ark1'!W224</f>
        <v>41.901408450704224</v>
      </c>
      <c r="Q55" s="10">
        <f>+'Ark1'!X224</f>
        <v>1.4084507042253516</v>
      </c>
      <c r="R55" s="237"/>
      <c r="S55" s="416"/>
      <c r="T55" s="237"/>
      <c r="U55" s="10">
        <f>+'Ark1'!Y224</f>
        <v>46.137939148838122</v>
      </c>
      <c r="V55" s="1">
        <f>+'Ark1'!Z224</f>
        <v>1.3255241820768049</v>
      </c>
      <c r="W55" s="1">
        <f>+'Ark1'!AA224</f>
        <v>1.8133007982033564</v>
      </c>
      <c r="X55" s="114"/>
      <c r="Y55" s="10">
        <f t="shared" si="9"/>
        <v>5.0714285714285712</v>
      </c>
      <c r="Z55" s="42"/>
      <c r="AA55" s="4"/>
      <c r="AB55" s="15"/>
      <c r="AC55" s="15"/>
      <c r="AD55" s="5"/>
      <c r="AE55" s="18"/>
    </row>
    <row r="56" spans="1:31" ht="15.6">
      <c r="A56" s="42"/>
      <c r="B56">
        <f>+'Ark1'!C225</f>
        <v>2005</v>
      </c>
      <c r="C56">
        <f>+'Ark1'!H225</f>
        <v>2</v>
      </c>
      <c r="D56" s="3" t="s">
        <v>9</v>
      </c>
      <c r="E56">
        <f>+'Ark1'!Q225</f>
        <v>118</v>
      </c>
      <c r="F56" s="10">
        <f>+'Ark1'!R225</f>
        <v>554</v>
      </c>
      <c r="G56" s="66">
        <f>+'Ark1'!AE225</f>
        <v>25.624421831637381</v>
      </c>
      <c r="H56" s="66">
        <f>+'Ark1'!AF225</f>
        <v>25.548177211859471</v>
      </c>
      <c r="I56" s="378">
        <f>+'Ark1'!S225</f>
        <v>4.4927797833935008</v>
      </c>
      <c r="J56" s="378"/>
      <c r="K56" s="1"/>
      <c r="L56" s="1"/>
      <c r="M56" s="1">
        <f>+'Ark1'!T225</f>
        <v>6.4747292418772586</v>
      </c>
      <c r="N56" s="375">
        <f>+'Ark1'!U225</f>
        <v>255.55523465703965</v>
      </c>
      <c r="O56" s="378"/>
      <c r="P56" s="10">
        <f>+'Ark1'!W225</f>
        <v>47.111913357400717</v>
      </c>
      <c r="Q56" s="10">
        <f>+'Ark1'!X225</f>
        <v>1.2635379061371841</v>
      </c>
      <c r="R56" s="237"/>
      <c r="S56" s="416"/>
      <c r="T56" s="237"/>
      <c r="U56" s="10">
        <f>+'Ark1'!Y225</f>
        <v>47.20751274534539</v>
      </c>
      <c r="V56" s="1">
        <f>+'Ark1'!Z225</f>
        <v>1.1115338210145285</v>
      </c>
      <c r="W56" s="1">
        <f>+'Ark1'!AA225</f>
        <v>2.0718790235973965</v>
      </c>
      <c r="X56" s="114"/>
      <c r="Y56" s="10">
        <f t="shared" si="9"/>
        <v>4.6949152542372881</v>
      </c>
      <c r="Z56" s="42"/>
      <c r="AA56" s="4"/>
      <c r="AB56" s="15"/>
      <c r="AC56" s="15"/>
      <c r="AD56" s="5"/>
      <c r="AE56" s="18"/>
    </row>
    <row r="57" spans="1:31" ht="15.6">
      <c r="A57" s="42"/>
      <c r="B57">
        <f>+'Ark1'!C226</f>
        <v>2006</v>
      </c>
      <c r="C57">
        <f>+'Ark1'!H226</f>
        <v>2</v>
      </c>
      <c r="D57" s="3" t="s">
        <v>9</v>
      </c>
      <c r="E57">
        <f>+'Ark1'!Q226</f>
        <v>95</v>
      </c>
      <c r="F57" s="10">
        <f>+'Ark1'!R226</f>
        <v>581</v>
      </c>
      <c r="G57" s="66">
        <f>+'Ark1'!AE226</f>
        <v>28.452497551420176</v>
      </c>
      <c r="H57" s="66">
        <f>+'Ark1'!AF226</f>
        <v>28.362131505912402</v>
      </c>
      <c r="I57" s="378">
        <f>+'Ark1'!S226</f>
        <v>4.3597246127366605</v>
      </c>
      <c r="J57" s="378"/>
      <c r="K57" s="1"/>
      <c r="L57" s="1"/>
      <c r="M57" s="1">
        <f>+'Ark1'!T226</f>
        <v>6.3511187607573163</v>
      </c>
      <c r="N57" s="375">
        <f>+'Ark1'!U226</f>
        <v>252.67022375215157</v>
      </c>
      <c r="O57" s="378"/>
      <c r="P57" s="10">
        <f>+'Ark1'!W226</f>
        <v>40.27538726333907</v>
      </c>
      <c r="Q57" s="10">
        <f>+'Ark1'!X226</f>
        <v>1.2048192771084336</v>
      </c>
      <c r="R57" s="237">
        <f>+'Ark1'!AG227</f>
        <v>0</v>
      </c>
      <c r="S57" s="416">
        <f>+'Ark1'!AH227</f>
        <v>0</v>
      </c>
      <c r="T57" s="237">
        <f>+'Ark1'!AI227</f>
        <v>0</v>
      </c>
      <c r="U57" s="10">
        <f>+'Ark1'!Y226</f>
        <v>43.52483641922101</v>
      </c>
      <c r="V57" s="1">
        <f>+'Ark1'!Z226</f>
        <v>1.0912084569976197</v>
      </c>
      <c r="W57" s="1">
        <f>+'Ark1'!AA226</f>
        <v>1.7277584758246725</v>
      </c>
      <c r="X57" s="114" t="e">
        <f t="shared" si="2"/>
        <v>#DIV/0!</v>
      </c>
      <c r="Y57" s="10">
        <f t="shared" si="9"/>
        <v>6.1157894736842104</v>
      </c>
      <c r="Z57" s="42"/>
      <c r="AA57" s="4"/>
      <c r="AB57" s="15"/>
      <c r="AC57" s="15"/>
      <c r="AD57" s="5"/>
      <c r="AE57" s="18"/>
    </row>
    <row r="58" spans="1:31" ht="15.6">
      <c r="A58" s="42"/>
      <c r="B58">
        <f>+'Ark1'!C227</f>
        <v>2007</v>
      </c>
      <c r="C58">
        <f>+'Ark1'!H227</f>
        <v>2</v>
      </c>
      <c r="D58" s="3" t="s">
        <v>9</v>
      </c>
      <c r="E58">
        <f>+'Ark1'!Q227</f>
        <v>88</v>
      </c>
      <c r="F58" s="10">
        <f>+'Ark1'!R227</f>
        <v>434</v>
      </c>
      <c r="G58" s="66">
        <f>+'Ark1'!AE227</f>
        <v>26.823238566131025</v>
      </c>
      <c r="H58" s="66">
        <f>+'Ark1'!AF227</f>
        <v>26.729026242615696</v>
      </c>
      <c r="I58" s="378">
        <f>+'Ark1'!S227</f>
        <v>4.3986175115207375</v>
      </c>
      <c r="J58" s="378"/>
      <c r="K58" s="1"/>
      <c r="L58" s="1"/>
      <c r="M58" s="1">
        <f>+'Ark1'!T227</f>
        <v>6.1336405529953906</v>
      </c>
      <c r="N58" s="375">
        <f>+'Ark1'!U227</f>
        <v>252.58732718894001</v>
      </c>
      <c r="O58" s="378"/>
      <c r="P58" s="10">
        <f>+'Ark1'!W227</f>
        <v>37.327188940092178</v>
      </c>
      <c r="Q58" s="10">
        <f>+'Ark1'!X227</f>
        <v>2.3041474654377878</v>
      </c>
      <c r="R58" s="237">
        <f>+'Ark1'!AG228</f>
        <v>0</v>
      </c>
      <c r="S58" s="416">
        <f>+'Ark1'!AH228</f>
        <v>0</v>
      </c>
      <c r="T58" s="237">
        <f>+'Ark1'!AI228</f>
        <v>0</v>
      </c>
      <c r="U58" s="10">
        <f>+'Ark1'!Y227</f>
        <v>52.983269255178278</v>
      </c>
      <c r="V58" s="1">
        <f>+'Ark1'!Z227</f>
        <v>1.1836434909255391</v>
      </c>
      <c r="W58" s="1">
        <f>+'Ark1'!AA227</f>
        <v>1.8102682337629199</v>
      </c>
      <c r="X58" s="114" t="e">
        <f t="shared" si="2"/>
        <v>#DIV/0!</v>
      </c>
      <c r="Y58" s="10">
        <f t="shared" si="9"/>
        <v>4.9318181818181817</v>
      </c>
      <c r="Z58" s="42"/>
      <c r="AA58" s="4"/>
      <c r="AB58" s="18"/>
      <c r="AC58" s="18"/>
      <c r="AD58" s="5"/>
      <c r="AE58" s="18"/>
    </row>
    <row r="59" spans="1:31" ht="15.6">
      <c r="A59" s="42"/>
      <c r="B59">
        <f>+'Ark1'!C228</f>
        <v>2008</v>
      </c>
      <c r="C59">
        <f>+'Ark1'!H228</f>
        <v>2</v>
      </c>
      <c r="D59" s="3" t="s">
        <v>9</v>
      </c>
      <c r="E59">
        <f>+'Ark1'!Q228</f>
        <v>67</v>
      </c>
      <c r="F59" s="10">
        <f>+'Ark1'!R228</f>
        <v>399</v>
      </c>
      <c r="G59" s="66">
        <f>+'Ark1'!AE228</f>
        <v>26.6</v>
      </c>
      <c r="H59" s="66">
        <f>+'Ark1'!AF228</f>
        <v>25.963972813257524</v>
      </c>
      <c r="I59" s="378">
        <f>+'Ark1'!S228</f>
        <v>4.2957393483709252</v>
      </c>
      <c r="J59" s="378"/>
      <c r="K59" s="1"/>
      <c r="L59" s="1"/>
      <c r="M59" s="1">
        <f>+'Ark1'!T228</f>
        <v>5.9924812030075181</v>
      </c>
      <c r="N59" s="375">
        <f>+'Ark1'!U228</f>
        <v>246.43909774436111</v>
      </c>
      <c r="O59" s="378"/>
      <c r="P59" s="10">
        <f>+'Ark1'!W228</f>
        <v>32.581453634085207</v>
      </c>
      <c r="Q59" s="10">
        <f>+'Ark1'!X228</f>
        <v>4.7619047619047636</v>
      </c>
      <c r="R59" s="237">
        <f>+'Ark1'!AG229</f>
        <v>0</v>
      </c>
      <c r="S59" s="416">
        <f>+'Ark1'!AH229</f>
        <v>0</v>
      </c>
      <c r="T59" s="237">
        <f>+'Ark1'!AI229</f>
        <v>0</v>
      </c>
      <c r="U59" s="10">
        <f>+'Ark1'!Y228</f>
        <v>62.937160251629351</v>
      </c>
      <c r="V59" s="1">
        <f>+'Ark1'!Z228</f>
        <v>1.2969046983962953</v>
      </c>
      <c r="W59" s="1">
        <f>+'Ark1'!AA228</f>
        <v>1.8181605756146388</v>
      </c>
      <c r="X59" s="114" t="e">
        <f t="shared" si="2"/>
        <v>#DIV/0!</v>
      </c>
      <c r="Y59" s="10">
        <f t="shared" si="9"/>
        <v>5.955223880597015</v>
      </c>
      <c r="Z59" s="42"/>
      <c r="AA59" s="12"/>
      <c r="AB59" s="12"/>
    </row>
    <row r="60" spans="1:31" ht="15.6">
      <c r="A60" s="42"/>
      <c r="B60">
        <f>+'Ark1'!C229</f>
        <v>2009</v>
      </c>
      <c r="C60">
        <f>+'Ark1'!H229</f>
        <v>2</v>
      </c>
      <c r="D60" s="3" t="s">
        <v>9</v>
      </c>
      <c r="E60">
        <f>+'Ark1'!Q229</f>
        <v>75</v>
      </c>
      <c r="F60" s="10">
        <f>+'Ark1'!R229</f>
        <v>446</v>
      </c>
      <c r="G60" s="66">
        <f>+'Ark1'!AE229</f>
        <v>27.513880320789625</v>
      </c>
      <c r="H60" s="66">
        <f>+'Ark1'!AF229</f>
        <v>27.482679428555343</v>
      </c>
      <c r="I60" s="378">
        <f>+'Ark1'!S229</f>
        <v>4.719730941704035</v>
      </c>
      <c r="J60" s="378"/>
      <c r="K60" s="1"/>
      <c r="L60" s="1"/>
      <c r="M60" s="1">
        <f>+'Ark1'!T229</f>
        <v>6.0381165919282509</v>
      </c>
      <c r="N60" s="375">
        <f>+'Ark1'!U229</f>
        <v>255.99887892376671</v>
      </c>
      <c r="O60" s="378"/>
      <c r="P60" s="10">
        <f>+'Ark1'!W229</f>
        <v>33.632286995515699</v>
      </c>
      <c r="Q60" s="10">
        <f>+'Ark1'!X229</f>
        <v>2.9147982062780264</v>
      </c>
      <c r="R60" s="237">
        <f>+'Ark1'!AG230</f>
        <v>0</v>
      </c>
      <c r="S60" s="416">
        <f>+'Ark1'!AH230</f>
        <v>0</v>
      </c>
      <c r="T60" s="237">
        <f>+'Ark1'!AI230</f>
        <v>0</v>
      </c>
      <c r="U60" s="10">
        <f>+'Ark1'!Y229</f>
        <v>49.56057464639953</v>
      </c>
      <c r="V60" s="1">
        <f>+'Ark1'!Z229</f>
        <v>1.4973566901885724</v>
      </c>
      <c r="W60" s="1">
        <f>+'Ark1'!AA229</f>
        <v>1.9514005651783848</v>
      </c>
      <c r="X60" s="114" t="e">
        <f t="shared" si="2"/>
        <v>#DIV/0!</v>
      </c>
      <c r="Y60" s="10">
        <f t="shared" si="9"/>
        <v>5.9466666666666663</v>
      </c>
      <c r="Z60" s="42"/>
      <c r="AA60" s="12"/>
      <c r="AB60" s="12"/>
    </row>
    <row r="61" spans="1:31" ht="15.6">
      <c r="A61" s="42"/>
      <c r="B61">
        <f>+'Ark1'!C230</f>
        <v>2010</v>
      </c>
      <c r="C61">
        <f>+'Ark1'!H230</f>
        <v>2</v>
      </c>
      <c r="D61" s="3" t="s">
        <v>9</v>
      </c>
      <c r="E61">
        <f>+'Ark1'!Q230</f>
        <v>85</v>
      </c>
      <c r="F61" s="10">
        <f>+'Ark1'!R230</f>
        <v>429</v>
      </c>
      <c r="G61" s="66">
        <f>+'Ark1'!AE230</f>
        <v>29.323308270676694</v>
      </c>
      <c r="H61" s="66">
        <f>+'Ark1'!AF230</f>
        <v>29.202585173862797</v>
      </c>
      <c r="I61" s="378">
        <f>+'Ark1'!S230</f>
        <v>4.5594405594405609</v>
      </c>
      <c r="J61" s="378"/>
      <c r="K61" s="1"/>
      <c r="L61" s="1"/>
      <c r="M61" s="1">
        <f>+'Ark1'!T230</f>
        <v>6.1002331002331012</v>
      </c>
      <c r="N61" s="375">
        <f>+'Ark1'!U230</f>
        <v>255.62540792540801</v>
      </c>
      <c r="O61" s="378"/>
      <c r="P61" s="10">
        <f>+'Ark1'!W230</f>
        <v>37.995337995337991</v>
      </c>
      <c r="Q61" s="10">
        <f>+'Ark1'!X230</f>
        <v>2.3310023310023311</v>
      </c>
      <c r="R61" s="237">
        <f>+'Ark1'!AG231</f>
        <v>711.37136465324397</v>
      </c>
      <c r="S61" s="416">
        <f>+'Ark1'!AH231</f>
        <v>1.1086474501108643</v>
      </c>
      <c r="T61" s="237">
        <f>+'Ark1'!AI231</f>
        <v>16.629711751662963</v>
      </c>
      <c r="U61" s="10">
        <f>+'Ark1'!Y230</f>
        <v>54.93756305683516</v>
      </c>
      <c r="V61" s="1">
        <f>+'Ark1'!Z230</f>
        <v>1.3957429998123221</v>
      </c>
      <c r="W61" s="1">
        <f>+'Ark1'!AA230</f>
        <v>1.8678297097037928</v>
      </c>
      <c r="X61" s="114">
        <f t="shared" si="2"/>
        <v>359.34171745866087</v>
      </c>
      <c r="Y61" s="10">
        <f t="shared" si="9"/>
        <v>5.0470588235294116</v>
      </c>
      <c r="Z61" s="42"/>
      <c r="AA61" s="12"/>
      <c r="AB61" s="12"/>
    </row>
    <row r="62" spans="1:31" ht="15.6">
      <c r="A62" s="42"/>
      <c r="B62">
        <f>+'Ark1'!C231</f>
        <v>2011</v>
      </c>
      <c r="C62">
        <f>+'Ark1'!H231</f>
        <v>2</v>
      </c>
      <c r="D62" s="3" t="s">
        <v>9</v>
      </c>
      <c r="E62">
        <f>+'Ark1'!Q231</f>
        <v>82</v>
      </c>
      <c r="F62" s="10">
        <f>+'Ark1'!R231</f>
        <v>451</v>
      </c>
      <c r="G62" s="66">
        <f>+'Ark1'!AE231</f>
        <v>29.749340369393138</v>
      </c>
      <c r="H62" s="66">
        <f>+'Ark1'!AF231</f>
        <v>29.943411996656693</v>
      </c>
      <c r="I62" s="378">
        <f>+'Ark1'!S231</f>
        <v>4.2904656319290462</v>
      </c>
      <c r="J62" s="378"/>
      <c r="K62" s="1"/>
      <c r="L62" s="1"/>
      <c r="M62" s="1">
        <f>+'Ark1'!T231</f>
        <v>6.1086474501108636</v>
      </c>
      <c r="N62" s="375">
        <f>+'Ark1'!U231</f>
        <v>249.0279379157428</v>
      </c>
      <c r="O62" s="378"/>
      <c r="P62" s="10">
        <f>+'Ark1'!W231</f>
        <v>40.576496674057651</v>
      </c>
      <c r="Q62" s="10">
        <f>+'Ark1'!X231</f>
        <v>4.656319290465631</v>
      </c>
      <c r="R62" s="237">
        <f>+'Ark1'!AG232</f>
        <v>694.78378378378352</v>
      </c>
      <c r="S62" s="416">
        <f>+'Ark1'!AH232</f>
        <v>0</v>
      </c>
      <c r="T62" s="237">
        <f>+'Ark1'!AI232</f>
        <v>21.111111111111111</v>
      </c>
      <c r="U62" s="10">
        <f>+'Ark1'!Y231</f>
        <v>62.196624201357288</v>
      </c>
      <c r="V62" s="1">
        <f>+'Ark1'!Z231</f>
        <v>1.262585425282549</v>
      </c>
      <c r="W62" s="1">
        <f>+'Ark1'!AA231</f>
        <v>1.9055737331965703</v>
      </c>
      <c r="X62" s="114">
        <f t="shared" si="2"/>
        <v>358.42508666442944</v>
      </c>
      <c r="Y62" s="10">
        <f t="shared" si="9"/>
        <v>5.5</v>
      </c>
      <c r="Z62" s="42"/>
      <c r="AA62" s="12"/>
      <c r="AB62" s="12"/>
    </row>
    <row r="63" spans="1:31" ht="15.6">
      <c r="A63" s="42"/>
      <c r="B63">
        <f>+'Ark1'!C232</f>
        <v>2012</v>
      </c>
      <c r="C63">
        <f>+'Ark1'!H232</f>
        <v>2</v>
      </c>
      <c r="D63" s="3" t="s">
        <v>9</v>
      </c>
      <c r="E63">
        <f>+'Ark1'!Q232</f>
        <v>84</v>
      </c>
      <c r="F63" s="10">
        <f>+'Ark1'!R232</f>
        <v>450</v>
      </c>
      <c r="G63" s="66">
        <f>+'Ark1'!AE232</f>
        <v>25.195968645016794</v>
      </c>
      <c r="H63" s="66">
        <f>+'Ark1'!AF232</f>
        <v>23.694115838720215</v>
      </c>
      <c r="I63" s="378">
        <f>+'Ark1'!S232</f>
        <v>4.0533333333333346</v>
      </c>
      <c r="J63" s="378"/>
      <c r="K63" s="1"/>
      <c r="L63" s="1"/>
      <c r="M63" s="1">
        <f>+'Ark1'!T232</f>
        <v>5.4555555555555557</v>
      </c>
      <c r="N63" s="375">
        <f>+'Ark1'!U232</f>
        <v>228.141111111111</v>
      </c>
      <c r="O63" s="378"/>
      <c r="P63" s="10">
        <f>+'Ark1'!W232</f>
        <v>26.888888888888889</v>
      </c>
      <c r="Q63" s="10">
        <f>+'Ark1'!X232</f>
        <v>2</v>
      </c>
      <c r="R63" s="237">
        <f>+'Ark1'!AG233</f>
        <v>717.04221894943555</v>
      </c>
      <c r="S63" s="416">
        <f>+'Ark1'!AH233</f>
        <v>1.6891891891891897</v>
      </c>
      <c r="T63" s="237">
        <f>+'Ark1'!AI233</f>
        <v>18.098455598455597</v>
      </c>
      <c r="U63" s="10">
        <f>+'Ark1'!Y232</f>
        <v>65.227162873631613</v>
      </c>
      <c r="V63" s="1">
        <f>+'Ark1'!Z232</f>
        <v>1.539639207375834</v>
      </c>
      <c r="W63" s="1">
        <f>+'Ark1'!AA232</f>
        <v>1.7836361805848631</v>
      </c>
      <c r="X63" s="114">
        <f t="shared" si="2"/>
        <v>318.16970477047892</v>
      </c>
      <c r="Y63" s="10">
        <f t="shared" si="9"/>
        <v>5.3571428571428568</v>
      </c>
      <c r="Z63" s="42"/>
      <c r="AA63" s="12"/>
      <c r="AB63" s="12"/>
    </row>
    <row r="64" spans="1:31" ht="15.6">
      <c r="A64" s="42"/>
      <c r="B64">
        <f>+'Ark1'!C233</f>
        <v>2013</v>
      </c>
      <c r="C64">
        <f>+'Ark1'!H233</f>
        <v>2</v>
      </c>
      <c r="D64" s="3" t="s">
        <v>9</v>
      </c>
      <c r="E64">
        <f>+'Ark1'!Q233</f>
        <v>80</v>
      </c>
      <c r="F64" s="10">
        <f>+'Ark1'!R233</f>
        <v>414.4</v>
      </c>
      <c r="G64" s="66">
        <f>+'Ark1'!AE233</f>
        <v>21.0740439381611</v>
      </c>
      <c r="H64" s="66">
        <f>+'Ark1'!AF233</f>
        <v>20.303609909714407</v>
      </c>
      <c r="I64" s="378">
        <f>+'Ark1'!S233</f>
        <v>4.0564671814671804</v>
      </c>
      <c r="J64" s="378"/>
      <c r="K64" s="1"/>
      <c r="L64" s="1"/>
      <c r="M64" s="1">
        <f>+'Ark1'!T233</f>
        <v>6.1196911196911188</v>
      </c>
      <c r="N64" s="375">
        <f>+'Ark1'!U233</f>
        <v>242.70873552123561</v>
      </c>
      <c r="O64" s="378"/>
      <c r="P64" s="10">
        <f>+'Ark1'!W233</f>
        <v>41.747104247104247</v>
      </c>
      <c r="Q64" s="10">
        <f>+'Ark1'!X233</f>
        <v>2.6544401544401546</v>
      </c>
      <c r="R64" s="237">
        <f>+'Ark1'!AG234</f>
        <v>716.93623188405763</v>
      </c>
      <c r="S64" s="416">
        <f>+'Ark1'!AH234</f>
        <v>1.1267605633802815</v>
      </c>
      <c r="T64" s="237">
        <f>+'Ark1'!AI234</f>
        <v>22.535211267605625</v>
      </c>
      <c r="U64" s="10">
        <f>+'Ark1'!Y233</f>
        <v>54.734219384801278</v>
      </c>
      <c r="V64" s="1">
        <f>+'Ark1'!Z233</f>
        <v>1.1620389939413911</v>
      </c>
      <c r="W64" s="1">
        <f>+'Ark1'!AA233</f>
        <v>1.904110140151688</v>
      </c>
      <c r="X64" s="114">
        <f t="shared" si="2"/>
        <v>338.53601579517647</v>
      </c>
      <c r="Y64" s="10">
        <f t="shared" si="9"/>
        <v>5.18</v>
      </c>
      <c r="Z64" s="42"/>
      <c r="AA64" s="5"/>
      <c r="AB64" s="18"/>
      <c r="AC64" s="18"/>
      <c r="AE64" s="18"/>
    </row>
    <row r="65" spans="1:42" ht="15.6">
      <c r="A65" s="42"/>
      <c r="B65">
        <f>+'Ark1'!C234</f>
        <v>2014</v>
      </c>
      <c r="C65">
        <f>+'Ark1'!H234</f>
        <v>2</v>
      </c>
      <c r="D65" s="3" t="s">
        <v>9</v>
      </c>
      <c r="E65">
        <f>+'Ark1'!Q234</f>
        <v>64</v>
      </c>
      <c r="F65" s="10">
        <f>+'Ark1'!R234</f>
        <v>355</v>
      </c>
      <c r="G65" s="66">
        <f>+'Ark1'!AE234</f>
        <v>18.384256861729678</v>
      </c>
      <c r="H65" s="66">
        <f>+'Ark1'!AF234</f>
        <v>18.558951311489235</v>
      </c>
      <c r="I65" s="378">
        <f>+'Ark1'!S234</f>
        <v>4.4197183098591548</v>
      </c>
      <c r="J65" s="378"/>
      <c r="K65" s="1"/>
      <c r="L65" s="1"/>
      <c r="M65" s="1">
        <f>+'Ark1'!T234</f>
        <v>6.6309859154929596</v>
      </c>
      <c r="N65" s="375">
        <f>+'Ark1'!U234</f>
        <v>261.97183098591523</v>
      </c>
      <c r="O65" s="378"/>
      <c r="P65" s="10">
        <f>+'Ark1'!W234</f>
        <v>53.239436619718319</v>
      </c>
      <c r="Q65" s="10">
        <f>+'Ark1'!X234</f>
        <v>4.2253521126760551</v>
      </c>
      <c r="R65" s="237">
        <f>+'Ark1'!AG235</f>
        <v>701.87577639751566</v>
      </c>
      <c r="S65" s="416">
        <f>+'Ark1'!AH235</f>
        <v>1.506024096385542</v>
      </c>
      <c r="T65" s="237">
        <f>+'Ark1'!AI235</f>
        <v>34.036144578313255</v>
      </c>
      <c r="U65" s="10">
        <f>+'Ark1'!Y234</f>
        <v>61.300757946510949</v>
      </c>
      <c r="V65" s="1">
        <f>+'Ark1'!Z234</f>
        <v>1.1944259884050696</v>
      </c>
      <c r="W65" s="1">
        <f>+'Ark1'!AA234</f>
        <v>2.0519033794686496</v>
      </c>
      <c r="X65" s="114">
        <f t="shared" si="2"/>
        <v>373.24529467383184</v>
      </c>
      <c r="Y65" s="10">
        <f t="shared" si="9"/>
        <v>5.546875</v>
      </c>
      <c r="Z65" s="42"/>
      <c r="AA65" s="5"/>
      <c r="AB65" s="18"/>
      <c r="AC65" s="18"/>
      <c r="AE65" s="18"/>
    </row>
    <row r="66" spans="1:42" ht="15.6">
      <c r="A66" s="42"/>
      <c r="B66">
        <f>+'Ark1'!C235</f>
        <v>2015</v>
      </c>
      <c r="C66">
        <f>+'Ark1'!H235</f>
        <v>2</v>
      </c>
      <c r="D66" s="3" t="s">
        <v>9</v>
      </c>
      <c r="E66">
        <f>+'Ark1'!Q235</f>
        <v>76</v>
      </c>
      <c r="F66" s="10">
        <f>+'Ark1'!R235</f>
        <v>332</v>
      </c>
      <c r="G66" s="66">
        <f>+'Ark1'!AE235</f>
        <v>16.435643564356436</v>
      </c>
      <c r="H66" s="66">
        <f>+'Ark1'!AF235</f>
        <v>16.478590111027341</v>
      </c>
      <c r="I66" s="378">
        <f>+'Ark1'!S235</f>
        <v>4.5481927710843379</v>
      </c>
      <c r="J66" s="378"/>
      <c r="K66" s="66">
        <f>+'Ark1'!AR235</f>
        <v>0</v>
      </c>
      <c r="L66" s="66">
        <f>+'Ark1'!AS235</f>
        <v>0</v>
      </c>
      <c r="M66" s="1">
        <f>+'Ark1'!T235</f>
        <v>6.8855421686746991</v>
      </c>
      <c r="N66" s="375">
        <f>+'Ark1'!U235</f>
        <v>269.10813253012054</v>
      </c>
      <c r="O66" s="378"/>
      <c r="P66" s="10">
        <f>+'Ark1'!W235</f>
        <v>56.626506024096393</v>
      </c>
      <c r="Q66" s="10">
        <f>+'Ark1'!X235</f>
        <v>12.650602409638552</v>
      </c>
      <c r="R66" s="237">
        <f>+'Ark1'!AG236</f>
        <v>704.71384615384602</v>
      </c>
      <c r="S66" s="416">
        <f>+'Ark1'!AH236</f>
        <v>0</v>
      </c>
      <c r="T66" s="237">
        <f>+'Ark1'!AI236</f>
        <v>17.32522796352583</v>
      </c>
      <c r="U66" s="10">
        <f>+'Ark1'!Y235</f>
        <v>64.750119040736948</v>
      </c>
      <c r="V66" s="1">
        <f>+'Ark1'!Z235</f>
        <v>1.4481281183571653</v>
      </c>
      <c r="W66" s="1">
        <f>+'Ark1'!AA235</f>
        <v>2.1380450776926798</v>
      </c>
      <c r="X66" s="114">
        <f t="shared" si="2"/>
        <v>381.86866059017603</v>
      </c>
      <c r="Y66" s="10">
        <f>+F66/E66</f>
        <v>4.3684210526315788</v>
      </c>
      <c r="Z66" s="42"/>
      <c r="AA66" s="5"/>
      <c r="AB66" s="18"/>
      <c r="AC66" s="18"/>
      <c r="AE66" s="18"/>
    </row>
    <row r="67" spans="1:42" ht="15.6">
      <c r="A67" s="42"/>
      <c r="B67">
        <f>+'Ark1'!C236</f>
        <v>2016</v>
      </c>
      <c r="C67">
        <f>+'Ark1'!H236</f>
        <v>2</v>
      </c>
      <c r="D67" s="3" t="s">
        <v>9</v>
      </c>
      <c r="E67">
        <f>+'Ark1'!Q236</f>
        <v>69</v>
      </c>
      <c r="F67" s="10">
        <f>+'Ark1'!R236</f>
        <v>329</v>
      </c>
      <c r="G67" s="66">
        <f>+'Ark1'!AE236</f>
        <v>15.245597775718259</v>
      </c>
      <c r="H67" s="66">
        <f>+'Ark1'!AF236</f>
        <v>15.134393883525348</v>
      </c>
      <c r="I67" s="378">
        <f>+'Ark1'!S236</f>
        <v>4.5045592705167188</v>
      </c>
      <c r="J67" s="378"/>
      <c r="K67" s="66">
        <f>+'Ark1'!AR236</f>
        <v>0</v>
      </c>
      <c r="L67" s="66">
        <f>+'Ark1'!AS236</f>
        <v>0</v>
      </c>
      <c r="M67" s="1">
        <f>+'Ark1'!T236</f>
        <v>6.8054711246200625</v>
      </c>
      <c r="N67" s="375">
        <f>+'Ark1'!U236</f>
        <v>268.59726443768994</v>
      </c>
      <c r="O67" s="378"/>
      <c r="P67" s="10">
        <f>+'Ark1'!W236</f>
        <v>58.054711246200597</v>
      </c>
      <c r="Q67" s="10">
        <f>+'Ark1'!X236</f>
        <v>9.4224924012158056</v>
      </c>
      <c r="R67" s="237">
        <f>+'Ark1'!AG237</f>
        <v>637.10034602076109</v>
      </c>
      <c r="S67" s="416">
        <f>+'Ark1'!AH237</f>
        <v>0.68259385665529004</v>
      </c>
      <c r="T67" s="237">
        <f>+'Ark1'!AI237</f>
        <v>20.477815699658706</v>
      </c>
      <c r="U67" s="10">
        <f>+'Ark1'!Y236</f>
        <v>63.686789808908848</v>
      </c>
      <c r="V67" s="1">
        <f>+'Ark1'!Z236</f>
        <v>1.2719120913284672</v>
      </c>
      <c r="W67" s="1">
        <f>+'Ark1'!AA236</f>
        <v>1.9110541911486021</v>
      </c>
      <c r="X67" s="114">
        <f t="shared" ref="X67" si="10">1000*N67/R67</f>
        <v>421.59334257987865</v>
      </c>
      <c r="Y67" s="10">
        <f t="shared" ref="Y67" si="11">+F67/E67</f>
        <v>4.7681159420289854</v>
      </c>
      <c r="Z67" s="42"/>
      <c r="AA67" s="5"/>
      <c r="AB67" s="18"/>
      <c r="AC67" s="18"/>
      <c r="AE67" s="18"/>
    </row>
    <row r="68" spans="1:42" ht="15.6">
      <c r="A68" s="42"/>
      <c r="B68">
        <f>+'Ark1'!C237</f>
        <v>2017</v>
      </c>
      <c r="C68">
        <f>+'Ark1'!H237</f>
        <v>2</v>
      </c>
      <c r="D68" s="3" t="s">
        <v>9</v>
      </c>
      <c r="E68">
        <f>+'Ark1'!Q237</f>
        <v>55</v>
      </c>
      <c r="F68" s="10">
        <f>+'Ark1'!R237</f>
        <v>293</v>
      </c>
      <c r="G68" s="66">
        <f>+'Ark1'!AE237</f>
        <v>12.755768393556812</v>
      </c>
      <c r="H68" s="66">
        <f>+'Ark1'!AF237</f>
        <v>11.549143771048142</v>
      </c>
      <c r="I68" s="378">
        <f>+'Ark1'!S237</f>
        <v>4.4027303754266196</v>
      </c>
      <c r="J68" s="378"/>
      <c r="K68" s="66">
        <f>+'Ark1'!AR237</f>
        <v>0</v>
      </c>
      <c r="L68" s="66">
        <f>+'Ark1'!AS237</f>
        <v>0</v>
      </c>
      <c r="M68" s="1">
        <f>+'Ark1'!T237</f>
        <v>6.5699658703071684</v>
      </c>
      <c r="N68" s="375">
        <f>+'Ark1'!U237</f>
        <v>242.51467576791796</v>
      </c>
      <c r="O68" s="378"/>
      <c r="P68" s="10">
        <f>+'Ark1'!W237</f>
        <v>48.122866894197955</v>
      </c>
      <c r="Q68" s="10">
        <f>+'Ark1'!X237</f>
        <v>4.7781569965870307</v>
      </c>
      <c r="R68" s="237">
        <f>+'Ark1'!AG238</f>
        <v>682.29629629629619</v>
      </c>
      <c r="S68" s="416">
        <f>+'Ark1'!AH238</f>
        <v>0</v>
      </c>
      <c r="T68" s="237">
        <f>+'Ark1'!AI238</f>
        <v>39.591836734693871</v>
      </c>
      <c r="U68" s="10">
        <f>+'Ark1'!Y237</f>
        <v>64.718568659480155</v>
      </c>
      <c r="V68" s="1">
        <f>+'Ark1'!Z237</f>
        <v>1.4434479668850673</v>
      </c>
      <c r="W68" s="1">
        <f>+'Ark1'!AA237</f>
        <v>2.0850644727418981</v>
      </c>
      <c r="X68" s="114">
        <f t="shared" ref="X68:X69" si="12">1000*N68/R68</f>
        <v>355.43894505123149</v>
      </c>
      <c r="Y68" s="10">
        <f t="shared" ref="Y68:Y69" si="13">+F68/E68</f>
        <v>5.3272727272727272</v>
      </c>
      <c r="Z68" s="42"/>
      <c r="AA68" s="5"/>
      <c r="AB68" s="18"/>
      <c r="AC68" s="18"/>
      <c r="AE68" s="18"/>
    </row>
    <row r="69" spans="1:42" ht="15.6">
      <c r="A69" s="42"/>
      <c r="B69">
        <f>+'Ark1'!C238</f>
        <v>2018</v>
      </c>
      <c r="C69">
        <f>+'Ark1'!H238</f>
        <v>2</v>
      </c>
      <c r="D69" s="3" t="s">
        <v>9</v>
      </c>
      <c r="E69">
        <f>+'Ark1'!Q238</f>
        <v>55</v>
      </c>
      <c r="F69" s="10">
        <f>+'Ark1'!R238</f>
        <v>245</v>
      </c>
      <c r="G69" s="66">
        <f>+'Ark1'!AE238</f>
        <v>11.616880037932672</v>
      </c>
      <c r="H69" s="66">
        <f>+'Ark1'!AF238</f>
        <v>11.520501262315197</v>
      </c>
      <c r="I69" s="378">
        <f>+'Ark1'!S238</f>
        <v>4.6693877551020417</v>
      </c>
      <c r="J69" s="378"/>
      <c r="K69" s="66">
        <f>+'Ark1'!AR238</f>
        <v>201.26495726495725</v>
      </c>
      <c r="L69" s="66">
        <f>+'Ark1'!AS238</f>
        <v>31.445658210023026</v>
      </c>
      <c r="M69" s="1">
        <f>+'Ark1'!T238</f>
        <v>6.9795918367346941</v>
      </c>
      <c r="N69" s="375">
        <f>+'Ark1'!U238</f>
        <v>261.5669387755101</v>
      </c>
      <c r="O69" s="378"/>
      <c r="P69" s="10">
        <f>+'Ark1'!W238</f>
        <v>58.775510204081641</v>
      </c>
      <c r="Q69" s="10">
        <f>+'Ark1'!X238</f>
        <v>10.204081632653063</v>
      </c>
      <c r="R69" s="237">
        <f>+'Ark1'!AG239</f>
        <v>692.6927710843371</v>
      </c>
      <c r="S69" s="416">
        <f>+'Ark1'!AH239</f>
        <v>0</v>
      </c>
      <c r="T69" s="237">
        <f>+'Ark1'!AI239</f>
        <v>28.915662650602407</v>
      </c>
      <c r="U69" s="10">
        <f>+'Ark1'!Y238</f>
        <v>69.608619634091369</v>
      </c>
      <c r="V69" s="1">
        <f>+'Ark1'!Z238</f>
        <v>1.3705658121974105</v>
      </c>
      <c r="W69" s="1">
        <f>+'Ark1'!AA238</f>
        <v>1.8701718344969265</v>
      </c>
      <c r="X69" s="114">
        <f t="shared" si="12"/>
        <v>377.60887610542665</v>
      </c>
      <c r="Y69" s="10">
        <f t="shared" si="13"/>
        <v>4.4545454545454541</v>
      </c>
      <c r="Z69" s="42"/>
      <c r="AA69" s="5"/>
      <c r="AB69" s="18"/>
      <c r="AC69" s="18"/>
      <c r="AE69" s="18"/>
    </row>
    <row r="70" spans="1:42" ht="15.6">
      <c r="A70" s="42"/>
      <c r="B70">
        <f>+'Ark1'!C239</f>
        <v>2019</v>
      </c>
      <c r="C70">
        <f>+'Ark1'!H239</f>
        <v>2</v>
      </c>
      <c r="D70" s="3" t="s">
        <v>9</v>
      </c>
      <c r="E70">
        <f>+'Ark1'!Q239</f>
        <v>37</v>
      </c>
      <c r="F70" s="10">
        <f>+'Ark1'!R239</f>
        <v>166</v>
      </c>
      <c r="G70" s="66">
        <f>+'Ark1'!AE239</f>
        <v>10.842586544741998</v>
      </c>
      <c r="H70" s="66">
        <f>+'Ark1'!AF239</f>
        <v>10.721702220030062</v>
      </c>
      <c r="I70" s="378">
        <f>+'Ark1'!S239</f>
        <v>4.210843373493975</v>
      </c>
      <c r="J70" s="378"/>
      <c r="K70" s="66">
        <f>+'Ark1'!AR239</f>
        <v>205.04268292682929</v>
      </c>
      <c r="L70" s="66">
        <f>+'Ark1'!AS239</f>
        <v>30.221706886005631</v>
      </c>
      <c r="M70" s="1">
        <f>+'Ark1'!T239</f>
        <v>7.4698795180722897</v>
      </c>
      <c r="N70" s="375">
        <f>+'Ark1'!U239</f>
        <v>265.05421686746985</v>
      </c>
      <c r="O70" s="378"/>
      <c r="P70" s="10">
        <f>+'Ark1'!W239</f>
        <v>71.686746987951807</v>
      </c>
      <c r="Q70" s="10">
        <f>+'Ark1'!X239</f>
        <v>5.4216867469879517</v>
      </c>
      <c r="R70" s="237">
        <f>+'Ark1'!AG240</f>
        <v>711.26141078838157</v>
      </c>
      <c r="S70" s="416">
        <f>+'Ark1'!AH240</f>
        <v>0</v>
      </c>
      <c r="T70" s="237">
        <f>+'Ark1'!AI240</f>
        <v>39.183673469387749</v>
      </c>
      <c r="U70" s="10">
        <f>+'Ark1'!Y239</f>
        <v>56.601060701893687</v>
      </c>
      <c r="V70" s="1">
        <f>+'Ark1'!Z239</f>
        <v>0.95570727587210746</v>
      </c>
      <c r="W70" s="1">
        <f>+'Ark1'!AA239</f>
        <v>1.7274352420871213</v>
      </c>
      <c r="X70" s="114">
        <f t="shared" ref="X70:X73" si="14">1000*N70/R70</f>
        <v>372.65372877979769</v>
      </c>
      <c r="Y70" s="10">
        <f t="shared" ref="Y70:Y73" si="15">+F70/E70</f>
        <v>4.4864864864864868</v>
      </c>
      <c r="Z70" s="42"/>
      <c r="AA70" s="5"/>
      <c r="AB70" s="18"/>
      <c r="AC70" s="18"/>
      <c r="AE70" s="18"/>
    </row>
    <row r="71" spans="1:42" ht="15.6">
      <c r="A71" s="42"/>
      <c r="B71">
        <f>+'Ark1'!C240</f>
        <v>2020</v>
      </c>
      <c r="C71">
        <f>+'Ark1'!H240</f>
        <v>2</v>
      </c>
      <c r="D71" s="3" t="s">
        <v>9</v>
      </c>
      <c r="E71">
        <f>+'Ark1'!Q240</f>
        <v>44</v>
      </c>
      <c r="F71" s="10">
        <f>+'Ark1'!R240</f>
        <v>245</v>
      </c>
      <c r="G71" s="66">
        <f>+'Ark1'!AE240</f>
        <v>13.491189427312776</v>
      </c>
      <c r="H71" s="66">
        <f>+'Ark1'!AF240</f>
        <v>13.495830682585373</v>
      </c>
      <c r="I71" s="378">
        <f>+'Ark1'!S240</f>
        <v>4.6081632653061213</v>
      </c>
      <c r="J71" s="378"/>
      <c r="K71" s="66">
        <f>+'Ark1'!AR240</f>
        <v>206.30337078651689</v>
      </c>
      <c r="L71" s="66">
        <f>+'Ark1'!AS240</f>
        <v>30.404217341311561</v>
      </c>
      <c r="M71" s="1">
        <f>+'Ark1'!T240</f>
        <v>7.073469387755102</v>
      </c>
      <c r="N71" s="375">
        <f>+'Ark1'!U240</f>
        <v>264.53265306122438</v>
      </c>
      <c r="O71" s="378"/>
      <c r="P71" s="10">
        <f>+'Ark1'!W240</f>
        <v>60</v>
      </c>
      <c r="Q71" s="10">
        <f>+'Ark1'!X240</f>
        <v>8.9795918367346896</v>
      </c>
      <c r="R71" s="237">
        <f>+'Ark1'!AG241</f>
        <v>704.37960339943356</v>
      </c>
      <c r="S71" s="416">
        <f>+'Ark1'!AH241</f>
        <v>0.84269662921348287</v>
      </c>
      <c r="T71" s="237">
        <f>+'Ark1'!AI241</f>
        <v>31.179775280898873</v>
      </c>
      <c r="U71" s="10">
        <f>+'Ark1'!Y240</f>
        <v>68.533316753285604</v>
      </c>
      <c r="V71" s="1">
        <f>+'Ark1'!Z240</f>
        <v>1.0811627781866517</v>
      </c>
      <c r="W71" s="1">
        <f>+'Ark1'!AA240</f>
        <v>1.9657034374912536</v>
      </c>
      <c r="X71" s="114">
        <f t="shared" si="14"/>
        <v>375.55410716686447</v>
      </c>
      <c r="Y71" s="10">
        <f t="shared" si="15"/>
        <v>5.5681818181818183</v>
      </c>
      <c r="Z71" s="42"/>
      <c r="AA71" s="5"/>
      <c r="AB71" s="18"/>
      <c r="AC71" s="18"/>
      <c r="AE71" s="18"/>
    </row>
    <row r="72" spans="1:42" ht="15.6">
      <c r="A72" s="42"/>
      <c r="B72">
        <f>+'Ark1'!C241</f>
        <v>2021</v>
      </c>
      <c r="C72">
        <f>+'Ark1'!H241</f>
        <v>2</v>
      </c>
      <c r="D72" s="3" t="s">
        <v>9</v>
      </c>
      <c r="E72">
        <f>+'Ark1'!Q241</f>
        <v>71</v>
      </c>
      <c r="F72" s="10">
        <f>+'Ark1'!R241</f>
        <v>356</v>
      </c>
      <c r="G72" s="66">
        <f>+'Ark1'!AE241</f>
        <v>15.148936170212764</v>
      </c>
      <c r="H72" s="66">
        <f>+'Ark1'!AF241</f>
        <v>15.0683672892856</v>
      </c>
      <c r="I72" s="378">
        <f>+'Ark1'!S241</f>
        <v>4.5842696629213471</v>
      </c>
      <c r="J72" s="378"/>
      <c r="K72" s="66">
        <f>+'Ark1'!AR241</f>
        <v>204.47708894878704</v>
      </c>
      <c r="L72" s="66">
        <f>+'Ark1'!AS241</f>
        <v>30.324492958406022</v>
      </c>
      <c r="M72" s="1">
        <f>+'Ark1'!T241</f>
        <v>7.1938202247191017</v>
      </c>
      <c r="N72" s="375">
        <f>+'Ark1'!U241</f>
        <v>263.9244382022473</v>
      </c>
      <c r="O72" s="378"/>
      <c r="P72" s="10">
        <f>+'Ark1'!W241</f>
        <v>65.168539325842715</v>
      </c>
      <c r="Q72" s="10">
        <f>+'Ark1'!X241</f>
        <v>8.9887640449438209</v>
      </c>
      <c r="R72" s="237">
        <f>+'Ark1'!AG242</f>
        <v>672.06590257879645</v>
      </c>
      <c r="S72" s="416">
        <f>+'Ark1'!AH242</f>
        <v>0.28169014084507038</v>
      </c>
      <c r="T72" s="237">
        <f>+'Ark1'!AI242</f>
        <v>45.91549295774648</v>
      </c>
      <c r="U72" s="10">
        <f>+'Ark1'!Y241</f>
        <v>65.930264857063491</v>
      </c>
      <c r="V72" s="1">
        <f>+'Ark1'!Z241</f>
        <v>1.1593197226894496</v>
      </c>
      <c r="W72" s="1">
        <f>+'Ark1'!AA241</f>
        <v>1.762297406074278</v>
      </c>
      <c r="X72" s="114">
        <f t="shared" si="14"/>
        <v>392.70618727945873</v>
      </c>
      <c r="Y72" s="10">
        <f t="shared" si="15"/>
        <v>5.0140845070422539</v>
      </c>
      <c r="Z72" s="42"/>
      <c r="AA72" s="5"/>
      <c r="AB72" s="18"/>
      <c r="AC72" s="18"/>
      <c r="AE72" s="18"/>
    </row>
    <row r="73" spans="1:42" ht="15.6">
      <c r="A73" s="42"/>
      <c r="B73" s="90">
        <f>+'Ark1'!C242</f>
        <v>2022</v>
      </c>
      <c r="C73" s="90">
        <f>+'Ark1'!H242</f>
        <v>2</v>
      </c>
      <c r="D73" s="90" t="s">
        <v>9</v>
      </c>
      <c r="E73" s="90">
        <f>+'Ark1'!Q242</f>
        <v>78</v>
      </c>
      <c r="F73" s="114">
        <f>+'Ark1'!R242</f>
        <v>355</v>
      </c>
      <c r="G73" s="113">
        <f>+'Ark1'!AE242</f>
        <v>13.167655786350148</v>
      </c>
      <c r="H73" s="113">
        <f>+'Ark1'!AF242</f>
        <v>12.764681309949053</v>
      </c>
      <c r="I73" s="112">
        <f>+'Ark1'!S242</f>
        <v>4.7830985915492956</v>
      </c>
      <c r="J73" s="112"/>
      <c r="K73" s="113">
        <f>+'Ark1'!AR242</f>
        <v>200.84240687679076</v>
      </c>
      <c r="L73" s="113">
        <f>+'Ark1'!AS242</f>
        <v>30.531952491534028</v>
      </c>
      <c r="M73" s="112">
        <f>+'Ark1'!T242</f>
        <v>6.929577464788732</v>
      </c>
      <c r="N73" s="114">
        <f>+'Ark1'!U242</f>
        <v>252.25605633802809</v>
      </c>
      <c r="O73" s="112"/>
      <c r="P73" s="114">
        <f>+'Ark1'!W242</f>
        <v>58.309859154929583</v>
      </c>
      <c r="Q73" s="114">
        <f>+'Ark1'!X242</f>
        <v>8.169014084507042</v>
      </c>
      <c r="R73" s="114">
        <f>+'Ark1'!AG245</f>
        <v>683.97356828193836</v>
      </c>
      <c r="S73" s="113">
        <f>+'Ark1'!AH245</f>
        <v>0</v>
      </c>
      <c r="T73" s="114">
        <f>+'Ark1'!AI245</f>
        <v>25.601750547045956</v>
      </c>
      <c r="U73" s="114">
        <f>+'Ark1'!Y242</f>
        <v>70.959258584160239</v>
      </c>
      <c r="V73" s="112">
        <f>+'Ark1'!Z242</f>
        <v>1.3133106125085543</v>
      </c>
      <c r="W73" s="112">
        <f>+'Ark1'!AA242</f>
        <v>1.978219028745136</v>
      </c>
      <c r="X73" s="114">
        <f t="shared" si="14"/>
        <v>368.80965586384542</v>
      </c>
      <c r="Y73" s="114">
        <f t="shared" si="15"/>
        <v>4.5512820512820511</v>
      </c>
      <c r="Z73" s="42"/>
      <c r="AA73" s="5"/>
      <c r="AB73" s="18"/>
      <c r="AC73" s="18"/>
      <c r="AE73" s="18"/>
    </row>
    <row r="74" spans="1:42">
      <c r="A74" s="42"/>
      <c r="B74" s="42"/>
      <c r="C74" s="42"/>
      <c r="D74" s="42"/>
      <c r="E74" s="42"/>
      <c r="F74" s="42"/>
      <c r="G74" s="63"/>
      <c r="H74" s="63"/>
      <c r="I74" s="42"/>
      <c r="J74" s="42"/>
      <c r="K74" s="42"/>
      <c r="L74" s="42"/>
      <c r="M74" s="42"/>
      <c r="N74" s="72"/>
      <c r="O74" s="42"/>
      <c r="P74" s="72"/>
      <c r="Q74" s="72"/>
      <c r="R74" s="42"/>
      <c r="S74" s="42"/>
      <c r="T74" s="42"/>
      <c r="U74" s="72"/>
      <c r="V74" s="42"/>
      <c r="W74" s="42"/>
      <c r="X74" s="42"/>
      <c r="Y74" s="72"/>
      <c r="Z74" s="42"/>
      <c r="AA74" s="12"/>
      <c r="AB74" s="12"/>
    </row>
    <row r="75" spans="1:42">
      <c r="A75" s="42"/>
      <c r="B75" s="42"/>
      <c r="C75" s="42"/>
      <c r="D75" s="42"/>
      <c r="E75" s="42"/>
      <c r="F75" s="42"/>
      <c r="G75" s="63"/>
      <c r="H75" s="63"/>
      <c r="I75" s="42"/>
      <c r="J75" s="42"/>
      <c r="K75" s="42"/>
      <c r="L75" s="42"/>
      <c r="M75" s="42"/>
      <c r="N75" s="72"/>
      <c r="O75" s="42"/>
      <c r="P75" s="72"/>
      <c r="Q75" s="72"/>
      <c r="R75" s="42"/>
      <c r="S75" s="42"/>
      <c r="T75" s="42"/>
      <c r="U75" s="72"/>
      <c r="V75" s="42"/>
      <c r="W75" s="42"/>
      <c r="X75" s="42"/>
      <c r="Y75" s="72"/>
      <c r="Z75" s="72"/>
      <c r="AL75" s="12"/>
      <c r="AM75" s="12"/>
    </row>
    <row r="76" spans="1:42" ht="15.6">
      <c r="AL76" s="2"/>
      <c r="AM76" s="5"/>
      <c r="AN76" s="5"/>
    </row>
    <row r="77" spans="1:42">
      <c r="AL77" s="4"/>
      <c r="AM77" s="4"/>
      <c r="AN77" s="4"/>
      <c r="AO77" s="4"/>
      <c r="AP77" s="4"/>
    </row>
    <row r="78" spans="1:42" ht="15.6">
      <c r="AL78" s="4"/>
      <c r="AM78" s="12"/>
      <c r="AN78" s="12"/>
      <c r="AO78" s="1"/>
      <c r="AP78" s="5"/>
    </row>
    <row r="79" spans="1:42" ht="15.6">
      <c r="AL79" s="4"/>
      <c r="AM79" s="12"/>
      <c r="AN79" s="12"/>
      <c r="AO79" s="1"/>
      <c r="AP79" s="5"/>
    </row>
    <row r="80" spans="1:42" ht="15.6">
      <c r="AL80" s="4"/>
      <c r="AM80" s="12"/>
      <c r="AN80" s="12"/>
      <c r="AO80" s="1"/>
      <c r="AP80" s="5"/>
    </row>
    <row r="81" spans="38:42" ht="15.6">
      <c r="AL81" s="4"/>
      <c r="AM81" s="12"/>
      <c r="AN81" s="12"/>
      <c r="AO81" s="1"/>
      <c r="AP81" s="5"/>
    </row>
    <row r="82" spans="38:42" ht="15.6">
      <c r="AL82" s="4"/>
      <c r="AM82" s="12"/>
      <c r="AN82" s="12"/>
      <c r="AO82" s="12"/>
      <c r="AP82" s="5"/>
    </row>
    <row r="83" spans="38:42" ht="15.6">
      <c r="AL83" s="4"/>
      <c r="AM83" s="12"/>
      <c r="AN83" s="12"/>
      <c r="AO83" s="12"/>
      <c r="AP83" s="5"/>
    </row>
    <row r="84" spans="38:42" ht="15.6">
      <c r="AL84" s="4"/>
      <c r="AM84" s="12"/>
      <c r="AN84" s="12"/>
      <c r="AO84" s="12"/>
      <c r="AP84" s="5"/>
    </row>
    <row r="85" spans="38:42" ht="15.6">
      <c r="AL85" s="4"/>
      <c r="AM85" s="12"/>
      <c r="AN85" s="12"/>
      <c r="AO85" s="12"/>
      <c r="AP85" s="5"/>
    </row>
    <row r="86" spans="38:42" ht="15.6">
      <c r="AL86" s="4"/>
      <c r="AM86" s="12"/>
      <c r="AN86" s="12"/>
      <c r="AO86" s="5"/>
      <c r="AP86" s="5"/>
    </row>
    <row r="87" spans="38:42" ht="15.6">
      <c r="AL87" s="4"/>
      <c r="AM87" s="12"/>
      <c r="AN87" s="12"/>
      <c r="AO87" s="5"/>
      <c r="AP87" s="5"/>
    </row>
    <row r="88" spans="38:42" ht="15.6">
      <c r="AL88" s="4"/>
      <c r="AM88" s="12"/>
      <c r="AN88" s="12"/>
      <c r="AO88" s="5"/>
      <c r="AP88" s="5"/>
    </row>
    <row r="89" spans="38:42" ht="15.6">
      <c r="AL89" s="4"/>
      <c r="AM89" s="12"/>
      <c r="AN89" s="12"/>
      <c r="AO89" s="5"/>
      <c r="AP89" s="5"/>
    </row>
    <row r="90" spans="38:42" ht="15.6">
      <c r="AL90" s="4"/>
      <c r="AM90" s="12"/>
      <c r="AN90" s="12"/>
      <c r="AO90" s="5"/>
      <c r="AP90" s="5"/>
    </row>
    <row r="91" spans="38:42" ht="15.6">
      <c r="AL91" s="4"/>
      <c r="AM91" s="12"/>
      <c r="AN91" s="12"/>
      <c r="AO91" s="5"/>
      <c r="AP91" s="5"/>
    </row>
    <row r="92" spans="38:42" ht="15.6">
      <c r="AL92" s="4"/>
      <c r="AM92" s="12"/>
      <c r="AN92" s="12"/>
      <c r="AO92" s="5"/>
      <c r="AP92" s="5"/>
    </row>
    <row r="93" spans="38:42" ht="15.6">
      <c r="AL93" s="4"/>
      <c r="AM93" s="12"/>
      <c r="AN93" s="12"/>
      <c r="AO93" s="5"/>
      <c r="AP93" s="5"/>
    </row>
    <row r="94" spans="38:42" ht="15.6">
      <c r="AL94" s="4"/>
      <c r="AM94" s="5"/>
      <c r="AN94" s="5"/>
      <c r="AO94" s="5"/>
      <c r="AP94" s="5"/>
    </row>
    <row r="95" spans="38:42">
      <c r="AL95" s="12"/>
      <c r="AM95" s="12"/>
    </row>
    <row r="96" spans="38:42" ht="15.6">
      <c r="AL96" s="5"/>
      <c r="AM96" s="5"/>
      <c r="AN96" s="5"/>
      <c r="AP96" s="5"/>
    </row>
    <row r="97" spans="38:42">
      <c r="AL97" s="12"/>
      <c r="AM97" s="12"/>
    </row>
    <row r="98" spans="38:42">
      <c r="AL98" s="12"/>
      <c r="AM98" s="12"/>
    </row>
    <row r="99" spans="38:42" ht="15.6">
      <c r="AL99" s="2"/>
      <c r="AM99" s="5"/>
      <c r="AN99" s="5"/>
      <c r="AP99" s="2"/>
    </row>
    <row r="100" spans="38:42">
      <c r="AL100" s="4"/>
      <c r="AM100" s="4"/>
      <c r="AN100" s="4"/>
      <c r="AO100" s="4"/>
      <c r="AP100" s="4"/>
    </row>
    <row r="101" spans="38:42" ht="15.6">
      <c r="AL101" s="4"/>
      <c r="AM101" s="12"/>
      <c r="AN101" s="12"/>
      <c r="AO101" s="1"/>
      <c r="AP101" s="5"/>
    </row>
    <row r="102" spans="38:42" ht="15.6">
      <c r="AL102" s="4"/>
      <c r="AM102" s="12"/>
      <c r="AN102" s="12"/>
      <c r="AO102" s="1"/>
      <c r="AP102" s="5"/>
    </row>
    <row r="103" spans="38:42" ht="15.6">
      <c r="AL103" s="4"/>
      <c r="AM103" s="12"/>
      <c r="AN103" s="12"/>
      <c r="AO103" s="1"/>
      <c r="AP103" s="5"/>
    </row>
    <row r="104" spans="38:42" ht="15.6">
      <c r="AL104" s="4"/>
      <c r="AM104" s="12"/>
      <c r="AN104" s="12"/>
      <c r="AO104" s="1"/>
      <c r="AP104" s="5"/>
    </row>
    <row r="105" spans="38:42" ht="15.6">
      <c r="AL105" s="4"/>
      <c r="AM105" s="12"/>
      <c r="AN105" s="12"/>
      <c r="AO105" s="12"/>
      <c r="AP105" s="5"/>
    </row>
    <row r="106" spans="38:42" ht="15.6">
      <c r="AL106" s="4"/>
      <c r="AM106" s="12"/>
      <c r="AN106" s="12"/>
      <c r="AO106" s="12"/>
      <c r="AP106" s="5"/>
    </row>
    <row r="107" spans="38:42" ht="15.6">
      <c r="AL107" s="4"/>
      <c r="AM107" s="12"/>
      <c r="AN107" s="12"/>
      <c r="AO107" s="12"/>
      <c r="AP107" s="5"/>
    </row>
    <row r="108" spans="38:42" ht="15.6">
      <c r="AL108" s="4"/>
      <c r="AM108" s="12"/>
      <c r="AN108" s="12"/>
      <c r="AO108" s="12"/>
      <c r="AP108" s="5"/>
    </row>
    <row r="109" spans="38:42" ht="15.6">
      <c r="AL109" s="4"/>
      <c r="AM109" s="12"/>
      <c r="AN109" s="12"/>
      <c r="AO109" s="5"/>
      <c r="AP109" s="5"/>
    </row>
    <row r="110" spans="38:42" ht="15.6">
      <c r="AL110" s="4"/>
      <c r="AM110" s="12"/>
      <c r="AN110" s="12"/>
      <c r="AO110" s="5"/>
      <c r="AP110" s="5"/>
    </row>
    <row r="111" spans="38:42" ht="15.6">
      <c r="AL111" s="4"/>
      <c r="AM111" s="12"/>
      <c r="AN111" s="12"/>
      <c r="AO111" s="5"/>
      <c r="AP111" s="5"/>
    </row>
    <row r="112" spans="38:42" ht="15.6">
      <c r="AL112" s="4"/>
      <c r="AM112" s="12"/>
      <c r="AN112" s="12"/>
      <c r="AO112" s="5"/>
      <c r="AP112" s="5"/>
    </row>
    <row r="113" spans="38:42" ht="15.6">
      <c r="AL113" s="4"/>
      <c r="AM113" s="12"/>
      <c r="AN113" s="12"/>
      <c r="AO113" s="5"/>
      <c r="AP113" s="5"/>
    </row>
    <row r="114" spans="38:42" ht="15.6">
      <c r="AL114" s="4"/>
      <c r="AM114" s="12"/>
      <c r="AN114" s="12"/>
      <c r="AO114" s="5"/>
      <c r="AP114" s="5"/>
    </row>
    <row r="115" spans="38:42" ht="15.6">
      <c r="AL115" s="4"/>
      <c r="AM115" s="12"/>
      <c r="AN115" s="12"/>
      <c r="AO115" s="5"/>
      <c r="AP115" s="5"/>
    </row>
    <row r="116" spans="38:42" ht="15.6">
      <c r="AL116" s="4"/>
      <c r="AM116" s="12"/>
      <c r="AN116" s="12"/>
      <c r="AO116" s="5"/>
      <c r="AP116" s="5"/>
    </row>
    <row r="117" spans="38:42" ht="15.6">
      <c r="AL117" s="4"/>
      <c r="AM117" s="5"/>
      <c r="AN117" s="5"/>
      <c r="AO117" s="5"/>
      <c r="AP117" s="5"/>
    </row>
    <row r="118" spans="38:42">
      <c r="AL118" s="12"/>
      <c r="AM118" s="12"/>
    </row>
    <row r="119" spans="38:42" ht="15.6">
      <c r="AL119" s="5"/>
      <c r="AM119" s="5"/>
      <c r="AN119" s="5"/>
      <c r="AP119" s="5"/>
    </row>
    <row r="120" spans="38:42">
      <c r="AL120" s="12"/>
      <c r="AM120" s="12"/>
    </row>
    <row r="121" spans="38:42">
      <c r="AL121" s="12"/>
      <c r="AM121" s="12"/>
    </row>
    <row r="122" spans="38:42">
      <c r="AL122" s="12"/>
      <c r="AM122" s="12"/>
    </row>
    <row r="123" spans="38:42">
      <c r="AL123" s="12"/>
      <c r="AM123" s="12"/>
    </row>
    <row r="124" spans="38:42">
      <c r="AL124" s="12"/>
      <c r="AM124" s="12"/>
    </row>
    <row r="125" spans="38:42">
      <c r="AL125" s="12"/>
      <c r="AM125" s="12"/>
    </row>
    <row r="126" spans="38:42">
      <c r="AL126" s="12"/>
      <c r="AM126" s="12"/>
    </row>
    <row r="127" spans="38:42">
      <c r="AL127" s="12"/>
      <c r="AM127" s="12"/>
    </row>
    <row r="128" spans="38:42">
      <c r="AL128" s="12"/>
      <c r="AM128" s="12"/>
    </row>
    <row r="129" spans="38:39">
      <c r="AL129" s="12"/>
      <c r="AM129" s="12"/>
    </row>
    <row r="130" spans="38:39">
      <c r="AL130" s="12"/>
      <c r="AM130" s="12"/>
    </row>
    <row r="131" spans="38:39">
      <c r="AL131" s="12"/>
      <c r="AM131" s="12"/>
    </row>
    <row r="132" spans="38:39">
      <c r="AL132" s="12"/>
      <c r="AM132" s="12"/>
    </row>
    <row r="133" spans="38:39">
      <c r="AL133" s="12"/>
      <c r="AM133" s="12"/>
    </row>
    <row r="134" spans="38:39">
      <c r="AL134" s="12"/>
      <c r="AM134" s="12"/>
    </row>
    <row r="135" spans="38:39">
      <c r="AL135" s="12"/>
      <c r="AM135" s="12"/>
    </row>
    <row r="136" spans="38:39">
      <c r="AL136" s="12"/>
      <c r="AM136" s="12"/>
    </row>
    <row r="137" spans="38:39">
      <c r="AL137" s="12"/>
      <c r="AM137" s="12"/>
    </row>
    <row r="138" spans="38:39">
      <c r="AL138" s="12"/>
      <c r="AM138" s="12"/>
    </row>
    <row r="139" spans="38:39">
      <c r="AL139" s="12"/>
      <c r="AM139" s="12"/>
    </row>
    <row r="140" spans="38:39">
      <c r="AL140" s="12"/>
      <c r="AM140" s="12"/>
    </row>
    <row r="141" spans="38:39">
      <c r="AL141" s="12"/>
      <c r="AM141" s="12"/>
    </row>
    <row r="142" spans="38:39">
      <c r="AL142" s="12"/>
      <c r="AM142" s="12"/>
    </row>
    <row r="143" spans="38:39">
      <c r="AL143" s="12"/>
      <c r="AM143" s="12"/>
    </row>
    <row r="144" spans="38:39">
      <c r="AL144" s="12"/>
      <c r="AM144" s="12"/>
    </row>
    <row r="145" spans="38:39">
      <c r="AL145" s="12"/>
      <c r="AM145" s="12"/>
    </row>
    <row r="146" spans="38:39">
      <c r="AL146" s="12"/>
      <c r="AM146" s="12"/>
    </row>
    <row r="147" spans="38:39">
      <c r="AL147" s="12"/>
      <c r="AM147" s="12"/>
    </row>
    <row r="148" spans="38:39">
      <c r="AL148" s="12"/>
      <c r="AM148" s="12"/>
    </row>
    <row r="149" spans="38:39">
      <c r="AL149" s="12"/>
      <c r="AM149" s="12"/>
    </row>
    <row r="150" spans="38:39">
      <c r="AL150" s="12"/>
      <c r="AM150" s="12"/>
    </row>
    <row r="151" spans="38:39">
      <c r="AL151" s="12"/>
      <c r="AM151" s="12"/>
    </row>
    <row r="152" spans="38:39">
      <c r="AL152" s="12"/>
      <c r="AM152" s="12"/>
    </row>
    <row r="153" spans="38:39">
      <c r="AL153" s="12"/>
      <c r="AM153" s="12"/>
    </row>
    <row r="154" spans="38:39">
      <c r="AL154" s="12"/>
      <c r="AM154" s="12"/>
    </row>
    <row r="155" spans="38:39">
      <c r="AL155" s="12"/>
      <c r="AM155" s="12"/>
    </row>
    <row r="156" spans="38:39">
      <c r="AL156" s="12"/>
      <c r="AM156" s="12"/>
    </row>
    <row r="157" spans="38:39">
      <c r="AL157" s="12"/>
      <c r="AM157" s="12"/>
    </row>
    <row r="158" spans="38:39">
      <c r="AL158" s="12"/>
      <c r="AM158" s="12"/>
    </row>
    <row r="159" spans="38:39">
      <c r="AL159" s="12"/>
      <c r="AM159" s="12"/>
    </row>
    <row r="160" spans="38:39">
      <c r="AL160" s="12"/>
      <c r="AM160" s="12"/>
    </row>
    <row r="161" spans="38:39">
      <c r="AL161" s="12"/>
      <c r="AM161" s="12"/>
    </row>
    <row r="162" spans="38:39">
      <c r="AL162" s="12"/>
      <c r="AM162" s="12"/>
    </row>
    <row r="163" spans="38:39">
      <c r="AL163" s="12"/>
      <c r="AM163" s="12"/>
    </row>
    <row r="164" spans="38:39">
      <c r="AL164" s="12"/>
      <c r="AM164" s="12"/>
    </row>
    <row r="165" spans="38:39">
      <c r="AL165" s="12"/>
      <c r="AM165" s="12"/>
    </row>
    <row r="166" spans="38:39">
      <c r="AL166" s="12"/>
      <c r="AM166" s="12"/>
    </row>
    <row r="167" spans="38:39">
      <c r="AL167" s="12"/>
      <c r="AM167" s="12"/>
    </row>
    <row r="168" spans="38:39">
      <c r="AL168" s="12"/>
      <c r="AM168" s="12"/>
    </row>
    <row r="169" spans="38:39">
      <c r="AL169" s="12"/>
      <c r="AM169" s="12"/>
    </row>
    <row r="170" spans="38:39">
      <c r="AL170" s="12"/>
      <c r="AM170" s="12"/>
    </row>
    <row r="171" spans="38:39">
      <c r="AL171" s="12"/>
      <c r="AM171" s="12"/>
    </row>
    <row r="172" spans="38:39">
      <c r="AL172" s="12"/>
      <c r="AM172" s="12"/>
    </row>
    <row r="173" spans="38:39">
      <c r="AL173" s="12"/>
      <c r="AM173" s="12"/>
    </row>
    <row r="174" spans="38:39">
      <c r="AL174" s="12"/>
      <c r="AM174" s="12"/>
    </row>
    <row r="197" spans="7:37">
      <c r="G197" s="67"/>
      <c r="H197" s="67"/>
      <c r="I197" s="13"/>
      <c r="J197" s="13"/>
      <c r="M197" s="13"/>
      <c r="N197" s="76"/>
      <c r="O197" s="13"/>
    </row>
    <row r="198" spans="7:37">
      <c r="G198" s="67"/>
      <c r="H198" s="67"/>
      <c r="I198" s="13"/>
      <c r="J198" s="13"/>
      <c r="M198" s="13"/>
      <c r="N198" s="76"/>
      <c r="O198" s="13"/>
      <c r="Z198" s="13"/>
      <c r="AA198" s="13"/>
      <c r="AB198" s="67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7:37">
      <c r="G199" s="67"/>
      <c r="H199" s="67"/>
      <c r="I199" s="13"/>
      <c r="J199" s="13"/>
      <c r="K199" s="13"/>
      <c r="L199" s="13"/>
      <c r="M199" s="13"/>
      <c r="N199" s="76"/>
      <c r="O199" s="13"/>
      <c r="P199" s="76"/>
      <c r="Q199" s="76"/>
      <c r="R199" s="13"/>
      <c r="S199" s="13"/>
      <c r="T199" s="13"/>
      <c r="U199" s="76"/>
      <c r="V199" s="13"/>
      <c r="W199" s="13"/>
      <c r="X199" s="67"/>
      <c r="Y199" s="76"/>
      <c r="Z199" s="13"/>
      <c r="AA199" s="13"/>
      <c r="AB199" s="67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7:37">
      <c r="G200" s="67"/>
      <c r="H200" s="67"/>
      <c r="I200" s="13"/>
      <c r="J200" s="13"/>
      <c r="K200" s="13"/>
      <c r="L200" s="13"/>
      <c r="M200" s="13"/>
      <c r="N200" s="76"/>
      <c r="O200" s="13"/>
      <c r="P200" s="76"/>
      <c r="Q200" s="76"/>
      <c r="R200" s="13"/>
      <c r="S200" s="13"/>
      <c r="T200" s="13"/>
      <c r="U200" s="76"/>
      <c r="V200" s="13"/>
      <c r="W200" s="13"/>
      <c r="X200" s="67"/>
      <c r="Y200" s="76"/>
      <c r="Z200" s="13"/>
      <c r="AA200" s="13"/>
      <c r="AB200" s="67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7:37">
      <c r="G201" s="67"/>
      <c r="H201" s="67"/>
      <c r="I201" s="13"/>
      <c r="J201" s="13"/>
      <c r="K201" s="13"/>
      <c r="L201" s="13"/>
      <c r="M201" s="13"/>
      <c r="N201" s="76"/>
      <c r="O201" s="13"/>
      <c r="P201" s="76"/>
      <c r="Q201" s="76"/>
      <c r="R201" s="13"/>
      <c r="S201" s="13"/>
      <c r="T201" s="13"/>
      <c r="U201" s="76"/>
      <c r="V201" s="13"/>
      <c r="W201" s="13"/>
      <c r="X201" s="67"/>
      <c r="Y201" s="76"/>
      <c r="Z201" s="13"/>
      <c r="AA201" s="13"/>
      <c r="AB201" s="67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7:37">
      <c r="G202" s="67"/>
      <c r="H202" s="67"/>
      <c r="I202" s="13"/>
      <c r="J202" s="13"/>
      <c r="K202" s="13"/>
      <c r="L202" s="13"/>
      <c r="M202" s="13"/>
      <c r="N202" s="76"/>
      <c r="O202" s="13"/>
      <c r="P202" s="76"/>
      <c r="Q202" s="76"/>
      <c r="R202" s="13"/>
      <c r="S202" s="13"/>
      <c r="T202" s="13"/>
      <c r="U202" s="76"/>
      <c r="V202" s="13"/>
      <c r="W202" s="13"/>
      <c r="X202" s="67"/>
      <c r="Y202" s="76"/>
      <c r="Z202" s="13"/>
      <c r="AA202" s="13"/>
      <c r="AB202" s="67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7:37">
      <c r="G203" s="67"/>
      <c r="H203" s="67"/>
      <c r="I203" s="13"/>
      <c r="J203" s="13"/>
      <c r="K203" s="13"/>
      <c r="L203" s="13"/>
      <c r="M203" s="13"/>
      <c r="N203" s="76"/>
      <c r="O203" s="13"/>
      <c r="P203" s="76"/>
      <c r="Q203" s="76"/>
      <c r="R203" s="13"/>
      <c r="S203" s="13"/>
      <c r="T203" s="13"/>
      <c r="U203" s="76"/>
      <c r="V203" s="13"/>
      <c r="W203" s="13"/>
      <c r="X203" s="67"/>
      <c r="Y203" s="76"/>
      <c r="Z203" s="13"/>
      <c r="AA203" s="13"/>
      <c r="AB203" s="67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7:37">
      <c r="G204" s="67"/>
      <c r="H204" s="67"/>
      <c r="I204" s="13"/>
      <c r="J204" s="13"/>
      <c r="K204" s="13"/>
      <c r="L204" s="13"/>
      <c r="M204" s="13"/>
      <c r="N204" s="76"/>
      <c r="O204" s="13"/>
      <c r="P204" s="76"/>
      <c r="Q204" s="76"/>
      <c r="R204" s="13"/>
      <c r="S204" s="13"/>
      <c r="T204" s="13"/>
      <c r="U204" s="76"/>
      <c r="V204" s="13"/>
      <c r="W204" s="13"/>
      <c r="X204" s="67"/>
      <c r="Y204" s="76"/>
      <c r="Z204" s="13"/>
      <c r="AA204" s="13"/>
      <c r="AB204" s="67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7:37">
      <c r="G205" s="67"/>
      <c r="H205" s="67"/>
      <c r="I205" s="13"/>
      <c r="J205" s="13"/>
      <c r="K205" s="13"/>
      <c r="L205" s="13"/>
      <c r="M205" s="13"/>
      <c r="N205" s="76"/>
      <c r="O205" s="13"/>
      <c r="P205" s="76"/>
      <c r="Q205" s="76"/>
      <c r="R205" s="13"/>
      <c r="S205" s="13"/>
      <c r="T205" s="13"/>
      <c r="U205" s="76"/>
      <c r="V205" s="13"/>
      <c r="W205" s="13"/>
      <c r="X205" s="67"/>
      <c r="Y205" s="76"/>
      <c r="Z205" s="13"/>
      <c r="AA205" s="13"/>
      <c r="AB205" s="67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7:37">
      <c r="G206" s="67"/>
      <c r="H206" s="67"/>
      <c r="I206" s="13"/>
      <c r="J206" s="13"/>
      <c r="K206" s="13"/>
      <c r="L206" s="13"/>
      <c r="M206" s="13"/>
      <c r="N206" s="76"/>
      <c r="O206" s="13"/>
      <c r="P206" s="76"/>
      <c r="Q206" s="76"/>
      <c r="R206" s="13"/>
      <c r="S206" s="13"/>
      <c r="T206" s="13"/>
      <c r="U206" s="76"/>
      <c r="V206" s="13"/>
      <c r="W206" s="13"/>
      <c r="X206" s="67"/>
      <c r="Y206" s="76"/>
      <c r="Z206" s="13"/>
      <c r="AA206" s="13"/>
      <c r="AB206" s="67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7:37">
      <c r="G207" s="67"/>
      <c r="H207" s="67"/>
      <c r="I207" s="13"/>
      <c r="J207" s="13"/>
      <c r="K207" s="13"/>
      <c r="L207" s="13"/>
      <c r="M207" s="13"/>
      <c r="N207" s="76"/>
      <c r="O207" s="13"/>
      <c r="P207" s="76"/>
      <c r="Q207" s="76"/>
      <c r="R207" s="13"/>
      <c r="S207" s="13"/>
      <c r="T207" s="13"/>
      <c r="U207" s="76"/>
      <c r="V207" s="13"/>
      <c r="W207" s="13"/>
      <c r="X207" s="67"/>
      <c r="Y207" s="76"/>
      <c r="Z207" s="13"/>
      <c r="AA207" s="13"/>
      <c r="AB207" s="67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7:37">
      <c r="G208" s="67"/>
      <c r="H208" s="67"/>
      <c r="I208" s="13"/>
      <c r="J208" s="13"/>
      <c r="K208" s="13"/>
      <c r="L208" s="13"/>
      <c r="M208" s="13"/>
      <c r="N208" s="76"/>
      <c r="O208" s="13"/>
      <c r="P208" s="76"/>
      <c r="Q208" s="76"/>
      <c r="R208" s="13"/>
      <c r="S208" s="13"/>
      <c r="T208" s="13"/>
      <c r="U208" s="76"/>
      <c r="V208" s="13"/>
      <c r="W208" s="13"/>
      <c r="X208" s="67"/>
      <c r="Y208" s="76"/>
      <c r="Z208" s="13"/>
      <c r="AA208" s="13"/>
      <c r="AB208" s="67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7:37">
      <c r="G209" s="67"/>
      <c r="H209" s="67"/>
      <c r="I209" s="13"/>
      <c r="J209" s="13"/>
      <c r="K209" s="13"/>
      <c r="L209" s="13"/>
      <c r="M209" s="13"/>
      <c r="N209" s="76"/>
      <c r="O209" s="13"/>
      <c r="P209" s="76"/>
      <c r="Q209" s="76"/>
      <c r="R209" s="13"/>
      <c r="S209" s="13"/>
      <c r="T209" s="13"/>
      <c r="U209" s="76"/>
      <c r="V209" s="13"/>
      <c r="W209" s="13"/>
      <c r="X209" s="67"/>
      <c r="Y209" s="76"/>
      <c r="Z209" s="13"/>
      <c r="AA209" s="13"/>
      <c r="AB209" s="67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7:37">
      <c r="G210" s="67"/>
      <c r="H210" s="67"/>
      <c r="I210" s="13"/>
      <c r="J210" s="13"/>
      <c r="K210" s="13"/>
      <c r="L210" s="13"/>
      <c r="M210" s="13"/>
      <c r="N210" s="76"/>
      <c r="O210" s="13"/>
      <c r="P210" s="76"/>
      <c r="Q210" s="76"/>
      <c r="R210" s="13"/>
      <c r="S210" s="13"/>
      <c r="T210" s="13"/>
      <c r="U210" s="76"/>
      <c r="V210" s="13"/>
      <c r="W210" s="13"/>
      <c r="X210" s="67"/>
      <c r="Y210" s="76"/>
      <c r="Z210" s="13"/>
      <c r="AA210" s="13"/>
      <c r="AB210" s="67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7:37">
      <c r="G211" s="67"/>
      <c r="H211" s="67"/>
      <c r="I211" s="13"/>
      <c r="J211" s="13"/>
      <c r="K211" s="13"/>
      <c r="L211" s="13"/>
      <c r="M211" s="13"/>
      <c r="N211" s="76"/>
      <c r="O211" s="13"/>
      <c r="P211" s="76"/>
      <c r="Q211" s="76"/>
      <c r="R211" s="13"/>
      <c r="S211" s="13"/>
      <c r="T211" s="13"/>
      <c r="U211" s="76"/>
      <c r="V211" s="13"/>
      <c r="W211" s="13"/>
      <c r="X211" s="67"/>
      <c r="Y211" s="76"/>
      <c r="Z211" s="13"/>
      <c r="AA211" s="13"/>
      <c r="AB211" s="67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7:37">
      <c r="G212" s="67"/>
      <c r="H212" s="67"/>
      <c r="I212" s="13"/>
      <c r="J212" s="13"/>
      <c r="K212" s="13"/>
      <c r="L212" s="13"/>
      <c r="M212" s="13"/>
      <c r="N212" s="76"/>
      <c r="O212" s="13"/>
      <c r="P212" s="76"/>
      <c r="Q212" s="76"/>
      <c r="R212" s="13"/>
      <c r="S212" s="13"/>
      <c r="T212" s="13"/>
      <c r="U212" s="76"/>
      <c r="V212" s="13"/>
      <c r="W212" s="13"/>
      <c r="X212" s="67"/>
      <c r="Y212" s="76"/>
      <c r="Z212" s="13"/>
      <c r="AA212" s="13"/>
      <c r="AB212" s="67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7:37">
      <c r="G213" s="67"/>
      <c r="H213" s="67"/>
      <c r="I213" s="13"/>
      <c r="J213" s="13"/>
      <c r="K213" s="13"/>
      <c r="L213" s="13"/>
      <c r="M213" s="13"/>
      <c r="N213" s="76"/>
      <c r="O213" s="13"/>
      <c r="P213" s="76"/>
      <c r="Q213" s="76"/>
      <c r="R213" s="13"/>
      <c r="S213" s="13"/>
      <c r="T213" s="13"/>
      <c r="U213" s="76"/>
      <c r="V213" s="13"/>
      <c r="W213" s="13"/>
      <c r="X213" s="67"/>
      <c r="Y213" s="76"/>
      <c r="Z213" s="13"/>
      <c r="AA213" s="13"/>
      <c r="AB213" s="67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7:37">
      <c r="G214" s="67"/>
      <c r="H214" s="67"/>
      <c r="I214" s="13"/>
      <c r="J214" s="13"/>
      <c r="K214" s="13"/>
      <c r="L214" s="13"/>
      <c r="M214" s="13"/>
      <c r="N214" s="76"/>
      <c r="O214" s="13"/>
      <c r="P214" s="76"/>
      <c r="Q214" s="76"/>
      <c r="R214" s="13"/>
      <c r="S214" s="13"/>
      <c r="T214" s="13"/>
      <c r="U214" s="76"/>
      <c r="V214" s="13"/>
      <c r="W214" s="13"/>
      <c r="X214" s="67"/>
      <c r="Y214" s="76"/>
      <c r="Z214" s="13"/>
      <c r="AA214" s="13"/>
      <c r="AB214" s="67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7:37">
      <c r="G215" s="67"/>
      <c r="H215" s="67"/>
      <c r="I215" s="13"/>
      <c r="J215" s="13"/>
      <c r="K215" s="13"/>
      <c r="L215" s="13"/>
      <c r="M215" s="13"/>
      <c r="N215" s="76"/>
      <c r="O215" s="13"/>
      <c r="P215" s="76"/>
      <c r="Q215" s="76"/>
      <c r="R215" s="13"/>
      <c r="S215" s="13"/>
      <c r="T215" s="13"/>
      <c r="U215" s="76"/>
      <c r="V215" s="13"/>
      <c r="W215" s="13"/>
      <c r="X215" s="67"/>
      <c r="Y215" s="76"/>
      <c r="Z215" s="13"/>
      <c r="AA215" s="13"/>
      <c r="AB215" s="67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7:37">
      <c r="G216" s="67"/>
      <c r="H216" s="67"/>
      <c r="I216" s="13"/>
      <c r="J216" s="13"/>
      <c r="K216" s="13"/>
      <c r="L216" s="13"/>
      <c r="M216" s="13"/>
      <c r="N216" s="76"/>
      <c r="O216" s="13"/>
      <c r="P216" s="76"/>
      <c r="Q216" s="76"/>
      <c r="R216" s="13"/>
      <c r="S216" s="13"/>
      <c r="T216" s="13"/>
      <c r="U216" s="76"/>
      <c r="V216" s="13"/>
      <c r="W216" s="13"/>
      <c r="X216" s="67"/>
      <c r="Y216" s="76"/>
      <c r="Z216" s="13"/>
      <c r="AA216" s="13"/>
      <c r="AB216" s="67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7:37">
      <c r="G217" s="67"/>
      <c r="H217" s="67"/>
      <c r="I217" s="13"/>
      <c r="J217" s="13"/>
      <c r="K217" s="13"/>
      <c r="L217" s="13"/>
      <c r="M217" s="13"/>
      <c r="N217" s="76"/>
      <c r="O217" s="13"/>
      <c r="P217" s="76"/>
      <c r="Q217" s="76"/>
      <c r="R217" s="13"/>
      <c r="S217" s="13"/>
      <c r="T217" s="13"/>
      <c r="U217" s="76"/>
      <c r="V217" s="13"/>
      <c r="W217" s="13"/>
      <c r="X217" s="67"/>
      <c r="Y217" s="76"/>
      <c r="Z217" s="13"/>
      <c r="AA217" s="13"/>
      <c r="AB217" s="67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7:37">
      <c r="G218" s="67"/>
      <c r="H218" s="67"/>
      <c r="I218" s="13"/>
      <c r="J218" s="13"/>
      <c r="K218" s="13"/>
      <c r="L218" s="13"/>
      <c r="M218" s="13"/>
      <c r="N218" s="76"/>
      <c r="O218" s="13"/>
      <c r="P218" s="76"/>
      <c r="Q218" s="76"/>
      <c r="R218" s="13"/>
      <c r="S218" s="13"/>
      <c r="T218" s="13"/>
      <c r="U218" s="76"/>
      <c r="V218" s="13"/>
      <c r="W218" s="13"/>
      <c r="X218" s="67"/>
      <c r="Y218" s="76"/>
      <c r="Z218" s="13"/>
      <c r="AA218" s="13"/>
      <c r="AB218" s="67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7:37">
      <c r="G219" s="67"/>
      <c r="H219" s="67"/>
      <c r="I219" s="13"/>
      <c r="J219" s="13"/>
      <c r="K219" s="13"/>
      <c r="L219" s="13"/>
      <c r="M219" s="13"/>
      <c r="N219" s="76"/>
      <c r="O219" s="13"/>
      <c r="P219" s="76"/>
      <c r="Q219" s="76"/>
      <c r="R219" s="13"/>
      <c r="S219" s="13"/>
      <c r="T219" s="13"/>
      <c r="U219" s="76"/>
      <c r="V219" s="13"/>
      <c r="W219" s="13"/>
      <c r="X219" s="67"/>
      <c r="Y219" s="76"/>
      <c r="Z219" s="13"/>
      <c r="AA219" s="13"/>
      <c r="AB219" s="67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7:37">
      <c r="G220" s="67"/>
      <c r="H220" s="67"/>
      <c r="I220" s="13"/>
      <c r="J220" s="13"/>
      <c r="K220" s="13"/>
      <c r="L220" s="13"/>
      <c r="M220" s="13"/>
      <c r="N220" s="76"/>
      <c r="O220" s="13"/>
      <c r="P220" s="76"/>
      <c r="Q220" s="76"/>
      <c r="R220" s="13"/>
      <c r="S220" s="13"/>
      <c r="T220" s="13"/>
      <c r="U220" s="76"/>
      <c r="V220" s="13"/>
      <c r="W220" s="13"/>
      <c r="X220" s="67"/>
      <c r="Y220" s="76"/>
      <c r="Z220" s="13"/>
      <c r="AA220" s="13"/>
      <c r="AB220" s="67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7:37">
      <c r="G221" s="67"/>
      <c r="H221" s="67"/>
      <c r="I221" s="13"/>
      <c r="J221" s="13"/>
      <c r="K221" s="13"/>
      <c r="L221" s="13"/>
      <c r="M221" s="13"/>
      <c r="N221" s="76"/>
      <c r="O221" s="13"/>
      <c r="P221" s="76"/>
      <c r="Q221" s="76"/>
      <c r="R221" s="13"/>
      <c r="S221" s="13"/>
      <c r="T221" s="13"/>
      <c r="U221" s="76"/>
      <c r="V221" s="13"/>
      <c r="W221" s="13"/>
      <c r="X221" s="67"/>
      <c r="Y221" s="76"/>
      <c r="Z221" s="13"/>
      <c r="AA221" s="13"/>
      <c r="AB221" s="67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7:37">
      <c r="G222" s="67"/>
      <c r="H222" s="67"/>
      <c r="I222" s="13"/>
      <c r="J222" s="13"/>
      <c r="K222" s="13"/>
      <c r="L222" s="13"/>
      <c r="M222" s="13"/>
      <c r="N222" s="76"/>
      <c r="O222" s="13"/>
      <c r="P222" s="76"/>
      <c r="Q222" s="76"/>
      <c r="R222" s="13"/>
      <c r="S222" s="13"/>
      <c r="T222" s="13"/>
      <c r="U222" s="76"/>
      <c r="V222" s="13"/>
      <c r="W222" s="13"/>
      <c r="X222" s="67"/>
      <c r="Y222" s="76"/>
      <c r="Z222" s="13"/>
      <c r="AA222" s="13"/>
      <c r="AB222" s="67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7:37">
      <c r="G223" s="67"/>
      <c r="H223" s="67"/>
      <c r="I223" s="13"/>
      <c r="J223" s="13"/>
      <c r="K223" s="13"/>
      <c r="L223" s="13"/>
      <c r="M223" s="13"/>
      <c r="N223" s="76"/>
      <c r="O223" s="13"/>
      <c r="P223" s="76"/>
      <c r="Q223" s="76"/>
      <c r="R223" s="13"/>
      <c r="S223" s="13"/>
      <c r="T223" s="13"/>
      <c r="U223" s="76"/>
      <c r="V223" s="13"/>
      <c r="W223" s="13"/>
      <c r="X223" s="67"/>
      <c r="Y223" s="76"/>
      <c r="Z223" s="13"/>
      <c r="AA223" s="13"/>
      <c r="AB223" s="67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7:37">
      <c r="G224" s="67"/>
      <c r="H224" s="67"/>
      <c r="I224" s="13"/>
      <c r="J224" s="13"/>
      <c r="K224" s="13"/>
      <c r="L224" s="13"/>
      <c r="M224" s="13"/>
      <c r="N224" s="76"/>
      <c r="O224" s="13"/>
      <c r="P224" s="76"/>
      <c r="Q224" s="76"/>
      <c r="R224" s="13"/>
      <c r="S224" s="13"/>
      <c r="T224" s="13"/>
      <c r="U224" s="76"/>
      <c r="V224" s="13"/>
      <c r="W224" s="13"/>
      <c r="X224" s="67"/>
      <c r="Y224" s="76"/>
      <c r="Z224" s="13"/>
      <c r="AA224" s="13"/>
      <c r="AB224" s="67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7:37">
      <c r="G225" s="67"/>
      <c r="H225" s="67"/>
      <c r="I225" s="13"/>
      <c r="J225" s="13"/>
      <c r="K225" s="13"/>
      <c r="L225" s="13"/>
      <c r="M225" s="13"/>
      <c r="N225" s="76"/>
      <c r="O225" s="13"/>
      <c r="P225" s="76"/>
      <c r="Q225" s="76"/>
      <c r="R225" s="13"/>
      <c r="S225" s="13"/>
      <c r="T225" s="13"/>
      <c r="U225" s="76"/>
      <c r="V225" s="13"/>
      <c r="W225" s="13"/>
      <c r="X225" s="67"/>
      <c r="Y225" s="76"/>
      <c r="Z225" s="13"/>
      <c r="AA225" s="13"/>
      <c r="AB225" s="67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7:37">
      <c r="G226" s="67"/>
      <c r="H226" s="67"/>
      <c r="I226" s="13"/>
      <c r="J226" s="13"/>
      <c r="K226" s="13"/>
      <c r="L226" s="13"/>
      <c r="M226" s="13"/>
      <c r="N226" s="76"/>
      <c r="O226" s="13"/>
      <c r="P226" s="76"/>
      <c r="Q226" s="76"/>
      <c r="R226" s="13"/>
      <c r="S226" s="13"/>
      <c r="T226" s="13"/>
      <c r="U226" s="76"/>
      <c r="V226" s="13"/>
      <c r="W226" s="13"/>
      <c r="X226" s="67"/>
      <c r="Y226" s="76"/>
      <c r="Z226" s="13"/>
      <c r="AA226" s="13"/>
      <c r="AB226" s="67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7:37">
      <c r="G227" s="67"/>
      <c r="H227" s="67"/>
      <c r="I227" s="13"/>
      <c r="J227" s="13"/>
      <c r="K227" s="13"/>
      <c r="L227" s="13"/>
      <c r="M227" s="13"/>
      <c r="N227" s="76"/>
      <c r="O227" s="13"/>
      <c r="P227" s="76"/>
      <c r="Q227" s="76"/>
      <c r="R227" s="13"/>
      <c r="S227" s="13"/>
      <c r="T227" s="13"/>
      <c r="U227" s="76"/>
      <c r="V227" s="13"/>
      <c r="W227" s="13"/>
      <c r="X227" s="67"/>
      <c r="Y227" s="76"/>
      <c r="Z227" s="13"/>
      <c r="AA227" s="13"/>
      <c r="AB227" s="67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7:37">
      <c r="G228" s="67"/>
      <c r="H228" s="67"/>
      <c r="I228" s="13"/>
      <c r="J228" s="13"/>
      <c r="K228" s="13"/>
      <c r="L228" s="13"/>
      <c r="M228" s="13"/>
      <c r="N228" s="76"/>
      <c r="O228" s="13"/>
      <c r="P228" s="76"/>
      <c r="Q228" s="76"/>
      <c r="R228" s="13"/>
      <c r="S228" s="13"/>
      <c r="T228" s="13"/>
      <c r="U228" s="76"/>
      <c r="V228" s="13"/>
      <c r="W228" s="13"/>
      <c r="X228" s="67"/>
      <c r="Y228" s="76"/>
      <c r="Z228" s="13"/>
      <c r="AA228" s="13"/>
      <c r="AB228" s="67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7:37">
      <c r="G229" s="67"/>
      <c r="H229" s="67"/>
      <c r="I229" s="13"/>
      <c r="J229" s="13"/>
      <c r="K229" s="13"/>
      <c r="L229" s="13"/>
      <c r="M229" s="13"/>
      <c r="N229" s="76"/>
      <c r="O229" s="13"/>
      <c r="P229" s="76"/>
      <c r="Q229" s="76"/>
      <c r="R229" s="13"/>
      <c r="S229" s="13"/>
      <c r="T229" s="13"/>
      <c r="U229" s="76"/>
      <c r="V229" s="13"/>
      <c r="W229" s="13"/>
      <c r="X229" s="67"/>
      <c r="Y229" s="76"/>
      <c r="Z229" s="13"/>
      <c r="AA229" s="13"/>
      <c r="AB229" s="67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7:37">
      <c r="G230" s="67"/>
      <c r="H230" s="67"/>
      <c r="I230" s="13"/>
      <c r="J230" s="13"/>
      <c r="K230" s="13"/>
      <c r="L230" s="13"/>
      <c r="M230" s="13"/>
      <c r="N230" s="76"/>
      <c r="O230" s="13"/>
      <c r="P230" s="76"/>
      <c r="Q230" s="76"/>
      <c r="R230" s="13"/>
      <c r="S230" s="13"/>
      <c r="T230" s="13"/>
      <c r="U230" s="76"/>
      <c r="V230" s="13"/>
      <c r="W230" s="13"/>
      <c r="X230" s="67"/>
      <c r="Y230" s="76"/>
      <c r="Z230" s="13"/>
      <c r="AA230" s="13"/>
      <c r="AB230" s="67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7:37">
      <c r="G231" s="67"/>
      <c r="H231" s="67"/>
      <c r="I231" s="13"/>
      <c r="J231" s="13"/>
      <c r="K231" s="13"/>
      <c r="L231" s="13"/>
      <c r="M231" s="13"/>
      <c r="N231" s="76"/>
      <c r="O231" s="13"/>
      <c r="P231" s="76"/>
      <c r="Q231" s="76"/>
      <c r="R231" s="13"/>
      <c r="S231" s="13"/>
      <c r="T231" s="13"/>
      <c r="U231" s="76"/>
      <c r="V231" s="13"/>
      <c r="W231" s="13"/>
      <c r="X231" s="67"/>
      <c r="Y231" s="76"/>
      <c r="Z231" s="13"/>
      <c r="AA231" s="13"/>
      <c r="AB231" s="67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7:37">
      <c r="G232" s="67"/>
      <c r="H232" s="67"/>
      <c r="I232" s="13"/>
      <c r="J232" s="13"/>
      <c r="K232" s="13"/>
      <c r="L232" s="13"/>
      <c r="M232" s="13"/>
      <c r="N232" s="76"/>
      <c r="O232" s="13"/>
      <c r="P232" s="76"/>
      <c r="Q232" s="76"/>
      <c r="R232" s="13"/>
      <c r="S232" s="13"/>
      <c r="T232" s="13"/>
      <c r="U232" s="76"/>
      <c r="V232" s="13"/>
      <c r="W232" s="13"/>
      <c r="X232" s="67"/>
      <c r="Y232" s="76"/>
      <c r="Z232" s="13"/>
      <c r="AA232" s="13"/>
      <c r="AB232" s="67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7:37">
      <c r="G233" s="67"/>
      <c r="H233" s="67"/>
      <c r="I233" s="13"/>
      <c r="J233" s="13"/>
      <c r="K233" s="13"/>
      <c r="L233" s="13"/>
      <c r="M233" s="13"/>
      <c r="N233" s="76"/>
      <c r="O233" s="13"/>
      <c r="P233" s="76"/>
      <c r="Q233" s="76"/>
      <c r="R233" s="13"/>
      <c r="S233" s="13"/>
      <c r="T233" s="13"/>
      <c r="U233" s="76"/>
      <c r="V233" s="13"/>
      <c r="W233" s="13"/>
      <c r="X233" s="67"/>
      <c r="Y233" s="76"/>
      <c r="Z233" s="13"/>
      <c r="AA233" s="13"/>
      <c r="AB233" s="67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7:37">
      <c r="G234" s="67"/>
      <c r="H234" s="67"/>
      <c r="I234" s="13"/>
      <c r="J234" s="13"/>
      <c r="K234" s="13"/>
      <c r="L234" s="13"/>
      <c r="M234" s="13"/>
      <c r="N234" s="76"/>
      <c r="O234" s="13"/>
      <c r="P234" s="76"/>
      <c r="Q234" s="76"/>
      <c r="R234" s="13"/>
      <c r="S234" s="13"/>
      <c r="T234" s="13"/>
      <c r="U234" s="76"/>
      <c r="V234" s="13"/>
      <c r="W234" s="13"/>
      <c r="X234" s="67"/>
      <c r="Y234" s="76"/>
      <c r="Z234" s="13"/>
      <c r="AA234" s="13"/>
      <c r="AB234" s="67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7:37">
      <c r="G235" s="67"/>
      <c r="H235" s="67"/>
      <c r="I235" s="13"/>
      <c r="J235" s="13"/>
      <c r="K235" s="13"/>
      <c r="L235" s="13"/>
      <c r="M235" s="13"/>
      <c r="N235" s="76"/>
      <c r="O235" s="13"/>
      <c r="P235" s="76"/>
      <c r="Q235" s="76"/>
      <c r="R235" s="13"/>
      <c r="S235" s="13"/>
      <c r="T235" s="13"/>
      <c r="U235" s="76"/>
      <c r="V235" s="13"/>
      <c r="W235" s="13"/>
      <c r="X235" s="67"/>
      <c r="Y235" s="76"/>
      <c r="Z235" s="13"/>
      <c r="AA235" s="13"/>
      <c r="AB235" s="67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7:37">
      <c r="G236" s="67"/>
      <c r="H236" s="67"/>
      <c r="I236" s="13"/>
      <c r="J236" s="13"/>
      <c r="K236" s="13"/>
      <c r="L236" s="13"/>
      <c r="M236" s="13"/>
      <c r="N236" s="76"/>
      <c r="O236" s="13"/>
      <c r="P236" s="76"/>
      <c r="Q236" s="76"/>
      <c r="R236" s="13"/>
      <c r="S236" s="13"/>
      <c r="T236" s="13"/>
      <c r="U236" s="76"/>
      <c r="V236" s="13"/>
      <c r="W236" s="13"/>
      <c r="X236" s="67"/>
      <c r="Y236" s="76"/>
      <c r="Z236" s="13"/>
      <c r="AA236" s="13"/>
      <c r="AB236" s="67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7:37">
      <c r="G237" s="67"/>
      <c r="H237" s="67"/>
      <c r="I237" s="13"/>
      <c r="J237" s="13"/>
      <c r="K237" s="13"/>
      <c r="L237" s="13"/>
      <c r="M237" s="13"/>
      <c r="N237" s="76"/>
      <c r="O237" s="13"/>
      <c r="P237" s="76"/>
      <c r="Q237" s="76"/>
      <c r="R237" s="13"/>
      <c r="S237" s="13"/>
      <c r="T237" s="13"/>
      <c r="U237" s="76"/>
      <c r="V237" s="13"/>
      <c r="W237" s="13"/>
      <c r="X237" s="67"/>
      <c r="Y237" s="76"/>
      <c r="Z237" s="13"/>
      <c r="AA237" s="13"/>
      <c r="AB237" s="67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7:37">
      <c r="G238" s="67"/>
      <c r="H238" s="67"/>
      <c r="I238" s="13"/>
      <c r="J238" s="13"/>
      <c r="K238" s="13"/>
      <c r="L238" s="13"/>
      <c r="M238" s="13"/>
      <c r="N238" s="76"/>
      <c r="O238" s="13"/>
      <c r="P238" s="76"/>
      <c r="Q238" s="76"/>
      <c r="R238" s="13"/>
      <c r="S238" s="13"/>
      <c r="T238" s="13"/>
      <c r="U238" s="76"/>
      <c r="V238" s="13"/>
      <c r="W238" s="13"/>
      <c r="X238" s="67"/>
      <c r="Y238" s="76"/>
      <c r="Z238" s="13"/>
      <c r="AA238" s="13"/>
      <c r="AB238" s="67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7:37">
      <c r="G239" s="67"/>
      <c r="H239" s="67"/>
      <c r="I239" s="13"/>
      <c r="J239" s="13"/>
      <c r="K239" s="13"/>
      <c r="L239" s="13"/>
      <c r="M239" s="13"/>
      <c r="N239" s="76"/>
      <c r="O239" s="13"/>
      <c r="P239" s="76"/>
      <c r="Q239" s="76"/>
      <c r="R239" s="13"/>
      <c r="S239" s="13"/>
      <c r="T239" s="13"/>
      <c r="U239" s="76"/>
      <c r="V239" s="13"/>
      <c r="W239" s="13"/>
      <c r="X239" s="67"/>
      <c r="Y239" s="76"/>
      <c r="Z239" s="13"/>
      <c r="AA239" s="13"/>
      <c r="AB239" s="67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7:37">
      <c r="G240" s="67"/>
      <c r="H240" s="67"/>
      <c r="I240" s="13"/>
      <c r="J240" s="13"/>
      <c r="K240" s="13"/>
      <c r="L240" s="13"/>
      <c r="M240" s="13"/>
      <c r="N240" s="76"/>
      <c r="O240" s="13"/>
      <c r="P240" s="76"/>
      <c r="Q240" s="76"/>
      <c r="R240" s="13"/>
      <c r="S240" s="13"/>
      <c r="T240" s="13"/>
      <c r="U240" s="76"/>
      <c r="V240" s="13"/>
      <c r="W240" s="13"/>
      <c r="X240" s="67"/>
      <c r="Y240" s="76"/>
      <c r="Z240" s="13"/>
      <c r="AA240" s="13"/>
      <c r="AB240" s="67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7:37">
      <c r="G241" s="67"/>
      <c r="H241" s="67"/>
      <c r="I241" s="13"/>
      <c r="J241" s="13"/>
      <c r="K241" s="13"/>
      <c r="L241" s="13"/>
      <c r="M241" s="13"/>
      <c r="N241" s="76"/>
      <c r="O241" s="13"/>
      <c r="P241" s="76"/>
      <c r="Q241" s="76"/>
      <c r="R241" s="13"/>
      <c r="S241" s="13"/>
      <c r="T241" s="13"/>
      <c r="U241" s="76"/>
      <c r="V241" s="13"/>
      <c r="W241" s="13"/>
      <c r="X241" s="67"/>
      <c r="Y241" s="76"/>
      <c r="Z241" s="13"/>
      <c r="AA241" s="13"/>
      <c r="AB241" s="67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7:37">
      <c r="G242" s="67"/>
      <c r="H242" s="67"/>
      <c r="I242" s="13"/>
      <c r="J242" s="13"/>
      <c r="K242" s="13"/>
      <c r="L242" s="13"/>
      <c r="M242" s="13"/>
      <c r="N242" s="76"/>
      <c r="O242" s="13"/>
      <c r="P242" s="76"/>
      <c r="Q242" s="76"/>
      <c r="R242" s="13"/>
      <c r="S242" s="13"/>
      <c r="T242" s="13"/>
      <c r="U242" s="76"/>
      <c r="V242" s="13"/>
      <c r="W242" s="13"/>
      <c r="X242" s="67"/>
      <c r="Y242" s="76"/>
      <c r="Z242" s="13"/>
      <c r="AA242" s="13"/>
      <c r="AB242" s="67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7:37">
      <c r="G243" s="67"/>
      <c r="H243" s="67"/>
      <c r="I243" s="13"/>
      <c r="J243" s="13"/>
      <c r="K243" s="13"/>
      <c r="L243" s="13"/>
      <c r="M243" s="13"/>
      <c r="N243" s="76"/>
      <c r="O243" s="13"/>
      <c r="P243" s="76"/>
      <c r="Q243" s="76"/>
      <c r="R243" s="13"/>
      <c r="S243" s="13"/>
      <c r="T243" s="13"/>
      <c r="U243" s="76"/>
      <c r="V243" s="13"/>
      <c r="W243" s="13"/>
      <c r="X243" s="67"/>
      <c r="Y243" s="76"/>
      <c r="Z243" s="13"/>
      <c r="AA243" s="13"/>
      <c r="AB243" s="67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7:37">
      <c r="G244" s="67"/>
      <c r="H244" s="67"/>
      <c r="I244" s="13"/>
      <c r="J244" s="13"/>
      <c r="K244" s="13"/>
      <c r="L244" s="13"/>
      <c r="M244" s="13"/>
      <c r="N244" s="76"/>
      <c r="O244" s="13"/>
      <c r="P244" s="76"/>
      <c r="Q244" s="76"/>
      <c r="R244" s="13"/>
      <c r="S244" s="13"/>
      <c r="T244" s="13"/>
      <c r="U244" s="76"/>
      <c r="V244" s="13"/>
      <c r="W244" s="13"/>
      <c r="X244" s="67"/>
      <c r="Y244" s="76"/>
      <c r="Z244" s="13"/>
      <c r="AA244" s="13"/>
      <c r="AB244" s="67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7:37">
      <c r="G245" s="67"/>
      <c r="H245" s="67"/>
      <c r="I245" s="13"/>
      <c r="J245" s="13"/>
      <c r="K245" s="13"/>
      <c r="L245" s="13"/>
      <c r="M245" s="13"/>
      <c r="N245" s="76"/>
      <c r="O245" s="13"/>
      <c r="P245" s="76"/>
      <c r="Q245" s="76"/>
      <c r="R245" s="13"/>
      <c r="S245" s="13"/>
      <c r="T245" s="13"/>
      <c r="U245" s="76"/>
      <c r="V245" s="13"/>
      <c r="W245" s="13"/>
      <c r="X245" s="67"/>
      <c r="Y245" s="76"/>
      <c r="Z245" s="13"/>
      <c r="AA245" s="13"/>
      <c r="AB245" s="67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7:37">
      <c r="G246" s="67"/>
      <c r="H246" s="67"/>
      <c r="I246" s="13"/>
      <c r="J246" s="13"/>
      <c r="K246" s="13"/>
      <c r="L246" s="13"/>
      <c r="M246" s="13"/>
      <c r="N246" s="76"/>
      <c r="O246" s="13"/>
      <c r="P246" s="76"/>
      <c r="Q246" s="76"/>
      <c r="R246" s="13"/>
      <c r="S246" s="13"/>
      <c r="T246" s="13"/>
      <c r="U246" s="76"/>
      <c r="V246" s="13"/>
      <c r="W246" s="13"/>
      <c r="X246" s="67"/>
      <c r="Y246" s="76"/>
      <c r="Z246" s="13"/>
      <c r="AA246" s="13"/>
      <c r="AB246" s="67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7:37">
      <c r="G247" s="67"/>
      <c r="H247" s="67"/>
      <c r="I247" s="13"/>
      <c r="J247" s="13"/>
      <c r="K247" s="13"/>
      <c r="L247" s="13"/>
      <c r="M247" s="13"/>
      <c r="N247" s="76"/>
      <c r="O247" s="13"/>
      <c r="P247" s="76"/>
      <c r="Q247" s="76"/>
      <c r="R247" s="13"/>
      <c r="S247" s="13"/>
      <c r="T247" s="13"/>
      <c r="U247" s="76"/>
      <c r="V247" s="13"/>
      <c r="W247" s="13"/>
      <c r="X247" s="67"/>
      <c r="Y247" s="76"/>
      <c r="Z247" s="13"/>
      <c r="AA247" s="13"/>
      <c r="AB247" s="67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7:37">
      <c r="G248" s="67"/>
      <c r="H248" s="67"/>
      <c r="I248" s="13"/>
      <c r="J248" s="13"/>
      <c r="K248" s="13"/>
      <c r="L248" s="13"/>
      <c r="M248" s="13"/>
      <c r="N248" s="76"/>
      <c r="O248" s="13"/>
      <c r="P248" s="76"/>
      <c r="Q248" s="76"/>
      <c r="R248" s="13"/>
      <c r="S248" s="13"/>
      <c r="T248" s="13"/>
      <c r="U248" s="76"/>
      <c r="V248" s="13"/>
      <c r="W248" s="13"/>
      <c r="X248" s="67"/>
      <c r="Y248" s="76"/>
      <c r="Z248" s="13"/>
      <c r="AA248" s="13"/>
      <c r="AB248" s="67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7:37">
      <c r="G249" s="67"/>
      <c r="H249" s="67"/>
      <c r="I249" s="13"/>
      <c r="J249" s="13"/>
      <c r="K249" s="13"/>
      <c r="L249" s="13"/>
      <c r="M249" s="13"/>
      <c r="N249" s="76"/>
      <c r="O249" s="13"/>
      <c r="P249" s="76"/>
      <c r="Q249" s="76"/>
      <c r="R249" s="13"/>
      <c r="S249" s="13"/>
      <c r="T249" s="13"/>
      <c r="U249" s="76"/>
      <c r="V249" s="13"/>
      <c r="W249" s="13"/>
      <c r="X249" s="67"/>
      <c r="Y249" s="76"/>
      <c r="Z249" s="13"/>
      <c r="AA249" s="13"/>
      <c r="AB249" s="67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7:37">
      <c r="G250" s="67"/>
      <c r="H250" s="67"/>
      <c r="I250" s="13"/>
      <c r="J250" s="13"/>
      <c r="K250" s="13"/>
      <c r="L250" s="13"/>
      <c r="M250" s="13"/>
      <c r="N250" s="76"/>
      <c r="O250" s="13"/>
      <c r="P250" s="76"/>
      <c r="Q250" s="76"/>
      <c r="R250" s="13"/>
      <c r="S250" s="13"/>
      <c r="T250" s="13"/>
      <c r="U250" s="76"/>
      <c r="V250" s="13"/>
      <c r="W250" s="13"/>
      <c r="X250" s="67"/>
      <c r="Y250" s="76"/>
      <c r="Z250" s="13"/>
      <c r="AA250" s="13"/>
      <c r="AB250" s="67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7:37">
      <c r="G251" s="67"/>
      <c r="H251" s="67"/>
      <c r="I251" s="13"/>
      <c r="J251" s="13"/>
      <c r="K251" s="13"/>
      <c r="L251" s="13"/>
      <c r="M251" s="13"/>
      <c r="N251" s="76"/>
      <c r="O251" s="13"/>
      <c r="P251" s="76"/>
      <c r="Q251" s="76"/>
      <c r="R251" s="13"/>
      <c r="S251" s="13"/>
      <c r="T251" s="13"/>
      <c r="U251" s="76"/>
      <c r="V251" s="13"/>
      <c r="W251" s="13"/>
      <c r="X251" s="67"/>
      <c r="Y251" s="76"/>
      <c r="Z251" s="13"/>
      <c r="AA251" s="13"/>
      <c r="AB251" s="67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7:37">
      <c r="G252" s="67"/>
      <c r="H252" s="67"/>
      <c r="I252" s="13"/>
      <c r="J252" s="13"/>
      <c r="K252" s="13"/>
      <c r="L252" s="13"/>
      <c r="M252" s="13"/>
      <c r="N252" s="76"/>
      <c r="O252" s="13"/>
      <c r="P252" s="76"/>
      <c r="Q252" s="76"/>
      <c r="R252" s="13"/>
      <c r="S252" s="13"/>
      <c r="T252" s="13"/>
      <c r="U252" s="76"/>
      <c r="V252" s="13"/>
      <c r="W252" s="13"/>
      <c r="X252" s="67"/>
      <c r="Y252" s="76"/>
      <c r="Z252" s="13"/>
      <c r="AA252" s="13"/>
      <c r="AB252" s="67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7:37">
      <c r="G253" s="67"/>
      <c r="H253" s="67"/>
      <c r="I253" s="13"/>
      <c r="J253" s="13"/>
      <c r="K253" s="13"/>
      <c r="L253" s="13"/>
      <c r="M253" s="13"/>
      <c r="N253" s="76"/>
      <c r="O253" s="13"/>
      <c r="P253" s="76"/>
      <c r="Q253" s="76"/>
      <c r="R253" s="13"/>
      <c r="S253" s="13"/>
      <c r="T253" s="13"/>
      <c r="U253" s="76"/>
      <c r="V253" s="13"/>
      <c r="W253" s="13"/>
      <c r="X253" s="67"/>
      <c r="Y253" s="76"/>
      <c r="Z253" s="13"/>
      <c r="AA253" s="13"/>
      <c r="AB253" s="67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7:37">
      <c r="G254" s="67"/>
      <c r="H254" s="67"/>
      <c r="I254" s="13"/>
      <c r="J254" s="13"/>
      <c r="K254" s="13"/>
      <c r="L254" s="13"/>
      <c r="M254" s="13"/>
      <c r="N254" s="76"/>
      <c r="O254" s="13"/>
      <c r="P254" s="76"/>
      <c r="Q254" s="76"/>
      <c r="R254" s="13"/>
      <c r="S254" s="13"/>
      <c r="T254" s="13"/>
      <c r="U254" s="76"/>
      <c r="V254" s="13"/>
      <c r="W254" s="13"/>
      <c r="X254" s="67"/>
      <c r="Y254" s="76"/>
      <c r="Z254" s="13"/>
      <c r="AA254" s="13"/>
      <c r="AB254" s="67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7:37">
      <c r="G255" s="67"/>
      <c r="H255" s="67"/>
      <c r="I255" s="13"/>
      <c r="J255" s="13"/>
      <c r="K255" s="13"/>
      <c r="L255" s="13"/>
      <c r="M255" s="13"/>
      <c r="N255" s="76"/>
      <c r="O255" s="13"/>
      <c r="P255" s="76"/>
      <c r="Q255" s="76"/>
      <c r="R255" s="13"/>
      <c r="S255" s="13"/>
      <c r="T255" s="13"/>
      <c r="U255" s="76"/>
      <c r="V255" s="13"/>
      <c r="W255" s="13"/>
      <c r="X255" s="67"/>
      <c r="Y255" s="76"/>
      <c r="Z255" s="13"/>
      <c r="AA255" s="13"/>
      <c r="AB255" s="67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7:37">
      <c r="G256" s="67"/>
      <c r="H256" s="67"/>
      <c r="I256" s="13"/>
      <c r="J256" s="13"/>
      <c r="K256" s="13"/>
      <c r="L256" s="13"/>
      <c r="M256" s="13"/>
      <c r="N256" s="76"/>
      <c r="O256" s="13"/>
      <c r="P256" s="76"/>
      <c r="Q256" s="76"/>
      <c r="R256" s="13"/>
      <c r="S256" s="13"/>
      <c r="T256" s="13"/>
      <c r="U256" s="76"/>
      <c r="V256" s="13"/>
      <c r="W256" s="13"/>
      <c r="X256" s="67"/>
      <c r="Y256" s="76"/>
      <c r="Z256" s="13"/>
      <c r="AA256" s="13"/>
      <c r="AB256" s="67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7:37">
      <c r="G257" s="67"/>
      <c r="H257" s="67"/>
      <c r="I257" s="13"/>
      <c r="J257" s="13"/>
      <c r="K257" s="13"/>
      <c r="L257" s="13"/>
      <c r="M257" s="13"/>
      <c r="N257" s="76"/>
      <c r="O257" s="13"/>
      <c r="P257" s="76"/>
      <c r="Q257" s="76"/>
      <c r="R257" s="13"/>
      <c r="S257" s="13"/>
      <c r="T257" s="13"/>
      <c r="U257" s="76"/>
      <c r="V257" s="13"/>
      <c r="W257" s="13"/>
      <c r="X257" s="67"/>
      <c r="Y257" s="76"/>
      <c r="Z257" s="13"/>
      <c r="AA257" s="13"/>
      <c r="AB257" s="67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7:37">
      <c r="G258" s="67"/>
      <c r="H258" s="67"/>
      <c r="I258" s="13"/>
      <c r="J258" s="13"/>
      <c r="K258" s="13"/>
      <c r="L258" s="13"/>
      <c r="M258" s="13"/>
      <c r="N258" s="76"/>
      <c r="O258" s="13"/>
      <c r="P258" s="76"/>
      <c r="Q258" s="76"/>
      <c r="R258" s="13"/>
      <c r="S258" s="13"/>
      <c r="T258" s="13"/>
      <c r="U258" s="76"/>
      <c r="V258" s="13"/>
      <c r="W258" s="13"/>
      <c r="X258" s="67"/>
      <c r="Y258" s="76"/>
      <c r="Z258" s="13"/>
      <c r="AA258" s="13"/>
      <c r="AB258" s="67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7:37">
      <c r="G259" s="67"/>
      <c r="H259" s="67"/>
      <c r="I259" s="13"/>
      <c r="J259" s="13"/>
      <c r="K259" s="13"/>
      <c r="L259" s="13"/>
      <c r="M259" s="13"/>
      <c r="N259" s="76"/>
      <c r="O259" s="13"/>
      <c r="P259" s="76"/>
      <c r="Q259" s="76"/>
      <c r="R259" s="13"/>
      <c r="S259" s="13"/>
      <c r="T259" s="13"/>
      <c r="U259" s="76"/>
      <c r="V259" s="13"/>
      <c r="W259" s="13"/>
      <c r="X259" s="67"/>
      <c r="Y259" s="76"/>
      <c r="Z259" s="13"/>
      <c r="AA259" s="13"/>
      <c r="AB259" s="67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7:37">
      <c r="G260" s="67"/>
      <c r="H260" s="67"/>
      <c r="I260" s="13"/>
      <c r="J260" s="13"/>
      <c r="K260" s="13"/>
      <c r="L260" s="13"/>
      <c r="M260" s="13"/>
      <c r="N260" s="76"/>
      <c r="O260" s="13"/>
      <c r="P260" s="76"/>
      <c r="Q260" s="76"/>
      <c r="R260" s="13"/>
      <c r="S260" s="13"/>
      <c r="T260" s="13"/>
      <c r="U260" s="76"/>
      <c r="V260" s="13"/>
      <c r="W260" s="13"/>
      <c r="X260" s="67"/>
      <c r="Y260" s="76"/>
      <c r="Z260" s="13"/>
      <c r="AA260" s="13"/>
      <c r="AB260" s="67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7:37">
      <c r="G261" s="67"/>
      <c r="H261" s="67"/>
      <c r="I261" s="13"/>
      <c r="J261" s="13"/>
      <c r="K261" s="13"/>
      <c r="L261" s="13"/>
      <c r="M261" s="13"/>
      <c r="N261" s="76"/>
      <c r="O261" s="13"/>
      <c r="P261" s="76"/>
      <c r="Q261" s="76"/>
      <c r="R261" s="13"/>
      <c r="S261" s="13"/>
      <c r="T261" s="13"/>
      <c r="U261" s="76"/>
      <c r="V261" s="13"/>
      <c r="W261" s="13"/>
      <c r="X261" s="67"/>
      <c r="Y261" s="76"/>
      <c r="Z261" s="13"/>
      <c r="AA261" s="13"/>
      <c r="AB261" s="67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7:37">
      <c r="G262" s="67"/>
      <c r="H262" s="67"/>
      <c r="I262" s="13"/>
      <c r="J262" s="13"/>
      <c r="K262" s="13"/>
      <c r="L262" s="13"/>
      <c r="M262" s="13"/>
      <c r="N262" s="76"/>
      <c r="O262" s="13"/>
      <c r="P262" s="76"/>
      <c r="Q262" s="76"/>
      <c r="R262" s="13"/>
      <c r="S262" s="13"/>
      <c r="T262" s="13"/>
      <c r="U262" s="76"/>
      <c r="V262" s="13"/>
      <c r="W262" s="13"/>
      <c r="X262" s="67"/>
      <c r="Y262" s="76"/>
      <c r="Z262" s="13"/>
      <c r="AA262" s="13"/>
      <c r="AB262" s="67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7:37">
      <c r="G263" s="67"/>
      <c r="H263" s="67"/>
      <c r="I263" s="13"/>
      <c r="J263" s="13"/>
      <c r="K263" s="13"/>
      <c r="L263" s="13"/>
      <c r="M263" s="13"/>
      <c r="N263" s="76"/>
      <c r="O263" s="13"/>
      <c r="P263" s="76"/>
      <c r="Q263" s="76"/>
      <c r="R263" s="13"/>
      <c r="S263" s="13"/>
      <c r="T263" s="13"/>
      <c r="U263" s="76"/>
      <c r="V263" s="13"/>
      <c r="W263" s="13"/>
      <c r="X263" s="67"/>
      <c r="Y263" s="76"/>
      <c r="Z263" s="13"/>
      <c r="AA263" s="13"/>
      <c r="AB263" s="67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7:37">
      <c r="G264" s="67"/>
      <c r="H264" s="67"/>
      <c r="I264" s="13"/>
      <c r="J264" s="13"/>
      <c r="K264" s="13"/>
      <c r="L264" s="13"/>
      <c r="M264" s="13"/>
      <c r="N264" s="76"/>
      <c r="O264" s="13"/>
      <c r="P264" s="76"/>
      <c r="Q264" s="76"/>
      <c r="R264" s="13"/>
      <c r="S264" s="13"/>
      <c r="T264" s="13"/>
      <c r="U264" s="76"/>
      <c r="V264" s="13"/>
      <c r="W264" s="13"/>
      <c r="X264" s="67"/>
      <c r="Y264" s="76"/>
      <c r="Z264" s="13"/>
      <c r="AA264" s="13"/>
      <c r="AB264" s="67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7:37">
      <c r="G265" s="67"/>
      <c r="H265" s="67"/>
      <c r="I265" s="13"/>
      <c r="J265" s="13"/>
      <c r="K265" s="13"/>
      <c r="L265" s="13"/>
      <c r="M265" s="13"/>
      <c r="N265" s="76"/>
      <c r="O265" s="13"/>
      <c r="P265" s="76"/>
      <c r="Q265" s="76"/>
      <c r="R265" s="13"/>
      <c r="S265" s="13"/>
      <c r="T265" s="13"/>
      <c r="U265" s="76"/>
      <c r="V265" s="13"/>
      <c r="W265" s="13"/>
      <c r="X265" s="67"/>
      <c r="Y265" s="76"/>
      <c r="Z265" s="13"/>
      <c r="AA265" s="13"/>
      <c r="AB265" s="67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7:37">
      <c r="G266" s="67"/>
      <c r="H266" s="67"/>
      <c r="I266" s="13"/>
      <c r="J266" s="13"/>
      <c r="K266" s="13"/>
      <c r="L266" s="13"/>
      <c r="M266" s="13"/>
      <c r="N266" s="76"/>
      <c r="O266" s="13"/>
      <c r="P266" s="76"/>
      <c r="Q266" s="76"/>
      <c r="R266" s="13"/>
      <c r="S266" s="13"/>
      <c r="T266" s="13"/>
      <c r="U266" s="76"/>
      <c r="V266" s="13"/>
      <c r="W266" s="13"/>
      <c r="X266" s="67"/>
      <c r="Y266" s="76"/>
      <c r="Z266" s="13"/>
      <c r="AA266" s="13"/>
      <c r="AB266" s="67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7:37">
      <c r="G267" s="67"/>
      <c r="H267" s="67"/>
      <c r="I267" s="13"/>
      <c r="J267" s="13"/>
      <c r="K267" s="13"/>
      <c r="L267" s="13"/>
      <c r="M267" s="13"/>
      <c r="N267" s="76"/>
      <c r="O267" s="13"/>
      <c r="P267" s="76"/>
      <c r="Q267" s="76"/>
      <c r="R267" s="13"/>
      <c r="S267" s="13"/>
      <c r="T267" s="13"/>
      <c r="U267" s="76"/>
      <c r="V267" s="13"/>
      <c r="W267" s="13"/>
      <c r="X267" s="67"/>
      <c r="Y267" s="76"/>
      <c r="Z267" s="13"/>
      <c r="AA267" s="13"/>
      <c r="AB267" s="67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7:37">
      <c r="G268" s="67"/>
      <c r="H268" s="67"/>
      <c r="I268" s="13"/>
      <c r="J268" s="13"/>
      <c r="K268" s="13"/>
      <c r="L268" s="13"/>
      <c r="M268" s="13"/>
      <c r="N268" s="76"/>
      <c r="O268" s="13"/>
      <c r="P268" s="76"/>
      <c r="Q268" s="76"/>
      <c r="R268" s="13"/>
      <c r="S268" s="13"/>
      <c r="T268" s="13"/>
      <c r="U268" s="76"/>
      <c r="V268" s="13"/>
      <c r="W268" s="13"/>
      <c r="X268" s="67"/>
      <c r="Y268" s="76"/>
      <c r="Z268" s="13"/>
      <c r="AA268" s="13"/>
      <c r="AB268" s="67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7:37">
      <c r="G269" s="67"/>
      <c r="H269" s="67"/>
      <c r="I269" s="13"/>
      <c r="J269" s="13"/>
      <c r="K269" s="13"/>
      <c r="L269" s="13"/>
      <c r="M269" s="13"/>
      <c r="N269" s="76"/>
      <c r="O269" s="13"/>
      <c r="P269" s="76"/>
      <c r="Q269" s="76"/>
      <c r="R269" s="13"/>
      <c r="S269" s="13"/>
      <c r="T269" s="13"/>
      <c r="U269" s="76"/>
      <c r="V269" s="13"/>
      <c r="W269" s="13"/>
      <c r="X269" s="67"/>
      <c r="Y269" s="76"/>
      <c r="Z269" s="13"/>
      <c r="AA269" s="13"/>
      <c r="AB269" s="67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7:37">
      <c r="G270" s="67"/>
      <c r="H270" s="67"/>
      <c r="I270" s="13"/>
      <c r="J270" s="13"/>
      <c r="K270" s="13"/>
      <c r="L270" s="13"/>
      <c r="M270" s="13"/>
      <c r="N270" s="76"/>
      <c r="O270" s="13"/>
      <c r="P270" s="76"/>
      <c r="Q270" s="76"/>
      <c r="R270" s="13"/>
      <c r="S270" s="13"/>
      <c r="T270" s="13"/>
      <c r="U270" s="76"/>
      <c r="V270" s="13"/>
      <c r="W270" s="13"/>
      <c r="X270" s="67"/>
      <c r="Y270" s="76"/>
      <c r="Z270" s="13"/>
      <c r="AA270" s="13"/>
      <c r="AB270" s="67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7:37">
      <c r="G271" s="67"/>
      <c r="H271" s="67"/>
      <c r="I271" s="13"/>
      <c r="J271" s="13"/>
      <c r="K271" s="13"/>
      <c r="L271" s="13"/>
      <c r="M271" s="13"/>
      <c r="N271" s="76"/>
      <c r="O271" s="13"/>
      <c r="P271" s="76"/>
      <c r="Q271" s="76"/>
      <c r="R271" s="13"/>
      <c r="S271" s="13"/>
      <c r="T271" s="13"/>
      <c r="U271" s="76"/>
      <c r="V271" s="13"/>
      <c r="W271" s="13"/>
      <c r="X271" s="67"/>
      <c r="Y271" s="76"/>
      <c r="Z271" s="13"/>
      <c r="AA271" s="13"/>
      <c r="AB271" s="67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7:37">
      <c r="G272" s="67"/>
      <c r="H272" s="67"/>
      <c r="I272" s="13"/>
      <c r="J272" s="13"/>
      <c r="K272" s="13"/>
      <c r="L272" s="13"/>
      <c r="M272" s="13"/>
      <c r="N272" s="76"/>
      <c r="O272" s="13"/>
      <c r="P272" s="76"/>
      <c r="Q272" s="76"/>
      <c r="R272" s="13"/>
      <c r="S272" s="13"/>
      <c r="T272" s="13"/>
      <c r="U272" s="76"/>
      <c r="V272" s="13"/>
      <c r="W272" s="13"/>
      <c r="X272" s="67"/>
      <c r="Y272" s="76"/>
      <c r="Z272" s="13"/>
      <c r="AA272" s="13"/>
      <c r="AB272" s="67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7:37">
      <c r="G273" s="67"/>
      <c r="H273" s="67"/>
      <c r="I273" s="13"/>
      <c r="J273" s="13"/>
      <c r="K273" s="13"/>
      <c r="L273" s="13"/>
      <c r="M273" s="13"/>
      <c r="N273" s="76"/>
      <c r="O273" s="13"/>
      <c r="P273" s="76"/>
      <c r="Q273" s="76"/>
      <c r="R273" s="13"/>
      <c r="S273" s="13"/>
      <c r="T273" s="13"/>
      <c r="U273" s="76"/>
      <c r="V273" s="13"/>
      <c r="W273" s="13"/>
      <c r="X273" s="67"/>
      <c r="Y273" s="76"/>
      <c r="Z273" s="13"/>
      <c r="AA273" s="13"/>
      <c r="AB273" s="67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7:37">
      <c r="G274" s="67"/>
      <c r="H274" s="67"/>
      <c r="I274" s="13"/>
      <c r="J274" s="13"/>
      <c r="K274" s="13"/>
      <c r="L274" s="13"/>
      <c r="M274" s="13"/>
      <c r="N274" s="76"/>
      <c r="O274" s="13"/>
      <c r="P274" s="76"/>
      <c r="Q274" s="76"/>
      <c r="R274" s="13"/>
      <c r="S274" s="13"/>
      <c r="T274" s="13"/>
      <c r="U274" s="76"/>
      <c r="V274" s="13"/>
      <c r="W274" s="13"/>
      <c r="X274" s="67"/>
      <c r="Y274" s="76"/>
      <c r="Z274" s="13"/>
      <c r="AA274" s="13"/>
      <c r="AB274" s="67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7:37">
      <c r="G275" s="67"/>
      <c r="H275" s="67"/>
      <c r="I275" s="13"/>
      <c r="J275" s="13"/>
      <c r="K275" s="13"/>
      <c r="L275" s="13"/>
      <c r="M275" s="13"/>
      <c r="N275" s="76"/>
      <c r="O275" s="13"/>
      <c r="P275" s="76"/>
      <c r="Q275" s="76"/>
      <c r="R275" s="13"/>
      <c r="S275" s="13"/>
      <c r="T275" s="13"/>
      <c r="U275" s="76"/>
      <c r="V275" s="13"/>
      <c r="W275" s="13"/>
      <c r="X275" s="67"/>
      <c r="Y275" s="76"/>
      <c r="Z275" s="13"/>
      <c r="AA275" s="13"/>
      <c r="AB275" s="67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7:37">
      <c r="G276" s="67"/>
      <c r="H276" s="67"/>
      <c r="I276" s="13"/>
      <c r="J276" s="13"/>
      <c r="K276" s="13"/>
      <c r="L276" s="13"/>
      <c r="M276" s="13"/>
      <c r="N276" s="76"/>
      <c r="O276" s="13"/>
      <c r="P276" s="76"/>
      <c r="Q276" s="76"/>
      <c r="R276" s="13"/>
      <c r="S276" s="13"/>
      <c r="T276" s="13"/>
      <c r="U276" s="76"/>
      <c r="V276" s="13"/>
      <c r="W276" s="13"/>
      <c r="X276" s="67"/>
      <c r="Y276" s="76"/>
      <c r="Z276" s="13"/>
      <c r="AA276" s="13"/>
      <c r="AB276" s="67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7:37">
      <c r="G277" s="67"/>
      <c r="H277" s="67"/>
      <c r="I277" s="13"/>
      <c r="J277" s="13"/>
      <c r="K277" s="13"/>
      <c r="L277" s="13"/>
      <c r="M277" s="13"/>
      <c r="N277" s="76"/>
      <c r="O277" s="13"/>
      <c r="P277" s="76"/>
      <c r="Q277" s="76"/>
      <c r="R277" s="13"/>
      <c r="S277" s="13"/>
      <c r="T277" s="13"/>
      <c r="U277" s="76"/>
      <c r="V277" s="13"/>
      <c r="W277" s="13"/>
      <c r="X277" s="67"/>
      <c r="Y277" s="76"/>
      <c r="Z277" s="13"/>
      <c r="AA277" s="13"/>
      <c r="AB277" s="67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7:37">
      <c r="G278" s="67"/>
      <c r="H278" s="67"/>
      <c r="I278" s="13"/>
      <c r="J278" s="13"/>
      <c r="K278" s="13"/>
      <c r="L278" s="13"/>
      <c r="M278" s="13"/>
      <c r="N278" s="76"/>
      <c r="O278" s="13"/>
      <c r="P278" s="76"/>
      <c r="Q278" s="76"/>
      <c r="R278" s="13"/>
      <c r="S278" s="13"/>
      <c r="T278" s="13"/>
      <c r="U278" s="76"/>
      <c r="V278" s="13"/>
      <c r="W278" s="13"/>
      <c r="X278" s="67"/>
      <c r="Y278" s="76"/>
      <c r="Z278" s="13"/>
      <c r="AA278" s="13"/>
      <c r="AB278" s="67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7:37">
      <c r="G279" s="67"/>
      <c r="H279" s="67"/>
      <c r="I279" s="13"/>
      <c r="J279" s="13"/>
      <c r="K279" s="13"/>
      <c r="L279" s="13"/>
      <c r="M279" s="13"/>
      <c r="N279" s="76"/>
      <c r="O279" s="13"/>
      <c r="P279" s="76"/>
      <c r="Q279" s="76"/>
      <c r="R279" s="13"/>
      <c r="S279" s="13"/>
      <c r="T279" s="13"/>
      <c r="U279" s="76"/>
      <c r="V279" s="13"/>
      <c r="W279" s="13"/>
      <c r="X279" s="67"/>
      <c r="Y279" s="76"/>
      <c r="Z279" s="13"/>
      <c r="AA279" s="13"/>
      <c r="AB279" s="67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7:37">
      <c r="G280" s="67"/>
      <c r="H280" s="67"/>
      <c r="I280" s="13"/>
      <c r="J280" s="13"/>
      <c r="K280" s="13"/>
      <c r="L280" s="13"/>
      <c r="M280" s="13"/>
      <c r="N280" s="76"/>
      <c r="O280" s="13"/>
      <c r="P280" s="76"/>
      <c r="Q280" s="76"/>
      <c r="R280" s="13"/>
      <c r="S280" s="13"/>
      <c r="T280" s="13"/>
      <c r="U280" s="76"/>
      <c r="V280" s="13"/>
      <c r="W280" s="13"/>
      <c r="X280" s="67"/>
      <c r="Y280" s="76"/>
      <c r="Z280" s="13"/>
      <c r="AA280" s="13"/>
      <c r="AB280" s="67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7:37">
      <c r="G281" s="67"/>
      <c r="H281" s="67"/>
      <c r="I281" s="13"/>
      <c r="J281" s="13"/>
      <c r="K281" s="13"/>
      <c r="L281" s="13"/>
      <c r="M281" s="13"/>
      <c r="N281" s="76"/>
      <c r="O281" s="13"/>
      <c r="P281" s="76"/>
      <c r="Q281" s="76"/>
      <c r="R281" s="13"/>
      <c r="S281" s="13"/>
      <c r="T281" s="13"/>
      <c r="U281" s="76"/>
      <c r="V281" s="13"/>
      <c r="W281" s="13"/>
      <c r="X281" s="67"/>
      <c r="Y281" s="76"/>
      <c r="Z281" s="13"/>
      <c r="AA281" s="13"/>
      <c r="AB281" s="67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7:37">
      <c r="G282" s="67"/>
      <c r="H282" s="67"/>
      <c r="I282" s="13"/>
      <c r="J282" s="13"/>
      <c r="K282" s="13"/>
      <c r="L282" s="13"/>
      <c r="M282" s="13"/>
      <c r="N282" s="76"/>
      <c r="O282" s="13"/>
      <c r="P282" s="76"/>
      <c r="Q282" s="76"/>
      <c r="R282" s="13"/>
      <c r="S282" s="13"/>
      <c r="T282" s="13"/>
      <c r="U282" s="76"/>
      <c r="V282" s="13"/>
      <c r="W282" s="13"/>
      <c r="X282" s="67"/>
      <c r="Y282" s="76"/>
      <c r="Z282" s="13"/>
      <c r="AA282" s="13"/>
      <c r="AB282" s="67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7:37">
      <c r="G283" s="67"/>
      <c r="H283" s="67"/>
      <c r="I283" s="13"/>
      <c r="J283" s="13"/>
      <c r="K283" s="13"/>
      <c r="L283" s="13"/>
      <c r="M283" s="13"/>
      <c r="N283" s="76"/>
      <c r="O283" s="13"/>
      <c r="P283" s="76"/>
      <c r="Q283" s="76"/>
      <c r="R283" s="13"/>
      <c r="S283" s="13"/>
      <c r="T283" s="13"/>
      <c r="U283" s="76"/>
      <c r="V283" s="13"/>
      <c r="W283" s="13"/>
      <c r="X283" s="67"/>
      <c r="Y283" s="76"/>
      <c r="Z283" s="13"/>
      <c r="AA283" s="13"/>
      <c r="AB283" s="67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7:37">
      <c r="G284" s="67"/>
      <c r="H284" s="67"/>
      <c r="I284" s="13"/>
      <c r="J284" s="13"/>
      <c r="K284" s="13"/>
      <c r="L284" s="13"/>
      <c r="M284" s="13"/>
      <c r="N284" s="76"/>
      <c r="O284" s="13"/>
      <c r="P284" s="76"/>
      <c r="Q284" s="76"/>
      <c r="R284" s="13"/>
      <c r="S284" s="13"/>
      <c r="T284" s="13"/>
      <c r="U284" s="76"/>
      <c r="V284" s="13"/>
      <c r="W284" s="13"/>
      <c r="X284" s="67"/>
      <c r="Y284" s="76"/>
      <c r="Z284" s="13"/>
      <c r="AA284" s="13"/>
      <c r="AB284" s="67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7:37">
      <c r="G285" s="67"/>
      <c r="H285" s="67"/>
      <c r="I285" s="13"/>
      <c r="J285" s="13"/>
      <c r="K285" s="13"/>
      <c r="L285" s="13"/>
      <c r="M285" s="13"/>
      <c r="N285" s="76"/>
      <c r="O285" s="13"/>
      <c r="P285" s="76"/>
      <c r="Q285" s="76"/>
      <c r="R285" s="13"/>
      <c r="S285" s="13"/>
      <c r="T285" s="13"/>
      <c r="U285" s="76"/>
      <c r="V285" s="13"/>
      <c r="W285" s="13"/>
      <c r="X285" s="67"/>
      <c r="Y285" s="76"/>
      <c r="Z285" s="13"/>
      <c r="AA285" s="13"/>
      <c r="AB285" s="67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7:37">
      <c r="G286" s="67"/>
      <c r="H286" s="67"/>
      <c r="I286" s="13"/>
      <c r="J286" s="13"/>
      <c r="K286" s="13"/>
      <c r="L286" s="13"/>
      <c r="M286" s="13"/>
      <c r="N286" s="76"/>
      <c r="O286" s="13"/>
      <c r="P286" s="76"/>
      <c r="Q286" s="76"/>
      <c r="R286" s="13"/>
      <c r="S286" s="13"/>
      <c r="T286" s="13"/>
      <c r="U286" s="76"/>
      <c r="V286" s="13"/>
      <c r="W286" s="13"/>
      <c r="X286" s="67"/>
      <c r="Y286" s="76"/>
      <c r="Z286" s="13"/>
      <c r="AA286" s="13"/>
      <c r="AB286" s="67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7:37">
      <c r="G287" s="67"/>
      <c r="H287" s="67"/>
      <c r="I287" s="13"/>
      <c r="J287" s="13"/>
      <c r="K287" s="13"/>
      <c r="L287" s="13"/>
      <c r="M287" s="13"/>
      <c r="N287" s="76"/>
      <c r="O287" s="13"/>
      <c r="P287" s="76"/>
      <c r="Q287" s="76"/>
      <c r="R287" s="13"/>
      <c r="S287" s="13"/>
      <c r="T287" s="13"/>
      <c r="U287" s="76"/>
      <c r="V287" s="13"/>
      <c r="W287" s="13"/>
      <c r="X287" s="67"/>
      <c r="Y287" s="76"/>
      <c r="Z287" s="13"/>
      <c r="AA287" s="13"/>
      <c r="AB287" s="67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7:37">
      <c r="G288" s="67"/>
      <c r="H288" s="67"/>
      <c r="I288" s="13"/>
      <c r="J288" s="13"/>
      <c r="K288" s="13"/>
      <c r="L288" s="13"/>
      <c r="M288" s="13"/>
      <c r="N288" s="76"/>
      <c r="O288" s="13"/>
      <c r="P288" s="76"/>
      <c r="Q288" s="76"/>
      <c r="R288" s="13"/>
      <c r="S288" s="13"/>
      <c r="T288" s="13"/>
      <c r="U288" s="76"/>
      <c r="V288" s="13"/>
      <c r="W288" s="13"/>
      <c r="X288" s="67"/>
      <c r="Y288" s="76"/>
      <c r="Z288" s="13"/>
      <c r="AA288" s="13"/>
      <c r="AB288" s="67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1:37">
      <c r="G289" s="67"/>
      <c r="H289" s="67"/>
      <c r="I289" s="13"/>
      <c r="J289" s="13"/>
      <c r="K289" s="13"/>
      <c r="L289" s="13"/>
      <c r="M289" s="13"/>
      <c r="N289" s="76"/>
      <c r="O289" s="13"/>
      <c r="P289" s="76"/>
      <c r="Q289" s="76"/>
      <c r="R289" s="13"/>
      <c r="S289" s="13"/>
      <c r="T289" s="13"/>
      <c r="U289" s="76"/>
      <c r="V289" s="13"/>
      <c r="W289" s="13"/>
      <c r="X289" s="67"/>
      <c r="Y289" s="76"/>
      <c r="Z289" s="13"/>
      <c r="AA289" s="13"/>
      <c r="AB289" s="67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1:37">
      <c r="G290" s="67"/>
      <c r="H290" s="67"/>
      <c r="I290" s="13"/>
      <c r="J290" s="13"/>
      <c r="K290" s="13"/>
      <c r="L290" s="13"/>
      <c r="M290" s="13"/>
      <c r="N290" s="76"/>
      <c r="O290" s="13"/>
      <c r="P290" s="76"/>
      <c r="Q290" s="76"/>
      <c r="R290" s="13"/>
      <c r="S290" s="13"/>
      <c r="T290" s="13"/>
      <c r="U290" s="76"/>
      <c r="V290" s="13"/>
      <c r="W290" s="13"/>
      <c r="X290" s="67"/>
      <c r="Y290" s="76"/>
      <c r="Z290" s="13"/>
      <c r="AA290" s="13"/>
      <c r="AB290" s="67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1:37">
      <c r="G291" s="67"/>
      <c r="H291" s="67"/>
      <c r="I291" s="13"/>
      <c r="J291" s="13"/>
      <c r="K291" s="13"/>
      <c r="L291" s="13"/>
      <c r="M291" s="13"/>
      <c r="N291" s="76"/>
      <c r="O291" s="13"/>
      <c r="P291" s="76"/>
      <c r="Q291" s="76"/>
      <c r="R291" s="13"/>
      <c r="S291" s="13"/>
      <c r="T291" s="13"/>
      <c r="U291" s="76"/>
      <c r="V291" s="13"/>
      <c r="W291" s="13"/>
      <c r="X291" s="67"/>
      <c r="Y291" s="76"/>
      <c r="Z291" s="13"/>
      <c r="AA291" s="13"/>
      <c r="AB291" s="67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1:37">
      <c r="G292" s="67"/>
      <c r="H292" s="67"/>
      <c r="I292" s="13"/>
      <c r="J292" s="13"/>
      <c r="K292" s="13"/>
      <c r="L292" s="13"/>
      <c r="M292" s="13"/>
      <c r="N292" s="76"/>
      <c r="O292" s="13"/>
      <c r="P292" s="76"/>
      <c r="Q292" s="76"/>
      <c r="R292" s="13"/>
      <c r="S292" s="13"/>
      <c r="T292" s="13"/>
      <c r="U292" s="76"/>
      <c r="V292" s="13"/>
      <c r="W292" s="13"/>
      <c r="X292" s="67"/>
      <c r="Y292" s="76"/>
      <c r="Z292" s="13"/>
      <c r="AA292" s="13"/>
      <c r="AB292" s="67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1:37">
      <c r="G293" s="67"/>
      <c r="H293" s="67"/>
      <c r="I293" s="13"/>
      <c r="J293" s="13"/>
      <c r="K293" s="13"/>
      <c r="L293" s="13"/>
      <c r="M293" s="13"/>
      <c r="N293" s="76"/>
      <c r="O293" s="13"/>
      <c r="P293" s="76"/>
      <c r="Q293" s="76"/>
      <c r="R293" s="13"/>
      <c r="S293" s="13"/>
      <c r="T293" s="13"/>
      <c r="U293" s="76"/>
      <c r="V293" s="13"/>
      <c r="W293" s="13"/>
      <c r="X293" s="67"/>
      <c r="Y293" s="76"/>
      <c r="Z293" s="13"/>
      <c r="AA293" s="13"/>
      <c r="AB293" s="67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1:37">
      <c r="G294" s="67"/>
      <c r="H294" s="67"/>
      <c r="I294" s="13"/>
      <c r="J294" s="13"/>
      <c r="K294" s="13"/>
      <c r="L294" s="13"/>
      <c r="M294" s="13"/>
      <c r="N294" s="76"/>
      <c r="O294" s="13"/>
      <c r="P294" s="76"/>
      <c r="Q294" s="76"/>
      <c r="R294" s="13"/>
      <c r="S294" s="13"/>
      <c r="T294" s="13"/>
      <c r="U294" s="76"/>
      <c r="V294" s="13"/>
      <c r="W294" s="13"/>
      <c r="X294" s="67"/>
      <c r="Y294" s="76"/>
      <c r="Z294" s="13"/>
      <c r="AA294" s="13"/>
      <c r="AB294" s="67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1:37">
      <c r="G295" s="67"/>
      <c r="H295" s="67"/>
      <c r="I295" s="13"/>
      <c r="J295" s="13"/>
      <c r="K295" s="13"/>
      <c r="L295" s="13"/>
      <c r="M295" s="13"/>
      <c r="N295" s="76"/>
      <c r="O295" s="13"/>
      <c r="P295" s="76"/>
      <c r="Q295" s="76"/>
      <c r="R295" s="13"/>
      <c r="S295" s="13"/>
      <c r="T295" s="13"/>
      <c r="U295" s="76"/>
      <c r="V295" s="13"/>
      <c r="W295" s="13"/>
      <c r="X295" s="67"/>
      <c r="Y295" s="76"/>
      <c r="Z295" s="13"/>
      <c r="AA295" s="13"/>
      <c r="AB295" s="67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1:37">
      <c r="G296" s="67"/>
      <c r="H296" s="67"/>
      <c r="I296" s="13"/>
      <c r="J296" s="13"/>
      <c r="K296" s="13"/>
      <c r="L296" s="13"/>
      <c r="M296" s="13"/>
      <c r="N296" s="76"/>
      <c r="O296" s="13"/>
      <c r="P296" s="76"/>
      <c r="Q296" s="76"/>
      <c r="R296" s="13"/>
      <c r="S296" s="13"/>
      <c r="T296" s="13"/>
      <c r="U296" s="76"/>
      <c r="V296" s="13"/>
      <c r="W296" s="13"/>
      <c r="X296" s="67"/>
      <c r="Y296" s="76"/>
      <c r="Z296" s="13"/>
      <c r="AA296" s="13"/>
      <c r="AB296" s="67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1:37">
      <c r="G297" s="67"/>
      <c r="H297" s="67"/>
      <c r="I297" s="13"/>
      <c r="J297" s="13"/>
      <c r="K297" s="13"/>
      <c r="L297" s="13"/>
      <c r="M297" s="13"/>
      <c r="N297" s="76"/>
      <c r="O297" s="13"/>
      <c r="P297" s="76"/>
      <c r="Q297" s="76"/>
      <c r="R297" s="13"/>
      <c r="S297" s="13"/>
      <c r="T297" s="13"/>
      <c r="U297" s="76"/>
      <c r="V297" s="13"/>
      <c r="W297" s="13"/>
      <c r="X297" s="67"/>
      <c r="Y297" s="76"/>
      <c r="Z297" s="13"/>
      <c r="AA297" s="13"/>
      <c r="AB297" s="67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1:37">
      <c r="G298" s="67"/>
      <c r="H298" s="67"/>
      <c r="I298" s="13"/>
      <c r="J298" s="13"/>
      <c r="K298" s="13"/>
      <c r="L298" s="13"/>
      <c r="M298" s="13"/>
      <c r="N298" s="76"/>
      <c r="O298" s="13"/>
      <c r="P298" s="76"/>
      <c r="Q298" s="76"/>
      <c r="R298" s="13"/>
      <c r="S298" s="13"/>
      <c r="T298" s="13"/>
      <c r="U298" s="76"/>
      <c r="V298" s="13"/>
      <c r="W298" s="13"/>
      <c r="X298" s="67"/>
      <c r="Y298" s="76"/>
      <c r="Z298" s="13"/>
      <c r="AA298" s="13"/>
      <c r="AB298" s="67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1:37">
      <c r="G299" s="67"/>
      <c r="H299" s="67"/>
      <c r="I299" s="13"/>
      <c r="J299" s="13"/>
      <c r="K299" s="13"/>
      <c r="L299" s="13"/>
      <c r="M299" s="13"/>
      <c r="N299" s="76"/>
      <c r="O299" s="13"/>
      <c r="P299" s="76"/>
      <c r="Q299" s="76"/>
      <c r="R299" s="13"/>
      <c r="S299" s="13"/>
      <c r="T299" s="13"/>
      <c r="U299" s="76"/>
      <c r="V299" s="13"/>
      <c r="W299" s="13"/>
      <c r="X299" s="67"/>
      <c r="Y299" s="76"/>
      <c r="Z299" s="13"/>
      <c r="AA299" s="13"/>
      <c r="AB299" s="67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1:37">
      <c r="G300" s="67"/>
      <c r="H300" s="67"/>
      <c r="I300" s="13"/>
      <c r="J300" s="13"/>
      <c r="K300" s="13"/>
      <c r="L300" s="13"/>
      <c r="M300" s="13"/>
      <c r="N300" s="76"/>
      <c r="O300" s="13"/>
      <c r="P300" s="76"/>
      <c r="Q300" s="76"/>
      <c r="R300" s="13"/>
      <c r="S300" s="13"/>
      <c r="T300" s="13"/>
      <c r="U300" s="76"/>
      <c r="V300" s="13"/>
      <c r="W300" s="13"/>
      <c r="X300" s="67"/>
      <c r="Y300" s="76"/>
      <c r="Z300" s="13"/>
      <c r="AA300" s="13"/>
      <c r="AB300" s="67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1:37">
      <c r="G301" s="67"/>
      <c r="H301" s="67"/>
      <c r="I301" s="13"/>
      <c r="J301" s="13"/>
      <c r="K301" s="13"/>
      <c r="L301" s="13"/>
      <c r="M301" s="13"/>
      <c r="N301" s="76"/>
      <c r="O301" s="13"/>
      <c r="P301" s="76"/>
      <c r="Q301" s="76"/>
      <c r="R301" s="13"/>
      <c r="S301" s="13"/>
      <c r="T301" s="13"/>
      <c r="U301" s="76"/>
      <c r="V301" s="13"/>
      <c r="W301" s="13"/>
      <c r="X301" s="67"/>
      <c r="Y301" s="76"/>
      <c r="Z301" s="13"/>
      <c r="AA301" s="13"/>
      <c r="AB301" s="67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1:37">
      <c r="A302" s="29"/>
      <c r="G302" s="67"/>
      <c r="H302" s="67"/>
      <c r="I302" s="13"/>
      <c r="J302" s="13"/>
      <c r="K302" s="13"/>
      <c r="L302" s="13"/>
      <c r="M302" s="13"/>
      <c r="N302" s="76"/>
      <c r="O302" s="13"/>
      <c r="P302" s="76"/>
      <c r="Q302" s="76"/>
      <c r="R302" s="13"/>
      <c r="S302" s="13"/>
      <c r="T302" s="13"/>
      <c r="U302" s="76"/>
      <c r="V302" s="13"/>
      <c r="W302" s="13"/>
      <c r="X302" s="67"/>
      <c r="Y302" s="76"/>
      <c r="Z302" s="13"/>
      <c r="AA302" s="13"/>
      <c r="AB302" s="67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1:37">
      <c r="A303" s="33"/>
      <c r="B303" s="29"/>
      <c r="C303" s="29"/>
      <c r="D303" s="29"/>
      <c r="E303" s="29"/>
      <c r="F303" s="29"/>
      <c r="G303" s="70"/>
      <c r="H303" s="70"/>
      <c r="I303" s="29"/>
      <c r="J303" s="29"/>
      <c r="K303" s="13"/>
      <c r="L303" s="13"/>
      <c r="M303" s="29"/>
      <c r="N303" s="77"/>
      <c r="O303" s="29"/>
      <c r="P303" s="76"/>
      <c r="Q303" s="76"/>
      <c r="R303" s="13"/>
      <c r="S303" s="13"/>
      <c r="T303" s="13"/>
      <c r="U303" s="76"/>
      <c r="V303" s="13"/>
      <c r="W303" s="13"/>
      <c r="X303" s="67"/>
      <c r="Y303" s="76"/>
      <c r="Z303" s="13"/>
      <c r="AA303" s="13"/>
      <c r="AB303" s="67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1:37">
      <c r="A304" s="33"/>
      <c r="B304" s="33"/>
      <c r="C304" s="33"/>
      <c r="D304" s="33"/>
      <c r="E304" s="33"/>
      <c r="F304" s="33"/>
      <c r="G304" s="71"/>
      <c r="H304" s="71"/>
      <c r="I304" s="33"/>
      <c r="J304" s="33"/>
      <c r="K304" s="13"/>
      <c r="L304" s="13"/>
      <c r="M304" s="33"/>
      <c r="N304" s="78"/>
      <c r="O304" s="33"/>
      <c r="P304" s="76"/>
      <c r="Q304" s="76"/>
      <c r="R304" s="13"/>
      <c r="S304" s="13"/>
      <c r="T304" s="13"/>
      <c r="U304" s="76"/>
      <c r="V304" s="13"/>
      <c r="W304" s="13"/>
      <c r="X304" s="67"/>
      <c r="Y304" s="76"/>
    </row>
    <row r="305" spans="1:23">
      <c r="A305" s="33"/>
      <c r="B305" s="33"/>
      <c r="C305" s="33"/>
      <c r="D305" s="33"/>
      <c r="E305" s="33"/>
      <c r="F305" s="33"/>
      <c r="G305" s="71"/>
      <c r="H305" s="71"/>
      <c r="I305" s="33"/>
      <c r="J305" s="33"/>
      <c r="K305" s="29"/>
      <c r="L305" s="29"/>
      <c r="M305" s="33"/>
      <c r="N305" s="78"/>
      <c r="O305" s="33"/>
      <c r="P305" s="77"/>
      <c r="Q305" s="77"/>
      <c r="R305" s="29"/>
      <c r="S305" s="29"/>
      <c r="T305" s="29"/>
      <c r="U305" s="77"/>
      <c r="V305" s="29"/>
      <c r="W305" s="29"/>
    </row>
    <row r="306" spans="1:23">
      <c r="A306" s="33"/>
      <c r="B306" s="33"/>
      <c r="C306" s="33"/>
      <c r="D306" s="33"/>
      <c r="E306" s="33"/>
      <c r="F306" s="33"/>
      <c r="G306" s="71"/>
      <c r="H306" s="71"/>
      <c r="I306" s="33"/>
      <c r="J306" s="33"/>
      <c r="K306" s="33"/>
      <c r="L306" s="33"/>
      <c r="M306" s="33"/>
      <c r="N306" s="78"/>
      <c r="O306" s="33"/>
      <c r="P306" s="78"/>
      <c r="Q306" s="78"/>
      <c r="R306" s="33"/>
      <c r="S306" s="33"/>
      <c r="T306" s="33"/>
      <c r="U306" s="78"/>
      <c r="V306" s="33"/>
      <c r="W306" s="33"/>
    </row>
    <row r="307" spans="1:23">
      <c r="A307" s="33"/>
      <c r="B307" s="33"/>
      <c r="C307" s="33"/>
      <c r="D307" s="33"/>
      <c r="E307" s="33"/>
      <c r="F307" s="33"/>
      <c r="G307" s="71"/>
      <c r="H307" s="71"/>
      <c r="I307" s="33"/>
      <c r="J307" s="33"/>
      <c r="K307" s="33"/>
      <c r="L307" s="33"/>
      <c r="M307" s="33"/>
      <c r="N307" s="78"/>
      <c r="O307" s="33"/>
      <c r="P307" s="78"/>
      <c r="Q307" s="78"/>
      <c r="R307" s="33"/>
      <c r="S307" s="33"/>
      <c r="T307" s="33"/>
      <c r="U307" s="78"/>
      <c r="V307" s="33"/>
      <c r="W307" s="33"/>
    </row>
    <row r="308" spans="1:23">
      <c r="A308" s="33"/>
      <c r="B308" s="33"/>
      <c r="C308" s="33"/>
      <c r="D308" s="33"/>
      <c r="E308" s="33"/>
      <c r="F308" s="33"/>
      <c r="G308" s="71"/>
      <c r="H308" s="71"/>
      <c r="I308" s="33"/>
      <c r="J308" s="33"/>
      <c r="K308" s="33"/>
      <c r="L308" s="33"/>
      <c r="M308" s="33"/>
      <c r="N308" s="78"/>
      <c r="O308" s="33"/>
      <c r="P308" s="78"/>
      <c r="Q308" s="78"/>
      <c r="R308" s="33"/>
      <c r="S308" s="33"/>
      <c r="T308" s="33"/>
      <c r="U308" s="78"/>
      <c r="V308" s="33"/>
      <c r="W308" s="33"/>
    </row>
    <row r="309" spans="1:23">
      <c r="A309" s="33"/>
      <c r="B309" s="33"/>
      <c r="C309" s="33"/>
      <c r="D309" s="33"/>
      <c r="E309" s="33"/>
      <c r="F309" s="33"/>
      <c r="G309" s="71"/>
      <c r="H309" s="71"/>
      <c r="I309" s="33"/>
      <c r="J309" s="33"/>
      <c r="K309" s="33"/>
      <c r="L309" s="33"/>
      <c r="M309" s="33"/>
      <c r="N309" s="78"/>
      <c r="O309" s="33"/>
      <c r="P309" s="78"/>
      <c r="Q309" s="78"/>
      <c r="R309" s="33"/>
      <c r="S309" s="33"/>
      <c r="T309" s="33"/>
      <c r="U309" s="78"/>
      <c r="V309" s="33"/>
      <c r="W309" s="33"/>
    </row>
    <row r="310" spans="1:23">
      <c r="A310" s="33"/>
      <c r="B310" s="33"/>
      <c r="C310" s="33"/>
      <c r="D310" s="33"/>
      <c r="E310" s="33"/>
      <c r="F310" s="33"/>
      <c r="G310" s="71"/>
      <c r="H310" s="71"/>
      <c r="I310" s="33"/>
      <c r="J310" s="33"/>
      <c r="K310" s="33"/>
      <c r="L310" s="33"/>
      <c r="M310" s="33"/>
      <c r="N310" s="78"/>
      <c r="O310" s="33"/>
      <c r="P310" s="78"/>
      <c r="Q310" s="78"/>
      <c r="R310" s="33"/>
      <c r="S310" s="33"/>
      <c r="T310" s="33"/>
      <c r="U310" s="78"/>
      <c r="V310" s="33"/>
      <c r="W310" s="33"/>
    </row>
    <row r="311" spans="1:23">
      <c r="A311" s="33"/>
      <c r="B311" s="33"/>
      <c r="C311" s="33"/>
      <c r="D311" s="33"/>
      <c r="E311" s="33"/>
      <c r="F311" s="33"/>
      <c r="G311" s="71"/>
      <c r="H311" s="71"/>
      <c r="I311" s="33"/>
      <c r="J311" s="33"/>
      <c r="K311" s="33"/>
      <c r="L311" s="33"/>
      <c r="M311" s="33"/>
      <c r="N311" s="78"/>
      <c r="O311" s="33"/>
      <c r="P311" s="78"/>
      <c r="Q311" s="78"/>
      <c r="R311" s="33"/>
      <c r="S311" s="33"/>
      <c r="T311" s="33"/>
      <c r="U311" s="78"/>
      <c r="V311" s="33"/>
      <c r="W311" s="33"/>
    </row>
    <row r="312" spans="1:23">
      <c r="A312" s="33"/>
      <c r="B312" s="33"/>
      <c r="C312" s="33"/>
      <c r="D312" s="33"/>
      <c r="E312" s="33"/>
      <c r="F312" s="33"/>
      <c r="G312" s="71"/>
      <c r="H312" s="71"/>
      <c r="I312" s="33"/>
      <c r="J312" s="33"/>
      <c r="K312" s="33"/>
      <c r="L312" s="33"/>
      <c r="M312" s="33"/>
      <c r="N312" s="78"/>
      <c r="O312" s="33"/>
      <c r="P312" s="78"/>
      <c r="Q312" s="78"/>
      <c r="R312" s="33"/>
      <c r="S312" s="33"/>
      <c r="T312" s="33"/>
      <c r="U312" s="78"/>
      <c r="V312" s="33"/>
      <c r="W312" s="33"/>
    </row>
    <row r="313" spans="1:23">
      <c r="A313" s="33"/>
      <c r="B313" s="33"/>
      <c r="C313" s="33"/>
      <c r="D313" s="33"/>
      <c r="E313" s="33"/>
      <c r="F313" s="33"/>
      <c r="G313" s="71"/>
      <c r="H313" s="71"/>
      <c r="I313" s="33"/>
      <c r="J313" s="33"/>
      <c r="K313" s="33"/>
      <c r="L313" s="33"/>
      <c r="M313" s="33"/>
      <c r="N313" s="78"/>
      <c r="O313" s="33"/>
      <c r="P313" s="78"/>
      <c r="Q313" s="78"/>
      <c r="R313" s="33"/>
      <c r="S313" s="33"/>
      <c r="T313" s="33"/>
      <c r="U313" s="78"/>
      <c r="V313" s="33"/>
      <c r="W313" s="33"/>
    </row>
    <row r="314" spans="1:23">
      <c r="A314" s="33"/>
      <c r="B314" s="33"/>
      <c r="C314" s="33"/>
      <c r="D314" s="33"/>
      <c r="E314" s="33"/>
      <c r="F314" s="33"/>
      <c r="G314" s="71"/>
      <c r="H314" s="71"/>
      <c r="I314" s="33"/>
      <c r="J314" s="33"/>
      <c r="K314" s="33"/>
      <c r="L314" s="33"/>
      <c r="M314" s="33"/>
      <c r="N314" s="78"/>
      <c r="O314" s="33"/>
      <c r="P314" s="78"/>
      <c r="Q314" s="78"/>
      <c r="R314" s="33"/>
      <c r="S314" s="33"/>
      <c r="T314" s="33"/>
      <c r="U314" s="78"/>
      <c r="V314" s="33"/>
      <c r="W314" s="33"/>
    </row>
    <row r="315" spans="1:23">
      <c r="A315" s="33"/>
      <c r="B315" s="33"/>
      <c r="C315" s="33"/>
      <c r="D315" s="33"/>
      <c r="E315" s="33"/>
      <c r="F315" s="33"/>
      <c r="G315" s="71"/>
      <c r="H315" s="71"/>
      <c r="I315" s="33"/>
      <c r="J315" s="33"/>
      <c r="K315" s="33"/>
      <c r="L315" s="33"/>
      <c r="M315" s="33"/>
      <c r="N315" s="78"/>
      <c r="O315" s="33"/>
      <c r="P315" s="78"/>
      <c r="Q315" s="78"/>
      <c r="R315" s="33"/>
      <c r="S315" s="33"/>
      <c r="T315" s="33"/>
      <c r="U315" s="78"/>
      <c r="V315" s="33"/>
      <c r="W315" s="33"/>
    </row>
    <row r="316" spans="1:23">
      <c r="A316" s="33"/>
      <c r="B316" s="33"/>
      <c r="C316" s="33"/>
      <c r="D316" s="33"/>
      <c r="E316" s="33"/>
      <c r="F316" s="33"/>
      <c r="G316" s="71"/>
      <c r="H316" s="71"/>
      <c r="I316" s="33"/>
      <c r="J316" s="33"/>
      <c r="K316" s="33"/>
      <c r="L316" s="33"/>
      <c r="M316" s="33"/>
      <c r="N316" s="78"/>
      <c r="O316" s="33"/>
      <c r="P316" s="78"/>
      <c r="Q316" s="78"/>
      <c r="R316" s="33"/>
      <c r="S316" s="33"/>
      <c r="T316" s="33"/>
      <c r="U316" s="78"/>
      <c r="V316" s="33"/>
      <c r="W316" s="33"/>
    </row>
    <row r="317" spans="1:23">
      <c r="A317" s="33"/>
      <c r="B317" s="33"/>
      <c r="C317" s="33"/>
      <c r="D317" s="33"/>
      <c r="E317" s="33"/>
      <c r="F317" s="33"/>
      <c r="G317" s="71"/>
      <c r="H317" s="71"/>
      <c r="I317" s="33"/>
      <c r="J317" s="33"/>
      <c r="K317" s="33"/>
      <c r="L317" s="33"/>
      <c r="M317" s="33"/>
      <c r="N317" s="78"/>
      <c r="O317" s="33"/>
      <c r="P317" s="78"/>
      <c r="Q317" s="78"/>
      <c r="R317" s="33"/>
      <c r="S317" s="33"/>
      <c r="T317" s="33"/>
      <c r="U317" s="78"/>
      <c r="V317" s="33"/>
      <c r="W317" s="33"/>
    </row>
    <row r="318" spans="1:23">
      <c r="A318" s="33"/>
      <c r="B318" s="33"/>
      <c r="C318" s="33"/>
      <c r="D318" s="33"/>
      <c r="E318" s="33"/>
      <c r="F318" s="33"/>
      <c r="G318" s="71"/>
      <c r="H318" s="71"/>
      <c r="I318" s="33"/>
      <c r="J318" s="33"/>
      <c r="K318" s="33"/>
      <c r="L318" s="33"/>
      <c r="M318" s="33"/>
      <c r="N318" s="78"/>
      <c r="O318" s="33"/>
      <c r="P318" s="78"/>
      <c r="Q318" s="78"/>
      <c r="R318" s="33"/>
      <c r="S318" s="33"/>
      <c r="T318" s="33"/>
      <c r="U318" s="78"/>
      <c r="V318" s="33"/>
      <c r="W318" s="33"/>
    </row>
    <row r="319" spans="1:23">
      <c r="A319" s="33"/>
      <c r="B319" s="33"/>
      <c r="C319" s="33"/>
      <c r="D319" s="33"/>
      <c r="E319" s="33"/>
      <c r="F319" s="33"/>
      <c r="G319" s="71"/>
      <c r="H319" s="71"/>
      <c r="I319" s="33"/>
      <c r="J319" s="33"/>
      <c r="K319" s="33"/>
      <c r="L319" s="33"/>
      <c r="M319" s="33"/>
      <c r="N319" s="78"/>
      <c r="O319" s="33"/>
      <c r="P319" s="78"/>
      <c r="Q319" s="78"/>
      <c r="R319" s="33"/>
      <c r="S319" s="33"/>
      <c r="T319" s="33"/>
      <c r="U319" s="78"/>
      <c r="V319" s="33"/>
      <c r="W319" s="33"/>
    </row>
    <row r="320" spans="1:23">
      <c r="A320" s="33"/>
      <c r="B320" s="33"/>
      <c r="C320" s="33"/>
      <c r="D320" s="33"/>
      <c r="E320" s="33"/>
      <c r="F320" s="33"/>
      <c r="G320" s="71"/>
      <c r="H320" s="71"/>
      <c r="I320" s="33"/>
      <c r="J320" s="33"/>
      <c r="K320" s="33"/>
      <c r="L320" s="33"/>
      <c r="M320" s="33"/>
      <c r="N320" s="78"/>
      <c r="O320" s="33"/>
      <c r="P320" s="78"/>
      <c r="Q320" s="78"/>
      <c r="R320" s="33"/>
      <c r="S320" s="33"/>
      <c r="T320" s="33"/>
      <c r="U320" s="78"/>
      <c r="V320" s="33"/>
      <c r="W320" s="33"/>
    </row>
    <row r="321" spans="1:23">
      <c r="A321" s="33"/>
      <c r="B321" s="33"/>
      <c r="C321" s="33"/>
      <c r="D321" s="33"/>
      <c r="E321" s="33"/>
      <c r="F321" s="33"/>
      <c r="G321" s="71"/>
      <c r="H321" s="71"/>
      <c r="I321" s="33"/>
      <c r="J321" s="33"/>
      <c r="K321" s="33"/>
      <c r="L321" s="33"/>
      <c r="M321" s="33"/>
      <c r="N321" s="78"/>
      <c r="O321" s="33"/>
      <c r="P321" s="78"/>
      <c r="Q321" s="78"/>
      <c r="R321" s="33"/>
      <c r="S321" s="33"/>
      <c r="T321" s="33"/>
      <c r="U321" s="78"/>
      <c r="V321" s="33"/>
      <c r="W321" s="33"/>
    </row>
    <row r="322" spans="1:23">
      <c r="A322" s="33"/>
      <c r="B322" s="33"/>
      <c r="C322" s="33"/>
      <c r="D322" s="33"/>
      <c r="E322" s="33"/>
      <c r="F322" s="33"/>
      <c r="G322" s="71"/>
      <c r="H322" s="71"/>
      <c r="I322" s="33"/>
      <c r="J322" s="33"/>
      <c r="K322" s="33"/>
      <c r="L322" s="33"/>
      <c r="M322" s="33"/>
      <c r="N322" s="78"/>
      <c r="O322" s="33"/>
      <c r="P322" s="78"/>
      <c r="Q322" s="78"/>
      <c r="R322" s="33"/>
      <c r="S322" s="33"/>
      <c r="T322" s="33"/>
      <c r="U322" s="78"/>
      <c r="V322" s="33"/>
      <c r="W322" s="33"/>
    </row>
    <row r="323" spans="1:23">
      <c r="A323" s="33"/>
      <c r="B323" s="33"/>
      <c r="C323" s="33"/>
      <c r="D323" s="33"/>
      <c r="E323" s="33"/>
      <c r="F323" s="33"/>
      <c r="G323" s="71"/>
      <c r="H323" s="71"/>
      <c r="I323" s="33"/>
      <c r="J323" s="33"/>
      <c r="K323" s="33"/>
      <c r="L323" s="33"/>
      <c r="M323" s="33"/>
      <c r="N323" s="78"/>
      <c r="O323" s="33"/>
      <c r="P323" s="78"/>
      <c r="Q323" s="78"/>
      <c r="R323" s="33"/>
      <c r="S323" s="33"/>
      <c r="T323" s="33"/>
      <c r="U323" s="78"/>
      <c r="V323" s="33"/>
      <c r="W323" s="33"/>
    </row>
    <row r="324" spans="1:23">
      <c r="A324" s="33"/>
      <c r="B324" s="33"/>
      <c r="C324" s="33"/>
      <c r="D324" s="33"/>
      <c r="E324" s="33"/>
      <c r="F324" s="33"/>
      <c r="G324" s="71"/>
      <c r="H324" s="71"/>
      <c r="I324" s="33"/>
      <c r="J324" s="33"/>
      <c r="K324" s="33"/>
      <c r="L324" s="33"/>
      <c r="M324" s="33"/>
      <c r="N324" s="78"/>
      <c r="O324" s="33"/>
      <c r="P324" s="78"/>
      <c r="Q324" s="78"/>
      <c r="R324" s="33"/>
      <c r="S324" s="33"/>
      <c r="T324" s="33"/>
      <c r="U324" s="78"/>
      <c r="V324" s="33"/>
      <c r="W324" s="33"/>
    </row>
    <row r="325" spans="1:23">
      <c r="A325" s="33"/>
      <c r="B325" s="33"/>
      <c r="C325" s="33"/>
      <c r="D325" s="33"/>
      <c r="E325" s="33"/>
      <c r="F325" s="33"/>
      <c r="G325" s="71"/>
      <c r="H325" s="71"/>
      <c r="I325" s="33"/>
      <c r="J325" s="33"/>
      <c r="K325" s="33"/>
      <c r="L325" s="33"/>
      <c r="M325" s="33"/>
      <c r="N325" s="78"/>
      <c r="O325" s="33"/>
      <c r="P325" s="78"/>
      <c r="Q325" s="78"/>
      <c r="R325" s="33"/>
      <c r="S325" s="33"/>
      <c r="T325" s="33"/>
      <c r="U325" s="78"/>
      <c r="V325" s="33"/>
      <c r="W325" s="33"/>
    </row>
    <row r="326" spans="1:23">
      <c r="A326" s="33"/>
      <c r="B326" s="33"/>
      <c r="C326" s="33"/>
      <c r="D326" s="33"/>
      <c r="E326" s="33"/>
      <c r="F326" s="33"/>
      <c r="G326" s="71"/>
      <c r="H326" s="71"/>
      <c r="I326" s="33"/>
      <c r="J326" s="33"/>
      <c r="K326" s="33"/>
      <c r="L326" s="33"/>
      <c r="M326" s="33"/>
      <c r="N326" s="78"/>
      <c r="O326" s="33"/>
      <c r="P326" s="78"/>
      <c r="Q326" s="78"/>
      <c r="R326" s="33"/>
      <c r="S326" s="33"/>
      <c r="T326" s="33"/>
      <c r="U326" s="78"/>
      <c r="V326" s="33"/>
      <c r="W326" s="33"/>
    </row>
    <row r="327" spans="1:23">
      <c r="A327" s="33"/>
      <c r="B327" s="33"/>
      <c r="C327" s="33"/>
      <c r="D327" s="33"/>
      <c r="E327" s="33"/>
      <c r="F327" s="33"/>
      <c r="G327" s="71"/>
      <c r="H327" s="71"/>
      <c r="I327" s="33"/>
      <c r="J327" s="33"/>
      <c r="K327" s="33"/>
      <c r="L327" s="33"/>
      <c r="M327" s="33"/>
      <c r="N327" s="78"/>
      <c r="O327" s="33"/>
      <c r="P327" s="78"/>
      <c r="Q327" s="78"/>
      <c r="R327" s="33"/>
      <c r="S327" s="33"/>
      <c r="T327" s="33"/>
      <c r="U327" s="78"/>
      <c r="V327" s="33"/>
      <c r="W327" s="33"/>
    </row>
    <row r="328" spans="1:23">
      <c r="A328" s="33"/>
      <c r="B328" s="33"/>
      <c r="C328" s="33"/>
      <c r="D328" s="33"/>
      <c r="E328" s="33"/>
      <c r="F328" s="33"/>
      <c r="G328" s="71"/>
      <c r="H328" s="71"/>
      <c r="I328" s="33"/>
      <c r="J328" s="33"/>
      <c r="K328" s="33"/>
      <c r="L328" s="33"/>
      <c r="M328" s="33"/>
      <c r="N328" s="78"/>
      <c r="O328" s="33"/>
      <c r="P328" s="78"/>
      <c r="Q328" s="78"/>
      <c r="R328" s="33"/>
      <c r="S328" s="33"/>
      <c r="T328" s="33"/>
      <c r="U328" s="78"/>
      <c r="V328" s="33"/>
      <c r="W328" s="33"/>
    </row>
    <row r="329" spans="1:23">
      <c r="A329" s="33"/>
      <c r="B329" s="33"/>
      <c r="C329" s="33"/>
      <c r="D329" s="33"/>
      <c r="E329" s="33"/>
      <c r="F329" s="33"/>
      <c r="G329" s="71"/>
      <c r="H329" s="71"/>
      <c r="I329" s="33"/>
      <c r="J329" s="33"/>
      <c r="K329" s="33"/>
      <c r="L329" s="33"/>
      <c r="M329" s="33"/>
      <c r="N329" s="78"/>
      <c r="O329" s="33"/>
      <c r="P329" s="78"/>
      <c r="Q329" s="78"/>
      <c r="R329" s="33"/>
      <c r="S329" s="33"/>
      <c r="T329" s="33"/>
      <c r="U329" s="78"/>
      <c r="V329" s="33"/>
      <c r="W329" s="33"/>
    </row>
    <row r="330" spans="1:23">
      <c r="A330" s="33"/>
      <c r="B330" s="33"/>
      <c r="C330" s="33"/>
      <c r="D330" s="33"/>
      <c r="E330" s="33"/>
      <c r="F330" s="33"/>
      <c r="G330" s="71"/>
      <c r="H330" s="71"/>
      <c r="I330" s="33"/>
      <c r="J330" s="33"/>
      <c r="K330" s="33"/>
      <c r="L330" s="33"/>
      <c r="M330" s="33"/>
      <c r="N330" s="78"/>
      <c r="O330" s="33"/>
      <c r="P330" s="78"/>
      <c r="Q330" s="78"/>
      <c r="R330" s="33"/>
      <c r="S330" s="33"/>
      <c r="T330" s="33"/>
      <c r="U330" s="78"/>
      <c r="V330" s="33"/>
      <c r="W330" s="33"/>
    </row>
    <row r="331" spans="1:23">
      <c r="A331" s="33"/>
      <c r="B331" s="33"/>
      <c r="C331" s="33"/>
      <c r="D331" s="33"/>
      <c r="E331" s="33"/>
      <c r="F331" s="33"/>
      <c r="G331" s="71"/>
      <c r="H331" s="71"/>
      <c r="I331" s="33"/>
      <c r="J331" s="33"/>
      <c r="K331" s="33"/>
      <c r="L331" s="33"/>
      <c r="M331" s="33"/>
      <c r="N331" s="78"/>
      <c r="O331" s="33"/>
      <c r="P331" s="78"/>
      <c r="Q331" s="78"/>
      <c r="R331" s="33"/>
      <c r="S331" s="33"/>
      <c r="T331" s="33"/>
      <c r="U331" s="78"/>
      <c r="V331" s="33"/>
      <c r="W331" s="33"/>
    </row>
    <row r="332" spans="1:23">
      <c r="A332" s="33"/>
      <c r="B332" s="33"/>
      <c r="C332" s="33"/>
      <c r="D332" s="33"/>
      <c r="E332" s="33"/>
      <c r="F332" s="33"/>
      <c r="G332" s="71"/>
      <c r="H332" s="71"/>
      <c r="I332" s="33"/>
      <c r="J332" s="33"/>
      <c r="K332" s="33"/>
      <c r="L332" s="33"/>
      <c r="M332" s="33"/>
      <c r="N332" s="78"/>
      <c r="O332" s="33"/>
      <c r="P332" s="78"/>
      <c r="Q332" s="78"/>
      <c r="R332" s="33"/>
      <c r="S332" s="33"/>
      <c r="T332" s="33"/>
      <c r="U332" s="78"/>
      <c r="V332" s="33"/>
      <c r="W332" s="33"/>
    </row>
    <row r="333" spans="1:23">
      <c r="A333" s="33"/>
      <c r="B333" s="33"/>
      <c r="C333" s="33"/>
      <c r="D333" s="33"/>
      <c r="E333" s="33"/>
      <c r="F333" s="33"/>
      <c r="G333" s="71"/>
      <c r="H333" s="71"/>
      <c r="I333" s="33"/>
      <c r="J333" s="33"/>
      <c r="K333" s="33"/>
      <c r="L333" s="33"/>
      <c r="M333" s="33"/>
      <c r="N333" s="78"/>
      <c r="O333" s="33"/>
      <c r="P333" s="78"/>
      <c r="Q333" s="78"/>
      <c r="R333" s="33"/>
      <c r="S333" s="33"/>
      <c r="T333" s="33"/>
      <c r="U333" s="78"/>
      <c r="V333" s="33"/>
      <c r="W333" s="33"/>
    </row>
    <row r="334" spans="1:23">
      <c r="A334" s="33"/>
      <c r="B334" s="33"/>
      <c r="C334" s="33"/>
      <c r="D334" s="33"/>
      <c r="E334" s="33"/>
      <c r="F334" s="33"/>
      <c r="G334" s="71"/>
      <c r="H334" s="71"/>
      <c r="I334" s="33"/>
      <c r="J334" s="33"/>
      <c r="K334" s="33"/>
      <c r="L334" s="33"/>
      <c r="M334" s="33"/>
      <c r="N334" s="78"/>
      <c r="O334" s="33"/>
      <c r="P334" s="78"/>
      <c r="Q334" s="78"/>
      <c r="R334" s="33"/>
      <c r="S334" s="33"/>
      <c r="T334" s="33"/>
      <c r="U334" s="78"/>
      <c r="V334" s="33"/>
      <c r="W334" s="33"/>
    </row>
    <row r="335" spans="1:23">
      <c r="A335" s="33"/>
      <c r="B335" s="33"/>
      <c r="C335" s="33"/>
      <c r="D335" s="33"/>
      <c r="E335" s="33"/>
      <c r="F335" s="33"/>
      <c r="G335" s="71"/>
      <c r="H335" s="71"/>
      <c r="I335" s="33"/>
      <c r="J335" s="33"/>
      <c r="K335" s="33"/>
      <c r="L335" s="33"/>
      <c r="M335" s="33"/>
      <c r="N335" s="78"/>
      <c r="O335" s="33"/>
      <c r="P335" s="78"/>
      <c r="Q335" s="78"/>
      <c r="R335" s="33"/>
      <c r="S335" s="33"/>
      <c r="T335" s="33"/>
      <c r="U335" s="78"/>
      <c r="V335" s="33"/>
      <c r="W335" s="33"/>
    </row>
    <row r="336" spans="1:23">
      <c r="A336" s="33"/>
      <c r="B336" s="33"/>
      <c r="C336" s="33"/>
      <c r="D336" s="33"/>
      <c r="E336" s="33"/>
      <c r="F336" s="33"/>
      <c r="G336" s="71"/>
      <c r="H336" s="71"/>
      <c r="I336" s="33"/>
      <c r="J336" s="33"/>
      <c r="K336" s="33"/>
      <c r="L336" s="33"/>
      <c r="M336" s="33"/>
      <c r="N336" s="78"/>
      <c r="O336" s="33"/>
      <c r="P336" s="78"/>
      <c r="Q336" s="78"/>
      <c r="R336" s="33"/>
      <c r="S336" s="33"/>
      <c r="T336" s="33"/>
      <c r="U336" s="78"/>
      <c r="V336" s="33"/>
      <c r="W336" s="33"/>
    </row>
    <row r="337" spans="2:23">
      <c r="B337" s="33"/>
      <c r="C337" s="33"/>
      <c r="D337" s="33"/>
      <c r="E337" s="33"/>
      <c r="F337" s="33"/>
      <c r="G337" s="71"/>
      <c r="H337" s="71"/>
      <c r="I337" s="33"/>
      <c r="J337" s="33"/>
      <c r="K337" s="33"/>
      <c r="L337" s="33"/>
      <c r="M337" s="33"/>
      <c r="N337" s="78"/>
      <c r="O337" s="33"/>
      <c r="P337" s="78"/>
      <c r="Q337" s="78"/>
      <c r="R337" s="33"/>
      <c r="S337" s="33"/>
      <c r="T337" s="33"/>
      <c r="U337" s="78"/>
      <c r="V337" s="33"/>
      <c r="W337" s="33"/>
    </row>
    <row r="338" spans="2:23">
      <c r="K338" s="33"/>
      <c r="L338" s="33"/>
      <c r="P338" s="78"/>
      <c r="Q338" s="78"/>
      <c r="R338" s="33"/>
      <c r="S338" s="33"/>
      <c r="T338" s="33"/>
      <c r="U338" s="78"/>
      <c r="V338" s="33"/>
      <c r="W338" s="33"/>
    </row>
    <row r="339" spans="2:23">
      <c r="K339" s="33"/>
      <c r="L339" s="33"/>
      <c r="P339" s="78"/>
      <c r="Q339" s="78"/>
      <c r="R339" s="33"/>
      <c r="S339" s="33"/>
      <c r="T339" s="33"/>
      <c r="U339" s="78"/>
      <c r="V339" s="33"/>
      <c r="W339" s="33"/>
    </row>
    <row r="340" spans="2:23">
      <c r="P340" s="78"/>
      <c r="Q340" s="78"/>
      <c r="R340" s="33"/>
      <c r="S340" s="33"/>
      <c r="T340" s="33"/>
    </row>
    <row r="341" spans="2:23">
      <c r="P341" s="78"/>
      <c r="Q341" s="78"/>
      <c r="R341" s="33"/>
      <c r="S341" s="33"/>
      <c r="T341" s="33"/>
    </row>
    <row r="342" spans="2:23">
      <c r="P342" s="78"/>
      <c r="Q342" s="78"/>
      <c r="R342" s="33"/>
      <c r="S342" s="33"/>
      <c r="T342" s="33"/>
    </row>
    <row r="343" spans="2:23">
      <c r="P343" s="78"/>
      <c r="Q343" s="78"/>
      <c r="R343" s="33"/>
      <c r="S343" s="33"/>
      <c r="T343" s="33"/>
    </row>
    <row r="344" spans="2:23">
      <c r="P344" s="78"/>
      <c r="Q344" s="78"/>
      <c r="R344" s="33"/>
      <c r="S344" s="33"/>
      <c r="T344" s="33"/>
    </row>
    <row r="345" spans="2:23">
      <c r="P345" s="78"/>
      <c r="Q345" s="78"/>
      <c r="R345" s="33"/>
      <c r="S345" s="33"/>
      <c r="T345" s="33"/>
    </row>
    <row r="346" spans="2:23">
      <c r="P346" s="78"/>
      <c r="Q346" s="78"/>
      <c r="R346" s="33"/>
      <c r="S346" s="33"/>
      <c r="T346" s="33"/>
    </row>
    <row r="347" spans="2:23">
      <c r="P347" s="78"/>
      <c r="Q347" s="78"/>
      <c r="R347" s="33"/>
      <c r="S347" s="33"/>
      <c r="T347" s="33"/>
    </row>
    <row r="348" spans="2:23">
      <c r="P348" s="78"/>
      <c r="Q348" s="78"/>
      <c r="R348" s="33"/>
      <c r="S348" s="33"/>
      <c r="T348" s="33"/>
    </row>
    <row r="349" spans="2:23">
      <c r="P349" s="78"/>
      <c r="Q349" s="78"/>
      <c r="R349" s="33"/>
      <c r="S349" s="33"/>
      <c r="T349" s="33"/>
    </row>
    <row r="350" spans="2:23">
      <c r="P350" s="78"/>
      <c r="Q350" s="78"/>
      <c r="R350" s="33"/>
      <c r="S350" s="33"/>
      <c r="T350" s="33"/>
    </row>
    <row r="351" spans="2:23">
      <c r="P351" s="78"/>
      <c r="Q351" s="78"/>
      <c r="R351" s="33"/>
      <c r="S351" s="33"/>
      <c r="T351" s="33"/>
    </row>
    <row r="352" spans="2:23">
      <c r="P352" s="78"/>
      <c r="Q352" s="78"/>
      <c r="R352" s="33"/>
      <c r="S352" s="33"/>
      <c r="T352" s="33"/>
    </row>
    <row r="353" spans="16:20">
      <c r="P353" s="78"/>
      <c r="Q353" s="78"/>
      <c r="R353" s="33"/>
      <c r="S353" s="33"/>
      <c r="T353" s="33"/>
    </row>
    <row r="354" spans="16:20">
      <c r="P354" s="78"/>
      <c r="Q354" s="78"/>
      <c r="R354" s="33"/>
      <c r="S354" s="33"/>
      <c r="T354" s="33"/>
    </row>
    <row r="355" spans="16:20">
      <c r="P355" s="78"/>
      <c r="Q355" s="78"/>
      <c r="R355" s="33"/>
      <c r="S355" s="33"/>
      <c r="T355" s="33"/>
    </row>
    <row r="356" spans="16:20">
      <c r="P356" s="78"/>
      <c r="Q356" s="78"/>
      <c r="R356" s="33"/>
      <c r="S356" s="33"/>
      <c r="T356" s="33"/>
    </row>
    <row r="357" spans="16:20">
      <c r="P357" s="78"/>
      <c r="Q357" s="78"/>
      <c r="R357" s="33"/>
      <c r="S357" s="33"/>
      <c r="T357" s="33"/>
    </row>
    <row r="358" spans="16:20">
      <c r="P358" s="78"/>
      <c r="Q358" s="78"/>
      <c r="R358" s="33"/>
      <c r="S358" s="33"/>
      <c r="T358" s="33"/>
    </row>
    <row r="359" spans="16:20">
      <c r="P359" s="78"/>
      <c r="Q359" s="78"/>
      <c r="R359" s="33"/>
      <c r="S359" s="33"/>
      <c r="T359" s="33"/>
    </row>
    <row r="360" spans="16:20">
      <c r="P360" s="78"/>
      <c r="Q360" s="78"/>
      <c r="R360" s="33"/>
      <c r="S360" s="33"/>
      <c r="T360" s="33"/>
    </row>
    <row r="361" spans="16:20">
      <c r="P361" s="78"/>
      <c r="Q361" s="78"/>
      <c r="R361" s="33"/>
      <c r="S361" s="33"/>
      <c r="T361" s="33"/>
    </row>
    <row r="362" spans="16:20">
      <c r="P362" s="78"/>
      <c r="Q362" s="78"/>
      <c r="R362" s="33"/>
      <c r="S362" s="33"/>
      <c r="T362" s="33"/>
    </row>
  </sheetData>
  <mergeCells count="1">
    <mergeCell ref="U5:V5"/>
  </mergeCells>
  <phoneticPr fontId="11" type="noConversion"/>
  <conditionalFormatting sqref="AB32:AC34 AM119:AN119">
    <cfRule type="cellIs" dxfId="276" priority="10" stopIfTrue="1" operator="lessThan">
      <formula>0</formula>
    </cfRule>
  </conditionalFormatting>
  <conditionalFormatting sqref="AM96:AN96">
    <cfRule type="cellIs" dxfId="275" priority="11" stopIfTrue="1" operator="greaterThan">
      <formula>0</formula>
    </cfRule>
  </conditionalFormatting>
  <conditionalFormatting sqref="AB64:AC73">
    <cfRule type="cellIs" dxfId="274" priority="12" stopIfTrue="1" operator="greaterThan">
      <formula>0</formula>
    </cfRule>
    <cfRule type="cellIs" dxfId="273" priority="13" stopIfTrue="1" operator="lessThan">
      <formula>0</formula>
    </cfRule>
  </conditionalFormatting>
  <conditionalFormatting sqref="AM96:AN96">
    <cfRule type="cellIs" dxfId="272" priority="4" operator="lessThan">
      <formula>0</formula>
    </cfRule>
  </conditionalFormatting>
  <conditionalFormatting sqref="J10:J11">
    <cfRule type="cellIs" dxfId="271" priority="3" operator="greaterThan">
      <formula>0</formula>
    </cfRule>
  </conditionalFormatting>
  <conditionalFormatting sqref="O10:O11">
    <cfRule type="cellIs" dxfId="270" priority="1" operator="lessThan">
      <formula>0</formula>
    </cfRule>
    <cfRule type="cellIs" dxfId="26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Q1:BO343"/>
  <sheetViews>
    <sheetView zoomScale="89" zoomScaleNormal="89" workbookViewId="0">
      <selection activeCell="Q20" sqref="Q20"/>
    </sheetView>
  </sheetViews>
  <sheetFormatPr baseColWidth="10" defaultRowHeight="15"/>
  <cols>
    <col min="17" max="17" width="6.54296875" customWidth="1"/>
    <col min="27" max="27" width="8.6328125" style="10" customWidth="1"/>
    <col min="28" max="28" width="8.453125" style="10" customWidth="1"/>
    <col min="29" max="29" width="8.08984375" customWidth="1"/>
    <col min="30" max="30" width="6.1796875" customWidth="1"/>
    <col min="31" max="31" width="5.36328125" customWidth="1"/>
    <col min="32" max="32" width="6.90625" style="10" customWidth="1"/>
    <col min="33" max="33" width="4.90625" customWidth="1"/>
    <col min="34" max="34" width="7.36328125" customWidth="1"/>
    <col min="35" max="35" width="6.1796875" style="10" customWidth="1"/>
    <col min="36" max="36" width="5.453125" style="10" customWidth="1"/>
    <col min="37" max="37" width="7" style="10" customWidth="1"/>
    <col min="38" max="38" width="8" style="66" customWidth="1"/>
    <col min="39" max="39" width="10.54296875" style="66" customWidth="1"/>
    <col min="40" max="40" width="8" style="10" customWidth="1"/>
    <col min="41" max="41" width="8.453125" customWidth="1"/>
    <col min="42" max="42" width="6.54296875" customWidth="1"/>
    <col min="43" max="43" width="7.90625" style="66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5"/>
      <c r="AR1" s="55"/>
      <c r="AS1" s="1"/>
      <c r="AT1" s="5"/>
    </row>
    <row r="2" spans="24:67" s="183" customFormat="1" ht="31.8">
      <c r="AA2" s="10"/>
      <c r="AB2" s="10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5"/>
      <c r="AR2" s="55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5"/>
      <c r="AR3" s="55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5"/>
      <c r="AR4" s="55"/>
      <c r="AS4" s="1"/>
      <c r="AT4" s="5"/>
      <c r="BA4" s="4"/>
      <c r="BB4" s="4"/>
      <c r="BC4" s="4"/>
      <c r="BD4" s="4"/>
      <c r="BE4" s="4"/>
    </row>
    <row r="5" spans="24:67" s="181" customFormat="1" ht="19.8">
      <c r="AA5" s="10"/>
      <c r="AB5" s="10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5"/>
      <c r="AS5" s="55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6"/>
      <c r="BN5" s="178"/>
      <c r="BO5" s="178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5"/>
      <c r="AR6" s="55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5"/>
      <c r="AR7" s="55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5"/>
      <c r="AR8" s="55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5"/>
      <c r="AR9" s="55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5"/>
      <c r="AR10" s="55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5"/>
      <c r="AR11" s="55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5"/>
      <c r="AR12" s="55"/>
      <c r="AS12" s="12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5"/>
      <c r="AR13" s="55"/>
      <c r="AS13" s="12"/>
      <c r="AT13" s="5"/>
      <c r="AV13" s="1"/>
      <c r="AW13" s="1"/>
      <c r="AX13" s="10"/>
      <c r="AY13" s="10"/>
      <c r="AZ13" s="10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5"/>
      <c r="AR14" s="55"/>
      <c r="AS14" s="12"/>
      <c r="AT14" s="5"/>
      <c r="AV14" s="1"/>
      <c r="AW14" s="1"/>
      <c r="AX14" s="10"/>
      <c r="AY14" s="10"/>
      <c r="AZ14" s="10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5"/>
      <c r="AR15" s="55"/>
      <c r="AS15" s="12"/>
      <c r="AT15" s="5"/>
      <c r="AV15" s="1"/>
      <c r="AW15" s="1"/>
      <c r="AX15" s="10"/>
      <c r="AY15" s="10"/>
      <c r="AZ15" s="10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5"/>
      <c r="AR16" s="55"/>
      <c r="AS16" s="5"/>
      <c r="AT16" s="5"/>
      <c r="AV16" s="1"/>
      <c r="AW16" s="1"/>
      <c r="AX16" s="10"/>
      <c r="AY16" s="10"/>
      <c r="AZ16" s="10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5"/>
      <c r="AR17" s="55"/>
      <c r="AS17" s="5"/>
      <c r="AT17" s="5"/>
      <c r="AV17" s="1"/>
      <c r="AW17" s="1"/>
      <c r="AX17" s="10"/>
      <c r="AY17" s="10"/>
      <c r="AZ17" s="10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5"/>
      <c r="AR18" s="55"/>
      <c r="AS18" s="5"/>
      <c r="AT18" s="5"/>
      <c r="AV18" s="1"/>
      <c r="AW18" s="1"/>
      <c r="AX18" s="10"/>
      <c r="AY18" s="10"/>
      <c r="AZ18" s="10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5"/>
      <c r="AR19" s="55"/>
      <c r="AS19" s="5"/>
      <c r="AT19" s="5"/>
      <c r="AV19" s="1"/>
      <c r="AW19" s="1"/>
      <c r="AX19" s="10"/>
      <c r="AY19" s="10"/>
      <c r="AZ19" s="10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5"/>
      <c r="AR20" s="55"/>
      <c r="AS20" s="5"/>
      <c r="AT20" s="5"/>
      <c r="AV20" s="1"/>
      <c r="AW20" s="1"/>
      <c r="AX20" s="10"/>
      <c r="AY20" s="10"/>
      <c r="AZ20" s="10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5"/>
      <c r="AR21" s="55"/>
      <c r="AS21" s="5"/>
      <c r="AT21" s="5"/>
      <c r="AV21" s="1"/>
      <c r="AW21" s="1"/>
      <c r="AX21" s="10"/>
      <c r="AY21" s="10"/>
      <c r="AZ21" s="10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5"/>
      <c r="AR22" s="55"/>
      <c r="AS22" s="5"/>
      <c r="AT22" s="5"/>
      <c r="AV22" s="12"/>
      <c r="AW22" s="12"/>
      <c r="AX22" s="10"/>
      <c r="AY22" s="10"/>
      <c r="AZ22" s="10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5"/>
      <c r="AR23" s="55"/>
      <c r="AS23" s="5"/>
      <c r="AT23" s="5"/>
      <c r="AV23" s="12"/>
      <c r="AW23" s="12"/>
      <c r="AX23" s="10"/>
      <c r="AY23" s="10"/>
      <c r="AZ23" s="10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4"/>
      <c r="AR24" s="54"/>
      <c r="AS24" s="5"/>
      <c r="AT24" s="5"/>
      <c r="AV24" s="12"/>
      <c r="AW24" s="12"/>
      <c r="AX24" s="10"/>
      <c r="AY24" s="10"/>
      <c r="AZ24" s="10"/>
    </row>
    <row r="25" spans="30:52">
      <c r="AF25"/>
      <c r="AI25"/>
      <c r="AJ25"/>
      <c r="AK25"/>
      <c r="AL25"/>
      <c r="AM25"/>
      <c r="AN25"/>
      <c r="AQ25"/>
      <c r="AV25" s="12"/>
      <c r="AW25" s="12"/>
      <c r="AX25" s="10"/>
      <c r="AY25" s="10"/>
      <c r="AZ25" s="10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4"/>
      <c r="AR26" s="54"/>
      <c r="AT26" s="5"/>
      <c r="AV26" s="12"/>
      <c r="AW26" s="12"/>
      <c r="AX26" s="10"/>
      <c r="AY26" s="10"/>
      <c r="AZ26" s="10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4"/>
      <c r="AR27" s="54"/>
      <c r="AV27" s="12"/>
      <c r="AW27" s="12"/>
      <c r="AX27" s="10"/>
      <c r="AY27" s="10"/>
      <c r="AZ27" s="10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4"/>
      <c r="AR28" s="54"/>
      <c r="AV28" s="12"/>
      <c r="AW28" s="12"/>
      <c r="AX28" s="10"/>
      <c r="AY28" s="10"/>
      <c r="AZ28" s="10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2"/>
      <c r="AR29" s="12"/>
      <c r="AV29" s="12"/>
      <c r="AW29" s="12"/>
      <c r="AX29" s="10"/>
      <c r="AY29" s="10"/>
      <c r="AZ29" s="10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3"/>
      <c r="AW30" s="53"/>
      <c r="AX30" s="10"/>
      <c r="AY30" s="10"/>
      <c r="AZ30" s="10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3"/>
      <c r="AW31" s="53"/>
      <c r="AX31" s="10"/>
      <c r="AY31" s="10"/>
      <c r="AZ31" s="10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5"/>
      <c r="AR33" s="15"/>
      <c r="AS33" s="1"/>
      <c r="AT33" s="18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5"/>
      <c r="AR34" s="15"/>
      <c r="AS34" s="1"/>
      <c r="AT34" s="18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5"/>
      <c r="AR35" s="15"/>
      <c r="AS35" s="1"/>
      <c r="AT35" s="18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5"/>
      <c r="AR36" s="15"/>
      <c r="AS36" s="1"/>
      <c r="AT36" s="18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5"/>
      <c r="AR37" s="15"/>
      <c r="AS37" s="12"/>
      <c r="AT37" s="18"/>
    </row>
    <row r="38" spans="25:49" ht="15.6">
      <c r="Y38" s="10"/>
      <c r="Z38" s="10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5"/>
      <c r="AP38" s="15"/>
      <c r="AQ38" s="12"/>
      <c r="AR38" s="18"/>
    </row>
    <row r="39" spans="25:49" ht="15.6">
      <c r="Y39" s="10"/>
      <c r="Z39" s="10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5"/>
      <c r="AP39" s="15"/>
      <c r="AQ39" s="12"/>
      <c r="AR39" s="18"/>
    </row>
    <row r="40" spans="25:49" ht="15.6">
      <c r="Y40" s="10"/>
      <c r="Z40" s="10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5"/>
      <c r="AP40" s="15"/>
      <c r="AQ40" s="12"/>
      <c r="AR40" s="18"/>
    </row>
    <row r="41" spans="25:49" ht="15.6">
      <c r="Y41" s="10"/>
      <c r="Z41" s="10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5"/>
      <c r="AP41" s="15"/>
      <c r="AQ41" s="5"/>
      <c r="AR41" s="18"/>
    </row>
    <row r="42" spans="25:49" ht="15.6">
      <c r="Y42" s="10"/>
      <c r="Z42" s="10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5"/>
      <c r="AP42" s="15"/>
      <c r="AQ42" s="5"/>
      <c r="AR42" s="18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5"/>
      <c r="AR43" s="15"/>
      <c r="AS43" s="5"/>
      <c r="AT43" s="18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5"/>
      <c r="AR44" s="15"/>
      <c r="AS44" s="5"/>
      <c r="AT44" s="18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5"/>
      <c r="AR45" s="15"/>
      <c r="AS45" s="5"/>
      <c r="AT45" s="18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5"/>
      <c r="AR46" s="15"/>
      <c r="AS46" s="5"/>
      <c r="AT46" s="18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5"/>
      <c r="AR47" s="15"/>
      <c r="AS47" s="5"/>
      <c r="AT47" s="18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5"/>
      <c r="AR48" s="15"/>
      <c r="AS48" s="5"/>
      <c r="AT48" s="18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5"/>
      <c r="AR49" s="15"/>
      <c r="AS49" s="5"/>
      <c r="AT49" s="18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8"/>
      <c r="AR50" s="18"/>
      <c r="AS50" s="5"/>
      <c r="AT50" s="18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2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2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2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2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8"/>
      <c r="AR55" s="18"/>
      <c r="AT55" s="18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2"/>
    </row>
    <row r="57" spans="25:57" ht="15.6">
      <c r="Y57" s="10"/>
      <c r="Z57" s="10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6"/>
      <c r="AQ57"/>
      <c r="AY57" s="12"/>
      <c r="AZ57" s="12"/>
    </row>
    <row r="58" spans="25:57" ht="15.6">
      <c r="Y58" s="10"/>
      <c r="Z58" s="10"/>
      <c r="AA58"/>
      <c r="AB58"/>
      <c r="AD58" s="10"/>
      <c r="AF58"/>
      <c r="AG58" s="10"/>
      <c r="AH58" s="10"/>
      <c r="AJ58" s="66"/>
      <c r="AK58" s="66"/>
      <c r="AL58" s="10"/>
      <c r="AM58"/>
      <c r="AN58"/>
      <c r="AO58" s="66"/>
      <c r="AQ58"/>
      <c r="AY58" s="2"/>
      <c r="AZ58" s="5"/>
      <c r="BA58" s="5"/>
    </row>
    <row r="59" spans="25:57">
      <c r="Y59" s="10"/>
      <c r="Z59" s="10"/>
      <c r="AA59"/>
      <c r="AB59"/>
      <c r="AD59" s="10"/>
      <c r="AF59"/>
      <c r="AG59" s="10"/>
      <c r="AH59" s="10"/>
      <c r="AJ59" s="66"/>
      <c r="AK59" s="66"/>
      <c r="AL59" s="10"/>
      <c r="AM59"/>
      <c r="AN59"/>
      <c r="AO59" s="66"/>
      <c r="AQ59"/>
      <c r="AY59" s="4"/>
      <c r="AZ59" s="4"/>
      <c r="BA59" s="4"/>
      <c r="BB59" s="4"/>
      <c r="BC59" s="4"/>
    </row>
    <row r="60" spans="25:57" ht="15.6">
      <c r="Y60" s="10"/>
      <c r="Z60" s="10"/>
      <c r="AA60"/>
      <c r="AB60"/>
      <c r="AD60" s="10"/>
      <c r="AF60"/>
      <c r="AG60" s="10"/>
      <c r="AH60" s="10"/>
      <c r="AJ60" s="66"/>
      <c r="AK60" s="66"/>
      <c r="AL60" s="10"/>
      <c r="AM60"/>
      <c r="AN60"/>
      <c r="AO60" s="66"/>
      <c r="AQ60"/>
      <c r="AY60" s="4"/>
      <c r="AZ60" s="12"/>
      <c r="BA60" s="12"/>
      <c r="BB60" s="1"/>
      <c r="BC60" s="5"/>
    </row>
    <row r="61" spans="25:57" ht="15.6">
      <c r="Y61" s="10"/>
      <c r="Z61" s="10"/>
      <c r="AA61"/>
      <c r="AB61"/>
      <c r="AD61" s="10"/>
      <c r="AF61"/>
      <c r="AG61" s="10"/>
      <c r="AH61" s="10"/>
      <c r="AJ61" s="66"/>
      <c r="AK61" s="66"/>
      <c r="AL61" s="10"/>
      <c r="AM61"/>
      <c r="AN61"/>
      <c r="AO61" s="66"/>
      <c r="AQ61"/>
      <c r="AY61" s="4"/>
      <c r="AZ61" s="12"/>
      <c r="BA61" s="12"/>
      <c r="BB61" s="1"/>
      <c r="BC61" s="5"/>
    </row>
    <row r="62" spans="25:57" ht="15.6">
      <c r="BA62" s="4"/>
      <c r="BB62" s="12"/>
      <c r="BC62" s="12"/>
      <c r="BD62" s="1"/>
      <c r="BE62" s="5"/>
    </row>
    <row r="63" spans="25:57" ht="15.6">
      <c r="BA63" s="4"/>
      <c r="BB63" s="12"/>
      <c r="BC63" s="12"/>
      <c r="BD63" s="1"/>
      <c r="BE63" s="5"/>
    </row>
    <row r="64" spans="25:57" ht="15.6">
      <c r="BA64" s="4"/>
      <c r="BB64" s="12"/>
      <c r="BC64" s="12"/>
      <c r="BD64" s="12"/>
      <c r="BE64" s="5"/>
    </row>
    <row r="65" spans="17:57" ht="15.6">
      <c r="BA65" s="4"/>
      <c r="BB65" s="12"/>
      <c r="BC65" s="12"/>
      <c r="BD65" s="12"/>
      <c r="BE65" s="5"/>
    </row>
    <row r="66" spans="17:57" ht="15.6">
      <c r="BA66" s="4"/>
      <c r="BB66" s="12"/>
      <c r="BC66" s="12"/>
      <c r="BD66" s="12"/>
      <c r="BE66" s="5"/>
    </row>
    <row r="67" spans="17:57" ht="15.6">
      <c r="BA67" s="4"/>
      <c r="BB67" s="12"/>
      <c r="BC67" s="12"/>
      <c r="BD67" s="12"/>
      <c r="BE67" s="5"/>
    </row>
    <row r="68" spans="17:57" ht="15.6">
      <c r="BA68" s="4"/>
      <c r="BB68" s="12"/>
      <c r="BC68" s="12"/>
      <c r="BD68" s="5"/>
      <c r="BE68" s="5"/>
    </row>
    <row r="69" spans="17:57" ht="15.6">
      <c r="BA69" s="4"/>
      <c r="BB69" s="12"/>
      <c r="BC69" s="12"/>
      <c r="BD69" s="5"/>
      <c r="BE69" s="5"/>
    </row>
    <row r="70" spans="17:57" ht="15.6">
      <c r="BA70" s="4"/>
      <c r="BB70" s="12"/>
      <c r="BC70" s="12"/>
      <c r="BD70" s="5"/>
      <c r="BE70" s="5"/>
    </row>
    <row r="71" spans="17:57" ht="15.6">
      <c r="BA71" s="4"/>
      <c r="BB71" s="12"/>
      <c r="BC71" s="12"/>
      <c r="BD71" s="5"/>
      <c r="BE71" s="5"/>
    </row>
    <row r="72" spans="17:57" ht="15.6">
      <c r="BA72" s="4"/>
      <c r="BB72" s="12"/>
      <c r="BC72" s="12"/>
      <c r="BD72" s="5"/>
      <c r="BE72" s="5"/>
    </row>
    <row r="73" spans="17:57" ht="15.6">
      <c r="BA73" s="4"/>
      <c r="BB73" s="12"/>
      <c r="BC73" s="12"/>
      <c r="BD73" s="5"/>
      <c r="BE73" s="5"/>
    </row>
    <row r="74" spans="17:57" ht="15.6">
      <c r="BA74" s="4"/>
      <c r="BB74" s="12"/>
      <c r="BC74" s="12"/>
      <c r="BD74" s="5"/>
      <c r="BE74" s="5"/>
    </row>
    <row r="75" spans="17:57" ht="15.6">
      <c r="BA75" s="4"/>
      <c r="BB75" s="12"/>
      <c r="BC75" s="12"/>
      <c r="BD75" s="5"/>
      <c r="BE75" s="5"/>
    </row>
    <row r="76" spans="17:57" ht="15.6">
      <c r="BA76" s="4"/>
      <c r="BB76" s="5"/>
      <c r="BC76" s="5"/>
      <c r="BD76" s="5"/>
      <c r="BE76" s="5"/>
    </row>
    <row r="77" spans="17:57">
      <c r="BA77" s="12"/>
      <c r="BB77" s="12"/>
    </row>
    <row r="78" spans="17:57" ht="15.6">
      <c r="R78" s="3" t="s">
        <v>0</v>
      </c>
      <c r="BA78" s="5"/>
      <c r="BB78" s="5"/>
      <c r="BC78" s="5"/>
      <c r="BE78" s="5"/>
    </row>
    <row r="79" spans="17:57">
      <c r="Q79">
        <v>3</v>
      </c>
      <c r="R79" t="s">
        <v>31</v>
      </c>
      <c r="BA79" s="12"/>
      <c r="BB79" s="12"/>
    </row>
    <row r="80" spans="17:57">
      <c r="Q80">
        <v>4</v>
      </c>
      <c r="R80" s="3" t="s">
        <v>32</v>
      </c>
      <c r="BA80" s="12"/>
      <c r="BB80" s="12"/>
    </row>
    <row r="81" spans="17:57" ht="15.6">
      <c r="Q81">
        <v>5</v>
      </c>
      <c r="R81" s="3" t="s">
        <v>402</v>
      </c>
      <c r="BA81" s="2"/>
      <c r="BB81" s="5"/>
      <c r="BC81" s="5"/>
      <c r="BE81" s="2"/>
    </row>
    <row r="82" spans="17:57">
      <c r="Q82">
        <v>6</v>
      </c>
      <c r="R82" s="3" t="s">
        <v>33</v>
      </c>
      <c r="BA82" s="4"/>
      <c r="BB82" s="4"/>
      <c r="BC82" s="4"/>
      <c r="BD82" s="4"/>
      <c r="BE82" s="4"/>
    </row>
    <row r="83" spans="17:57" ht="15.6">
      <c r="BA83" s="4"/>
      <c r="BB83" s="12"/>
      <c r="BC83" s="12"/>
      <c r="BD83" s="1"/>
      <c r="BE83" s="5"/>
    </row>
    <row r="84" spans="17:57" ht="15.6">
      <c r="BA84" s="4"/>
      <c r="BB84" s="12"/>
      <c r="BC84" s="12"/>
      <c r="BD84" s="1"/>
      <c r="BE84" s="5"/>
    </row>
    <row r="85" spans="17:57" ht="15.6">
      <c r="BA85" s="4"/>
      <c r="BB85" s="12"/>
      <c r="BC85" s="12"/>
      <c r="BD85" s="1"/>
      <c r="BE85" s="5"/>
    </row>
    <row r="86" spans="17:57" ht="15.6">
      <c r="BA86" s="4"/>
      <c r="BB86" s="12"/>
      <c r="BC86" s="12"/>
      <c r="BD86" s="1"/>
      <c r="BE86" s="5"/>
    </row>
    <row r="87" spans="17:57" ht="15.6">
      <c r="BA87" s="4"/>
      <c r="BB87" s="12"/>
      <c r="BC87" s="12"/>
      <c r="BD87" s="12"/>
      <c r="BE87" s="5"/>
    </row>
    <row r="88" spans="17:57" ht="15.6">
      <c r="BA88" s="4"/>
      <c r="BB88" s="12"/>
      <c r="BC88" s="12"/>
      <c r="BD88" s="12"/>
      <c r="BE88" s="5"/>
    </row>
    <row r="89" spans="17:57" ht="15.6">
      <c r="BA89" s="4"/>
      <c r="BB89" s="12"/>
      <c r="BC89" s="12"/>
      <c r="BD89" s="12"/>
      <c r="BE89" s="5"/>
    </row>
    <row r="90" spans="17:57" ht="15.6">
      <c r="BA90" s="4"/>
      <c r="BB90" s="12"/>
      <c r="BC90" s="12"/>
      <c r="BD90" s="12"/>
      <c r="BE90" s="5"/>
    </row>
    <row r="91" spans="17:57" ht="15.6">
      <c r="BA91" s="4"/>
      <c r="BB91" s="12"/>
      <c r="BC91" s="12"/>
      <c r="BD91" s="5"/>
      <c r="BE91" s="5"/>
    </row>
    <row r="92" spans="17:57" ht="15.6">
      <c r="BA92" s="4"/>
      <c r="BB92" s="12"/>
      <c r="BC92" s="12"/>
      <c r="BD92" s="5"/>
      <c r="BE92" s="5"/>
    </row>
    <row r="93" spans="17:57" ht="15.6">
      <c r="BA93" s="4"/>
      <c r="BB93" s="12"/>
      <c r="BC93" s="12"/>
      <c r="BD93" s="5"/>
      <c r="BE93" s="5"/>
    </row>
    <row r="94" spans="17:57" ht="15.6">
      <c r="BA94" s="4"/>
      <c r="BB94" s="12"/>
      <c r="BC94" s="12"/>
      <c r="BD94" s="5"/>
      <c r="BE94" s="5"/>
    </row>
    <row r="95" spans="17:57" ht="15.6">
      <c r="BA95" s="4"/>
      <c r="BB95" s="12"/>
      <c r="BC95" s="12"/>
      <c r="BD95" s="5"/>
      <c r="BE95" s="5"/>
    </row>
    <row r="96" spans="17:57" ht="15.6">
      <c r="BA96" s="4"/>
      <c r="BB96" s="12"/>
      <c r="BC96" s="12"/>
      <c r="BD96" s="5"/>
      <c r="BE96" s="5"/>
    </row>
    <row r="97" spans="53:57" ht="15.6">
      <c r="BA97" s="4"/>
      <c r="BB97" s="12"/>
      <c r="BC97" s="12"/>
      <c r="BD97" s="5"/>
      <c r="BE97" s="5"/>
    </row>
    <row r="98" spans="53:57" ht="15.6">
      <c r="BA98" s="4"/>
      <c r="BB98" s="12"/>
      <c r="BC98" s="12"/>
      <c r="BD98" s="5"/>
      <c r="BE98" s="5"/>
    </row>
    <row r="99" spans="53:57" ht="15.6">
      <c r="BA99" s="4"/>
      <c r="BB99" s="5"/>
      <c r="BC99" s="5"/>
      <c r="BD99" s="5"/>
      <c r="BE99" s="5"/>
    </row>
    <row r="100" spans="53:57">
      <c r="BA100" s="12"/>
      <c r="BB100" s="12"/>
    </row>
    <row r="101" spans="53:57" ht="15.6">
      <c r="BA101" s="5"/>
      <c r="BB101" s="5"/>
      <c r="BC101" s="5"/>
      <c r="BE101" s="5"/>
    </row>
    <row r="102" spans="53:57">
      <c r="BA102" s="12"/>
      <c r="BB102" s="12"/>
    </row>
    <row r="103" spans="53:57">
      <c r="BA103" s="12"/>
      <c r="BB103" s="12"/>
    </row>
    <row r="104" spans="53:57">
      <c r="BA104" s="12"/>
      <c r="BB104" s="12"/>
    </row>
    <row r="105" spans="53:57">
      <c r="BA105" s="12"/>
      <c r="BB105" s="12"/>
    </row>
    <row r="106" spans="53:57">
      <c r="BA106" s="12"/>
      <c r="BB106" s="12"/>
    </row>
    <row r="107" spans="53:57">
      <c r="BA107" s="12"/>
      <c r="BB107" s="12"/>
    </row>
    <row r="108" spans="53:57">
      <c r="BA108" s="12"/>
      <c r="BB108" s="12"/>
    </row>
    <row r="109" spans="53:57">
      <c r="BA109" s="12"/>
      <c r="BB109" s="12"/>
    </row>
    <row r="110" spans="53:57">
      <c r="BA110" s="12"/>
      <c r="BB110" s="12"/>
    </row>
    <row r="111" spans="53:57">
      <c r="BA111" s="12"/>
      <c r="BB111" s="12"/>
    </row>
    <row r="112" spans="53:57">
      <c r="BA112" s="12"/>
      <c r="BB112" s="12"/>
    </row>
    <row r="113" spans="17:54">
      <c r="R113" s="3" t="s">
        <v>3</v>
      </c>
      <c r="BA113" s="12"/>
      <c r="BB113" s="12"/>
    </row>
    <row r="114" spans="17:54">
      <c r="Q114">
        <v>4</v>
      </c>
      <c r="R114" s="3" t="s">
        <v>96</v>
      </c>
      <c r="BA114" s="12"/>
      <c r="BB114" s="12"/>
    </row>
    <row r="115" spans="17:54">
      <c r="Q115">
        <v>5</v>
      </c>
      <c r="R115" s="389" t="s">
        <v>97</v>
      </c>
      <c r="BA115" s="12"/>
      <c r="BB115" s="12"/>
    </row>
    <row r="116" spans="17:54">
      <c r="Q116">
        <v>6</v>
      </c>
      <c r="R116" s="3" t="s">
        <v>98</v>
      </c>
      <c r="BA116" s="12"/>
      <c r="BB116" s="12"/>
    </row>
    <row r="117" spans="17:54">
      <c r="Q117">
        <v>7</v>
      </c>
      <c r="R117" s="3" t="s">
        <v>99</v>
      </c>
      <c r="BA117" s="12"/>
      <c r="BB117" s="12"/>
    </row>
    <row r="118" spans="17:54">
      <c r="BA118" s="12"/>
      <c r="BB118" s="12"/>
    </row>
    <row r="119" spans="17:54">
      <c r="BA119" s="12"/>
      <c r="BB119" s="12"/>
    </row>
    <row r="120" spans="17:54">
      <c r="BA120" s="12"/>
      <c r="BB120" s="12"/>
    </row>
    <row r="121" spans="17:54">
      <c r="BA121" s="12"/>
      <c r="BB121" s="12"/>
    </row>
    <row r="122" spans="17:54">
      <c r="BA122" s="12"/>
      <c r="BB122" s="12"/>
    </row>
    <row r="123" spans="17:54">
      <c r="BA123" s="12"/>
      <c r="BB123" s="12"/>
    </row>
    <row r="124" spans="17:54">
      <c r="BA124" s="12"/>
      <c r="BB124" s="12"/>
    </row>
    <row r="125" spans="17:54">
      <c r="BA125" s="12"/>
      <c r="BB125" s="12"/>
    </row>
    <row r="126" spans="17:54">
      <c r="BA126" s="12"/>
      <c r="BB126" s="12"/>
    </row>
    <row r="127" spans="17:54">
      <c r="BA127" s="12"/>
      <c r="BB127" s="12"/>
    </row>
    <row r="128" spans="17:54">
      <c r="BA128" s="12"/>
      <c r="BB128" s="12"/>
    </row>
    <row r="129" spans="53:54">
      <c r="BA129" s="12"/>
      <c r="BB129" s="12"/>
    </row>
    <row r="130" spans="53:54">
      <c r="BA130" s="12"/>
      <c r="BB130" s="12"/>
    </row>
    <row r="131" spans="53:54">
      <c r="BA131" s="12"/>
      <c r="BB131" s="12"/>
    </row>
    <row r="132" spans="53:54">
      <c r="BA132" s="12"/>
      <c r="BB132" s="12"/>
    </row>
    <row r="133" spans="53:54">
      <c r="BA133" s="12"/>
      <c r="BB133" s="12"/>
    </row>
    <row r="134" spans="53:54">
      <c r="BA134" s="12"/>
      <c r="BB134" s="12"/>
    </row>
    <row r="135" spans="53:54">
      <c r="BA135" s="12"/>
      <c r="BB135" s="12"/>
    </row>
    <row r="136" spans="53:54">
      <c r="BA136" s="12"/>
      <c r="BB136" s="12"/>
    </row>
    <row r="137" spans="53:54">
      <c r="BA137" s="12"/>
      <c r="BB137" s="12"/>
    </row>
    <row r="138" spans="53:54">
      <c r="BA138" s="12"/>
      <c r="BB138" s="12"/>
    </row>
    <row r="139" spans="53:54">
      <c r="BA139" s="12"/>
      <c r="BB139" s="12"/>
    </row>
    <row r="140" spans="53:54">
      <c r="BA140" s="12"/>
      <c r="BB140" s="12"/>
    </row>
    <row r="141" spans="53:54">
      <c r="BA141" s="12"/>
      <c r="BB141" s="12"/>
    </row>
    <row r="142" spans="53:54">
      <c r="BA142" s="12"/>
      <c r="BB142" s="12"/>
    </row>
    <row r="143" spans="53:54">
      <c r="BA143" s="12"/>
      <c r="BB143" s="12"/>
    </row>
    <row r="144" spans="53:54">
      <c r="BA144" s="12"/>
      <c r="BB144" s="12"/>
    </row>
    <row r="145" spans="53:54">
      <c r="BA145" s="12"/>
      <c r="BB145" s="12"/>
    </row>
    <row r="146" spans="53:54">
      <c r="BA146" s="12"/>
      <c r="BB146" s="12"/>
    </row>
    <row r="147" spans="53:54">
      <c r="BA147" s="12"/>
      <c r="BB147" s="12"/>
    </row>
    <row r="148" spans="53:54">
      <c r="BA148" s="12"/>
      <c r="BB148" s="12"/>
    </row>
    <row r="149" spans="53:54">
      <c r="BA149" s="12"/>
      <c r="BB149" s="12"/>
    </row>
    <row r="150" spans="53:54">
      <c r="BA150" s="12"/>
      <c r="BB150" s="12"/>
    </row>
    <row r="151" spans="53:54">
      <c r="BA151" s="12"/>
      <c r="BB151" s="12"/>
    </row>
    <row r="152" spans="53:54">
      <c r="BA152" s="12"/>
      <c r="BB152" s="12"/>
    </row>
    <row r="153" spans="53:54">
      <c r="BA153" s="12"/>
      <c r="BB153" s="12"/>
    </row>
    <row r="154" spans="53:54">
      <c r="BA154" s="12"/>
      <c r="BB154" s="12"/>
    </row>
    <row r="155" spans="53:54">
      <c r="BA155" s="12"/>
      <c r="BB155" s="12"/>
    </row>
    <row r="156" spans="53:54">
      <c r="BA156" s="12"/>
      <c r="BB156" s="12"/>
    </row>
    <row r="180" spans="27:52">
      <c r="AA180" s="76"/>
      <c r="AB180" s="76"/>
      <c r="AC180" s="13"/>
      <c r="AD180" s="13"/>
      <c r="AE180" s="13"/>
      <c r="AF180" s="76"/>
      <c r="AG180" s="13"/>
      <c r="AH180" s="13"/>
      <c r="AI180" s="76"/>
      <c r="AJ180" s="76"/>
      <c r="AK180" s="76"/>
      <c r="AL180" s="67"/>
      <c r="AM180" s="67"/>
      <c r="AN180" s="76"/>
      <c r="AO180" s="13"/>
      <c r="AP180" s="13"/>
      <c r="AQ180" s="67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27:52">
      <c r="AA181" s="76"/>
      <c r="AB181" s="76"/>
      <c r="AC181" s="13"/>
      <c r="AD181" s="13"/>
      <c r="AE181" s="13"/>
      <c r="AF181" s="76"/>
      <c r="AG181" s="13"/>
      <c r="AH181" s="13"/>
      <c r="AI181" s="76"/>
      <c r="AJ181" s="76"/>
      <c r="AK181" s="76"/>
      <c r="AL181" s="67"/>
      <c r="AM181" s="67"/>
      <c r="AN181" s="76"/>
      <c r="AO181" s="13"/>
      <c r="AP181" s="13"/>
      <c r="AQ181" s="67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27:52">
      <c r="AA182" s="76"/>
      <c r="AB182" s="76"/>
      <c r="AC182" s="13"/>
      <c r="AD182" s="13"/>
      <c r="AE182" s="13"/>
      <c r="AF182" s="76"/>
      <c r="AG182" s="13"/>
      <c r="AH182" s="13"/>
      <c r="AI182" s="76"/>
      <c r="AJ182" s="76"/>
      <c r="AK182" s="76"/>
      <c r="AL182" s="67"/>
      <c r="AM182" s="67"/>
      <c r="AN182" s="76"/>
      <c r="AO182" s="13"/>
      <c r="AP182" s="13"/>
      <c r="AQ182" s="67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27:52">
      <c r="AA183" s="76"/>
      <c r="AB183" s="76"/>
      <c r="AC183" s="13"/>
      <c r="AD183" s="13"/>
      <c r="AE183" s="13"/>
      <c r="AF183" s="76"/>
      <c r="AG183" s="13"/>
      <c r="AH183" s="13"/>
      <c r="AI183" s="76"/>
      <c r="AJ183" s="76"/>
      <c r="AK183" s="76"/>
      <c r="AL183" s="67"/>
      <c r="AM183" s="67"/>
      <c r="AN183" s="76"/>
      <c r="AO183" s="13"/>
      <c r="AP183" s="13"/>
      <c r="AQ183" s="67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27:52">
      <c r="AA184" s="76"/>
      <c r="AB184" s="76"/>
      <c r="AC184" s="13"/>
      <c r="AD184" s="13"/>
      <c r="AE184" s="13"/>
      <c r="AF184" s="76"/>
      <c r="AG184" s="13"/>
      <c r="AH184" s="13"/>
      <c r="AI184" s="76"/>
      <c r="AJ184" s="76"/>
      <c r="AK184" s="76"/>
      <c r="AL184" s="67"/>
      <c r="AM184" s="67"/>
      <c r="AN184" s="76"/>
      <c r="AO184" s="13"/>
      <c r="AP184" s="13"/>
      <c r="AQ184" s="67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27:52">
      <c r="AA185" s="76"/>
      <c r="AB185" s="76"/>
      <c r="AC185" s="13"/>
      <c r="AD185" s="13"/>
      <c r="AE185" s="13"/>
      <c r="AF185" s="76"/>
      <c r="AG185" s="13"/>
      <c r="AH185" s="13"/>
      <c r="AI185" s="76"/>
      <c r="AJ185" s="76"/>
      <c r="AK185" s="76"/>
      <c r="AL185" s="67"/>
      <c r="AM185" s="67"/>
      <c r="AN185" s="76"/>
      <c r="AO185" s="13"/>
      <c r="AP185" s="13"/>
      <c r="AQ185" s="67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27:52">
      <c r="AA186" s="76"/>
      <c r="AB186" s="76"/>
      <c r="AC186" s="13"/>
      <c r="AD186" s="13"/>
      <c r="AE186" s="13"/>
      <c r="AF186" s="76"/>
      <c r="AG186" s="13"/>
      <c r="AH186" s="13"/>
      <c r="AI186" s="76"/>
      <c r="AJ186" s="76"/>
      <c r="AK186" s="76"/>
      <c r="AL186" s="67"/>
      <c r="AM186" s="67"/>
      <c r="AN186" s="76"/>
      <c r="AO186" s="13"/>
      <c r="AP186" s="13"/>
      <c r="AQ186" s="67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27:52">
      <c r="AA187" s="76"/>
      <c r="AB187" s="76"/>
      <c r="AC187" s="13"/>
      <c r="AD187" s="13"/>
      <c r="AE187" s="13"/>
      <c r="AF187" s="76"/>
      <c r="AG187" s="13"/>
      <c r="AH187" s="13"/>
      <c r="AI187" s="76"/>
      <c r="AJ187" s="76"/>
      <c r="AK187" s="76"/>
      <c r="AL187" s="67"/>
      <c r="AM187" s="67"/>
      <c r="AN187" s="76"/>
      <c r="AO187" s="13"/>
      <c r="AP187" s="13"/>
      <c r="AQ187" s="67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27:52">
      <c r="AA188" s="76"/>
      <c r="AB188" s="76"/>
      <c r="AC188" s="13"/>
      <c r="AD188" s="13"/>
      <c r="AE188" s="13"/>
      <c r="AF188" s="76"/>
      <c r="AG188" s="13"/>
      <c r="AH188" s="13"/>
      <c r="AI188" s="76"/>
      <c r="AJ188" s="76"/>
      <c r="AK188" s="76"/>
      <c r="AL188" s="67"/>
      <c r="AM188" s="67"/>
      <c r="AN188" s="76"/>
      <c r="AO188" s="13"/>
      <c r="AP188" s="13"/>
      <c r="AQ188" s="67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27:52">
      <c r="AA189" s="76"/>
      <c r="AB189" s="76"/>
      <c r="AC189" s="13"/>
      <c r="AD189" s="13"/>
      <c r="AE189" s="13"/>
      <c r="AF189" s="76"/>
      <c r="AG189" s="13"/>
      <c r="AH189" s="13"/>
      <c r="AI189" s="76"/>
      <c r="AJ189" s="76"/>
      <c r="AK189" s="76"/>
      <c r="AL189" s="67"/>
      <c r="AM189" s="67"/>
      <c r="AN189" s="76"/>
      <c r="AO189" s="13"/>
      <c r="AP189" s="13"/>
      <c r="AQ189" s="67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27:52">
      <c r="AA190" s="76"/>
      <c r="AB190" s="76"/>
      <c r="AC190" s="13"/>
      <c r="AD190" s="13"/>
      <c r="AE190" s="13"/>
      <c r="AF190" s="76"/>
      <c r="AG190" s="13"/>
      <c r="AH190" s="13"/>
      <c r="AI190" s="76"/>
      <c r="AJ190" s="76"/>
      <c r="AK190" s="76"/>
      <c r="AL190" s="67"/>
      <c r="AM190" s="67"/>
      <c r="AN190" s="76"/>
      <c r="AO190" s="13"/>
      <c r="AP190" s="13"/>
      <c r="AQ190" s="67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27:52">
      <c r="AA191" s="76"/>
      <c r="AB191" s="76"/>
      <c r="AC191" s="13"/>
      <c r="AD191" s="13"/>
      <c r="AE191" s="13"/>
      <c r="AF191" s="76"/>
      <c r="AG191" s="13"/>
      <c r="AH191" s="13"/>
      <c r="AI191" s="76"/>
      <c r="AJ191" s="76"/>
      <c r="AK191" s="76"/>
      <c r="AL191" s="67"/>
      <c r="AM191" s="67"/>
      <c r="AN191" s="76"/>
      <c r="AO191" s="13"/>
      <c r="AP191" s="13"/>
      <c r="AQ191" s="67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27:52">
      <c r="AA192" s="76"/>
      <c r="AB192" s="76"/>
      <c r="AC192" s="13"/>
      <c r="AD192" s="13"/>
      <c r="AE192" s="13"/>
      <c r="AF192" s="76"/>
      <c r="AG192" s="13"/>
      <c r="AH192" s="13"/>
      <c r="AI192" s="76"/>
      <c r="AJ192" s="76"/>
      <c r="AK192" s="76"/>
      <c r="AL192" s="67"/>
      <c r="AM192" s="67"/>
      <c r="AN192" s="76"/>
      <c r="AO192" s="13"/>
      <c r="AP192" s="13"/>
      <c r="AQ192" s="67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27:52">
      <c r="AA193" s="76"/>
      <c r="AB193" s="76"/>
      <c r="AC193" s="13"/>
      <c r="AD193" s="13"/>
      <c r="AE193" s="13"/>
      <c r="AF193" s="76"/>
      <c r="AG193" s="13"/>
      <c r="AH193" s="13"/>
      <c r="AI193" s="76"/>
      <c r="AJ193" s="76"/>
      <c r="AK193" s="76"/>
      <c r="AL193" s="67"/>
      <c r="AM193" s="67"/>
      <c r="AN193" s="76"/>
      <c r="AO193" s="13"/>
      <c r="AP193" s="13"/>
      <c r="AQ193" s="67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27:52">
      <c r="AA194" s="76"/>
      <c r="AB194" s="76"/>
      <c r="AC194" s="13"/>
      <c r="AD194" s="13"/>
      <c r="AE194" s="13"/>
      <c r="AF194" s="76"/>
      <c r="AG194" s="13"/>
      <c r="AH194" s="13"/>
      <c r="AI194" s="76"/>
      <c r="AJ194" s="76"/>
      <c r="AK194" s="76"/>
      <c r="AL194" s="67"/>
      <c r="AM194" s="67"/>
      <c r="AN194" s="76"/>
      <c r="AO194" s="13"/>
      <c r="AP194" s="13"/>
      <c r="AQ194" s="67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27:52">
      <c r="AA195" s="76"/>
      <c r="AB195" s="76"/>
      <c r="AC195" s="13"/>
      <c r="AD195" s="13"/>
      <c r="AE195" s="13"/>
      <c r="AF195" s="76"/>
      <c r="AG195" s="13"/>
      <c r="AH195" s="13"/>
      <c r="AI195" s="76"/>
      <c r="AJ195" s="76"/>
      <c r="AK195" s="76"/>
      <c r="AL195" s="67"/>
      <c r="AM195" s="67"/>
      <c r="AN195" s="76"/>
      <c r="AO195" s="13"/>
      <c r="AP195" s="13"/>
      <c r="AQ195" s="67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27:52">
      <c r="AA196" s="76"/>
      <c r="AB196" s="76"/>
      <c r="AC196" s="13"/>
      <c r="AD196" s="13"/>
      <c r="AE196" s="13"/>
      <c r="AF196" s="76"/>
      <c r="AG196" s="13"/>
      <c r="AH196" s="13"/>
      <c r="AI196" s="76"/>
      <c r="AJ196" s="76"/>
      <c r="AK196" s="76"/>
      <c r="AL196" s="67"/>
      <c r="AM196" s="67"/>
      <c r="AN196" s="76"/>
      <c r="AO196" s="13"/>
      <c r="AP196" s="13"/>
      <c r="AQ196" s="67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27:52">
      <c r="AA197" s="76"/>
      <c r="AB197" s="76"/>
      <c r="AC197" s="13"/>
      <c r="AD197" s="13"/>
      <c r="AE197" s="13"/>
      <c r="AF197" s="76"/>
      <c r="AG197" s="13"/>
      <c r="AH197" s="13"/>
      <c r="AI197" s="76"/>
      <c r="AJ197" s="76"/>
      <c r="AK197" s="76"/>
      <c r="AL197" s="67"/>
      <c r="AM197" s="67"/>
      <c r="AN197" s="76"/>
      <c r="AO197" s="13"/>
      <c r="AP197" s="13"/>
      <c r="AQ197" s="67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27:52">
      <c r="AA198" s="76"/>
      <c r="AB198" s="76"/>
      <c r="AC198" s="13"/>
      <c r="AD198" s="13"/>
      <c r="AE198" s="13"/>
      <c r="AF198" s="76"/>
      <c r="AG198" s="13"/>
      <c r="AH198" s="13"/>
      <c r="AI198" s="76"/>
      <c r="AJ198" s="76"/>
      <c r="AK198" s="76"/>
      <c r="AL198" s="67"/>
      <c r="AM198" s="67"/>
      <c r="AN198" s="76"/>
      <c r="AO198" s="13"/>
      <c r="AP198" s="13"/>
      <c r="AQ198" s="67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27:52">
      <c r="AA199" s="76"/>
      <c r="AB199" s="76"/>
      <c r="AC199" s="13"/>
      <c r="AD199" s="13"/>
      <c r="AE199" s="13"/>
      <c r="AF199" s="76"/>
      <c r="AG199" s="13"/>
      <c r="AH199" s="13"/>
      <c r="AI199" s="76"/>
      <c r="AJ199" s="76"/>
      <c r="AK199" s="76"/>
      <c r="AL199" s="67"/>
      <c r="AM199" s="67"/>
      <c r="AN199" s="76"/>
      <c r="AO199" s="13"/>
      <c r="AP199" s="13"/>
      <c r="AQ199" s="67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27:52">
      <c r="AA200" s="76"/>
      <c r="AB200" s="76"/>
      <c r="AC200" s="13"/>
      <c r="AD200" s="13"/>
      <c r="AE200" s="13"/>
      <c r="AF200" s="76"/>
      <c r="AG200" s="13"/>
      <c r="AH200" s="13"/>
      <c r="AI200" s="76"/>
      <c r="AJ200" s="76"/>
      <c r="AK200" s="76"/>
      <c r="AL200" s="67"/>
      <c r="AM200" s="67"/>
      <c r="AN200" s="76"/>
      <c r="AO200" s="13"/>
      <c r="AP200" s="13"/>
      <c r="AQ200" s="67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27:52">
      <c r="AA201" s="76"/>
      <c r="AB201" s="76"/>
      <c r="AC201" s="13"/>
      <c r="AD201" s="13"/>
      <c r="AE201" s="13"/>
      <c r="AF201" s="76"/>
      <c r="AG201" s="13"/>
      <c r="AH201" s="13"/>
      <c r="AI201" s="76"/>
      <c r="AJ201" s="76"/>
      <c r="AK201" s="76"/>
      <c r="AL201" s="67"/>
      <c r="AM201" s="67"/>
      <c r="AN201" s="76"/>
      <c r="AO201" s="13"/>
      <c r="AP201" s="13"/>
      <c r="AQ201" s="67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27:52">
      <c r="AA202" s="76"/>
      <c r="AB202" s="76"/>
      <c r="AC202" s="13"/>
      <c r="AD202" s="13"/>
      <c r="AE202" s="13"/>
      <c r="AF202" s="76"/>
      <c r="AG202" s="13"/>
      <c r="AH202" s="13"/>
      <c r="AI202" s="76"/>
      <c r="AJ202" s="76"/>
      <c r="AK202" s="76"/>
      <c r="AL202" s="67"/>
      <c r="AM202" s="67"/>
      <c r="AN202" s="76"/>
      <c r="AO202" s="13"/>
      <c r="AP202" s="13"/>
      <c r="AQ202" s="67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27:52">
      <c r="AA203" s="76"/>
      <c r="AB203" s="76"/>
      <c r="AC203" s="13"/>
      <c r="AD203" s="13"/>
      <c r="AE203" s="13"/>
      <c r="AF203" s="76"/>
      <c r="AG203" s="13"/>
      <c r="AH203" s="13"/>
      <c r="AI203" s="76"/>
      <c r="AJ203" s="76"/>
      <c r="AK203" s="76"/>
      <c r="AL203" s="67"/>
      <c r="AM203" s="67"/>
      <c r="AN203" s="76"/>
      <c r="AO203" s="13"/>
      <c r="AP203" s="13"/>
      <c r="AQ203" s="67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27:52">
      <c r="AA204" s="76"/>
      <c r="AB204" s="76"/>
      <c r="AC204" s="13"/>
      <c r="AD204" s="13"/>
      <c r="AE204" s="13"/>
      <c r="AF204" s="76"/>
      <c r="AG204" s="13"/>
      <c r="AH204" s="13"/>
      <c r="AI204" s="76"/>
      <c r="AJ204" s="76"/>
      <c r="AK204" s="76"/>
      <c r="AL204" s="67"/>
      <c r="AM204" s="67"/>
      <c r="AN204" s="76"/>
      <c r="AO204" s="13"/>
      <c r="AP204" s="13"/>
      <c r="AQ204" s="67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27:52">
      <c r="AA205" s="76"/>
      <c r="AB205" s="76"/>
      <c r="AC205" s="13"/>
      <c r="AD205" s="13"/>
      <c r="AE205" s="13"/>
      <c r="AF205" s="76"/>
      <c r="AG205" s="13"/>
      <c r="AH205" s="13"/>
      <c r="AI205" s="76"/>
      <c r="AJ205" s="76"/>
      <c r="AK205" s="76"/>
      <c r="AL205" s="67"/>
      <c r="AM205" s="67"/>
      <c r="AN205" s="76"/>
      <c r="AO205" s="13"/>
      <c r="AP205" s="13"/>
      <c r="AQ205" s="67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27:52">
      <c r="AA206" s="76"/>
      <c r="AB206" s="76"/>
      <c r="AC206" s="13"/>
      <c r="AD206" s="13"/>
      <c r="AE206" s="13"/>
      <c r="AF206" s="76"/>
      <c r="AG206" s="13"/>
      <c r="AH206" s="13"/>
      <c r="AI206" s="76"/>
      <c r="AJ206" s="76"/>
      <c r="AK206" s="76"/>
      <c r="AL206" s="67"/>
      <c r="AM206" s="67"/>
      <c r="AN206" s="76"/>
      <c r="AO206" s="13"/>
      <c r="AP206" s="13"/>
      <c r="AQ206" s="67"/>
      <c r="AR206" s="13"/>
      <c r="AS206" s="13"/>
      <c r="AT206" s="13"/>
      <c r="AU206" s="13"/>
      <c r="AV206" s="13"/>
      <c r="AW206" s="13"/>
      <c r="AX206" s="13"/>
      <c r="AY206" s="13"/>
      <c r="AZ206" s="13"/>
    </row>
    <row r="207" spans="27:52">
      <c r="AA207" s="76"/>
      <c r="AB207" s="76"/>
      <c r="AC207" s="13"/>
      <c r="AD207" s="13"/>
      <c r="AE207" s="13"/>
      <c r="AF207" s="76"/>
      <c r="AG207" s="13"/>
      <c r="AH207" s="13"/>
      <c r="AI207" s="76"/>
      <c r="AJ207" s="76"/>
      <c r="AK207" s="76"/>
      <c r="AL207" s="67"/>
      <c r="AM207" s="67"/>
      <c r="AN207" s="76"/>
      <c r="AO207" s="13"/>
      <c r="AP207" s="13"/>
      <c r="AQ207" s="67"/>
      <c r="AR207" s="13"/>
      <c r="AS207" s="13"/>
      <c r="AT207" s="13"/>
      <c r="AU207" s="13"/>
      <c r="AV207" s="13"/>
      <c r="AW207" s="13"/>
      <c r="AX207" s="13"/>
      <c r="AY207" s="13"/>
      <c r="AZ207" s="13"/>
    </row>
    <row r="208" spans="27:52">
      <c r="AA208" s="76"/>
      <c r="AB208" s="76"/>
      <c r="AC208" s="13"/>
      <c r="AD208" s="13"/>
      <c r="AE208" s="13"/>
      <c r="AF208" s="76"/>
      <c r="AG208" s="13"/>
      <c r="AH208" s="13"/>
      <c r="AI208" s="76"/>
      <c r="AJ208" s="76"/>
      <c r="AK208" s="76"/>
      <c r="AL208" s="67"/>
      <c r="AM208" s="67"/>
      <c r="AN208" s="76"/>
      <c r="AO208" s="13"/>
      <c r="AP208" s="13"/>
      <c r="AQ208" s="67"/>
      <c r="AR208" s="13"/>
      <c r="AS208" s="13"/>
      <c r="AT208" s="13"/>
      <c r="AU208" s="13"/>
      <c r="AV208" s="13"/>
      <c r="AW208" s="13"/>
      <c r="AX208" s="13"/>
      <c r="AY208" s="13"/>
      <c r="AZ208" s="13"/>
    </row>
    <row r="209" spans="27:52">
      <c r="AA209" s="76"/>
      <c r="AB209" s="76"/>
      <c r="AC209" s="13"/>
      <c r="AD209" s="13"/>
      <c r="AE209" s="13"/>
      <c r="AF209" s="76"/>
      <c r="AG209" s="13"/>
      <c r="AH209" s="13"/>
      <c r="AI209" s="76"/>
      <c r="AJ209" s="76"/>
      <c r="AK209" s="76"/>
      <c r="AL209" s="67"/>
      <c r="AM209" s="67"/>
      <c r="AN209" s="76"/>
      <c r="AO209" s="13"/>
      <c r="AP209" s="13"/>
      <c r="AQ209" s="67"/>
      <c r="AR209" s="13"/>
      <c r="AS209" s="13"/>
      <c r="AT209" s="13"/>
      <c r="AU209" s="13"/>
      <c r="AV209" s="13"/>
      <c r="AW209" s="13"/>
      <c r="AX209" s="13"/>
      <c r="AY209" s="13"/>
      <c r="AZ209" s="13"/>
    </row>
    <row r="210" spans="27:52">
      <c r="AA210" s="76"/>
      <c r="AB210" s="76"/>
      <c r="AC210" s="13"/>
      <c r="AD210" s="13"/>
      <c r="AE210" s="13"/>
      <c r="AF210" s="76"/>
      <c r="AG210" s="13"/>
      <c r="AH210" s="13"/>
      <c r="AI210" s="76"/>
      <c r="AJ210" s="76"/>
      <c r="AK210" s="76"/>
      <c r="AL210" s="67"/>
      <c r="AM210" s="67"/>
      <c r="AN210" s="76"/>
      <c r="AO210" s="13"/>
      <c r="AP210" s="13"/>
      <c r="AQ210" s="67"/>
      <c r="AR210" s="13"/>
      <c r="AS210" s="13"/>
      <c r="AT210" s="13"/>
      <c r="AU210" s="13"/>
      <c r="AV210" s="13"/>
      <c r="AW210" s="13"/>
      <c r="AX210" s="13"/>
      <c r="AY210" s="13"/>
      <c r="AZ210" s="13"/>
    </row>
    <row r="211" spans="27:52">
      <c r="AA211" s="76"/>
      <c r="AB211" s="76"/>
      <c r="AC211" s="13"/>
      <c r="AD211" s="13"/>
      <c r="AE211" s="13"/>
      <c r="AF211" s="76"/>
      <c r="AG211" s="13"/>
      <c r="AH211" s="13"/>
      <c r="AI211" s="76"/>
      <c r="AJ211" s="76"/>
      <c r="AK211" s="76"/>
      <c r="AL211" s="67"/>
      <c r="AM211" s="67"/>
      <c r="AN211" s="76"/>
      <c r="AO211" s="13"/>
      <c r="AP211" s="13"/>
      <c r="AQ211" s="67"/>
      <c r="AR211" s="13"/>
      <c r="AS211" s="13"/>
      <c r="AT211" s="13"/>
      <c r="AU211" s="13"/>
      <c r="AV211" s="13"/>
      <c r="AW211" s="13"/>
      <c r="AX211" s="13"/>
      <c r="AY211" s="13"/>
      <c r="AZ211" s="13"/>
    </row>
    <row r="212" spans="27:52">
      <c r="AA212" s="76"/>
      <c r="AB212" s="76"/>
      <c r="AC212" s="13"/>
      <c r="AD212" s="13"/>
      <c r="AE212" s="13"/>
      <c r="AF212" s="76"/>
      <c r="AG212" s="13"/>
      <c r="AH212" s="13"/>
      <c r="AI212" s="76"/>
      <c r="AJ212" s="76"/>
      <c r="AK212" s="76"/>
      <c r="AL212" s="67"/>
      <c r="AM212" s="67"/>
      <c r="AN212" s="76"/>
      <c r="AO212" s="13"/>
      <c r="AP212" s="13"/>
      <c r="AQ212" s="67"/>
      <c r="AR212" s="13"/>
      <c r="AS212" s="13"/>
      <c r="AT212" s="13"/>
      <c r="AU212" s="13"/>
      <c r="AV212" s="13"/>
      <c r="AW212" s="13"/>
      <c r="AX212" s="13"/>
      <c r="AY212" s="13"/>
      <c r="AZ212" s="13"/>
    </row>
    <row r="213" spans="27:52">
      <c r="AA213" s="76"/>
      <c r="AB213" s="76"/>
      <c r="AC213" s="13"/>
      <c r="AD213" s="13"/>
      <c r="AE213" s="13"/>
      <c r="AF213" s="76"/>
      <c r="AG213" s="13"/>
      <c r="AH213" s="13"/>
      <c r="AI213" s="76"/>
      <c r="AJ213" s="76"/>
      <c r="AK213" s="76"/>
      <c r="AL213" s="67"/>
      <c r="AM213" s="67"/>
      <c r="AN213" s="76"/>
      <c r="AO213" s="13"/>
      <c r="AP213" s="13"/>
      <c r="AQ213" s="67"/>
      <c r="AR213" s="13"/>
      <c r="AS213" s="13"/>
      <c r="AT213" s="13"/>
      <c r="AU213" s="13"/>
      <c r="AV213" s="13"/>
      <c r="AW213" s="13"/>
      <c r="AX213" s="13"/>
      <c r="AY213" s="13"/>
      <c r="AZ213" s="13"/>
    </row>
    <row r="214" spans="27:52">
      <c r="AA214" s="76"/>
      <c r="AB214" s="76"/>
      <c r="AC214" s="13"/>
      <c r="AD214" s="13"/>
      <c r="AE214" s="13"/>
      <c r="AF214" s="76"/>
      <c r="AG214" s="13"/>
      <c r="AH214" s="13"/>
      <c r="AI214" s="76"/>
      <c r="AJ214" s="76"/>
      <c r="AK214" s="76"/>
      <c r="AL214" s="67"/>
      <c r="AM214" s="67"/>
      <c r="AN214" s="76"/>
      <c r="AO214" s="13"/>
      <c r="AP214" s="13"/>
      <c r="AQ214" s="67"/>
      <c r="AR214" s="13"/>
      <c r="AS214" s="13"/>
      <c r="AT214" s="13"/>
      <c r="AU214" s="13"/>
      <c r="AV214" s="13"/>
      <c r="AW214" s="13"/>
      <c r="AX214" s="13"/>
      <c r="AY214" s="13"/>
      <c r="AZ214" s="13"/>
    </row>
    <row r="215" spans="27:52">
      <c r="AA215" s="76"/>
      <c r="AB215" s="76"/>
      <c r="AC215" s="13"/>
      <c r="AD215" s="13"/>
      <c r="AE215" s="13"/>
      <c r="AF215" s="76"/>
      <c r="AG215" s="13"/>
      <c r="AH215" s="13"/>
      <c r="AI215" s="76"/>
      <c r="AJ215" s="76"/>
      <c r="AK215" s="76"/>
      <c r="AL215" s="67"/>
      <c r="AM215" s="67"/>
      <c r="AN215" s="76"/>
      <c r="AO215" s="13"/>
      <c r="AP215" s="13"/>
      <c r="AQ215" s="67"/>
      <c r="AR215" s="13"/>
      <c r="AS215" s="13"/>
      <c r="AT215" s="13"/>
      <c r="AU215" s="13"/>
      <c r="AV215" s="13"/>
      <c r="AW215" s="13"/>
      <c r="AX215" s="13"/>
      <c r="AY215" s="13"/>
      <c r="AZ215" s="13"/>
    </row>
    <row r="216" spans="27:52">
      <c r="AA216" s="76"/>
      <c r="AB216" s="76"/>
      <c r="AC216" s="13"/>
      <c r="AD216" s="13"/>
      <c r="AE216" s="13"/>
      <c r="AF216" s="76"/>
      <c r="AG216" s="13"/>
      <c r="AH216" s="13"/>
      <c r="AI216" s="76"/>
      <c r="AJ216" s="76"/>
      <c r="AK216" s="76"/>
      <c r="AL216" s="67"/>
      <c r="AM216" s="67"/>
      <c r="AN216" s="76"/>
      <c r="AO216" s="13"/>
      <c r="AP216" s="13"/>
      <c r="AQ216" s="67"/>
      <c r="AR216" s="13"/>
      <c r="AS216" s="13"/>
      <c r="AT216" s="13"/>
      <c r="AU216" s="13"/>
      <c r="AV216" s="13"/>
      <c r="AW216" s="13"/>
      <c r="AX216" s="13"/>
      <c r="AY216" s="13"/>
      <c r="AZ216" s="13"/>
    </row>
    <row r="217" spans="27:52">
      <c r="AA217" s="76"/>
      <c r="AB217" s="76"/>
      <c r="AC217" s="13"/>
      <c r="AD217" s="13"/>
      <c r="AE217" s="13"/>
      <c r="AF217" s="76"/>
      <c r="AG217" s="13"/>
      <c r="AH217" s="13"/>
      <c r="AI217" s="76"/>
      <c r="AJ217" s="76"/>
      <c r="AK217" s="76"/>
      <c r="AL217" s="67"/>
      <c r="AM217" s="67"/>
      <c r="AN217" s="76"/>
      <c r="AO217" s="13"/>
      <c r="AP217" s="13"/>
      <c r="AQ217" s="67"/>
      <c r="AR217" s="13"/>
      <c r="AS217" s="13"/>
      <c r="AT217" s="13"/>
      <c r="AU217" s="13"/>
      <c r="AV217" s="13"/>
      <c r="AW217" s="13"/>
      <c r="AX217" s="13"/>
      <c r="AY217" s="13"/>
      <c r="AZ217" s="13"/>
    </row>
    <row r="218" spans="27:52">
      <c r="AA218" s="76"/>
      <c r="AB218" s="76"/>
      <c r="AC218" s="13"/>
      <c r="AD218" s="13"/>
      <c r="AE218" s="13"/>
      <c r="AF218" s="76"/>
      <c r="AG218" s="13"/>
      <c r="AH218" s="13"/>
      <c r="AI218" s="76"/>
      <c r="AJ218" s="76"/>
      <c r="AK218" s="76"/>
      <c r="AL218" s="67"/>
      <c r="AM218" s="67"/>
      <c r="AN218" s="76"/>
      <c r="AO218" s="13"/>
      <c r="AP218" s="13"/>
      <c r="AQ218" s="67"/>
      <c r="AR218" s="13"/>
      <c r="AS218" s="13"/>
      <c r="AT218" s="13"/>
      <c r="AU218" s="13"/>
      <c r="AV218" s="13"/>
      <c r="AW218" s="13"/>
      <c r="AX218" s="13"/>
      <c r="AY218" s="13"/>
      <c r="AZ218" s="13"/>
    </row>
    <row r="219" spans="27:52">
      <c r="AA219" s="76"/>
      <c r="AB219" s="76"/>
      <c r="AC219" s="13"/>
      <c r="AD219" s="13"/>
      <c r="AE219" s="13"/>
      <c r="AF219" s="76"/>
      <c r="AG219" s="13"/>
      <c r="AH219" s="13"/>
      <c r="AI219" s="76"/>
      <c r="AJ219" s="76"/>
      <c r="AK219" s="76"/>
      <c r="AL219" s="67"/>
      <c r="AM219" s="67"/>
      <c r="AN219" s="76"/>
      <c r="AO219" s="13"/>
      <c r="AP219" s="13"/>
      <c r="AQ219" s="67"/>
      <c r="AR219" s="13"/>
      <c r="AS219" s="13"/>
      <c r="AT219" s="13"/>
      <c r="AU219" s="13"/>
      <c r="AV219" s="13"/>
      <c r="AW219" s="13"/>
      <c r="AX219" s="13"/>
      <c r="AY219" s="13"/>
      <c r="AZ219" s="13"/>
    </row>
    <row r="220" spans="27:52">
      <c r="AA220" s="76"/>
      <c r="AB220" s="76"/>
      <c r="AC220" s="13"/>
      <c r="AD220" s="13"/>
      <c r="AE220" s="13"/>
      <c r="AF220" s="76"/>
      <c r="AG220" s="13"/>
      <c r="AH220" s="13"/>
      <c r="AI220" s="76"/>
      <c r="AJ220" s="76"/>
      <c r="AK220" s="76"/>
      <c r="AL220" s="67"/>
      <c r="AM220" s="67"/>
      <c r="AN220" s="76"/>
      <c r="AO220" s="13"/>
      <c r="AP220" s="13"/>
      <c r="AQ220" s="67"/>
      <c r="AR220" s="13"/>
      <c r="AS220" s="13"/>
      <c r="AT220" s="13"/>
      <c r="AU220" s="13"/>
      <c r="AV220" s="13"/>
      <c r="AW220" s="13"/>
      <c r="AX220" s="13"/>
      <c r="AY220" s="13"/>
      <c r="AZ220" s="13"/>
    </row>
    <row r="221" spans="27:52">
      <c r="AA221" s="76"/>
      <c r="AB221" s="76"/>
      <c r="AC221" s="13"/>
      <c r="AD221" s="13"/>
      <c r="AE221" s="13"/>
      <c r="AF221" s="76"/>
      <c r="AG221" s="13"/>
      <c r="AH221" s="13"/>
      <c r="AI221" s="76"/>
      <c r="AJ221" s="76"/>
      <c r="AK221" s="76"/>
      <c r="AL221" s="67"/>
      <c r="AM221" s="67"/>
      <c r="AN221" s="76"/>
      <c r="AO221" s="13"/>
      <c r="AP221" s="13"/>
      <c r="AQ221" s="67"/>
      <c r="AR221" s="13"/>
      <c r="AS221" s="13"/>
      <c r="AT221" s="13"/>
      <c r="AU221" s="13"/>
      <c r="AV221" s="13"/>
      <c r="AW221" s="13"/>
      <c r="AX221" s="13"/>
      <c r="AY221" s="13"/>
      <c r="AZ221" s="13"/>
    </row>
    <row r="222" spans="27:52">
      <c r="AA222" s="76"/>
      <c r="AB222" s="76"/>
      <c r="AC222" s="13"/>
      <c r="AD222" s="13"/>
      <c r="AE222" s="13"/>
      <c r="AF222" s="76"/>
      <c r="AG222" s="13"/>
      <c r="AH222" s="13"/>
      <c r="AI222" s="76"/>
      <c r="AJ222" s="76"/>
      <c r="AK222" s="76"/>
      <c r="AL222" s="67"/>
      <c r="AM222" s="67"/>
      <c r="AN222" s="76"/>
      <c r="AO222" s="13"/>
      <c r="AP222" s="13"/>
      <c r="AQ222" s="67"/>
      <c r="AR222" s="13"/>
      <c r="AS222" s="13"/>
      <c r="AT222" s="13"/>
      <c r="AU222" s="13"/>
      <c r="AV222" s="13"/>
      <c r="AW222" s="13"/>
      <c r="AX222" s="13"/>
      <c r="AY222" s="13"/>
      <c r="AZ222" s="13"/>
    </row>
    <row r="223" spans="27:52">
      <c r="AA223" s="76"/>
      <c r="AB223" s="76"/>
      <c r="AC223" s="13"/>
      <c r="AD223" s="13"/>
      <c r="AE223" s="13"/>
      <c r="AF223" s="76"/>
      <c r="AG223" s="13"/>
      <c r="AH223" s="13"/>
      <c r="AI223" s="76"/>
      <c r="AJ223" s="76"/>
      <c r="AK223" s="76"/>
      <c r="AL223" s="67"/>
      <c r="AM223" s="67"/>
      <c r="AN223" s="76"/>
      <c r="AO223" s="13"/>
      <c r="AP223" s="13"/>
      <c r="AQ223" s="67"/>
      <c r="AR223" s="13"/>
      <c r="AS223" s="13"/>
      <c r="AT223" s="13"/>
      <c r="AU223" s="13"/>
      <c r="AV223" s="13"/>
      <c r="AW223" s="13"/>
      <c r="AX223" s="13"/>
      <c r="AY223" s="13"/>
      <c r="AZ223" s="13"/>
    </row>
    <row r="224" spans="27:52">
      <c r="AA224" s="76"/>
      <c r="AB224" s="76"/>
      <c r="AC224" s="13"/>
      <c r="AD224" s="13"/>
      <c r="AE224" s="13"/>
      <c r="AF224" s="76"/>
      <c r="AG224" s="13"/>
      <c r="AH224" s="13"/>
      <c r="AI224" s="76"/>
      <c r="AJ224" s="76"/>
      <c r="AK224" s="76"/>
      <c r="AL224" s="67"/>
      <c r="AM224" s="67"/>
      <c r="AN224" s="76"/>
      <c r="AO224" s="13"/>
      <c r="AP224" s="13"/>
      <c r="AQ224" s="67"/>
      <c r="AR224" s="13"/>
      <c r="AS224" s="13"/>
      <c r="AT224" s="13"/>
      <c r="AU224" s="13"/>
      <c r="AV224" s="13"/>
      <c r="AW224" s="13"/>
      <c r="AX224" s="13"/>
      <c r="AY224" s="13"/>
      <c r="AZ224" s="13"/>
    </row>
    <row r="225" spans="27:52">
      <c r="AA225" s="76"/>
      <c r="AB225" s="76"/>
      <c r="AC225" s="13"/>
      <c r="AD225" s="13"/>
      <c r="AE225" s="13"/>
      <c r="AF225" s="76"/>
      <c r="AG225" s="13"/>
      <c r="AH225" s="13"/>
      <c r="AI225" s="76"/>
      <c r="AJ225" s="76"/>
      <c r="AK225" s="76"/>
      <c r="AL225" s="67"/>
      <c r="AM225" s="67"/>
      <c r="AN225" s="76"/>
      <c r="AO225" s="13"/>
      <c r="AP225" s="13"/>
      <c r="AQ225" s="67"/>
      <c r="AR225" s="13"/>
      <c r="AS225" s="13"/>
      <c r="AT225" s="13"/>
      <c r="AU225" s="13"/>
      <c r="AV225" s="13"/>
      <c r="AW225" s="13"/>
      <c r="AX225" s="13"/>
      <c r="AY225" s="13"/>
      <c r="AZ225" s="13"/>
    </row>
    <row r="226" spans="27:52">
      <c r="AA226" s="76"/>
      <c r="AB226" s="76"/>
      <c r="AC226" s="13"/>
      <c r="AD226" s="13"/>
      <c r="AE226" s="13"/>
      <c r="AF226" s="76"/>
      <c r="AG226" s="13"/>
      <c r="AH226" s="13"/>
      <c r="AI226" s="76"/>
      <c r="AJ226" s="76"/>
      <c r="AK226" s="76"/>
      <c r="AL226" s="67"/>
      <c r="AM226" s="67"/>
      <c r="AN226" s="76"/>
      <c r="AO226" s="13"/>
      <c r="AP226" s="13"/>
      <c r="AQ226" s="67"/>
      <c r="AR226" s="13"/>
      <c r="AS226" s="13"/>
      <c r="AT226" s="13"/>
      <c r="AU226" s="13"/>
      <c r="AV226" s="13"/>
      <c r="AW226" s="13"/>
      <c r="AX226" s="13"/>
      <c r="AY226" s="13"/>
      <c r="AZ226" s="13"/>
    </row>
    <row r="227" spans="27:52">
      <c r="AA227" s="76"/>
      <c r="AB227" s="76"/>
      <c r="AC227" s="13"/>
      <c r="AD227" s="13"/>
      <c r="AE227" s="13"/>
      <c r="AF227" s="76"/>
      <c r="AG227" s="13"/>
      <c r="AH227" s="13"/>
      <c r="AI227" s="76"/>
      <c r="AJ227" s="76"/>
      <c r="AK227" s="76"/>
      <c r="AL227" s="67"/>
      <c r="AM227" s="67"/>
      <c r="AN227" s="76"/>
      <c r="AO227" s="13"/>
      <c r="AP227" s="13"/>
      <c r="AQ227" s="67"/>
      <c r="AR227" s="13"/>
      <c r="AS227" s="13"/>
      <c r="AT227" s="13"/>
      <c r="AU227" s="13"/>
      <c r="AV227" s="13"/>
      <c r="AW227" s="13"/>
      <c r="AX227" s="13"/>
      <c r="AY227" s="13"/>
      <c r="AZ227" s="13"/>
    </row>
    <row r="228" spans="27:52">
      <c r="AA228" s="76"/>
      <c r="AB228" s="76"/>
      <c r="AC228" s="13"/>
      <c r="AD228" s="13"/>
      <c r="AE228" s="13"/>
      <c r="AF228" s="76"/>
      <c r="AG228" s="13"/>
      <c r="AH228" s="13"/>
      <c r="AI228" s="76"/>
      <c r="AJ228" s="76"/>
      <c r="AK228" s="76"/>
      <c r="AL228" s="67"/>
      <c r="AM228" s="67"/>
      <c r="AN228" s="76"/>
      <c r="AO228" s="13"/>
      <c r="AP228" s="13"/>
      <c r="AQ228" s="67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27:52">
      <c r="AA229" s="76"/>
      <c r="AB229" s="76"/>
      <c r="AC229" s="13"/>
      <c r="AD229" s="13"/>
      <c r="AE229" s="13"/>
      <c r="AF229" s="76"/>
      <c r="AG229" s="13"/>
      <c r="AH229" s="13"/>
      <c r="AI229" s="76"/>
      <c r="AJ229" s="76"/>
      <c r="AK229" s="76"/>
      <c r="AL229" s="67"/>
      <c r="AM229" s="67"/>
      <c r="AN229" s="76"/>
      <c r="AO229" s="13"/>
      <c r="AP229" s="13"/>
      <c r="AQ229" s="67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27:52">
      <c r="AA230" s="76"/>
      <c r="AB230" s="76"/>
      <c r="AC230" s="13"/>
      <c r="AD230" s="13"/>
      <c r="AE230" s="13"/>
      <c r="AF230" s="76"/>
      <c r="AG230" s="13"/>
      <c r="AH230" s="13"/>
      <c r="AI230" s="76"/>
      <c r="AJ230" s="76"/>
      <c r="AK230" s="76"/>
      <c r="AL230" s="67"/>
      <c r="AM230" s="67"/>
      <c r="AN230" s="76"/>
      <c r="AO230" s="13"/>
      <c r="AP230" s="13"/>
      <c r="AQ230" s="67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27:52">
      <c r="AA231" s="76"/>
      <c r="AB231" s="76"/>
      <c r="AC231" s="13"/>
      <c r="AD231" s="13"/>
      <c r="AE231" s="13"/>
      <c r="AF231" s="76"/>
      <c r="AG231" s="13"/>
      <c r="AH231" s="13"/>
      <c r="AI231" s="76"/>
      <c r="AJ231" s="76"/>
      <c r="AK231" s="76"/>
      <c r="AL231" s="67"/>
      <c r="AM231" s="67"/>
      <c r="AN231" s="76"/>
      <c r="AO231" s="13"/>
      <c r="AP231" s="13"/>
      <c r="AQ231" s="67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27:52">
      <c r="AA232" s="76"/>
      <c r="AB232" s="76"/>
      <c r="AC232" s="13"/>
      <c r="AD232" s="13"/>
      <c r="AE232" s="13"/>
      <c r="AF232" s="76"/>
      <c r="AG232" s="13"/>
      <c r="AH232" s="13"/>
      <c r="AI232" s="76"/>
      <c r="AJ232" s="76"/>
      <c r="AK232" s="76"/>
      <c r="AL232" s="67"/>
      <c r="AM232" s="67"/>
      <c r="AN232" s="76"/>
      <c r="AO232" s="13"/>
      <c r="AP232" s="13"/>
      <c r="AQ232" s="67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27:52">
      <c r="AA233" s="76"/>
      <c r="AB233" s="76"/>
      <c r="AC233" s="13"/>
      <c r="AD233" s="13"/>
      <c r="AE233" s="13"/>
      <c r="AF233" s="76"/>
      <c r="AG233" s="13"/>
      <c r="AH233" s="13"/>
      <c r="AI233" s="76"/>
      <c r="AJ233" s="76"/>
      <c r="AK233" s="76"/>
      <c r="AL233" s="67"/>
      <c r="AM233" s="67"/>
      <c r="AN233" s="76"/>
      <c r="AO233" s="13"/>
      <c r="AP233" s="13"/>
      <c r="AQ233" s="67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27:52">
      <c r="AA234" s="76"/>
      <c r="AB234" s="76"/>
      <c r="AC234" s="13"/>
      <c r="AD234" s="13"/>
      <c r="AE234" s="13"/>
      <c r="AF234" s="76"/>
      <c r="AG234" s="13"/>
      <c r="AH234" s="13"/>
      <c r="AI234" s="76"/>
      <c r="AJ234" s="76"/>
      <c r="AK234" s="76"/>
      <c r="AL234" s="67"/>
      <c r="AM234" s="67"/>
      <c r="AN234" s="76"/>
      <c r="AO234" s="13"/>
      <c r="AP234" s="13"/>
      <c r="AQ234" s="67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27:52">
      <c r="AA235" s="76"/>
      <c r="AB235" s="76"/>
      <c r="AC235" s="13"/>
      <c r="AD235" s="13"/>
      <c r="AE235" s="13"/>
      <c r="AF235" s="76"/>
      <c r="AG235" s="13"/>
      <c r="AH235" s="13"/>
      <c r="AI235" s="76"/>
      <c r="AJ235" s="76"/>
      <c r="AK235" s="76"/>
      <c r="AL235" s="67"/>
      <c r="AM235" s="67"/>
      <c r="AN235" s="76"/>
      <c r="AO235" s="13"/>
      <c r="AP235" s="13"/>
      <c r="AQ235" s="67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27:52">
      <c r="AA236" s="76"/>
      <c r="AB236" s="76"/>
      <c r="AC236" s="13"/>
      <c r="AD236" s="13"/>
      <c r="AE236" s="13"/>
      <c r="AF236" s="76"/>
      <c r="AG236" s="13"/>
      <c r="AH236" s="13"/>
      <c r="AI236" s="76"/>
      <c r="AJ236" s="76"/>
      <c r="AK236" s="76"/>
      <c r="AL236" s="67"/>
      <c r="AM236" s="67"/>
      <c r="AN236" s="76"/>
      <c r="AO236" s="13"/>
      <c r="AP236" s="13"/>
      <c r="AQ236" s="67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27:52">
      <c r="AA237" s="76"/>
      <c r="AB237" s="76"/>
      <c r="AC237" s="13"/>
      <c r="AD237" s="13"/>
      <c r="AE237" s="13"/>
      <c r="AF237" s="76"/>
      <c r="AG237" s="13"/>
      <c r="AH237" s="13"/>
      <c r="AI237" s="76"/>
      <c r="AJ237" s="76"/>
      <c r="AK237" s="76"/>
      <c r="AL237" s="67"/>
      <c r="AM237" s="67"/>
      <c r="AN237" s="76"/>
      <c r="AO237" s="13"/>
      <c r="AP237" s="13"/>
      <c r="AQ237" s="67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27:52">
      <c r="AA238" s="76"/>
      <c r="AB238" s="76"/>
      <c r="AC238" s="13"/>
      <c r="AD238" s="13"/>
      <c r="AE238" s="13"/>
      <c r="AF238" s="76"/>
      <c r="AG238" s="13"/>
      <c r="AH238" s="13"/>
      <c r="AI238" s="76"/>
      <c r="AJ238" s="76"/>
      <c r="AK238" s="76"/>
      <c r="AL238" s="67"/>
      <c r="AM238" s="67"/>
      <c r="AN238" s="76"/>
      <c r="AO238" s="13"/>
      <c r="AP238" s="13"/>
      <c r="AQ238" s="67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27:52">
      <c r="AA239" s="76"/>
      <c r="AB239" s="76"/>
      <c r="AC239" s="13"/>
      <c r="AD239" s="13"/>
      <c r="AE239" s="13"/>
      <c r="AF239" s="76"/>
      <c r="AG239" s="13"/>
      <c r="AH239" s="13"/>
      <c r="AI239" s="76"/>
      <c r="AJ239" s="76"/>
      <c r="AK239" s="76"/>
      <c r="AL239" s="67"/>
      <c r="AM239" s="67"/>
      <c r="AN239" s="76"/>
      <c r="AO239" s="13"/>
      <c r="AP239" s="13"/>
      <c r="AQ239" s="67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27:52">
      <c r="AA240" s="76"/>
      <c r="AB240" s="76"/>
      <c r="AC240" s="13"/>
      <c r="AD240" s="13"/>
      <c r="AE240" s="13"/>
      <c r="AF240" s="76"/>
      <c r="AG240" s="13"/>
      <c r="AH240" s="13"/>
      <c r="AI240" s="76"/>
      <c r="AJ240" s="76"/>
      <c r="AK240" s="76"/>
      <c r="AL240" s="67"/>
      <c r="AM240" s="67"/>
      <c r="AN240" s="76"/>
      <c r="AO240" s="13"/>
      <c r="AP240" s="13"/>
      <c r="AQ240" s="67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27:52">
      <c r="AA241" s="76"/>
      <c r="AB241" s="76"/>
      <c r="AC241" s="13"/>
      <c r="AD241" s="13"/>
      <c r="AE241" s="13"/>
      <c r="AF241" s="76"/>
      <c r="AG241" s="13"/>
      <c r="AH241" s="13"/>
      <c r="AI241" s="76"/>
      <c r="AJ241" s="76"/>
      <c r="AK241" s="76"/>
      <c r="AL241" s="67"/>
      <c r="AM241" s="67"/>
      <c r="AN241" s="76"/>
      <c r="AO241" s="13"/>
      <c r="AP241" s="13"/>
      <c r="AQ241" s="67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27:52">
      <c r="AA242" s="76"/>
      <c r="AB242" s="76"/>
      <c r="AC242" s="13"/>
      <c r="AD242" s="13"/>
      <c r="AE242" s="13"/>
      <c r="AF242" s="76"/>
      <c r="AG242" s="13"/>
      <c r="AH242" s="13"/>
      <c r="AI242" s="76"/>
      <c r="AJ242" s="76"/>
      <c r="AK242" s="76"/>
      <c r="AL242" s="67"/>
      <c r="AM242" s="67"/>
      <c r="AN242" s="76"/>
      <c r="AO242" s="13"/>
      <c r="AP242" s="13"/>
      <c r="AQ242" s="67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27:52">
      <c r="AA243" s="76"/>
      <c r="AB243" s="76"/>
      <c r="AC243" s="13"/>
      <c r="AD243" s="13"/>
      <c r="AE243" s="13"/>
      <c r="AF243" s="76"/>
      <c r="AG243" s="13"/>
      <c r="AH243" s="13"/>
      <c r="AI243" s="76"/>
      <c r="AJ243" s="76"/>
      <c r="AK243" s="76"/>
      <c r="AL243" s="67"/>
      <c r="AM243" s="67"/>
      <c r="AN243" s="76"/>
      <c r="AO243" s="13"/>
      <c r="AP243" s="13"/>
      <c r="AQ243" s="67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27:52">
      <c r="AA244" s="76"/>
      <c r="AB244" s="76"/>
      <c r="AC244" s="13"/>
      <c r="AD244" s="13"/>
      <c r="AE244" s="13"/>
      <c r="AF244" s="76"/>
      <c r="AG244" s="13"/>
      <c r="AH244" s="13"/>
      <c r="AI244" s="76"/>
      <c r="AJ244" s="76"/>
      <c r="AK244" s="76"/>
      <c r="AL244" s="67"/>
      <c r="AM244" s="67"/>
      <c r="AN244" s="76"/>
      <c r="AO244" s="13"/>
      <c r="AP244" s="13"/>
      <c r="AQ244" s="67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27:52">
      <c r="AA245" s="76"/>
      <c r="AB245" s="76"/>
      <c r="AC245" s="13"/>
      <c r="AD245" s="13"/>
      <c r="AE245" s="13"/>
      <c r="AF245" s="76"/>
      <c r="AG245" s="13"/>
      <c r="AH245" s="13"/>
      <c r="AI245" s="76"/>
      <c r="AJ245" s="76"/>
      <c r="AK245" s="76"/>
      <c r="AL245" s="67"/>
      <c r="AM245" s="67"/>
      <c r="AN245" s="76"/>
      <c r="AO245" s="13"/>
      <c r="AP245" s="13"/>
      <c r="AQ245" s="67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27:52">
      <c r="AA246" s="76"/>
      <c r="AB246" s="76"/>
      <c r="AC246" s="13"/>
      <c r="AD246" s="13"/>
      <c r="AE246" s="13"/>
      <c r="AF246" s="76"/>
      <c r="AG246" s="13"/>
      <c r="AH246" s="13"/>
      <c r="AI246" s="76"/>
      <c r="AJ246" s="76"/>
      <c r="AK246" s="76"/>
      <c r="AL246" s="67"/>
      <c r="AM246" s="67"/>
      <c r="AN246" s="76"/>
      <c r="AO246" s="13"/>
      <c r="AP246" s="13"/>
      <c r="AQ246" s="67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27:52">
      <c r="AA247" s="76"/>
      <c r="AB247" s="76"/>
      <c r="AC247" s="13"/>
      <c r="AD247" s="13"/>
      <c r="AE247" s="13"/>
      <c r="AF247" s="76"/>
      <c r="AG247" s="13"/>
      <c r="AH247" s="13"/>
      <c r="AI247" s="76"/>
      <c r="AJ247" s="76"/>
      <c r="AK247" s="76"/>
      <c r="AL247" s="67"/>
      <c r="AM247" s="67"/>
      <c r="AN247" s="76"/>
      <c r="AO247" s="13"/>
      <c r="AP247" s="13"/>
      <c r="AQ247" s="67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27:52">
      <c r="AA248" s="76"/>
      <c r="AB248" s="76"/>
      <c r="AC248" s="13"/>
      <c r="AD248" s="13"/>
      <c r="AE248" s="13"/>
      <c r="AF248" s="76"/>
      <c r="AG248" s="13"/>
      <c r="AH248" s="13"/>
      <c r="AI248" s="76"/>
      <c r="AJ248" s="76"/>
      <c r="AK248" s="76"/>
      <c r="AL248" s="67"/>
      <c r="AM248" s="67"/>
      <c r="AN248" s="76"/>
      <c r="AO248" s="13"/>
      <c r="AP248" s="13"/>
      <c r="AQ248" s="67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27:52">
      <c r="AA249" s="76"/>
      <c r="AB249" s="76"/>
      <c r="AC249" s="13"/>
      <c r="AD249" s="13"/>
      <c r="AE249" s="13"/>
      <c r="AF249" s="76"/>
      <c r="AG249" s="13"/>
      <c r="AH249" s="13"/>
      <c r="AI249" s="76"/>
      <c r="AJ249" s="76"/>
      <c r="AK249" s="76"/>
      <c r="AL249" s="67"/>
      <c r="AM249" s="67"/>
      <c r="AN249" s="76"/>
      <c r="AO249" s="13"/>
      <c r="AP249" s="13"/>
      <c r="AQ249" s="67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27:52">
      <c r="AA250" s="76"/>
      <c r="AB250" s="76"/>
      <c r="AC250" s="13"/>
      <c r="AD250" s="13"/>
      <c r="AE250" s="13"/>
      <c r="AF250" s="76"/>
      <c r="AG250" s="13"/>
      <c r="AH250" s="13"/>
      <c r="AI250" s="76"/>
      <c r="AJ250" s="76"/>
      <c r="AK250" s="76"/>
      <c r="AL250" s="67"/>
      <c r="AM250" s="67"/>
      <c r="AN250" s="76"/>
      <c r="AO250" s="13"/>
      <c r="AP250" s="13"/>
      <c r="AQ250" s="67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27:52">
      <c r="AA251" s="76"/>
      <c r="AB251" s="76"/>
      <c r="AC251" s="13"/>
      <c r="AD251" s="13"/>
      <c r="AE251" s="13"/>
      <c r="AF251" s="76"/>
      <c r="AG251" s="13"/>
      <c r="AH251" s="13"/>
      <c r="AI251" s="76"/>
      <c r="AJ251" s="76"/>
      <c r="AK251" s="76"/>
      <c r="AL251" s="67"/>
      <c r="AM251" s="67"/>
      <c r="AN251" s="76"/>
      <c r="AO251" s="13"/>
      <c r="AP251" s="13"/>
      <c r="AQ251" s="67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27:52">
      <c r="AA252" s="76"/>
      <c r="AB252" s="76"/>
      <c r="AC252" s="13"/>
      <c r="AD252" s="13"/>
      <c r="AE252" s="13"/>
      <c r="AF252" s="76"/>
      <c r="AG252" s="13"/>
      <c r="AH252" s="13"/>
      <c r="AI252" s="76"/>
      <c r="AJ252" s="76"/>
      <c r="AK252" s="76"/>
      <c r="AL252" s="67"/>
      <c r="AM252" s="67"/>
      <c r="AN252" s="76"/>
      <c r="AO252" s="13"/>
      <c r="AP252" s="13"/>
      <c r="AQ252" s="67"/>
      <c r="AR252" s="13"/>
      <c r="AS252" s="13"/>
      <c r="AT252" s="13"/>
      <c r="AU252" s="13"/>
      <c r="AV252" s="13"/>
      <c r="AW252" s="13"/>
      <c r="AX252" s="13"/>
      <c r="AY252" s="13"/>
      <c r="AZ252" s="13"/>
    </row>
    <row r="253" spans="27:52">
      <c r="AA253" s="76"/>
      <c r="AB253" s="76"/>
      <c r="AC253" s="13"/>
      <c r="AD253" s="13"/>
      <c r="AE253" s="13"/>
      <c r="AF253" s="76"/>
      <c r="AG253" s="13"/>
      <c r="AH253" s="13"/>
      <c r="AI253" s="76"/>
      <c r="AJ253" s="76"/>
      <c r="AK253" s="76"/>
      <c r="AL253" s="67"/>
      <c r="AM253" s="67"/>
      <c r="AN253" s="76"/>
      <c r="AO253" s="13"/>
      <c r="AP253" s="13"/>
      <c r="AQ253" s="67"/>
      <c r="AR253" s="13"/>
      <c r="AS253" s="13"/>
      <c r="AT253" s="13"/>
      <c r="AU253" s="13"/>
      <c r="AV253" s="13"/>
      <c r="AW253" s="13"/>
      <c r="AX253" s="13"/>
      <c r="AY253" s="13"/>
      <c r="AZ253" s="13"/>
    </row>
    <row r="254" spans="27:52">
      <c r="AA254" s="76"/>
      <c r="AB254" s="76"/>
      <c r="AC254" s="13"/>
      <c r="AD254" s="13"/>
      <c r="AE254" s="13"/>
      <c r="AF254" s="76"/>
      <c r="AG254" s="13"/>
      <c r="AH254" s="13"/>
      <c r="AI254" s="76"/>
      <c r="AJ254" s="76"/>
      <c r="AK254" s="76"/>
      <c r="AL254" s="67"/>
      <c r="AM254" s="67"/>
      <c r="AN254" s="76"/>
      <c r="AO254" s="13"/>
      <c r="AP254" s="13"/>
      <c r="AQ254" s="67"/>
      <c r="AR254" s="13"/>
      <c r="AS254" s="13"/>
      <c r="AT254" s="13"/>
      <c r="AU254" s="13"/>
      <c r="AV254" s="13"/>
      <c r="AW254" s="13"/>
      <c r="AX254" s="13"/>
      <c r="AY254" s="13"/>
      <c r="AZ254" s="13"/>
    </row>
    <row r="255" spans="27:52">
      <c r="AA255" s="76"/>
      <c r="AB255" s="76"/>
      <c r="AC255" s="13"/>
      <c r="AD255" s="13"/>
      <c r="AE255" s="13"/>
      <c r="AF255" s="76"/>
      <c r="AG255" s="13"/>
      <c r="AH255" s="13"/>
      <c r="AI255" s="76"/>
      <c r="AJ255" s="76"/>
      <c r="AK255" s="76"/>
      <c r="AL255" s="67"/>
      <c r="AM255" s="67"/>
      <c r="AN255" s="76"/>
      <c r="AO255" s="13"/>
      <c r="AP255" s="13"/>
      <c r="AQ255" s="67"/>
      <c r="AR255" s="13"/>
      <c r="AS255" s="13"/>
      <c r="AT255" s="13"/>
      <c r="AU255" s="13"/>
      <c r="AV255" s="13"/>
      <c r="AW255" s="13"/>
      <c r="AX255" s="13"/>
      <c r="AY255" s="13"/>
      <c r="AZ255" s="13"/>
    </row>
    <row r="256" spans="27:52">
      <c r="AA256" s="76"/>
      <c r="AB256" s="76"/>
      <c r="AC256" s="13"/>
      <c r="AD256" s="13"/>
      <c r="AE256" s="13"/>
      <c r="AF256" s="76"/>
      <c r="AG256" s="13"/>
      <c r="AH256" s="13"/>
      <c r="AI256" s="76"/>
      <c r="AJ256" s="76"/>
      <c r="AK256" s="76"/>
      <c r="AL256" s="67"/>
      <c r="AM256" s="67"/>
      <c r="AN256" s="76"/>
      <c r="AO256" s="13"/>
      <c r="AP256" s="13"/>
      <c r="AQ256" s="67"/>
      <c r="AR256" s="13"/>
      <c r="AS256" s="13"/>
      <c r="AT256" s="13"/>
      <c r="AU256" s="13"/>
      <c r="AV256" s="13"/>
      <c r="AW256" s="13"/>
      <c r="AX256" s="13"/>
      <c r="AY256" s="13"/>
      <c r="AZ256" s="13"/>
    </row>
    <row r="257" spans="27:52">
      <c r="AA257" s="76"/>
      <c r="AB257" s="76"/>
      <c r="AC257" s="13"/>
      <c r="AD257" s="13"/>
      <c r="AE257" s="13"/>
      <c r="AF257" s="76"/>
      <c r="AG257" s="13"/>
      <c r="AH257" s="13"/>
      <c r="AI257" s="76"/>
      <c r="AJ257" s="76"/>
      <c r="AK257" s="76"/>
      <c r="AL257" s="67"/>
      <c r="AM257" s="67"/>
      <c r="AN257" s="76"/>
      <c r="AO257" s="13"/>
      <c r="AP257" s="13"/>
      <c r="AQ257" s="67"/>
      <c r="AR257" s="13"/>
      <c r="AS257" s="13"/>
      <c r="AT257" s="13"/>
      <c r="AU257" s="13"/>
      <c r="AV257" s="13"/>
      <c r="AW257" s="13"/>
      <c r="AX257" s="13"/>
      <c r="AY257" s="13"/>
      <c r="AZ257" s="13"/>
    </row>
    <row r="258" spans="27:52">
      <c r="AA258" s="76"/>
      <c r="AB258" s="76"/>
      <c r="AC258" s="13"/>
      <c r="AD258" s="13"/>
      <c r="AE258" s="13"/>
      <c r="AF258" s="76"/>
      <c r="AG258" s="13"/>
      <c r="AH258" s="13"/>
      <c r="AI258" s="76"/>
      <c r="AJ258" s="76"/>
      <c r="AK258" s="76"/>
      <c r="AL258" s="67"/>
      <c r="AM258" s="67"/>
      <c r="AN258" s="76"/>
      <c r="AO258" s="13"/>
      <c r="AP258" s="13"/>
      <c r="AQ258" s="67"/>
      <c r="AR258" s="13"/>
      <c r="AS258" s="13"/>
      <c r="AT258" s="13"/>
      <c r="AU258" s="13"/>
      <c r="AV258" s="13"/>
      <c r="AW258" s="13"/>
      <c r="AX258" s="13"/>
      <c r="AY258" s="13"/>
      <c r="AZ258" s="13"/>
    </row>
    <row r="259" spans="27:52">
      <c r="AA259" s="76"/>
      <c r="AB259" s="76"/>
      <c r="AC259" s="13"/>
      <c r="AD259" s="13"/>
      <c r="AE259" s="13"/>
      <c r="AF259" s="76"/>
      <c r="AG259" s="13"/>
      <c r="AH259" s="13"/>
      <c r="AI259" s="76"/>
      <c r="AJ259" s="76"/>
      <c r="AK259" s="76"/>
      <c r="AL259" s="67"/>
      <c r="AM259" s="67"/>
      <c r="AN259" s="76"/>
      <c r="AO259" s="13"/>
      <c r="AP259" s="13"/>
      <c r="AQ259" s="67"/>
      <c r="AR259" s="13"/>
      <c r="AS259" s="13"/>
      <c r="AT259" s="13"/>
      <c r="AU259" s="13"/>
      <c r="AV259" s="13"/>
      <c r="AW259" s="13"/>
      <c r="AX259" s="13"/>
      <c r="AY259" s="13"/>
      <c r="AZ259" s="13"/>
    </row>
    <row r="260" spans="27:52">
      <c r="AA260" s="76"/>
      <c r="AB260" s="76"/>
      <c r="AC260" s="13"/>
      <c r="AD260" s="13"/>
      <c r="AE260" s="13"/>
      <c r="AF260" s="76"/>
      <c r="AG260" s="13"/>
      <c r="AH260" s="13"/>
      <c r="AI260" s="76"/>
      <c r="AJ260" s="76"/>
      <c r="AK260" s="76"/>
      <c r="AL260" s="67"/>
      <c r="AM260" s="67"/>
      <c r="AN260" s="76"/>
      <c r="AO260" s="13"/>
      <c r="AP260" s="13"/>
      <c r="AQ260" s="67"/>
      <c r="AR260" s="13"/>
      <c r="AS260" s="13"/>
      <c r="AT260" s="13"/>
      <c r="AU260" s="13"/>
      <c r="AV260" s="13"/>
      <c r="AW260" s="13"/>
      <c r="AX260" s="13"/>
      <c r="AY260" s="13"/>
      <c r="AZ260" s="13"/>
    </row>
    <row r="261" spans="27:52">
      <c r="AA261" s="76"/>
      <c r="AB261" s="76"/>
      <c r="AC261" s="13"/>
      <c r="AD261" s="13"/>
      <c r="AE261" s="13"/>
      <c r="AF261" s="76"/>
      <c r="AG261" s="13"/>
      <c r="AH261" s="13"/>
      <c r="AI261" s="76"/>
      <c r="AJ261" s="76"/>
      <c r="AK261" s="76"/>
      <c r="AL261" s="67"/>
      <c r="AM261" s="67"/>
      <c r="AN261" s="76"/>
      <c r="AO261" s="13"/>
      <c r="AP261" s="13"/>
      <c r="AQ261" s="67"/>
      <c r="AR261" s="13"/>
      <c r="AS261" s="13"/>
      <c r="AT261" s="13"/>
      <c r="AU261" s="13"/>
      <c r="AV261" s="13"/>
      <c r="AW261" s="13"/>
      <c r="AX261" s="13"/>
      <c r="AY261" s="13"/>
      <c r="AZ261" s="13"/>
    </row>
    <row r="262" spans="27:52">
      <c r="AA262" s="76"/>
      <c r="AB262" s="76"/>
      <c r="AC262" s="13"/>
      <c r="AD262" s="13"/>
      <c r="AE262" s="13"/>
      <c r="AF262" s="76"/>
      <c r="AG262" s="13"/>
      <c r="AH262" s="13"/>
      <c r="AI262" s="76"/>
      <c r="AJ262" s="76"/>
      <c r="AK262" s="76"/>
      <c r="AL262" s="67"/>
      <c r="AM262" s="67"/>
      <c r="AN262" s="76"/>
      <c r="AO262" s="13"/>
      <c r="AP262" s="13"/>
      <c r="AQ262" s="67"/>
      <c r="AR262" s="13"/>
      <c r="AS262" s="13"/>
      <c r="AT262" s="13"/>
      <c r="AU262" s="13"/>
      <c r="AV262" s="13"/>
      <c r="AW262" s="13"/>
      <c r="AX262" s="13"/>
      <c r="AY262" s="13"/>
      <c r="AZ262" s="13"/>
    </row>
    <row r="263" spans="27:52">
      <c r="AA263" s="76"/>
      <c r="AB263" s="76"/>
      <c r="AC263" s="13"/>
      <c r="AD263" s="13"/>
      <c r="AE263" s="13"/>
      <c r="AF263" s="76"/>
      <c r="AG263" s="13"/>
      <c r="AH263" s="13"/>
      <c r="AI263" s="76"/>
      <c r="AJ263" s="76"/>
      <c r="AK263" s="76"/>
      <c r="AL263" s="67"/>
      <c r="AM263" s="67"/>
      <c r="AN263" s="76"/>
      <c r="AO263" s="13"/>
      <c r="AP263" s="13"/>
      <c r="AQ263" s="67"/>
      <c r="AR263" s="13"/>
      <c r="AS263" s="13"/>
      <c r="AT263" s="13"/>
      <c r="AU263" s="13"/>
      <c r="AV263" s="13"/>
      <c r="AW263" s="13"/>
      <c r="AX263" s="13"/>
      <c r="AY263" s="13"/>
      <c r="AZ263" s="13"/>
    </row>
    <row r="264" spans="27:52">
      <c r="AA264" s="76"/>
      <c r="AB264" s="76"/>
      <c r="AC264" s="13"/>
      <c r="AD264" s="13"/>
      <c r="AE264" s="13"/>
      <c r="AF264" s="76"/>
      <c r="AG264" s="13"/>
      <c r="AH264" s="13"/>
      <c r="AI264" s="76"/>
      <c r="AJ264" s="76"/>
      <c r="AK264" s="76"/>
      <c r="AL264" s="67"/>
      <c r="AM264" s="67"/>
      <c r="AN264" s="76"/>
      <c r="AO264" s="13"/>
      <c r="AP264" s="13"/>
      <c r="AQ264" s="67"/>
      <c r="AR264" s="13"/>
      <c r="AS264" s="13"/>
      <c r="AT264" s="13"/>
      <c r="AU264" s="13"/>
      <c r="AV264" s="13"/>
      <c r="AW264" s="13"/>
      <c r="AX264" s="13"/>
      <c r="AY264" s="13"/>
      <c r="AZ264" s="13"/>
    </row>
    <row r="265" spans="27:52">
      <c r="AA265" s="76"/>
      <c r="AB265" s="76"/>
      <c r="AC265" s="13"/>
      <c r="AD265" s="13"/>
      <c r="AE265" s="13"/>
      <c r="AF265" s="76"/>
      <c r="AG265" s="13"/>
      <c r="AH265" s="13"/>
      <c r="AI265" s="76"/>
      <c r="AJ265" s="76"/>
      <c r="AK265" s="76"/>
      <c r="AL265" s="67"/>
      <c r="AM265" s="67"/>
      <c r="AN265" s="76"/>
      <c r="AO265" s="13"/>
      <c r="AP265" s="13"/>
      <c r="AQ265" s="67"/>
      <c r="AR265" s="13"/>
      <c r="AS265" s="13"/>
      <c r="AT265" s="13"/>
      <c r="AU265" s="13"/>
      <c r="AV265" s="13"/>
      <c r="AW265" s="13"/>
      <c r="AX265" s="13"/>
      <c r="AY265" s="13"/>
      <c r="AZ265" s="13"/>
    </row>
    <row r="266" spans="27:52">
      <c r="AA266" s="76"/>
      <c r="AB266" s="76"/>
      <c r="AC266" s="13"/>
      <c r="AD266" s="13"/>
      <c r="AE266" s="13"/>
      <c r="AF266" s="76"/>
      <c r="AG266" s="13"/>
      <c r="AH266" s="13"/>
      <c r="AI266" s="76"/>
      <c r="AJ266" s="76"/>
      <c r="AK266" s="76"/>
      <c r="AL266" s="67"/>
      <c r="AM266" s="67"/>
      <c r="AN266" s="76"/>
      <c r="AO266" s="13"/>
      <c r="AP266" s="13"/>
      <c r="AQ266" s="67"/>
      <c r="AR266" s="13"/>
      <c r="AS266" s="13"/>
      <c r="AT266" s="13"/>
      <c r="AU266" s="13"/>
      <c r="AV266" s="13"/>
      <c r="AW266" s="13"/>
      <c r="AX266" s="13"/>
      <c r="AY266" s="13"/>
      <c r="AZ266" s="13"/>
    </row>
    <row r="267" spans="27:52">
      <c r="AA267" s="76"/>
      <c r="AB267" s="76"/>
      <c r="AC267" s="13"/>
      <c r="AD267" s="13"/>
      <c r="AE267" s="13"/>
      <c r="AF267" s="76"/>
      <c r="AG267" s="13"/>
      <c r="AH267" s="13"/>
      <c r="AI267" s="76"/>
      <c r="AJ267" s="76"/>
      <c r="AK267" s="76"/>
      <c r="AL267" s="67"/>
      <c r="AM267" s="67"/>
      <c r="AN267" s="76"/>
      <c r="AO267" s="13"/>
      <c r="AP267" s="13"/>
      <c r="AQ267" s="67"/>
      <c r="AR267" s="13"/>
      <c r="AS267" s="13"/>
      <c r="AT267" s="13"/>
      <c r="AU267" s="13"/>
      <c r="AV267" s="13"/>
      <c r="AW267" s="13"/>
      <c r="AX267" s="13"/>
      <c r="AY267" s="13"/>
      <c r="AZ267" s="13"/>
    </row>
    <row r="268" spans="27:52">
      <c r="AA268" s="76"/>
      <c r="AB268" s="76"/>
      <c r="AC268" s="13"/>
      <c r="AD268" s="13"/>
      <c r="AE268" s="13"/>
      <c r="AF268" s="76"/>
      <c r="AG268" s="13"/>
      <c r="AH268" s="13"/>
      <c r="AI268" s="76"/>
      <c r="AJ268" s="76"/>
      <c r="AK268" s="76"/>
      <c r="AL268" s="67"/>
      <c r="AM268" s="67"/>
      <c r="AN268" s="76"/>
      <c r="AO268" s="13"/>
      <c r="AP268" s="13"/>
      <c r="AQ268" s="67"/>
      <c r="AR268" s="13"/>
      <c r="AS268" s="13"/>
      <c r="AT268" s="13"/>
      <c r="AU268" s="13"/>
      <c r="AV268" s="13"/>
      <c r="AW268" s="13"/>
      <c r="AX268" s="13"/>
      <c r="AY268" s="13"/>
      <c r="AZ268" s="13"/>
    </row>
    <row r="269" spans="27:52">
      <c r="AA269" s="76"/>
      <c r="AB269" s="76"/>
      <c r="AC269" s="13"/>
      <c r="AD269" s="13"/>
      <c r="AE269" s="13"/>
      <c r="AF269" s="76"/>
      <c r="AG269" s="13"/>
      <c r="AH269" s="13"/>
      <c r="AI269" s="76"/>
      <c r="AJ269" s="76"/>
      <c r="AK269" s="76"/>
      <c r="AL269" s="67"/>
      <c r="AM269" s="67"/>
      <c r="AN269" s="76"/>
      <c r="AO269" s="13"/>
      <c r="AP269" s="13"/>
      <c r="AQ269" s="67"/>
      <c r="AR269" s="13"/>
      <c r="AS269" s="13"/>
      <c r="AT269" s="13"/>
      <c r="AU269" s="13"/>
      <c r="AV269" s="13"/>
      <c r="AW269" s="13"/>
      <c r="AX269" s="13"/>
      <c r="AY269" s="13"/>
      <c r="AZ269" s="13"/>
    </row>
    <row r="270" spans="27:52">
      <c r="AA270" s="76"/>
      <c r="AB270" s="76"/>
      <c r="AC270" s="13"/>
      <c r="AD270" s="13"/>
      <c r="AE270" s="13"/>
      <c r="AF270" s="76"/>
      <c r="AG270" s="13"/>
      <c r="AH270" s="13"/>
      <c r="AI270" s="76"/>
      <c r="AJ270" s="76"/>
      <c r="AK270" s="76"/>
      <c r="AL270" s="67"/>
      <c r="AM270" s="67"/>
      <c r="AN270" s="76"/>
      <c r="AO270" s="13"/>
      <c r="AP270" s="13"/>
      <c r="AQ270" s="67"/>
      <c r="AR270" s="13"/>
      <c r="AS270" s="13"/>
      <c r="AT270" s="13"/>
      <c r="AU270" s="13"/>
      <c r="AV270" s="13"/>
      <c r="AW270" s="13"/>
      <c r="AX270" s="13"/>
      <c r="AY270" s="13"/>
      <c r="AZ270" s="13"/>
    </row>
    <row r="271" spans="27:52">
      <c r="AA271" s="76"/>
      <c r="AB271" s="76"/>
      <c r="AC271" s="13"/>
      <c r="AD271" s="13"/>
      <c r="AE271" s="13"/>
      <c r="AF271" s="76"/>
      <c r="AG271" s="13"/>
      <c r="AH271" s="13"/>
      <c r="AI271" s="76"/>
      <c r="AJ271" s="76"/>
      <c r="AK271" s="76"/>
      <c r="AL271" s="67"/>
      <c r="AM271" s="67"/>
      <c r="AN271" s="76"/>
      <c r="AO271" s="13"/>
      <c r="AP271" s="13"/>
      <c r="AQ271" s="67"/>
      <c r="AR271" s="13"/>
      <c r="AS271" s="13"/>
      <c r="AT271" s="13"/>
      <c r="AU271" s="13"/>
      <c r="AV271" s="13"/>
      <c r="AW271" s="13"/>
      <c r="AX271" s="13"/>
      <c r="AY271" s="13"/>
      <c r="AZ271" s="13"/>
    </row>
    <row r="272" spans="27:52">
      <c r="AA272" s="76"/>
      <c r="AB272" s="76"/>
      <c r="AC272" s="13"/>
      <c r="AD272" s="13"/>
      <c r="AE272" s="13"/>
      <c r="AF272" s="76"/>
      <c r="AG272" s="13"/>
      <c r="AH272" s="13"/>
      <c r="AI272" s="76"/>
      <c r="AJ272" s="76"/>
      <c r="AK272" s="76"/>
      <c r="AL272" s="67"/>
      <c r="AM272" s="67"/>
      <c r="AN272" s="76"/>
      <c r="AO272" s="13"/>
      <c r="AP272" s="13"/>
      <c r="AQ272" s="67"/>
      <c r="AR272" s="13"/>
      <c r="AS272" s="13"/>
      <c r="AT272" s="13"/>
      <c r="AU272" s="13"/>
      <c r="AV272" s="13"/>
      <c r="AW272" s="13"/>
      <c r="AX272" s="13"/>
      <c r="AY272" s="13"/>
      <c r="AZ272" s="13"/>
    </row>
    <row r="273" spans="27:52">
      <c r="AA273" s="76"/>
      <c r="AB273" s="76"/>
      <c r="AC273" s="13"/>
      <c r="AD273" s="13"/>
      <c r="AE273" s="13"/>
      <c r="AF273" s="76"/>
      <c r="AG273" s="13"/>
      <c r="AH273" s="13"/>
      <c r="AI273" s="76"/>
      <c r="AJ273" s="76"/>
      <c r="AK273" s="76"/>
      <c r="AL273" s="67"/>
      <c r="AM273" s="67"/>
      <c r="AN273" s="76"/>
      <c r="AO273" s="13"/>
      <c r="AP273" s="13"/>
      <c r="AQ273" s="67"/>
      <c r="AR273" s="13"/>
      <c r="AS273" s="13"/>
      <c r="AT273" s="13"/>
      <c r="AU273" s="13"/>
      <c r="AV273" s="13"/>
      <c r="AW273" s="13"/>
      <c r="AX273" s="13"/>
      <c r="AY273" s="13"/>
      <c r="AZ273" s="13"/>
    </row>
    <row r="274" spans="27:52">
      <c r="AA274" s="76"/>
      <c r="AB274" s="76"/>
      <c r="AC274" s="13"/>
      <c r="AD274" s="13"/>
      <c r="AE274" s="13"/>
      <c r="AF274" s="76"/>
      <c r="AG274" s="13"/>
      <c r="AH274" s="13"/>
      <c r="AI274" s="76"/>
      <c r="AJ274" s="76"/>
      <c r="AK274" s="76"/>
      <c r="AL274" s="67"/>
      <c r="AM274" s="67"/>
      <c r="AN274" s="76"/>
      <c r="AO274" s="13"/>
      <c r="AP274" s="13"/>
      <c r="AQ274" s="67"/>
      <c r="AR274" s="13"/>
      <c r="AS274" s="13"/>
      <c r="AT274" s="13"/>
      <c r="AU274" s="13"/>
      <c r="AV274" s="13"/>
      <c r="AW274" s="13"/>
      <c r="AX274" s="13"/>
      <c r="AY274" s="13"/>
      <c r="AZ274" s="13"/>
    </row>
    <row r="275" spans="27:52">
      <c r="AA275" s="76"/>
      <c r="AB275" s="76"/>
      <c r="AC275" s="13"/>
      <c r="AD275" s="13"/>
      <c r="AE275" s="13"/>
      <c r="AF275" s="76"/>
      <c r="AG275" s="13"/>
      <c r="AH275" s="13"/>
      <c r="AI275" s="76"/>
      <c r="AJ275" s="76"/>
      <c r="AK275" s="76"/>
      <c r="AL275" s="67"/>
      <c r="AM275" s="67"/>
      <c r="AN275" s="76"/>
      <c r="AO275" s="13"/>
      <c r="AP275" s="13"/>
      <c r="AQ275" s="67"/>
      <c r="AR275" s="13"/>
      <c r="AS275" s="13"/>
      <c r="AT275" s="13"/>
      <c r="AU275" s="13"/>
      <c r="AV275" s="13"/>
      <c r="AW275" s="13"/>
      <c r="AX275" s="13"/>
      <c r="AY275" s="13"/>
      <c r="AZ275" s="13"/>
    </row>
    <row r="276" spans="27:52">
      <c r="AA276" s="76"/>
      <c r="AB276" s="76"/>
      <c r="AC276" s="13"/>
      <c r="AD276" s="13"/>
      <c r="AE276" s="13"/>
      <c r="AF276" s="76"/>
      <c r="AG276" s="13"/>
      <c r="AH276" s="13"/>
      <c r="AI276" s="76"/>
      <c r="AJ276" s="76"/>
      <c r="AK276" s="76"/>
      <c r="AL276" s="67"/>
      <c r="AM276" s="67"/>
      <c r="AN276" s="76"/>
      <c r="AO276" s="13"/>
      <c r="AP276" s="13"/>
      <c r="AQ276" s="67"/>
      <c r="AR276" s="13"/>
      <c r="AS276" s="13"/>
      <c r="AT276" s="13"/>
      <c r="AU276" s="13"/>
      <c r="AV276" s="13"/>
      <c r="AW276" s="13"/>
      <c r="AX276" s="13"/>
      <c r="AY276" s="13"/>
      <c r="AZ276" s="13"/>
    </row>
    <row r="277" spans="27:52">
      <c r="AA277" s="76"/>
      <c r="AB277" s="76"/>
      <c r="AC277" s="13"/>
      <c r="AD277" s="13"/>
      <c r="AE277" s="13"/>
      <c r="AF277" s="76"/>
      <c r="AG277" s="13"/>
      <c r="AH277" s="13"/>
      <c r="AI277" s="76"/>
      <c r="AJ277" s="76"/>
      <c r="AK277" s="76"/>
      <c r="AL277" s="67"/>
      <c r="AM277" s="67"/>
      <c r="AN277" s="76"/>
      <c r="AO277" s="13"/>
      <c r="AP277" s="13"/>
      <c r="AQ277" s="67"/>
      <c r="AR277" s="13"/>
      <c r="AS277" s="13"/>
      <c r="AT277" s="13"/>
      <c r="AU277" s="13"/>
      <c r="AV277" s="13"/>
      <c r="AW277" s="13"/>
      <c r="AX277" s="13"/>
      <c r="AY277" s="13"/>
      <c r="AZ277" s="13"/>
    </row>
    <row r="278" spans="27:52">
      <c r="AA278" s="76"/>
      <c r="AB278" s="76"/>
      <c r="AC278" s="13"/>
      <c r="AD278" s="13"/>
      <c r="AE278" s="13"/>
      <c r="AF278" s="76"/>
      <c r="AG278" s="13"/>
      <c r="AH278" s="13"/>
      <c r="AI278" s="76"/>
      <c r="AJ278" s="76"/>
      <c r="AK278" s="76"/>
      <c r="AL278" s="67"/>
      <c r="AM278" s="67"/>
      <c r="AN278" s="76"/>
      <c r="AO278" s="13"/>
      <c r="AP278" s="13"/>
      <c r="AQ278" s="67"/>
      <c r="AR278" s="13"/>
      <c r="AS278" s="13"/>
      <c r="AT278" s="13"/>
      <c r="AU278" s="13"/>
      <c r="AV278" s="13"/>
      <c r="AW278" s="13"/>
      <c r="AX278" s="13"/>
      <c r="AY278" s="13"/>
      <c r="AZ278" s="13"/>
    </row>
    <row r="279" spans="27:52">
      <c r="AA279" s="76"/>
      <c r="AB279" s="76"/>
      <c r="AC279" s="13"/>
      <c r="AD279" s="13"/>
      <c r="AE279" s="13"/>
      <c r="AF279" s="76"/>
      <c r="AG279" s="13"/>
      <c r="AH279" s="13"/>
      <c r="AI279" s="76"/>
      <c r="AJ279" s="76"/>
      <c r="AK279" s="76"/>
      <c r="AL279" s="67"/>
      <c r="AM279" s="67"/>
      <c r="AN279" s="76"/>
      <c r="AO279" s="13"/>
      <c r="AP279" s="13"/>
      <c r="AQ279" s="67"/>
      <c r="AR279" s="13"/>
      <c r="AS279" s="13"/>
      <c r="AT279" s="13"/>
      <c r="AU279" s="13"/>
      <c r="AV279" s="13"/>
      <c r="AW279" s="13"/>
      <c r="AX279" s="13"/>
      <c r="AY279" s="13"/>
      <c r="AZ279" s="13"/>
    </row>
    <row r="280" spans="27:52">
      <c r="AA280" s="76"/>
      <c r="AB280" s="76"/>
      <c r="AC280" s="13"/>
      <c r="AD280" s="13"/>
      <c r="AE280" s="13"/>
      <c r="AF280" s="76"/>
      <c r="AG280" s="13"/>
      <c r="AH280" s="13"/>
      <c r="AI280" s="76"/>
      <c r="AJ280" s="76"/>
      <c r="AK280" s="76"/>
      <c r="AL280" s="67"/>
      <c r="AM280" s="67"/>
      <c r="AN280" s="76"/>
      <c r="AO280" s="13"/>
      <c r="AP280" s="13"/>
      <c r="AQ280" s="67"/>
      <c r="AR280" s="13"/>
      <c r="AS280" s="13"/>
      <c r="AT280" s="13"/>
      <c r="AU280" s="13"/>
      <c r="AV280" s="13"/>
      <c r="AW280" s="13"/>
      <c r="AX280" s="13"/>
      <c r="AY280" s="13"/>
      <c r="AZ280" s="13"/>
    </row>
    <row r="281" spans="27:52">
      <c r="AA281" s="76"/>
      <c r="AB281" s="76"/>
      <c r="AC281" s="13"/>
      <c r="AD281" s="13"/>
      <c r="AE281" s="13"/>
      <c r="AF281" s="76"/>
      <c r="AG281" s="13"/>
      <c r="AH281" s="13"/>
      <c r="AI281" s="76"/>
      <c r="AJ281" s="76"/>
      <c r="AK281" s="76"/>
      <c r="AL281" s="67"/>
      <c r="AM281" s="67"/>
      <c r="AN281" s="76"/>
      <c r="AO281" s="13"/>
      <c r="AP281" s="13"/>
      <c r="AQ281" s="67"/>
      <c r="AR281" s="13"/>
      <c r="AS281" s="13"/>
      <c r="AT281" s="13"/>
      <c r="AU281" s="13"/>
      <c r="AV281" s="13"/>
      <c r="AW281" s="13"/>
      <c r="AX281" s="13"/>
      <c r="AY281" s="13"/>
      <c r="AZ281" s="13"/>
    </row>
    <row r="282" spans="27:52">
      <c r="AA282" s="76"/>
      <c r="AB282" s="76"/>
      <c r="AC282" s="13"/>
      <c r="AD282" s="13"/>
      <c r="AE282" s="13"/>
      <c r="AF282" s="76"/>
      <c r="AG282" s="13"/>
      <c r="AH282" s="13"/>
      <c r="AI282" s="76"/>
      <c r="AJ282" s="76"/>
      <c r="AK282" s="76"/>
      <c r="AL282" s="67"/>
      <c r="AM282" s="67"/>
      <c r="AN282" s="76"/>
      <c r="AO282" s="13"/>
      <c r="AP282" s="13"/>
      <c r="AQ282" s="67"/>
      <c r="AR282" s="13"/>
      <c r="AS282" s="13"/>
      <c r="AT282" s="13"/>
      <c r="AU282" s="13"/>
      <c r="AV282" s="13"/>
      <c r="AW282" s="13"/>
      <c r="AX282" s="13"/>
      <c r="AY282" s="13"/>
      <c r="AZ282" s="13"/>
    </row>
    <row r="283" spans="27:52">
      <c r="AA283" s="76"/>
      <c r="AB283" s="76"/>
      <c r="AC283" s="13"/>
      <c r="AD283" s="13"/>
      <c r="AE283" s="13"/>
      <c r="AF283" s="76"/>
      <c r="AG283" s="13"/>
      <c r="AH283" s="13"/>
      <c r="AI283" s="76"/>
      <c r="AJ283" s="76"/>
      <c r="AK283" s="76"/>
      <c r="AL283" s="67"/>
      <c r="AM283" s="67"/>
      <c r="AN283" s="76"/>
      <c r="AO283" s="13"/>
      <c r="AP283" s="13"/>
      <c r="AQ283" s="67"/>
      <c r="AR283" s="13"/>
      <c r="AS283" s="13"/>
      <c r="AT283" s="13"/>
      <c r="AU283" s="13"/>
      <c r="AV283" s="13"/>
      <c r="AW283" s="13"/>
      <c r="AX283" s="13"/>
      <c r="AY283" s="13"/>
      <c r="AZ283" s="13"/>
    </row>
    <row r="284" spans="27:52">
      <c r="AA284" s="76"/>
      <c r="AB284" s="76"/>
      <c r="AC284" s="13"/>
      <c r="AD284" s="13"/>
      <c r="AE284" s="13"/>
      <c r="AF284" s="76"/>
      <c r="AG284" s="13"/>
      <c r="AH284" s="13"/>
      <c r="AI284" s="76"/>
      <c r="AJ284" s="76"/>
      <c r="AK284" s="76"/>
      <c r="AL284" s="67"/>
      <c r="AM284" s="67"/>
      <c r="AN284" s="76"/>
      <c r="AO284" s="13"/>
      <c r="AP284" s="13"/>
      <c r="AQ284" s="67"/>
      <c r="AR284" s="13"/>
      <c r="AS284" s="13"/>
      <c r="AT284" s="13"/>
      <c r="AU284" s="13"/>
      <c r="AV284" s="13"/>
      <c r="AW284" s="13"/>
      <c r="AX284" s="13"/>
      <c r="AY284" s="13"/>
      <c r="AZ284" s="13"/>
    </row>
    <row r="285" spans="27:52">
      <c r="AA285" s="76"/>
      <c r="AB285" s="76"/>
      <c r="AC285" s="13"/>
      <c r="AD285" s="13"/>
      <c r="AE285" s="13"/>
      <c r="AF285" s="76"/>
      <c r="AG285" s="13"/>
      <c r="AH285" s="13"/>
      <c r="AI285" s="76"/>
      <c r="AJ285" s="76"/>
      <c r="AK285" s="76"/>
      <c r="AL285" s="67"/>
      <c r="AM285" s="67"/>
      <c r="AN285" s="76"/>
      <c r="AO285" s="13"/>
      <c r="AP285" s="13"/>
      <c r="AQ285" s="67"/>
      <c r="AR285" s="13"/>
      <c r="AS285" s="13"/>
      <c r="AT285" s="13"/>
      <c r="AU285" s="13"/>
      <c r="AV285" s="13"/>
      <c r="AW285" s="13"/>
      <c r="AX285" s="13"/>
      <c r="AY285" s="13"/>
      <c r="AZ285" s="13"/>
    </row>
    <row r="286" spans="27:52">
      <c r="AA286" s="77"/>
      <c r="AB286" s="77"/>
      <c r="AC286" s="29"/>
      <c r="AD286" s="29"/>
      <c r="AE286" s="29"/>
      <c r="AF286" s="77"/>
      <c r="AG286" s="29"/>
      <c r="AH286" s="29"/>
      <c r="AI286" s="77"/>
    </row>
    <row r="287" spans="27:52">
      <c r="AA287" s="78"/>
      <c r="AB287" s="78"/>
      <c r="AC287" s="33"/>
      <c r="AD287" s="33"/>
      <c r="AE287" s="33"/>
      <c r="AF287" s="78"/>
      <c r="AG287" s="33"/>
      <c r="AH287" s="33"/>
      <c r="AI287" s="78"/>
    </row>
    <row r="288" spans="27:52">
      <c r="AA288" s="78"/>
      <c r="AB288" s="78"/>
      <c r="AC288" s="33"/>
      <c r="AD288" s="33"/>
      <c r="AE288" s="33"/>
      <c r="AF288" s="78"/>
      <c r="AG288" s="33"/>
      <c r="AH288" s="33"/>
      <c r="AI288" s="78"/>
    </row>
    <row r="289" spans="27:35">
      <c r="AA289" s="78"/>
      <c r="AB289" s="78"/>
      <c r="AC289" s="33"/>
      <c r="AD289" s="33"/>
      <c r="AE289" s="33"/>
      <c r="AF289" s="78"/>
      <c r="AG289" s="33"/>
      <c r="AH289" s="33"/>
      <c r="AI289" s="78"/>
    </row>
    <row r="290" spans="27:35">
      <c r="AA290" s="78"/>
      <c r="AB290" s="78"/>
      <c r="AC290" s="33"/>
      <c r="AD290" s="33"/>
      <c r="AE290" s="33"/>
      <c r="AF290" s="78"/>
      <c r="AG290" s="33"/>
      <c r="AH290" s="33"/>
      <c r="AI290" s="78"/>
    </row>
    <row r="291" spans="27:35">
      <c r="AA291" s="78"/>
      <c r="AB291" s="78"/>
      <c r="AC291" s="33"/>
      <c r="AD291" s="33"/>
      <c r="AE291" s="33"/>
      <c r="AF291" s="78"/>
      <c r="AG291" s="33"/>
      <c r="AH291" s="33"/>
      <c r="AI291" s="78"/>
    </row>
    <row r="292" spans="27:35">
      <c r="AA292" s="78"/>
      <c r="AB292" s="78"/>
      <c r="AC292" s="33"/>
      <c r="AD292" s="33"/>
      <c r="AE292" s="33"/>
      <c r="AF292" s="78"/>
      <c r="AG292" s="33"/>
      <c r="AH292" s="33"/>
      <c r="AI292" s="78"/>
    </row>
    <row r="293" spans="27:35">
      <c r="AA293" s="78"/>
      <c r="AB293" s="78"/>
      <c r="AC293" s="33"/>
      <c r="AD293" s="33"/>
      <c r="AE293" s="33"/>
      <c r="AF293" s="78"/>
      <c r="AG293" s="33"/>
      <c r="AH293" s="33"/>
      <c r="AI293" s="78"/>
    </row>
    <row r="294" spans="27:35">
      <c r="AA294" s="78"/>
      <c r="AB294" s="78"/>
      <c r="AC294" s="33"/>
      <c r="AD294" s="33"/>
      <c r="AE294" s="33"/>
      <c r="AF294" s="78"/>
      <c r="AG294" s="33"/>
      <c r="AH294" s="33"/>
      <c r="AI294" s="78"/>
    </row>
    <row r="295" spans="27:35">
      <c r="AA295" s="78"/>
      <c r="AB295" s="78"/>
      <c r="AC295" s="33"/>
      <c r="AD295" s="33"/>
      <c r="AE295" s="33"/>
      <c r="AF295" s="78"/>
      <c r="AG295" s="33"/>
      <c r="AH295" s="33"/>
      <c r="AI295" s="78"/>
    </row>
    <row r="296" spans="27:35">
      <c r="AA296" s="78"/>
      <c r="AB296" s="78"/>
      <c r="AC296" s="33"/>
      <c r="AD296" s="33"/>
      <c r="AE296" s="33"/>
      <c r="AF296" s="78"/>
      <c r="AG296" s="33"/>
      <c r="AH296" s="33"/>
      <c r="AI296" s="78"/>
    </row>
    <row r="297" spans="27:35">
      <c r="AA297" s="78"/>
      <c r="AB297" s="78"/>
      <c r="AC297" s="33"/>
      <c r="AD297" s="33"/>
      <c r="AE297" s="33"/>
      <c r="AF297" s="78"/>
      <c r="AG297" s="33"/>
      <c r="AH297" s="33"/>
      <c r="AI297" s="78"/>
    </row>
    <row r="298" spans="27:35">
      <c r="AA298" s="78"/>
      <c r="AB298" s="78"/>
      <c r="AC298" s="33"/>
      <c r="AD298" s="33"/>
      <c r="AE298" s="33"/>
      <c r="AF298" s="78"/>
      <c r="AG298" s="33"/>
      <c r="AH298" s="33"/>
      <c r="AI298" s="78"/>
    </row>
    <row r="299" spans="27:35">
      <c r="AA299" s="78"/>
      <c r="AB299" s="78"/>
      <c r="AC299" s="33"/>
      <c r="AD299" s="33"/>
      <c r="AE299" s="33"/>
      <c r="AF299" s="78"/>
      <c r="AG299" s="33"/>
      <c r="AH299" s="33"/>
      <c r="AI299" s="78"/>
    </row>
    <row r="300" spans="27:35">
      <c r="AA300" s="78"/>
      <c r="AB300" s="78"/>
      <c r="AC300" s="33"/>
      <c r="AD300" s="33"/>
      <c r="AE300" s="33"/>
      <c r="AF300" s="78"/>
      <c r="AG300" s="33"/>
      <c r="AH300" s="33"/>
      <c r="AI300" s="78"/>
    </row>
    <row r="301" spans="27:35">
      <c r="AA301" s="78"/>
      <c r="AB301" s="78"/>
      <c r="AC301" s="33"/>
      <c r="AD301" s="33"/>
      <c r="AE301" s="33"/>
      <c r="AF301" s="78"/>
      <c r="AG301" s="33"/>
      <c r="AH301" s="33"/>
      <c r="AI301" s="78"/>
    </row>
    <row r="302" spans="27:35">
      <c r="AA302" s="78"/>
      <c r="AB302" s="78"/>
      <c r="AC302" s="33"/>
      <c r="AD302" s="33"/>
      <c r="AE302" s="33"/>
      <c r="AF302" s="78"/>
      <c r="AG302" s="33"/>
      <c r="AH302" s="33"/>
      <c r="AI302" s="78"/>
    </row>
    <row r="303" spans="27:35">
      <c r="AA303" s="78"/>
      <c r="AB303" s="78"/>
      <c r="AC303" s="33"/>
      <c r="AD303" s="33"/>
      <c r="AE303" s="33"/>
      <c r="AF303" s="78"/>
      <c r="AG303" s="33"/>
      <c r="AH303" s="33"/>
      <c r="AI303" s="78"/>
    </row>
    <row r="304" spans="27:35">
      <c r="AA304" s="78"/>
      <c r="AB304" s="78"/>
      <c r="AC304" s="33"/>
      <c r="AD304" s="33"/>
      <c r="AE304" s="33"/>
      <c r="AF304" s="78"/>
      <c r="AG304" s="33"/>
      <c r="AH304" s="33"/>
      <c r="AI304" s="78"/>
    </row>
    <row r="305" spans="27:35">
      <c r="AA305" s="78"/>
      <c r="AB305" s="78"/>
      <c r="AC305" s="33"/>
      <c r="AD305" s="33"/>
      <c r="AE305" s="33"/>
      <c r="AF305" s="78"/>
      <c r="AG305" s="33"/>
      <c r="AH305" s="33"/>
      <c r="AI305" s="78"/>
    </row>
    <row r="306" spans="27:35">
      <c r="AA306" s="78"/>
      <c r="AB306" s="78"/>
      <c r="AC306" s="33"/>
      <c r="AD306" s="33"/>
      <c r="AE306" s="33"/>
      <c r="AF306" s="78"/>
      <c r="AG306" s="33"/>
      <c r="AH306" s="33"/>
      <c r="AI306" s="78"/>
    </row>
    <row r="307" spans="27:35">
      <c r="AA307" s="78"/>
      <c r="AB307" s="78"/>
      <c r="AC307" s="33"/>
      <c r="AD307" s="33"/>
      <c r="AE307" s="33"/>
      <c r="AF307" s="78"/>
      <c r="AG307" s="33"/>
      <c r="AH307" s="33"/>
      <c r="AI307" s="78"/>
    </row>
    <row r="308" spans="27:35">
      <c r="AA308" s="78"/>
      <c r="AB308" s="78"/>
      <c r="AC308" s="33"/>
      <c r="AD308" s="33"/>
      <c r="AE308" s="33"/>
      <c r="AF308" s="78"/>
      <c r="AG308" s="33"/>
      <c r="AH308" s="33"/>
      <c r="AI308" s="78"/>
    </row>
    <row r="309" spans="27:35">
      <c r="AA309" s="78"/>
      <c r="AB309" s="78"/>
      <c r="AC309" s="33"/>
      <c r="AD309" s="33"/>
      <c r="AE309" s="33"/>
      <c r="AF309" s="78"/>
      <c r="AG309" s="33"/>
      <c r="AH309" s="33"/>
      <c r="AI309" s="78"/>
    </row>
    <row r="310" spans="27:35">
      <c r="AA310" s="78"/>
      <c r="AB310" s="78"/>
      <c r="AC310" s="33"/>
      <c r="AD310" s="33"/>
      <c r="AE310" s="33"/>
      <c r="AF310" s="78"/>
      <c r="AG310" s="33"/>
      <c r="AH310" s="33"/>
      <c r="AI310" s="78"/>
    </row>
    <row r="311" spans="27:35">
      <c r="AA311" s="78"/>
      <c r="AB311" s="78"/>
      <c r="AC311" s="33"/>
      <c r="AD311" s="33"/>
      <c r="AE311" s="33"/>
      <c r="AF311" s="78"/>
      <c r="AG311" s="33"/>
      <c r="AH311" s="33"/>
      <c r="AI311" s="78"/>
    </row>
    <row r="312" spans="27:35">
      <c r="AA312" s="78"/>
      <c r="AB312" s="78"/>
      <c r="AC312" s="33"/>
      <c r="AD312" s="33"/>
      <c r="AE312" s="33"/>
      <c r="AF312" s="78"/>
      <c r="AG312" s="33"/>
      <c r="AH312" s="33"/>
      <c r="AI312" s="78"/>
    </row>
    <row r="313" spans="27:35">
      <c r="AA313" s="78"/>
      <c r="AB313" s="78"/>
      <c r="AC313" s="33"/>
      <c r="AD313" s="33"/>
      <c r="AE313" s="33"/>
      <c r="AF313" s="78"/>
      <c r="AG313" s="33"/>
      <c r="AH313" s="33"/>
      <c r="AI313" s="78"/>
    </row>
    <row r="314" spans="27:35">
      <c r="AA314" s="78"/>
      <c r="AB314" s="78"/>
      <c r="AC314" s="33"/>
      <c r="AD314" s="33"/>
      <c r="AE314" s="33"/>
      <c r="AF314" s="78"/>
      <c r="AG314" s="33"/>
      <c r="AH314" s="33"/>
      <c r="AI314" s="78"/>
    </row>
    <row r="315" spans="27:35">
      <c r="AA315" s="78"/>
      <c r="AB315" s="78"/>
      <c r="AC315" s="33"/>
      <c r="AD315" s="33"/>
      <c r="AE315" s="33"/>
      <c r="AF315" s="78"/>
      <c r="AG315" s="33"/>
      <c r="AH315" s="33"/>
      <c r="AI315" s="78"/>
    </row>
    <row r="316" spans="27:35">
      <c r="AA316" s="78"/>
      <c r="AB316" s="78"/>
      <c r="AC316" s="33"/>
      <c r="AD316" s="33"/>
      <c r="AE316" s="33"/>
      <c r="AF316" s="78"/>
      <c r="AG316" s="33"/>
      <c r="AH316" s="33"/>
      <c r="AI316" s="78"/>
    </row>
    <row r="317" spans="27:35">
      <c r="AA317" s="78"/>
      <c r="AB317" s="78"/>
      <c r="AC317" s="33"/>
      <c r="AD317" s="33"/>
      <c r="AE317" s="33"/>
      <c r="AF317" s="78"/>
      <c r="AG317" s="33"/>
      <c r="AH317" s="33"/>
      <c r="AI317" s="78"/>
    </row>
    <row r="318" spans="27:35">
      <c r="AA318" s="78"/>
      <c r="AB318" s="78"/>
      <c r="AC318" s="33"/>
      <c r="AD318" s="33"/>
      <c r="AE318" s="33"/>
      <c r="AF318" s="78"/>
      <c r="AG318" s="33"/>
      <c r="AH318" s="33"/>
      <c r="AI318" s="78"/>
    </row>
    <row r="319" spans="27:35">
      <c r="AA319" s="78"/>
      <c r="AB319" s="78"/>
      <c r="AC319" s="33"/>
      <c r="AD319" s="33"/>
      <c r="AE319" s="33"/>
      <c r="AF319" s="78"/>
      <c r="AG319" s="33"/>
      <c r="AH319" s="33"/>
      <c r="AI319" s="78"/>
    </row>
    <row r="320" spans="27:35">
      <c r="AA320" s="78"/>
      <c r="AB320" s="78"/>
      <c r="AC320" s="33"/>
      <c r="AD320" s="33"/>
      <c r="AE320" s="33"/>
      <c r="AF320" s="78"/>
      <c r="AG320" s="33"/>
      <c r="AH320" s="33"/>
      <c r="AI320" s="78"/>
    </row>
    <row r="321" spans="27:31">
      <c r="AA321" s="78"/>
      <c r="AB321" s="78"/>
      <c r="AC321" s="33"/>
      <c r="AD321" s="33"/>
      <c r="AE321" s="33"/>
    </row>
    <row r="322" spans="27:31">
      <c r="AA322" s="78"/>
      <c r="AB322" s="78"/>
      <c r="AC322" s="33"/>
      <c r="AD322" s="33"/>
      <c r="AE322" s="33"/>
    </row>
    <row r="323" spans="27:31">
      <c r="AA323" s="78"/>
      <c r="AB323" s="78"/>
      <c r="AC323" s="33"/>
      <c r="AD323" s="33"/>
      <c r="AE323" s="33"/>
    </row>
    <row r="324" spans="27:31">
      <c r="AA324" s="78"/>
      <c r="AB324" s="78"/>
      <c r="AC324" s="33"/>
      <c r="AD324" s="33"/>
      <c r="AE324" s="33"/>
    </row>
    <row r="325" spans="27:31">
      <c r="AA325" s="78"/>
      <c r="AB325" s="78"/>
      <c r="AC325" s="33"/>
      <c r="AD325" s="33"/>
      <c r="AE325" s="33"/>
    </row>
    <row r="326" spans="27:31">
      <c r="AA326" s="78"/>
      <c r="AB326" s="78"/>
      <c r="AC326" s="33"/>
      <c r="AD326" s="33"/>
      <c r="AE326" s="33"/>
    </row>
    <row r="327" spans="27:31">
      <c r="AA327" s="78"/>
      <c r="AB327" s="78"/>
      <c r="AC327" s="33"/>
      <c r="AD327" s="33"/>
      <c r="AE327" s="33"/>
    </row>
    <row r="328" spans="27:31">
      <c r="AA328" s="78"/>
      <c r="AB328" s="78"/>
      <c r="AC328" s="33"/>
      <c r="AD328" s="33"/>
      <c r="AE328" s="33"/>
    </row>
    <row r="329" spans="27:31">
      <c r="AA329" s="78"/>
      <c r="AB329" s="78"/>
      <c r="AC329" s="33"/>
      <c r="AD329" s="33"/>
      <c r="AE329" s="33"/>
    </row>
    <row r="330" spans="27:31">
      <c r="AA330" s="78"/>
      <c r="AB330" s="78"/>
      <c r="AC330" s="33"/>
      <c r="AD330" s="33"/>
      <c r="AE330" s="33"/>
    </row>
    <row r="331" spans="27:31">
      <c r="AA331" s="78"/>
      <c r="AB331" s="78"/>
      <c r="AC331" s="33"/>
      <c r="AD331" s="33"/>
      <c r="AE331" s="33"/>
    </row>
    <row r="332" spans="27:31">
      <c r="AA332" s="78"/>
      <c r="AB332" s="78"/>
      <c r="AC332" s="33"/>
      <c r="AD332" s="33"/>
      <c r="AE332" s="33"/>
    </row>
    <row r="333" spans="27:31">
      <c r="AA333" s="78"/>
      <c r="AB333" s="78"/>
      <c r="AC333" s="33"/>
      <c r="AD333" s="33"/>
      <c r="AE333" s="33"/>
    </row>
    <row r="334" spans="27:31">
      <c r="AA334" s="78"/>
      <c r="AB334" s="78"/>
      <c r="AC334" s="33"/>
      <c r="AD334" s="33"/>
      <c r="AE334" s="33"/>
    </row>
    <row r="335" spans="27:31">
      <c r="AA335" s="78"/>
      <c r="AB335" s="78"/>
      <c r="AC335" s="33"/>
      <c r="AD335" s="33"/>
      <c r="AE335" s="33"/>
    </row>
    <row r="336" spans="27:31">
      <c r="AA336" s="78"/>
      <c r="AB336" s="78"/>
      <c r="AC336" s="33"/>
      <c r="AD336" s="33"/>
      <c r="AE336" s="33"/>
    </row>
    <row r="337" spans="27:31">
      <c r="AA337" s="78"/>
      <c r="AB337" s="78"/>
      <c r="AC337" s="33"/>
      <c r="AD337" s="33"/>
      <c r="AE337" s="33"/>
    </row>
    <row r="338" spans="27:31">
      <c r="AA338" s="78"/>
      <c r="AB338" s="78"/>
      <c r="AC338" s="33"/>
      <c r="AD338" s="33"/>
      <c r="AE338" s="33"/>
    </row>
    <row r="339" spans="27:31">
      <c r="AA339" s="78"/>
      <c r="AB339" s="78"/>
      <c r="AC339" s="33"/>
      <c r="AD339" s="33"/>
      <c r="AE339" s="33"/>
    </row>
    <row r="340" spans="27:31">
      <c r="AA340" s="78"/>
      <c r="AB340" s="78"/>
      <c r="AC340" s="33"/>
      <c r="AD340" s="33"/>
      <c r="AE340" s="33"/>
    </row>
    <row r="341" spans="27:31">
      <c r="AA341" s="78"/>
      <c r="AB341" s="78"/>
      <c r="AC341" s="33"/>
      <c r="AD341" s="33"/>
      <c r="AE341" s="33"/>
    </row>
    <row r="342" spans="27:31">
      <c r="AA342" s="78"/>
      <c r="AB342" s="78"/>
      <c r="AC342" s="33"/>
      <c r="AD342" s="33"/>
      <c r="AE342" s="33"/>
    </row>
    <row r="343" spans="27:31">
      <c r="AA343" s="78"/>
      <c r="AB343" s="78"/>
      <c r="AC343" s="33"/>
      <c r="AD343" s="33"/>
      <c r="AE343" s="33"/>
    </row>
  </sheetData>
  <conditionalFormatting sqref="AQ26:AR28 BB101:BC101">
    <cfRule type="cellIs" dxfId="268" priority="2" stopIfTrue="1" operator="lessThan">
      <formula>0</formula>
    </cfRule>
  </conditionalFormatting>
  <conditionalFormatting sqref="BB78:BC78">
    <cfRule type="cellIs" dxfId="267" priority="3" stopIfTrue="1" operator="greaterThan">
      <formula>0</formula>
    </cfRule>
  </conditionalFormatting>
  <conditionalFormatting sqref="AQ55:AR55">
    <cfRule type="cellIs" dxfId="266" priority="4" stopIfTrue="1" operator="greaterThan">
      <formula>0</formula>
    </cfRule>
    <cfRule type="cellIs" dxfId="265" priority="5" stopIfTrue="1" operator="lessThan">
      <formula>0</formula>
    </cfRule>
  </conditionalFormatting>
  <conditionalFormatting sqref="BB78:BC78">
    <cfRule type="cellIs" dxfId="264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38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13" sqref="F13"/>
    </sheetView>
  </sheetViews>
  <sheetFormatPr baseColWidth="10" defaultRowHeight="15"/>
  <cols>
    <col min="1" max="1" width="1.54296875" customWidth="1"/>
    <col min="2" max="2" width="5" style="324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6" customWidth="1"/>
    <col min="10" max="10" width="5" style="66" customWidth="1"/>
    <col min="11" max="11" width="5.36328125" style="10" customWidth="1"/>
    <col min="12" max="12" width="1.1796875" style="10" customWidth="1"/>
    <col min="13" max="13" width="5.36328125" customWidth="1"/>
    <col min="14" max="14" width="4.90625" style="66" customWidth="1"/>
    <col min="15" max="15" width="6.81640625" style="66" customWidth="1"/>
    <col min="16" max="16" width="6.6328125" style="66" customWidth="1"/>
    <col min="17" max="17" width="2.36328125" style="66" customWidth="1"/>
    <col min="18" max="18" width="5.81640625" customWidth="1"/>
    <col min="19" max="19" width="5.36328125" style="66" customWidth="1"/>
    <col min="20" max="20" width="5.453125" style="66" customWidth="1"/>
    <col min="21" max="21" width="4.81640625" style="10" customWidth="1"/>
    <col min="22" max="22" width="5.81640625" style="10" customWidth="1"/>
    <col min="23" max="23" width="6.6328125" style="10" customWidth="1"/>
    <col min="24" max="24" width="6.54296875" style="10" customWidth="1"/>
    <col min="25" max="25" width="4.81640625" style="66" customWidth="1"/>
    <col min="26" max="26" width="5.81640625" style="10" customWidth="1"/>
    <col min="27" max="27" width="5.6328125" style="10" customWidth="1"/>
    <col min="28" max="28" width="5.90625" style="10" customWidth="1"/>
    <col min="29" max="29" width="5.90625" customWidth="1"/>
    <col min="30" max="30" width="7.08984375" customWidth="1"/>
    <col min="31" max="31" width="6.36328125" style="10" customWidth="1"/>
    <col min="32" max="32" width="6.90625" style="10" customWidth="1"/>
    <col min="33" max="33" width="6" customWidth="1"/>
    <col min="41" max="41" width="9.90625" customWidth="1"/>
    <col min="45" max="45" width="14" customWidth="1"/>
    <col min="46" max="46" width="12.54296875" customWidth="1"/>
    <col min="47" max="47" width="10.90625" customWidth="1"/>
  </cols>
  <sheetData>
    <row r="1" spans="1:49">
      <c r="A1" s="42"/>
      <c r="B1" s="351"/>
      <c r="C1" s="42"/>
      <c r="D1" s="42"/>
      <c r="E1" s="42"/>
      <c r="F1" s="42"/>
      <c r="G1" s="42"/>
      <c r="H1" s="42"/>
      <c r="I1" s="63"/>
      <c r="J1" s="63"/>
      <c r="K1" s="72"/>
      <c r="L1" s="72"/>
      <c r="M1" s="42"/>
      <c r="N1" s="63"/>
      <c r="O1" s="63"/>
      <c r="P1" s="63"/>
      <c r="Q1" s="63"/>
      <c r="R1" s="42"/>
      <c r="S1" s="63"/>
      <c r="T1" s="63"/>
      <c r="U1" s="72"/>
      <c r="V1" s="72"/>
      <c r="W1" s="72"/>
      <c r="X1" s="72"/>
      <c r="Y1" s="63"/>
      <c r="Z1" s="72"/>
      <c r="AA1" s="72"/>
      <c r="AB1" s="72"/>
      <c r="AC1" s="42"/>
      <c r="AD1" s="42"/>
      <c r="AE1" s="72"/>
      <c r="AF1" s="72"/>
      <c r="AG1" s="42"/>
    </row>
    <row r="2" spans="1:49" s="199" customFormat="1" ht="31.8">
      <c r="A2" s="198"/>
      <c r="B2" s="355"/>
      <c r="C2" s="151" t="s">
        <v>422</v>
      </c>
      <c r="D2" s="151"/>
      <c r="E2" s="198"/>
      <c r="F2" s="198"/>
      <c r="G2" s="151" t="s">
        <v>428</v>
      </c>
      <c r="H2" s="198"/>
      <c r="I2" s="198"/>
      <c r="J2" s="201"/>
      <c r="K2" s="202"/>
      <c r="L2" s="202"/>
      <c r="M2" s="201"/>
      <c r="N2" s="198"/>
      <c r="O2" s="202"/>
      <c r="P2" s="202"/>
      <c r="Q2" s="202"/>
      <c r="R2" s="201"/>
      <c r="S2" s="198"/>
      <c r="T2" s="201"/>
      <c r="U2" s="201"/>
      <c r="V2" s="202"/>
      <c r="W2" s="202"/>
      <c r="X2" s="202"/>
      <c r="Y2" s="202"/>
      <c r="Z2" s="201"/>
      <c r="AA2" s="184" t="str">
        <f>+År!B2</f>
        <v>KASTRAT</v>
      </c>
      <c r="AB2" s="201"/>
      <c r="AC2" s="202"/>
      <c r="AD2" s="198"/>
      <c r="AE2" s="202"/>
      <c r="AF2" s="201"/>
      <c r="AG2" s="202"/>
      <c r="AH2"/>
      <c r="AI2"/>
      <c r="AJ2"/>
      <c r="AK2"/>
      <c r="AL2"/>
      <c r="AM2"/>
    </row>
    <row r="3" spans="1:49">
      <c r="A3" s="42"/>
      <c r="B3" s="351"/>
      <c r="C3" s="42"/>
      <c r="D3" s="42"/>
      <c r="E3" s="42"/>
      <c r="F3" s="42"/>
      <c r="G3" s="42"/>
      <c r="H3" s="42"/>
      <c r="I3" s="63"/>
      <c r="J3" s="63"/>
      <c r="K3" s="72"/>
      <c r="L3" s="72"/>
      <c r="M3" s="42"/>
      <c r="N3" s="63"/>
      <c r="O3" s="63"/>
      <c r="P3" s="63"/>
      <c r="Q3" s="63"/>
      <c r="R3" s="42"/>
      <c r="S3" s="63"/>
      <c r="T3" s="63"/>
      <c r="U3" s="72"/>
      <c r="V3" s="72"/>
      <c r="W3" s="72"/>
      <c r="X3" s="72"/>
      <c r="Y3" s="63"/>
      <c r="Z3" s="72"/>
      <c r="AA3" s="72"/>
      <c r="AB3" s="72"/>
      <c r="AC3" s="42"/>
      <c r="AD3" s="42"/>
      <c r="AE3" s="72"/>
      <c r="AF3" s="72"/>
      <c r="AG3" s="42"/>
    </row>
    <row r="4" spans="1:49" s="181" customFormat="1" ht="19.8">
      <c r="A4" s="179"/>
      <c r="B4" s="355"/>
      <c r="C4" s="179"/>
      <c r="D4" s="179"/>
      <c r="E4" s="179"/>
      <c r="F4" s="153" t="s">
        <v>7</v>
      </c>
      <c r="G4" s="153"/>
      <c r="H4" s="176">
        <f>+År!O2</f>
        <v>52</v>
      </c>
      <c r="I4" s="179"/>
      <c r="J4" s="179"/>
      <c r="K4" s="185"/>
      <c r="L4" s="185"/>
      <c r="M4" s="175" t="s">
        <v>423</v>
      </c>
      <c r="N4" s="179"/>
      <c r="O4" s="179"/>
      <c r="P4" s="179"/>
      <c r="Q4" s="179"/>
      <c r="R4" s="180"/>
      <c r="S4" s="508">
        <f>SUM(H10:H17)</f>
        <v>1622</v>
      </c>
      <c r="T4" s="509"/>
      <c r="U4" s="185"/>
      <c r="V4" s="179"/>
      <c r="W4" s="180"/>
      <c r="X4" s="185"/>
      <c r="Y4" s="185"/>
      <c r="Z4" s="185"/>
      <c r="AA4" s="179"/>
      <c r="AB4" s="185"/>
      <c r="AC4" s="180"/>
      <c r="AD4" s="185"/>
      <c r="AE4" s="185"/>
      <c r="AF4" s="185"/>
      <c r="AG4" s="185"/>
      <c r="AH4"/>
      <c r="AI4"/>
      <c r="AJ4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8"/>
      <c r="AW4" s="178"/>
    </row>
    <row r="5" spans="1:49" s="181" customFormat="1" ht="19.8">
      <c r="A5" s="179"/>
      <c r="B5" s="355"/>
      <c r="C5" s="179"/>
      <c r="D5" s="179"/>
      <c r="E5" s="179"/>
      <c r="F5" s="153"/>
      <c r="G5" s="153"/>
      <c r="H5" s="153"/>
      <c r="I5" s="175"/>
      <c r="J5" s="175"/>
      <c r="K5" s="177"/>
      <c r="L5" s="177"/>
      <c r="M5" s="153"/>
      <c r="N5" s="175"/>
      <c r="O5" s="175"/>
      <c r="P5" s="175"/>
      <c r="Q5" s="175"/>
      <c r="R5" s="153"/>
      <c r="S5" s="175"/>
      <c r="T5" s="175"/>
      <c r="U5" s="177"/>
      <c r="V5" s="185"/>
      <c r="W5" s="185"/>
      <c r="X5" s="185"/>
      <c r="Y5" s="175"/>
      <c r="Z5" s="185"/>
      <c r="AA5" s="185"/>
      <c r="AB5" s="185"/>
      <c r="AC5" s="179"/>
      <c r="AD5" s="179"/>
      <c r="AE5" s="204"/>
      <c r="AF5" s="229"/>
      <c r="AG5" s="179"/>
      <c r="AH5"/>
      <c r="AI5"/>
      <c r="AJ5"/>
      <c r="AK5"/>
      <c r="AL5"/>
      <c r="AM5" s="176"/>
      <c r="AN5" s="176"/>
      <c r="AO5" s="176"/>
      <c r="AP5" s="176"/>
      <c r="AQ5" s="176"/>
      <c r="AR5" s="176"/>
      <c r="AS5" s="176"/>
      <c r="AT5" s="176"/>
      <c r="AU5" s="176"/>
      <c r="AV5" s="178"/>
      <c r="AW5" s="178"/>
    </row>
    <row r="6" spans="1:49" s="181" customFormat="1" ht="19.8">
      <c r="A6" s="179"/>
      <c r="B6" s="355"/>
      <c r="C6" s="179"/>
      <c r="D6" s="179"/>
      <c r="E6" s="179"/>
      <c r="F6" s="153"/>
      <c r="G6" s="153"/>
      <c r="H6" s="153"/>
      <c r="I6" s="175"/>
      <c r="J6" s="175"/>
      <c r="K6" s="177"/>
      <c r="L6" s="177"/>
      <c r="M6" s="153"/>
      <c r="N6" s="175"/>
      <c r="O6" s="175"/>
      <c r="P6" s="175"/>
      <c r="Q6" s="175"/>
      <c r="R6" s="144" t="s">
        <v>24</v>
      </c>
      <c r="S6" s="175"/>
      <c r="T6" s="175"/>
      <c r="U6" s="177"/>
      <c r="V6" s="185"/>
      <c r="W6" s="185"/>
      <c r="X6" s="185"/>
      <c r="Y6" s="175"/>
      <c r="Z6" s="185"/>
      <c r="AA6" s="185"/>
      <c r="AB6" s="185"/>
      <c r="AC6" s="179"/>
      <c r="AD6" s="179"/>
      <c r="AE6" s="204" t="s">
        <v>479</v>
      </c>
      <c r="AF6" s="229" t="s">
        <v>4</v>
      </c>
      <c r="AG6" s="179"/>
      <c r="AH6"/>
      <c r="AI6"/>
      <c r="AJ6"/>
      <c r="AK6"/>
      <c r="AL6"/>
      <c r="AM6" s="176"/>
      <c r="AN6" s="176"/>
      <c r="AO6" s="176"/>
      <c r="AP6" s="176"/>
      <c r="AQ6" s="176"/>
      <c r="AR6" s="176"/>
      <c r="AS6" s="176"/>
      <c r="AT6" s="176"/>
      <c r="AU6" s="176"/>
      <c r="AV6" s="178"/>
      <c r="AW6" s="178"/>
    </row>
    <row r="7" spans="1:49" ht="15.6">
      <c r="A7" s="42"/>
      <c r="B7" s="351"/>
      <c r="C7" s="42"/>
      <c r="D7" s="42"/>
      <c r="E7" s="42"/>
      <c r="F7" s="42"/>
      <c r="G7" s="48" t="s">
        <v>4</v>
      </c>
      <c r="H7" s="42"/>
      <c r="I7" s="63"/>
      <c r="J7" s="63"/>
      <c r="K7" s="72"/>
      <c r="L7" s="72"/>
      <c r="M7" s="48" t="s">
        <v>24</v>
      </c>
      <c r="N7" s="63"/>
      <c r="O7" s="63"/>
      <c r="P7" s="63"/>
      <c r="Q7" s="63"/>
      <c r="R7" s="48" t="s">
        <v>483</v>
      </c>
      <c r="S7" s="63"/>
      <c r="T7" s="63"/>
      <c r="U7" s="72"/>
      <c r="V7" s="172" t="s">
        <v>404</v>
      </c>
      <c r="W7" s="172" t="s">
        <v>404</v>
      </c>
      <c r="X7" s="73" t="s">
        <v>566</v>
      </c>
      <c r="Y7" s="63"/>
      <c r="Z7" s="172" t="s">
        <v>404</v>
      </c>
      <c r="AA7" s="172" t="s">
        <v>404</v>
      </c>
      <c r="AB7" s="73" t="s">
        <v>424</v>
      </c>
      <c r="AC7" s="42"/>
      <c r="AD7" s="42"/>
      <c r="AE7" s="73" t="s">
        <v>567</v>
      </c>
      <c r="AF7" s="73" t="s">
        <v>10</v>
      </c>
      <c r="AG7" s="42"/>
    </row>
    <row r="8" spans="1:49" ht="15.6">
      <c r="A8" s="42"/>
      <c r="B8" s="351"/>
      <c r="C8" s="42"/>
      <c r="D8" s="42"/>
      <c r="E8" s="42"/>
      <c r="F8" s="42"/>
      <c r="G8" s="48" t="s">
        <v>477</v>
      </c>
      <c r="H8" s="48" t="s">
        <v>4</v>
      </c>
      <c r="I8" s="64" t="s">
        <v>4</v>
      </c>
      <c r="J8" s="64"/>
      <c r="K8" s="73" t="s">
        <v>1</v>
      </c>
      <c r="L8" s="73"/>
      <c r="M8" s="48" t="s">
        <v>0</v>
      </c>
      <c r="N8" s="64"/>
      <c r="O8" s="427" t="s">
        <v>24</v>
      </c>
      <c r="P8" s="427" t="s">
        <v>24</v>
      </c>
      <c r="Q8" s="63"/>
      <c r="R8" s="48" t="s">
        <v>416</v>
      </c>
      <c r="S8" s="64"/>
      <c r="T8" s="64" t="s">
        <v>24</v>
      </c>
      <c r="U8" s="73"/>
      <c r="V8" s="73" t="s">
        <v>569</v>
      </c>
      <c r="W8" s="73" t="s">
        <v>489</v>
      </c>
      <c r="X8" s="73" t="s">
        <v>553</v>
      </c>
      <c r="Y8" s="64"/>
      <c r="Z8" s="73" t="s">
        <v>491</v>
      </c>
      <c r="AA8" s="73" t="s">
        <v>556</v>
      </c>
      <c r="AB8" s="73" t="s">
        <v>417</v>
      </c>
      <c r="AC8" s="48" t="s">
        <v>535</v>
      </c>
      <c r="AD8" s="48" t="s">
        <v>415</v>
      </c>
      <c r="AE8" s="73" t="s">
        <v>71</v>
      </c>
      <c r="AF8" s="73" t="s">
        <v>71</v>
      </c>
      <c r="AG8" s="42"/>
      <c r="AH8" s="4"/>
      <c r="AI8" s="55"/>
      <c r="AJ8" s="55"/>
      <c r="AK8" s="1"/>
      <c r="AL8" s="5"/>
    </row>
    <row r="9" spans="1:49" ht="15.6">
      <c r="A9" s="42"/>
      <c r="B9" s="351" t="s">
        <v>90</v>
      </c>
      <c r="C9" s="48" t="s">
        <v>422</v>
      </c>
      <c r="D9" s="45"/>
      <c r="E9" s="48" t="s">
        <v>429</v>
      </c>
      <c r="F9" s="48"/>
      <c r="G9" s="49" t="s">
        <v>478</v>
      </c>
      <c r="H9" s="49" t="s">
        <v>10</v>
      </c>
      <c r="I9" s="86" t="s">
        <v>404</v>
      </c>
      <c r="J9" s="194" t="s">
        <v>529</v>
      </c>
      <c r="K9" s="74" t="s">
        <v>404</v>
      </c>
      <c r="L9" s="74"/>
      <c r="M9" s="49"/>
      <c r="N9" s="194" t="s">
        <v>529</v>
      </c>
      <c r="O9" s="427" t="s">
        <v>725</v>
      </c>
      <c r="P9" s="427" t="s">
        <v>726</v>
      </c>
      <c r="Q9" s="63"/>
      <c r="R9" s="49"/>
      <c r="S9" s="194" t="s">
        <v>529</v>
      </c>
      <c r="T9" s="86" t="s">
        <v>45</v>
      </c>
      <c r="U9" s="246" t="s">
        <v>529</v>
      </c>
      <c r="V9" s="74" t="s">
        <v>546</v>
      </c>
      <c r="W9" s="74" t="s">
        <v>441</v>
      </c>
      <c r="X9" s="74" t="s">
        <v>471</v>
      </c>
      <c r="Y9" s="194" t="s">
        <v>529</v>
      </c>
      <c r="Z9" s="74" t="s">
        <v>472</v>
      </c>
      <c r="AA9" s="74" t="s">
        <v>525</v>
      </c>
      <c r="AB9" s="74" t="s">
        <v>45</v>
      </c>
      <c r="AC9" s="49" t="s">
        <v>536</v>
      </c>
      <c r="AD9" s="49" t="s">
        <v>416</v>
      </c>
      <c r="AE9" s="74" t="s">
        <v>488</v>
      </c>
      <c r="AF9" s="74" t="s">
        <v>551</v>
      </c>
      <c r="AG9" s="42"/>
      <c r="AH9" s="4"/>
      <c r="AI9" s="55"/>
      <c r="AJ9" s="55"/>
      <c r="AK9" s="1"/>
      <c r="AL9" s="5"/>
    </row>
    <row r="10" spans="1:49" ht="15.6">
      <c r="A10" s="42"/>
      <c r="B10" s="356">
        <f>+'Ark1'!C245</f>
        <v>2024</v>
      </c>
      <c r="C10" s="50">
        <f>+'Ark1'!G245</f>
        <v>1</v>
      </c>
      <c r="D10" s="51" t="s">
        <v>432</v>
      </c>
      <c r="E10" s="51">
        <f>+'Ark1'!H245</f>
        <v>1</v>
      </c>
      <c r="F10" s="51" t="s">
        <v>77</v>
      </c>
      <c r="G10" s="50">
        <f>+'Ark1'!Q245</f>
        <v>83</v>
      </c>
      <c r="H10" s="50">
        <f>+'Ark1'!R245</f>
        <v>457</v>
      </c>
      <c r="I10" s="68">
        <f>+'Ark1'!AE245</f>
        <v>52.52873563218391</v>
      </c>
      <c r="J10" s="68">
        <f t="shared" ref="J10:J17" si="0">+I10-I19</f>
        <v>-11.296400979837955</v>
      </c>
      <c r="K10" s="245">
        <f>+'Ark1'!AF245</f>
        <v>55.802402214448307</v>
      </c>
      <c r="L10" s="74"/>
      <c r="M10" s="357">
        <f>+'Ark1'!S245</f>
        <v>4.2231947483588623</v>
      </c>
      <c r="N10" s="56">
        <f t="shared" ref="N10:N17" si="1">+M10-M19</f>
        <v>-0.21858607355894666</v>
      </c>
      <c r="O10" s="442">
        <f>+'Ark1'!AR245</f>
        <v>207.35682819383263</v>
      </c>
      <c r="P10" s="443">
        <f>+'Ark1'!AS245</f>
        <v>28.937835128796682</v>
      </c>
      <c r="Q10" s="63"/>
      <c r="R10" s="52">
        <f>+'Ark1'!T245</f>
        <v>6.8249452954048149</v>
      </c>
      <c r="S10" s="56">
        <f t="shared" ref="S10:S17" si="2">+R10-R19</f>
        <v>-0.53978073199244569</v>
      </c>
      <c r="T10" s="307">
        <f>+'Ark1'!U245</f>
        <v>262.20437636761471</v>
      </c>
      <c r="U10" s="245">
        <f t="shared" ref="U10:U17" si="3">+T10-T19</f>
        <v>-5.7959660981384218</v>
      </c>
      <c r="V10" s="75">
        <f>+'Ark1'!W245</f>
        <v>59.299781181619267</v>
      </c>
      <c r="W10" s="75">
        <f>+'Ark1'!X245</f>
        <v>3.7199124726477022</v>
      </c>
      <c r="X10" s="75">
        <f>+'Ark1'!AG245</f>
        <v>683.97356828193836</v>
      </c>
      <c r="Y10" s="340">
        <f t="shared" ref="Y10:Y17" si="4">+X10-X19</f>
        <v>5.8490292336841776E-2</v>
      </c>
      <c r="Z10" s="75">
        <f>+'Ark1'!AH245</f>
        <v>0</v>
      </c>
      <c r="AA10" s="75">
        <f>+'Ark1'!AI245</f>
        <v>25.601750547045956</v>
      </c>
      <c r="AB10" s="75">
        <f>+'Ark1'!Y245</f>
        <v>60.00707783285101</v>
      </c>
      <c r="AC10" s="52">
        <f>+'Ark1'!Z245</f>
        <v>1.0472785777449525</v>
      </c>
      <c r="AD10" s="52">
        <f>+'Ark1'!AA245</f>
        <v>1.4851530902915675</v>
      </c>
      <c r="AE10" s="307">
        <f t="shared" ref="AE10:AE17" si="5">1000*T10/X10</f>
        <v>383.35454544865155</v>
      </c>
      <c r="AF10" s="75">
        <f t="shared" ref="AF10:AF35" si="6">+H10/G10</f>
        <v>5.5060240963855422</v>
      </c>
      <c r="AG10" s="42"/>
      <c r="AH10" s="4"/>
      <c r="AI10" s="55"/>
      <c r="AJ10" s="55"/>
      <c r="AK10" s="1"/>
      <c r="AL10" s="5"/>
    </row>
    <row r="11" spans="1:49" ht="15.6">
      <c r="A11" s="42"/>
      <c r="B11" s="356">
        <f>+'Ark1'!C246</f>
        <v>2024</v>
      </c>
      <c r="C11" s="50">
        <f>+'Ark1'!G246</f>
        <v>1</v>
      </c>
      <c r="D11" s="51" t="s">
        <v>432</v>
      </c>
      <c r="E11" s="51">
        <f>+'Ark1'!H246</f>
        <v>2</v>
      </c>
      <c r="F11" s="51" t="s">
        <v>9</v>
      </c>
      <c r="G11" s="50">
        <f>+'Ark1'!Q246</f>
        <v>73</v>
      </c>
      <c r="H11" s="50">
        <f>+'Ark1'!R246</f>
        <v>413</v>
      </c>
      <c r="I11" s="68">
        <f>+'Ark1'!AE246</f>
        <v>47.47126436781609</v>
      </c>
      <c r="J11" s="68">
        <f t="shared" si="0"/>
        <v>11.296400979837948</v>
      </c>
      <c r="K11" s="245">
        <f>+'Ark1'!AF246</f>
        <v>44.197597785551693</v>
      </c>
      <c r="L11" s="74"/>
      <c r="M11" s="357">
        <f>+'Ark1'!S246</f>
        <v>4.464891041162228</v>
      </c>
      <c r="N11" s="56">
        <f t="shared" si="1"/>
        <v>-0.14235971412478055</v>
      </c>
      <c r="O11" s="442">
        <f>+'Ark1'!AR246</f>
        <v>196.67796610169489</v>
      </c>
      <c r="P11" s="443">
        <f>+'Ark1'!AS246</f>
        <v>28.975250142492403</v>
      </c>
      <c r="Q11" s="63"/>
      <c r="R11" s="52">
        <f>+'Ark1'!T246</f>
        <v>6.6489104116222748</v>
      </c>
      <c r="S11" s="56">
        <f t="shared" si="2"/>
        <v>-0.26649744336261971</v>
      </c>
      <c r="T11" s="307">
        <f>+'Ark1'!U246</f>
        <v>229.80096852300235</v>
      </c>
      <c r="U11" s="245">
        <f t="shared" si="3"/>
        <v>-15.731055646181971</v>
      </c>
      <c r="V11" s="75">
        <f>+'Ark1'!W246</f>
        <v>48.426150121065376</v>
      </c>
      <c r="W11" s="75">
        <f>+'Ark1'!X246</f>
        <v>5.5690072639225194</v>
      </c>
      <c r="X11" s="75">
        <f>+'Ark1'!AG246</f>
        <v>628.45520581113806</v>
      </c>
      <c r="Y11" s="340">
        <f t="shared" si="4"/>
        <v>6.5397979561529382</v>
      </c>
      <c r="Z11" s="75">
        <f>+'Ark1'!AH246</f>
        <v>0</v>
      </c>
      <c r="AA11" s="75">
        <f>+'Ark1'!AI246</f>
        <v>55.205811138014525</v>
      </c>
      <c r="AB11" s="75">
        <f>+'Ark1'!Y246</f>
        <v>80.116790349553597</v>
      </c>
      <c r="AC11" s="52">
        <f>+'Ark1'!Z246</f>
        <v>1.3062903504402803</v>
      </c>
      <c r="AD11" s="52">
        <f>+'Ark1'!AA246</f>
        <v>1.8253607621702552</v>
      </c>
      <c r="AE11" s="307">
        <f t="shared" si="5"/>
        <v>365.66006041178633</v>
      </c>
      <c r="AF11" s="75">
        <f t="shared" si="6"/>
        <v>5.6575342465753424</v>
      </c>
      <c r="AG11" s="42"/>
      <c r="AH11" s="4"/>
      <c r="AI11" s="55"/>
      <c r="AJ11" s="55"/>
      <c r="AK11" s="1"/>
      <c r="AL11" s="5"/>
      <c r="AN11" s="2"/>
      <c r="AO11" s="2"/>
      <c r="AP11" s="2"/>
    </row>
    <row r="12" spans="1:49" ht="15.6">
      <c r="A12" s="42"/>
      <c r="B12" s="356">
        <f>+'Ark1'!C247</f>
        <v>2024</v>
      </c>
      <c r="C12" s="50">
        <f>+'Ark1'!G247</f>
        <v>2</v>
      </c>
      <c r="D12" s="51" t="s">
        <v>109</v>
      </c>
      <c r="E12" s="51">
        <f>+'Ark1'!H247</f>
        <v>1</v>
      </c>
      <c r="F12" s="51" t="s">
        <v>77</v>
      </c>
      <c r="G12" s="50">
        <f>+'Ark1'!Q247</f>
        <v>46</v>
      </c>
      <c r="H12" s="50">
        <f>+'Ark1'!R247</f>
        <v>172</v>
      </c>
      <c r="I12" s="68">
        <f>+'Ark1'!AE247</f>
        <v>91.978609625668454</v>
      </c>
      <c r="J12" s="68">
        <f t="shared" si="0"/>
        <v>6.516054559589179</v>
      </c>
      <c r="K12" s="245">
        <f>+'Ark1'!AF247</f>
        <v>92.123080079454638</v>
      </c>
      <c r="L12" s="74"/>
      <c r="M12" s="357">
        <f>+'Ark1'!S247</f>
        <v>4.424418604651164</v>
      </c>
      <c r="N12" s="56">
        <f t="shared" si="1"/>
        <v>4.2975305682092291E-2</v>
      </c>
      <c r="O12" s="442">
        <f>+'Ark1'!AR247</f>
        <v>196.33139534883725</v>
      </c>
      <c r="P12" s="443">
        <f>+'Ark1'!AS247</f>
        <v>29.760447230428493</v>
      </c>
      <c r="Q12" s="63"/>
      <c r="R12" s="52">
        <f>+'Ark1'!T247</f>
        <v>7.1453488372093004</v>
      </c>
      <c r="S12" s="56">
        <f t="shared" si="2"/>
        <v>6.8029249580434659E-2</v>
      </c>
      <c r="T12" s="307">
        <f>+'Ark1'!U247</f>
        <v>229.73139534883728</v>
      </c>
      <c r="U12" s="245">
        <f t="shared" si="3"/>
        <v>7.1839726684250422</v>
      </c>
      <c r="V12" s="75">
        <f>+'Ark1'!W247</f>
        <v>70.930232558139551</v>
      </c>
      <c r="W12" s="75">
        <f>+'Ark1'!X247</f>
        <v>3.4883720930232553</v>
      </c>
      <c r="X12" s="75">
        <f>+'Ark1'!AG247</f>
        <v>637.84883720930236</v>
      </c>
      <c r="Y12" s="340">
        <f t="shared" si="4"/>
        <v>12.463810471334341</v>
      </c>
      <c r="Z12" s="75">
        <f>+'Ark1'!AH247</f>
        <v>0</v>
      </c>
      <c r="AA12" s="75">
        <f>+'Ark1'!AI247</f>
        <v>37.209302325581397</v>
      </c>
      <c r="AB12" s="75">
        <f>+'Ark1'!Y247</f>
        <v>62.078898151685699</v>
      </c>
      <c r="AC12" s="52">
        <f>+'Ark1'!Z247</f>
        <v>1.2056491107525904</v>
      </c>
      <c r="AD12" s="52">
        <f>+'Ark1'!AA247</f>
        <v>1.6624552434433044</v>
      </c>
      <c r="AE12" s="307">
        <f t="shared" si="5"/>
        <v>360.16589189681895</v>
      </c>
      <c r="AF12" s="75">
        <f t="shared" si="6"/>
        <v>3.7391304347826089</v>
      </c>
      <c r="AG12" s="42"/>
      <c r="AH12" s="4"/>
      <c r="AI12" s="55"/>
      <c r="AJ12" s="55"/>
      <c r="AK12" s="1"/>
      <c r="AL12" s="5"/>
      <c r="AN12" s="2"/>
      <c r="AO12" s="2"/>
      <c r="AP12" s="4"/>
      <c r="AQ12" s="4"/>
      <c r="AR12" s="4"/>
    </row>
    <row r="13" spans="1:49" ht="15.6">
      <c r="A13" s="42"/>
      <c r="B13" s="356">
        <f>+'Ark1'!C248</f>
        <v>2024</v>
      </c>
      <c r="C13" s="50">
        <f>+'Ark1'!G248</f>
        <v>2</v>
      </c>
      <c r="D13" s="51" t="s">
        <v>109</v>
      </c>
      <c r="E13" s="51">
        <f>+'Ark1'!H248</f>
        <v>2</v>
      </c>
      <c r="F13" s="51" t="s">
        <v>9</v>
      </c>
      <c r="G13" s="50">
        <f>+'Ark1'!Q248</f>
        <v>5</v>
      </c>
      <c r="H13" s="50">
        <f>+'Ark1'!R248</f>
        <v>15</v>
      </c>
      <c r="I13" s="68">
        <f>+'Ark1'!AE248</f>
        <v>8.0213903743315509</v>
      </c>
      <c r="J13" s="68">
        <f t="shared" si="0"/>
        <v>-6.5160545595891524</v>
      </c>
      <c r="K13" s="245">
        <f>+'Ark1'!AF248</f>
        <v>7.8769199205453617</v>
      </c>
      <c r="L13" s="74"/>
      <c r="M13" s="357">
        <f>+'Ark1'!S248</f>
        <v>3.7333333333333343</v>
      </c>
      <c r="N13" s="56">
        <f t="shared" si="1"/>
        <v>-0.50909090909090882</v>
      </c>
      <c r="O13" s="442">
        <f>+'Ark1'!AR248</f>
        <v>199.46666666666673</v>
      </c>
      <c r="P13" s="443">
        <f>+'Ark1'!AS248</f>
        <v>27.851437470771877</v>
      </c>
      <c r="Q13" s="63"/>
      <c r="R13" s="52">
        <f>+'Ark1'!T248</f>
        <v>6.6</v>
      </c>
      <c r="S13" s="56">
        <f t="shared" si="2"/>
        <v>-0.40000000000000036</v>
      </c>
      <c r="T13" s="307">
        <f>+'Ark1'!U248</f>
        <v>225.24000000000004</v>
      </c>
      <c r="U13" s="245">
        <f t="shared" si="3"/>
        <v>-33.456969696969537</v>
      </c>
      <c r="V13" s="75">
        <f>+'Ark1'!W248</f>
        <v>60</v>
      </c>
      <c r="W13" s="75">
        <f>+'Ark1'!X248</f>
        <v>0</v>
      </c>
      <c r="X13" s="75">
        <f>+'Ark1'!AG248</f>
        <v>635.86666666666667</v>
      </c>
      <c r="Y13" s="340">
        <f t="shared" si="4"/>
        <v>-23.618181818181824</v>
      </c>
      <c r="Z13" s="75">
        <f>+'Ark1'!AH248</f>
        <v>0</v>
      </c>
      <c r="AA13" s="75">
        <f>+'Ark1'!AI248</f>
        <v>6.6666666666666687</v>
      </c>
      <c r="AB13" s="75">
        <f>+'Ark1'!Y248</f>
        <v>51.354932252575949</v>
      </c>
      <c r="AC13" s="52">
        <f>+'Ark1'!Z248</f>
        <v>0.67986926847903684</v>
      </c>
      <c r="AD13" s="52">
        <f>+'Ark1'!AA248</f>
        <v>1.4514360704718163</v>
      </c>
      <c r="AE13" s="307">
        <f t="shared" si="5"/>
        <v>354.22520444537645</v>
      </c>
      <c r="AF13" s="75">
        <f t="shared" si="6"/>
        <v>3</v>
      </c>
      <c r="AG13" s="42"/>
      <c r="AH13" s="4"/>
      <c r="AI13" s="55"/>
      <c r="AJ13" s="55"/>
      <c r="AK13" s="1"/>
      <c r="AL13" s="5"/>
      <c r="AN13" s="1"/>
      <c r="AO13" s="1"/>
      <c r="AP13" s="10"/>
      <c r="AQ13" s="10"/>
      <c r="AR13" s="10"/>
    </row>
    <row r="14" spans="1:49" ht="15.6">
      <c r="A14" s="42"/>
      <c r="B14" s="356">
        <f>+'Ark1'!C249</f>
        <v>2024</v>
      </c>
      <c r="C14" s="50">
        <f>+'Ark1'!G249</f>
        <v>3</v>
      </c>
      <c r="D14" s="51" t="s">
        <v>653</v>
      </c>
      <c r="E14" s="51">
        <f>+'Ark1'!H249</f>
        <v>1</v>
      </c>
      <c r="F14" s="51" t="s">
        <v>77</v>
      </c>
      <c r="G14" s="50">
        <f>+'Ark1'!Q249</f>
        <v>58</v>
      </c>
      <c r="H14" s="50">
        <f>+'Ark1'!R249</f>
        <v>311</v>
      </c>
      <c r="I14" s="68">
        <f>+'Ark1'!AE249</f>
        <v>70.842824601366758</v>
      </c>
      <c r="J14" s="68">
        <f t="shared" si="0"/>
        <v>-7.7915366321134201</v>
      </c>
      <c r="K14" s="245">
        <f>+'Ark1'!AF249</f>
        <v>71.057601259222508</v>
      </c>
      <c r="L14" s="74"/>
      <c r="M14" s="357">
        <f>+'Ark1'!S249</f>
        <v>4.2154340836012851</v>
      </c>
      <c r="N14" s="56">
        <f t="shared" si="1"/>
        <v>0.16781503598223768</v>
      </c>
      <c r="O14" s="442">
        <f>+'Ark1'!AR249</f>
        <v>205.77419354838716</v>
      </c>
      <c r="P14" s="443">
        <f>+'Ark1'!AS249</f>
        <v>28.946009461378932</v>
      </c>
      <c r="Q14" s="63"/>
      <c r="R14" s="52">
        <f>+'Ark1'!T249</f>
        <v>7.1350482315112549</v>
      </c>
      <c r="S14" s="56">
        <f t="shared" si="2"/>
        <v>0.43756923991461605</v>
      </c>
      <c r="T14" s="307">
        <f>+'Ark1'!U249</f>
        <v>257.21800643086806</v>
      </c>
      <c r="U14" s="245">
        <f t="shared" si="3"/>
        <v>-7.3629459500845087</v>
      </c>
      <c r="V14" s="75">
        <f>+'Ark1'!W249</f>
        <v>65.594855305466254</v>
      </c>
      <c r="W14" s="75">
        <f>+'Ark1'!X249</f>
        <v>8.360128617363344</v>
      </c>
      <c r="X14" s="75">
        <f>+'Ark1'!AG249</f>
        <v>670.62903225806451</v>
      </c>
      <c r="Y14" s="340">
        <f t="shared" si="4"/>
        <v>-56.994563247553401</v>
      </c>
      <c r="Z14" s="75">
        <f>+'Ark1'!AH249</f>
        <v>0</v>
      </c>
      <c r="AA14" s="75">
        <f>+'Ark1'!AI249</f>
        <v>21.543408360128613</v>
      </c>
      <c r="AB14" s="75">
        <f>+'Ark1'!Y249</f>
        <v>64.458775658321301</v>
      </c>
      <c r="AC14" s="52">
        <f>+'Ark1'!Z249</f>
        <v>1.008908735860139</v>
      </c>
      <c r="AD14" s="52">
        <f>+'Ark1'!AA249</f>
        <v>1.9064351796315404</v>
      </c>
      <c r="AE14" s="307">
        <f t="shared" si="5"/>
        <v>383.5473772508675</v>
      </c>
      <c r="AF14" s="75">
        <f t="shared" si="6"/>
        <v>5.3620689655172411</v>
      </c>
      <c r="AG14" s="42"/>
      <c r="AH14" s="4"/>
      <c r="AI14" s="55"/>
      <c r="AJ14" s="55"/>
      <c r="AK14" s="1"/>
      <c r="AL14" s="5"/>
      <c r="AN14" s="1"/>
      <c r="AO14" s="1"/>
      <c r="AP14" s="10"/>
      <c r="AQ14" s="10"/>
      <c r="AR14" s="10"/>
    </row>
    <row r="15" spans="1:49" ht="15.6">
      <c r="A15" s="42"/>
      <c r="B15" s="356">
        <f>+'Ark1'!C250</f>
        <v>2024</v>
      </c>
      <c r="C15" s="50">
        <f>+'Ark1'!G250</f>
        <v>3</v>
      </c>
      <c r="D15" s="51" t="s">
        <v>653</v>
      </c>
      <c r="E15" s="51">
        <f>+'Ark1'!H250</f>
        <v>2</v>
      </c>
      <c r="F15" s="51" t="s">
        <v>9</v>
      </c>
      <c r="G15" s="50">
        <f>+'Ark1'!Q250</f>
        <v>24</v>
      </c>
      <c r="H15" s="50">
        <f>+'Ark1'!R250</f>
        <v>128</v>
      </c>
      <c r="I15" s="68">
        <f>+'Ark1'!AE250</f>
        <v>29.15717539863325</v>
      </c>
      <c r="J15" s="68">
        <f t="shared" si="0"/>
        <v>7.7915366321134307</v>
      </c>
      <c r="K15" s="245">
        <f>+'Ark1'!AF250</f>
        <v>28.94239874077747</v>
      </c>
      <c r="L15" s="74"/>
      <c r="M15" s="357">
        <f>+'Ark1'!S250</f>
        <v>4.546875</v>
      </c>
      <c r="N15" s="56">
        <f t="shared" si="1"/>
        <v>0.60873067010309123</v>
      </c>
      <c r="O15" s="442">
        <f>+'Ark1'!AR250</f>
        <v>201.96062992125979</v>
      </c>
      <c r="P15" s="443">
        <f>+'Ark1'!AS250</f>
        <v>30.205623587874488</v>
      </c>
      <c r="Q15" s="63"/>
      <c r="R15" s="52">
        <f>+'Ark1'!T250</f>
        <v>8.1640625</v>
      </c>
      <c r="S15" s="56">
        <f t="shared" si="2"/>
        <v>1.4527222938144337</v>
      </c>
      <c r="T15" s="307">
        <f>+'Ark1'!U250</f>
        <v>254.55156249999999</v>
      </c>
      <c r="U15" s="245">
        <f t="shared" si="3"/>
        <v>12.409294458762787</v>
      </c>
      <c r="V15" s="75">
        <f>+'Ark1'!W250</f>
        <v>82.03125</v>
      </c>
      <c r="W15" s="75">
        <f>+'Ark1'!X250</f>
        <v>7.8125</v>
      </c>
      <c r="X15" s="75">
        <f>+'Ark1'!AG250</f>
        <v>617.14173228346453</v>
      </c>
      <c r="Y15" s="340">
        <f t="shared" si="4"/>
        <v>-14.54898936602001</v>
      </c>
      <c r="Z15" s="75">
        <f>+'Ark1'!AH250</f>
        <v>0</v>
      </c>
      <c r="AA15" s="75">
        <f>+'Ark1'!AI250</f>
        <v>26.5625</v>
      </c>
      <c r="AB15" s="75">
        <f>+'Ark1'!Y250</f>
        <v>68.575699486469603</v>
      </c>
      <c r="AC15" s="52">
        <f>+'Ark1'!Z250</f>
        <v>1.3454749103476438</v>
      </c>
      <c r="AD15" s="52">
        <f>+'Ark1'!AA250</f>
        <v>2.1241812531170101</v>
      </c>
      <c r="AE15" s="307">
        <f t="shared" si="5"/>
        <v>412.46856140832136</v>
      </c>
      <c r="AF15" s="75">
        <f t="shared" si="6"/>
        <v>5.333333333333333</v>
      </c>
      <c r="AG15" s="42"/>
      <c r="AH15" s="4"/>
      <c r="AI15" s="55"/>
      <c r="AJ15" s="55"/>
      <c r="AK15" s="1"/>
      <c r="AL15" s="5"/>
      <c r="AN15" s="1"/>
      <c r="AO15" s="1"/>
      <c r="AP15" s="10"/>
      <c r="AQ15" s="10"/>
      <c r="AR15" s="10"/>
    </row>
    <row r="16" spans="1:49" ht="15.6">
      <c r="A16" s="42"/>
      <c r="B16" s="356">
        <f>+'Ark1'!C251</f>
        <v>2024</v>
      </c>
      <c r="C16" s="50">
        <f>+'Ark1'!G251</f>
        <v>4</v>
      </c>
      <c r="D16" s="51" t="s">
        <v>110</v>
      </c>
      <c r="E16" s="51">
        <f>+'Ark1'!H251</f>
        <v>1</v>
      </c>
      <c r="F16" s="51" t="s">
        <v>77</v>
      </c>
      <c r="G16" s="50">
        <f>+'Ark1'!Q251</f>
        <v>25</v>
      </c>
      <c r="H16" s="50">
        <f>+'Ark1'!R251</f>
        <v>126</v>
      </c>
      <c r="I16" s="68">
        <f>+'Ark1'!AE251</f>
        <v>100</v>
      </c>
      <c r="J16" s="68">
        <f t="shared" si="0"/>
        <v>0</v>
      </c>
      <c r="K16" s="245">
        <f>+'Ark1'!AF251</f>
        <v>100</v>
      </c>
      <c r="L16" s="74"/>
      <c r="M16" s="357">
        <f>+'Ark1'!S251</f>
        <v>4.1111111111111116</v>
      </c>
      <c r="N16" s="56">
        <f t="shared" si="1"/>
        <v>0.44724556489262435</v>
      </c>
      <c r="O16" s="442">
        <f>+'Ark1'!AR251</f>
        <v>203.84920634920641</v>
      </c>
      <c r="P16" s="443">
        <f>+'Ark1'!AS251</f>
        <v>28.712369541248723</v>
      </c>
      <c r="Q16" s="63"/>
      <c r="R16" s="52">
        <f>+'Ark1'!T251</f>
        <v>6.4603174603174605</v>
      </c>
      <c r="S16" s="56">
        <f t="shared" si="2"/>
        <v>0.33426704014939457</v>
      </c>
      <c r="T16" s="307">
        <f>+'Ark1'!U251</f>
        <v>249.99920634920625</v>
      </c>
      <c r="U16" s="245">
        <f t="shared" si="3"/>
        <v>23.554668534080236</v>
      </c>
      <c r="V16" s="75">
        <f>+'Ark1'!W251</f>
        <v>48.412698412698397</v>
      </c>
      <c r="W16" s="75">
        <f>+'Ark1'!X251</f>
        <v>7.9365079365079394</v>
      </c>
      <c r="X16" s="75">
        <f>+'Ark1'!AG251</f>
        <v>710.49206349206349</v>
      </c>
      <c r="Y16" s="340">
        <f t="shared" si="4"/>
        <v>38.814097390368602</v>
      </c>
      <c r="Z16" s="75">
        <f>+'Ark1'!AH251</f>
        <v>0</v>
      </c>
      <c r="AA16" s="75">
        <f>+'Ark1'!AI251</f>
        <v>21.428571428571423</v>
      </c>
      <c r="AB16" s="75">
        <f>+'Ark1'!Y251</f>
        <v>71.129702116483827</v>
      </c>
      <c r="AC16" s="52">
        <f>+'Ark1'!Z251</f>
        <v>1.2294160584591289</v>
      </c>
      <c r="AD16" s="52">
        <f>+'Ark1'!AA251</f>
        <v>2.00258084929151</v>
      </c>
      <c r="AE16" s="307">
        <f t="shared" si="5"/>
        <v>351.86769732579688</v>
      </c>
      <c r="AF16" s="75">
        <f t="shared" si="6"/>
        <v>5.04</v>
      </c>
      <c r="AG16" s="42"/>
      <c r="AH16" s="4"/>
      <c r="AI16" s="55"/>
      <c r="AJ16" s="55"/>
      <c r="AK16" s="1"/>
      <c r="AL16" s="5"/>
      <c r="AN16" s="1"/>
      <c r="AO16" s="1"/>
      <c r="AP16" s="10"/>
      <c r="AQ16" s="10"/>
      <c r="AR16" s="10"/>
    </row>
    <row r="17" spans="1:44" ht="15.6">
      <c r="A17" s="42"/>
      <c r="B17" s="356">
        <f>+'Ark1'!C252</f>
        <v>2024</v>
      </c>
      <c r="C17" s="50">
        <f>+'Ark1'!G252</f>
        <v>4</v>
      </c>
      <c r="D17" s="51" t="s">
        <v>110</v>
      </c>
      <c r="E17" s="51">
        <f>+'Ark1'!H252</f>
        <v>2</v>
      </c>
      <c r="F17" s="51" t="s">
        <v>9</v>
      </c>
      <c r="G17" s="50">
        <f>+'Ark1'!Q252</f>
        <v>0</v>
      </c>
      <c r="H17" s="50">
        <f>+'Ark1'!R252</f>
        <v>0</v>
      </c>
      <c r="I17" s="68">
        <f>+'Ark1'!AE252</f>
        <v>0</v>
      </c>
      <c r="J17" s="68">
        <f t="shared" si="0"/>
        <v>0</v>
      </c>
      <c r="K17" s="245">
        <f>+'Ark1'!AF252</f>
        <v>0</v>
      </c>
      <c r="L17" s="74"/>
      <c r="M17" s="357">
        <f>+'Ark1'!S252</f>
        <v>0</v>
      </c>
      <c r="N17" s="56">
        <f t="shared" si="1"/>
        <v>0</v>
      </c>
      <c r="O17" s="442">
        <f>+'Ark1'!AR252</f>
        <v>0</v>
      </c>
      <c r="P17" s="443">
        <f>+'Ark1'!AS252</f>
        <v>0</v>
      </c>
      <c r="Q17" s="63"/>
      <c r="R17" s="52">
        <f>+'Ark1'!T252</f>
        <v>0</v>
      </c>
      <c r="S17" s="56">
        <f t="shared" si="2"/>
        <v>0</v>
      </c>
      <c r="T17" s="307">
        <f>+'Ark1'!U252</f>
        <v>0</v>
      </c>
      <c r="U17" s="245">
        <f t="shared" si="3"/>
        <v>0</v>
      </c>
      <c r="V17" s="75">
        <f>+'Ark1'!W252</f>
        <v>0</v>
      </c>
      <c r="W17" s="75">
        <f>+'Ark1'!X252</f>
        <v>0</v>
      </c>
      <c r="X17" s="75">
        <f>+'Ark1'!AG252</f>
        <v>0</v>
      </c>
      <c r="Y17" s="340">
        <f t="shared" si="4"/>
        <v>0</v>
      </c>
      <c r="Z17" s="75">
        <f>+'Ark1'!AH252</f>
        <v>0</v>
      </c>
      <c r="AA17" s="75">
        <f>+'Ark1'!AI252</f>
        <v>0</v>
      </c>
      <c r="AB17" s="75">
        <f>+'Ark1'!Y252</f>
        <v>0</v>
      </c>
      <c r="AC17" s="52">
        <f>+'Ark1'!Z252</f>
        <v>0</v>
      </c>
      <c r="AD17" s="52">
        <f>+'Ark1'!AA252</f>
        <v>0</v>
      </c>
      <c r="AE17" s="307" t="e">
        <f t="shared" si="5"/>
        <v>#DIV/0!</v>
      </c>
      <c r="AF17" s="75" t="e">
        <f t="shared" si="6"/>
        <v>#DIV/0!</v>
      </c>
      <c r="AG17" s="42"/>
      <c r="AH17" s="4"/>
      <c r="AI17" s="55"/>
      <c r="AJ17" s="55"/>
      <c r="AK17" s="1"/>
      <c r="AL17" s="5"/>
      <c r="AN17" s="1"/>
      <c r="AO17" s="1"/>
      <c r="AP17" s="10"/>
      <c r="AQ17" s="10"/>
      <c r="AR17" s="10"/>
    </row>
    <row r="18" spans="1:44" ht="15.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72"/>
      <c r="L18" s="74"/>
      <c r="M18" s="42"/>
      <c r="N18" s="42"/>
      <c r="O18" s="42"/>
      <c r="P18" s="42"/>
      <c r="Q18" s="63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"/>
      <c r="AI18" s="55"/>
      <c r="AJ18" s="55"/>
      <c r="AK18" s="1"/>
      <c r="AL18" s="5"/>
      <c r="AN18" s="1"/>
      <c r="AO18" s="1"/>
      <c r="AP18" s="10"/>
      <c r="AQ18" s="10"/>
      <c r="AR18" s="10"/>
    </row>
    <row r="19" spans="1:44" ht="15.6">
      <c r="A19" s="42"/>
      <c r="B19" s="324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77</v>
      </c>
      <c r="G19">
        <f>+'Ark1'!Q253</f>
        <v>110</v>
      </c>
      <c r="H19">
        <f>+'Ark1'!R253</f>
        <v>584</v>
      </c>
      <c r="I19" s="69">
        <f>+'Ark1'!AE253</f>
        <v>63.825136612021865</v>
      </c>
      <c r="J19" s="69"/>
      <c r="K19" s="203">
        <f>+'Ark1'!AF253</f>
        <v>65.821359195536402</v>
      </c>
      <c r="L19" s="74"/>
      <c r="M19" s="1">
        <f>+'Ark1'!S253</f>
        <v>4.441780821917809</v>
      </c>
      <c r="N19" s="69"/>
      <c r="O19" s="442">
        <f>+'Ark1'!AR253</f>
        <v>207.57365684575387</v>
      </c>
      <c r="P19" s="443">
        <f>+'Ark1'!AS253</f>
        <v>29.619013105848396</v>
      </c>
      <c r="Q19" s="63"/>
      <c r="R19" s="1">
        <f>+'Ark1'!T253</f>
        <v>7.3647260273972606</v>
      </c>
      <c r="S19" s="69"/>
      <c r="T19" s="10">
        <f>+'Ark1'!U253</f>
        <v>268.00034246575314</v>
      </c>
      <c r="U19" s="203"/>
      <c r="V19" s="10">
        <f>+'Ark1'!W253</f>
        <v>74.486301369863014</v>
      </c>
      <c r="W19" s="10">
        <f>+'Ark1'!X253</f>
        <v>8.7328767123287676</v>
      </c>
      <c r="X19" s="10">
        <f>+'Ark1'!AG253</f>
        <v>683.91507798960151</v>
      </c>
      <c r="Y19" s="69"/>
      <c r="Z19" s="10">
        <f>+'Ark1'!AH253</f>
        <v>0</v>
      </c>
      <c r="AA19" s="10">
        <f>+'Ark1'!AI253</f>
        <v>28.595890410958912</v>
      </c>
      <c r="AB19" s="10">
        <f>+'Ark1'!Y253</f>
        <v>62.995834010056655</v>
      </c>
      <c r="AC19" s="1">
        <f>+'Ark1'!Z253</f>
        <v>1.2247592354571899</v>
      </c>
      <c r="AD19" s="1">
        <f>+'Ark1'!AA253</f>
        <v>1.5423881568233302</v>
      </c>
      <c r="AE19" s="10">
        <f t="shared" ref="AE19:AE26" si="7">1000*T19/X19</f>
        <v>391.86201780132109</v>
      </c>
      <c r="AF19" s="10">
        <f t="shared" si="6"/>
        <v>5.3090909090909095</v>
      </c>
      <c r="AG19" s="42"/>
      <c r="AH19" s="4"/>
      <c r="AI19" s="55"/>
      <c r="AJ19" s="55"/>
      <c r="AK19" s="1"/>
      <c r="AL19" s="5"/>
      <c r="AN19" s="1"/>
      <c r="AO19" s="1"/>
      <c r="AP19" s="10"/>
      <c r="AQ19" s="10"/>
      <c r="AR19" s="10"/>
    </row>
    <row r="20" spans="1:44" ht="15.6">
      <c r="A20" s="42"/>
      <c r="B20" s="324">
        <f>+'Ark1'!C254</f>
        <v>2023</v>
      </c>
      <c r="C20">
        <f>+'Ark1'!G254</f>
        <v>1</v>
      </c>
      <c r="D20" s="3" t="str">
        <f t="shared" ref="D20:D26" si="8">+D11</f>
        <v>Øst</v>
      </c>
      <c r="E20" s="3">
        <f>+'Ark1'!H254</f>
        <v>2</v>
      </c>
      <c r="F20" s="3" t="s">
        <v>9</v>
      </c>
      <c r="G20">
        <f>+'Ark1'!Q254</f>
        <v>63</v>
      </c>
      <c r="H20">
        <f>+'Ark1'!R254</f>
        <v>331</v>
      </c>
      <c r="I20" s="69">
        <f>+'Ark1'!AE254</f>
        <v>36.174863387978142</v>
      </c>
      <c r="J20" s="69"/>
      <c r="K20" s="203">
        <f>+'Ark1'!AF254</f>
        <v>34.178640804463576</v>
      </c>
      <c r="L20" s="74"/>
      <c r="M20" s="1">
        <f>+'Ark1'!S254</f>
        <v>4.6072507552870086</v>
      </c>
      <c r="N20" s="69"/>
      <c r="O20" s="442">
        <f>+'Ark1'!AR254</f>
        <v>200.22960725075529</v>
      </c>
      <c r="P20" s="443">
        <f>+'Ark1'!AS254</f>
        <v>29.666036544249952</v>
      </c>
      <c r="Q20" s="63"/>
      <c r="R20" s="1">
        <f>+'Ark1'!T254</f>
        <v>6.9154078549848945</v>
      </c>
      <c r="S20" s="69"/>
      <c r="T20" s="10">
        <f>+'Ark1'!U254</f>
        <v>245.53202416918433</v>
      </c>
      <c r="U20" s="203"/>
      <c r="V20" s="10">
        <f>+'Ark1'!W254</f>
        <v>56.19335347432024</v>
      </c>
      <c r="W20" s="10">
        <f>+'Ark1'!X254</f>
        <v>6.3444108761329296</v>
      </c>
      <c r="X20" s="10">
        <f>+'Ark1'!AG254</f>
        <v>621.91540785498512</v>
      </c>
      <c r="Y20" s="69"/>
      <c r="Z20" s="10">
        <f>+'Ark1'!AH254</f>
        <v>0.30211480362537768</v>
      </c>
      <c r="AA20" s="10">
        <f>+'Ark1'!AI254</f>
        <v>46.525679758308158</v>
      </c>
      <c r="AB20" s="10">
        <f>+'Ark1'!Y254</f>
        <v>73.38954378925223</v>
      </c>
      <c r="AC20" s="1">
        <f>+'Ark1'!Z254</f>
        <v>1.2375575279585898</v>
      </c>
      <c r="AD20" s="1">
        <f>+'Ark1'!AA254</f>
        <v>1.8093675514868015</v>
      </c>
      <c r="AE20" s="10">
        <f t="shared" si="7"/>
        <v>394.79971241753856</v>
      </c>
      <c r="AF20" s="10">
        <f t="shared" si="6"/>
        <v>5.253968253968254</v>
      </c>
      <c r="AG20" s="42"/>
      <c r="AH20" s="4"/>
      <c r="AI20" s="55"/>
      <c r="AJ20" s="55"/>
      <c r="AK20" s="1"/>
      <c r="AL20" s="5"/>
      <c r="AN20" s="1"/>
      <c r="AO20" s="1"/>
      <c r="AP20" s="10"/>
      <c r="AQ20" s="10"/>
      <c r="AR20" s="10"/>
    </row>
    <row r="21" spans="1:44" ht="15.6">
      <c r="A21" s="42"/>
      <c r="B21" s="324">
        <f>+'Ark1'!C255</f>
        <v>2023</v>
      </c>
      <c r="C21">
        <f>+'Ark1'!G255</f>
        <v>2</v>
      </c>
      <c r="D21" s="3" t="str">
        <f t="shared" si="8"/>
        <v>Vest</v>
      </c>
      <c r="E21" s="3">
        <f>+'Ark1'!H255</f>
        <v>1</v>
      </c>
      <c r="F21" s="3" t="s">
        <v>77</v>
      </c>
      <c r="G21">
        <f>+'Ark1'!Q255</f>
        <v>59</v>
      </c>
      <c r="H21">
        <f>+'Ark1'!R255</f>
        <v>194</v>
      </c>
      <c r="I21" s="69">
        <f>+'Ark1'!AE255</f>
        <v>85.462555066079275</v>
      </c>
      <c r="J21" s="69"/>
      <c r="K21" s="203">
        <f>+'Ark1'!AF255</f>
        <v>83.491003883104625</v>
      </c>
      <c r="L21" s="74"/>
      <c r="M21" s="1">
        <f>+'Ark1'!S255</f>
        <v>4.3814432989690717</v>
      </c>
      <c r="N21" s="69"/>
      <c r="O21" s="442">
        <f>+'Ark1'!AR255</f>
        <v>193.62566844919783</v>
      </c>
      <c r="P21" s="443">
        <f>+'Ark1'!AS255</f>
        <v>29.476043504529002</v>
      </c>
      <c r="Q21" s="63"/>
      <c r="R21" s="1">
        <f>+'Ark1'!T255</f>
        <v>7.0773195876288657</v>
      </c>
      <c r="S21" s="69"/>
      <c r="T21" s="10">
        <f>+'Ark1'!U255</f>
        <v>222.54742268041224</v>
      </c>
      <c r="U21" s="203"/>
      <c r="V21" s="10">
        <f>+'Ark1'!W255</f>
        <v>64.948453608247419</v>
      </c>
      <c r="W21" s="10">
        <f>+'Ark1'!X255</f>
        <v>3.6082474226804129</v>
      </c>
      <c r="X21" s="10">
        <f>+'Ark1'!AG255</f>
        <v>625.38502673796802</v>
      </c>
      <c r="Y21" s="69"/>
      <c r="Z21" s="10">
        <f>+'Ark1'!AH255</f>
        <v>0</v>
      </c>
      <c r="AA21" s="10">
        <f>+'Ark1'!AI255</f>
        <v>31.443298969072153</v>
      </c>
      <c r="AB21" s="10">
        <f>+'Ark1'!Y255</f>
        <v>70.553737058678166</v>
      </c>
      <c r="AC21" s="1">
        <f>+'Ark1'!Z255</f>
        <v>1.1437260411017438</v>
      </c>
      <c r="AD21" s="1">
        <f>+'Ark1'!AA255</f>
        <v>1.65261462036095</v>
      </c>
      <c r="AE21" s="10">
        <f t="shared" si="7"/>
        <v>355.8566533663718</v>
      </c>
      <c r="AF21" s="10">
        <f t="shared" si="6"/>
        <v>3.2881355932203391</v>
      </c>
      <c r="AG21" s="42"/>
      <c r="AH21" s="4"/>
      <c r="AI21" s="55"/>
      <c r="AJ21" s="55"/>
      <c r="AK21" s="1"/>
      <c r="AL21" s="5"/>
      <c r="AN21" s="1"/>
      <c r="AO21" s="1"/>
      <c r="AP21" s="10"/>
      <c r="AQ21" s="10"/>
      <c r="AR21" s="10"/>
    </row>
    <row r="22" spans="1:44" ht="15.6">
      <c r="A22" s="42"/>
      <c r="B22" s="324">
        <f>+'Ark1'!C256</f>
        <v>2023</v>
      </c>
      <c r="C22">
        <f>+'Ark1'!G256</f>
        <v>2</v>
      </c>
      <c r="D22" s="3" t="str">
        <f t="shared" si="8"/>
        <v>Vest</v>
      </c>
      <c r="E22" s="3">
        <f>+'Ark1'!H256</f>
        <v>2</v>
      </c>
      <c r="F22" s="3" t="s">
        <v>9</v>
      </c>
      <c r="G22">
        <f>+'Ark1'!Q256</f>
        <v>5</v>
      </c>
      <c r="H22">
        <f>+'Ark1'!R256</f>
        <v>33</v>
      </c>
      <c r="I22" s="69">
        <f>+'Ark1'!AE256</f>
        <v>14.537444933920703</v>
      </c>
      <c r="J22" s="69"/>
      <c r="K22" s="203">
        <f>+'Ark1'!AF256</f>
        <v>16.508996116895371</v>
      </c>
      <c r="L22" s="74"/>
      <c r="M22" s="1">
        <f>+'Ark1'!S256</f>
        <v>4.2424242424242431</v>
      </c>
      <c r="N22" s="69"/>
      <c r="O22" s="442">
        <f>+'Ark1'!AR256</f>
        <v>205.90909090909088</v>
      </c>
      <c r="P22" s="443">
        <f>+'Ark1'!AS256</f>
        <v>29.484019444516377</v>
      </c>
      <c r="Q22" s="63"/>
      <c r="R22" s="1">
        <f>+'Ark1'!T256</f>
        <v>7</v>
      </c>
      <c r="S22" s="69"/>
      <c r="T22" s="10">
        <f>+'Ark1'!U256</f>
        <v>258.69696969696957</v>
      </c>
      <c r="U22" s="203"/>
      <c r="V22" s="10">
        <f>+'Ark1'!W256</f>
        <v>66.666666666666686</v>
      </c>
      <c r="W22" s="10">
        <f>+'Ark1'!X256</f>
        <v>0</v>
      </c>
      <c r="X22" s="10">
        <f>+'Ark1'!AG256</f>
        <v>659.4848484848485</v>
      </c>
      <c r="Y22" s="69"/>
      <c r="Z22" s="10">
        <f>+'Ark1'!AH256</f>
        <v>0</v>
      </c>
      <c r="AA22" s="10">
        <f>+'Ark1'!AI256</f>
        <v>30.303030303030305</v>
      </c>
      <c r="AB22" s="10">
        <f>+'Ark1'!Y256</f>
        <v>41.322372580307778</v>
      </c>
      <c r="AC22" s="1">
        <f>+'Ark1'!Z256</f>
        <v>0.92212873058805822</v>
      </c>
      <c r="AD22" s="1">
        <f>+'Ark1'!AA256</f>
        <v>1.1547005383792519</v>
      </c>
      <c r="AE22" s="10">
        <f t="shared" si="7"/>
        <v>392.27128612783144</v>
      </c>
      <c r="AF22" s="10">
        <f t="shared" si="6"/>
        <v>6.6</v>
      </c>
      <c r="AG22" s="42"/>
      <c r="AH22" s="4"/>
      <c r="AI22" s="55"/>
      <c r="AJ22" s="55"/>
      <c r="AK22" s="1"/>
      <c r="AL22" s="5"/>
      <c r="AN22" s="1"/>
      <c r="AO22" s="1"/>
      <c r="AP22" s="10"/>
      <c r="AQ22" s="10"/>
      <c r="AR22" s="10"/>
    </row>
    <row r="23" spans="1:44" ht="15.6">
      <c r="A23" s="42"/>
      <c r="B23" s="324">
        <f>+'Ark1'!C257</f>
        <v>2023</v>
      </c>
      <c r="C23">
        <f>+'Ark1'!G257</f>
        <v>3</v>
      </c>
      <c r="D23" s="3" t="str">
        <f t="shared" si="8"/>
        <v>Midt</v>
      </c>
      <c r="E23" s="3">
        <f>+'Ark1'!H257</f>
        <v>1</v>
      </c>
      <c r="F23" s="3" t="s">
        <v>77</v>
      </c>
      <c r="G23">
        <f>+'Ark1'!Q257</f>
        <v>60</v>
      </c>
      <c r="H23">
        <f>+'Ark1'!R257</f>
        <v>357</v>
      </c>
      <c r="I23" s="69">
        <f>+'Ark1'!AE257</f>
        <v>78.634361233480178</v>
      </c>
      <c r="J23" s="69"/>
      <c r="K23" s="203">
        <f>+'Ark1'!AF257</f>
        <v>80.085498782464782</v>
      </c>
      <c r="L23" s="74"/>
      <c r="M23" s="1">
        <f>+'Ark1'!S257</f>
        <v>4.0476190476190474</v>
      </c>
      <c r="N23" s="69"/>
      <c r="O23" s="442">
        <f>+'Ark1'!AR257</f>
        <v>209.03089887640448</v>
      </c>
      <c r="P23" s="443">
        <f>+'Ark1'!AS257</f>
        <v>28.742132810240555</v>
      </c>
      <c r="Q23" s="63"/>
      <c r="R23" s="1">
        <f>+'Ark1'!T257</f>
        <v>6.6974789915966388</v>
      </c>
      <c r="S23" s="69"/>
      <c r="T23" s="10">
        <f>+'Ark1'!U257</f>
        <v>264.58095238095257</v>
      </c>
      <c r="U23" s="203"/>
      <c r="V23" s="10">
        <f>+'Ark1'!W257</f>
        <v>55.742296918767501</v>
      </c>
      <c r="W23" s="10">
        <f>+'Ark1'!X257</f>
        <v>4.201680672268906</v>
      </c>
      <c r="X23" s="10">
        <f>+'Ark1'!AG257</f>
        <v>727.62359550561791</v>
      </c>
      <c r="Y23" s="69"/>
      <c r="Z23" s="10">
        <f>+'Ark1'!AH257</f>
        <v>0.28011204481792717</v>
      </c>
      <c r="AA23" s="10">
        <f>+'Ark1'!AI257</f>
        <v>17.086834733893557</v>
      </c>
      <c r="AB23" s="10">
        <f>+'Ark1'!Y257</f>
        <v>53.525238699181322</v>
      </c>
      <c r="AC23" s="1">
        <f>+'Ark1'!Z257</f>
        <v>1.2548957082677381</v>
      </c>
      <c r="AD23" s="1">
        <f>+'Ark1'!AA257</f>
        <v>2.0120976770235512</v>
      </c>
      <c r="AE23" s="10">
        <f t="shared" si="7"/>
        <v>363.62338167043367</v>
      </c>
      <c r="AF23" s="10">
        <f t="shared" si="6"/>
        <v>5.95</v>
      </c>
      <c r="AG23" s="42"/>
      <c r="AH23" s="4"/>
      <c r="AI23" s="55"/>
      <c r="AJ23" s="55"/>
      <c r="AK23" s="1"/>
      <c r="AL23" s="5"/>
      <c r="AN23" s="12"/>
      <c r="AO23" s="12"/>
      <c r="AP23" s="10"/>
      <c r="AQ23" s="10"/>
      <c r="AR23" s="10"/>
    </row>
    <row r="24" spans="1:44" ht="16.5" customHeight="1">
      <c r="A24" s="42"/>
      <c r="B24" s="324">
        <f>+'Ark1'!C258</f>
        <v>2023</v>
      </c>
      <c r="C24">
        <f>+'Ark1'!G258</f>
        <v>3</v>
      </c>
      <c r="D24" s="3" t="str">
        <f t="shared" si="8"/>
        <v>Midt</v>
      </c>
      <c r="E24" s="3">
        <f>+'Ark1'!H258</f>
        <v>2</v>
      </c>
      <c r="F24" s="3" t="s">
        <v>9</v>
      </c>
      <c r="G24">
        <f>+'Ark1'!Q258</f>
        <v>18</v>
      </c>
      <c r="H24">
        <f>+'Ark1'!R258</f>
        <v>97</v>
      </c>
      <c r="I24" s="69">
        <f>+'Ark1'!AE258</f>
        <v>21.365638766519819</v>
      </c>
      <c r="J24" s="69"/>
      <c r="K24" s="203">
        <f>+'Ark1'!AF258</f>
        <v>19.914501217535214</v>
      </c>
      <c r="L24" s="74"/>
      <c r="M24" s="1">
        <f>+'Ark1'!S258</f>
        <v>3.9381443298969088</v>
      </c>
      <c r="N24" s="69"/>
      <c r="O24" s="442">
        <f>+'Ark1'!AR258</f>
        <v>203.30927835051548</v>
      </c>
      <c r="P24" s="443">
        <f>+'Ark1'!AS258</f>
        <v>28.32480732029504</v>
      </c>
      <c r="Q24" s="63"/>
      <c r="R24" s="1">
        <f>+'Ark1'!T258</f>
        <v>6.7113402061855663</v>
      </c>
      <c r="S24" s="69"/>
      <c r="T24" s="10">
        <f>+'Ark1'!U258</f>
        <v>242.1422680412372</v>
      </c>
      <c r="U24" s="203"/>
      <c r="V24" s="10">
        <f>+'Ark1'!W258</f>
        <v>53.608247422680435</v>
      </c>
      <c r="W24" s="10">
        <f>+'Ark1'!X258</f>
        <v>1.0309278350515465</v>
      </c>
      <c r="X24" s="10">
        <f>+'Ark1'!AG258</f>
        <v>631.69072164948454</v>
      </c>
      <c r="Y24" s="69"/>
      <c r="Z24" s="10">
        <f>+'Ark1'!AH258</f>
        <v>0</v>
      </c>
      <c r="AA24" s="10">
        <f>+'Ark1'!AI258</f>
        <v>12.371134020618555</v>
      </c>
      <c r="AB24" s="10">
        <f>+'Ark1'!Y258</f>
        <v>56.607443383378445</v>
      </c>
      <c r="AC24" s="1">
        <f>+'Ark1'!Z258</f>
        <v>0.9719194844859923</v>
      </c>
      <c r="AD24" s="1">
        <f>+'Ark1'!AA258</f>
        <v>1.6926692328043398</v>
      </c>
      <c r="AE24" s="10">
        <f t="shared" si="7"/>
        <v>383.32408525638948</v>
      </c>
      <c r="AF24" s="10">
        <f t="shared" si="6"/>
        <v>5.3888888888888893</v>
      </c>
      <c r="AG24" s="42"/>
      <c r="AH24" s="4"/>
      <c r="AI24" s="55"/>
      <c r="AJ24" s="55"/>
      <c r="AK24" s="1"/>
      <c r="AL24" s="5"/>
      <c r="AN24" s="12"/>
      <c r="AO24" s="12"/>
      <c r="AP24" s="10"/>
      <c r="AQ24" s="10"/>
      <c r="AR24" s="10"/>
    </row>
    <row r="25" spans="1:44" ht="16.5" customHeight="1">
      <c r="A25" s="42"/>
      <c r="B25" s="324">
        <f>+'Ark1'!C259</f>
        <v>2023</v>
      </c>
      <c r="C25">
        <f>+'Ark1'!G259</f>
        <v>4</v>
      </c>
      <c r="D25" s="3" t="str">
        <f t="shared" si="8"/>
        <v>Nord</v>
      </c>
      <c r="E25" s="3">
        <f>+'Ark1'!H259</f>
        <v>1</v>
      </c>
      <c r="F25" s="3" t="s">
        <v>77</v>
      </c>
      <c r="G25">
        <f>+'Ark1'!Q259</f>
        <v>28</v>
      </c>
      <c r="H25">
        <f>+'Ark1'!R259</f>
        <v>119</v>
      </c>
      <c r="I25" s="69">
        <f>+'Ark1'!AE259</f>
        <v>100</v>
      </c>
      <c r="J25" s="69"/>
      <c r="K25" s="203">
        <f>+'Ark1'!AF259</f>
        <v>100</v>
      </c>
      <c r="L25" s="74"/>
      <c r="M25" s="1">
        <f>+'Ark1'!S259</f>
        <v>3.6638655462184873</v>
      </c>
      <c r="N25" s="69"/>
      <c r="O25" s="442">
        <f>+'Ark1'!AR259</f>
        <v>199.88983050847455</v>
      </c>
      <c r="P25" s="443">
        <f>+'Ark1'!AS259</f>
        <v>27.531480415599329</v>
      </c>
      <c r="Q25" s="63"/>
      <c r="R25" s="1">
        <f>+'Ark1'!T259</f>
        <v>6.1260504201680659</v>
      </c>
      <c r="S25" s="69"/>
      <c r="T25" s="10">
        <f>+'Ark1'!U259</f>
        <v>226.44453781512601</v>
      </c>
      <c r="U25" s="203"/>
      <c r="V25" s="10">
        <f>+'Ark1'!W259</f>
        <v>39.495798319327747</v>
      </c>
      <c r="W25" s="10">
        <f>+'Ark1'!X259</f>
        <v>1.6806722689075622</v>
      </c>
      <c r="X25" s="10">
        <f>+'Ark1'!AG259</f>
        <v>671.67796610169489</v>
      </c>
      <c r="Y25" s="69"/>
      <c r="Z25" s="10">
        <f>+'Ark1'!AH259</f>
        <v>0</v>
      </c>
      <c r="AA25" s="10">
        <f>+'Ark1'!AI259</f>
        <v>6.7226890756302486</v>
      </c>
      <c r="AB25" s="10">
        <f>+'Ark1'!Y259</f>
        <v>66.917037181292272</v>
      </c>
      <c r="AC25" s="1">
        <f>+'Ark1'!Z259</f>
        <v>1.1172994973578616</v>
      </c>
      <c r="AD25" s="1">
        <f>+'Ark1'!AA259</f>
        <v>1.8082659033697821</v>
      </c>
      <c r="AE25" s="10">
        <f t="shared" si="7"/>
        <v>337.13259812491953</v>
      </c>
      <c r="AF25" s="10">
        <f t="shared" si="6"/>
        <v>4.25</v>
      </c>
      <c r="AG25" s="42"/>
      <c r="AH25" s="4"/>
      <c r="AI25" s="54"/>
      <c r="AJ25" s="55"/>
      <c r="AK25" s="1"/>
      <c r="AL25" s="5"/>
      <c r="AN25" s="12"/>
      <c r="AO25" s="12"/>
      <c r="AP25" s="10"/>
      <c r="AQ25" s="10"/>
      <c r="AR25" s="10"/>
    </row>
    <row r="26" spans="1:44" ht="15.6">
      <c r="A26" s="42"/>
      <c r="B26" s="324">
        <f>+'Ark1'!C260</f>
        <v>2023</v>
      </c>
      <c r="C26">
        <f>+'Ark1'!G260</f>
        <v>4</v>
      </c>
      <c r="D26" s="3" t="str">
        <f t="shared" si="8"/>
        <v>Nord</v>
      </c>
      <c r="E26" s="3">
        <f>+'Ark1'!H260</f>
        <v>2</v>
      </c>
      <c r="F26" s="3" t="s">
        <v>9</v>
      </c>
      <c r="G26">
        <f>+'Ark1'!Q260</f>
        <v>0</v>
      </c>
      <c r="H26">
        <f>+'Ark1'!R260</f>
        <v>0</v>
      </c>
      <c r="I26" s="69">
        <f>+'Ark1'!AE260</f>
        <v>0</v>
      </c>
      <c r="J26" s="69"/>
      <c r="K26" s="203">
        <f>+'Ark1'!AF260</f>
        <v>0</v>
      </c>
      <c r="L26" s="74"/>
      <c r="M26" s="1">
        <f>+'Ark1'!S260</f>
        <v>0</v>
      </c>
      <c r="N26" s="69"/>
      <c r="O26" s="442">
        <f>+'Ark1'!AR260</f>
        <v>0</v>
      </c>
      <c r="P26" s="443">
        <f>+'Ark1'!AS260</f>
        <v>0</v>
      </c>
      <c r="Q26" s="63"/>
      <c r="R26" s="1">
        <f>+'Ark1'!T260</f>
        <v>0</v>
      </c>
      <c r="S26" s="69"/>
      <c r="T26" s="10">
        <f>+'Ark1'!U260</f>
        <v>0</v>
      </c>
      <c r="U26" s="203"/>
      <c r="V26" s="10">
        <f>+'Ark1'!W260</f>
        <v>0</v>
      </c>
      <c r="W26" s="10">
        <f>+'Ark1'!X260</f>
        <v>0</v>
      </c>
      <c r="X26" s="10">
        <f>+'Ark1'!AG260</f>
        <v>0</v>
      </c>
      <c r="Y26" s="69"/>
      <c r="Z26" s="10">
        <f>+'Ark1'!AH260</f>
        <v>0</v>
      </c>
      <c r="AA26" s="10">
        <f>+'Ark1'!AI260</f>
        <v>0</v>
      </c>
      <c r="AB26" s="10">
        <f>+'Ark1'!Y260</f>
        <v>0</v>
      </c>
      <c r="AC26" s="1">
        <f>+'Ark1'!Z260</f>
        <v>0</v>
      </c>
      <c r="AD26" s="1">
        <f>+'Ark1'!AA260</f>
        <v>0</v>
      </c>
      <c r="AE26" s="10" t="e">
        <f t="shared" si="7"/>
        <v>#DIV/0!</v>
      </c>
      <c r="AF26" s="10" t="e">
        <f t="shared" si="6"/>
        <v>#DIV/0!</v>
      </c>
      <c r="AG26" s="42"/>
      <c r="AJ26" s="55"/>
      <c r="AK26" s="1"/>
      <c r="AL26" s="5"/>
      <c r="AN26" s="12"/>
      <c r="AO26" s="12"/>
      <c r="AP26" s="10"/>
      <c r="AQ26" s="10"/>
      <c r="AR26" s="10"/>
    </row>
    <row r="27" spans="1:44" ht="15.6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72"/>
      <c r="L27" s="74"/>
      <c r="M27" s="42"/>
      <c r="N27" s="42"/>
      <c r="O27" s="42"/>
      <c r="P27" s="42"/>
      <c r="Q27" s="63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J27" s="55"/>
      <c r="AK27" s="1"/>
      <c r="AL27" s="5"/>
      <c r="AN27" s="12"/>
      <c r="AO27" s="12"/>
      <c r="AP27" s="10"/>
      <c r="AQ27" s="10"/>
      <c r="AR27" s="10"/>
    </row>
    <row r="28" spans="1:44" ht="17.25" customHeight="1">
      <c r="A28" s="42"/>
      <c r="B28" s="356">
        <f>+'Ark1'!C261</f>
        <v>2022</v>
      </c>
      <c r="C28" s="50">
        <f>+'Ark1'!G261</f>
        <v>1</v>
      </c>
      <c r="D28" s="51" t="str">
        <f>+D19</f>
        <v>Øst</v>
      </c>
      <c r="E28" s="51">
        <f>+'Ark1'!H261</f>
        <v>1</v>
      </c>
      <c r="F28" s="51" t="s">
        <v>77</v>
      </c>
      <c r="G28" s="50">
        <f>+'Ark1'!Q261</f>
        <v>194</v>
      </c>
      <c r="H28" s="50">
        <f>+'Ark1'!R261</f>
        <v>1079</v>
      </c>
      <c r="I28" s="68">
        <f>+'Ark1'!AE261</f>
        <v>80.163447251114405</v>
      </c>
      <c r="J28" s="68"/>
      <c r="K28" s="245">
        <f>+'Ark1'!AF261</f>
        <v>81.54678867833897</v>
      </c>
      <c r="L28" s="74"/>
      <c r="M28" s="52">
        <f>+'Ark1'!S261</f>
        <v>4.3623725671918434</v>
      </c>
      <c r="N28" s="68"/>
      <c r="O28" s="442">
        <f>+'Ark1'!AR261</f>
        <v>207.79664179104475</v>
      </c>
      <c r="P28" s="443">
        <f>+'Ark1'!AS261</f>
        <v>29.355857712944822</v>
      </c>
      <c r="Q28" s="63"/>
      <c r="R28" s="52">
        <f>+'Ark1'!T261</f>
        <v>7.1065801668211313</v>
      </c>
      <c r="S28" s="68"/>
      <c r="T28" s="65">
        <f>+'Ark1'!U261</f>
        <v>269.10174235403167</v>
      </c>
      <c r="U28" s="245"/>
      <c r="V28" s="75">
        <f>+'Ark1'!W261</f>
        <v>66.172381835032425</v>
      </c>
      <c r="W28" s="75">
        <f>+'Ark1'!X261</f>
        <v>7.4142724745134387</v>
      </c>
      <c r="X28" s="75">
        <f>+'Ark1'!AG261</f>
        <v>680.686567164179</v>
      </c>
      <c r="Y28" s="68"/>
      <c r="Z28" s="75">
        <f>+'Ark1'!AH261</f>
        <v>0</v>
      </c>
      <c r="AA28" s="75">
        <f>+'Ark1'!AI261</f>
        <v>22.613531047265983</v>
      </c>
      <c r="AB28" s="75">
        <f>+'Ark1'!Y261</f>
        <v>64.315632496563239</v>
      </c>
      <c r="AC28" s="52">
        <f>+'Ark1'!Z261</f>
        <v>1.1764259685698353</v>
      </c>
      <c r="AD28" s="52">
        <f>+'Ark1'!AA261</f>
        <v>1.7239369347434748</v>
      </c>
      <c r="AE28" s="75">
        <f t="shared" ref="AE28:AE35" si="9">1000*T28/X28</f>
        <v>395.33869968250065</v>
      </c>
      <c r="AF28" s="75">
        <f t="shared" si="6"/>
        <v>5.5618556701030926</v>
      </c>
      <c r="AG28" s="42"/>
      <c r="AH28" s="2"/>
      <c r="AI28" s="54"/>
      <c r="AJ28" s="55"/>
      <c r="AK28" s="1"/>
      <c r="AL28" s="5"/>
      <c r="AN28" s="12"/>
      <c r="AO28" s="12"/>
      <c r="AP28" s="10"/>
      <c r="AQ28" s="10"/>
      <c r="AR28" s="10"/>
    </row>
    <row r="29" spans="1:44" ht="15.6">
      <c r="A29" s="42"/>
      <c r="B29" s="356">
        <f>+'Ark1'!C262</f>
        <v>2022</v>
      </c>
      <c r="C29" s="50">
        <f>+'Ark1'!G262</f>
        <v>1</v>
      </c>
      <c r="D29" s="51" t="str">
        <f t="shared" ref="D29:D35" si="10">+D20</f>
        <v>Øst</v>
      </c>
      <c r="E29" s="51">
        <f>+'Ark1'!H262</f>
        <v>2</v>
      </c>
      <c r="F29" s="51" t="s">
        <v>9</v>
      </c>
      <c r="G29" s="50">
        <f>+'Ark1'!Q262</f>
        <v>57</v>
      </c>
      <c r="H29" s="50">
        <f>+'Ark1'!R262</f>
        <v>267</v>
      </c>
      <c r="I29" s="68">
        <f>+'Ark1'!AE262</f>
        <v>19.836552748885588</v>
      </c>
      <c r="J29" s="68"/>
      <c r="K29" s="245">
        <f>+'Ark1'!AF262</f>
        <v>18.453211321661033</v>
      </c>
      <c r="L29" s="74"/>
      <c r="M29" s="52">
        <f>+'Ark1'!S262</f>
        <v>4.8277153558052435</v>
      </c>
      <c r="N29" s="68"/>
      <c r="O29" s="442">
        <f>+'Ark1'!AR262</f>
        <v>199.06415094339624</v>
      </c>
      <c r="P29" s="443">
        <f>+'Ark1'!AS262</f>
        <v>30.430225050945001</v>
      </c>
      <c r="Q29" s="63"/>
      <c r="R29" s="52">
        <f>+'Ark1'!T262</f>
        <v>6.8651685393258388</v>
      </c>
      <c r="S29" s="68"/>
      <c r="T29" s="65">
        <f>+'Ark1'!U262</f>
        <v>246.08876404494379</v>
      </c>
      <c r="U29" s="245"/>
      <c r="V29" s="75">
        <f>+'Ark1'!W262</f>
        <v>56.554307116104845</v>
      </c>
      <c r="W29" s="75">
        <f>+'Ark1'!X262</f>
        <v>9.7378277153558095</v>
      </c>
      <c r="X29" s="75">
        <f>+'Ark1'!AG262</f>
        <v>678.24150943396239</v>
      </c>
      <c r="Y29" s="68"/>
      <c r="Z29" s="75">
        <f>+'Ark1'!AH262</f>
        <v>0.37453183520599254</v>
      </c>
      <c r="AA29" s="75">
        <f>+'Ark1'!AI262</f>
        <v>53.932584269662897</v>
      </c>
      <c r="AB29" s="75">
        <f>+'Ark1'!Y262</f>
        <v>75.222191877842306</v>
      </c>
      <c r="AC29" s="52">
        <f>+'Ark1'!Z262</f>
        <v>1.4090064850038588</v>
      </c>
      <c r="AD29" s="52">
        <f>+'Ark1'!AA262</f>
        <v>2.0727824822652074</v>
      </c>
      <c r="AE29" s="75">
        <f t="shared" si="9"/>
        <v>362.83353440033659</v>
      </c>
      <c r="AF29" s="75">
        <f t="shared" si="6"/>
        <v>4.6842105263157894</v>
      </c>
      <c r="AG29" s="42"/>
      <c r="AH29" s="2"/>
      <c r="AI29" s="54"/>
      <c r="AJ29" s="55"/>
      <c r="AK29" s="1"/>
      <c r="AL29" s="5"/>
      <c r="AN29" s="12"/>
      <c r="AO29" s="12"/>
      <c r="AP29" s="10"/>
      <c r="AQ29" s="10"/>
      <c r="AR29" s="10"/>
    </row>
    <row r="30" spans="1:44" ht="15.6">
      <c r="A30" s="42"/>
      <c r="B30" s="356">
        <f>+'Ark1'!C263</f>
        <v>2022</v>
      </c>
      <c r="C30" s="50">
        <f>+'Ark1'!G263</f>
        <v>2</v>
      </c>
      <c r="D30" s="51" t="str">
        <f t="shared" si="10"/>
        <v>Vest</v>
      </c>
      <c r="E30" s="51">
        <f>+'Ark1'!H263</f>
        <v>1</v>
      </c>
      <c r="F30" s="51" t="s">
        <v>77</v>
      </c>
      <c r="G30" s="50">
        <f>+'Ark1'!Q263</f>
        <v>92</v>
      </c>
      <c r="H30" s="50">
        <f>+'Ark1'!R263</f>
        <v>330</v>
      </c>
      <c r="I30" s="68">
        <f>+'Ark1'!AE263</f>
        <v>93.75</v>
      </c>
      <c r="J30" s="68"/>
      <c r="K30" s="245">
        <f>+'Ark1'!AF263</f>
        <v>92.27830194862851</v>
      </c>
      <c r="L30" s="74"/>
      <c r="M30" s="52">
        <f>+'Ark1'!S263</f>
        <v>4.3030303030303036</v>
      </c>
      <c r="N30" s="68"/>
      <c r="O30" s="442">
        <f>+'Ark1'!AR263</f>
        <v>197.24770642201835</v>
      </c>
      <c r="P30" s="443">
        <f>+'Ark1'!AS263</f>
        <v>29.761446284196424</v>
      </c>
      <c r="Q30" s="63"/>
      <c r="R30" s="52">
        <f>+'Ark1'!T263</f>
        <v>7.0969696969696976</v>
      </c>
      <c r="S30" s="68"/>
      <c r="T30" s="65">
        <f>+'Ark1'!U263</f>
        <v>234.63939393939401</v>
      </c>
      <c r="U30" s="245"/>
      <c r="V30" s="75">
        <f>+'Ark1'!W263</f>
        <v>65.454545454545453</v>
      </c>
      <c r="W30" s="75">
        <f>+'Ark1'!X263</f>
        <v>1.2121212121212122</v>
      </c>
      <c r="X30" s="75">
        <f>+'Ark1'!AG263</f>
        <v>654.48929663608578</v>
      </c>
      <c r="Y30" s="68"/>
      <c r="Z30" s="75">
        <f>+'Ark1'!AH263</f>
        <v>0</v>
      </c>
      <c r="AA30" s="75">
        <f>+'Ark1'!AI263</f>
        <v>24.545454545454543</v>
      </c>
      <c r="AB30" s="75">
        <f>+'Ark1'!Y263</f>
        <v>62.393693054393957</v>
      </c>
      <c r="AC30" s="52">
        <f>+'Ark1'!Z263</f>
        <v>1.0411196911032576</v>
      </c>
      <c r="AD30" s="52">
        <f>+'Ark1'!AA263</f>
        <v>1.7380736198943485</v>
      </c>
      <c r="AE30" s="75">
        <f t="shared" si="9"/>
        <v>358.5076106597661</v>
      </c>
      <c r="AF30" s="75">
        <f t="shared" si="6"/>
        <v>3.5869565217391304</v>
      </c>
      <c r="AG30" s="42"/>
      <c r="AH30" s="13"/>
      <c r="AI30" s="12"/>
      <c r="AJ30" s="55"/>
      <c r="AK30" s="1"/>
      <c r="AL30" s="5"/>
      <c r="AN30" s="12"/>
      <c r="AO30" s="12"/>
      <c r="AP30" s="10"/>
      <c r="AQ30" s="10"/>
      <c r="AR30" s="10"/>
    </row>
    <row r="31" spans="1:44" ht="21">
      <c r="A31" s="42"/>
      <c r="B31" s="356">
        <f>+'Ark1'!C264</f>
        <v>2022</v>
      </c>
      <c r="C31" s="50">
        <f>+'Ark1'!G264</f>
        <v>2</v>
      </c>
      <c r="D31" s="51" t="str">
        <f t="shared" si="10"/>
        <v>Vest</v>
      </c>
      <c r="E31" s="51">
        <f>+'Ark1'!H264</f>
        <v>2</v>
      </c>
      <c r="F31" s="51" t="s">
        <v>9</v>
      </c>
      <c r="G31" s="50">
        <f>+'Ark1'!Q264</f>
        <v>5</v>
      </c>
      <c r="H31" s="50">
        <f>+'Ark1'!R264</f>
        <v>22</v>
      </c>
      <c r="I31" s="68">
        <f>+'Ark1'!AE264</f>
        <v>6.25</v>
      </c>
      <c r="J31" s="68"/>
      <c r="K31" s="245">
        <f>+'Ark1'!AF264</f>
        <v>7.721698051371523</v>
      </c>
      <c r="L31" s="74"/>
      <c r="M31" s="52">
        <f>+'Ark1'!S264</f>
        <v>4.6818181818181808</v>
      </c>
      <c r="N31" s="68"/>
      <c r="O31" s="442">
        <f>+'Ark1'!AR264</f>
        <v>210.22727272727272</v>
      </c>
      <c r="P31" s="443">
        <f>+'Ark1'!AS264</f>
        <v>31.5403353723907</v>
      </c>
      <c r="Q31" s="63"/>
      <c r="R31" s="52">
        <f>+'Ark1'!T264</f>
        <v>7.3636363636363615</v>
      </c>
      <c r="S31" s="68"/>
      <c r="T31" s="65">
        <f>+'Ark1'!U264</f>
        <v>294.51363636363641</v>
      </c>
      <c r="U31" s="245"/>
      <c r="V31" s="75">
        <f>+'Ark1'!W264</f>
        <v>81.818181818181813</v>
      </c>
      <c r="W31" s="75">
        <f>+'Ark1'!X264</f>
        <v>4.5454545454545459</v>
      </c>
      <c r="X31" s="75">
        <f>+'Ark1'!AG264</f>
        <v>652.4545454545455</v>
      </c>
      <c r="Y31" s="68"/>
      <c r="Z31" s="75">
        <f>+'Ark1'!AH264</f>
        <v>0</v>
      </c>
      <c r="AA31" s="75">
        <f>+'Ark1'!AI264</f>
        <v>4.5454545454545459</v>
      </c>
      <c r="AB31" s="75">
        <f>+'Ark1'!Y264</f>
        <v>43.95554878050141</v>
      </c>
      <c r="AC31" s="52">
        <f>+'Ark1'!Z264</f>
        <v>0.69976383265184916</v>
      </c>
      <c r="AD31" s="52">
        <f>+'Ark1'!AA264</f>
        <v>1.2264306875665485</v>
      </c>
      <c r="AE31" s="75">
        <f t="shared" si="9"/>
        <v>451.39333983558595</v>
      </c>
      <c r="AF31" s="75">
        <f t="shared" si="6"/>
        <v>4.4000000000000004</v>
      </c>
      <c r="AG31" s="42"/>
      <c r="AH31" s="2"/>
      <c r="AI31" s="5"/>
      <c r="AJ31" s="55"/>
      <c r="AK31" s="1"/>
      <c r="AL31" s="5"/>
      <c r="AN31" s="53"/>
      <c r="AO31" s="53"/>
      <c r="AP31" s="10"/>
      <c r="AQ31" s="10"/>
      <c r="AR31" s="10"/>
    </row>
    <row r="32" spans="1:44" ht="15.6">
      <c r="A32" s="42"/>
      <c r="B32" s="356">
        <f>+'Ark1'!C265</f>
        <v>2022</v>
      </c>
      <c r="C32" s="50">
        <f>+'Ark1'!G265</f>
        <v>3</v>
      </c>
      <c r="D32" s="51" t="str">
        <f t="shared" si="10"/>
        <v>Midt</v>
      </c>
      <c r="E32" s="51">
        <f>+'Ark1'!H265</f>
        <v>1</v>
      </c>
      <c r="F32" s="51" t="s">
        <v>77</v>
      </c>
      <c r="G32" s="50">
        <f>+'Ark1'!Q265</f>
        <v>122</v>
      </c>
      <c r="H32" s="50">
        <f>+'Ark1'!R265</f>
        <v>736</v>
      </c>
      <c r="I32" s="68">
        <f>+'Ark1'!AE265</f>
        <v>91.770573566084778</v>
      </c>
      <c r="J32" s="68"/>
      <c r="K32" s="245">
        <f>+'Ark1'!AF265</f>
        <v>91.722159248535903</v>
      </c>
      <c r="L32" s="74"/>
      <c r="M32" s="52">
        <f>+'Ark1'!S265</f>
        <v>4.1684782608695663</v>
      </c>
      <c r="N32" s="68"/>
      <c r="O32" s="442">
        <f>+'Ark1'!AR265</f>
        <v>206.19692737430171</v>
      </c>
      <c r="P32" s="443">
        <f>+'Ark1'!AS265</f>
        <v>29.146541523018382</v>
      </c>
      <c r="Q32" s="63"/>
      <c r="R32" s="52">
        <f>+'Ark1'!T265</f>
        <v>6.7146739130434794</v>
      </c>
      <c r="S32" s="68"/>
      <c r="T32" s="65">
        <f>+'Ark1'!U265</f>
        <v>261.44279891304353</v>
      </c>
      <c r="U32" s="245"/>
      <c r="V32" s="75">
        <f>+'Ark1'!W265</f>
        <v>54.891304347826086</v>
      </c>
      <c r="W32" s="75">
        <f>+'Ark1'!X265</f>
        <v>8.1521739130434785</v>
      </c>
      <c r="X32" s="75">
        <f>+'Ark1'!AG265</f>
        <v>701.37569832402221</v>
      </c>
      <c r="Y32" s="68"/>
      <c r="Z32" s="75">
        <f>+'Ark1'!AH265</f>
        <v>0</v>
      </c>
      <c r="AA32" s="75">
        <f>+'Ark1'!AI265</f>
        <v>16.032608695652176</v>
      </c>
      <c r="AB32" s="75">
        <f>+'Ark1'!Y265</f>
        <v>68.922395925423515</v>
      </c>
      <c r="AC32" s="52">
        <f>+'Ark1'!Z265</f>
        <v>1.4031741461094618</v>
      </c>
      <c r="AD32" s="52">
        <f>+'Ark1'!AA265</f>
        <v>1.8730357543692413</v>
      </c>
      <c r="AE32" s="75">
        <f t="shared" si="9"/>
        <v>372.75713934454279</v>
      </c>
      <c r="AF32" s="75">
        <f t="shared" si="6"/>
        <v>6.0327868852459012</v>
      </c>
      <c r="AG32" s="42"/>
      <c r="AH32" s="4"/>
      <c r="AI32" s="4"/>
      <c r="AJ32" s="55"/>
      <c r="AK32" s="1"/>
      <c r="AL32" s="5"/>
    </row>
    <row r="33" spans="1:41" ht="15.6">
      <c r="A33" s="42"/>
      <c r="B33" s="356">
        <f>+'Ark1'!C266</f>
        <v>2022</v>
      </c>
      <c r="C33" s="50">
        <f>+'Ark1'!G266</f>
        <v>3</v>
      </c>
      <c r="D33" s="51" t="str">
        <f t="shared" si="10"/>
        <v>Midt</v>
      </c>
      <c r="E33" s="51">
        <f>+'Ark1'!H266</f>
        <v>2</v>
      </c>
      <c r="F33" s="51" t="s">
        <v>9</v>
      </c>
      <c r="G33" s="50">
        <f>+'Ark1'!Q266</f>
        <v>16</v>
      </c>
      <c r="H33" s="50">
        <f>+'Ark1'!R266</f>
        <v>66</v>
      </c>
      <c r="I33" s="68">
        <f>+'Ark1'!AE266</f>
        <v>8.2294264339152097</v>
      </c>
      <c r="J33" s="68"/>
      <c r="K33" s="245">
        <f>+'Ark1'!AF266</f>
        <v>8.2778407514640993</v>
      </c>
      <c r="L33" s="74"/>
      <c r="M33" s="52">
        <f>+'Ark1'!S266</f>
        <v>4.6363636363636367</v>
      </c>
      <c r="N33" s="68"/>
      <c r="O33" s="442">
        <f>+'Ark1'!AR266</f>
        <v>205.11290322580641</v>
      </c>
      <c r="P33" s="443">
        <f>+'Ark1'!AS266</f>
        <v>30.608941981489675</v>
      </c>
      <c r="Q33" s="63"/>
      <c r="R33" s="52">
        <f>+'Ark1'!T266</f>
        <v>7.045454545454545</v>
      </c>
      <c r="S33" s="68"/>
      <c r="T33" s="65">
        <f>+'Ark1'!U266</f>
        <v>263.11969696969703</v>
      </c>
      <c r="U33" s="245"/>
      <c r="V33" s="75">
        <f>+'Ark1'!W266</f>
        <v>57.575757575757585</v>
      </c>
      <c r="W33" s="75">
        <f>+'Ark1'!X266</f>
        <v>3.0303030303030303</v>
      </c>
      <c r="X33" s="75">
        <f>+'Ark1'!AG266</f>
        <v>652.62903225806451</v>
      </c>
      <c r="Y33" s="68"/>
      <c r="Z33" s="75">
        <f>+'Ark1'!AH266</f>
        <v>0</v>
      </c>
      <c r="AA33" s="75">
        <f>+'Ark1'!AI266</f>
        <v>27.272727272727277</v>
      </c>
      <c r="AB33" s="75">
        <f>+'Ark1'!Y266</f>
        <v>51.783155737073209</v>
      </c>
      <c r="AC33" s="52">
        <f>+'Ark1'!Z266</f>
        <v>1.0244934245076931</v>
      </c>
      <c r="AD33" s="52">
        <f>+'Ark1'!AA266</f>
        <v>1.7531946440869286</v>
      </c>
      <c r="AE33" s="75">
        <f t="shared" si="9"/>
        <v>403.16885085439083</v>
      </c>
      <c r="AF33" s="75">
        <f t="shared" si="6"/>
        <v>4.125</v>
      </c>
      <c r="AG33" s="42"/>
      <c r="AH33" s="4"/>
      <c r="AI33" s="15"/>
      <c r="AJ33" s="55"/>
      <c r="AK33" s="1"/>
      <c r="AL33" s="5"/>
      <c r="AN33" s="1"/>
      <c r="AO33" s="5"/>
    </row>
    <row r="34" spans="1:41" ht="15.6">
      <c r="A34" s="42"/>
      <c r="B34" s="356">
        <f>+'Ark1'!C267</f>
        <v>2022</v>
      </c>
      <c r="C34" s="50">
        <f>+'Ark1'!G267</f>
        <v>4</v>
      </c>
      <c r="D34" s="51" t="str">
        <f t="shared" si="10"/>
        <v>Nord</v>
      </c>
      <c r="E34" s="51">
        <f>+'Ark1'!H267</f>
        <v>1</v>
      </c>
      <c r="F34" s="51" t="s">
        <v>77</v>
      </c>
      <c r="G34" s="50">
        <f>+'Ark1'!Q267</f>
        <v>55</v>
      </c>
      <c r="H34" s="50">
        <f>+'Ark1'!R267</f>
        <v>196</v>
      </c>
      <c r="I34" s="68">
        <f>+'Ark1'!AE267</f>
        <v>100</v>
      </c>
      <c r="J34" s="68"/>
      <c r="K34" s="245">
        <f>+'Ark1'!AF267</f>
        <v>100.00000000000001</v>
      </c>
      <c r="L34" s="74"/>
      <c r="M34" s="52">
        <f>+'Ark1'!S267</f>
        <v>4.290816326530611</v>
      </c>
      <c r="N34" s="68"/>
      <c r="O34" s="442">
        <f>+'Ark1'!AR267</f>
        <v>205.28571428571425</v>
      </c>
      <c r="P34" s="443">
        <f>+'Ark1'!AS267</f>
        <v>29.292039582330776</v>
      </c>
      <c r="Q34" s="63"/>
      <c r="R34" s="52">
        <f>+'Ark1'!T267</f>
        <v>6.9387755102040813</v>
      </c>
      <c r="S34" s="68"/>
      <c r="T34" s="65">
        <f>+'Ark1'!U267</f>
        <v>264.22244897959177</v>
      </c>
      <c r="U34" s="245"/>
      <c r="V34" s="75">
        <f>+'Ark1'!W267</f>
        <v>57.142857142857153</v>
      </c>
      <c r="W34" s="75">
        <f>+'Ark1'!X267</f>
        <v>12.755102040816327</v>
      </c>
      <c r="X34" s="75">
        <f>+'Ark1'!AG267</f>
        <v>655.78835978835991</v>
      </c>
      <c r="Y34" s="68"/>
      <c r="Z34" s="75">
        <f>+'Ark1'!AH267</f>
        <v>0</v>
      </c>
      <c r="AA34" s="75">
        <f>+'Ark1'!AI267</f>
        <v>15.816326530612244</v>
      </c>
      <c r="AB34" s="75">
        <f>+'Ark1'!Y267</f>
        <v>80.730040852481849</v>
      </c>
      <c r="AC34" s="52">
        <f>+'Ark1'!Z267</f>
        <v>1.3747420340346084</v>
      </c>
      <c r="AD34" s="52">
        <f>+'Ark1'!AA267</f>
        <v>2.17272671032682</v>
      </c>
      <c r="AE34" s="75">
        <f t="shared" si="9"/>
        <v>402.90811057528271</v>
      </c>
      <c r="AF34" s="75">
        <f t="shared" si="6"/>
        <v>3.5636363636363635</v>
      </c>
      <c r="AG34" s="42"/>
      <c r="AH34" s="4"/>
      <c r="AI34" s="15"/>
      <c r="AJ34" s="55"/>
      <c r="AK34" s="1"/>
      <c r="AL34" s="5"/>
    </row>
    <row r="35" spans="1:41" ht="15.6">
      <c r="A35" s="42"/>
      <c r="B35" s="356">
        <f>+'Ark1'!C268</f>
        <v>2022</v>
      </c>
      <c r="C35" s="50">
        <f>+'Ark1'!G268</f>
        <v>4</v>
      </c>
      <c r="D35" s="51" t="str">
        <f t="shared" si="10"/>
        <v>Nord</v>
      </c>
      <c r="E35" s="51">
        <f>+'Ark1'!H268</f>
        <v>2</v>
      </c>
      <c r="F35" s="51" t="s">
        <v>9</v>
      </c>
      <c r="G35" s="50">
        <f>+'Ark1'!Q268</f>
        <v>0</v>
      </c>
      <c r="H35" s="50">
        <f>+'Ark1'!R268</f>
        <v>0</v>
      </c>
      <c r="I35" s="68">
        <f>+'Ark1'!AE268</f>
        <v>0</v>
      </c>
      <c r="J35" s="68"/>
      <c r="K35" s="245">
        <f>+'Ark1'!AF268</f>
        <v>0</v>
      </c>
      <c r="L35" s="74"/>
      <c r="M35" s="52">
        <f>+'Ark1'!S268</f>
        <v>0</v>
      </c>
      <c r="N35" s="68"/>
      <c r="O35" s="442">
        <f>+'Ark1'!AR268</f>
        <v>0</v>
      </c>
      <c r="P35" s="443">
        <f>+'Ark1'!AS268</f>
        <v>0</v>
      </c>
      <c r="Q35" s="63"/>
      <c r="R35" s="52">
        <f>+'Ark1'!T268</f>
        <v>0</v>
      </c>
      <c r="S35" s="68"/>
      <c r="T35" s="65">
        <f>+'Ark1'!U268</f>
        <v>0</v>
      </c>
      <c r="U35" s="245"/>
      <c r="V35" s="75">
        <f>+'Ark1'!W268</f>
        <v>0</v>
      </c>
      <c r="W35" s="75">
        <f>+'Ark1'!X268</f>
        <v>0</v>
      </c>
      <c r="X35" s="75">
        <f>+'Ark1'!AG268</f>
        <v>0</v>
      </c>
      <c r="Y35" s="68"/>
      <c r="Z35" s="75">
        <f>+'Ark1'!AH268</f>
        <v>0</v>
      </c>
      <c r="AA35" s="75">
        <f>+'Ark1'!AI268</f>
        <v>0</v>
      </c>
      <c r="AB35" s="75">
        <f>+'Ark1'!Y268</f>
        <v>0</v>
      </c>
      <c r="AC35" s="52">
        <f>+'Ark1'!Z268</f>
        <v>0</v>
      </c>
      <c r="AD35" s="52">
        <f>+'Ark1'!AA268</f>
        <v>0</v>
      </c>
      <c r="AE35" s="75" t="e">
        <f t="shared" si="9"/>
        <v>#DIV/0!</v>
      </c>
      <c r="AF35" s="75" t="e">
        <f t="shared" si="6"/>
        <v>#DIV/0!</v>
      </c>
      <c r="AG35" s="42"/>
      <c r="AH35" s="4"/>
      <c r="AI35" s="15"/>
      <c r="AJ35" s="55"/>
      <c r="AK35" s="1"/>
      <c r="AL35" s="5"/>
    </row>
    <row r="36" spans="1:41" ht="15.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63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"/>
      <c r="AI36" s="15"/>
      <c r="AJ36" s="55"/>
      <c r="AK36" s="1"/>
      <c r="AL36" s="5"/>
    </row>
    <row r="37" spans="1:41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63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</row>
    <row r="38" spans="1:4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63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</row>
  </sheetData>
  <mergeCells count="1">
    <mergeCell ref="S4:T4"/>
  </mergeCells>
  <conditionalFormatting sqref="AI28:AI29">
    <cfRule type="cellIs" dxfId="263" priority="16" stopIfTrue="1" operator="lessThan">
      <formula>0</formula>
    </cfRule>
  </conditionalFormatting>
  <conditionalFormatting sqref="J10:J17">
    <cfRule type="cellIs" dxfId="262" priority="13" operator="lessThan">
      <formula>0</formula>
    </cfRule>
    <cfRule type="cellIs" dxfId="261" priority="14" operator="greaterThan">
      <formula>0</formula>
    </cfRule>
  </conditionalFormatting>
  <conditionalFormatting sqref="N10:N17">
    <cfRule type="cellIs" dxfId="260" priority="11" operator="lessThan">
      <formula>0</formula>
    </cfRule>
    <cfRule type="cellIs" dxfId="259" priority="12" operator="greaterThan">
      <formula>0</formula>
    </cfRule>
  </conditionalFormatting>
  <conditionalFormatting sqref="U10:U17">
    <cfRule type="cellIs" dxfId="258" priority="7" operator="lessThan">
      <formula>0</formula>
    </cfRule>
    <cfRule type="cellIs" dxfId="257" priority="8" operator="greaterThan">
      <formula>0</formula>
    </cfRule>
  </conditionalFormatting>
  <conditionalFormatting sqref="S10:S17">
    <cfRule type="cellIs" dxfId="256" priority="5" operator="lessThan">
      <formula>0</formula>
    </cfRule>
    <cfRule type="cellIs" dxfId="255" priority="6" operator="greaterThan">
      <formula>0</formula>
    </cfRule>
  </conditionalFormatting>
  <conditionalFormatting sqref="Y10:Y17">
    <cfRule type="cellIs" dxfId="254" priority="3" operator="lessThan">
      <formula>0</formula>
    </cfRule>
    <cfRule type="cellIs" dxfId="253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F1:AV279"/>
  <sheetViews>
    <sheetView zoomScale="97" zoomScaleNormal="97" workbookViewId="0">
      <selection activeCell="A14" sqref="A14"/>
    </sheetView>
  </sheetViews>
  <sheetFormatPr baseColWidth="10" defaultRowHeight="15"/>
  <cols>
    <col min="37" max="37" width="9.90625" customWidth="1"/>
    <col min="41" max="41" width="14" customWidth="1"/>
    <col min="42" max="42" width="12.54296875" customWidth="1"/>
    <col min="43" max="43" width="10.90625" customWidth="1"/>
  </cols>
  <sheetData>
    <row r="1" spans="32:48" ht="15" customHeight="1">
      <c r="AF1" s="199"/>
      <c r="AG1" s="199"/>
    </row>
    <row r="2" spans="32:48" s="199" customFormat="1" ht="15" customHeight="1">
      <c r="AI2"/>
    </row>
    <row r="3" spans="32:48" ht="15" customHeight="1">
      <c r="AF3" s="199"/>
      <c r="AG3" s="199"/>
      <c r="AH3" s="199"/>
    </row>
    <row r="4" spans="32:48" s="181" customFormat="1" ht="15" customHeight="1">
      <c r="AF4" s="199"/>
      <c r="AG4" s="199"/>
      <c r="AH4" s="199"/>
      <c r="AI4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8"/>
      <c r="AV4" s="178"/>
    </row>
    <row r="5" spans="32:48" s="181" customFormat="1" ht="15" customHeight="1">
      <c r="AF5" s="199"/>
      <c r="AG5" s="199"/>
      <c r="AH5" s="199"/>
      <c r="AI5" s="176"/>
      <c r="AJ5" s="176"/>
      <c r="AK5" s="176"/>
      <c r="AL5" s="176"/>
      <c r="AM5" s="176"/>
      <c r="AN5" s="176"/>
      <c r="AO5" s="176"/>
      <c r="AP5" s="176"/>
      <c r="AQ5" s="176"/>
      <c r="AR5" s="178"/>
      <c r="AS5" s="178"/>
    </row>
    <row r="6" spans="32:48" s="181" customFormat="1" ht="15" customHeight="1">
      <c r="AF6" s="199"/>
      <c r="AG6" s="199"/>
      <c r="AH6" s="199"/>
      <c r="AI6" s="176"/>
      <c r="AJ6" s="176"/>
      <c r="AK6" s="176"/>
      <c r="AL6" s="176"/>
      <c r="AM6" s="176"/>
      <c r="AN6" s="176"/>
      <c r="AO6" s="176"/>
      <c r="AP6" s="176"/>
      <c r="AQ6" s="176"/>
      <c r="AR6" s="178"/>
      <c r="AS6" s="178"/>
    </row>
    <row r="7" spans="32:48" s="181" customFormat="1" ht="15" customHeight="1">
      <c r="AF7" s="199"/>
      <c r="AG7" s="199"/>
      <c r="AH7" s="199"/>
      <c r="AI7" s="176"/>
      <c r="AJ7" s="176"/>
      <c r="AK7" s="176"/>
      <c r="AL7" s="176"/>
      <c r="AM7" s="176"/>
      <c r="AN7" s="176"/>
      <c r="AO7" s="176"/>
      <c r="AP7" s="176"/>
      <c r="AQ7" s="176"/>
      <c r="AR7" s="178"/>
      <c r="AS7" s="178"/>
    </row>
    <row r="8" spans="32:48" ht="15" customHeight="1">
      <c r="AF8" s="199"/>
      <c r="AG8" s="199"/>
      <c r="AH8" s="199"/>
    </row>
    <row r="9" spans="32:48" ht="15" customHeight="1">
      <c r="AF9" s="199"/>
      <c r="AG9" s="199"/>
      <c r="AH9" s="199"/>
    </row>
    <row r="10" spans="32:48" ht="15" customHeight="1">
      <c r="AF10" s="199"/>
      <c r="AG10" s="199"/>
      <c r="AH10" s="199"/>
    </row>
    <row r="11" spans="32:48" ht="15" customHeight="1">
      <c r="AF11" s="199"/>
      <c r="AG11" s="199"/>
      <c r="AH11" s="199"/>
    </row>
    <row r="12" spans="32:48" ht="15" customHeight="1">
      <c r="AF12" s="199"/>
      <c r="AG12" s="199"/>
      <c r="AH12" s="199"/>
      <c r="AJ12" s="2"/>
      <c r="AK12" s="2"/>
      <c r="AL12" s="2"/>
    </row>
    <row r="13" spans="32:48" ht="15" customHeight="1">
      <c r="AF13" s="199"/>
      <c r="AG13" s="199"/>
      <c r="AH13" s="199"/>
      <c r="AJ13" s="2"/>
      <c r="AK13" s="2"/>
      <c r="AL13" s="4"/>
      <c r="AM13" s="4"/>
      <c r="AN13" s="4"/>
    </row>
    <row r="14" spans="32:48" ht="15" customHeight="1">
      <c r="AF14" s="199"/>
      <c r="AG14" s="199"/>
      <c r="AH14" s="199"/>
      <c r="AJ14" s="1"/>
      <c r="AK14" s="1"/>
      <c r="AL14" s="10"/>
      <c r="AM14" s="10"/>
      <c r="AN14" s="10"/>
    </row>
    <row r="15" spans="32:48" ht="15" customHeight="1">
      <c r="AF15" s="199"/>
      <c r="AG15" s="199"/>
      <c r="AH15" s="199"/>
      <c r="AJ15" s="1"/>
      <c r="AK15" s="1"/>
      <c r="AL15" s="10"/>
      <c r="AM15" s="10"/>
      <c r="AN15" s="10"/>
    </row>
    <row r="16" spans="32:48" ht="15" customHeight="1">
      <c r="AF16" s="199"/>
      <c r="AG16" s="199"/>
      <c r="AH16" s="199"/>
      <c r="AJ16" s="1"/>
      <c r="AK16" s="1"/>
      <c r="AL16" s="10"/>
      <c r="AM16" s="10"/>
      <c r="AN16" s="10"/>
    </row>
    <row r="17" spans="32:40" ht="15" customHeight="1">
      <c r="AF17" s="199"/>
      <c r="AG17" s="199"/>
      <c r="AH17" s="199"/>
      <c r="AJ17" s="1"/>
      <c r="AK17" s="1"/>
      <c r="AL17" s="10"/>
      <c r="AM17" s="10"/>
      <c r="AN17" s="10"/>
    </row>
    <row r="18" spans="32:40" ht="15" customHeight="1">
      <c r="AF18" s="199"/>
      <c r="AG18" s="199"/>
      <c r="AH18" s="199"/>
      <c r="AJ18" s="1"/>
      <c r="AK18" s="1"/>
      <c r="AL18" s="10"/>
      <c r="AM18" s="10"/>
      <c r="AN18" s="10"/>
    </row>
    <row r="19" spans="32:40" ht="15" customHeight="1">
      <c r="AF19" s="199"/>
      <c r="AG19" s="199"/>
      <c r="AH19" s="199"/>
      <c r="AJ19" s="1"/>
      <c r="AK19" s="1"/>
      <c r="AL19" s="10"/>
      <c r="AM19" s="10"/>
      <c r="AN19" s="10"/>
    </row>
    <row r="20" spans="32:40" ht="15" customHeight="1">
      <c r="AF20" s="199"/>
      <c r="AG20" s="199"/>
      <c r="AH20" s="199"/>
      <c r="AJ20" s="1"/>
      <c r="AK20" s="1"/>
      <c r="AL20" s="10"/>
      <c r="AM20" s="10"/>
      <c r="AN20" s="10"/>
    </row>
    <row r="21" spans="32:40" ht="15" customHeight="1">
      <c r="AF21" s="199"/>
      <c r="AG21" s="199"/>
      <c r="AH21" s="199"/>
      <c r="AJ21" s="1"/>
      <c r="AK21" s="1"/>
      <c r="AL21" s="10"/>
      <c r="AM21" s="10"/>
      <c r="AN21" s="10"/>
    </row>
    <row r="22" spans="32:40" ht="15" customHeight="1">
      <c r="AF22" s="199"/>
      <c r="AG22" s="199"/>
      <c r="AH22" s="199"/>
      <c r="AJ22" s="1"/>
      <c r="AK22" s="1"/>
      <c r="AL22" s="10"/>
      <c r="AM22" s="10"/>
      <c r="AN22" s="10"/>
    </row>
    <row r="23" spans="32:40" ht="15" customHeight="1">
      <c r="AF23" s="199"/>
      <c r="AG23" s="199"/>
      <c r="AH23" s="199"/>
      <c r="AJ23" s="12"/>
      <c r="AK23" s="12"/>
      <c r="AL23" s="10"/>
      <c r="AM23" s="10"/>
      <c r="AN23" s="10"/>
    </row>
    <row r="24" spans="32:40" ht="15" customHeight="1">
      <c r="AF24" s="199"/>
      <c r="AG24" s="199"/>
      <c r="AH24" s="199"/>
      <c r="AJ24" s="12"/>
      <c r="AK24" s="12"/>
      <c r="AL24" s="10"/>
      <c r="AM24" s="10"/>
      <c r="AN24" s="10"/>
    </row>
    <row r="25" spans="32:40" ht="15" customHeight="1">
      <c r="AF25" s="199"/>
      <c r="AG25" s="199"/>
      <c r="AH25" s="199"/>
      <c r="AJ25" s="12"/>
      <c r="AK25" s="12"/>
      <c r="AL25" s="10"/>
      <c r="AM25" s="10"/>
      <c r="AN25" s="10"/>
    </row>
    <row r="26" spans="32:40" ht="15" customHeight="1">
      <c r="AF26" s="199"/>
      <c r="AG26" s="199"/>
      <c r="AH26" s="199"/>
      <c r="AJ26" s="12"/>
      <c r="AK26" s="12"/>
      <c r="AL26" s="10"/>
      <c r="AM26" s="10"/>
      <c r="AN26" s="10"/>
    </row>
    <row r="27" spans="32:40" ht="15" customHeight="1">
      <c r="AF27" s="199"/>
      <c r="AG27" s="199"/>
      <c r="AH27" s="199"/>
      <c r="AJ27" s="12"/>
      <c r="AK27" s="12"/>
      <c r="AL27" s="10"/>
      <c r="AM27" s="10"/>
      <c r="AN27" s="10"/>
    </row>
    <row r="28" spans="32:40" ht="15" customHeight="1">
      <c r="AF28" s="199"/>
      <c r="AG28" s="199"/>
      <c r="AH28" s="199"/>
      <c r="AJ28" s="12"/>
      <c r="AK28" s="12"/>
      <c r="AL28" s="10"/>
      <c r="AM28" s="10"/>
      <c r="AN28" s="10"/>
    </row>
    <row r="29" spans="32:40" ht="15" customHeight="1">
      <c r="AF29" s="199"/>
      <c r="AG29" s="199"/>
      <c r="AH29" s="199"/>
      <c r="AJ29" s="12"/>
      <c r="AK29" s="12"/>
      <c r="AL29" s="10"/>
      <c r="AM29" s="10"/>
      <c r="AN29" s="10"/>
    </row>
    <row r="30" spans="32:40" ht="15" customHeight="1">
      <c r="AF30" s="199"/>
      <c r="AG30" s="199"/>
      <c r="AH30" s="199"/>
      <c r="AJ30" s="53"/>
      <c r="AK30" s="53"/>
      <c r="AL30" s="10"/>
      <c r="AM30" s="10"/>
      <c r="AN30" s="10"/>
    </row>
    <row r="31" spans="32:40" ht="15" customHeight="1">
      <c r="AF31" s="199"/>
      <c r="AG31" s="199"/>
      <c r="AH31" s="199"/>
    </row>
    <row r="32" spans="32:40" ht="15" customHeight="1">
      <c r="AF32" s="199"/>
      <c r="AG32" s="199"/>
      <c r="AH32" s="199"/>
      <c r="AJ32" s="1"/>
      <c r="AK32" s="5"/>
    </row>
    <row r="33" spans="32:34" ht="15" customHeight="1">
      <c r="AF33" s="199"/>
      <c r="AG33" s="199"/>
      <c r="AH33" s="199"/>
    </row>
    <row r="34" spans="32:34" ht="15" customHeight="1">
      <c r="AF34" s="199"/>
      <c r="AG34" s="199"/>
      <c r="AH34" s="199"/>
    </row>
    <row r="35" spans="32:34" ht="15" customHeight="1">
      <c r="AF35" s="199"/>
      <c r="AG35" s="199"/>
      <c r="AH35" s="199"/>
    </row>
    <row r="36" spans="32:34" ht="15" customHeight="1">
      <c r="AF36" s="199"/>
      <c r="AG36" s="199"/>
      <c r="AH36" s="199"/>
    </row>
    <row r="37" spans="32:34" ht="15" customHeight="1">
      <c r="AF37" s="199"/>
      <c r="AG37" s="199"/>
      <c r="AH37" s="199"/>
    </row>
    <row r="38" spans="32:34" ht="15" customHeight="1">
      <c r="AF38" s="199"/>
      <c r="AG38" s="199"/>
      <c r="AH38" s="199"/>
    </row>
    <row r="39" spans="32:34" ht="15" customHeight="1">
      <c r="AF39" s="199"/>
      <c r="AG39" s="199"/>
      <c r="AH39" s="199"/>
    </row>
    <row r="40" spans="32:34" ht="15" customHeight="1">
      <c r="AF40" s="199"/>
      <c r="AG40" s="199"/>
      <c r="AH40" s="199"/>
    </row>
    <row r="41" spans="32:34" ht="15" customHeight="1">
      <c r="AF41" s="199"/>
      <c r="AG41" s="199"/>
      <c r="AH41" s="199"/>
    </row>
    <row r="42" spans="32:34" ht="15" customHeight="1">
      <c r="AF42" s="199"/>
      <c r="AG42" s="199"/>
      <c r="AH42" s="199"/>
    </row>
    <row r="43" spans="32:34" ht="15" customHeight="1">
      <c r="AF43" s="199"/>
      <c r="AG43" s="199"/>
      <c r="AH43" s="199"/>
    </row>
    <row r="44" spans="32:34" ht="15" customHeight="1">
      <c r="AF44" s="199"/>
      <c r="AG44" s="199"/>
      <c r="AH44" s="199"/>
    </row>
    <row r="45" spans="32:34" ht="15" customHeight="1">
      <c r="AF45" s="199"/>
      <c r="AG45" s="199"/>
      <c r="AH45" s="199"/>
    </row>
    <row r="46" spans="32:34" ht="15" customHeight="1">
      <c r="AF46" s="199"/>
      <c r="AG46" s="199"/>
      <c r="AH46" s="199"/>
    </row>
    <row r="47" spans="32:34" ht="15" customHeight="1">
      <c r="AF47" s="199"/>
      <c r="AG47" s="199"/>
      <c r="AH47" s="199"/>
    </row>
    <row r="48" spans="32:34" ht="15" customHeight="1">
      <c r="AF48" s="199"/>
      <c r="AG48" s="199"/>
      <c r="AH48" s="199"/>
    </row>
    <row r="49" spans="32:34" ht="15" customHeight="1">
      <c r="AF49" s="199"/>
      <c r="AG49" s="199"/>
      <c r="AH49" s="199"/>
    </row>
    <row r="50" spans="32:34" ht="15" customHeight="1">
      <c r="AF50" s="199"/>
      <c r="AG50" s="199"/>
      <c r="AH50" s="199"/>
    </row>
    <row r="51" spans="32:34" ht="15" customHeight="1">
      <c r="AF51" s="199"/>
      <c r="AG51" s="199"/>
      <c r="AH51" s="199"/>
    </row>
    <row r="52" spans="32:34" ht="15" customHeight="1">
      <c r="AF52" s="199"/>
      <c r="AG52" s="199"/>
      <c r="AH52" s="199"/>
    </row>
    <row r="53" spans="32:34" ht="15" customHeight="1">
      <c r="AF53" s="199"/>
      <c r="AG53" s="199"/>
      <c r="AH53" s="199"/>
    </row>
    <row r="54" spans="32:34" ht="15" customHeight="1">
      <c r="AF54" s="199"/>
      <c r="AG54" s="199"/>
      <c r="AH54" s="199"/>
    </row>
    <row r="55" spans="32:34" ht="15" customHeight="1">
      <c r="AF55" s="199"/>
      <c r="AG55" s="199"/>
      <c r="AH55" s="199"/>
    </row>
    <row r="56" spans="32:34" ht="15" customHeight="1">
      <c r="AF56" s="199"/>
      <c r="AG56" s="199"/>
      <c r="AH56" s="199"/>
    </row>
    <row r="57" spans="32:34" ht="15" customHeight="1">
      <c r="AF57" s="199"/>
      <c r="AG57" s="199"/>
      <c r="AH57" s="199"/>
    </row>
    <row r="58" spans="32:34" ht="15" customHeight="1">
      <c r="AF58" s="199"/>
      <c r="AG58" s="199"/>
      <c r="AH58" s="199"/>
    </row>
    <row r="59" spans="32:34" ht="15" customHeight="1">
      <c r="AF59" s="199"/>
      <c r="AG59" s="199"/>
      <c r="AH59" s="199"/>
    </row>
    <row r="60" spans="32:34" ht="15" customHeight="1">
      <c r="AF60" s="199"/>
      <c r="AG60" s="199"/>
      <c r="AH60" s="199"/>
    </row>
    <row r="61" spans="32:34" ht="15" customHeight="1">
      <c r="AF61" s="199"/>
      <c r="AG61" s="199"/>
      <c r="AH61" s="199"/>
    </row>
    <row r="62" spans="32:34" ht="15" customHeight="1">
      <c r="AF62" s="199"/>
      <c r="AG62" s="199"/>
      <c r="AH62" s="199"/>
    </row>
    <row r="63" spans="32:34" ht="15" customHeight="1">
      <c r="AF63" s="199"/>
      <c r="AG63" s="199"/>
      <c r="AH63" s="199"/>
    </row>
    <row r="64" spans="32:34" ht="15" customHeight="1">
      <c r="AF64" s="199"/>
      <c r="AG64" s="199"/>
      <c r="AH64" s="199"/>
    </row>
    <row r="65" spans="32:34" ht="15" customHeight="1">
      <c r="AF65" s="199"/>
      <c r="AG65" s="199"/>
      <c r="AH65" s="199"/>
    </row>
    <row r="66" spans="32:34" ht="15" customHeight="1">
      <c r="AF66" s="199"/>
      <c r="AG66" s="199"/>
      <c r="AH66" s="199"/>
    </row>
    <row r="67" spans="32:34" ht="15" customHeight="1">
      <c r="AF67" s="199"/>
      <c r="AG67" s="199"/>
      <c r="AH67" s="199"/>
    </row>
    <row r="68" spans="32:34" ht="15" customHeight="1">
      <c r="AF68" s="199"/>
      <c r="AG68" s="199"/>
      <c r="AH68" s="199"/>
    </row>
    <row r="69" spans="32:34" ht="15" customHeight="1">
      <c r="AF69" s="199"/>
      <c r="AG69" s="199"/>
      <c r="AH69" s="199"/>
    </row>
    <row r="70" spans="32:34" ht="15" customHeight="1">
      <c r="AF70" s="199"/>
      <c r="AG70" s="199"/>
      <c r="AH70" s="199"/>
    </row>
    <row r="71" spans="32:34" ht="15" customHeight="1">
      <c r="AF71" s="199"/>
      <c r="AG71" s="199"/>
      <c r="AH71" s="199"/>
    </row>
    <row r="72" spans="32:34" ht="15" customHeight="1">
      <c r="AF72" s="199"/>
      <c r="AG72" s="199"/>
      <c r="AH72" s="199"/>
    </row>
    <row r="73" spans="32:34" ht="15" customHeight="1">
      <c r="AF73" s="199"/>
      <c r="AG73" s="199"/>
      <c r="AH73" s="199"/>
    </row>
    <row r="74" spans="32:34" ht="15" customHeight="1">
      <c r="AF74" s="199"/>
      <c r="AG74" s="199"/>
      <c r="AH74" s="199"/>
    </row>
    <row r="75" spans="32:34" ht="15" customHeight="1">
      <c r="AF75" s="199"/>
      <c r="AG75" s="199"/>
      <c r="AH75" s="199"/>
    </row>
    <row r="76" spans="32:34" ht="15" customHeight="1">
      <c r="AF76" s="199"/>
      <c r="AG76" s="199"/>
      <c r="AH76" s="199"/>
    </row>
    <row r="77" spans="32:34" ht="15" customHeight="1">
      <c r="AF77" s="199"/>
      <c r="AG77" s="199"/>
      <c r="AH77" s="199"/>
    </row>
    <row r="78" spans="32:34" ht="15" customHeight="1">
      <c r="AF78" s="199"/>
      <c r="AG78" s="199"/>
      <c r="AH78" s="199"/>
    </row>
    <row r="79" spans="32:34" ht="15" customHeight="1">
      <c r="AF79" s="199"/>
      <c r="AG79" s="199"/>
      <c r="AH79" s="199"/>
    </row>
    <row r="80" spans="32:34" ht="15" customHeight="1">
      <c r="AF80" s="199"/>
      <c r="AG80" s="199"/>
      <c r="AH80" s="199"/>
    </row>
    <row r="81" spans="32:34" ht="15" customHeight="1">
      <c r="AF81" s="199"/>
      <c r="AG81" s="199"/>
      <c r="AH81" s="199"/>
    </row>
    <row r="82" spans="32:34" ht="15" customHeight="1">
      <c r="AF82" s="199"/>
      <c r="AG82" s="199"/>
      <c r="AH82" s="199"/>
    </row>
    <row r="83" spans="32:34" ht="15" customHeight="1">
      <c r="AF83" s="199"/>
      <c r="AG83" s="199"/>
      <c r="AH83" s="199"/>
    </row>
    <row r="84" spans="32:34" ht="15" customHeight="1">
      <c r="AF84" s="199"/>
      <c r="AG84" s="199"/>
      <c r="AH84" s="199"/>
    </row>
    <row r="85" spans="32:34" ht="15" customHeight="1">
      <c r="AF85" s="199"/>
      <c r="AG85" s="199"/>
      <c r="AH85" s="199"/>
    </row>
    <row r="86" spans="32:34" ht="15" customHeight="1">
      <c r="AF86" s="199"/>
      <c r="AG86" s="199"/>
      <c r="AH86" s="199"/>
    </row>
    <row r="87" spans="32:34" ht="15" customHeight="1">
      <c r="AF87" s="199"/>
      <c r="AG87" s="199"/>
      <c r="AH87" s="199"/>
    </row>
    <row r="88" spans="32:34" ht="15" customHeight="1">
      <c r="AF88" s="199"/>
      <c r="AG88" s="199"/>
      <c r="AH88" s="199"/>
    </row>
    <row r="89" spans="32:34" ht="15" customHeight="1">
      <c r="AF89" s="199"/>
      <c r="AG89" s="199"/>
      <c r="AH89" s="199"/>
    </row>
    <row r="90" spans="32:34" ht="15" customHeight="1">
      <c r="AF90" s="199"/>
      <c r="AG90" s="199"/>
      <c r="AH90" s="199"/>
    </row>
    <row r="91" spans="32:34" ht="15" customHeight="1">
      <c r="AF91" s="199"/>
      <c r="AG91" s="199"/>
      <c r="AH91" s="199"/>
    </row>
    <row r="92" spans="32:34" ht="15" customHeight="1">
      <c r="AF92" s="199"/>
      <c r="AG92" s="199"/>
      <c r="AH92" s="199"/>
    </row>
    <row r="93" spans="32:34" ht="15" customHeight="1">
      <c r="AF93" s="199"/>
      <c r="AG93" s="199"/>
      <c r="AH93" s="199"/>
    </row>
    <row r="94" spans="32:34" ht="15" customHeight="1">
      <c r="AF94" s="199"/>
      <c r="AG94" s="199"/>
      <c r="AH94" s="199"/>
    </row>
    <row r="95" spans="32:34" ht="15" customHeight="1">
      <c r="AF95" s="199"/>
      <c r="AG95" s="199"/>
      <c r="AH95" s="199"/>
    </row>
    <row r="96" spans="32:34" ht="15" customHeight="1">
      <c r="AF96" s="199"/>
      <c r="AG96" s="199"/>
      <c r="AH96" s="199"/>
    </row>
    <row r="97" spans="32:34" ht="15" customHeight="1">
      <c r="AF97" s="199"/>
      <c r="AG97" s="199"/>
      <c r="AH97" s="199"/>
    </row>
    <row r="98" spans="32:34" ht="15" customHeight="1">
      <c r="AF98" s="199"/>
      <c r="AG98" s="199"/>
      <c r="AH98" s="199"/>
    </row>
    <row r="99" spans="32:34" ht="15" customHeight="1">
      <c r="AF99" s="199"/>
      <c r="AG99" s="199"/>
      <c r="AH99" s="199"/>
    </row>
    <row r="100" spans="32:34" ht="15" customHeight="1">
      <c r="AF100" s="199"/>
      <c r="AG100" s="199"/>
      <c r="AH100" s="199"/>
    </row>
    <row r="101" spans="32:34" ht="15" customHeight="1">
      <c r="AF101" s="199"/>
      <c r="AG101" s="199"/>
      <c r="AH101" s="199"/>
    </row>
    <row r="102" spans="32:34" ht="15" customHeight="1">
      <c r="AF102" s="199"/>
      <c r="AG102" s="199"/>
      <c r="AH102" s="199"/>
    </row>
    <row r="103" spans="32:34" ht="15" customHeight="1">
      <c r="AF103" s="199"/>
      <c r="AG103" s="199"/>
      <c r="AH103" s="199"/>
    </row>
    <row r="104" spans="32:34" ht="15" customHeight="1">
      <c r="AF104" s="199"/>
      <c r="AG104" s="199"/>
      <c r="AH104" s="199"/>
    </row>
    <row r="105" spans="32:34" ht="15" customHeight="1">
      <c r="AF105" s="199"/>
      <c r="AG105" s="199"/>
      <c r="AH105" s="199"/>
    </row>
    <row r="106" spans="32:34" ht="15" customHeight="1">
      <c r="AF106" s="199"/>
      <c r="AG106" s="199"/>
      <c r="AH106" s="199"/>
    </row>
    <row r="107" spans="32:34" ht="15" customHeight="1">
      <c r="AF107" s="199"/>
      <c r="AG107" s="199"/>
      <c r="AH107" s="199"/>
    </row>
    <row r="108" spans="32:34" ht="15" customHeight="1">
      <c r="AF108" s="199"/>
      <c r="AG108" s="199"/>
      <c r="AH108" s="199"/>
    </row>
    <row r="109" spans="32:34" ht="15" customHeight="1">
      <c r="AF109" s="199"/>
      <c r="AG109" s="199"/>
      <c r="AH109" s="199"/>
    </row>
    <row r="110" spans="32:34" ht="15" customHeight="1">
      <c r="AF110" s="199"/>
      <c r="AG110" s="199"/>
      <c r="AH110" s="199"/>
    </row>
    <row r="111" spans="32:34" ht="15" customHeight="1">
      <c r="AF111" s="199"/>
      <c r="AG111" s="199"/>
      <c r="AH111" s="199"/>
    </row>
    <row r="112" spans="32:34" ht="15" customHeight="1">
      <c r="AF112" s="199"/>
      <c r="AG112" s="199"/>
      <c r="AH112" s="199"/>
    </row>
    <row r="113" spans="32:34" ht="15" customHeight="1">
      <c r="AF113" s="199"/>
      <c r="AG113" s="199"/>
      <c r="AH113" s="199"/>
    </row>
    <row r="114" spans="32:34" ht="15" customHeight="1">
      <c r="AF114" s="199"/>
      <c r="AG114" s="199"/>
      <c r="AH114" s="199"/>
    </row>
    <row r="115" spans="32:34" ht="15" customHeight="1">
      <c r="AF115" s="199"/>
      <c r="AG115" s="199"/>
      <c r="AH115" s="199"/>
    </row>
    <row r="116" spans="32:34" ht="15" customHeight="1">
      <c r="AF116" s="199"/>
      <c r="AG116" s="199"/>
      <c r="AH116" s="199"/>
    </row>
    <row r="117" spans="32:34" ht="15" customHeight="1">
      <c r="AF117" s="199"/>
      <c r="AG117" s="199"/>
      <c r="AH117" s="199"/>
    </row>
    <row r="118" spans="32:34" ht="15" customHeight="1">
      <c r="AF118" s="199"/>
      <c r="AG118" s="199"/>
      <c r="AH118" s="199"/>
    </row>
    <row r="119" spans="32:34" ht="15" customHeight="1">
      <c r="AF119" s="199"/>
      <c r="AG119" s="199"/>
      <c r="AH119" s="199"/>
    </row>
    <row r="120" spans="32:34" ht="15" customHeight="1">
      <c r="AF120" s="199"/>
      <c r="AG120" s="199"/>
      <c r="AH120" s="199"/>
    </row>
    <row r="121" spans="32:34" ht="15" customHeight="1">
      <c r="AF121" s="199"/>
      <c r="AG121" s="199"/>
      <c r="AH121" s="199"/>
    </row>
    <row r="122" spans="32:34" ht="15" customHeight="1">
      <c r="AF122" s="199"/>
      <c r="AG122" s="199"/>
      <c r="AH122" s="199"/>
    </row>
    <row r="123" spans="32:34" ht="15" customHeight="1">
      <c r="AF123" s="199"/>
      <c r="AG123" s="199"/>
      <c r="AH123" s="199"/>
    </row>
    <row r="124" spans="32:34" ht="15" customHeight="1">
      <c r="AF124" s="199"/>
      <c r="AG124" s="199"/>
      <c r="AH124" s="199"/>
    </row>
    <row r="125" spans="32:34" ht="15" customHeight="1">
      <c r="AF125" s="199"/>
      <c r="AG125" s="199"/>
      <c r="AH125" s="199"/>
    </row>
    <row r="126" spans="32:34" ht="15" customHeight="1">
      <c r="AF126" s="199"/>
      <c r="AG126" s="199"/>
      <c r="AH126" s="199"/>
    </row>
    <row r="127" spans="32:34" ht="15" customHeight="1">
      <c r="AF127" s="199"/>
      <c r="AG127" s="199"/>
      <c r="AH127" s="199"/>
    </row>
    <row r="128" spans="32:34" ht="15" customHeight="1">
      <c r="AF128" s="199"/>
      <c r="AG128" s="199"/>
      <c r="AH128" s="199"/>
    </row>
    <row r="129" spans="32:34" ht="15" customHeight="1">
      <c r="AF129" s="199"/>
      <c r="AG129" s="199"/>
      <c r="AH129" s="199"/>
    </row>
    <row r="130" spans="32:34" ht="15" customHeight="1">
      <c r="AF130" s="199"/>
      <c r="AG130" s="199"/>
      <c r="AH130" s="199"/>
    </row>
    <row r="131" spans="32:34" ht="15" customHeight="1">
      <c r="AF131" s="199"/>
      <c r="AG131" s="199"/>
      <c r="AH131" s="199"/>
    </row>
    <row r="132" spans="32:34" ht="15" customHeight="1">
      <c r="AF132" s="199"/>
      <c r="AG132" s="199"/>
      <c r="AH132" s="199"/>
    </row>
    <row r="133" spans="32:34" ht="15" customHeight="1">
      <c r="AF133" s="199"/>
      <c r="AG133" s="199"/>
      <c r="AH133" s="199"/>
    </row>
    <row r="134" spans="32:34" ht="15" customHeight="1">
      <c r="AF134" s="199"/>
      <c r="AG134" s="199"/>
      <c r="AH134" s="199"/>
    </row>
    <row r="135" spans="32:34" ht="15" customHeight="1">
      <c r="AF135" s="199"/>
      <c r="AG135" s="199"/>
      <c r="AH135" s="199"/>
    </row>
    <row r="136" spans="32:34" ht="15" customHeight="1">
      <c r="AF136" s="199"/>
      <c r="AG136" s="199"/>
      <c r="AH136" s="199"/>
    </row>
    <row r="137" spans="32:34" ht="15" customHeight="1">
      <c r="AF137" s="199"/>
      <c r="AG137" s="199"/>
      <c r="AH137" s="199"/>
    </row>
    <row r="138" spans="32:34" ht="15" customHeight="1">
      <c r="AF138" s="199"/>
      <c r="AG138" s="199"/>
      <c r="AH138" s="199"/>
    </row>
    <row r="139" spans="32:34" ht="15" customHeight="1">
      <c r="AF139" s="199"/>
      <c r="AG139" s="199"/>
      <c r="AH139" s="199"/>
    </row>
    <row r="140" spans="32:34" ht="15" customHeight="1">
      <c r="AF140" s="199"/>
      <c r="AG140" s="199"/>
      <c r="AH140" s="199"/>
    </row>
    <row r="141" spans="32:34" ht="15" customHeight="1">
      <c r="AF141" s="199"/>
      <c r="AG141" s="199"/>
      <c r="AH141" s="199"/>
    </row>
    <row r="142" spans="32:34" ht="15" customHeight="1">
      <c r="AF142" s="199"/>
      <c r="AG142" s="199"/>
      <c r="AH142" s="199"/>
    </row>
    <row r="143" spans="32:34" ht="15" customHeight="1">
      <c r="AF143" s="199"/>
      <c r="AG143" s="199"/>
      <c r="AH143" s="199"/>
    </row>
    <row r="144" spans="32:34" ht="15" customHeight="1">
      <c r="AF144" s="199"/>
      <c r="AG144" s="199"/>
      <c r="AH144" s="199"/>
    </row>
    <row r="145" spans="32:34" ht="15" customHeight="1">
      <c r="AF145" s="199"/>
      <c r="AG145" s="199"/>
      <c r="AH145" s="199"/>
    </row>
    <row r="146" spans="32:34" ht="15" customHeight="1">
      <c r="AF146" s="199"/>
      <c r="AG146" s="199"/>
      <c r="AH146" s="199"/>
    </row>
    <row r="147" spans="32:34" ht="15" customHeight="1">
      <c r="AF147" s="199"/>
      <c r="AG147" s="199"/>
      <c r="AH147" s="199"/>
    </row>
    <row r="148" spans="32:34" ht="15" customHeight="1">
      <c r="AF148" s="199"/>
      <c r="AG148" s="199"/>
      <c r="AH148" s="199"/>
    </row>
    <row r="149" spans="32:34" ht="15" customHeight="1">
      <c r="AF149" s="199"/>
      <c r="AG149" s="199"/>
      <c r="AH149" s="199"/>
    </row>
    <row r="150" spans="32:34" ht="15" customHeight="1">
      <c r="AF150" s="199"/>
      <c r="AG150" s="199"/>
      <c r="AH150" s="199"/>
    </row>
    <row r="151" spans="32:34" ht="15" customHeight="1">
      <c r="AF151" s="199"/>
      <c r="AG151" s="199"/>
      <c r="AH151" s="199"/>
    </row>
    <row r="152" spans="32:34" ht="15" customHeight="1">
      <c r="AF152" s="199"/>
      <c r="AG152" s="199"/>
      <c r="AH152" s="199"/>
    </row>
    <row r="153" spans="32:34" ht="15" customHeight="1">
      <c r="AF153" s="199"/>
      <c r="AG153" s="199"/>
      <c r="AH153" s="199"/>
    </row>
    <row r="154" spans="32:34" ht="15" customHeight="1">
      <c r="AF154" s="199"/>
      <c r="AG154" s="199"/>
      <c r="AH154" s="199"/>
    </row>
    <row r="155" spans="32:34" ht="15" customHeight="1">
      <c r="AF155" s="199"/>
      <c r="AG155" s="199"/>
      <c r="AH155" s="199"/>
    </row>
    <row r="156" spans="32:34" ht="15" customHeight="1">
      <c r="AF156" s="199"/>
      <c r="AG156" s="199"/>
      <c r="AH156" s="199"/>
    </row>
    <row r="157" spans="32:34" ht="15" customHeight="1">
      <c r="AF157" s="199"/>
      <c r="AG157" s="199"/>
      <c r="AH157" s="199"/>
    </row>
    <row r="158" spans="32:34" ht="15" customHeight="1">
      <c r="AF158" s="199"/>
      <c r="AG158" s="199"/>
      <c r="AH158" s="199"/>
    </row>
    <row r="159" spans="32:34" ht="15" customHeight="1">
      <c r="AF159" s="199"/>
      <c r="AG159" s="199"/>
      <c r="AH159" s="199"/>
    </row>
    <row r="160" spans="32:34" ht="15" customHeight="1">
      <c r="AF160" s="199"/>
      <c r="AG160" s="199"/>
      <c r="AH160" s="199"/>
    </row>
    <row r="161" spans="32:40" ht="15" customHeight="1">
      <c r="AF161" s="199"/>
      <c r="AG161" s="199"/>
      <c r="AH161" s="199"/>
    </row>
    <row r="162" spans="32:40" ht="15" customHeight="1">
      <c r="AF162" s="199"/>
      <c r="AG162" s="199"/>
      <c r="AH162" s="199"/>
    </row>
    <row r="163" spans="32:40" ht="15" customHeight="1">
      <c r="AF163" s="199"/>
      <c r="AG163" s="199"/>
      <c r="AH163" s="199"/>
    </row>
    <row r="164" spans="32:40" ht="15" customHeight="1">
      <c r="AF164" s="199"/>
      <c r="AG164" s="199"/>
      <c r="AH164" s="199"/>
    </row>
    <row r="165" spans="32:40" ht="15" customHeight="1">
      <c r="AF165" s="199"/>
      <c r="AG165" s="199"/>
      <c r="AH165" s="199"/>
      <c r="AI165" s="1"/>
      <c r="AJ165" s="1"/>
      <c r="AK165" s="1"/>
      <c r="AL165" s="1"/>
      <c r="AM165" s="1"/>
    </row>
    <row r="166" spans="32:40" ht="15" customHeight="1">
      <c r="AF166" s="199"/>
      <c r="AG166" s="199"/>
      <c r="AH166" s="199"/>
      <c r="AI166" s="1"/>
      <c r="AJ166" s="1"/>
      <c r="AK166" s="1"/>
      <c r="AL166" s="1"/>
      <c r="AM166" s="1"/>
    </row>
    <row r="167" spans="32:40" ht="15" customHeight="1">
      <c r="AF167" s="199"/>
      <c r="AG167" s="199"/>
      <c r="AH167" s="199"/>
      <c r="AI167" s="1"/>
      <c r="AJ167" s="1"/>
      <c r="AK167" s="1"/>
      <c r="AL167" s="1"/>
      <c r="AM167" s="1"/>
    </row>
    <row r="168" spans="32:40" ht="15" customHeight="1">
      <c r="AF168" s="199"/>
      <c r="AG168" s="199"/>
      <c r="AH168" s="199"/>
      <c r="AI168" s="1"/>
      <c r="AJ168" s="1"/>
      <c r="AK168" s="1"/>
      <c r="AL168" s="1"/>
      <c r="AM168" s="1"/>
    </row>
    <row r="169" spans="32:40" ht="15" customHeight="1">
      <c r="AF169" s="199"/>
      <c r="AG169" s="199"/>
      <c r="AH169" s="199"/>
      <c r="AI169" s="1"/>
      <c r="AJ169" s="1"/>
      <c r="AK169" s="1"/>
      <c r="AL169" s="1"/>
      <c r="AM169" s="1"/>
    </row>
    <row r="170" spans="32:40" ht="15" customHeight="1">
      <c r="AF170" s="199"/>
      <c r="AG170" s="199"/>
      <c r="AH170" s="199"/>
      <c r="AI170" s="1"/>
      <c r="AJ170" s="1"/>
      <c r="AK170" s="1"/>
      <c r="AL170" s="1"/>
      <c r="AM170" s="1"/>
    </row>
    <row r="171" spans="32:40" ht="15" customHeight="1">
      <c r="AF171" s="199"/>
      <c r="AG171" s="199"/>
      <c r="AH171" s="199"/>
      <c r="AI171" s="1"/>
      <c r="AJ171" s="1"/>
      <c r="AK171" s="1"/>
      <c r="AL171" s="1"/>
      <c r="AM171" s="1"/>
    </row>
    <row r="172" spans="32:40" ht="15" customHeight="1">
      <c r="AF172" s="199"/>
      <c r="AG172" s="199"/>
      <c r="AH172" s="199"/>
      <c r="AI172" s="1"/>
      <c r="AJ172" s="1"/>
      <c r="AK172" s="1"/>
      <c r="AL172" s="1"/>
      <c r="AM172" s="1"/>
    </row>
    <row r="173" spans="32:40" ht="15" customHeight="1">
      <c r="AF173" s="199"/>
      <c r="AG173" s="199"/>
      <c r="AH173" s="199"/>
      <c r="AI173" s="1"/>
      <c r="AJ173" s="1"/>
      <c r="AK173" s="1"/>
      <c r="AL173" s="1"/>
      <c r="AM173" s="1"/>
    </row>
    <row r="174" spans="32:40" ht="15" customHeight="1">
      <c r="AF174" s="199"/>
      <c r="AG174" s="199"/>
      <c r="AH174" s="199"/>
      <c r="AI174" s="1"/>
      <c r="AJ174" s="1"/>
      <c r="AK174" s="1"/>
      <c r="AL174" s="1"/>
      <c r="AM174" s="1"/>
      <c r="AN174" s="13"/>
    </row>
    <row r="175" spans="32:40" ht="15" customHeight="1">
      <c r="AF175" s="199"/>
      <c r="AG175" s="199"/>
      <c r="AH175" s="199"/>
      <c r="AI175" s="1"/>
      <c r="AJ175" s="1"/>
      <c r="AK175" s="1"/>
      <c r="AL175" s="1"/>
      <c r="AM175" s="1"/>
      <c r="AN175" s="13"/>
    </row>
    <row r="176" spans="32:40" ht="15" customHeight="1">
      <c r="AF176" s="199"/>
      <c r="AG176" s="199"/>
      <c r="AH176" s="199"/>
      <c r="AI176" s="1"/>
      <c r="AJ176" s="1"/>
      <c r="AK176" s="1"/>
      <c r="AL176" s="1"/>
      <c r="AM176" s="1"/>
      <c r="AN176" s="13"/>
    </row>
    <row r="177" spans="32:40" ht="15" customHeight="1">
      <c r="AF177" s="199"/>
      <c r="AG177" s="199"/>
      <c r="AH177" s="199"/>
      <c r="AI177" s="1"/>
      <c r="AJ177" s="1"/>
      <c r="AK177" s="1"/>
      <c r="AL177" s="1"/>
      <c r="AM177" s="1"/>
      <c r="AN177" s="13"/>
    </row>
    <row r="178" spans="32:40" ht="15" customHeight="1">
      <c r="AF178" s="199"/>
      <c r="AG178" s="199"/>
      <c r="AH178" s="199"/>
      <c r="AI178" s="1"/>
      <c r="AJ178" s="1"/>
      <c r="AK178" s="1"/>
      <c r="AL178" s="1"/>
      <c r="AM178" s="1"/>
      <c r="AN178" s="13"/>
    </row>
    <row r="179" spans="32:40" ht="15" customHeight="1">
      <c r="AF179" s="199"/>
      <c r="AG179" s="199"/>
      <c r="AH179" s="199"/>
      <c r="AI179" s="1"/>
      <c r="AJ179" s="1"/>
      <c r="AK179" s="1"/>
      <c r="AL179" s="1"/>
      <c r="AM179" s="1"/>
      <c r="AN179" s="13"/>
    </row>
    <row r="180" spans="32:40" ht="15" customHeight="1">
      <c r="AF180" s="199"/>
      <c r="AG180" s="199"/>
      <c r="AH180" s="199"/>
      <c r="AI180" s="1"/>
      <c r="AJ180" s="1"/>
      <c r="AK180" s="1"/>
      <c r="AL180" s="1"/>
      <c r="AM180" s="1"/>
      <c r="AN180" s="13"/>
    </row>
    <row r="181" spans="32:40" ht="15" customHeight="1">
      <c r="AF181" s="199"/>
      <c r="AG181" s="199"/>
      <c r="AH181" s="199"/>
      <c r="AI181" s="1"/>
      <c r="AJ181" s="1"/>
      <c r="AK181" s="1"/>
      <c r="AL181" s="1"/>
      <c r="AM181" s="1"/>
      <c r="AN181" s="13"/>
    </row>
    <row r="182" spans="32:40" ht="15" customHeight="1">
      <c r="AF182" s="199"/>
      <c r="AG182" s="199"/>
      <c r="AH182" s="199"/>
      <c r="AI182" s="1"/>
      <c r="AJ182" s="1"/>
      <c r="AK182" s="1"/>
      <c r="AL182" s="1"/>
      <c r="AM182" s="1"/>
      <c r="AN182" s="13"/>
    </row>
    <row r="183" spans="32:40" ht="15" customHeight="1">
      <c r="AF183" s="1"/>
      <c r="AG183" s="1"/>
      <c r="AH183" s="1"/>
      <c r="AI183" s="1"/>
      <c r="AJ183" s="1"/>
      <c r="AK183" s="1"/>
      <c r="AL183" s="1"/>
      <c r="AM183" s="1"/>
      <c r="AN183" s="13"/>
    </row>
    <row r="184" spans="32:40" ht="15" customHeight="1">
      <c r="AF184" s="1"/>
      <c r="AG184" s="1"/>
      <c r="AH184" s="1"/>
      <c r="AI184" s="1"/>
      <c r="AJ184" s="1"/>
      <c r="AK184" s="1"/>
      <c r="AL184" s="1"/>
      <c r="AM184" s="1"/>
      <c r="AN184" s="13"/>
    </row>
    <row r="185" spans="32:40" ht="15" customHeight="1">
      <c r="AF185" s="1"/>
      <c r="AG185" s="1"/>
      <c r="AH185" s="1"/>
      <c r="AI185" s="1"/>
      <c r="AJ185" s="1"/>
      <c r="AK185" s="1"/>
      <c r="AL185" s="1"/>
      <c r="AM185" s="1"/>
      <c r="AN185" s="13"/>
    </row>
    <row r="186" spans="32:40" ht="15" customHeight="1">
      <c r="AF186" s="1"/>
      <c r="AG186" s="1"/>
      <c r="AH186" s="1"/>
      <c r="AI186" s="1"/>
      <c r="AJ186" s="1"/>
      <c r="AK186" s="1"/>
      <c r="AL186" s="1"/>
      <c r="AM186" s="1"/>
      <c r="AN186" s="13"/>
    </row>
    <row r="187" spans="32:40" ht="15" customHeight="1">
      <c r="AF187" s="1"/>
      <c r="AG187" s="1"/>
      <c r="AH187" s="1"/>
      <c r="AI187" s="1"/>
      <c r="AJ187" s="1"/>
      <c r="AK187" s="1"/>
      <c r="AL187" s="1"/>
      <c r="AM187" s="1"/>
      <c r="AN187" s="13"/>
    </row>
    <row r="188" spans="32:40" ht="15" customHeight="1">
      <c r="AF188" s="1"/>
      <c r="AG188" s="1"/>
      <c r="AH188" s="1"/>
      <c r="AI188" s="1"/>
      <c r="AJ188" s="1"/>
      <c r="AK188" s="1"/>
      <c r="AL188" s="1"/>
      <c r="AM188" s="1"/>
      <c r="AN188" s="13"/>
    </row>
    <row r="189" spans="32:40" ht="15" customHeight="1">
      <c r="AF189" s="1"/>
      <c r="AG189" s="1"/>
      <c r="AH189" s="1"/>
      <c r="AI189" s="1"/>
      <c r="AJ189" s="1"/>
      <c r="AK189" s="1"/>
      <c r="AL189" s="1"/>
      <c r="AM189" s="1"/>
      <c r="AN189" s="13"/>
    </row>
    <row r="190" spans="32:40" ht="15" customHeight="1">
      <c r="AF190" s="1"/>
      <c r="AG190" s="1"/>
      <c r="AH190" s="1"/>
      <c r="AI190" s="1"/>
      <c r="AJ190" s="1"/>
      <c r="AK190" s="1"/>
      <c r="AL190" s="1"/>
      <c r="AM190" s="1"/>
      <c r="AN190" s="13"/>
    </row>
    <row r="191" spans="32:40" ht="15" customHeight="1">
      <c r="AF191" s="1"/>
      <c r="AG191" s="1"/>
      <c r="AH191" s="1"/>
      <c r="AI191" s="1"/>
      <c r="AJ191" s="1"/>
      <c r="AK191" s="1"/>
      <c r="AL191" s="1"/>
      <c r="AM191" s="1"/>
      <c r="AN191" s="13"/>
    </row>
    <row r="192" spans="32:40" ht="15" customHeight="1">
      <c r="AF192" s="1"/>
      <c r="AG192" s="1"/>
      <c r="AH192" s="1"/>
      <c r="AI192" s="1"/>
      <c r="AJ192" s="1"/>
      <c r="AK192" s="1"/>
      <c r="AL192" s="1"/>
      <c r="AM192" s="1"/>
      <c r="AN192" s="13"/>
    </row>
    <row r="193" spans="32:40" ht="15" customHeight="1">
      <c r="AF193" s="1"/>
      <c r="AG193" s="1"/>
      <c r="AH193" s="1"/>
      <c r="AI193" s="1"/>
      <c r="AJ193" s="1"/>
      <c r="AK193" s="1"/>
      <c r="AL193" s="1"/>
      <c r="AM193" s="1"/>
      <c r="AN193" s="13"/>
    </row>
    <row r="194" spans="32:40" ht="15" customHeight="1">
      <c r="AF194" s="1"/>
      <c r="AG194" s="1"/>
      <c r="AH194" s="1"/>
      <c r="AI194" s="1"/>
      <c r="AJ194" s="1"/>
      <c r="AK194" s="1"/>
      <c r="AL194" s="1"/>
      <c r="AM194" s="1"/>
      <c r="AN194" s="13"/>
    </row>
    <row r="195" spans="32:40" ht="15" customHeight="1">
      <c r="AF195" s="1"/>
      <c r="AG195" s="1"/>
      <c r="AH195" s="1"/>
      <c r="AI195" s="1"/>
      <c r="AJ195" s="1"/>
      <c r="AK195" s="1"/>
      <c r="AL195" s="1"/>
      <c r="AM195" s="1"/>
      <c r="AN195" s="13"/>
    </row>
    <row r="196" spans="32:40" ht="15" customHeight="1">
      <c r="AF196" s="1"/>
      <c r="AG196" s="1"/>
      <c r="AH196" s="1"/>
      <c r="AI196" s="1"/>
      <c r="AJ196" s="1"/>
      <c r="AK196" s="1"/>
      <c r="AL196" s="1"/>
      <c r="AM196" s="1"/>
      <c r="AN196" s="13"/>
    </row>
    <row r="197" spans="32:40" ht="15" customHeight="1">
      <c r="AF197" s="1"/>
      <c r="AG197" s="1"/>
      <c r="AH197" s="1"/>
      <c r="AI197" s="1"/>
      <c r="AJ197" s="1"/>
      <c r="AK197" s="1"/>
      <c r="AL197" s="1"/>
      <c r="AM197" s="1"/>
      <c r="AN197" s="13"/>
    </row>
    <row r="198" spans="32:40" ht="15" customHeight="1">
      <c r="AF198" s="1"/>
      <c r="AG198" s="1"/>
      <c r="AH198" s="1"/>
      <c r="AI198" s="1"/>
      <c r="AJ198" s="1"/>
      <c r="AK198" s="1"/>
      <c r="AL198" s="1"/>
      <c r="AM198" s="1"/>
      <c r="AN198" s="13"/>
    </row>
    <row r="199" spans="32:40" ht="15" customHeight="1">
      <c r="AF199" s="1"/>
      <c r="AG199" s="1"/>
      <c r="AH199" s="1"/>
      <c r="AI199" s="1"/>
      <c r="AJ199" s="1"/>
      <c r="AK199" s="1"/>
      <c r="AL199" s="1"/>
      <c r="AM199" s="1"/>
      <c r="AN199" s="13"/>
    </row>
    <row r="200" spans="32:40" ht="15" customHeight="1">
      <c r="AF200" s="1"/>
      <c r="AG200" s="1"/>
      <c r="AH200" s="1"/>
      <c r="AI200" s="1"/>
      <c r="AJ200" s="1"/>
      <c r="AK200" s="1"/>
      <c r="AL200" s="1"/>
      <c r="AM200" s="1"/>
      <c r="AN200" s="13"/>
    </row>
    <row r="201" spans="32:40" ht="15" customHeight="1">
      <c r="AF201" s="1"/>
      <c r="AG201" s="1"/>
      <c r="AH201" s="1"/>
      <c r="AI201" s="1"/>
      <c r="AJ201" s="1"/>
      <c r="AK201" s="1"/>
      <c r="AL201" s="1"/>
      <c r="AM201" s="1"/>
      <c r="AN201" s="13"/>
    </row>
    <row r="202" spans="32:40" ht="15" customHeight="1">
      <c r="AF202" s="1"/>
      <c r="AG202" s="1"/>
      <c r="AH202" s="1"/>
      <c r="AI202" s="1"/>
      <c r="AJ202" s="1"/>
      <c r="AK202" s="1"/>
      <c r="AL202" s="1"/>
      <c r="AM202" s="1"/>
      <c r="AN202" s="13"/>
    </row>
    <row r="203" spans="32:40" ht="15" customHeight="1">
      <c r="AF203" s="1"/>
      <c r="AG203" s="1"/>
      <c r="AH203" s="1"/>
      <c r="AI203" s="1"/>
      <c r="AJ203" s="1"/>
      <c r="AK203" s="1"/>
      <c r="AL203" s="1"/>
      <c r="AM203" s="1"/>
      <c r="AN203" s="13"/>
    </row>
    <row r="204" spans="32:40" ht="15" customHeight="1">
      <c r="AF204" s="1"/>
      <c r="AG204" s="1"/>
      <c r="AH204" s="1"/>
      <c r="AI204" s="1"/>
      <c r="AJ204" s="1"/>
      <c r="AK204" s="1"/>
      <c r="AL204" s="1"/>
      <c r="AM204" s="1"/>
      <c r="AN204" s="13"/>
    </row>
    <row r="205" spans="32:40" ht="15" customHeight="1">
      <c r="AF205" s="1"/>
      <c r="AG205" s="1"/>
      <c r="AH205" s="1"/>
      <c r="AI205" s="1"/>
      <c r="AJ205" s="1"/>
      <c r="AK205" s="1"/>
      <c r="AL205" s="1"/>
      <c r="AM205" s="1"/>
      <c r="AN205" s="13"/>
    </row>
    <row r="206" spans="32:40" ht="15" customHeight="1">
      <c r="AF206" s="1"/>
      <c r="AG206" s="1"/>
      <c r="AH206" s="1"/>
      <c r="AI206" s="1"/>
      <c r="AJ206" s="1"/>
      <c r="AK206" s="1"/>
      <c r="AL206" s="1"/>
      <c r="AM206" s="1"/>
      <c r="AN206" s="13"/>
    </row>
    <row r="207" spans="32:40" ht="15" customHeight="1">
      <c r="AF207" s="1"/>
      <c r="AG207" s="1"/>
      <c r="AH207" s="1"/>
      <c r="AI207" s="1"/>
      <c r="AJ207" s="1"/>
      <c r="AK207" s="1"/>
      <c r="AL207" s="1"/>
      <c r="AM207" s="1"/>
      <c r="AN207" s="13"/>
    </row>
    <row r="208" spans="32:40" ht="15" customHeight="1">
      <c r="AF208" s="1"/>
      <c r="AG208" s="1"/>
      <c r="AH208" s="1"/>
      <c r="AI208" s="1"/>
      <c r="AJ208" s="1"/>
      <c r="AK208" s="1"/>
      <c r="AL208" s="1"/>
      <c r="AM208" s="1"/>
      <c r="AN208" s="13"/>
    </row>
    <row r="209" spans="32:40" ht="15" customHeight="1">
      <c r="AF209" s="1"/>
      <c r="AG209" s="1"/>
      <c r="AH209" s="1"/>
      <c r="AI209" s="1"/>
      <c r="AJ209" s="1"/>
      <c r="AK209" s="1"/>
      <c r="AL209" s="1"/>
      <c r="AM209" s="1"/>
      <c r="AN209" s="13"/>
    </row>
    <row r="210" spans="32:40" ht="15" customHeight="1"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32:40" ht="15" customHeight="1"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32:40" ht="15" customHeight="1"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32:40" ht="15" customHeight="1"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32:40" ht="15" customHeight="1"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32:40" ht="15" customHeight="1"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32:40" ht="15" customHeight="1"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32:40" ht="15" customHeight="1"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32:40" ht="15" customHeight="1"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32:40" ht="15" customHeight="1"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32:40" ht="15" customHeight="1"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32:40" ht="15" customHeight="1"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32:40" ht="15" customHeight="1"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32:40" ht="15" customHeight="1"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32:40" ht="15" customHeight="1"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32:40" ht="15" customHeight="1"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32:40" ht="15" customHeight="1"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32:40" ht="15" customHeight="1"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32:40" ht="15" customHeight="1"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32:40" ht="15" customHeight="1"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32:40" ht="15" customHeight="1"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32:40" ht="15" customHeight="1"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32:40" ht="15" customHeight="1"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32:40" ht="15" customHeight="1"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32:40" ht="15" customHeight="1"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32:40" ht="15" customHeight="1"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32:40" ht="15" customHeight="1"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32:40" ht="15" customHeight="1"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32:40" ht="15" customHeight="1"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32:40" ht="15" customHeight="1"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32:40" ht="15" customHeight="1"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32:40" ht="15" customHeight="1"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32:40" ht="15" customHeight="1"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32:40" ht="15" customHeight="1"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32:40" ht="15" customHeight="1"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32:40" ht="15" customHeight="1"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32:40" ht="15" customHeight="1"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32:40" ht="15" customHeight="1"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32:40" ht="15" customHeight="1"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32:40" ht="15" customHeight="1"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32:40" ht="15" customHeight="1"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32:40" ht="15" customHeight="1"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32:40" ht="15" customHeight="1"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32:40" ht="15" customHeight="1"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32:40" ht="15" customHeight="1"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32:40" ht="15" customHeight="1"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32:40" ht="15" customHeight="1"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32:40" ht="15" customHeight="1"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32:40" ht="15" customHeight="1"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32:40"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32:40"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32:40"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32:40"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32:40"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32:40"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32:40"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32:40"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32:40"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32:40"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32:40"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32:40"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32:40"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32:40"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32:40"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32:40"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32:40"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32:40"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32:40"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32:40"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32:40">
      <c r="AF279" s="13"/>
      <c r="AG279" s="13"/>
      <c r="AH279" s="13"/>
      <c r="AI279" s="13"/>
      <c r="AJ279" s="13"/>
      <c r="AK279" s="13"/>
      <c r="AL279" s="13"/>
      <c r="AM279" s="13"/>
      <c r="AN279" s="1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Z4" sqref="Z4"/>
    </sheetView>
  </sheetViews>
  <sheetFormatPr baseColWidth="10" defaultRowHeight="15"/>
  <cols>
    <col min="1" max="1" width="2.453125" customWidth="1"/>
    <col min="2" max="2" width="5.6328125" style="326" customWidth="1"/>
    <col min="3" max="3" width="2.6328125" style="326" customWidth="1"/>
    <col min="4" max="4" width="7.453125" bestFit="1" customWidth="1"/>
    <col min="5" max="5" width="9.6328125" customWidth="1"/>
    <col min="6" max="6" width="6.54296875" customWidth="1"/>
    <col min="7" max="7" width="5.7265625" customWidth="1"/>
    <col min="8" max="8" width="5.6328125" customWidth="1"/>
    <col min="9" max="9" width="5.54296875" style="66" customWidth="1"/>
    <col min="10" max="10" width="5.08984375" style="66" customWidth="1"/>
    <col min="11" max="11" width="5.1796875" customWidth="1"/>
    <col min="12" max="12" width="4.81640625" style="66" customWidth="1"/>
    <col min="13" max="13" width="5.36328125" customWidth="1"/>
    <col min="14" max="14" width="4.81640625" style="66" customWidth="1"/>
    <col min="15" max="15" width="5.36328125" style="10" customWidth="1"/>
    <col min="16" max="16" width="3.81640625" style="66" customWidth="1"/>
    <col min="17" max="17" width="5.1796875" style="10" customWidth="1"/>
    <col min="18" max="18" width="6.1796875" style="10" customWidth="1"/>
    <col min="19" max="19" width="6.90625" style="10" customWidth="1"/>
    <col min="20" max="21" width="5.1796875" style="10" customWidth="1"/>
    <col min="22" max="23" width="7" style="10" customWidth="1"/>
    <col min="24" max="24" width="6.54296875" style="10" customWidth="1"/>
    <col min="25" max="25" width="4.81640625" customWidth="1"/>
    <col min="26" max="26" width="6.6328125" customWidth="1"/>
    <col min="27" max="27" width="4.6328125" style="10" customWidth="1"/>
    <col min="28" max="28" width="5.6328125" style="10" customWidth="1"/>
    <col min="29" max="29" width="4.81640625" style="10" customWidth="1"/>
    <col min="30" max="30" width="5.453125" style="10" customWidth="1"/>
    <col min="31" max="31" width="2.90625" style="66" customWidth="1"/>
    <col min="32" max="32" width="6.6328125" style="66" customWidth="1"/>
    <col min="33" max="34" width="9" style="66" customWidth="1"/>
    <col min="42" max="42" width="14" customWidth="1"/>
    <col min="43" max="43" width="12.54296875" customWidth="1"/>
    <col min="44" max="44" width="10.90625" customWidth="1"/>
  </cols>
  <sheetData>
    <row r="1" spans="1:50">
      <c r="A1" s="42"/>
      <c r="B1" s="349"/>
      <c r="C1" s="349"/>
      <c r="D1" s="42"/>
      <c r="E1" s="42"/>
      <c r="F1" s="42"/>
      <c r="G1" s="42"/>
      <c r="H1" s="42"/>
      <c r="I1" s="63"/>
      <c r="J1" s="63"/>
      <c r="K1" s="42"/>
      <c r="L1" s="63"/>
      <c r="M1" s="42"/>
      <c r="N1" s="63"/>
      <c r="O1" s="72"/>
      <c r="P1" s="63"/>
      <c r="Q1" s="72"/>
      <c r="R1" s="72"/>
      <c r="S1" s="72"/>
      <c r="T1" s="72"/>
      <c r="U1" s="42"/>
      <c r="V1" s="42"/>
      <c r="W1" s="42"/>
      <c r="X1" s="72"/>
      <c r="Y1" s="42"/>
      <c r="Z1" s="42"/>
      <c r="AA1" s="72"/>
      <c r="AB1" s="72"/>
      <c r="AC1" s="72"/>
      <c r="AD1" s="72"/>
      <c r="AE1" s="63"/>
      <c r="AF1" s="63"/>
      <c r="AG1" s="42"/>
      <c r="AH1" s="4"/>
      <c r="AI1" s="4"/>
    </row>
    <row r="2" spans="1:50" s="199" customFormat="1" ht="31.8">
      <c r="A2" s="198"/>
      <c r="B2" s="350"/>
      <c r="C2" s="448" t="s">
        <v>439</v>
      </c>
      <c r="D2" s="198"/>
      <c r="E2" s="198"/>
      <c r="F2" s="198"/>
      <c r="G2" s="198"/>
      <c r="H2" s="198"/>
      <c r="I2" s="201"/>
      <c r="J2" s="201"/>
      <c r="K2" s="198"/>
      <c r="L2" s="201"/>
      <c r="M2" s="198"/>
      <c r="N2" s="201"/>
      <c r="O2" s="202"/>
      <c r="P2" s="201"/>
      <c r="Q2" s="202"/>
      <c r="R2" s="202"/>
      <c r="S2" s="184" t="str">
        <f>+År!B2</f>
        <v>KASTRAT</v>
      </c>
      <c r="T2" s="202"/>
      <c r="U2" s="198"/>
      <c r="V2" s="198"/>
      <c r="W2" s="198"/>
      <c r="X2" s="202"/>
      <c r="Y2" s="198"/>
      <c r="Z2" s="198"/>
      <c r="AA2" s="202"/>
      <c r="AB2" s="202"/>
      <c r="AC2" s="202"/>
      <c r="AD2" s="202"/>
      <c r="AE2" s="201"/>
      <c r="AF2" s="201"/>
      <c r="AG2" s="198"/>
      <c r="AH2" s="183"/>
      <c r="AI2" s="183"/>
    </row>
    <row r="3" spans="1:50" ht="31.8">
      <c r="A3" s="42"/>
      <c r="B3" s="349"/>
      <c r="C3" s="349"/>
      <c r="D3" s="42"/>
      <c r="E3" s="42"/>
      <c r="F3" s="42"/>
      <c r="G3" s="42"/>
      <c r="H3" s="42"/>
      <c r="I3" s="63"/>
      <c r="J3" s="63"/>
      <c r="K3" s="42"/>
      <c r="L3" s="63"/>
      <c r="M3" s="42"/>
      <c r="N3" s="63"/>
      <c r="O3" s="72"/>
      <c r="P3" s="63"/>
      <c r="Q3" s="72"/>
      <c r="R3" s="72"/>
      <c r="S3" s="72"/>
      <c r="T3" s="72"/>
      <c r="U3" s="42"/>
      <c r="V3" s="42"/>
      <c r="W3" s="42"/>
      <c r="X3" s="72"/>
      <c r="Y3" s="42"/>
      <c r="Z3" s="42"/>
      <c r="AA3" s="72"/>
      <c r="AB3" s="72"/>
      <c r="AC3" s="72"/>
      <c r="AD3" s="72"/>
      <c r="AE3" s="63"/>
      <c r="AF3" s="63"/>
      <c r="AG3" s="42"/>
      <c r="AH3" s="183"/>
      <c r="AI3" s="4"/>
    </row>
    <row r="4" spans="1:50" s="181" customFormat="1" ht="31.8">
      <c r="A4" s="179"/>
      <c r="B4" s="350"/>
      <c r="C4" s="350"/>
      <c r="D4" s="179"/>
      <c r="E4" s="179"/>
      <c r="F4" s="153" t="s">
        <v>7</v>
      </c>
      <c r="G4" s="153"/>
      <c r="H4" s="176">
        <f>+År!O2</f>
        <v>52</v>
      </c>
      <c r="I4" s="42"/>
      <c r="J4" s="180"/>
      <c r="K4" s="180"/>
      <c r="L4" s="180"/>
      <c r="M4" s="180"/>
      <c r="N4" s="175" t="s">
        <v>423</v>
      </c>
      <c r="O4" s="180"/>
      <c r="P4" s="185"/>
      <c r="Q4" s="180"/>
      <c r="R4" s="185"/>
      <c r="S4" s="185"/>
      <c r="T4" s="505">
        <f>SUM(G10:G15)</f>
        <v>1622</v>
      </c>
      <c r="U4" s="506"/>
      <c r="V4" s="185"/>
      <c r="W4" s="185"/>
      <c r="X4" s="185"/>
      <c r="Y4" s="185"/>
      <c r="Z4" s="179"/>
      <c r="AA4" s="185"/>
      <c r="AB4" s="179"/>
      <c r="AC4" s="179"/>
      <c r="AD4" s="185"/>
      <c r="AE4" s="185"/>
      <c r="AF4" s="185"/>
      <c r="AG4" s="185"/>
      <c r="AH4" s="180"/>
      <c r="AI4" s="183"/>
      <c r="AJ4" s="206"/>
      <c r="AK4" s="206"/>
      <c r="AL4" s="206"/>
      <c r="AM4" s="207"/>
      <c r="AN4" s="207"/>
      <c r="AO4" s="207"/>
      <c r="AP4" s="207"/>
      <c r="AQ4" s="207"/>
      <c r="AR4" s="207"/>
      <c r="AS4" s="207"/>
      <c r="AT4" s="207"/>
      <c r="AU4" s="207"/>
      <c r="AV4" s="176"/>
      <c r="AW4" s="178"/>
      <c r="AX4" s="178"/>
    </row>
    <row r="5" spans="1:50" ht="21">
      <c r="A5" s="48"/>
      <c r="B5" s="351"/>
      <c r="C5" s="351"/>
      <c r="D5" s="48"/>
      <c r="E5" s="48"/>
      <c r="F5" s="48"/>
      <c r="G5" s="59"/>
      <c r="H5" s="59"/>
      <c r="I5" s="205"/>
      <c r="J5" s="63"/>
      <c r="K5" s="42"/>
      <c r="L5" s="63"/>
      <c r="M5" s="42"/>
      <c r="N5" s="63"/>
      <c r="O5" s="72"/>
      <c r="P5" s="63"/>
      <c r="Q5" s="72"/>
      <c r="R5" s="72"/>
      <c r="S5" s="72"/>
      <c r="T5" s="72"/>
      <c r="U5" s="42"/>
      <c r="V5" s="42"/>
      <c r="W5" s="42"/>
      <c r="X5" s="72"/>
      <c r="Y5" s="42"/>
      <c r="Z5" s="42"/>
      <c r="AA5" s="72"/>
      <c r="AB5" s="72"/>
      <c r="AC5" s="72"/>
      <c r="AD5" s="72"/>
      <c r="AE5" s="63"/>
      <c r="AF5" s="63"/>
      <c r="AG5" s="42"/>
      <c r="AH5" s="4"/>
      <c r="AI5" s="4"/>
    </row>
    <row r="6" spans="1:50" ht="21">
      <c r="A6" s="48"/>
      <c r="B6" s="351"/>
      <c r="C6" s="351"/>
      <c r="D6" s="48"/>
      <c r="E6" s="48"/>
      <c r="F6" s="48"/>
      <c r="G6" s="59"/>
      <c r="H6" s="59"/>
      <c r="I6" s="205"/>
      <c r="J6" s="63"/>
      <c r="K6" s="42"/>
      <c r="L6" s="63"/>
      <c r="M6" s="48" t="s">
        <v>24</v>
      </c>
      <c r="N6" s="63"/>
      <c r="O6" s="72"/>
      <c r="P6" s="63"/>
      <c r="Q6" s="72"/>
      <c r="R6" s="72"/>
      <c r="S6" s="72"/>
      <c r="T6" s="72"/>
      <c r="U6" s="42"/>
      <c r="V6" s="42"/>
      <c r="W6" s="42"/>
      <c r="X6" s="72"/>
      <c r="Y6" s="42"/>
      <c r="Z6" s="42"/>
      <c r="AA6" s="73" t="s">
        <v>420</v>
      </c>
      <c r="AB6" s="72"/>
      <c r="AC6" s="72"/>
      <c r="AD6" s="437" t="s">
        <v>479</v>
      </c>
      <c r="AE6" s="63"/>
      <c r="AF6" s="445" t="s">
        <v>4</v>
      </c>
      <c r="AG6" s="42"/>
      <c r="AH6" s="4"/>
      <c r="AI6" s="4"/>
    </row>
    <row r="7" spans="1:50" ht="15.6">
      <c r="A7" s="42"/>
      <c r="B7" s="349"/>
      <c r="C7" s="349"/>
      <c r="D7" s="42"/>
      <c r="E7" s="42"/>
      <c r="F7" s="48" t="s">
        <v>4</v>
      </c>
      <c r="G7" s="72"/>
      <c r="H7" s="72"/>
      <c r="I7" s="63"/>
      <c r="J7" s="63"/>
      <c r="K7" s="48" t="s">
        <v>24</v>
      </c>
      <c r="L7" s="63"/>
      <c r="M7" s="48" t="s">
        <v>483</v>
      </c>
      <c r="N7" s="63"/>
      <c r="O7" s="73" t="s">
        <v>24</v>
      </c>
      <c r="P7" s="63"/>
      <c r="Q7" s="439" t="s">
        <v>404</v>
      </c>
      <c r="R7" s="437" t="s">
        <v>404</v>
      </c>
      <c r="S7" s="437" t="s">
        <v>527</v>
      </c>
      <c r="T7" s="439" t="s">
        <v>404</v>
      </c>
      <c r="U7" s="349" t="s">
        <v>404</v>
      </c>
      <c r="V7" s="42"/>
      <c r="W7" s="42"/>
      <c r="X7" s="73" t="s">
        <v>424</v>
      </c>
      <c r="Y7" s="42"/>
      <c r="Z7" s="42"/>
      <c r="AA7" s="73" t="s">
        <v>1</v>
      </c>
      <c r="AB7" s="172"/>
      <c r="AC7" s="73" t="s">
        <v>535</v>
      </c>
      <c r="AD7" s="437" t="s">
        <v>567</v>
      </c>
      <c r="AE7" s="63"/>
      <c r="AF7" s="445" t="s">
        <v>10</v>
      </c>
      <c r="AG7" s="42"/>
      <c r="AH7" s="4"/>
      <c r="AI7" s="4"/>
    </row>
    <row r="8" spans="1:50" ht="15.6">
      <c r="A8" s="42"/>
      <c r="B8" s="349"/>
      <c r="C8" s="349"/>
      <c r="D8" s="42"/>
      <c r="E8" s="42"/>
      <c r="F8" s="48" t="s">
        <v>477</v>
      </c>
      <c r="G8" s="73" t="s">
        <v>4</v>
      </c>
      <c r="H8" s="73"/>
      <c r="I8" s="64" t="s">
        <v>4</v>
      </c>
      <c r="J8" s="64" t="s">
        <v>1</v>
      </c>
      <c r="K8" s="49" t="s">
        <v>0</v>
      </c>
      <c r="L8" s="64"/>
      <c r="M8" s="48" t="s">
        <v>622</v>
      </c>
      <c r="N8" s="64"/>
      <c r="O8" s="74" t="s">
        <v>45</v>
      </c>
      <c r="P8" s="64"/>
      <c r="Q8" s="437" t="s">
        <v>569</v>
      </c>
      <c r="R8" s="437" t="s">
        <v>489</v>
      </c>
      <c r="S8" s="437" t="s">
        <v>548</v>
      </c>
      <c r="T8" s="437" t="s">
        <v>491</v>
      </c>
      <c r="U8" s="351" t="s">
        <v>539</v>
      </c>
      <c r="V8" s="427" t="s">
        <v>24</v>
      </c>
      <c r="W8" s="427" t="s">
        <v>24</v>
      </c>
      <c r="X8" s="73" t="s">
        <v>417</v>
      </c>
      <c r="Y8" s="48" t="s">
        <v>535</v>
      </c>
      <c r="Z8" s="48" t="s">
        <v>415</v>
      </c>
      <c r="AA8" s="73" t="s">
        <v>535</v>
      </c>
      <c r="AB8" s="73" t="s">
        <v>1</v>
      </c>
      <c r="AC8" s="73" t="s">
        <v>536</v>
      </c>
      <c r="AD8" s="437" t="s">
        <v>71</v>
      </c>
      <c r="AE8" s="63"/>
      <c r="AF8" s="445" t="s">
        <v>71</v>
      </c>
      <c r="AG8" s="42"/>
      <c r="AH8" s="4"/>
      <c r="AI8" s="5"/>
    </row>
    <row r="9" spans="1:50" ht="15.6">
      <c r="A9" s="42"/>
      <c r="B9" s="351" t="s">
        <v>90</v>
      </c>
      <c r="C9" s="351" t="s">
        <v>422</v>
      </c>
      <c r="D9" s="45"/>
      <c r="E9" s="48" t="s">
        <v>568</v>
      </c>
      <c r="F9" s="49" t="s">
        <v>478</v>
      </c>
      <c r="G9" s="74" t="s">
        <v>10</v>
      </c>
      <c r="H9" s="246" t="s">
        <v>529</v>
      </c>
      <c r="I9" s="86" t="s">
        <v>404</v>
      </c>
      <c r="J9" s="86" t="s">
        <v>404</v>
      </c>
      <c r="K9" s="49"/>
      <c r="L9" s="194" t="s">
        <v>529</v>
      </c>
      <c r="M9" s="49" t="s">
        <v>623</v>
      </c>
      <c r="N9" s="194" t="s">
        <v>529</v>
      </c>
      <c r="O9" s="74"/>
      <c r="P9" s="194" t="s">
        <v>529</v>
      </c>
      <c r="Q9" s="436" t="s">
        <v>546</v>
      </c>
      <c r="R9" s="436" t="s">
        <v>441</v>
      </c>
      <c r="S9" s="436" t="s">
        <v>485</v>
      </c>
      <c r="T9" s="436" t="s">
        <v>727</v>
      </c>
      <c r="U9" s="438" t="s">
        <v>525</v>
      </c>
      <c r="V9" s="427" t="s">
        <v>725</v>
      </c>
      <c r="W9" s="427" t="s">
        <v>726</v>
      </c>
      <c r="X9" s="74" t="s">
        <v>45</v>
      </c>
      <c r="Y9" s="49" t="s">
        <v>536</v>
      </c>
      <c r="Z9" s="49" t="s">
        <v>416</v>
      </c>
      <c r="AA9" s="74" t="s">
        <v>536</v>
      </c>
      <c r="AB9" s="74" t="s">
        <v>547</v>
      </c>
      <c r="AC9" s="74" t="s">
        <v>547</v>
      </c>
      <c r="AD9" s="436" t="s">
        <v>488</v>
      </c>
      <c r="AE9" s="63"/>
      <c r="AF9" s="446" t="s">
        <v>551</v>
      </c>
      <c r="AG9" s="42"/>
      <c r="AH9" s="4"/>
      <c r="AI9" s="5"/>
    </row>
    <row r="10" spans="1:50" ht="15.6">
      <c r="A10" s="42"/>
      <c r="B10" s="356">
        <f>+'Ark1'!C269</f>
        <v>2024</v>
      </c>
      <c r="C10" s="356">
        <f>+'Ark1'!I269</f>
        <v>6</v>
      </c>
      <c r="D10" s="356" t="s">
        <v>432</v>
      </c>
      <c r="E10" s="356" t="s">
        <v>77</v>
      </c>
      <c r="F10" s="61">
        <f>+'Ark1'!Q269</f>
        <v>74</v>
      </c>
      <c r="G10" s="97">
        <f>+'Ark1'!R269</f>
        <v>439</v>
      </c>
      <c r="H10" s="447">
        <f t="shared" ref="H10:H15" si="0">+G10-G17</f>
        <v>-138</v>
      </c>
      <c r="I10" s="119">
        <f>+'Ark1'!AE269</f>
        <v>27.065351418002464</v>
      </c>
      <c r="J10" s="119">
        <f>+'Ark1'!AF269</f>
        <v>29.049334474137599</v>
      </c>
      <c r="K10" s="357">
        <f>+'Ark1'!S269</f>
        <v>4.1981776765375844</v>
      </c>
      <c r="L10" s="357">
        <f t="shared" ref="L10:L15" si="1">+K10-K17</f>
        <v>-0.16924000110539605</v>
      </c>
      <c r="M10" s="62">
        <f>+'Ark1'!T269</f>
        <v>6.808656036446469</v>
      </c>
      <c r="N10" s="357">
        <f t="shared" ref="N10:N15" si="2">+M10-M17</f>
        <v>-0.55182923218438074</v>
      </c>
      <c r="O10" s="307">
        <f>+'Ark1'!U269</f>
        <v>265.8145785876992</v>
      </c>
      <c r="P10" s="307">
        <f t="shared" ref="P10:P15" si="3">+O10-O17</f>
        <v>-5.2114179460961623</v>
      </c>
      <c r="Q10" s="97">
        <f>+'Ark1'!W269</f>
        <v>59.225512528473807</v>
      </c>
      <c r="R10" s="97">
        <f>+'Ark1'!X269</f>
        <v>3.6446469248291562</v>
      </c>
      <c r="S10" s="97">
        <f>+'Ark1'!AG269</f>
        <v>685.97247706422013</v>
      </c>
      <c r="T10" s="97">
        <f>+'Ark1'!AH269</f>
        <v>0</v>
      </c>
      <c r="U10" s="96">
        <f>+'Ark1'!AI269</f>
        <v>23.690205011389523</v>
      </c>
      <c r="V10" s="377">
        <f>+'Ark1'!AR269</f>
        <v>208.7935779816514</v>
      </c>
      <c r="W10" s="113">
        <f>+'Ark1'!AS269</f>
        <v>28.87569226027567</v>
      </c>
      <c r="X10" s="97">
        <f>+'Ark1'!Y269</f>
        <v>53.510135005295133</v>
      </c>
      <c r="Y10" s="62">
        <f>+'Ark1'!Z269</f>
        <v>1.0410247077928305</v>
      </c>
      <c r="Z10" s="62">
        <f>+'Ark1'!AA269</f>
        <v>1.4507300079438463</v>
      </c>
      <c r="AA10" s="97">
        <f>+'Ark1'!AB269</f>
        <v>33.453878043275466</v>
      </c>
      <c r="AB10" s="97">
        <f>+'Ark1'!AC269</f>
        <v>33.588474422584817</v>
      </c>
      <c r="AC10" s="97">
        <f>+'Ark1'!AD269</f>
        <v>42.329987083970487</v>
      </c>
      <c r="AD10" s="97">
        <f t="shared" ref="AD10:AD29" si="4">1000*O10/S10</f>
        <v>387.50035529896905</v>
      </c>
      <c r="AE10" s="63"/>
      <c r="AF10" s="96">
        <f t="shared" ref="AF10:AF29" si="5">+G10/F10</f>
        <v>5.9324324324324325</v>
      </c>
      <c r="AG10" s="42"/>
      <c r="AH10" s="4"/>
      <c r="AI10" s="5"/>
    </row>
    <row r="11" spans="1:50" ht="15.6">
      <c r="A11" s="42"/>
      <c r="B11" s="356">
        <f>+'Ark1'!C270</f>
        <v>2024</v>
      </c>
      <c r="C11" s="356">
        <f>+'Ark1'!I270</f>
        <v>24</v>
      </c>
      <c r="D11" s="356" t="s">
        <v>109</v>
      </c>
      <c r="E11" s="356" t="s">
        <v>77</v>
      </c>
      <c r="F11" s="61">
        <f>+'Ark1'!Q270</f>
        <v>70</v>
      </c>
      <c r="G11" s="97">
        <f>+'Ark1'!R270</f>
        <v>294</v>
      </c>
      <c r="H11" s="447">
        <f t="shared" si="0"/>
        <v>14</v>
      </c>
      <c r="I11" s="119">
        <f>+'Ark1'!AE270</f>
        <v>18.125770653514181</v>
      </c>
      <c r="J11" s="119">
        <f>+'Ark1'!AF270</f>
        <v>17.518531638523712</v>
      </c>
      <c r="K11" s="357">
        <f>+'Ark1'!S270</f>
        <v>4.3469387755102051</v>
      </c>
      <c r="L11" s="357">
        <f t="shared" si="1"/>
        <v>-6.6326530612226264E-3</v>
      </c>
      <c r="M11" s="62">
        <f>+'Ark1'!T270</f>
        <v>7.0850340136054442</v>
      </c>
      <c r="N11" s="357">
        <f t="shared" si="2"/>
        <v>2.0748299319732766E-2</v>
      </c>
      <c r="O11" s="307">
        <f>+'Ark1'!U270</f>
        <v>239.3632653061226</v>
      </c>
      <c r="P11" s="307">
        <f t="shared" si="3"/>
        <v>3.955765306122629</v>
      </c>
      <c r="Q11" s="97">
        <f>+'Ark1'!W270</f>
        <v>68.367346938775526</v>
      </c>
      <c r="R11" s="97">
        <f>+'Ark1'!X270</f>
        <v>6.8027210884353746</v>
      </c>
      <c r="S11" s="97">
        <f>+'Ark1'!AG270</f>
        <v>665.21768707482988</v>
      </c>
      <c r="T11" s="97">
        <f>+'Ark1'!AH270</f>
        <v>0</v>
      </c>
      <c r="U11" s="96">
        <f>+'Ark1'!AI270</f>
        <v>32.653061224489797</v>
      </c>
      <c r="V11" s="377">
        <f>+'Ark1'!AR270</f>
        <v>199.08843537414964</v>
      </c>
      <c r="W11" s="113">
        <f>+'Ark1'!AS270</f>
        <v>29.541104083183622</v>
      </c>
      <c r="X11" s="97">
        <f>+'Ark1'!Y270</f>
        <v>71.554065075252581</v>
      </c>
      <c r="Y11" s="62">
        <f>+'Ark1'!Z270</f>
        <v>1.1136326610397862</v>
      </c>
      <c r="Z11" s="62">
        <f>+'Ark1'!AA270</f>
        <v>1.7052082579335317</v>
      </c>
      <c r="AA11" s="97">
        <f>+'Ark1'!AB270</f>
        <v>28.4908034486457</v>
      </c>
      <c r="AB11" s="97">
        <f>+'Ark1'!AC270</f>
        <v>45.620225524571403</v>
      </c>
      <c r="AC11" s="97">
        <f>+'Ark1'!AD270</f>
        <v>51.106417501025277</v>
      </c>
      <c r="AD11" s="97">
        <f t="shared" si="4"/>
        <v>359.8269708652482</v>
      </c>
      <c r="AE11" s="63"/>
      <c r="AF11" s="96">
        <f t="shared" si="5"/>
        <v>4.2</v>
      </c>
      <c r="AG11" s="42"/>
      <c r="AH11" s="4"/>
      <c r="AI11" s="5"/>
      <c r="AK11" s="2"/>
      <c r="AL11" s="2"/>
      <c r="AM11" s="2"/>
    </row>
    <row r="12" spans="1:50" ht="15.6">
      <c r="A12" s="42"/>
      <c r="B12" s="356">
        <f>+'Ark1'!C271</f>
        <v>2024</v>
      </c>
      <c r="C12" s="356">
        <f>+'Ark1'!I271</f>
        <v>49</v>
      </c>
      <c r="D12" s="356" t="s">
        <v>110</v>
      </c>
      <c r="E12" s="356" t="s">
        <v>77</v>
      </c>
      <c r="F12" s="61">
        <f>+'Ark1'!Q271</f>
        <v>69</v>
      </c>
      <c r="G12" s="97">
        <f>+'Ark1'!R271</f>
        <v>333</v>
      </c>
      <c r="H12" s="447">
        <f t="shared" si="0"/>
        <v>-64</v>
      </c>
      <c r="I12" s="119">
        <f>+'Ark1'!AE271</f>
        <v>20.530209617755862</v>
      </c>
      <c r="J12" s="119">
        <f>+'Ark1'!AF271</f>
        <v>20.853741141818283</v>
      </c>
      <c r="K12" s="357">
        <f>+'Ark1'!S271</f>
        <v>4.2012012012012008</v>
      </c>
      <c r="L12" s="357">
        <f t="shared" si="1"/>
        <v>0.20623898457651446</v>
      </c>
      <c r="M12" s="62">
        <f>+'Ark1'!T271</f>
        <v>6.933933933933937</v>
      </c>
      <c r="N12" s="357">
        <f t="shared" si="2"/>
        <v>0.46290118834199578</v>
      </c>
      <c r="O12" s="307">
        <f>+'Ark1'!U271</f>
        <v>251.56306306306311</v>
      </c>
      <c r="P12" s="307">
        <f t="shared" si="3"/>
        <v>2.7152041209974982</v>
      </c>
      <c r="Q12" s="97">
        <f>+'Ark1'!W271</f>
        <v>59.159159159159181</v>
      </c>
      <c r="R12" s="97">
        <f>+'Ark1'!X271</f>
        <v>6.9069069069069036</v>
      </c>
      <c r="S12" s="97">
        <f>+'Ark1'!AG271</f>
        <v>671.66566265060237</v>
      </c>
      <c r="T12" s="97">
        <f>+'Ark1'!AH271</f>
        <v>0</v>
      </c>
      <c r="U12" s="96">
        <f>+'Ark1'!AI271</f>
        <v>22.522522522522515</v>
      </c>
      <c r="V12" s="377">
        <f>+'Ark1'!AR271</f>
        <v>204.27108433734935</v>
      </c>
      <c r="W12" s="113">
        <f>+'Ark1'!AS271</f>
        <v>28.833461269265129</v>
      </c>
      <c r="X12" s="97">
        <f>+'Ark1'!Y271</f>
        <v>66.821777115876841</v>
      </c>
      <c r="Y12" s="62">
        <f>+'Ark1'!Z271</f>
        <v>1.1250886111509191</v>
      </c>
      <c r="Z12" s="62">
        <f>+'Ark1'!AA271</f>
        <v>2.0361201892483405</v>
      </c>
      <c r="AA12" s="97">
        <f>+'Ark1'!AB271</f>
        <v>61.234774472110736</v>
      </c>
      <c r="AB12" s="97">
        <f>+'Ark1'!AC271</f>
        <v>58.162901131248852</v>
      </c>
      <c r="AC12" s="97">
        <f>+'Ark1'!AD271</f>
        <v>49.214204247523689</v>
      </c>
      <c r="AD12" s="97">
        <f t="shared" si="4"/>
        <v>374.53613762287137</v>
      </c>
      <c r="AE12" s="63"/>
      <c r="AF12" s="96">
        <f t="shared" si="5"/>
        <v>4.8260869565217392</v>
      </c>
      <c r="AG12" s="42"/>
      <c r="AH12" s="4"/>
      <c r="AI12" s="5"/>
      <c r="AK12" s="2"/>
      <c r="AL12" s="2"/>
      <c r="AM12" s="4"/>
      <c r="AN12" s="4"/>
      <c r="AO12" s="4"/>
    </row>
    <row r="13" spans="1:50" ht="15.6">
      <c r="A13" s="42"/>
      <c r="B13" s="356">
        <f>+'Ark1'!C272</f>
        <v>2024</v>
      </c>
      <c r="C13" s="356">
        <f>+'Ark1'!I272</f>
        <v>80</v>
      </c>
      <c r="D13" s="356" t="s">
        <v>9</v>
      </c>
      <c r="E13" s="356" t="s">
        <v>8</v>
      </c>
      <c r="F13" s="61">
        <f>+'Ark1'!Q272</f>
        <v>13</v>
      </c>
      <c r="G13" s="97">
        <f>+'Ark1'!R272</f>
        <v>48</v>
      </c>
      <c r="H13" s="447">
        <f t="shared" si="0"/>
        <v>-16</v>
      </c>
      <c r="I13" s="119">
        <f>+'Ark1'!AE272</f>
        <v>2.9593094944512948</v>
      </c>
      <c r="J13" s="119">
        <f>+'Ark1'!AF272</f>
        <v>3.2942341504920649</v>
      </c>
      <c r="K13" s="357">
        <f>+'Ark1'!S272</f>
        <v>4.5</v>
      </c>
      <c r="L13" s="357">
        <f t="shared" si="1"/>
        <v>0.421875</v>
      </c>
      <c r="M13" s="62">
        <f>+'Ark1'!T272</f>
        <v>7.0625</v>
      </c>
      <c r="N13" s="357">
        <f t="shared" si="2"/>
        <v>0.578125</v>
      </c>
      <c r="O13" s="307">
        <f>+'Ark1'!U272</f>
        <v>275.68958333333342</v>
      </c>
      <c r="P13" s="307">
        <f t="shared" si="3"/>
        <v>38.736458333333417</v>
      </c>
      <c r="Q13" s="97">
        <f>+'Ark1'!W272</f>
        <v>75</v>
      </c>
      <c r="R13" s="97">
        <f>+'Ark1'!X272</f>
        <v>6.25</v>
      </c>
      <c r="S13" s="97">
        <f>+'Ark1'!AG272</f>
        <v>649.54166666666652</v>
      </c>
      <c r="T13" s="97">
        <f>+'Ark1'!AH272</f>
        <v>0</v>
      </c>
      <c r="U13" s="96">
        <f>+'Ark1'!AI272</f>
        <v>50</v>
      </c>
      <c r="V13" s="377">
        <f>+'Ark1'!AR272</f>
        <v>210.2708333333334</v>
      </c>
      <c r="W13" s="113">
        <f>+'Ark1'!AS272</f>
        <v>29.246093249625343</v>
      </c>
      <c r="X13" s="97">
        <f>+'Ark1'!Y272</f>
        <v>60.415789325526362</v>
      </c>
      <c r="Y13" s="62">
        <f>+'Ark1'!Z272</f>
        <v>1.258305739211792</v>
      </c>
      <c r="Z13" s="62">
        <f>+'Ark1'!AA272</f>
        <v>1.179799594563981</v>
      </c>
      <c r="AA13" s="97">
        <f>+'Ark1'!AB272</f>
        <v>74.722522698745024</v>
      </c>
      <c r="AB13" s="97">
        <f>+'Ark1'!AC272</f>
        <v>45.187502040982807</v>
      </c>
      <c r="AC13" s="97">
        <f>+'Ark1'!AD272</f>
        <v>51.222079639234366</v>
      </c>
      <c r="AD13" s="97">
        <f t="shared" si="4"/>
        <v>424.43710308550925</v>
      </c>
      <c r="AE13" s="63"/>
      <c r="AF13" s="96">
        <f t="shared" si="5"/>
        <v>3.6923076923076925</v>
      </c>
      <c r="AG13" s="42"/>
      <c r="AH13" s="4"/>
      <c r="AI13" s="5"/>
      <c r="AK13" s="1"/>
      <c r="AL13" s="1"/>
      <c r="AM13" s="10"/>
      <c r="AN13" s="10"/>
      <c r="AO13" s="10"/>
    </row>
    <row r="14" spans="1:50" ht="15.6">
      <c r="A14" s="42"/>
      <c r="B14" s="356">
        <f>+'Ark1'!C273</f>
        <v>2024</v>
      </c>
      <c r="C14" s="356">
        <f>+'Ark1'!I273</f>
        <v>81</v>
      </c>
      <c r="D14" s="356" t="s">
        <v>9</v>
      </c>
      <c r="E14" s="356" t="s">
        <v>5</v>
      </c>
      <c r="F14" s="61">
        <f>+'Ark1'!Q273</f>
        <v>0</v>
      </c>
      <c r="G14" s="97">
        <f>+'Ark1'!R273</f>
        <v>0</v>
      </c>
      <c r="H14" s="447">
        <f t="shared" si="0"/>
        <v>0</v>
      </c>
      <c r="I14" s="119">
        <f>+'Ark1'!AE273</f>
        <v>0</v>
      </c>
      <c r="J14" s="119">
        <f>+'Ark1'!AF273</f>
        <v>0</v>
      </c>
      <c r="K14" s="357">
        <f>+'Ark1'!S273</f>
        <v>0</v>
      </c>
      <c r="L14" s="357">
        <f t="shared" si="1"/>
        <v>0</v>
      </c>
      <c r="M14" s="62">
        <f>+'Ark1'!T273</f>
        <v>0</v>
      </c>
      <c r="N14" s="357">
        <f t="shared" si="2"/>
        <v>0</v>
      </c>
      <c r="O14" s="307">
        <f>+'Ark1'!U273</f>
        <v>0</v>
      </c>
      <c r="P14" s="307">
        <f t="shared" si="3"/>
        <v>0</v>
      </c>
      <c r="Q14" s="97">
        <f>+'Ark1'!W273</f>
        <v>0</v>
      </c>
      <c r="R14" s="97">
        <f>+'Ark1'!X273</f>
        <v>0</v>
      </c>
      <c r="S14" s="97">
        <f>+'Ark1'!AG273</f>
        <v>0</v>
      </c>
      <c r="T14" s="97">
        <f>+'Ark1'!AH273</f>
        <v>0</v>
      </c>
      <c r="U14" s="96">
        <f>+'Ark1'!AI273</f>
        <v>0</v>
      </c>
      <c r="V14" s="377">
        <f>+'Ark1'!AR273</f>
        <v>0</v>
      </c>
      <c r="W14" s="113">
        <f>+'Ark1'!AS273</f>
        <v>0</v>
      </c>
      <c r="X14" s="97">
        <f>+'Ark1'!Y273</f>
        <v>0</v>
      </c>
      <c r="Y14" s="62">
        <f>+'Ark1'!Z273</f>
        <v>0</v>
      </c>
      <c r="Z14" s="62">
        <f>+'Ark1'!AA273</f>
        <v>0</v>
      </c>
      <c r="AA14" s="97">
        <f>+'Ark1'!AB273</f>
        <v>0</v>
      </c>
      <c r="AB14" s="97">
        <f>+'Ark1'!AC273</f>
        <v>0</v>
      </c>
      <c r="AC14" s="97">
        <f>+'Ark1'!AD273</f>
        <v>0</v>
      </c>
      <c r="AD14" s="97" t="e">
        <f t="shared" si="4"/>
        <v>#DIV/0!</v>
      </c>
      <c r="AE14" s="63"/>
      <c r="AF14" s="96" t="e">
        <f t="shared" si="5"/>
        <v>#DIV/0!</v>
      </c>
      <c r="AG14" s="42"/>
      <c r="AH14" s="4"/>
      <c r="AI14" s="5"/>
      <c r="AK14" s="1"/>
      <c r="AL14" s="1"/>
      <c r="AM14" s="10"/>
      <c r="AN14" s="10"/>
      <c r="AO14" s="10"/>
    </row>
    <row r="15" spans="1:50" ht="15.6">
      <c r="A15" s="42"/>
      <c r="B15" s="356">
        <f>+'Ark1'!C274</f>
        <v>2024</v>
      </c>
      <c r="C15" s="356">
        <f>+'Ark1'!I274</f>
        <v>83</v>
      </c>
      <c r="D15" s="356" t="s">
        <v>9</v>
      </c>
      <c r="E15" s="356" t="s">
        <v>433</v>
      </c>
      <c r="F15" s="61">
        <f>+'Ark1'!Q274</f>
        <v>89</v>
      </c>
      <c r="G15" s="97">
        <f>+'Ark1'!R274</f>
        <v>508</v>
      </c>
      <c r="H15" s="447">
        <f t="shared" si="0"/>
        <v>111</v>
      </c>
      <c r="I15" s="119">
        <f>+'Ark1'!AE274</f>
        <v>31.3193588162762</v>
      </c>
      <c r="J15" s="119">
        <f>+'Ark1'!AF274</f>
        <v>29.284158595028327</v>
      </c>
      <c r="K15" s="357">
        <f>+'Ark1'!S274</f>
        <v>4.4606299212598435</v>
      </c>
      <c r="L15" s="357">
        <f t="shared" si="1"/>
        <v>-3.8110632896327878E-2</v>
      </c>
      <c r="M15" s="62">
        <f>+'Ark1'!T274</f>
        <v>6.9901574803149593</v>
      </c>
      <c r="N15" s="357">
        <f t="shared" si="2"/>
        <v>4.8091989131078705E-2</v>
      </c>
      <c r="O15" s="307">
        <f>+'Ark1'!U274</f>
        <v>231.5667322834644</v>
      </c>
      <c r="P15" s="307">
        <f t="shared" si="3"/>
        <v>-15.61437602887824</v>
      </c>
      <c r="Q15" s="97">
        <f>+'Ark1'!W274</f>
        <v>54.724409448818896</v>
      </c>
      <c r="R15" s="97">
        <f>+'Ark1'!X274</f>
        <v>5.9055118110236222</v>
      </c>
      <c r="S15" s="97">
        <f>+'Ark1'!AG274</f>
        <v>623.84418145956624</v>
      </c>
      <c r="T15" s="97">
        <f>+'Ark1'!AH274</f>
        <v>0</v>
      </c>
      <c r="U15" s="96">
        <f>+'Ark1'!AI274</f>
        <v>47.047244094488192</v>
      </c>
      <c r="V15" s="377">
        <f>+'Ark1'!AR274</f>
        <v>196.79684418145965</v>
      </c>
      <c r="W15" s="113">
        <f>+'Ark1'!AS274</f>
        <v>29.224559350274177</v>
      </c>
      <c r="X15" s="97">
        <f>+'Ark1'!Y274</f>
        <v>78.032892415768742</v>
      </c>
      <c r="Y15" s="62">
        <f>+'Ark1'!Z274</f>
        <v>1.3133270535764872</v>
      </c>
      <c r="Z15" s="62">
        <f>+'Ark1'!AA274</f>
        <v>2.0548343168460446</v>
      </c>
      <c r="AA15" s="97">
        <f>+'Ark1'!AB274</f>
        <v>69.986234358438892</v>
      </c>
      <c r="AB15" s="97">
        <f>+'Ark1'!AC274</f>
        <v>58.659113523489253</v>
      </c>
      <c r="AC15" s="97">
        <f>+'Ark1'!AD274</f>
        <v>50.426070039508815</v>
      </c>
      <c r="AD15" s="97">
        <f t="shared" si="4"/>
        <v>371.19322286806187</v>
      </c>
      <c r="AE15" s="63"/>
      <c r="AF15" s="96">
        <f t="shared" si="5"/>
        <v>5.7078651685393256</v>
      </c>
      <c r="AG15" s="42"/>
      <c r="AH15" s="4"/>
      <c r="AI15" s="5"/>
      <c r="AK15" s="1"/>
      <c r="AL15" s="1"/>
      <c r="AM15" s="10"/>
      <c r="AN15" s="10"/>
      <c r="AO15" s="10"/>
    </row>
    <row r="16" spans="1:50" ht="15.6">
      <c r="A16" s="42"/>
      <c r="B16" s="42"/>
      <c r="C16" s="349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63"/>
      <c r="AF16" s="42"/>
      <c r="AG16" s="42"/>
      <c r="AH16" s="4"/>
      <c r="AI16" s="5"/>
      <c r="AK16" s="1"/>
      <c r="AL16" s="1"/>
      <c r="AM16" s="10"/>
      <c r="AN16" s="10"/>
      <c r="AO16" s="10"/>
    </row>
    <row r="17" spans="1:43" ht="15.6">
      <c r="A17" s="42"/>
      <c r="B17" s="326">
        <f>+'Ark1'!C275</f>
        <v>2023</v>
      </c>
      <c r="C17" s="326">
        <f>+'Ark1'!I275</f>
        <v>6</v>
      </c>
      <c r="D17" s="3" t="s">
        <v>432</v>
      </c>
      <c r="E17" s="3" t="s">
        <v>77</v>
      </c>
      <c r="F17">
        <f>+'Ark1'!Q275</f>
        <v>103</v>
      </c>
      <c r="G17" s="10">
        <f>+'Ark1'!R275</f>
        <v>577</v>
      </c>
      <c r="H17" s="10"/>
      <c r="I17" s="69">
        <f>+'Ark1'!AE275</f>
        <v>33.644314868804663</v>
      </c>
      <c r="J17" s="69">
        <f>+'Ark1'!AF275</f>
        <v>36.000815866860805</v>
      </c>
      <c r="K17" s="1">
        <f>+'Ark1'!S275</f>
        <v>4.3674176776429805</v>
      </c>
      <c r="M17" s="1">
        <f>+'Ark1'!T275</f>
        <v>7.3604852686308497</v>
      </c>
      <c r="O17" s="10">
        <f>+'Ark1'!U275</f>
        <v>271.02599653379536</v>
      </c>
      <c r="Q17" s="10">
        <f>+'Ark1'!W275</f>
        <v>74.52339688041593</v>
      </c>
      <c r="R17" s="10">
        <f>+'Ark1'!X275</f>
        <v>8.4922010398613512</v>
      </c>
      <c r="S17" s="10">
        <f>+'Ark1'!AG275</f>
        <v>702.23333333333358</v>
      </c>
      <c r="T17" s="10">
        <f>+'Ark1'!AH275</f>
        <v>0</v>
      </c>
      <c r="U17" s="66">
        <f>+'Ark1'!AI275</f>
        <v>26.343154246100525</v>
      </c>
      <c r="V17" s="377">
        <f>+'Ark1'!AR275</f>
        <v>209.01052631578943</v>
      </c>
      <c r="W17" s="113">
        <f>+'Ark1'!AS275</f>
        <v>29.428300290665479</v>
      </c>
      <c r="X17" s="10">
        <f>+'Ark1'!Y275</f>
        <v>60.006666152679912</v>
      </c>
      <c r="Y17" s="1">
        <f>+'Ark1'!Z275</f>
        <v>1.2350369259908749</v>
      </c>
      <c r="Z17" s="1">
        <f>+'Ark1'!AA275</f>
        <v>1.5347048582543066</v>
      </c>
      <c r="AA17" s="10">
        <f>+'Ark1'!AB275</f>
        <v>42.326840491020889</v>
      </c>
      <c r="AB17" s="10">
        <f>+'Ark1'!AC275</f>
        <v>45.561317354269995</v>
      </c>
      <c r="AC17" s="10">
        <f>+'Ark1'!AD275</f>
        <v>51.714366710832785</v>
      </c>
      <c r="AD17" s="10">
        <f t="shared" si="4"/>
        <v>385.9486351171908</v>
      </c>
      <c r="AE17" s="63"/>
      <c r="AF17" s="66">
        <f t="shared" si="5"/>
        <v>5.6019417475728153</v>
      </c>
      <c r="AG17" s="42"/>
      <c r="AH17" s="4"/>
      <c r="AI17" s="5"/>
      <c r="AK17" s="1"/>
      <c r="AL17" s="1"/>
      <c r="AM17" s="10"/>
      <c r="AN17" s="10"/>
      <c r="AO17" s="10"/>
    </row>
    <row r="18" spans="1:43" ht="15.6">
      <c r="A18" s="42"/>
      <c r="B18" s="326">
        <f>+'Ark1'!C276</f>
        <v>2023</v>
      </c>
      <c r="C18" s="326">
        <f>+'Ark1'!I276</f>
        <v>24</v>
      </c>
      <c r="D18" s="3" t="s">
        <v>109</v>
      </c>
      <c r="E18" s="3" t="s">
        <v>77</v>
      </c>
      <c r="F18">
        <f>+'Ark1'!Q276</f>
        <v>80</v>
      </c>
      <c r="G18" s="10">
        <f>+'Ark1'!R276</f>
        <v>280</v>
      </c>
      <c r="H18" s="10"/>
      <c r="I18" s="69">
        <f>+'Ark1'!AE276</f>
        <v>16.326530612244898</v>
      </c>
      <c r="J18" s="69">
        <f>+'Ark1'!AF276</f>
        <v>15.174133705476661</v>
      </c>
      <c r="K18" s="1">
        <f>+'Ark1'!S276</f>
        <v>4.3535714285714278</v>
      </c>
      <c r="M18" s="1">
        <f>+'Ark1'!T276</f>
        <v>7.0642857142857114</v>
      </c>
      <c r="O18" s="10">
        <f>+'Ark1'!U276</f>
        <v>235.40749999999997</v>
      </c>
      <c r="Q18" s="10">
        <f>+'Ark1'!W276</f>
        <v>64.64285714285711</v>
      </c>
      <c r="R18" s="10">
        <f>+'Ark1'!X276</f>
        <v>5.3571428571428559</v>
      </c>
      <c r="S18" s="10">
        <f>+'Ark1'!AG276</f>
        <v>646.57509157509139</v>
      </c>
      <c r="T18" s="10">
        <f>+'Ark1'!AH276</f>
        <v>0</v>
      </c>
      <c r="U18" s="66">
        <f>+'Ark1'!AI276</f>
        <v>27.5</v>
      </c>
      <c r="V18" s="377">
        <f>+'Ark1'!AR276</f>
        <v>197.36263736263737</v>
      </c>
      <c r="W18" s="113">
        <f>+'Ark1'!AS276</f>
        <v>29.546595607893504</v>
      </c>
      <c r="X18" s="10">
        <f>+'Ark1'!Y276</f>
        <v>73.91466880923312</v>
      </c>
      <c r="Y18" s="1">
        <f>+'Ark1'!Z276</f>
        <v>1.0986947265008675</v>
      </c>
      <c r="Z18" s="1">
        <f>+'Ark1'!AA276</f>
        <v>1.5910944763442143</v>
      </c>
      <c r="AA18" s="10">
        <f>+'Ark1'!AB276</f>
        <v>34.259461444426123</v>
      </c>
      <c r="AB18" s="10">
        <f>+'Ark1'!AC276</f>
        <v>37.114074372631407</v>
      </c>
      <c r="AC18" s="10">
        <f>+'Ark1'!AD276</f>
        <v>51.613547020204088</v>
      </c>
      <c r="AD18" s="10">
        <f t="shared" si="4"/>
        <v>364.08377475002129</v>
      </c>
      <c r="AE18" s="63"/>
      <c r="AF18" s="66">
        <f t="shared" si="5"/>
        <v>3.5</v>
      </c>
      <c r="AG18" s="42"/>
      <c r="AH18" s="4"/>
      <c r="AI18" s="5"/>
      <c r="AK18" s="1"/>
      <c r="AL18" s="1"/>
      <c r="AM18" s="10"/>
      <c r="AN18" s="10"/>
      <c r="AO18" s="10"/>
    </row>
    <row r="19" spans="1:43" ht="15.6">
      <c r="A19" s="42"/>
      <c r="B19" s="326">
        <f>+'Ark1'!C277</f>
        <v>2023</v>
      </c>
      <c r="C19" s="326">
        <f>+'Ark1'!I277</f>
        <v>49</v>
      </c>
      <c r="D19" s="3" t="s">
        <v>110</v>
      </c>
      <c r="E19" s="3" t="s">
        <v>77</v>
      </c>
      <c r="F19">
        <f>+'Ark1'!Q277</f>
        <v>79</v>
      </c>
      <c r="G19" s="10">
        <f>+'Ark1'!R277</f>
        <v>397</v>
      </c>
      <c r="H19" s="10"/>
      <c r="I19" s="69">
        <f>+'Ark1'!AE277</f>
        <v>23.148688046647234</v>
      </c>
      <c r="J19" s="69">
        <f>+'Ark1'!AF277</f>
        <v>22.743117504626095</v>
      </c>
      <c r="K19" s="1">
        <f>+'Ark1'!S277</f>
        <v>3.9949622166246863</v>
      </c>
      <c r="M19" s="1">
        <f>+'Ark1'!T277</f>
        <v>6.4710327455919412</v>
      </c>
      <c r="O19" s="10">
        <f>+'Ark1'!U277</f>
        <v>248.84785894206561</v>
      </c>
      <c r="Q19" s="10">
        <f>+'Ark1'!W277</f>
        <v>49.370277078085643</v>
      </c>
      <c r="R19" s="10">
        <f>+'Ark1'!X277</f>
        <v>2.770780856423174</v>
      </c>
      <c r="S19" s="10">
        <f>+'Ark1'!AG277</f>
        <v>691.31645569620241</v>
      </c>
      <c r="T19" s="10">
        <f>+'Ark1'!AH277</f>
        <v>0.25188916876574302</v>
      </c>
      <c r="U19" s="66">
        <f>+'Ark1'!AI277</f>
        <v>17.128463476070529</v>
      </c>
      <c r="V19" s="377">
        <f>+'Ark1'!AR277</f>
        <v>204.97215189873421</v>
      </c>
      <c r="W19" s="113">
        <f>+'Ark1'!AS277</f>
        <v>28.462665570312808</v>
      </c>
      <c r="X19" s="10">
        <f>+'Ark1'!Y277</f>
        <v>59.249242375882574</v>
      </c>
      <c r="Y19" s="1">
        <f>+'Ark1'!Z277</f>
        <v>1.2952051901990336</v>
      </c>
      <c r="Z19" s="1">
        <f>+'Ark1'!AA277</f>
        <v>2.0698853547477598</v>
      </c>
      <c r="AA19" s="10">
        <f>+'Ark1'!AB277</f>
        <v>62.572217223983984</v>
      </c>
      <c r="AB19" s="10">
        <f>+'Ark1'!AC277</f>
        <v>57.559359721435442</v>
      </c>
      <c r="AC19" s="10">
        <f>+'Ark1'!AD277</f>
        <v>53.737401844710462</v>
      </c>
      <c r="AD19" s="10">
        <f t="shared" si="4"/>
        <v>359.96229641526327</v>
      </c>
      <c r="AE19" s="63"/>
      <c r="AF19" s="66">
        <f t="shared" si="5"/>
        <v>5.0253164556962027</v>
      </c>
      <c r="AG19" s="42"/>
      <c r="AH19" s="4"/>
      <c r="AI19" s="5"/>
      <c r="AK19" s="1"/>
      <c r="AL19" s="1"/>
      <c r="AM19" s="10"/>
      <c r="AN19" s="10"/>
      <c r="AO19" s="10"/>
    </row>
    <row r="20" spans="1:43" ht="15.6">
      <c r="A20" s="42"/>
      <c r="B20" s="326">
        <f>+'Ark1'!C278</f>
        <v>2023</v>
      </c>
      <c r="C20" s="326">
        <f>+'Ark1'!I278</f>
        <v>80</v>
      </c>
      <c r="D20" s="3" t="s">
        <v>9</v>
      </c>
      <c r="E20" s="3" t="s">
        <v>8</v>
      </c>
      <c r="F20">
        <f>+'Ark1'!Q278</f>
        <v>17</v>
      </c>
      <c r="G20" s="10">
        <f>+'Ark1'!R278</f>
        <v>64</v>
      </c>
      <c r="H20" s="10"/>
      <c r="I20" s="69">
        <f>+'Ark1'!AE278</f>
        <v>3.7317784256559752</v>
      </c>
      <c r="J20" s="69">
        <f>+'Ark1'!AF278</f>
        <v>3.4911458647475095</v>
      </c>
      <c r="K20" s="1">
        <f>+'Ark1'!S278</f>
        <v>4.078125</v>
      </c>
      <c r="M20" s="1">
        <f>+'Ark1'!T278</f>
        <v>6.484375</v>
      </c>
      <c r="O20" s="10">
        <f>+'Ark1'!U278</f>
        <v>236.953125</v>
      </c>
      <c r="Q20" s="10">
        <f>+'Ark1'!W278</f>
        <v>51.5625</v>
      </c>
      <c r="R20" s="10">
        <f>+'Ark1'!X278</f>
        <v>1.5625</v>
      </c>
      <c r="S20" s="10">
        <f>+'Ark1'!AG278</f>
        <v>628.328125</v>
      </c>
      <c r="T20" s="10">
        <f>+'Ark1'!AH278</f>
        <v>0</v>
      </c>
      <c r="U20" s="66">
        <f>+'Ark1'!AI278</f>
        <v>40.625</v>
      </c>
      <c r="V20" s="377">
        <f>+'Ark1'!AR278</f>
        <v>201.15625</v>
      </c>
      <c r="W20" s="113">
        <f>+'Ark1'!AS278</f>
        <v>28.290538354873121</v>
      </c>
      <c r="X20" s="10">
        <f>+'Ark1'!Y278</f>
        <v>64.51924124038031</v>
      </c>
      <c r="Y20" s="1">
        <f>+'Ark1'!Z278</f>
        <v>0.88925332969576254</v>
      </c>
      <c r="Z20" s="1">
        <f>+'Ark1'!AA278</f>
        <v>1.4251336286029461</v>
      </c>
      <c r="AA20" s="10">
        <f>+'Ark1'!AB278</f>
        <v>31.409462965675637</v>
      </c>
      <c r="AB20" s="10">
        <f>+'Ark1'!AC278</f>
        <v>57.344458496181261</v>
      </c>
      <c r="AC20" s="10">
        <f>+'Ark1'!AD278</f>
        <v>56.194704648733513</v>
      </c>
      <c r="AD20" s="10">
        <f t="shared" si="4"/>
        <v>377.11685275905802</v>
      </c>
      <c r="AE20" s="63"/>
      <c r="AF20" s="66">
        <f t="shared" si="5"/>
        <v>3.7647058823529411</v>
      </c>
      <c r="AG20" s="42"/>
      <c r="AH20" s="4"/>
      <c r="AI20" s="5"/>
      <c r="AK20" s="1"/>
      <c r="AL20" s="1"/>
      <c r="AM20" s="10"/>
      <c r="AN20" s="10"/>
      <c r="AO20" s="10"/>
    </row>
    <row r="21" spans="1:43" ht="15.6">
      <c r="A21" s="42"/>
      <c r="B21" s="326">
        <f>+'Ark1'!C279</f>
        <v>2023</v>
      </c>
      <c r="C21" s="326">
        <f>+'Ark1'!I279</f>
        <v>81</v>
      </c>
      <c r="D21" s="3" t="s">
        <v>9</v>
      </c>
      <c r="E21" s="3" t="s">
        <v>5</v>
      </c>
      <c r="F21">
        <f>+'Ark1'!Q279</f>
        <v>0</v>
      </c>
      <c r="G21" s="10">
        <f>+'Ark1'!R279</f>
        <v>0</v>
      </c>
      <c r="H21" s="10"/>
      <c r="I21" s="69">
        <f>+'Ark1'!AE279</f>
        <v>0</v>
      </c>
      <c r="J21" s="69">
        <f>+'Ark1'!AF279</f>
        <v>0</v>
      </c>
      <c r="K21" s="1">
        <f>+'Ark1'!S279</f>
        <v>0</v>
      </c>
      <c r="M21" s="1">
        <f>+'Ark1'!T279</f>
        <v>0</v>
      </c>
      <c r="O21" s="10">
        <f>+'Ark1'!U279</f>
        <v>0</v>
      </c>
      <c r="Q21" s="10">
        <f>+'Ark1'!W279</f>
        <v>0</v>
      </c>
      <c r="R21" s="10">
        <f>+'Ark1'!X279</f>
        <v>0</v>
      </c>
      <c r="S21" s="10">
        <f>+'Ark1'!AG279</f>
        <v>0</v>
      </c>
      <c r="T21" s="10">
        <f>+'Ark1'!AH279</f>
        <v>0</v>
      </c>
      <c r="U21" s="66">
        <f>+'Ark1'!AI279</f>
        <v>0</v>
      </c>
      <c r="V21" s="377">
        <f>+'Ark1'!AR279</f>
        <v>0</v>
      </c>
      <c r="W21" s="113">
        <f>+'Ark1'!AS279</f>
        <v>0</v>
      </c>
      <c r="X21" s="10">
        <f>+'Ark1'!Y279</f>
        <v>0</v>
      </c>
      <c r="Y21" s="1">
        <f>+'Ark1'!Z279</f>
        <v>0</v>
      </c>
      <c r="Z21" s="1">
        <f>+'Ark1'!AA279</f>
        <v>0</v>
      </c>
      <c r="AA21" s="10">
        <f>+'Ark1'!AB279</f>
        <v>0</v>
      </c>
      <c r="AB21" s="10">
        <f>+'Ark1'!AC279</f>
        <v>0</v>
      </c>
      <c r="AC21" s="10">
        <f>+'Ark1'!AD279</f>
        <v>0</v>
      </c>
      <c r="AD21" s="10" t="e">
        <f t="shared" si="4"/>
        <v>#DIV/0!</v>
      </c>
      <c r="AE21" s="63"/>
      <c r="AF21" s="66" t="e">
        <f t="shared" si="5"/>
        <v>#DIV/0!</v>
      </c>
      <c r="AG21" s="42"/>
      <c r="AH21" s="4"/>
      <c r="AI21" s="5"/>
      <c r="AK21" s="1"/>
      <c r="AL21" s="1"/>
      <c r="AM21" s="10"/>
      <c r="AN21" s="10"/>
      <c r="AO21" s="10"/>
    </row>
    <row r="22" spans="1:43" ht="15.6">
      <c r="A22" s="42"/>
      <c r="B22" s="326">
        <f>+'Ark1'!C280</f>
        <v>2023</v>
      </c>
      <c r="C22" s="326">
        <f>+'Ark1'!I280</f>
        <v>83</v>
      </c>
      <c r="D22" s="3" t="s">
        <v>9</v>
      </c>
      <c r="E22" s="3" t="s">
        <v>433</v>
      </c>
      <c r="F22">
        <f>+'Ark1'!Q280</f>
        <v>69</v>
      </c>
      <c r="G22" s="10">
        <f>+'Ark1'!R280</f>
        <v>397</v>
      </c>
      <c r="H22" s="10"/>
      <c r="I22" s="69">
        <f>+'Ark1'!AE280</f>
        <v>23.148688046647234</v>
      </c>
      <c r="J22" s="69">
        <f>+'Ark1'!AF280</f>
        <v>22.59078705828891</v>
      </c>
      <c r="K22" s="1">
        <f>+'Ark1'!S280</f>
        <v>4.4987405541561714</v>
      </c>
      <c r="M22" s="1">
        <f>+'Ark1'!T280</f>
        <v>6.9420654911838806</v>
      </c>
      <c r="O22" s="10">
        <f>+'Ark1'!U280</f>
        <v>247.18110831234264</v>
      </c>
      <c r="Q22" s="10">
        <f>+'Ark1'!W280</f>
        <v>57.178841309823682</v>
      </c>
      <c r="R22" s="10">
        <f>+'Ark1'!X280</f>
        <v>5.2896725440806049</v>
      </c>
      <c r="S22" s="10">
        <f>+'Ark1'!AG280</f>
        <v>626.39294710327442</v>
      </c>
      <c r="T22" s="10">
        <f>+'Ark1'!AH280</f>
        <v>0.25188916876574302</v>
      </c>
      <c r="U22" s="66">
        <f>+'Ark1'!AI280</f>
        <v>37.783375314861473</v>
      </c>
      <c r="V22" s="377">
        <f>+'Ark1'!AR280</f>
        <v>201.30478589420656</v>
      </c>
      <c r="W22" s="113">
        <f>+'Ark1'!AS280</f>
        <v>29.544943559628511</v>
      </c>
      <c r="X22" s="10">
        <f>+'Ark1'!Y280</f>
        <v>68.898848727322274</v>
      </c>
      <c r="Y22" s="1">
        <f>+'Ark1'!Z280</f>
        <v>1.2306429380613195</v>
      </c>
      <c r="Z22" s="1">
        <f>+'Ark1'!AA280</f>
        <v>1.7869295297592236</v>
      </c>
      <c r="AA22" s="10">
        <f>+'Ark1'!AB280</f>
        <v>56.586288740028301</v>
      </c>
      <c r="AB22" s="10">
        <f>+'Ark1'!AC280</f>
        <v>45.176244813384201</v>
      </c>
      <c r="AC22" s="10">
        <f>+'Ark1'!AD280</f>
        <v>44.95495959873611</v>
      </c>
      <c r="AD22" s="10">
        <f t="shared" si="4"/>
        <v>394.61029926250029</v>
      </c>
      <c r="AE22" s="63"/>
      <c r="AF22" s="66">
        <f t="shared" si="5"/>
        <v>5.7536231884057969</v>
      </c>
      <c r="AG22" s="42"/>
      <c r="AH22" s="4"/>
      <c r="AI22" s="5"/>
      <c r="AK22" s="1"/>
      <c r="AL22" s="1"/>
      <c r="AM22" s="10"/>
      <c r="AN22" s="10"/>
      <c r="AO22" s="10"/>
    </row>
    <row r="23" spans="1:43" ht="15.6">
      <c r="A23" s="42"/>
      <c r="B23" s="42"/>
      <c r="C23" s="34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63"/>
      <c r="AF23" s="42"/>
      <c r="AG23" s="42"/>
      <c r="AH23" s="4"/>
      <c r="AI23" s="5"/>
      <c r="AK23" s="1"/>
      <c r="AL23" s="1"/>
      <c r="AM23" s="10"/>
      <c r="AN23" s="10"/>
      <c r="AO23" s="10"/>
    </row>
    <row r="24" spans="1:43" ht="15.6">
      <c r="A24" s="42"/>
      <c r="B24" s="352">
        <f>+'Ark1'!C281</f>
        <v>2022</v>
      </c>
      <c r="C24" s="352">
        <f>+'Ark1'!I281</f>
        <v>6</v>
      </c>
      <c r="D24" s="51" t="s">
        <v>432</v>
      </c>
      <c r="E24" s="51" t="s">
        <v>77</v>
      </c>
      <c r="F24" s="50">
        <f>+'Ark1'!Q281</f>
        <v>178</v>
      </c>
      <c r="G24" s="75">
        <f>+'Ark1'!R281</f>
        <v>1004</v>
      </c>
      <c r="H24" s="75"/>
      <c r="I24" s="68">
        <f>+'Ark1'!AE281</f>
        <v>37.240356083086056</v>
      </c>
      <c r="J24" s="68">
        <f>+'Ark1'!AF281</f>
        <v>39.02492042715911</v>
      </c>
      <c r="K24" s="52">
        <f>+'Ark1'!S281</f>
        <v>4.3725099601593627</v>
      </c>
      <c r="L24" s="65"/>
      <c r="M24" s="52">
        <f>+'Ark1'!T281</f>
        <v>7.117529880478088</v>
      </c>
      <c r="N24" s="65"/>
      <c r="O24" s="75">
        <f>+'Ark1'!U281</f>
        <v>272.68942231075704</v>
      </c>
      <c r="P24" s="65"/>
      <c r="Q24" s="75">
        <f>+'Ark1'!W281</f>
        <v>65.737051792828694</v>
      </c>
      <c r="R24" s="75">
        <f>+'Ark1'!X281</f>
        <v>8.067729083665343</v>
      </c>
      <c r="S24" s="75">
        <f>+'Ark1'!AG281</f>
        <v>690.02306920762305</v>
      </c>
      <c r="T24" s="75">
        <f>+'Ark1'!AH281</f>
        <v>0</v>
      </c>
      <c r="U24" s="65">
        <f>+'Ark1'!AI281</f>
        <v>23.207171314741036</v>
      </c>
      <c r="V24" s="377">
        <f>+'Ark1'!AR281</f>
        <v>208.69709127382151</v>
      </c>
      <c r="W24" s="113">
        <f>+'Ark1'!AS281</f>
        <v>29.421260818115123</v>
      </c>
      <c r="X24" s="75">
        <f>+'Ark1'!Y281</f>
        <v>62.425860205329897</v>
      </c>
      <c r="Y24" s="52">
        <f>+'Ark1'!Z281</f>
        <v>1.1726809253542243</v>
      </c>
      <c r="Z24" s="52">
        <f>+'Ark1'!AA281</f>
        <v>1.7159120192690811</v>
      </c>
      <c r="AA24" s="75">
        <f>+'Ark1'!AB281</f>
        <v>54.438185570843885</v>
      </c>
      <c r="AB24" s="75">
        <f>+'Ark1'!AC281</f>
        <v>48.928541306150251</v>
      </c>
      <c r="AC24" s="75">
        <f>+'Ark1'!AD281</f>
        <v>52.816992327120978</v>
      </c>
      <c r="AD24" s="75">
        <f t="shared" si="4"/>
        <v>395.18884872051535</v>
      </c>
      <c r="AE24" s="63"/>
      <c r="AF24" s="65">
        <f t="shared" si="5"/>
        <v>5.6404494382022472</v>
      </c>
      <c r="AG24" s="42"/>
      <c r="AH24" s="4"/>
      <c r="AI24" s="5"/>
      <c r="AK24" s="12"/>
      <c r="AL24" s="12"/>
      <c r="AM24" s="10"/>
      <c r="AN24" s="10"/>
      <c r="AO24" s="10"/>
    </row>
    <row r="25" spans="1:43" ht="16.5" customHeight="1">
      <c r="A25" s="42"/>
      <c r="B25" s="352">
        <f>+'Ark1'!C282</f>
        <v>2022</v>
      </c>
      <c r="C25" s="352">
        <f>+'Ark1'!I282</f>
        <v>24</v>
      </c>
      <c r="D25" s="51" t="s">
        <v>109</v>
      </c>
      <c r="E25" s="51" t="s">
        <v>77</v>
      </c>
      <c r="F25" s="50">
        <f>+'Ark1'!Q282</f>
        <v>133</v>
      </c>
      <c r="G25" s="75">
        <f>+'Ark1'!R282</f>
        <v>541</v>
      </c>
      <c r="H25" s="75"/>
      <c r="I25" s="68">
        <f>+'Ark1'!AE282</f>
        <v>20.06676557863501</v>
      </c>
      <c r="J25" s="68">
        <f>+'Ark1'!AF282</f>
        <v>18.523668474667122</v>
      </c>
      <c r="K25" s="52">
        <f>+'Ark1'!S282</f>
        <v>4.2365988909426999</v>
      </c>
      <c r="L25" s="65"/>
      <c r="M25" s="52">
        <f>+'Ark1'!T282</f>
        <v>6.8872458410351189</v>
      </c>
      <c r="N25" s="65"/>
      <c r="O25" s="75">
        <f>+'Ark1'!U282</f>
        <v>240.20924214417741</v>
      </c>
      <c r="P25" s="65"/>
      <c r="Q25" s="75">
        <f>+'Ark1'!W282</f>
        <v>60.073937153419585</v>
      </c>
      <c r="R25" s="75">
        <f>+'Ark1'!X282</f>
        <v>2.4029574861367844</v>
      </c>
      <c r="S25" s="75">
        <f>+'Ark1'!AG282</f>
        <v>653.73512476007681</v>
      </c>
      <c r="T25" s="75">
        <f>+'Ark1'!AH282</f>
        <v>0</v>
      </c>
      <c r="U25" s="65">
        <f>+'Ark1'!AI282</f>
        <v>22.365988909426989</v>
      </c>
      <c r="V25" s="377">
        <f>+'Ark1'!AR282</f>
        <v>199.28598848368529</v>
      </c>
      <c r="W25" s="113">
        <f>+'Ark1'!AS282</f>
        <v>29.411936370471039</v>
      </c>
      <c r="X25" s="75">
        <f>+'Ark1'!Y282</f>
        <v>66.345088336483357</v>
      </c>
      <c r="Y25" s="52">
        <f>+'Ark1'!Z282</f>
        <v>1.0546222019444964</v>
      </c>
      <c r="Z25" s="52">
        <f>+'Ark1'!AA282</f>
        <v>1.7305144365124741</v>
      </c>
      <c r="AA25" s="75">
        <f>+'Ark1'!AB282</f>
        <v>36.079660181083057</v>
      </c>
      <c r="AB25" s="75">
        <f>+'Ark1'!AC282</f>
        <v>44.075220593082072</v>
      </c>
      <c r="AC25" s="75">
        <f>+'Ark1'!AD282</f>
        <v>53.824342725049107</v>
      </c>
      <c r="AD25" s="75">
        <f t="shared" si="4"/>
        <v>367.44123582519001</v>
      </c>
      <c r="AE25" s="63"/>
      <c r="AF25" s="65">
        <f t="shared" si="5"/>
        <v>4.0676691729323311</v>
      </c>
      <c r="AG25" s="42"/>
      <c r="AH25" s="4"/>
      <c r="AI25" s="5"/>
      <c r="AK25" s="12"/>
      <c r="AL25" s="12"/>
      <c r="AM25" s="10"/>
      <c r="AN25" s="10"/>
      <c r="AO25" s="10"/>
    </row>
    <row r="26" spans="1:43" ht="16.5" customHeight="1">
      <c r="A26" s="42"/>
      <c r="B26" s="352">
        <f>+'Ark1'!C283</f>
        <v>2022</v>
      </c>
      <c r="C26" s="352">
        <f>+'Ark1'!I283</f>
        <v>49</v>
      </c>
      <c r="D26" s="51" t="s">
        <v>110</v>
      </c>
      <c r="E26" s="51" t="s">
        <v>77</v>
      </c>
      <c r="F26" s="50">
        <f>+'Ark1'!Q283</f>
        <v>156</v>
      </c>
      <c r="G26" s="75">
        <f>+'Ark1'!R283</f>
        <v>796</v>
      </c>
      <c r="H26" s="75"/>
      <c r="I26" s="68">
        <f>+'Ark1'!AE283</f>
        <v>29.525222551928792</v>
      </c>
      <c r="J26" s="68">
        <f>+'Ark1'!AF283</f>
        <v>29.686729788224746</v>
      </c>
      <c r="K26" s="52">
        <f>+'Ark1'!S283</f>
        <v>4.2135678391959805</v>
      </c>
      <c r="L26" s="65"/>
      <c r="M26" s="52">
        <f>+'Ark1'!T283</f>
        <v>6.8341708542713597</v>
      </c>
      <c r="N26" s="65"/>
      <c r="O26" s="75">
        <f>+'Ark1'!U283</f>
        <v>261.64309045226128</v>
      </c>
      <c r="P26" s="65"/>
      <c r="Q26" s="75">
        <f>+'Ark1'!W283</f>
        <v>57.914572864321599</v>
      </c>
      <c r="R26" s="75">
        <f>+'Ark1'!X283</f>
        <v>9.4221105527638205</v>
      </c>
      <c r="S26" s="75">
        <f>+'Ark1'!AG283</f>
        <v>688.66921119592882</v>
      </c>
      <c r="T26" s="75">
        <f>+'Ark1'!AH283</f>
        <v>0</v>
      </c>
      <c r="U26" s="65">
        <f>+'Ark1'!AI283</f>
        <v>15.075376884422113</v>
      </c>
      <c r="V26" s="377">
        <f>+'Ark1'!AR283</f>
        <v>205.84605597964375</v>
      </c>
      <c r="W26" s="113">
        <f>+'Ark1'!AS283</f>
        <v>29.198442404674999</v>
      </c>
      <c r="X26" s="75">
        <f>+'Ark1'!Y283</f>
        <v>72.280231386203596</v>
      </c>
      <c r="Y26" s="52">
        <f>+'Ark1'!Z283</f>
        <v>1.457821336590305</v>
      </c>
      <c r="Z26" s="52">
        <f>+'Ark1'!AA283</f>
        <v>1.9950033540997167</v>
      </c>
      <c r="AA26" s="75">
        <f>+'Ark1'!AB283</f>
        <v>63.752889944781849</v>
      </c>
      <c r="AB26" s="75">
        <f>+'Ark1'!AC283</f>
        <v>62.004920085790161</v>
      </c>
      <c r="AC26" s="75">
        <f>+'Ark1'!AD283</f>
        <v>40.136913577104032</v>
      </c>
      <c r="AD26" s="75">
        <f t="shared" si="4"/>
        <v>379.925639477765</v>
      </c>
      <c r="AE26" s="63"/>
      <c r="AF26" s="65">
        <f t="shared" si="5"/>
        <v>5.1025641025641022</v>
      </c>
      <c r="AG26" s="42"/>
      <c r="AH26" s="4"/>
      <c r="AI26" s="5"/>
      <c r="AK26" s="12"/>
      <c r="AL26" s="12"/>
      <c r="AM26" s="10"/>
      <c r="AN26" s="10"/>
      <c r="AO26" s="10"/>
    </row>
    <row r="27" spans="1:43" ht="15.6">
      <c r="A27" s="42"/>
      <c r="B27" s="352">
        <f>+'Ark1'!C284</f>
        <v>2022</v>
      </c>
      <c r="C27" s="352">
        <f>+'Ark1'!I284</f>
        <v>80</v>
      </c>
      <c r="D27" s="51" t="s">
        <v>9</v>
      </c>
      <c r="E27" s="51" t="s">
        <v>8</v>
      </c>
      <c r="F27" s="50">
        <f>+'Ark1'!Q284</f>
        <v>6</v>
      </c>
      <c r="G27" s="75">
        <f>+'Ark1'!R284</f>
        <v>39</v>
      </c>
      <c r="H27" s="75"/>
      <c r="I27" s="68">
        <f>+'Ark1'!AE284</f>
        <v>1.4465875370919878</v>
      </c>
      <c r="J27" s="68">
        <f>+'Ark1'!AF284</f>
        <v>1.4704822098906458</v>
      </c>
      <c r="K27" s="52">
        <f>+'Ark1'!S284</f>
        <v>4.5641025641025612</v>
      </c>
      <c r="L27" s="65"/>
      <c r="M27" s="52">
        <f>+'Ark1'!T284</f>
        <v>7.1025641025641004</v>
      </c>
      <c r="N27" s="65"/>
      <c r="O27" s="75">
        <f>+'Ark1'!U284</f>
        <v>264.5179487179488</v>
      </c>
      <c r="P27" s="65"/>
      <c r="Q27" s="75">
        <f>+'Ark1'!W284</f>
        <v>66.666666666666686</v>
      </c>
      <c r="R27" s="75">
        <f>+'Ark1'!X284</f>
        <v>7.6923076923076898</v>
      </c>
      <c r="S27" s="75">
        <f>+'Ark1'!AG284</f>
        <v>597.84615384615404</v>
      </c>
      <c r="T27" s="75">
        <f>+'Ark1'!AH284</f>
        <v>0</v>
      </c>
      <c r="U27" s="65">
        <f>+'Ark1'!AI284</f>
        <v>33.333333333333343</v>
      </c>
      <c r="V27" s="377">
        <f>+'Ark1'!AR284</f>
        <v>204.56410256410251</v>
      </c>
      <c r="W27" s="113">
        <f>+'Ark1'!AS284</f>
        <v>30.313013497101643</v>
      </c>
      <c r="X27" s="75">
        <f>+'Ark1'!Y284</f>
        <v>66.176228871000902</v>
      </c>
      <c r="Y27" s="52">
        <f>+'Ark1'!Z284</f>
        <v>1.1276222270408225</v>
      </c>
      <c r="Z27" s="52">
        <f>+'Ark1'!AA284</f>
        <v>1.5156427390904281</v>
      </c>
      <c r="AA27" s="75">
        <f>+'Ark1'!AB284</f>
        <v>80.821420485183523</v>
      </c>
      <c r="AB27" s="75">
        <f>+'Ark1'!AC284</f>
        <v>81.349372618239158</v>
      </c>
      <c r="AC27" s="75">
        <f>+'Ark1'!AD284</f>
        <v>82.13120490070682</v>
      </c>
      <c r="AD27" s="75">
        <f t="shared" si="4"/>
        <v>442.4515354263167</v>
      </c>
      <c r="AE27" s="63"/>
      <c r="AF27" s="65">
        <f t="shared" si="5"/>
        <v>6.5</v>
      </c>
      <c r="AG27" s="42"/>
      <c r="AH27"/>
      <c r="AK27" s="12"/>
      <c r="AL27" s="12"/>
      <c r="AM27" s="10"/>
      <c r="AN27" s="10"/>
      <c r="AO27" s="10"/>
    </row>
    <row r="28" spans="1:43" ht="17.25" customHeight="1">
      <c r="A28" s="42"/>
      <c r="B28" s="352">
        <f>+'Ark1'!C285</f>
        <v>2022</v>
      </c>
      <c r="C28" s="352">
        <f>+'Ark1'!I285</f>
        <v>81</v>
      </c>
      <c r="D28" s="51" t="s">
        <v>9</v>
      </c>
      <c r="E28" s="51" t="s">
        <v>5</v>
      </c>
      <c r="F28" s="50">
        <f>+'Ark1'!Q285</f>
        <v>0</v>
      </c>
      <c r="G28" s="75">
        <f>+'Ark1'!R285</f>
        <v>0</v>
      </c>
      <c r="H28" s="75"/>
      <c r="I28" s="68">
        <f>+'Ark1'!AE285</f>
        <v>0</v>
      </c>
      <c r="J28" s="68">
        <f>+'Ark1'!AF285</f>
        <v>0</v>
      </c>
      <c r="K28" s="52">
        <f>+'Ark1'!S285</f>
        <v>0</v>
      </c>
      <c r="L28" s="65"/>
      <c r="M28" s="52">
        <f>+'Ark1'!T285</f>
        <v>0</v>
      </c>
      <c r="N28" s="65"/>
      <c r="O28" s="75">
        <f>+'Ark1'!U285</f>
        <v>0</v>
      </c>
      <c r="P28" s="65"/>
      <c r="Q28" s="75">
        <f>+'Ark1'!W285</f>
        <v>0</v>
      </c>
      <c r="R28" s="75">
        <f>+'Ark1'!X285</f>
        <v>0</v>
      </c>
      <c r="S28" s="75">
        <f>+'Ark1'!AG285</f>
        <v>0</v>
      </c>
      <c r="T28" s="75">
        <f>+'Ark1'!AH285</f>
        <v>0</v>
      </c>
      <c r="U28" s="65">
        <f>+'Ark1'!AI285</f>
        <v>0</v>
      </c>
      <c r="V28" s="377">
        <f>+'Ark1'!AR285</f>
        <v>0</v>
      </c>
      <c r="W28" s="113">
        <f>+'Ark1'!AS285</f>
        <v>0</v>
      </c>
      <c r="X28" s="75">
        <f>+'Ark1'!Y285</f>
        <v>0</v>
      </c>
      <c r="Y28" s="52">
        <f>+'Ark1'!Z285</f>
        <v>0</v>
      </c>
      <c r="Z28" s="52">
        <f>+'Ark1'!AA285</f>
        <v>0</v>
      </c>
      <c r="AA28" s="75">
        <f>+'Ark1'!AB285</f>
        <v>0</v>
      </c>
      <c r="AB28" s="75">
        <f>+'Ark1'!AC285</f>
        <v>0</v>
      </c>
      <c r="AC28" s="75">
        <f>+'Ark1'!AD285</f>
        <v>0</v>
      </c>
      <c r="AD28" s="75" t="e">
        <f t="shared" si="4"/>
        <v>#DIV/0!</v>
      </c>
      <c r="AE28" s="63"/>
      <c r="AF28" s="65" t="e">
        <f t="shared" si="5"/>
        <v>#DIV/0!</v>
      </c>
      <c r="AG28" s="42"/>
      <c r="AH28" s="2"/>
      <c r="AI28" s="5"/>
      <c r="AK28" s="12"/>
      <c r="AL28" s="12"/>
      <c r="AM28" s="10"/>
      <c r="AN28" s="10"/>
      <c r="AO28" s="10"/>
    </row>
    <row r="29" spans="1:43" ht="15.6">
      <c r="A29" s="42"/>
      <c r="B29" s="352">
        <f>+'Ark1'!C286</f>
        <v>2022</v>
      </c>
      <c r="C29" s="352">
        <f>+'Ark1'!I286</f>
        <v>83</v>
      </c>
      <c r="D29" s="51" t="s">
        <v>9</v>
      </c>
      <c r="E29" s="51" t="s">
        <v>433</v>
      </c>
      <c r="F29" s="50">
        <f>+'Ark1'!Q286</f>
        <v>72</v>
      </c>
      <c r="G29" s="75">
        <f>+'Ark1'!R286</f>
        <v>316</v>
      </c>
      <c r="H29" s="75"/>
      <c r="I29" s="68">
        <f>+'Ark1'!AE286</f>
        <v>11.72106824925816</v>
      </c>
      <c r="J29" s="68">
        <f>+'Ark1'!AF286</f>
        <v>11.294199100058396</v>
      </c>
      <c r="K29" s="52">
        <f>+'Ark1'!S286</f>
        <v>4.8101265822784809</v>
      </c>
      <c r="L29" s="65"/>
      <c r="M29" s="52">
        <f>+'Ark1'!T286</f>
        <v>6.9082278481012649</v>
      </c>
      <c r="N29" s="65"/>
      <c r="O29" s="75">
        <f>+'Ark1'!U286</f>
        <v>250.74272151898737</v>
      </c>
      <c r="P29" s="65"/>
      <c r="Q29" s="75">
        <f>+'Ark1'!W286</f>
        <v>57.278481012658226</v>
      </c>
      <c r="R29" s="75">
        <f>+'Ark1'!X286</f>
        <v>8.2278481012658222</v>
      </c>
      <c r="S29" s="75">
        <f>+'Ark1'!AG286</f>
        <v>681.40322580645147</v>
      </c>
      <c r="T29" s="75">
        <f>+'Ark1'!AH286</f>
        <v>0.31645569620253161</v>
      </c>
      <c r="U29" s="65">
        <f>+'Ark1'!AI286</f>
        <v>47.468354430379762</v>
      </c>
      <c r="V29" s="377">
        <f>+'Ark1'!AR286</f>
        <v>200.37419354838713</v>
      </c>
      <c r="W29" s="113">
        <f>+'Ark1'!AS286</f>
        <v>30.559496429543245</v>
      </c>
      <c r="X29" s="75">
        <f>+'Ark1'!Y286</f>
        <v>71.381526908104973</v>
      </c>
      <c r="Y29" s="52">
        <f>+'Ark1'!Z286</f>
        <v>1.3319439430851561</v>
      </c>
      <c r="Z29" s="52">
        <f>+'Ark1'!AA286</f>
        <v>2.0269845780693099</v>
      </c>
      <c r="AA29" s="75">
        <f>+'Ark1'!AB286</f>
        <v>54.005198421383966</v>
      </c>
      <c r="AB29" s="75">
        <f>+'Ark1'!AC286</f>
        <v>53.885535110197409</v>
      </c>
      <c r="AC29" s="75">
        <f>+'Ark1'!AD286</f>
        <v>32.760347771903277</v>
      </c>
      <c r="AD29" s="75">
        <f t="shared" si="4"/>
        <v>367.97994494703102</v>
      </c>
      <c r="AE29" s="63"/>
      <c r="AF29" s="65">
        <f t="shared" si="5"/>
        <v>4.3888888888888893</v>
      </c>
      <c r="AG29" s="42"/>
      <c r="AH29" s="2"/>
      <c r="AK29" s="12"/>
      <c r="AL29" s="12"/>
      <c r="AM29" s="10"/>
      <c r="AN29" s="10"/>
      <c r="AO29" s="10"/>
    </row>
    <row r="30" spans="1:43" ht="15.6">
      <c r="A30" s="42"/>
      <c r="B30" s="42"/>
      <c r="C30" s="34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63"/>
      <c r="AF30" s="42"/>
      <c r="AG30" s="42"/>
      <c r="AH30" s="4"/>
      <c r="AI30" s="5"/>
      <c r="AK30" s="1"/>
      <c r="AL30" s="1"/>
      <c r="AM30" s="10"/>
      <c r="AN30" s="10"/>
      <c r="AO30" s="10"/>
    </row>
    <row r="31" spans="1:43">
      <c r="A31" s="42"/>
      <c r="B31" s="349"/>
      <c r="C31" s="349"/>
      <c r="D31" s="42"/>
      <c r="E31" s="42"/>
      <c r="F31" s="42"/>
      <c r="G31" s="42"/>
      <c r="H31" s="42"/>
      <c r="I31" s="42"/>
      <c r="J31" s="42"/>
      <c r="K31" s="42"/>
      <c r="L31" s="63"/>
      <c r="M31" s="42"/>
      <c r="N31" s="63"/>
      <c r="O31" s="72"/>
      <c r="P31" s="63"/>
      <c r="Q31" s="72"/>
      <c r="R31" s="72"/>
      <c r="S31" s="72"/>
      <c r="T31" s="72"/>
      <c r="U31" s="42"/>
      <c r="V31" s="42"/>
      <c r="W31" s="42"/>
      <c r="X31" s="72"/>
      <c r="Y31" s="42"/>
      <c r="Z31" s="42"/>
      <c r="AA31" s="72"/>
      <c r="AB31" s="72"/>
      <c r="AC31" s="72"/>
      <c r="AD31" s="72"/>
      <c r="AE31" s="63"/>
      <c r="AF31" s="63"/>
      <c r="AG31" s="42"/>
      <c r="AI31" s="1"/>
      <c r="AJ31" s="1"/>
      <c r="AK31" s="1"/>
      <c r="AL31" s="1"/>
      <c r="AM31" s="1"/>
      <c r="AN31" s="1"/>
      <c r="AP31" s="12"/>
      <c r="AQ31" s="12"/>
    </row>
    <row r="32" spans="1:43">
      <c r="A32" s="42"/>
      <c r="B32" s="349"/>
      <c r="C32" s="349"/>
      <c r="D32" s="42"/>
      <c r="E32" s="42"/>
      <c r="F32" s="42"/>
      <c r="G32" s="42"/>
      <c r="H32" s="42"/>
      <c r="I32" s="42"/>
      <c r="J32" s="42"/>
      <c r="K32" s="42"/>
      <c r="L32" s="63"/>
      <c r="M32" s="42"/>
      <c r="N32" s="63"/>
      <c r="O32" s="72"/>
      <c r="P32" s="63"/>
      <c r="Q32" s="72"/>
      <c r="R32" s="72"/>
      <c r="S32" s="72"/>
      <c r="T32" s="72"/>
      <c r="U32" s="42"/>
      <c r="V32" s="42"/>
      <c r="W32" s="42"/>
      <c r="X32" s="72"/>
      <c r="Y32" s="42"/>
      <c r="Z32" s="42"/>
      <c r="AA32" s="72"/>
      <c r="AB32" s="72"/>
      <c r="AC32" s="72"/>
      <c r="AD32" s="72"/>
      <c r="AE32" s="63"/>
      <c r="AF32" s="63"/>
      <c r="AG32" s="42"/>
      <c r="AI32" s="1"/>
      <c r="AJ32" s="1"/>
      <c r="AK32" s="1"/>
      <c r="AL32" s="1"/>
      <c r="AM32" s="1"/>
      <c r="AN32" s="1"/>
      <c r="AP32" s="12"/>
      <c r="AQ32" s="12"/>
    </row>
    <row r="33" spans="17:43">
      <c r="Q33" s="15"/>
      <c r="R33" s="15"/>
      <c r="S33" s="15"/>
      <c r="X33" s="203"/>
      <c r="Y33" s="57"/>
      <c r="Z33" s="1"/>
      <c r="AI33" s="1"/>
      <c r="AJ33" s="1"/>
      <c r="AK33" s="1"/>
      <c r="AL33" s="1"/>
      <c r="AM33" s="1"/>
      <c r="AN33" s="1"/>
      <c r="AP33" s="12"/>
      <c r="AQ33" s="12"/>
    </row>
    <row r="34" spans="17:43">
      <c r="Q34" s="15"/>
      <c r="R34" s="15"/>
      <c r="S34" s="15"/>
      <c r="X34" s="203"/>
      <c r="Y34" s="57"/>
      <c r="Z34" s="1"/>
      <c r="AI34" s="1"/>
      <c r="AJ34" s="1"/>
      <c r="AK34" s="1"/>
      <c r="AL34" s="1"/>
      <c r="AM34" s="1"/>
      <c r="AN34" s="1"/>
      <c r="AP34" s="12"/>
      <c r="AQ34" s="12"/>
    </row>
    <row r="35" spans="17:43">
      <c r="Q35" s="15"/>
      <c r="R35" s="15"/>
      <c r="S35" s="15"/>
      <c r="X35" s="203"/>
      <c r="Y35" s="57"/>
      <c r="Z35" s="1"/>
      <c r="AI35" s="1"/>
      <c r="AJ35" s="1"/>
      <c r="AK35" s="1"/>
      <c r="AL35" s="1"/>
      <c r="AM35" s="1"/>
      <c r="AN35" s="1"/>
      <c r="AP35" s="12"/>
      <c r="AQ35" s="12"/>
    </row>
    <row r="36" spans="17:43">
      <c r="Q36" s="15"/>
      <c r="R36" s="15"/>
      <c r="S36" s="15"/>
      <c r="X36" s="203"/>
      <c r="Y36" s="57"/>
      <c r="Z36" s="1"/>
      <c r="AI36" s="1"/>
      <c r="AJ36" s="1"/>
      <c r="AK36" s="1"/>
      <c r="AL36" s="1"/>
      <c r="AM36" s="1"/>
      <c r="AN36" s="1"/>
      <c r="AP36" s="12"/>
      <c r="AQ36" s="12"/>
    </row>
    <row r="37" spans="17:43">
      <c r="Q37" s="15"/>
      <c r="R37" s="15"/>
      <c r="S37" s="15"/>
      <c r="X37" s="203"/>
      <c r="Y37" s="57"/>
      <c r="Z37" s="1"/>
      <c r="AI37" s="1"/>
      <c r="AJ37" s="1"/>
      <c r="AK37" s="1"/>
      <c r="AL37" s="1"/>
      <c r="AM37" s="1"/>
      <c r="AN37" s="1"/>
      <c r="AP37" s="12"/>
      <c r="AQ37" s="12"/>
    </row>
    <row r="38" spans="17:43">
      <c r="Q38" s="15"/>
      <c r="R38" s="15"/>
      <c r="S38" s="15"/>
      <c r="X38" s="203"/>
      <c r="Y38" s="57"/>
      <c r="Z38" s="1"/>
      <c r="AI38" s="1"/>
      <c r="AJ38" s="1"/>
      <c r="AK38" s="1"/>
      <c r="AL38" s="1"/>
      <c r="AM38" s="1"/>
      <c r="AN38" s="1"/>
      <c r="AP38" s="12"/>
      <c r="AQ38" s="12"/>
    </row>
    <row r="39" spans="17:43">
      <c r="Q39" s="15"/>
      <c r="R39" s="15"/>
      <c r="S39" s="15"/>
      <c r="X39" s="203"/>
      <c r="Y39" s="57"/>
      <c r="Z39" s="1"/>
      <c r="AI39" s="1"/>
      <c r="AJ39" s="1"/>
      <c r="AK39" s="1"/>
      <c r="AL39" s="1"/>
      <c r="AM39" s="1"/>
      <c r="AN39" s="1"/>
      <c r="AP39" s="12"/>
      <c r="AQ39" s="12"/>
    </row>
    <row r="40" spans="17:43">
      <c r="Q40" s="15"/>
      <c r="R40" s="15"/>
      <c r="S40" s="15"/>
      <c r="X40" s="203"/>
      <c r="Y40" s="57"/>
      <c r="Z40" s="1"/>
      <c r="AI40" s="1"/>
      <c r="AJ40" s="1"/>
      <c r="AK40" s="1"/>
      <c r="AL40" s="1"/>
      <c r="AM40" s="1"/>
      <c r="AN40" s="1"/>
      <c r="AP40" s="12"/>
      <c r="AQ40" s="12"/>
    </row>
    <row r="41" spans="17:43">
      <c r="AP41" s="12"/>
      <c r="AQ41" s="12"/>
    </row>
    <row r="42" spans="17:43">
      <c r="AP42" s="12"/>
      <c r="AQ42" s="12"/>
    </row>
    <row r="43" spans="17:43">
      <c r="Q43" s="15"/>
      <c r="R43" s="15"/>
      <c r="S43" s="15"/>
      <c r="X43" s="203"/>
      <c r="Y43" s="57"/>
      <c r="Z43" s="1"/>
      <c r="AI43" s="1"/>
      <c r="AJ43" s="1"/>
      <c r="AK43" s="1"/>
      <c r="AL43" s="1"/>
      <c r="AM43" s="1"/>
      <c r="AN43" s="1"/>
      <c r="AP43" s="12"/>
      <c r="AQ43" s="12"/>
    </row>
    <row r="44" spans="17:43">
      <c r="Q44" s="15"/>
      <c r="R44" s="15"/>
      <c r="S44" s="15"/>
      <c r="X44" s="203"/>
      <c r="Y44" s="57"/>
      <c r="Z44" s="1"/>
      <c r="AI44" s="1"/>
      <c r="AJ44" s="1"/>
      <c r="AK44" s="1"/>
      <c r="AL44" s="1"/>
      <c r="AM44" s="1"/>
      <c r="AN44" s="1"/>
      <c r="AP44" s="12"/>
      <c r="AQ44" s="12"/>
    </row>
    <row r="45" spans="17:43">
      <c r="Q45" s="15"/>
      <c r="R45" s="15"/>
      <c r="S45" s="15"/>
      <c r="X45" s="203"/>
      <c r="Y45" s="57"/>
      <c r="Z45" s="1"/>
      <c r="AI45" s="1"/>
      <c r="AJ45" s="1"/>
      <c r="AK45" s="1"/>
      <c r="AL45" s="1"/>
      <c r="AM45" s="1"/>
      <c r="AN45" s="1"/>
      <c r="AP45" s="12"/>
      <c r="AQ45" s="12"/>
    </row>
    <row r="46" spans="17:43">
      <c r="Q46" s="15"/>
      <c r="R46" s="15"/>
      <c r="S46" s="15"/>
      <c r="X46" s="203"/>
      <c r="Y46" s="57"/>
      <c r="Z46" s="1"/>
      <c r="AI46" s="1"/>
      <c r="AJ46" s="1"/>
      <c r="AK46" s="1"/>
      <c r="AL46" s="1"/>
      <c r="AM46" s="1"/>
      <c r="AN46" s="1"/>
    </row>
    <row r="47" spans="17:43">
      <c r="Q47" s="15"/>
      <c r="R47" s="15"/>
      <c r="S47" s="15"/>
      <c r="X47" s="203"/>
      <c r="Y47" s="57"/>
      <c r="Z47" s="1"/>
      <c r="AI47" s="1"/>
      <c r="AJ47" s="1"/>
      <c r="AK47" s="1"/>
      <c r="AL47" s="1"/>
      <c r="AM47" s="1"/>
      <c r="AN47" s="1"/>
    </row>
    <row r="48" spans="17:43">
      <c r="Q48" s="15"/>
      <c r="R48" s="15"/>
      <c r="S48" s="15"/>
      <c r="X48" s="203"/>
      <c r="Y48" s="57"/>
      <c r="Z48" s="1"/>
      <c r="AI48" s="1"/>
      <c r="AJ48" s="1"/>
      <c r="AK48" s="1"/>
      <c r="AL48" s="1"/>
      <c r="AM48" s="1"/>
      <c r="AN48" s="1"/>
    </row>
    <row r="49" spans="17:40">
      <c r="Q49" s="15"/>
      <c r="R49" s="15"/>
      <c r="S49" s="15"/>
      <c r="X49" s="203"/>
      <c r="Y49" s="57"/>
      <c r="Z49" s="1"/>
      <c r="AI49" s="1"/>
      <c r="AJ49" s="1"/>
      <c r="AK49" s="1"/>
      <c r="AL49" s="1"/>
      <c r="AM49" s="1"/>
      <c r="AN49" s="1"/>
    </row>
    <row r="50" spans="17:40">
      <c r="Q50" s="15"/>
      <c r="R50" s="15"/>
      <c r="S50" s="15"/>
      <c r="X50" s="203"/>
      <c r="Y50" s="57"/>
      <c r="Z50" s="1"/>
      <c r="AI50" s="1"/>
      <c r="AJ50" s="1"/>
      <c r="AK50" s="1"/>
      <c r="AL50" s="1"/>
      <c r="AM50" s="1"/>
      <c r="AN50" s="1"/>
    </row>
    <row r="51" spans="17:40">
      <c r="Q51" s="15"/>
      <c r="R51" s="15"/>
      <c r="S51" s="15"/>
      <c r="X51" s="203"/>
      <c r="Y51" s="57"/>
      <c r="Z51" s="1"/>
      <c r="AI51" s="1"/>
      <c r="AJ51" s="1"/>
      <c r="AK51" s="1"/>
      <c r="AL51" s="1"/>
      <c r="AM51" s="1"/>
      <c r="AN51" s="1"/>
    </row>
    <row r="52" spans="17:40">
      <c r="Q52" s="15"/>
      <c r="R52" s="15"/>
      <c r="S52" s="15"/>
      <c r="X52" s="203"/>
      <c r="Y52" s="57"/>
      <c r="Z52" s="1"/>
      <c r="AI52" s="1"/>
      <c r="AJ52" s="1"/>
      <c r="AK52" s="1"/>
      <c r="AL52" s="1"/>
      <c r="AM52" s="1"/>
      <c r="AN52" s="1"/>
    </row>
    <row r="53" spans="17:40">
      <c r="Q53" s="15"/>
      <c r="R53" s="15"/>
      <c r="S53" s="15"/>
      <c r="X53" s="203"/>
      <c r="Y53" s="57"/>
      <c r="Z53" s="1"/>
      <c r="AI53" s="1"/>
      <c r="AJ53" s="1"/>
      <c r="AK53" s="1"/>
      <c r="AL53" s="1"/>
      <c r="AM53" s="1"/>
      <c r="AN53" s="1"/>
    </row>
    <row r="54" spans="17:40">
      <c r="Q54" s="15"/>
      <c r="R54" s="15"/>
      <c r="S54" s="15"/>
      <c r="X54" s="203"/>
      <c r="Y54" s="57"/>
      <c r="Z54" s="1"/>
      <c r="AI54" s="1"/>
      <c r="AJ54" s="1"/>
      <c r="AK54" s="1"/>
      <c r="AL54" s="1"/>
      <c r="AM54" s="1"/>
      <c r="AN54" s="1"/>
    </row>
    <row r="55" spans="17:40">
      <c r="Q55" s="15"/>
      <c r="R55" s="15"/>
      <c r="S55" s="15"/>
      <c r="X55" s="203"/>
      <c r="Y55" s="57"/>
      <c r="Z55" s="1"/>
      <c r="AI55" s="1"/>
      <c r="AJ55" s="1"/>
      <c r="AK55" s="1"/>
      <c r="AL55" s="1"/>
      <c r="AM55" s="1"/>
      <c r="AN55" s="1"/>
    </row>
    <row r="56" spans="17:40">
      <c r="Q56" s="15"/>
      <c r="R56" s="15"/>
      <c r="S56" s="15"/>
      <c r="X56" s="203"/>
      <c r="Y56" s="57"/>
      <c r="Z56" s="1"/>
      <c r="AI56" s="1"/>
      <c r="AJ56" s="1"/>
      <c r="AK56" s="1"/>
      <c r="AL56" s="1"/>
      <c r="AM56" s="1"/>
      <c r="AN56" s="1"/>
    </row>
    <row r="57" spans="17:40">
      <c r="Q57" s="15"/>
      <c r="R57" s="15"/>
      <c r="S57" s="15"/>
      <c r="X57" s="203"/>
      <c r="Y57" s="57"/>
      <c r="Z57" s="1"/>
      <c r="AI57" s="1"/>
      <c r="AJ57" s="1"/>
      <c r="AK57" s="1"/>
      <c r="AL57" s="1"/>
      <c r="AM57" s="1"/>
      <c r="AN57" s="1"/>
    </row>
    <row r="58" spans="17:40">
      <c r="Q58" s="15"/>
      <c r="R58" s="15"/>
      <c r="S58" s="15"/>
      <c r="X58" s="203"/>
      <c r="Y58" s="57"/>
      <c r="Z58" s="1"/>
      <c r="AI58" s="1"/>
      <c r="AJ58" s="1"/>
      <c r="AK58" s="1"/>
      <c r="AL58" s="1"/>
      <c r="AM58" s="1"/>
      <c r="AN58" s="1"/>
    </row>
    <row r="59" spans="17:40">
      <c r="Q59" s="15"/>
      <c r="R59" s="15"/>
      <c r="S59" s="15"/>
      <c r="X59" s="203"/>
      <c r="Y59" s="57"/>
      <c r="Z59" s="1"/>
      <c r="AI59" s="1"/>
      <c r="AJ59" s="1"/>
      <c r="AK59" s="1"/>
      <c r="AL59" s="1"/>
      <c r="AM59" s="1"/>
      <c r="AN59" s="1"/>
    </row>
    <row r="60" spans="17:40">
      <c r="Q60" s="15"/>
      <c r="R60" s="15"/>
      <c r="S60" s="15"/>
      <c r="X60" s="203"/>
      <c r="Y60" s="57"/>
      <c r="Z60" s="1"/>
      <c r="AI60" s="1"/>
      <c r="AJ60" s="1"/>
      <c r="AK60" s="1"/>
      <c r="AL60" s="1"/>
      <c r="AM60" s="1"/>
      <c r="AN60" s="1"/>
    </row>
    <row r="61" spans="17:40">
      <c r="Q61" s="15"/>
      <c r="R61" s="15"/>
      <c r="S61" s="15"/>
      <c r="X61" s="203"/>
      <c r="Y61" s="57"/>
      <c r="Z61" s="1"/>
      <c r="AI61" s="1"/>
      <c r="AJ61" s="1"/>
      <c r="AK61" s="1"/>
      <c r="AL61" s="1"/>
      <c r="AM61" s="1"/>
      <c r="AN61" s="1"/>
    </row>
    <row r="62" spans="17:40">
      <c r="Q62" s="15"/>
      <c r="R62" s="15"/>
      <c r="S62" s="15"/>
      <c r="X62" s="203"/>
      <c r="Y62" s="57"/>
      <c r="Z62" s="1"/>
      <c r="AI62" s="1"/>
      <c r="AJ62" s="1"/>
      <c r="AK62" s="1"/>
      <c r="AL62" s="1"/>
      <c r="AM62" s="1"/>
      <c r="AN62" s="1"/>
    </row>
    <row r="63" spans="17:40">
      <c r="Q63" s="15"/>
      <c r="R63" s="15"/>
      <c r="S63" s="15"/>
      <c r="X63" s="203"/>
      <c r="Y63" s="57"/>
      <c r="Z63" s="1"/>
      <c r="AI63" s="1"/>
      <c r="AJ63" s="1"/>
      <c r="AK63" s="1"/>
      <c r="AL63" s="1"/>
      <c r="AM63" s="1"/>
      <c r="AN63" s="1"/>
    </row>
    <row r="64" spans="17:40">
      <c r="Q64" s="15"/>
      <c r="R64" s="15"/>
      <c r="S64" s="15"/>
      <c r="X64" s="203"/>
      <c r="Y64" s="57"/>
      <c r="Z64" s="1"/>
      <c r="AI64" s="1"/>
      <c r="AJ64" s="1"/>
      <c r="AK64" s="1"/>
      <c r="AL64" s="1"/>
      <c r="AM64" s="1"/>
      <c r="AN64" s="1"/>
    </row>
    <row r="65" spans="6:41">
      <c r="Q65" s="15"/>
      <c r="R65" s="15"/>
      <c r="S65" s="15"/>
      <c r="X65" s="203"/>
      <c r="Y65" s="57"/>
      <c r="Z65" s="1"/>
      <c r="AI65" s="1"/>
      <c r="AJ65" s="1"/>
      <c r="AK65" s="1"/>
      <c r="AL65" s="1"/>
      <c r="AM65" s="1"/>
      <c r="AN65" s="1"/>
    </row>
    <row r="66" spans="6:41">
      <c r="Q66" s="15"/>
      <c r="R66" s="15"/>
      <c r="S66" s="15"/>
      <c r="X66" s="203"/>
      <c r="Y66" s="57"/>
      <c r="Z66" s="1"/>
      <c r="AI66" s="1"/>
      <c r="AJ66" s="1"/>
      <c r="AK66" s="1"/>
      <c r="AL66" s="1"/>
      <c r="AM66" s="1"/>
      <c r="AN66" s="1"/>
    </row>
    <row r="67" spans="6:41">
      <c r="F67" s="13"/>
      <c r="G67" s="13"/>
      <c r="H67" s="13"/>
      <c r="I67" s="67"/>
      <c r="J67" s="67"/>
      <c r="K67" s="13"/>
      <c r="M67" s="13"/>
      <c r="Q67" s="15"/>
      <c r="R67" s="15"/>
      <c r="S67" s="15"/>
      <c r="X67" s="203"/>
      <c r="Y67" s="57"/>
      <c r="Z67" s="1"/>
      <c r="AI67" s="1"/>
      <c r="AJ67" s="1"/>
      <c r="AK67" s="1"/>
      <c r="AL67" s="1"/>
      <c r="AM67" s="1"/>
      <c r="AN67" s="1"/>
    </row>
    <row r="68" spans="6:41">
      <c r="F68" s="13"/>
      <c r="G68" s="13"/>
      <c r="H68" s="13"/>
      <c r="I68" s="67"/>
      <c r="J68" s="67"/>
      <c r="K68" s="13"/>
      <c r="M68" s="13"/>
      <c r="Q68" s="15"/>
      <c r="R68" s="15"/>
      <c r="S68" s="15"/>
      <c r="X68" s="203"/>
      <c r="Y68" s="57"/>
      <c r="Z68" s="1"/>
      <c r="AI68" s="1"/>
      <c r="AJ68" s="1"/>
      <c r="AK68" s="1"/>
      <c r="AL68" s="1"/>
      <c r="AM68" s="1"/>
      <c r="AN68" s="1"/>
      <c r="AO68" s="13"/>
    </row>
    <row r="69" spans="6:41">
      <c r="F69" s="13"/>
      <c r="G69" s="13"/>
      <c r="H69" s="13"/>
      <c r="I69" s="67"/>
      <c r="J69" s="67"/>
      <c r="K69" s="13"/>
      <c r="M69" s="13"/>
      <c r="Q69" s="15"/>
      <c r="R69" s="15"/>
      <c r="S69" s="15"/>
      <c r="X69" s="203"/>
      <c r="Y69" s="57"/>
      <c r="Z69" s="1"/>
      <c r="AI69" s="1"/>
      <c r="AJ69" s="1"/>
      <c r="AK69" s="1"/>
      <c r="AL69" s="1"/>
      <c r="AM69" s="1"/>
      <c r="AN69" s="1"/>
      <c r="AO69" s="13"/>
    </row>
    <row r="70" spans="6:41">
      <c r="F70" s="13"/>
      <c r="G70" s="13"/>
      <c r="H70" s="13"/>
      <c r="I70" s="67"/>
      <c r="J70" s="67"/>
      <c r="K70" s="13"/>
      <c r="M70" s="13"/>
      <c r="Q70" s="15"/>
      <c r="R70" s="15"/>
      <c r="S70" s="15"/>
      <c r="X70" s="203"/>
      <c r="Y70" s="57"/>
      <c r="Z70" s="1"/>
      <c r="AI70" s="1"/>
      <c r="AJ70" s="1"/>
      <c r="AK70" s="1"/>
      <c r="AL70" s="1"/>
      <c r="AM70" s="1"/>
      <c r="AN70" s="1"/>
      <c r="AO70" s="13"/>
    </row>
    <row r="71" spans="6:41">
      <c r="F71" s="13"/>
      <c r="G71" s="13"/>
      <c r="H71" s="13"/>
      <c r="I71" s="67"/>
      <c r="J71" s="67"/>
      <c r="K71" s="13"/>
      <c r="M71" s="13"/>
      <c r="Q71" s="15"/>
      <c r="R71" s="15"/>
      <c r="S71" s="15"/>
      <c r="X71" s="203"/>
      <c r="Y71" s="57"/>
      <c r="Z71" s="1"/>
      <c r="AI71" s="1"/>
      <c r="AJ71" s="1"/>
      <c r="AK71" s="1"/>
      <c r="AL71" s="1"/>
      <c r="AM71" s="1"/>
      <c r="AN71" s="1"/>
      <c r="AO71" s="13"/>
    </row>
    <row r="72" spans="6:41">
      <c r="F72" s="13"/>
      <c r="G72" s="13"/>
      <c r="H72" s="13"/>
      <c r="I72" s="67"/>
      <c r="J72" s="67"/>
      <c r="K72" s="13"/>
      <c r="M72" s="13"/>
      <c r="Q72" s="15"/>
      <c r="R72" s="15"/>
      <c r="S72" s="15"/>
      <c r="X72" s="203"/>
      <c r="Y72" s="57"/>
      <c r="Z72" s="1"/>
      <c r="AI72" s="1"/>
      <c r="AJ72" s="1"/>
      <c r="AK72" s="1"/>
      <c r="AL72" s="1"/>
      <c r="AM72" s="1"/>
      <c r="AN72" s="1"/>
      <c r="AO72" s="13"/>
    </row>
    <row r="73" spans="6:41">
      <c r="F73" s="13"/>
      <c r="G73" s="13"/>
      <c r="H73" s="13"/>
      <c r="I73" s="67"/>
      <c r="J73" s="67"/>
      <c r="K73" s="13"/>
      <c r="M73" s="13"/>
      <c r="Q73" s="15"/>
      <c r="R73" s="15"/>
      <c r="S73" s="15"/>
      <c r="X73" s="203"/>
      <c r="Y73" s="57"/>
      <c r="Z73" s="1"/>
      <c r="AI73" s="1"/>
      <c r="AJ73" s="1"/>
      <c r="AK73" s="1"/>
      <c r="AL73" s="1"/>
      <c r="AM73" s="1"/>
      <c r="AN73" s="1"/>
      <c r="AO73" s="13"/>
    </row>
    <row r="74" spans="6:41">
      <c r="F74" s="13"/>
      <c r="G74" s="13"/>
      <c r="H74" s="13"/>
      <c r="I74" s="67"/>
      <c r="J74" s="67"/>
      <c r="K74" s="13"/>
      <c r="M74" s="13"/>
      <c r="Q74" s="15"/>
      <c r="R74" s="15"/>
      <c r="S74" s="15"/>
      <c r="X74" s="203"/>
      <c r="Y74" s="57"/>
      <c r="Z74" s="1"/>
      <c r="AI74" s="1"/>
      <c r="AJ74" s="1"/>
      <c r="AK74" s="1"/>
      <c r="AL74" s="1"/>
      <c r="AM74" s="1"/>
      <c r="AN74" s="1"/>
      <c r="AO74" s="13"/>
    </row>
    <row r="75" spans="6:41">
      <c r="F75" s="13"/>
      <c r="G75" s="13"/>
      <c r="H75" s="13"/>
      <c r="I75" s="67"/>
      <c r="J75" s="67"/>
      <c r="K75" s="13"/>
      <c r="M75" s="13"/>
      <c r="Q75" s="15"/>
      <c r="R75" s="15"/>
      <c r="S75" s="15"/>
      <c r="X75" s="203"/>
      <c r="Y75" s="57"/>
      <c r="Z75" s="1"/>
      <c r="AI75" s="1"/>
      <c r="AJ75" s="1"/>
      <c r="AK75" s="1"/>
      <c r="AL75" s="1"/>
      <c r="AM75" s="1"/>
      <c r="AN75" s="1"/>
      <c r="AO75" s="13"/>
    </row>
    <row r="76" spans="6:41">
      <c r="F76" s="13"/>
      <c r="G76" s="13"/>
      <c r="H76" s="13"/>
      <c r="I76" s="67"/>
      <c r="J76" s="67"/>
      <c r="K76" s="13"/>
      <c r="M76" s="13"/>
      <c r="Q76" s="15"/>
      <c r="R76" s="15"/>
      <c r="S76" s="15"/>
      <c r="X76" s="203"/>
      <c r="Y76" s="57"/>
      <c r="Z76" s="1"/>
      <c r="AI76" s="1"/>
      <c r="AJ76" s="1"/>
      <c r="AK76" s="1"/>
      <c r="AL76" s="1"/>
      <c r="AM76" s="1"/>
      <c r="AN76" s="1"/>
      <c r="AO76" s="13"/>
    </row>
    <row r="77" spans="6:41">
      <c r="F77" s="13"/>
      <c r="G77" s="13"/>
      <c r="H77" s="13"/>
      <c r="I77" s="67"/>
      <c r="J77" s="67"/>
      <c r="K77" s="13"/>
      <c r="M77" s="13"/>
      <c r="Q77" s="15"/>
      <c r="R77" s="15"/>
      <c r="S77" s="15"/>
      <c r="X77" s="203"/>
      <c r="Y77" s="57"/>
      <c r="Z77" s="1"/>
      <c r="AI77" s="1"/>
      <c r="AJ77" s="1"/>
      <c r="AK77" s="1"/>
      <c r="AL77" s="1"/>
      <c r="AM77" s="1"/>
      <c r="AN77" s="1"/>
      <c r="AO77" s="13"/>
    </row>
    <row r="78" spans="6:41">
      <c r="F78" s="13"/>
      <c r="G78" s="13"/>
      <c r="H78" s="13"/>
      <c r="I78" s="67"/>
      <c r="J78" s="67"/>
      <c r="K78" s="13"/>
      <c r="M78" s="13"/>
      <c r="Q78" s="15"/>
      <c r="R78" s="15"/>
      <c r="S78" s="15"/>
      <c r="X78" s="203"/>
      <c r="Y78" s="57"/>
      <c r="Z78" s="1"/>
      <c r="AI78" s="1"/>
      <c r="AJ78" s="1"/>
      <c r="AK78" s="1"/>
      <c r="AL78" s="1"/>
      <c r="AM78" s="1"/>
      <c r="AN78" s="1"/>
      <c r="AO78" s="13"/>
    </row>
    <row r="79" spans="6:41">
      <c r="F79" s="13"/>
      <c r="G79" s="13"/>
      <c r="H79" s="13"/>
      <c r="I79" s="67"/>
      <c r="J79" s="67"/>
      <c r="K79" s="13"/>
      <c r="M79" s="13"/>
      <c r="Q79" s="15"/>
      <c r="R79" s="15"/>
      <c r="S79" s="15"/>
      <c r="X79" s="203"/>
      <c r="Y79" s="57"/>
      <c r="Z79" s="1"/>
      <c r="AI79" s="1"/>
      <c r="AJ79" s="1"/>
      <c r="AK79" s="1"/>
      <c r="AL79" s="1"/>
      <c r="AM79" s="1"/>
      <c r="AN79" s="1"/>
      <c r="AO79" s="13"/>
    </row>
    <row r="80" spans="6:41">
      <c r="F80" s="13"/>
      <c r="G80" s="13"/>
      <c r="H80" s="13"/>
      <c r="I80" s="67"/>
      <c r="J80" s="67"/>
      <c r="K80" s="13"/>
      <c r="M80" s="13"/>
      <c r="Q80" s="15"/>
      <c r="R80" s="15"/>
      <c r="S80" s="15"/>
      <c r="X80" s="203"/>
      <c r="Y80" s="57"/>
      <c r="Z80" s="1"/>
      <c r="AI80" s="1"/>
      <c r="AJ80" s="1"/>
      <c r="AK80" s="1"/>
      <c r="AL80" s="1"/>
      <c r="AM80" s="1"/>
      <c r="AN80" s="1"/>
      <c r="AO80" s="13"/>
    </row>
    <row r="81" spans="6:41">
      <c r="F81" s="13"/>
      <c r="G81" s="13"/>
      <c r="H81" s="13"/>
      <c r="I81" s="67"/>
      <c r="J81" s="67"/>
      <c r="K81" s="13"/>
      <c r="M81" s="13"/>
      <c r="Q81" s="15"/>
      <c r="R81" s="15"/>
      <c r="S81" s="15"/>
      <c r="X81" s="203"/>
      <c r="Y81" s="57"/>
      <c r="Z81" s="1"/>
      <c r="AI81" s="1"/>
      <c r="AJ81" s="1"/>
      <c r="AK81" s="1"/>
      <c r="AL81" s="1"/>
      <c r="AM81" s="1"/>
      <c r="AN81" s="1"/>
      <c r="AO81" s="13"/>
    </row>
    <row r="82" spans="6:41">
      <c r="F82" s="13"/>
      <c r="G82" s="13"/>
      <c r="H82" s="13"/>
      <c r="I82" s="67"/>
      <c r="J82" s="67"/>
      <c r="K82" s="13"/>
      <c r="M82" s="13"/>
      <c r="Q82" s="15"/>
      <c r="R82" s="15"/>
      <c r="S82" s="15"/>
      <c r="X82" s="203"/>
      <c r="Y82" s="57"/>
      <c r="Z82" s="1"/>
      <c r="AI82" s="1"/>
      <c r="AJ82" s="1"/>
      <c r="AK82" s="1"/>
      <c r="AL82" s="1"/>
      <c r="AM82" s="1"/>
      <c r="AN82" s="1"/>
      <c r="AO82" s="13"/>
    </row>
    <row r="83" spans="6:41">
      <c r="F83" s="13"/>
      <c r="G83" s="13"/>
      <c r="H83" s="13"/>
      <c r="I83" s="67"/>
      <c r="J83" s="67"/>
      <c r="K83" s="13"/>
      <c r="M83" s="13"/>
      <c r="Q83" s="15"/>
      <c r="R83" s="15"/>
      <c r="S83" s="15"/>
      <c r="X83" s="203"/>
      <c r="Y83" s="57"/>
      <c r="Z83" s="1"/>
      <c r="AI83" s="1"/>
      <c r="AJ83" s="1"/>
      <c r="AK83" s="1"/>
      <c r="AL83" s="1"/>
      <c r="AM83" s="1"/>
      <c r="AN83" s="1"/>
      <c r="AO83" s="13"/>
    </row>
    <row r="84" spans="6:41">
      <c r="F84" s="13"/>
      <c r="G84" s="13"/>
      <c r="H84" s="13"/>
      <c r="I84" s="67"/>
      <c r="J84" s="67"/>
      <c r="K84" s="13"/>
      <c r="M84" s="13"/>
      <c r="Q84" s="15"/>
      <c r="R84" s="15"/>
      <c r="S84" s="15"/>
      <c r="X84" s="203"/>
      <c r="Y84" s="57"/>
      <c r="Z84" s="1"/>
      <c r="AI84" s="1"/>
      <c r="AJ84" s="1"/>
      <c r="AK84" s="1"/>
      <c r="AL84" s="1"/>
      <c r="AM84" s="1"/>
      <c r="AN84" s="1"/>
      <c r="AO84" s="13"/>
    </row>
    <row r="85" spans="6:41">
      <c r="F85" s="13"/>
      <c r="G85" s="13"/>
      <c r="H85" s="13"/>
      <c r="I85" s="67"/>
      <c r="J85" s="67"/>
      <c r="K85" s="13"/>
      <c r="M85" s="13"/>
      <c r="Q85" s="15"/>
      <c r="R85" s="15"/>
      <c r="S85" s="15"/>
      <c r="X85" s="203"/>
      <c r="Y85" s="57"/>
      <c r="Z85" s="1"/>
      <c r="AI85" s="1"/>
      <c r="AJ85" s="1"/>
      <c r="AK85" s="1"/>
      <c r="AL85" s="1"/>
      <c r="AM85" s="1"/>
      <c r="AN85" s="1"/>
      <c r="AO85" s="13"/>
    </row>
    <row r="86" spans="6:41">
      <c r="F86" s="13"/>
      <c r="G86" s="13"/>
      <c r="H86" s="13"/>
      <c r="I86" s="67"/>
      <c r="J86" s="67"/>
      <c r="K86" s="13"/>
      <c r="M86" s="13"/>
      <c r="Q86" s="15"/>
      <c r="R86" s="15"/>
      <c r="S86" s="15"/>
      <c r="X86" s="203"/>
      <c r="Y86" s="57"/>
      <c r="Z86" s="1"/>
      <c r="AI86" s="1"/>
      <c r="AJ86" s="1"/>
      <c r="AK86" s="1"/>
      <c r="AL86" s="1"/>
      <c r="AM86" s="1"/>
      <c r="AN86" s="1"/>
      <c r="AO86" s="13"/>
    </row>
    <row r="87" spans="6:41">
      <c r="F87" s="13"/>
      <c r="G87" s="13"/>
      <c r="H87" s="13"/>
      <c r="I87" s="67"/>
      <c r="J87" s="67"/>
      <c r="K87" s="13"/>
      <c r="M87" s="13"/>
      <c r="Q87" s="15"/>
      <c r="R87" s="15"/>
      <c r="S87" s="15"/>
      <c r="X87" s="203"/>
      <c r="Y87" s="57"/>
      <c r="Z87" s="1"/>
      <c r="AI87" s="1"/>
      <c r="AJ87" s="1"/>
      <c r="AK87" s="1"/>
      <c r="AL87" s="1"/>
      <c r="AM87" s="1"/>
      <c r="AN87" s="1"/>
      <c r="AO87" s="13"/>
    </row>
    <row r="88" spans="6:41">
      <c r="F88" s="13"/>
      <c r="G88" s="13"/>
      <c r="H88" s="13"/>
      <c r="I88" s="67"/>
      <c r="J88" s="67"/>
      <c r="K88" s="13"/>
      <c r="M88" s="13"/>
      <c r="Q88" s="15"/>
      <c r="R88" s="15"/>
      <c r="S88" s="15"/>
      <c r="X88" s="203"/>
      <c r="Y88" s="57"/>
      <c r="Z88" s="1"/>
      <c r="AI88" s="1"/>
      <c r="AJ88" s="1"/>
      <c r="AK88" s="1"/>
      <c r="AL88" s="1"/>
      <c r="AM88" s="1"/>
      <c r="AN88" s="1"/>
      <c r="AO88" s="13"/>
    </row>
    <row r="89" spans="6:41">
      <c r="F89" s="13"/>
      <c r="G89" s="13"/>
      <c r="H89" s="13"/>
      <c r="I89" s="67"/>
      <c r="J89" s="67"/>
      <c r="K89" s="13"/>
      <c r="M89" s="13"/>
      <c r="Q89" s="15"/>
      <c r="R89" s="15"/>
      <c r="S89" s="15"/>
      <c r="X89" s="203"/>
      <c r="Y89" s="57"/>
      <c r="Z89" s="1"/>
      <c r="AI89" s="1"/>
      <c r="AJ89" s="1"/>
      <c r="AK89" s="1"/>
      <c r="AL89" s="1"/>
      <c r="AM89" s="1"/>
      <c r="AN89" s="1"/>
      <c r="AO89" s="13"/>
    </row>
    <row r="90" spans="6:41">
      <c r="F90" s="13"/>
      <c r="G90" s="13"/>
      <c r="H90" s="13"/>
      <c r="I90" s="67"/>
      <c r="J90" s="67"/>
      <c r="K90" s="13"/>
      <c r="M90" s="13"/>
      <c r="Q90" s="15"/>
      <c r="R90" s="15"/>
      <c r="S90" s="15"/>
      <c r="X90" s="203"/>
      <c r="Y90" s="57"/>
      <c r="Z90" s="1"/>
      <c r="AI90" s="1"/>
      <c r="AJ90" s="1"/>
      <c r="AK90" s="1"/>
      <c r="AL90" s="1"/>
      <c r="AM90" s="1"/>
      <c r="AN90" s="1"/>
      <c r="AO90" s="13"/>
    </row>
    <row r="91" spans="6:41">
      <c r="F91" s="13"/>
      <c r="G91" s="13"/>
      <c r="H91" s="13"/>
      <c r="I91" s="67"/>
      <c r="J91" s="67"/>
      <c r="K91" s="13"/>
      <c r="M91" s="13"/>
      <c r="Q91" s="15"/>
      <c r="R91" s="15"/>
      <c r="S91" s="15"/>
      <c r="X91" s="203"/>
      <c r="Y91" s="57"/>
      <c r="Z91" s="1"/>
      <c r="AI91" s="1"/>
      <c r="AJ91" s="1"/>
      <c r="AK91" s="1"/>
      <c r="AL91" s="1"/>
      <c r="AM91" s="1"/>
      <c r="AN91" s="1"/>
      <c r="AO91" s="13"/>
    </row>
    <row r="92" spans="6:41">
      <c r="F92" s="13"/>
      <c r="G92" s="13"/>
      <c r="H92" s="13"/>
      <c r="I92" s="67"/>
      <c r="J92" s="67"/>
      <c r="K92" s="13"/>
      <c r="M92" s="13"/>
      <c r="Q92" s="15"/>
      <c r="R92" s="15"/>
      <c r="S92" s="15"/>
      <c r="X92" s="203"/>
      <c r="Y92" s="57"/>
      <c r="Z92" s="1"/>
      <c r="AI92" s="1"/>
      <c r="AJ92" s="1"/>
      <c r="AK92" s="1"/>
      <c r="AL92" s="1"/>
      <c r="AM92" s="1"/>
      <c r="AN92" s="1"/>
      <c r="AO92" s="13"/>
    </row>
    <row r="93" spans="6:41">
      <c r="F93" s="13"/>
      <c r="G93" s="13"/>
      <c r="H93" s="13"/>
      <c r="I93" s="67"/>
      <c r="J93" s="67"/>
      <c r="K93" s="13"/>
      <c r="M93" s="13"/>
      <c r="Q93" s="15"/>
      <c r="R93" s="15"/>
      <c r="S93" s="15"/>
      <c r="X93" s="203"/>
      <c r="Y93" s="57"/>
      <c r="Z93" s="1"/>
      <c r="AI93" s="1"/>
      <c r="AJ93" s="1"/>
      <c r="AK93" s="1"/>
      <c r="AL93" s="1"/>
      <c r="AM93" s="1"/>
      <c r="AN93" s="1"/>
      <c r="AO93" s="13"/>
    </row>
    <row r="94" spans="6:41">
      <c r="F94" s="13"/>
      <c r="G94" s="13"/>
      <c r="H94" s="13"/>
      <c r="I94" s="67"/>
      <c r="J94" s="67"/>
      <c r="K94" s="13"/>
      <c r="M94" s="13"/>
      <c r="Q94" s="15"/>
      <c r="R94" s="15"/>
      <c r="S94" s="15"/>
      <c r="X94" s="203"/>
      <c r="Y94" s="57"/>
      <c r="Z94" s="1"/>
      <c r="AI94" s="1"/>
      <c r="AJ94" s="1"/>
      <c r="AK94" s="1"/>
      <c r="AL94" s="1"/>
      <c r="AM94" s="1"/>
      <c r="AN94" s="1"/>
      <c r="AO94" s="13"/>
    </row>
    <row r="95" spans="6:41">
      <c r="F95" s="13"/>
      <c r="G95" s="13"/>
      <c r="H95" s="13"/>
      <c r="I95" s="67"/>
      <c r="J95" s="67"/>
      <c r="K95" s="13"/>
      <c r="M95" s="13"/>
      <c r="Q95" s="15"/>
      <c r="R95" s="15"/>
      <c r="S95" s="15"/>
      <c r="X95" s="203"/>
      <c r="Y95" s="57"/>
      <c r="Z95" s="1"/>
      <c r="AI95" s="1"/>
      <c r="AJ95" s="1"/>
      <c r="AK95" s="1"/>
      <c r="AL95" s="1"/>
      <c r="AM95" s="1"/>
      <c r="AN95" s="1"/>
      <c r="AO95" s="13"/>
    </row>
    <row r="96" spans="6:41">
      <c r="F96" s="13"/>
      <c r="G96" s="13"/>
      <c r="H96" s="13"/>
      <c r="I96" s="67"/>
      <c r="J96" s="67"/>
      <c r="K96" s="13"/>
      <c r="M96" s="13"/>
      <c r="Q96" s="15"/>
      <c r="R96" s="15"/>
      <c r="S96" s="15"/>
      <c r="X96" s="203"/>
      <c r="Y96" s="57"/>
      <c r="Z96" s="1"/>
      <c r="AI96" s="1"/>
      <c r="AJ96" s="1"/>
      <c r="AK96" s="1"/>
      <c r="AL96" s="1"/>
      <c r="AM96" s="1"/>
      <c r="AN96" s="1"/>
      <c r="AO96" s="13"/>
    </row>
    <row r="97" spans="6:41">
      <c r="F97" s="13"/>
      <c r="G97" s="13"/>
      <c r="H97" s="13"/>
      <c r="I97" s="67"/>
      <c r="J97" s="67"/>
      <c r="K97" s="13"/>
      <c r="M97" s="13"/>
      <c r="Q97" s="15"/>
      <c r="R97" s="15"/>
      <c r="S97" s="15"/>
      <c r="X97" s="203"/>
      <c r="Y97" s="57"/>
      <c r="Z97" s="1"/>
      <c r="AI97" s="1"/>
      <c r="AJ97" s="1"/>
      <c r="AK97" s="1"/>
      <c r="AL97" s="1"/>
      <c r="AM97" s="1"/>
      <c r="AN97" s="1"/>
      <c r="AO97" s="13"/>
    </row>
    <row r="98" spans="6:41">
      <c r="F98" s="13"/>
      <c r="G98" s="13"/>
      <c r="H98" s="13"/>
      <c r="I98" s="67"/>
      <c r="J98" s="67"/>
      <c r="K98" s="13"/>
      <c r="M98" s="13"/>
      <c r="Q98" s="15"/>
      <c r="R98" s="15"/>
      <c r="S98" s="15"/>
      <c r="X98" s="203"/>
      <c r="Y98" s="57"/>
      <c r="Z98" s="1"/>
      <c r="AI98" s="1"/>
      <c r="AJ98" s="1"/>
      <c r="AK98" s="1"/>
      <c r="AL98" s="1"/>
      <c r="AM98" s="1"/>
      <c r="AN98" s="1"/>
      <c r="AO98" s="13"/>
    </row>
    <row r="99" spans="6:41">
      <c r="F99" s="13"/>
      <c r="G99" s="13"/>
      <c r="H99" s="13"/>
      <c r="I99" s="67"/>
      <c r="J99" s="67"/>
      <c r="K99" s="13"/>
      <c r="M99" s="13"/>
      <c r="Q99" s="15"/>
      <c r="R99" s="15"/>
      <c r="S99" s="15"/>
      <c r="X99" s="203"/>
      <c r="Y99" s="57"/>
      <c r="Z99" s="1"/>
      <c r="AI99" s="1"/>
      <c r="AJ99" s="1"/>
      <c r="AK99" s="1"/>
      <c r="AL99" s="1"/>
      <c r="AM99" s="1"/>
      <c r="AN99" s="1"/>
      <c r="AO99" s="13"/>
    </row>
    <row r="100" spans="6:41">
      <c r="F100" s="13"/>
      <c r="G100" s="13"/>
      <c r="H100" s="13"/>
      <c r="I100" s="67"/>
      <c r="J100" s="67"/>
      <c r="K100" s="13"/>
      <c r="M100" s="13"/>
      <c r="Q100" s="15"/>
      <c r="R100" s="15"/>
      <c r="S100" s="15"/>
      <c r="X100" s="203"/>
      <c r="Y100" s="57"/>
      <c r="Z100" s="1"/>
      <c r="AI100" s="1"/>
      <c r="AJ100" s="1"/>
      <c r="AK100" s="1"/>
      <c r="AL100" s="1"/>
      <c r="AM100" s="1"/>
      <c r="AN100" s="1"/>
      <c r="AO100" s="13"/>
    </row>
    <row r="101" spans="6:41">
      <c r="F101" s="13"/>
      <c r="G101" s="13"/>
      <c r="H101" s="13"/>
      <c r="I101" s="67"/>
      <c r="J101" s="67"/>
      <c r="K101" s="13"/>
      <c r="M101" s="13"/>
      <c r="Q101" s="15"/>
      <c r="R101" s="15"/>
      <c r="S101" s="15"/>
      <c r="X101" s="203"/>
      <c r="Y101" s="57"/>
      <c r="Z101" s="1"/>
      <c r="AI101" s="1"/>
      <c r="AJ101" s="1"/>
      <c r="AK101" s="1"/>
      <c r="AL101" s="1"/>
      <c r="AM101" s="1"/>
      <c r="AN101" s="1"/>
      <c r="AO101" s="13"/>
    </row>
    <row r="102" spans="6:41">
      <c r="F102" s="13"/>
      <c r="G102" s="13"/>
      <c r="H102" s="13"/>
      <c r="I102" s="67"/>
      <c r="J102" s="67"/>
      <c r="K102" s="13"/>
      <c r="M102" s="13"/>
      <c r="Q102" s="15"/>
      <c r="R102" s="15"/>
      <c r="S102" s="15"/>
      <c r="X102" s="203"/>
      <c r="Y102" s="57"/>
      <c r="Z102" s="1"/>
      <c r="AI102" s="1"/>
      <c r="AJ102" s="1"/>
      <c r="AK102" s="1"/>
      <c r="AL102" s="1"/>
      <c r="AM102" s="1"/>
      <c r="AN102" s="1"/>
      <c r="AO102" s="13"/>
    </row>
    <row r="103" spans="6:41">
      <c r="F103" s="13"/>
      <c r="G103" s="13"/>
      <c r="H103" s="13"/>
      <c r="I103" s="67"/>
      <c r="J103" s="67"/>
      <c r="K103" s="13"/>
      <c r="M103" s="13"/>
      <c r="Q103" s="15"/>
      <c r="R103" s="15"/>
      <c r="S103" s="15"/>
      <c r="X103" s="203"/>
      <c r="Y103" s="57"/>
      <c r="Z103" s="1"/>
      <c r="AI103" s="1"/>
      <c r="AJ103" s="1"/>
      <c r="AK103" s="1"/>
      <c r="AL103" s="1"/>
      <c r="AM103" s="1"/>
      <c r="AN103" s="1"/>
      <c r="AO103" s="13"/>
    </row>
    <row r="104" spans="6:41">
      <c r="F104" s="13"/>
      <c r="G104" s="13"/>
      <c r="H104" s="13"/>
      <c r="I104" s="67"/>
      <c r="J104" s="67"/>
      <c r="K104" s="13"/>
      <c r="L104" s="67"/>
      <c r="M104" s="13"/>
      <c r="N104" s="67"/>
      <c r="O104" s="76"/>
      <c r="P104" s="67"/>
      <c r="Q104" s="76"/>
      <c r="R104" s="76"/>
      <c r="S104" s="76"/>
      <c r="T104" s="76"/>
      <c r="U104" s="76"/>
      <c r="V104" s="76"/>
      <c r="W104" s="76"/>
      <c r="X104" s="76"/>
      <c r="Y104" s="13"/>
      <c r="Z104" s="13"/>
      <c r="AA104" s="76"/>
      <c r="AB104" s="76"/>
      <c r="AC104" s="76"/>
      <c r="AD104" s="76"/>
      <c r="AE104" s="67"/>
      <c r="AF104" s="67"/>
      <c r="AG104" s="67"/>
      <c r="AH104" s="67"/>
      <c r="AI104" s="13"/>
      <c r="AJ104" s="13"/>
      <c r="AK104" s="13"/>
      <c r="AL104" s="13"/>
      <c r="AM104" s="13"/>
      <c r="AN104" s="13"/>
      <c r="AO104" s="13"/>
    </row>
    <row r="105" spans="6:41">
      <c r="F105" s="13"/>
      <c r="G105" s="13"/>
      <c r="H105" s="13"/>
      <c r="I105" s="67"/>
      <c r="J105" s="67"/>
      <c r="K105" s="13"/>
      <c r="L105" s="67"/>
      <c r="M105" s="13"/>
      <c r="N105" s="67"/>
      <c r="O105" s="76"/>
      <c r="P105" s="67"/>
      <c r="Q105" s="76"/>
      <c r="R105" s="76"/>
      <c r="S105" s="76"/>
      <c r="T105" s="76"/>
      <c r="U105" s="76"/>
      <c r="V105" s="76"/>
      <c r="W105" s="76"/>
      <c r="X105" s="76"/>
      <c r="Y105" s="13"/>
      <c r="Z105" s="13"/>
      <c r="AA105" s="76"/>
      <c r="AB105" s="76"/>
      <c r="AC105" s="76"/>
      <c r="AD105" s="76"/>
      <c r="AE105" s="67"/>
      <c r="AF105" s="67"/>
      <c r="AG105" s="67"/>
      <c r="AH105" s="67"/>
      <c r="AI105" s="13"/>
      <c r="AJ105" s="13"/>
      <c r="AK105" s="13"/>
      <c r="AL105" s="13"/>
      <c r="AM105" s="13"/>
      <c r="AN105" s="13"/>
      <c r="AO105" s="13"/>
    </row>
    <row r="106" spans="6:41">
      <c r="F106" s="13"/>
      <c r="G106" s="13"/>
      <c r="H106" s="13"/>
      <c r="I106" s="67"/>
      <c r="J106" s="67"/>
      <c r="K106" s="13"/>
      <c r="L106" s="67"/>
      <c r="M106" s="13"/>
      <c r="N106" s="67"/>
      <c r="O106" s="76"/>
      <c r="P106" s="67"/>
      <c r="Q106" s="76"/>
      <c r="R106" s="76"/>
      <c r="S106" s="76"/>
      <c r="T106" s="76"/>
      <c r="U106" s="76"/>
      <c r="V106" s="76"/>
      <c r="W106" s="76"/>
      <c r="X106" s="76"/>
      <c r="Y106" s="13"/>
      <c r="Z106" s="13"/>
      <c r="AA106" s="76"/>
      <c r="AB106" s="76"/>
      <c r="AC106" s="76"/>
      <c r="AD106" s="76"/>
      <c r="AE106" s="67"/>
      <c r="AF106" s="67"/>
      <c r="AG106" s="67"/>
      <c r="AH106" s="67"/>
      <c r="AI106" s="13"/>
      <c r="AJ106" s="13"/>
      <c r="AK106" s="13"/>
      <c r="AL106" s="13"/>
      <c r="AM106" s="13"/>
      <c r="AN106" s="13"/>
      <c r="AO106" s="13"/>
    </row>
    <row r="107" spans="6:41">
      <c r="F107" s="13"/>
      <c r="G107" s="13"/>
      <c r="H107" s="13"/>
      <c r="I107" s="67"/>
      <c r="J107" s="67"/>
      <c r="K107" s="13"/>
      <c r="L107" s="67"/>
      <c r="M107" s="13"/>
      <c r="N107" s="67"/>
      <c r="O107" s="76"/>
      <c r="P107" s="67"/>
      <c r="Q107" s="76"/>
      <c r="R107" s="76"/>
      <c r="S107" s="76"/>
      <c r="T107" s="76"/>
      <c r="U107" s="76"/>
      <c r="V107" s="76"/>
      <c r="W107" s="76"/>
      <c r="X107" s="76"/>
      <c r="Y107" s="13"/>
      <c r="Z107" s="13"/>
      <c r="AA107" s="76"/>
      <c r="AB107" s="76"/>
      <c r="AC107" s="76"/>
      <c r="AD107" s="76"/>
      <c r="AE107" s="67"/>
      <c r="AF107" s="67"/>
      <c r="AG107" s="67"/>
      <c r="AH107" s="67"/>
      <c r="AI107" s="13"/>
      <c r="AJ107" s="13"/>
      <c r="AK107" s="13"/>
      <c r="AL107" s="13"/>
      <c r="AM107" s="13"/>
      <c r="AN107" s="13"/>
      <c r="AO107" s="13"/>
    </row>
    <row r="108" spans="6:41">
      <c r="F108" s="13"/>
      <c r="G108" s="13"/>
      <c r="H108" s="13"/>
      <c r="I108" s="67"/>
      <c r="J108" s="67"/>
      <c r="K108" s="13"/>
      <c r="L108" s="67"/>
      <c r="M108" s="13"/>
      <c r="N108" s="67"/>
      <c r="O108" s="76"/>
      <c r="P108" s="67"/>
      <c r="Q108" s="76"/>
      <c r="R108" s="76"/>
      <c r="S108" s="76"/>
      <c r="T108" s="76"/>
      <c r="U108" s="76"/>
      <c r="V108" s="76"/>
      <c r="W108" s="76"/>
      <c r="X108" s="76"/>
      <c r="Y108" s="13"/>
      <c r="Z108" s="13"/>
      <c r="AA108" s="76"/>
      <c r="AB108" s="76"/>
      <c r="AC108" s="76"/>
      <c r="AD108" s="76"/>
      <c r="AE108" s="67"/>
      <c r="AF108" s="67"/>
      <c r="AG108" s="67"/>
      <c r="AH108" s="67"/>
      <c r="AI108" s="13"/>
      <c r="AJ108" s="13"/>
      <c r="AK108" s="13"/>
      <c r="AL108" s="13"/>
      <c r="AM108" s="13"/>
      <c r="AN108" s="13"/>
      <c r="AO108" s="13"/>
    </row>
    <row r="109" spans="6:41">
      <c r="F109" s="13"/>
      <c r="G109" s="13"/>
      <c r="H109" s="13"/>
      <c r="I109" s="67"/>
      <c r="J109" s="67"/>
      <c r="K109" s="13"/>
      <c r="L109" s="67"/>
      <c r="M109" s="13"/>
      <c r="N109" s="67"/>
      <c r="O109" s="76"/>
      <c r="P109" s="67"/>
      <c r="Q109" s="76"/>
      <c r="R109" s="76"/>
      <c r="S109" s="76"/>
      <c r="T109" s="76"/>
      <c r="U109" s="76"/>
      <c r="V109" s="76"/>
      <c r="W109" s="76"/>
      <c r="X109" s="76"/>
      <c r="Y109" s="13"/>
      <c r="Z109" s="13"/>
      <c r="AA109" s="76"/>
      <c r="AB109" s="76"/>
      <c r="AC109" s="76"/>
      <c r="AD109" s="76"/>
      <c r="AE109" s="67"/>
      <c r="AF109" s="67"/>
      <c r="AG109" s="67"/>
      <c r="AH109" s="67"/>
      <c r="AI109" s="13"/>
      <c r="AJ109" s="13"/>
      <c r="AK109" s="13"/>
      <c r="AL109" s="13"/>
      <c r="AM109" s="13"/>
      <c r="AN109" s="13"/>
      <c r="AO109" s="13"/>
    </row>
    <row r="110" spans="6:41">
      <c r="F110" s="13"/>
      <c r="G110" s="13"/>
      <c r="H110" s="13"/>
      <c r="I110" s="67"/>
      <c r="J110" s="67"/>
      <c r="K110" s="13"/>
      <c r="L110" s="67"/>
      <c r="M110" s="13"/>
      <c r="N110" s="67"/>
      <c r="O110" s="76"/>
      <c r="P110" s="67"/>
      <c r="Q110" s="76"/>
      <c r="R110" s="76"/>
      <c r="S110" s="76"/>
      <c r="T110" s="76"/>
      <c r="U110" s="76"/>
      <c r="V110" s="76"/>
      <c r="W110" s="76"/>
      <c r="X110" s="76"/>
      <c r="Y110" s="13"/>
      <c r="Z110" s="13"/>
      <c r="AA110" s="76"/>
      <c r="AB110" s="76"/>
      <c r="AC110" s="76"/>
      <c r="AD110" s="76"/>
      <c r="AE110" s="67"/>
      <c r="AF110" s="67"/>
      <c r="AG110" s="67"/>
      <c r="AH110" s="67"/>
      <c r="AI110" s="13"/>
      <c r="AJ110" s="13"/>
      <c r="AK110" s="13"/>
      <c r="AL110" s="13"/>
      <c r="AM110" s="13"/>
      <c r="AN110" s="13"/>
      <c r="AO110" s="13"/>
    </row>
    <row r="111" spans="6:41">
      <c r="F111" s="13"/>
      <c r="G111" s="13"/>
      <c r="H111" s="13"/>
      <c r="I111" s="67"/>
      <c r="J111" s="67"/>
      <c r="K111" s="13"/>
      <c r="L111" s="67"/>
      <c r="M111" s="13"/>
      <c r="N111" s="67"/>
      <c r="O111" s="76"/>
      <c r="P111" s="67"/>
      <c r="Q111" s="76"/>
      <c r="R111" s="76"/>
      <c r="S111" s="76"/>
      <c r="T111" s="76"/>
      <c r="U111" s="76"/>
      <c r="V111" s="76"/>
      <c r="W111" s="76"/>
      <c r="X111" s="76"/>
      <c r="Y111" s="13"/>
      <c r="Z111" s="13"/>
      <c r="AA111" s="76"/>
      <c r="AB111" s="76"/>
      <c r="AC111" s="76"/>
      <c r="AD111" s="76"/>
      <c r="AE111" s="67"/>
      <c r="AF111" s="67"/>
      <c r="AG111" s="67"/>
      <c r="AH111" s="67"/>
      <c r="AI111" s="13"/>
      <c r="AJ111" s="13"/>
      <c r="AK111" s="13"/>
      <c r="AL111" s="13"/>
      <c r="AM111" s="13"/>
      <c r="AN111" s="13"/>
      <c r="AO111" s="13"/>
    </row>
    <row r="112" spans="6:41">
      <c r="F112" s="13"/>
      <c r="G112" s="13"/>
      <c r="H112" s="13"/>
      <c r="I112" s="67"/>
      <c r="J112" s="67"/>
      <c r="K112" s="13"/>
      <c r="L112" s="67"/>
      <c r="M112" s="13"/>
      <c r="N112" s="67"/>
      <c r="O112" s="76"/>
      <c r="P112" s="67"/>
      <c r="Q112" s="76"/>
      <c r="R112" s="76"/>
      <c r="S112" s="76"/>
      <c r="T112" s="76"/>
      <c r="U112" s="76"/>
      <c r="V112" s="76"/>
      <c r="W112" s="76"/>
      <c r="X112" s="76"/>
      <c r="Y112" s="13"/>
      <c r="Z112" s="13"/>
      <c r="AA112" s="76"/>
      <c r="AB112" s="76"/>
      <c r="AC112" s="76"/>
      <c r="AD112" s="76"/>
      <c r="AE112" s="67"/>
      <c r="AF112" s="67"/>
      <c r="AG112" s="67"/>
      <c r="AH112" s="67"/>
      <c r="AI112" s="13"/>
      <c r="AJ112" s="13"/>
      <c r="AK112" s="13"/>
      <c r="AL112" s="13"/>
      <c r="AM112" s="13"/>
      <c r="AN112" s="13"/>
      <c r="AO112" s="13"/>
    </row>
    <row r="113" spans="6:41">
      <c r="F113" s="13"/>
      <c r="G113" s="13"/>
      <c r="H113" s="13"/>
      <c r="I113" s="67"/>
      <c r="J113" s="67"/>
      <c r="K113" s="13"/>
      <c r="L113" s="67"/>
      <c r="M113" s="13"/>
      <c r="N113" s="67"/>
      <c r="O113" s="76"/>
      <c r="P113" s="67"/>
      <c r="Q113" s="76"/>
      <c r="R113" s="76"/>
      <c r="S113" s="76"/>
      <c r="T113" s="76"/>
      <c r="U113" s="76"/>
      <c r="V113" s="76"/>
      <c r="W113" s="76"/>
      <c r="X113" s="76"/>
      <c r="Y113" s="13"/>
      <c r="Z113" s="13"/>
      <c r="AA113" s="76"/>
      <c r="AB113" s="76"/>
      <c r="AC113" s="76"/>
      <c r="AD113" s="76"/>
      <c r="AE113" s="67"/>
      <c r="AF113" s="67"/>
      <c r="AG113" s="67"/>
      <c r="AH113" s="67"/>
      <c r="AI113" s="13"/>
      <c r="AJ113" s="13"/>
      <c r="AK113" s="13"/>
      <c r="AL113" s="13"/>
      <c r="AM113" s="13"/>
      <c r="AN113" s="13"/>
      <c r="AO113" s="13"/>
    </row>
    <row r="114" spans="6:41">
      <c r="F114" s="13"/>
      <c r="G114" s="13"/>
      <c r="H114" s="13"/>
      <c r="I114" s="67"/>
      <c r="J114" s="67"/>
      <c r="K114" s="13"/>
      <c r="L114" s="67"/>
      <c r="M114" s="13"/>
      <c r="N114" s="67"/>
      <c r="O114" s="76"/>
      <c r="P114" s="67"/>
      <c r="Q114" s="76"/>
      <c r="R114" s="76"/>
      <c r="S114" s="76"/>
      <c r="T114" s="76"/>
      <c r="U114" s="76"/>
      <c r="V114" s="76"/>
      <c r="W114" s="76"/>
      <c r="X114" s="76"/>
      <c r="Y114" s="13"/>
      <c r="Z114" s="13"/>
      <c r="AA114" s="76"/>
      <c r="AB114" s="76"/>
      <c r="AC114" s="76"/>
      <c r="AD114" s="76"/>
      <c r="AE114" s="67"/>
      <c r="AF114" s="67"/>
      <c r="AG114" s="67"/>
      <c r="AH114" s="67"/>
      <c r="AI114" s="13"/>
      <c r="AJ114" s="13"/>
      <c r="AK114" s="13"/>
      <c r="AL114" s="13"/>
      <c r="AM114" s="13"/>
      <c r="AN114" s="13"/>
      <c r="AO114" s="13"/>
    </row>
    <row r="115" spans="6:41">
      <c r="F115" s="13"/>
      <c r="G115" s="13"/>
      <c r="H115" s="13"/>
      <c r="I115" s="67"/>
      <c r="J115" s="67"/>
      <c r="K115" s="13"/>
      <c r="L115" s="67"/>
      <c r="M115" s="13"/>
      <c r="N115" s="67"/>
      <c r="O115" s="76"/>
      <c r="P115" s="67"/>
      <c r="Q115" s="76"/>
      <c r="R115" s="76"/>
      <c r="S115" s="76"/>
      <c r="T115" s="76"/>
      <c r="U115" s="76"/>
      <c r="V115" s="76"/>
      <c r="W115" s="76"/>
      <c r="X115" s="76"/>
      <c r="Y115" s="13"/>
      <c r="Z115" s="13"/>
      <c r="AA115" s="76"/>
      <c r="AB115" s="76"/>
      <c r="AC115" s="76"/>
      <c r="AD115" s="76"/>
      <c r="AE115" s="67"/>
      <c r="AF115" s="67"/>
      <c r="AG115" s="67"/>
      <c r="AH115" s="67"/>
      <c r="AI115" s="13"/>
      <c r="AJ115" s="13"/>
      <c r="AK115" s="13"/>
      <c r="AL115" s="13"/>
      <c r="AM115" s="13"/>
      <c r="AN115" s="13"/>
      <c r="AO115" s="13"/>
    </row>
    <row r="116" spans="6:41">
      <c r="F116" s="13"/>
      <c r="G116" s="13"/>
      <c r="H116" s="13"/>
      <c r="I116" s="67"/>
      <c r="J116" s="67"/>
      <c r="K116" s="13"/>
      <c r="L116" s="67"/>
      <c r="M116" s="13"/>
      <c r="N116" s="67"/>
      <c r="O116" s="76"/>
      <c r="P116" s="67"/>
      <c r="Q116" s="76"/>
      <c r="R116" s="76"/>
      <c r="S116" s="76"/>
      <c r="T116" s="76"/>
      <c r="U116" s="76"/>
      <c r="V116" s="76"/>
      <c r="W116" s="76"/>
      <c r="X116" s="76"/>
      <c r="Y116" s="13"/>
      <c r="Z116" s="13"/>
      <c r="AA116" s="76"/>
      <c r="AB116" s="76"/>
      <c r="AC116" s="76"/>
      <c r="AD116" s="76"/>
      <c r="AE116" s="67"/>
      <c r="AF116" s="67"/>
      <c r="AG116" s="67"/>
      <c r="AH116" s="67"/>
      <c r="AI116" s="13"/>
      <c r="AJ116" s="13"/>
      <c r="AK116" s="13"/>
      <c r="AL116" s="13"/>
      <c r="AM116" s="13"/>
      <c r="AN116" s="13"/>
      <c r="AO116" s="13"/>
    </row>
    <row r="117" spans="6:41">
      <c r="F117" s="13"/>
      <c r="G117" s="13"/>
      <c r="H117" s="13"/>
      <c r="I117" s="67"/>
      <c r="J117" s="67"/>
      <c r="K117" s="13"/>
      <c r="L117" s="67"/>
      <c r="M117" s="13"/>
      <c r="N117" s="67"/>
      <c r="O117" s="76"/>
      <c r="P117" s="67"/>
      <c r="Q117" s="76"/>
      <c r="R117" s="76"/>
      <c r="S117" s="76"/>
      <c r="T117" s="76"/>
      <c r="U117" s="76"/>
      <c r="V117" s="76"/>
      <c r="W117" s="76"/>
      <c r="X117" s="76"/>
      <c r="Y117" s="13"/>
      <c r="Z117" s="13"/>
      <c r="AA117" s="76"/>
      <c r="AB117" s="76"/>
      <c r="AC117" s="76"/>
      <c r="AD117" s="76"/>
      <c r="AE117" s="67"/>
      <c r="AF117" s="67"/>
      <c r="AG117" s="67"/>
      <c r="AH117" s="67"/>
      <c r="AI117" s="13"/>
      <c r="AJ117" s="13"/>
      <c r="AK117" s="13"/>
      <c r="AL117" s="13"/>
      <c r="AM117" s="13"/>
      <c r="AN117" s="13"/>
      <c r="AO117" s="13"/>
    </row>
    <row r="118" spans="6:41">
      <c r="F118" s="13"/>
      <c r="G118" s="13"/>
      <c r="H118" s="13"/>
      <c r="I118" s="67"/>
      <c r="J118" s="67"/>
      <c r="K118" s="13"/>
      <c r="L118" s="67"/>
      <c r="M118" s="13"/>
      <c r="N118" s="67"/>
      <c r="O118" s="76"/>
      <c r="P118" s="67"/>
      <c r="Q118" s="76"/>
      <c r="R118" s="76"/>
      <c r="S118" s="76"/>
      <c r="T118" s="76"/>
      <c r="U118" s="76"/>
      <c r="V118" s="76"/>
      <c r="W118" s="76"/>
      <c r="X118" s="76"/>
      <c r="Y118" s="13"/>
      <c r="Z118" s="13"/>
      <c r="AA118" s="76"/>
      <c r="AB118" s="76"/>
      <c r="AC118" s="76"/>
      <c r="AD118" s="76"/>
      <c r="AE118" s="67"/>
      <c r="AF118" s="67"/>
      <c r="AG118" s="67"/>
      <c r="AH118" s="67"/>
      <c r="AI118" s="13"/>
      <c r="AJ118" s="13"/>
      <c r="AK118" s="13"/>
      <c r="AL118" s="13"/>
      <c r="AM118" s="13"/>
      <c r="AN118" s="13"/>
      <c r="AO118" s="13"/>
    </row>
    <row r="119" spans="6:41">
      <c r="F119" s="13"/>
      <c r="G119" s="13"/>
      <c r="H119" s="13"/>
      <c r="I119" s="67"/>
      <c r="J119" s="67"/>
      <c r="K119" s="13"/>
      <c r="L119" s="67"/>
      <c r="M119" s="13"/>
      <c r="N119" s="67"/>
      <c r="O119" s="76"/>
      <c r="P119" s="67"/>
      <c r="Q119" s="76"/>
      <c r="R119" s="76"/>
      <c r="S119" s="76"/>
      <c r="T119" s="76"/>
      <c r="U119" s="76"/>
      <c r="V119" s="76"/>
      <c r="W119" s="76"/>
      <c r="X119" s="76"/>
      <c r="Y119" s="13"/>
      <c r="Z119" s="13"/>
      <c r="AA119" s="76"/>
      <c r="AB119" s="76"/>
      <c r="AC119" s="76"/>
      <c r="AD119" s="76"/>
      <c r="AE119" s="67"/>
      <c r="AF119" s="67"/>
      <c r="AG119" s="67"/>
      <c r="AH119" s="67"/>
      <c r="AI119" s="13"/>
      <c r="AJ119" s="13"/>
      <c r="AK119" s="13"/>
      <c r="AL119" s="13"/>
      <c r="AM119" s="13"/>
      <c r="AN119" s="13"/>
      <c r="AO119" s="13"/>
    </row>
    <row r="120" spans="6:41">
      <c r="F120" s="13"/>
      <c r="G120" s="13"/>
      <c r="H120" s="13"/>
      <c r="I120" s="67"/>
      <c r="J120" s="67"/>
      <c r="K120" s="13"/>
      <c r="L120" s="67"/>
      <c r="M120" s="13"/>
      <c r="N120" s="67"/>
      <c r="O120" s="76"/>
      <c r="P120" s="67"/>
      <c r="Q120" s="76"/>
      <c r="R120" s="76"/>
      <c r="S120" s="76"/>
      <c r="T120" s="76"/>
      <c r="U120" s="76"/>
      <c r="V120" s="76"/>
      <c r="W120" s="76"/>
      <c r="X120" s="76"/>
      <c r="Y120" s="13"/>
      <c r="Z120" s="13"/>
      <c r="AA120" s="76"/>
      <c r="AB120" s="76"/>
      <c r="AC120" s="76"/>
      <c r="AD120" s="76"/>
      <c r="AE120" s="67"/>
      <c r="AF120" s="67"/>
      <c r="AG120" s="67"/>
      <c r="AH120" s="67"/>
      <c r="AI120" s="13"/>
      <c r="AJ120" s="13"/>
      <c r="AK120" s="13"/>
      <c r="AL120" s="13"/>
      <c r="AM120" s="13"/>
      <c r="AN120" s="13"/>
      <c r="AO120" s="13"/>
    </row>
    <row r="121" spans="6:41">
      <c r="F121" s="13"/>
      <c r="G121" s="13"/>
      <c r="H121" s="13"/>
      <c r="I121" s="67"/>
      <c r="J121" s="67"/>
      <c r="K121" s="13"/>
      <c r="L121" s="67"/>
      <c r="M121" s="13"/>
      <c r="N121" s="67"/>
      <c r="O121" s="76"/>
      <c r="P121" s="67"/>
      <c r="Q121" s="76"/>
      <c r="R121" s="76"/>
      <c r="S121" s="76"/>
      <c r="T121" s="76"/>
      <c r="U121" s="76"/>
      <c r="V121" s="76"/>
      <c r="W121" s="76"/>
      <c r="X121" s="76"/>
      <c r="Y121" s="13"/>
      <c r="Z121" s="13"/>
      <c r="AA121" s="76"/>
      <c r="AB121" s="76"/>
      <c r="AC121" s="76"/>
      <c r="AD121" s="76"/>
      <c r="AE121" s="67"/>
      <c r="AF121" s="67"/>
      <c r="AG121" s="67"/>
      <c r="AH121" s="67"/>
      <c r="AI121" s="13"/>
      <c r="AJ121" s="13"/>
      <c r="AK121" s="13"/>
      <c r="AL121" s="13"/>
      <c r="AM121" s="13"/>
      <c r="AN121" s="13"/>
      <c r="AO121" s="13"/>
    </row>
    <row r="122" spans="6:41">
      <c r="F122" s="13"/>
      <c r="G122" s="13"/>
      <c r="H122" s="13"/>
      <c r="I122" s="67"/>
      <c r="J122" s="67"/>
      <c r="K122" s="13"/>
      <c r="L122" s="67"/>
      <c r="M122" s="13"/>
      <c r="N122" s="67"/>
      <c r="O122" s="76"/>
      <c r="P122" s="67"/>
      <c r="Q122" s="76"/>
      <c r="R122" s="76"/>
      <c r="S122" s="76"/>
      <c r="T122" s="76"/>
      <c r="U122" s="76"/>
      <c r="V122" s="76"/>
      <c r="W122" s="76"/>
      <c r="X122" s="76"/>
      <c r="Y122" s="13"/>
      <c r="Z122" s="13"/>
      <c r="AA122" s="76"/>
      <c r="AB122" s="76"/>
      <c r="AC122" s="76"/>
      <c r="AD122" s="76"/>
      <c r="AE122" s="67"/>
      <c r="AF122" s="67"/>
      <c r="AG122" s="67"/>
      <c r="AH122" s="67"/>
      <c r="AI122" s="13"/>
      <c r="AJ122" s="13"/>
      <c r="AK122" s="13"/>
      <c r="AL122" s="13"/>
      <c r="AM122" s="13"/>
      <c r="AN122" s="13"/>
      <c r="AO122" s="13"/>
    </row>
    <row r="123" spans="6:41">
      <c r="F123" s="13"/>
      <c r="G123" s="13"/>
      <c r="H123" s="13"/>
      <c r="I123" s="67"/>
      <c r="J123" s="67"/>
      <c r="K123" s="13"/>
      <c r="L123" s="67"/>
      <c r="M123" s="13"/>
      <c r="N123" s="67"/>
      <c r="O123" s="76"/>
      <c r="P123" s="67"/>
      <c r="Q123" s="76"/>
      <c r="R123" s="76"/>
      <c r="S123" s="76"/>
      <c r="T123" s="76"/>
      <c r="U123" s="76"/>
      <c r="V123" s="76"/>
      <c r="W123" s="76"/>
      <c r="X123" s="76"/>
      <c r="Y123" s="13"/>
      <c r="Z123" s="13"/>
      <c r="AA123" s="76"/>
      <c r="AB123" s="76"/>
      <c r="AC123" s="76"/>
      <c r="AD123" s="76"/>
      <c r="AE123" s="67"/>
      <c r="AF123" s="67"/>
      <c r="AG123" s="67"/>
      <c r="AH123" s="67"/>
      <c r="AI123" s="13"/>
      <c r="AJ123" s="13"/>
      <c r="AK123" s="13"/>
      <c r="AL123" s="13"/>
      <c r="AM123" s="13"/>
      <c r="AN123" s="13"/>
      <c r="AO123" s="13"/>
    </row>
    <row r="124" spans="6:41">
      <c r="F124" s="13"/>
      <c r="G124" s="13"/>
      <c r="H124" s="13"/>
      <c r="I124" s="67"/>
      <c r="J124" s="67"/>
      <c r="K124" s="13"/>
      <c r="L124" s="67"/>
      <c r="M124" s="13"/>
      <c r="N124" s="67"/>
      <c r="O124" s="76"/>
      <c r="P124" s="67"/>
      <c r="Q124" s="76"/>
      <c r="R124" s="76"/>
      <c r="S124" s="76"/>
      <c r="T124" s="76"/>
      <c r="U124" s="76"/>
      <c r="V124" s="76"/>
      <c r="W124" s="76"/>
      <c r="X124" s="76"/>
      <c r="Y124" s="13"/>
      <c r="Z124" s="13"/>
      <c r="AA124" s="76"/>
      <c r="AB124" s="76"/>
      <c r="AC124" s="76"/>
      <c r="AD124" s="76"/>
      <c r="AE124" s="67"/>
      <c r="AF124" s="67"/>
      <c r="AG124" s="67"/>
      <c r="AH124" s="67"/>
      <c r="AI124" s="13"/>
      <c r="AJ124" s="13"/>
      <c r="AK124" s="13"/>
      <c r="AL124" s="13"/>
      <c r="AM124" s="13"/>
      <c r="AN124" s="13"/>
      <c r="AO124" s="13"/>
    </row>
    <row r="125" spans="6:41">
      <c r="F125" s="13"/>
      <c r="G125" s="13"/>
      <c r="H125" s="13"/>
      <c r="I125" s="67"/>
      <c r="J125" s="67"/>
      <c r="K125" s="13"/>
      <c r="L125" s="67"/>
      <c r="M125" s="13"/>
      <c r="N125" s="67"/>
      <c r="O125" s="76"/>
      <c r="P125" s="67"/>
      <c r="Q125" s="76"/>
      <c r="R125" s="76"/>
      <c r="S125" s="76"/>
      <c r="T125" s="76"/>
      <c r="U125" s="76"/>
      <c r="V125" s="76"/>
      <c r="W125" s="76"/>
      <c r="X125" s="76"/>
      <c r="Y125" s="13"/>
      <c r="Z125" s="13"/>
      <c r="AA125" s="76"/>
      <c r="AB125" s="76"/>
      <c r="AC125" s="76"/>
      <c r="AD125" s="76"/>
      <c r="AE125" s="67"/>
      <c r="AF125" s="67"/>
      <c r="AG125" s="67"/>
      <c r="AH125" s="67"/>
      <c r="AI125" s="13"/>
      <c r="AJ125" s="13"/>
      <c r="AK125" s="13"/>
      <c r="AL125" s="13"/>
      <c r="AM125" s="13"/>
      <c r="AN125" s="13"/>
      <c r="AO125" s="13"/>
    </row>
    <row r="126" spans="6:41">
      <c r="F126" s="13"/>
      <c r="G126" s="13"/>
      <c r="H126" s="13"/>
      <c r="I126" s="67"/>
      <c r="J126" s="67"/>
      <c r="K126" s="13"/>
      <c r="L126" s="67"/>
      <c r="M126" s="13"/>
      <c r="N126" s="67"/>
      <c r="O126" s="76"/>
      <c r="P126" s="67"/>
      <c r="Q126" s="76"/>
      <c r="R126" s="76"/>
      <c r="S126" s="76"/>
      <c r="T126" s="76"/>
      <c r="U126" s="76"/>
      <c r="V126" s="76"/>
      <c r="W126" s="76"/>
      <c r="X126" s="76"/>
      <c r="Y126" s="13"/>
      <c r="Z126" s="13"/>
      <c r="AA126" s="76"/>
      <c r="AB126" s="76"/>
      <c r="AC126" s="76"/>
      <c r="AD126" s="76"/>
      <c r="AE126" s="67"/>
      <c r="AF126" s="67"/>
      <c r="AG126" s="67"/>
      <c r="AH126" s="67"/>
      <c r="AI126" s="13"/>
      <c r="AJ126" s="13"/>
      <c r="AK126" s="13"/>
      <c r="AL126" s="13"/>
      <c r="AM126" s="13"/>
      <c r="AN126" s="13"/>
      <c r="AO126" s="13"/>
    </row>
    <row r="127" spans="6:41">
      <c r="F127" s="13"/>
      <c r="G127" s="13"/>
      <c r="H127" s="13"/>
      <c r="I127" s="67"/>
      <c r="J127" s="67"/>
      <c r="K127" s="13"/>
      <c r="L127" s="67"/>
      <c r="M127" s="13"/>
      <c r="N127" s="67"/>
      <c r="O127" s="76"/>
      <c r="P127" s="67"/>
      <c r="Q127" s="76"/>
      <c r="R127" s="76"/>
      <c r="S127" s="76"/>
      <c r="T127" s="76"/>
      <c r="U127" s="76"/>
      <c r="V127" s="76"/>
      <c r="W127" s="76"/>
      <c r="X127" s="76"/>
      <c r="Y127" s="13"/>
      <c r="Z127" s="13"/>
      <c r="AA127" s="76"/>
      <c r="AB127" s="76"/>
      <c r="AC127" s="76"/>
      <c r="AD127" s="76"/>
      <c r="AE127" s="67"/>
      <c r="AF127" s="67"/>
      <c r="AG127" s="67"/>
      <c r="AH127" s="67"/>
      <c r="AI127" s="13"/>
      <c r="AJ127" s="13"/>
      <c r="AK127" s="13"/>
      <c r="AL127" s="13"/>
      <c r="AM127" s="13"/>
      <c r="AN127" s="13"/>
      <c r="AO127" s="13"/>
    </row>
    <row r="128" spans="6:41">
      <c r="F128" s="13"/>
      <c r="G128" s="13"/>
      <c r="H128" s="13"/>
      <c r="I128" s="67"/>
      <c r="J128" s="67"/>
      <c r="K128" s="13"/>
      <c r="L128" s="67"/>
      <c r="M128" s="13"/>
      <c r="N128" s="67"/>
      <c r="O128" s="76"/>
      <c r="P128" s="67"/>
      <c r="Q128" s="76"/>
      <c r="R128" s="76"/>
      <c r="S128" s="76"/>
      <c r="T128" s="76"/>
      <c r="U128" s="76"/>
      <c r="V128" s="76"/>
      <c r="W128" s="76"/>
      <c r="X128" s="76"/>
      <c r="Y128" s="13"/>
      <c r="Z128" s="13"/>
      <c r="AA128" s="76"/>
      <c r="AB128" s="76"/>
      <c r="AC128" s="76"/>
      <c r="AD128" s="76"/>
      <c r="AE128" s="67"/>
      <c r="AF128" s="67"/>
      <c r="AG128" s="67"/>
      <c r="AH128" s="67"/>
      <c r="AI128" s="13"/>
      <c r="AJ128" s="13"/>
      <c r="AK128" s="13"/>
      <c r="AL128" s="13"/>
      <c r="AM128" s="13"/>
      <c r="AN128" s="13"/>
      <c r="AO128" s="13"/>
    </row>
    <row r="129" spans="6:41">
      <c r="F129" s="13"/>
      <c r="G129" s="13"/>
      <c r="H129" s="13"/>
      <c r="I129" s="67"/>
      <c r="J129" s="67"/>
      <c r="K129" s="13"/>
      <c r="L129" s="67"/>
      <c r="M129" s="13"/>
      <c r="N129" s="67"/>
      <c r="O129" s="76"/>
      <c r="P129" s="67"/>
      <c r="Q129" s="76"/>
      <c r="R129" s="76"/>
      <c r="S129" s="76"/>
      <c r="T129" s="76"/>
      <c r="U129" s="76"/>
      <c r="V129" s="76"/>
      <c r="W129" s="76"/>
      <c r="X129" s="76"/>
      <c r="Y129" s="13"/>
      <c r="Z129" s="13"/>
      <c r="AA129" s="76"/>
      <c r="AB129" s="76"/>
      <c r="AC129" s="76"/>
      <c r="AD129" s="76"/>
      <c r="AE129" s="67"/>
      <c r="AF129" s="67"/>
      <c r="AG129" s="67"/>
      <c r="AH129" s="67"/>
      <c r="AI129" s="13"/>
      <c r="AJ129" s="13"/>
      <c r="AK129" s="13"/>
      <c r="AL129" s="13"/>
      <c r="AM129" s="13"/>
      <c r="AN129" s="13"/>
      <c r="AO129" s="13"/>
    </row>
    <row r="130" spans="6:41">
      <c r="F130" s="13"/>
      <c r="G130" s="13"/>
      <c r="H130" s="13"/>
      <c r="I130" s="67"/>
      <c r="J130" s="67"/>
      <c r="K130" s="13"/>
      <c r="L130" s="67"/>
      <c r="M130" s="13"/>
      <c r="N130" s="67"/>
      <c r="O130" s="76"/>
      <c r="P130" s="67"/>
      <c r="Q130" s="76"/>
      <c r="R130" s="76"/>
      <c r="S130" s="76"/>
      <c r="T130" s="76"/>
      <c r="U130" s="76"/>
      <c r="V130" s="76"/>
      <c r="W130" s="76"/>
      <c r="X130" s="76"/>
      <c r="Y130" s="13"/>
      <c r="Z130" s="13"/>
      <c r="AA130" s="76"/>
      <c r="AB130" s="76"/>
      <c r="AC130" s="76"/>
      <c r="AD130" s="76"/>
      <c r="AE130" s="67"/>
      <c r="AF130" s="67"/>
      <c r="AG130" s="67"/>
      <c r="AH130" s="67"/>
      <c r="AI130" s="13"/>
      <c r="AJ130" s="13"/>
      <c r="AK130" s="13"/>
      <c r="AL130" s="13"/>
      <c r="AM130" s="13"/>
      <c r="AN130" s="13"/>
      <c r="AO130" s="13"/>
    </row>
    <row r="131" spans="6:41">
      <c r="F131" s="13"/>
      <c r="G131" s="13"/>
      <c r="H131" s="13"/>
      <c r="I131" s="67"/>
      <c r="J131" s="67"/>
      <c r="K131" s="13"/>
      <c r="L131" s="67"/>
      <c r="M131" s="13"/>
      <c r="N131" s="67"/>
      <c r="O131" s="76"/>
      <c r="P131" s="67"/>
      <c r="Q131" s="76"/>
      <c r="R131" s="76"/>
      <c r="S131" s="76"/>
      <c r="T131" s="76"/>
      <c r="U131" s="76"/>
      <c r="V131" s="76"/>
      <c r="W131" s="76"/>
      <c r="X131" s="76"/>
      <c r="Y131" s="13"/>
      <c r="Z131" s="13"/>
      <c r="AA131" s="76"/>
      <c r="AB131" s="76"/>
      <c r="AC131" s="76"/>
      <c r="AD131" s="76"/>
      <c r="AE131" s="67"/>
      <c r="AF131" s="67"/>
      <c r="AG131" s="67"/>
      <c r="AH131" s="67"/>
      <c r="AI131" s="13"/>
      <c r="AJ131" s="13"/>
      <c r="AK131" s="13"/>
      <c r="AL131" s="13"/>
      <c r="AM131" s="13"/>
      <c r="AN131" s="13"/>
      <c r="AO131" s="13"/>
    </row>
    <row r="132" spans="6:41">
      <c r="F132" s="13"/>
      <c r="G132" s="13"/>
      <c r="H132" s="13"/>
      <c r="I132" s="67"/>
      <c r="J132" s="67"/>
      <c r="K132" s="13"/>
      <c r="L132" s="67"/>
      <c r="M132" s="13"/>
      <c r="N132" s="67"/>
      <c r="O132" s="76"/>
      <c r="P132" s="67"/>
      <c r="Q132" s="76"/>
      <c r="R132" s="76"/>
      <c r="S132" s="76"/>
      <c r="T132" s="76"/>
      <c r="U132" s="76"/>
      <c r="V132" s="76"/>
      <c r="W132" s="76"/>
      <c r="X132" s="76"/>
      <c r="Y132" s="13"/>
      <c r="Z132" s="13"/>
      <c r="AA132" s="76"/>
      <c r="AB132" s="76"/>
      <c r="AC132" s="76"/>
      <c r="AD132" s="76"/>
      <c r="AE132" s="67"/>
      <c r="AF132" s="67"/>
      <c r="AG132" s="67"/>
      <c r="AH132" s="67"/>
      <c r="AI132" s="13"/>
      <c r="AJ132" s="13"/>
      <c r="AK132" s="13"/>
      <c r="AL132" s="13"/>
      <c r="AM132" s="13"/>
      <c r="AN132" s="13"/>
      <c r="AO132" s="13"/>
    </row>
    <row r="133" spans="6:41">
      <c r="F133" s="13"/>
      <c r="G133" s="13"/>
      <c r="H133" s="13"/>
      <c r="I133" s="67"/>
      <c r="J133" s="67"/>
      <c r="K133" s="13"/>
      <c r="L133" s="67"/>
      <c r="M133" s="13"/>
      <c r="N133" s="67"/>
      <c r="O133" s="76"/>
      <c r="P133" s="67"/>
      <c r="Q133" s="76"/>
      <c r="R133" s="76"/>
      <c r="S133" s="76"/>
      <c r="T133" s="76"/>
      <c r="U133" s="76"/>
      <c r="V133" s="76"/>
      <c r="W133" s="76"/>
      <c r="X133" s="76"/>
      <c r="Y133" s="13"/>
      <c r="Z133" s="13"/>
      <c r="AA133" s="76"/>
      <c r="AB133" s="76"/>
      <c r="AC133" s="76"/>
      <c r="AD133" s="76"/>
      <c r="AE133" s="67"/>
      <c r="AF133" s="67"/>
      <c r="AG133" s="67"/>
      <c r="AH133" s="67"/>
      <c r="AI133" s="13"/>
      <c r="AJ133" s="13"/>
      <c r="AK133" s="13"/>
      <c r="AL133" s="13"/>
      <c r="AM133" s="13"/>
      <c r="AN133" s="13"/>
      <c r="AO133" s="13"/>
    </row>
    <row r="134" spans="6:41">
      <c r="F134" s="13"/>
      <c r="G134" s="13"/>
      <c r="H134" s="13"/>
      <c r="I134" s="67"/>
      <c r="J134" s="67"/>
      <c r="K134" s="13"/>
      <c r="L134" s="67"/>
      <c r="M134" s="13"/>
      <c r="N134" s="67"/>
      <c r="O134" s="76"/>
      <c r="P134" s="67"/>
      <c r="Q134" s="76"/>
      <c r="R134" s="76"/>
      <c r="S134" s="76"/>
      <c r="T134" s="76"/>
      <c r="U134" s="76"/>
      <c r="V134" s="76"/>
      <c r="W134" s="76"/>
      <c r="X134" s="76"/>
      <c r="Y134" s="13"/>
      <c r="Z134" s="13"/>
      <c r="AA134" s="76"/>
      <c r="AB134" s="76"/>
      <c r="AC134" s="76"/>
      <c r="AD134" s="76"/>
      <c r="AE134" s="67"/>
      <c r="AF134" s="67"/>
      <c r="AG134" s="67"/>
      <c r="AH134" s="67"/>
      <c r="AI134" s="13"/>
      <c r="AJ134" s="13"/>
      <c r="AK134" s="13"/>
      <c r="AL134" s="13"/>
      <c r="AM134" s="13"/>
      <c r="AN134" s="13"/>
      <c r="AO134" s="13"/>
    </row>
    <row r="135" spans="6:41">
      <c r="F135" s="13"/>
      <c r="G135" s="13"/>
      <c r="H135" s="13"/>
      <c r="I135" s="67"/>
      <c r="J135" s="67"/>
      <c r="K135" s="13"/>
      <c r="L135" s="67"/>
      <c r="M135" s="13"/>
      <c r="N135" s="67"/>
      <c r="O135" s="76"/>
      <c r="P135" s="67"/>
      <c r="Q135" s="76"/>
      <c r="R135" s="76"/>
      <c r="S135" s="76"/>
      <c r="T135" s="76"/>
      <c r="U135" s="76"/>
      <c r="V135" s="76"/>
      <c r="W135" s="76"/>
      <c r="X135" s="76"/>
      <c r="Y135" s="13"/>
      <c r="Z135" s="13"/>
      <c r="AA135" s="76"/>
      <c r="AB135" s="76"/>
      <c r="AC135" s="76"/>
      <c r="AD135" s="76"/>
      <c r="AE135" s="67"/>
      <c r="AF135" s="67"/>
      <c r="AG135" s="67"/>
      <c r="AH135" s="67"/>
      <c r="AI135" s="13"/>
      <c r="AJ135" s="13"/>
      <c r="AK135" s="13"/>
      <c r="AL135" s="13"/>
      <c r="AM135" s="13"/>
      <c r="AN135" s="13"/>
      <c r="AO135" s="13"/>
    </row>
    <row r="136" spans="6:41">
      <c r="F136" s="13"/>
      <c r="G136" s="13"/>
      <c r="H136" s="13"/>
      <c r="I136" s="67"/>
      <c r="J136" s="67"/>
      <c r="K136" s="13"/>
      <c r="L136" s="67"/>
      <c r="M136" s="13"/>
      <c r="N136" s="67"/>
      <c r="O136" s="76"/>
      <c r="P136" s="67"/>
      <c r="Q136" s="76"/>
      <c r="R136" s="76"/>
      <c r="S136" s="76"/>
      <c r="T136" s="76"/>
      <c r="U136" s="76"/>
      <c r="V136" s="76"/>
      <c r="W136" s="76"/>
      <c r="X136" s="76"/>
      <c r="Y136" s="13"/>
      <c r="Z136" s="13"/>
      <c r="AA136" s="76"/>
      <c r="AB136" s="76"/>
      <c r="AC136" s="76"/>
      <c r="AD136" s="76"/>
      <c r="AE136" s="67"/>
      <c r="AF136" s="67"/>
      <c r="AG136" s="67"/>
      <c r="AH136" s="67"/>
      <c r="AI136" s="13"/>
      <c r="AJ136" s="13"/>
      <c r="AK136" s="13"/>
      <c r="AL136" s="13"/>
      <c r="AM136" s="13"/>
      <c r="AN136" s="13"/>
      <c r="AO136" s="13"/>
    </row>
    <row r="137" spans="6:41">
      <c r="F137" s="13"/>
      <c r="G137" s="13"/>
      <c r="H137" s="13"/>
      <c r="I137" s="67"/>
      <c r="J137" s="67"/>
      <c r="K137" s="13"/>
      <c r="L137" s="67"/>
      <c r="M137" s="13"/>
      <c r="N137" s="67"/>
      <c r="O137" s="76"/>
      <c r="P137" s="67"/>
      <c r="Q137" s="76"/>
      <c r="R137" s="76"/>
      <c r="S137" s="76"/>
      <c r="T137" s="76"/>
      <c r="U137" s="76"/>
      <c r="V137" s="76"/>
      <c r="W137" s="76"/>
      <c r="X137" s="76"/>
      <c r="Y137" s="13"/>
      <c r="Z137" s="13"/>
      <c r="AA137" s="76"/>
      <c r="AB137" s="76"/>
      <c r="AC137" s="76"/>
      <c r="AD137" s="76"/>
      <c r="AE137" s="67"/>
      <c r="AF137" s="67"/>
      <c r="AG137" s="67"/>
      <c r="AH137" s="67"/>
      <c r="AI137" s="13"/>
      <c r="AJ137" s="13"/>
      <c r="AK137" s="13"/>
      <c r="AL137" s="13"/>
      <c r="AM137" s="13"/>
      <c r="AN137" s="13"/>
      <c r="AO137" s="13"/>
    </row>
    <row r="138" spans="6:41">
      <c r="F138" s="13"/>
      <c r="G138" s="13"/>
      <c r="H138" s="13"/>
      <c r="I138" s="67"/>
      <c r="J138" s="67"/>
      <c r="K138" s="13"/>
      <c r="L138" s="67"/>
      <c r="M138" s="13"/>
      <c r="N138" s="67"/>
      <c r="O138" s="76"/>
      <c r="P138" s="67"/>
      <c r="Q138" s="76"/>
      <c r="R138" s="76"/>
      <c r="S138" s="76"/>
      <c r="T138" s="76"/>
      <c r="U138" s="76"/>
      <c r="V138" s="76"/>
      <c r="W138" s="76"/>
      <c r="X138" s="76"/>
      <c r="Y138" s="13"/>
      <c r="Z138" s="13"/>
      <c r="AA138" s="76"/>
      <c r="AB138" s="76"/>
      <c r="AC138" s="76"/>
      <c r="AD138" s="76"/>
      <c r="AE138" s="67"/>
      <c r="AF138" s="67"/>
      <c r="AG138" s="67"/>
      <c r="AH138" s="67"/>
      <c r="AI138" s="13"/>
      <c r="AJ138" s="13"/>
      <c r="AK138" s="13"/>
      <c r="AL138" s="13"/>
      <c r="AM138" s="13"/>
      <c r="AN138" s="13"/>
      <c r="AO138" s="13"/>
    </row>
    <row r="139" spans="6:41">
      <c r="F139" s="13"/>
      <c r="G139" s="13"/>
      <c r="H139" s="13"/>
      <c r="I139" s="67"/>
      <c r="J139" s="67"/>
      <c r="K139" s="13"/>
      <c r="L139" s="67"/>
      <c r="M139" s="13"/>
      <c r="N139" s="67"/>
      <c r="O139" s="76"/>
      <c r="P139" s="67"/>
      <c r="Q139" s="76"/>
      <c r="R139" s="76"/>
      <c r="S139" s="76"/>
      <c r="T139" s="76"/>
      <c r="U139" s="76"/>
      <c r="V139" s="76"/>
      <c r="W139" s="76"/>
      <c r="X139" s="76"/>
      <c r="Y139" s="13"/>
      <c r="Z139" s="13"/>
      <c r="AA139" s="76"/>
      <c r="AB139" s="76"/>
      <c r="AC139" s="76"/>
      <c r="AD139" s="76"/>
      <c r="AE139" s="67"/>
      <c r="AF139" s="67"/>
      <c r="AG139" s="67"/>
      <c r="AH139" s="67"/>
      <c r="AI139" s="13"/>
      <c r="AJ139" s="13"/>
      <c r="AK139" s="13"/>
      <c r="AL139" s="13"/>
      <c r="AM139" s="13"/>
      <c r="AN139" s="13"/>
      <c r="AO139" s="13"/>
    </row>
    <row r="140" spans="6:41">
      <c r="F140" s="13"/>
      <c r="G140" s="13"/>
      <c r="H140" s="13"/>
      <c r="I140" s="67"/>
      <c r="J140" s="67"/>
      <c r="K140" s="13"/>
      <c r="L140" s="67"/>
      <c r="M140" s="13"/>
      <c r="N140" s="67"/>
      <c r="O140" s="76"/>
      <c r="P140" s="67"/>
      <c r="Q140" s="76"/>
      <c r="R140" s="76"/>
      <c r="S140" s="76"/>
      <c r="T140" s="76"/>
      <c r="U140" s="76"/>
      <c r="V140" s="76"/>
      <c r="W140" s="76"/>
      <c r="X140" s="76"/>
      <c r="Y140" s="13"/>
      <c r="Z140" s="13"/>
      <c r="AA140" s="76"/>
      <c r="AB140" s="76"/>
      <c r="AC140" s="76"/>
      <c r="AD140" s="76"/>
      <c r="AE140" s="67"/>
      <c r="AF140" s="67"/>
      <c r="AG140" s="67"/>
      <c r="AH140" s="67"/>
      <c r="AI140" s="13"/>
      <c r="AJ140" s="13"/>
      <c r="AK140" s="13"/>
      <c r="AL140" s="13"/>
      <c r="AM140" s="13"/>
      <c r="AN140" s="13"/>
      <c r="AO140" s="13"/>
    </row>
    <row r="141" spans="6:41">
      <c r="F141" s="13"/>
      <c r="G141" s="13"/>
      <c r="H141" s="13"/>
      <c r="I141" s="67"/>
      <c r="J141" s="67"/>
      <c r="K141" s="13"/>
      <c r="L141" s="67"/>
      <c r="M141" s="13"/>
      <c r="N141" s="67"/>
      <c r="O141" s="76"/>
      <c r="P141" s="67"/>
      <c r="Q141" s="76"/>
      <c r="R141" s="76"/>
      <c r="S141" s="76"/>
      <c r="T141" s="76"/>
      <c r="U141" s="76"/>
      <c r="V141" s="76"/>
      <c r="W141" s="76"/>
      <c r="X141" s="76"/>
      <c r="Y141" s="13"/>
      <c r="Z141" s="13"/>
      <c r="AA141" s="76"/>
      <c r="AB141" s="76"/>
      <c r="AC141" s="76"/>
      <c r="AD141" s="76"/>
      <c r="AE141" s="67"/>
      <c r="AF141" s="67"/>
      <c r="AG141" s="67"/>
      <c r="AH141" s="67"/>
      <c r="AI141" s="13"/>
      <c r="AJ141" s="13"/>
      <c r="AK141" s="13"/>
      <c r="AL141" s="13"/>
      <c r="AM141" s="13"/>
      <c r="AN141" s="13"/>
      <c r="AO141" s="13"/>
    </row>
    <row r="142" spans="6:41">
      <c r="F142" s="13"/>
      <c r="G142" s="13"/>
      <c r="H142" s="13"/>
      <c r="I142" s="67"/>
      <c r="J142" s="67"/>
      <c r="K142" s="13"/>
      <c r="L142" s="67"/>
      <c r="M142" s="13"/>
      <c r="N142" s="67"/>
      <c r="O142" s="76"/>
      <c r="P142" s="67"/>
      <c r="Q142" s="76"/>
      <c r="R142" s="76"/>
      <c r="S142" s="76"/>
      <c r="T142" s="76"/>
      <c r="U142" s="76"/>
      <c r="V142" s="76"/>
      <c r="W142" s="76"/>
      <c r="X142" s="76"/>
      <c r="Y142" s="13"/>
      <c r="Z142" s="13"/>
      <c r="AA142" s="76"/>
      <c r="AB142" s="76"/>
      <c r="AC142" s="76"/>
      <c r="AD142" s="76"/>
      <c r="AE142" s="67"/>
      <c r="AF142" s="67"/>
      <c r="AG142" s="67"/>
      <c r="AH142" s="67"/>
      <c r="AI142" s="13"/>
      <c r="AJ142" s="13"/>
      <c r="AK142" s="13"/>
      <c r="AL142" s="13"/>
      <c r="AM142" s="13"/>
      <c r="AN142" s="13"/>
      <c r="AO142" s="13"/>
    </row>
    <row r="143" spans="6:41">
      <c r="F143" s="13"/>
      <c r="G143" s="13"/>
      <c r="H143" s="13"/>
      <c r="I143" s="67"/>
      <c r="J143" s="67"/>
      <c r="K143" s="13"/>
      <c r="L143" s="67"/>
      <c r="M143" s="13"/>
      <c r="N143" s="67"/>
      <c r="O143" s="76"/>
      <c r="P143" s="67"/>
      <c r="Q143" s="76"/>
      <c r="R143" s="76"/>
      <c r="S143" s="76"/>
      <c r="T143" s="76"/>
      <c r="U143" s="76"/>
      <c r="V143" s="76"/>
      <c r="W143" s="76"/>
      <c r="X143" s="76"/>
      <c r="Y143" s="13"/>
      <c r="Z143" s="13"/>
      <c r="AA143" s="76"/>
      <c r="AB143" s="76"/>
      <c r="AC143" s="76"/>
      <c r="AD143" s="76"/>
      <c r="AE143" s="67"/>
      <c r="AF143" s="67"/>
      <c r="AG143" s="67"/>
      <c r="AH143" s="67"/>
      <c r="AI143" s="13"/>
      <c r="AJ143" s="13"/>
      <c r="AK143" s="13"/>
      <c r="AL143" s="13"/>
      <c r="AM143" s="13"/>
      <c r="AN143" s="13"/>
      <c r="AO143" s="13"/>
    </row>
    <row r="144" spans="6:41">
      <c r="F144" s="13"/>
      <c r="G144" s="13"/>
      <c r="H144" s="13"/>
      <c r="I144" s="67"/>
      <c r="J144" s="67"/>
      <c r="K144" s="13"/>
      <c r="L144" s="67"/>
      <c r="M144" s="13"/>
      <c r="N144" s="67"/>
      <c r="O144" s="76"/>
      <c r="P144" s="67"/>
      <c r="Q144" s="76"/>
      <c r="R144" s="76"/>
      <c r="S144" s="76"/>
      <c r="T144" s="76"/>
      <c r="U144" s="76"/>
      <c r="V144" s="76"/>
      <c r="W144" s="76"/>
      <c r="X144" s="76"/>
      <c r="Y144" s="13"/>
      <c r="Z144" s="13"/>
      <c r="AA144" s="76"/>
      <c r="AB144" s="76"/>
      <c r="AC144" s="76"/>
      <c r="AD144" s="76"/>
      <c r="AE144" s="67"/>
      <c r="AF144" s="67"/>
      <c r="AG144" s="67"/>
      <c r="AH144" s="67"/>
      <c r="AI144" s="13"/>
      <c r="AJ144" s="13"/>
      <c r="AK144" s="13"/>
      <c r="AL144" s="13"/>
      <c r="AM144" s="13"/>
      <c r="AN144" s="13"/>
      <c r="AO144" s="13"/>
    </row>
    <row r="145" spans="6:41">
      <c r="F145" s="13"/>
      <c r="G145" s="13"/>
      <c r="H145" s="13"/>
      <c r="I145" s="67"/>
      <c r="J145" s="67"/>
      <c r="K145" s="13"/>
      <c r="L145" s="67"/>
      <c r="M145" s="13"/>
      <c r="N145" s="67"/>
      <c r="O145" s="76"/>
      <c r="P145" s="67"/>
      <c r="Q145" s="76"/>
      <c r="R145" s="76"/>
      <c r="S145" s="76"/>
      <c r="T145" s="76"/>
      <c r="U145" s="76"/>
      <c r="V145" s="76"/>
      <c r="W145" s="76"/>
      <c r="X145" s="76"/>
      <c r="Y145" s="13"/>
      <c r="Z145" s="13"/>
      <c r="AA145" s="76"/>
      <c r="AB145" s="76"/>
      <c r="AC145" s="76"/>
      <c r="AD145" s="76"/>
      <c r="AE145" s="67"/>
      <c r="AF145" s="67"/>
      <c r="AG145" s="67"/>
      <c r="AH145" s="67"/>
      <c r="AI145" s="13"/>
      <c r="AJ145" s="13"/>
      <c r="AK145" s="13"/>
      <c r="AL145" s="13"/>
      <c r="AM145" s="13"/>
      <c r="AN145" s="13"/>
      <c r="AO145" s="13"/>
    </row>
    <row r="146" spans="6:41">
      <c r="F146" s="13"/>
      <c r="G146" s="13"/>
      <c r="H146" s="13"/>
      <c r="I146" s="67"/>
      <c r="J146" s="67"/>
      <c r="K146" s="13"/>
      <c r="L146" s="67"/>
      <c r="M146" s="13"/>
      <c r="N146" s="67"/>
      <c r="O146" s="76"/>
      <c r="P146" s="67"/>
      <c r="Q146" s="76"/>
      <c r="R146" s="76"/>
      <c r="S146" s="76"/>
      <c r="T146" s="76"/>
      <c r="U146" s="76"/>
      <c r="V146" s="76"/>
      <c r="W146" s="76"/>
      <c r="X146" s="76"/>
      <c r="Y146" s="13"/>
      <c r="Z146" s="13"/>
      <c r="AA146" s="76"/>
      <c r="AB146" s="76"/>
      <c r="AC146" s="76"/>
      <c r="AD146" s="76"/>
      <c r="AE146" s="67"/>
      <c r="AF146" s="67"/>
      <c r="AG146" s="67"/>
      <c r="AH146" s="67"/>
      <c r="AI146" s="13"/>
      <c r="AJ146" s="13"/>
      <c r="AK146" s="13"/>
      <c r="AL146" s="13"/>
      <c r="AM146" s="13"/>
      <c r="AN146" s="13"/>
      <c r="AO146" s="13"/>
    </row>
    <row r="147" spans="6:41">
      <c r="F147" s="13"/>
      <c r="G147" s="13"/>
      <c r="H147" s="13"/>
      <c r="I147" s="67"/>
      <c r="J147" s="67"/>
      <c r="K147" s="13"/>
      <c r="L147" s="67"/>
      <c r="M147" s="13"/>
      <c r="N147" s="67"/>
      <c r="O147" s="76"/>
      <c r="P147" s="67"/>
      <c r="Q147" s="76"/>
      <c r="R147" s="76"/>
      <c r="S147" s="76"/>
      <c r="T147" s="76"/>
      <c r="U147" s="76"/>
      <c r="V147" s="76"/>
      <c r="W147" s="76"/>
      <c r="X147" s="76"/>
      <c r="Y147" s="13"/>
      <c r="Z147" s="13"/>
      <c r="AA147" s="76"/>
      <c r="AB147" s="76"/>
      <c r="AC147" s="76"/>
      <c r="AD147" s="76"/>
      <c r="AE147" s="67"/>
      <c r="AF147" s="67"/>
      <c r="AG147" s="67"/>
      <c r="AH147" s="67"/>
      <c r="AI147" s="13"/>
      <c r="AJ147" s="13"/>
      <c r="AK147" s="13"/>
      <c r="AL147" s="13"/>
      <c r="AM147" s="13"/>
      <c r="AN147" s="13"/>
      <c r="AO147" s="13"/>
    </row>
    <row r="148" spans="6:41">
      <c r="F148" s="13"/>
      <c r="G148" s="13"/>
      <c r="H148" s="13"/>
      <c r="I148" s="67"/>
      <c r="J148" s="67"/>
      <c r="K148" s="13"/>
      <c r="L148" s="67"/>
      <c r="M148" s="13"/>
      <c r="N148" s="67"/>
      <c r="O148" s="76"/>
      <c r="P148" s="67"/>
      <c r="Q148" s="76"/>
      <c r="R148" s="76"/>
      <c r="S148" s="76"/>
      <c r="T148" s="76"/>
      <c r="U148" s="76"/>
      <c r="V148" s="76"/>
      <c r="W148" s="76"/>
      <c r="X148" s="76"/>
      <c r="Y148" s="13"/>
      <c r="Z148" s="13"/>
      <c r="AA148" s="76"/>
      <c r="AB148" s="76"/>
      <c r="AC148" s="76"/>
      <c r="AD148" s="76"/>
      <c r="AE148" s="67"/>
      <c r="AF148" s="67"/>
      <c r="AG148" s="67"/>
      <c r="AH148" s="67"/>
      <c r="AI148" s="13"/>
      <c r="AJ148" s="13"/>
      <c r="AK148" s="13"/>
      <c r="AL148" s="13"/>
      <c r="AM148" s="13"/>
      <c r="AN148" s="13"/>
      <c r="AO148" s="13"/>
    </row>
    <row r="149" spans="6:41">
      <c r="F149" s="13"/>
      <c r="G149" s="13"/>
      <c r="H149" s="13"/>
      <c r="I149" s="67"/>
      <c r="J149" s="67"/>
      <c r="K149" s="13"/>
      <c r="L149" s="67"/>
      <c r="M149" s="13"/>
      <c r="N149" s="67"/>
      <c r="O149" s="76"/>
      <c r="P149" s="67"/>
      <c r="Q149" s="76"/>
      <c r="R149" s="76"/>
      <c r="S149" s="76"/>
      <c r="T149" s="76"/>
      <c r="U149" s="76"/>
      <c r="V149" s="76"/>
      <c r="W149" s="76"/>
      <c r="X149" s="76"/>
      <c r="Y149" s="13"/>
      <c r="Z149" s="13"/>
      <c r="AA149" s="76"/>
      <c r="AB149" s="76"/>
      <c r="AC149" s="76"/>
      <c r="AD149" s="76"/>
      <c r="AE149" s="67"/>
      <c r="AF149" s="67"/>
      <c r="AG149" s="67"/>
      <c r="AH149" s="67"/>
      <c r="AI149" s="13"/>
      <c r="AJ149" s="13"/>
      <c r="AK149" s="13"/>
      <c r="AL149" s="13"/>
      <c r="AM149" s="13"/>
      <c r="AN149" s="13"/>
      <c r="AO149" s="13"/>
    </row>
    <row r="150" spans="6:41">
      <c r="F150" s="13"/>
      <c r="G150" s="13"/>
      <c r="H150" s="13"/>
      <c r="I150" s="67"/>
      <c r="J150" s="67"/>
      <c r="K150" s="13"/>
      <c r="L150" s="67"/>
      <c r="M150" s="13"/>
      <c r="N150" s="67"/>
      <c r="O150" s="76"/>
      <c r="P150" s="67"/>
      <c r="Q150" s="76"/>
      <c r="R150" s="76"/>
      <c r="S150" s="76"/>
      <c r="T150" s="76"/>
      <c r="U150" s="76"/>
      <c r="V150" s="76"/>
      <c r="W150" s="76"/>
      <c r="X150" s="76"/>
      <c r="Y150" s="13"/>
      <c r="Z150" s="13"/>
      <c r="AA150" s="76"/>
      <c r="AB150" s="76"/>
      <c r="AC150" s="76"/>
      <c r="AD150" s="76"/>
      <c r="AE150" s="67"/>
      <c r="AF150" s="67"/>
      <c r="AG150" s="67"/>
      <c r="AH150" s="67"/>
      <c r="AI150" s="13"/>
      <c r="AJ150" s="13"/>
      <c r="AK150" s="13"/>
      <c r="AL150" s="13"/>
      <c r="AM150" s="13"/>
      <c r="AN150" s="13"/>
      <c r="AO150" s="13"/>
    </row>
    <row r="151" spans="6:41">
      <c r="F151" s="13"/>
      <c r="G151" s="13"/>
      <c r="H151" s="13"/>
      <c r="I151" s="67"/>
      <c r="J151" s="67"/>
      <c r="K151" s="13"/>
      <c r="L151" s="67"/>
      <c r="M151" s="13"/>
      <c r="N151" s="67"/>
      <c r="O151" s="76"/>
      <c r="P151" s="67"/>
      <c r="Q151" s="76"/>
      <c r="R151" s="76"/>
      <c r="S151" s="76"/>
      <c r="T151" s="76"/>
      <c r="U151" s="76"/>
      <c r="V151" s="76"/>
      <c r="W151" s="76"/>
      <c r="X151" s="76"/>
      <c r="Y151" s="13"/>
      <c r="Z151" s="13"/>
      <c r="AA151" s="76"/>
      <c r="AB151" s="76"/>
      <c r="AC151" s="76"/>
      <c r="AD151" s="76"/>
      <c r="AE151" s="67"/>
      <c r="AF151" s="67"/>
      <c r="AG151" s="67"/>
      <c r="AH151" s="67"/>
      <c r="AI151" s="13"/>
      <c r="AJ151" s="13"/>
      <c r="AK151" s="13"/>
      <c r="AL151" s="13"/>
      <c r="AM151" s="13"/>
      <c r="AN151" s="13"/>
      <c r="AO151" s="13"/>
    </row>
    <row r="152" spans="6:41">
      <c r="F152" s="13"/>
      <c r="G152" s="13"/>
      <c r="H152" s="13"/>
      <c r="I152" s="67"/>
      <c r="J152" s="67"/>
      <c r="K152" s="13"/>
      <c r="L152" s="67"/>
      <c r="M152" s="13"/>
      <c r="N152" s="67"/>
      <c r="O152" s="76"/>
      <c r="P152" s="67"/>
      <c r="Q152" s="76"/>
      <c r="R152" s="76"/>
      <c r="S152" s="76"/>
      <c r="T152" s="76"/>
      <c r="U152" s="76"/>
      <c r="V152" s="76"/>
      <c r="W152" s="76"/>
      <c r="X152" s="76"/>
      <c r="Y152" s="13"/>
      <c r="Z152" s="13"/>
      <c r="AA152" s="76"/>
      <c r="AB152" s="76"/>
      <c r="AC152" s="76"/>
      <c r="AD152" s="76"/>
      <c r="AE152" s="67"/>
      <c r="AF152" s="67"/>
      <c r="AG152" s="67"/>
      <c r="AH152" s="67"/>
      <c r="AI152" s="13"/>
      <c r="AJ152" s="13"/>
      <c r="AK152" s="13"/>
      <c r="AL152" s="13"/>
      <c r="AM152" s="13"/>
      <c r="AN152" s="13"/>
      <c r="AO152" s="13"/>
    </row>
    <row r="153" spans="6:41">
      <c r="F153" s="13"/>
      <c r="G153" s="13"/>
      <c r="H153" s="13"/>
      <c r="I153" s="67"/>
      <c r="J153" s="67"/>
      <c r="K153" s="13"/>
      <c r="L153" s="67"/>
      <c r="M153" s="13"/>
      <c r="N153" s="67"/>
      <c r="O153" s="76"/>
      <c r="P153" s="67"/>
      <c r="Q153" s="76"/>
      <c r="R153" s="76"/>
      <c r="S153" s="76"/>
      <c r="T153" s="76"/>
      <c r="U153" s="76"/>
      <c r="V153" s="76"/>
      <c r="W153" s="76"/>
      <c r="X153" s="76"/>
      <c r="Y153" s="13"/>
      <c r="Z153" s="13"/>
      <c r="AA153" s="76"/>
      <c r="AB153" s="76"/>
      <c r="AC153" s="76"/>
      <c r="AD153" s="76"/>
      <c r="AE153" s="67"/>
      <c r="AF153" s="67"/>
      <c r="AG153" s="67"/>
      <c r="AH153" s="67"/>
      <c r="AI153" s="13"/>
      <c r="AJ153" s="13"/>
      <c r="AK153" s="13"/>
      <c r="AL153" s="13"/>
      <c r="AM153" s="13"/>
      <c r="AN153" s="13"/>
      <c r="AO153" s="13"/>
    </row>
    <row r="154" spans="6:41">
      <c r="F154" s="13"/>
      <c r="G154" s="13"/>
      <c r="H154" s="13"/>
      <c r="I154" s="67"/>
      <c r="J154" s="67"/>
      <c r="K154" s="13"/>
      <c r="L154" s="67"/>
      <c r="M154" s="13"/>
      <c r="N154" s="67"/>
      <c r="O154" s="76"/>
      <c r="P154" s="67"/>
      <c r="Q154" s="76"/>
      <c r="R154" s="76"/>
      <c r="S154" s="76"/>
      <c r="T154" s="76"/>
      <c r="U154" s="76"/>
      <c r="V154" s="76"/>
      <c r="W154" s="76"/>
      <c r="X154" s="76"/>
      <c r="Y154" s="13"/>
      <c r="Z154" s="13"/>
      <c r="AA154" s="76"/>
      <c r="AB154" s="76"/>
      <c r="AC154" s="76"/>
      <c r="AD154" s="76"/>
      <c r="AE154" s="67"/>
      <c r="AF154" s="67"/>
      <c r="AG154" s="67"/>
      <c r="AH154" s="67"/>
      <c r="AI154" s="13"/>
      <c r="AJ154" s="13"/>
      <c r="AK154" s="13"/>
      <c r="AL154" s="13"/>
      <c r="AM154" s="13"/>
      <c r="AN154" s="13"/>
      <c r="AO154" s="13"/>
    </row>
    <row r="155" spans="6:41">
      <c r="F155" s="13"/>
      <c r="G155" s="13"/>
      <c r="H155" s="13"/>
      <c r="I155" s="67"/>
      <c r="J155" s="67"/>
      <c r="K155" s="13"/>
      <c r="L155" s="67"/>
      <c r="M155" s="13"/>
      <c r="N155" s="67"/>
      <c r="O155" s="76"/>
      <c r="P155" s="67"/>
      <c r="Q155" s="76"/>
      <c r="R155" s="76"/>
      <c r="S155" s="76"/>
      <c r="T155" s="76"/>
      <c r="U155" s="76"/>
      <c r="V155" s="76"/>
      <c r="W155" s="76"/>
      <c r="X155" s="76"/>
      <c r="Y155" s="13"/>
      <c r="Z155" s="13"/>
      <c r="AA155" s="76"/>
      <c r="AB155" s="76"/>
      <c r="AC155" s="76"/>
      <c r="AD155" s="76"/>
      <c r="AE155" s="67"/>
      <c r="AF155" s="67"/>
      <c r="AG155" s="67"/>
      <c r="AH155" s="67"/>
      <c r="AI155" s="13"/>
      <c r="AJ155" s="13"/>
      <c r="AK155" s="13"/>
      <c r="AL155" s="13"/>
      <c r="AM155" s="13"/>
      <c r="AN155" s="13"/>
      <c r="AO155" s="13"/>
    </row>
    <row r="156" spans="6:41">
      <c r="F156" s="13"/>
      <c r="G156" s="13"/>
      <c r="H156" s="13"/>
      <c r="I156" s="67"/>
      <c r="J156" s="67"/>
      <c r="K156" s="13"/>
      <c r="L156" s="67"/>
      <c r="M156" s="13"/>
      <c r="N156" s="67"/>
      <c r="O156" s="76"/>
      <c r="P156" s="67"/>
      <c r="Q156" s="76"/>
      <c r="R156" s="76"/>
      <c r="S156" s="76"/>
      <c r="T156" s="76"/>
      <c r="U156" s="76"/>
      <c r="V156" s="76"/>
      <c r="W156" s="76"/>
      <c r="X156" s="76"/>
      <c r="Y156" s="13"/>
      <c r="Z156" s="13"/>
      <c r="AA156" s="76"/>
      <c r="AB156" s="76"/>
      <c r="AC156" s="76"/>
      <c r="AD156" s="76"/>
      <c r="AE156" s="67"/>
      <c r="AF156" s="67"/>
      <c r="AG156" s="67"/>
      <c r="AH156" s="67"/>
      <c r="AI156" s="13"/>
      <c r="AJ156" s="13"/>
      <c r="AK156" s="13"/>
      <c r="AL156" s="13"/>
      <c r="AM156" s="13"/>
      <c r="AN156" s="13"/>
      <c r="AO156" s="13"/>
    </row>
    <row r="157" spans="6:41">
      <c r="F157" s="13"/>
      <c r="G157" s="13"/>
      <c r="H157" s="13"/>
      <c r="I157" s="67"/>
      <c r="J157" s="67"/>
      <c r="K157" s="13"/>
      <c r="L157" s="67"/>
      <c r="M157" s="13"/>
      <c r="N157" s="67"/>
      <c r="O157" s="76"/>
      <c r="P157" s="67"/>
      <c r="Q157" s="76"/>
      <c r="R157" s="76"/>
      <c r="S157" s="76"/>
      <c r="T157" s="76"/>
      <c r="U157" s="76"/>
      <c r="V157" s="76"/>
      <c r="W157" s="76"/>
      <c r="X157" s="76"/>
      <c r="Y157" s="13"/>
      <c r="Z157" s="13"/>
      <c r="AA157" s="76"/>
      <c r="AB157" s="76"/>
      <c r="AC157" s="76"/>
      <c r="AD157" s="76"/>
      <c r="AE157" s="67"/>
      <c r="AF157" s="67"/>
      <c r="AG157" s="67"/>
      <c r="AH157" s="67"/>
      <c r="AI157" s="13"/>
      <c r="AJ157" s="13"/>
      <c r="AK157" s="13"/>
      <c r="AL157" s="13"/>
      <c r="AM157" s="13"/>
      <c r="AN157" s="13"/>
      <c r="AO157" s="13"/>
    </row>
    <row r="158" spans="6:41">
      <c r="F158" s="13"/>
      <c r="G158" s="13"/>
      <c r="H158" s="13"/>
      <c r="I158" s="67"/>
      <c r="J158" s="67"/>
      <c r="K158" s="13"/>
      <c r="L158" s="67"/>
      <c r="M158" s="13"/>
      <c r="N158" s="67"/>
      <c r="O158" s="76"/>
      <c r="P158" s="67"/>
      <c r="Q158" s="76"/>
      <c r="R158" s="76"/>
      <c r="S158" s="76"/>
      <c r="T158" s="76"/>
      <c r="U158" s="76"/>
      <c r="V158" s="76"/>
      <c r="W158" s="76"/>
      <c r="X158" s="76"/>
      <c r="Y158" s="13"/>
      <c r="Z158" s="13"/>
      <c r="AA158" s="76"/>
      <c r="AB158" s="76"/>
      <c r="AC158" s="76"/>
      <c r="AD158" s="76"/>
      <c r="AE158" s="67"/>
      <c r="AF158" s="67"/>
      <c r="AG158" s="67"/>
      <c r="AH158" s="67"/>
      <c r="AI158" s="13"/>
      <c r="AJ158" s="13"/>
      <c r="AK158" s="13"/>
      <c r="AL158" s="13"/>
      <c r="AM158" s="13"/>
      <c r="AN158" s="13"/>
      <c r="AO158" s="13"/>
    </row>
    <row r="159" spans="6:41">
      <c r="F159" s="13"/>
      <c r="G159" s="13"/>
      <c r="H159" s="13"/>
      <c r="I159" s="67"/>
      <c r="J159" s="67"/>
      <c r="K159" s="13"/>
      <c r="L159" s="67"/>
      <c r="M159" s="13"/>
      <c r="N159" s="67"/>
      <c r="O159" s="76"/>
      <c r="P159" s="67"/>
      <c r="Q159" s="76"/>
      <c r="R159" s="76"/>
      <c r="S159" s="76"/>
      <c r="T159" s="76"/>
      <c r="U159" s="76"/>
      <c r="V159" s="76"/>
      <c r="W159" s="76"/>
      <c r="X159" s="76"/>
      <c r="Y159" s="13"/>
      <c r="Z159" s="13"/>
      <c r="AA159" s="76"/>
      <c r="AB159" s="76"/>
      <c r="AC159" s="76"/>
      <c r="AD159" s="76"/>
      <c r="AE159" s="67"/>
      <c r="AF159" s="67"/>
      <c r="AG159" s="67"/>
      <c r="AH159" s="67"/>
      <c r="AI159" s="13"/>
      <c r="AJ159" s="13"/>
      <c r="AK159" s="13"/>
      <c r="AL159" s="13"/>
      <c r="AM159" s="13"/>
      <c r="AN159" s="13"/>
      <c r="AO159" s="13"/>
    </row>
    <row r="160" spans="6:41">
      <c r="F160" s="13"/>
      <c r="G160" s="13"/>
      <c r="H160" s="13"/>
      <c r="I160" s="67"/>
      <c r="J160" s="67"/>
      <c r="K160" s="13"/>
      <c r="L160" s="67"/>
      <c r="M160" s="13"/>
      <c r="N160" s="67"/>
      <c r="O160" s="76"/>
      <c r="P160" s="67"/>
      <c r="Q160" s="76"/>
      <c r="R160" s="76"/>
      <c r="S160" s="76"/>
      <c r="T160" s="76"/>
      <c r="U160" s="76"/>
      <c r="V160" s="76"/>
      <c r="W160" s="76"/>
      <c r="X160" s="76"/>
      <c r="Y160" s="13"/>
      <c r="Z160" s="13"/>
      <c r="AA160" s="76"/>
      <c r="AB160" s="76"/>
      <c r="AC160" s="76"/>
      <c r="AD160" s="76"/>
      <c r="AE160" s="67"/>
      <c r="AF160" s="67"/>
      <c r="AG160" s="67"/>
      <c r="AH160" s="67"/>
      <c r="AI160" s="13"/>
      <c r="AJ160" s="13"/>
      <c r="AK160" s="13"/>
      <c r="AL160" s="13"/>
      <c r="AM160" s="13"/>
      <c r="AN160" s="13"/>
      <c r="AO160" s="13"/>
    </row>
    <row r="161" spans="1:41">
      <c r="F161" s="13"/>
      <c r="G161" s="13"/>
      <c r="H161" s="13"/>
      <c r="I161" s="67"/>
      <c r="J161" s="67"/>
      <c r="K161" s="13"/>
      <c r="L161" s="67"/>
      <c r="M161" s="13"/>
      <c r="N161" s="67"/>
      <c r="O161" s="76"/>
      <c r="P161" s="67"/>
      <c r="Q161" s="76"/>
      <c r="R161" s="76"/>
      <c r="S161" s="76"/>
      <c r="T161" s="76"/>
      <c r="U161" s="76"/>
      <c r="V161" s="76"/>
      <c r="W161" s="76"/>
      <c r="X161" s="76"/>
      <c r="Y161" s="13"/>
      <c r="Z161" s="13"/>
      <c r="AA161" s="76"/>
      <c r="AB161" s="76"/>
      <c r="AC161" s="76"/>
      <c r="AD161" s="76"/>
      <c r="AE161" s="67"/>
      <c r="AF161" s="67"/>
      <c r="AG161" s="67"/>
      <c r="AH161" s="67"/>
      <c r="AI161" s="13"/>
      <c r="AJ161" s="13"/>
      <c r="AK161" s="13"/>
      <c r="AL161" s="13"/>
      <c r="AM161" s="13"/>
      <c r="AN161" s="13"/>
      <c r="AO161" s="13"/>
    </row>
    <row r="162" spans="1:41">
      <c r="F162" s="13"/>
      <c r="G162" s="13"/>
      <c r="H162" s="13"/>
      <c r="I162" s="67"/>
      <c r="J162" s="67"/>
      <c r="K162" s="13"/>
      <c r="L162" s="67"/>
      <c r="M162" s="13"/>
      <c r="N162" s="67"/>
      <c r="O162" s="76"/>
      <c r="P162" s="67"/>
      <c r="Q162" s="76"/>
      <c r="R162" s="76"/>
      <c r="S162" s="76"/>
      <c r="T162" s="76"/>
      <c r="U162" s="76"/>
      <c r="V162" s="76"/>
      <c r="W162" s="76"/>
      <c r="X162" s="76"/>
      <c r="Y162" s="13"/>
      <c r="Z162" s="13"/>
      <c r="AA162" s="76"/>
      <c r="AB162" s="76"/>
      <c r="AC162" s="76"/>
      <c r="AD162" s="76"/>
      <c r="AE162" s="67"/>
      <c r="AF162" s="67"/>
      <c r="AG162" s="67"/>
      <c r="AH162" s="67"/>
      <c r="AI162" s="13"/>
      <c r="AJ162" s="13"/>
      <c r="AK162" s="13"/>
      <c r="AL162" s="13"/>
      <c r="AM162" s="13"/>
      <c r="AN162" s="13"/>
      <c r="AO162" s="13"/>
    </row>
    <row r="163" spans="1:41">
      <c r="F163" s="13"/>
      <c r="G163" s="13"/>
      <c r="H163" s="13"/>
      <c r="I163" s="67"/>
      <c r="J163" s="67"/>
      <c r="K163" s="13"/>
      <c r="L163" s="67"/>
      <c r="M163" s="13"/>
      <c r="N163" s="67"/>
      <c r="O163" s="76"/>
      <c r="P163" s="67"/>
      <c r="Q163" s="76"/>
      <c r="R163" s="76"/>
      <c r="S163" s="76"/>
      <c r="T163" s="76"/>
      <c r="U163" s="76"/>
      <c r="V163" s="76"/>
      <c r="W163" s="76"/>
      <c r="X163" s="76"/>
      <c r="Y163" s="13"/>
      <c r="Z163" s="13"/>
      <c r="AA163" s="76"/>
      <c r="AB163" s="76"/>
      <c r="AC163" s="76"/>
      <c r="AD163" s="76"/>
      <c r="AE163" s="67"/>
      <c r="AF163" s="67"/>
      <c r="AG163" s="67"/>
      <c r="AH163" s="67"/>
      <c r="AI163" s="13"/>
      <c r="AJ163" s="13"/>
      <c r="AK163" s="13"/>
      <c r="AL163" s="13"/>
      <c r="AM163" s="13"/>
      <c r="AN163" s="13"/>
      <c r="AO163" s="13"/>
    </row>
    <row r="164" spans="1:41">
      <c r="F164" s="13"/>
      <c r="G164" s="13"/>
      <c r="H164" s="13"/>
      <c r="I164" s="67"/>
      <c r="J164" s="67"/>
      <c r="K164" s="13"/>
      <c r="L164" s="67"/>
      <c r="M164" s="13"/>
      <c r="N164" s="67"/>
      <c r="O164" s="76"/>
      <c r="P164" s="67"/>
      <c r="Q164" s="76"/>
      <c r="R164" s="76"/>
      <c r="S164" s="76"/>
      <c r="T164" s="76"/>
      <c r="U164" s="76"/>
      <c r="V164" s="76"/>
      <c r="W164" s="76"/>
      <c r="X164" s="76"/>
      <c r="Y164" s="13"/>
      <c r="Z164" s="13"/>
      <c r="AA164" s="76"/>
      <c r="AB164" s="76"/>
      <c r="AC164" s="76"/>
      <c r="AD164" s="76"/>
      <c r="AE164" s="67"/>
      <c r="AF164" s="67"/>
      <c r="AG164" s="67"/>
      <c r="AH164" s="67"/>
      <c r="AI164" s="13"/>
      <c r="AJ164" s="13"/>
      <c r="AK164" s="13"/>
      <c r="AL164" s="13"/>
      <c r="AM164" s="13"/>
      <c r="AN164" s="13"/>
      <c r="AO164" s="13"/>
    </row>
    <row r="165" spans="1:41">
      <c r="F165" s="13"/>
      <c r="G165" s="13"/>
      <c r="H165" s="13"/>
      <c r="I165" s="67"/>
      <c r="J165" s="67"/>
      <c r="K165" s="13"/>
      <c r="L165" s="67"/>
      <c r="M165" s="13"/>
      <c r="N165" s="67"/>
      <c r="O165" s="76"/>
      <c r="P165" s="67"/>
      <c r="Q165" s="76"/>
      <c r="R165" s="76"/>
      <c r="S165" s="76"/>
      <c r="T165" s="76"/>
      <c r="U165" s="76"/>
      <c r="V165" s="76"/>
      <c r="W165" s="76"/>
      <c r="X165" s="76"/>
      <c r="Y165" s="13"/>
      <c r="Z165" s="13"/>
      <c r="AA165" s="76"/>
      <c r="AB165" s="76"/>
      <c r="AC165" s="76"/>
      <c r="AD165" s="76"/>
      <c r="AE165" s="67"/>
      <c r="AF165" s="67"/>
      <c r="AG165" s="67"/>
      <c r="AH165" s="67"/>
      <c r="AI165" s="13"/>
      <c r="AJ165" s="13"/>
      <c r="AK165" s="13"/>
      <c r="AL165" s="13"/>
      <c r="AM165" s="13"/>
      <c r="AN165" s="13"/>
      <c r="AO165" s="13"/>
    </row>
    <row r="166" spans="1:41">
      <c r="F166" s="13"/>
      <c r="G166" s="13"/>
      <c r="H166" s="13"/>
      <c r="I166" s="67"/>
      <c r="J166" s="67"/>
      <c r="K166" s="13"/>
      <c r="L166" s="67"/>
      <c r="M166" s="13"/>
      <c r="N166" s="67"/>
      <c r="O166" s="76"/>
      <c r="P166" s="67"/>
      <c r="Q166" s="76"/>
      <c r="R166" s="76"/>
      <c r="S166" s="76"/>
      <c r="T166" s="76"/>
      <c r="U166" s="76"/>
      <c r="V166" s="76"/>
      <c r="W166" s="76"/>
      <c r="X166" s="76"/>
      <c r="Y166" s="13"/>
      <c r="Z166" s="13"/>
      <c r="AA166" s="76"/>
      <c r="AB166" s="76"/>
      <c r="AC166" s="76"/>
      <c r="AD166" s="76"/>
      <c r="AE166" s="67"/>
      <c r="AF166" s="67"/>
      <c r="AG166" s="67"/>
      <c r="AH166" s="67"/>
      <c r="AI166" s="13"/>
      <c r="AJ166" s="13"/>
      <c r="AK166" s="13"/>
      <c r="AL166" s="13"/>
      <c r="AM166" s="13"/>
      <c r="AN166" s="13"/>
      <c r="AO166" s="13"/>
    </row>
    <row r="167" spans="1:41">
      <c r="F167" s="13"/>
      <c r="G167" s="13"/>
      <c r="H167" s="13"/>
      <c r="I167" s="67"/>
      <c r="J167" s="67"/>
      <c r="K167" s="13"/>
      <c r="L167" s="67"/>
      <c r="M167" s="13"/>
      <c r="N167" s="67"/>
      <c r="O167" s="76"/>
      <c r="P167" s="67"/>
      <c r="Q167" s="76"/>
      <c r="R167" s="76"/>
      <c r="S167" s="76"/>
      <c r="T167" s="76"/>
      <c r="U167" s="76"/>
      <c r="V167" s="76"/>
      <c r="W167" s="76"/>
      <c r="X167" s="76"/>
      <c r="Y167" s="13"/>
      <c r="Z167" s="13"/>
      <c r="AA167" s="76"/>
      <c r="AB167" s="76"/>
      <c r="AC167" s="76"/>
      <c r="AD167" s="76"/>
      <c r="AE167" s="67"/>
      <c r="AF167" s="67"/>
      <c r="AG167" s="67"/>
      <c r="AH167" s="67"/>
      <c r="AI167" s="13"/>
      <c r="AJ167" s="13"/>
      <c r="AK167" s="13"/>
      <c r="AL167" s="13"/>
      <c r="AM167" s="13"/>
      <c r="AN167" s="13"/>
      <c r="AO167" s="13"/>
    </row>
    <row r="168" spans="1:41">
      <c r="F168" s="13"/>
      <c r="G168" s="13"/>
      <c r="H168" s="13"/>
      <c r="I168" s="67"/>
      <c r="J168" s="67"/>
      <c r="K168" s="13"/>
      <c r="L168" s="67"/>
      <c r="M168" s="13"/>
      <c r="N168" s="67"/>
      <c r="O168" s="76"/>
      <c r="P168" s="67"/>
      <c r="Q168" s="76"/>
      <c r="R168" s="76"/>
      <c r="S168" s="76"/>
      <c r="T168" s="76"/>
      <c r="U168" s="76"/>
      <c r="V168" s="76"/>
      <c r="W168" s="76"/>
      <c r="X168" s="76"/>
      <c r="Y168" s="13"/>
      <c r="Z168" s="13"/>
      <c r="AA168" s="76"/>
      <c r="AB168" s="76"/>
      <c r="AC168" s="76"/>
      <c r="AD168" s="76"/>
      <c r="AE168" s="67"/>
      <c r="AF168" s="67"/>
      <c r="AG168" s="67"/>
      <c r="AH168" s="67"/>
      <c r="AI168" s="13"/>
      <c r="AJ168" s="13"/>
      <c r="AK168" s="13"/>
      <c r="AL168" s="13"/>
      <c r="AM168" s="13"/>
      <c r="AN168" s="13"/>
      <c r="AO168" s="13"/>
    </row>
    <row r="169" spans="1:41">
      <c r="F169" s="13"/>
      <c r="G169" s="13"/>
      <c r="H169" s="13"/>
      <c r="I169" s="67"/>
      <c r="J169" s="67"/>
      <c r="K169" s="13"/>
      <c r="L169" s="67"/>
      <c r="M169" s="13"/>
      <c r="N169" s="67"/>
      <c r="O169" s="76"/>
      <c r="P169" s="67"/>
      <c r="Q169" s="76"/>
      <c r="R169" s="76"/>
      <c r="S169" s="76"/>
      <c r="T169" s="76"/>
      <c r="U169" s="76"/>
      <c r="V169" s="76"/>
      <c r="W169" s="76"/>
      <c r="X169" s="76"/>
      <c r="Y169" s="13"/>
      <c r="Z169" s="13"/>
      <c r="AA169" s="76"/>
      <c r="AB169" s="76"/>
      <c r="AC169" s="76"/>
      <c r="AD169" s="76"/>
      <c r="AE169" s="67"/>
      <c r="AF169" s="67"/>
      <c r="AG169" s="67"/>
      <c r="AH169" s="67"/>
      <c r="AI169" s="13"/>
      <c r="AJ169" s="13"/>
      <c r="AK169" s="13"/>
      <c r="AL169" s="13"/>
      <c r="AM169" s="13"/>
      <c r="AN169" s="13"/>
      <c r="AO169" s="13"/>
    </row>
    <row r="170" spans="1:41">
      <c r="F170" s="13"/>
      <c r="G170" s="13"/>
      <c r="H170" s="13"/>
      <c r="I170" s="67"/>
      <c r="J170" s="67"/>
      <c r="K170" s="13"/>
      <c r="L170" s="67"/>
      <c r="M170" s="13"/>
      <c r="N170" s="67"/>
      <c r="O170" s="76"/>
      <c r="P170" s="67"/>
      <c r="Q170" s="76"/>
      <c r="R170" s="76"/>
      <c r="S170" s="76"/>
      <c r="T170" s="76"/>
      <c r="U170" s="76"/>
      <c r="V170" s="76"/>
      <c r="W170" s="76"/>
      <c r="X170" s="76"/>
      <c r="Y170" s="13"/>
      <c r="Z170" s="13"/>
      <c r="AA170" s="76"/>
      <c r="AB170" s="76"/>
      <c r="AC170" s="76"/>
      <c r="AD170" s="76"/>
      <c r="AE170" s="67"/>
      <c r="AF170" s="67"/>
      <c r="AG170" s="67"/>
      <c r="AH170" s="67"/>
      <c r="AI170" s="13"/>
      <c r="AJ170" s="13"/>
      <c r="AK170" s="13"/>
      <c r="AL170" s="13"/>
      <c r="AM170" s="13"/>
      <c r="AN170" s="13"/>
      <c r="AO170" s="13"/>
    </row>
    <row r="171" spans="1:41">
      <c r="F171" s="13"/>
      <c r="G171" s="13"/>
      <c r="H171" s="13"/>
      <c r="I171" s="67"/>
      <c r="J171" s="67"/>
      <c r="K171" s="13"/>
      <c r="L171" s="67"/>
      <c r="M171" s="13"/>
      <c r="N171" s="67"/>
      <c r="O171" s="76"/>
      <c r="P171" s="67"/>
      <c r="Q171" s="76"/>
      <c r="R171" s="76"/>
      <c r="S171" s="76"/>
      <c r="T171" s="76"/>
      <c r="U171" s="76"/>
      <c r="V171" s="76"/>
      <c r="W171" s="76"/>
      <c r="X171" s="76"/>
      <c r="Y171" s="13"/>
      <c r="Z171" s="13"/>
      <c r="AA171" s="76"/>
      <c r="AB171" s="76"/>
      <c r="AC171" s="76"/>
      <c r="AD171" s="76"/>
      <c r="AE171" s="67"/>
      <c r="AF171" s="67"/>
      <c r="AG171" s="67"/>
      <c r="AH171" s="67"/>
      <c r="AI171" s="13"/>
      <c r="AJ171" s="13"/>
      <c r="AK171" s="13"/>
      <c r="AL171" s="13"/>
      <c r="AM171" s="13"/>
      <c r="AN171" s="13"/>
      <c r="AO171" s="13"/>
    </row>
    <row r="172" spans="1:41">
      <c r="F172" s="13"/>
      <c r="G172" s="13"/>
      <c r="H172" s="13"/>
      <c r="I172" s="67"/>
      <c r="J172" s="67"/>
      <c r="K172" s="13"/>
      <c r="L172" s="67"/>
      <c r="M172" s="13"/>
      <c r="N172" s="67"/>
      <c r="O172" s="76"/>
      <c r="P172" s="67"/>
      <c r="Q172" s="76"/>
      <c r="R172" s="76"/>
      <c r="S172" s="76"/>
      <c r="T172" s="76"/>
      <c r="U172" s="76"/>
      <c r="V172" s="76"/>
      <c r="W172" s="76"/>
      <c r="X172" s="76"/>
      <c r="Y172" s="13"/>
      <c r="Z172" s="13"/>
      <c r="AA172" s="76"/>
      <c r="AB172" s="76"/>
      <c r="AC172" s="76"/>
      <c r="AD172" s="76"/>
      <c r="AE172" s="67"/>
      <c r="AF172" s="67"/>
      <c r="AG172" s="67"/>
      <c r="AH172" s="67"/>
      <c r="AI172" s="13"/>
      <c r="AJ172" s="13"/>
      <c r="AK172" s="13"/>
      <c r="AL172" s="13"/>
      <c r="AM172" s="13"/>
      <c r="AN172" s="13"/>
      <c r="AO172" s="13"/>
    </row>
    <row r="173" spans="1:41">
      <c r="A173" s="29"/>
      <c r="B173" s="353"/>
      <c r="C173" s="353"/>
      <c r="D173" s="29"/>
      <c r="E173" s="29"/>
      <c r="F173" s="29"/>
      <c r="G173" s="29"/>
      <c r="H173" s="29"/>
      <c r="I173" s="70"/>
      <c r="J173" s="70"/>
      <c r="K173" s="29"/>
      <c r="L173" s="67"/>
      <c r="M173" s="29"/>
      <c r="N173" s="67"/>
      <c r="O173" s="76"/>
      <c r="P173" s="67"/>
      <c r="Q173" s="76"/>
      <c r="R173" s="76"/>
      <c r="S173" s="76"/>
      <c r="T173" s="76"/>
      <c r="U173" s="76"/>
      <c r="V173" s="76"/>
      <c r="W173" s="76"/>
      <c r="X173" s="76"/>
      <c r="Y173" s="13"/>
      <c r="Z173" s="13"/>
      <c r="AA173" s="76"/>
      <c r="AB173" s="76"/>
      <c r="AC173" s="76"/>
      <c r="AD173" s="76"/>
      <c r="AE173" s="67"/>
      <c r="AF173" s="67"/>
      <c r="AG173" s="67"/>
      <c r="AH173" s="67"/>
      <c r="AI173" s="13"/>
      <c r="AJ173" s="13"/>
      <c r="AK173" s="13"/>
      <c r="AL173" s="13"/>
      <c r="AM173" s="13"/>
      <c r="AN173" s="13"/>
      <c r="AO173" s="13"/>
    </row>
    <row r="174" spans="1:41">
      <c r="A174" s="33"/>
      <c r="B174" s="354"/>
      <c r="C174" s="354"/>
      <c r="D174" s="33"/>
      <c r="E174" s="33"/>
      <c r="F174" s="33"/>
      <c r="G174" s="33"/>
      <c r="H174" s="33"/>
      <c r="I174" s="71"/>
      <c r="J174" s="71"/>
      <c r="K174" s="33"/>
      <c r="L174" s="70"/>
      <c r="M174" s="33"/>
      <c r="N174" s="70"/>
      <c r="O174" s="77"/>
      <c r="P174" s="70"/>
      <c r="Q174" s="77"/>
      <c r="R174" s="77"/>
      <c r="S174" s="77"/>
      <c r="T174" s="77"/>
      <c r="U174" s="77"/>
      <c r="V174" s="77"/>
      <c r="W174" s="77"/>
      <c r="X174" s="77"/>
      <c r="Y174" s="29"/>
      <c r="Z174" s="29"/>
      <c r="AA174" s="77"/>
    </row>
    <row r="175" spans="1:41">
      <c r="A175" s="33"/>
      <c r="B175" s="354"/>
      <c r="C175" s="354"/>
      <c r="D175" s="33"/>
      <c r="E175" s="33"/>
      <c r="F175" s="33"/>
      <c r="G175" s="33"/>
      <c r="H175" s="33"/>
      <c r="I175" s="71"/>
      <c r="J175" s="71"/>
      <c r="K175" s="33"/>
      <c r="L175" s="71"/>
      <c r="M175" s="33"/>
      <c r="N175" s="71"/>
      <c r="O175" s="78"/>
      <c r="P175" s="71"/>
      <c r="Q175" s="78"/>
      <c r="R175" s="78"/>
      <c r="S175" s="78"/>
      <c r="T175" s="78"/>
      <c r="U175" s="78"/>
      <c r="V175" s="78"/>
      <c r="W175" s="78"/>
      <c r="X175" s="78"/>
      <c r="Y175" s="33"/>
      <c r="Z175" s="33"/>
      <c r="AA175" s="78"/>
    </row>
    <row r="176" spans="1:41">
      <c r="A176" s="33"/>
      <c r="B176" s="354"/>
      <c r="C176" s="354"/>
      <c r="D176" s="33"/>
      <c r="E176" s="33"/>
      <c r="F176" s="33"/>
      <c r="G176" s="33"/>
      <c r="H176" s="33"/>
      <c r="I176" s="71"/>
      <c r="J176" s="71"/>
      <c r="K176" s="33"/>
      <c r="L176" s="71"/>
      <c r="M176" s="33"/>
      <c r="N176" s="71"/>
      <c r="O176" s="78"/>
      <c r="P176" s="71"/>
      <c r="Q176" s="78"/>
      <c r="R176" s="78"/>
      <c r="S176" s="78"/>
      <c r="T176" s="78"/>
      <c r="U176" s="78"/>
      <c r="V176" s="78"/>
      <c r="W176" s="78"/>
      <c r="X176" s="78"/>
      <c r="Y176" s="33"/>
      <c r="Z176" s="33"/>
      <c r="AA176" s="78"/>
    </row>
    <row r="177" spans="1:27">
      <c r="A177" s="33"/>
      <c r="B177" s="354"/>
      <c r="C177" s="354"/>
      <c r="D177" s="33"/>
      <c r="E177" s="33"/>
      <c r="F177" s="33"/>
      <c r="G177" s="33"/>
      <c r="H177" s="33"/>
      <c r="I177" s="71"/>
      <c r="J177" s="71"/>
      <c r="K177" s="33"/>
      <c r="L177" s="71"/>
      <c r="M177" s="33"/>
      <c r="N177" s="71"/>
      <c r="O177" s="78"/>
      <c r="P177" s="71"/>
      <c r="Q177" s="78"/>
      <c r="R177" s="78"/>
      <c r="S177" s="78"/>
      <c r="T177" s="78"/>
      <c r="U177" s="78"/>
      <c r="V177" s="78"/>
      <c r="W177" s="78"/>
      <c r="X177" s="78"/>
      <c r="Y177" s="33"/>
      <c r="Z177" s="33"/>
      <c r="AA177" s="78"/>
    </row>
    <row r="178" spans="1:27">
      <c r="A178" s="33"/>
      <c r="B178" s="354"/>
      <c r="C178" s="354"/>
      <c r="D178" s="33"/>
      <c r="E178" s="33"/>
      <c r="F178" s="33"/>
      <c r="G178" s="33"/>
      <c r="H178" s="33"/>
      <c r="I178" s="71"/>
      <c r="J178" s="71"/>
      <c r="K178" s="33"/>
      <c r="L178" s="71"/>
      <c r="M178" s="33"/>
      <c r="N178" s="71"/>
      <c r="O178" s="78"/>
      <c r="P178" s="71"/>
      <c r="Q178" s="78"/>
      <c r="R178" s="78"/>
      <c r="S178" s="78"/>
      <c r="T178" s="78"/>
      <c r="U178" s="78"/>
      <c r="V178" s="78"/>
      <c r="W178" s="78"/>
      <c r="X178" s="78"/>
      <c r="Y178" s="33"/>
      <c r="Z178" s="33"/>
      <c r="AA178" s="78"/>
    </row>
    <row r="179" spans="1:27">
      <c r="A179" s="33"/>
      <c r="B179" s="354"/>
      <c r="C179" s="354"/>
      <c r="D179" s="33"/>
      <c r="E179" s="33"/>
      <c r="F179" s="33"/>
      <c r="G179" s="33"/>
      <c r="H179" s="33"/>
      <c r="I179" s="71"/>
      <c r="J179" s="71"/>
      <c r="K179" s="33"/>
      <c r="L179" s="71"/>
      <c r="M179" s="33"/>
      <c r="N179" s="71"/>
      <c r="O179" s="78"/>
      <c r="P179" s="71"/>
      <c r="Q179" s="78"/>
      <c r="R179" s="78"/>
      <c r="S179" s="78"/>
      <c r="T179" s="78"/>
      <c r="U179" s="78"/>
      <c r="V179" s="78"/>
      <c r="W179" s="78"/>
      <c r="X179" s="78"/>
      <c r="Y179" s="33"/>
      <c r="Z179" s="33"/>
      <c r="AA179" s="78"/>
    </row>
    <row r="180" spans="1:27">
      <c r="A180" s="33"/>
      <c r="B180" s="354"/>
      <c r="C180" s="354"/>
      <c r="D180" s="33"/>
      <c r="E180" s="33"/>
      <c r="F180" s="33"/>
      <c r="G180" s="33"/>
      <c r="H180" s="33"/>
      <c r="I180" s="71"/>
      <c r="J180" s="71"/>
      <c r="K180" s="33"/>
      <c r="L180" s="71"/>
      <c r="M180" s="33"/>
      <c r="N180" s="71"/>
      <c r="O180" s="78"/>
      <c r="P180" s="71"/>
      <c r="Q180" s="78"/>
      <c r="R180" s="78"/>
      <c r="S180" s="78"/>
      <c r="T180" s="78"/>
      <c r="U180" s="78"/>
      <c r="V180" s="78"/>
      <c r="W180" s="78"/>
      <c r="X180" s="78"/>
      <c r="Y180" s="33"/>
      <c r="Z180" s="33"/>
      <c r="AA180" s="78"/>
    </row>
    <row r="181" spans="1:27">
      <c r="A181" s="33"/>
      <c r="B181" s="354"/>
      <c r="C181" s="354"/>
      <c r="D181" s="33"/>
      <c r="E181" s="33"/>
      <c r="F181" s="33"/>
      <c r="G181" s="33"/>
      <c r="H181" s="33"/>
      <c r="I181" s="71"/>
      <c r="J181" s="71"/>
      <c r="K181" s="33"/>
      <c r="L181" s="71"/>
      <c r="M181" s="33"/>
      <c r="N181" s="71"/>
      <c r="O181" s="78"/>
      <c r="P181" s="71"/>
      <c r="Q181" s="78"/>
      <c r="R181" s="78"/>
      <c r="S181" s="78"/>
      <c r="T181" s="78"/>
      <c r="U181" s="78"/>
      <c r="V181" s="78"/>
      <c r="W181" s="78"/>
      <c r="X181" s="78"/>
      <c r="Y181" s="33"/>
      <c r="Z181" s="33"/>
      <c r="AA181" s="78"/>
    </row>
    <row r="182" spans="1:27">
      <c r="A182" s="33"/>
      <c r="B182" s="354"/>
      <c r="C182" s="354"/>
      <c r="D182" s="33"/>
      <c r="E182" s="33"/>
      <c r="F182" s="33"/>
      <c r="G182" s="33"/>
      <c r="H182" s="33"/>
      <c r="I182" s="71"/>
      <c r="J182" s="71"/>
      <c r="K182" s="33"/>
      <c r="L182" s="71"/>
      <c r="M182" s="33"/>
      <c r="N182" s="71"/>
      <c r="O182" s="78"/>
      <c r="P182" s="71"/>
      <c r="Q182" s="78"/>
      <c r="R182" s="78"/>
      <c r="S182" s="78"/>
      <c r="T182" s="78"/>
      <c r="U182" s="78"/>
      <c r="V182" s="78"/>
      <c r="W182" s="78"/>
      <c r="X182" s="78"/>
      <c r="Y182" s="33"/>
      <c r="Z182" s="33"/>
      <c r="AA182" s="78"/>
    </row>
    <row r="183" spans="1:27">
      <c r="A183" s="33"/>
      <c r="B183" s="354"/>
      <c r="C183" s="354"/>
      <c r="D183" s="33"/>
      <c r="E183" s="33"/>
      <c r="F183" s="33"/>
      <c r="G183" s="33"/>
      <c r="H183" s="33"/>
      <c r="I183" s="71"/>
      <c r="J183" s="71"/>
      <c r="K183" s="33"/>
      <c r="L183" s="71"/>
      <c r="M183" s="33"/>
      <c r="N183" s="71"/>
      <c r="O183" s="78"/>
      <c r="P183" s="71"/>
      <c r="Q183" s="78"/>
      <c r="R183" s="78"/>
      <c r="S183" s="78"/>
      <c r="T183" s="78"/>
      <c r="U183" s="78"/>
      <c r="V183" s="78"/>
      <c r="W183" s="78"/>
      <c r="X183" s="78"/>
      <c r="Y183" s="33"/>
      <c r="Z183" s="33"/>
      <c r="AA183" s="78"/>
    </row>
    <row r="184" spans="1:27">
      <c r="A184" s="33"/>
      <c r="B184" s="354"/>
      <c r="C184" s="354"/>
      <c r="D184" s="33"/>
      <c r="E184" s="33"/>
      <c r="F184" s="33"/>
      <c r="G184" s="33"/>
      <c r="H184" s="33"/>
      <c r="I184" s="71"/>
      <c r="J184" s="71"/>
      <c r="K184" s="33"/>
      <c r="L184" s="71"/>
      <c r="M184" s="33"/>
      <c r="N184" s="71"/>
      <c r="O184" s="78"/>
      <c r="P184" s="71"/>
      <c r="Q184" s="78"/>
      <c r="R184" s="78"/>
      <c r="S184" s="78"/>
      <c r="T184" s="78"/>
      <c r="U184" s="78"/>
      <c r="V184" s="78"/>
      <c r="W184" s="78"/>
      <c r="X184" s="78"/>
      <c r="Y184" s="33"/>
      <c r="Z184" s="33"/>
      <c r="AA184" s="78"/>
    </row>
    <row r="185" spans="1:27">
      <c r="A185" s="33"/>
      <c r="B185" s="354"/>
      <c r="C185" s="354"/>
      <c r="D185" s="33"/>
      <c r="E185" s="33"/>
      <c r="F185" s="33"/>
      <c r="G185" s="33"/>
      <c r="H185" s="33"/>
      <c r="I185" s="71"/>
      <c r="J185" s="71"/>
      <c r="K185" s="33"/>
      <c r="L185" s="71"/>
      <c r="M185" s="33"/>
      <c r="N185" s="71"/>
      <c r="O185" s="78"/>
      <c r="P185" s="71"/>
      <c r="Q185" s="78"/>
      <c r="R185" s="78"/>
      <c r="S185" s="78"/>
      <c r="T185" s="78"/>
      <c r="U185" s="78"/>
      <c r="V185" s="78"/>
      <c r="W185" s="78"/>
      <c r="X185" s="78"/>
      <c r="Y185" s="33"/>
      <c r="Z185" s="33"/>
      <c r="AA185" s="78"/>
    </row>
    <row r="186" spans="1:27">
      <c r="A186" s="33"/>
      <c r="B186" s="354"/>
      <c r="C186" s="354"/>
      <c r="D186" s="33"/>
      <c r="E186" s="33"/>
      <c r="F186" s="33"/>
      <c r="G186" s="33"/>
      <c r="H186" s="33"/>
      <c r="I186" s="71"/>
      <c r="J186" s="71"/>
      <c r="K186" s="33"/>
      <c r="L186" s="71"/>
      <c r="M186" s="33"/>
      <c r="N186" s="71"/>
      <c r="O186" s="78"/>
      <c r="P186" s="71"/>
      <c r="Q186" s="78"/>
      <c r="R186" s="78"/>
      <c r="S186" s="78"/>
      <c r="T186" s="78"/>
      <c r="U186" s="78"/>
      <c r="V186" s="78"/>
      <c r="W186" s="78"/>
      <c r="X186" s="78"/>
      <c r="Y186" s="33"/>
      <c r="Z186" s="33"/>
      <c r="AA186" s="78"/>
    </row>
    <row r="187" spans="1:27">
      <c r="A187" s="33"/>
      <c r="B187" s="354"/>
      <c r="C187" s="354"/>
      <c r="D187" s="33"/>
      <c r="E187" s="33"/>
      <c r="F187" s="33"/>
      <c r="G187" s="33"/>
      <c r="H187" s="33"/>
      <c r="I187" s="71"/>
      <c r="J187" s="71"/>
      <c r="K187" s="33"/>
      <c r="L187" s="71"/>
      <c r="M187" s="33"/>
      <c r="N187" s="71"/>
      <c r="O187" s="78"/>
      <c r="P187" s="71"/>
      <c r="Q187" s="78"/>
      <c r="R187" s="78"/>
      <c r="S187" s="78"/>
      <c r="T187" s="78"/>
      <c r="U187" s="78"/>
      <c r="V187" s="78"/>
      <c r="W187" s="78"/>
      <c r="X187" s="78"/>
      <c r="Y187" s="33"/>
      <c r="Z187" s="33"/>
      <c r="AA187" s="78"/>
    </row>
    <row r="188" spans="1:27">
      <c r="A188" s="33"/>
      <c r="B188" s="354"/>
      <c r="C188" s="354"/>
      <c r="D188" s="33"/>
      <c r="E188" s="33"/>
      <c r="F188" s="33"/>
      <c r="G188" s="33"/>
      <c r="H188" s="33"/>
      <c r="I188" s="71"/>
      <c r="J188" s="71"/>
      <c r="K188" s="33"/>
      <c r="L188" s="71"/>
      <c r="M188" s="33"/>
      <c r="N188" s="71"/>
      <c r="O188" s="78"/>
      <c r="P188" s="71"/>
      <c r="Q188" s="78"/>
      <c r="R188" s="78"/>
      <c r="S188" s="78"/>
      <c r="T188" s="78"/>
      <c r="U188" s="78"/>
      <c r="V188" s="78"/>
      <c r="W188" s="78"/>
      <c r="X188" s="78"/>
      <c r="Y188" s="33"/>
      <c r="Z188" s="33"/>
      <c r="AA188" s="78"/>
    </row>
    <row r="189" spans="1:27">
      <c r="A189" s="33"/>
      <c r="B189" s="354"/>
      <c r="C189" s="354"/>
      <c r="D189" s="33"/>
      <c r="E189" s="33"/>
      <c r="F189" s="33"/>
      <c r="G189" s="33"/>
      <c r="H189" s="33"/>
      <c r="I189" s="71"/>
      <c r="J189" s="71"/>
      <c r="K189" s="33"/>
      <c r="L189" s="71"/>
      <c r="M189" s="33"/>
      <c r="N189" s="71"/>
      <c r="O189" s="78"/>
      <c r="P189" s="71"/>
      <c r="Q189" s="78"/>
      <c r="R189" s="78"/>
      <c r="S189" s="78"/>
      <c r="T189" s="78"/>
      <c r="U189" s="78"/>
      <c r="V189" s="78"/>
      <c r="W189" s="78"/>
      <c r="X189" s="78"/>
      <c r="Y189" s="33"/>
      <c r="Z189" s="33"/>
      <c r="AA189" s="78"/>
    </row>
    <row r="190" spans="1:27">
      <c r="A190" s="33"/>
      <c r="B190" s="354"/>
      <c r="C190" s="354"/>
      <c r="D190" s="33"/>
      <c r="E190" s="33"/>
      <c r="F190" s="33"/>
      <c r="G190" s="33"/>
      <c r="H190" s="33"/>
      <c r="I190" s="71"/>
      <c r="J190" s="71"/>
      <c r="K190" s="33"/>
      <c r="L190" s="71"/>
      <c r="M190" s="33"/>
      <c r="N190" s="71"/>
      <c r="O190" s="78"/>
      <c r="P190" s="71"/>
      <c r="Q190" s="78"/>
      <c r="R190" s="78"/>
      <c r="S190" s="78"/>
      <c r="T190" s="78"/>
      <c r="U190" s="78"/>
      <c r="V190" s="78"/>
      <c r="W190" s="78"/>
      <c r="X190" s="78"/>
      <c r="Y190" s="33"/>
      <c r="Z190" s="33"/>
      <c r="AA190" s="78"/>
    </row>
    <row r="191" spans="1:27">
      <c r="A191" s="33"/>
      <c r="B191" s="354"/>
      <c r="C191" s="354"/>
      <c r="D191" s="33"/>
      <c r="E191" s="33"/>
      <c r="F191" s="33"/>
      <c r="G191" s="33"/>
      <c r="H191" s="33"/>
      <c r="I191" s="71"/>
      <c r="J191" s="71"/>
      <c r="K191" s="33"/>
      <c r="L191" s="71"/>
      <c r="M191" s="33"/>
      <c r="N191" s="71"/>
      <c r="O191" s="78"/>
      <c r="P191" s="71"/>
      <c r="Q191" s="78"/>
      <c r="R191" s="78"/>
      <c r="S191" s="78"/>
      <c r="T191" s="78"/>
      <c r="U191" s="78"/>
      <c r="V191" s="78"/>
      <c r="W191" s="78"/>
      <c r="X191" s="78"/>
      <c r="Y191" s="33"/>
      <c r="Z191" s="33"/>
      <c r="AA191" s="78"/>
    </row>
    <row r="192" spans="1:27">
      <c r="A192" s="33"/>
      <c r="B192" s="354"/>
      <c r="C192" s="354"/>
      <c r="D192" s="33"/>
      <c r="E192" s="33"/>
      <c r="F192" s="33"/>
      <c r="G192" s="33"/>
      <c r="H192" s="33"/>
      <c r="I192" s="71"/>
      <c r="J192" s="71"/>
      <c r="K192" s="33"/>
      <c r="L192" s="71"/>
      <c r="M192" s="33"/>
      <c r="N192" s="71"/>
      <c r="O192" s="78"/>
      <c r="P192" s="71"/>
      <c r="Q192" s="78"/>
      <c r="R192" s="78"/>
      <c r="S192" s="78"/>
      <c r="T192" s="78"/>
      <c r="U192" s="78"/>
      <c r="V192" s="78"/>
      <c r="W192" s="78"/>
      <c r="X192" s="78"/>
      <c r="Y192" s="33"/>
      <c r="Z192" s="33"/>
      <c r="AA192" s="78"/>
    </row>
    <row r="193" spans="1:27">
      <c r="A193" s="33"/>
      <c r="B193" s="354"/>
      <c r="C193" s="354"/>
      <c r="D193" s="33"/>
      <c r="E193" s="33"/>
      <c r="F193" s="33"/>
      <c r="G193" s="33"/>
      <c r="H193" s="33"/>
      <c r="I193" s="71"/>
      <c r="J193" s="71"/>
      <c r="K193" s="33"/>
      <c r="L193" s="71"/>
      <c r="M193" s="33"/>
      <c r="N193" s="71"/>
      <c r="O193" s="78"/>
      <c r="P193" s="71"/>
      <c r="Q193" s="78"/>
      <c r="R193" s="78"/>
      <c r="S193" s="78"/>
      <c r="T193" s="78"/>
      <c r="U193" s="78"/>
      <c r="V193" s="78"/>
      <c r="W193" s="78"/>
      <c r="X193" s="78"/>
      <c r="Y193" s="33"/>
      <c r="Z193" s="33"/>
      <c r="AA193" s="78"/>
    </row>
    <row r="194" spans="1:27">
      <c r="A194" s="33"/>
      <c r="B194" s="354"/>
      <c r="C194" s="354"/>
      <c r="D194" s="33"/>
      <c r="E194" s="33"/>
      <c r="F194" s="33"/>
      <c r="G194" s="33"/>
      <c r="H194" s="33"/>
      <c r="I194" s="71"/>
      <c r="J194" s="71"/>
      <c r="K194" s="33"/>
      <c r="L194" s="71"/>
      <c r="M194" s="33"/>
      <c r="N194" s="71"/>
      <c r="O194" s="78"/>
      <c r="P194" s="71"/>
      <c r="Q194" s="78"/>
      <c r="R194" s="78"/>
      <c r="S194" s="78"/>
      <c r="T194" s="78"/>
      <c r="U194" s="78"/>
      <c r="V194" s="78"/>
      <c r="W194" s="78"/>
      <c r="X194" s="78"/>
      <c r="Y194" s="33"/>
      <c r="Z194" s="33"/>
      <c r="AA194" s="78"/>
    </row>
    <row r="195" spans="1:27">
      <c r="A195" s="33"/>
      <c r="B195" s="354"/>
      <c r="C195" s="354"/>
      <c r="D195" s="33"/>
      <c r="E195" s="33"/>
      <c r="F195" s="33"/>
      <c r="G195" s="33"/>
      <c r="H195" s="33"/>
      <c r="I195" s="71"/>
      <c r="J195" s="71"/>
      <c r="K195" s="33"/>
      <c r="L195" s="71"/>
      <c r="M195" s="33"/>
      <c r="N195" s="71"/>
      <c r="O195" s="78"/>
      <c r="P195" s="71"/>
      <c r="Q195" s="78"/>
      <c r="R195" s="78"/>
      <c r="S195" s="78"/>
      <c r="T195" s="78"/>
      <c r="U195" s="78"/>
      <c r="V195" s="78"/>
      <c r="W195" s="78"/>
      <c r="X195" s="78"/>
      <c r="Y195" s="33"/>
      <c r="Z195" s="33"/>
      <c r="AA195" s="78"/>
    </row>
    <row r="196" spans="1:27">
      <c r="A196" s="33"/>
      <c r="B196" s="354"/>
      <c r="C196" s="354"/>
      <c r="D196" s="33"/>
      <c r="E196" s="33"/>
      <c r="F196" s="33"/>
      <c r="G196" s="33"/>
      <c r="H196" s="33"/>
      <c r="I196" s="71"/>
      <c r="J196" s="71"/>
      <c r="K196" s="33"/>
      <c r="L196" s="71"/>
      <c r="M196" s="33"/>
      <c r="N196" s="71"/>
      <c r="O196" s="78"/>
      <c r="P196" s="71"/>
      <c r="Q196" s="78"/>
      <c r="R196" s="78"/>
      <c r="S196" s="78"/>
      <c r="T196" s="78"/>
      <c r="U196" s="78"/>
      <c r="V196" s="78"/>
      <c r="W196" s="78"/>
      <c r="X196" s="78"/>
      <c r="Y196" s="33"/>
      <c r="Z196" s="33"/>
      <c r="AA196" s="78"/>
    </row>
    <row r="197" spans="1:27">
      <c r="A197" s="33"/>
      <c r="B197" s="354"/>
      <c r="C197" s="354"/>
      <c r="D197" s="33"/>
      <c r="E197" s="33"/>
      <c r="F197" s="33"/>
      <c r="G197" s="33"/>
      <c r="H197" s="33"/>
      <c r="I197" s="71"/>
      <c r="J197" s="71"/>
      <c r="K197" s="33"/>
      <c r="L197" s="71"/>
      <c r="M197" s="33"/>
      <c r="N197" s="71"/>
      <c r="O197" s="78"/>
      <c r="P197" s="71"/>
      <c r="Q197" s="78"/>
      <c r="R197" s="78"/>
      <c r="S197" s="78"/>
      <c r="T197" s="78"/>
      <c r="U197" s="78"/>
      <c r="V197" s="78"/>
      <c r="W197" s="78"/>
      <c r="X197" s="78"/>
      <c r="Y197" s="33"/>
      <c r="Z197" s="33"/>
      <c r="AA197" s="78"/>
    </row>
    <row r="198" spans="1:27">
      <c r="A198" s="33"/>
      <c r="B198" s="354"/>
      <c r="C198" s="354"/>
      <c r="D198" s="33"/>
      <c r="E198" s="33"/>
      <c r="F198" s="33"/>
      <c r="G198" s="33"/>
      <c r="H198" s="33"/>
      <c r="I198" s="71"/>
      <c r="J198" s="71"/>
      <c r="K198" s="33"/>
      <c r="L198" s="71"/>
      <c r="M198" s="33"/>
      <c r="N198" s="71"/>
      <c r="O198" s="78"/>
      <c r="P198" s="71"/>
      <c r="Q198" s="78"/>
      <c r="R198" s="78"/>
      <c r="S198" s="78"/>
      <c r="T198" s="78"/>
      <c r="U198" s="78"/>
      <c r="V198" s="78"/>
      <c r="W198" s="78"/>
      <c r="X198" s="78"/>
      <c r="Y198" s="33"/>
      <c r="Z198" s="33"/>
      <c r="AA198" s="78"/>
    </row>
    <row r="199" spans="1:27">
      <c r="A199" s="33"/>
      <c r="B199" s="354"/>
      <c r="C199" s="354"/>
      <c r="D199" s="33"/>
      <c r="E199" s="33"/>
      <c r="F199" s="33"/>
      <c r="G199" s="33"/>
      <c r="H199" s="33"/>
      <c r="I199" s="71"/>
      <c r="J199" s="71"/>
      <c r="K199" s="33"/>
      <c r="L199" s="71"/>
      <c r="M199" s="33"/>
      <c r="N199" s="71"/>
      <c r="O199" s="78"/>
      <c r="P199" s="71"/>
      <c r="Q199" s="78"/>
      <c r="R199" s="78"/>
      <c r="S199" s="78"/>
      <c r="T199" s="78"/>
      <c r="U199" s="78"/>
      <c r="V199" s="78"/>
      <c r="W199" s="78"/>
      <c r="X199" s="78"/>
      <c r="Y199" s="33"/>
      <c r="Z199" s="33"/>
      <c r="AA199" s="78"/>
    </row>
    <row r="200" spans="1:27">
      <c r="A200" s="33"/>
      <c r="B200" s="354"/>
      <c r="C200" s="354"/>
      <c r="D200" s="33"/>
      <c r="E200" s="33"/>
      <c r="F200" s="33"/>
      <c r="G200" s="33"/>
      <c r="H200" s="33"/>
      <c r="I200" s="71"/>
      <c r="J200" s="71"/>
      <c r="K200" s="33"/>
      <c r="L200" s="71"/>
      <c r="M200" s="33"/>
      <c r="N200" s="71"/>
      <c r="O200" s="78"/>
      <c r="P200" s="71"/>
      <c r="Q200" s="78"/>
      <c r="R200" s="78"/>
      <c r="S200" s="78"/>
      <c r="T200" s="78"/>
      <c r="U200" s="78"/>
      <c r="V200" s="78"/>
      <c r="W200" s="78"/>
      <c r="X200" s="78"/>
      <c r="Y200" s="33"/>
      <c r="Z200" s="33"/>
      <c r="AA200" s="78"/>
    </row>
    <row r="201" spans="1:27">
      <c r="A201" s="33"/>
      <c r="B201" s="354"/>
      <c r="C201" s="354"/>
      <c r="D201" s="33"/>
      <c r="E201" s="33"/>
      <c r="F201" s="33"/>
      <c r="G201" s="33"/>
      <c r="H201" s="33"/>
      <c r="I201" s="71"/>
      <c r="J201" s="71"/>
      <c r="K201" s="33"/>
      <c r="L201" s="71"/>
      <c r="M201" s="33"/>
      <c r="N201" s="71"/>
      <c r="O201" s="78"/>
      <c r="P201" s="71"/>
      <c r="Q201" s="78"/>
      <c r="R201" s="78"/>
      <c r="S201" s="78"/>
      <c r="T201" s="78"/>
      <c r="U201" s="78"/>
      <c r="V201" s="78"/>
      <c r="W201" s="78"/>
      <c r="X201" s="78"/>
      <c r="Y201" s="33"/>
      <c r="Z201" s="33"/>
      <c r="AA201" s="78"/>
    </row>
    <row r="202" spans="1:27">
      <c r="A202" s="33"/>
      <c r="B202" s="354"/>
      <c r="C202" s="354"/>
      <c r="D202" s="33"/>
      <c r="E202" s="33"/>
      <c r="F202" s="33"/>
      <c r="G202" s="33"/>
      <c r="H202" s="33"/>
      <c r="I202" s="71"/>
      <c r="J202" s="71"/>
      <c r="K202" s="33"/>
      <c r="L202" s="71"/>
      <c r="M202" s="33"/>
      <c r="N202" s="71"/>
      <c r="O202" s="78"/>
      <c r="P202" s="71"/>
      <c r="Q202" s="78"/>
      <c r="R202" s="78"/>
      <c r="S202" s="78"/>
      <c r="T202" s="78"/>
      <c r="U202" s="78"/>
      <c r="V202" s="78"/>
      <c r="W202" s="78"/>
      <c r="X202" s="78"/>
      <c r="Y202" s="33"/>
      <c r="Z202" s="33"/>
      <c r="AA202" s="78"/>
    </row>
    <row r="203" spans="1:27">
      <c r="A203" s="33"/>
      <c r="B203" s="354"/>
      <c r="C203" s="354"/>
      <c r="D203" s="33"/>
      <c r="E203" s="33"/>
      <c r="F203" s="33"/>
      <c r="G203" s="33"/>
      <c r="H203" s="33"/>
      <c r="I203" s="71"/>
      <c r="J203" s="71"/>
      <c r="K203" s="33"/>
      <c r="L203" s="71"/>
      <c r="M203" s="33"/>
      <c r="N203" s="71"/>
      <c r="O203" s="78"/>
      <c r="P203" s="71"/>
      <c r="Q203" s="78"/>
      <c r="R203" s="78"/>
      <c r="S203" s="78"/>
      <c r="T203" s="78"/>
      <c r="U203" s="78"/>
      <c r="V203" s="78"/>
      <c r="W203" s="78"/>
      <c r="X203" s="78"/>
      <c r="Y203" s="33"/>
      <c r="Z203" s="33"/>
      <c r="AA203" s="78"/>
    </row>
    <row r="204" spans="1:27">
      <c r="A204" s="33"/>
      <c r="B204" s="354"/>
      <c r="C204" s="354"/>
      <c r="D204" s="33"/>
      <c r="E204" s="33"/>
      <c r="F204" s="33"/>
      <c r="G204" s="33"/>
      <c r="H204" s="33"/>
      <c r="I204" s="71"/>
      <c r="J204" s="71"/>
      <c r="K204" s="33"/>
      <c r="L204" s="71"/>
      <c r="M204" s="33"/>
      <c r="N204" s="71"/>
      <c r="O204" s="78"/>
      <c r="P204" s="71"/>
      <c r="Q204" s="78"/>
      <c r="R204" s="78"/>
      <c r="S204" s="78"/>
      <c r="T204" s="78"/>
      <c r="U204" s="78"/>
      <c r="V204" s="78"/>
      <c r="W204" s="78"/>
      <c r="X204" s="78"/>
      <c r="Y204" s="33"/>
      <c r="Z204" s="33"/>
      <c r="AA204" s="78"/>
    </row>
    <row r="205" spans="1:27">
      <c r="A205" s="33"/>
      <c r="B205" s="354"/>
      <c r="C205" s="354"/>
      <c r="D205" s="33"/>
      <c r="E205" s="33"/>
      <c r="F205" s="33"/>
      <c r="G205" s="33"/>
      <c r="H205" s="33"/>
      <c r="I205" s="71"/>
      <c r="J205" s="71"/>
      <c r="K205" s="33"/>
      <c r="L205" s="71"/>
      <c r="M205" s="33"/>
      <c r="N205" s="71"/>
      <c r="O205" s="78"/>
      <c r="P205" s="71"/>
      <c r="Q205" s="78"/>
      <c r="R205" s="78"/>
      <c r="S205" s="78"/>
      <c r="T205" s="78"/>
      <c r="U205" s="78"/>
      <c r="V205" s="78"/>
      <c r="W205" s="78"/>
      <c r="X205" s="78"/>
      <c r="Y205" s="33"/>
      <c r="Z205" s="33"/>
      <c r="AA205" s="78"/>
    </row>
    <row r="206" spans="1:27">
      <c r="A206" s="33"/>
      <c r="B206" s="354"/>
      <c r="C206" s="354"/>
      <c r="D206" s="33"/>
      <c r="E206" s="33"/>
      <c r="F206" s="33"/>
      <c r="G206" s="33"/>
      <c r="H206" s="33"/>
      <c r="I206" s="71"/>
      <c r="J206" s="71"/>
      <c r="K206" s="33"/>
      <c r="L206" s="71"/>
      <c r="M206" s="33"/>
      <c r="N206" s="71"/>
      <c r="O206" s="78"/>
      <c r="P206" s="71"/>
      <c r="Q206" s="78"/>
      <c r="R206" s="78"/>
      <c r="S206" s="78"/>
      <c r="T206" s="78"/>
      <c r="U206" s="78"/>
      <c r="V206" s="78"/>
      <c r="W206" s="78"/>
      <c r="X206" s="78"/>
      <c r="Y206" s="33"/>
      <c r="Z206" s="33"/>
      <c r="AA206" s="78"/>
    </row>
    <row r="207" spans="1:27">
      <c r="A207" s="33"/>
      <c r="B207" s="354"/>
      <c r="C207" s="354"/>
      <c r="D207" s="33"/>
      <c r="E207" s="33"/>
      <c r="F207" s="33"/>
      <c r="G207" s="33"/>
      <c r="H207" s="33"/>
      <c r="I207" s="71"/>
      <c r="J207" s="71"/>
      <c r="K207" s="33"/>
      <c r="L207" s="71"/>
      <c r="M207" s="33"/>
      <c r="N207" s="71"/>
      <c r="O207" s="78"/>
      <c r="P207" s="71"/>
      <c r="Q207" s="78"/>
      <c r="R207" s="78"/>
      <c r="S207" s="78"/>
      <c r="T207" s="78"/>
      <c r="U207" s="78"/>
      <c r="V207" s="78"/>
      <c r="W207" s="78"/>
      <c r="X207" s="78"/>
      <c r="Y207" s="33"/>
      <c r="Z207" s="33"/>
      <c r="AA207" s="78"/>
    </row>
    <row r="208" spans="1:27">
      <c r="L208" s="71"/>
      <c r="M208" s="33"/>
      <c r="N208" s="71"/>
      <c r="O208" s="78"/>
      <c r="P208" s="71"/>
      <c r="Q208" s="78"/>
      <c r="R208" s="78"/>
      <c r="S208" s="78"/>
      <c r="T208" s="78"/>
      <c r="U208" s="78"/>
      <c r="V208" s="78"/>
      <c r="W208" s="78"/>
      <c r="X208" s="78"/>
      <c r="Y208" s="33"/>
      <c r="Z208" s="33"/>
      <c r="AA208" s="78"/>
    </row>
    <row r="209" spans="12:23">
      <c r="L209" s="71"/>
      <c r="M209" s="33"/>
      <c r="N209" s="71"/>
      <c r="O209" s="78"/>
      <c r="P209" s="71"/>
      <c r="Q209" s="78"/>
      <c r="R209" s="78"/>
      <c r="S209" s="78"/>
      <c r="T209" s="78"/>
      <c r="U209" s="78"/>
      <c r="V209" s="78"/>
      <c r="W209" s="78"/>
    </row>
    <row r="210" spans="12:23">
      <c r="L210" s="71"/>
      <c r="M210" s="33"/>
      <c r="N210" s="71"/>
      <c r="O210" s="78"/>
      <c r="P210" s="71"/>
      <c r="Q210" s="78"/>
      <c r="R210" s="78"/>
      <c r="S210" s="78"/>
      <c r="T210" s="78"/>
      <c r="U210" s="78"/>
      <c r="V210" s="78"/>
      <c r="W210" s="78"/>
    </row>
    <row r="211" spans="12:23">
      <c r="L211" s="71"/>
      <c r="M211" s="33"/>
      <c r="N211" s="71"/>
      <c r="O211" s="78"/>
      <c r="P211" s="71"/>
      <c r="Q211" s="78"/>
      <c r="R211" s="78"/>
      <c r="S211" s="78"/>
      <c r="T211" s="78"/>
      <c r="U211" s="78"/>
      <c r="V211" s="78"/>
      <c r="W211" s="78"/>
    </row>
    <row r="212" spans="12:23">
      <c r="L212" s="71"/>
      <c r="M212" s="33"/>
      <c r="N212" s="71"/>
      <c r="O212" s="78"/>
      <c r="P212" s="71"/>
      <c r="Q212" s="78"/>
      <c r="R212" s="78"/>
      <c r="S212" s="78"/>
      <c r="T212" s="78"/>
      <c r="U212" s="78"/>
      <c r="V212" s="78"/>
      <c r="W212" s="78"/>
    </row>
    <row r="213" spans="12:23">
      <c r="L213" s="71"/>
      <c r="M213" s="33"/>
      <c r="N213" s="71"/>
      <c r="O213" s="78"/>
      <c r="P213" s="71"/>
      <c r="Q213" s="78"/>
      <c r="R213" s="78"/>
      <c r="S213" s="78"/>
      <c r="T213" s="78"/>
      <c r="U213" s="78"/>
      <c r="V213" s="78"/>
      <c r="W213" s="78"/>
    </row>
    <row r="214" spans="12:23">
      <c r="L214" s="71"/>
      <c r="M214" s="33"/>
      <c r="N214" s="71"/>
      <c r="O214" s="78"/>
      <c r="P214" s="71"/>
      <c r="Q214" s="78"/>
      <c r="R214" s="78"/>
      <c r="S214" s="78"/>
      <c r="T214" s="78"/>
      <c r="U214" s="78"/>
      <c r="V214" s="78"/>
      <c r="W214" s="78"/>
    </row>
    <row r="215" spans="12:23">
      <c r="L215" s="71"/>
      <c r="M215" s="33"/>
      <c r="N215" s="71"/>
      <c r="O215" s="78"/>
      <c r="P215" s="71"/>
      <c r="Q215" s="78"/>
      <c r="R215" s="78"/>
      <c r="S215" s="78"/>
      <c r="T215" s="78"/>
      <c r="U215" s="78"/>
      <c r="V215" s="78"/>
      <c r="W215" s="78"/>
    </row>
    <row r="216" spans="12:23">
      <c r="L216" s="71"/>
      <c r="M216" s="33"/>
      <c r="N216" s="71"/>
      <c r="O216" s="78"/>
      <c r="P216" s="71"/>
      <c r="Q216" s="78"/>
      <c r="R216" s="78"/>
      <c r="S216" s="78"/>
      <c r="T216" s="78"/>
      <c r="U216" s="78"/>
      <c r="V216" s="78"/>
      <c r="W216" s="78"/>
    </row>
    <row r="217" spans="12:23">
      <c r="L217" s="71"/>
      <c r="M217" s="33"/>
      <c r="N217" s="71"/>
      <c r="O217" s="78"/>
      <c r="P217" s="71"/>
      <c r="Q217" s="78"/>
      <c r="R217" s="78"/>
      <c r="S217" s="78"/>
      <c r="T217" s="78"/>
      <c r="U217" s="78"/>
      <c r="V217" s="78"/>
      <c r="W217" s="78"/>
    </row>
    <row r="218" spans="12:23">
      <c r="L218" s="71"/>
      <c r="M218" s="33"/>
      <c r="N218" s="71"/>
      <c r="O218" s="78"/>
      <c r="P218" s="71"/>
      <c r="Q218" s="78"/>
      <c r="R218" s="78"/>
      <c r="S218" s="78"/>
      <c r="T218" s="78"/>
      <c r="U218" s="78"/>
      <c r="V218" s="78"/>
      <c r="W218" s="78"/>
    </row>
    <row r="219" spans="12:23">
      <c r="L219" s="71"/>
      <c r="M219" s="33"/>
      <c r="N219" s="71"/>
      <c r="O219" s="78"/>
      <c r="P219" s="71"/>
      <c r="Q219" s="78"/>
      <c r="R219" s="78"/>
      <c r="S219" s="78"/>
      <c r="T219" s="78"/>
      <c r="U219" s="78"/>
      <c r="V219" s="78"/>
      <c r="W219" s="78"/>
    </row>
    <row r="220" spans="12:23">
      <c r="L220" s="71"/>
      <c r="M220" s="33"/>
      <c r="N220" s="71"/>
      <c r="O220" s="78"/>
      <c r="P220" s="71"/>
      <c r="Q220" s="78"/>
      <c r="R220" s="78"/>
      <c r="S220" s="78"/>
      <c r="T220" s="78"/>
      <c r="U220" s="78"/>
      <c r="V220" s="78"/>
      <c r="W220" s="78"/>
    </row>
    <row r="221" spans="12:23">
      <c r="L221" s="71"/>
      <c r="M221" s="33"/>
      <c r="N221" s="71"/>
      <c r="O221" s="78"/>
      <c r="P221" s="71"/>
      <c r="Q221" s="78"/>
      <c r="R221" s="78"/>
      <c r="S221" s="78"/>
      <c r="T221" s="78"/>
      <c r="U221" s="78"/>
      <c r="V221" s="78"/>
      <c r="W221" s="78"/>
    </row>
    <row r="222" spans="12:23">
      <c r="L222" s="71"/>
      <c r="M222" s="33"/>
      <c r="N222" s="71"/>
      <c r="O222" s="78"/>
      <c r="P222" s="71"/>
      <c r="Q222" s="78"/>
      <c r="R222" s="78"/>
      <c r="S222" s="78"/>
      <c r="T222" s="78"/>
      <c r="U222" s="78"/>
      <c r="V222" s="78"/>
      <c r="W222" s="78"/>
    </row>
    <row r="223" spans="12:23">
      <c r="L223" s="71"/>
      <c r="M223" s="33"/>
      <c r="N223" s="71"/>
      <c r="O223" s="78"/>
      <c r="P223" s="71"/>
      <c r="Q223" s="78"/>
      <c r="R223" s="78"/>
      <c r="S223" s="78"/>
      <c r="T223" s="78"/>
      <c r="U223" s="78"/>
      <c r="V223" s="78"/>
      <c r="W223" s="78"/>
    </row>
    <row r="224" spans="12:23">
      <c r="L224" s="71"/>
      <c r="M224" s="33"/>
      <c r="N224" s="71"/>
      <c r="O224" s="78"/>
      <c r="P224" s="71"/>
      <c r="Q224" s="78"/>
      <c r="R224" s="78"/>
      <c r="S224" s="78"/>
      <c r="T224" s="78"/>
      <c r="U224" s="78"/>
      <c r="V224" s="78"/>
      <c r="W224" s="78"/>
    </row>
    <row r="225" spans="12:23">
      <c r="L225" s="71"/>
      <c r="M225" s="33"/>
      <c r="N225" s="71"/>
      <c r="O225" s="78"/>
      <c r="P225" s="71"/>
      <c r="Q225" s="78"/>
      <c r="R225" s="78"/>
      <c r="S225" s="78"/>
      <c r="T225" s="78"/>
      <c r="U225" s="78"/>
      <c r="V225" s="78"/>
      <c r="W225" s="78"/>
    </row>
    <row r="226" spans="12:23">
      <c r="L226" s="71"/>
      <c r="M226" s="33"/>
      <c r="N226" s="71"/>
      <c r="O226" s="78"/>
      <c r="P226" s="71"/>
      <c r="Q226" s="78"/>
      <c r="R226" s="78"/>
      <c r="S226" s="78"/>
      <c r="T226" s="78"/>
      <c r="U226" s="78"/>
      <c r="V226" s="78"/>
      <c r="W226" s="78"/>
    </row>
    <row r="227" spans="12:23">
      <c r="L227" s="71"/>
      <c r="M227" s="33"/>
      <c r="N227" s="71"/>
      <c r="O227" s="78"/>
      <c r="P227" s="71"/>
      <c r="Q227" s="78"/>
      <c r="R227" s="78"/>
      <c r="S227" s="78"/>
      <c r="T227" s="78"/>
      <c r="U227" s="78"/>
      <c r="V227" s="78"/>
      <c r="W227" s="78"/>
    </row>
    <row r="228" spans="12:23">
      <c r="L228" s="71"/>
      <c r="M228" s="33"/>
      <c r="N228" s="71"/>
      <c r="O228" s="78"/>
      <c r="P228" s="71"/>
      <c r="Q228" s="78"/>
      <c r="R228" s="78"/>
      <c r="S228" s="78"/>
      <c r="T228" s="78"/>
      <c r="U228" s="78"/>
      <c r="V228" s="78"/>
      <c r="W228" s="78"/>
    </row>
    <row r="229" spans="12:23">
      <c r="L229" s="71"/>
      <c r="M229" s="33"/>
      <c r="N229" s="71"/>
      <c r="O229" s="78"/>
      <c r="P229" s="71"/>
      <c r="Q229" s="78"/>
      <c r="R229" s="78"/>
      <c r="S229" s="78"/>
      <c r="T229" s="78"/>
      <c r="U229" s="78"/>
      <c r="V229" s="78"/>
      <c r="W229" s="78"/>
    </row>
    <row r="230" spans="12:23">
      <c r="L230" s="71"/>
      <c r="M230" s="33"/>
      <c r="N230" s="71"/>
      <c r="O230" s="78"/>
      <c r="P230" s="71"/>
      <c r="Q230" s="78"/>
      <c r="R230" s="78"/>
      <c r="S230" s="78"/>
      <c r="T230" s="78"/>
      <c r="U230" s="78"/>
      <c r="V230" s="78"/>
      <c r="W230" s="78"/>
    </row>
    <row r="231" spans="12:23">
      <c r="L231" s="71"/>
      <c r="N231" s="71"/>
      <c r="O231" s="78"/>
      <c r="P231" s="71"/>
      <c r="Q231" s="78"/>
      <c r="R231" s="78"/>
      <c r="S231" s="78"/>
      <c r="T231" s="78"/>
      <c r="U231" s="78"/>
      <c r="V231" s="78"/>
      <c r="W231" s="78"/>
    </row>
  </sheetData>
  <mergeCells count="1">
    <mergeCell ref="T4:U4"/>
  </mergeCells>
  <conditionalFormatting sqref="P10:P15">
    <cfRule type="cellIs" dxfId="252" priority="1" operator="lessThan">
      <formula>0</formula>
    </cfRule>
    <cfRule type="cellIs" dxfId="251" priority="8" operator="greaterThan">
      <formula>0</formula>
    </cfRule>
  </conditionalFormatting>
  <conditionalFormatting sqref="L10:L15">
    <cfRule type="cellIs" dxfId="250" priority="6" operator="lessThan">
      <formula>0</formula>
    </cfRule>
    <cfRule type="cellIs" dxfId="249" priority="7" operator="greaterThan">
      <formula>0</formula>
    </cfRule>
  </conditionalFormatting>
  <conditionalFormatting sqref="N10:N15">
    <cfRule type="cellIs" dxfId="248" priority="4" operator="lessThan">
      <formula>0</formula>
    </cfRule>
    <cfRule type="cellIs" dxfId="247" priority="5" operator="greaterThan">
      <formula>0</formula>
    </cfRule>
  </conditionalFormatting>
  <conditionalFormatting sqref="H10:H15">
    <cfRule type="cellIs" dxfId="246" priority="2" operator="lessThan">
      <formula>0</formula>
    </cfRule>
    <cfRule type="cellIs" dxfId="24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X1:AR338"/>
  <sheetViews>
    <sheetView zoomScale="96" zoomScaleNormal="96" workbookViewId="0">
      <selection activeCell="A9" sqref="A9"/>
    </sheetView>
  </sheetViews>
  <sheetFormatPr baseColWidth="10" defaultRowHeight="15"/>
  <cols>
    <col min="25" max="25" width="7.6328125" style="10" customWidth="1"/>
    <col min="26" max="26" width="7" style="10" customWidth="1"/>
    <col min="27" max="27" width="5.453125" style="10" customWidth="1"/>
    <col min="28" max="28" width="9" style="66" customWidth="1"/>
    <col min="29" max="29" width="6.6328125" style="66" customWidth="1"/>
    <col min="30" max="30" width="9" style="66" customWidth="1"/>
    <col min="38" max="38" width="14" customWidth="1"/>
    <col min="39" max="39" width="12.54296875" customWidth="1"/>
    <col min="40" max="40" width="10.90625" customWidth="1"/>
  </cols>
  <sheetData>
    <row r="1" spans="24:44">
      <c r="AG1" s="1"/>
    </row>
    <row r="2" spans="24:44" s="199" customFormat="1" ht="15" customHeight="1">
      <c r="X2"/>
      <c r="Y2" s="10"/>
      <c r="Z2" s="10"/>
      <c r="AA2" s="10"/>
      <c r="AB2" s="66"/>
      <c r="AC2" s="66"/>
      <c r="AD2" s="66"/>
      <c r="AE2" s="1"/>
      <c r="AF2"/>
      <c r="AG2" s="1"/>
    </row>
    <row r="3" spans="24:44" ht="15.6">
      <c r="AE3" s="1"/>
      <c r="AG3" s="2"/>
    </row>
    <row r="4" spans="24:44" s="181" customFormat="1" ht="20.399999999999999">
      <c r="X4"/>
      <c r="Y4" s="10"/>
      <c r="Z4" s="10"/>
      <c r="AA4" s="10"/>
      <c r="AB4" s="66"/>
      <c r="AC4" s="66"/>
      <c r="AD4" s="66"/>
      <c r="AE4"/>
      <c r="AF4"/>
      <c r="AG4" s="1"/>
      <c r="AH4" s="207"/>
      <c r="AI4" s="207"/>
      <c r="AJ4" s="207"/>
      <c r="AK4" s="207"/>
      <c r="AL4" s="207"/>
      <c r="AM4" s="207"/>
      <c r="AN4" s="207"/>
      <c r="AO4" s="207"/>
      <c r="AP4" s="176"/>
      <c r="AQ4" s="178"/>
      <c r="AR4" s="178"/>
    </row>
    <row r="5" spans="24:44">
      <c r="AE5" s="1"/>
      <c r="AG5" s="1"/>
    </row>
    <row r="6" spans="24:44" ht="15.6">
      <c r="AE6" s="1"/>
      <c r="AG6" s="2"/>
    </row>
    <row r="7" spans="24:44">
      <c r="AG7" s="1"/>
    </row>
    <row r="8" spans="24:44">
      <c r="AE8" s="1"/>
      <c r="AG8" s="1"/>
    </row>
    <row r="9" spans="24:44" ht="15.6">
      <c r="AE9" s="1"/>
      <c r="AG9" s="2"/>
    </row>
    <row r="10" spans="24:44">
      <c r="AG10" s="1"/>
    </row>
    <row r="11" spans="24:44" ht="15.6">
      <c r="AE11" s="1"/>
      <c r="AG11" s="1"/>
      <c r="AH11" s="2"/>
      <c r="AI11" s="2"/>
    </row>
    <row r="12" spans="24:44" ht="15.6">
      <c r="AE12" s="1"/>
      <c r="AG12" s="2"/>
      <c r="AH12" s="2"/>
      <c r="AI12" s="4"/>
      <c r="AJ12" s="4"/>
      <c r="AK12" s="4"/>
    </row>
    <row r="13" spans="24:44">
      <c r="AG13" s="1"/>
      <c r="AH13" s="1"/>
      <c r="AI13" s="10"/>
      <c r="AJ13" s="10"/>
      <c r="AK13" s="10"/>
    </row>
    <row r="14" spans="24:44">
      <c r="AE14" s="1"/>
      <c r="AG14" s="1"/>
      <c r="AH14" s="1"/>
      <c r="AI14" s="10"/>
      <c r="AJ14" s="10"/>
      <c r="AK14" s="10"/>
    </row>
    <row r="15" spans="24:44">
      <c r="AE15" s="1"/>
      <c r="AG15" s="1"/>
      <c r="AH15" s="1"/>
      <c r="AI15" s="10"/>
      <c r="AJ15" s="10"/>
      <c r="AK15" s="10"/>
    </row>
    <row r="16" spans="24:44">
      <c r="AE16" s="1"/>
      <c r="AG16" s="1"/>
      <c r="AH16" s="1"/>
      <c r="AI16" s="10"/>
      <c r="AJ16" s="10"/>
      <c r="AK16" s="10"/>
    </row>
    <row r="17" spans="31:37">
      <c r="AE17" s="1"/>
      <c r="AG17" s="1"/>
      <c r="AH17" s="1"/>
      <c r="AI17" s="10"/>
      <c r="AJ17" s="10"/>
      <c r="AK17" s="10"/>
    </row>
    <row r="18" spans="31:37">
      <c r="AG18" s="1"/>
      <c r="AH18" s="1"/>
      <c r="AI18" s="10"/>
      <c r="AJ18" s="10"/>
      <c r="AK18" s="10"/>
    </row>
    <row r="19" spans="31:37">
      <c r="AE19" s="1"/>
      <c r="AG19" s="1"/>
      <c r="AH19" s="1"/>
      <c r="AI19" s="10"/>
      <c r="AJ19" s="10"/>
      <c r="AK19" s="10"/>
    </row>
    <row r="20" spans="31:37">
      <c r="AE20" s="1"/>
      <c r="AG20" s="1"/>
      <c r="AH20" s="1"/>
      <c r="AI20" s="10"/>
      <c r="AJ20" s="10"/>
      <c r="AK20" s="10"/>
    </row>
    <row r="21" spans="31:37">
      <c r="AE21" s="1"/>
      <c r="AG21" s="1"/>
      <c r="AH21" s="1"/>
      <c r="AI21" s="10"/>
      <c r="AJ21" s="10"/>
      <c r="AK21" s="10"/>
    </row>
    <row r="22" spans="31:37">
      <c r="AE22" s="1"/>
      <c r="AG22" s="1"/>
      <c r="AH22" s="1"/>
      <c r="AI22" s="10"/>
      <c r="AJ22" s="10"/>
      <c r="AK22" s="10"/>
    </row>
    <row r="23" spans="31:37">
      <c r="AG23" s="1"/>
      <c r="AH23" s="1"/>
      <c r="AI23" s="10"/>
      <c r="AJ23" s="10"/>
      <c r="AK23" s="10"/>
    </row>
    <row r="24" spans="31:37">
      <c r="AE24" s="1"/>
      <c r="AG24" s="12"/>
      <c r="AH24" s="12"/>
      <c r="AI24" s="10"/>
      <c r="AJ24" s="10"/>
      <c r="AK24" s="10"/>
    </row>
    <row r="25" spans="31:37" ht="16.5" customHeight="1">
      <c r="AE25" s="1"/>
      <c r="AG25" s="12"/>
      <c r="AH25" s="12"/>
      <c r="AI25" s="10"/>
      <c r="AJ25" s="10"/>
      <c r="AK25" s="10"/>
    </row>
    <row r="26" spans="31:37" ht="16.5" customHeight="1">
      <c r="AE26" s="1"/>
      <c r="AG26" s="12"/>
      <c r="AH26" s="12"/>
      <c r="AI26" s="10"/>
      <c r="AJ26" s="10"/>
      <c r="AK26" s="10"/>
    </row>
    <row r="27" spans="31:37">
      <c r="AE27" s="1"/>
      <c r="AG27" s="12"/>
      <c r="AH27" s="12"/>
      <c r="AI27" s="10"/>
      <c r="AJ27" s="10"/>
      <c r="AK27" s="10"/>
    </row>
    <row r="28" spans="31:37" ht="17.25" customHeight="1">
      <c r="AG28" s="12"/>
      <c r="AH28" s="12"/>
      <c r="AI28" s="10"/>
      <c r="AJ28" s="10"/>
      <c r="AK28" s="10"/>
    </row>
    <row r="29" spans="31:37">
      <c r="AE29" s="1"/>
      <c r="AG29" s="12"/>
      <c r="AH29" s="12"/>
      <c r="AI29" s="10"/>
      <c r="AJ29" s="10"/>
      <c r="AK29" s="10"/>
    </row>
    <row r="30" spans="31:37">
      <c r="AE30" s="1"/>
      <c r="AG30" s="12"/>
      <c r="AH30" s="12"/>
      <c r="AI30" s="10"/>
      <c r="AJ30" s="10"/>
      <c r="AK30" s="10"/>
    </row>
    <row r="31" spans="31:37" ht="21">
      <c r="AE31" s="1"/>
      <c r="AG31" s="53"/>
      <c r="AH31" s="53"/>
      <c r="AI31" s="10"/>
      <c r="AJ31" s="10"/>
      <c r="AK31" s="10"/>
    </row>
    <row r="32" spans="31:37">
      <c r="AE32" s="1"/>
    </row>
    <row r="33" spans="31:34" ht="15.6">
      <c r="AG33" s="1"/>
      <c r="AH33" s="5"/>
    </row>
    <row r="34" spans="31:34">
      <c r="AE34" s="1"/>
    </row>
    <row r="35" spans="31:34">
      <c r="AE35" s="1"/>
    </row>
    <row r="36" spans="31:34">
      <c r="AE36" s="1"/>
    </row>
    <row r="37" spans="31:34">
      <c r="AE37" s="1"/>
    </row>
    <row r="39" spans="31:34">
      <c r="AE39" s="1"/>
    </row>
    <row r="40" spans="31:34">
      <c r="AE40" s="1"/>
    </row>
    <row r="41" spans="31:34">
      <c r="AE41" s="1"/>
    </row>
    <row r="42" spans="31:34">
      <c r="AE42" s="1"/>
    </row>
    <row r="44" spans="31:34">
      <c r="AE44" s="1"/>
    </row>
    <row r="45" spans="31:34">
      <c r="AE45" s="1"/>
    </row>
    <row r="46" spans="31:34">
      <c r="AE46" s="1"/>
    </row>
    <row r="47" spans="31:34">
      <c r="AE47" s="1"/>
    </row>
    <row r="49" spans="31:31">
      <c r="AE49" s="1"/>
    </row>
    <row r="50" spans="31:31">
      <c r="AE50" s="1"/>
    </row>
    <row r="51" spans="31:31">
      <c r="AE51" s="1"/>
    </row>
    <row r="52" spans="31:31">
      <c r="AE52" s="1"/>
    </row>
    <row r="54" spans="31:31">
      <c r="AE54" s="1"/>
    </row>
    <row r="55" spans="31:31">
      <c r="AE55" s="1"/>
    </row>
    <row r="56" spans="31:31">
      <c r="AE56" s="1"/>
    </row>
    <row r="57" spans="31:31">
      <c r="AE57" s="1"/>
    </row>
    <row r="59" spans="31:31">
      <c r="AE59" s="1"/>
    </row>
    <row r="60" spans="31:31">
      <c r="AE60" s="1"/>
    </row>
    <row r="61" spans="31:31">
      <c r="AE61" s="1"/>
    </row>
    <row r="62" spans="31:31">
      <c r="AE62" s="1"/>
    </row>
    <row r="64" spans="31:31">
      <c r="AE64" s="1"/>
    </row>
    <row r="65" spans="31:31">
      <c r="AE65" s="1"/>
    </row>
    <row r="66" spans="31:31">
      <c r="AE66" s="1"/>
    </row>
    <row r="67" spans="31:31">
      <c r="AE67" s="1"/>
    </row>
    <row r="69" spans="31:31">
      <c r="AE69" s="1"/>
    </row>
    <row r="70" spans="31:31">
      <c r="AE70" s="1"/>
    </row>
    <row r="71" spans="31:31">
      <c r="AE71" s="1"/>
    </row>
    <row r="72" spans="31:31">
      <c r="AE72" s="1"/>
    </row>
    <row r="74" spans="31:31">
      <c r="AE74" s="1"/>
    </row>
    <row r="75" spans="31:31">
      <c r="AE75" s="1"/>
    </row>
    <row r="76" spans="31:31">
      <c r="AE76" s="1"/>
    </row>
    <row r="77" spans="31:31">
      <c r="AE77" s="1"/>
    </row>
    <row r="79" spans="31:31">
      <c r="AE79" s="1"/>
    </row>
    <row r="80" spans="31:31">
      <c r="AE80" s="1"/>
    </row>
    <row r="81" spans="31:31">
      <c r="AE81" s="1"/>
    </row>
    <row r="82" spans="31:31">
      <c r="AE82" s="1"/>
    </row>
    <row r="84" spans="31:31">
      <c r="AE84" s="1"/>
    </row>
    <row r="85" spans="31:31">
      <c r="AE85" s="1"/>
    </row>
    <row r="86" spans="31:31">
      <c r="AE86" s="1"/>
    </row>
    <row r="87" spans="31:31">
      <c r="AE87" s="1"/>
    </row>
    <row r="89" spans="31:31">
      <c r="AE89" s="1"/>
    </row>
    <row r="90" spans="31:31">
      <c r="AE90" s="1"/>
    </row>
    <row r="91" spans="31:31">
      <c r="AE91" s="1"/>
    </row>
    <row r="92" spans="31:31">
      <c r="AE92" s="1"/>
    </row>
    <row r="94" spans="31:31">
      <c r="AE94" s="1"/>
    </row>
    <row r="95" spans="31:31">
      <c r="AE95" s="1"/>
    </row>
    <row r="96" spans="31:31">
      <c r="AE96" s="1"/>
    </row>
    <row r="97" spans="31:31">
      <c r="AE97" s="1"/>
    </row>
    <row r="99" spans="31:31">
      <c r="AE99" s="1"/>
    </row>
    <row r="100" spans="31:31">
      <c r="AE100" s="1"/>
    </row>
    <row r="101" spans="31:31">
      <c r="AE101" s="1"/>
    </row>
    <row r="102" spans="31:31">
      <c r="AE102" s="1"/>
    </row>
    <row r="104" spans="31:31">
      <c r="AE104" s="1"/>
    </row>
    <row r="105" spans="31:31">
      <c r="AE105" s="1"/>
    </row>
    <row r="106" spans="31:31">
      <c r="AE106" s="1"/>
    </row>
    <row r="107" spans="31:31">
      <c r="AE107" s="1"/>
    </row>
    <row r="109" spans="31:31">
      <c r="AE109" s="1"/>
    </row>
    <row r="110" spans="31:31">
      <c r="AE110" s="1"/>
    </row>
    <row r="111" spans="31:31">
      <c r="AE111" s="1"/>
    </row>
    <row r="112" spans="31:31">
      <c r="AE112" s="1"/>
    </row>
    <row r="114" spans="31:39">
      <c r="AE114" s="1"/>
    </row>
    <row r="115" spans="31:39">
      <c r="AE115" s="1"/>
    </row>
    <row r="116" spans="31:39">
      <c r="AE116" s="1"/>
    </row>
    <row r="117" spans="31:39">
      <c r="AE117" s="1"/>
    </row>
    <row r="119" spans="31:39">
      <c r="AE119" s="1"/>
    </row>
    <row r="120" spans="31:39">
      <c r="AE120" s="1"/>
    </row>
    <row r="121" spans="31:39">
      <c r="AE121" s="1"/>
    </row>
    <row r="122" spans="31:39">
      <c r="AE122" s="1"/>
    </row>
    <row r="124" spans="31:39">
      <c r="AE124" s="1"/>
    </row>
    <row r="125" spans="31:39">
      <c r="AE125" s="1"/>
    </row>
    <row r="126" spans="31:39">
      <c r="AE126" s="1"/>
    </row>
    <row r="127" spans="31:39">
      <c r="AE127" s="1"/>
    </row>
    <row r="128" spans="31:39">
      <c r="AF128" s="1"/>
      <c r="AG128" s="1"/>
      <c r="AH128" s="1"/>
      <c r="AI128" s="1"/>
      <c r="AJ128" s="1"/>
      <c r="AL128" s="12"/>
      <c r="AM128" s="12"/>
    </row>
    <row r="129" spans="31:39">
      <c r="AE129" s="1"/>
      <c r="AF129" s="1"/>
      <c r="AG129" s="1"/>
      <c r="AH129" s="1"/>
      <c r="AI129" s="1"/>
      <c r="AJ129" s="1"/>
      <c r="AL129" s="12"/>
      <c r="AM129" s="12"/>
    </row>
    <row r="130" spans="31:39">
      <c r="AE130" s="1"/>
      <c r="AF130" s="1"/>
      <c r="AG130" s="1"/>
      <c r="AH130" s="1"/>
      <c r="AI130" s="1"/>
      <c r="AJ130" s="1"/>
      <c r="AL130" s="12"/>
      <c r="AM130" s="12"/>
    </row>
    <row r="131" spans="31:39">
      <c r="AE131" s="1"/>
      <c r="AF131" s="1"/>
      <c r="AG131" s="1"/>
      <c r="AH131" s="1"/>
      <c r="AI131" s="1"/>
      <c r="AJ131" s="1"/>
      <c r="AL131" s="12"/>
      <c r="AM131" s="12"/>
    </row>
    <row r="132" spans="31:39">
      <c r="AE132" s="1"/>
      <c r="AF132" s="1"/>
      <c r="AG132" s="1"/>
      <c r="AH132" s="1"/>
      <c r="AI132" s="1"/>
      <c r="AJ132" s="1"/>
      <c r="AL132" s="12"/>
      <c r="AM132" s="12"/>
    </row>
    <row r="133" spans="31:39">
      <c r="AF133" s="1"/>
      <c r="AG133" s="1"/>
      <c r="AH133" s="1"/>
      <c r="AI133" s="1"/>
      <c r="AJ133" s="1"/>
      <c r="AL133" s="12"/>
      <c r="AM133" s="12"/>
    </row>
    <row r="134" spans="31:39">
      <c r="AE134" s="1"/>
      <c r="AF134" s="1"/>
      <c r="AG134" s="1"/>
      <c r="AH134" s="1"/>
      <c r="AI134" s="1"/>
      <c r="AJ134" s="1"/>
      <c r="AL134" s="12"/>
      <c r="AM134" s="12"/>
    </row>
    <row r="135" spans="31:39">
      <c r="AE135" s="1"/>
      <c r="AF135" s="1"/>
      <c r="AG135" s="1"/>
      <c r="AH135" s="1"/>
      <c r="AI135" s="1"/>
      <c r="AJ135" s="1"/>
      <c r="AL135" s="12"/>
      <c r="AM135" s="12"/>
    </row>
    <row r="136" spans="31:39">
      <c r="AE136" s="1"/>
      <c r="AF136" s="1"/>
      <c r="AG136" s="1"/>
      <c r="AH136" s="1"/>
      <c r="AI136" s="1"/>
      <c r="AJ136" s="1"/>
      <c r="AL136" s="12"/>
      <c r="AM136" s="12"/>
    </row>
    <row r="137" spans="31:39">
      <c r="AE137" s="1"/>
      <c r="AF137" s="1"/>
      <c r="AG137" s="1"/>
      <c r="AH137" s="1"/>
      <c r="AI137" s="1"/>
      <c r="AJ137" s="1"/>
      <c r="AL137" s="12"/>
      <c r="AM137" s="12"/>
    </row>
    <row r="138" spans="31:39">
      <c r="AF138" s="1"/>
      <c r="AG138" s="1"/>
      <c r="AH138" s="1"/>
      <c r="AI138" s="1"/>
      <c r="AJ138" s="1"/>
      <c r="AL138" s="12"/>
      <c r="AM138" s="12"/>
    </row>
    <row r="139" spans="31:39">
      <c r="AE139" s="1"/>
      <c r="AF139" s="1"/>
      <c r="AG139" s="1"/>
      <c r="AH139" s="1"/>
      <c r="AI139" s="1"/>
      <c r="AJ139" s="1"/>
      <c r="AL139" s="12"/>
      <c r="AM139" s="12"/>
    </row>
    <row r="140" spans="31:39">
      <c r="AE140" s="1"/>
      <c r="AF140" s="1"/>
      <c r="AG140" s="1"/>
      <c r="AH140" s="1"/>
      <c r="AI140" s="1"/>
      <c r="AJ140" s="1"/>
      <c r="AL140" s="12"/>
      <c r="AM140" s="12"/>
    </row>
    <row r="141" spans="31:39">
      <c r="AE141" s="1"/>
      <c r="AF141" s="1"/>
      <c r="AG141" s="1"/>
      <c r="AH141" s="1"/>
      <c r="AI141" s="1"/>
      <c r="AJ141" s="1"/>
      <c r="AL141" s="12"/>
      <c r="AM141" s="12"/>
    </row>
    <row r="142" spans="31:39">
      <c r="AE142" s="1"/>
      <c r="AF142" s="1"/>
      <c r="AG142" s="1"/>
      <c r="AH142" s="1"/>
      <c r="AI142" s="1"/>
      <c r="AJ142" s="1"/>
      <c r="AL142" s="12"/>
      <c r="AM142" s="12"/>
    </row>
    <row r="143" spans="31:39">
      <c r="AF143" s="1"/>
      <c r="AG143" s="1"/>
      <c r="AH143" s="1"/>
      <c r="AI143" s="1"/>
      <c r="AJ143" s="1"/>
      <c r="AL143" s="12"/>
      <c r="AM143" s="12"/>
    </row>
    <row r="144" spans="31:39">
      <c r="AE144" s="1"/>
      <c r="AF144" s="1"/>
      <c r="AG144" s="1"/>
      <c r="AH144" s="1"/>
      <c r="AI144" s="1"/>
      <c r="AJ144" s="1"/>
      <c r="AL144" s="12"/>
      <c r="AM144" s="12"/>
    </row>
    <row r="145" spans="31:39">
      <c r="AE145" s="1"/>
      <c r="AF145" s="1"/>
      <c r="AG145" s="1"/>
      <c r="AH145" s="1"/>
      <c r="AI145" s="1"/>
      <c r="AJ145" s="1"/>
      <c r="AL145" s="12"/>
      <c r="AM145" s="12"/>
    </row>
    <row r="146" spans="31:39">
      <c r="AE146" s="1"/>
      <c r="AF146" s="1"/>
      <c r="AG146" s="1"/>
      <c r="AH146" s="1"/>
      <c r="AI146" s="1"/>
      <c r="AJ146" s="1"/>
      <c r="AL146" s="12"/>
      <c r="AM146" s="12"/>
    </row>
    <row r="147" spans="31:39">
      <c r="AE147" s="1"/>
      <c r="AF147" s="1"/>
      <c r="AG147" s="1"/>
      <c r="AH147" s="1"/>
      <c r="AI147" s="1"/>
      <c r="AJ147" s="1"/>
      <c r="AL147" s="12"/>
      <c r="AM147" s="12"/>
    </row>
    <row r="148" spans="31:39">
      <c r="AL148" s="12"/>
      <c r="AM148" s="12"/>
    </row>
    <row r="149" spans="31:39">
      <c r="AL149" s="12"/>
      <c r="AM149" s="12"/>
    </row>
    <row r="150" spans="31:39">
      <c r="AE150" s="1"/>
      <c r="AF150" s="1"/>
      <c r="AG150" s="1"/>
      <c r="AH150" s="1"/>
      <c r="AI150" s="1"/>
      <c r="AJ150" s="1"/>
      <c r="AL150" s="12"/>
      <c r="AM150" s="12"/>
    </row>
    <row r="151" spans="31:39">
      <c r="AE151" s="1"/>
      <c r="AF151" s="1"/>
      <c r="AG151" s="1"/>
      <c r="AH151" s="1"/>
      <c r="AI151" s="1"/>
      <c r="AJ151" s="1"/>
      <c r="AL151" s="12"/>
      <c r="AM151" s="12"/>
    </row>
    <row r="152" spans="31:39">
      <c r="AE152" s="1"/>
      <c r="AF152" s="1"/>
      <c r="AG152" s="1"/>
      <c r="AH152" s="1"/>
      <c r="AI152" s="1"/>
      <c r="AJ152" s="1"/>
      <c r="AL152" s="12"/>
      <c r="AM152" s="12"/>
    </row>
    <row r="153" spans="31:39">
      <c r="AE153" s="1"/>
      <c r="AF153" s="1"/>
      <c r="AG153" s="1"/>
      <c r="AH153" s="1"/>
      <c r="AI153" s="1"/>
      <c r="AJ153" s="1"/>
    </row>
    <row r="154" spans="31:39">
      <c r="AE154" s="1"/>
      <c r="AF154" s="1"/>
      <c r="AG154" s="1"/>
      <c r="AH154" s="1"/>
      <c r="AI154" s="1"/>
      <c r="AJ154" s="1"/>
    </row>
    <row r="155" spans="31:39">
      <c r="AE155" s="1"/>
      <c r="AF155" s="1"/>
      <c r="AG155" s="1"/>
      <c r="AH155" s="1"/>
      <c r="AI155" s="1"/>
      <c r="AJ155" s="1"/>
    </row>
    <row r="156" spans="31:39">
      <c r="AE156" s="1"/>
      <c r="AF156" s="1"/>
      <c r="AG156" s="1"/>
      <c r="AH156" s="1"/>
      <c r="AI156" s="1"/>
      <c r="AJ156" s="1"/>
    </row>
    <row r="157" spans="31:39">
      <c r="AE157" s="1"/>
      <c r="AF157" s="1"/>
      <c r="AG157" s="1"/>
      <c r="AH157" s="1"/>
      <c r="AI157" s="1"/>
      <c r="AJ157" s="1"/>
    </row>
    <row r="158" spans="31:39">
      <c r="AE158" s="1"/>
      <c r="AF158" s="1"/>
      <c r="AG158" s="1"/>
      <c r="AH158" s="1"/>
      <c r="AI158" s="1"/>
      <c r="AJ158" s="1"/>
    </row>
    <row r="159" spans="31:39">
      <c r="AE159" s="1"/>
      <c r="AF159" s="1"/>
      <c r="AG159" s="1"/>
      <c r="AH159" s="1"/>
      <c r="AI159" s="1"/>
      <c r="AJ159" s="1"/>
    </row>
    <row r="160" spans="31:39">
      <c r="AE160" s="1"/>
      <c r="AF160" s="1"/>
      <c r="AG160" s="1"/>
      <c r="AH160" s="1"/>
      <c r="AI160" s="1"/>
      <c r="AJ160" s="1"/>
    </row>
    <row r="161" spans="31:37">
      <c r="AE161" s="1"/>
      <c r="AF161" s="1"/>
      <c r="AG161" s="1"/>
      <c r="AH161" s="1"/>
      <c r="AI161" s="1"/>
      <c r="AJ161" s="1"/>
    </row>
    <row r="162" spans="31:37">
      <c r="AE162" s="1"/>
      <c r="AF162" s="1"/>
      <c r="AG162" s="1"/>
      <c r="AH162" s="1"/>
      <c r="AI162" s="1"/>
      <c r="AJ162" s="1"/>
    </row>
    <row r="163" spans="31:37">
      <c r="AE163" s="1"/>
      <c r="AF163" s="1"/>
      <c r="AG163" s="1"/>
      <c r="AH163" s="1"/>
      <c r="AI163" s="1"/>
      <c r="AJ163" s="1"/>
    </row>
    <row r="164" spans="31:37">
      <c r="AE164" s="1"/>
      <c r="AF164" s="1"/>
      <c r="AG164" s="1"/>
      <c r="AH164" s="1"/>
      <c r="AI164" s="1"/>
      <c r="AJ164" s="1"/>
    </row>
    <row r="165" spans="31:37">
      <c r="AE165" s="1"/>
      <c r="AF165" s="1"/>
      <c r="AG165" s="1"/>
      <c r="AH165" s="1"/>
      <c r="AI165" s="1"/>
      <c r="AJ165" s="1"/>
    </row>
    <row r="166" spans="31:37">
      <c r="AE166" s="1"/>
      <c r="AF166" s="1"/>
      <c r="AG166" s="1"/>
      <c r="AH166" s="1"/>
      <c r="AI166" s="1"/>
      <c r="AJ166" s="1"/>
    </row>
    <row r="167" spans="31:37">
      <c r="AE167" s="1"/>
      <c r="AF167" s="1"/>
      <c r="AG167" s="1"/>
      <c r="AH167" s="1"/>
      <c r="AI167" s="1"/>
      <c r="AJ167" s="1"/>
    </row>
    <row r="168" spans="31:37">
      <c r="AE168" s="1"/>
      <c r="AF168" s="1"/>
      <c r="AG168" s="1"/>
      <c r="AH168" s="1"/>
      <c r="AI168" s="1"/>
      <c r="AJ168" s="1"/>
    </row>
    <row r="169" spans="31:37">
      <c r="AE169" s="1"/>
      <c r="AF169" s="1"/>
      <c r="AG169" s="1"/>
      <c r="AH169" s="1"/>
      <c r="AI169" s="1"/>
      <c r="AJ169" s="1"/>
    </row>
    <row r="170" spans="31:37">
      <c r="AE170" s="1"/>
      <c r="AF170" s="1"/>
      <c r="AG170" s="1"/>
      <c r="AH170" s="1"/>
      <c r="AI170" s="1"/>
      <c r="AJ170" s="1"/>
    </row>
    <row r="171" spans="31:37">
      <c r="AE171" s="1"/>
      <c r="AF171" s="1"/>
      <c r="AG171" s="1"/>
      <c r="AH171" s="1"/>
      <c r="AI171" s="1"/>
      <c r="AJ171" s="1"/>
    </row>
    <row r="172" spans="31:37">
      <c r="AE172" s="1"/>
      <c r="AF172" s="1"/>
      <c r="AG172" s="1"/>
      <c r="AH172" s="1"/>
      <c r="AI172" s="1"/>
      <c r="AJ172" s="1"/>
    </row>
    <row r="173" spans="31:37">
      <c r="AE173" s="1"/>
      <c r="AF173" s="1"/>
      <c r="AG173" s="1"/>
      <c r="AH173" s="1"/>
      <c r="AI173" s="1"/>
      <c r="AJ173" s="1"/>
    </row>
    <row r="174" spans="31:37">
      <c r="AE174" s="1"/>
      <c r="AF174" s="1"/>
      <c r="AG174" s="1"/>
      <c r="AH174" s="1"/>
      <c r="AI174" s="1"/>
      <c r="AJ174" s="1"/>
    </row>
    <row r="175" spans="31:37">
      <c r="AE175" s="1"/>
      <c r="AF175" s="1"/>
      <c r="AG175" s="1"/>
      <c r="AH175" s="1"/>
      <c r="AI175" s="1"/>
      <c r="AJ175" s="1"/>
      <c r="AK175" s="13"/>
    </row>
    <row r="176" spans="31:37">
      <c r="AE176" s="1"/>
      <c r="AF176" s="1"/>
      <c r="AG176" s="1"/>
      <c r="AH176" s="1"/>
      <c r="AI176" s="1"/>
      <c r="AJ176" s="1"/>
      <c r="AK176" s="13"/>
    </row>
    <row r="177" spans="31:37">
      <c r="AE177" s="1"/>
      <c r="AF177" s="1"/>
      <c r="AG177" s="1"/>
      <c r="AH177" s="1"/>
      <c r="AI177" s="1"/>
      <c r="AJ177" s="1"/>
      <c r="AK177" s="13"/>
    </row>
    <row r="178" spans="31:37">
      <c r="AE178" s="1"/>
      <c r="AF178" s="1"/>
      <c r="AG178" s="1"/>
      <c r="AH178" s="1"/>
      <c r="AI178" s="1"/>
      <c r="AJ178" s="1"/>
      <c r="AK178" s="13"/>
    </row>
    <row r="179" spans="31:37">
      <c r="AE179" s="1"/>
      <c r="AF179" s="1"/>
      <c r="AG179" s="1"/>
      <c r="AH179" s="1"/>
      <c r="AI179" s="1"/>
      <c r="AJ179" s="1"/>
      <c r="AK179" s="13"/>
    </row>
    <row r="180" spans="31:37">
      <c r="AE180" s="1"/>
      <c r="AF180" s="1"/>
      <c r="AG180" s="1"/>
      <c r="AH180" s="1"/>
      <c r="AI180" s="1"/>
      <c r="AJ180" s="1"/>
      <c r="AK180" s="13"/>
    </row>
    <row r="181" spans="31:37">
      <c r="AE181" s="1"/>
      <c r="AF181" s="1"/>
      <c r="AG181" s="1"/>
      <c r="AH181" s="1"/>
      <c r="AI181" s="1"/>
      <c r="AJ181" s="1"/>
      <c r="AK181" s="13"/>
    </row>
    <row r="182" spans="31:37">
      <c r="AE182" s="1"/>
      <c r="AF182" s="1"/>
      <c r="AG182" s="1"/>
      <c r="AH182" s="1"/>
      <c r="AI182" s="1"/>
      <c r="AJ182" s="1"/>
      <c r="AK182" s="13"/>
    </row>
    <row r="183" spans="31:37">
      <c r="AE183" s="1"/>
      <c r="AF183" s="1"/>
      <c r="AG183" s="1"/>
      <c r="AH183" s="1"/>
      <c r="AI183" s="1"/>
      <c r="AJ183" s="1"/>
      <c r="AK183" s="13"/>
    </row>
    <row r="184" spans="31:37">
      <c r="AE184" s="1"/>
      <c r="AF184" s="1"/>
      <c r="AG184" s="1"/>
      <c r="AH184" s="1"/>
      <c r="AI184" s="1"/>
      <c r="AJ184" s="1"/>
      <c r="AK184" s="13"/>
    </row>
    <row r="185" spans="31:37">
      <c r="AE185" s="1"/>
      <c r="AF185" s="1"/>
      <c r="AG185" s="1"/>
      <c r="AH185" s="1"/>
      <c r="AI185" s="1"/>
      <c r="AJ185" s="1"/>
      <c r="AK185" s="13"/>
    </row>
    <row r="186" spans="31:37">
      <c r="AE186" s="1"/>
      <c r="AF186" s="1"/>
      <c r="AG186" s="1"/>
      <c r="AH186" s="1"/>
      <c r="AI186" s="1"/>
      <c r="AJ186" s="1"/>
      <c r="AK186" s="13"/>
    </row>
    <row r="187" spans="31:37">
      <c r="AE187" s="1"/>
      <c r="AF187" s="1"/>
      <c r="AG187" s="1"/>
      <c r="AH187" s="1"/>
      <c r="AI187" s="1"/>
      <c r="AJ187" s="1"/>
      <c r="AK187" s="13"/>
    </row>
    <row r="188" spans="31:37">
      <c r="AE188" s="1"/>
      <c r="AF188" s="1"/>
      <c r="AG188" s="1"/>
      <c r="AH188" s="1"/>
      <c r="AI188" s="1"/>
      <c r="AJ188" s="1"/>
      <c r="AK188" s="13"/>
    </row>
    <row r="189" spans="31:37">
      <c r="AE189" s="1"/>
      <c r="AF189" s="1"/>
      <c r="AG189" s="1"/>
      <c r="AH189" s="1"/>
      <c r="AI189" s="1"/>
      <c r="AJ189" s="1"/>
      <c r="AK189" s="13"/>
    </row>
    <row r="190" spans="31:37">
      <c r="AE190" s="1"/>
      <c r="AF190" s="1"/>
      <c r="AG190" s="1"/>
      <c r="AH190" s="1"/>
      <c r="AI190" s="1"/>
      <c r="AJ190" s="1"/>
      <c r="AK190" s="13"/>
    </row>
    <row r="191" spans="31:37">
      <c r="AE191" s="1"/>
      <c r="AF191" s="1"/>
      <c r="AG191" s="1"/>
      <c r="AH191" s="1"/>
      <c r="AI191" s="1"/>
      <c r="AJ191" s="1"/>
      <c r="AK191" s="13"/>
    </row>
    <row r="192" spans="31:37">
      <c r="AE192" s="1"/>
      <c r="AF192" s="1"/>
      <c r="AG192" s="1"/>
      <c r="AH192" s="1"/>
      <c r="AI192" s="1"/>
      <c r="AJ192" s="1"/>
      <c r="AK192" s="13"/>
    </row>
    <row r="193" spans="31:37">
      <c r="AE193" s="1"/>
      <c r="AF193" s="1"/>
      <c r="AG193" s="1"/>
      <c r="AH193" s="1"/>
      <c r="AI193" s="1"/>
      <c r="AJ193" s="1"/>
      <c r="AK193" s="13"/>
    </row>
    <row r="194" spans="31:37">
      <c r="AE194" s="1"/>
      <c r="AF194" s="1"/>
      <c r="AG194" s="1"/>
      <c r="AH194" s="1"/>
      <c r="AI194" s="1"/>
      <c r="AJ194" s="1"/>
      <c r="AK194" s="13"/>
    </row>
    <row r="195" spans="31:37">
      <c r="AE195" s="1"/>
      <c r="AF195" s="1"/>
      <c r="AG195" s="1"/>
      <c r="AH195" s="1"/>
      <c r="AI195" s="1"/>
      <c r="AJ195" s="1"/>
      <c r="AK195" s="13"/>
    </row>
    <row r="196" spans="31:37">
      <c r="AE196" s="1"/>
      <c r="AF196" s="1"/>
      <c r="AG196" s="1"/>
      <c r="AH196" s="1"/>
      <c r="AI196" s="1"/>
      <c r="AJ196" s="1"/>
      <c r="AK196" s="13"/>
    </row>
    <row r="197" spans="31:37">
      <c r="AE197" s="1"/>
      <c r="AF197" s="1"/>
      <c r="AG197" s="1"/>
      <c r="AH197" s="1"/>
      <c r="AI197" s="1"/>
      <c r="AJ197" s="1"/>
      <c r="AK197" s="13"/>
    </row>
    <row r="198" spans="31:37">
      <c r="AE198" s="1"/>
      <c r="AF198" s="1"/>
      <c r="AG198" s="1"/>
      <c r="AH198" s="1"/>
      <c r="AI198" s="1"/>
      <c r="AJ198" s="1"/>
      <c r="AK198" s="13"/>
    </row>
    <row r="199" spans="31:37">
      <c r="AE199" s="1"/>
      <c r="AF199" s="1"/>
      <c r="AG199" s="1"/>
      <c r="AH199" s="1"/>
      <c r="AI199" s="1"/>
      <c r="AJ199" s="1"/>
      <c r="AK199" s="13"/>
    </row>
    <row r="200" spans="31:37">
      <c r="AE200" s="1"/>
      <c r="AF200" s="1"/>
      <c r="AG200" s="1"/>
      <c r="AH200" s="1"/>
      <c r="AI200" s="1"/>
      <c r="AJ200" s="1"/>
      <c r="AK200" s="13"/>
    </row>
    <row r="201" spans="31:37">
      <c r="AE201" s="1"/>
      <c r="AF201" s="1"/>
      <c r="AG201" s="1"/>
      <c r="AH201" s="1"/>
      <c r="AI201" s="1"/>
      <c r="AJ201" s="1"/>
      <c r="AK201" s="13"/>
    </row>
    <row r="202" spans="31:37">
      <c r="AE202" s="1"/>
      <c r="AF202" s="1"/>
      <c r="AG202" s="1"/>
      <c r="AH202" s="1"/>
      <c r="AI202" s="1"/>
      <c r="AJ202" s="1"/>
      <c r="AK202" s="13"/>
    </row>
    <row r="203" spans="31:37">
      <c r="AE203" s="1"/>
      <c r="AF203" s="1"/>
      <c r="AG203" s="1"/>
      <c r="AH203" s="1"/>
      <c r="AI203" s="1"/>
      <c r="AJ203" s="1"/>
      <c r="AK203" s="13"/>
    </row>
    <row r="204" spans="31:37">
      <c r="AE204" s="1"/>
      <c r="AF204" s="1"/>
      <c r="AG204" s="1"/>
      <c r="AH204" s="1"/>
      <c r="AI204" s="1"/>
      <c r="AJ204" s="1"/>
      <c r="AK204" s="13"/>
    </row>
    <row r="205" spans="31:37">
      <c r="AE205" s="1"/>
      <c r="AF205" s="1"/>
      <c r="AG205" s="1"/>
      <c r="AH205" s="1"/>
      <c r="AI205" s="1"/>
      <c r="AJ205" s="1"/>
      <c r="AK205" s="13"/>
    </row>
    <row r="206" spans="31:37">
      <c r="AE206" s="1"/>
      <c r="AF206" s="1"/>
      <c r="AG206" s="1"/>
      <c r="AH206" s="1"/>
      <c r="AI206" s="1"/>
      <c r="AJ206" s="1"/>
      <c r="AK206" s="13"/>
    </row>
    <row r="207" spans="31:37">
      <c r="AE207" s="1"/>
      <c r="AF207" s="1"/>
      <c r="AG207" s="1"/>
      <c r="AH207" s="1"/>
      <c r="AI207" s="1"/>
      <c r="AJ207" s="1"/>
      <c r="AK207" s="13"/>
    </row>
    <row r="208" spans="31:37">
      <c r="AE208" s="1"/>
      <c r="AF208" s="1"/>
      <c r="AG208" s="1"/>
      <c r="AH208" s="1"/>
      <c r="AI208" s="1"/>
      <c r="AJ208" s="1"/>
      <c r="AK208" s="13"/>
    </row>
    <row r="209" spans="25:37">
      <c r="AE209" s="1"/>
      <c r="AF209" s="1"/>
      <c r="AG209" s="1"/>
      <c r="AH209" s="1"/>
      <c r="AI209" s="1"/>
      <c r="AJ209" s="1"/>
      <c r="AK209" s="13"/>
    </row>
    <row r="210" spans="25:37">
      <c r="AE210" s="1"/>
      <c r="AF210" s="1"/>
      <c r="AG210" s="1"/>
      <c r="AH210" s="1"/>
      <c r="AI210" s="1"/>
      <c r="AJ210" s="1"/>
      <c r="AK210" s="13"/>
    </row>
    <row r="211" spans="25:37">
      <c r="Y211" s="76"/>
      <c r="Z211" s="76"/>
      <c r="AA211" s="76"/>
      <c r="AB211" s="67"/>
      <c r="AC211" s="67"/>
      <c r="AD211" s="67"/>
      <c r="AE211" s="13"/>
      <c r="AF211" s="13"/>
      <c r="AG211" s="13"/>
      <c r="AH211" s="13"/>
      <c r="AI211" s="13"/>
      <c r="AJ211" s="13"/>
      <c r="AK211" s="13"/>
    </row>
    <row r="212" spans="25:37">
      <c r="Y212" s="76"/>
      <c r="Z212" s="76"/>
      <c r="AA212" s="76"/>
      <c r="AB212" s="67"/>
      <c r="AC212" s="67"/>
      <c r="AD212" s="67"/>
      <c r="AE212" s="13"/>
      <c r="AF212" s="13"/>
      <c r="AG212" s="13"/>
      <c r="AH212" s="13"/>
      <c r="AI212" s="13"/>
      <c r="AJ212" s="13"/>
      <c r="AK212" s="13"/>
    </row>
    <row r="213" spans="25:37">
      <c r="Y213" s="76"/>
      <c r="Z213" s="76"/>
      <c r="AA213" s="76"/>
      <c r="AB213" s="67"/>
      <c r="AC213" s="67"/>
      <c r="AD213" s="67"/>
      <c r="AE213" s="13"/>
      <c r="AF213" s="13"/>
      <c r="AG213" s="13"/>
      <c r="AH213" s="13"/>
      <c r="AI213" s="13"/>
      <c r="AJ213" s="13"/>
      <c r="AK213" s="13"/>
    </row>
    <row r="214" spans="25:37">
      <c r="Y214" s="76"/>
      <c r="Z214" s="76"/>
      <c r="AA214" s="76"/>
      <c r="AB214" s="67"/>
      <c r="AC214" s="67"/>
      <c r="AD214" s="67"/>
      <c r="AE214" s="13"/>
      <c r="AF214" s="13"/>
      <c r="AG214" s="13"/>
      <c r="AH214" s="13"/>
      <c r="AI214" s="13"/>
      <c r="AJ214" s="13"/>
      <c r="AK214" s="13"/>
    </row>
    <row r="215" spans="25:37">
      <c r="Y215" s="76"/>
      <c r="Z215" s="76"/>
      <c r="AA215" s="76"/>
      <c r="AB215" s="67"/>
      <c r="AC215" s="67"/>
      <c r="AD215" s="67"/>
      <c r="AE215" s="13"/>
      <c r="AF215" s="13"/>
      <c r="AG215" s="13"/>
      <c r="AH215" s="13"/>
      <c r="AI215" s="13"/>
      <c r="AJ215" s="13"/>
      <c r="AK215" s="13"/>
    </row>
    <row r="216" spans="25:37">
      <c r="Y216" s="76"/>
      <c r="Z216" s="76"/>
      <c r="AA216" s="76"/>
      <c r="AB216" s="67"/>
      <c r="AC216" s="67"/>
      <c r="AD216" s="67"/>
      <c r="AE216" s="13"/>
      <c r="AF216" s="13"/>
      <c r="AG216" s="13"/>
      <c r="AH216" s="13"/>
      <c r="AI216" s="13"/>
      <c r="AJ216" s="13"/>
      <c r="AK216" s="13"/>
    </row>
    <row r="217" spans="25:37">
      <c r="Y217" s="76"/>
      <c r="Z217" s="76"/>
      <c r="AA217" s="76"/>
      <c r="AB217" s="67"/>
      <c r="AC217" s="67"/>
      <c r="AD217" s="67"/>
      <c r="AE217" s="13"/>
      <c r="AF217" s="13"/>
      <c r="AG217" s="13"/>
      <c r="AH217" s="13"/>
      <c r="AI217" s="13"/>
      <c r="AJ217" s="13"/>
      <c r="AK217" s="13"/>
    </row>
    <row r="218" spans="25:37">
      <c r="Y218" s="76"/>
      <c r="Z218" s="76"/>
      <c r="AA218" s="76"/>
      <c r="AB218" s="67"/>
      <c r="AC218" s="67"/>
      <c r="AD218" s="67"/>
      <c r="AE218" s="13"/>
      <c r="AF218" s="13"/>
      <c r="AG218" s="13"/>
      <c r="AH218" s="13"/>
      <c r="AI218" s="13"/>
      <c r="AJ218" s="13"/>
      <c r="AK218" s="13"/>
    </row>
    <row r="219" spans="25:37">
      <c r="Y219" s="76"/>
      <c r="Z219" s="76"/>
      <c r="AA219" s="76"/>
      <c r="AB219" s="67"/>
      <c r="AC219" s="67"/>
      <c r="AD219" s="67"/>
      <c r="AE219" s="13"/>
      <c r="AF219" s="13"/>
      <c r="AG219" s="13"/>
      <c r="AH219" s="13"/>
      <c r="AI219" s="13"/>
      <c r="AJ219" s="13"/>
      <c r="AK219" s="13"/>
    </row>
    <row r="220" spans="25:37">
      <c r="Y220" s="76"/>
      <c r="Z220" s="76"/>
      <c r="AA220" s="76"/>
      <c r="AB220" s="67"/>
      <c r="AC220" s="67"/>
      <c r="AD220" s="67"/>
      <c r="AE220" s="13"/>
      <c r="AF220" s="13"/>
      <c r="AG220" s="13"/>
      <c r="AH220" s="13"/>
      <c r="AI220" s="13"/>
      <c r="AJ220" s="13"/>
      <c r="AK220" s="13"/>
    </row>
    <row r="221" spans="25:37">
      <c r="Y221" s="76"/>
      <c r="Z221" s="76"/>
      <c r="AA221" s="76"/>
      <c r="AB221" s="67"/>
      <c r="AC221" s="67"/>
      <c r="AD221" s="67"/>
      <c r="AE221" s="13"/>
      <c r="AF221" s="13"/>
      <c r="AG221" s="13"/>
      <c r="AH221" s="13"/>
      <c r="AI221" s="13"/>
      <c r="AJ221" s="13"/>
      <c r="AK221" s="13"/>
    </row>
    <row r="222" spans="25:37">
      <c r="Y222" s="76"/>
      <c r="Z222" s="76"/>
      <c r="AA222" s="76"/>
      <c r="AB222" s="67"/>
      <c r="AC222" s="67"/>
      <c r="AD222" s="67"/>
      <c r="AE222" s="13"/>
      <c r="AF222" s="13"/>
      <c r="AG222" s="13"/>
      <c r="AH222" s="13"/>
      <c r="AI222" s="13"/>
      <c r="AJ222" s="13"/>
      <c r="AK222" s="13"/>
    </row>
    <row r="223" spans="25:37">
      <c r="Y223" s="76"/>
      <c r="Z223" s="76"/>
      <c r="AA223" s="76"/>
      <c r="AB223" s="67"/>
      <c r="AC223" s="67"/>
      <c r="AD223" s="67"/>
      <c r="AE223" s="13"/>
      <c r="AF223" s="13"/>
      <c r="AG223" s="13"/>
      <c r="AH223" s="13"/>
      <c r="AI223" s="13"/>
      <c r="AJ223" s="13"/>
      <c r="AK223" s="13"/>
    </row>
    <row r="224" spans="25:37">
      <c r="Y224" s="76"/>
      <c r="Z224" s="76"/>
      <c r="AA224" s="76"/>
      <c r="AB224" s="67"/>
      <c r="AC224" s="67"/>
      <c r="AD224" s="67"/>
      <c r="AE224" s="13"/>
      <c r="AF224" s="13"/>
      <c r="AG224" s="13"/>
      <c r="AH224" s="13"/>
      <c r="AI224" s="13"/>
      <c r="AJ224" s="13"/>
      <c r="AK224" s="13"/>
    </row>
    <row r="225" spans="25:37">
      <c r="Y225" s="76"/>
      <c r="Z225" s="76"/>
      <c r="AA225" s="76"/>
      <c r="AB225" s="67"/>
      <c r="AC225" s="67"/>
      <c r="AD225" s="67"/>
      <c r="AE225" s="13"/>
      <c r="AF225" s="13"/>
      <c r="AG225" s="13"/>
      <c r="AH225" s="13"/>
      <c r="AI225" s="13"/>
      <c r="AJ225" s="13"/>
      <c r="AK225" s="13"/>
    </row>
    <row r="226" spans="25:37">
      <c r="Y226" s="76"/>
      <c r="Z226" s="76"/>
      <c r="AA226" s="76"/>
      <c r="AB226" s="67"/>
      <c r="AC226" s="67"/>
      <c r="AD226" s="67"/>
      <c r="AE226" s="13"/>
      <c r="AF226" s="13"/>
      <c r="AG226" s="13"/>
      <c r="AH226" s="13"/>
      <c r="AI226" s="13"/>
      <c r="AJ226" s="13"/>
      <c r="AK226" s="13"/>
    </row>
    <row r="227" spans="25:37">
      <c r="Y227" s="76"/>
      <c r="Z227" s="76"/>
      <c r="AA227" s="76"/>
      <c r="AB227" s="67"/>
      <c r="AC227" s="67"/>
      <c r="AD227" s="67"/>
      <c r="AE227" s="13"/>
      <c r="AF227" s="13"/>
      <c r="AG227" s="13"/>
      <c r="AH227" s="13"/>
      <c r="AI227" s="13"/>
      <c r="AJ227" s="13"/>
      <c r="AK227" s="13"/>
    </row>
    <row r="228" spans="25:37">
      <c r="Y228" s="76"/>
      <c r="Z228" s="76"/>
      <c r="AA228" s="76"/>
      <c r="AB228" s="67"/>
      <c r="AC228" s="67"/>
      <c r="AD228" s="67"/>
      <c r="AE228" s="13"/>
      <c r="AF228" s="13"/>
      <c r="AG228" s="13"/>
      <c r="AH228" s="13"/>
      <c r="AI228" s="13"/>
      <c r="AJ228" s="13"/>
      <c r="AK228" s="13"/>
    </row>
    <row r="229" spans="25:37">
      <c r="Y229" s="76"/>
      <c r="Z229" s="76"/>
      <c r="AA229" s="76"/>
      <c r="AB229" s="67"/>
      <c r="AC229" s="67"/>
      <c r="AD229" s="67"/>
      <c r="AE229" s="13"/>
      <c r="AF229" s="13"/>
      <c r="AG229" s="13"/>
      <c r="AH229" s="13"/>
      <c r="AI229" s="13"/>
      <c r="AJ229" s="13"/>
      <c r="AK229" s="13"/>
    </row>
    <row r="230" spans="25:37">
      <c r="Y230" s="76"/>
      <c r="Z230" s="76"/>
      <c r="AA230" s="76"/>
      <c r="AB230" s="67"/>
      <c r="AC230" s="67"/>
      <c r="AD230" s="67"/>
      <c r="AE230" s="13"/>
      <c r="AF230" s="13"/>
      <c r="AG230" s="13"/>
      <c r="AH230" s="13"/>
      <c r="AI230" s="13"/>
      <c r="AJ230" s="13"/>
      <c r="AK230" s="13"/>
    </row>
    <row r="231" spans="25:37">
      <c r="Y231" s="76"/>
      <c r="Z231" s="76"/>
      <c r="AA231" s="76"/>
      <c r="AB231" s="67"/>
      <c r="AC231" s="67"/>
      <c r="AD231" s="67"/>
      <c r="AE231" s="13"/>
      <c r="AF231" s="13"/>
      <c r="AG231" s="13"/>
      <c r="AH231" s="13"/>
      <c r="AI231" s="13"/>
      <c r="AJ231" s="13"/>
      <c r="AK231" s="13"/>
    </row>
    <row r="232" spans="25:37">
      <c r="Y232" s="76"/>
      <c r="Z232" s="76"/>
      <c r="AA232" s="76"/>
      <c r="AB232" s="67"/>
      <c r="AC232" s="67"/>
      <c r="AD232" s="67"/>
      <c r="AE232" s="13"/>
      <c r="AF232" s="13"/>
      <c r="AG232" s="13"/>
      <c r="AH232" s="13"/>
      <c r="AI232" s="13"/>
      <c r="AJ232" s="13"/>
      <c r="AK232" s="13"/>
    </row>
    <row r="233" spans="25:37">
      <c r="Y233" s="76"/>
      <c r="Z233" s="76"/>
      <c r="AA233" s="76"/>
      <c r="AB233" s="67"/>
      <c r="AC233" s="67"/>
      <c r="AD233" s="67"/>
      <c r="AE233" s="13"/>
      <c r="AF233" s="13"/>
      <c r="AG233" s="13"/>
      <c r="AH233" s="13"/>
      <c r="AI233" s="13"/>
      <c r="AJ233" s="13"/>
      <c r="AK233" s="13"/>
    </row>
    <row r="234" spans="25:37">
      <c r="Y234" s="76"/>
      <c r="Z234" s="76"/>
      <c r="AA234" s="76"/>
      <c r="AB234" s="67"/>
      <c r="AC234" s="67"/>
      <c r="AD234" s="67"/>
      <c r="AE234" s="13"/>
      <c r="AF234" s="13"/>
      <c r="AG234" s="13"/>
      <c r="AH234" s="13"/>
      <c r="AI234" s="13"/>
      <c r="AJ234" s="13"/>
      <c r="AK234" s="13"/>
    </row>
    <row r="235" spans="25:37">
      <c r="Y235" s="76"/>
      <c r="Z235" s="76"/>
      <c r="AA235" s="76"/>
      <c r="AB235" s="67"/>
      <c r="AC235" s="67"/>
      <c r="AD235" s="67"/>
      <c r="AE235" s="13"/>
      <c r="AF235" s="13"/>
      <c r="AG235" s="13"/>
      <c r="AH235" s="13"/>
      <c r="AI235" s="13"/>
      <c r="AJ235" s="13"/>
      <c r="AK235" s="13"/>
    </row>
    <row r="236" spans="25:37">
      <c r="Y236" s="76"/>
      <c r="Z236" s="76"/>
      <c r="AA236" s="76"/>
      <c r="AB236" s="67"/>
      <c r="AC236" s="67"/>
      <c r="AD236" s="67"/>
      <c r="AE236" s="13"/>
      <c r="AF236" s="13"/>
      <c r="AG236" s="13"/>
      <c r="AH236" s="13"/>
      <c r="AI236" s="13"/>
      <c r="AJ236" s="13"/>
      <c r="AK236" s="13"/>
    </row>
    <row r="237" spans="25:37">
      <c r="Y237" s="76"/>
      <c r="Z237" s="76"/>
      <c r="AA237" s="76"/>
      <c r="AB237" s="67"/>
      <c r="AC237" s="67"/>
      <c r="AD237" s="67"/>
      <c r="AE237" s="13"/>
      <c r="AF237" s="13"/>
      <c r="AG237" s="13"/>
      <c r="AH237" s="13"/>
      <c r="AI237" s="13"/>
      <c r="AJ237" s="13"/>
      <c r="AK237" s="13"/>
    </row>
    <row r="238" spans="25:37">
      <c r="Y238" s="76"/>
      <c r="Z238" s="76"/>
      <c r="AA238" s="76"/>
      <c r="AB238" s="67"/>
      <c r="AC238" s="67"/>
      <c r="AD238" s="67"/>
      <c r="AE238" s="13"/>
      <c r="AF238" s="13"/>
      <c r="AG238" s="13"/>
      <c r="AH238" s="13"/>
      <c r="AI238" s="13"/>
      <c r="AJ238" s="13"/>
      <c r="AK238" s="13"/>
    </row>
    <row r="239" spans="25:37">
      <c r="Y239" s="76"/>
      <c r="Z239" s="76"/>
      <c r="AA239" s="76"/>
      <c r="AB239" s="67"/>
      <c r="AC239" s="67"/>
      <c r="AD239" s="67"/>
      <c r="AE239" s="13"/>
      <c r="AF239" s="13"/>
      <c r="AG239" s="13"/>
      <c r="AH239" s="13"/>
      <c r="AI239" s="13"/>
      <c r="AJ239" s="13"/>
      <c r="AK239" s="13"/>
    </row>
    <row r="240" spans="25:37">
      <c r="Y240" s="76"/>
      <c r="Z240" s="76"/>
      <c r="AA240" s="76"/>
      <c r="AB240" s="67"/>
      <c r="AC240" s="67"/>
      <c r="AD240" s="67"/>
      <c r="AE240" s="13"/>
      <c r="AF240" s="13"/>
      <c r="AG240" s="13"/>
      <c r="AH240" s="13"/>
      <c r="AI240" s="13"/>
      <c r="AJ240" s="13"/>
      <c r="AK240" s="13"/>
    </row>
    <row r="241" spans="25:37">
      <c r="Y241" s="76"/>
      <c r="Z241" s="76"/>
      <c r="AA241" s="76"/>
      <c r="AB241" s="67"/>
      <c r="AC241" s="67"/>
      <c r="AD241" s="67"/>
      <c r="AE241" s="13"/>
      <c r="AF241" s="13"/>
      <c r="AG241" s="13"/>
      <c r="AH241" s="13"/>
      <c r="AI241" s="13"/>
      <c r="AJ241" s="13"/>
      <c r="AK241" s="13"/>
    </row>
    <row r="242" spans="25:37">
      <c r="Y242" s="76"/>
      <c r="Z242" s="76"/>
      <c r="AA242" s="76"/>
      <c r="AB242" s="67"/>
      <c r="AC242" s="67"/>
      <c r="AD242" s="67"/>
      <c r="AE242" s="13"/>
      <c r="AF242" s="13"/>
      <c r="AG242" s="13"/>
      <c r="AH242" s="13"/>
      <c r="AI242" s="13"/>
      <c r="AJ242" s="13"/>
      <c r="AK242" s="13"/>
    </row>
    <row r="243" spans="25:37">
      <c r="Y243" s="76"/>
      <c r="Z243" s="76"/>
      <c r="AA243" s="76"/>
      <c r="AB243" s="67"/>
      <c r="AC243" s="67"/>
      <c r="AD243" s="67"/>
      <c r="AE243" s="13"/>
      <c r="AF243" s="13"/>
      <c r="AG243" s="13"/>
      <c r="AH243" s="13"/>
      <c r="AI243" s="13"/>
      <c r="AJ243" s="13"/>
      <c r="AK243" s="13"/>
    </row>
    <row r="244" spans="25:37">
      <c r="Y244" s="76"/>
      <c r="Z244" s="76"/>
      <c r="AA244" s="76"/>
      <c r="AB244" s="67"/>
      <c r="AC244" s="67"/>
      <c r="AD244" s="67"/>
      <c r="AE244" s="13"/>
      <c r="AF244" s="13"/>
      <c r="AG244" s="13"/>
      <c r="AH244" s="13"/>
      <c r="AI244" s="13"/>
      <c r="AJ244" s="13"/>
      <c r="AK244" s="13"/>
    </row>
    <row r="245" spans="25:37">
      <c r="Y245" s="76"/>
      <c r="Z245" s="76"/>
      <c r="AA245" s="76"/>
      <c r="AB245" s="67"/>
      <c r="AC245" s="67"/>
      <c r="AD245" s="67"/>
      <c r="AE245" s="13"/>
      <c r="AF245" s="13"/>
      <c r="AG245" s="13"/>
      <c r="AH245" s="13"/>
      <c r="AI245" s="13"/>
      <c r="AJ245" s="13"/>
      <c r="AK245" s="13"/>
    </row>
    <row r="246" spans="25:37">
      <c r="Y246" s="76"/>
      <c r="Z246" s="76"/>
      <c r="AA246" s="76"/>
      <c r="AB246" s="67"/>
      <c r="AC246" s="67"/>
      <c r="AD246" s="67"/>
      <c r="AE246" s="13"/>
      <c r="AF246" s="13"/>
      <c r="AG246" s="13"/>
      <c r="AH246" s="13"/>
      <c r="AI246" s="13"/>
      <c r="AJ246" s="13"/>
      <c r="AK246" s="13"/>
    </row>
    <row r="247" spans="25:37">
      <c r="Y247" s="76"/>
      <c r="Z247" s="76"/>
      <c r="AA247" s="76"/>
      <c r="AB247" s="67"/>
      <c r="AC247" s="67"/>
      <c r="AD247" s="67"/>
      <c r="AE247" s="13"/>
      <c r="AF247" s="13"/>
      <c r="AG247" s="13"/>
      <c r="AH247" s="13"/>
      <c r="AI247" s="13"/>
      <c r="AJ247" s="13"/>
      <c r="AK247" s="13"/>
    </row>
    <row r="248" spans="25:37">
      <c r="Y248" s="76"/>
      <c r="Z248" s="76"/>
      <c r="AA248" s="76"/>
      <c r="AB248" s="67"/>
      <c r="AC248" s="67"/>
      <c r="AD248" s="67"/>
      <c r="AE248" s="13"/>
      <c r="AF248" s="13"/>
      <c r="AG248" s="13"/>
      <c r="AH248" s="13"/>
      <c r="AI248" s="13"/>
      <c r="AJ248" s="13"/>
      <c r="AK248" s="13"/>
    </row>
    <row r="249" spans="25:37">
      <c r="Y249" s="76"/>
      <c r="Z249" s="76"/>
      <c r="AA249" s="76"/>
      <c r="AB249" s="67"/>
      <c r="AC249" s="67"/>
      <c r="AD249" s="67"/>
      <c r="AE249" s="13"/>
      <c r="AF249" s="13"/>
      <c r="AG249" s="13"/>
      <c r="AH249" s="13"/>
      <c r="AI249" s="13"/>
      <c r="AJ249" s="13"/>
      <c r="AK249" s="13"/>
    </row>
    <row r="250" spans="25:37">
      <c r="Y250" s="76"/>
      <c r="Z250" s="76"/>
      <c r="AA250" s="76"/>
      <c r="AB250" s="67"/>
      <c r="AC250" s="67"/>
      <c r="AD250" s="67"/>
      <c r="AE250" s="13"/>
      <c r="AF250" s="13"/>
      <c r="AG250" s="13"/>
      <c r="AH250" s="13"/>
      <c r="AI250" s="13"/>
      <c r="AJ250" s="13"/>
      <c r="AK250" s="13"/>
    </row>
    <row r="251" spans="25:37">
      <c r="Y251" s="76"/>
      <c r="Z251" s="76"/>
      <c r="AA251" s="76"/>
      <c r="AB251" s="67"/>
      <c r="AC251" s="67"/>
      <c r="AD251" s="67"/>
      <c r="AE251" s="13"/>
      <c r="AF251" s="13"/>
      <c r="AG251" s="13"/>
      <c r="AH251" s="13"/>
      <c r="AI251" s="13"/>
      <c r="AJ251" s="13"/>
      <c r="AK251" s="13"/>
    </row>
    <row r="252" spans="25:37">
      <c r="Y252" s="76"/>
      <c r="Z252" s="76"/>
      <c r="AA252" s="76"/>
      <c r="AB252" s="67"/>
      <c r="AC252" s="67"/>
      <c r="AD252" s="67"/>
      <c r="AE252" s="13"/>
      <c r="AF252" s="13"/>
      <c r="AG252" s="13"/>
      <c r="AH252" s="13"/>
      <c r="AI252" s="13"/>
      <c r="AJ252" s="13"/>
      <c r="AK252" s="13"/>
    </row>
    <row r="253" spans="25:37">
      <c r="Y253" s="76"/>
      <c r="Z253" s="76"/>
      <c r="AA253" s="76"/>
      <c r="AB253" s="67"/>
      <c r="AC253" s="67"/>
      <c r="AD253" s="67"/>
      <c r="AE253" s="13"/>
      <c r="AF253" s="13"/>
      <c r="AG253" s="13"/>
      <c r="AH253" s="13"/>
      <c r="AI253" s="13"/>
      <c r="AJ253" s="13"/>
      <c r="AK253" s="13"/>
    </row>
    <row r="254" spans="25:37">
      <c r="Y254" s="76"/>
      <c r="Z254" s="76"/>
      <c r="AA254" s="76"/>
      <c r="AB254" s="67"/>
      <c r="AC254" s="67"/>
      <c r="AD254" s="67"/>
      <c r="AE254" s="13"/>
      <c r="AF254" s="13"/>
      <c r="AG254" s="13"/>
      <c r="AH254" s="13"/>
      <c r="AI254" s="13"/>
      <c r="AJ254" s="13"/>
      <c r="AK254" s="13"/>
    </row>
    <row r="255" spans="25:37">
      <c r="Y255" s="76"/>
      <c r="Z255" s="76"/>
      <c r="AA255" s="76"/>
      <c r="AB255" s="67"/>
      <c r="AC255" s="67"/>
      <c r="AD255" s="67"/>
      <c r="AE255" s="13"/>
      <c r="AF255" s="13"/>
      <c r="AG255" s="13"/>
      <c r="AH255" s="13"/>
      <c r="AI255" s="13"/>
      <c r="AJ255" s="13"/>
      <c r="AK255" s="13"/>
    </row>
    <row r="256" spans="25:37">
      <c r="Y256" s="76"/>
      <c r="Z256" s="76"/>
      <c r="AA256" s="76"/>
      <c r="AB256" s="67"/>
      <c r="AC256" s="67"/>
      <c r="AD256" s="67"/>
      <c r="AE256" s="13"/>
      <c r="AF256" s="13"/>
      <c r="AG256" s="13"/>
      <c r="AH256" s="13"/>
      <c r="AI256" s="13"/>
      <c r="AJ256" s="13"/>
      <c r="AK256" s="13"/>
    </row>
    <row r="257" spans="25:37">
      <c r="Y257" s="76"/>
      <c r="Z257" s="76"/>
      <c r="AA257" s="76"/>
      <c r="AB257" s="67"/>
      <c r="AC257" s="67"/>
      <c r="AD257" s="67"/>
      <c r="AE257" s="13"/>
      <c r="AF257" s="13"/>
      <c r="AG257" s="13"/>
      <c r="AH257" s="13"/>
      <c r="AI257" s="13"/>
      <c r="AJ257" s="13"/>
      <c r="AK257" s="13"/>
    </row>
    <row r="258" spans="25:37">
      <c r="Y258" s="76"/>
      <c r="Z258" s="76"/>
      <c r="AA258" s="76"/>
      <c r="AB258" s="67"/>
      <c r="AC258" s="67"/>
      <c r="AD258" s="67"/>
      <c r="AE258" s="13"/>
      <c r="AF258" s="13"/>
      <c r="AG258" s="13"/>
      <c r="AH258" s="13"/>
      <c r="AI258" s="13"/>
      <c r="AJ258" s="13"/>
      <c r="AK258" s="13"/>
    </row>
    <row r="259" spans="25:37">
      <c r="Y259" s="76"/>
      <c r="Z259" s="76"/>
      <c r="AA259" s="76"/>
      <c r="AB259" s="67"/>
      <c r="AC259" s="67"/>
      <c r="AD259" s="67"/>
      <c r="AE259" s="13"/>
      <c r="AF259" s="13"/>
      <c r="AG259" s="13"/>
      <c r="AH259" s="13"/>
      <c r="AI259" s="13"/>
      <c r="AJ259" s="13"/>
      <c r="AK259" s="13"/>
    </row>
    <row r="260" spans="25:37">
      <c r="Y260" s="76"/>
      <c r="Z260" s="76"/>
      <c r="AA260" s="76"/>
      <c r="AB260" s="67"/>
      <c r="AC260" s="67"/>
      <c r="AD260" s="67"/>
      <c r="AE260" s="13"/>
      <c r="AF260" s="13"/>
      <c r="AG260" s="13"/>
      <c r="AH260" s="13"/>
      <c r="AI260" s="13"/>
      <c r="AJ260" s="13"/>
      <c r="AK260" s="13"/>
    </row>
    <row r="261" spans="25:37">
      <c r="Y261" s="76"/>
      <c r="Z261" s="76"/>
      <c r="AA261" s="76"/>
      <c r="AB261" s="67"/>
      <c r="AC261" s="67"/>
      <c r="AD261" s="67"/>
      <c r="AE261" s="13"/>
      <c r="AF261" s="13"/>
      <c r="AG261" s="13"/>
      <c r="AH261" s="13"/>
      <c r="AI261" s="13"/>
      <c r="AJ261" s="13"/>
      <c r="AK261" s="13"/>
    </row>
    <row r="262" spans="25:37">
      <c r="Y262" s="76"/>
      <c r="Z262" s="76"/>
      <c r="AA262" s="76"/>
      <c r="AB262" s="67"/>
      <c r="AC262" s="67"/>
      <c r="AD262" s="67"/>
      <c r="AE262" s="13"/>
      <c r="AF262" s="13"/>
      <c r="AG262" s="13"/>
      <c r="AH262" s="13"/>
      <c r="AI262" s="13"/>
      <c r="AJ262" s="13"/>
      <c r="AK262" s="13"/>
    </row>
    <row r="263" spans="25:37">
      <c r="Y263" s="76"/>
      <c r="Z263" s="76"/>
      <c r="AA263" s="76"/>
      <c r="AB263" s="67"/>
      <c r="AC263" s="67"/>
      <c r="AD263" s="67"/>
      <c r="AE263" s="13"/>
      <c r="AF263" s="13"/>
      <c r="AG263" s="13"/>
      <c r="AH263" s="13"/>
      <c r="AI263" s="13"/>
      <c r="AJ263" s="13"/>
      <c r="AK263" s="13"/>
    </row>
    <row r="264" spans="25:37">
      <c r="Y264" s="76"/>
      <c r="Z264" s="76"/>
      <c r="AA264" s="76"/>
      <c r="AB264" s="67"/>
      <c r="AC264" s="67"/>
      <c r="AD264" s="67"/>
      <c r="AE264" s="13"/>
      <c r="AF264" s="13"/>
      <c r="AG264" s="13"/>
      <c r="AH264" s="13"/>
      <c r="AI264" s="13"/>
      <c r="AJ264" s="13"/>
      <c r="AK264" s="13"/>
    </row>
    <row r="265" spans="25:37">
      <c r="Y265" s="76"/>
      <c r="Z265" s="76"/>
      <c r="AA265" s="76"/>
      <c r="AB265" s="67"/>
      <c r="AC265" s="67"/>
      <c r="AD265" s="67"/>
      <c r="AE265" s="13"/>
      <c r="AF265" s="13"/>
      <c r="AG265" s="13"/>
      <c r="AH265" s="13"/>
      <c r="AI265" s="13"/>
      <c r="AJ265" s="13"/>
      <c r="AK265" s="13"/>
    </row>
    <row r="266" spans="25:37">
      <c r="Y266" s="76"/>
      <c r="Z266" s="76"/>
      <c r="AA266" s="76"/>
      <c r="AB266" s="67"/>
      <c r="AC266" s="67"/>
      <c r="AD266" s="67"/>
      <c r="AE266" s="13"/>
      <c r="AF266" s="13"/>
      <c r="AG266" s="13"/>
      <c r="AH266" s="13"/>
      <c r="AI266" s="13"/>
      <c r="AJ266" s="13"/>
      <c r="AK266" s="13"/>
    </row>
    <row r="267" spans="25:37">
      <c r="Y267" s="76"/>
      <c r="Z267" s="76"/>
      <c r="AA267" s="76"/>
      <c r="AB267" s="67"/>
      <c r="AC267" s="67"/>
      <c r="AD267" s="67"/>
      <c r="AE267" s="13"/>
      <c r="AF267" s="13"/>
      <c r="AG267" s="13"/>
      <c r="AH267" s="13"/>
      <c r="AI267" s="13"/>
      <c r="AJ267" s="13"/>
      <c r="AK267" s="13"/>
    </row>
    <row r="268" spans="25:37">
      <c r="Y268" s="76"/>
      <c r="Z268" s="76"/>
      <c r="AA268" s="76"/>
      <c r="AB268" s="67"/>
      <c r="AC268" s="67"/>
      <c r="AD268" s="67"/>
      <c r="AE268" s="13"/>
      <c r="AF268" s="13"/>
      <c r="AG268" s="13"/>
      <c r="AH268" s="13"/>
      <c r="AI268" s="13"/>
      <c r="AJ268" s="13"/>
      <c r="AK268" s="13"/>
    </row>
    <row r="269" spans="25:37">
      <c r="Y269" s="76"/>
      <c r="Z269" s="76"/>
      <c r="AA269" s="76"/>
      <c r="AB269" s="67"/>
      <c r="AC269" s="67"/>
      <c r="AD269" s="67"/>
      <c r="AE269" s="13"/>
      <c r="AF269" s="13"/>
      <c r="AG269" s="13"/>
      <c r="AH269" s="13"/>
      <c r="AI269" s="13"/>
      <c r="AJ269" s="13"/>
      <c r="AK269" s="13"/>
    </row>
    <row r="270" spans="25:37">
      <c r="Y270" s="76"/>
      <c r="Z270" s="76"/>
      <c r="AA270" s="76"/>
      <c r="AB270" s="67"/>
      <c r="AC270" s="67"/>
      <c r="AD270" s="67"/>
      <c r="AE270" s="13"/>
      <c r="AF270" s="13"/>
      <c r="AG270" s="13"/>
      <c r="AH270" s="13"/>
      <c r="AI270" s="13"/>
      <c r="AJ270" s="13"/>
      <c r="AK270" s="13"/>
    </row>
    <row r="271" spans="25:37">
      <c r="Y271" s="76"/>
      <c r="Z271" s="76"/>
      <c r="AA271" s="76"/>
      <c r="AB271" s="67"/>
      <c r="AC271" s="67"/>
      <c r="AD271" s="67"/>
      <c r="AE271" s="13"/>
      <c r="AF271" s="13"/>
      <c r="AG271" s="13"/>
      <c r="AH271" s="13"/>
      <c r="AI271" s="13"/>
      <c r="AJ271" s="13"/>
      <c r="AK271" s="13"/>
    </row>
    <row r="272" spans="25:37">
      <c r="Y272" s="76"/>
      <c r="Z272" s="76"/>
      <c r="AA272" s="76"/>
      <c r="AB272" s="67"/>
      <c r="AC272" s="67"/>
      <c r="AD272" s="67"/>
      <c r="AE272" s="13"/>
      <c r="AF272" s="13"/>
      <c r="AG272" s="13"/>
      <c r="AH272" s="13"/>
      <c r="AI272" s="13"/>
      <c r="AJ272" s="13"/>
      <c r="AK272" s="13"/>
    </row>
    <row r="273" spans="25:37">
      <c r="Y273" s="76"/>
      <c r="Z273" s="76"/>
      <c r="AA273" s="76"/>
      <c r="AB273" s="67"/>
      <c r="AC273" s="67"/>
      <c r="AD273" s="67"/>
      <c r="AE273" s="13"/>
      <c r="AF273" s="13"/>
      <c r="AG273" s="13"/>
      <c r="AH273" s="13"/>
      <c r="AI273" s="13"/>
      <c r="AJ273" s="13"/>
      <c r="AK273" s="13"/>
    </row>
    <row r="274" spans="25:37">
      <c r="Y274" s="76"/>
      <c r="Z274" s="76"/>
      <c r="AA274" s="76"/>
      <c r="AB274" s="67"/>
      <c r="AC274" s="67"/>
      <c r="AD274" s="67"/>
      <c r="AE274" s="13"/>
      <c r="AF274" s="13"/>
      <c r="AG274" s="13"/>
      <c r="AH274" s="13"/>
      <c r="AI274" s="13"/>
      <c r="AJ274" s="13"/>
      <c r="AK274" s="13"/>
    </row>
    <row r="275" spans="25:37">
      <c r="Y275" s="76"/>
      <c r="Z275" s="76"/>
      <c r="AA275" s="76"/>
      <c r="AB275" s="67"/>
      <c r="AC275" s="67"/>
      <c r="AD275" s="67"/>
      <c r="AE275" s="13"/>
      <c r="AF275" s="13"/>
      <c r="AG275" s="13"/>
      <c r="AH275" s="13"/>
      <c r="AI275" s="13"/>
      <c r="AJ275" s="13"/>
      <c r="AK275" s="13"/>
    </row>
    <row r="276" spans="25:37">
      <c r="Y276" s="76"/>
      <c r="Z276" s="76"/>
      <c r="AA276" s="76"/>
      <c r="AB276" s="67"/>
      <c r="AC276" s="67"/>
      <c r="AD276" s="67"/>
      <c r="AE276" s="13"/>
      <c r="AF276" s="13"/>
      <c r="AG276" s="13"/>
      <c r="AH276" s="13"/>
      <c r="AI276" s="13"/>
      <c r="AJ276" s="13"/>
      <c r="AK276" s="13"/>
    </row>
    <row r="277" spans="25:37">
      <c r="Y277" s="76"/>
      <c r="Z277" s="76"/>
      <c r="AA277" s="76"/>
      <c r="AB277" s="67"/>
      <c r="AC277" s="67"/>
      <c r="AD277" s="67"/>
      <c r="AE277" s="13"/>
      <c r="AF277" s="13"/>
      <c r="AG277" s="13"/>
      <c r="AH277" s="13"/>
      <c r="AI277" s="13"/>
      <c r="AJ277" s="13"/>
      <c r="AK277" s="13"/>
    </row>
    <row r="278" spans="25:37">
      <c r="Y278" s="76"/>
      <c r="Z278" s="76"/>
      <c r="AA278" s="76"/>
      <c r="AB278" s="67"/>
      <c r="AC278" s="67"/>
      <c r="AD278" s="67"/>
      <c r="AE278" s="13"/>
      <c r="AF278" s="13"/>
      <c r="AG278" s="13"/>
      <c r="AH278" s="13"/>
      <c r="AI278" s="13"/>
      <c r="AJ278" s="13"/>
      <c r="AK278" s="13"/>
    </row>
    <row r="279" spans="25:37">
      <c r="Y279" s="76"/>
      <c r="Z279" s="76"/>
      <c r="AA279" s="76"/>
      <c r="AB279" s="67"/>
      <c r="AC279" s="67"/>
      <c r="AD279" s="67"/>
      <c r="AE279" s="13"/>
      <c r="AF279" s="13"/>
      <c r="AG279" s="13"/>
      <c r="AH279" s="13"/>
      <c r="AI279" s="13"/>
      <c r="AJ279" s="13"/>
      <c r="AK279" s="13"/>
    </row>
    <row r="280" spans="25:37">
      <c r="Y280" s="76"/>
      <c r="Z280" s="76"/>
      <c r="AA280" s="76"/>
      <c r="AB280" s="67"/>
      <c r="AC280" s="67"/>
      <c r="AD280" s="67"/>
      <c r="AE280" s="13"/>
      <c r="AF280" s="13"/>
      <c r="AG280" s="13"/>
      <c r="AH280" s="13"/>
      <c r="AI280" s="13"/>
      <c r="AJ280" s="13"/>
      <c r="AK280" s="13"/>
    </row>
    <row r="281" spans="25:37">
      <c r="Y281" s="77"/>
      <c r="Z281" s="77"/>
    </row>
    <row r="282" spans="25:37">
      <c r="Y282" s="78"/>
      <c r="Z282" s="78"/>
    </row>
    <row r="283" spans="25:37">
      <c r="Y283" s="78"/>
      <c r="Z283" s="78"/>
    </row>
    <row r="284" spans="25:37">
      <c r="Y284" s="78"/>
      <c r="Z284" s="78"/>
    </row>
    <row r="285" spans="25:37">
      <c r="Y285" s="78"/>
      <c r="Z285" s="78"/>
    </row>
    <row r="286" spans="25:37">
      <c r="Y286" s="78"/>
      <c r="Z286" s="78"/>
    </row>
    <row r="287" spans="25:37">
      <c r="Y287" s="78"/>
      <c r="Z287" s="78"/>
    </row>
    <row r="288" spans="25:37">
      <c r="Y288" s="78"/>
      <c r="Z288" s="78"/>
    </row>
    <row r="289" spans="25:26">
      <c r="Y289" s="78"/>
      <c r="Z289" s="78"/>
    </row>
    <row r="290" spans="25:26">
      <c r="Y290" s="78"/>
      <c r="Z290" s="78"/>
    </row>
    <row r="291" spans="25:26">
      <c r="Y291" s="78"/>
      <c r="Z291" s="78"/>
    </row>
    <row r="292" spans="25:26">
      <c r="Y292" s="78"/>
      <c r="Z292" s="78"/>
    </row>
    <row r="293" spans="25:26">
      <c r="Y293" s="78"/>
      <c r="Z293" s="78"/>
    </row>
    <row r="294" spans="25:26">
      <c r="Y294" s="78"/>
      <c r="Z294" s="78"/>
    </row>
    <row r="295" spans="25:26">
      <c r="Y295" s="78"/>
      <c r="Z295" s="78"/>
    </row>
    <row r="296" spans="25:26">
      <c r="Y296" s="78"/>
      <c r="Z296" s="78"/>
    </row>
    <row r="297" spans="25:26">
      <c r="Y297" s="78"/>
      <c r="Z297" s="78"/>
    </row>
    <row r="298" spans="25:26">
      <c r="Y298" s="78"/>
      <c r="Z298" s="78"/>
    </row>
    <row r="299" spans="25:26">
      <c r="Y299" s="78"/>
      <c r="Z299" s="78"/>
    </row>
    <row r="300" spans="25:26">
      <c r="Y300" s="78"/>
      <c r="Z300" s="78"/>
    </row>
    <row r="301" spans="25:26">
      <c r="Y301" s="78"/>
      <c r="Z301" s="78"/>
    </row>
    <row r="302" spans="25:26">
      <c r="Y302" s="78"/>
      <c r="Z302" s="78"/>
    </row>
    <row r="303" spans="25:26">
      <c r="Y303" s="78"/>
      <c r="Z303" s="78"/>
    </row>
    <row r="304" spans="25:26">
      <c r="Y304" s="78"/>
      <c r="Z304" s="78"/>
    </row>
    <row r="305" spans="25:26">
      <c r="Y305" s="78"/>
      <c r="Z305" s="78"/>
    </row>
    <row r="306" spans="25:26">
      <c r="Y306" s="78"/>
      <c r="Z306" s="78"/>
    </row>
    <row r="307" spans="25:26">
      <c r="Y307" s="78"/>
      <c r="Z307" s="78"/>
    </row>
    <row r="308" spans="25:26">
      <c r="Y308" s="78"/>
      <c r="Z308" s="78"/>
    </row>
    <row r="309" spans="25:26">
      <c r="Y309" s="78"/>
      <c r="Z309" s="78"/>
    </row>
    <row r="310" spans="25:26">
      <c r="Y310" s="78"/>
      <c r="Z310" s="78"/>
    </row>
    <row r="311" spans="25:26">
      <c r="Y311" s="78"/>
      <c r="Z311" s="78"/>
    </row>
    <row r="312" spans="25:26">
      <c r="Y312" s="78"/>
      <c r="Z312" s="78"/>
    </row>
    <row r="313" spans="25:26">
      <c r="Y313" s="78"/>
      <c r="Z313" s="78"/>
    </row>
    <row r="314" spans="25:26">
      <c r="Y314" s="78"/>
      <c r="Z314" s="78"/>
    </row>
    <row r="315" spans="25:26">
      <c r="Y315" s="78"/>
      <c r="Z315" s="78"/>
    </row>
    <row r="316" spans="25:26">
      <c r="Y316" s="78"/>
      <c r="Z316" s="78"/>
    </row>
    <row r="317" spans="25:26">
      <c r="Y317" s="78"/>
      <c r="Z317" s="78"/>
    </row>
    <row r="318" spans="25:26">
      <c r="Y318" s="78"/>
      <c r="Z318" s="78"/>
    </row>
    <row r="319" spans="25:26">
      <c r="Y319" s="78"/>
      <c r="Z319" s="78"/>
    </row>
    <row r="320" spans="25:26">
      <c r="Y320" s="78"/>
      <c r="Z320" s="78"/>
    </row>
    <row r="321" spans="25:26">
      <c r="Y321" s="78"/>
      <c r="Z321" s="78"/>
    </row>
    <row r="322" spans="25:26">
      <c r="Y322" s="78"/>
      <c r="Z322" s="78"/>
    </row>
    <row r="323" spans="25:26">
      <c r="Y323" s="78"/>
      <c r="Z323" s="78"/>
    </row>
    <row r="324" spans="25:26">
      <c r="Y324" s="78"/>
      <c r="Z324" s="78"/>
    </row>
    <row r="325" spans="25:26">
      <c r="Y325" s="78"/>
      <c r="Z325" s="78"/>
    </row>
    <row r="326" spans="25:26">
      <c r="Y326" s="78"/>
      <c r="Z326" s="78"/>
    </row>
    <row r="327" spans="25:26">
      <c r="Y327" s="78"/>
      <c r="Z327" s="78"/>
    </row>
    <row r="328" spans="25:26">
      <c r="Y328" s="78"/>
      <c r="Z328" s="78"/>
    </row>
    <row r="329" spans="25:26">
      <c r="Y329" s="78"/>
      <c r="Z329" s="78"/>
    </row>
    <row r="330" spans="25:26">
      <c r="Y330" s="78"/>
      <c r="Z330" s="78"/>
    </row>
    <row r="331" spans="25:26">
      <c r="Y331" s="78"/>
      <c r="Z331" s="78"/>
    </row>
    <row r="332" spans="25:26">
      <c r="Y332" s="78"/>
      <c r="Z332" s="78"/>
    </row>
    <row r="333" spans="25:26">
      <c r="Y333" s="78"/>
      <c r="Z333" s="78"/>
    </row>
    <row r="334" spans="25:26">
      <c r="Y334" s="78"/>
      <c r="Z334" s="78"/>
    </row>
    <row r="335" spans="25:26">
      <c r="Y335" s="78"/>
      <c r="Z335" s="78"/>
    </row>
    <row r="336" spans="25:26">
      <c r="Y336" s="78"/>
      <c r="Z336" s="78"/>
    </row>
    <row r="337" spans="25:26">
      <c r="Y337" s="78"/>
      <c r="Z337" s="78"/>
    </row>
    <row r="338" spans="25:26">
      <c r="Y338" s="78"/>
      <c r="Z338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25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J10" sqref="J10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customWidth="1"/>
    <col min="7" max="7" width="6.90625" customWidth="1"/>
    <col min="8" max="8" width="5.54296875" customWidth="1"/>
    <col min="9" max="9" width="1.81640625" customWidth="1"/>
    <col min="10" max="10" width="4.54296875" style="66" customWidth="1"/>
    <col min="11" max="11" width="4.90625" customWidth="1"/>
    <col min="12" max="12" width="5.6328125" style="66" customWidth="1"/>
    <col min="13" max="13" width="5.90625" customWidth="1"/>
    <col min="14" max="14" width="5.08984375" customWidth="1"/>
    <col min="15" max="15" width="1.36328125" customWidth="1"/>
    <col min="16" max="16" width="6.453125" style="10" customWidth="1"/>
    <col min="17" max="17" width="7.54296875" style="10" customWidth="1"/>
    <col min="18" max="18" width="2.1796875" style="10" customWidth="1"/>
    <col min="19" max="19" width="6.1796875" customWidth="1"/>
    <col min="20" max="20" width="6" customWidth="1"/>
    <col min="21" max="21" width="5.08984375" style="10" customWidth="1"/>
    <col min="22" max="22" width="5.1796875" style="10" customWidth="1"/>
    <col min="23" max="23" width="5.36328125" style="10" customWidth="1"/>
    <col min="24" max="24" width="6" style="10" customWidth="1"/>
    <col min="25" max="25" width="5.90625" customWidth="1"/>
    <col min="26" max="27" width="5.1796875" style="10" customWidth="1"/>
    <col min="28" max="28" width="5.08984375" style="10" customWidth="1"/>
    <col min="29" max="29" width="6.81640625" style="10" customWidth="1"/>
    <col min="30" max="30" width="5.453125" customWidth="1"/>
    <col min="31" max="31" width="7.36328125" customWidth="1"/>
    <col min="32" max="32" width="7.54296875" style="10" customWidth="1"/>
    <col min="33" max="33" width="6.36328125" style="66" customWidth="1"/>
    <col min="34" max="34" width="7.54296875" style="66" customWidth="1"/>
    <col min="35" max="35" width="9" customWidth="1"/>
    <col min="36" max="36" width="7.36328125" customWidth="1"/>
    <col min="37" max="37" width="6.90625" style="66" customWidth="1"/>
    <col min="38" max="38" width="7.1796875" customWidth="1"/>
    <col min="39" max="39" width="6.90625" customWidth="1"/>
    <col min="40" max="42" width="11.54296875" style="66"/>
    <col min="43" max="43" width="9.08984375" customWidth="1"/>
    <col min="49" max="49" width="14" customWidth="1"/>
    <col min="50" max="50" width="12.54296875" customWidth="1"/>
    <col min="51" max="51" width="10.90625" customWidth="1"/>
  </cols>
  <sheetData>
    <row r="1" spans="1:50">
      <c r="A1" s="42"/>
      <c r="B1" s="42"/>
      <c r="C1" s="42"/>
      <c r="D1" s="42"/>
      <c r="E1" s="42"/>
      <c r="F1" s="42"/>
      <c r="G1" s="42"/>
      <c r="H1" s="42"/>
      <c r="I1" s="42"/>
      <c r="J1" s="63"/>
      <c r="K1" s="42"/>
      <c r="L1" s="63"/>
      <c r="M1" s="42"/>
      <c r="N1" s="42"/>
      <c r="O1" s="42"/>
      <c r="P1" s="72"/>
      <c r="Q1" s="72"/>
      <c r="R1" s="72"/>
      <c r="S1" s="42"/>
      <c r="T1" s="42"/>
      <c r="U1" s="72"/>
      <c r="V1" s="72"/>
      <c r="W1" s="72"/>
      <c r="X1" s="72"/>
      <c r="Y1" s="42"/>
      <c r="Z1" s="72"/>
      <c r="AA1" s="72"/>
      <c r="AB1" s="72"/>
      <c r="AC1" s="72"/>
      <c r="AD1" s="42"/>
      <c r="AE1" s="42"/>
      <c r="AF1" s="72"/>
      <c r="AG1" s="63"/>
      <c r="AH1" s="63"/>
      <c r="AI1" s="42"/>
      <c r="AJ1" s="4"/>
      <c r="AK1" s="4"/>
      <c r="AL1" s="4"/>
      <c r="AM1" s="4"/>
      <c r="AN1" s="4"/>
      <c r="AO1"/>
      <c r="AP1"/>
    </row>
    <row r="2" spans="1:50" s="183" customFormat="1" ht="31.8">
      <c r="A2" s="151"/>
      <c r="B2" s="151"/>
      <c r="C2" s="151"/>
      <c r="D2" s="151"/>
      <c r="E2" s="151" t="s">
        <v>42</v>
      </c>
      <c r="F2" s="151"/>
      <c r="G2" s="151"/>
      <c r="H2" s="151"/>
      <c r="I2" s="151"/>
      <c r="J2" s="182"/>
      <c r="K2" s="151"/>
      <c r="L2" s="182"/>
      <c r="M2" s="151"/>
      <c r="N2" s="151"/>
      <c r="O2" s="151"/>
      <c r="P2" s="184"/>
      <c r="Q2" s="184"/>
      <c r="R2" s="184"/>
      <c r="S2" s="151"/>
      <c r="T2" s="151" t="str">
        <f>+År!B2</f>
        <v>KASTRAT</v>
      </c>
      <c r="U2" s="184"/>
      <c r="V2" s="184"/>
      <c r="W2" s="184"/>
      <c r="X2" s="184"/>
      <c r="Y2" s="151"/>
      <c r="Z2" s="184"/>
      <c r="AA2" s="184"/>
      <c r="AB2" s="184"/>
      <c r="AC2" s="184"/>
      <c r="AD2" s="151"/>
      <c r="AE2" s="151"/>
      <c r="AF2" s="184"/>
      <c r="AG2" s="182"/>
      <c r="AH2" s="182"/>
      <c r="AI2" s="151"/>
      <c r="AJ2" s="4"/>
      <c r="AK2" s="4"/>
      <c r="AL2" s="4"/>
      <c r="AM2" s="4"/>
      <c r="AN2" s="4"/>
      <c r="AO2"/>
      <c r="AP2"/>
      <c r="AQ2"/>
      <c r="AR2"/>
      <c r="AS2"/>
      <c r="AT2"/>
      <c r="AU2"/>
    </row>
    <row r="3" spans="1:50">
      <c r="A3" s="42"/>
      <c r="B3" s="42"/>
      <c r="C3" s="42"/>
      <c r="D3" s="42"/>
      <c r="E3" s="42"/>
      <c r="F3" s="42"/>
      <c r="G3" s="42"/>
      <c r="H3" s="42"/>
      <c r="I3" s="42"/>
      <c r="J3" s="63"/>
      <c r="K3" s="42"/>
      <c r="L3" s="63"/>
      <c r="M3" s="42"/>
      <c r="N3" s="42"/>
      <c r="O3" s="42"/>
      <c r="P3" s="72"/>
      <c r="Q3" s="72"/>
      <c r="R3" s="72"/>
      <c r="S3" s="42"/>
      <c r="T3" s="42"/>
      <c r="U3" s="72"/>
      <c r="V3" s="72"/>
      <c r="W3" s="72"/>
      <c r="X3" s="72"/>
      <c r="Y3" s="42"/>
      <c r="Z3" s="72"/>
      <c r="AA3" s="72"/>
      <c r="AB3" s="72"/>
      <c r="AC3" s="72"/>
      <c r="AD3" s="42"/>
      <c r="AE3" s="42"/>
      <c r="AF3" s="72"/>
      <c r="AG3" s="63"/>
      <c r="AH3" s="63"/>
      <c r="AI3" s="42"/>
      <c r="AJ3" s="4"/>
      <c r="AK3" s="4"/>
      <c r="AL3" s="4"/>
      <c r="AM3" s="4"/>
      <c r="AN3" s="4"/>
      <c r="AO3"/>
      <c r="AP3"/>
    </row>
    <row r="4" spans="1:50" ht="30">
      <c r="A4" s="42"/>
      <c r="B4" s="42"/>
      <c r="C4" s="42"/>
      <c r="D4" s="42"/>
      <c r="E4" s="42"/>
      <c r="F4" s="48" t="s">
        <v>7</v>
      </c>
      <c r="G4" s="139">
        <f>+År!O2</f>
        <v>52</v>
      </c>
      <c r="H4" s="42"/>
      <c r="I4" s="42"/>
      <c r="J4" s="242"/>
      <c r="K4" s="144"/>
      <c r="L4" s="242"/>
      <c r="M4" s="144"/>
      <c r="N4" s="144"/>
      <c r="O4" s="144"/>
      <c r="P4" s="72"/>
      <c r="Q4" s="72"/>
      <c r="R4" s="72"/>
      <c r="S4" s="144"/>
      <c r="T4" s="138"/>
      <c r="U4" s="401"/>
      <c r="V4" s="229"/>
      <c r="W4" s="229"/>
      <c r="X4" s="229"/>
      <c r="Y4" s="145" t="s">
        <v>418</v>
      </c>
      <c r="Z4" s="229"/>
      <c r="AA4" s="229"/>
      <c r="AB4" s="72"/>
      <c r="AC4" s="510">
        <f>SUM(G10:G36)</f>
        <v>1622</v>
      </c>
      <c r="AD4" s="510"/>
      <c r="AE4" s="510"/>
      <c r="AF4" s="72"/>
      <c r="AG4" s="72"/>
      <c r="AH4" s="229"/>
      <c r="AI4" s="63"/>
      <c r="AJ4" s="4"/>
      <c r="AK4" s="4"/>
      <c r="AL4" s="4"/>
      <c r="AM4" s="4"/>
      <c r="AN4" s="4"/>
      <c r="AO4"/>
      <c r="AP4"/>
      <c r="AV4" s="2"/>
      <c r="AW4" s="5"/>
      <c r="AX4" s="5"/>
    </row>
    <row r="5" spans="1:50" ht="21">
      <c r="A5" s="48"/>
      <c r="B5" s="48"/>
      <c r="C5" s="42"/>
      <c r="D5" s="48"/>
      <c r="E5" s="45"/>
      <c r="F5" s="42"/>
      <c r="G5" s="42"/>
      <c r="H5" s="42"/>
      <c r="I5" s="42"/>
      <c r="J5" s="243"/>
      <c r="K5" s="42"/>
      <c r="L5" s="205"/>
      <c r="M5" s="42"/>
      <c r="N5" s="42"/>
      <c r="O5" s="42"/>
      <c r="P5" s="72"/>
      <c r="Q5" s="72"/>
      <c r="R5" s="72"/>
      <c r="S5" s="42"/>
      <c r="T5" s="42"/>
      <c r="U5" s="72"/>
      <c r="V5" s="72"/>
      <c r="W5" s="72"/>
      <c r="X5" s="72"/>
      <c r="Y5" s="42"/>
      <c r="Z5" s="72"/>
      <c r="AA5" s="72"/>
      <c r="AB5" s="72"/>
      <c r="AC5" s="72"/>
      <c r="AD5" s="42"/>
      <c r="AE5" s="42"/>
      <c r="AF5" s="72"/>
      <c r="AG5" s="63"/>
      <c r="AH5" s="63"/>
      <c r="AI5" s="42"/>
      <c r="AJ5" s="4"/>
      <c r="AK5" s="4"/>
      <c r="AL5" s="4"/>
      <c r="AM5" s="4"/>
      <c r="AN5" s="4"/>
      <c r="AO5"/>
      <c r="AP5"/>
      <c r="AV5" s="5"/>
      <c r="AW5" s="5"/>
    </row>
    <row r="6" spans="1:50" ht="15.75" customHeight="1">
      <c r="A6" s="48"/>
      <c r="B6" s="48"/>
      <c r="C6" s="42"/>
      <c r="D6" s="48"/>
      <c r="E6" s="45"/>
      <c r="F6" s="42"/>
      <c r="G6" s="42"/>
      <c r="H6" s="42"/>
      <c r="I6" s="42"/>
      <c r="J6" s="243"/>
      <c r="K6" s="42"/>
      <c r="L6" s="205"/>
      <c r="M6" s="42"/>
      <c r="N6" s="42"/>
      <c r="O6" s="42"/>
      <c r="P6" s="72"/>
      <c r="Q6" s="72"/>
      <c r="R6" s="72"/>
      <c r="S6" s="42"/>
      <c r="T6" s="42"/>
      <c r="U6" s="72"/>
      <c r="V6" s="72"/>
      <c r="W6" s="72"/>
      <c r="X6" s="72"/>
      <c r="Y6" s="48" t="s">
        <v>527</v>
      </c>
      <c r="Z6" s="72"/>
      <c r="AA6" s="172" t="s">
        <v>404</v>
      </c>
      <c r="AB6" s="72"/>
      <c r="AC6" s="72"/>
      <c r="AD6" s="42"/>
      <c r="AE6" s="42"/>
      <c r="AF6" s="73" t="s">
        <v>479</v>
      </c>
      <c r="AG6" s="64" t="s">
        <v>81</v>
      </c>
      <c r="AH6" s="64" t="s">
        <v>4</v>
      </c>
      <c r="AI6" s="42"/>
      <c r="AJ6" s="4"/>
      <c r="AK6" s="4"/>
      <c r="AL6" s="4"/>
      <c r="AM6" s="4"/>
      <c r="AN6" s="4"/>
      <c r="AO6"/>
      <c r="AP6"/>
      <c r="AV6" s="5"/>
      <c r="AW6" s="5"/>
    </row>
    <row r="7" spans="1:50" ht="18" customHeight="1">
      <c r="A7" s="48"/>
      <c r="B7" s="48"/>
      <c r="C7" s="42"/>
      <c r="D7" s="48"/>
      <c r="E7" s="45"/>
      <c r="F7" s="48" t="s">
        <v>4</v>
      </c>
      <c r="G7" s="42"/>
      <c r="H7" s="42"/>
      <c r="I7" s="42"/>
      <c r="J7" s="243"/>
      <c r="K7" s="42"/>
      <c r="L7" s="205"/>
      <c r="M7" s="48" t="s">
        <v>24</v>
      </c>
      <c r="N7" s="42"/>
      <c r="O7" s="42"/>
      <c r="P7" s="72"/>
      <c r="Q7" s="72"/>
      <c r="R7" s="72"/>
      <c r="S7" s="42"/>
      <c r="T7" s="42"/>
      <c r="U7" s="72"/>
      <c r="V7" s="72"/>
      <c r="W7" s="73" t="s">
        <v>404</v>
      </c>
      <c r="X7" s="73" t="s">
        <v>404</v>
      </c>
      <c r="Y7" s="48" t="s">
        <v>548</v>
      </c>
      <c r="Z7" s="72"/>
      <c r="AA7" s="291" t="s">
        <v>491</v>
      </c>
      <c r="AB7" s="172" t="s">
        <v>404</v>
      </c>
      <c r="AC7" s="73" t="s">
        <v>424</v>
      </c>
      <c r="AD7" s="42"/>
      <c r="AE7" s="42"/>
      <c r="AF7" s="73" t="s">
        <v>567</v>
      </c>
      <c r="AG7" s="64" t="s">
        <v>44</v>
      </c>
      <c r="AH7" s="64" t="s">
        <v>10</v>
      </c>
      <c r="AI7" s="42"/>
      <c r="AJ7" s="4"/>
      <c r="AK7" s="4"/>
      <c r="AL7" s="4"/>
      <c r="AM7" s="4"/>
      <c r="AN7" s="4"/>
      <c r="AO7"/>
      <c r="AP7"/>
      <c r="AV7" s="5"/>
      <c r="AW7" s="5"/>
    </row>
    <row r="8" spans="1:50" ht="15.6">
      <c r="A8" s="45"/>
      <c r="B8" s="45"/>
      <c r="C8" s="45"/>
      <c r="D8" s="45"/>
      <c r="E8" s="45"/>
      <c r="F8" s="48" t="s">
        <v>477</v>
      </c>
      <c r="G8" s="48" t="s">
        <v>4</v>
      </c>
      <c r="H8" s="120"/>
      <c r="I8" s="120"/>
      <c r="J8" s="64" t="s">
        <v>4</v>
      </c>
      <c r="K8" s="120"/>
      <c r="L8" s="64" t="s">
        <v>1</v>
      </c>
      <c r="M8" s="49" t="s">
        <v>0</v>
      </c>
      <c r="N8" s="120"/>
      <c r="O8" s="120"/>
      <c r="P8" s="427" t="s">
        <v>24</v>
      </c>
      <c r="Q8" s="427" t="s">
        <v>24</v>
      </c>
      <c r="R8" s="427"/>
      <c r="S8" s="120" t="s">
        <v>24</v>
      </c>
      <c r="T8" s="120"/>
      <c r="U8" s="73" t="s">
        <v>24</v>
      </c>
      <c r="V8" s="291"/>
      <c r="W8" s="73" t="s">
        <v>530</v>
      </c>
      <c r="X8" s="73" t="s">
        <v>489</v>
      </c>
      <c r="Y8" s="49" t="s">
        <v>485</v>
      </c>
      <c r="Z8" s="291"/>
      <c r="AA8" s="291" t="s">
        <v>472</v>
      </c>
      <c r="AB8" s="73" t="s">
        <v>556</v>
      </c>
      <c r="AC8" s="73" t="s">
        <v>417</v>
      </c>
      <c r="AD8" s="48" t="s">
        <v>535</v>
      </c>
      <c r="AE8" s="48" t="s">
        <v>415</v>
      </c>
      <c r="AF8" s="73" t="s">
        <v>71</v>
      </c>
      <c r="AG8" s="64" t="s">
        <v>531</v>
      </c>
      <c r="AH8" s="64" t="s">
        <v>71</v>
      </c>
      <c r="AI8" s="42"/>
      <c r="AJ8" s="4"/>
      <c r="AK8" s="4"/>
      <c r="AL8" s="4"/>
      <c r="AM8" s="4"/>
      <c r="AN8" s="4"/>
      <c r="AO8"/>
      <c r="AP8"/>
    </row>
    <row r="9" spans="1:50" ht="15.6">
      <c r="A9" s="42"/>
      <c r="B9" s="48" t="s">
        <v>90</v>
      </c>
      <c r="C9" s="48" t="s">
        <v>429</v>
      </c>
      <c r="D9" s="48" t="s">
        <v>434</v>
      </c>
      <c r="E9" s="45"/>
      <c r="F9" s="49" t="s">
        <v>478</v>
      </c>
      <c r="G9" s="49" t="s">
        <v>10</v>
      </c>
      <c r="H9" s="120" t="s">
        <v>529</v>
      </c>
      <c r="I9" s="121"/>
      <c r="J9" s="86" t="s">
        <v>404</v>
      </c>
      <c r="K9" s="120" t="s">
        <v>529</v>
      </c>
      <c r="L9" s="86" t="s">
        <v>404</v>
      </c>
      <c r="M9" s="49"/>
      <c r="N9" s="120" t="s">
        <v>529</v>
      </c>
      <c r="O9" s="120"/>
      <c r="P9" s="427" t="s">
        <v>725</v>
      </c>
      <c r="Q9" s="427" t="s">
        <v>726</v>
      </c>
      <c r="R9" s="72"/>
      <c r="S9" s="121" t="s">
        <v>528</v>
      </c>
      <c r="T9" s="120" t="s">
        <v>529</v>
      </c>
      <c r="U9" s="74" t="s">
        <v>45</v>
      </c>
      <c r="V9" s="291" t="s">
        <v>529</v>
      </c>
      <c r="W9" s="74" t="s">
        <v>546</v>
      </c>
      <c r="X9" s="74" t="s">
        <v>441</v>
      </c>
      <c r="Y9" s="49"/>
      <c r="Z9" s="291" t="s">
        <v>529</v>
      </c>
      <c r="AA9" s="291"/>
      <c r="AB9" s="74" t="s">
        <v>525</v>
      </c>
      <c r="AC9" s="74" t="s">
        <v>45</v>
      </c>
      <c r="AD9" s="49" t="s">
        <v>536</v>
      </c>
      <c r="AE9" s="49" t="s">
        <v>416</v>
      </c>
      <c r="AF9" s="74" t="s">
        <v>488</v>
      </c>
      <c r="AG9" s="86" t="s">
        <v>45</v>
      </c>
      <c r="AH9" s="86" t="s">
        <v>551</v>
      </c>
      <c r="AI9" s="42"/>
      <c r="AJ9" s="4"/>
      <c r="AK9" s="55"/>
      <c r="AL9" s="4"/>
      <c r="AM9" s="1"/>
      <c r="AN9" s="5"/>
      <c r="AO9"/>
      <c r="AP9"/>
    </row>
    <row r="10" spans="1:50" ht="15.6">
      <c r="A10" s="42">
        <v>1</v>
      </c>
      <c r="B10" s="50">
        <f>+'Ark1'!C287</f>
        <v>2024</v>
      </c>
      <c r="C10" s="60">
        <f>+'Ark1'!H287</f>
        <v>1</v>
      </c>
      <c r="D10" s="50">
        <f>+'Ark1'!J287</f>
        <v>103</v>
      </c>
      <c r="E10" s="60" t="str">
        <f>VLOOKUP(D10,RNR!$A$1:$B$30,2)</f>
        <v>Rudshøgda</v>
      </c>
      <c r="F10" s="50">
        <f>+'Ark1'!Q287</f>
        <v>65</v>
      </c>
      <c r="G10" s="463">
        <f>+'Ark1'!R287</f>
        <v>407</v>
      </c>
      <c r="H10" s="75">
        <f>+G10-G38</f>
        <v>-128</v>
      </c>
      <c r="I10" s="89"/>
      <c r="J10" s="68">
        <f>+'Ark1'!AE287</f>
        <v>25.0924784217016</v>
      </c>
      <c r="K10" s="65">
        <f>+J10-J38</f>
        <v>-6.102856855266328</v>
      </c>
      <c r="L10" s="68">
        <f>+'Ark1'!AF287</f>
        <v>26.937386125984524</v>
      </c>
      <c r="M10" s="357">
        <f>+IF(G10=0,"",'Ark1'!S287)</f>
        <v>4.1228501228501226</v>
      </c>
      <c r="N10" s="52">
        <f>+IF(G10=0,"",M10-M38)</f>
        <v>-0.20425268088819593</v>
      </c>
      <c r="O10" s="120"/>
      <c r="P10" s="440">
        <f>+IF(G10=0,"",'Ark1'!AR287)</f>
        <v>209.28465346534657</v>
      </c>
      <c r="Q10" s="443">
        <f>+IF(G10=0,"",'Ark1'!AS287)</f>
        <v>28.679949305334887</v>
      </c>
      <c r="R10" s="72"/>
      <c r="S10" s="357">
        <f>+IF(G10=0,"",'Ark1'!T287)</f>
        <v>6.7764127764127746</v>
      </c>
      <c r="T10" s="52">
        <f>+IF(G10=0,"",S10-S38)</f>
        <v>-0.59181152265264636</v>
      </c>
      <c r="U10" s="307">
        <f>+IF(G10=0,"",'Ark1'!U287)</f>
        <v>265.86928746928743</v>
      </c>
      <c r="V10" s="75">
        <f>+IF(G10=0,"",U10-U38)</f>
        <v>-6.4983760821144756</v>
      </c>
      <c r="W10" s="75">
        <f>+'Ark1'!W287</f>
        <v>57.985257985258002</v>
      </c>
      <c r="X10" s="75">
        <f>+'Ark1'!X287</f>
        <v>3.4398034398034394</v>
      </c>
      <c r="Y10" s="75">
        <f>+'Ark1'!AG287</f>
        <v>693.85643564356451</v>
      </c>
      <c r="Z10" s="390">
        <f>+IF(G10=0,"",Y10-Y38)</f>
        <v>-12.215534053405236</v>
      </c>
      <c r="AA10" s="75">
        <f>+'Ark1'!AH287</f>
        <v>0</v>
      </c>
      <c r="AB10" s="75">
        <f>+'Ark1'!AI287</f>
        <v>21.375921375921372</v>
      </c>
      <c r="AC10" s="75">
        <f>+'Ark1'!Y287</f>
        <v>53.201611023190381</v>
      </c>
      <c r="AD10" s="52">
        <f>+'Ark1'!Z287</f>
        <v>0.99118658428103679</v>
      </c>
      <c r="AE10" s="52">
        <f>+'Ark1'!AA287</f>
        <v>1.4642786440946789</v>
      </c>
      <c r="AF10" s="307">
        <f t="shared" ref="AF10:AF11" si="0">IF(Y10=0,"",1000*U10/Y10)</f>
        <v>383.17622178237605</v>
      </c>
      <c r="AG10" s="65">
        <f t="shared" ref="AG10:AG11" si="1">+IF(G10=0,"",U10/M10)</f>
        <v>64.486769964243138</v>
      </c>
      <c r="AH10" s="65">
        <f t="shared" ref="AH10:AH11" si="2">+G10/F10</f>
        <v>6.2615384615384615</v>
      </c>
      <c r="AI10" s="42"/>
      <c r="AJ10" s="4"/>
      <c r="AK10" s="55"/>
      <c r="AL10" s="4"/>
      <c r="AM10" s="1"/>
      <c r="AN10" s="5"/>
      <c r="AO10"/>
      <c r="AP10"/>
    </row>
    <row r="11" spans="1:50" ht="15.6">
      <c r="A11" s="42">
        <f>1+A10</f>
        <v>2</v>
      </c>
      <c r="B11" s="50">
        <f>+'Ark1'!C288</f>
        <v>2024</v>
      </c>
      <c r="C11" s="60">
        <f>+'Ark1'!H288</f>
        <v>2</v>
      </c>
      <c r="D11" s="50">
        <f>+'Ark1'!J288</f>
        <v>106</v>
      </c>
      <c r="E11" s="60" t="str">
        <f>VLOOKUP(D11,RNR!$A$1:$B$30,2)</f>
        <v>Furuseth</v>
      </c>
      <c r="F11" s="50">
        <f>+'Ark1'!Q288</f>
        <v>23</v>
      </c>
      <c r="G11" s="463">
        <f>+'Ark1'!R288</f>
        <v>109</v>
      </c>
      <c r="H11" s="75">
        <f t="shared" ref="H11:H36" si="3">+G11-G39</f>
        <v>34</v>
      </c>
      <c r="I11" s="89"/>
      <c r="J11" s="68">
        <f>+'Ark1'!AE288</f>
        <v>6.7200986436498162</v>
      </c>
      <c r="K11" s="65">
        <f t="shared" ref="K11:K36" si="4">+J11-J39</f>
        <v>2.3469208010842193</v>
      </c>
      <c r="L11" s="68">
        <f>+'Ark1'!AF288</f>
        <v>7.0913747878106541</v>
      </c>
      <c r="M11" s="357">
        <f>+IF(G11=0,"",'Ark1'!S288)</f>
        <v>4.7064220183486238</v>
      </c>
      <c r="N11" s="52">
        <f t="shared" ref="N11:N36" si="5">+IF(G11=0,"",M11-M39)</f>
        <v>-0.3602446483180417</v>
      </c>
      <c r="O11" s="120"/>
      <c r="P11" s="440">
        <f>+IF(G11=0,"",'Ark1'!AR288)</f>
        <v>204.54128440366969</v>
      </c>
      <c r="Q11" s="443">
        <f>+IF(G11=0,"",'Ark1'!AS288)</f>
        <v>29.600103131847913</v>
      </c>
      <c r="R11" s="72"/>
      <c r="S11" s="357">
        <f>+IF(G11=0,"",'Ark1'!T288)</f>
        <v>6.9724770642201843</v>
      </c>
      <c r="T11" s="52">
        <f t="shared" ref="T11:T36" si="6">+IF(G11=0,"",S11-S39)</f>
        <v>-0.16085626911315121</v>
      </c>
      <c r="U11" s="307">
        <f>+IF(G11=0,"",'Ark1'!U288)</f>
        <v>261.34311926605511</v>
      </c>
      <c r="V11" s="75">
        <f t="shared" ref="V11:V36" si="7">+IF(G11=0,"",U11-U39)</f>
        <v>4.2124525993883708</v>
      </c>
      <c r="W11" s="75">
        <f>+'Ark1'!W288</f>
        <v>56.880733944954123</v>
      </c>
      <c r="X11" s="75">
        <f>+'Ark1'!X288</f>
        <v>13.761467889908259</v>
      </c>
      <c r="Y11" s="75">
        <f>+'Ark1'!AG288</f>
        <v>632.69724770642199</v>
      </c>
      <c r="Z11" s="390">
        <f t="shared" ref="Z11:Z15" si="8">+IF(G11=0,"",Y11-Y39)</f>
        <v>22.017247706422154</v>
      </c>
      <c r="AA11" s="75">
        <f>+'Ark1'!AH288</f>
        <v>0</v>
      </c>
      <c r="AB11" s="75">
        <f>+'Ark1'!AI288</f>
        <v>61.467889908256879</v>
      </c>
      <c r="AC11" s="75">
        <f>+'Ark1'!Y288</f>
        <v>87.768185461823052</v>
      </c>
      <c r="AD11" s="52">
        <f>+'Ark1'!Z288</f>
        <v>1.5756329864975045</v>
      </c>
      <c r="AE11" s="52">
        <f>+'Ark1'!AA288</f>
        <v>2.1565293030225798</v>
      </c>
      <c r="AF11" s="307">
        <f t="shared" si="0"/>
        <v>413.06188736152211</v>
      </c>
      <c r="AG11" s="65">
        <f t="shared" si="1"/>
        <v>55.529044834308003</v>
      </c>
      <c r="AH11" s="65">
        <f t="shared" si="2"/>
        <v>4.7391304347826084</v>
      </c>
      <c r="AI11" s="42"/>
      <c r="AJ11" s="4"/>
      <c r="AK11" s="55"/>
      <c r="AL11" s="4"/>
      <c r="AM11" s="1"/>
      <c r="AN11" s="5"/>
      <c r="AO11"/>
      <c r="AP11"/>
    </row>
    <row r="12" spans="1:50" ht="15.6">
      <c r="A12" s="42">
        <f t="shared" ref="A12:A36" si="9">1+A11</f>
        <v>3</v>
      </c>
      <c r="B12" s="50">
        <f>+'Ark1'!C289</f>
        <v>2024</v>
      </c>
      <c r="C12" s="60">
        <f>+'Ark1'!H289</f>
        <v>1</v>
      </c>
      <c r="D12" s="50">
        <f>+'Ark1'!J289</f>
        <v>110</v>
      </c>
      <c r="E12" s="60" t="str">
        <f>VLOOKUP(D12,RNR!$A$1:$B$30,2)</f>
        <v>Gol</v>
      </c>
      <c r="F12" s="50">
        <f>+'Ark1'!Q289</f>
        <v>9</v>
      </c>
      <c r="G12" s="463">
        <f>+'Ark1'!R289</f>
        <v>32</v>
      </c>
      <c r="H12" s="75">
        <f t="shared" si="3"/>
        <v>-10</v>
      </c>
      <c r="I12" s="89"/>
      <c r="J12" s="68">
        <f>+'Ark1'!AE289</f>
        <v>1.9728729963008629</v>
      </c>
      <c r="K12" s="65">
        <f t="shared" si="4"/>
        <v>-0.47610659553587142</v>
      </c>
      <c r="L12" s="68">
        <f>+'Ark1'!AF289</f>
        <v>2.111948348153085</v>
      </c>
      <c r="M12" s="357">
        <f>+IF(G12=0,"",'Ark1'!S289)</f>
        <v>5.15625</v>
      </c>
      <c r="N12" s="52">
        <f t="shared" si="5"/>
        <v>0.27529761904761951</v>
      </c>
      <c r="O12" s="120"/>
      <c r="P12" s="440">
        <f>+IF(G12=0,"",'Ark1'!AR289)</f>
        <v>202.59375</v>
      </c>
      <c r="Q12" s="443">
        <f>+IF(G12=0,"",'Ark1'!AS289)</f>
        <v>31.346947066402805</v>
      </c>
      <c r="R12" s="72"/>
      <c r="S12" s="357">
        <f>+IF(G12=0,"",'Ark1'!T289)</f>
        <v>7.21875</v>
      </c>
      <c r="T12" s="52">
        <f t="shared" si="6"/>
        <v>-4.3154761904764527E-2</v>
      </c>
      <c r="U12" s="307">
        <f>+IF(G12=0,"",'Ark1'!U289)</f>
        <v>265.11875000000003</v>
      </c>
      <c r="V12" s="75">
        <f t="shared" si="7"/>
        <v>11.183035714285808</v>
      </c>
      <c r="W12" s="75">
        <f>+'Ark1'!W289</f>
        <v>75</v>
      </c>
      <c r="X12" s="75">
        <f>+'Ark1'!X289</f>
        <v>6.25</v>
      </c>
      <c r="Y12" s="75">
        <f>+'Ark1'!AG289</f>
        <v>586.4375</v>
      </c>
      <c r="Z12" s="390">
        <f t="shared" si="8"/>
        <v>-67.538690476190254</v>
      </c>
      <c r="AA12" s="75">
        <f>+'Ark1'!AH289</f>
        <v>0</v>
      </c>
      <c r="AB12" s="75">
        <f>+'Ark1'!AI289</f>
        <v>53.125</v>
      </c>
      <c r="AC12" s="75">
        <f>+'Ark1'!Y289</f>
        <v>57.284844404410251</v>
      </c>
      <c r="AD12" s="52">
        <f>+'Ark1'!Z289</f>
        <v>1.1755151796127521</v>
      </c>
      <c r="AE12" s="52">
        <f>+'Ark1'!AA289</f>
        <v>1.192014445172541</v>
      </c>
      <c r="AF12" s="307">
        <f t="shared" ref="AF12:AF16" si="10">IF(Y12=0,"",1000*U12/Y12)</f>
        <v>452.08355536608769</v>
      </c>
      <c r="AG12" s="65">
        <f t="shared" ref="AG12:AG16" si="11">+IF(G12=0,"",U12/M12)</f>
        <v>51.416969696969701</v>
      </c>
      <c r="AH12" s="65">
        <f t="shared" ref="AH12:AH16" si="12">+G12/F12</f>
        <v>3.5555555555555554</v>
      </c>
      <c r="AI12" s="42"/>
      <c r="AJ12" s="4"/>
      <c r="AK12" s="55"/>
      <c r="AL12" s="4"/>
      <c r="AM12" s="1"/>
      <c r="AN12" s="5"/>
      <c r="AO12"/>
      <c r="AP12" s="2"/>
      <c r="AQ12" s="2"/>
      <c r="AR12" s="2"/>
    </row>
    <row r="13" spans="1:50" ht="15.6">
      <c r="A13" s="42">
        <f t="shared" si="9"/>
        <v>4</v>
      </c>
      <c r="B13" s="50">
        <f>+'Ark1'!C290</f>
        <v>2024</v>
      </c>
      <c r="C13" s="60">
        <f>+'Ark1'!H290</f>
        <v>1</v>
      </c>
      <c r="D13" s="50">
        <f>+'Ark1'!J290</f>
        <v>113</v>
      </c>
      <c r="E13" s="60" t="str">
        <f>VLOOKUP(D13,RNR!$A$1:$B$30,2)</f>
        <v>Egersund</v>
      </c>
      <c r="F13" s="50">
        <f>+'Ark1'!Q290</f>
        <v>30</v>
      </c>
      <c r="G13" s="463">
        <f>+'Ark1'!R290</f>
        <v>93</v>
      </c>
      <c r="H13" s="75">
        <f t="shared" si="3"/>
        <v>4</v>
      </c>
      <c r="I13" s="89"/>
      <c r="J13" s="68">
        <f>+'Ark1'!AE290</f>
        <v>5.7336621454993821</v>
      </c>
      <c r="K13" s="65">
        <f t="shared" si="4"/>
        <v>0.54415777232154028</v>
      </c>
      <c r="L13" s="68">
        <f>+'Ark1'!AF290</f>
        <v>4.8397218953515351</v>
      </c>
      <c r="M13" s="357">
        <f>+IF(G13=0,"",'Ark1'!S290)</f>
        <v>4.2795698924731189</v>
      </c>
      <c r="N13" s="52">
        <f t="shared" si="5"/>
        <v>-0.45076718617856759</v>
      </c>
      <c r="O13" s="120"/>
      <c r="P13" s="440">
        <f>+IF(G13=0,"",'Ark1'!AR290)</f>
        <v>190.48387096774195</v>
      </c>
      <c r="Q13" s="443">
        <f>+IF(G13=0,"",'Ark1'!AS290)</f>
        <v>28.990777853254055</v>
      </c>
      <c r="R13" s="72"/>
      <c r="S13" s="357">
        <f>+IF(G13=0,"",'Ark1'!T290)</f>
        <v>7.150537634408602</v>
      </c>
      <c r="T13" s="52">
        <f t="shared" si="6"/>
        <v>-7.4181466714993149E-2</v>
      </c>
      <c r="U13" s="307">
        <f>+IF(G13=0,"",'Ark1'!U290)</f>
        <v>209.04731182795689</v>
      </c>
      <c r="V13" s="75">
        <f t="shared" si="7"/>
        <v>-10.805497160807164</v>
      </c>
      <c r="W13" s="75">
        <f>+'Ark1'!W290</f>
        <v>67.741935483870975</v>
      </c>
      <c r="X13" s="75">
        <f>+'Ark1'!X290</f>
        <v>6.4516129032258052</v>
      </c>
      <c r="Y13" s="75">
        <f>+'Ark1'!AG290</f>
        <v>662.33333333333348</v>
      </c>
      <c r="Z13" s="390">
        <f t="shared" si="8"/>
        <v>3.6382113821139228</v>
      </c>
      <c r="AA13" s="75">
        <f>+'Ark1'!AH290</f>
        <v>0</v>
      </c>
      <c r="AB13" s="75">
        <f>+'Ark1'!AI290</f>
        <v>50.537634408602152</v>
      </c>
      <c r="AC13" s="75">
        <f>+'Ark1'!Y290</f>
        <v>84.225265781709524</v>
      </c>
      <c r="AD13" s="52">
        <f>+'Ark1'!Z290</f>
        <v>1.3389579594438563</v>
      </c>
      <c r="AE13" s="52">
        <f>+'Ark1'!AA290</f>
        <v>1.6908751730196379</v>
      </c>
      <c r="AF13" s="307">
        <f t="shared" si="10"/>
        <v>315.62251408347788</v>
      </c>
      <c r="AG13" s="65">
        <f t="shared" si="11"/>
        <v>48.847738693467306</v>
      </c>
      <c r="AH13" s="65">
        <f t="shared" si="12"/>
        <v>3.1</v>
      </c>
      <c r="AI13" s="42"/>
      <c r="AJ13" s="4"/>
      <c r="AK13" s="55"/>
      <c r="AL13" s="4"/>
      <c r="AM13" s="12"/>
      <c r="AN13" s="5"/>
      <c r="AO13"/>
      <c r="AP13" s="2"/>
      <c r="AQ13" s="2"/>
      <c r="AR13" s="4"/>
      <c r="AS13" s="4"/>
      <c r="AT13" s="4"/>
    </row>
    <row r="14" spans="1:50" ht="15.6">
      <c r="A14" s="42">
        <f t="shared" si="9"/>
        <v>5</v>
      </c>
      <c r="B14" s="50">
        <f>+'Ark1'!C291</f>
        <v>2024</v>
      </c>
      <c r="C14" s="60">
        <f>+'Ark1'!H291</f>
        <v>1</v>
      </c>
      <c r="D14" s="50">
        <f>+'Ark1'!J291</f>
        <v>116</v>
      </c>
      <c r="E14" s="60" t="str">
        <f>VLOOKUP(D14,RNR!$A$1:$B$30,2)</f>
        <v>Sandeid</v>
      </c>
      <c r="F14" s="50">
        <f>+'Ark1'!Q291</f>
        <v>6</v>
      </c>
      <c r="G14" s="463">
        <f>+'Ark1'!R291</f>
        <v>33</v>
      </c>
      <c r="H14" s="75">
        <f t="shared" si="3"/>
        <v>5</v>
      </c>
      <c r="I14" s="89"/>
      <c r="J14" s="68">
        <f>+'Ark1'!AE291</f>
        <v>2.0345252774352649</v>
      </c>
      <c r="K14" s="65">
        <f t="shared" si="4"/>
        <v>0.40187221621077485</v>
      </c>
      <c r="L14" s="68">
        <f>+'Ark1'!AF291</f>
        <v>1.9178755350009424</v>
      </c>
      <c r="M14" s="357">
        <f>+IF(G14=0,"",'Ark1'!S291)</f>
        <v>4.2727272727272716</v>
      </c>
      <c r="N14" s="52">
        <f t="shared" si="5"/>
        <v>0.12987012987012747</v>
      </c>
      <c r="O14" s="120"/>
      <c r="P14" s="440">
        <f>+IF(G14=0,"",'Ark1'!AR291)</f>
        <v>197.90909090909088</v>
      </c>
      <c r="Q14" s="443">
        <f>+IF(G14=0,"",'Ark1'!AS291)</f>
        <v>29.821516926314558</v>
      </c>
      <c r="R14" s="72"/>
      <c r="S14" s="357">
        <f>+IF(G14=0,"",'Ark1'!T291)</f>
        <v>7.2121212121212128</v>
      </c>
      <c r="T14" s="52">
        <f t="shared" si="6"/>
        <v>0.64069264069264342</v>
      </c>
      <c r="U14" s="307">
        <f>+IF(G14=0,"",'Ark1'!U291)</f>
        <v>233.46060606060604</v>
      </c>
      <c r="V14" s="75">
        <f t="shared" si="7"/>
        <v>0.66417748917743324</v>
      </c>
      <c r="W14" s="75">
        <f>+'Ark1'!W291</f>
        <v>72.727272727272734</v>
      </c>
      <c r="X14" s="75">
        <f>+'Ark1'!X291</f>
        <v>0</v>
      </c>
      <c r="Y14" s="75">
        <f>+'Ark1'!AG291</f>
        <v>632.030303030303</v>
      </c>
      <c r="Z14" s="390">
        <f t="shared" si="8"/>
        <v>-80.612554112553994</v>
      </c>
      <c r="AA14" s="75">
        <f>+'Ark1'!AH291</f>
        <v>0</v>
      </c>
      <c r="AB14" s="75">
        <f>+'Ark1'!AI291</f>
        <v>15.151515151515152</v>
      </c>
      <c r="AC14" s="75">
        <f>+'Ark1'!Y291</f>
        <v>42.809648724033323</v>
      </c>
      <c r="AD14" s="52">
        <f>+'Ark1'!Z291</f>
        <v>0.89688779314840972</v>
      </c>
      <c r="AE14" s="52">
        <f>+'Ark1'!AA291</f>
        <v>1.0662189142884353</v>
      </c>
      <c r="AF14" s="307">
        <f t="shared" si="10"/>
        <v>369.38198206837035</v>
      </c>
      <c r="AG14" s="65">
        <f t="shared" si="11"/>
        <v>54.639716312056748</v>
      </c>
      <c r="AH14" s="65">
        <f t="shared" si="12"/>
        <v>5.5</v>
      </c>
      <c r="AI14" s="42"/>
      <c r="AJ14" s="4"/>
      <c r="AK14" s="55"/>
      <c r="AL14" s="4"/>
      <c r="AM14" s="12"/>
      <c r="AN14" s="5"/>
      <c r="AO14"/>
      <c r="AP14" s="1"/>
      <c r="AQ14" s="1"/>
      <c r="AR14" s="10"/>
      <c r="AS14" s="10"/>
      <c r="AT14" s="10"/>
    </row>
    <row r="15" spans="1:50" ht="15.6">
      <c r="A15" s="42">
        <f t="shared" si="9"/>
        <v>6</v>
      </c>
      <c r="B15" s="50">
        <f>+'Ark1'!C292</f>
        <v>2024</v>
      </c>
      <c r="C15" s="60">
        <f>+'Ark1'!H292</f>
        <v>2</v>
      </c>
      <c r="D15" s="50">
        <f>+'Ark1'!J292</f>
        <v>117</v>
      </c>
      <c r="E15" s="60" t="str">
        <f>VLOOKUP(D15,RNR!$A$1:$B$30,2)</f>
        <v>Jæren</v>
      </c>
      <c r="F15" s="50">
        <f>+'Ark1'!Q292</f>
        <v>1</v>
      </c>
      <c r="G15" s="463">
        <f>+'Ark1'!R292</f>
        <v>3</v>
      </c>
      <c r="H15" s="75">
        <f t="shared" si="3"/>
        <v>3</v>
      </c>
      <c r="I15" s="89"/>
      <c r="J15" s="68">
        <f>+'Ark1'!AE292</f>
        <v>0.18495684340320592</v>
      </c>
      <c r="K15" s="65">
        <f t="shared" si="4"/>
        <v>0.18495684340320592</v>
      </c>
      <c r="L15" s="68">
        <f>+'Ark1'!AF292</f>
        <v>0.20843659113941604</v>
      </c>
      <c r="M15" s="357">
        <f>+IF(G15=0,"",'Ark1'!S292)</f>
        <v>4.3333333333333321</v>
      </c>
      <c r="N15" s="52">
        <f t="shared" si="5"/>
        <v>4.3333333333333321</v>
      </c>
      <c r="O15" s="120"/>
      <c r="P15" s="440">
        <f>+IF(G15=0,"",'Ark1'!AR292)</f>
        <v>209</v>
      </c>
      <c r="Q15" s="443">
        <f>+IF(G15=0,"",'Ark1'!AS292)</f>
        <v>30.516375226032597</v>
      </c>
      <c r="R15" s="72"/>
      <c r="S15" s="357">
        <f>+IF(G15=0,"",'Ark1'!T292)</f>
        <v>8.3333333333333357</v>
      </c>
      <c r="T15" s="52">
        <f t="shared" si="6"/>
        <v>8.3333333333333357</v>
      </c>
      <c r="U15" s="307">
        <f>+IF(G15=0,"",'Ark1'!U292)</f>
        <v>279.09999999999997</v>
      </c>
      <c r="V15" s="75">
        <f t="shared" si="7"/>
        <v>279.09999999999997</v>
      </c>
      <c r="W15" s="75">
        <f>+'Ark1'!W292</f>
        <v>100</v>
      </c>
      <c r="X15" s="75">
        <f>+'Ark1'!X292</f>
        <v>0</v>
      </c>
      <c r="Y15" s="75">
        <f>+'Ark1'!AG292</f>
        <v>596.66666666666652</v>
      </c>
      <c r="Z15" s="390">
        <f t="shared" si="8"/>
        <v>596.66666666666652</v>
      </c>
      <c r="AA15" s="75">
        <f>+'Ark1'!AH292</f>
        <v>0</v>
      </c>
      <c r="AB15" s="75">
        <f>+'Ark1'!AI292</f>
        <v>0</v>
      </c>
      <c r="AC15" s="75">
        <f>+'Ark1'!Y292</f>
        <v>17.359147444503879</v>
      </c>
      <c r="AD15" s="52">
        <f>+'Ark1'!Z292</f>
        <v>0.47140452079103318</v>
      </c>
      <c r="AE15" s="52">
        <f>+'Ark1'!AA292</f>
        <v>0.47140452079101841</v>
      </c>
      <c r="AF15" s="307">
        <f t="shared" si="10"/>
        <v>467.76536312849163</v>
      </c>
      <c r="AG15" s="65">
        <f t="shared" si="11"/>
        <v>64.407692307692315</v>
      </c>
      <c r="AH15" s="65">
        <f t="shared" si="12"/>
        <v>3</v>
      </c>
      <c r="AI15" s="42"/>
      <c r="AJ15" s="4"/>
      <c r="AK15" s="55"/>
      <c r="AL15" s="4"/>
      <c r="AM15" s="12"/>
      <c r="AN15" s="5"/>
      <c r="AO15"/>
      <c r="AP15" s="1"/>
      <c r="AQ15" s="1"/>
      <c r="AR15" s="10"/>
      <c r="AS15" s="10"/>
      <c r="AT15" s="10"/>
    </row>
    <row r="16" spans="1:50" ht="15.6">
      <c r="A16" s="42">
        <f t="shared" si="9"/>
        <v>7</v>
      </c>
      <c r="B16" s="50">
        <f>+'Ark1'!C293</f>
        <v>2024</v>
      </c>
      <c r="C16" s="60">
        <f>+'Ark1'!H293</f>
        <v>1</v>
      </c>
      <c r="D16" s="50">
        <f>+'Ark1'!J293</f>
        <v>134</v>
      </c>
      <c r="E16" s="60" t="str">
        <f>VLOOKUP(D16,RNR!$A$1:$B$30,2)</f>
        <v>Førde</v>
      </c>
      <c r="F16" s="50">
        <f>+'Ark1'!Q293</f>
        <v>31</v>
      </c>
      <c r="G16" s="463">
        <f>+'Ark1'!R293</f>
        <v>164</v>
      </c>
      <c r="H16" s="75">
        <f t="shared" si="3"/>
        <v>1</v>
      </c>
      <c r="I16" s="89"/>
      <c r="J16" s="68">
        <f>+'Ark1'!AE293</f>
        <v>10.110974106041924</v>
      </c>
      <c r="K16" s="65">
        <f t="shared" si="4"/>
        <v>0.60660092819936295</v>
      </c>
      <c r="L16" s="68">
        <f>+'Ark1'!AF293</f>
        <v>10.463850453404982</v>
      </c>
      <c r="M16" s="357">
        <f>+IF(G16=0,"",'Ark1'!S293)</f>
        <v>4.3719512195121943</v>
      </c>
      <c r="N16" s="52">
        <f t="shared" si="5"/>
        <v>0.18790213975759418</v>
      </c>
      <c r="O16" s="120"/>
      <c r="P16" s="440">
        <f>+IF(G16=0,"",'Ark1'!AR293)</f>
        <v>204.00609756097563</v>
      </c>
      <c r="Q16" s="443">
        <f>+IF(G16=0,"",'Ark1'!AS293)</f>
        <v>29.71659937014655</v>
      </c>
      <c r="R16" s="72"/>
      <c r="S16" s="357">
        <f>+IF(G16=0,"",'Ark1'!T293)</f>
        <v>6.9817073170731687</v>
      </c>
      <c r="T16" s="52">
        <f t="shared" si="6"/>
        <v>-7.9642376178362895E-2</v>
      </c>
      <c r="U16" s="307">
        <f>+IF(G16=0,"",'Ark1'!U293)</f>
        <v>256.30365853658554</v>
      </c>
      <c r="V16" s="75">
        <f t="shared" si="7"/>
        <v>11.954578781984139</v>
      </c>
      <c r="W16" s="75">
        <f>+'Ark1'!W293</f>
        <v>67.682926829268311</v>
      </c>
      <c r="X16" s="75">
        <f>+'Ark1'!X293</f>
        <v>7.926829268292682</v>
      </c>
      <c r="Y16" s="75">
        <f>+'Ark1'!AG293</f>
        <v>675.17073170731692</v>
      </c>
      <c r="Z16" s="390">
        <f t="shared" ref="Z16:Z36" si="13">+IF(G16=0,"",Y16-Y45)</f>
        <v>18.254065040650403</v>
      </c>
      <c r="AA16" s="75">
        <f>+'Ark1'!AH293</f>
        <v>0</v>
      </c>
      <c r="AB16" s="75">
        <f>+'Ark1'!AI293</f>
        <v>25</v>
      </c>
      <c r="AC16" s="75">
        <f>+'Ark1'!Y293</f>
        <v>61.462346087787907</v>
      </c>
      <c r="AD16" s="52">
        <f>+'Ark1'!Z293</f>
        <v>0.98868900511736879</v>
      </c>
      <c r="AE16" s="52">
        <f>+'Ark1'!AA293</f>
        <v>1.7856902777344243</v>
      </c>
      <c r="AF16" s="307">
        <f t="shared" si="10"/>
        <v>379.61310598945198</v>
      </c>
      <c r="AG16" s="65">
        <f t="shared" si="11"/>
        <v>58.624546722454724</v>
      </c>
      <c r="AH16" s="65">
        <f t="shared" si="12"/>
        <v>5.290322580645161</v>
      </c>
      <c r="AI16" s="42"/>
      <c r="AJ16" s="4"/>
      <c r="AK16" s="55"/>
      <c r="AL16" s="4"/>
      <c r="AM16" s="12"/>
      <c r="AN16" s="5"/>
      <c r="AO16"/>
      <c r="AP16" s="1"/>
      <c r="AQ16" s="1"/>
      <c r="AR16" s="10"/>
      <c r="AS16" s="10"/>
      <c r="AT16" s="10"/>
    </row>
    <row r="17" spans="1:46" ht="15.6">
      <c r="A17" s="42">
        <f t="shared" si="9"/>
        <v>8</v>
      </c>
      <c r="B17" s="50">
        <f>+'Ark1'!C294</f>
        <v>2024</v>
      </c>
      <c r="C17" s="60">
        <f>+'Ark1'!H294</f>
        <v>2</v>
      </c>
      <c r="D17" s="50">
        <f>+'Ark1'!J294</f>
        <v>138</v>
      </c>
      <c r="E17" s="60" t="str">
        <f>VLOOKUP(D17,RNR!$A$1:$B$30,2)</f>
        <v>Ytre Nordmøre</v>
      </c>
      <c r="F17" s="50">
        <f>+'Ark1'!Q294</f>
        <v>1</v>
      </c>
      <c r="G17" s="463">
        <f>+'Ark1'!R294</f>
        <v>2</v>
      </c>
      <c r="H17" s="75">
        <f t="shared" si="3"/>
        <v>-10</v>
      </c>
      <c r="I17" s="89"/>
      <c r="J17" s="68">
        <f>+'Ark1'!AE294</f>
        <v>0.12330456226880392</v>
      </c>
      <c r="K17" s="65">
        <f t="shared" si="4"/>
        <v>-0.57640389254169155</v>
      </c>
      <c r="L17" s="68">
        <f>+'Ark1'!AF294</f>
        <v>0.15897241980369173</v>
      </c>
      <c r="M17" s="357">
        <f>+IF(G17=0,"",'Ark1'!S294)</f>
        <v>5.5</v>
      </c>
      <c r="N17" s="52">
        <f t="shared" si="5"/>
        <v>2.5</v>
      </c>
      <c r="O17" s="120"/>
      <c r="P17" s="440">
        <f>+IF(G17=0,"",'Ark1'!AR294)</f>
        <v>214</v>
      </c>
      <c r="Q17" s="443">
        <f>+IF(G17=0,"",'Ark1'!AS294)</f>
        <v>32.47739510259737</v>
      </c>
      <c r="R17" s="72"/>
      <c r="S17" s="357">
        <f>+IF(G17=0,"",'Ark1'!T294)</f>
        <v>12.5</v>
      </c>
      <c r="T17" s="52">
        <f t="shared" si="6"/>
        <v>7.5</v>
      </c>
      <c r="U17" s="307">
        <f>+IF(G17=0,"",'Ark1'!U294)</f>
        <v>319.3</v>
      </c>
      <c r="V17" s="75">
        <f t="shared" si="7"/>
        <v>99.800000000000011</v>
      </c>
      <c r="W17" s="75">
        <f>+'Ark1'!W294</f>
        <v>100</v>
      </c>
      <c r="X17" s="75">
        <f>+'Ark1'!X294</f>
        <v>50</v>
      </c>
      <c r="Y17" s="75">
        <f>+'Ark1'!AG294</f>
        <v>678</v>
      </c>
      <c r="Z17" s="390">
        <f t="shared" si="13"/>
        <v>18.515151515151501</v>
      </c>
      <c r="AA17" s="75">
        <f>+'Ark1'!AH294</f>
        <v>0</v>
      </c>
      <c r="AB17" s="75">
        <f>+'Ark1'!AI294</f>
        <v>100</v>
      </c>
      <c r="AC17" s="75">
        <f>+'Ark1'!Y294</f>
        <v>33.5</v>
      </c>
      <c r="AD17" s="52">
        <f>+'Ark1'!Z294</f>
        <v>0.5</v>
      </c>
      <c r="AE17" s="52">
        <f>+'Ark1'!AA294</f>
        <v>0.5</v>
      </c>
      <c r="AF17" s="307">
        <f t="shared" ref="AF17:AF35" si="14">IF(Y17=0,"",1000*U17/Y17)</f>
        <v>470.94395280235989</v>
      </c>
      <c r="AG17" s="65">
        <f t="shared" ref="AG17:AG35" si="15">+IF(G17=0,"",U17/M17)</f>
        <v>58.054545454545455</v>
      </c>
      <c r="AH17" s="65">
        <f t="shared" ref="AH17:AH35" si="16">+G17/F17</f>
        <v>2</v>
      </c>
      <c r="AI17" s="42"/>
      <c r="AJ17" s="4"/>
      <c r="AK17" s="55"/>
      <c r="AL17" s="4"/>
      <c r="AM17" s="5"/>
      <c r="AN17" s="5"/>
      <c r="AO17"/>
      <c r="AP17" s="1"/>
      <c r="AQ17" s="1"/>
      <c r="AR17" s="10"/>
      <c r="AS17" s="10"/>
      <c r="AT17" s="10"/>
    </row>
    <row r="18" spans="1:46" ht="15.6">
      <c r="A18" s="42">
        <f t="shared" si="9"/>
        <v>9</v>
      </c>
      <c r="B18" s="50">
        <f>+'Ark1'!C295</f>
        <v>2024</v>
      </c>
      <c r="C18" s="60">
        <f>+'Ark1'!H295</f>
        <v>2</v>
      </c>
      <c r="D18" s="50">
        <f>+'Ark1'!J295</f>
        <v>141</v>
      </c>
      <c r="E18" s="60" t="str">
        <f>VLOOKUP(D18,RNR!$A$1:$B$30,2)</f>
        <v>Ølen</v>
      </c>
      <c r="F18" s="50">
        <f>+'Ark1'!Q295</f>
        <v>4</v>
      </c>
      <c r="G18" s="463">
        <f>+'Ark1'!R295</f>
        <v>12</v>
      </c>
      <c r="H18" s="75">
        <f t="shared" si="3"/>
        <v>-21</v>
      </c>
      <c r="I18" s="89"/>
      <c r="J18" s="68">
        <f>+'Ark1'!AE295</f>
        <v>0.73982737361282369</v>
      </c>
      <c r="K18" s="65">
        <f t="shared" si="4"/>
        <v>-1.1843708771160397</v>
      </c>
      <c r="L18" s="68">
        <f>+'Ark1'!AF295</f>
        <v>0.63262857883983981</v>
      </c>
      <c r="M18" s="357">
        <f>+IF(G18=0,"",'Ark1'!S295)</f>
        <v>3.5833333333333344</v>
      </c>
      <c r="N18" s="52">
        <f t="shared" si="5"/>
        <v>-0.65909090909090873</v>
      </c>
      <c r="O18" s="120"/>
      <c r="P18" s="440">
        <f>+IF(G18=0,"",'Ark1'!AR295)</f>
        <v>197.08333333333337</v>
      </c>
      <c r="Q18" s="443">
        <f>+IF(G18=0,"",'Ark1'!AS295)</f>
        <v>27.185203031956679</v>
      </c>
      <c r="R18" s="72"/>
      <c r="S18" s="357">
        <f>+IF(G18=0,"",'Ark1'!T295)</f>
        <v>6.166666666666667</v>
      </c>
      <c r="T18" s="52">
        <f t="shared" si="6"/>
        <v>-0.83333333333333304</v>
      </c>
      <c r="U18" s="307">
        <f>+IF(G18=0,"",'Ark1'!U295)</f>
        <v>211.77500000000001</v>
      </c>
      <c r="V18" s="75">
        <f t="shared" si="7"/>
        <v>-46.921969696969569</v>
      </c>
      <c r="W18" s="75">
        <f>+'Ark1'!W295</f>
        <v>50</v>
      </c>
      <c r="X18" s="75">
        <f>+'Ark1'!X295</f>
        <v>0</v>
      </c>
      <c r="Y18" s="75">
        <f>+'Ark1'!AG295</f>
        <v>645.66666666666652</v>
      </c>
      <c r="Z18" s="390">
        <f t="shared" si="13"/>
        <v>-49.14285714285711</v>
      </c>
      <c r="AA18" s="75">
        <f>+'Ark1'!AH295</f>
        <v>0</v>
      </c>
      <c r="AB18" s="75">
        <f>+'Ark1'!AI295</f>
        <v>8.3333333333333357</v>
      </c>
      <c r="AC18" s="75">
        <f>+'Ark1'!Y295</f>
        <v>48.11231867550493</v>
      </c>
      <c r="AD18" s="52">
        <f>+'Ark1'!Z295</f>
        <v>0.64009547898904984</v>
      </c>
      <c r="AE18" s="52">
        <f>+'Ark1'!AA295</f>
        <v>1.2801909579780999</v>
      </c>
      <c r="AF18" s="307">
        <f t="shared" si="14"/>
        <v>327.99432111512658</v>
      </c>
      <c r="AG18" s="65">
        <f t="shared" si="15"/>
        <v>59.099999999999987</v>
      </c>
      <c r="AH18" s="65">
        <f t="shared" si="16"/>
        <v>3</v>
      </c>
      <c r="AI18" s="42"/>
      <c r="AJ18" s="4"/>
      <c r="AK18" s="55"/>
      <c r="AL18" s="4"/>
      <c r="AM18" s="5"/>
      <c r="AN18" s="5"/>
      <c r="AO18"/>
      <c r="AP18" s="1"/>
      <c r="AQ18" s="1"/>
      <c r="AR18" s="10"/>
      <c r="AS18" s="10"/>
      <c r="AT18" s="10"/>
    </row>
    <row r="19" spans="1:46" ht="15.6">
      <c r="A19" s="42">
        <f t="shared" si="9"/>
        <v>10</v>
      </c>
      <c r="B19" s="50">
        <f>+'Ark1'!C296</f>
        <v>2024</v>
      </c>
      <c r="C19" s="60">
        <f>+'Ark1'!H296</f>
        <v>2</v>
      </c>
      <c r="D19" s="50">
        <f>+'Ark1'!J296</f>
        <v>143</v>
      </c>
      <c r="E19" s="60" t="str">
        <f>VLOOKUP(D19,RNR!$A$1:$B$30,2)</f>
        <v>Nordfjord</v>
      </c>
      <c r="F19" s="50">
        <f>+'Ark1'!Q296</f>
        <v>0</v>
      </c>
      <c r="G19" s="463">
        <f>+'Ark1'!R296</f>
        <v>0</v>
      </c>
      <c r="H19" s="75">
        <f t="shared" si="3"/>
        <v>-42</v>
      </c>
      <c r="I19" s="89"/>
      <c r="J19" s="68">
        <f>+'Ark1'!AE296</f>
        <v>0</v>
      </c>
      <c r="K19" s="65">
        <f t="shared" si="4"/>
        <v>-2.4489795918367343</v>
      </c>
      <c r="L19" s="68">
        <f>+'Ark1'!AF296</f>
        <v>0</v>
      </c>
      <c r="M19" s="357" t="str">
        <f>+IF(G19=0,"",'Ark1'!S296)</f>
        <v/>
      </c>
      <c r="N19" s="52" t="str">
        <f t="shared" si="5"/>
        <v/>
      </c>
      <c r="O19" s="120"/>
      <c r="P19" s="440" t="str">
        <f>+IF(G19=0,"",'Ark1'!AR296)</f>
        <v/>
      </c>
      <c r="Q19" s="443" t="str">
        <f>+IF(G19=0,"",'Ark1'!AS296)</f>
        <v/>
      </c>
      <c r="R19" s="72"/>
      <c r="S19" s="357" t="str">
        <f>+IF(G19=0,"",'Ark1'!T296)</f>
        <v/>
      </c>
      <c r="T19" s="52" t="str">
        <f t="shared" si="6"/>
        <v/>
      </c>
      <c r="U19" s="307" t="str">
        <f>+IF(G19=0,"",'Ark1'!U296)</f>
        <v/>
      </c>
      <c r="V19" s="75" t="str">
        <f t="shared" si="7"/>
        <v/>
      </c>
      <c r="W19" s="75">
        <f>+'Ark1'!W296</f>
        <v>0</v>
      </c>
      <c r="X19" s="75">
        <f>+'Ark1'!X296</f>
        <v>0</v>
      </c>
      <c r="Y19" s="75">
        <f>+'Ark1'!AG296</f>
        <v>0</v>
      </c>
      <c r="Z19" s="390" t="str">
        <f t="shared" si="13"/>
        <v/>
      </c>
      <c r="AA19" s="75">
        <f>+'Ark1'!AH296</f>
        <v>0</v>
      </c>
      <c r="AB19" s="75">
        <f>+'Ark1'!AI296</f>
        <v>0</v>
      </c>
      <c r="AC19" s="75">
        <f>+'Ark1'!Y296</f>
        <v>0</v>
      </c>
      <c r="AD19" s="52">
        <f>+'Ark1'!Z296</f>
        <v>0</v>
      </c>
      <c r="AE19" s="52">
        <f>+'Ark1'!AA296</f>
        <v>0</v>
      </c>
      <c r="AF19" s="307" t="str">
        <f t="shared" si="14"/>
        <v/>
      </c>
      <c r="AG19" s="65" t="str">
        <f t="shared" si="15"/>
        <v/>
      </c>
      <c r="AH19" s="65" t="e">
        <f t="shared" si="16"/>
        <v>#DIV/0!</v>
      </c>
      <c r="AI19" s="42"/>
      <c r="AJ19" s="4"/>
      <c r="AK19" s="55"/>
      <c r="AL19" s="4"/>
      <c r="AM19" s="5"/>
      <c r="AN19" s="5"/>
      <c r="AO19"/>
      <c r="AP19" s="1"/>
      <c r="AQ19" s="1"/>
      <c r="AR19" s="10"/>
      <c r="AS19" s="10"/>
      <c r="AT19" s="10"/>
    </row>
    <row r="20" spans="1:46" ht="15.6">
      <c r="A20" s="42">
        <f t="shared" si="9"/>
        <v>11</v>
      </c>
      <c r="B20" s="50">
        <f>+'Ark1'!C297</f>
        <v>2024</v>
      </c>
      <c r="C20" s="60">
        <f>+'Ark1'!H297</f>
        <v>1</v>
      </c>
      <c r="D20" s="50">
        <f>+'Ark1'!J297</f>
        <v>147</v>
      </c>
      <c r="E20" s="60" t="str">
        <f>VLOOKUP(D20,RNR!$A$1:$B$30,2)</f>
        <v>Midt-Norge_K</v>
      </c>
      <c r="F20" s="50">
        <f>+'Ark1'!Q297</f>
        <v>0</v>
      </c>
      <c r="G20" s="463">
        <f>+'Ark1'!R297</f>
        <v>0</v>
      </c>
      <c r="H20" s="75">
        <f t="shared" si="3"/>
        <v>0</v>
      </c>
      <c r="I20" s="89"/>
      <c r="J20" s="68">
        <f>+'Ark1'!AE297</f>
        <v>0</v>
      </c>
      <c r="K20" s="65">
        <f t="shared" si="4"/>
        <v>0</v>
      </c>
      <c r="L20" s="68">
        <f>+'Ark1'!AF297</f>
        <v>0</v>
      </c>
      <c r="M20" s="357" t="str">
        <f>+IF(G20=0,"",'Ark1'!S297)</f>
        <v/>
      </c>
      <c r="N20" s="52" t="str">
        <f t="shared" si="5"/>
        <v/>
      </c>
      <c r="O20" s="120"/>
      <c r="P20" s="440" t="str">
        <f>+IF(G20=0,"",'Ark1'!AR297)</f>
        <v/>
      </c>
      <c r="Q20" s="443" t="str">
        <f>+IF(G20=0,"",'Ark1'!AS297)</f>
        <v/>
      </c>
      <c r="R20" s="72"/>
      <c r="S20" s="357" t="str">
        <f>+IF(G20=0,"",'Ark1'!T297)</f>
        <v/>
      </c>
      <c r="T20" s="52" t="str">
        <f t="shared" si="6"/>
        <v/>
      </c>
      <c r="U20" s="307" t="str">
        <f>+IF(G20=0,"",'Ark1'!U297)</f>
        <v/>
      </c>
      <c r="V20" s="75" t="str">
        <f t="shared" si="7"/>
        <v/>
      </c>
      <c r="W20" s="75">
        <f>+'Ark1'!W297</f>
        <v>0</v>
      </c>
      <c r="X20" s="75">
        <f>+'Ark1'!X297</f>
        <v>0</v>
      </c>
      <c r="Y20" s="75">
        <f>+'Ark1'!AG297</f>
        <v>0</v>
      </c>
      <c r="Z20" s="390" t="str">
        <f t="shared" si="13"/>
        <v/>
      </c>
      <c r="AA20" s="75">
        <f>+'Ark1'!AH297</f>
        <v>0</v>
      </c>
      <c r="AB20" s="75">
        <f>+'Ark1'!AI297</f>
        <v>0</v>
      </c>
      <c r="AC20" s="75">
        <f>+'Ark1'!Y297</f>
        <v>0</v>
      </c>
      <c r="AD20" s="52">
        <f>+'Ark1'!Z297</f>
        <v>0</v>
      </c>
      <c r="AE20" s="52">
        <f>+'Ark1'!AA297</f>
        <v>0</v>
      </c>
      <c r="AF20" s="307" t="str">
        <f t="shared" si="14"/>
        <v/>
      </c>
      <c r="AG20" s="65" t="str">
        <f t="shared" si="15"/>
        <v/>
      </c>
      <c r="AH20" s="65" t="e">
        <f t="shared" si="16"/>
        <v>#DIV/0!</v>
      </c>
      <c r="AI20" s="42"/>
      <c r="AJ20" s="4"/>
      <c r="AK20" s="55"/>
      <c r="AL20" s="4"/>
      <c r="AM20" s="5"/>
      <c r="AN20" s="5"/>
      <c r="AO20"/>
      <c r="AP20" s="1"/>
      <c r="AQ20" s="1"/>
      <c r="AR20" s="10"/>
      <c r="AS20" s="10"/>
      <c r="AT20" s="10"/>
    </row>
    <row r="21" spans="1:46" ht="15.6">
      <c r="A21" s="42">
        <f t="shared" si="9"/>
        <v>12</v>
      </c>
      <c r="B21" s="50">
        <f>+'Ark1'!C298</f>
        <v>2024</v>
      </c>
      <c r="C21" s="60">
        <f>+'Ark1'!H298</f>
        <v>2</v>
      </c>
      <c r="D21" s="50">
        <f>+'Ark1'!J298</f>
        <v>147</v>
      </c>
      <c r="E21" s="60" t="str">
        <f>VLOOKUP(D21,RNR!$A$1:$B$30,2)</f>
        <v>Midt-Norge_K</v>
      </c>
      <c r="F21" s="50">
        <f>+'Ark1'!Q298</f>
        <v>0</v>
      </c>
      <c r="G21" s="463">
        <f>+'Ark1'!R298</f>
        <v>0</v>
      </c>
      <c r="H21" s="75">
        <f t="shared" si="3"/>
        <v>0</v>
      </c>
      <c r="I21" s="89"/>
      <c r="J21" s="68">
        <f>+'Ark1'!AE298</f>
        <v>0</v>
      </c>
      <c r="K21" s="65">
        <f t="shared" si="4"/>
        <v>0</v>
      </c>
      <c r="L21" s="68">
        <f>+'Ark1'!AF298</f>
        <v>0</v>
      </c>
      <c r="M21" s="357" t="str">
        <f>+IF(G21=0,"",'Ark1'!S298)</f>
        <v/>
      </c>
      <c r="N21" s="52" t="str">
        <f t="shared" si="5"/>
        <v/>
      </c>
      <c r="O21" s="120"/>
      <c r="P21" s="440" t="str">
        <f>+IF(G21=0,"",'Ark1'!AR298)</f>
        <v/>
      </c>
      <c r="Q21" s="443" t="str">
        <f>+IF(G21=0,"",'Ark1'!AS298)</f>
        <v/>
      </c>
      <c r="R21" s="72"/>
      <c r="S21" s="357" t="str">
        <f>+IF(G21=0,"",'Ark1'!T298)</f>
        <v/>
      </c>
      <c r="T21" s="52" t="str">
        <f t="shared" si="6"/>
        <v/>
      </c>
      <c r="U21" s="307" t="str">
        <f>+IF(G21=0,"",'Ark1'!U298)</f>
        <v/>
      </c>
      <c r="V21" s="75" t="str">
        <f t="shared" si="7"/>
        <v/>
      </c>
      <c r="W21" s="75">
        <f>+'Ark1'!W298</f>
        <v>0</v>
      </c>
      <c r="X21" s="75">
        <f>+'Ark1'!X298</f>
        <v>0</v>
      </c>
      <c r="Y21" s="75">
        <f>+'Ark1'!AG298</f>
        <v>0</v>
      </c>
      <c r="Z21" s="390" t="str">
        <f t="shared" si="13"/>
        <v/>
      </c>
      <c r="AA21" s="75">
        <f>+'Ark1'!AH298</f>
        <v>0</v>
      </c>
      <c r="AB21" s="75">
        <f>+'Ark1'!AI298</f>
        <v>0</v>
      </c>
      <c r="AC21" s="75">
        <f>+'Ark1'!Y298</f>
        <v>0</v>
      </c>
      <c r="AD21" s="52">
        <f>+'Ark1'!Z298</f>
        <v>0</v>
      </c>
      <c r="AE21" s="52">
        <f>+'Ark1'!AA298</f>
        <v>0</v>
      </c>
      <c r="AF21" s="307" t="str">
        <f t="shared" si="14"/>
        <v/>
      </c>
      <c r="AG21" s="65" t="str">
        <f t="shared" si="15"/>
        <v/>
      </c>
      <c r="AH21" s="65" t="e">
        <f t="shared" si="16"/>
        <v>#DIV/0!</v>
      </c>
      <c r="AI21" s="42"/>
      <c r="AJ21" s="4"/>
      <c r="AK21" s="55"/>
      <c r="AL21" s="4"/>
      <c r="AM21" s="5"/>
      <c r="AN21" s="5"/>
      <c r="AO21"/>
      <c r="AP21" s="1"/>
      <c r="AQ21" s="1"/>
      <c r="AR21" s="10"/>
      <c r="AS21" s="10"/>
      <c r="AT21" s="10"/>
    </row>
    <row r="22" spans="1:46" ht="15.6">
      <c r="A22" s="42">
        <f t="shared" si="9"/>
        <v>13</v>
      </c>
      <c r="B22" s="50">
        <f>+'Ark1'!C299</f>
        <v>2024</v>
      </c>
      <c r="C22" s="60">
        <f>+'Ark1'!H299</f>
        <v>1</v>
      </c>
      <c r="D22" s="50">
        <f>+'Ark1'!J299</f>
        <v>155</v>
      </c>
      <c r="E22" s="60" t="str">
        <f>VLOOKUP(D22,RNR!$A$1:$B$30,2)</f>
        <v>Målselv</v>
      </c>
      <c r="F22" s="50">
        <f>+'Ark1'!Q299</f>
        <v>6</v>
      </c>
      <c r="G22" s="463">
        <f>+'Ark1'!R299</f>
        <v>16</v>
      </c>
      <c r="H22" s="75">
        <f t="shared" si="3"/>
        <v>0</v>
      </c>
      <c r="I22" s="89"/>
      <c r="J22" s="68">
        <f>+'Ark1'!AE299</f>
        <v>0.98643649815043133</v>
      </c>
      <c r="K22" s="65">
        <f t="shared" si="4"/>
        <v>5.3491891736437536E-2</v>
      </c>
      <c r="L22" s="68">
        <f>+'Ark1'!AF299</f>
        <v>1.0651351278015282</v>
      </c>
      <c r="M22" s="357">
        <f>+IF(G22=0,"",'Ark1'!S299)</f>
        <v>4.75</v>
      </c>
      <c r="N22" s="52">
        <f t="shared" si="5"/>
        <v>0.4375</v>
      </c>
      <c r="O22" s="120"/>
      <c r="P22" s="440">
        <f>+IF(G22=0,"",'Ark1'!AR299)</f>
        <v>206</v>
      </c>
      <c r="Q22" s="443">
        <f>+IF(G22=0,"",'Ark1'!AS299)</f>
        <v>30.295933732182345</v>
      </c>
      <c r="R22" s="72"/>
      <c r="S22" s="357">
        <f>+IF(G22=0,"",'Ark1'!T299)</f>
        <v>6.75</v>
      </c>
      <c r="T22" s="52">
        <f t="shared" si="6"/>
        <v>0.4375</v>
      </c>
      <c r="U22" s="307">
        <f>+IF(G22=0,"",'Ark1'!U299)</f>
        <v>267.41874999999999</v>
      </c>
      <c r="V22" s="75">
        <f t="shared" si="7"/>
        <v>-10.34375</v>
      </c>
      <c r="W22" s="75">
        <f>+'Ark1'!W299</f>
        <v>50</v>
      </c>
      <c r="X22" s="75">
        <f>+'Ark1'!X299</f>
        <v>12.5</v>
      </c>
      <c r="Y22" s="75">
        <f>+'Ark1'!AG299</f>
        <v>740.375</v>
      </c>
      <c r="Z22" s="390">
        <f t="shared" si="13"/>
        <v>145.2137096774195</v>
      </c>
      <c r="AA22" s="75">
        <f>+'Ark1'!AH299</f>
        <v>0</v>
      </c>
      <c r="AB22" s="75">
        <f>+'Ark1'!AI299</f>
        <v>50</v>
      </c>
      <c r="AC22" s="75">
        <f>+'Ark1'!Y299</f>
        <v>53.253054123097137</v>
      </c>
      <c r="AD22" s="52">
        <f>+'Ark1'!Z299</f>
        <v>0.96824583655185403</v>
      </c>
      <c r="AE22" s="52">
        <f>+'Ark1'!AA299</f>
        <v>1.1456439237389602</v>
      </c>
      <c r="AF22" s="307">
        <f t="shared" si="14"/>
        <v>361.19365186560867</v>
      </c>
      <c r="AG22" s="65">
        <f t="shared" si="15"/>
        <v>56.298684210526311</v>
      </c>
      <c r="AH22" s="65">
        <f t="shared" si="16"/>
        <v>2.6666666666666665</v>
      </c>
      <c r="AI22" s="42"/>
      <c r="AJ22" s="4"/>
      <c r="AK22" s="55"/>
      <c r="AL22" s="4"/>
      <c r="AM22" s="5"/>
      <c r="AN22" s="5"/>
      <c r="AO22"/>
      <c r="AP22" s="1"/>
      <c r="AQ22" s="1"/>
      <c r="AR22" s="10"/>
      <c r="AS22" s="10"/>
      <c r="AT22" s="10"/>
    </row>
    <row r="23" spans="1:46" ht="15.6">
      <c r="A23" s="42">
        <f t="shared" si="9"/>
        <v>14</v>
      </c>
      <c r="B23" s="50">
        <f>+'Ark1'!C300</f>
        <v>2024</v>
      </c>
      <c r="C23" s="60">
        <f>+'Ark1'!H300</f>
        <v>2</v>
      </c>
      <c r="D23" s="50">
        <f>+'Ark1'!J300</f>
        <v>160</v>
      </c>
      <c r="E23" s="60" t="str">
        <f>VLOOKUP(D23,RNR!$A$1:$B$30,2)</f>
        <v>Oslo</v>
      </c>
      <c r="F23" s="50">
        <f>+'Ark1'!Q300</f>
        <v>8</v>
      </c>
      <c r="G23" s="463">
        <f>+'Ark1'!R300</f>
        <v>33</v>
      </c>
      <c r="H23" s="75">
        <f t="shared" si="3"/>
        <v>2</v>
      </c>
      <c r="I23" s="89"/>
      <c r="J23" s="68">
        <f>+'Ark1'!AE300</f>
        <v>2.0345252774352649</v>
      </c>
      <c r="K23" s="65">
        <f t="shared" si="4"/>
        <v>0.22694510250815214</v>
      </c>
      <c r="L23" s="68">
        <f>+'Ark1'!AF300</f>
        <v>2.4531689805128098</v>
      </c>
      <c r="M23" s="357">
        <f>+IF(G23=0,"",'Ark1'!S300)</f>
        <v>4.8484848484848486</v>
      </c>
      <c r="N23" s="52">
        <f t="shared" si="5"/>
        <v>0.94525904203323563</v>
      </c>
      <c r="O23" s="120"/>
      <c r="P23" s="440">
        <f>+IF(G23=0,"",'Ark1'!AR300)</f>
        <v>215.18181818181819</v>
      </c>
      <c r="Q23" s="443">
        <f>+IF(G23=0,"",'Ark1'!AS300)</f>
        <v>29.880027694558713</v>
      </c>
      <c r="R23" s="72"/>
      <c r="S23" s="357">
        <f>+IF(G23=0,"",'Ark1'!T300)</f>
        <v>7.2727272727272716</v>
      </c>
      <c r="T23" s="52">
        <f t="shared" si="6"/>
        <v>1.3372434017595296</v>
      </c>
      <c r="U23" s="307">
        <f>+IF(G23=0,"",'Ark1'!U300)</f>
        <v>298.62121212121224</v>
      </c>
      <c r="V23" s="75">
        <f t="shared" si="7"/>
        <v>84.814760508309035</v>
      </c>
      <c r="W23" s="75">
        <f>+'Ark1'!W300</f>
        <v>81.818181818181813</v>
      </c>
      <c r="X23" s="75">
        <f>+'Ark1'!X300</f>
        <v>9.0909090909090917</v>
      </c>
      <c r="Y23" s="75">
        <f>+'Ark1'!AG300</f>
        <v>655.75757575757586</v>
      </c>
      <c r="Z23" s="390">
        <f t="shared" si="13"/>
        <v>655.75757575757586</v>
      </c>
      <c r="AA23" s="75">
        <f>+'Ark1'!AH300</f>
        <v>0</v>
      </c>
      <c r="AB23" s="75">
        <f>+'Ark1'!AI300</f>
        <v>69.696969696969703</v>
      </c>
      <c r="AC23" s="75">
        <f>+'Ark1'!Y300</f>
        <v>49.271214520741395</v>
      </c>
      <c r="AD23" s="52">
        <f>+'Ark1'!Z300</f>
        <v>1.3054944986992723</v>
      </c>
      <c r="AE23" s="52">
        <f>+'Ark1'!AA300</f>
        <v>0.9620913858416722</v>
      </c>
      <c r="AF23" s="307">
        <f t="shared" si="14"/>
        <v>455.38354898336422</v>
      </c>
      <c r="AG23" s="65">
        <f t="shared" si="15"/>
        <v>61.590625000000024</v>
      </c>
      <c r="AH23" s="65">
        <f t="shared" si="16"/>
        <v>4.125</v>
      </c>
      <c r="AI23" s="42"/>
      <c r="AJ23" s="4"/>
      <c r="AK23" s="55"/>
      <c r="AL23" s="4"/>
      <c r="AM23" s="5"/>
      <c r="AN23" s="5"/>
      <c r="AO23"/>
      <c r="AP23" s="12"/>
      <c r="AQ23" s="12"/>
      <c r="AR23" s="10"/>
      <c r="AS23" s="10"/>
      <c r="AT23" s="10"/>
    </row>
    <row r="24" spans="1:46" ht="16.5" customHeight="1">
      <c r="A24" s="42">
        <f t="shared" si="9"/>
        <v>15</v>
      </c>
      <c r="B24" s="50">
        <f>+'Ark1'!C301</f>
        <v>2024</v>
      </c>
      <c r="C24" s="60">
        <f>+'Ark1'!H301</f>
        <v>1</v>
      </c>
      <c r="D24" s="50">
        <f>+'Ark1'!J301</f>
        <v>171</v>
      </c>
      <c r="E24" s="60" t="str">
        <f>VLOOKUP(D24,RNR!$A$1:$B$30,2)</f>
        <v>Prima Jæren</v>
      </c>
      <c r="F24" s="50">
        <f>+'Ark1'!Q301</f>
        <v>3</v>
      </c>
      <c r="G24" s="463">
        <f>+'Ark1'!R301</f>
        <v>4</v>
      </c>
      <c r="H24" s="75">
        <f t="shared" si="3"/>
        <v>4</v>
      </c>
      <c r="I24" s="89"/>
      <c r="J24" s="68">
        <f>+'Ark1'!AE301</f>
        <v>0.24660912453760783</v>
      </c>
      <c r="K24" s="65">
        <f t="shared" si="4"/>
        <v>0.24660912453760783</v>
      </c>
      <c r="L24" s="68">
        <f>+'Ark1'!AF301</f>
        <v>0.2970837547662476</v>
      </c>
      <c r="M24" s="357">
        <f>+IF(G24=0,"",'Ark1'!S301)</f>
        <v>5.5</v>
      </c>
      <c r="N24" s="52">
        <f t="shared" si="5"/>
        <v>5.5</v>
      </c>
      <c r="O24" s="120"/>
      <c r="P24" s="440">
        <f>+IF(G24=0,"",'Ark1'!AR301)</f>
        <v>207.25</v>
      </c>
      <c r="Q24" s="443">
        <f>+IF(G24=0,"",'Ark1'!AS301)</f>
        <v>32.827476207736439</v>
      </c>
      <c r="R24" s="72"/>
      <c r="S24" s="357">
        <f>+IF(G24=0,"",'Ark1'!T301)</f>
        <v>8.75</v>
      </c>
      <c r="T24" s="52">
        <f t="shared" si="6"/>
        <v>8.75</v>
      </c>
      <c r="U24" s="307">
        <f>+IF(G24=0,"",'Ark1'!U301)</f>
        <v>298.35000000000002</v>
      </c>
      <c r="V24" s="75">
        <f t="shared" si="7"/>
        <v>298.35000000000002</v>
      </c>
      <c r="W24" s="75">
        <f>+'Ark1'!W301</f>
        <v>75</v>
      </c>
      <c r="X24" s="75">
        <f>+'Ark1'!X301</f>
        <v>25</v>
      </c>
      <c r="Y24" s="75">
        <f>+'Ark1'!AG301</f>
        <v>598</v>
      </c>
      <c r="Z24" s="390">
        <f t="shared" si="13"/>
        <v>-36.925925925925981</v>
      </c>
      <c r="AA24" s="75">
        <f>+'Ark1'!AH301</f>
        <v>0</v>
      </c>
      <c r="AB24" s="75">
        <f>+'Ark1'!AI301</f>
        <v>75</v>
      </c>
      <c r="AC24" s="75">
        <f>+'Ark1'!Y301</f>
        <v>66.954107416946357</v>
      </c>
      <c r="AD24" s="52">
        <f>+'Ark1'!Z301</f>
        <v>1.1180339887498949</v>
      </c>
      <c r="AE24" s="52">
        <f>+'Ark1'!AA301</f>
        <v>1.9202864369671515</v>
      </c>
      <c r="AF24" s="307">
        <f t="shared" si="14"/>
        <v>498.91304347826087</v>
      </c>
      <c r="AG24" s="65">
        <f t="shared" si="15"/>
        <v>54.24545454545455</v>
      </c>
      <c r="AH24" s="65">
        <f t="shared" si="16"/>
        <v>1.3333333333333333</v>
      </c>
      <c r="AI24" s="42"/>
      <c r="AJ24" s="4"/>
      <c r="AK24" s="55"/>
      <c r="AL24" s="4"/>
      <c r="AM24" s="5"/>
      <c r="AN24" s="5"/>
      <c r="AO24"/>
      <c r="AP24" s="12"/>
      <c r="AQ24" s="12"/>
      <c r="AR24" s="10"/>
      <c r="AS24" s="10"/>
      <c r="AT24" s="10"/>
    </row>
    <row r="25" spans="1:46" ht="16.5" customHeight="1">
      <c r="A25" s="42">
        <f t="shared" si="9"/>
        <v>16</v>
      </c>
      <c r="B25" s="50">
        <f>+'Ark1'!C303</f>
        <v>2024</v>
      </c>
      <c r="C25" s="60">
        <f>+'Ark1'!H303</f>
        <v>2</v>
      </c>
      <c r="D25" s="50">
        <f>+'Ark1'!J303</f>
        <v>175</v>
      </c>
      <c r="E25" s="60" t="str">
        <f>VLOOKUP(D25,RNR!$A$1:$B$30,2)</f>
        <v>Ole Ringdal</v>
      </c>
      <c r="F25" s="50">
        <f>+'Ark1'!Q303</f>
        <v>4</v>
      </c>
      <c r="G25" s="463">
        <f>+'Ark1'!R303</f>
        <v>25</v>
      </c>
      <c r="H25" s="75">
        <f t="shared" si="3"/>
        <v>-2</v>
      </c>
      <c r="I25" s="89"/>
      <c r="J25" s="68">
        <f>+'Ark1'!AE303</f>
        <v>1.541307028360049</v>
      </c>
      <c r="K25" s="65">
        <f t="shared" si="4"/>
        <v>-3.3036994963566491E-2</v>
      </c>
      <c r="L25" s="68">
        <f>+'Ark1'!AF303</f>
        <v>1.6668703817155328</v>
      </c>
      <c r="M25" s="357">
        <f>+IF(G25=0,"",'Ark1'!S303)</f>
        <v>4.16</v>
      </c>
      <c r="N25" s="52">
        <f t="shared" si="5"/>
        <v>-0.17333333333333201</v>
      </c>
      <c r="O25" s="120"/>
      <c r="P25" s="440">
        <f>+IF(G25=0,"",'Ark1'!AR303)</f>
        <v>208.36000000000004</v>
      </c>
      <c r="Q25" s="443">
        <f>+IF(G25=0,"",'Ark1'!AS303)</f>
        <v>28.907705202629511</v>
      </c>
      <c r="R25" s="72"/>
      <c r="S25" s="357">
        <f>+IF(G25=0,"",'Ark1'!T303)</f>
        <v>7.2</v>
      </c>
      <c r="T25" s="52">
        <f t="shared" si="6"/>
        <v>-2.2222222222222143E-2</v>
      </c>
      <c r="U25" s="307">
        <f>+IF(G25=0,"",'Ark1'!U303)</f>
        <v>267.83600000000001</v>
      </c>
      <c r="V25" s="75">
        <f t="shared" si="7"/>
        <v>-25.764000000000067</v>
      </c>
      <c r="W25" s="75">
        <f>+'Ark1'!W303</f>
        <v>72</v>
      </c>
      <c r="X25" s="75">
        <f>+'Ark1'!X303</f>
        <v>0</v>
      </c>
      <c r="Y25" s="75">
        <f>+'Ark1'!AG303</f>
        <v>608.76</v>
      </c>
      <c r="Z25" s="390">
        <f t="shared" si="13"/>
        <v>-75.292631578947635</v>
      </c>
      <c r="AA25" s="75">
        <f>+'Ark1'!AH303</f>
        <v>0</v>
      </c>
      <c r="AB25" s="75">
        <f>+'Ark1'!AI303</f>
        <v>4</v>
      </c>
      <c r="AC25" s="75">
        <f>+'Ark1'!Y303</f>
        <v>64.605002159275628</v>
      </c>
      <c r="AD25" s="52">
        <f>+'Ark1'!Z303</f>
        <v>0.92433760066330639</v>
      </c>
      <c r="AE25" s="52">
        <f>+'Ark1'!AA303</f>
        <v>1.5491933384829664</v>
      </c>
      <c r="AF25" s="307">
        <f t="shared" si="14"/>
        <v>439.96977462382551</v>
      </c>
      <c r="AG25" s="65">
        <f t="shared" si="15"/>
        <v>64.383653846153848</v>
      </c>
      <c r="AH25" s="65">
        <f t="shared" si="16"/>
        <v>6.25</v>
      </c>
      <c r="AI25" s="42"/>
      <c r="AJ25" s="4"/>
      <c r="AK25" s="54"/>
      <c r="AL25" s="4"/>
      <c r="AM25" s="5"/>
      <c r="AN25" s="5"/>
      <c r="AO25"/>
      <c r="AP25" s="12"/>
      <c r="AQ25" s="12"/>
      <c r="AR25" s="10"/>
      <c r="AS25" s="10"/>
      <c r="AT25" s="10"/>
    </row>
    <row r="26" spans="1:46" ht="15.6">
      <c r="A26" s="42">
        <f t="shared" si="9"/>
        <v>17</v>
      </c>
      <c r="B26" s="50">
        <f>+'Ark1'!C304</f>
        <v>2024</v>
      </c>
      <c r="C26" s="60">
        <f>+'Ark1'!H304</f>
        <v>2</v>
      </c>
      <c r="D26" s="50">
        <f>+'Ark1'!J304</f>
        <v>177</v>
      </c>
      <c r="E26" s="60" t="str">
        <f>VLOOKUP(D26,RNR!$A$1:$B$30,2)</f>
        <v>Slakthuset</v>
      </c>
      <c r="F26" s="50">
        <f>+'Ark1'!Q304</f>
        <v>13</v>
      </c>
      <c r="G26" s="463">
        <f>+'Ark1'!R304</f>
        <v>88</v>
      </c>
      <c r="H26" s="75">
        <f t="shared" si="3"/>
        <v>50</v>
      </c>
      <c r="I26" s="89"/>
      <c r="J26" s="68">
        <f>+'Ark1'!AE304</f>
        <v>5.4254007398273743</v>
      </c>
      <c r="K26" s="65">
        <f t="shared" si="4"/>
        <v>3.2096572995941379</v>
      </c>
      <c r="L26" s="68">
        <f>+'Ark1'!AF304</f>
        <v>5.7184764238623913</v>
      </c>
      <c r="M26" s="357">
        <f>+IF(G26=0,"",'Ark1'!S304)</f>
        <v>4.6704545454545459</v>
      </c>
      <c r="N26" s="52">
        <f t="shared" si="5"/>
        <v>0.56519138755980958</v>
      </c>
      <c r="O26" s="120"/>
      <c r="P26" s="440">
        <f>+IF(G26=0,"",'Ark1'!AR304)</f>
        <v>202.85057471264369</v>
      </c>
      <c r="Q26" s="443">
        <f>+IF(G26=0,"",'Ark1'!AS304)</f>
        <v>30.715154690296359</v>
      </c>
      <c r="R26" s="72"/>
      <c r="S26" s="357">
        <f>+IF(G26=0,"",'Ark1'!T304)</f>
        <v>8.5454545454545432</v>
      </c>
      <c r="T26" s="52">
        <f t="shared" si="6"/>
        <v>1.3086124401913883</v>
      </c>
      <c r="U26" s="307">
        <f>+IF(G26=0,"",'Ark1'!U304)</f>
        <v>261.03863636363633</v>
      </c>
      <c r="V26" s="75">
        <f t="shared" si="7"/>
        <v>14.867583732057454</v>
      </c>
      <c r="W26" s="75">
        <f>+'Ark1'!W304</f>
        <v>88.636363636363654</v>
      </c>
      <c r="X26" s="75">
        <f>+'Ark1'!X304</f>
        <v>10.227272727272727</v>
      </c>
      <c r="Y26" s="75">
        <f>+'Ark1'!AG304</f>
        <v>618.8275862068964</v>
      </c>
      <c r="Z26" s="390">
        <f t="shared" si="13"/>
        <v>25.242552193290862</v>
      </c>
      <c r="AA26" s="75">
        <f>+'Ark1'!AH304</f>
        <v>0</v>
      </c>
      <c r="AB26" s="75">
        <f>+'Ark1'!AI304</f>
        <v>26.13636363636364</v>
      </c>
      <c r="AC26" s="75">
        <f>+'Ark1'!Y304</f>
        <v>66.333370238752707</v>
      </c>
      <c r="AD26" s="52">
        <f>+'Ark1'!Z304</f>
        <v>1.4826388552869529</v>
      </c>
      <c r="AE26" s="52">
        <f>+'Ark1'!AA304</f>
        <v>2.0332972042131878</v>
      </c>
      <c r="AF26" s="307">
        <f t="shared" si="14"/>
        <v>421.82773066674775</v>
      </c>
      <c r="AG26" s="65">
        <f t="shared" si="15"/>
        <v>55.89148418491483</v>
      </c>
      <c r="AH26" s="65">
        <f t="shared" si="16"/>
        <v>6.7692307692307692</v>
      </c>
      <c r="AI26" s="42"/>
      <c r="AJ26" s="2"/>
      <c r="AK26" s="54"/>
      <c r="AL26" s="4"/>
      <c r="AN26"/>
      <c r="AO26"/>
      <c r="AP26" s="12"/>
      <c r="AQ26" s="12"/>
      <c r="AR26" s="10"/>
      <c r="AS26" s="10"/>
      <c r="AT26" s="10"/>
    </row>
    <row r="27" spans="1:46" ht="17.25" customHeight="1">
      <c r="A27" s="42">
        <f t="shared" si="9"/>
        <v>18</v>
      </c>
      <c r="B27" s="50">
        <f>+'Ark1'!C305</f>
        <v>2024</v>
      </c>
      <c r="C27" s="60">
        <f>+'Ark1'!H305</f>
        <v>2</v>
      </c>
      <c r="D27" s="50">
        <f>+'Ark1'!J305</f>
        <v>178</v>
      </c>
      <c r="E27" s="60" t="str">
        <f>VLOOKUP(D27,RNR!$A$1:$B$30,2)</f>
        <v>Røros</v>
      </c>
      <c r="F27" s="50">
        <f>+'Ark1'!Q305</f>
        <v>24</v>
      </c>
      <c r="G27" s="463">
        <f>+'Ark1'!R305</f>
        <v>176</v>
      </c>
      <c r="H27" s="75">
        <f t="shared" si="3"/>
        <v>29</v>
      </c>
      <c r="I27" s="89"/>
      <c r="J27" s="68">
        <f>+'Ark1'!AE305</f>
        <v>10.850801479654749</v>
      </c>
      <c r="K27" s="65">
        <f t="shared" si="4"/>
        <v>2.2793729082261791</v>
      </c>
      <c r="L27" s="68">
        <f>+'Ark1'!AF305</f>
        <v>10.297111138051838</v>
      </c>
      <c r="M27" s="357">
        <f>+IF(G27=0,"",'Ark1'!S305)</f>
        <v>4.5340909090909092</v>
      </c>
      <c r="N27" s="52">
        <f t="shared" si="5"/>
        <v>0.22116573902288383</v>
      </c>
      <c r="O27" s="120"/>
      <c r="P27" s="440">
        <f>+IF(G27=0,"",'Ark1'!AR305)</f>
        <v>197.82386363636363</v>
      </c>
      <c r="Q27" s="443">
        <f>+IF(G27=0,"",'Ark1'!AS305)</f>
        <v>29.741473139343071</v>
      </c>
      <c r="R27" s="72"/>
      <c r="S27" s="357">
        <f>+IF(G27=0,"",'Ark1'!T305)</f>
        <v>6.4602272727272716</v>
      </c>
      <c r="T27" s="52">
        <f t="shared" si="6"/>
        <v>-0.1588203463203488</v>
      </c>
      <c r="U27" s="307">
        <f>+IF(G27=0,"",'Ark1'!U305)</f>
        <v>235.02272727272728</v>
      </c>
      <c r="V27" s="75">
        <f t="shared" si="7"/>
        <v>-5.275231910946161</v>
      </c>
      <c r="W27" s="75">
        <f>+'Ark1'!W305</f>
        <v>45.454545454545446</v>
      </c>
      <c r="X27" s="75">
        <f>+'Ark1'!X305</f>
        <v>2.2727272727272729</v>
      </c>
      <c r="Y27" s="75">
        <f>+'Ark1'!AG305</f>
        <v>609.93181818181813</v>
      </c>
      <c r="Z27" s="390">
        <f t="shared" si="13"/>
        <v>609.93181818181813</v>
      </c>
      <c r="AA27" s="75">
        <f>+'Ark1'!AH305</f>
        <v>0</v>
      </c>
      <c r="AB27" s="75">
        <f>+'Ark1'!AI305</f>
        <v>37.5</v>
      </c>
      <c r="AC27" s="75">
        <f>+'Ark1'!Y305</f>
        <v>59.433367440262487</v>
      </c>
      <c r="AD27" s="52">
        <f>+'Ark1'!Z305</f>
        <v>1.1476147559608889</v>
      </c>
      <c r="AE27" s="52">
        <f>+'Ark1'!AA305</f>
        <v>1.5479487726964876</v>
      </c>
      <c r="AF27" s="307">
        <f t="shared" si="14"/>
        <v>385.32622871408881</v>
      </c>
      <c r="AG27" s="65">
        <f t="shared" si="15"/>
        <v>51.834586466165412</v>
      </c>
      <c r="AH27" s="65">
        <f t="shared" si="16"/>
        <v>7.333333333333333</v>
      </c>
      <c r="AI27" s="42"/>
      <c r="AJ27" s="2"/>
      <c r="AK27" s="54"/>
      <c r="AL27" s="4"/>
      <c r="AN27" s="5"/>
      <c r="AO27"/>
      <c r="AP27" s="12"/>
      <c r="AQ27" s="12"/>
      <c r="AR27" s="10"/>
      <c r="AS27" s="10"/>
      <c r="AT27" s="10"/>
    </row>
    <row r="28" spans="1:46" ht="15.6">
      <c r="A28" s="42">
        <f t="shared" si="9"/>
        <v>19</v>
      </c>
      <c r="B28" s="50">
        <f>+'Ark1'!C306</f>
        <v>2024</v>
      </c>
      <c r="C28" s="60">
        <f>+'Ark1'!H306</f>
        <v>2</v>
      </c>
      <c r="D28" s="50">
        <f>+'Ark1'!J306</f>
        <v>181</v>
      </c>
      <c r="E28" s="60" t="str">
        <f>VLOOKUP(D28,RNR!$A$1:$B$30,2)</f>
        <v>Horns</v>
      </c>
      <c r="F28" s="50">
        <f>+'Ark1'!Q306</f>
        <v>0</v>
      </c>
      <c r="G28" s="463">
        <f>+'Ark1'!R306</f>
        <v>0</v>
      </c>
      <c r="H28" s="75">
        <f t="shared" si="3"/>
        <v>0</v>
      </c>
      <c r="I28" s="89"/>
      <c r="J28" s="68">
        <f>+'Ark1'!AE306</f>
        <v>0</v>
      </c>
      <c r="K28" s="65">
        <f t="shared" si="4"/>
        <v>0</v>
      </c>
      <c r="L28" s="68">
        <f>+'Ark1'!AF306</f>
        <v>0</v>
      </c>
      <c r="M28" s="357" t="str">
        <f>+IF(G28=0,"",'Ark1'!S306)</f>
        <v/>
      </c>
      <c r="N28" s="52" t="str">
        <f t="shared" si="5"/>
        <v/>
      </c>
      <c r="O28" s="120"/>
      <c r="P28" s="440" t="str">
        <f>+IF(G28=0,"",'Ark1'!AR306)</f>
        <v/>
      </c>
      <c r="Q28" s="443" t="str">
        <f>+IF(G28=0,"",'Ark1'!AS306)</f>
        <v/>
      </c>
      <c r="R28" s="72"/>
      <c r="S28" s="357" t="str">
        <f>+IF(G28=0,"",'Ark1'!T306)</f>
        <v/>
      </c>
      <c r="T28" s="52" t="str">
        <f t="shared" si="6"/>
        <v/>
      </c>
      <c r="U28" s="307" t="str">
        <f>+IF(G28=0,"",'Ark1'!U306)</f>
        <v/>
      </c>
      <c r="V28" s="75" t="str">
        <f t="shared" si="7"/>
        <v/>
      </c>
      <c r="W28" s="75">
        <f>+'Ark1'!W306</f>
        <v>0</v>
      </c>
      <c r="X28" s="75">
        <f>+'Ark1'!X306</f>
        <v>0</v>
      </c>
      <c r="Y28" s="75">
        <f>+'Ark1'!AG306</f>
        <v>0</v>
      </c>
      <c r="Z28" s="390" t="str">
        <f t="shared" si="13"/>
        <v/>
      </c>
      <c r="AA28" s="75">
        <f>+'Ark1'!AH306</f>
        <v>0</v>
      </c>
      <c r="AB28" s="75">
        <f>+'Ark1'!AI306</f>
        <v>0</v>
      </c>
      <c r="AC28" s="75">
        <f>+'Ark1'!Y306</f>
        <v>0</v>
      </c>
      <c r="AD28" s="52">
        <f>+'Ark1'!Z306</f>
        <v>0</v>
      </c>
      <c r="AE28" s="52">
        <f>+'Ark1'!AA306</f>
        <v>0</v>
      </c>
      <c r="AF28" s="307" t="str">
        <f t="shared" si="14"/>
        <v/>
      </c>
      <c r="AG28" s="65" t="str">
        <f t="shared" si="15"/>
        <v/>
      </c>
      <c r="AH28" s="65" t="e">
        <f t="shared" si="16"/>
        <v>#DIV/0!</v>
      </c>
      <c r="AI28" s="42"/>
      <c r="AJ28" s="13"/>
      <c r="AK28" s="12"/>
      <c r="AL28" s="4"/>
      <c r="AN28"/>
      <c r="AO28"/>
      <c r="AP28" s="12"/>
      <c r="AQ28" s="12"/>
      <c r="AR28" s="10"/>
      <c r="AS28" s="10"/>
      <c r="AT28" s="10"/>
    </row>
    <row r="29" spans="1:46" ht="15.6">
      <c r="A29" s="42">
        <f t="shared" si="9"/>
        <v>20</v>
      </c>
      <c r="B29" s="50">
        <f>+'Ark1'!C307</f>
        <v>2024</v>
      </c>
      <c r="C29" s="60">
        <f>+'Ark1'!H307</f>
        <v>1</v>
      </c>
      <c r="D29" s="50">
        <f>+'Ark1'!J307</f>
        <v>309</v>
      </c>
      <c r="E29" s="60" t="str">
        <f>VLOOKUP(D29,RNR!$A$1:$B$30,2)</f>
        <v>Malvik</v>
      </c>
      <c r="F29" s="50">
        <f>+'Ark1'!Q307</f>
        <v>44</v>
      </c>
      <c r="G29" s="463">
        <f>+'Ark1'!R307</f>
        <v>207</v>
      </c>
      <c r="H29" s="75">
        <f t="shared" si="3"/>
        <v>-61</v>
      </c>
      <c r="I29" s="89"/>
      <c r="J29" s="68">
        <f>+'Ark1'!AE307</f>
        <v>12.762022194821204</v>
      </c>
      <c r="K29" s="65">
        <f t="shared" si="4"/>
        <v>-2.8647999626131995</v>
      </c>
      <c r="L29" s="68">
        <f>+'Ark1'!AF307</f>
        <v>13.012188798294462</v>
      </c>
      <c r="M29" s="357">
        <f>+IF(G29=0,"",'Ark1'!S307)</f>
        <v>4.2560386473429954</v>
      </c>
      <c r="N29" s="52">
        <f t="shared" si="5"/>
        <v>0.13290431898478605</v>
      </c>
      <c r="O29" s="120"/>
      <c r="P29" s="440">
        <f>+IF(G29=0,"",'Ark1'!AR307)</f>
        <v>204.52912621359224</v>
      </c>
      <c r="Q29" s="443">
        <f>+IF(G29=0,"",'Ark1'!AS307)</f>
        <v>28.907527083488755</v>
      </c>
      <c r="R29" s="72"/>
      <c r="S29" s="357">
        <f>+IF(G29=0,"",'Ark1'!T307)</f>
        <v>7.2222222222222223</v>
      </c>
      <c r="T29" s="52">
        <f t="shared" si="6"/>
        <v>0.53938640132669846</v>
      </c>
      <c r="U29" s="307">
        <f>+IF(G29=0,"",'Ark1'!U307)</f>
        <v>252.51497584541059</v>
      </c>
      <c r="V29" s="75">
        <f t="shared" si="7"/>
        <v>-7.1182331098134739</v>
      </c>
      <c r="W29" s="75">
        <f>+'Ark1'!W307</f>
        <v>65.700483091787419</v>
      </c>
      <c r="X29" s="75">
        <f>+'Ark1'!X307</f>
        <v>6.2801932367149762</v>
      </c>
      <c r="Y29" s="75">
        <f>+'Ark1'!AG307</f>
        <v>647.91747572815507</v>
      </c>
      <c r="Z29" s="390">
        <f t="shared" si="13"/>
        <v>647.91747572815507</v>
      </c>
      <c r="AA29" s="75">
        <f>+'Ark1'!AH307</f>
        <v>0</v>
      </c>
      <c r="AB29" s="75">
        <f>+'Ark1'!AI307</f>
        <v>23.188405797101446</v>
      </c>
      <c r="AC29" s="75">
        <f>+'Ark1'!Y307</f>
        <v>64.039180472797199</v>
      </c>
      <c r="AD29" s="52">
        <f>+'Ark1'!Z307</f>
        <v>1.0527854741328018</v>
      </c>
      <c r="AE29" s="52">
        <f>+'Ark1'!AA307</f>
        <v>2.002145923364071</v>
      </c>
      <c r="AF29" s="307">
        <f t="shared" si="14"/>
        <v>389.73323811280801</v>
      </c>
      <c r="AG29" s="65">
        <f t="shared" si="15"/>
        <v>59.330987514188408</v>
      </c>
      <c r="AH29" s="65">
        <f t="shared" si="16"/>
        <v>4.7045454545454541</v>
      </c>
      <c r="AI29" s="42"/>
      <c r="AJ29" s="2"/>
      <c r="AK29" s="5"/>
      <c r="AL29" s="4"/>
      <c r="AN29"/>
      <c r="AO29"/>
      <c r="AP29" s="12"/>
      <c r="AQ29" s="12"/>
      <c r="AR29" s="10"/>
      <c r="AS29" s="10"/>
      <c r="AT29" s="10"/>
    </row>
    <row r="30" spans="1:46" ht="17.399999999999999" customHeight="1">
      <c r="A30" s="42">
        <f t="shared" si="9"/>
        <v>21</v>
      </c>
      <c r="B30" s="50">
        <f>+'Ark1'!C308</f>
        <v>2024</v>
      </c>
      <c r="C30" s="60">
        <f>+'Ark1'!H308</f>
        <v>1</v>
      </c>
      <c r="D30" s="50">
        <f>+'Ark1'!J308</f>
        <v>420</v>
      </c>
      <c r="E30" s="60" t="str">
        <f>VLOOKUP(D30,RNR!$A$1:$B$30,2)</f>
        <v>Skodje</v>
      </c>
      <c r="F30" s="50">
        <f>+'Ark1'!Q308</f>
        <v>0</v>
      </c>
      <c r="G30" s="463">
        <f>+'Ark1'!R308</f>
        <v>0</v>
      </c>
      <c r="H30" s="75">
        <f t="shared" si="3"/>
        <v>0</v>
      </c>
      <c r="I30" s="89"/>
      <c r="J30" s="68">
        <f>+'Ark1'!AE308</f>
        <v>0</v>
      </c>
      <c r="K30" s="65">
        <f t="shared" si="4"/>
        <v>0</v>
      </c>
      <c r="L30" s="68">
        <f>+'Ark1'!AF308</f>
        <v>0</v>
      </c>
      <c r="M30" s="357" t="str">
        <f>+IF(G30=0,"",'Ark1'!S308)</f>
        <v/>
      </c>
      <c r="N30" s="52" t="str">
        <f t="shared" si="5"/>
        <v/>
      </c>
      <c r="O30" s="120"/>
      <c r="P30" s="440" t="str">
        <f>+IF(G30=0,"",'Ark1'!AR308)</f>
        <v/>
      </c>
      <c r="Q30" s="443" t="str">
        <f>+IF(G30=0,"",'Ark1'!AS308)</f>
        <v/>
      </c>
      <c r="R30" s="72"/>
      <c r="S30" s="357" t="str">
        <f>+IF(G30=0,"",'Ark1'!T308)</f>
        <v/>
      </c>
      <c r="T30" s="52" t="str">
        <f t="shared" si="6"/>
        <v/>
      </c>
      <c r="U30" s="307" t="str">
        <f>+IF(G30=0,"",'Ark1'!U308)</f>
        <v/>
      </c>
      <c r="V30" s="75" t="str">
        <f t="shared" si="7"/>
        <v/>
      </c>
      <c r="W30" s="75">
        <f>+'Ark1'!W308</f>
        <v>0</v>
      </c>
      <c r="X30" s="75">
        <f>+'Ark1'!X308</f>
        <v>0</v>
      </c>
      <c r="Y30" s="75">
        <f>+'Ark1'!AG308</f>
        <v>0</v>
      </c>
      <c r="Z30" s="390" t="str">
        <f t="shared" si="13"/>
        <v/>
      </c>
      <c r="AA30" s="75">
        <f>+'Ark1'!AH308</f>
        <v>0</v>
      </c>
      <c r="AB30" s="75">
        <f>+'Ark1'!AI308</f>
        <v>0</v>
      </c>
      <c r="AC30" s="75">
        <f>+'Ark1'!Y308</f>
        <v>0</v>
      </c>
      <c r="AD30" s="52">
        <f>+'Ark1'!Z308</f>
        <v>0</v>
      </c>
      <c r="AE30" s="52">
        <f>+'Ark1'!AA308</f>
        <v>0</v>
      </c>
      <c r="AF30" s="307" t="str">
        <f t="shared" si="14"/>
        <v/>
      </c>
      <c r="AG30" s="65" t="str">
        <f t="shared" si="15"/>
        <v/>
      </c>
      <c r="AH30" s="65" t="e">
        <f t="shared" si="16"/>
        <v>#DIV/0!</v>
      </c>
      <c r="AI30" s="42"/>
      <c r="AJ30" s="4"/>
      <c r="AK30" s="4"/>
      <c r="AL30" s="4"/>
      <c r="AN30"/>
      <c r="AO30"/>
      <c r="AP30" s="53"/>
      <c r="AQ30" s="53"/>
      <c r="AR30" s="10"/>
      <c r="AS30" s="10"/>
      <c r="AT30" s="10"/>
    </row>
    <row r="31" spans="1:46" ht="15.6">
      <c r="A31" s="42">
        <f t="shared" si="9"/>
        <v>22</v>
      </c>
      <c r="B31" s="50">
        <f>+'Ark1'!C309</f>
        <v>2024</v>
      </c>
      <c r="C31" s="60">
        <f>+'Ark1'!H309</f>
        <v>2</v>
      </c>
      <c r="D31" s="50">
        <f>+'Ark1'!J309</f>
        <v>470</v>
      </c>
      <c r="E31" s="60" t="str">
        <f>VLOOKUP(D31,RNR!$A$1:$B$30,2)</f>
        <v>Jens Eide</v>
      </c>
      <c r="F31" s="50">
        <f>+'Ark1'!Q309</f>
        <v>25</v>
      </c>
      <c r="G31" s="463">
        <f>+'Ark1'!R309</f>
        <v>108</v>
      </c>
      <c r="H31" s="75">
        <f t="shared" si="3"/>
        <v>52</v>
      </c>
      <c r="I31" s="89"/>
      <c r="J31" s="68">
        <f>+'Ark1'!AE309</f>
        <v>6.6584463625154129</v>
      </c>
      <c r="K31" s="65">
        <f t="shared" si="4"/>
        <v>3.3931402400664328</v>
      </c>
      <c r="L31" s="68">
        <f>+'Ark1'!AF309</f>
        <v>4.3513534437842303</v>
      </c>
      <c r="M31" s="357">
        <f>+IF(G31=0,"",'Ark1'!S309)</f>
        <v>3.9722222222222223</v>
      </c>
      <c r="N31" s="52">
        <f t="shared" si="5"/>
        <v>-0.83134920634920828</v>
      </c>
      <c r="O31" s="120"/>
      <c r="P31" s="440">
        <f>+IF(G31=0,"",'Ark1'!AR309)</f>
        <v>179.43518518518522</v>
      </c>
      <c r="Q31" s="443">
        <f>+IF(G31=0,"",'Ark1'!AS309)</f>
        <v>26.815511095985794</v>
      </c>
      <c r="R31" s="72"/>
      <c r="S31" s="357">
        <f>+IF(G31=0,"",'Ark1'!T309)</f>
        <v>6.4537037037037033</v>
      </c>
      <c r="T31" s="52">
        <f t="shared" si="6"/>
        <v>-1.1355820105820085</v>
      </c>
      <c r="U31" s="307">
        <f>+IF(G31=0,"",'Ark1'!U309)</f>
        <v>161.84814814814817</v>
      </c>
      <c r="V31" s="75">
        <f t="shared" si="7"/>
        <v>-32.701851851851785</v>
      </c>
      <c r="W31" s="75">
        <f>+'Ark1'!W309</f>
        <v>35.185185185185176</v>
      </c>
      <c r="X31" s="75">
        <f>+'Ark1'!X309</f>
        <v>0.92592592592592604</v>
      </c>
      <c r="Y31" s="75">
        <f>+'Ark1'!AG309</f>
        <v>644.1111111111112</v>
      </c>
      <c r="Z31" s="390">
        <f t="shared" si="13"/>
        <v>644.1111111111112</v>
      </c>
      <c r="AA31" s="75">
        <f>+'Ark1'!AH309</f>
        <v>0</v>
      </c>
      <c r="AB31" s="75">
        <f>+'Ark1'!AI309</f>
        <v>74.074074074074076</v>
      </c>
      <c r="AC31" s="75">
        <f>+'Ark1'!Y309</f>
        <v>60.07092641431759</v>
      </c>
      <c r="AD31" s="52">
        <f>+'Ark1'!Z309</f>
        <v>1.0404622666848908</v>
      </c>
      <c r="AE31" s="52">
        <f>+'Ark1'!AA309</f>
        <v>2.0110079436057804</v>
      </c>
      <c r="AF31" s="307">
        <f t="shared" si="14"/>
        <v>251.27364728882756</v>
      </c>
      <c r="AG31" s="65">
        <f t="shared" si="15"/>
        <v>40.74498834498835</v>
      </c>
      <c r="AH31" s="65">
        <f t="shared" si="16"/>
        <v>4.32</v>
      </c>
      <c r="AI31" s="42"/>
      <c r="AJ31" s="4"/>
      <c r="AK31" s="15"/>
      <c r="AL31" s="4"/>
      <c r="AM31" s="1"/>
      <c r="AN31" s="18"/>
      <c r="AO31"/>
      <c r="AP31" s="1"/>
      <c r="AQ31" s="5"/>
    </row>
    <row r="32" spans="1:46" ht="15.6">
      <c r="A32" s="42">
        <f t="shared" si="9"/>
        <v>23</v>
      </c>
      <c r="B32" s="50">
        <f>+'Ark1'!C310</f>
        <v>2024</v>
      </c>
      <c r="C32" s="60">
        <f>+'Ark1'!H310</f>
        <v>2</v>
      </c>
      <c r="D32" s="50">
        <f>+'Ark1'!J310</f>
        <v>629</v>
      </c>
      <c r="E32" s="60" t="str">
        <f>VLOOKUP(D32,RNR!$A$1:$B$30,2)</f>
        <v>Bø Gårdsslakteri</v>
      </c>
      <c r="F32" s="50">
        <f>+'Ark1'!Q310</f>
        <v>0</v>
      </c>
      <c r="G32" s="463">
        <f>+'Ark1'!R310</f>
        <v>0</v>
      </c>
      <c r="H32" s="75">
        <f t="shared" si="3"/>
        <v>0</v>
      </c>
      <c r="I32" s="89"/>
      <c r="J32" s="68">
        <f>+'Ark1'!AE310</f>
        <v>0</v>
      </c>
      <c r="K32" s="65">
        <f t="shared" si="4"/>
        <v>0</v>
      </c>
      <c r="L32" s="68">
        <f>+'Ark1'!AF310</f>
        <v>0</v>
      </c>
      <c r="M32" s="357" t="str">
        <f>+IF(G32=0,"",'Ark1'!S310)</f>
        <v/>
      </c>
      <c r="N32" s="52" t="str">
        <f t="shared" si="5"/>
        <v/>
      </c>
      <c r="O32" s="120"/>
      <c r="P32" s="440" t="str">
        <f>+IF(G32=0,"",'Ark1'!AR310)</f>
        <v/>
      </c>
      <c r="Q32" s="443" t="str">
        <f>+IF(G32=0,"",'Ark1'!AS310)</f>
        <v/>
      </c>
      <c r="R32" s="72"/>
      <c r="S32" s="357" t="str">
        <f>+IF(G32=0,"",'Ark1'!T310)</f>
        <v/>
      </c>
      <c r="T32" s="52" t="str">
        <f t="shared" si="6"/>
        <v/>
      </c>
      <c r="U32" s="307" t="str">
        <f>+IF(G32=0,"",'Ark1'!U310)</f>
        <v/>
      </c>
      <c r="V32" s="75" t="str">
        <f t="shared" si="7"/>
        <v/>
      </c>
      <c r="W32" s="75">
        <f>+'Ark1'!W310</f>
        <v>0</v>
      </c>
      <c r="X32" s="75">
        <f>+'Ark1'!X310</f>
        <v>0</v>
      </c>
      <c r="Y32" s="75">
        <f>+'Ark1'!AG310</f>
        <v>0</v>
      </c>
      <c r="Z32" s="390" t="str">
        <f t="shared" si="13"/>
        <v/>
      </c>
      <c r="AA32" s="75">
        <f>+'Ark1'!AH310</f>
        <v>0</v>
      </c>
      <c r="AB32" s="75">
        <f>+'Ark1'!AI310</f>
        <v>0</v>
      </c>
      <c r="AC32" s="75">
        <f>+'Ark1'!Y310</f>
        <v>0</v>
      </c>
      <c r="AD32" s="52">
        <f>+'Ark1'!Z310</f>
        <v>0</v>
      </c>
      <c r="AE32" s="52">
        <f>+'Ark1'!AA310</f>
        <v>0</v>
      </c>
      <c r="AF32" s="307" t="str">
        <f t="shared" si="14"/>
        <v/>
      </c>
      <c r="AG32" s="65" t="str">
        <f t="shared" si="15"/>
        <v/>
      </c>
      <c r="AH32" s="65" t="e">
        <f t="shared" si="16"/>
        <v>#DIV/0!</v>
      </c>
      <c r="AI32" s="42"/>
      <c r="AJ32" s="4"/>
      <c r="AK32" s="15"/>
      <c r="AL32" s="4"/>
      <c r="AM32" s="1"/>
      <c r="AN32" s="18"/>
      <c r="AO32"/>
      <c r="AP32"/>
    </row>
    <row r="33" spans="1:42" ht="15.6">
      <c r="A33" s="42">
        <f t="shared" si="9"/>
        <v>24</v>
      </c>
      <c r="B33" s="50">
        <f>+'Ark1'!C311</f>
        <v>2024</v>
      </c>
      <c r="C33" s="60">
        <f>+'Ark1'!H311</f>
        <v>1</v>
      </c>
      <c r="D33" s="50">
        <f>+'Ark1'!J311</f>
        <v>643</v>
      </c>
      <c r="E33" s="60" t="str">
        <f>VLOOKUP(D33,RNR!$A$1:$B$30,2)</f>
        <v>Bjerka</v>
      </c>
      <c r="F33" s="50">
        <f>+'Ark1'!Q311</f>
        <v>13</v>
      </c>
      <c r="G33" s="463">
        <f>+'Ark1'!R311</f>
        <v>57</v>
      </c>
      <c r="H33" s="75">
        <f t="shared" si="3"/>
        <v>-7</v>
      </c>
      <c r="I33" s="89"/>
      <c r="J33" s="68">
        <f>+'Ark1'!AE311</f>
        <v>3.5141800246609138</v>
      </c>
      <c r="K33" s="65">
        <f t="shared" si="4"/>
        <v>-0.21759840099506134</v>
      </c>
      <c r="L33" s="68">
        <f>+'Ark1'!AF311</f>
        <v>3.5954005042009705</v>
      </c>
      <c r="M33" s="357">
        <f>+IF(G33=0,"",'Ark1'!S311)</f>
        <v>4.2982456140350873</v>
      </c>
      <c r="N33" s="52">
        <f t="shared" si="5"/>
        <v>0.50137061403508731</v>
      </c>
      <c r="O33" s="120"/>
      <c r="P33" s="440">
        <f>+IF(G33=0,"",'Ark1'!AR311)</f>
        <v>204.28070175438597</v>
      </c>
      <c r="Q33" s="443">
        <f>+IF(G33=0,"",'Ark1'!AS311)</f>
        <v>29.123672631629191</v>
      </c>
      <c r="R33" s="72"/>
      <c r="S33" s="357">
        <f>+IF(G33=0,"",'Ark1'!T311)</f>
        <v>6.6666666666666687</v>
      </c>
      <c r="T33" s="52">
        <f t="shared" si="6"/>
        <v>0.13541666666666874</v>
      </c>
      <c r="U33" s="307">
        <f>+IF(G33=0,"",'Ark1'!U311)</f>
        <v>253.38421052631591</v>
      </c>
      <c r="V33" s="75">
        <f t="shared" si="7"/>
        <v>29.863898026315951</v>
      </c>
      <c r="W33" s="75">
        <f>+'Ark1'!W311</f>
        <v>50.87719298245613</v>
      </c>
      <c r="X33" s="75">
        <f>+'Ark1'!X311</f>
        <v>8.7719298245614024</v>
      </c>
      <c r="Y33" s="75">
        <f>+'Ark1'!AG311</f>
        <v>674.59649122807025</v>
      </c>
      <c r="Z33" s="390">
        <f t="shared" si="13"/>
        <v>674.59649122807025</v>
      </c>
      <c r="AA33" s="75">
        <f>+'Ark1'!AH311</f>
        <v>0</v>
      </c>
      <c r="AB33" s="75">
        <f>+'Ark1'!AI311</f>
        <v>21.052631578947377</v>
      </c>
      <c r="AC33" s="75">
        <f>+'Ark1'!Y311</f>
        <v>64.282042428369309</v>
      </c>
      <c r="AD33" s="52">
        <f>+'Ark1'!Z311</f>
        <v>0.990568014981975</v>
      </c>
      <c r="AE33" s="52">
        <f>+'Ark1'!AA311</f>
        <v>2.0116619064174257</v>
      </c>
      <c r="AF33" s="307">
        <f t="shared" si="14"/>
        <v>375.60855092062843</v>
      </c>
      <c r="AG33" s="65">
        <f t="shared" si="15"/>
        <v>58.950612244897997</v>
      </c>
      <c r="AH33" s="65">
        <f t="shared" si="16"/>
        <v>4.384615384615385</v>
      </c>
      <c r="AI33" s="42"/>
      <c r="AJ33" s="4"/>
      <c r="AK33" s="15"/>
      <c r="AL33" s="4"/>
      <c r="AM33" s="12"/>
      <c r="AN33" s="18"/>
      <c r="AO33"/>
      <c r="AP33"/>
    </row>
    <row r="34" spans="1:42" ht="15.6">
      <c r="A34" s="42">
        <f t="shared" si="9"/>
        <v>25</v>
      </c>
      <c r="B34" s="50">
        <f>+'Ark1'!C312</f>
        <v>2024</v>
      </c>
      <c r="C34" s="60">
        <f>+'Ark1'!H312</f>
        <v>1</v>
      </c>
      <c r="D34" s="50">
        <f>+'Ark1'!J312</f>
        <v>704</v>
      </c>
      <c r="E34" s="60" t="str">
        <f>VLOOKUP(D34,RNR!$A$1:$B$30,2)</f>
        <v>Øre Vilt K</v>
      </c>
      <c r="F34" s="50">
        <f>+'Ark1'!Q312</f>
        <v>0</v>
      </c>
      <c r="G34" s="463">
        <f>+'Ark1'!R312</f>
        <v>0</v>
      </c>
      <c r="H34" s="75">
        <f t="shared" si="3"/>
        <v>0</v>
      </c>
      <c r="I34" s="89"/>
      <c r="J34" s="68">
        <f>+'Ark1'!AE312</f>
        <v>0</v>
      </c>
      <c r="K34" s="65">
        <f t="shared" si="4"/>
        <v>0</v>
      </c>
      <c r="L34" s="68">
        <f>+'Ark1'!AF312</f>
        <v>0</v>
      </c>
      <c r="M34" s="357" t="str">
        <f>+IF(G34=0,"",'Ark1'!S312)</f>
        <v/>
      </c>
      <c r="N34" s="52" t="str">
        <f t="shared" si="5"/>
        <v/>
      </c>
      <c r="O34" s="120"/>
      <c r="P34" s="440" t="str">
        <f>+IF(G34=0,"",'Ark1'!AR312)</f>
        <v/>
      </c>
      <c r="Q34" s="443" t="str">
        <f>+IF(G34=0,"",'Ark1'!AS312)</f>
        <v/>
      </c>
      <c r="R34" s="72"/>
      <c r="S34" s="357" t="str">
        <f>+IF(G34=0,"",'Ark1'!T312)</f>
        <v/>
      </c>
      <c r="T34" s="52" t="str">
        <f t="shared" si="6"/>
        <v/>
      </c>
      <c r="U34" s="307" t="str">
        <f>+IF(G34=0,"",'Ark1'!U312)</f>
        <v/>
      </c>
      <c r="V34" s="75" t="str">
        <f t="shared" si="7"/>
        <v/>
      </c>
      <c r="W34" s="75">
        <f>+'Ark1'!W312</f>
        <v>0</v>
      </c>
      <c r="X34" s="75">
        <f>+'Ark1'!X312</f>
        <v>0</v>
      </c>
      <c r="Y34" s="75">
        <f>+'Ark1'!AG312</f>
        <v>0</v>
      </c>
      <c r="Z34" s="390" t="str">
        <f t="shared" si="13"/>
        <v/>
      </c>
      <c r="AA34" s="75">
        <f>+'Ark1'!AH312</f>
        <v>0</v>
      </c>
      <c r="AB34" s="75">
        <f>+'Ark1'!AI312</f>
        <v>0</v>
      </c>
      <c r="AC34" s="75">
        <f>+'Ark1'!Y312</f>
        <v>0</v>
      </c>
      <c r="AD34" s="52">
        <f>+'Ark1'!Z312</f>
        <v>0</v>
      </c>
      <c r="AE34" s="52">
        <f>+'Ark1'!AA312</f>
        <v>0</v>
      </c>
      <c r="AF34" s="307" t="str">
        <f t="shared" si="14"/>
        <v/>
      </c>
      <c r="AG34" s="65" t="str">
        <f t="shared" si="15"/>
        <v/>
      </c>
      <c r="AH34" s="65" t="e">
        <f t="shared" si="16"/>
        <v>#DIV/0!</v>
      </c>
      <c r="AI34" s="42"/>
      <c r="AJ34" s="4"/>
      <c r="AK34" s="15"/>
      <c r="AL34" s="4"/>
      <c r="AM34" s="12"/>
      <c r="AN34" s="18"/>
      <c r="AO34"/>
      <c r="AP34"/>
    </row>
    <row r="35" spans="1:42" ht="15.6">
      <c r="A35" s="42">
        <f t="shared" si="9"/>
        <v>26</v>
      </c>
      <c r="B35" s="50">
        <f>+'Ark1'!C313</f>
        <v>2024</v>
      </c>
      <c r="C35" s="60">
        <f>+'Ark1'!H313</f>
        <v>2</v>
      </c>
      <c r="D35" s="50">
        <f>+'Ark1'!J313</f>
        <v>704</v>
      </c>
      <c r="E35" s="60" t="str">
        <f>VLOOKUP(D35,RNR!$A$1:$B$30,2)</f>
        <v>Øre Vilt K</v>
      </c>
      <c r="F35" s="50">
        <f>+'Ark1'!Q313</f>
        <v>0</v>
      </c>
      <c r="G35" s="463">
        <f>+'Ark1'!R313</f>
        <v>0</v>
      </c>
      <c r="H35" s="75">
        <f t="shared" si="3"/>
        <v>0</v>
      </c>
      <c r="I35" s="89"/>
      <c r="J35" s="68">
        <f>+'Ark1'!AE313</f>
        <v>0</v>
      </c>
      <c r="K35" s="65">
        <f t="shared" si="4"/>
        <v>0</v>
      </c>
      <c r="L35" s="68">
        <f>+'Ark1'!AF313</f>
        <v>0</v>
      </c>
      <c r="M35" s="357" t="str">
        <f>+IF(G35=0,"",'Ark1'!S313)</f>
        <v/>
      </c>
      <c r="N35" s="52" t="str">
        <f t="shared" si="5"/>
        <v/>
      </c>
      <c r="O35" s="120"/>
      <c r="P35" s="440" t="str">
        <f>+IF(G35=0,"",'Ark1'!AR313)</f>
        <v/>
      </c>
      <c r="Q35" s="443" t="str">
        <f>+IF(G35=0,"",'Ark1'!AS313)</f>
        <v/>
      </c>
      <c r="R35" s="72"/>
      <c r="S35" s="357" t="str">
        <f>+IF(G35=0,"",'Ark1'!T313)</f>
        <v/>
      </c>
      <c r="T35" s="52" t="str">
        <f t="shared" si="6"/>
        <v/>
      </c>
      <c r="U35" s="307" t="str">
        <f>+IF(G35=0,"",'Ark1'!U313)</f>
        <v/>
      </c>
      <c r="V35" s="75" t="str">
        <f t="shared" si="7"/>
        <v/>
      </c>
      <c r="W35" s="75">
        <f>+'Ark1'!W313</f>
        <v>0</v>
      </c>
      <c r="X35" s="75">
        <f>+'Ark1'!X313</f>
        <v>0</v>
      </c>
      <c r="Y35" s="75">
        <f>+'Ark1'!AG313</f>
        <v>0</v>
      </c>
      <c r="Z35" s="390" t="str">
        <f t="shared" si="13"/>
        <v/>
      </c>
      <c r="AA35" s="75">
        <f>+'Ark1'!AH313</f>
        <v>0</v>
      </c>
      <c r="AB35" s="75">
        <f>+'Ark1'!AI313</f>
        <v>0</v>
      </c>
      <c r="AC35" s="75">
        <f>+'Ark1'!Y313</f>
        <v>0</v>
      </c>
      <c r="AD35" s="52">
        <f>+'Ark1'!Z313</f>
        <v>0</v>
      </c>
      <c r="AE35" s="52">
        <f>+'Ark1'!AA313</f>
        <v>0</v>
      </c>
      <c r="AF35" s="307" t="str">
        <f t="shared" si="14"/>
        <v/>
      </c>
      <c r="AG35" s="65" t="str">
        <f t="shared" si="15"/>
        <v/>
      </c>
      <c r="AH35" s="65" t="e">
        <f t="shared" si="16"/>
        <v>#DIV/0!</v>
      </c>
      <c r="AI35" s="42"/>
      <c r="AJ35" s="4"/>
      <c r="AK35" s="15"/>
      <c r="AL35" s="4"/>
      <c r="AM35" s="12"/>
      <c r="AN35" s="18"/>
      <c r="AO35"/>
      <c r="AP35"/>
    </row>
    <row r="36" spans="1:42" ht="15.6">
      <c r="A36" s="42">
        <f t="shared" si="9"/>
        <v>27</v>
      </c>
      <c r="B36" s="50">
        <f>+'Ark1'!C314</f>
        <v>2024</v>
      </c>
      <c r="C36" s="60">
        <f>+'Ark1'!H314</f>
        <v>1</v>
      </c>
      <c r="D36" s="50">
        <f>+'Ark1'!J314</f>
        <v>802</v>
      </c>
      <c r="E36" s="60" t="str">
        <f>VLOOKUP(D36,RNR!$A$1:$B$30,2)</f>
        <v>Karasjok</v>
      </c>
      <c r="F36" s="50">
        <f>+'Ark1'!Q314</f>
        <v>6</v>
      </c>
      <c r="G36" s="463">
        <f>+'Ark1'!R314</f>
        <v>53</v>
      </c>
      <c r="H36" s="75">
        <f t="shared" si="3"/>
        <v>4</v>
      </c>
      <c r="I36" s="89"/>
      <c r="J36" s="68">
        <f>+'Ark1'!AE314</f>
        <v>3.2675709001233049</v>
      </c>
      <c r="K36" s="65">
        <f t="shared" si="4"/>
        <v>0.41042804298044722</v>
      </c>
      <c r="L36" s="68">
        <f>+'Ark1'!AF314</f>
        <v>3.1810167115213175</v>
      </c>
      <c r="M36" s="357">
        <f>+IF(G36=0,"",'Ark1'!S314)</f>
        <v>3.7169811320754702</v>
      </c>
      <c r="N36" s="52">
        <f t="shared" si="5"/>
        <v>0.26800154023873546</v>
      </c>
      <c r="O36" s="120"/>
      <c r="P36" s="440">
        <f>+IF(G36=0,"",'Ark1'!AR314)</f>
        <v>202.73584905660377</v>
      </c>
      <c r="Q36" s="443">
        <f>+IF(G36=0,"",'Ark1'!AS314)</f>
        <v>27.791967593953945</v>
      </c>
      <c r="R36" s="72"/>
      <c r="S36" s="357">
        <f>+IF(G36=0,"",'Ark1'!T314)</f>
        <v>6.1509433962264151</v>
      </c>
      <c r="T36" s="52">
        <f t="shared" si="6"/>
        <v>0.86522911051213036</v>
      </c>
      <c r="U36" s="307">
        <f>+IF(G36=0,"",'Ark1'!U314)</f>
        <v>241.09999999999997</v>
      </c>
      <c r="V36" s="75">
        <f t="shared" si="7"/>
        <v>27.602040816326564</v>
      </c>
      <c r="W36" s="75">
        <f>+'Ark1'!W314</f>
        <v>45.283018867924511</v>
      </c>
      <c r="X36" s="75">
        <f>+'Ark1'!X314</f>
        <v>5.6603773584905639</v>
      </c>
      <c r="Y36" s="75">
        <f>+'Ark1'!AG314</f>
        <v>740.07547169811323</v>
      </c>
      <c r="Z36" s="390">
        <f t="shared" si="13"/>
        <v>740.07547169811323</v>
      </c>
      <c r="AA36" s="75">
        <f>+'Ark1'!AH314</f>
        <v>0</v>
      </c>
      <c r="AB36" s="75">
        <f>+'Ark1'!AI314</f>
        <v>13.207547169811324</v>
      </c>
      <c r="AC36" s="75">
        <f>+'Ark1'!Y314</f>
        <v>80.899970846835913</v>
      </c>
      <c r="AD36" s="52">
        <f>+'Ark1'!Z314</f>
        <v>1.3923965832071772</v>
      </c>
      <c r="AE36" s="52">
        <f>+'Ark1'!AA314</f>
        <v>2.1491220358783494</v>
      </c>
      <c r="AF36" s="307">
        <f t="shared" ref="AF36" si="17">IF(Y36=0,"",1000*U36/Y36)</f>
        <v>325.77758515194773</v>
      </c>
      <c r="AG36" s="65">
        <f t="shared" ref="AG36" si="18">+IF(G36=0,"",U36/M36)</f>
        <v>64.864467005076165</v>
      </c>
      <c r="AH36" s="65">
        <f t="shared" ref="AH36" si="19">+G36/F36</f>
        <v>8.8333333333333339</v>
      </c>
      <c r="AI36" s="42"/>
      <c r="AJ36" s="4"/>
      <c r="AK36" s="15"/>
      <c r="AL36" s="4"/>
      <c r="AM36" s="12"/>
      <c r="AN36" s="18"/>
      <c r="AO36"/>
      <c r="AP36"/>
    </row>
    <row r="37" spans="1:42" ht="15.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120"/>
      <c r="P37" s="42"/>
      <c r="Q37" s="42"/>
      <c r="R37" s="72"/>
      <c r="S37" s="42"/>
      <c r="T37" s="42"/>
      <c r="U37" s="7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"/>
      <c r="AK37" s="15"/>
      <c r="AL37" s="4"/>
      <c r="AM37" s="5"/>
      <c r="AN37" s="18"/>
      <c r="AO37"/>
      <c r="AP37"/>
    </row>
    <row r="38" spans="1:42" ht="15.6">
      <c r="A38" s="42">
        <v>1</v>
      </c>
      <c r="B38" s="79">
        <f>+'Ark1'!C315</f>
        <v>2023</v>
      </c>
      <c r="C38" s="80">
        <f>+'Ark1'!H315</f>
        <v>1</v>
      </c>
      <c r="D38" s="79">
        <f>+'Ark1'!J315</f>
        <v>103</v>
      </c>
      <c r="E38" s="80" t="str">
        <f>VLOOKUP(D38,RNR!$A$1:$B$30,2)</f>
        <v>Rudshøgda</v>
      </c>
      <c r="F38" s="79">
        <f>+'Ark1'!Q315</f>
        <v>94</v>
      </c>
      <c r="G38" s="79">
        <f>+'Ark1'!R315</f>
        <v>535</v>
      </c>
      <c r="H38" s="79"/>
      <c r="I38" s="79"/>
      <c r="J38" s="244">
        <f>+'Ark1'!AE315</f>
        <v>31.195335276967928</v>
      </c>
      <c r="K38" s="79"/>
      <c r="L38" s="244">
        <f>+'Ark1'!AF315</f>
        <v>33.54554926670972</v>
      </c>
      <c r="M38" s="81">
        <f>+'Ark1'!S315</f>
        <v>4.3271028037383186</v>
      </c>
      <c r="N38" s="79"/>
      <c r="O38" s="120"/>
      <c r="P38" s="440">
        <f>+IF(G38=0,"",'Ark1'!AR315)</f>
        <v>209.69507575757575</v>
      </c>
      <c r="Q38" s="443">
        <f>+IF(G38=0,"",'Ark1'!AS315)</f>
        <v>29.322725966332023</v>
      </c>
      <c r="R38" s="72"/>
      <c r="S38" s="81">
        <f>+'Ark1'!T315</f>
        <v>7.368224299065421</v>
      </c>
      <c r="T38" s="79"/>
      <c r="U38" s="99">
        <f>+'Ark1'!U315</f>
        <v>272.3676635514019</v>
      </c>
      <c r="V38" s="99"/>
      <c r="W38" s="99">
        <f>+'Ark1'!W315</f>
        <v>74.579439252336442</v>
      </c>
      <c r="X38" s="99">
        <f>+'Ark1'!X315</f>
        <v>8.2242990654205617</v>
      </c>
      <c r="Y38" s="99">
        <f>+'Ark1'!AG315</f>
        <v>706.07196969696975</v>
      </c>
      <c r="Z38" s="99"/>
      <c r="AA38" s="99">
        <f>+'Ark1'!AH315</f>
        <v>0</v>
      </c>
      <c r="AB38" s="99">
        <f>+'Ark1'!AI315</f>
        <v>25.420560747663551</v>
      </c>
      <c r="AC38" s="99">
        <f>+'Ark1'!Y315</f>
        <v>58.88898014392489</v>
      </c>
      <c r="AD38" s="81">
        <f>+'Ark1'!Z315</f>
        <v>1.2333049659204742</v>
      </c>
      <c r="AE38" s="81">
        <f>+'Ark1'!AA315</f>
        <v>1.5470561813310471</v>
      </c>
      <c r="AF38" s="99">
        <f t="shared" ref="AF38:AF42" si="20">1000*U38/Y38</f>
        <v>385.75056827180947</v>
      </c>
      <c r="AG38" s="98">
        <f t="shared" ref="AG38:AG42" si="21">+U38/M38</f>
        <v>62.944578833693299</v>
      </c>
      <c r="AH38" s="98">
        <f t="shared" ref="AH38:AH42" si="22">+G38/F38</f>
        <v>5.6914893617021276</v>
      </c>
      <c r="AI38" s="42"/>
      <c r="AJ38" s="4"/>
      <c r="AK38" s="15"/>
      <c r="AL38" s="4"/>
      <c r="AM38" s="5"/>
      <c r="AN38" s="18"/>
      <c r="AO38"/>
      <c r="AP38"/>
    </row>
    <row r="39" spans="1:42" ht="15.6">
      <c r="A39" s="42">
        <f>1+A38</f>
        <v>2</v>
      </c>
      <c r="B39" s="79">
        <f>+'Ark1'!C316</f>
        <v>2023</v>
      </c>
      <c r="C39" s="80">
        <f>+'Ark1'!H316</f>
        <v>2</v>
      </c>
      <c r="D39" s="79">
        <f>+'Ark1'!J316</f>
        <v>106</v>
      </c>
      <c r="E39" s="80" t="str">
        <f>VLOOKUP(D39,RNR!$A$1:$B$30,2)</f>
        <v>Furuseth</v>
      </c>
      <c r="F39" s="79">
        <f>+'Ark1'!Q316</f>
        <v>17</v>
      </c>
      <c r="G39" s="79">
        <f>+'Ark1'!R316</f>
        <v>75</v>
      </c>
      <c r="H39" s="79"/>
      <c r="I39" s="79"/>
      <c r="J39" s="244">
        <f>+'Ark1'!AE316</f>
        <v>4.3731778425655969</v>
      </c>
      <c r="K39" s="79"/>
      <c r="L39" s="244">
        <f>+'Ark1'!AF316</f>
        <v>4.4395680694020925</v>
      </c>
      <c r="M39" s="81">
        <f>+'Ark1'!S316</f>
        <v>5.0666666666666655</v>
      </c>
      <c r="N39" s="79"/>
      <c r="O39" s="120"/>
      <c r="P39" s="440">
        <f>+IF(G39=0,"",'Ark1'!AR316)</f>
        <v>200.26666666666671</v>
      </c>
      <c r="Q39" s="443">
        <f>+IF(G39=0,"",'Ark1'!AS316)</f>
        <v>30.628704896900487</v>
      </c>
      <c r="R39" s="72"/>
      <c r="S39" s="81">
        <f>+'Ark1'!T316</f>
        <v>7.1333333333333355</v>
      </c>
      <c r="T39" s="79"/>
      <c r="U39" s="99">
        <f>+'Ark1'!U316</f>
        <v>257.13066666666674</v>
      </c>
      <c r="V39" s="99"/>
      <c r="W39" s="99">
        <f>+'Ark1'!W316</f>
        <v>57.33333333333335</v>
      </c>
      <c r="X39" s="99">
        <f>+'Ark1'!X316</f>
        <v>16</v>
      </c>
      <c r="Y39" s="99">
        <f>+'Ark1'!AG316</f>
        <v>610.67999999999984</v>
      </c>
      <c r="Z39" s="99"/>
      <c r="AA39" s="99">
        <f>+'Ark1'!AH316</f>
        <v>0</v>
      </c>
      <c r="AB39" s="99">
        <f>+'Ark1'!AI316</f>
        <v>56</v>
      </c>
      <c r="AC39" s="99">
        <f>+'Ark1'!Y316</f>
        <v>92.172163510585946</v>
      </c>
      <c r="AD39" s="81">
        <f>+'Ark1'!Z316</f>
        <v>1.5173075568988059</v>
      </c>
      <c r="AE39" s="81">
        <f>+'Ark1'!AA316</f>
        <v>2.2291004663067313</v>
      </c>
      <c r="AF39" s="99">
        <f t="shared" si="20"/>
        <v>421.05630881421826</v>
      </c>
      <c r="AG39" s="98">
        <f t="shared" si="21"/>
        <v>50.74947368421055</v>
      </c>
      <c r="AH39" s="98">
        <f t="shared" si="22"/>
        <v>4.4117647058823533</v>
      </c>
      <c r="AI39" s="42"/>
      <c r="AJ39" s="4"/>
      <c r="AK39" s="15"/>
      <c r="AL39" s="4"/>
      <c r="AM39" s="5"/>
      <c r="AN39" s="18"/>
      <c r="AO39"/>
      <c r="AP39"/>
    </row>
    <row r="40" spans="1:42" ht="15.6">
      <c r="A40" s="42">
        <f t="shared" ref="A40:A64" si="23">1+A39</f>
        <v>3</v>
      </c>
      <c r="B40" s="79">
        <f>+'Ark1'!C317</f>
        <v>2023</v>
      </c>
      <c r="C40" s="80">
        <f>+'Ark1'!H317</f>
        <v>1</v>
      </c>
      <c r="D40" s="79">
        <f>+'Ark1'!J317</f>
        <v>110</v>
      </c>
      <c r="E40" s="80" t="str">
        <f>VLOOKUP(D40,RNR!$A$1:$B$30,2)</f>
        <v>Gol</v>
      </c>
      <c r="F40" s="79">
        <f>+'Ark1'!Q317</f>
        <v>11</v>
      </c>
      <c r="G40" s="79">
        <f>+'Ark1'!R317</f>
        <v>42</v>
      </c>
      <c r="H40" s="79"/>
      <c r="I40" s="79"/>
      <c r="J40" s="244">
        <f>+'Ark1'!AE317</f>
        <v>2.4489795918367343</v>
      </c>
      <c r="K40" s="79"/>
      <c r="L40" s="244">
        <f>+'Ark1'!AF317</f>
        <v>2.4552666001511096</v>
      </c>
      <c r="M40" s="81">
        <f>+'Ark1'!S317</f>
        <v>4.8809523809523805</v>
      </c>
      <c r="N40" s="79"/>
      <c r="O40" s="120"/>
      <c r="P40" s="440">
        <f>+IF(G40=0,"",'Ark1'!AR317)</f>
        <v>200.40476190476195</v>
      </c>
      <c r="Q40" s="443">
        <f>+IF(G40=0,"",'Ark1'!AS317)</f>
        <v>30.755520368000344</v>
      </c>
      <c r="R40" s="72"/>
      <c r="S40" s="81">
        <f>+'Ark1'!T317</f>
        <v>7.2619047619047645</v>
      </c>
      <c r="T40" s="79"/>
      <c r="U40" s="99">
        <f>+'Ark1'!U317</f>
        <v>253.93571428571423</v>
      </c>
      <c r="V40" s="99"/>
      <c r="W40" s="99">
        <f>+'Ark1'!W317</f>
        <v>73.809523809523782</v>
      </c>
      <c r="X40" s="99">
        <f>+'Ark1'!X317</f>
        <v>11.90476190476191</v>
      </c>
      <c r="Y40" s="99">
        <f>+'Ark1'!AG317</f>
        <v>653.97619047619025</v>
      </c>
      <c r="Z40" s="99"/>
      <c r="AA40" s="99">
        <f>+'Ark1'!AH317</f>
        <v>0</v>
      </c>
      <c r="AB40" s="99">
        <f>+'Ark1'!AI317</f>
        <v>38.095238095238109</v>
      </c>
      <c r="AC40" s="99">
        <f>+'Ark1'!Y317</f>
        <v>70.558718611585107</v>
      </c>
      <c r="AD40" s="81">
        <f>+'Ark1'!Z317</f>
        <v>1.1381350859730563</v>
      </c>
      <c r="AE40" s="81">
        <f>+'Ark1'!AA317</f>
        <v>1.3638098563447327</v>
      </c>
      <c r="AF40" s="99">
        <f t="shared" si="20"/>
        <v>388.29504496304662</v>
      </c>
      <c r="AG40" s="98">
        <f t="shared" si="21"/>
        <v>52.025853658536576</v>
      </c>
      <c r="AH40" s="98">
        <f t="shared" si="22"/>
        <v>3.8181818181818183</v>
      </c>
      <c r="AI40" s="42"/>
      <c r="AJ40" s="4"/>
      <c r="AK40" s="15"/>
      <c r="AL40" s="4"/>
      <c r="AM40" s="5"/>
      <c r="AN40" s="18"/>
      <c r="AO40"/>
      <c r="AP40"/>
    </row>
    <row r="41" spans="1:42" ht="15.6">
      <c r="A41" s="42">
        <f t="shared" si="23"/>
        <v>4</v>
      </c>
      <c r="B41" s="79">
        <f>+'Ark1'!C318</f>
        <v>2023</v>
      </c>
      <c r="C41" s="80">
        <f>+'Ark1'!H318</f>
        <v>1</v>
      </c>
      <c r="D41" s="79">
        <f>+'Ark1'!J318</f>
        <v>113</v>
      </c>
      <c r="E41" s="80" t="str">
        <f>VLOOKUP(D41,RNR!$A$1:$B$30,2)</f>
        <v>Egersund</v>
      </c>
      <c r="F41" s="79">
        <f>+'Ark1'!Q318</f>
        <v>34</v>
      </c>
      <c r="G41" s="79">
        <f>+'Ark1'!R318</f>
        <v>89</v>
      </c>
      <c r="H41" s="79"/>
      <c r="I41" s="79"/>
      <c r="J41" s="244">
        <f>+'Ark1'!AE318</f>
        <v>5.1895043731778419</v>
      </c>
      <c r="K41" s="79"/>
      <c r="L41" s="244">
        <f>+'Ark1'!AF318</f>
        <v>4.5045105190193189</v>
      </c>
      <c r="M41" s="81">
        <f>+'Ark1'!S318</f>
        <v>4.7303370786516865</v>
      </c>
      <c r="N41" s="79"/>
      <c r="O41" s="120"/>
      <c r="P41" s="440">
        <f>+IF(G41=0,"",'Ark1'!AR318)</f>
        <v>189</v>
      </c>
      <c r="Q41" s="443">
        <f>+IF(G41=0,"",'Ark1'!AS318)</f>
        <v>30.689988705956402</v>
      </c>
      <c r="R41" s="72"/>
      <c r="S41" s="81">
        <f>+'Ark1'!T318</f>
        <v>7.2247191011235952</v>
      </c>
      <c r="T41" s="79"/>
      <c r="U41" s="99">
        <f>+'Ark1'!U318</f>
        <v>219.85280898876405</v>
      </c>
      <c r="V41" s="99"/>
      <c r="W41" s="99">
        <f>+'Ark1'!W318</f>
        <v>66.292134831460658</v>
      </c>
      <c r="X41" s="99">
        <f>+'Ark1'!X318</f>
        <v>6.741573033707863</v>
      </c>
      <c r="Y41" s="99">
        <f>+'Ark1'!AG318</f>
        <v>658.69512195121956</v>
      </c>
      <c r="Z41" s="99"/>
      <c r="AA41" s="99">
        <f>+'Ark1'!AH318</f>
        <v>0</v>
      </c>
      <c r="AB41" s="99">
        <f>+'Ark1'!AI318</f>
        <v>46.067415730337089</v>
      </c>
      <c r="AC41" s="99">
        <f>+'Ark1'!Y318</f>
        <v>79.31054606311011</v>
      </c>
      <c r="AD41" s="81">
        <f>+'Ark1'!Z318</f>
        <v>1.1393280588591788</v>
      </c>
      <c r="AE41" s="81">
        <f>+'Ark1'!AA318</f>
        <v>1.6472845138015573</v>
      </c>
      <c r="AF41" s="99">
        <f t="shared" si="20"/>
        <v>333.77020971023001</v>
      </c>
      <c r="AG41" s="98">
        <f t="shared" si="21"/>
        <v>46.477197149643693</v>
      </c>
      <c r="AH41" s="98">
        <f t="shared" si="22"/>
        <v>2.6176470588235294</v>
      </c>
      <c r="AI41" s="42"/>
      <c r="AJ41" s="4"/>
      <c r="AK41" s="15"/>
      <c r="AL41" s="4"/>
      <c r="AM41" s="5"/>
      <c r="AN41" s="18"/>
      <c r="AO41"/>
      <c r="AP41"/>
    </row>
    <row r="42" spans="1:42" ht="15.6">
      <c r="A42" s="42">
        <f t="shared" si="23"/>
        <v>5</v>
      </c>
      <c r="B42" s="79">
        <f>+'Ark1'!C319</f>
        <v>2023</v>
      </c>
      <c r="C42" s="80">
        <f>+'Ark1'!H319</f>
        <v>1</v>
      </c>
      <c r="D42" s="79">
        <f>+'Ark1'!J319</f>
        <v>116</v>
      </c>
      <c r="E42" s="80" t="str">
        <f>VLOOKUP(D42,RNR!$A$1:$B$30,2)</f>
        <v>Sandeid</v>
      </c>
      <c r="F42" s="79">
        <f>+'Ark1'!Q319</f>
        <v>14</v>
      </c>
      <c r="G42" s="79">
        <f>+'Ark1'!R319</f>
        <v>28</v>
      </c>
      <c r="H42" s="79"/>
      <c r="I42" s="79"/>
      <c r="J42" s="244">
        <f>+'Ark1'!AE319</f>
        <v>1.6326530612244901</v>
      </c>
      <c r="K42" s="79"/>
      <c r="L42" s="244">
        <f>+'Ark1'!AF319</f>
        <v>1.5005826633817123</v>
      </c>
      <c r="M42" s="81">
        <f>+'Ark1'!S319</f>
        <v>4.1428571428571441</v>
      </c>
      <c r="N42" s="79"/>
      <c r="O42" s="120"/>
      <c r="P42" s="440">
        <f>+IF(G42=0,"",'Ark1'!AR319)</f>
        <v>197.17857142857139</v>
      </c>
      <c r="Q42" s="443">
        <f>+IF(G42=0,"",'Ark1'!AS319)</f>
        <v>29.340504824860105</v>
      </c>
      <c r="R42" s="72"/>
      <c r="S42" s="81">
        <f>+'Ark1'!T319</f>
        <v>6.5714285714285694</v>
      </c>
      <c r="T42" s="79"/>
      <c r="U42" s="99">
        <f>+'Ark1'!U319</f>
        <v>232.79642857142861</v>
      </c>
      <c r="V42" s="99"/>
      <c r="W42" s="99">
        <f>+'Ark1'!W319</f>
        <v>50</v>
      </c>
      <c r="X42" s="99">
        <f>+'Ark1'!X319</f>
        <v>7.1428571428571441</v>
      </c>
      <c r="Y42" s="99">
        <f>+'Ark1'!AG319</f>
        <v>712.642857142857</v>
      </c>
      <c r="Z42" s="99"/>
      <c r="AA42" s="99">
        <f>+'Ark1'!AH319</f>
        <v>0</v>
      </c>
      <c r="AB42" s="99">
        <f>+'Ark1'!AI319</f>
        <v>32.142857142857153</v>
      </c>
      <c r="AC42" s="99">
        <f>+'Ark1'!Y319</f>
        <v>75.301690751948243</v>
      </c>
      <c r="AD42" s="81">
        <f>+'Ark1'!Z319</f>
        <v>1.2163847404233139</v>
      </c>
      <c r="AE42" s="81">
        <f>+'Ark1'!AA319</f>
        <v>1.8789923482808473</v>
      </c>
      <c r="AF42" s="99">
        <f t="shared" si="20"/>
        <v>326.66633256489939</v>
      </c>
      <c r="AG42" s="98">
        <f t="shared" si="21"/>
        <v>56.192241379310339</v>
      </c>
      <c r="AH42" s="98">
        <f t="shared" si="22"/>
        <v>2</v>
      </c>
      <c r="AI42" s="42"/>
      <c r="AJ42" s="4"/>
      <c r="AK42" s="15"/>
      <c r="AL42" s="4"/>
      <c r="AM42" s="5"/>
      <c r="AN42" s="18"/>
      <c r="AO42"/>
      <c r="AP42"/>
    </row>
    <row r="43" spans="1:42" ht="15.6">
      <c r="A43" s="42">
        <f t="shared" si="23"/>
        <v>6</v>
      </c>
      <c r="B43" s="79">
        <f>+'Ark1'!C320</f>
        <v>2023</v>
      </c>
      <c r="C43" s="80">
        <f>+'Ark1'!H320</f>
        <v>2</v>
      </c>
      <c r="D43" s="79">
        <f>+'Ark1'!J320</f>
        <v>117</v>
      </c>
      <c r="E43" s="80" t="str">
        <f>VLOOKUP(D43,RNR!$A$1:$B$30,2)</f>
        <v>Jæren</v>
      </c>
      <c r="F43" s="79">
        <f>+'Ark1'!Q320</f>
        <v>0</v>
      </c>
      <c r="G43" s="79">
        <f>+'Ark1'!R320</f>
        <v>0</v>
      </c>
      <c r="H43" s="79"/>
      <c r="I43" s="79"/>
      <c r="J43" s="244">
        <f>+'Ark1'!AE320</f>
        <v>0</v>
      </c>
      <c r="K43" s="79"/>
      <c r="L43" s="244">
        <f>+'Ark1'!AF320</f>
        <v>0</v>
      </c>
      <c r="M43" s="81">
        <f>+'Ark1'!S320</f>
        <v>0</v>
      </c>
      <c r="N43" s="79"/>
      <c r="O43" s="120"/>
      <c r="P43" s="440" t="str">
        <f>+IF(G43=0,"",'Ark1'!AR320)</f>
        <v/>
      </c>
      <c r="Q43" s="443" t="str">
        <f>+IF(G43=0,"",'Ark1'!AS320)</f>
        <v/>
      </c>
      <c r="R43" s="72"/>
      <c r="S43" s="81">
        <f>+'Ark1'!T320</f>
        <v>0</v>
      </c>
      <c r="T43" s="79"/>
      <c r="U43" s="99">
        <f>+'Ark1'!U320</f>
        <v>0</v>
      </c>
      <c r="V43" s="99"/>
      <c r="W43" s="99">
        <f>+'Ark1'!W320</f>
        <v>0</v>
      </c>
      <c r="X43" s="99">
        <f>+'Ark1'!X320</f>
        <v>0</v>
      </c>
      <c r="Y43" s="99">
        <f>+'Ark1'!AG320</f>
        <v>0</v>
      </c>
      <c r="Z43" s="99"/>
      <c r="AA43" s="99">
        <f>+'Ark1'!AH320</f>
        <v>0</v>
      </c>
      <c r="AB43" s="99">
        <f>+'Ark1'!AI320</f>
        <v>0</v>
      </c>
      <c r="AC43" s="99">
        <f>+'Ark1'!Y320</f>
        <v>0</v>
      </c>
      <c r="AD43" s="81">
        <f>+'Ark1'!Z320</f>
        <v>0</v>
      </c>
      <c r="AE43" s="81">
        <f>+'Ark1'!AA320</f>
        <v>0</v>
      </c>
      <c r="AF43" s="99" t="e">
        <f t="shared" ref="AF43" si="24">1000*U43/Y43</f>
        <v>#DIV/0!</v>
      </c>
      <c r="AG43" s="98" t="e">
        <f t="shared" ref="AG43" si="25">+U43/M43</f>
        <v>#DIV/0!</v>
      </c>
      <c r="AH43" s="98" t="e">
        <f t="shared" ref="AH43" si="26">+G43/F43</f>
        <v>#DIV/0!</v>
      </c>
      <c r="AI43" s="42"/>
      <c r="AJ43" s="4"/>
      <c r="AK43" s="15"/>
      <c r="AL43" s="4"/>
      <c r="AM43" s="5"/>
      <c r="AN43" s="18"/>
      <c r="AO43"/>
      <c r="AP43"/>
    </row>
    <row r="44" spans="1:42" ht="15.6">
      <c r="A44" s="42">
        <f t="shared" si="23"/>
        <v>7</v>
      </c>
      <c r="B44" s="79">
        <f>+'Ark1'!C321</f>
        <v>2023</v>
      </c>
      <c r="C44" s="80">
        <f>+'Ark1'!H321</f>
        <v>1</v>
      </c>
      <c r="D44" s="79">
        <f>+'Ark1'!J321</f>
        <v>134</v>
      </c>
      <c r="E44" s="80" t="str">
        <f>VLOOKUP(D44,RNR!$A$1:$B$30,2)</f>
        <v>Førde</v>
      </c>
      <c r="F44" s="79">
        <f>+'Ark1'!Q321</f>
        <v>32</v>
      </c>
      <c r="G44" s="79">
        <f>+'Ark1'!R321</f>
        <v>163</v>
      </c>
      <c r="H44" s="79"/>
      <c r="I44" s="79"/>
      <c r="J44" s="244">
        <f>+'Ark1'!AE321</f>
        <v>9.5043731778425613</v>
      </c>
      <c r="K44" s="79"/>
      <c r="L44" s="244">
        <f>+'Ark1'!AF321</f>
        <v>9.1690405230756404</v>
      </c>
      <c r="M44" s="81">
        <f>+'Ark1'!S321</f>
        <v>4.1840490797546002</v>
      </c>
      <c r="N44" s="79"/>
      <c r="O44" s="120"/>
      <c r="P44" s="440">
        <f>+IF(G44=0,"",'Ark1'!AR321)</f>
        <v>201.601226993865</v>
      </c>
      <c r="Q44" s="443">
        <f>+IF(G44=0,"",'Ark1'!AS321)</f>
        <v>29.006793815769448</v>
      </c>
      <c r="R44" s="72"/>
      <c r="S44" s="81">
        <f>+'Ark1'!T321</f>
        <v>7.0613496932515316</v>
      </c>
      <c r="T44" s="79"/>
      <c r="U44" s="99">
        <f>+'Ark1'!U321</f>
        <v>244.34907975460141</v>
      </c>
      <c r="V44" s="99"/>
      <c r="W44" s="99">
        <f>+'Ark1'!W321</f>
        <v>66.257668711656422</v>
      </c>
      <c r="X44" s="99">
        <f>+'Ark1'!X321</f>
        <v>4.2944785276073603</v>
      </c>
      <c r="Y44" s="99">
        <f>+'Ark1'!AG321</f>
        <v>629.12883435582808</v>
      </c>
      <c r="Z44" s="99"/>
      <c r="AA44" s="99">
        <f>+'Ark1'!AH321</f>
        <v>0</v>
      </c>
      <c r="AB44" s="99">
        <f>+'Ark1'!AI321</f>
        <v>16.564417177914105</v>
      </c>
      <c r="AC44" s="99">
        <f>+'Ark1'!Y321</f>
        <v>69.015661393324265</v>
      </c>
      <c r="AD44" s="81">
        <f>+'Ark1'!Z321</f>
        <v>0.99839911000924642</v>
      </c>
      <c r="AE44" s="81">
        <f>+'Ark1'!AA321</f>
        <v>1.4848653717402012</v>
      </c>
      <c r="AF44" s="99">
        <f t="shared" ref="AF44:AF64" si="27">1000*U44/Y44</f>
        <v>388.39275266216833</v>
      </c>
      <c r="AG44" s="98">
        <f t="shared" ref="AG44:AG64" si="28">+U44/M44</f>
        <v>58.400146627566038</v>
      </c>
      <c r="AH44" s="98">
        <f t="shared" ref="AH44:AH64" si="29">+G44/F44</f>
        <v>5.09375</v>
      </c>
      <c r="AI44" s="42"/>
      <c r="AJ44" s="4"/>
      <c r="AK44" s="15"/>
      <c r="AL44" s="4"/>
      <c r="AM44" s="5"/>
      <c r="AN44" s="18"/>
      <c r="AO44"/>
      <c r="AP44"/>
    </row>
    <row r="45" spans="1:42" ht="15.6">
      <c r="A45" s="42">
        <f t="shared" si="23"/>
        <v>8</v>
      </c>
      <c r="B45" s="79">
        <f>+'Ark1'!C322</f>
        <v>2023</v>
      </c>
      <c r="C45" s="80">
        <f>+'Ark1'!H322</f>
        <v>2</v>
      </c>
      <c r="D45" s="79">
        <f>+'Ark1'!J322</f>
        <v>138</v>
      </c>
      <c r="E45" s="80" t="str">
        <f>VLOOKUP(D45,RNR!$A$1:$B$30,2)</f>
        <v>Ytre Nordmøre</v>
      </c>
      <c r="F45" s="79">
        <f>+'Ark1'!Q322</f>
        <v>2</v>
      </c>
      <c r="G45" s="79">
        <f>+'Ark1'!R322</f>
        <v>12</v>
      </c>
      <c r="H45" s="79"/>
      <c r="I45" s="79"/>
      <c r="J45" s="244">
        <f>+'Ark1'!AE322</f>
        <v>0.69970845481049548</v>
      </c>
      <c r="K45" s="79"/>
      <c r="L45" s="244">
        <f>+'Ark1'!AF322</f>
        <v>0.60637508788294991</v>
      </c>
      <c r="M45" s="81">
        <f>+'Ark1'!S322</f>
        <v>3</v>
      </c>
      <c r="N45" s="79"/>
      <c r="O45" s="120"/>
      <c r="P45" s="440">
        <f>+IF(G45=0,"",'Ark1'!AR322)</f>
        <v>204.25</v>
      </c>
      <c r="Q45" s="443">
        <f>+IF(G45=0,"",'Ark1'!AS322)</f>
        <v>25.512812271990111</v>
      </c>
      <c r="R45" s="72"/>
      <c r="S45" s="81">
        <f>+'Ark1'!T322</f>
        <v>5</v>
      </c>
      <c r="T45" s="79"/>
      <c r="U45" s="99">
        <f>+'Ark1'!U322</f>
        <v>219.5</v>
      </c>
      <c r="V45" s="99"/>
      <c r="W45" s="99">
        <f>+'Ark1'!W322</f>
        <v>0</v>
      </c>
      <c r="X45" s="99">
        <f>+'Ark1'!X322</f>
        <v>0</v>
      </c>
      <c r="Y45" s="99">
        <f>+'Ark1'!AG322</f>
        <v>656.91666666666652</v>
      </c>
      <c r="Z45" s="99"/>
      <c r="AA45" s="99">
        <f>+'Ark1'!AH322</f>
        <v>0</v>
      </c>
      <c r="AB45" s="99">
        <f>+'Ark1'!AI322</f>
        <v>0</v>
      </c>
      <c r="AC45" s="99">
        <f>+'Ark1'!Y322</f>
        <v>37.657159567161528</v>
      </c>
      <c r="AD45" s="81">
        <f>+'Ark1'!Z322</f>
        <v>0.57735026918962584</v>
      </c>
      <c r="AE45" s="81">
        <f>+'Ark1'!AA322</f>
        <v>0.57735026918962584</v>
      </c>
      <c r="AF45" s="99">
        <f t="shared" si="27"/>
        <v>334.13674996828627</v>
      </c>
      <c r="AG45" s="98">
        <f t="shared" si="28"/>
        <v>73.166666666666671</v>
      </c>
      <c r="AH45" s="98">
        <f t="shared" si="29"/>
        <v>6</v>
      </c>
      <c r="AI45" s="42"/>
      <c r="AJ45" s="4"/>
      <c r="AK45" s="15"/>
      <c r="AL45" s="4"/>
      <c r="AM45" s="5"/>
      <c r="AN45" s="18"/>
      <c r="AO45"/>
      <c r="AP45"/>
    </row>
    <row r="46" spans="1:42" ht="15.6">
      <c r="A46" s="42">
        <f t="shared" si="23"/>
        <v>9</v>
      </c>
      <c r="B46" s="79">
        <f>+'Ark1'!C323</f>
        <v>2023</v>
      </c>
      <c r="C46" s="80">
        <f>+'Ark1'!H323</f>
        <v>2</v>
      </c>
      <c r="D46" s="79">
        <f>+'Ark1'!J323</f>
        <v>141</v>
      </c>
      <c r="E46" s="80" t="str">
        <f>VLOOKUP(D46,RNR!$A$1:$B$30,2)</f>
        <v>Ølen</v>
      </c>
      <c r="F46" s="79">
        <f>+'Ark1'!Q323</f>
        <v>5</v>
      </c>
      <c r="G46" s="79">
        <f>+'Ark1'!R323</f>
        <v>33</v>
      </c>
      <c r="H46" s="79"/>
      <c r="I46" s="79"/>
      <c r="J46" s="244">
        <f>+'Ark1'!AE323</f>
        <v>1.9241982507288635</v>
      </c>
      <c r="K46" s="79"/>
      <c r="L46" s="244">
        <f>+'Ark1'!AF323</f>
        <v>1.9653090832409796</v>
      </c>
      <c r="M46" s="81">
        <f>+'Ark1'!S323</f>
        <v>4.2424242424242431</v>
      </c>
      <c r="N46" s="79"/>
      <c r="O46" s="120"/>
      <c r="P46" s="440">
        <f>+IF(G46=0,"",'Ark1'!AR323)</f>
        <v>205.90909090909088</v>
      </c>
      <c r="Q46" s="443">
        <f>+IF(G46=0,"",'Ark1'!AS323)</f>
        <v>29.484019444516377</v>
      </c>
      <c r="R46" s="72"/>
      <c r="S46" s="81">
        <f>+'Ark1'!T323</f>
        <v>7</v>
      </c>
      <c r="T46" s="79"/>
      <c r="U46" s="99">
        <f>+'Ark1'!U323</f>
        <v>258.69696969696957</v>
      </c>
      <c r="V46" s="99"/>
      <c r="W46" s="99">
        <f>+'Ark1'!W323</f>
        <v>66.666666666666686</v>
      </c>
      <c r="X46" s="99">
        <f>+'Ark1'!X323</f>
        <v>0</v>
      </c>
      <c r="Y46" s="99">
        <f>+'Ark1'!AG323</f>
        <v>659.4848484848485</v>
      </c>
      <c r="Z46" s="99"/>
      <c r="AA46" s="99">
        <f>+'Ark1'!AH323</f>
        <v>0</v>
      </c>
      <c r="AB46" s="99">
        <f>+'Ark1'!AI323</f>
        <v>30.303030303030305</v>
      </c>
      <c r="AC46" s="99">
        <f>+'Ark1'!Y323</f>
        <v>41.322372580307778</v>
      </c>
      <c r="AD46" s="81">
        <f>+'Ark1'!Z323</f>
        <v>0.92212873058805822</v>
      </c>
      <c r="AE46" s="81">
        <f>+'Ark1'!AA323</f>
        <v>1.1547005383792519</v>
      </c>
      <c r="AF46" s="99">
        <f t="shared" si="27"/>
        <v>392.27128612783144</v>
      </c>
      <c r="AG46" s="98">
        <f t="shared" si="28"/>
        <v>60.978571428571392</v>
      </c>
      <c r="AH46" s="98">
        <f t="shared" si="29"/>
        <v>6.6</v>
      </c>
      <c r="AI46" s="42"/>
      <c r="AJ46" s="4"/>
      <c r="AK46" s="18"/>
      <c r="AL46" s="4"/>
      <c r="AM46" s="5"/>
      <c r="AN46" s="18"/>
      <c r="AO46"/>
      <c r="AP46"/>
    </row>
    <row r="47" spans="1:42" ht="15.6">
      <c r="A47" s="42">
        <f t="shared" si="23"/>
        <v>10</v>
      </c>
      <c r="B47" s="79">
        <f>+'Ark1'!C324</f>
        <v>2023</v>
      </c>
      <c r="C47" s="80">
        <f>+'Ark1'!H324</f>
        <v>2</v>
      </c>
      <c r="D47" s="79">
        <f>+'Ark1'!J324</f>
        <v>143</v>
      </c>
      <c r="E47" s="80" t="str">
        <f>VLOOKUP(D47,RNR!$A$1:$B$30,2)</f>
        <v>Nordfjord</v>
      </c>
      <c r="F47" s="79">
        <f>+'Ark1'!Q324</f>
        <v>5</v>
      </c>
      <c r="G47" s="79">
        <f>+'Ark1'!R324</f>
        <v>42</v>
      </c>
      <c r="H47" s="79"/>
      <c r="I47" s="79"/>
      <c r="J47" s="244">
        <f>+'Ark1'!AE324</f>
        <v>2.4489795918367343</v>
      </c>
      <c r="K47" s="79"/>
      <c r="L47" s="244">
        <f>+'Ark1'!AF324</f>
        <v>2.9263928785688993</v>
      </c>
      <c r="M47" s="81">
        <f>+'Ark1'!S324</f>
        <v>4.6190476190476195</v>
      </c>
      <c r="N47" s="79"/>
      <c r="O47" s="120"/>
      <c r="P47" s="440">
        <f>+IF(G47=0,"",'Ark1'!AR324)</f>
        <v>218.04761904761904</v>
      </c>
      <c r="Q47" s="443">
        <f>+IF(G47=0,"",'Ark1'!AS324)</f>
        <v>29.12841866981644</v>
      </c>
      <c r="R47" s="72"/>
      <c r="S47" s="81">
        <f>+'Ark1'!T324</f>
        <v>6.9761904761904781</v>
      </c>
      <c r="T47" s="79"/>
      <c r="U47" s="99">
        <f>+'Ark1'!U324</f>
        <v>302.66190476190491</v>
      </c>
      <c r="V47" s="99"/>
      <c r="W47" s="99">
        <f>+'Ark1'!W324</f>
        <v>54.761904761904759</v>
      </c>
      <c r="X47" s="99">
        <f>+'Ark1'!X324</f>
        <v>11.90476190476191</v>
      </c>
      <c r="Y47" s="99">
        <f>+'Ark1'!AG324</f>
        <v>694.80952380952363</v>
      </c>
      <c r="Z47" s="99"/>
      <c r="AA47" s="99">
        <f>+'Ark1'!AH324</f>
        <v>2.3809523809523818</v>
      </c>
      <c r="AB47" s="99">
        <f>+'Ark1'!AI324</f>
        <v>42.857142857142847</v>
      </c>
      <c r="AC47" s="99">
        <f>+'Ark1'!Y324</f>
        <v>40.805327338829343</v>
      </c>
      <c r="AD47" s="81">
        <f>+'Ark1'!Z324</f>
        <v>1.0679838805717079</v>
      </c>
      <c r="AE47" s="81">
        <f>+'Ark1'!AA324</f>
        <v>1.0348244672428908</v>
      </c>
      <c r="AF47" s="99">
        <f t="shared" si="27"/>
        <v>435.60413953807176</v>
      </c>
      <c r="AG47" s="98">
        <f t="shared" si="28"/>
        <v>65.524742268041265</v>
      </c>
      <c r="AH47" s="98">
        <f t="shared" si="29"/>
        <v>8.4</v>
      </c>
      <c r="AI47" s="42"/>
      <c r="AJ47" s="12"/>
      <c r="AK47" s="12"/>
      <c r="AL47" s="4"/>
      <c r="AM47" s="5"/>
      <c r="AN47" s="18"/>
      <c r="AO47"/>
      <c r="AP47"/>
    </row>
    <row r="48" spans="1:42" ht="15.6">
      <c r="A48" s="42">
        <f t="shared" si="23"/>
        <v>11</v>
      </c>
      <c r="B48" s="79">
        <f>+'Ark1'!C325</f>
        <v>2023</v>
      </c>
      <c r="C48" s="80">
        <f>+'Ark1'!H325</f>
        <v>1</v>
      </c>
      <c r="D48" s="79">
        <f>+'Ark1'!J325</f>
        <v>147</v>
      </c>
      <c r="E48" s="80" t="str">
        <f>VLOOKUP(D48,RNR!$A$1:$B$30,2)</f>
        <v>Midt-Norge_K</v>
      </c>
      <c r="F48" s="79">
        <f>+'Ark1'!Q325</f>
        <v>0</v>
      </c>
      <c r="G48" s="79">
        <f>+'Ark1'!R325</f>
        <v>0</v>
      </c>
      <c r="H48" s="79"/>
      <c r="I48" s="79"/>
      <c r="J48" s="244">
        <f>+'Ark1'!AE325</f>
        <v>0</v>
      </c>
      <c r="K48" s="79"/>
      <c r="L48" s="244">
        <f>+'Ark1'!AF325</f>
        <v>0</v>
      </c>
      <c r="M48" s="81">
        <f>+'Ark1'!S325</f>
        <v>0</v>
      </c>
      <c r="N48" s="79"/>
      <c r="O48" s="120"/>
      <c r="P48" s="440" t="str">
        <f>+IF(G48=0,"",'Ark1'!AR325)</f>
        <v/>
      </c>
      <c r="Q48" s="443" t="str">
        <f>+IF(G48=0,"",'Ark1'!AS325)</f>
        <v/>
      </c>
      <c r="R48" s="72"/>
      <c r="S48" s="81">
        <f>+'Ark1'!T325</f>
        <v>0</v>
      </c>
      <c r="T48" s="79"/>
      <c r="U48" s="99">
        <f>+'Ark1'!U325</f>
        <v>0</v>
      </c>
      <c r="V48" s="99"/>
      <c r="W48" s="99">
        <f>+'Ark1'!W325</f>
        <v>0</v>
      </c>
      <c r="X48" s="99">
        <f>+'Ark1'!X325</f>
        <v>0</v>
      </c>
      <c r="Y48" s="99">
        <f>+'Ark1'!AG325</f>
        <v>0</v>
      </c>
      <c r="Z48" s="99"/>
      <c r="AA48" s="99">
        <f>+'Ark1'!AH325</f>
        <v>0</v>
      </c>
      <c r="AB48" s="99">
        <f>+'Ark1'!AI325</f>
        <v>0</v>
      </c>
      <c r="AC48" s="99">
        <f>+'Ark1'!Y325</f>
        <v>0</v>
      </c>
      <c r="AD48" s="81">
        <f>+'Ark1'!Z325</f>
        <v>0</v>
      </c>
      <c r="AE48" s="81">
        <f>+'Ark1'!AA325</f>
        <v>0</v>
      </c>
      <c r="AF48" s="99" t="e">
        <f t="shared" si="27"/>
        <v>#DIV/0!</v>
      </c>
      <c r="AG48" s="98" t="e">
        <f t="shared" si="28"/>
        <v>#DIV/0!</v>
      </c>
      <c r="AH48" s="98" t="e">
        <f t="shared" si="29"/>
        <v>#DIV/0!</v>
      </c>
      <c r="AI48" s="42"/>
      <c r="AJ48" s="12"/>
      <c r="AK48" s="12"/>
      <c r="AL48" s="4"/>
      <c r="AM48" s="5"/>
      <c r="AN48" s="18"/>
      <c r="AO48"/>
      <c r="AP48"/>
    </row>
    <row r="49" spans="1:42" ht="15.6">
      <c r="A49" s="42">
        <f t="shared" si="23"/>
        <v>12</v>
      </c>
      <c r="B49" s="79">
        <f>+'Ark1'!C326</f>
        <v>2023</v>
      </c>
      <c r="C49" s="80">
        <f>+'Ark1'!H326</f>
        <v>2</v>
      </c>
      <c r="D49" s="79">
        <f>+'Ark1'!J326</f>
        <v>147</v>
      </c>
      <c r="E49" s="80" t="str">
        <f>VLOOKUP(D49,RNR!$A$1:$B$30,2)</f>
        <v>Midt-Norge_K</v>
      </c>
      <c r="F49" s="79">
        <f>+'Ark1'!Q326</f>
        <v>0</v>
      </c>
      <c r="G49" s="79">
        <f>+'Ark1'!R326</f>
        <v>0</v>
      </c>
      <c r="H49" s="79"/>
      <c r="I49" s="79"/>
      <c r="J49" s="244">
        <f>+'Ark1'!AE326</f>
        <v>0</v>
      </c>
      <c r="K49" s="79"/>
      <c r="L49" s="244">
        <f>+'Ark1'!AF326</f>
        <v>0</v>
      </c>
      <c r="M49" s="81">
        <f>+'Ark1'!S326</f>
        <v>0</v>
      </c>
      <c r="N49" s="79"/>
      <c r="O49" s="120"/>
      <c r="P49" s="440" t="str">
        <f>+IF(G49=0,"",'Ark1'!AR326)</f>
        <v/>
      </c>
      <c r="Q49" s="443" t="str">
        <f>+IF(G49=0,"",'Ark1'!AS326)</f>
        <v/>
      </c>
      <c r="R49" s="72"/>
      <c r="S49" s="81">
        <f>+'Ark1'!T326</f>
        <v>0</v>
      </c>
      <c r="T49" s="79"/>
      <c r="U49" s="99">
        <f>+'Ark1'!U326</f>
        <v>0</v>
      </c>
      <c r="V49" s="99"/>
      <c r="W49" s="99">
        <f>+'Ark1'!W326</f>
        <v>0</v>
      </c>
      <c r="X49" s="99">
        <f>+'Ark1'!X326</f>
        <v>0</v>
      </c>
      <c r="Y49" s="99">
        <f>+'Ark1'!AG326</f>
        <v>0</v>
      </c>
      <c r="Z49" s="99"/>
      <c r="AA49" s="99">
        <f>+'Ark1'!AH326</f>
        <v>0</v>
      </c>
      <c r="AB49" s="99">
        <f>+'Ark1'!AI326</f>
        <v>0</v>
      </c>
      <c r="AC49" s="99">
        <f>+'Ark1'!Y326</f>
        <v>0</v>
      </c>
      <c r="AD49" s="81">
        <f>+'Ark1'!Z326</f>
        <v>0</v>
      </c>
      <c r="AE49" s="81">
        <f>+'Ark1'!AA326</f>
        <v>0</v>
      </c>
      <c r="AF49" s="99" t="e">
        <f t="shared" si="27"/>
        <v>#DIV/0!</v>
      </c>
      <c r="AG49" s="98" t="e">
        <f t="shared" si="28"/>
        <v>#DIV/0!</v>
      </c>
      <c r="AH49" s="98" t="e">
        <f t="shared" si="29"/>
        <v>#DIV/0!</v>
      </c>
      <c r="AI49" s="42"/>
      <c r="AJ49" s="12"/>
      <c r="AK49" s="12"/>
      <c r="AL49" s="4"/>
      <c r="AN49" s="18"/>
      <c r="AO49"/>
      <c r="AP49"/>
    </row>
    <row r="50" spans="1:42" ht="15.6">
      <c r="A50" s="42">
        <f t="shared" si="23"/>
        <v>13</v>
      </c>
      <c r="B50" s="79">
        <f>+'Ark1'!C327</f>
        <v>2023</v>
      </c>
      <c r="C50" s="80">
        <f>+'Ark1'!H327</f>
        <v>1</v>
      </c>
      <c r="D50" s="79">
        <f>+'Ark1'!J327</f>
        <v>155</v>
      </c>
      <c r="E50" s="80" t="str">
        <f>VLOOKUP(D50,RNR!$A$1:$B$30,2)</f>
        <v>Målselv</v>
      </c>
      <c r="F50" s="79">
        <f>+'Ark1'!Q327</f>
        <v>5</v>
      </c>
      <c r="G50" s="79">
        <f>+'Ark1'!R327</f>
        <v>16</v>
      </c>
      <c r="H50" s="79"/>
      <c r="I50" s="79"/>
      <c r="J50" s="244">
        <f>+'Ark1'!AE327</f>
        <v>0.93294460641399379</v>
      </c>
      <c r="K50" s="79"/>
      <c r="L50" s="244">
        <f>+'Ark1'!AF327</f>
        <v>1.0231025685533051</v>
      </c>
      <c r="M50" s="81">
        <f>+'Ark1'!S327</f>
        <v>4.3125</v>
      </c>
      <c r="N50" s="79"/>
      <c r="O50" s="120"/>
      <c r="P50" s="440">
        <f>+IF(G50=0,"",'Ark1'!AR327)</f>
        <v>212.8125</v>
      </c>
      <c r="Q50" s="443">
        <f>+IF(G50=0,"",'Ark1'!AS327)</f>
        <v>28.432970974614939</v>
      </c>
      <c r="R50" s="72"/>
      <c r="S50" s="81">
        <f>+'Ark1'!T327</f>
        <v>6.3125</v>
      </c>
      <c r="T50" s="79"/>
      <c r="U50" s="99">
        <f>+'Ark1'!U327</f>
        <v>277.76249999999999</v>
      </c>
      <c r="V50" s="99"/>
      <c r="W50" s="99">
        <f>+'Ark1'!W327</f>
        <v>31.25</v>
      </c>
      <c r="X50" s="99">
        <f>+'Ark1'!X327</f>
        <v>12.5</v>
      </c>
      <c r="Y50" s="99">
        <f>+'Ark1'!AG327</f>
        <v>663.0625</v>
      </c>
      <c r="Z50" s="99"/>
      <c r="AA50" s="99">
        <f>+'Ark1'!AH327</f>
        <v>0</v>
      </c>
      <c r="AB50" s="99">
        <f>+'Ark1'!AI327</f>
        <v>18.75</v>
      </c>
      <c r="AC50" s="99">
        <f>+'Ark1'!Y327</f>
        <v>61.549399621361069</v>
      </c>
      <c r="AD50" s="81">
        <f>+'Ark1'!Z327</f>
        <v>0.84548432865429246</v>
      </c>
      <c r="AE50" s="81">
        <f>+'Ark1'!AA327</f>
        <v>1.685183595339095</v>
      </c>
      <c r="AF50" s="99">
        <f t="shared" si="27"/>
        <v>418.90847393722311</v>
      </c>
      <c r="AG50" s="98">
        <f t="shared" si="28"/>
        <v>64.408695652173904</v>
      </c>
      <c r="AH50" s="98">
        <f t="shared" si="29"/>
        <v>3.2</v>
      </c>
      <c r="AI50" s="42"/>
      <c r="AJ50" s="12"/>
      <c r="AK50" s="12"/>
      <c r="AL50" s="4"/>
      <c r="AN50"/>
      <c r="AO50"/>
      <c r="AP50"/>
    </row>
    <row r="51" spans="1:42" ht="15.6">
      <c r="A51" s="42">
        <f t="shared" si="23"/>
        <v>14</v>
      </c>
      <c r="B51" s="79">
        <f>+'Ark1'!C328</f>
        <v>2023</v>
      </c>
      <c r="C51" s="80">
        <f>+'Ark1'!H328</f>
        <v>2</v>
      </c>
      <c r="D51" s="79">
        <f>+'Ark1'!J328</f>
        <v>160</v>
      </c>
      <c r="E51" s="80" t="str">
        <f>VLOOKUP(D51,RNR!$A$1:$B$30,2)</f>
        <v>Oslo</v>
      </c>
      <c r="F51" s="79">
        <f>+'Ark1'!Q328</f>
        <v>12</v>
      </c>
      <c r="G51" s="79">
        <f>+'Ark1'!R328</f>
        <v>31</v>
      </c>
      <c r="H51" s="79"/>
      <c r="I51" s="79"/>
      <c r="J51" s="244">
        <f>+'Ark1'!AE328</f>
        <v>1.8075801749271128</v>
      </c>
      <c r="K51" s="79"/>
      <c r="L51" s="244">
        <f>+'Ark1'!AF328</f>
        <v>1.525836781506527</v>
      </c>
      <c r="M51" s="81">
        <f>+'Ark1'!S328</f>
        <v>3.903225806451613</v>
      </c>
      <c r="N51" s="79"/>
      <c r="O51" s="120"/>
      <c r="P51" s="440">
        <f>+IF(G51=0,"",'Ark1'!AR328)</f>
        <v>196.09677419354844</v>
      </c>
      <c r="Q51" s="443">
        <f>+IF(G51=0,"",'Ark1'!AS328)</f>
        <v>27.020058485252875</v>
      </c>
      <c r="R51" s="72"/>
      <c r="S51" s="81">
        <f>+'Ark1'!T328</f>
        <v>5.935483870967742</v>
      </c>
      <c r="T51" s="79"/>
      <c r="U51" s="99">
        <f>+'Ark1'!U328</f>
        <v>213.8064516129032</v>
      </c>
      <c r="V51" s="99"/>
      <c r="W51" s="99">
        <f>+'Ark1'!W328</f>
        <v>35.483870967741943</v>
      </c>
      <c r="X51" s="99">
        <f>+'Ark1'!X328</f>
        <v>3.2258064516129026</v>
      </c>
      <c r="Y51" s="99">
        <f>+'Ark1'!AG328</f>
        <v>595.1612903225805</v>
      </c>
      <c r="Z51" s="99"/>
      <c r="AA51" s="99">
        <f>+'Ark1'!AH328</f>
        <v>0</v>
      </c>
      <c r="AB51" s="99">
        <f>+'Ark1'!AI328</f>
        <v>51.612903225806441</v>
      </c>
      <c r="AC51" s="99">
        <f>+'Ark1'!Y328</f>
        <v>75.744702510318731</v>
      </c>
      <c r="AD51" s="81">
        <f>+'Ark1'!Z328</f>
        <v>0.81734577156902688</v>
      </c>
      <c r="AE51" s="81">
        <f>+'Ark1'!AA328</f>
        <v>1.4796574117651229</v>
      </c>
      <c r="AF51" s="99">
        <f t="shared" si="27"/>
        <v>359.2411924119242</v>
      </c>
      <c r="AG51" s="98">
        <f t="shared" si="28"/>
        <v>54.776859504132226</v>
      </c>
      <c r="AH51" s="98">
        <f t="shared" si="29"/>
        <v>2.5833333333333335</v>
      </c>
      <c r="AI51" s="42"/>
      <c r="AJ51" s="2"/>
      <c r="AK51" s="5"/>
      <c r="AL51" s="4"/>
      <c r="AN51"/>
      <c r="AO51"/>
      <c r="AP51"/>
    </row>
    <row r="52" spans="1:42" ht="15.6">
      <c r="A52" s="42">
        <f t="shared" si="23"/>
        <v>15</v>
      </c>
      <c r="B52" s="79">
        <f>+'Ark1'!C329</f>
        <v>2023</v>
      </c>
      <c r="C52" s="80">
        <f>+'Ark1'!H329</f>
        <v>1</v>
      </c>
      <c r="D52" s="79">
        <f>+'Ark1'!J329</f>
        <v>171</v>
      </c>
      <c r="E52" s="80" t="str">
        <f>VLOOKUP(D52,RNR!$A$1:$B$30,2)</f>
        <v>Prima Jæren</v>
      </c>
      <c r="F52" s="79">
        <f>+'Ark1'!Q329</f>
        <v>0</v>
      </c>
      <c r="G52" s="79">
        <f>+'Ark1'!R329</f>
        <v>0</v>
      </c>
      <c r="H52" s="79"/>
      <c r="I52" s="79"/>
      <c r="J52" s="244">
        <f>+'Ark1'!AE329</f>
        <v>0</v>
      </c>
      <c r="K52" s="79"/>
      <c r="L52" s="244">
        <f>+'Ark1'!AF329</f>
        <v>0</v>
      </c>
      <c r="M52" s="81">
        <f>+'Ark1'!S329</f>
        <v>0</v>
      </c>
      <c r="N52" s="79"/>
      <c r="O52" s="120"/>
      <c r="P52" s="440" t="str">
        <f>+IF(G52=0,"",'Ark1'!AR329)</f>
        <v/>
      </c>
      <c r="Q52" s="443" t="str">
        <f>+IF(G52=0,"",'Ark1'!AS329)</f>
        <v/>
      </c>
      <c r="R52" s="72"/>
      <c r="S52" s="81">
        <f>+'Ark1'!T329</f>
        <v>0</v>
      </c>
      <c r="T52" s="79"/>
      <c r="U52" s="99">
        <f>+'Ark1'!U329</f>
        <v>0</v>
      </c>
      <c r="V52" s="99"/>
      <c r="W52" s="99">
        <f>+'Ark1'!W329</f>
        <v>0</v>
      </c>
      <c r="X52" s="99">
        <f>+'Ark1'!X329</f>
        <v>0</v>
      </c>
      <c r="Y52" s="99">
        <f>+'Ark1'!AG329</f>
        <v>0</v>
      </c>
      <c r="Z52" s="99"/>
      <c r="AA52" s="99">
        <f>+'Ark1'!AH329</f>
        <v>0</v>
      </c>
      <c r="AB52" s="99">
        <f>+'Ark1'!AI329</f>
        <v>0</v>
      </c>
      <c r="AC52" s="99">
        <f>+'Ark1'!Y329</f>
        <v>0</v>
      </c>
      <c r="AD52" s="81">
        <f>+'Ark1'!Z329</f>
        <v>0</v>
      </c>
      <c r="AE52" s="81">
        <f>+'Ark1'!AA329</f>
        <v>0</v>
      </c>
      <c r="AF52" s="99" t="e">
        <f t="shared" si="27"/>
        <v>#DIV/0!</v>
      </c>
      <c r="AG52" s="98" t="e">
        <f t="shared" si="28"/>
        <v>#DIV/0!</v>
      </c>
      <c r="AH52" s="98" t="e">
        <f t="shared" si="29"/>
        <v>#DIV/0!</v>
      </c>
      <c r="AI52" s="42"/>
      <c r="AJ52" s="4"/>
      <c r="AK52" s="4"/>
      <c r="AL52" s="4"/>
      <c r="AN52"/>
      <c r="AO52"/>
      <c r="AP52"/>
    </row>
    <row r="53" spans="1:42" ht="15.6">
      <c r="A53" s="42">
        <f t="shared" si="23"/>
        <v>16</v>
      </c>
      <c r="B53" s="79">
        <f>+'Ark1'!C331</f>
        <v>2023</v>
      </c>
      <c r="C53" s="80">
        <f>+'Ark1'!H331</f>
        <v>2</v>
      </c>
      <c r="D53" s="79">
        <f>+'Ark1'!J331</f>
        <v>175</v>
      </c>
      <c r="E53" s="80" t="str">
        <f>VLOOKUP(D53,RNR!$A$1:$B$30,2)</f>
        <v>Ole Ringdal</v>
      </c>
      <c r="F53" s="79">
        <f>+'Ark1'!Q331</f>
        <v>3</v>
      </c>
      <c r="G53" s="79">
        <f>+'Ark1'!R331</f>
        <v>27</v>
      </c>
      <c r="H53" s="79"/>
      <c r="I53" s="79"/>
      <c r="J53" s="244">
        <f>+'Ark1'!AE331</f>
        <v>1.5743440233236154</v>
      </c>
      <c r="K53" s="79"/>
      <c r="L53" s="244">
        <f>+'Ark1'!AF331</f>
        <v>1.8249265742846317</v>
      </c>
      <c r="M53" s="81">
        <f>+'Ark1'!S331</f>
        <v>4.3333333333333321</v>
      </c>
      <c r="N53" s="79"/>
      <c r="O53" s="120"/>
      <c r="P53" s="440">
        <f>+IF(G53=0,"",'Ark1'!AR331)</f>
        <v>215.11111111111111</v>
      </c>
      <c r="Q53" s="443">
        <f>+IF(G53=0,"",'Ark1'!AS331)</f>
        <v>29.511741840586954</v>
      </c>
      <c r="R53" s="72"/>
      <c r="S53" s="81">
        <f>+'Ark1'!T331</f>
        <v>7.2222222222222223</v>
      </c>
      <c r="T53" s="79"/>
      <c r="U53" s="99">
        <f>+'Ark1'!U331</f>
        <v>293.60000000000008</v>
      </c>
      <c r="V53" s="99"/>
      <c r="W53" s="99">
        <f>+'Ark1'!W331</f>
        <v>74.074074074074076</v>
      </c>
      <c r="X53" s="99">
        <f>+'Ark1'!X331</f>
        <v>0</v>
      </c>
      <c r="Y53" s="99">
        <f>+'Ark1'!AG331</f>
        <v>634.92592592592598</v>
      </c>
      <c r="Z53" s="99"/>
      <c r="AA53" s="99">
        <f>+'Ark1'!AH331</f>
        <v>0</v>
      </c>
      <c r="AB53" s="99">
        <f>+'Ark1'!AI331</f>
        <v>3.7037037037037042</v>
      </c>
      <c r="AC53" s="99">
        <f>+'Ark1'!Y331</f>
        <v>26.934474673285859</v>
      </c>
      <c r="AD53" s="81">
        <f>+'Ark1'!Z331</f>
        <v>0.72008229982309691</v>
      </c>
      <c r="AE53" s="81">
        <f>+'Ark1'!AA331</f>
        <v>1.0999438818457421</v>
      </c>
      <c r="AF53" s="99">
        <f t="shared" si="27"/>
        <v>462.41614653211229</v>
      </c>
      <c r="AG53" s="98">
        <f t="shared" si="28"/>
        <v>67.753846153846197</v>
      </c>
      <c r="AH53" s="98">
        <f t="shared" si="29"/>
        <v>9</v>
      </c>
      <c r="AI53" s="42"/>
      <c r="AJ53" s="4"/>
      <c r="AK53" s="12"/>
      <c r="AL53" s="4"/>
      <c r="AM53" s="4"/>
      <c r="AN53" s="4"/>
      <c r="AO53"/>
      <c r="AP53"/>
    </row>
    <row r="54" spans="1:42" ht="15.6">
      <c r="A54" s="42">
        <f t="shared" si="23"/>
        <v>17</v>
      </c>
      <c r="B54" s="79">
        <f>+'Ark1'!C332</f>
        <v>2023</v>
      </c>
      <c r="C54" s="80">
        <f>+'Ark1'!H332</f>
        <v>2</v>
      </c>
      <c r="D54" s="79">
        <f>+'Ark1'!J332</f>
        <v>177</v>
      </c>
      <c r="E54" s="80" t="str">
        <f>VLOOKUP(D54,RNR!$A$1:$B$30,2)</f>
        <v>Slakthuset</v>
      </c>
      <c r="F54" s="79">
        <f>+'Ark1'!Q332</f>
        <v>8</v>
      </c>
      <c r="G54" s="79">
        <f>+'Ark1'!R332</f>
        <v>38</v>
      </c>
      <c r="H54" s="79"/>
      <c r="I54" s="79"/>
      <c r="J54" s="244">
        <f>+'Ark1'!AE332</f>
        <v>2.2157434402332363</v>
      </c>
      <c r="K54" s="79"/>
      <c r="L54" s="244">
        <f>+'Ark1'!AF332</f>
        <v>2.1535063627946283</v>
      </c>
      <c r="M54" s="81">
        <f>+'Ark1'!S332</f>
        <v>4.1052631578947363</v>
      </c>
      <c r="N54" s="79"/>
      <c r="O54" s="120"/>
      <c r="P54" s="440">
        <f>+IF(G54=0,"",'Ark1'!AR332)</f>
        <v>202.97368421052636</v>
      </c>
      <c r="Q54" s="443">
        <f>+IF(G54=0,"",'Ark1'!AS332)</f>
        <v>29.167026889633675</v>
      </c>
      <c r="R54" s="72"/>
      <c r="S54" s="81">
        <f>+'Ark1'!T332</f>
        <v>7.2368421052631549</v>
      </c>
      <c r="T54" s="79"/>
      <c r="U54" s="99">
        <f>+'Ark1'!U332</f>
        <v>246.17105263157887</v>
      </c>
      <c r="V54" s="99"/>
      <c r="W54" s="99">
        <f>+'Ark1'!W332</f>
        <v>68.421052631578959</v>
      </c>
      <c r="X54" s="99">
        <f>+'Ark1'!X332</f>
        <v>2.6315789473684221</v>
      </c>
      <c r="Y54" s="99">
        <f>+'Ark1'!AG332</f>
        <v>684.05263157894763</v>
      </c>
      <c r="Z54" s="99"/>
      <c r="AA54" s="99">
        <f>+'Ark1'!AH332</f>
        <v>0</v>
      </c>
      <c r="AB54" s="99">
        <f>+'Ark1'!AI332</f>
        <v>18.421052631578945</v>
      </c>
      <c r="AC54" s="99">
        <f>+'Ark1'!Y332</f>
        <v>48.812939979254338</v>
      </c>
      <c r="AD54" s="81">
        <f>+'Ark1'!Z332</f>
        <v>1.0951922129834113</v>
      </c>
      <c r="AE54" s="81">
        <f>+'Ark1'!AA332</f>
        <v>2.0057051591885524</v>
      </c>
      <c r="AF54" s="99">
        <f t="shared" si="27"/>
        <v>359.87150880972507</v>
      </c>
      <c r="AG54" s="98">
        <f t="shared" si="28"/>
        <v>59.964743589743577</v>
      </c>
      <c r="AH54" s="98">
        <f t="shared" si="29"/>
        <v>4.75</v>
      </c>
      <c r="AI54" s="42"/>
      <c r="AJ54" s="4"/>
      <c r="AK54" s="12"/>
      <c r="AL54" s="4"/>
      <c r="AM54" s="1"/>
      <c r="AN54" s="5"/>
      <c r="AO54"/>
      <c r="AP54"/>
    </row>
    <row r="55" spans="1:42" ht="15.6">
      <c r="A55" s="42">
        <f t="shared" si="23"/>
        <v>18</v>
      </c>
      <c r="B55" s="79">
        <f>+'Ark1'!C333</f>
        <v>2023</v>
      </c>
      <c r="C55" s="80">
        <f>+'Ark1'!H333</f>
        <v>2</v>
      </c>
      <c r="D55" s="79">
        <f>+'Ark1'!J333</f>
        <v>178</v>
      </c>
      <c r="E55" s="80" t="str">
        <f>VLOOKUP(D55,RNR!$A$1:$B$30,2)</f>
        <v>Røros</v>
      </c>
      <c r="F55" s="79">
        <f>+'Ark1'!Q333</f>
        <v>22</v>
      </c>
      <c r="G55" s="79">
        <f>+'Ark1'!R333</f>
        <v>147</v>
      </c>
      <c r="H55" s="79"/>
      <c r="I55" s="79"/>
      <c r="J55" s="244">
        <f>+'Ark1'!AE333</f>
        <v>8.5714285714285694</v>
      </c>
      <c r="K55" s="79"/>
      <c r="L55" s="244">
        <f>+'Ark1'!AF333</f>
        <v>8.1319181204858531</v>
      </c>
      <c r="M55" s="81">
        <f>+'Ark1'!S333</f>
        <v>4.3129251700680253</v>
      </c>
      <c r="N55" s="79"/>
      <c r="O55" s="120"/>
      <c r="P55" s="440">
        <f>+IF(G55=0,"",'Ark1'!AR333)</f>
        <v>200.36734693877551</v>
      </c>
      <c r="Q55" s="443">
        <f>+IF(G55=0,"",'Ark1'!AS333)</f>
        <v>29.424078446041715</v>
      </c>
      <c r="R55" s="72"/>
      <c r="S55" s="81">
        <f>+'Ark1'!T333</f>
        <v>6.6190476190476204</v>
      </c>
      <c r="T55" s="79"/>
      <c r="U55" s="99">
        <f>+'Ark1'!U333</f>
        <v>240.29795918367344</v>
      </c>
      <c r="V55" s="99"/>
      <c r="W55" s="99">
        <f>+'Ark1'!W333</f>
        <v>54.42176870748299</v>
      </c>
      <c r="X55" s="99">
        <f>+'Ark1'!X333</f>
        <v>2.0408163265306123</v>
      </c>
      <c r="Y55" s="99">
        <f>+'Ark1'!AG333</f>
        <v>593.58503401360554</v>
      </c>
      <c r="Z55" s="99"/>
      <c r="AA55" s="99">
        <f>+'Ark1'!AH333</f>
        <v>0</v>
      </c>
      <c r="AB55" s="99">
        <f>+'Ark1'!AI333</f>
        <v>22.448979591836725</v>
      </c>
      <c r="AC55" s="99">
        <f>+'Ark1'!Y333</f>
        <v>53.735357403583635</v>
      </c>
      <c r="AD55" s="81">
        <f>+'Ark1'!Z333</f>
        <v>1.1236645654397812</v>
      </c>
      <c r="AE55" s="81">
        <f>+'Ark1'!AA333</f>
        <v>1.3915846853526179</v>
      </c>
      <c r="AF55" s="99">
        <f t="shared" si="27"/>
        <v>404.82482780751104</v>
      </c>
      <c r="AG55" s="98">
        <f t="shared" si="28"/>
        <v>55.715772870662477</v>
      </c>
      <c r="AH55" s="98">
        <f t="shared" si="29"/>
        <v>6.6818181818181817</v>
      </c>
      <c r="AI55" s="42"/>
      <c r="AJ55" s="4"/>
      <c r="AK55" s="12"/>
      <c r="AL55" s="4"/>
      <c r="AM55" s="1"/>
      <c r="AN55" s="5"/>
      <c r="AO55"/>
      <c r="AP55"/>
    </row>
    <row r="56" spans="1:42" ht="15.6">
      <c r="A56" s="42">
        <f t="shared" si="23"/>
        <v>19</v>
      </c>
      <c r="B56" s="79">
        <f>+'Ark1'!C334</f>
        <v>2023</v>
      </c>
      <c r="C56" s="80">
        <f>+'Ark1'!H334</f>
        <v>2</v>
      </c>
      <c r="D56" s="79">
        <f>+'Ark1'!J334</f>
        <v>181</v>
      </c>
      <c r="E56" s="80" t="str">
        <f>VLOOKUP(D56,RNR!$A$1:$B$30,2)</f>
        <v>Horns</v>
      </c>
      <c r="F56" s="79">
        <f>+'Ark1'!Q334</f>
        <v>0</v>
      </c>
      <c r="G56" s="79">
        <f>+'Ark1'!R334</f>
        <v>0</v>
      </c>
      <c r="H56" s="79"/>
      <c r="I56" s="79"/>
      <c r="J56" s="244">
        <f>+'Ark1'!AE334</f>
        <v>0</v>
      </c>
      <c r="K56" s="79"/>
      <c r="L56" s="244">
        <f>+'Ark1'!AF334</f>
        <v>0</v>
      </c>
      <c r="M56" s="81">
        <f>+'Ark1'!S334</f>
        <v>0</v>
      </c>
      <c r="N56" s="79"/>
      <c r="O56" s="120"/>
      <c r="P56" s="440" t="str">
        <f>+IF(G56=0,"",'Ark1'!AR334)</f>
        <v/>
      </c>
      <c r="Q56" s="443" t="str">
        <f>+IF(G56=0,"",'Ark1'!AS334)</f>
        <v/>
      </c>
      <c r="R56" s="72"/>
      <c r="S56" s="81">
        <f>+'Ark1'!T334</f>
        <v>0</v>
      </c>
      <c r="T56" s="79"/>
      <c r="U56" s="99">
        <f>+'Ark1'!U334</f>
        <v>0</v>
      </c>
      <c r="V56" s="99"/>
      <c r="W56" s="99">
        <f>+'Ark1'!W334</f>
        <v>0</v>
      </c>
      <c r="X56" s="99">
        <f>+'Ark1'!X334</f>
        <v>0</v>
      </c>
      <c r="Y56" s="99">
        <f>+'Ark1'!AG334</f>
        <v>0</v>
      </c>
      <c r="Z56" s="99"/>
      <c r="AA56" s="99">
        <f>+'Ark1'!AH334</f>
        <v>0</v>
      </c>
      <c r="AB56" s="99">
        <f>+'Ark1'!AI334</f>
        <v>0</v>
      </c>
      <c r="AC56" s="99">
        <f>+'Ark1'!Y334</f>
        <v>0</v>
      </c>
      <c r="AD56" s="81">
        <f>+'Ark1'!Z334</f>
        <v>0</v>
      </c>
      <c r="AE56" s="81">
        <f>+'Ark1'!AA334</f>
        <v>0</v>
      </c>
      <c r="AF56" s="99" t="e">
        <f t="shared" si="27"/>
        <v>#DIV/0!</v>
      </c>
      <c r="AG56" s="98" t="e">
        <f t="shared" si="28"/>
        <v>#DIV/0!</v>
      </c>
      <c r="AH56" s="98" t="e">
        <f t="shared" si="29"/>
        <v>#DIV/0!</v>
      </c>
      <c r="AI56" s="42"/>
      <c r="AJ56" s="4"/>
      <c r="AK56" s="12"/>
      <c r="AL56" s="4"/>
      <c r="AM56" s="1"/>
      <c r="AN56" s="5"/>
      <c r="AO56"/>
      <c r="AP56"/>
    </row>
    <row r="57" spans="1:42" ht="15.6">
      <c r="A57" s="42">
        <f t="shared" si="23"/>
        <v>20</v>
      </c>
      <c r="B57" s="79">
        <f>+'Ark1'!C335</f>
        <v>2023</v>
      </c>
      <c r="C57" s="80">
        <f>+'Ark1'!H335</f>
        <v>1</v>
      </c>
      <c r="D57" s="79">
        <f>+'Ark1'!J335</f>
        <v>309</v>
      </c>
      <c r="E57" s="80" t="str">
        <f>VLOOKUP(D57,RNR!$A$1:$B$30,2)</f>
        <v>Malvik</v>
      </c>
      <c r="F57" s="79">
        <f>+'Ark1'!Q335</f>
        <v>49</v>
      </c>
      <c r="G57" s="79">
        <f>+'Ark1'!R335</f>
        <v>268</v>
      </c>
      <c r="H57" s="79"/>
      <c r="I57" s="79"/>
      <c r="J57" s="244">
        <f>+'Ark1'!AE335</f>
        <v>15.626822157434404</v>
      </c>
      <c r="K57" s="79"/>
      <c r="L57" s="244">
        <f>+'Ark1'!AF335</f>
        <v>16.018454613722501</v>
      </c>
      <c r="M57" s="81">
        <f>+'Ark1'!S335</f>
        <v>4.1231343283582094</v>
      </c>
      <c r="N57" s="79"/>
      <c r="O57" s="120"/>
      <c r="P57" s="440">
        <f>+IF(G57=0,"",'Ark1'!AR335)</f>
        <v>207.54307116104872</v>
      </c>
      <c r="Q57" s="443">
        <f>+IF(G57=0,"",'Ark1'!AS335)</f>
        <v>28.82269817426365</v>
      </c>
      <c r="R57" s="72"/>
      <c r="S57" s="81">
        <f>+'Ark1'!T335</f>
        <v>6.6828358208955239</v>
      </c>
      <c r="T57" s="79"/>
      <c r="U57" s="99">
        <f>+'Ark1'!U335</f>
        <v>259.63320895522406</v>
      </c>
      <c r="V57" s="99"/>
      <c r="W57" s="99">
        <f>+'Ark1'!W335</f>
        <v>55.597014925373159</v>
      </c>
      <c r="X57" s="99">
        <f>+'Ark1'!X335</f>
        <v>3.3582089552238825</v>
      </c>
      <c r="Y57" s="99">
        <f>+'Ark1'!AG335</f>
        <v>708.82022471910125</v>
      </c>
      <c r="Z57" s="99"/>
      <c r="AA57" s="99">
        <f>+'Ark1'!AH335</f>
        <v>0.37313432835820903</v>
      </c>
      <c r="AB57" s="99">
        <f>+'Ark1'!AI335</f>
        <v>21.268656716417905</v>
      </c>
      <c r="AC57" s="99">
        <f>+'Ark1'!Y335</f>
        <v>53.166842940031081</v>
      </c>
      <c r="AD57" s="81">
        <f>+'Ark1'!Z335</f>
        <v>1.3534595902918205</v>
      </c>
      <c r="AE57" s="81">
        <f>+'Ark1'!AA335</f>
        <v>2.1648834417420275</v>
      </c>
      <c r="AF57" s="99">
        <f t="shared" si="27"/>
        <v>366.28922243029143</v>
      </c>
      <c r="AG57" s="98">
        <f t="shared" si="28"/>
        <v>62.969864253393702</v>
      </c>
      <c r="AH57" s="98">
        <f t="shared" si="29"/>
        <v>5.4693877551020407</v>
      </c>
      <c r="AI57" s="42"/>
      <c r="AJ57" s="4"/>
      <c r="AK57" s="12"/>
      <c r="AL57" s="4"/>
      <c r="AM57" s="1"/>
      <c r="AN57" s="5"/>
      <c r="AO57"/>
      <c r="AP57"/>
    </row>
    <row r="58" spans="1:42" ht="15.6">
      <c r="A58" s="42">
        <f t="shared" si="23"/>
        <v>21</v>
      </c>
      <c r="B58" s="79">
        <f>+'Ark1'!C336</f>
        <v>2023</v>
      </c>
      <c r="C58" s="80">
        <f>+'Ark1'!H336</f>
        <v>1</v>
      </c>
      <c r="D58" s="79">
        <f>+'Ark1'!J336</f>
        <v>420</v>
      </c>
      <c r="E58" s="80" t="str">
        <f>VLOOKUP(D58,RNR!$A$1:$B$30,2)</f>
        <v>Skodje</v>
      </c>
      <c r="F58" s="79">
        <f>+'Ark1'!Q336</f>
        <v>0</v>
      </c>
      <c r="G58" s="79">
        <f>+'Ark1'!R336</f>
        <v>0</v>
      </c>
      <c r="H58" s="79"/>
      <c r="I58" s="79"/>
      <c r="J58" s="244">
        <f>+'Ark1'!AE336</f>
        <v>0</v>
      </c>
      <c r="K58" s="79"/>
      <c r="L58" s="244">
        <f>+'Ark1'!AF336</f>
        <v>0</v>
      </c>
      <c r="M58" s="81">
        <f>+'Ark1'!S336</f>
        <v>0</v>
      </c>
      <c r="N58" s="79"/>
      <c r="O58" s="120"/>
      <c r="P58" s="440" t="str">
        <f>+IF(G58=0,"",'Ark1'!AR336)</f>
        <v/>
      </c>
      <c r="Q58" s="443" t="str">
        <f>+IF(G58=0,"",'Ark1'!AS336)</f>
        <v/>
      </c>
      <c r="R58" s="72"/>
      <c r="S58" s="81">
        <f>+'Ark1'!T336</f>
        <v>0</v>
      </c>
      <c r="T58" s="79"/>
      <c r="U58" s="99">
        <f>+'Ark1'!U336</f>
        <v>0</v>
      </c>
      <c r="V58" s="99"/>
      <c r="W58" s="99">
        <f>+'Ark1'!W336</f>
        <v>0</v>
      </c>
      <c r="X58" s="99">
        <f>+'Ark1'!X336</f>
        <v>0</v>
      </c>
      <c r="Y58" s="99">
        <f>+'Ark1'!AG336</f>
        <v>0</v>
      </c>
      <c r="Z58" s="99"/>
      <c r="AA58" s="99">
        <f>+'Ark1'!AH336</f>
        <v>0</v>
      </c>
      <c r="AB58" s="99">
        <f>+'Ark1'!AI336</f>
        <v>0</v>
      </c>
      <c r="AC58" s="99">
        <f>+'Ark1'!Y336</f>
        <v>0</v>
      </c>
      <c r="AD58" s="81">
        <f>+'Ark1'!Z336</f>
        <v>0</v>
      </c>
      <c r="AE58" s="81">
        <f>+'Ark1'!AA336</f>
        <v>0</v>
      </c>
      <c r="AF58" s="99" t="e">
        <f t="shared" si="27"/>
        <v>#DIV/0!</v>
      </c>
      <c r="AG58" s="98" t="e">
        <f t="shared" si="28"/>
        <v>#DIV/0!</v>
      </c>
      <c r="AH58" s="98" t="e">
        <f t="shared" si="29"/>
        <v>#DIV/0!</v>
      </c>
      <c r="AI58" s="42"/>
      <c r="AJ58" s="4"/>
      <c r="AK58" s="12"/>
      <c r="AL58" s="4"/>
      <c r="AM58" s="12"/>
      <c r="AN58" s="5"/>
      <c r="AO58"/>
      <c r="AP58"/>
    </row>
    <row r="59" spans="1:42" ht="15.6">
      <c r="A59" s="42">
        <f t="shared" si="23"/>
        <v>22</v>
      </c>
      <c r="B59" s="79">
        <f>+'Ark1'!C337</f>
        <v>2023</v>
      </c>
      <c r="C59" s="80">
        <f>+'Ark1'!H337</f>
        <v>2</v>
      </c>
      <c r="D59" s="79">
        <f>+'Ark1'!J337</f>
        <v>470</v>
      </c>
      <c r="E59" s="80" t="str">
        <f>VLOOKUP(D59,RNR!$A$1:$B$30,2)</f>
        <v>Jens Eide</v>
      </c>
      <c r="F59" s="79">
        <f>+'Ark1'!Q337</f>
        <v>12</v>
      </c>
      <c r="G59" s="79">
        <f>+'Ark1'!R337</f>
        <v>56</v>
      </c>
      <c r="H59" s="79"/>
      <c r="I59" s="79"/>
      <c r="J59" s="244">
        <f>+'Ark1'!AE337</f>
        <v>3.2653061224489801</v>
      </c>
      <c r="K59" s="79"/>
      <c r="L59" s="244">
        <f>+'Ark1'!AF337</f>
        <v>2.5080999648698419</v>
      </c>
      <c r="M59" s="81">
        <f>+'Ark1'!S337</f>
        <v>4.8035714285714306</v>
      </c>
      <c r="N59" s="79"/>
      <c r="O59" s="120"/>
      <c r="P59" s="440">
        <f>+IF(G59=0,"",'Ark1'!AR337)</f>
        <v>184.17857142857139</v>
      </c>
      <c r="Q59" s="443">
        <f>+IF(G59=0,"",'Ark1'!AS337)</f>
        <v>29.859621632834809</v>
      </c>
      <c r="R59" s="72"/>
      <c r="S59" s="81">
        <f>+'Ark1'!T337</f>
        <v>7.5892857142857117</v>
      </c>
      <c r="T59" s="79"/>
      <c r="U59" s="99">
        <f>+'Ark1'!U337</f>
        <v>194.54999999999995</v>
      </c>
      <c r="V59" s="99"/>
      <c r="W59" s="99">
        <f>+'Ark1'!W337</f>
        <v>62.5</v>
      </c>
      <c r="X59" s="99">
        <f>+'Ark1'!X337</f>
        <v>0</v>
      </c>
      <c r="Y59" s="99">
        <f>+'Ark1'!AG337</f>
        <v>632.46428571428555</v>
      </c>
      <c r="Z59" s="99"/>
      <c r="AA59" s="99">
        <f>+'Ark1'!AH337</f>
        <v>0</v>
      </c>
      <c r="AB59" s="99">
        <f>+'Ark1'!AI337</f>
        <v>87.5</v>
      </c>
      <c r="AC59" s="99">
        <f>+'Ark1'!Y337</f>
        <v>68.093609412757303</v>
      </c>
      <c r="AD59" s="81">
        <f>+'Ark1'!Z337</f>
        <v>1.0593064249974211</v>
      </c>
      <c r="AE59" s="81">
        <f>+'Ark1'!AA337</f>
        <v>2.2502125749922066</v>
      </c>
      <c r="AF59" s="99">
        <f t="shared" si="27"/>
        <v>307.60630188039977</v>
      </c>
      <c r="AG59" s="98">
        <f t="shared" si="28"/>
        <v>40.501115241635659</v>
      </c>
      <c r="AH59" s="98">
        <f t="shared" si="29"/>
        <v>4.666666666666667</v>
      </c>
      <c r="AI59" s="42"/>
      <c r="AJ59" s="4"/>
      <c r="AK59" s="12"/>
      <c r="AL59" s="4"/>
      <c r="AM59" s="12"/>
      <c r="AN59" s="5"/>
      <c r="AO59"/>
      <c r="AP59"/>
    </row>
    <row r="60" spans="1:42" ht="15.6">
      <c r="A60" s="42">
        <f t="shared" si="23"/>
        <v>23</v>
      </c>
      <c r="B60" s="79">
        <f>+'Ark1'!C338</f>
        <v>2023</v>
      </c>
      <c r="C60" s="80">
        <f>+'Ark1'!H338</f>
        <v>2</v>
      </c>
      <c r="D60" s="79">
        <f>+'Ark1'!J338</f>
        <v>629</v>
      </c>
      <c r="E60" s="80" t="str">
        <f>VLOOKUP(D60,RNR!$A$1:$B$30,2)</f>
        <v>Bø Gårdsslakteri</v>
      </c>
      <c r="F60" s="79">
        <f>+'Ark1'!Q338</f>
        <v>0</v>
      </c>
      <c r="G60" s="79">
        <f>+'Ark1'!R338</f>
        <v>0</v>
      </c>
      <c r="H60" s="79"/>
      <c r="I60" s="79"/>
      <c r="J60" s="244">
        <f>+'Ark1'!AE338</f>
        <v>0</v>
      </c>
      <c r="K60" s="79"/>
      <c r="L60" s="244">
        <f>+'Ark1'!AF338</f>
        <v>0</v>
      </c>
      <c r="M60" s="81">
        <f>+'Ark1'!S338</f>
        <v>0</v>
      </c>
      <c r="N60" s="79"/>
      <c r="O60" s="120"/>
      <c r="P60" s="440" t="str">
        <f>+IF(G60=0,"",'Ark1'!AR338)</f>
        <v/>
      </c>
      <c r="Q60" s="443" t="str">
        <f>+IF(G60=0,"",'Ark1'!AS338)</f>
        <v/>
      </c>
      <c r="R60" s="72"/>
      <c r="S60" s="81">
        <f>+'Ark1'!T338</f>
        <v>0</v>
      </c>
      <c r="T60" s="79"/>
      <c r="U60" s="99">
        <f>+'Ark1'!U338</f>
        <v>0</v>
      </c>
      <c r="V60" s="99"/>
      <c r="W60" s="99">
        <f>+'Ark1'!W338</f>
        <v>0</v>
      </c>
      <c r="X60" s="99">
        <f>+'Ark1'!X338</f>
        <v>0</v>
      </c>
      <c r="Y60" s="99">
        <f>+'Ark1'!AG338</f>
        <v>0</v>
      </c>
      <c r="Z60" s="99"/>
      <c r="AA60" s="99">
        <f>+'Ark1'!AH338</f>
        <v>0</v>
      </c>
      <c r="AB60" s="99">
        <f>+'Ark1'!AI338</f>
        <v>0</v>
      </c>
      <c r="AC60" s="99">
        <f>+'Ark1'!Y338</f>
        <v>0</v>
      </c>
      <c r="AD60" s="81">
        <f>+'Ark1'!Z338</f>
        <v>0</v>
      </c>
      <c r="AE60" s="81">
        <f>+'Ark1'!AA338</f>
        <v>0</v>
      </c>
      <c r="AF60" s="99" t="e">
        <f t="shared" si="27"/>
        <v>#DIV/0!</v>
      </c>
      <c r="AG60" s="98" t="e">
        <f t="shared" si="28"/>
        <v>#DIV/0!</v>
      </c>
      <c r="AH60" s="98" t="e">
        <f t="shared" si="29"/>
        <v>#DIV/0!</v>
      </c>
      <c r="AI60" s="42"/>
      <c r="AJ60" s="4"/>
      <c r="AK60" s="12"/>
      <c r="AL60" s="4"/>
      <c r="AM60" s="12"/>
      <c r="AN60" s="5"/>
      <c r="AO60"/>
      <c r="AP60"/>
    </row>
    <row r="61" spans="1:42" ht="15.6">
      <c r="A61" s="42">
        <f t="shared" si="23"/>
        <v>24</v>
      </c>
      <c r="B61" s="79">
        <f>+'Ark1'!C339</f>
        <v>2023</v>
      </c>
      <c r="C61" s="80">
        <f>+'Ark1'!H339</f>
        <v>1</v>
      </c>
      <c r="D61" s="79">
        <f>+'Ark1'!J339</f>
        <v>643</v>
      </c>
      <c r="E61" s="80" t="str">
        <f>VLOOKUP(D61,RNR!$A$1:$B$30,2)</f>
        <v>Bjerka</v>
      </c>
      <c r="F61" s="79">
        <f>+'Ark1'!Q339</f>
        <v>17</v>
      </c>
      <c r="G61" s="79">
        <f>+'Ark1'!R339</f>
        <v>64</v>
      </c>
      <c r="H61" s="79"/>
      <c r="I61" s="79"/>
      <c r="J61" s="244">
        <f>+'Ark1'!AE339</f>
        <v>3.7317784256559752</v>
      </c>
      <c r="K61" s="79"/>
      <c r="L61" s="244">
        <f>+'Ark1'!AF339</f>
        <v>3.2932336919863161</v>
      </c>
      <c r="M61" s="81">
        <f>+'Ark1'!S339</f>
        <v>3.796875</v>
      </c>
      <c r="N61" s="79"/>
      <c r="O61" s="120"/>
      <c r="P61" s="440">
        <f>+IF(G61=0,"",'Ark1'!AR339)</f>
        <v>198.84375</v>
      </c>
      <c r="Q61" s="443">
        <f>+IF(G61=0,"",'Ark1'!AS339)</f>
        <v>27.921740406725956</v>
      </c>
      <c r="R61" s="72"/>
      <c r="S61" s="81">
        <f>+'Ark1'!T339</f>
        <v>6.53125</v>
      </c>
      <c r="T61" s="79"/>
      <c r="U61" s="99">
        <f>+'Ark1'!U339</f>
        <v>223.52031249999996</v>
      </c>
      <c r="V61" s="99"/>
      <c r="W61" s="99">
        <f>+'Ark1'!W339</f>
        <v>40.625</v>
      </c>
      <c r="X61" s="99">
        <f>+'Ark1'!X339</f>
        <v>0</v>
      </c>
      <c r="Y61" s="99">
        <f>+'Ark1'!AG339</f>
        <v>613.5</v>
      </c>
      <c r="Z61" s="99"/>
      <c r="AA61" s="99">
        <f>+'Ark1'!AH339</f>
        <v>0</v>
      </c>
      <c r="AB61" s="99">
        <f>+'Ark1'!AI339</f>
        <v>12.5</v>
      </c>
      <c r="AC61" s="99">
        <f>+'Ark1'!Y339</f>
        <v>53.431527969471198</v>
      </c>
      <c r="AD61" s="81">
        <f>+'Ark1'!Z339</f>
        <v>1.1480919973482091</v>
      </c>
      <c r="AE61" s="81">
        <f>+'Ark1'!AA339</f>
        <v>1.8368515012106996</v>
      </c>
      <c r="AF61" s="99">
        <f t="shared" si="27"/>
        <v>364.33628769356147</v>
      </c>
      <c r="AG61" s="98">
        <f t="shared" si="28"/>
        <v>58.869547325102872</v>
      </c>
      <c r="AH61" s="98">
        <f t="shared" si="29"/>
        <v>3.7647058823529411</v>
      </c>
      <c r="AI61" s="42"/>
      <c r="AJ61" s="4"/>
      <c r="AK61" s="12"/>
      <c r="AL61" s="4"/>
      <c r="AM61" s="12"/>
      <c r="AN61" s="5"/>
      <c r="AO61"/>
      <c r="AP61"/>
    </row>
    <row r="62" spans="1:42" ht="15.6">
      <c r="A62" s="42">
        <f t="shared" si="23"/>
        <v>25</v>
      </c>
      <c r="B62" s="79">
        <f>+'Ark1'!C340</f>
        <v>2023</v>
      </c>
      <c r="C62" s="80">
        <f>+'Ark1'!H340</f>
        <v>1</v>
      </c>
      <c r="D62" s="79">
        <f>+'Ark1'!J340</f>
        <v>704</v>
      </c>
      <c r="E62" s="80" t="str">
        <f>VLOOKUP(D62,RNR!$A$1:$B$30,2)</f>
        <v>Øre Vilt K</v>
      </c>
      <c r="F62" s="79">
        <f>+'Ark1'!Q340</f>
        <v>0</v>
      </c>
      <c r="G62" s="79">
        <f>+'Ark1'!R340</f>
        <v>0</v>
      </c>
      <c r="H62" s="79"/>
      <c r="I62" s="79"/>
      <c r="J62" s="244">
        <f>+'Ark1'!AE340</f>
        <v>0</v>
      </c>
      <c r="K62" s="79"/>
      <c r="L62" s="244">
        <f>+'Ark1'!AF340</f>
        <v>0</v>
      </c>
      <c r="M62" s="81">
        <f>+'Ark1'!S340</f>
        <v>0</v>
      </c>
      <c r="N62" s="79"/>
      <c r="O62" s="120"/>
      <c r="P62" s="440" t="str">
        <f>+IF(G62=0,"",'Ark1'!AR340)</f>
        <v/>
      </c>
      <c r="Q62" s="443" t="str">
        <f>+IF(G62=0,"",'Ark1'!AS340)</f>
        <v/>
      </c>
      <c r="R62" s="72"/>
      <c r="S62" s="81">
        <f>+'Ark1'!T340</f>
        <v>0</v>
      </c>
      <c r="T62" s="79"/>
      <c r="U62" s="99">
        <f>+'Ark1'!U340</f>
        <v>0</v>
      </c>
      <c r="V62" s="99"/>
      <c r="W62" s="99">
        <f>+'Ark1'!W340</f>
        <v>0</v>
      </c>
      <c r="X62" s="99">
        <f>+'Ark1'!X340</f>
        <v>0</v>
      </c>
      <c r="Y62" s="99">
        <f>+'Ark1'!AG340</f>
        <v>0</v>
      </c>
      <c r="Z62" s="99"/>
      <c r="AA62" s="99">
        <f>+'Ark1'!AH340</f>
        <v>0</v>
      </c>
      <c r="AB62" s="99">
        <f>+'Ark1'!AI340</f>
        <v>0</v>
      </c>
      <c r="AC62" s="99">
        <f>+'Ark1'!Y340</f>
        <v>0</v>
      </c>
      <c r="AD62" s="81">
        <f>+'Ark1'!Z340</f>
        <v>0</v>
      </c>
      <c r="AE62" s="81">
        <f>+'Ark1'!AA340</f>
        <v>0</v>
      </c>
      <c r="AF62" s="99" t="e">
        <f t="shared" si="27"/>
        <v>#DIV/0!</v>
      </c>
      <c r="AG62" s="98" t="e">
        <f t="shared" si="28"/>
        <v>#DIV/0!</v>
      </c>
      <c r="AH62" s="98" t="e">
        <f t="shared" si="29"/>
        <v>#DIV/0!</v>
      </c>
      <c r="AI62" s="42"/>
      <c r="AJ62" s="4"/>
      <c r="AK62" s="12"/>
      <c r="AL62" s="4"/>
      <c r="AM62" s="5"/>
      <c r="AN62" s="5"/>
      <c r="AO62"/>
      <c r="AP62"/>
    </row>
    <row r="63" spans="1:42" ht="15.6">
      <c r="A63" s="42">
        <f t="shared" si="23"/>
        <v>26</v>
      </c>
      <c r="B63" s="79">
        <f>+'Ark1'!C341</f>
        <v>2023</v>
      </c>
      <c r="C63" s="80">
        <f>+'Ark1'!H341</f>
        <v>2</v>
      </c>
      <c r="D63" s="79">
        <f>+'Ark1'!J341</f>
        <v>704</v>
      </c>
      <c r="E63" s="80" t="str">
        <f>VLOOKUP(D63,RNR!$A$1:$B$30,2)</f>
        <v>Øre Vilt K</v>
      </c>
      <c r="F63" s="79">
        <f>+'Ark1'!Q341</f>
        <v>0</v>
      </c>
      <c r="G63" s="79">
        <f>+'Ark1'!R341</f>
        <v>0</v>
      </c>
      <c r="H63" s="79"/>
      <c r="I63" s="79"/>
      <c r="J63" s="244">
        <f>+'Ark1'!AE341</f>
        <v>0</v>
      </c>
      <c r="K63" s="79"/>
      <c r="L63" s="244">
        <f>+'Ark1'!AF341</f>
        <v>0</v>
      </c>
      <c r="M63" s="81">
        <f>+'Ark1'!S341</f>
        <v>0</v>
      </c>
      <c r="N63" s="79"/>
      <c r="O63" s="120"/>
      <c r="P63" s="440" t="str">
        <f>+IF(G63=0,"",'Ark1'!AR341)</f>
        <v/>
      </c>
      <c r="Q63" s="443" t="str">
        <f>+IF(G63=0,"",'Ark1'!AS341)</f>
        <v/>
      </c>
      <c r="R63" s="72"/>
      <c r="S63" s="81">
        <f>+'Ark1'!T341</f>
        <v>0</v>
      </c>
      <c r="T63" s="79"/>
      <c r="U63" s="99">
        <f>+'Ark1'!U341</f>
        <v>0</v>
      </c>
      <c r="V63" s="99"/>
      <c r="W63" s="99">
        <f>+'Ark1'!W341</f>
        <v>0</v>
      </c>
      <c r="X63" s="99">
        <f>+'Ark1'!X341</f>
        <v>0</v>
      </c>
      <c r="Y63" s="99">
        <f>+'Ark1'!AG341</f>
        <v>0</v>
      </c>
      <c r="Z63" s="99"/>
      <c r="AA63" s="99">
        <f>+'Ark1'!AH341</f>
        <v>0</v>
      </c>
      <c r="AB63" s="99">
        <f>+'Ark1'!AI341</f>
        <v>0</v>
      </c>
      <c r="AC63" s="99">
        <f>+'Ark1'!Y341</f>
        <v>0</v>
      </c>
      <c r="AD63" s="81">
        <f>+'Ark1'!Z341</f>
        <v>0</v>
      </c>
      <c r="AE63" s="81">
        <f>+'Ark1'!AA341</f>
        <v>0</v>
      </c>
      <c r="AF63" s="99" t="e">
        <f t="shared" si="27"/>
        <v>#DIV/0!</v>
      </c>
      <c r="AG63" s="98" t="e">
        <f t="shared" si="28"/>
        <v>#DIV/0!</v>
      </c>
      <c r="AH63" s="98" t="e">
        <f t="shared" si="29"/>
        <v>#DIV/0!</v>
      </c>
      <c r="AI63" s="42"/>
      <c r="AJ63" s="1"/>
      <c r="AK63"/>
      <c r="AL63" s="4"/>
      <c r="AM63" s="5"/>
      <c r="AN63" s="5"/>
      <c r="AO63"/>
      <c r="AP63"/>
    </row>
    <row r="64" spans="1:42" ht="15.6">
      <c r="A64" s="42">
        <f t="shared" si="23"/>
        <v>27</v>
      </c>
      <c r="B64" s="79">
        <f>+'Ark1'!C342</f>
        <v>2023</v>
      </c>
      <c r="C64" s="80">
        <f>+'Ark1'!H342</f>
        <v>1</v>
      </c>
      <c r="D64" s="79">
        <f>+'Ark1'!J342</f>
        <v>802</v>
      </c>
      <c r="E64" s="80" t="str">
        <f>VLOOKUP(D64,RNR!$A$1:$B$30,2)</f>
        <v>Karasjok</v>
      </c>
      <c r="F64" s="79">
        <f>+'Ark1'!Q342</f>
        <v>8</v>
      </c>
      <c r="G64" s="79">
        <f>+'Ark1'!R342</f>
        <v>49</v>
      </c>
      <c r="H64" s="79"/>
      <c r="I64" s="79"/>
      <c r="J64" s="244">
        <f>+'Ark1'!AE342</f>
        <v>2.8571428571428577</v>
      </c>
      <c r="K64" s="79"/>
      <c r="L64" s="244">
        <f>+'Ark1'!AF342</f>
        <v>2.408326630363967</v>
      </c>
      <c r="M64" s="81">
        <f>+'Ark1'!S342</f>
        <v>3.4489795918367347</v>
      </c>
      <c r="N64" s="79"/>
      <c r="O64" s="120"/>
      <c r="P64" s="440">
        <f>+IF(G64=0,"",'Ark1'!AR342)</f>
        <v>196.22916666666663</v>
      </c>
      <c r="Q64" s="443">
        <f>+IF(G64=0,"",'Ark1'!AS342)</f>
        <v>27.191115960851015</v>
      </c>
      <c r="R64" s="72"/>
      <c r="S64" s="81">
        <f>+'Ark1'!T342</f>
        <v>5.2857142857142847</v>
      </c>
      <c r="T64" s="79"/>
      <c r="U64" s="99">
        <f>+'Ark1'!U342</f>
        <v>213.4979591836734</v>
      </c>
      <c r="V64" s="99"/>
      <c r="W64" s="99">
        <f>+'Ark1'!W342</f>
        <v>32.653061224489797</v>
      </c>
      <c r="X64" s="99">
        <f>+'Ark1'!X342</f>
        <v>0</v>
      </c>
      <c r="Y64" s="99">
        <f>+'Ark1'!AG342</f>
        <v>707.125</v>
      </c>
      <c r="Z64" s="99"/>
      <c r="AA64" s="99">
        <f>+'Ark1'!AH342</f>
        <v>0</v>
      </c>
      <c r="AB64" s="99">
        <f>+'Ark1'!AI342</f>
        <v>0</v>
      </c>
      <c r="AC64" s="99">
        <f>+'Ark1'!Y342</f>
        <v>70.845049341808192</v>
      </c>
      <c r="AD64" s="81">
        <f>+'Ark1'!Z342</f>
        <v>1.0702131103777051</v>
      </c>
      <c r="AE64" s="81">
        <f>+'Ark1'!AA342</f>
        <v>1.4427864197660107</v>
      </c>
      <c r="AF64" s="99">
        <f t="shared" si="27"/>
        <v>301.92393025797901</v>
      </c>
      <c r="AG64" s="98">
        <f t="shared" si="28"/>
        <v>61.901775147928973</v>
      </c>
      <c r="AH64" s="98">
        <f t="shared" si="29"/>
        <v>6.125</v>
      </c>
      <c r="AI64" s="42"/>
      <c r="AJ64" s="1"/>
      <c r="AK64"/>
      <c r="AL64" s="4"/>
      <c r="AM64" s="12"/>
      <c r="AN64" s="12"/>
      <c r="AO64" s="5"/>
      <c r="AP64" s="5"/>
    </row>
    <row r="65" spans="1:53" ht="15.6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120"/>
      <c r="P65" s="42"/>
      <c r="Q65" s="42"/>
      <c r="R65" s="7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1"/>
      <c r="AK65"/>
      <c r="AL65" s="4"/>
      <c r="AM65" s="12"/>
      <c r="AN65"/>
      <c r="AO65"/>
      <c r="AP65"/>
    </row>
    <row r="66" spans="1:53" ht="15.6">
      <c r="A66" s="42"/>
      <c r="B66" s="42"/>
      <c r="C66" s="42"/>
      <c r="D66" s="42"/>
      <c r="E66" s="42"/>
      <c r="F66" s="42"/>
      <c r="G66" s="42"/>
      <c r="H66" s="42"/>
      <c r="I66" s="42"/>
      <c r="J66" s="63"/>
      <c r="K66" s="42"/>
      <c r="L66" s="63"/>
      <c r="M66" s="42"/>
      <c r="N66" s="42"/>
      <c r="O66" s="120"/>
      <c r="P66" s="72"/>
      <c r="Q66" s="72"/>
      <c r="R66" s="72"/>
      <c r="S66" s="42"/>
      <c r="T66" s="42"/>
      <c r="U66" s="72"/>
      <c r="V66" s="72"/>
      <c r="W66" s="72"/>
      <c r="X66" s="72"/>
      <c r="Y66" s="42"/>
      <c r="Z66" s="72"/>
      <c r="AA66" s="72"/>
      <c r="AB66" s="72"/>
      <c r="AC66" s="72"/>
      <c r="AD66" s="42"/>
      <c r="AE66" s="42"/>
      <c r="AF66" s="72"/>
      <c r="AG66" s="63"/>
      <c r="AH66" s="63"/>
      <c r="AI66" s="42"/>
      <c r="AJ66" s="1"/>
      <c r="AK66"/>
      <c r="AL66" s="4"/>
      <c r="AM66" s="5"/>
      <c r="AN66" s="5"/>
      <c r="AO66"/>
      <c r="AP66" s="2"/>
    </row>
    <row r="67" spans="1:53">
      <c r="X67" s="15"/>
      <c r="Y67" s="3"/>
      <c r="AB67" s="15"/>
      <c r="AE67" s="57"/>
      <c r="AI67" s="1"/>
      <c r="AJ67" s="1"/>
      <c r="AL67" s="1"/>
      <c r="AM67" s="1"/>
      <c r="AQ67" s="1"/>
      <c r="AR67" s="1"/>
      <c r="AS67" s="1"/>
      <c r="AT67" s="1"/>
      <c r="AU67" s="1"/>
      <c r="AW67" s="4"/>
      <c r="AX67" s="4"/>
      <c r="AY67" s="4"/>
      <c r="AZ67" s="4"/>
      <c r="BA67" s="4"/>
    </row>
    <row r="68" spans="1:53" ht="15.6">
      <c r="X68" s="15"/>
      <c r="Y68" s="3"/>
      <c r="AB68" s="15"/>
      <c r="AE68" s="57"/>
      <c r="AI68" s="1"/>
      <c r="AJ68" s="1"/>
      <c r="AL68" s="1"/>
      <c r="AM68" s="1"/>
      <c r="AQ68" s="1"/>
      <c r="AR68" s="1"/>
      <c r="AS68" s="1"/>
      <c r="AT68" s="1"/>
      <c r="AU68" s="1"/>
      <c r="AW68" s="4"/>
      <c r="AX68" s="12"/>
      <c r="AY68" s="12"/>
      <c r="AZ68" s="1"/>
      <c r="BA68" s="5"/>
    </row>
    <row r="69" spans="1:53" ht="15.6">
      <c r="X69" s="15"/>
      <c r="Y69" s="3"/>
      <c r="AB69" s="15"/>
      <c r="AE69" s="57"/>
      <c r="AI69" s="1"/>
      <c r="AJ69" s="1"/>
      <c r="AL69" s="1"/>
      <c r="AM69" s="1"/>
      <c r="AQ69" s="1"/>
      <c r="AR69" s="1"/>
      <c r="AS69" s="1"/>
      <c r="AT69" s="1"/>
      <c r="AU69" s="1"/>
      <c r="AW69" s="4"/>
      <c r="AX69" s="12"/>
      <c r="AY69" s="12"/>
      <c r="AZ69" s="1"/>
      <c r="BA69" s="5"/>
    </row>
    <row r="70" spans="1:53" ht="15.6">
      <c r="X70" s="15"/>
      <c r="Y70" s="3"/>
      <c r="AB70" s="15"/>
      <c r="AE70" s="57"/>
      <c r="AI70" s="1"/>
      <c r="AJ70" s="1"/>
      <c r="AL70" s="1"/>
      <c r="AM70" s="1"/>
      <c r="AQ70" s="1"/>
      <c r="AR70" s="1"/>
      <c r="AS70" s="1"/>
      <c r="AT70" s="1"/>
      <c r="AU70" s="1"/>
      <c r="AW70" s="4"/>
      <c r="AX70" s="12"/>
      <c r="AY70" s="12"/>
      <c r="AZ70" s="1"/>
      <c r="BA70" s="5"/>
    </row>
    <row r="71" spans="1:53" ht="15.6">
      <c r="X71" s="15"/>
      <c r="Y71" s="3"/>
      <c r="AB71" s="15"/>
      <c r="AE71" s="57"/>
      <c r="AI71" s="1"/>
      <c r="AJ71" s="1"/>
      <c r="AL71" s="1"/>
      <c r="AM71" s="1"/>
      <c r="AQ71" s="1"/>
      <c r="AR71" s="1"/>
      <c r="AS71" s="1"/>
      <c r="AT71" s="1"/>
      <c r="AU71" s="1"/>
      <c r="AW71" s="4"/>
      <c r="AX71" s="12"/>
      <c r="AY71" s="12"/>
      <c r="AZ71" s="1"/>
      <c r="BA71" s="5"/>
    </row>
    <row r="72" spans="1:53" ht="15.6">
      <c r="X72" s="15"/>
      <c r="Y72" s="3"/>
      <c r="AB72" s="15"/>
      <c r="AE72" s="57"/>
      <c r="AI72" s="1"/>
      <c r="AJ72" s="1"/>
      <c r="AL72" s="1"/>
      <c r="AM72" s="1"/>
      <c r="AQ72" s="1"/>
      <c r="AR72" s="1"/>
      <c r="AS72" s="1"/>
      <c r="AT72" s="1"/>
      <c r="AU72" s="1"/>
      <c r="AW72" s="4"/>
      <c r="AX72" s="12"/>
      <c r="AY72" s="12"/>
      <c r="AZ72" s="12"/>
      <c r="BA72" s="5"/>
    </row>
    <row r="73" spans="1:53" ht="15.6">
      <c r="X73" s="15"/>
      <c r="Y73" s="3"/>
      <c r="AB73" s="15"/>
      <c r="AE73" s="57"/>
      <c r="AI73" s="1"/>
      <c r="AJ73" s="1"/>
      <c r="AL73" s="1"/>
      <c r="AM73" s="1"/>
      <c r="AQ73" s="1"/>
      <c r="AR73" s="1"/>
      <c r="AS73" s="1"/>
      <c r="AT73" s="1"/>
      <c r="AU73" s="1"/>
      <c r="AW73" s="4"/>
      <c r="AX73" s="12"/>
      <c r="AY73" s="12"/>
      <c r="AZ73" s="12"/>
      <c r="BA73" s="5"/>
    </row>
    <row r="74" spans="1:53" ht="15.6">
      <c r="X74" s="15"/>
      <c r="Y74" s="3"/>
      <c r="AB74" s="15"/>
      <c r="AE74" s="57"/>
      <c r="AI74" s="1"/>
      <c r="AJ74" s="1"/>
      <c r="AL74" s="1"/>
      <c r="AM74" s="1"/>
      <c r="AQ74" s="1"/>
      <c r="AR74" s="1"/>
      <c r="AS74" s="1"/>
      <c r="AT74" s="1"/>
      <c r="AU74" s="1"/>
      <c r="AW74" s="4"/>
      <c r="AX74" s="12"/>
      <c r="AY74" s="12"/>
      <c r="AZ74" s="12"/>
      <c r="BA74" s="5"/>
    </row>
    <row r="75" spans="1:53" ht="15.6">
      <c r="X75" s="15"/>
      <c r="Y75" s="3"/>
      <c r="AB75" s="15"/>
      <c r="AE75" s="57"/>
      <c r="AI75" s="1"/>
      <c r="AJ75" s="1"/>
      <c r="AL75" s="1"/>
      <c r="AM75" s="1"/>
      <c r="AQ75" s="1"/>
      <c r="AR75" s="1"/>
      <c r="AS75" s="1"/>
      <c r="AT75" s="1"/>
      <c r="AU75" s="1"/>
      <c r="AW75" s="4"/>
      <c r="AX75" s="12"/>
      <c r="AY75" s="12"/>
      <c r="AZ75" s="12"/>
      <c r="BA75" s="5"/>
    </row>
    <row r="76" spans="1:53" ht="15.6">
      <c r="X76" s="15"/>
      <c r="Y76" s="3"/>
      <c r="AB76" s="15"/>
      <c r="AE76" s="57"/>
      <c r="AI76" s="1"/>
      <c r="AJ76" s="1"/>
      <c r="AL76" s="1"/>
      <c r="AM76" s="1"/>
      <c r="AQ76" s="1"/>
      <c r="AR76" s="1"/>
      <c r="AS76" s="1"/>
      <c r="AT76" s="1"/>
      <c r="AU76" s="1"/>
      <c r="AW76" s="4"/>
      <c r="AX76" s="12"/>
      <c r="AY76" s="12"/>
      <c r="AZ76" s="5"/>
      <c r="BA76" s="5"/>
    </row>
    <row r="77" spans="1:53" ht="15.6">
      <c r="X77" s="15"/>
      <c r="Y77" s="3"/>
      <c r="AB77" s="15"/>
      <c r="AE77" s="57"/>
      <c r="AI77" s="1"/>
      <c r="AJ77" s="1"/>
      <c r="AL77" s="1"/>
      <c r="AM77" s="1"/>
      <c r="AQ77" s="1"/>
      <c r="AR77" s="1"/>
      <c r="AS77" s="1"/>
      <c r="AT77" s="1"/>
      <c r="AU77" s="1"/>
      <c r="AW77" s="4"/>
      <c r="AX77" s="12"/>
      <c r="AY77" s="12"/>
      <c r="AZ77" s="5"/>
      <c r="BA77" s="5"/>
    </row>
    <row r="78" spans="1:53" ht="15.6">
      <c r="X78" s="15"/>
      <c r="Y78" s="3"/>
      <c r="AB78" s="15"/>
      <c r="AE78" s="57"/>
      <c r="AI78" s="1"/>
      <c r="AJ78" s="1"/>
      <c r="AL78" s="1"/>
      <c r="AM78" s="1"/>
      <c r="AQ78" s="1"/>
      <c r="AR78" s="1"/>
      <c r="AS78" s="1"/>
      <c r="AT78" s="1"/>
      <c r="AU78" s="1"/>
      <c r="AW78" s="4"/>
      <c r="AX78" s="12"/>
      <c r="AY78" s="12"/>
      <c r="AZ78" s="5"/>
      <c r="BA78" s="5"/>
    </row>
    <row r="79" spans="1:53" ht="15.6">
      <c r="X79" s="15"/>
      <c r="Y79" s="3"/>
      <c r="AB79" s="15"/>
      <c r="AE79" s="57"/>
      <c r="AI79" s="1"/>
      <c r="AJ79" s="1"/>
      <c r="AL79" s="1"/>
      <c r="AM79" s="1"/>
      <c r="AQ79" s="1"/>
      <c r="AR79" s="1"/>
      <c r="AS79" s="1"/>
      <c r="AT79" s="1"/>
      <c r="AU79" s="1"/>
      <c r="AW79" s="4"/>
      <c r="AX79" s="12"/>
      <c r="AY79" s="12"/>
      <c r="AZ79" s="5"/>
      <c r="BA79" s="5"/>
    </row>
    <row r="80" spans="1:53" ht="15.6">
      <c r="X80" s="15"/>
      <c r="Y80" s="3"/>
      <c r="AB80" s="15"/>
      <c r="AE80" s="57"/>
      <c r="AI80" s="1"/>
      <c r="AJ80" s="1"/>
      <c r="AL80" s="1"/>
      <c r="AM80" s="1"/>
      <c r="AQ80" s="1"/>
      <c r="AR80" s="1"/>
      <c r="AS80" s="1"/>
      <c r="AT80" s="1"/>
      <c r="AU80" s="1"/>
      <c r="AW80" s="4"/>
      <c r="AX80" s="12"/>
      <c r="AY80" s="12"/>
      <c r="AZ80" s="5"/>
      <c r="BA80" s="5"/>
    </row>
    <row r="81" spans="24:53" ht="15.6">
      <c r="X81" s="15"/>
      <c r="Y81" s="3"/>
      <c r="AB81" s="15"/>
      <c r="AE81" s="57"/>
      <c r="AI81" s="1"/>
      <c r="AJ81" s="1"/>
      <c r="AL81" s="1"/>
      <c r="AM81" s="1"/>
      <c r="AQ81" s="1"/>
      <c r="AR81" s="1"/>
      <c r="AS81" s="1"/>
      <c r="AT81" s="1"/>
      <c r="AU81" s="1"/>
      <c r="AW81" s="4"/>
      <c r="AX81" s="12"/>
      <c r="AY81" s="12"/>
      <c r="AZ81" s="5"/>
      <c r="BA81" s="5"/>
    </row>
    <row r="82" spans="24:53" ht="15.6">
      <c r="X82" s="15"/>
      <c r="Y82" s="3"/>
      <c r="AB82" s="15"/>
      <c r="AE82" s="57"/>
      <c r="AI82" s="1"/>
      <c r="AJ82" s="1"/>
      <c r="AL82" s="1"/>
      <c r="AM82" s="1"/>
      <c r="AQ82" s="1"/>
      <c r="AR82" s="1"/>
      <c r="AS82" s="1"/>
      <c r="AT82" s="1"/>
      <c r="AU82" s="1"/>
      <c r="AW82" s="4"/>
      <c r="AX82" s="12"/>
      <c r="AY82" s="12"/>
      <c r="AZ82" s="5"/>
      <c r="BA82" s="5"/>
    </row>
    <row r="83" spans="24:53" ht="15.6">
      <c r="X83" s="15"/>
      <c r="Y83" s="3"/>
      <c r="AB83" s="15"/>
      <c r="AE83" s="57"/>
      <c r="AI83" s="1"/>
      <c r="AJ83" s="1"/>
      <c r="AL83" s="1"/>
      <c r="AM83" s="1"/>
      <c r="AQ83" s="1"/>
      <c r="AR83" s="1"/>
      <c r="AS83" s="1"/>
      <c r="AT83" s="1"/>
      <c r="AU83" s="1"/>
      <c r="AW83" s="12"/>
      <c r="AX83" s="12"/>
      <c r="AY83" s="12"/>
      <c r="AZ83" s="5"/>
      <c r="BA83" s="5"/>
    </row>
    <row r="84" spans="24:53" ht="15.6">
      <c r="X84" s="15"/>
      <c r="Y84" s="3"/>
      <c r="AB84" s="15"/>
      <c r="AE84" s="57"/>
      <c r="AI84" s="1"/>
      <c r="AJ84" s="1"/>
      <c r="AL84" s="1"/>
      <c r="AM84" s="1"/>
      <c r="AQ84" s="1"/>
      <c r="AR84" s="1"/>
      <c r="AS84" s="1"/>
      <c r="AT84" s="1"/>
      <c r="AU84" s="1"/>
      <c r="AW84" s="5"/>
      <c r="AX84" s="5"/>
      <c r="AY84" s="5"/>
      <c r="AZ84" s="5"/>
      <c r="BA84" s="5"/>
    </row>
    <row r="85" spans="24:53">
      <c r="X85" s="15"/>
      <c r="Y85" s="3"/>
      <c r="AB85" s="15"/>
      <c r="AE85" s="57"/>
      <c r="AI85" s="1"/>
      <c r="AJ85" s="1"/>
      <c r="AL85" s="1"/>
      <c r="AM85" s="1"/>
      <c r="AQ85" s="1"/>
      <c r="AR85" s="1"/>
      <c r="AS85" s="1"/>
      <c r="AT85" s="1"/>
      <c r="AU85" s="1"/>
      <c r="AW85" s="12"/>
      <c r="AX85" s="12"/>
    </row>
    <row r="86" spans="24:53" ht="15.6">
      <c r="X86" s="15"/>
      <c r="Y86" s="3"/>
      <c r="AB86" s="15"/>
      <c r="AE86" s="57"/>
      <c r="AI86" s="1"/>
      <c r="AJ86" s="1"/>
      <c r="AL86" s="1"/>
      <c r="AM86" s="1"/>
      <c r="AQ86" s="1"/>
      <c r="AR86" s="1"/>
      <c r="AS86" s="1"/>
      <c r="AT86" s="1"/>
      <c r="AU86" s="1"/>
      <c r="AW86" s="12"/>
      <c r="AX86" s="5"/>
      <c r="AY86" s="5"/>
      <c r="BA86" s="5"/>
    </row>
    <row r="87" spans="24:53">
      <c r="X87" s="15"/>
      <c r="Y87" s="3"/>
      <c r="AB87" s="15"/>
      <c r="AE87" s="57"/>
      <c r="AI87" s="1"/>
      <c r="AJ87" s="1"/>
      <c r="AL87" s="1"/>
      <c r="AM87" s="1"/>
      <c r="AQ87" s="1"/>
      <c r="AR87" s="1"/>
      <c r="AS87" s="1"/>
      <c r="AT87" s="1"/>
      <c r="AU87" s="1"/>
      <c r="AW87" s="12"/>
      <c r="AX87" s="12"/>
    </row>
    <row r="88" spans="24:53">
      <c r="X88" s="15"/>
      <c r="Y88" s="3"/>
      <c r="AB88" s="15"/>
      <c r="AE88" s="57"/>
      <c r="AI88" s="1"/>
      <c r="AJ88" s="1"/>
      <c r="AL88" s="1"/>
      <c r="AM88" s="1"/>
      <c r="AQ88" s="1"/>
      <c r="AR88" s="1"/>
      <c r="AS88" s="1"/>
      <c r="AT88" s="1"/>
      <c r="AU88" s="1"/>
      <c r="AW88" s="12"/>
      <c r="AX88" s="12"/>
    </row>
    <row r="89" spans="24:53">
      <c r="X89" s="15"/>
      <c r="Y89" s="3"/>
      <c r="AB89" s="15"/>
      <c r="AE89" s="57"/>
      <c r="AI89" s="1"/>
      <c r="AJ89" s="1"/>
      <c r="AL89" s="1"/>
      <c r="AM89" s="1"/>
      <c r="AQ89" s="1"/>
      <c r="AR89" s="1"/>
      <c r="AS89" s="1"/>
      <c r="AT89" s="1"/>
      <c r="AU89" s="1"/>
      <c r="AW89" s="12"/>
      <c r="AX89" s="12"/>
    </row>
    <row r="90" spans="24:53">
      <c r="X90" s="15"/>
      <c r="Y90" s="3"/>
      <c r="AB90" s="15"/>
      <c r="AE90" s="57"/>
      <c r="AI90" s="1"/>
      <c r="AJ90" s="1"/>
      <c r="AL90" s="1"/>
      <c r="AM90" s="1"/>
      <c r="AQ90" s="1"/>
      <c r="AR90" s="1"/>
      <c r="AS90" s="1"/>
      <c r="AT90" s="1"/>
      <c r="AU90" s="1"/>
      <c r="AW90" s="12"/>
      <c r="AX90" s="12"/>
    </row>
    <row r="91" spans="24:53">
      <c r="X91" s="15"/>
      <c r="Y91" s="3"/>
      <c r="AB91" s="15"/>
      <c r="AE91" s="57"/>
      <c r="AI91" s="1"/>
      <c r="AJ91" s="1"/>
      <c r="AL91" s="1"/>
      <c r="AM91" s="1"/>
      <c r="AQ91" s="1"/>
      <c r="AR91" s="1"/>
      <c r="AS91" s="1"/>
      <c r="AT91" s="1"/>
      <c r="AU91" s="1"/>
      <c r="AW91" s="12"/>
      <c r="AX91" s="12"/>
    </row>
    <row r="92" spans="24:53">
      <c r="X92" s="15"/>
      <c r="Y92" s="3"/>
      <c r="AB92" s="15"/>
      <c r="AE92" s="57"/>
      <c r="AI92" s="1"/>
      <c r="AJ92" s="1"/>
      <c r="AL92" s="1"/>
      <c r="AM92" s="1"/>
      <c r="AQ92" s="1"/>
      <c r="AR92" s="1"/>
      <c r="AS92" s="1"/>
      <c r="AT92" s="1"/>
      <c r="AU92" s="1"/>
      <c r="AW92" s="12"/>
      <c r="AX92" s="12"/>
    </row>
    <row r="93" spans="24:53">
      <c r="X93" s="15"/>
      <c r="Y93" s="3"/>
      <c r="AB93" s="15"/>
      <c r="AE93" s="57"/>
      <c r="AI93" s="1"/>
      <c r="AJ93" s="1"/>
      <c r="AL93" s="1"/>
      <c r="AM93" s="1"/>
      <c r="AQ93" s="1"/>
      <c r="AR93" s="1"/>
      <c r="AS93" s="1"/>
      <c r="AT93" s="1"/>
      <c r="AU93" s="1"/>
      <c r="AW93" s="12"/>
      <c r="AX93" s="12"/>
    </row>
    <row r="94" spans="24:53">
      <c r="X94" s="15"/>
      <c r="Y94" s="3"/>
      <c r="AB94" s="15"/>
      <c r="AE94" s="57"/>
      <c r="AI94" s="1"/>
      <c r="AJ94" s="1"/>
      <c r="AL94" s="1"/>
      <c r="AM94" s="1"/>
      <c r="AQ94" s="1"/>
      <c r="AR94" s="1"/>
      <c r="AS94" s="1"/>
      <c r="AT94" s="1"/>
      <c r="AU94" s="1"/>
      <c r="AW94" s="12"/>
      <c r="AX94" s="12"/>
    </row>
    <row r="95" spans="24:53">
      <c r="X95" s="15"/>
      <c r="Y95" s="3"/>
      <c r="AB95" s="15"/>
      <c r="AE95" s="57"/>
      <c r="AI95" s="1"/>
      <c r="AJ95" s="1"/>
      <c r="AL95" s="1"/>
      <c r="AM95" s="1"/>
      <c r="AQ95" s="1"/>
      <c r="AR95" s="1"/>
      <c r="AS95" s="1"/>
      <c r="AT95" s="1"/>
      <c r="AU95" s="1"/>
      <c r="AW95" s="12"/>
      <c r="AX95" s="12"/>
    </row>
    <row r="96" spans="24:53">
      <c r="X96" s="15"/>
      <c r="Y96" s="3"/>
      <c r="AB96" s="15"/>
      <c r="AE96" s="57"/>
      <c r="AI96" s="1"/>
      <c r="AJ96" s="1"/>
      <c r="AL96" s="1"/>
      <c r="AM96" s="1"/>
      <c r="AQ96" s="1"/>
      <c r="AR96" s="1"/>
      <c r="AS96" s="1"/>
      <c r="AT96" s="1"/>
      <c r="AU96" s="1"/>
      <c r="AW96" s="12"/>
      <c r="AX96" s="12"/>
    </row>
    <row r="97" spans="24:50">
      <c r="X97" s="15"/>
      <c r="Y97" s="3"/>
      <c r="AB97" s="15"/>
      <c r="AE97" s="57"/>
      <c r="AI97" s="1"/>
      <c r="AJ97" s="1"/>
      <c r="AL97" s="1"/>
      <c r="AM97" s="1"/>
      <c r="AQ97" s="1"/>
      <c r="AR97" s="1"/>
      <c r="AS97" s="1"/>
      <c r="AT97" s="1"/>
      <c r="AU97" s="1"/>
      <c r="AW97" s="12"/>
      <c r="AX97" s="12"/>
    </row>
    <row r="98" spans="24:50">
      <c r="X98" s="15"/>
      <c r="Y98" s="3"/>
      <c r="AB98" s="15"/>
      <c r="AE98" s="57"/>
      <c r="AI98" s="1"/>
      <c r="AJ98" s="1"/>
      <c r="AL98" s="1"/>
      <c r="AM98" s="1"/>
      <c r="AQ98" s="1"/>
      <c r="AR98" s="1"/>
      <c r="AS98" s="1"/>
      <c r="AT98" s="1"/>
      <c r="AU98" s="1"/>
      <c r="AW98" s="12"/>
      <c r="AX98" s="12"/>
    </row>
    <row r="99" spans="24:50">
      <c r="X99" s="15"/>
      <c r="AU99" s="1"/>
      <c r="AW99" s="12"/>
      <c r="AX99" s="12"/>
    </row>
    <row r="100" spans="24:50">
      <c r="X100" s="15"/>
      <c r="AU100" s="1"/>
      <c r="AW100" s="12"/>
      <c r="AX100" s="12"/>
    </row>
    <row r="101" spans="24:50">
      <c r="Y101" s="3"/>
      <c r="AB101" s="15"/>
      <c r="AE101" s="57"/>
      <c r="AI101" s="1"/>
      <c r="AJ101" s="1"/>
      <c r="AL101" s="1"/>
      <c r="AM101" s="1"/>
      <c r="AQ101" s="1"/>
      <c r="AR101" s="1"/>
      <c r="AS101" s="1"/>
      <c r="AT101" s="1"/>
      <c r="AW101" s="12"/>
      <c r="AX101" s="12"/>
    </row>
    <row r="102" spans="24:50">
      <c r="Y102" s="3"/>
      <c r="AB102" s="15"/>
      <c r="AE102" s="57"/>
      <c r="AI102" s="1"/>
      <c r="AJ102" s="1"/>
      <c r="AL102" s="1"/>
      <c r="AM102" s="1"/>
      <c r="AQ102" s="1"/>
      <c r="AR102" s="1"/>
      <c r="AS102" s="1"/>
      <c r="AT102" s="1"/>
      <c r="AW102" s="12"/>
      <c r="AX102" s="12"/>
    </row>
    <row r="103" spans="24:50">
      <c r="X103" s="15"/>
      <c r="Y103" s="3"/>
      <c r="AB103" s="15"/>
      <c r="AE103" s="57"/>
      <c r="AI103" s="1"/>
      <c r="AJ103" s="1"/>
      <c r="AL103" s="1"/>
      <c r="AM103" s="1"/>
      <c r="AQ103" s="1"/>
      <c r="AR103" s="1"/>
      <c r="AS103" s="1"/>
      <c r="AT103" s="1"/>
      <c r="AU103" s="1"/>
      <c r="AW103" s="12"/>
      <c r="AX103" s="12"/>
    </row>
    <row r="104" spans="24:50">
      <c r="X104" s="15"/>
      <c r="Y104" s="3"/>
      <c r="AB104" s="15"/>
      <c r="AE104" s="57"/>
      <c r="AI104" s="1"/>
      <c r="AJ104" s="1"/>
      <c r="AL104" s="1"/>
      <c r="AM104" s="1"/>
      <c r="AQ104" s="1"/>
      <c r="AR104" s="1"/>
      <c r="AS104" s="1"/>
      <c r="AT104" s="1"/>
      <c r="AU104" s="1"/>
      <c r="AW104" s="12"/>
      <c r="AX104" s="12"/>
    </row>
    <row r="105" spans="24:50">
      <c r="X105" s="15"/>
      <c r="Y105" s="3"/>
      <c r="AB105" s="15"/>
      <c r="AE105" s="57"/>
      <c r="AI105" s="1"/>
      <c r="AJ105" s="1"/>
      <c r="AL105" s="1"/>
      <c r="AM105" s="1"/>
      <c r="AQ105" s="1"/>
      <c r="AR105" s="1"/>
      <c r="AS105" s="1"/>
      <c r="AT105" s="1"/>
      <c r="AU105" s="1"/>
      <c r="AW105" s="12"/>
      <c r="AX105" s="12"/>
    </row>
    <row r="106" spans="24:50">
      <c r="X106" s="15"/>
      <c r="Y106" s="3"/>
      <c r="AB106" s="15"/>
      <c r="AE106" s="57"/>
      <c r="AI106" s="1"/>
      <c r="AJ106" s="1"/>
      <c r="AL106" s="1"/>
      <c r="AM106" s="1"/>
      <c r="AQ106" s="1"/>
      <c r="AR106" s="1"/>
      <c r="AS106" s="1"/>
      <c r="AT106" s="1"/>
      <c r="AU106" s="1"/>
      <c r="AW106" s="12"/>
      <c r="AX106" s="12"/>
    </row>
    <row r="107" spans="24:50">
      <c r="X107" s="15"/>
      <c r="Y107" s="3"/>
      <c r="AB107" s="15"/>
      <c r="AE107" s="57"/>
      <c r="AI107" s="1"/>
      <c r="AJ107" s="1"/>
      <c r="AL107" s="1"/>
      <c r="AM107" s="1"/>
      <c r="AQ107" s="1"/>
      <c r="AR107" s="1"/>
      <c r="AS107" s="1"/>
      <c r="AT107" s="1"/>
      <c r="AU107" s="1"/>
      <c r="AW107" s="12"/>
      <c r="AX107" s="12"/>
    </row>
    <row r="108" spans="24:50">
      <c r="X108" s="15"/>
      <c r="Y108" s="3"/>
      <c r="AB108" s="15"/>
      <c r="AE108" s="57"/>
      <c r="AI108" s="1"/>
      <c r="AJ108" s="1"/>
      <c r="AL108" s="1"/>
      <c r="AM108" s="1"/>
      <c r="AQ108" s="1"/>
      <c r="AR108" s="1"/>
      <c r="AS108" s="1"/>
      <c r="AT108" s="1"/>
      <c r="AU108" s="1"/>
      <c r="AW108" s="12"/>
      <c r="AX108" s="12"/>
    </row>
    <row r="109" spans="24:50">
      <c r="X109" s="15"/>
      <c r="Y109" s="3"/>
      <c r="AB109" s="15"/>
      <c r="AE109" s="57"/>
      <c r="AI109" s="1"/>
      <c r="AJ109" s="1"/>
      <c r="AL109" s="1"/>
      <c r="AM109" s="1"/>
      <c r="AQ109" s="1"/>
      <c r="AR109" s="1"/>
      <c r="AS109" s="1"/>
      <c r="AT109" s="1"/>
      <c r="AU109" s="1"/>
      <c r="AW109" s="12"/>
      <c r="AX109" s="12"/>
    </row>
    <row r="110" spans="24:50">
      <c r="X110" s="15"/>
      <c r="Y110" s="3"/>
      <c r="AB110" s="15"/>
      <c r="AE110" s="57"/>
      <c r="AI110" s="1"/>
      <c r="AJ110" s="1"/>
      <c r="AL110" s="1"/>
      <c r="AM110" s="1"/>
      <c r="AQ110" s="1"/>
      <c r="AR110" s="1"/>
      <c r="AS110" s="1"/>
      <c r="AT110" s="1"/>
      <c r="AU110" s="1"/>
      <c r="AW110" s="12"/>
      <c r="AX110" s="12"/>
    </row>
    <row r="111" spans="24:50">
      <c r="X111" s="15"/>
      <c r="Y111" s="3"/>
      <c r="AB111" s="15"/>
      <c r="AE111" s="57"/>
      <c r="AI111" s="1"/>
      <c r="AJ111" s="1"/>
      <c r="AL111" s="1"/>
      <c r="AM111" s="1"/>
      <c r="AQ111" s="1"/>
      <c r="AR111" s="1"/>
      <c r="AS111" s="1"/>
      <c r="AT111" s="1"/>
      <c r="AU111" s="1"/>
      <c r="AW111" s="12"/>
      <c r="AX111" s="12"/>
    </row>
    <row r="112" spans="24:50">
      <c r="X112" s="15"/>
      <c r="Y112" s="3"/>
      <c r="AB112" s="15"/>
      <c r="AE112" s="57"/>
      <c r="AI112" s="1"/>
      <c r="AJ112" s="1"/>
      <c r="AL112" s="1"/>
      <c r="AM112" s="1"/>
      <c r="AQ112" s="1"/>
      <c r="AR112" s="1"/>
      <c r="AS112" s="1"/>
      <c r="AT112" s="1"/>
      <c r="AU112" s="1"/>
      <c r="AW112" s="12"/>
      <c r="AX112" s="12"/>
    </row>
    <row r="113" spans="24:50">
      <c r="X113" s="15"/>
      <c r="Y113" s="3"/>
      <c r="AB113" s="15"/>
      <c r="AE113" s="57"/>
      <c r="AI113" s="1"/>
      <c r="AJ113" s="1"/>
      <c r="AL113" s="1"/>
      <c r="AM113" s="1"/>
      <c r="AQ113" s="1"/>
      <c r="AR113" s="1"/>
      <c r="AS113" s="1"/>
      <c r="AT113" s="1"/>
      <c r="AU113" s="1"/>
      <c r="AW113" s="12"/>
      <c r="AX113" s="12"/>
    </row>
    <row r="114" spans="24:50">
      <c r="X114" s="15"/>
      <c r="Y114" s="3"/>
      <c r="AB114" s="15"/>
      <c r="AE114" s="57"/>
      <c r="AI114" s="1"/>
      <c r="AJ114" s="1"/>
      <c r="AL114" s="1"/>
      <c r="AM114" s="1"/>
      <c r="AQ114" s="1"/>
      <c r="AR114" s="1"/>
      <c r="AS114" s="1"/>
      <c r="AT114" s="1"/>
      <c r="AU114" s="1"/>
      <c r="AW114" s="12"/>
      <c r="AX114" s="12"/>
    </row>
    <row r="115" spans="24:50">
      <c r="X115" s="15"/>
      <c r="Y115" s="3"/>
      <c r="AB115" s="15"/>
      <c r="AE115" s="57"/>
      <c r="AI115" s="1"/>
      <c r="AJ115" s="1"/>
      <c r="AL115" s="1"/>
      <c r="AM115" s="1"/>
      <c r="AQ115" s="1"/>
      <c r="AR115" s="1"/>
      <c r="AS115" s="1"/>
      <c r="AT115" s="1"/>
      <c r="AU115" s="1"/>
      <c r="AW115" s="12"/>
      <c r="AX115" s="12"/>
    </row>
    <row r="116" spans="24:50">
      <c r="X116" s="15"/>
      <c r="Y116" s="3"/>
      <c r="AB116" s="15"/>
      <c r="AE116" s="57"/>
      <c r="AI116" s="1"/>
      <c r="AJ116" s="1"/>
      <c r="AL116" s="1"/>
      <c r="AM116" s="1"/>
      <c r="AQ116" s="1"/>
      <c r="AR116" s="1"/>
      <c r="AS116" s="1"/>
      <c r="AT116" s="1"/>
      <c r="AU116" s="1"/>
      <c r="AW116" s="12"/>
      <c r="AX116" s="12"/>
    </row>
    <row r="117" spans="24:50">
      <c r="X117" s="15"/>
      <c r="Y117" s="3"/>
      <c r="AB117" s="15"/>
      <c r="AE117" s="57"/>
      <c r="AI117" s="1"/>
      <c r="AJ117" s="1"/>
      <c r="AL117" s="1"/>
      <c r="AM117" s="1"/>
      <c r="AQ117" s="1"/>
      <c r="AR117" s="1"/>
      <c r="AS117" s="1"/>
      <c r="AT117" s="1"/>
      <c r="AU117" s="1"/>
      <c r="AW117" s="12"/>
      <c r="AX117" s="12"/>
    </row>
    <row r="118" spans="24:50">
      <c r="X118" s="15"/>
      <c r="Y118" s="3"/>
      <c r="AB118" s="15"/>
      <c r="AE118" s="57"/>
      <c r="AI118" s="1"/>
      <c r="AJ118" s="1"/>
      <c r="AL118" s="1"/>
      <c r="AM118" s="1"/>
      <c r="AQ118" s="1"/>
      <c r="AR118" s="1"/>
      <c r="AS118" s="1"/>
      <c r="AT118" s="1"/>
      <c r="AU118" s="1"/>
      <c r="AW118" s="12"/>
      <c r="AX118" s="12"/>
    </row>
    <row r="119" spans="24:50">
      <c r="X119" s="15"/>
      <c r="Y119" s="3"/>
      <c r="AB119" s="15"/>
      <c r="AE119" s="57"/>
      <c r="AI119" s="1"/>
      <c r="AJ119" s="1"/>
      <c r="AL119" s="1"/>
      <c r="AM119" s="1"/>
      <c r="AQ119" s="1"/>
      <c r="AR119" s="1"/>
      <c r="AS119" s="1"/>
      <c r="AT119" s="1"/>
      <c r="AU119" s="1"/>
      <c r="AW119" s="12"/>
      <c r="AX119" s="12"/>
    </row>
    <row r="120" spans="24:50">
      <c r="X120" s="15"/>
      <c r="Y120" s="3"/>
      <c r="AB120" s="15"/>
      <c r="AE120" s="57"/>
      <c r="AI120" s="1"/>
      <c r="AJ120" s="1"/>
      <c r="AL120" s="1"/>
      <c r="AM120" s="1"/>
      <c r="AQ120" s="1"/>
      <c r="AR120" s="1"/>
      <c r="AS120" s="1"/>
      <c r="AT120" s="1"/>
      <c r="AU120" s="1"/>
      <c r="AW120" s="12"/>
      <c r="AX120" s="12"/>
    </row>
    <row r="121" spans="24:50">
      <c r="X121" s="15"/>
      <c r="Y121" s="3"/>
      <c r="AB121" s="15"/>
      <c r="AE121" s="57"/>
      <c r="AI121" s="1"/>
      <c r="AJ121" s="1"/>
      <c r="AL121" s="1"/>
      <c r="AM121" s="1"/>
      <c r="AQ121" s="1"/>
      <c r="AR121" s="1"/>
      <c r="AS121" s="1"/>
      <c r="AT121" s="1"/>
      <c r="AU121" s="1"/>
      <c r="AW121" s="12"/>
      <c r="AX121" s="12"/>
    </row>
    <row r="122" spans="24:50">
      <c r="X122" s="15"/>
      <c r="Y122" s="3"/>
      <c r="AB122" s="15"/>
      <c r="AE122" s="57"/>
      <c r="AI122" s="1"/>
      <c r="AJ122" s="1"/>
      <c r="AL122" s="1"/>
      <c r="AM122" s="1"/>
      <c r="AQ122" s="1"/>
      <c r="AR122" s="1"/>
      <c r="AS122" s="1"/>
      <c r="AT122" s="1"/>
      <c r="AU122" s="1"/>
      <c r="AW122" s="12"/>
      <c r="AX122" s="12"/>
    </row>
    <row r="123" spans="24:50">
      <c r="X123" s="15"/>
      <c r="Y123" s="3"/>
      <c r="AB123" s="15"/>
      <c r="AE123" s="57"/>
      <c r="AI123" s="1"/>
      <c r="AJ123" s="1"/>
      <c r="AL123" s="1"/>
      <c r="AM123" s="1"/>
      <c r="AQ123" s="1"/>
      <c r="AR123" s="1"/>
      <c r="AS123" s="1"/>
      <c r="AT123" s="1"/>
      <c r="AU123" s="1"/>
      <c r="AW123" s="12"/>
      <c r="AX123" s="12"/>
    </row>
    <row r="124" spans="24:50">
      <c r="X124" s="15"/>
      <c r="Y124" s="3"/>
      <c r="AB124" s="15"/>
      <c r="AE124" s="57"/>
      <c r="AI124" s="1"/>
      <c r="AJ124" s="1"/>
      <c r="AL124" s="1"/>
      <c r="AM124" s="1"/>
      <c r="AQ124" s="1"/>
      <c r="AR124" s="1"/>
      <c r="AS124" s="1"/>
      <c r="AT124" s="1"/>
      <c r="AU124" s="1"/>
      <c r="AW124" s="12"/>
      <c r="AX124" s="12"/>
    </row>
    <row r="125" spans="24:50">
      <c r="X125" s="15"/>
      <c r="Y125" s="3"/>
      <c r="AB125" s="15"/>
      <c r="AE125" s="57"/>
      <c r="AI125" s="1"/>
      <c r="AJ125" s="1"/>
      <c r="AL125" s="1"/>
      <c r="AM125" s="1"/>
      <c r="AQ125" s="1"/>
      <c r="AR125" s="1"/>
      <c r="AS125" s="1"/>
      <c r="AT125" s="1"/>
      <c r="AU125" s="1"/>
      <c r="AW125" s="12"/>
      <c r="AX125" s="12"/>
    </row>
    <row r="126" spans="24:50">
      <c r="X126" s="15"/>
      <c r="Y126" s="3"/>
      <c r="AB126" s="15"/>
      <c r="AE126" s="57"/>
      <c r="AI126" s="1"/>
      <c r="AJ126" s="1"/>
      <c r="AL126" s="1"/>
      <c r="AM126" s="1"/>
      <c r="AQ126" s="1"/>
      <c r="AR126" s="1"/>
      <c r="AS126" s="1"/>
      <c r="AT126" s="1"/>
      <c r="AU126" s="1"/>
      <c r="AW126" s="12"/>
      <c r="AX126" s="12"/>
    </row>
    <row r="127" spans="24:50">
      <c r="X127" s="15"/>
      <c r="Y127" s="3"/>
      <c r="AB127" s="15"/>
      <c r="AE127" s="57"/>
      <c r="AI127" s="1"/>
      <c r="AJ127" s="1"/>
      <c r="AL127" s="1"/>
      <c r="AM127" s="1"/>
      <c r="AQ127" s="1"/>
      <c r="AR127" s="1"/>
      <c r="AS127" s="1"/>
      <c r="AT127" s="1"/>
      <c r="AU127" s="1"/>
      <c r="AW127" s="12"/>
      <c r="AX127" s="12"/>
    </row>
    <row r="128" spans="24:50">
      <c r="X128" s="15"/>
      <c r="Y128" s="3"/>
      <c r="AB128" s="15"/>
      <c r="AE128" s="57"/>
      <c r="AI128" s="1"/>
      <c r="AJ128" s="1"/>
      <c r="AL128" s="1"/>
      <c r="AM128" s="1"/>
      <c r="AQ128" s="1"/>
      <c r="AR128" s="1"/>
      <c r="AS128" s="1"/>
      <c r="AT128" s="1"/>
      <c r="AU128" s="1"/>
      <c r="AW128" s="12"/>
      <c r="AX128" s="12"/>
    </row>
    <row r="129" spans="24:50">
      <c r="X129" s="15"/>
      <c r="Y129" s="3"/>
      <c r="AB129" s="15"/>
      <c r="AE129" s="57"/>
      <c r="AI129" s="1"/>
      <c r="AJ129" s="1"/>
      <c r="AL129" s="1"/>
      <c r="AM129" s="1"/>
      <c r="AQ129" s="1"/>
      <c r="AR129" s="1"/>
      <c r="AS129" s="1"/>
      <c r="AT129" s="1"/>
      <c r="AU129" s="1"/>
      <c r="AW129" s="12"/>
      <c r="AX129" s="12"/>
    </row>
    <row r="130" spans="24:50">
      <c r="X130" s="15"/>
      <c r="Y130" s="3"/>
      <c r="AB130" s="15"/>
      <c r="AE130" s="57"/>
      <c r="AI130" s="1"/>
      <c r="AJ130" s="1"/>
      <c r="AL130" s="1"/>
      <c r="AM130" s="1"/>
      <c r="AQ130" s="1"/>
      <c r="AR130" s="1"/>
      <c r="AS130" s="1"/>
      <c r="AT130" s="1"/>
      <c r="AU130" s="1"/>
      <c r="AW130" s="12"/>
      <c r="AX130" s="12"/>
    </row>
    <row r="131" spans="24:50">
      <c r="X131" s="15"/>
      <c r="Y131" s="3"/>
      <c r="AB131" s="15"/>
      <c r="AE131" s="57"/>
      <c r="AI131" s="1"/>
      <c r="AJ131" s="1"/>
      <c r="AL131" s="1"/>
      <c r="AM131" s="1"/>
      <c r="AQ131" s="1"/>
      <c r="AR131" s="1"/>
      <c r="AS131" s="1"/>
      <c r="AT131" s="1"/>
      <c r="AU131" s="1"/>
      <c r="AW131" s="12"/>
      <c r="AX131" s="12"/>
    </row>
    <row r="132" spans="24:50">
      <c r="X132" s="15"/>
      <c r="Y132" s="3"/>
      <c r="AB132" s="15"/>
      <c r="AE132" s="57"/>
      <c r="AI132" s="1"/>
      <c r="AJ132" s="1"/>
      <c r="AL132" s="1"/>
      <c r="AM132" s="1"/>
      <c r="AQ132" s="1"/>
      <c r="AR132" s="1"/>
      <c r="AS132" s="1"/>
      <c r="AT132" s="1"/>
      <c r="AU132" s="1"/>
      <c r="AW132" s="12"/>
      <c r="AX132" s="12"/>
    </row>
    <row r="133" spans="24:50">
      <c r="X133" s="15"/>
      <c r="AU133" s="1"/>
      <c r="AW133" s="12"/>
      <c r="AX133" s="12"/>
    </row>
    <row r="134" spans="24:50">
      <c r="X134" s="15"/>
      <c r="AU134" s="1"/>
      <c r="AW134" s="12"/>
      <c r="AX134" s="12"/>
    </row>
    <row r="135" spans="24:50">
      <c r="Y135" s="3"/>
      <c r="AB135" s="15"/>
      <c r="AE135" s="57"/>
      <c r="AI135" s="1"/>
      <c r="AJ135" s="1"/>
      <c r="AL135" s="1"/>
      <c r="AM135" s="1"/>
      <c r="AQ135" s="1"/>
      <c r="AR135" s="1"/>
      <c r="AS135" s="1"/>
      <c r="AT135" s="1"/>
      <c r="AW135" s="12"/>
      <c r="AX135" s="12"/>
    </row>
    <row r="136" spans="24:50">
      <c r="Y136" s="3"/>
      <c r="AB136" s="15"/>
      <c r="AE136" s="57"/>
      <c r="AI136" s="1"/>
      <c r="AJ136" s="1"/>
      <c r="AL136" s="1"/>
      <c r="AM136" s="1"/>
      <c r="AQ136" s="1"/>
      <c r="AR136" s="1"/>
      <c r="AS136" s="1"/>
      <c r="AT136" s="1"/>
      <c r="AW136" s="12"/>
      <c r="AX136" s="12"/>
    </row>
    <row r="137" spans="24:50">
      <c r="X137" s="15"/>
      <c r="Y137" s="3"/>
      <c r="AB137" s="15"/>
      <c r="AE137" s="57"/>
      <c r="AI137" s="1"/>
      <c r="AJ137" s="1"/>
      <c r="AL137" s="1"/>
      <c r="AM137" s="1"/>
      <c r="AQ137" s="1"/>
      <c r="AR137" s="1"/>
      <c r="AS137" s="1"/>
      <c r="AT137" s="1"/>
      <c r="AU137" s="1"/>
      <c r="AW137" s="12"/>
      <c r="AX137" s="12"/>
    </row>
    <row r="138" spans="24:50">
      <c r="X138" s="15"/>
      <c r="Y138" s="3"/>
      <c r="AB138" s="15"/>
      <c r="AE138" s="57"/>
      <c r="AI138" s="1"/>
      <c r="AJ138" s="1"/>
      <c r="AL138" s="1"/>
      <c r="AM138" s="1"/>
      <c r="AQ138" s="1"/>
      <c r="AR138" s="1"/>
      <c r="AS138" s="1"/>
      <c r="AT138" s="1"/>
      <c r="AU138" s="1"/>
      <c r="AW138" s="12"/>
      <c r="AX138" s="12"/>
    </row>
    <row r="139" spans="24:50">
      <c r="X139" s="15"/>
      <c r="Y139" s="3"/>
      <c r="AB139" s="15"/>
      <c r="AE139" s="57"/>
      <c r="AI139" s="1"/>
      <c r="AJ139" s="1"/>
      <c r="AL139" s="1"/>
      <c r="AM139" s="1"/>
      <c r="AQ139" s="1"/>
      <c r="AR139" s="1"/>
      <c r="AS139" s="1"/>
      <c r="AT139" s="1"/>
      <c r="AU139" s="1"/>
      <c r="AW139" s="12"/>
      <c r="AX139" s="12"/>
    </row>
    <row r="140" spans="24:50">
      <c r="X140" s="15"/>
      <c r="Y140" s="3"/>
      <c r="AB140" s="15"/>
      <c r="AE140" s="57"/>
      <c r="AI140" s="1"/>
      <c r="AJ140" s="1"/>
      <c r="AL140" s="1"/>
      <c r="AM140" s="1"/>
      <c r="AQ140" s="1"/>
      <c r="AR140" s="1"/>
      <c r="AS140" s="1"/>
      <c r="AT140" s="1"/>
      <c r="AU140" s="1"/>
      <c r="AX140" s="12"/>
    </row>
    <row r="141" spans="24:50">
      <c r="X141" s="15"/>
      <c r="Y141" s="3"/>
      <c r="AB141" s="15"/>
      <c r="AE141" s="57"/>
      <c r="AI141" s="1"/>
      <c r="AJ141" s="1"/>
      <c r="AL141" s="1"/>
      <c r="AM141" s="1"/>
      <c r="AQ141" s="1"/>
      <c r="AR141" s="1"/>
      <c r="AS141" s="1"/>
      <c r="AT141" s="1"/>
      <c r="AU141" s="1"/>
      <c r="AX141" s="12"/>
    </row>
    <row r="142" spans="24:50">
      <c r="X142" s="15"/>
      <c r="Y142" s="3"/>
      <c r="AB142" s="15"/>
      <c r="AE142" s="57"/>
      <c r="AI142" s="1"/>
      <c r="AJ142" s="1"/>
      <c r="AL142" s="1"/>
      <c r="AM142" s="1"/>
      <c r="AQ142" s="1"/>
      <c r="AR142" s="1"/>
      <c r="AS142" s="1"/>
      <c r="AT142" s="1"/>
      <c r="AU142" s="1"/>
    </row>
    <row r="143" spans="24:50">
      <c r="X143" s="15"/>
      <c r="Y143" s="3"/>
      <c r="AB143" s="15"/>
      <c r="AE143" s="57"/>
      <c r="AI143" s="1"/>
      <c r="AJ143" s="1"/>
      <c r="AL143" s="1"/>
      <c r="AM143" s="1"/>
      <c r="AQ143" s="1"/>
      <c r="AR143" s="1"/>
      <c r="AS143" s="1"/>
      <c r="AT143" s="1"/>
      <c r="AU143" s="1"/>
    </row>
    <row r="144" spans="24:50">
      <c r="X144" s="15"/>
      <c r="Y144" s="3"/>
      <c r="AB144" s="15"/>
      <c r="AE144" s="57"/>
      <c r="AI144" s="1"/>
      <c r="AJ144" s="1"/>
      <c r="AL144" s="1"/>
      <c r="AM144" s="1"/>
      <c r="AQ144" s="1"/>
      <c r="AR144" s="1"/>
      <c r="AS144" s="1"/>
      <c r="AT144" s="1"/>
      <c r="AU144" s="1"/>
    </row>
    <row r="145" spans="24:47">
      <c r="X145" s="15"/>
      <c r="Y145" s="3"/>
      <c r="AB145" s="15"/>
      <c r="AE145" s="57"/>
      <c r="AI145" s="1"/>
      <c r="AJ145" s="1"/>
      <c r="AL145" s="1"/>
      <c r="AM145" s="1"/>
      <c r="AQ145" s="1"/>
      <c r="AR145" s="1"/>
      <c r="AS145" s="1"/>
      <c r="AT145" s="1"/>
      <c r="AU145" s="1"/>
    </row>
    <row r="146" spans="24:47">
      <c r="X146" s="15"/>
      <c r="Y146" s="3"/>
      <c r="AB146" s="15"/>
      <c r="AE146" s="57"/>
      <c r="AI146" s="1"/>
      <c r="AJ146" s="1"/>
      <c r="AL146" s="1"/>
      <c r="AM146" s="1"/>
      <c r="AQ146" s="1"/>
      <c r="AR146" s="1"/>
      <c r="AS146" s="1"/>
      <c r="AT146" s="1"/>
      <c r="AU146" s="1"/>
    </row>
    <row r="147" spans="24:47">
      <c r="X147" s="15"/>
      <c r="Y147" s="3"/>
      <c r="AB147" s="15"/>
      <c r="AE147" s="57"/>
      <c r="AI147" s="1"/>
      <c r="AJ147" s="1"/>
      <c r="AL147" s="1"/>
      <c r="AM147" s="1"/>
      <c r="AQ147" s="1"/>
      <c r="AR147" s="1"/>
      <c r="AS147" s="1"/>
      <c r="AT147" s="1"/>
      <c r="AU147" s="1"/>
    </row>
    <row r="148" spans="24:47">
      <c r="X148" s="15"/>
      <c r="Y148" s="3"/>
      <c r="AB148" s="15"/>
      <c r="AE148" s="57"/>
      <c r="AI148" s="1"/>
      <c r="AJ148" s="1"/>
      <c r="AL148" s="1"/>
      <c r="AM148" s="1"/>
      <c r="AQ148" s="1"/>
      <c r="AR148" s="1"/>
      <c r="AS148" s="1"/>
      <c r="AT148" s="1"/>
      <c r="AU148" s="1"/>
    </row>
    <row r="149" spans="24:47">
      <c r="X149" s="15"/>
      <c r="Y149" s="3"/>
      <c r="AB149" s="15"/>
      <c r="AE149" s="57"/>
      <c r="AI149" s="1"/>
      <c r="AJ149" s="1"/>
      <c r="AL149" s="1"/>
      <c r="AM149" s="1"/>
      <c r="AQ149" s="1"/>
      <c r="AR149" s="1"/>
      <c r="AS149" s="1"/>
      <c r="AT149" s="1"/>
      <c r="AU149" s="1"/>
    </row>
    <row r="150" spans="24:47">
      <c r="X150" s="15"/>
      <c r="Y150" s="3"/>
      <c r="AB150" s="15"/>
      <c r="AE150" s="57"/>
      <c r="AI150" s="1"/>
      <c r="AJ150" s="1"/>
      <c r="AL150" s="1"/>
      <c r="AM150" s="1"/>
      <c r="AQ150" s="1"/>
      <c r="AR150" s="1"/>
      <c r="AS150" s="1"/>
      <c r="AT150" s="1"/>
      <c r="AU150" s="1"/>
    </row>
    <row r="151" spans="24:47">
      <c r="X151" s="15"/>
      <c r="Y151" s="3"/>
      <c r="AB151" s="15"/>
      <c r="AE151" s="57"/>
      <c r="AI151" s="1"/>
      <c r="AJ151" s="1"/>
      <c r="AL151" s="1"/>
      <c r="AM151" s="1"/>
      <c r="AQ151" s="1"/>
      <c r="AR151" s="1"/>
      <c r="AS151" s="1"/>
      <c r="AT151" s="1"/>
      <c r="AU151" s="1"/>
    </row>
    <row r="152" spans="24:47">
      <c r="X152" s="15"/>
      <c r="Y152" s="3"/>
      <c r="AB152" s="15"/>
      <c r="AE152" s="57"/>
      <c r="AI152" s="1"/>
      <c r="AJ152" s="1"/>
      <c r="AL152" s="1"/>
      <c r="AM152" s="1"/>
      <c r="AQ152" s="1"/>
      <c r="AR152" s="1"/>
      <c r="AS152" s="1"/>
      <c r="AT152" s="1"/>
      <c r="AU152" s="1"/>
    </row>
    <row r="153" spans="24:47">
      <c r="X153" s="15"/>
      <c r="Y153" s="3"/>
      <c r="AB153" s="15"/>
      <c r="AE153" s="57"/>
      <c r="AI153" s="1"/>
      <c r="AJ153" s="1"/>
      <c r="AL153" s="1"/>
      <c r="AM153" s="1"/>
      <c r="AQ153" s="1"/>
      <c r="AR153" s="1"/>
      <c r="AS153" s="1"/>
      <c r="AT153" s="1"/>
      <c r="AU153" s="1"/>
    </row>
    <row r="154" spans="24:47">
      <c r="X154" s="15"/>
      <c r="Y154" s="3"/>
      <c r="AB154" s="15"/>
      <c r="AE154" s="57"/>
      <c r="AI154" s="1"/>
      <c r="AJ154" s="1"/>
      <c r="AL154" s="1"/>
      <c r="AM154" s="1"/>
      <c r="AQ154" s="1"/>
      <c r="AR154" s="1"/>
      <c r="AS154" s="1"/>
      <c r="AT154" s="1"/>
      <c r="AU154" s="1"/>
    </row>
    <row r="155" spans="24:47">
      <c r="X155" s="15"/>
      <c r="Y155" s="3"/>
      <c r="AB155" s="15"/>
      <c r="AE155" s="57"/>
      <c r="AI155" s="1"/>
      <c r="AJ155" s="1"/>
      <c r="AL155" s="1"/>
      <c r="AM155" s="1"/>
      <c r="AQ155" s="1"/>
      <c r="AR155" s="1"/>
      <c r="AS155" s="1"/>
      <c r="AT155" s="1"/>
      <c r="AU155" s="1"/>
    </row>
    <row r="156" spans="24:47">
      <c r="X156" s="15"/>
      <c r="Y156" s="3"/>
      <c r="AB156" s="15"/>
      <c r="AE156" s="57"/>
      <c r="AI156" s="1"/>
      <c r="AJ156" s="1"/>
      <c r="AL156" s="1"/>
      <c r="AM156" s="1"/>
      <c r="AQ156" s="1"/>
      <c r="AR156" s="1"/>
      <c r="AS156" s="1"/>
      <c r="AT156" s="1"/>
      <c r="AU156" s="1"/>
    </row>
    <row r="157" spans="24:47">
      <c r="X157" s="15"/>
      <c r="Y157" s="3"/>
      <c r="AB157" s="15"/>
      <c r="AE157" s="57"/>
      <c r="AI157" s="1"/>
      <c r="AJ157" s="1"/>
      <c r="AL157" s="1"/>
      <c r="AM157" s="1"/>
      <c r="AQ157" s="1"/>
      <c r="AR157" s="1"/>
      <c r="AS157" s="1"/>
      <c r="AT157" s="1"/>
      <c r="AU157" s="1"/>
    </row>
    <row r="158" spans="24:47">
      <c r="X158" s="15"/>
      <c r="Y158" s="3"/>
      <c r="AB158" s="15"/>
      <c r="AE158" s="57"/>
      <c r="AI158" s="1"/>
      <c r="AJ158" s="1"/>
      <c r="AL158" s="1"/>
      <c r="AM158" s="1"/>
      <c r="AQ158" s="1"/>
      <c r="AR158" s="1"/>
      <c r="AS158" s="1"/>
      <c r="AT158" s="1"/>
      <c r="AU158" s="1"/>
    </row>
    <row r="159" spans="24:47">
      <c r="X159" s="15"/>
      <c r="Y159" s="3"/>
      <c r="AB159" s="15"/>
      <c r="AE159" s="57"/>
      <c r="AI159" s="1"/>
      <c r="AJ159" s="1"/>
      <c r="AL159" s="1"/>
      <c r="AM159" s="1"/>
      <c r="AQ159" s="1"/>
      <c r="AR159" s="1"/>
      <c r="AS159" s="1"/>
      <c r="AT159" s="1"/>
      <c r="AU159" s="1"/>
    </row>
    <row r="160" spans="24:47">
      <c r="X160" s="15"/>
      <c r="Y160" s="3"/>
      <c r="AB160" s="15"/>
      <c r="AE160" s="57"/>
      <c r="AI160" s="1"/>
      <c r="AJ160" s="1"/>
      <c r="AL160" s="1"/>
      <c r="AM160" s="1"/>
      <c r="AQ160" s="1"/>
      <c r="AR160" s="1"/>
      <c r="AS160" s="1"/>
      <c r="AT160" s="1"/>
      <c r="AU160" s="1"/>
    </row>
    <row r="161" spans="7:48">
      <c r="U161" s="76"/>
      <c r="X161" s="15"/>
      <c r="Y161" s="3"/>
      <c r="AB161" s="15"/>
      <c r="AE161" s="57"/>
      <c r="AI161" s="1"/>
      <c r="AJ161" s="1"/>
      <c r="AL161" s="1"/>
      <c r="AM161" s="1"/>
      <c r="AQ161" s="1"/>
      <c r="AR161" s="1"/>
      <c r="AS161" s="1"/>
      <c r="AT161" s="1"/>
      <c r="AU161" s="1"/>
    </row>
    <row r="162" spans="7:48">
      <c r="U162" s="76"/>
      <c r="X162" s="15"/>
      <c r="Y162" s="3"/>
      <c r="AB162" s="15"/>
      <c r="AE162" s="57"/>
      <c r="AI162" s="1"/>
      <c r="AJ162" s="1"/>
      <c r="AL162" s="1"/>
      <c r="AM162" s="1"/>
      <c r="AQ162" s="1"/>
      <c r="AR162" s="1"/>
      <c r="AS162" s="1"/>
      <c r="AT162" s="1"/>
      <c r="AU162" s="1"/>
      <c r="AV162" s="13"/>
    </row>
    <row r="163" spans="7:48">
      <c r="G163" s="13"/>
      <c r="H163" s="13"/>
      <c r="I163" s="13"/>
      <c r="J163" s="67"/>
      <c r="K163" s="13"/>
      <c r="L163" s="67"/>
      <c r="M163" s="13"/>
      <c r="N163" s="13"/>
      <c r="O163" s="13"/>
      <c r="P163" s="76"/>
      <c r="Q163" s="76"/>
      <c r="R163" s="76"/>
      <c r="S163" s="13"/>
      <c r="T163" s="13"/>
      <c r="U163" s="76"/>
      <c r="V163" s="76"/>
      <c r="X163" s="15"/>
      <c r="Y163" s="3"/>
      <c r="Z163" s="76"/>
      <c r="AA163" s="76"/>
      <c r="AB163" s="15"/>
      <c r="AE163" s="57"/>
      <c r="AI163" s="1"/>
      <c r="AJ163" s="1"/>
      <c r="AL163" s="1"/>
      <c r="AM163" s="1"/>
      <c r="AQ163" s="1"/>
      <c r="AR163" s="1"/>
      <c r="AS163" s="1"/>
      <c r="AT163" s="1"/>
      <c r="AU163" s="1"/>
      <c r="AV163" s="13"/>
    </row>
    <row r="164" spans="7:48">
      <c r="G164" s="13"/>
      <c r="H164" s="13"/>
      <c r="I164" s="13"/>
      <c r="J164" s="67"/>
      <c r="K164" s="13"/>
      <c r="L164" s="67"/>
      <c r="M164" s="13"/>
      <c r="N164" s="13"/>
      <c r="O164" s="13"/>
      <c r="P164" s="76"/>
      <c r="Q164" s="76"/>
      <c r="R164" s="76"/>
      <c r="S164" s="13"/>
      <c r="T164" s="13"/>
      <c r="U164" s="76"/>
      <c r="V164" s="76"/>
      <c r="X164" s="15"/>
      <c r="Y164" s="3"/>
      <c r="Z164" s="76"/>
      <c r="AA164" s="76"/>
      <c r="AB164" s="15"/>
      <c r="AE164" s="57"/>
      <c r="AI164" s="1"/>
      <c r="AJ164" s="1"/>
      <c r="AL164" s="1"/>
      <c r="AM164" s="1"/>
      <c r="AQ164" s="1"/>
      <c r="AR164" s="1"/>
      <c r="AS164" s="1"/>
      <c r="AT164" s="1"/>
      <c r="AU164" s="1"/>
      <c r="AV164" s="13"/>
    </row>
    <row r="165" spans="7:48">
      <c r="G165" s="13"/>
      <c r="H165" s="13"/>
      <c r="I165" s="13"/>
      <c r="J165" s="67"/>
      <c r="K165" s="13"/>
      <c r="L165" s="67"/>
      <c r="M165" s="13"/>
      <c r="N165" s="13"/>
      <c r="O165" s="13"/>
      <c r="P165" s="76"/>
      <c r="Q165" s="76"/>
      <c r="R165" s="76"/>
      <c r="S165" s="13"/>
      <c r="T165" s="13"/>
      <c r="U165" s="76"/>
      <c r="V165" s="76"/>
      <c r="X165" s="15"/>
      <c r="Y165" s="3"/>
      <c r="Z165" s="76"/>
      <c r="AA165" s="76"/>
      <c r="AB165" s="15"/>
      <c r="AE165" s="57"/>
      <c r="AI165" s="1"/>
      <c r="AJ165" s="1"/>
      <c r="AL165" s="1"/>
      <c r="AM165" s="1"/>
      <c r="AQ165" s="1"/>
      <c r="AR165" s="1"/>
      <c r="AS165" s="1"/>
      <c r="AT165" s="1"/>
      <c r="AU165" s="1"/>
      <c r="AV165" s="13"/>
    </row>
    <row r="166" spans="7:48">
      <c r="G166" s="13"/>
      <c r="H166" s="13"/>
      <c r="I166" s="13"/>
      <c r="J166" s="67"/>
      <c r="K166" s="13"/>
      <c r="L166" s="67"/>
      <c r="M166" s="13"/>
      <c r="N166" s="13"/>
      <c r="O166" s="13"/>
      <c r="P166" s="76"/>
      <c r="Q166" s="76"/>
      <c r="R166" s="76"/>
      <c r="S166" s="13"/>
      <c r="T166" s="13"/>
      <c r="U166" s="76"/>
      <c r="V166" s="76"/>
      <c r="X166" s="15"/>
      <c r="Y166" s="3"/>
      <c r="Z166" s="76"/>
      <c r="AA166" s="76"/>
      <c r="AB166" s="15"/>
      <c r="AE166" s="57"/>
      <c r="AI166" s="1"/>
      <c r="AJ166" s="1"/>
      <c r="AL166" s="1"/>
      <c r="AM166" s="1"/>
      <c r="AQ166" s="1"/>
      <c r="AR166" s="1"/>
      <c r="AS166" s="1"/>
      <c r="AT166" s="1"/>
      <c r="AU166" s="1"/>
      <c r="AV166" s="13"/>
    </row>
    <row r="167" spans="7:48">
      <c r="G167" s="13"/>
      <c r="H167" s="13"/>
      <c r="I167" s="13"/>
      <c r="J167" s="67"/>
      <c r="K167" s="13"/>
      <c r="L167" s="67"/>
      <c r="M167" s="13"/>
      <c r="N167" s="13"/>
      <c r="O167" s="13"/>
      <c r="P167" s="76"/>
      <c r="Q167" s="76"/>
      <c r="R167" s="76"/>
      <c r="S167" s="13"/>
      <c r="T167" s="13"/>
      <c r="U167" s="76"/>
      <c r="V167" s="76"/>
      <c r="X167" s="15"/>
      <c r="Y167" s="3"/>
      <c r="Z167" s="76"/>
      <c r="AA167" s="76"/>
      <c r="AB167" s="15"/>
      <c r="AE167" s="57"/>
      <c r="AI167" s="1"/>
      <c r="AJ167" s="1"/>
      <c r="AL167" s="1"/>
      <c r="AM167" s="1"/>
      <c r="AQ167" s="1"/>
      <c r="AR167" s="1"/>
      <c r="AS167" s="1"/>
      <c r="AT167" s="1"/>
      <c r="AU167" s="1"/>
      <c r="AV167" s="13"/>
    </row>
    <row r="168" spans="7:48">
      <c r="G168" s="13"/>
      <c r="H168" s="13"/>
      <c r="I168" s="13"/>
      <c r="J168" s="67"/>
      <c r="K168" s="13"/>
      <c r="L168" s="67"/>
      <c r="M168" s="13"/>
      <c r="N168" s="13"/>
      <c r="O168" s="13"/>
      <c r="P168" s="76"/>
      <c r="Q168" s="76"/>
      <c r="R168" s="76"/>
      <c r="S168" s="13"/>
      <c r="T168" s="13"/>
      <c r="U168" s="76"/>
      <c r="V168" s="76"/>
      <c r="X168" s="15"/>
      <c r="Y168" s="3"/>
      <c r="Z168" s="76"/>
      <c r="AA168" s="76"/>
      <c r="AB168" s="15"/>
      <c r="AE168" s="57"/>
      <c r="AI168" s="1"/>
      <c r="AJ168" s="1"/>
      <c r="AL168" s="1"/>
      <c r="AM168" s="1"/>
      <c r="AQ168" s="1"/>
      <c r="AR168" s="1"/>
      <c r="AS168" s="1"/>
      <c r="AT168" s="1"/>
      <c r="AU168" s="1"/>
      <c r="AV168" s="13"/>
    </row>
    <row r="169" spans="7:48">
      <c r="G169" s="13"/>
      <c r="H169" s="13"/>
      <c r="I169" s="13"/>
      <c r="J169" s="67"/>
      <c r="K169" s="13"/>
      <c r="L169" s="67"/>
      <c r="M169" s="13"/>
      <c r="N169" s="13"/>
      <c r="O169" s="13"/>
      <c r="P169" s="76"/>
      <c r="Q169" s="76"/>
      <c r="R169" s="76"/>
      <c r="S169" s="13"/>
      <c r="T169" s="13"/>
      <c r="U169" s="76"/>
      <c r="V169" s="76"/>
      <c r="X169" s="15"/>
      <c r="Y169" s="3"/>
      <c r="Z169" s="76"/>
      <c r="AA169" s="76"/>
      <c r="AB169" s="15"/>
      <c r="AE169" s="57"/>
      <c r="AI169" s="1"/>
      <c r="AJ169" s="1"/>
      <c r="AL169" s="1"/>
      <c r="AM169" s="1"/>
      <c r="AQ169" s="1"/>
      <c r="AR169" s="1"/>
      <c r="AS169" s="1"/>
      <c r="AT169" s="1"/>
      <c r="AU169" s="1"/>
      <c r="AV169" s="13"/>
    </row>
    <row r="170" spans="7:48">
      <c r="G170" s="13"/>
      <c r="H170" s="13"/>
      <c r="I170" s="13"/>
      <c r="J170" s="67"/>
      <c r="K170" s="13"/>
      <c r="L170" s="67"/>
      <c r="M170" s="13"/>
      <c r="N170" s="13"/>
      <c r="O170" s="13"/>
      <c r="P170" s="76"/>
      <c r="Q170" s="76"/>
      <c r="R170" s="76"/>
      <c r="S170" s="13"/>
      <c r="T170" s="13"/>
      <c r="U170" s="76"/>
      <c r="V170" s="76"/>
      <c r="X170" s="15"/>
      <c r="Y170" s="3"/>
      <c r="Z170" s="76"/>
      <c r="AA170" s="76"/>
      <c r="AB170" s="15"/>
      <c r="AE170" s="57"/>
      <c r="AI170" s="1"/>
      <c r="AJ170" s="1"/>
      <c r="AL170" s="1"/>
      <c r="AM170" s="1"/>
      <c r="AQ170" s="1"/>
      <c r="AR170" s="1"/>
      <c r="AS170" s="1"/>
      <c r="AT170" s="1"/>
      <c r="AU170" s="1"/>
      <c r="AV170" s="13"/>
    </row>
    <row r="171" spans="7:48">
      <c r="G171" s="13"/>
      <c r="H171" s="13"/>
      <c r="I171" s="13"/>
      <c r="J171" s="67"/>
      <c r="K171" s="13"/>
      <c r="L171" s="67"/>
      <c r="M171" s="13"/>
      <c r="N171" s="13"/>
      <c r="O171" s="13"/>
      <c r="P171" s="76"/>
      <c r="Q171" s="76"/>
      <c r="R171" s="76"/>
      <c r="S171" s="13"/>
      <c r="T171" s="13"/>
      <c r="U171" s="76"/>
      <c r="V171" s="76"/>
      <c r="X171" s="15"/>
      <c r="Y171" s="3"/>
      <c r="Z171" s="76"/>
      <c r="AA171" s="76"/>
      <c r="AB171" s="15"/>
      <c r="AE171" s="57"/>
      <c r="AI171" s="1"/>
      <c r="AJ171" s="1"/>
      <c r="AL171" s="1"/>
      <c r="AM171" s="1"/>
      <c r="AQ171" s="1"/>
      <c r="AR171" s="1"/>
      <c r="AS171" s="1"/>
      <c r="AT171" s="1"/>
      <c r="AU171" s="1"/>
      <c r="AV171" s="13"/>
    </row>
    <row r="172" spans="7:48">
      <c r="G172" s="13"/>
      <c r="H172" s="13"/>
      <c r="I172" s="13"/>
      <c r="J172" s="67"/>
      <c r="K172" s="13"/>
      <c r="L172" s="67"/>
      <c r="M172" s="13"/>
      <c r="N172" s="13"/>
      <c r="O172" s="13"/>
      <c r="P172" s="76"/>
      <c r="Q172" s="76"/>
      <c r="R172" s="76"/>
      <c r="S172" s="13"/>
      <c r="T172" s="13"/>
      <c r="U172" s="76"/>
      <c r="V172" s="76"/>
      <c r="X172" s="15"/>
      <c r="Y172" s="3"/>
      <c r="Z172" s="76"/>
      <c r="AA172" s="76"/>
      <c r="AB172" s="15"/>
      <c r="AE172" s="57"/>
      <c r="AI172" s="1"/>
      <c r="AJ172" s="1"/>
      <c r="AL172" s="1"/>
      <c r="AM172" s="1"/>
      <c r="AQ172" s="1"/>
      <c r="AR172" s="1"/>
      <c r="AS172" s="1"/>
      <c r="AT172" s="1"/>
      <c r="AU172" s="1"/>
      <c r="AV172" s="13"/>
    </row>
    <row r="173" spans="7:48">
      <c r="G173" s="13"/>
      <c r="H173" s="13"/>
      <c r="I173" s="13"/>
      <c r="J173" s="67"/>
      <c r="K173" s="13"/>
      <c r="L173" s="67"/>
      <c r="M173" s="13"/>
      <c r="N173" s="13"/>
      <c r="O173" s="13"/>
      <c r="P173" s="76"/>
      <c r="Q173" s="76"/>
      <c r="R173" s="76"/>
      <c r="S173" s="13"/>
      <c r="T173" s="13"/>
      <c r="U173" s="76"/>
      <c r="V173" s="76"/>
      <c r="X173" s="15"/>
      <c r="Y173" s="3"/>
      <c r="Z173" s="76"/>
      <c r="AA173" s="76"/>
      <c r="AB173" s="15"/>
      <c r="AE173" s="57"/>
      <c r="AI173" s="1"/>
      <c r="AJ173" s="1"/>
      <c r="AL173" s="1"/>
      <c r="AM173" s="1"/>
      <c r="AQ173" s="1"/>
      <c r="AR173" s="1"/>
      <c r="AS173" s="1"/>
      <c r="AT173" s="1"/>
      <c r="AU173" s="1"/>
      <c r="AV173" s="13"/>
    </row>
    <row r="174" spans="7:48">
      <c r="G174" s="13"/>
      <c r="H174" s="13"/>
      <c r="I174" s="13"/>
      <c r="J174" s="67"/>
      <c r="K174" s="13"/>
      <c r="L174" s="67"/>
      <c r="M174" s="13"/>
      <c r="N174" s="13"/>
      <c r="O174" s="13"/>
      <c r="P174" s="76"/>
      <c r="Q174" s="76"/>
      <c r="R174" s="76"/>
      <c r="S174" s="13"/>
      <c r="T174" s="13"/>
      <c r="U174" s="76"/>
      <c r="V174" s="76"/>
      <c r="X174" s="15"/>
      <c r="Y174" s="3"/>
      <c r="Z174" s="76"/>
      <c r="AA174" s="76"/>
      <c r="AB174" s="15"/>
      <c r="AE174" s="57"/>
      <c r="AI174" s="1"/>
      <c r="AJ174" s="1"/>
      <c r="AL174" s="1"/>
      <c r="AM174" s="1"/>
      <c r="AQ174" s="1"/>
      <c r="AR174" s="1"/>
      <c r="AS174" s="1"/>
      <c r="AT174" s="1"/>
      <c r="AU174" s="1"/>
      <c r="AV174" s="13"/>
    </row>
    <row r="175" spans="7:48">
      <c r="G175" s="13"/>
      <c r="H175" s="13"/>
      <c r="I175" s="13"/>
      <c r="J175" s="67"/>
      <c r="K175" s="13"/>
      <c r="L175" s="67"/>
      <c r="M175" s="13"/>
      <c r="N175" s="13"/>
      <c r="O175" s="13"/>
      <c r="P175" s="76"/>
      <c r="Q175" s="76"/>
      <c r="R175" s="76"/>
      <c r="S175" s="13"/>
      <c r="T175" s="13"/>
      <c r="U175" s="76"/>
      <c r="V175" s="76"/>
      <c r="X175" s="15"/>
      <c r="Y175" s="3"/>
      <c r="Z175" s="76"/>
      <c r="AA175" s="76"/>
      <c r="AB175" s="15"/>
      <c r="AE175" s="57"/>
      <c r="AI175" s="1"/>
      <c r="AJ175" s="1"/>
      <c r="AL175" s="1"/>
      <c r="AM175" s="1"/>
      <c r="AQ175" s="1"/>
      <c r="AR175" s="1"/>
      <c r="AS175" s="1"/>
      <c r="AT175" s="1"/>
      <c r="AU175" s="1"/>
      <c r="AV175" s="13"/>
    </row>
    <row r="176" spans="7:48">
      <c r="G176" s="13"/>
      <c r="H176" s="13"/>
      <c r="I176" s="13"/>
      <c r="J176" s="67"/>
      <c r="K176" s="13"/>
      <c r="L176" s="67"/>
      <c r="M176" s="13"/>
      <c r="N176" s="13"/>
      <c r="O176" s="13"/>
      <c r="P176" s="76"/>
      <c r="Q176" s="76"/>
      <c r="R176" s="76"/>
      <c r="S176" s="13"/>
      <c r="T176" s="13"/>
      <c r="U176" s="76"/>
      <c r="V176" s="76"/>
      <c r="X176" s="15"/>
      <c r="Y176" s="3"/>
      <c r="Z176" s="76"/>
      <c r="AA176" s="76"/>
      <c r="AB176" s="15"/>
      <c r="AE176" s="57"/>
      <c r="AI176" s="1"/>
      <c r="AJ176" s="1"/>
      <c r="AL176" s="1"/>
      <c r="AM176" s="1"/>
      <c r="AQ176" s="1"/>
      <c r="AR176" s="1"/>
      <c r="AS176" s="1"/>
      <c r="AT176" s="1"/>
      <c r="AU176" s="1"/>
      <c r="AV176" s="13"/>
    </row>
    <row r="177" spans="7:48">
      <c r="G177" s="13"/>
      <c r="H177" s="13"/>
      <c r="I177" s="13"/>
      <c r="J177" s="67"/>
      <c r="K177" s="13"/>
      <c r="L177" s="67"/>
      <c r="M177" s="13"/>
      <c r="N177" s="13"/>
      <c r="O177" s="13"/>
      <c r="P177" s="76"/>
      <c r="Q177" s="76"/>
      <c r="R177" s="76"/>
      <c r="S177" s="13"/>
      <c r="T177" s="13"/>
      <c r="U177" s="76"/>
      <c r="V177" s="76"/>
      <c r="X177" s="15"/>
      <c r="Y177" s="3"/>
      <c r="Z177" s="76"/>
      <c r="AA177" s="76"/>
      <c r="AB177" s="15"/>
      <c r="AE177" s="57"/>
      <c r="AI177" s="1"/>
      <c r="AJ177" s="1"/>
      <c r="AL177" s="1"/>
      <c r="AM177" s="1"/>
      <c r="AQ177" s="1"/>
      <c r="AR177" s="1"/>
      <c r="AS177" s="1"/>
      <c r="AT177" s="1"/>
      <c r="AU177" s="1"/>
      <c r="AV177" s="13"/>
    </row>
    <row r="178" spans="7:48">
      <c r="G178" s="13"/>
      <c r="H178" s="13"/>
      <c r="I178" s="13"/>
      <c r="J178" s="67"/>
      <c r="K178" s="13"/>
      <c r="L178" s="67"/>
      <c r="M178" s="13"/>
      <c r="N178" s="13"/>
      <c r="O178" s="13"/>
      <c r="P178" s="76"/>
      <c r="Q178" s="76"/>
      <c r="R178" s="76"/>
      <c r="S178" s="13"/>
      <c r="T178" s="13"/>
      <c r="U178" s="76"/>
      <c r="V178" s="76"/>
      <c r="X178" s="15"/>
      <c r="Y178" s="3"/>
      <c r="Z178" s="76"/>
      <c r="AA178" s="76"/>
      <c r="AB178" s="15"/>
      <c r="AE178" s="57"/>
      <c r="AI178" s="1"/>
      <c r="AJ178" s="1"/>
      <c r="AL178" s="1"/>
      <c r="AM178" s="1"/>
      <c r="AQ178" s="1"/>
      <c r="AR178" s="1"/>
      <c r="AS178" s="1"/>
      <c r="AT178" s="1"/>
      <c r="AU178" s="1"/>
      <c r="AV178" s="13"/>
    </row>
    <row r="179" spans="7:48">
      <c r="G179" s="13"/>
      <c r="H179" s="13"/>
      <c r="I179" s="13"/>
      <c r="J179" s="67"/>
      <c r="K179" s="13"/>
      <c r="L179" s="67"/>
      <c r="M179" s="13"/>
      <c r="N179" s="13"/>
      <c r="O179" s="13"/>
      <c r="P179" s="76"/>
      <c r="Q179" s="76"/>
      <c r="R179" s="76"/>
      <c r="S179" s="13"/>
      <c r="T179" s="13"/>
      <c r="U179" s="76"/>
      <c r="V179" s="76"/>
      <c r="X179" s="15"/>
      <c r="Y179" s="3"/>
      <c r="Z179" s="76"/>
      <c r="AA179" s="76"/>
      <c r="AB179" s="15"/>
      <c r="AE179" s="57"/>
      <c r="AI179" s="1"/>
      <c r="AJ179" s="1"/>
      <c r="AL179" s="1"/>
      <c r="AM179" s="1"/>
      <c r="AQ179" s="1"/>
      <c r="AR179" s="1"/>
      <c r="AS179" s="1"/>
      <c r="AT179" s="1"/>
      <c r="AU179" s="1"/>
      <c r="AV179" s="13"/>
    </row>
    <row r="180" spans="7:48">
      <c r="G180" s="13"/>
      <c r="H180" s="13"/>
      <c r="I180" s="13"/>
      <c r="J180" s="67"/>
      <c r="K180" s="13"/>
      <c r="L180" s="67"/>
      <c r="M180" s="13"/>
      <c r="N180" s="13"/>
      <c r="O180" s="13"/>
      <c r="P180" s="76"/>
      <c r="Q180" s="76"/>
      <c r="R180" s="76"/>
      <c r="S180" s="13"/>
      <c r="T180" s="13"/>
      <c r="U180" s="76"/>
      <c r="V180" s="76"/>
      <c r="X180" s="15"/>
      <c r="Y180" s="3"/>
      <c r="Z180" s="76"/>
      <c r="AA180" s="76"/>
      <c r="AB180" s="15"/>
      <c r="AE180" s="57"/>
      <c r="AI180" s="1"/>
      <c r="AJ180" s="1"/>
      <c r="AL180" s="1"/>
      <c r="AM180" s="1"/>
      <c r="AQ180" s="1"/>
      <c r="AR180" s="1"/>
      <c r="AS180" s="1"/>
      <c r="AT180" s="1"/>
      <c r="AU180" s="1"/>
      <c r="AV180" s="13"/>
    </row>
    <row r="181" spans="7:48">
      <c r="G181" s="13"/>
      <c r="H181" s="13"/>
      <c r="I181" s="13"/>
      <c r="J181" s="67"/>
      <c r="K181" s="13"/>
      <c r="L181" s="67"/>
      <c r="M181" s="13"/>
      <c r="N181" s="13"/>
      <c r="O181" s="13"/>
      <c r="P181" s="76"/>
      <c r="Q181" s="76"/>
      <c r="R181" s="76"/>
      <c r="S181" s="13"/>
      <c r="T181" s="13"/>
      <c r="U181" s="76"/>
      <c r="V181" s="76"/>
      <c r="X181" s="15"/>
      <c r="Y181" s="3"/>
      <c r="Z181" s="76"/>
      <c r="AA181" s="76"/>
      <c r="AB181" s="15"/>
      <c r="AE181" s="57"/>
      <c r="AI181" s="1"/>
      <c r="AJ181" s="1"/>
      <c r="AL181" s="1"/>
      <c r="AM181" s="1"/>
      <c r="AQ181" s="1"/>
      <c r="AR181" s="1"/>
      <c r="AS181" s="1"/>
      <c r="AT181" s="1"/>
      <c r="AU181" s="1"/>
      <c r="AV181" s="13"/>
    </row>
    <row r="182" spans="7:48">
      <c r="G182" s="13"/>
      <c r="H182" s="13"/>
      <c r="I182" s="13"/>
      <c r="J182" s="67"/>
      <c r="K182" s="13"/>
      <c r="L182" s="67"/>
      <c r="M182" s="13"/>
      <c r="N182" s="13"/>
      <c r="O182" s="13"/>
      <c r="P182" s="76"/>
      <c r="Q182" s="76"/>
      <c r="R182" s="76"/>
      <c r="S182" s="13"/>
      <c r="T182" s="13"/>
      <c r="U182" s="76"/>
      <c r="V182" s="76"/>
      <c r="X182" s="15"/>
      <c r="Y182" s="3"/>
      <c r="Z182" s="76"/>
      <c r="AA182" s="76"/>
      <c r="AB182" s="15"/>
      <c r="AE182" s="57"/>
      <c r="AI182" s="1"/>
      <c r="AJ182" s="1"/>
      <c r="AL182" s="1"/>
      <c r="AM182" s="1"/>
      <c r="AQ182" s="1"/>
      <c r="AR182" s="1"/>
      <c r="AS182" s="1"/>
      <c r="AT182" s="1"/>
      <c r="AU182" s="1"/>
      <c r="AV182" s="13"/>
    </row>
    <row r="183" spans="7:48">
      <c r="G183" s="13"/>
      <c r="H183" s="13"/>
      <c r="I183" s="13"/>
      <c r="J183" s="67"/>
      <c r="K183" s="13"/>
      <c r="L183" s="67"/>
      <c r="M183" s="13"/>
      <c r="N183" s="13"/>
      <c r="O183" s="13"/>
      <c r="P183" s="76"/>
      <c r="Q183" s="76"/>
      <c r="R183" s="76"/>
      <c r="S183" s="13"/>
      <c r="T183" s="13"/>
      <c r="U183" s="76"/>
      <c r="V183" s="76"/>
      <c r="X183" s="15"/>
      <c r="Y183" s="3"/>
      <c r="Z183" s="76"/>
      <c r="AA183" s="76"/>
      <c r="AB183" s="15"/>
      <c r="AE183" s="57"/>
      <c r="AI183" s="1"/>
      <c r="AJ183" s="1"/>
      <c r="AL183" s="1"/>
      <c r="AM183" s="1"/>
      <c r="AQ183" s="1"/>
      <c r="AR183" s="1"/>
      <c r="AS183" s="1"/>
      <c r="AT183" s="1"/>
      <c r="AU183" s="1"/>
      <c r="AV183" s="13"/>
    </row>
    <row r="184" spans="7:48">
      <c r="G184" s="13"/>
      <c r="H184" s="13"/>
      <c r="I184" s="13"/>
      <c r="J184" s="67"/>
      <c r="K184" s="13"/>
      <c r="L184" s="67"/>
      <c r="M184" s="13"/>
      <c r="N184" s="13"/>
      <c r="O184" s="13"/>
      <c r="P184" s="76"/>
      <c r="Q184" s="76"/>
      <c r="R184" s="76"/>
      <c r="S184" s="13"/>
      <c r="T184" s="13"/>
      <c r="U184" s="76"/>
      <c r="V184" s="76"/>
      <c r="X184" s="15"/>
      <c r="Y184" s="3"/>
      <c r="Z184" s="76"/>
      <c r="AA184" s="76"/>
      <c r="AB184" s="15"/>
      <c r="AE184" s="57"/>
      <c r="AI184" s="1"/>
      <c r="AJ184" s="1"/>
      <c r="AL184" s="1"/>
      <c r="AM184" s="1"/>
      <c r="AQ184" s="1"/>
      <c r="AR184" s="1"/>
      <c r="AS184" s="1"/>
      <c r="AT184" s="1"/>
      <c r="AU184" s="1"/>
      <c r="AV184" s="13"/>
    </row>
    <row r="185" spans="7:48">
      <c r="G185" s="13"/>
      <c r="H185" s="13"/>
      <c r="I185" s="13"/>
      <c r="J185" s="67"/>
      <c r="K185" s="13"/>
      <c r="L185" s="67"/>
      <c r="M185" s="13"/>
      <c r="N185" s="13"/>
      <c r="O185" s="13"/>
      <c r="P185" s="76"/>
      <c r="Q185" s="76"/>
      <c r="R185" s="76"/>
      <c r="S185" s="13"/>
      <c r="T185" s="13"/>
      <c r="U185" s="76"/>
      <c r="V185" s="76"/>
      <c r="X185" s="15"/>
      <c r="Y185" s="3"/>
      <c r="Z185" s="76"/>
      <c r="AA185" s="76"/>
      <c r="AB185" s="15"/>
      <c r="AE185" s="57"/>
      <c r="AI185" s="1"/>
      <c r="AJ185" s="1"/>
      <c r="AL185" s="1"/>
      <c r="AM185" s="1"/>
      <c r="AQ185" s="1"/>
      <c r="AR185" s="1"/>
      <c r="AS185" s="1"/>
      <c r="AT185" s="1"/>
      <c r="AU185" s="1"/>
      <c r="AV185" s="13"/>
    </row>
    <row r="186" spans="7:48">
      <c r="G186" s="13"/>
      <c r="H186" s="13"/>
      <c r="I186" s="13"/>
      <c r="J186" s="67"/>
      <c r="K186" s="13"/>
      <c r="L186" s="67"/>
      <c r="M186" s="13"/>
      <c r="N186" s="13"/>
      <c r="O186" s="13"/>
      <c r="P186" s="76"/>
      <c r="Q186" s="76"/>
      <c r="R186" s="76"/>
      <c r="S186" s="13"/>
      <c r="T186" s="13"/>
      <c r="U186" s="76"/>
      <c r="V186" s="76"/>
      <c r="X186" s="15"/>
      <c r="Y186" s="3"/>
      <c r="Z186" s="76"/>
      <c r="AA186" s="76"/>
      <c r="AB186" s="15"/>
      <c r="AE186" s="57"/>
      <c r="AI186" s="1"/>
      <c r="AJ186" s="1"/>
      <c r="AL186" s="1"/>
      <c r="AM186" s="1"/>
      <c r="AQ186" s="1"/>
      <c r="AR186" s="1"/>
      <c r="AS186" s="1"/>
      <c r="AT186" s="1"/>
      <c r="AU186" s="1"/>
      <c r="AV186" s="13"/>
    </row>
    <row r="187" spans="7:48">
      <c r="G187" s="13"/>
      <c r="H187" s="13"/>
      <c r="I187" s="13"/>
      <c r="J187" s="67"/>
      <c r="K187" s="13"/>
      <c r="L187" s="67"/>
      <c r="M187" s="13"/>
      <c r="N187" s="13"/>
      <c r="O187" s="13"/>
      <c r="P187" s="76"/>
      <c r="Q187" s="76"/>
      <c r="R187" s="76"/>
      <c r="S187" s="13"/>
      <c r="T187" s="13"/>
      <c r="U187" s="76"/>
      <c r="V187" s="76"/>
      <c r="X187" s="15"/>
      <c r="Y187" s="3"/>
      <c r="Z187" s="76"/>
      <c r="AA187" s="76"/>
      <c r="AB187" s="15"/>
      <c r="AE187" s="57"/>
      <c r="AI187" s="1"/>
      <c r="AJ187" s="1"/>
      <c r="AL187" s="1"/>
      <c r="AM187" s="1"/>
      <c r="AQ187" s="1"/>
      <c r="AR187" s="1"/>
      <c r="AS187" s="1"/>
      <c r="AT187" s="1"/>
      <c r="AU187" s="1"/>
      <c r="AV187" s="13"/>
    </row>
    <row r="188" spans="7:48">
      <c r="G188" s="13"/>
      <c r="H188" s="13"/>
      <c r="I188" s="13"/>
      <c r="J188" s="67"/>
      <c r="K188" s="13"/>
      <c r="L188" s="67"/>
      <c r="M188" s="13"/>
      <c r="N188" s="13"/>
      <c r="O188" s="13"/>
      <c r="P188" s="76"/>
      <c r="Q188" s="76"/>
      <c r="R188" s="76"/>
      <c r="S188" s="13"/>
      <c r="T188" s="13"/>
      <c r="U188" s="76"/>
      <c r="V188" s="76"/>
      <c r="X188" s="15"/>
      <c r="Y188" s="3"/>
      <c r="Z188" s="76"/>
      <c r="AA188" s="76"/>
      <c r="AB188" s="15"/>
      <c r="AE188" s="57"/>
      <c r="AI188" s="1"/>
      <c r="AJ188" s="1"/>
      <c r="AL188" s="1"/>
      <c r="AM188" s="1"/>
      <c r="AQ188" s="1"/>
      <c r="AR188" s="1"/>
      <c r="AS188" s="1"/>
      <c r="AT188" s="1"/>
      <c r="AU188" s="1"/>
      <c r="AV188" s="13"/>
    </row>
    <row r="189" spans="7:48">
      <c r="G189" s="13"/>
      <c r="H189" s="13"/>
      <c r="I189" s="13"/>
      <c r="J189" s="67"/>
      <c r="K189" s="13"/>
      <c r="L189" s="67"/>
      <c r="M189" s="13"/>
      <c r="N189" s="13"/>
      <c r="O189" s="13"/>
      <c r="P189" s="76"/>
      <c r="Q189" s="76"/>
      <c r="R189" s="76"/>
      <c r="S189" s="13"/>
      <c r="T189" s="13"/>
      <c r="U189" s="76"/>
      <c r="V189" s="76"/>
      <c r="X189" s="15"/>
      <c r="Y189" s="3"/>
      <c r="Z189" s="76"/>
      <c r="AA189" s="76"/>
      <c r="AB189" s="15"/>
      <c r="AE189" s="57"/>
      <c r="AI189" s="1"/>
      <c r="AJ189" s="1"/>
      <c r="AL189" s="1"/>
      <c r="AM189" s="1"/>
      <c r="AQ189" s="1"/>
      <c r="AR189" s="1"/>
      <c r="AS189" s="1"/>
      <c r="AT189" s="1"/>
      <c r="AU189" s="1"/>
      <c r="AV189" s="13"/>
    </row>
    <row r="190" spans="7:48">
      <c r="G190" s="13"/>
      <c r="H190" s="13"/>
      <c r="I190" s="13"/>
      <c r="J190" s="67"/>
      <c r="K190" s="13"/>
      <c r="L190" s="67"/>
      <c r="M190" s="13"/>
      <c r="N190" s="13"/>
      <c r="O190" s="13"/>
      <c r="P190" s="76"/>
      <c r="Q190" s="76"/>
      <c r="R190" s="76"/>
      <c r="S190" s="13"/>
      <c r="T190" s="13"/>
      <c r="U190" s="76"/>
      <c r="V190" s="76"/>
      <c r="X190" s="15"/>
      <c r="Y190" s="3"/>
      <c r="Z190" s="76"/>
      <c r="AA190" s="76"/>
      <c r="AB190" s="15"/>
      <c r="AE190" s="57"/>
      <c r="AI190" s="1"/>
      <c r="AJ190" s="1"/>
      <c r="AL190" s="1"/>
      <c r="AM190" s="1"/>
      <c r="AQ190" s="1"/>
      <c r="AR190" s="1"/>
      <c r="AS190" s="1"/>
      <c r="AT190" s="1"/>
      <c r="AU190" s="1"/>
      <c r="AV190" s="13"/>
    </row>
    <row r="191" spans="7:48">
      <c r="G191" s="13"/>
      <c r="H191" s="13"/>
      <c r="I191" s="13"/>
      <c r="J191" s="67"/>
      <c r="K191" s="13"/>
      <c r="L191" s="67"/>
      <c r="M191" s="13"/>
      <c r="N191" s="13"/>
      <c r="O191" s="13"/>
      <c r="P191" s="76"/>
      <c r="Q191" s="76"/>
      <c r="R191" s="76"/>
      <c r="S191" s="13"/>
      <c r="T191" s="13"/>
      <c r="U191" s="76"/>
      <c r="V191" s="76"/>
      <c r="X191" s="15"/>
      <c r="Y191" s="3"/>
      <c r="Z191" s="76"/>
      <c r="AA191" s="76"/>
      <c r="AB191" s="15"/>
      <c r="AE191" s="57"/>
      <c r="AI191" s="1"/>
      <c r="AJ191" s="1"/>
      <c r="AL191" s="1"/>
      <c r="AM191" s="1"/>
      <c r="AQ191" s="1"/>
      <c r="AR191" s="1"/>
      <c r="AS191" s="1"/>
      <c r="AT191" s="1"/>
      <c r="AU191" s="1"/>
      <c r="AV191" s="13"/>
    </row>
    <row r="192" spans="7:48">
      <c r="G192" s="13"/>
      <c r="H192" s="13"/>
      <c r="I192" s="13"/>
      <c r="J192" s="67"/>
      <c r="K192" s="13"/>
      <c r="L192" s="67"/>
      <c r="M192" s="13"/>
      <c r="N192" s="13"/>
      <c r="O192" s="13"/>
      <c r="P192" s="76"/>
      <c r="Q192" s="76"/>
      <c r="R192" s="76"/>
      <c r="S192" s="13"/>
      <c r="T192" s="13"/>
      <c r="U192" s="76"/>
      <c r="V192" s="76"/>
      <c r="X192" s="15"/>
      <c r="Y192" s="3"/>
      <c r="Z192" s="76"/>
      <c r="AA192" s="76"/>
      <c r="AB192" s="15"/>
      <c r="AE192" s="57"/>
      <c r="AI192" s="1"/>
      <c r="AJ192" s="1"/>
      <c r="AL192" s="1"/>
      <c r="AM192" s="1"/>
      <c r="AQ192" s="1"/>
      <c r="AR192" s="1"/>
      <c r="AS192" s="1"/>
      <c r="AT192" s="1"/>
      <c r="AU192" s="1"/>
      <c r="AV192" s="13"/>
    </row>
    <row r="193" spans="7:48">
      <c r="G193" s="13"/>
      <c r="H193" s="13"/>
      <c r="I193" s="13"/>
      <c r="J193" s="67"/>
      <c r="K193" s="13"/>
      <c r="L193" s="67"/>
      <c r="M193" s="13"/>
      <c r="N193" s="13"/>
      <c r="O193" s="13"/>
      <c r="P193" s="76"/>
      <c r="Q193" s="76"/>
      <c r="R193" s="76"/>
      <c r="S193" s="13"/>
      <c r="T193" s="13"/>
      <c r="U193" s="76"/>
      <c r="V193" s="76"/>
      <c r="X193" s="15"/>
      <c r="Y193" s="3"/>
      <c r="Z193" s="76"/>
      <c r="AA193" s="76"/>
      <c r="AB193" s="15"/>
      <c r="AE193" s="57"/>
      <c r="AI193" s="1"/>
      <c r="AJ193" s="1"/>
      <c r="AL193" s="1"/>
      <c r="AM193" s="1"/>
      <c r="AQ193" s="1"/>
      <c r="AR193" s="1"/>
      <c r="AS193" s="1"/>
      <c r="AT193" s="1"/>
      <c r="AU193" s="1"/>
      <c r="AV193" s="13"/>
    </row>
    <row r="194" spans="7:48">
      <c r="G194" s="13"/>
      <c r="H194" s="13"/>
      <c r="I194" s="13"/>
      <c r="J194" s="67"/>
      <c r="K194" s="13"/>
      <c r="L194" s="67"/>
      <c r="M194" s="13"/>
      <c r="N194" s="13"/>
      <c r="O194" s="13"/>
      <c r="P194" s="76"/>
      <c r="Q194" s="76"/>
      <c r="R194" s="76"/>
      <c r="S194" s="13"/>
      <c r="T194" s="13"/>
      <c r="U194" s="76"/>
      <c r="V194" s="76"/>
      <c r="X194" s="15"/>
      <c r="Y194" s="3"/>
      <c r="Z194" s="76"/>
      <c r="AA194" s="76"/>
      <c r="AB194" s="15"/>
      <c r="AE194" s="57"/>
      <c r="AI194" s="1"/>
      <c r="AJ194" s="1"/>
      <c r="AL194" s="1"/>
      <c r="AM194" s="1"/>
      <c r="AQ194" s="1"/>
      <c r="AR194" s="1"/>
      <c r="AS194" s="1"/>
      <c r="AT194" s="1"/>
      <c r="AU194" s="1"/>
      <c r="AV194" s="13"/>
    </row>
    <row r="195" spans="7:48">
      <c r="G195" s="13"/>
      <c r="H195" s="13"/>
      <c r="I195" s="13"/>
      <c r="J195" s="67"/>
      <c r="K195" s="13"/>
      <c r="L195" s="67"/>
      <c r="M195" s="13"/>
      <c r="N195" s="13"/>
      <c r="O195" s="13"/>
      <c r="P195" s="76"/>
      <c r="Q195" s="76"/>
      <c r="R195" s="76"/>
      <c r="S195" s="13"/>
      <c r="T195" s="13"/>
      <c r="U195" s="76"/>
      <c r="V195" s="76"/>
      <c r="X195" s="15"/>
      <c r="Y195" s="3"/>
      <c r="Z195" s="76"/>
      <c r="AA195" s="76"/>
      <c r="AB195" s="15"/>
      <c r="AE195" s="57"/>
      <c r="AI195" s="1"/>
      <c r="AJ195" s="1"/>
      <c r="AL195" s="1"/>
      <c r="AM195" s="1"/>
      <c r="AQ195" s="1"/>
      <c r="AR195" s="1"/>
      <c r="AS195" s="1"/>
      <c r="AT195" s="1"/>
      <c r="AU195" s="1"/>
      <c r="AV195" s="13"/>
    </row>
    <row r="196" spans="7:48">
      <c r="G196" s="13"/>
      <c r="H196" s="13"/>
      <c r="I196" s="13"/>
      <c r="J196" s="67"/>
      <c r="K196" s="13"/>
      <c r="L196" s="67"/>
      <c r="M196" s="13"/>
      <c r="N196" s="13"/>
      <c r="O196" s="13"/>
      <c r="P196" s="76"/>
      <c r="Q196" s="76"/>
      <c r="R196" s="76"/>
      <c r="S196" s="13"/>
      <c r="T196" s="13"/>
      <c r="U196" s="76"/>
      <c r="V196" s="76"/>
      <c r="W196" s="76"/>
      <c r="X196" s="15"/>
      <c r="Y196" s="13"/>
      <c r="Z196" s="76"/>
      <c r="AA196" s="76"/>
      <c r="AB196" s="76"/>
      <c r="AC196" s="76"/>
      <c r="AD196" s="13"/>
      <c r="AE196" s="13"/>
      <c r="AF196" s="76"/>
      <c r="AG196" s="67"/>
      <c r="AH196" s="67"/>
      <c r="AI196" s="13"/>
      <c r="AJ196" s="13"/>
      <c r="AK196" s="67"/>
      <c r="AL196" s="13"/>
      <c r="AM196" s="13"/>
      <c r="AN196" s="67"/>
      <c r="AO196" s="67"/>
      <c r="AP196" s="67"/>
      <c r="AQ196" s="13"/>
      <c r="AR196" s="13"/>
      <c r="AS196" s="13"/>
      <c r="AT196" s="13"/>
      <c r="AU196" s="1"/>
      <c r="AV196" s="13"/>
    </row>
    <row r="197" spans="7:48">
      <c r="G197" s="13"/>
      <c r="H197" s="13"/>
      <c r="I197" s="13"/>
      <c r="J197" s="67"/>
      <c r="K197" s="13"/>
      <c r="L197" s="67"/>
      <c r="M197" s="13"/>
      <c r="N197" s="13"/>
      <c r="O197" s="13"/>
      <c r="P197" s="76"/>
      <c r="Q197" s="76"/>
      <c r="R197" s="76"/>
      <c r="S197" s="13"/>
      <c r="T197" s="13"/>
      <c r="U197" s="76"/>
      <c r="V197" s="76"/>
      <c r="W197" s="76"/>
      <c r="X197" s="15"/>
      <c r="Y197" s="13"/>
      <c r="Z197" s="76"/>
      <c r="AA197" s="76"/>
      <c r="AB197" s="76"/>
      <c r="AC197" s="76"/>
      <c r="AD197" s="13"/>
      <c r="AE197" s="13"/>
      <c r="AF197" s="76"/>
      <c r="AG197" s="67"/>
      <c r="AH197" s="67"/>
      <c r="AI197" s="13"/>
      <c r="AJ197" s="13"/>
      <c r="AK197" s="67"/>
      <c r="AL197" s="13"/>
      <c r="AM197" s="13"/>
      <c r="AN197" s="67"/>
      <c r="AO197" s="67"/>
      <c r="AP197" s="67"/>
      <c r="AQ197" s="13"/>
      <c r="AR197" s="13"/>
      <c r="AS197" s="13"/>
      <c r="AT197" s="13"/>
      <c r="AU197" s="1"/>
      <c r="AV197" s="13"/>
    </row>
    <row r="198" spans="7:48">
      <c r="G198" s="13"/>
      <c r="H198" s="13"/>
      <c r="I198" s="13"/>
      <c r="J198" s="67"/>
      <c r="K198" s="13"/>
      <c r="L198" s="67"/>
      <c r="M198" s="13"/>
      <c r="N198" s="13"/>
      <c r="O198" s="13"/>
      <c r="P198" s="76"/>
      <c r="Q198" s="76"/>
      <c r="R198" s="76"/>
      <c r="S198" s="13"/>
      <c r="T198" s="13"/>
      <c r="U198" s="76"/>
      <c r="V198" s="76"/>
      <c r="W198" s="76"/>
      <c r="X198" s="76"/>
      <c r="Y198" s="13"/>
      <c r="Z198" s="76"/>
      <c r="AA198" s="76"/>
      <c r="AB198" s="76"/>
      <c r="AC198" s="76"/>
      <c r="AD198" s="13"/>
      <c r="AE198" s="13"/>
      <c r="AF198" s="76"/>
      <c r="AG198" s="67"/>
      <c r="AH198" s="67"/>
      <c r="AI198" s="13"/>
      <c r="AJ198" s="13"/>
      <c r="AK198" s="67"/>
      <c r="AL198" s="13"/>
      <c r="AM198" s="13"/>
      <c r="AN198" s="67"/>
      <c r="AO198" s="67"/>
      <c r="AP198" s="67"/>
      <c r="AQ198" s="13"/>
      <c r="AR198" s="13"/>
      <c r="AS198" s="13"/>
      <c r="AT198" s="13"/>
      <c r="AU198" s="13"/>
      <c r="AV198" s="13"/>
    </row>
    <row r="199" spans="7:48">
      <c r="G199" s="13"/>
      <c r="H199" s="13"/>
      <c r="I199" s="13"/>
      <c r="J199" s="67"/>
      <c r="K199" s="13"/>
      <c r="L199" s="67"/>
      <c r="M199" s="13"/>
      <c r="N199" s="13"/>
      <c r="O199" s="13"/>
      <c r="P199" s="76"/>
      <c r="Q199" s="76"/>
      <c r="R199" s="76"/>
      <c r="S199" s="13"/>
      <c r="T199" s="13"/>
      <c r="U199" s="76"/>
      <c r="V199" s="76"/>
      <c r="W199" s="76"/>
      <c r="X199" s="76"/>
      <c r="Y199" s="13"/>
      <c r="Z199" s="76"/>
      <c r="AA199" s="76"/>
      <c r="AB199" s="76"/>
      <c r="AC199" s="76"/>
      <c r="AD199" s="13"/>
      <c r="AE199" s="13"/>
      <c r="AF199" s="76"/>
      <c r="AG199" s="67"/>
      <c r="AH199" s="67"/>
      <c r="AI199" s="13"/>
      <c r="AJ199" s="13"/>
      <c r="AK199" s="67"/>
      <c r="AL199" s="13"/>
      <c r="AM199" s="13"/>
      <c r="AN199" s="67"/>
      <c r="AO199" s="67"/>
      <c r="AP199" s="67"/>
      <c r="AQ199" s="13"/>
      <c r="AR199" s="13"/>
      <c r="AS199" s="13"/>
      <c r="AT199" s="13"/>
      <c r="AU199" s="13"/>
      <c r="AV199" s="13"/>
    </row>
    <row r="200" spans="7:48">
      <c r="G200" s="13"/>
      <c r="H200" s="13"/>
      <c r="I200" s="13"/>
      <c r="J200" s="67"/>
      <c r="K200" s="13"/>
      <c r="L200" s="67"/>
      <c r="M200" s="13"/>
      <c r="N200" s="13"/>
      <c r="O200" s="13"/>
      <c r="P200" s="76"/>
      <c r="Q200" s="76"/>
      <c r="R200" s="76"/>
      <c r="S200" s="13"/>
      <c r="T200" s="13"/>
      <c r="U200" s="76"/>
      <c r="V200" s="76"/>
      <c r="W200" s="76"/>
      <c r="X200" s="76"/>
      <c r="Y200" s="13"/>
      <c r="Z200" s="76"/>
      <c r="AA200" s="76"/>
      <c r="AB200" s="76"/>
      <c r="AC200" s="76"/>
      <c r="AD200" s="13"/>
      <c r="AE200" s="13"/>
      <c r="AF200" s="76"/>
      <c r="AG200" s="67"/>
      <c r="AH200" s="67"/>
      <c r="AI200" s="13"/>
      <c r="AJ200" s="13"/>
      <c r="AK200" s="67"/>
      <c r="AL200" s="13"/>
      <c r="AM200" s="13"/>
      <c r="AN200" s="67"/>
      <c r="AO200" s="67"/>
      <c r="AP200" s="67"/>
      <c r="AQ200" s="13"/>
      <c r="AR200" s="13"/>
      <c r="AS200" s="13"/>
      <c r="AT200" s="13"/>
      <c r="AU200" s="13"/>
      <c r="AV200" s="13"/>
    </row>
    <row r="201" spans="7:48">
      <c r="G201" s="13"/>
      <c r="H201" s="13"/>
      <c r="I201" s="13"/>
      <c r="J201" s="67"/>
      <c r="K201" s="13"/>
      <c r="L201" s="67"/>
      <c r="M201" s="13"/>
      <c r="N201" s="13"/>
      <c r="O201" s="13"/>
      <c r="P201" s="76"/>
      <c r="Q201" s="76"/>
      <c r="R201" s="76"/>
      <c r="S201" s="13"/>
      <c r="T201" s="13"/>
      <c r="U201" s="76"/>
      <c r="V201" s="76"/>
      <c r="W201" s="76"/>
      <c r="X201" s="76"/>
      <c r="Y201" s="13"/>
      <c r="Z201" s="76"/>
      <c r="AA201" s="76"/>
      <c r="AB201" s="76"/>
      <c r="AC201" s="76"/>
      <c r="AD201" s="13"/>
      <c r="AE201" s="13"/>
      <c r="AF201" s="76"/>
      <c r="AG201" s="67"/>
      <c r="AH201" s="67"/>
      <c r="AI201" s="13"/>
      <c r="AJ201" s="13"/>
      <c r="AK201" s="67"/>
      <c r="AL201" s="13"/>
      <c r="AM201" s="13"/>
      <c r="AN201" s="67"/>
      <c r="AO201" s="67"/>
      <c r="AP201" s="67"/>
      <c r="AQ201" s="13"/>
      <c r="AR201" s="13"/>
      <c r="AS201" s="13"/>
      <c r="AT201" s="13"/>
      <c r="AU201" s="13"/>
      <c r="AV201" s="13"/>
    </row>
    <row r="202" spans="7:48">
      <c r="G202" s="13"/>
      <c r="H202" s="13"/>
      <c r="I202" s="13"/>
      <c r="J202" s="67"/>
      <c r="K202" s="13"/>
      <c r="L202" s="67"/>
      <c r="M202" s="13"/>
      <c r="N202" s="13"/>
      <c r="O202" s="13"/>
      <c r="P202" s="76"/>
      <c r="Q202" s="76"/>
      <c r="R202" s="76"/>
      <c r="S202" s="13"/>
      <c r="T202" s="13"/>
      <c r="U202" s="76"/>
      <c r="V202" s="76"/>
      <c r="W202" s="76"/>
      <c r="X202" s="76"/>
      <c r="Y202" s="13"/>
      <c r="Z202" s="76"/>
      <c r="AA202" s="76"/>
      <c r="AB202" s="76"/>
      <c r="AC202" s="76"/>
      <c r="AD202" s="13"/>
      <c r="AE202" s="13"/>
      <c r="AF202" s="76"/>
      <c r="AG202" s="67"/>
      <c r="AH202" s="67"/>
      <c r="AI202" s="13"/>
      <c r="AJ202" s="13"/>
      <c r="AK202" s="67"/>
      <c r="AL202" s="13"/>
      <c r="AM202" s="13"/>
      <c r="AN202" s="67"/>
      <c r="AO202" s="67"/>
      <c r="AP202" s="67"/>
      <c r="AQ202" s="13"/>
      <c r="AR202" s="13"/>
      <c r="AS202" s="13"/>
      <c r="AT202" s="13"/>
      <c r="AU202" s="13"/>
      <c r="AV202" s="13"/>
    </row>
    <row r="203" spans="7:48">
      <c r="G203" s="13"/>
      <c r="H203" s="13"/>
      <c r="I203" s="13"/>
      <c r="J203" s="67"/>
      <c r="K203" s="13"/>
      <c r="L203" s="67"/>
      <c r="M203" s="13"/>
      <c r="N203" s="13"/>
      <c r="O203" s="13"/>
      <c r="P203" s="76"/>
      <c r="Q203" s="76"/>
      <c r="R203" s="76"/>
      <c r="S203" s="13"/>
      <c r="T203" s="13"/>
      <c r="U203" s="76"/>
      <c r="V203" s="76"/>
      <c r="W203" s="76"/>
      <c r="X203" s="76"/>
      <c r="Y203" s="13"/>
      <c r="Z203" s="76"/>
      <c r="AA203" s="76"/>
      <c r="AB203" s="76"/>
      <c r="AC203" s="76"/>
      <c r="AD203" s="13"/>
      <c r="AE203" s="13"/>
      <c r="AF203" s="76"/>
      <c r="AG203" s="67"/>
      <c r="AH203" s="67"/>
      <c r="AI203" s="13"/>
      <c r="AJ203" s="13"/>
      <c r="AK203" s="67"/>
      <c r="AL203" s="13"/>
      <c r="AM203" s="13"/>
      <c r="AN203" s="67"/>
      <c r="AO203" s="67"/>
      <c r="AP203" s="67"/>
      <c r="AQ203" s="13"/>
      <c r="AR203" s="13"/>
      <c r="AS203" s="13"/>
      <c r="AT203" s="13"/>
      <c r="AU203" s="13"/>
      <c r="AV203" s="13"/>
    </row>
    <row r="204" spans="7:48">
      <c r="G204" s="13"/>
      <c r="H204" s="13"/>
      <c r="I204" s="13"/>
      <c r="J204" s="67"/>
      <c r="K204" s="13"/>
      <c r="L204" s="67"/>
      <c r="M204" s="13"/>
      <c r="N204" s="13"/>
      <c r="O204" s="13"/>
      <c r="P204" s="76"/>
      <c r="Q204" s="76"/>
      <c r="R204" s="76"/>
      <c r="S204" s="13"/>
      <c r="T204" s="13"/>
      <c r="U204" s="76"/>
      <c r="V204" s="76"/>
      <c r="W204" s="76"/>
      <c r="X204" s="76"/>
      <c r="Y204" s="13"/>
      <c r="Z204" s="76"/>
      <c r="AA204" s="76"/>
      <c r="AB204" s="76"/>
      <c r="AC204" s="76"/>
      <c r="AD204" s="13"/>
      <c r="AE204" s="13"/>
      <c r="AF204" s="76"/>
      <c r="AG204" s="67"/>
      <c r="AH204" s="67"/>
      <c r="AI204" s="13"/>
      <c r="AJ204" s="13"/>
      <c r="AK204" s="67"/>
      <c r="AL204" s="13"/>
      <c r="AM204" s="13"/>
      <c r="AN204" s="67"/>
      <c r="AO204" s="67"/>
      <c r="AP204" s="67"/>
      <c r="AQ204" s="13"/>
      <c r="AR204" s="13"/>
      <c r="AS204" s="13"/>
      <c r="AT204" s="13"/>
      <c r="AU204" s="13"/>
      <c r="AV204" s="13"/>
    </row>
    <row r="205" spans="7:48">
      <c r="G205" s="13"/>
      <c r="H205" s="13"/>
      <c r="I205" s="13"/>
      <c r="J205" s="67"/>
      <c r="K205" s="13"/>
      <c r="L205" s="67"/>
      <c r="M205" s="13"/>
      <c r="N205" s="13"/>
      <c r="O205" s="13"/>
      <c r="P205" s="76"/>
      <c r="Q205" s="76"/>
      <c r="R205" s="76"/>
      <c r="S205" s="13"/>
      <c r="T205" s="13"/>
      <c r="U205" s="76"/>
      <c r="V205" s="76"/>
      <c r="W205" s="76"/>
      <c r="X205" s="76"/>
      <c r="Y205" s="13"/>
      <c r="Z205" s="76"/>
      <c r="AA205" s="76"/>
      <c r="AB205" s="76"/>
      <c r="AC205" s="76"/>
      <c r="AD205" s="13"/>
      <c r="AE205" s="13"/>
      <c r="AF205" s="76"/>
      <c r="AG205" s="67"/>
      <c r="AH205" s="67"/>
      <c r="AI205" s="13"/>
      <c r="AJ205" s="13"/>
      <c r="AK205" s="67"/>
      <c r="AL205" s="13"/>
      <c r="AM205" s="13"/>
      <c r="AN205" s="67"/>
      <c r="AO205" s="67"/>
      <c r="AP205" s="67"/>
      <c r="AQ205" s="13"/>
      <c r="AR205" s="13"/>
      <c r="AS205" s="13"/>
      <c r="AT205" s="13"/>
      <c r="AU205" s="13"/>
      <c r="AV205" s="13"/>
    </row>
    <row r="206" spans="7:48">
      <c r="G206" s="13"/>
      <c r="H206" s="13"/>
      <c r="I206" s="13"/>
      <c r="J206" s="67"/>
      <c r="K206" s="13"/>
      <c r="L206" s="67"/>
      <c r="M206" s="13"/>
      <c r="N206" s="13"/>
      <c r="O206" s="13"/>
      <c r="P206" s="76"/>
      <c r="Q206" s="76"/>
      <c r="R206" s="76"/>
      <c r="S206" s="13"/>
      <c r="T206" s="13"/>
      <c r="U206" s="76"/>
      <c r="V206" s="76"/>
      <c r="W206" s="76"/>
      <c r="X206" s="76"/>
      <c r="Y206" s="13"/>
      <c r="Z206" s="76"/>
      <c r="AA206" s="76"/>
      <c r="AB206" s="76"/>
      <c r="AC206" s="76"/>
      <c r="AD206" s="13"/>
      <c r="AE206" s="13"/>
      <c r="AF206" s="76"/>
      <c r="AG206" s="67"/>
      <c r="AH206" s="67"/>
      <c r="AI206" s="13"/>
      <c r="AJ206" s="13"/>
      <c r="AK206" s="67"/>
      <c r="AL206" s="13"/>
      <c r="AM206" s="13"/>
      <c r="AN206" s="67"/>
      <c r="AO206" s="67"/>
      <c r="AP206" s="67"/>
      <c r="AQ206" s="13"/>
      <c r="AR206" s="13"/>
      <c r="AS206" s="13"/>
      <c r="AT206" s="13"/>
      <c r="AU206" s="13"/>
      <c r="AV206" s="13"/>
    </row>
    <row r="207" spans="7:48">
      <c r="G207" s="13"/>
      <c r="H207" s="13"/>
      <c r="I207" s="13"/>
      <c r="J207" s="67"/>
      <c r="K207" s="13"/>
      <c r="L207" s="67"/>
      <c r="M207" s="13"/>
      <c r="N207" s="13"/>
      <c r="O207" s="13"/>
      <c r="P207" s="76"/>
      <c r="Q207" s="76"/>
      <c r="R207" s="76"/>
      <c r="S207" s="13"/>
      <c r="T207" s="13"/>
      <c r="U207" s="76"/>
      <c r="V207" s="76"/>
      <c r="W207" s="76"/>
      <c r="X207" s="76"/>
      <c r="Y207" s="13"/>
      <c r="Z207" s="76"/>
      <c r="AA207" s="76"/>
      <c r="AB207" s="76"/>
      <c r="AC207" s="76"/>
      <c r="AD207" s="13"/>
      <c r="AE207" s="13"/>
      <c r="AF207" s="76"/>
      <c r="AG207" s="67"/>
      <c r="AH207" s="67"/>
      <c r="AI207" s="13"/>
      <c r="AJ207" s="13"/>
      <c r="AK207" s="67"/>
      <c r="AL207" s="13"/>
      <c r="AM207" s="13"/>
      <c r="AN207" s="67"/>
      <c r="AO207" s="67"/>
      <c r="AP207" s="67"/>
      <c r="AQ207" s="13"/>
      <c r="AR207" s="13"/>
      <c r="AS207" s="13"/>
      <c r="AT207" s="13"/>
      <c r="AU207" s="13"/>
      <c r="AV207" s="13"/>
    </row>
    <row r="208" spans="7:48">
      <c r="G208" s="13"/>
      <c r="H208" s="13"/>
      <c r="I208" s="13"/>
      <c r="J208" s="67"/>
      <c r="K208" s="13"/>
      <c r="L208" s="67"/>
      <c r="M208" s="13"/>
      <c r="N208" s="13"/>
      <c r="O208" s="13"/>
      <c r="P208" s="76"/>
      <c r="Q208" s="76"/>
      <c r="R208" s="76"/>
      <c r="S208" s="13"/>
      <c r="T208" s="13"/>
      <c r="U208" s="76"/>
      <c r="V208" s="76"/>
      <c r="W208" s="76"/>
      <c r="X208" s="76"/>
      <c r="Y208" s="13"/>
      <c r="Z208" s="76"/>
      <c r="AA208" s="76"/>
      <c r="AB208" s="76"/>
      <c r="AC208" s="76"/>
      <c r="AD208" s="13"/>
      <c r="AE208" s="13"/>
      <c r="AF208" s="76"/>
      <c r="AG208" s="67"/>
      <c r="AH208" s="67"/>
      <c r="AI208" s="13"/>
      <c r="AJ208" s="13"/>
      <c r="AK208" s="67"/>
      <c r="AL208" s="13"/>
      <c r="AM208" s="13"/>
      <c r="AN208" s="67"/>
      <c r="AO208" s="67"/>
      <c r="AP208" s="67"/>
      <c r="AQ208" s="13"/>
      <c r="AR208" s="13"/>
      <c r="AS208" s="13"/>
      <c r="AT208" s="13"/>
      <c r="AU208" s="13"/>
      <c r="AV208" s="13"/>
    </row>
    <row r="209" spans="7:48">
      <c r="G209" s="13"/>
      <c r="H209" s="13"/>
      <c r="I209" s="13"/>
      <c r="J209" s="67"/>
      <c r="K209" s="13"/>
      <c r="L209" s="67"/>
      <c r="M209" s="13"/>
      <c r="N209" s="13"/>
      <c r="O209" s="13"/>
      <c r="P209" s="76"/>
      <c r="Q209" s="76"/>
      <c r="R209" s="76"/>
      <c r="S209" s="13"/>
      <c r="T209" s="13"/>
      <c r="U209" s="76"/>
      <c r="V209" s="76"/>
      <c r="W209" s="76"/>
      <c r="X209" s="76"/>
      <c r="Y209" s="13"/>
      <c r="Z209" s="76"/>
      <c r="AA209" s="76"/>
      <c r="AB209" s="76"/>
      <c r="AC209" s="76"/>
      <c r="AD209" s="13"/>
      <c r="AE209" s="13"/>
      <c r="AF209" s="76"/>
      <c r="AG209" s="67"/>
      <c r="AH209" s="67"/>
      <c r="AI209" s="13"/>
      <c r="AJ209" s="13"/>
      <c r="AK209" s="67"/>
      <c r="AL209" s="13"/>
      <c r="AM209" s="13"/>
      <c r="AN209" s="67"/>
      <c r="AO209" s="67"/>
      <c r="AP209" s="67"/>
      <c r="AQ209" s="13"/>
      <c r="AR209" s="13"/>
      <c r="AS209" s="13"/>
      <c r="AT209" s="13"/>
      <c r="AU209" s="13"/>
      <c r="AV209" s="13"/>
    </row>
    <row r="210" spans="7:48">
      <c r="G210" s="13"/>
      <c r="H210" s="13"/>
      <c r="I210" s="13"/>
      <c r="J210" s="67"/>
      <c r="K210" s="13"/>
      <c r="L210" s="67"/>
      <c r="M210" s="13"/>
      <c r="N210" s="13"/>
      <c r="O210" s="13"/>
      <c r="P210" s="76"/>
      <c r="Q210" s="76"/>
      <c r="R210" s="76"/>
      <c r="S210" s="13"/>
      <c r="T210" s="13"/>
      <c r="U210" s="76"/>
      <c r="V210" s="76"/>
      <c r="W210" s="76"/>
      <c r="X210" s="76"/>
      <c r="Y210" s="13"/>
      <c r="Z210" s="76"/>
      <c r="AA210" s="76"/>
      <c r="AB210" s="76"/>
      <c r="AC210" s="76"/>
      <c r="AD210" s="13"/>
      <c r="AE210" s="13"/>
      <c r="AF210" s="76"/>
      <c r="AG210" s="67"/>
      <c r="AH210" s="67"/>
      <c r="AI210" s="13"/>
      <c r="AJ210" s="13"/>
      <c r="AK210" s="67"/>
      <c r="AL210" s="13"/>
      <c r="AM210" s="13"/>
      <c r="AN210" s="67"/>
      <c r="AO210" s="67"/>
      <c r="AP210" s="67"/>
      <c r="AQ210" s="13"/>
      <c r="AR210" s="13"/>
      <c r="AS210" s="13"/>
      <c r="AT210" s="13"/>
      <c r="AU210" s="13"/>
      <c r="AV210" s="13"/>
    </row>
    <row r="211" spans="7:48">
      <c r="G211" s="13"/>
      <c r="H211" s="13"/>
      <c r="I211" s="13"/>
      <c r="J211" s="67"/>
      <c r="K211" s="13"/>
      <c r="L211" s="67"/>
      <c r="M211" s="13"/>
      <c r="N211" s="13"/>
      <c r="O211" s="13"/>
      <c r="P211" s="76"/>
      <c r="Q211" s="76"/>
      <c r="R211" s="76"/>
      <c r="S211" s="13"/>
      <c r="T211" s="13"/>
      <c r="U211" s="76"/>
      <c r="V211" s="76"/>
      <c r="W211" s="76"/>
      <c r="X211" s="76"/>
      <c r="Y211" s="13"/>
      <c r="Z211" s="76"/>
      <c r="AA211" s="76"/>
      <c r="AB211" s="76"/>
      <c r="AC211" s="76"/>
      <c r="AD211" s="13"/>
      <c r="AE211" s="13"/>
      <c r="AF211" s="76"/>
      <c r="AG211" s="67"/>
      <c r="AH211" s="67"/>
      <c r="AI211" s="13"/>
      <c r="AJ211" s="13"/>
      <c r="AK211" s="67"/>
      <c r="AL211" s="13"/>
      <c r="AM211" s="13"/>
      <c r="AN211" s="67"/>
      <c r="AO211" s="67"/>
      <c r="AP211" s="67"/>
      <c r="AQ211" s="13"/>
      <c r="AR211" s="13"/>
      <c r="AS211" s="13"/>
      <c r="AT211" s="13"/>
      <c r="AU211" s="13"/>
      <c r="AV211" s="13"/>
    </row>
    <row r="212" spans="7:48">
      <c r="G212" s="13"/>
      <c r="H212" s="13"/>
      <c r="I212" s="13"/>
      <c r="J212" s="67"/>
      <c r="K212" s="13"/>
      <c r="L212" s="67"/>
      <c r="M212" s="13"/>
      <c r="N212" s="13"/>
      <c r="O212" s="13"/>
      <c r="P212" s="76"/>
      <c r="Q212" s="76"/>
      <c r="R212" s="76"/>
      <c r="S212" s="13"/>
      <c r="T212" s="13"/>
      <c r="U212" s="76"/>
      <c r="V212" s="76"/>
      <c r="W212" s="76"/>
      <c r="X212" s="76"/>
      <c r="Y212" s="13"/>
      <c r="Z212" s="76"/>
      <c r="AA212" s="76"/>
      <c r="AB212" s="76"/>
      <c r="AC212" s="76"/>
      <c r="AD212" s="13"/>
      <c r="AE212" s="13"/>
      <c r="AF212" s="76"/>
      <c r="AG212" s="67"/>
      <c r="AH212" s="67"/>
      <c r="AI212" s="13"/>
      <c r="AJ212" s="13"/>
      <c r="AK212" s="67"/>
      <c r="AL212" s="13"/>
      <c r="AM212" s="13"/>
      <c r="AN212" s="67"/>
      <c r="AO212" s="67"/>
      <c r="AP212" s="67"/>
      <c r="AQ212" s="13"/>
      <c r="AR212" s="13"/>
      <c r="AS212" s="13"/>
      <c r="AT212" s="13"/>
      <c r="AU212" s="13"/>
      <c r="AV212" s="13"/>
    </row>
    <row r="213" spans="7:48">
      <c r="G213" s="13"/>
      <c r="H213" s="13"/>
      <c r="I213" s="13"/>
      <c r="J213" s="67"/>
      <c r="K213" s="13"/>
      <c r="L213" s="67"/>
      <c r="M213" s="13"/>
      <c r="N213" s="13"/>
      <c r="O213" s="13"/>
      <c r="P213" s="76"/>
      <c r="Q213" s="76"/>
      <c r="R213" s="76"/>
      <c r="S213" s="13"/>
      <c r="T213" s="13"/>
      <c r="U213" s="76"/>
      <c r="V213" s="76"/>
      <c r="W213" s="76"/>
      <c r="X213" s="76"/>
      <c r="Y213" s="13"/>
      <c r="Z213" s="76"/>
      <c r="AA213" s="76"/>
      <c r="AB213" s="76"/>
      <c r="AC213" s="76"/>
      <c r="AD213" s="13"/>
      <c r="AE213" s="13"/>
      <c r="AF213" s="76"/>
      <c r="AG213" s="67"/>
      <c r="AH213" s="67"/>
      <c r="AI213" s="13"/>
      <c r="AJ213" s="13"/>
      <c r="AK213" s="67"/>
      <c r="AL213" s="13"/>
      <c r="AM213" s="13"/>
      <c r="AN213" s="67"/>
      <c r="AO213" s="67"/>
      <c r="AP213" s="67"/>
      <c r="AQ213" s="13"/>
      <c r="AR213" s="13"/>
      <c r="AS213" s="13"/>
      <c r="AT213" s="13"/>
      <c r="AU213" s="13"/>
      <c r="AV213" s="13"/>
    </row>
    <row r="214" spans="7:48">
      <c r="G214" s="13"/>
      <c r="H214" s="13"/>
      <c r="I214" s="13"/>
      <c r="J214" s="67"/>
      <c r="K214" s="13"/>
      <c r="L214" s="67"/>
      <c r="M214" s="13"/>
      <c r="N214" s="13"/>
      <c r="O214" s="13"/>
      <c r="P214" s="76"/>
      <c r="Q214" s="76"/>
      <c r="R214" s="76"/>
      <c r="S214" s="13"/>
      <c r="T214" s="13"/>
      <c r="U214" s="76"/>
      <c r="V214" s="76"/>
      <c r="W214" s="76"/>
      <c r="X214" s="76"/>
      <c r="Y214" s="13"/>
      <c r="Z214" s="76"/>
      <c r="AA214" s="76"/>
      <c r="AB214" s="76"/>
      <c r="AC214" s="76"/>
      <c r="AD214" s="13"/>
      <c r="AE214" s="13"/>
      <c r="AF214" s="76"/>
      <c r="AG214" s="67"/>
      <c r="AH214" s="67"/>
      <c r="AI214" s="13"/>
      <c r="AJ214" s="13"/>
      <c r="AK214" s="67"/>
      <c r="AL214" s="13"/>
      <c r="AM214" s="13"/>
      <c r="AN214" s="67"/>
      <c r="AO214" s="67"/>
      <c r="AP214" s="67"/>
      <c r="AQ214" s="13"/>
      <c r="AR214" s="13"/>
      <c r="AS214" s="13"/>
      <c r="AT214" s="13"/>
      <c r="AU214" s="13"/>
      <c r="AV214" s="13"/>
    </row>
    <row r="215" spans="7:48">
      <c r="G215" s="13"/>
      <c r="H215" s="13"/>
      <c r="I215" s="13"/>
      <c r="J215" s="67"/>
      <c r="K215" s="13"/>
      <c r="L215" s="67"/>
      <c r="M215" s="13"/>
      <c r="N215" s="13"/>
      <c r="O215" s="13"/>
      <c r="P215" s="76"/>
      <c r="Q215" s="76"/>
      <c r="R215" s="76"/>
      <c r="S215" s="13"/>
      <c r="T215" s="13"/>
      <c r="U215" s="76"/>
      <c r="V215" s="76"/>
      <c r="W215" s="76"/>
      <c r="X215" s="76"/>
      <c r="Y215" s="13"/>
      <c r="Z215" s="76"/>
      <c r="AA215" s="76"/>
      <c r="AB215" s="76"/>
      <c r="AC215" s="76"/>
      <c r="AD215" s="13"/>
      <c r="AE215" s="13"/>
      <c r="AF215" s="76"/>
      <c r="AG215" s="67"/>
      <c r="AH215" s="67"/>
      <c r="AI215" s="13"/>
      <c r="AJ215" s="13"/>
      <c r="AK215" s="67"/>
      <c r="AL215" s="13"/>
      <c r="AM215" s="13"/>
      <c r="AN215" s="67"/>
      <c r="AO215" s="67"/>
      <c r="AP215" s="67"/>
      <c r="AQ215" s="13"/>
      <c r="AR215" s="13"/>
      <c r="AS215" s="13"/>
      <c r="AT215" s="13"/>
      <c r="AU215" s="13"/>
      <c r="AV215" s="13"/>
    </row>
    <row r="216" spans="7:48">
      <c r="G216" s="13"/>
      <c r="H216" s="13"/>
      <c r="I216" s="13"/>
      <c r="J216" s="67"/>
      <c r="K216" s="13"/>
      <c r="L216" s="67"/>
      <c r="M216" s="13"/>
      <c r="N216" s="13"/>
      <c r="O216" s="13"/>
      <c r="P216" s="76"/>
      <c r="Q216" s="76"/>
      <c r="R216" s="76"/>
      <c r="S216" s="13"/>
      <c r="T216" s="13"/>
      <c r="U216" s="76"/>
      <c r="V216" s="76"/>
      <c r="W216" s="76"/>
      <c r="X216" s="76"/>
      <c r="Y216" s="13"/>
      <c r="Z216" s="76"/>
      <c r="AA216" s="76"/>
      <c r="AB216" s="76"/>
      <c r="AC216" s="76"/>
      <c r="AD216" s="13"/>
      <c r="AE216" s="13"/>
      <c r="AF216" s="76"/>
      <c r="AG216" s="67"/>
      <c r="AH216" s="67"/>
      <c r="AI216" s="13"/>
      <c r="AJ216" s="13"/>
      <c r="AK216" s="67"/>
      <c r="AL216" s="13"/>
      <c r="AM216" s="13"/>
      <c r="AN216" s="67"/>
      <c r="AO216" s="67"/>
      <c r="AP216" s="67"/>
      <c r="AQ216" s="13"/>
      <c r="AR216" s="13"/>
      <c r="AS216" s="13"/>
      <c r="AT216" s="13"/>
      <c r="AU216" s="13"/>
      <c r="AV216" s="13"/>
    </row>
    <row r="217" spans="7:48">
      <c r="G217" s="13"/>
      <c r="H217" s="13"/>
      <c r="I217" s="13"/>
      <c r="J217" s="67"/>
      <c r="K217" s="13"/>
      <c r="L217" s="67"/>
      <c r="M217" s="13"/>
      <c r="N217" s="13"/>
      <c r="O217" s="13"/>
      <c r="P217" s="76"/>
      <c r="Q217" s="76"/>
      <c r="R217" s="76"/>
      <c r="S217" s="13"/>
      <c r="T217" s="13"/>
      <c r="U217" s="76"/>
      <c r="V217" s="76"/>
      <c r="W217" s="76"/>
      <c r="X217" s="76"/>
      <c r="Y217" s="13"/>
      <c r="Z217" s="76"/>
      <c r="AA217" s="76"/>
      <c r="AB217" s="76"/>
      <c r="AC217" s="76"/>
      <c r="AD217" s="13"/>
      <c r="AE217" s="13"/>
      <c r="AF217" s="76"/>
      <c r="AG217" s="67"/>
      <c r="AH217" s="67"/>
      <c r="AI217" s="13"/>
      <c r="AJ217" s="13"/>
      <c r="AK217" s="67"/>
      <c r="AL217" s="13"/>
      <c r="AM217" s="13"/>
      <c r="AN217" s="67"/>
      <c r="AO217" s="67"/>
      <c r="AP217" s="67"/>
      <c r="AQ217" s="13"/>
      <c r="AR217" s="13"/>
      <c r="AS217" s="13"/>
      <c r="AT217" s="13"/>
      <c r="AU217" s="13"/>
      <c r="AV217" s="13"/>
    </row>
    <row r="218" spans="7:48">
      <c r="G218" s="13"/>
      <c r="H218" s="13"/>
      <c r="I218" s="13"/>
      <c r="J218" s="67"/>
      <c r="K218" s="13"/>
      <c r="L218" s="67"/>
      <c r="M218" s="13"/>
      <c r="N218" s="13"/>
      <c r="O218" s="13"/>
      <c r="P218" s="76"/>
      <c r="Q218" s="76"/>
      <c r="R218" s="76"/>
      <c r="S218" s="13"/>
      <c r="T218" s="13"/>
      <c r="U218" s="76"/>
      <c r="V218" s="76"/>
      <c r="W218" s="76"/>
      <c r="X218" s="76"/>
      <c r="Y218" s="13"/>
      <c r="Z218" s="76"/>
      <c r="AA218" s="76"/>
      <c r="AB218" s="76"/>
      <c r="AC218" s="76"/>
      <c r="AD218" s="13"/>
      <c r="AE218" s="13"/>
      <c r="AF218" s="76"/>
      <c r="AG218" s="67"/>
      <c r="AH218" s="67"/>
      <c r="AI218" s="13"/>
      <c r="AJ218" s="13"/>
      <c r="AK218" s="67"/>
      <c r="AL218" s="13"/>
      <c r="AM218" s="13"/>
      <c r="AN218" s="67"/>
      <c r="AO218" s="67"/>
      <c r="AP218" s="67"/>
      <c r="AQ218" s="13"/>
      <c r="AR218" s="13"/>
      <c r="AS218" s="13"/>
      <c r="AT218" s="13"/>
      <c r="AU218" s="13"/>
      <c r="AV218" s="13"/>
    </row>
    <row r="219" spans="7:48">
      <c r="G219" s="13"/>
      <c r="H219" s="13"/>
      <c r="I219" s="13"/>
      <c r="J219" s="67"/>
      <c r="K219" s="13"/>
      <c r="L219" s="67"/>
      <c r="M219" s="13"/>
      <c r="N219" s="13"/>
      <c r="O219" s="13"/>
      <c r="P219" s="76"/>
      <c r="Q219" s="76"/>
      <c r="R219" s="76"/>
      <c r="S219" s="13"/>
      <c r="T219" s="13"/>
      <c r="U219" s="76"/>
      <c r="V219" s="76"/>
      <c r="W219" s="76"/>
      <c r="X219" s="76"/>
      <c r="Y219" s="13"/>
      <c r="Z219" s="76"/>
      <c r="AA219" s="76"/>
      <c r="AB219" s="76"/>
      <c r="AC219" s="76"/>
      <c r="AD219" s="13"/>
      <c r="AE219" s="13"/>
      <c r="AF219" s="76"/>
      <c r="AG219" s="67"/>
      <c r="AH219" s="67"/>
      <c r="AI219" s="13"/>
      <c r="AJ219" s="13"/>
      <c r="AK219" s="67"/>
      <c r="AL219" s="13"/>
      <c r="AM219" s="13"/>
      <c r="AN219" s="67"/>
      <c r="AO219" s="67"/>
      <c r="AP219" s="67"/>
      <c r="AQ219" s="13"/>
      <c r="AR219" s="13"/>
      <c r="AS219" s="13"/>
      <c r="AT219" s="13"/>
      <c r="AU219" s="13"/>
      <c r="AV219" s="13"/>
    </row>
    <row r="220" spans="7:48">
      <c r="G220" s="13"/>
      <c r="H220" s="13"/>
      <c r="I220" s="13"/>
      <c r="J220" s="67"/>
      <c r="K220" s="13"/>
      <c r="L220" s="67"/>
      <c r="M220" s="13"/>
      <c r="N220" s="13"/>
      <c r="O220" s="13"/>
      <c r="P220" s="76"/>
      <c r="Q220" s="76"/>
      <c r="R220" s="76"/>
      <c r="S220" s="13"/>
      <c r="T220" s="13"/>
      <c r="U220" s="76"/>
      <c r="V220" s="76"/>
      <c r="W220" s="76"/>
      <c r="X220" s="76"/>
      <c r="Y220" s="13"/>
      <c r="Z220" s="76"/>
      <c r="AA220" s="76"/>
      <c r="AB220" s="76"/>
      <c r="AC220" s="76"/>
      <c r="AD220" s="13"/>
      <c r="AE220" s="13"/>
      <c r="AF220" s="76"/>
      <c r="AG220" s="67"/>
      <c r="AH220" s="67"/>
      <c r="AI220" s="13"/>
      <c r="AJ220" s="13"/>
      <c r="AK220" s="67"/>
      <c r="AL220" s="13"/>
      <c r="AM220" s="13"/>
      <c r="AN220" s="67"/>
      <c r="AO220" s="67"/>
      <c r="AP220" s="67"/>
      <c r="AQ220" s="13"/>
      <c r="AR220" s="13"/>
      <c r="AS220" s="13"/>
      <c r="AT220" s="13"/>
      <c r="AU220" s="13"/>
      <c r="AV220" s="13"/>
    </row>
    <row r="221" spans="7:48">
      <c r="G221" s="13"/>
      <c r="H221" s="13"/>
      <c r="I221" s="13"/>
      <c r="J221" s="67"/>
      <c r="K221" s="13"/>
      <c r="L221" s="67"/>
      <c r="M221" s="13"/>
      <c r="N221" s="13"/>
      <c r="O221" s="13"/>
      <c r="P221" s="76"/>
      <c r="Q221" s="76"/>
      <c r="R221" s="76"/>
      <c r="S221" s="13"/>
      <c r="T221" s="13"/>
      <c r="U221" s="76"/>
      <c r="V221" s="76"/>
      <c r="W221" s="76"/>
      <c r="X221" s="76"/>
      <c r="Y221" s="13"/>
      <c r="Z221" s="76"/>
      <c r="AA221" s="76"/>
      <c r="AB221" s="76"/>
      <c r="AC221" s="76"/>
      <c r="AD221" s="13"/>
      <c r="AE221" s="13"/>
      <c r="AF221" s="76"/>
      <c r="AG221" s="67"/>
      <c r="AH221" s="67"/>
      <c r="AI221" s="13"/>
      <c r="AJ221" s="13"/>
      <c r="AK221" s="67"/>
      <c r="AL221" s="13"/>
      <c r="AM221" s="13"/>
      <c r="AN221" s="67"/>
      <c r="AO221" s="67"/>
      <c r="AP221" s="67"/>
      <c r="AQ221" s="13"/>
      <c r="AR221" s="13"/>
      <c r="AS221" s="13"/>
      <c r="AT221" s="13"/>
      <c r="AU221" s="13"/>
      <c r="AV221" s="13"/>
    </row>
    <row r="222" spans="7:48">
      <c r="G222" s="13"/>
      <c r="H222" s="13"/>
      <c r="I222" s="13"/>
      <c r="J222" s="67"/>
      <c r="K222" s="13"/>
      <c r="L222" s="67"/>
      <c r="M222" s="13"/>
      <c r="N222" s="13"/>
      <c r="O222" s="13"/>
      <c r="P222" s="76"/>
      <c r="Q222" s="76"/>
      <c r="R222" s="76"/>
      <c r="S222" s="13"/>
      <c r="T222" s="13"/>
      <c r="U222" s="76"/>
      <c r="V222" s="76"/>
      <c r="W222" s="76"/>
      <c r="X222" s="76"/>
      <c r="Y222" s="13"/>
      <c r="Z222" s="76"/>
      <c r="AA222" s="76"/>
      <c r="AB222" s="76"/>
      <c r="AC222" s="76"/>
      <c r="AD222" s="13"/>
      <c r="AE222" s="13"/>
      <c r="AF222" s="76"/>
      <c r="AG222" s="67"/>
      <c r="AH222" s="67"/>
      <c r="AI222" s="13"/>
      <c r="AJ222" s="13"/>
      <c r="AK222" s="67"/>
      <c r="AL222" s="13"/>
      <c r="AM222" s="13"/>
      <c r="AN222" s="67"/>
      <c r="AO222" s="67"/>
      <c r="AP222" s="67"/>
      <c r="AQ222" s="13"/>
      <c r="AR222" s="13"/>
      <c r="AS222" s="13"/>
      <c r="AT222" s="13"/>
      <c r="AU222" s="13"/>
      <c r="AV222" s="13"/>
    </row>
    <row r="223" spans="7:48">
      <c r="G223" s="13"/>
      <c r="H223" s="13"/>
      <c r="I223" s="13"/>
      <c r="J223" s="67"/>
      <c r="K223" s="13"/>
      <c r="L223" s="67"/>
      <c r="M223" s="13"/>
      <c r="N223" s="13"/>
      <c r="O223" s="13"/>
      <c r="P223" s="76"/>
      <c r="Q223" s="76"/>
      <c r="R223" s="76"/>
      <c r="S223" s="13"/>
      <c r="T223" s="13"/>
      <c r="U223" s="76"/>
      <c r="V223" s="76"/>
      <c r="W223" s="76"/>
      <c r="X223" s="76"/>
      <c r="Y223" s="13"/>
      <c r="Z223" s="76"/>
      <c r="AA223" s="76"/>
      <c r="AB223" s="76"/>
      <c r="AC223" s="76"/>
      <c r="AD223" s="13"/>
      <c r="AE223" s="13"/>
      <c r="AF223" s="76"/>
      <c r="AG223" s="67"/>
      <c r="AH223" s="67"/>
      <c r="AI223" s="13"/>
      <c r="AJ223" s="13"/>
      <c r="AK223" s="67"/>
      <c r="AL223" s="13"/>
      <c r="AM223" s="13"/>
      <c r="AN223" s="67"/>
      <c r="AO223" s="67"/>
      <c r="AP223" s="67"/>
      <c r="AQ223" s="13"/>
      <c r="AR223" s="13"/>
      <c r="AS223" s="13"/>
      <c r="AT223" s="13"/>
      <c r="AU223" s="13"/>
      <c r="AV223" s="13"/>
    </row>
    <row r="224" spans="7:48">
      <c r="G224" s="13"/>
      <c r="H224" s="13"/>
      <c r="I224" s="13"/>
      <c r="J224" s="67"/>
      <c r="K224" s="13"/>
      <c r="L224" s="67"/>
      <c r="M224" s="13"/>
      <c r="N224" s="13"/>
      <c r="O224" s="13"/>
      <c r="P224" s="76"/>
      <c r="Q224" s="76"/>
      <c r="R224" s="76"/>
      <c r="S224" s="13"/>
      <c r="T224" s="13"/>
      <c r="U224" s="76"/>
      <c r="V224" s="76"/>
      <c r="W224" s="76"/>
      <c r="X224" s="76"/>
      <c r="Y224" s="13"/>
      <c r="Z224" s="76"/>
      <c r="AA224" s="76"/>
      <c r="AB224" s="76"/>
      <c r="AC224" s="76"/>
      <c r="AD224" s="13"/>
      <c r="AE224" s="13"/>
      <c r="AF224" s="76"/>
      <c r="AG224" s="67"/>
      <c r="AH224" s="67"/>
      <c r="AI224" s="13"/>
      <c r="AJ224" s="13"/>
      <c r="AK224" s="67"/>
      <c r="AL224" s="13"/>
      <c r="AM224" s="13"/>
      <c r="AN224" s="67"/>
      <c r="AO224" s="67"/>
      <c r="AP224" s="67"/>
      <c r="AQ224" s="13"/>
      <c r="AR224" s="13"/>
      <c r="AS224" s="13"/>
      <c r="AT224" s="13"/>
      <c r="AU224" s="13"/>
      <c r="AV224" s="13"/>
    </row>
    <row r="225" spans="7:48">
      <c r="G225" s="13"/>
      <c r="H225" s="13"/>
      <c r="I225" s="13"/>
      <c r="J225" s="67"/>
      <c r="K225" s="13"/>
      <c r="L225" s="67"/>
      <c r="M225" s="13"/>
      <c r="N225" s="13"/>
      <c r="O225" s="13"/>
      <c r="P225" s="76"/>
      <c r="Q225" s="76"/>
      <c r="R225" s="76"/>
      <c r="S225" s="13"/>
      <c r="T225" s="13"/>
      <c r="U225" s="76"/>
      <c r="V225" s="76"/>
      <c r="W225" s="76"/>
      <c r="X225" s="76"/>
      <c r="Y225" s="13"/>
      <c r="Z225" s="76"/>
      <c r="AA225" s="76"/>
      <c r="AB225" s="76"/>
      <c r="AC225" s="76"/>
      <c r="AD225" s="13"/>
      <c r="AE225" s="13"/>
      <c r="AF225" s="76"/>
      <c r="AG225" s="67"/>
      <c r="AH225" s="67"/>
      <c r="AI225" s="13"/>
      <c r="AJ225" s="13"/>
      <c r="AK225" s="67"/>
      <c r="AL225" s="13"/>
      <c r="AM225" s="13"/>
      <c r="AN225" s="67"/>
      <c r="AO225" s="67"/>
      <c r="AP225" s="67"/>
      <c r="AQ225" s="13"/>
      <c r="AR225" s="13"/>
      <c r="AS225" s="13"/>
      <c r="AT225" s="13"/>
      <c r="AU225" s="13"/>
      <c r="AV225" s="13"/>
    </row>
    <row r="226" spans="7:48">
      <c r="G226" s="13"/>
      <c r="H226" s="13"/>
      <c r="I226" s="13"/>
      <c r="J226" s="67"/>
      <c r="K226" s="13"/>
      <c r="L226" s="67"/>
      <c r="M226" s="13"/>
      <c r="N226" s="13"/>
      <c r="O226" s="13"/>
      <c r="P226" s="76"/>
      <c r="Q226" s="76"/>
      <c r="R226" s="76"/>
      <c r="S226" s="13"/>
      <c r="T226" s="13"/>
      <c r="U226" s="76"/>
      <c r="V226" s="76"/>
      <c r="W226" s="76"/>
      <c r="X226" s="76"/>
      <c r="Y226" s="13"/>
      <c r="Z226" s="76"/>
      <c r="AA226" s="76"/>
      <c r="AB226" s="76"/>
      <c r="AC226" s="76"/>
      <c r="AD226" s="13"/>
      <c r="AE226" s="13"/>
      <c r="AF226" s="76"/>
      <c r="AG226" s="67"/>
      <c r="AH226" s="67"/>
      <c r="AI226" s="13"/>
      <c r="AJ226" s="13"/>
      <c r="AK226" s="67"/>
      <c r="AL226" s="13"/>
      <c r="AM226" s="13"/>
      <c r="AN226" s="67"/>
      <c r="AO226" s="67"/>
      <c r="AP226" s="67"/>
      <c r="AQ226" s="13"/>
      <c r="AR226" s="13"/>
      <c r="AS226" s="13"/>
      <c r="AT226" s="13"/>
      <c r="AU226" s="13"/>
      <c r="AV226" s="13"/>
    </row>
    <row r="227" spans="7:48">
      <c r="G227" s="13"/>
      <c r="H227" s="13"/>
      <c r="I227" s="13"/>
      <c r="J227" s="67"/>
      <c r="K227" s="13"/>
      <c r="L227" s="67"/>
      <c r="M227" s="13"/>
      <c r="N227" s="13"/>
      <c r="O227" s="13"/>
      <c r="P227" s="76"/>
      <c r="Q227" s="76"/>
      <c r="R227" s="76"/>
      <c r="S227" s="13"/>
      <c r="T227" s="13"/>
      <c r="U227" s="76"/>
      <c r="V227" s="76"/>
      <c r="W227" s="76"/>
      <c r="X227" s="76"/>
      <c r="Y227" s="13"/>
      <c r="Z227" s="76"/>
      <c r="AA227" s="76"/>
      <c r="AB227" s="76"/>
      <c r="AC227" s="76"/>
      <c r="AD227" s="13"/>
      <c r="AE227" s="13"/>
      <c r="AF227" s="76"/>
      <c r="AG227" s="67"/>
      <c r="AH227" s="67"/>
      <c r="AI227" s="13"/>
      <c r="AJ227" s="13"/>
      <c r="AK227" s="67"/>
      <c r="AL227" s="13"/>
      <c r="AM227" s="13"/>
      <c r="AN227" s="67"/>
      <c r="AO227" s="67"/>
      <c r="AP227" s="67"/>
      <c r="AQ227" s="13"/>
      <c r="AR227" s="13"/>
      <c r="AS227" s="13"/>
      <c r="AT227" s="13"/>
      <c r="AU227" s="13"/>
      <c r="AV227" s="13"/>
    </row>
    <row r="228" spans="7:48">
      <c r="G228" s="13"/>
      <c r="H228" s="13"/>
      <c r="I228" s="13"/>
      <c r="J228" s="67"/>
      <c r="K228" s="13"/>
      <c r="L228" s="67"/>
      <c r="M228" s="13"/>
      <c r="N228" s="13"/>
      <c r="O228" s="13"/>
      <c r="P228" s="76"/>
      <c r="Q228" s="76"/>
      <c r="R228" s="76"/>
      <c r="S228" s="13"/>
      <c r="T228" s="13"/>
      <c r="U228" s="76"/>
      <c r="V228" s="76"/>
      <c r="W228" s="76"/>
      <c r="X228" s="76"/>
      <c r="Y228" s="13"/>
      <c r="Z228" s="76"/>
      <c r="AA228" s="76"/>
      <c r="AB228" s="76"/>
      <c r="AC228" s="76"/>
      <c r="AD228" s="13"/>
      <c r="AE228" s="13"/>
      <c r="AF228" s="76"/>
      <c r="AG228" s="67"/>
      <c r="AH228" s="67"/>
      <c r="AI228" s="13"/>
      <c r="AJ228" s="13"/>
      <c r="AK228" s="67"/>
      <c r="AL228" s="13"/>
      <c r="AM228" s="13"/>
      <c r="AN228" s="67"/>
      <c r="AO228" s="67"/>
      <c r="AP228" s="67"/>
      <c r="AQ228" s="13"/>
      <c r="AR228" s="13"/>
      <c r="AS228" s="13"/>
      <c r="AT228" s="13"/>
      <c r="AU228" s="13"/>
      <c r="AV228" s="13"/>
    </row>
    <row r="229" spans="7:48">
      <c r="G229" s="13"/>
      <c r="H229" s="13"/>
      <c r="I229" s="13"/>
      <c r="J229" s="67"/>
      <c r="K229" s="13"/>
      <c r="L229" s="67"/>
      <c r="M229" s="13"/>
      <c r="N229" s="13"/>
      <c r="O229" s="13"/>
      <c r="P229" s="76"/>
      <c r="Q229" s="76"/>
      <c r="R229" s="76"/>
      <c r="S229" s="13"/>
      <c r="T229" s="13"/>
      <c r="U229" s="76"/>
      <c r="V229" s="76"/>
      <c r="W229" s="76"/>
      <c r="X229" s="76"/>
      <c r="Y229" s="13"/>
      <c r="Z229" s="76"/>
      <c r="AA229" s="76"/>
      <c r="AB229" s="76"/>
      <c r="AC229" s="76"/>
      <c r="AD229" s="13"/>
      <c r="AE229" s="13"/>
      <c r="AF229" s="76"/>
      <c r="AG229" s="67"/>
      <c r="AH229" s="67"/>
      <c r="AI229" s="13"/>
      <c r="AJ229" s="13"/>
      <c r="AK229" s="67"/>
      <c r="AL229" s="13"/>
      <c r="AM229" s="13"/>
      <c r="AN229" s="67"/>
      <c r="AO229" s="67"/>
      <c r="AP229" s="67"/>
      <c r="AQ229" s="13"/>
      <c r="AR229" s="13"/>
      <c r="AS229" s="13"/>
      <c r="AT229" s="13"/>
      <c r="AU229" s="13"/>
      <c r="AV229" s="13"/>
    </row>
    <row r="230" spans="7:48">
      <c r="G230" s="13"/>
      <c r="H230" s="13"/>
      <c r="I230" s="13"/>
      <c r="J230" s="67"/>
      <c r="K230" s="13"/>
      <c r="L230" s="67"/>
      <c r="M230" s="13"/>
      <c r="N230" s="13"/>
      <c r="O230" s="13"/>
      <c r="P230" s="76"/>
      <c r="Q230" s="76"/>
      <c r="R230" s="76"/>
      <c r="S230" s="13"/>
      <c r="T230" s="13"/>
      <c r="U230" s="76"/>
      <c r="V230" s="76"/>
      <c r="W230" s="76"/>
      <c r="X230" s="76"/>
      <c r="Y230" s="13"/>
      <c r="Z230" s="76"/>
      <c r="AA230" s="76"/>
      <c r="AB230" s="76"/>
      <c r="AC230" s="76"/>
      <c r="AD230" s="13"/>
      <c r="AE230" s="13"/>
      <c r="AF230" s="76"/>
      <c r="AG230" s="67"/>
      <c r="AH230" s="67"/>
      <c r="AI230" s="13"/>
      <c r="AJ230" s="13"/>
      <c r="AK230" s="67"/>
      <c r="AL230" s="13"/>
      <c r="AM230" s="13"/>
      <c r="AN230" s="67"/>
      <c r="AO230" s="67"/>
      <c r="AP230" s="67"/>
      <c r="AQ230" s="13"/>
      <c r="AR230" s="13"/>
      <c r="AS230" s="13"/>
      <c r="AT230" s="13"/>
      <c r="AU230" s="13"/>
      <c r="AV230" s="13"/>
    </row>
    <row r="231" spans="7:48">
      <c r="G231" s="13"/>
      <c r="H231" s="13"/>
      <c r="I231" s="13"/>
      <c r="J231" s="67"/>
      <c r="K231" s="13"/>
      <c r="L231" s="67"/>
      <c r="M231" s="13"/>
      <c r="N231" s="13"/>
      <c r="O231" s="13"/>
      <c r="P231" s="76"/>
      <c r="Q231" s="76"/>
      <c r="R231" s="76"/>
      <c r="S231" s="13"/>
      <c r="T231" s="13"/>
      <c r="U231" s="76"/>
      <c r="V231" s="76"/>
      <c r="W231" s="76"/>
      <c r="X231" s="76"/>
      <c r="Y231" s="13"/>
      <c r="Z231" s="76"/>
      <c r="AA231" s="76"/>
      <c r="AB231" s="76"/>
      <c r="AC231" s="76"/>
      <c r="AD231" s="13"/>
      <c r="AE231" s="13"/>
      <c r="AF231" s="76"/>
      <c r="AG231" s="67"/>
      <c r="AH231" s="67"/>
      <c r="AI231" s="13"/>
      <c r="AJ231" s="13"/>
      <c r="AK231" s="67"/>
      <c r="AL231" s="13"/>
      <c r="AM231" s="13"/>
      <c r="AN231" s="67"/>
      <c r="AO231" s="67"/>
      <c r="AP231" s="67"/>
      <c r="AQ231" s="13"/>
      <c r="AR231" s="13"/>
      <c r="AS231" s="13"/>
      <c r="AT231" s="13"/>
      <c r="AU231" s="13"/>
      <c r="AV231" s="13"/>
    </row>
    <row r="232" spans="7:48">
      <c r="G232" s="13"/>
      <c r="H232" s="13"/>
      <c r="I232" s="13"/>
      <c r="J232" s="67"/>
      <c r="K232" s="13"/>
      <c r="L232" s="67"/>
      <c r="M232" s="13"/>
      <c r="N232" s="13"/>
      <c r="O232" s="13"/>
      <c r="P232" s="76"/>
      <c r="Q232" s="76"/>
      <c r="R232" s="76"/>
      <c r="S232" s="13"/>
      <c r="T232" s="13"/>
      <c r="U232" s="76"/>
      <c r="V232" s="76"/>
      <c r="W232" s="76"/>
      <c r="X232" s="76"/>
      <c r="Y232" s="13"/>
      <c r="Z232" s="76"/>
      <c r="AA232" s="76"/>
      <c r="AB232" s="76"/>
      <c r="AC232" s="76"/>
      <c r="AD232" s="13"/>
      <c r="AE232" s="13"/>
      <c r="AF232" s="76"/>
      <c r="AG232" s="67"/>
      <c r="AH232" s="67"/>
      <c r="AI232" s="13"/>
      <c r="AJ232" s="13"/>
      <c r="AK232" s="67"/>
      <c r="AL232" s="13"/>
      <c r="AM232" s="13"/>
      <c r="AN232" s="67"/>
      <c r="AO232" s="67"/>
      <c r="AP232" s="67"/>
      <c r="AQ232" s="13"/>
      <c r="AR232" s="13"/>
      <c r="AS232" s="13"/>
      <c r="AT232" s="13"/>
      <c r="AU232" s="13"/>
      <c r="AV232" s="13"/>
    </row>
    <row r="233" spans="7:48">
      <c r="G233" s="13"/>
      <c r="H233" s="13"/>
      <c r="I233" s="13"/>
      <c r="J233" s="67"/>
      <c r="K233" s="13"/>
      <c r="L233" s="67"/>
      <c r="M233" s="13"/>
      <c r="N233" s="13"/>
      <c r="O233" s="13"/>
      <c r="P233" s="76"/>
      <c r="Q233" s="76"/>
      <c r="R233" s="76"/>
      <c r="S233" s="13"/>
      <c r="T233" s="13"/>
      <c r="U233" s="76"/>
      <c r="V233" s="76"/>
      <c r="W233" s="76"/>
      <c r="X233" s="76"/>
      <c r="Y233" s="13"/>
      <c r="Z233" s="76"/>
      <c r="AA233" s="76"/>
      <c r="AB233" s="76"/>
      <c r="AC233" s="76"/>
      <c r="AD233" s="13"/>
      <c r="AE233" s="13"/>
      <c r="AF233" s="76"/>
      <c r="AG233" s="67"/>
      <c r="AH233" s="67"/>
      <c r="AI233" s="13"/>
      <c r="AJ233" s="13"/>
      <c r="AK233" s="67"/>
      <c r="AL233" s="13"/>
      <c r="AM233" s="13"/>
      <c r="AN233" s="67"/>
      <c r="AO233" s="67"/>
      <c r="AP233" s="67"/>
      <c r="AQ233" s="13"/>
      <c r="AR233" s="13"/>
      <c r="AS233" s="13"/>
      <c r="AT233" s="13"/>
      <c r="AU233" s="13"/>
      <c r="AV233" s="13"/>
    </row>
    <row r="234" spans="7:48">
      <c r="G234" s="13"/>
      <c r="H234" s="13"/>
      <c r="I234" s="13"/>
      <c r="J234" s="67"/>
      <c r="K234" s="13"/>
      <c r="L234" s="67"/>
      <c r="M234" s="13"/>
      <c r="N234" s="13"/>
      <c r="O234" s="13"/>
      <c r="P234" s="76"/>
      <c r="Q234" s="76"/>
      <c r="R234" s="76"/>
      <c r="S234" s="13"/>
      <c r="T234" s="13"/>
      <c r="U234" s="76"/>
      <c r="V234" s="76"/>
      <c r="W234" s="76"/>
      <c r="X234" s="76"/>
      <c r="Y234" s="13"/>
      <c r="Z234" s="76"/>
      <c r="AA234" s="76"/>
      <c r="AB234" s="76"/>
      <c r="AC234" s="76"/>
      <c r="AD234" s="13"/>
      <c r="AE234" s="13"/>
      <c r="AF234" s="76"/>
      <c r="AG234" s="67"/>
      <c r="AH234" s="67"/>
      <c r="AI234" s="13"/>
      <c r="AJ234" s="13"/>
      <c r="AK234" s="67"/>
      <c r="AL234" s="13"/>
      <c r="AM234" s="13"/>
      <c r="AN234" s="67"/>
      <c r="AO234" s="67"/>
      <c r="AP234" s="67"/>
      <c r="AQ234" s="13"/>
      <c r="AR234" s="13"/>
      <c r="AS234" s="13"/>
      <c r="AT234" s="13"/>
      <c r="AU234" s="13"/>
      <c r="AV234" s="13"/>
    </row>
    <row r="235" spans="7:48">
      <c r="G235" s="13"/>
      <c r="H235" s="13"/>
      <c r="I235" s="13"/>
      <c r="J235" s="67"/>
      <c r="K235" s="13"/>
      <c r="L235" s="67"/>
      <c r="M235" s="13"/>
      <c r="N235" s="13"/>
      <c r="O235" s="13"/>
      <c r="P235" s="76"/>
      <c r="Q235" s="76"/>
      <c r="R235" s="76"/>
      <c r="S235" s="13"/>
      <c r="T235" s="13"/>
      <c r="U235" s="76"/>
      <c r="V235" s="76"/>
      <c r="W235" s="76"/>
      <c r="X235" s="76"/>
      <c r="Y235" s="13"/>
      <c r="Z235" s="76"/>
      <c r="AA235" s="76"/>
      <c r="AB235" s="76"/>
      <c r="AC235" s="76"/>
      <c r="AD235" s="13"/>
      <c r="AE235" s="13"/>
      <c r="AF235" s="76"/>
      <c r="AG235" s="67"/>
      <c r="AH235" s="67"/>
      <c r="AI235" s="13"/>
      <c r="AJ235" s="13"/>
      <c r="AK235" s="67"/>
      <c r="AL235" s="13"/>
      <c r="AM235" s="13"/>
      <c r="AN235" s="67"/>
      <c r="AO235" s="67"/>
      <c r="AP235" s="67"/>
      <c r="AQ235" s="13"/>
      <c r="AR235" s="13"/>
      <c r="AS235" s="13"/>
      <c r="AT235" s="13"/>
      <c r="AU235" s="13"/>
      <c r="AV235" s="13"/>
    </row>
    <row r="236" spans="7:48">
      <c r="G236" s="13"/>
      <c r="H236" s="13"/>
      <c r="I236" s="13"/>
      <c r="J236" s="67"/>
      <c r="K236" s="13"/>
      <c r="L236" s="67"/>
      <c r="M236" s="13"/>
      <c r="N236" s="13"/>
      <c r="O236" s="13"/>
      <c r="P236" s="76"/>
      <c r="Q236" s="76"/>
      <c r="R236" s="76"/>
      <c r="S236" s="13"/>
      <c r="T236" s="13"/>
      <c r="U236" s="76"/>
      <c r="V236" s="76"/>
      <c r="W236" s="76"/>
      <c r="X236" s="76"/>
      <c r="Y236" s="13"/>
      <c r="Z236" s="76"/>
      <c r="AA236" s="76"/>
      <c r="AB236" s="76"/>
      <c r="AC236" s="76"/>
      <c r="AD236" s="13"/>
      <c r="AE236" s="13"/>
      <c r="AF236" s="76"/>
      <c r="AG236" s="67"/>
      <c r="AH236" s="67"/>
      <c r="AI236" s="13"/>
      <c r="AJ236" s="13"/>
      <c r="AK236" s="67"/>
      <c r="AL236" s="13"/>
      <c r="AM236" s="13"/>
      <c r="AN236" s="67"/>
      <c r="AO236" s="67"/>
      <c r="AP236" s="67"/>
      <c r="AQ236" s="13"/>
      <c r="AR236" s="13"/>
      <c r="AS236" s="13"/>
      <c r="AT236" s="13"/>
      <c r="AU236" s="13"/>
      <c r="AV236" s="13"/>
    </row>
    <row r="237" spans="7:48">
      <c r="G237" s="13"/>
      <c r="H237" s="13"/>
      <c r="I237" s="13"/>
      <c r="J237" s="67"/>
      <c r="K237" s="13"/>
      <c r="L237" s="67"/>
      <c r="M237" s="13"/>
      <c r="N237" s="13"/>
      <c r="O237" s="13"/>
      <c r="P237" s="76"/>
      <c r="Q237" s="76"/>
      <c r="R237" s="76"/>
      <c r="S237" s="13"/>
      <c r="T237" s="13"/>
      <c r="U237" s="76"/>
      <c r="V237" s="76"/>
      <c r="W237" s="76"/>
      <c r="X237" s="76"/>
      <c r="Y237" s="13"/>
      <c r="Z237" s="76"/>
      <c r="AA237" s="76"/>
      <c r="AB237" s="76"/>
      <c r="AC237" s="76"/>
      <c r="AD237" s="13"/>
      <c r="AE237" s="13"/>
      <c r="AF237" s="76"/>
      <c r="AG237" s="67"/>
      <c r="AH237" s="67"/>
      <c r="AI237" s="13"/>
      <c r="AJ237" s="13"/>
      <c r="AK237" s="67"/>
      <c r="AL237" s="13"/>
      <c r="AM237" s="13"/>
      <c r="AN237" s="67"/>
      <c r="AO237" s="67"/>
      <c r="AP237" s="67"/>
      <c r="AQ237" s="13"/>
      <c r="AR237" s="13"/>
      <c r="AS237" s="13"/>
      <c r="AT237" s="13"/>
      <c r="AU237" s="13"/>
      <c r="AV237" s="13"/>
    </row>
    <row r="238" spans="7:48">
      <c r="G238" s="13"/>
      <c r="H238" s="13"/>
      <c r="I238" s="13"/>
      <c r="J238" s="67"/>
      <c r="K238" s="13"/>
      <c r="L238" s="67"/>
      <c r="M238" s="13"/>
      <c r="N238" s="13"/>
      <c r="O238" s="13"/>
      <c r="P238" s="76"/>
      <c r="Q238" s="76"/>
      <c r="R238" s="76"/>
      <c r="S238" s="13"/>
      <c r="T238" s="13"/>
      <c r="U238" s="76"/>
      <c r="V238" s="76"/>
      <c r="W238" s="76"/>
      <c r="X238" s="76"/>
      <c r="Y238" s="13"/>
      <c r="Z238" s="76"/>
      <c r="AA238" s="76"/>
      <c r="AB238" s="76"/>
      <c r="AC238" s="76"/>
      <c r="AD238" s="13"/>
      <c r="AE238" s="13"/>
      <c r="AF238" s="76"/>
      <c r="AG238" s="67"/>
      <c r="AH238" s="67"/>
      <c r="AI238" s="13"/>
      <c r="AJ238" s="13"/>
      <c r="AK238" s="67"/>
      <c r="AL238" s="13"/>
      <c r="AM238" s="13"/>
      <c r="AN238" s="67"/>
      <c r="AO238" s="67"/>
      <c r="AP238" s="67"/>
      <c r="AQ238" s="13"/>
      <c r="AR238" s="13"/>
      <c r="AS238" s="13"/>
      <c r="AT238" s="13"/>
      <c r="AU238" s="13"/>
      <c r="AV238" s="13"/>
    </row>
    <row r="239" spans="7:48">
      <c r="G239" s="13"/>
      <c r="H239" s="13"/>
      <c r="I239" s="13"/>
      <c r="J239" s="67"/>
      <c r="K239" s="13"/>
      <c r="L239" s="67"/>
      <c r="M239" s="13"/>
      <c r="N239" s="13"/>
      <c r="O239" s="13"/>
      <c r="P239" s="76"/>
      <c r="Q239" s="76"/>
      <c r="R239" s="76"/>
      <c r="S239" s="13"/>
      <c r="T239" s="13"/>
      <c r="U239" s="76"/>
      <c r="V239" s="76"/>
      <c r="W239" s="76"/>
      <c r="X239" s="76"/>
      <c r="Y239" s="13"/>
      <c r="Z239" s="76"/>
      <c r="AA239" s="76"/>
      <c r="AB239" s="76"/>
      <c r="AC239" s="76"/>
      <c r="AD239" s="13"/>
      <c r="AE239" s="13"/>
      <c r="AF239" s="76"/>
      <c r="AG239" s="67"/>
      <c r="AH239" s="67"/>
      <c r="AI239" s="13"/>
      <c r="AJ239" s="13"/>
      <c r="AK239" s="67"/>
      <c r="AL239" s="13"/>
      <c r="AM239" s="13"/>
      <c r="AN239" s="67"/>
      <c r="AO239" s="67"/>
      <c r="AP239" s="67"/>
      <c r="AQ239" s="13"/>
      <c r="AR239" s="13"/>
      <c r="AS239" s="13"/>
      <c r="AT239" s="13"/>
      <c r="AU239" s="13"/>
      <c r="AV239" s="13"/>
    </row>
    <row r="240" spans="7:48">
      <c r="G240" s="13"/>
      <c r="H240" s="13"/>
      <c r="I240" s="13"/>
      <c r="J240" s="67"/>
      <c r="K240" s="13"/>
      <c r="L240" s="67"/>
      <c r="M240" s="13"/>
      <c r="N240" s="13"/>
      <c r="O240" s="13"/>
      <c r="P240" s="76"/>
      <c r="Q240" s="76"/>
      <c r="R240" s="76"/>
      <c r="S240" s="13"/>
      <c r="T240" s="13"/>
      <c r="U240" s="76"/>
      <c r="V240" s="76"/>
      <c r="W240" s="76"/>
      <c r="X240" s="76"/>
      <c r="Y240" s="13"/>
      <c r="Z240" s="76"/>
      <c r="AA240" s="76"/>
      <c r="AB240" s="76"/>
      <c r="AC240" s="76"/>
      <c r="AD240" s="13"/>
      <c r="AE240" s="13"/>
      <c r="AF240" s="76"/>
      <c r="AG240" s="67"/>
      <c r="AH240" s="67"/>
      <c r="AI240" s="13"/>
      <c r="AJ240" s="13"/>
      <c r="AK240" s="67"/>
      <c r="AL240" s="13"/>
      <c r="AM240" s="13"/>
      <c r="AN240" s="67"/>
      <c r="AO240" s="67"/>
      <c r="AP240" s="67"/>
      <c r="AQ240" s="13"/>
      <c r="AR240" s="13"/>
      <c r="AS240" s="13"/>
      <c r="AT240" s="13"/>
      <c r="AU240" s="13"/>
      <c r="AV240" s="13"/>
    </row>
    <row r="241" spans="7:48">
      <c r="G241" s="13"/>
      <c r="H241" s="13"/>
      <c r="I241" s="13"/>
      <c r="J241" s="67"/>
      <c r="K241" s="13"/>
      <c r="L241" s="67"/>
      <c r="M241" s="13"/>
      <c r="N241" s="13"/>
      <c r="O241" s="13"/>
      <c r="P241" s="76"/>
      <c r="Q241" s="76"/>
      <c r="R241" s="76"/>
      <c r="S241" s="13"/>
      <c r="T241" s="13"/>
      <c r="U241" s="76"/>
      <c r="V241" s="76"/>
      <c r="W241" s="76"/>
      <c r="X241" s="76"/>
      <c r="Y241" s="13"/>
      <c r="Z241" s="76"/>
      <c r="AA241" s="76"/>
      <c r="AB241" s="76"/>
      <c r="AC241" s="76"/>
      <c r="AD241" s="13"/>
      <c r="AE241" s="13"/>
      <c r="AF241" s="76"/>
      <c r="AG241" s="67"/>
      <c r="AH241" s="67"/>
      <c r="AI241" s="13"/>
      <c r="AJ241" s="13"/>
      <c r="AK241" s="67"/>
      <c r="AL241" s="13"/>
      <c r="AM241" s="13"/>
      <c r="AN241" s="67"/>
      <c r="AO241" s="67"/>
      <c r="AP241" s="67"/>
      <c r="AQ241" s="13"/>
      <c r="AR241" s="13"/>
      <c r="AS241" s="13"/>
      <c r="AT241" s="13"/>
      <c r="AU241" s="13"/>
      <c r="AV241" s="13"/>
    </row>
    <row r="242" spans="7:48">
      <c r="G242" s="13"/>
      <c r="H242" s="13"/>
      <c r="I242" s="13"/>
      <c r="J242" s="67"/>
      <c r="K242" s="13"/>
      <c r="L242" s="67"/>
      <c r="M242" s="13"/>
      <c r="N242" s="13"/>
      <c r="O242" s="13"/>
      <c r="P242" s="76"/>
      <c r="Q242" s="76"/>
      <c r="R242" s="76"/>
      <c r="S242" s="13"/>
      <c r="T242" s="13"/>
      <c r="U242" s="76"/>
      <c r="V242" s="76"/>
      <c r="W242" s="76"/>
      <c r="X242" s="76"/>
      <c r="Y242" s="13"/>
      <c r="Z242" s="76"/>
      <c r="AA242" s="76"/>
      <c r="AB242" s="76"/>
      <c r="AC242" s="76"/>
      <c r="AD242" s="13"/>
      <c r="AE242" s="13"/>
      <c r="AF242" s="76"/>
      <c r="AG242" s="67"/>
      <c r="AH242" s="67"/>
      <c r="AI242" s="13"/>
      <c r="AJ242" s="13"/>
      <c r="AK242" s="67"/>
      <c r="AL242" s="13"/>
      <c r="AM242" s="13"/>
      <c r="AN242" s="67"/>
      <c r="AO242" s="67"/>
      <c r="AP242" s="67"/>
      <c r="AQ242" s="13"/>
      <c r="AR242" s="13"/>
      <c r="AS242" s="13"/>
      <c r="AT242" s="13"/>
      <c r="AU242" s="13"/>
      <c r="AV242" s="13"/>
    </row>
    <row r="243" spans="7:48">
      <c r="G243" s="13"/>
      <c r="H243" s="13"/>
      <c r="I243" s="13"/>
      <c r="J243" s="67"/>
      <c r="K243" s="13"/>
      <c r="L243" s="67"/>
      <c r="M243" s="13"/>
      <c r="N243" s="13"/>
      <c r="O243" s="13"/>
      <c r="P243" s="76"/>
      <c r="Q243" s="76"/>
      <c r="R243" s="76"/>
      <c r="S243" s="13"/>
      <c r="T243" s="13"/>
      <c r="U243" s="76"/>
      <c r="V243" s="76"/>
      <c r="W243" s="76"/>
      <c r="X243" s="76"/>
      <c r="Y243" s="13"/>
      <c r="Z243" s="76"/>
      <c r="AA243" s="76"/>
      <c r="AB243" s="76"/>
      <c r="AC243" s="76"/>
      <c r="AD243" s="13"/>
      <c r="AE243" s="13"/>
      <c r="AF243" s="76"/>
      <c r="AG243" s="67"/>
      <c r="AH243" s="67"/>
      <c r="AI243" s="13"/>
      <c r="AJ243" s="13"/>
      <c r="AK243" s="67"/>
      <c r="AL243" s="13"/>
      <c r="AM243" s="13"/>
      <c r="AN243" s="67"/>
      <c r="AO243" s="67"/>
      <c r="AP243" s="67"/>
      <c r="AQ243" s="13"/>
      <c r="AR243" s="13"/>
      <c r="AS243" s="13"/>
      <c r="AT243" s="13"/>
      <c r="AU243" s="13"/>
      <c r="AV243" s="13"/>
    </row>
    <row r="244" spans="7:48">
      <c r="G244" s="13"/>
      <c r="H244" s="13"/>
      <c r="I244" s="13"/>
      <c r="J244" s="67"/>
      <c r="K244" s="13"/>
      <c r="L244" s="67"/>
      <c r="M244" s="13"/>
      <c r="N244" s="13"/>
      <c r="O244" s="13"/>
      <c r="P244" s="76"/>
      <c r="Q244" s="76"/>
      <c r="R244" s="76"/>
      <c r="S244" s="13"/>
      <c r="T244" s="13"/>
      <c r="U244" s="76"/>
      <c r="V244" s="76"/>
      <c r="W244" s="76"/>
      <c r="X244" s="76"/>
      <c r="Y244" s="13"/>
      <c r="Z244" s="76"/>
      <c r="AA244" s="76"/>
      <c r="AB244" s="76"/>
      <c r="AC244" s="76"/>
      <c r="AD244" s="13"/>
      <c r="AE244" s="13"/>
      <c r="AF244" s="76"/>
      <c r="AG244" s="67"/>
      <c r="AH244" s="67"/>
      <c r="AI244" s="13"/>
      <c r="AJ244" s="13"/>
      <c r="AK244" s="67"/>
      <c r="AL244" s="13"/>
      <c r="AM244" s="13"/>
      <c r="AN244" s="67"/>
      <c r="AO244" s="67"/>
      <c r="AP244" s="67"/>
      <c r="AQ244" s="13"/>
      <c r="AR244" s="13"/>
      <c r="AS244" s="13"/>
      <c r="AT244" s="13"/>
      <c r="AU244" s="13"/>
      <c r="AV244" s="13"/>
    </row>
    <row r="245" spans="7:48">
      <c r="G245" s="13"/>
      <c r="H245" s="13"/>
      <c r="I245" s="13"/>
      <c r="J245" s="67"/>
      <c r="K245" s="13"/>
      <c r="L245" s="67"/>
      <c r="M245" s="13"/>
      <c r="N245" s="13"/>
      <c r="O245" s="13"/>
      <c r="P245" s="76"/>
      <c r="Q245" s="76"/>
      <c r="R245" s="76"/>
      <c r="S245" s="13"/>
      <c r="T245" s="13"/>
      <c r="U245" s="76"/>
      <c r="V245" s="76"/>
      <c r="W245" s="76"/>
      <c r="X245" s="76"/>
      <c r="Y245" s="13"/>
      <c r="Z245" s="76"/>
      <c r="AA245" s="76"/>
      <c r="AB245" s="76"/>
      <c r="AC245" s="76"/>
      <c r="AD245" s="13"/>
      <c r="AE245" s="13"/>
      <c r="AF245" s="76"/>
      <c r="AG245" s="67"/>
      <c r="AH245" s="67"/>
      <c r="AI245" s="13"/>
      <c r="AJ245" s="13"/>
      <c r="AK245" s="67"/>
      <c r="AL245" s="13"/>
      <c r="AM245" s="13"/>
      <c r="AN245" s="67"/>
      <c r="AO245" s="67"/>
      <c r="AP245" s="67"/>
      <c r="AQ245" s="13"/>
      <c r="AR245" s="13"/>
      <c r="AS245" s="13"/>
      <c r="AT245" s="13"/>
      <c r="AU245" s="13"/>
      <c r="AV245" s="13"/>
    </row>
    <row r="246" spans="7:48">
      <c r="G246" s="13"/>
      <c r="H246" s="13"/>
      <c r="I246" s="13"/>
      <c r="J246" s="67"/>
      <c r="K246" s="13"/>
      <c r="L246" s="67"/>
      <c r="M246" s="13"/>
      <c r="N246" s="13"/>
      <c r="O246" s="13"/>
      <c r="P246" s="76"/>
      <c r="Q246" s="76"/>
      <c r="R246" s="76"/>
      <c r="S246" s="13"/>
      <c r="T246" s="13"/>
      <c r="U246" s="76"/>
      <c r="V246" s="76"/>
      <c r="W246" s="76"/>
      <c r="X246" s="76"/>
      <c r="Y246" s="13"/>
      <c r="Z246" s="76"/>
      <c r="AA246" s="76"/>
      <c r="AB246" s="76"/>
      <c r="AC246" s="76"/>
      <c r="AD246" s="13"/>
      <c r="AE246" s="13"/>
      <c r="AF246" s="76"/>
      <c r="AG246" s="67"/>
      <c r="AH246" s="67"/>
      <c r="AI246" s="13"/>
      <c r="AJ246" s="13"/>
      <c r="AK246" s="67"/>
      <c r="AL246" s="13"/>
      <c r="AM246" s="13"/>
      <c r="AN246" s="67"/>
      <c r="AO246" s="67"/>
      <c r="AP246" s="67"/>
      <c r="AQ246" s="13"/>
      <c r="AR246" s="13"/>
      <c r="AS246" s="13"/>
      <c r="AT246" s="13"/>
      <c r="AU246" s="13"/>
      <c r="AV246" s="13"/>
    </row>
    <row r="247" spans="7:48">
      <c r="G247" s="13"/>
      <c r="H247" s="13"/>
      <c r="I247" s="13"/>
      <c r="J247" s="67"/>
      <c r="K247" s="13"/>
      <c r="L247" s="67"/>
      <c r="M247" s="13"/>
      <c r="N247" s="13"/>
      <c r="O247" s="13"/>
      <c r="P247" s="76"/>
      <c r="Q247" s="76"/>
      <c r="R247" s="76"/>
      <c r="S247" s="13"/>
      <c r="T247" s="13"/>
      <c r="U247" s="76"/>
      <c r="V247" s="76"/>
      <c r="W247" s="76"/>
      <c r="X247" s="76"/>
      <c r="Y247" s="13"/>
      <c r="Z247" s="76"/>
      <c r="AA247" s="76"/>
      <c r="AB247" s="76"/>
      <c r="AC247" s="76"/>
      <c r="AD247" s="13"/>
      <c r="AE247" s="13"/>
      <c r="AF247" s="76"/>
      <c r="AG247" s="67"/>
      <c r="AH247" s="67"/>
      <c r="AI247" s="13"/>
      <c r="AJ247" s="13"/>
      <c r="AK247" s="67"/>
      <c r="AL247" s="13"/>
      <c r="AM247" s="13"/>
      <c r="AN247" s="67"/>
      <c r="AO247" s="67"/>
      <c r="AP247" s="67"/>
      <c r="AQ247" s="13"/>
      <c r="AR247" s="13"/>
      <c r="AS247" s="13"/>
      <c r="AT247" s="13"/>
      <c r="AU247" s="13"/>
      <c r="AV247" s="13"/>
    </row>
    <row r="248" spans="7:48">
      <c r="G248" s="13"/>
      <c r="H248" s="13"/>
      <c r="I248" s="13"/>
      <c r="J248" s="67"/>
      <c r="K248" s="13"/>
      <c r="L248" s="67"/>
      <c r="M248" s="13"/>
      <c r="N248" s="13"/>
      <c r="O248" s="13"/>
      <c r="P248" s="76"/>
      <c r="Q248" s="76"/>
      <c r="R248" s="76"/>
      <c r="S248" s="13"/>
      <c r="T248" s="13"/>
      <c r="U248" s="76"/>
      <c r="V248" s="76"/>
      <c r="W248" s="76"/>
      <c r="X248" s="76"/>
      <c r="Y248" s="13"/>
      <c r="Z248" s="76"/>
      <c r="AA248" s="76"/>
      <c r="AB248" s="76"/>
      <c r="AC248" s="76"/>
      <c r="AD248" s="13"/>
      <c r="AE248" s="13"/>
      <c r="AF248" s="76"/>
      <c r="AG248" s="67"/>
      <c r="AH248" s="67"/>
      <c r="AI248" s="13"/>
      <c r="AJ248" s="13"/>
      <c r="AK248" s="67"/>
      <c r="AL248" s="13"/>
      <c r="AM248" s="13"/>
      <c r="AN248" s="67"/>
      <c r="AO248" s="67"/>
      <c r="AP248" s="67"/>
      <c r="AQ248" s="13"/>
      <c r="AR248" s="13"/>
      <c r="AS248" s="13"/>
      <c r="AT248" s="13"/>
      <c r="AU248" s="13"/>
      <c r="AV248" s="13"/>
    </row>
    <row r="249" spans="7:48">
      <c r="G249" s="13"/>
      <c r="H249" s="13"/>
      <c r="I249" s="13"/>
      <c r="J249" s="67"/>
      <c r="K249" s="13"/>
      <c r="L249" s="67"/>
      <c r="M249" s="13"/>
      <c r="N249" s="13"/>
      <c r="O249" s="13"/>
      <c r="P249" s="76"/>
      <c r="Q249" s="76"/>
      <c r="R249" s="76"/>
      <c r="S249" s="13"/>
      <c r="T249" s="13"/>
      <c r="U249" s="76"/>
      <c r="V249" s="76"/>
      <c r="W249" s="76"/>
      <c r="X249" s="76"/>
      <c r="Y249" s="13"/>
      <c r="Z249" s="76"/>
      <c r="AA249" s="76"/>
      <c r="AB249" s="76"/>
      <c r="AC249" s="76"/>
      <c r="AD249" s="13"/>
      <c r="AE249" s="13"/>
      <c r="AF249" s="76"/>
      <c r="AG249" s="67"/>
      <c r="AH249" s="67"/>
      <c r="AI249" s="13"/>
      <c r="AJ249" s="13"/>
      <c r="AK249" s="67"/>
      <c r="AL249" s="13"/>
      <c r="AM249" s="13"/>
      <c r="AN249" s="67"/>
      <c r="AO249" s="67"/>
      <c r="AP249" s="67"/>
      <c r="AQ249" s="13"/>
      <c r="AR249" s="13"/>
      <c r="AS249" s="13"/>
      <c r="AT249" s="13"/>
      <c r="AU249" s="13"/>
      <c r="AV249" s="13"/>
    </row>
    <row r="250" spans="7:48">
      <c r="G250" s="13"/>
      <c r="H250" s="13"/>
      <c r="I250" s="13"/>
      <c r="J250" s="67"/>
      <c r="K250" s="13"/>
      <c r="L250" s="67"/>
      <c r="M250" s="13"/>
      <c r="N250" s="13"/>
      <c r="O250" s="13"/>
      <c r="P250" s="76"/>
      <c r="Q250" s="76"/>
      <c r="R250" s="76"/>
      <c r="S250" s="13"/>
      <c r="T250" s="13"/>
      <c r="U250" s="76"/>
      <c r="V250" s="76"/>
      <c r="W250" s="76"/>
      <c r="X250" s="76"/>
      <c r="Y250" s="13"/>
      <c r="Z250" s="76"/>
      <c r="AA250" s="76"/>
      <c r="AB250" s="76"/>
      <c r="AC250" s="76"/>
      <c r="AD250" s="13"/>
      <c r="AE250" s="13"/>
      <c r="AF250" s="76"/>
      <c r="AG250" s="67"/>
      <c r="AH250" s="67"/>
      <c r="AI250" s="13"/>
      <c r="AJ250" s="13"/>
      <c r="AK250" s="67"/>
      <c r="AL250" s="13"/>
      <c r="AM250" s="13"/>
      <c r="AN250" s="67"/>
      <c r="AO250" s="67"/>
      <c r="AP250" s="67"/>
      <c r="AQ250" s="13"/>
      <c r="AR250" s="13"/>
      <c r="AS250" s="13"/>
      <c r="AT250" s="13"/>
      <c r="AU250" s="13"/>
      <c r="AV250" s="13"/>
    </row>
    <row r="251" spans="7:48">
      <c r="G251" s="13"/>
      <c r="H251" s="13"/>
      <c r="I251" s="13"/>
      <c r="J251" s="67"/>
      <c r="K251" s="13"/>
      <c r="L251" s="67"/>
      <c r="M251" s="13"/>
      <c r="N251" s="13"/>
      <c r="O251" s="13"/>
      <c r="P251" s="76"/>
      <c r="Q251" s="76"/>
      <c r="R251" s="76"/>
      <c r="S251" s="13"/>
      <c r="T251" s="13"/>
      <c r="U251" s="76"/>
      <c r="V251" s="76"/>
      <c r="W251" s="76"/>
      <c r="X251" s="76"/>
      <c r="Y251" s="13"/>
      <c r="Z251" s="76"/>
      <c r="AA251" s="76"/>
      <c r="AB251" s="76"/>
      <c r="AC251" s="76"/>
      <c r="AD251" s="13"/>
      <c r="AE251" s="13"/>
      <c r="AF251" s="76"/>
      <c r="AG251" s="67"/>
      <c r="AH251" s="67"/>
      <c r="AI251" s="13"/>
      <c r="AJ251" s="13"/>
      <c r="AK251" s="67"/>
      <c r="AL251" s="13"/>
      <c r="AM251" s="13"/>
      <c r="AN251" s="67"/>
      <c r="AO251" s="67"/>
      <c r="AP251" s="67"/>
      <c r="AQ251" s="13"/>
      <c r="AR251" s="13"/>
      <c r="AS251" s="13"/>
      <c r="AT251" s="13"/>
      <c r="AU251" s="13"/>
      <c r="AV251" s="13"/>
    </row>
    <row r="252" spans="7:48">
      <c r="G252" s="13"/>
      <c r="H252" s="13"/>
      <c r="I252" s="13"/>
      <c r="J252" s="67"/>
      <c r="K252" s="13"/>
      <c r="L252" s="67"/>
      <c r="M252" s="13"/>
      <c r="N252" s="13"/>
      <c r="O252" s="13"/>
      <c r="P252" s="76"/>
      <c r="Q252" s="76"/>
      <c r="R252" s="76"/>
      <c r="S252" s="13"/>
      <c r="T252" s="13"/>
      <c r="U252" s="76"/>
      <c r="V252" s="76"/>
      <c r="W252" s="76"/>
      <c r="X252" s="76"/>
      <c r="Y252" s="13"/>
      <c r="Z252" s="76"/>
      <c r="AA252" s="76"/>
      <c r="AB252" s="76"/>
      <c r="AC252" s="76"/>
      <c r="AD252" s="13"/>
      <c r="AE252" s="13"/>
      <c r="AF252" s="76"/>
      <c r="AG252" s="67"/>
      <c r="AH252" s="67"/>
      <c r="AI252" s="13"/>
      <c r="AJ252" s="13"/>
      <c r="AK252" s="67"/>
      <c r="AL252" s="13"/>
      <c r="AM252" s="13"/>
      <c r="AN252" s="67"/>
      <c r="AO252" s="67"/>
      <c r="AP252" s="67"/>
      <c r="AQ252" s="13"/>
      <c r="AR252" s="13"/>
      <c r="AS252" s="13"/>
      <c r="AT252" s="13"/>
      <c r="AU252" s="13"/>
      <c r="AV252" s="13"/>
    </row>
    <row r="253" spans="7:48">
      <c r="G253" s="13"/>
      <c r="H253" s="13"/>
      <c r="I253" s="13"/>
      <c r="J253" s="67"/>
      <c r="K253" s="13"/>
      <c r="L253" s="67"/>
      <c r="M253" s="13"/>
      <c r="N253" s="13"/>
      <c r="O253" s="13"/>
      <c r="P253" s="76"/>
      <c r="Q253" s="76"/>
      <c r="R253" s="76"/>
      <c r="S253" s="13"/>
      <c r="T253" s="13"/>
      <c r="U253" s="76"/>
      <c r="V253" s="76"/>
      <c r="W253" s="76"/>
      <c r="X253" s="76"/>
      <c r="Y253" s="13"/>
      <c r="Z253" s="76"/>
      <c r="AA253" s="76"/>
      <c r="AB253" s="76"/>
      <c r="AC253" s="76"/>
      <c r="AD253" s="13"/>
      <c r="AE253" s="13"/>
      <c r="AF253" s="76"/>
      <c r="AG253" s="67"/>
      <c r="AH253" s="67"/>
      <c r="AI253" s="13"/>
      <c r="AJ253" s="13"/>
      <c r="AK253" s="67"/>
      <c r="AL253" s="13"/>
      <c r="AM253" s="13"/>
      <c r="AN253" s="67"/>
      <c r="AO253" s="67"/>
      <c r="AP253" s="67"/>
      <c r="AQ253" s="13"/>
      <c r="AR253" s="13"/>
      <c r="AS253" s="13"/>
      <c r="AT253" s="13"/>
      <c r="AU253" s="13"/>
      <c r="AV253" s="13"/>
    </row>
    <row r="254" spans="7:48">
      <c r="G254" s="13"/>
      <c r="H254" s="13"/>
      <c r="I254" s="13"/>
      <c r="J254" s="67"/>
      <c r="K254" s="13"/>
      <c r="L254" s="67"/>
      <c r="M254" s="13"/>
      <c r="N254" s="13"/>
      <c r="O254" s="13"/>
      <c r="P254" s="76"/>
      <c r="Q254" s="76"/>
      <c r="R254" s="76"/>
      <c r="S254" s="13"/>
      <c r="T254" s="13"/>
      <c r="U254" s="76"/>
      <c r="V254" s="76"/>
      <c r="W254" s="76"/>
      <c r="X254" s="76"/>
      <c r="Y254" s="13"/>
      <c r="Z254" s="76"/>
      <c r="AA254" s="76"/>
      <c r="AB254" s="76"/>
      <c r="AC254" s="76"/>
      <c r="AD254" s="13"/>
      <c r="AE254" s="13"/>
      <c r="AF254" s="76"/>
      <c r="AG254" s="67"/>
      <c r="AH254" s="67"/>
      <c r="AI254" s="13"/>
      <c r="AJ254" s="13"/>
      <c r="AK254" s="67"/>
      <c r="AL254" s="13"/>
      <c r="AM254" s="13"/>
      <c r="AN254" s="67"/>
      <c r="AO254" s="67"/>
      <c r="AP254" s="67"/>
      <c r="AQ254" s="13"/>
      <c r="AR254" s="13"/>
      <c r="AS254" s="13"/>
      <c r="AT254" s="13"/>
      <c r="AU254" s="13"/>
      <c r="AV254" s="13"/>
    </row>
    <row r="255" spans="7:48">
      <c r="G255" s="13"/>
      <c r="H255" s="13"/>
      <c r="I255" s="13"/>
      <c r="J255" s="67"/>
      <c r="K255" s="13"/>
      <c r="L255" s="67"/>
      <c r="M255" s="13"/>
      <c r="N255" s="13"/>
      <c r="O255" s="13"/>
      <c r="P255" s="76"/>
      <c r="Q255" s="76"/>
      <c r="R255" s="76"/>
      <c r="S255" s="13"/>
      <c r="T255" s="13"/>
      <c r="U255" s="76"/>
      <c r="V255" s="76"/>
      <c r="W255" s="76"/>
      <c r="X255" s="76"/>
      <c r="Y255" s="13"/>
      <c r="Z255" s="76"/>
      <c r="AA255" s="76"/>
      <c r="AB255" s="76"/>
      <c r="AC255" s="76"/>
      <c r="AD255" s="13"/>
      <c r="AE255" s="13"/>
      <c r="AF255" s="76"/>
      <c r="AG255" s="67"/>
      <c r="AH255" s="67"/>
      <c r="AI255" s="13"/>
      <c r="AJ255" s="13"/>
      <c r="AK255" s="67"/>
      <c r="AL255" s="13"/>
      <c r="AM255" s="13"/>
      <c r="AN255" s="67"/>
      <c r="AO255" s="67"/>
      <c r="AP255" s="67"/>
      <c r="AQ255" s="13"/>
      <c r="AR255" s="13"/>
      <c r="AS255" s="13"/>
      <c r="AT255" s="13"/>
      <c r="AU255" s="13"/>
      <c r="AV255" s="13"/>
    </row>
    <row r="256" spans="7:48">
      <c r="G256" s="13"/>
      <c r="H256" s="13"/>
      <c r="I256" s="13"/>
      <c r="J256" s="67"/>
      <c r="K256" s="13"/>
      <c r="L256" s="67"/>
      <c r="M256" s="13"/>
      <c r="N256" s="13"/>
      <c r="O256" s="13"/>
      <c r="P256" s="76"/>
      <c r="Q256" s="76"/>
      <c r="R256" s="76"/>
      <c r="S256" s="13"/>
      <c r="T256" s="13"/>
      <c r="U256" s="76"/>
      <c r="V256" s="76"/>
      <c r="W256" s="76"/>
      <c r="X256" s="76"/>
      <c r="Y256" s="13"/>
      <c r="Z256" s="76"/>
      <c r="AA256" s="76"/>
      <c r="AB256" s="76"/>
      <c r="AC256" s="76"/>
      <c r="AD256" s="13"/>
      <c r="AE256" s="13"/>
      <c r="AF256" s="76"/>
      <c r="AG256" s="67"/>
      <c r="AH256" s="67"/>
      <c r="AI256" s="13"/>
      <c r="AJ256" s="13"/>
      <c r="AK256" s="67"/>
      <c r="AL256" s="13"/>
      <c r="AM256" s="13"/>
      <c r="AN256" s="67"/>
      <c r="AO256" s="67"/>
      <c r="AP256" s="67"/>
      <c r="AQ256" s="13"/>
      <c r="AR256" s="13"/>
      <c r="AS256" s="13"/>
      <c r="AT256" s="13"/>
      <c r="AU256" s="13"/>
      <c r="AV256" s="13"/>
    </row>
    <row r="257" spans="1:48">
      <c r="G257" s="13"/>
      <c r="H257" s="13"/>
      <c r="I257" s="13"/>
      <c r="J257" s="67"/>
      <c r="K257" s="13"/>
      <c r="L257" s="67"/>
      <c r="M257" s="13"/>
      <c r="N257" s="13"/>
      <c r="O257" s="13"/>
      <c r="P257" s="76"/>
      <c r="Q257" s="76"/>
      <c r="R257" s="76"/>
      <c r="S257" s="13"/>
      <c r="T257" s="13"/>
      <c r="U257" s="76"/>
      <c r="V257" s="76"/>
      <c r="W257" s="76"/>
      <c r="X257" s="76"/>
      <c r="Y257" s="13"/>
      <c r="Z257" s="76"/>
      <c r="AA257" s="76"/>
      <c r="AB257" s="76"/>
      <c r="AC257" s="76"/>
      <c r="AD257" s="13"/>
      <c r="AE257" s="13"/>
      <c r="AF257" s="76"/>
      <c r="AG257" s="67"/>
      <c r="AH257" s="67"/>
      <c r="AI257" s="13"/>
      <c r="AJ257" s="13"/>
      <c r="AK257" s="67"/>
      <c r="AL257" s="13"/>
      <c r="AM257" s="13"/>
      <c r="AN257" s="67"/>
      <c r="AO257" s="67"/>
      <c r="AP257" s="67"/>
      <c r="AQ257" s="13"/>
      <c r="AR257" s="13"/>
      <c r="AS257" s="13"/>
      <c r="AT257" s="13"/>
      <c r="AU257" s="13"/>
      <c r="AV257" s="13"/>
    </row>
    <row r="258" spans="1:48">
      <c r="G258" s="13"/>
      <c r="H258" s="13"/>
      <c r="I258" s="13"/>
      <c r="J258" s="67"/>
      <c r="K258" s="13"/>
      <c r="L258" s="67"/>
      <c r="M258" s="13"/>
      <c r="N258" s="13"/>
      <c r="O258" s="13"/>
      <c r="P258" s="76"/>
      <c r="Q258" s="76"/>
      <c r="R258" s="76"/>
      <c r="S258" s="13"/>
      <c r="T258" s="13"/>
      <c r="U258" s="76"/>
      <c r="V258" s="76"/>
      <c r="W258" s="76"/>
      <c r="X258" s="76"/>
      <c r="Y258" s="13"/>
      <c r="Z258" s="76"/>
      <c r="AA258" s="76"/>
      <c r="AB258" s="76"/>
      <c r="AC258" s="76"/>
      <c r="AD258" s="13"/>
      <c r="AE258" s="13"/>
      <c r="AF258" s="76"/>
      <c r="AG258" s="67"/>
      <c r="AH258" s="67"/>
      <c r="AI258" s="13"/>
      <c r="AJ258" s="13"/>
      <c r="AK258" s="67"/>
      <c r="AL258" s="13"/>
      <c r="AM258" s="13"/>
      <c r="AN258" s="67"/>
      <c r="AO258" s="67"/>
      <c r="AP258" s="67"/>
      <c r="AQ258" s="13"/>
      <c r="AR258" s="13"/>
      <c r="AS258" s="13"/>
      <c r="AT258" s="13"/>
      <c r="AU258" s="13"/>
      <c r="AV258" s="13"/>
    </row>
    <row r="259" spans="1:48">
      <c r="G259" s="13"/>
      <c r="H259" s="13"/>
      <c r="I259" s="13"/>
      <c r="J259" s="67"/>
      <c r="K259" s="13"/>
      <c r="L259" s="67"/>
      <c r="M259" s="13"/>
      <c r="N259" s="13"/>
      <c r="O259" s="13"/>
      <c r="P259" s="76"/>
      <c r="Q259" s="76"/>
      <c r="R259" s="76"/>
      <c r="S259" s="13"/>
      <c r="T259" s="13"/>
      <c r="U259" s="76"/>
      <c r="V259" s="76"/>
      <c r="W259" s="76"/>
      <c r="X259" s="76"/>
      <c r="Y259" s="13"/>
      <c r="Z259" s="76"/>
      <c r="AA259" s="76"/>
      <c r="AB259" s="76"/>
      <c r="AC259" s="76"/>
      <c r="AD259" s="13"/>
      <c r="AE259" s="13"/>
      <c r="AF259" s="76"/>
      <c r="AG259" s="67"/>
      <c r="AH259" s="67"/>
      <c r="AI259" s="13"/>
      <c r="AJ259" s="13"/>
      <c r="AK259" s="67"/>
      <c r="AL259" s="13"/>
      <c r="AM259" s="13"/>
      <c r="AN259" s="67"/>
      <c r="AO259" s="67"/>
      <c r="AP259" s="67"/>
      <c r="AQ259" s="13"/>
      <c r="AR259" s="13"/>
      <c r="AS259" s="13"/>
      <c r="AT259" s="13"/>
      <c r="AU259" s="13"/>
      <c r="AV259" s="13"/>
    </row>
    <row r="260" spans="1:48">
      <c r="G260" s="13"/>
      <c r="H260" s="13"/>
      <c r="I260" s="13"/>
      <c r="J260" s="67"/>
      <c r="K260" s="13"/>
      <c r="L260" s="67"/>
      <c r="M260" s="13"/>
      <c r="N260" s="13"/>
      <c r="O260" s="13"/>
      <c r="P260" s="76"/>
      <c r="Q260" s="76"/>
      <c r="R260" s="76"/>
      <c r="S260" s="13"/>
      <c r="T260" s="13"/>
      <c r="U260" s="76"/>
      <c r="V260" s="76"/>
      <c r="W260" s="76"/>
      <c r="X260" s="76"/>
      <c r="Y260" s="13"/>
      <c r="Z260" s="76"/>
      <c r="AA260" s="76"/>
      <c r="AB260" s="76"/>
      <c r="AC260" s="76"/>
      <c r="AD260" s="13"/>
      <c r="AE260" s="13"/>
      <c r="AF260" s="76"/>
      <c r="AG260" s="67"/>
      <c r="AH260" s="67"/>
      <c r="AI260" s="13"/>
      <c r="AJ260" s="13"/>
      <c r="AK260" s="67"/>
      <c r="AL260" s="13"/>
      <c r="AM260" s="13"/>
      <c r="AN260" s="67"/>
      <c r="AO260" s="67"/>
      <c r="AP260" s="67"/>
      <c r="AQ260" s="13"/>
      <c r="AR260" s="13"/>
      <c r="AS260" s="13"/>
      <c r="AT260" s="13"/>
      <c r="AU260" s="13"/>
      <c r="AV260" s="13"/>
    </row>
    <row r="261" spans="1:48">
      <c r="G261" s="13"/>
      <c r="H261" s="13"/>
      <c r="I261" s="13"/>
      <c r="J261" s="67"/>
      <c r="K261" s="13"/>
      <c r="L261" s="67"/>
      <c r="M261" s="13"/>
      <c r="N261" s="13"/>
      <c r="O261" s="13"/>
      <c r="P261" s="76"/>
      <c r="Q261" s="76"/>
      <c r="R261" s="76"/>
      <c r="S261" s="13"/>
      <c r="T261" s="13"/>
      <c r="U261" s="76"/>
      <c r="V261" s="76"/>
      <c r="W261" s="76"/>
      <c r="X261" s="76"/>
      <c r="Y261" s="13"/>
      <c r="Z261" s="76"/>
      <c r="AA261" s="76"/>
      <c r="AB261" s="76"/>
      <c r="AC261" s="76"/>
      <c r="AD261" s="13"/>
      <c r="AE261" s="13"/>
      <c r="AF261" s="76"/>
      <c r="AG261" s="67"/>
      <c r="AH261" s="67"/>
      <c r="AI261" s="13"/>
      <c r="AJ261" s="13"/>
      <c r="AK261" s="67"/>
      <c r="AL261" s="13"/>
      <c r="AM261" s="13"/>
      <c r="AN261" s="67"/>
      <c r="AO261" s="67"/>
      <c r="AP261" s="67"/>
      <c r="AQ261" s="13"/>
      <c r="AR261" s="13"/>
      <c r="AS261" s="13"/>
      <c r="AT261" s="13"/>
      <c r="AU261" s="13"/>
      <c r="AV261" s="13"/>
    </row>
    <row r="262" spans="1:48">
      <c r="G262" s="13"/>
      <c r="H262" s="13"/>
      <c r="I262" s="13"/>
      <c r="J262" s="67"/>
      <c r="K262" s="13"/>
      <c r="L262" s="67"/>
      <c r="M262" s="13"/>
      <c r="N262" s="13"/>
      <c r="O262" s="13"/>
      <c r="P262" s="76"/>
      <c r="Q262" s="76"/>
      <c r="R262" s="76"/>
      <c r="S262" s="13"/>
      <c r="T262" s="13"/>
      <c r="U262" s="76"/>
      <c r="V262" s="76"/>
      <c r="W262" s="76"/>
      <c r="X262" s="76"/>
      <c r="Y262" s="13"/>
      <c r="Z262" s="76"/>
      <c r="AA262" s="76"/>
      <c r="AB262" s="76"/>
      <c r="AC262" s="76"/>
      <c r="AD262" s="13"/>
      <c r="AE262" s="13"/>
      <c r="AF262" s="76"/>
      <c r="AG262" s="67"/>
      <c r="AH262" s="67"/>
      <c r="AI262" s="13"/>
      <c r="AJ262" s="13"/>
      <c r="AK262" s="67"/>
      <c r="AL262" s="13"/>
      <c r="AM262" s="13"/>
      <c r="AN262" s="67"/>
      <c r="AO262" s="67"/>
      <c r="AP262" s="67"/>
      <c r="AQ262" s="13"/>
      <c r="AR262" s="13"/>
      <c r="AS262" s="13"/>
      <c r="AT262" s="13"/>
      <c r="AU262" s="13"/>
      <c r="AV262" s="13"/>
    </row>
    <row r="263" spans="1:48">
      <c r="G263" s="13"/>
      <c r="H263" s="13"/>
      <c r="I263" s="13"/>
      <c r="J263" s="67"/>
      <c r="K263" s="13"/>
      <c r="L263" s="67"/>
      <c r="M263" s="13"/>
      <c r="N263" s="13"/>
      <c r="O263" s="13"/>
      <c r="P263" s="76"/>
      <c r="Q263" s="76"/>
      <c r="R263" s="76"/>
      <c r="S263" s="13"/>
      <c r="T263" s="13"/>
      <c r="U263" s="76"/>
      <c r="V263" s="76"/>
      <c r="W263" s="76"/>
      <c r="X263" s="76"/>
      <c r="Y263" s="13"/>
      <c r="Z263" s="76"/>
      <c r="AA263" s="76"/>
      <c r="AB263" s="76"/>
      <c r="AC263" s="76"/>
      <c r="AD263" s="13"/>
      <c r="AE263" s="13"/>
      <c r="AF263" s="76"/>
      <c r="AG263" s="67"/>
      <c r="AH263" s="67"/>
      <c r="AI263" s="13"/>
      <c r="AJ263" s="13"/>
      <c r="AK263" s="67"/>
      <c r="AL263" s="13"/>
      <c r="AM263" s="13"/>
      <c r="AN263" s="67"/>
      <c r="AO263" s="67"/>
      <c r="AP263" s="67"/>
      <c r="AQ263" s="13"/>
      <c r="AR263" s="13"/>
      <c r="AS263" s="13"/>
      <c r="AT263" s="13"/>
      <c r="AU263" s="13"/>
      <c r="AV263" s="13"/>
    </row>
    <row r="264" spans="1:48">
      <c r="G264" s="13"/>
      <c r="H264" s="13"/>
      <c r="I264" s="13"/>
      <c r="J264" s="67"/>
      <c r="K264" s="13"/>
      <c r="L264" s="67"/>
      <c r="M264" s="13"/>
      <c r="N264" s="13"/>
      <c r="O264" s="13"/>
      <c r="P264" s="76"/>
      <c r="Q264" s="76"/>
      <c r="R264" s="76"/>
      <c r="S264" s="13"/>
      <c r="T264" s="13"/>
      <c r="U264" s="76"/>
      <c r="V264" s="76"/>
      <c r="W264" s="76"/>
      <c r="X264" s="76"/>
      <c r="Y264" s="13"/>
      <c r="Z264" s="76"/>
      <c r="AA264" s="76"/>
      <c r="AB264" s="76"/>
      <c r="AC264" s="76"/>
      <c r="AD264" s="13"/>
      <c r="AE264" s="13"/>
      <c r="AF264" s="76"/>
      <c r="AG264" s="67"/>
      <c r="AH264" s="67"/>
      <c r="AI264" s="13"/>
      <c r="AJ264" s="13"/>
      <c r="AK264" s="67"/>
      <c r="AL264" s="13"/>
      <c r="AM264" s="13"/>
      <c r="AN264" s="67"/>
      <c r="AO264" s="67"/>
      <c r="AP264" s="67"/>
      <c r="AQ264" s="13"/>
      <c r="AR264" s="13"/>
      <c r="AS264" s="13"/>
      <c r="AT264" s="13"/>
      <c r="AU264" s="13"/>
      <c r="AV264" s="13"/>
    </row>
    <row r="265" spans="1:48">
      <c r="G265" s="13"/>
      <c r="H265" s="13"/>
      <c r="I265" s="13"/>
      <c r="J265" s="67"/>
      <c r="K265" s="13"/>
      <c r="L265" s="67"/>
      <c r="M265" s="13"/>
      <c r="N265" s="13"/>
      <c r="O265" s="13"/>
      <c r="P265" s="76"/>
      <c r="Q265" s="76"/>
      <c r="R265" s="76"/>
      <c r="S265" s="13"/>
      <c r="T265" s="13"/>
      <c r="U265" s="76"/>
      <c r="V265" s="76"/>
      <c r="W265" s="76"/>
      <c r="X265" s="76"/>
      <c r="Y265" s="13"/>
      <c r="Z265" s="76"/>
      <c r="AA265" s="76"/>
      <c r="AB265" s="76"/>
      <c r="AC265" s="76"/>
      <c r="AD265" s="13"/>
      <c r="AE265" s="13"/>
      <c r="AF265" s="76"/>
      <c r="AG265" s="67"/>
      <c r="AH265" s="67"/>
      <c r="AI265" s="13"/>
      <c r="AJ265" s="13"/>
      <c r="AK265" s="67"/>
      <c r="AL265" s="13"/>
      <c r="AM265" s="13"/>
      <c r="AN265" s="67"/>
      <c r="AO265" s="67"/>
      <c r="AP265" s="67"/>
      <c r="AQ265" s="13"/>
      <c r="AR265" s="13"/>
      <c r="AS265" s="13"/>
      <c r="AT265" s="13"/>
      <c r="AU265" s="13"/>
      <c r="AV265" s="13"/>
    </row>
    <row r="266" spans="1:48">
      <c r="G266" s="13"/>
      <c r="H266" s="13"/>
      <c r="I266" s="13"/>
      <c r="J266" s="67"/>
      <c r="K266" s="13"/>
      <c r="L266" s="67"/>
      <c r="M266" s="13"/>
      <c r="N266" s="13"/>
      <c r="O266" s="13"/>
      <c r="P266" s="76"/>
      <c r="Q266" s="76"/>
      <c r="R266" s="76"/>
      <c r="S266" s="13"/>
      <c r="T266" s="13"/>
      <c r="U266" s="76"/>
      <c r="V266" s="76"/>
      <c r="W266" s="77"/>
      <c r="X266" s="76"/>
      <c r="Y266" s="29"/>
      <c r="Z266" s="76"/>
      <c r="AA266" s="76"/>
      <c r="AB266" s="77"/>
      <c r="AC266" s="77"/>
      <c r="AD266" s="29"/>
      <c r="AE266" s="29"/>
      <c r="AU266" s="13"/>
      <c r="AV266" s="13"/>
    </row>
    <row r="267" spans="1:48">
      <c r="G267" s="13"/>
      <c r="H267" s="13"/>
      <c r="I267" s="13"/>
      <c r="J267" s="67"/>
      <c r="K267" s="13"/>
      <c r="L267" s="67"/>
      <c r="M267" s="13"/>
      <c r="N267" s="13"/>
      <c r="O267" s="13"/>
      <c r="P267" s="76"/>
      <c r="Q267" s="76"/>
      <c r="R267" s="76"/>
      <c r="S267" s="13"/>
      <c r="T267" s="13"/>
      <c r="U267" s="77"/>
      <c r="V267" s="76"/>
      <c r="W267" s="78"/>
      <c r="X267" s="76"/>
      <c r="Y267" s="33"/>
      <c r="Z267" s="76"/>
      <c r="AA267" s="76"/>
      <c r="AB267" s="78"/>
      <c r="AC267" s="78"/>
      <c r="AD267" s="33"/>
      <c r="AE267" s="33"/>
      <c r="AU267" s="13"/>
      <c r="AV267" s="13"/>
    </row>
    <row r="268" spans="1:48">
      <c r="G268" s="13"/>
      <c r="H268" s="13"/>
      <c r="I268" s="13"/>
      <c r="J268" s="67"/>
      <c r="K268" s="13"/>
      <c r="L268" s="67"/>
      <c r="M268" s="13"/>
      <c r="N268" s="13"/>
      <c r="O268" s="13"/>
      <c r="P268" s="76"/>
      <c r="Q268" s="76"/>
      <c r="R268" s="76"/>
      <c r="S268" s="13"/>
      <c r="T268" s="13"/>
      <c r="U268" s="78"/>
      <c r="V268" s="76"/>
      <c r="W268" s="78"/>
      <c r="X268" s="77"/>
      <c r="Y268" s="33"/>
      <c r="Z268" s="76"/>
      <c r="AA268" s="76"/>
      <c r="AB268" s="78"/>
      <c r="AC268" s="78"/>
      <c r="AD268" s="33"/>
      <c r="AE268" s="33"/>
    </row>
    <row r="269" spans="1:48">
      <c r="A269" s="29"/>
      <c r="B269" s="29"/>
      <c r="C269" s="29"/>
      <c r="D269" s="29"/>
      <c r="E269" s="29"/>
      <c r="F269" s="29"/>
      <c r="G269" s="29"/>
      <c r="H269" s="29"/>
      <c r="I269" s="29"/>
      <c r="J269" s="70"/>
      <c r="K269" s="29"/>
      <c r="L269" s="70"/>
      <c r="M269" s="29"/>
      <c r="N269" s="29"/>
      <c r="O269" s="29"/>
      <c r="P269" s="77"/>
      <c r="Q269" s="77"/>
      <c r="R269" s="77"/>
      <c r="S269" s="29"/>
      <c r="T269" s="29"/>
      <c r="U269" s="78"/>
      <c r="V269" s="77"/>
      <c r="W269" s="78"/>
      <c r="X269" s="78"/>
      <c r="Y269" s="33"/>
      <c r="Z269" s="77"/>
      <c r="AA269" s="77"/>
      <c r="AB269" s="78"/>
      <c r="AC269" s="78"/>
      <c r="AD269" s="33"/>
      <c r="AE269" s="33"/>
    </row>
    <row r="270" spans="1:48">
      <c r="A270" s="33"/>
      <c r="B270" s="33"/>
      <c r="C270" s="33"/>
      <c r="D270" s="33"/>
      <c r="E270" s="33"/>
      <c r="F270" s="33"/>
      <c r="G270" s="33"/>
      <c r="H270" s="33"/>
      <c r="I270" s="33"/>
      <c r="J270" s="71"/>
      <c r="K270" s="33"/>
      <c r="L270" s="71"/>
      <c r="M270" s="33"/>
      <c r="N270" s="33"/>
      <c r="O270" s="33"/>
      <c r="P270" s="78"/>
      <c r="Q270" s="78"/>
      <c r="R270" s="78"/>
      <c r="S270" s="33"/>
      <c r="T270" s="33"/>
      <c r="U270" s="78"/>
      <c r="V270" s="78"/>
      <c r="W270" s="78"/>
      <c r="X270" s="78"/>
      <c r="Y270" s="33"/>
      <c r="Z270" s="78"/>
      <c r="AA270" s="78"/>
      <c r="AB270" s="78"/>
      <c r="AC270" s="78"/>
      <c r="AD270" s="33"/>
      <c r="AE270" s="33"/>
    </row>
    <row r="271" spans="1:48">
      <c r="A271" s="33"/>
      <c r="B271" s="33"/>
      <c r="C271" s="33"/>
      <c r="D271" s="33"/>
      <c r="E271" s="33"/>
      <c r="F271" s="33"/>
      <c r="G271" s="33"/>
      <c r="H271" s="33"/>
      <c r="I271" s="33"/>
      <c r="J271" s="71"/>
      <c r="K271" s="33"/>
      <c r="L271" s="71"/>
      <c r="M271" s="33"/>
      <c r="N271" s="33"/>
      <c r="O271" s="33"/>
      <c r="P271" s="78"/>
      <c r="Q271" s="78"/>
      <c r="R271" s="78"/>
      <c r="S271" s="33"/>
      <c r="T271" s="33"/>
      <c r="U271" s="78"/>
      <c r="V271" s="78"/>
      <c r="W271" s="78"/>
      <c r="X271" s="78"/>
      <c r="Y271" s="33"/>
      <c r="Z271" s="78"/>
      <c r="AA271" s="78"/>
      <c r="AB271" s="78"/>
      <c r="AC271" s="78"/>
      <c r="AD271" s="33"/>
      <c r="AE271" s="33"/>
    </row>
    <row r="272" spans="1:48">
      <c r="A272" s="33"/>
      <c r="B272" s="33"/>
      <c r="C272" s="33"/>
      <c r="D272" s="33"/>
      <c r="E272" s="33"/>
      <c r="F272" s="33"/>
      <c r="G272" s="33"/>
      <c r="H272" s="33"/>
      <c r="I272" s="33"/>
      <c r="J272" s="71"/>
      <c r="K272" s="33"/>
      <c r="L272" s="71"/>
      <c r="M272" s="33"/>
      <c r="N272" s="33"/>
      <c r="O272" s="33"/>
      <c r="P272" s="78"/>
      <c r="Q272" s="78"/>
      <c r="R272" s="78"/>
      <c r="S272" s="33"/>
      <c r="T272" s="33"/>
      <c r="U272" s="78"/>
      <c r="V272" s="78"/>
      <c r="W272" s="78"/>
      <c r="X272" s="78"/>
      <c r="Y272" s="33"/>
      <c r="Z272" s="78"/>
      <c r="AA272" s="78"/>
      <c r="AB272" s="78"/>
      <c r="AC272" s="78"/>
      <c r="AD272" s="33"/>
      <c r="AE272" s="33"/>
    </row>
    <row r="273" spans="1:31">
      <c r="A273" s="33"/>
      <c r="B273" s="33"/>
      <c r="C273" s="33"/>
      <c r="D273" s="33"/>
      <c r="E273" s="33"/>
      <c r="F273" s="33"/>
      <c r="G273" s="33"/>
      <c r="H273" s="33"/>
      <c r="I273" s="33"/>
      <c r="J273" s="71"/>
      <c r="K273" s="33"/>
      <c r="L273" s="71"/>
      <c r="M273" s="33"/>
      <c r="N273" s="33"/>
      <c r="O273" s="33"/>
      <c r="P273" s="78"/>
      <c r="Q273" s="78"/>
      <c r="R273" s="78"/>
      <c r="S273" s="33"/>
      <c r="T273" s="33"/>
      <c r="U273" s="78"/>
      <c r="V273" s="78"/>
      <c r="W273" s="78"/>
      <c r="X273" s="78"/>
      <c r="Y273" s="33"/>
      <c r="Z273" s="78"/>
      <c r="AA273" s="78"/>
      <c r="AB273" s="78"/>
      <c r="AC273" s="78"/>
      <c r="AD273" s="33"/>
      <c r="AE273" s="33"/>
    </row>
    <row r="274" spans="1:31">
      <c r="A274" s="33"/>
      <c r="B274" s="33"/>
      <c r="C274" s="33"/>
      <c r="D274" s="33"/>
      <c r="E274" s="33"/>
      <c r="F274" s="33"/>
      <c r="G274" s="33"/>
      <c r="H274" s="33"/>
      <c r="I274" s="33"/>
      <c r="J274" s="71"/>
      <c r="K274" s="33"/>
      <c r="L274" s="71"/>
      <c r="M274" s="33"/>
      <c r="N274" s="33"/>
      <c r="O274" s="33"/>
      <c r="P274" s="78"/>
      <c r="Q274" s="78"/>
      <c r="R274" s="78"/>
      <c r="S274" s="33"/>
      <c r="T274" s="33"/>
      <c r="U274" s="78"/>
      <c r="V274" s="78"/>
      <c r="W274" s="78"/>
      <c r="X274" s="78"/>
      <c r="Y274" s="33"/>
      <c r="Z274" s="78"/>
      <c r="AA274" s="78"/>
      <c r="AB274" s="78"/>
      <c r="AC274" s="78"/>
      <c r="AD274" s="33"/>
      <c r="AE274" s="33"/>
    </row>
    <row r="275" spans="1:31">
      <c r="A275" s="33"/>
      <c r="B275" s="33"/>
      <c r="C275" s="33"/>
      <c r="D275" s="33"/>
      <c r="E275" s="33"/>
      <c r="F275" s="33"/>
      <c r="G275" s="33"/>
      <c r="H275" s="33"/>
      <c r="I275" s="33"/>
      <c r="J275" s="71"/>
      <c r="K275" s="33"/>
      <c r="L275" s="71"/>
      <c r="M275" s="33"/>
      <c r="N275" s="33"/>
      <c r="O275" s="33"/>
      <c r="P275" s="78"/>
      <c r="Q275" s="78"/>
      <c r="R275" s="78"/>
      <c r="S275" s="33"/>
      <c r="T275" s="33"/>
      <c r="U275" s="78"/>
      <c r="V275" s="78"/>
      <c r="W275" s="78"/>
      <c r="X275" s="78"/>
      <c r="Y275" s="33"/>
      <c r="Z275" s="78"/>
      <c r="AA275" s="78"/>
      <c r="AB275" s="78"/>
      <c r="AC275" s="78"/>
      <c r="AD275" s="33"/>
      <c r="AE275" s="33"/>
    </row>
    <row r="276" spans="1:31">
      <c r="A276" s="33"/>
      <c r="B276" s="33"/>
      <c r="C276" s="33"/>
      <c r="D276" s="33"/>
      <c r="E276" s="33"/>
      <c r="F276" s="33"/>
      <c r="G276" s="33"/>
      <c r="H276" s="33"/>
      <c r="I276" s="33"/>
      <c r="J276" s="71"/>
      <c r="K276" s="33"/>
      <c r="L276" s="71"/>
      <c r="M276" s="33"/>
      <c r="N276" s="33"/>
      <c r="O276" s="33"/>
      <c r="P276" s="78"/>
      <c r="Q276" s="78"/>
      <c r="R276" s="78"/>
      <c r="S276" s="33"/>
      <c r="T276" s="33"/>
      <c r="U276" s="78"/>
      <c r="V276" s="78"/>
      <c r="W276" s="78"/>
      <c r="X276" s="78"/>
      <c r="Y276" s="33"/>
      <c r="Z276" s="78"/>
      <c r="AA276" s="78"/>
      <c r="AB276" s="78"/>
      <c r="AC276" s="78"/>
      <c r="AD276" s="33"/>
      <c r="AE276" s="33"/>
    </row>
    <row r="277" spans="1:31">
      <c r="A277" s="33"/>
      <c r="B277" s="33"/>
      <c r="C277" s="33"/>
      <c r="D277" s="33"/>
      <c r="E277" s="33"/>
      <c r="F277" s="33"/>
      <c r="G277" s="33"/>
      <c r="H277" s="33"/>
      <c r="I277" s="33"/>
      <c r="J277" s="71"/>
      <c r="K277" s="33"/>
      <c r="L277" s="71"/>
      <c r="M277" s="33"/>
      <c r="N277" s="33"/>
      <c r="O277" s="33"/>
      <c r="P277" s="78"/>
      <c r="Q277" s="78"/>
      <c r="R277" s="78"/>
      <c r="S277" s="33"/>
      <c r="T277" s="33"/>
      <c r="U277" s="78"/>
      <c r="V277" s="78"/>
      <c r="W277" s="78"/>
      <c r="X277" s="78"/>
      <c r="Y277" s="33"/>
      <c r="Z277" s="78"/>
      <c r="AA277" s="78"/>
      <c r="AB277" s="78"/>
      <c r="AC277" s="78"/>
      <c r="AD277" s="33"/>
      <c r="AE277" s="33"/>
    </row>
    <row r="278" spans="1:31">
      <c r="A278" s="33"/>
      <c r="B278" s="33"/>
      <c r="C278" s="33"/>
      <c r="D278" s="33"/>
      <c r="E278" s="33"/>
      <c r="F278" s="33"/>
      <c r="G278" s="33"/>
      <c r="H278" s="33"/>
      <c r="I278" s="33"/>
      <c r="J278" s="71"/>
      <c r="K278" s="33"/>
      <c r="L278" s="71"/>
      <c r="M278" s="33"/>
      <c r="N278" s="33"/>
      <c r="O278" s="33"/>
      <c r="P278" s="78"/>
      <c r="Q278" s="78"/>
      <c r="R278" s="78"/>
      <c r="S278" s="33"/>
      <c r="T278" s="33"/>
      <c r="U278" s="78"/>
      <c r="V278" s="78"/>
      <c r="W278" s="78"/>
      <c r="X278" s="78"/>
      <c r="Y278" s="33"/>
      <c r="Z278" s="78"/>
      <c r="AA278" s="78"/>
      <c r="AB278" s="78"/>
      <c r="AC278" s="78"/>
      <c r="AD278" s="33"/>
      <c r="AE278" s="33"/>
    </row>
    <row r="279" spans="1:31">
      <c r="A279" s="33"/>
      <c r="B279" s="33"/>
      <c r="C279" s="33"/>
      <c r="D279" s="33"/>
      <c r="E279" s="33"/>
      <c r="F279" s="33"/>
      <c r="G279" s="33"/>
      <c r="H279" s="33"/>
      <c r="I279" s="33"/>
      <c r="J279" s="71"/>
      <c r="K279" s="33"/>
      <c r="L279" s="71"/>
      <c r="M279" s="33"/>
      <c r="N279" s="33"/>
      <c r="O279" s="33"/>
      <c r="P279" s="78"/>
      <c r="Q279" s="78"/>
      <c r="R279" s="78"/>
      <c r="S279" s="33"/>
      <c r="T279" s="33"/>
      <c r="U279" s="78"/>
      <c r="V279" s="78"/>
      <c r="W279" s="78"/>
      <c r="X279" s="78"/>
      <c r="Y279" s="33"/>
      <c r="Z279" s="78"/>
      <c r="AA279" s="78"/>
      <c r="AB279" s="78"/>
      <c r="AC279" s="78"/>
      <c r="AD279" s="33"/>
      <c r="AE279" s="33"/>
    </row>
    <row r="280" spans="1:31">
      <c r="A280" s="33"/>
      <c r="B280" s="33"/>
      <c r="C280" s="33"/>
      <c r="D280" s="33"/>
      <c r="E280" s="33"/>
      <c r="F280" s="33"/>
      <c r="G280" s="33"/>
      <c r="H280" s="33"/>
      <c r="I280" s="33"/>
      <c r="J280" s="71"/>
      <c r="K280" s="33"/>
      <c r="L280" s="71"/>
      <c r="M280" s="33"/>
      <c r="N280" s="33"/>
      <c r="O280" s="33"/>
      <c r="P280" s="78"/>
      <c r="Q280" s="78"/>
      <c r="R280" s="78"/>
      <c r="S280" s="33"/>
      <c r="T280" s="33"/>
      <c r="U280" s="78"/>
      <c r="V280" s="78"/>
      <c r="W280" s="78"/>
      <c r="X280" s="78"/>
      <c r="Y280" s="33"/>
      <c r="Z280" s="78"/>
      <c r="AA280" s="78"/>
      <c r="AB280" s="78"/>
      <c r="AC280" s="78"/>
      <c r="AD280" s="33"/>
      <c r="AE280" s="33"/>
    </row>
    <row r="281" spans="1:31">
      <c r="A281" s="33"/>
      <c r="B281" s="33"/>
      <c r="C281" s="33"/>
      <c r="D281" s="33"/>
      <c r="E281" s="33"/>
      <c r="F281" s="33"/>
      <c r="G281" s="33"/>
      <c r="H281" s="33"/>
      <c r="I281" s="33"/>
      <c r="J281" s="71"/>
      <c r="K281" s="33"/>
      <c r="L281" s="71"/>
      <c r="M281" s="33"/>
      <c r="N281" s="33"/>
      <c r="O281" s="33"/>
      <c r="P281" s="78"/>
      <c r="Q281" s="78"/>
      <c r="R281" s="78"/>
      <c r="S281" s="33"/>
      <c r="T281" s="33"/>
      <c r="U281" s="78"/>
      <c r="V281" s="78"/>
      <c r="W281" s="78"/>
      <c r="X281" s="78"/>
      <c r="Y281" s="33"/>
      <c r="Z281" s="78"/>
      <c r="AA281" s="78"/>
      <c r="AB281" s="78"/>
      <c r="AC281" s="78"/>
      <c r="AD281" s="33"/>
      <c r="AE281" s="33"/>
    </row>
    <row r="282" spans="1:31">
      <c r="A282" s="33"/>
      <c r="B282" s="33"/>
      <c r="C282" s="33"/>
      <c r="D282" s="33"/>
      <c r="E282" s="33"/>
      <c r="F282" s="33"/>
      <c r="G282" s="33"/>
      <c r="H282" s="33"/>
      <c r="I282" s="33"/>
      <c r="J282" s="71"/>
      <c r="K282" s="33"/>
      <c r="L282" s="71"/>
      <c r="M282" s="33"/>
      <c r="N282" s="33"/>
      <c r="O282" s="33"/>
      <c r="P282" s="78"/>
      <c r="Q282" s="78"/>
      <c r="R282" s="78"/>
      <c r="S282" s="33"/>
      <c r="T282" s="33"/>
      <c r="U282" s="78"/>
      <c r="V282" s="78"/>
      <c r="W282" s="78"/>
      <c r="X282" s="78"/>
      <c r="Y282" s="33"/>
      <c r="Z282" s="78"/>
      <c r="AA282" s="78"/>
      <c r="AB282" s="78"/>
      <c r="AC282" s="78"/>
      <c r="AD282" s="33"/>
      <c r="AE282" s="33"/>
    </row>
    <row r="283" spans="1:31">
      <c r="A283" s="33"/>
      <c r="B283" s="33"/>
      <c r="C283" s="33"/>
      <c r="D283" s="33"/>
      <c r="E283" s="33"/>
      <c r="F283" s="33"/>
      <c r="G283" s="33"/>
      <c r="H283" s="33"/>
      <c r="I283" s="33"/>
      <c r="J283" s="71"/>
      <c r="K283" s="33"/>
      <c r="L283" s="71"/>
      <c r="M283" s="33"/>
      <c r="N283" s="33"/>
      <c r="O283" s="33"/>
      <c r="P283" s="78"/>
      <c r="Q283" s="78"/>
      <c r="R283" s="78"/>
      <c r="S283" s="33"/>
      <c r="T283" s="33"/>
      <c r="U283" s="78"/>
      <c r="V283" s="78"/>
      <c r="W283" s="78"/>
      <c r="X283" s="78"/>
      <c r="Y283" s="33"/>
      <c r="Z283" s="78"/>
      <c r="AA283" s="78"/>
      <c r="AB283" s="78"/>
      <c r="AC283" s="78"/>
      <c r="AD283" s="33"/>
      <c r="AE283" s="33"/>
    </row>
    <row r="284" spans="1:31">
      <c r="A284" s="33"/>
      <c r="B284" s="33"/>
      <c r="C284" s="33"/>
      <c r="D284" s="33"/>
      <c r="E284" s="33"/>
      <c r="F284" s="33"/>
      <c r="G284" s="33"/>
      <c r="H284" s="33"/>
      <c r="I284" s="33"/>
      <c r="J284" s="71"/>
      <c r="K284" s="33"/>
      <c r="L284" s="71"/>
      <c r="M284" s="33"/>
      <c r="N284" s="33"/>
      <c r="O284" s="33"/>
      <c r="P284" s="78"/>
      <c r="Q284" s="78"/>
      <c r="R284" s="78"/>
      <c r="S284" s="33"/>
      <c r="T284" s="33"/>
      <c r="U284" s="78"/>
      <c r="V284" s="78"/>
      <c r="W284" s="78"/>
      <c r="X284" s="78"/>
      <c r="Y284" s="33"/>
      <c r="Z284" s="78"/>
      <c r="AA284" s="78"/>
      <c r="AB284" s="78"/>
      <c r="AC284" s="78"/>
      <c r="AD284" s="33"/>
      <c r="AE284" s="33"/>
    </row>
    <row r="285" spans="1:31">
      <c r="A285" s="33"/>
      <c r="B285" s="33"/>
      <c r="C285" s="33"/>
      <c r="D285" s="33"/>
      <c r="E285" s="33"/>
      <c r="F285" s="33"/>
      <c r="G285" s="33"/>
      <c r="H285" s="33"/>
      <c r="I285" s="33"/>
      <c r="J285" s="71"/>
      <c r="K285" s="33"/>
      <c r="L285" s="71"/>
      <c r="M285" s="33"/>
      <c r="N285" s="33"/>
      <c r="O285" s="33"/>
      <c r="P285" s="78"/>
      <c r="Q285" s="78"/>
      <c r="R285" s="78"/>
      <c r="S285" s="33"/>
      <c r="T285" s="33"/>
      <c r="U285" s="78"/>
      <c r="V285" s="78"/>
      <c r="W285" s="78"/>
      <c r="X285" s="78"/>
      <c r="Y285" s="33"/>
      <c r="Z285" s="78"/>
      <c r="AA285" s="78"/>
      <c r="AB285" s="78"/>
      <c r="AC285" s="78"/>
      <c r="AD285" s="33"/>
      <c r="AE285" s="33"/>
    </row>
    <row r="286" spans="1:31">
      <c r="A286" s="33"/>
      <c r="B286" s="33"/>
      <c r="C286" s="33"/>
      <c r="D286" s="33"/>
      <c r="E286" s="33"/>
      <c r="F286" s="33"/>
      <c r="G286" s="33"/>
      <c r="H286" s="33"/>
      <c r="I286" s="33"/>
      <c r="J286" s="71"/>
      <c r="K286" s="33"/>
      <c r="L286" s="71"/>
      <c r="M286" s="33"/>
      <c r="N286" s="33"/>
      <c r="O286" s="33"/>
      <c r="P286" s="78"/>
      <c r="Q286" s="78"/>
      <c r="R286" s="78"/>
      <c r="S286" s="33"/>
      <c r="T286" s="33"/>
      <c r="U286" s="78"/>
      <c r="V286" s="78"/>
      <c r="W286" s="78"/>
      <c r="X286" s="78"/>
      <c r="Y286" s="33"/>
      <c r="Z286" s="78"/>
      <c r="AA286" s="78"/>
      <c r="AB286" s="78"/>
      <c r="AC286" s="78"/>
      <c r="AD286" s="33"/>
      <c r="AE286" s="33"/>
    </row>
    <row r="287" spans="1:31">
      <c r="A287" s="33"/>
      <c r="B287" s="33"/>
      <c r="C287" s="33"/>
      <c r="D287" s="33"/>
      <c r="E287" s="33"/>
      <c r="F287" s="33"/>
      <c r="G287" s="33"/>
      <c r="H287" s="33"/>
      <c r="I287" s="33"/>
      <c r="J287" s="71"/>
      <c r="K287" s="33"/>
      <c r="L287" s="71"/>
      <c r="M287" s="33"/>
      <c r="N287" s="33"/>
      <c r="O287" s="33"/>
      <c r="P287" s="78"/>
      <c r="Q287" s="78"/>
      <c r="R287" s="78"/>
      <c r="S287" s="33"/>
      <c r="T287" s="33"/>
      <c r="U287" s="78"/>
      <c r="V287" s="78"/>
      <c r="W287" s="78"/>
      <c r="X287" s="78"/>
      <c r="Y287" s="33"/>
      <c r="Z287" s="78"/>
      <c r="AA287" s="78"/>
      <c r="AB287" s="78"/>
      <c r="AC287" s="78"/>
      <c r="AD287" s="33"/>
      <c r="AE287" s="33"/>
    </row>
    <row r="288" spans="1:31">
      <c r="A288" s="33"/>
      <c r="B288" s="33"/>
      <c r="C288" s="33"/>
      <c r="D288" s="33"/>
      <c r="E288" s="33"/>
      <c r="F288" s="33"/>
      <c r="G288" s="33"/>
      <c r="H288" s="33"/>
      <c r="I288" s="33"/>
      <c r="J288" s="71"/>
      <c r="K288" s="33"/>
      <c r="L288" s="71"/>
      <c r="M288" s="33"/>
      <c r="N288" s="33"/>
      <c r="O288" s="33"/>
      <c r="P288" s="78"/>
      <c r="Q288" s="78"/>
      <c r="R288" s="78"/>
      <c r="S288" s="33"/>
      <c r="T288" s="33"/>
      <c r="U288" s="78"/>
      <c r="V288" s="78"/>
      <c r="W288" s="78"/>
      <c r="X288" s="78"/>
      <c r="Y288" s="33"/>
      <c r="Z288" s="78"/>
      <c r="AA288" s="78"/>
      <c r="AB288" s="78"/>
      <c r="AC288" s="78"/>
      <c r="AD288" s="33"/>
      <c r="AE288" s="33"/>
    </row>
    <row r="289" spans="1:31">
      <c r="A289" s="33"/>
      <c r="B289" s="33"/>
      <c r="C289" s="33"/>
      <c r="D289" s="33"/>
      <c r="E289" s="33"/>
      <c r="F289" s="33"/>
      <c r="G289" s="33"/>
      <c r="H289" s="33"/>
      <c r="I289" s="33"/>
      <c r="J289" s="71"/>
      <c r="K289" s="33"/>
      <c r="L289" s="71"/>
      <c r="M289" s="33"/>
      <c r="N289" s="33"/>
      <c r="O289" s="33"/>
      <c r="P289" s="78"/>
      <c r="Q289" s="78"/>
      <c r="R289" s="78"/>
      <c r="S289" s="33"/>
      <c r="T289" s="33"/>
      <c r="U289" s="78"/>
      <c r="V289" s="78"/>
      <c r="W289" s="78"/>
      <c r="X289" s="78"/>
      <c r="Y289" s="33"/>
      <c r="Z289" s="78"/>
      <c r="AA289" s="78"/>
      <c r="AB289" s="78"/>
      <c r="AC289" s="78"/>
      <c r="AD289" s="33"/>
      <c r="AE289" s="33"/>
    </row>
    <row r="290" spans="1:31">
      <c r="A290" s="33"/>
      <c r="B290" s="33"/>
      <c r="C290" s="33"/>
      <c r="D290" s="33"/>
      <c r="E290" s="33"/>
      <c r="F290" s="33"/>
      <c r="G290" s="33"/>
      <c r="H290" s="33"/>
      <c r="I290" s="33"/>
      <c r="J290" s="71"/>
      <c r="K290" s="33"/>
      <c r="L290" s="71"/>
      <c r="M290" s="33"/>
      <c r="N290" s="33"/>
      <c r="O290" s="33"/>
      <c r="P290" s="78"/>
      <c r="Q290" s="78"/>
      <c r="R290" s="78"/>
      <c r="S290" s="33"/>
      <c r="T290" s="33"/>
      <c r="U290" s="78"/>
      <c r="V290" s="78"/>
      <c r="W290" s="78"/>
      <c r="X290" s="78"/>
      <c r="Y290" s="33"/>
      <c r="Z290" s="78"/>
      <c r="AA290" s="78"/>
      <c r="AB290" s="78"/>
      <c r="AC290" s="78"/>
      <c r="AD290" s="33"/>
      <c r="AE290" s="33"/>
    </row>
    <row r="291" spans="1:31">
      <c r="A291" s="33"/>
      <c r="B291" s="33"/>
      <c r="C291" s="33"/>
      <c r="D291" s="33"/>
      <c r="E291" s="33"/>
      <c r="F291" s="33"/>
      <c r="G291" s="33"/>
      <c r="H291" s="33"/>
      <c r="I291" s="33"/>
      <c r="J291" s="71"/>
      <c r="K291" s="33"/>
      <c r="L291" s="71"/>
      <c r="M291" s="33"/>
      <c r="N291" s="33"/>
      <c r="O291" s="33"/>
      <c r="P291" s="78"/>
      <c r="Q291" s="78"/>
      <c r="R291" s="78"/>
      <c r="S291" s="33"/>
      <c r="T291" s="33"/>
      <c r="U291" s="78"/>
      <c r="V291" s="78"/>
      <c r="W291" s="78"/>
      <c r="X291" s="78"/>
      <c r="Y291" s="33"/>
      <c r="Z291" s="78"/>
      <c r="AA291" s="78"/>
      <c r="AB291" s="78"/>
      <c r="AC291" s="78"/>
      <c r="AD291" s="33"/>
      <c r="AE291" s="33"/>
    </row>
    <row r="292" spans="1:31">
      <c r="A292" s="33"/>
      <c r="B292" s="33"/>
      <c r="C292" s="33"/>
      <c r="D292" s="33"/>
      <c r="E292" s="33"/>
      <c r="F292" s="33"/>
      <c r="G292" s="33"/>
      <c r="H292" s="33"/>
      <c r="I292" s="33"/>
      <c r="J292" s="71"/>
      <c r="K292" s="33"/>
      <c r="L292" s="71"/>
      <c r="M292" s="33"/>
      <c r="N292" s="33"/>
      <c r="O292" s="33"/>
      <c r="P292" s="78"/>
      <c r="Q292" s="78"/>
      <c r="R292" s="78"/>
      <c r="S292" s="33"/>
      <c r="T292" s="33"/>
      <c r="U292" s="78"/>
      <c r="V292" s="78"/>
      <c r="W292" s="78"/>
      <c r="X292" s="78"/>
      <c r="Y292" s="33"/>
      <c r="Z292" s="78"/>
      <c r="AA292" s="78"/>
      <c r="AB292" s="78"/>
      <c r="AC292" s="78"/>
      <c r="AD292" s="33"/>
      <c r="AE292" s="33"/>
    </row>
    <row r="293" spans="1:31">
      <c r="A293" s="33"/>
      <c r="B293" s="33"/>
      <c r="C293" s="33"/>
      <c r="D293" s="33"/>
      <c r="E293" s="33"/>
      <c r="F293" s="33"/>
      <c r="G293" s="33"/>
      <c r="H293" s="33"/>
      <c r="I293" s="33"/>
      <c r="J293" s="71"/>
      <c r="K293" s="33"/>
      <c r="L293" s="71"/>
      <c r="M293" s="33"/>
      <c r="N293" s="33"/>
      <c r="O293" s="33"/>
      <c r="P293" s="78"/>
      <c r="Q293" s="78"/>
      <c r="R293" s="78"/>
      <c r="S293" s="33"/>
      <c r="T293" s="33"/>
      <c r="U293" s="78"/>
      <c r="V293" s="78"/>
      <c r="W293" s="78"/>
      <c r="X293" s="78"/>
      <c r="Y293" s="33"/>
      <c r="Z293" s="78"/>
      <c r="AA293" s="78"/>
      <c r="AB293" s="78"/>
      <c r="AC293" s="78"/>
      <c r="AD293" s="33"/>
      <c r="AE293" s="33"/>
    </row>
    <row r="294" spans="1:31">
      <c r="A294" s="33"/>
      <c r="B294" s="33"/>
      <c r="C294" s="33"/>
      <c r="D294" s="33"/>
      <c r="E294" s="33"/>
      <c r="F294" s="33"/>
      <c r="G294" s="33"/>
      <c r="H294" s="33"/>
      <c r="I294" s="33"/>
      <c r="J294" s="71"/>
      <c r="K294" s="33"/>
      <c r="L294" s="71"/>
      <c r="M294" s="33"/>
      <c r="N294" s="33"/>
      <c r="O294" s="33"/>
      <c r="P294" s="78"/>
      <c r="Q294" s="78"/>
      <c r="R294" s="78"/>
      <c r="S294" s="33"/>
      <c r="T294" s="33"/>
      <c r="U294" s="78"/>
      <c r="V294" s="78"/>
      <c r="W294" s="78"/>
      <c r="X294" s="78"/>
      <c r="Y294" s="33"/>
      <c r="Z294" s="78"/>
      <c r="AA294" s="78"/>
      <c r="AB294" s="78"/>
      <c r="AC294" s="78"/>
      <c r="AD294" s="33"/>
      <c r="AE294" s="33"/>
    </row>
    <row r="295" spans="1:31">
      <c r="A295" s="33"/>
      <c r="B295" s="33"/>
      <c r="C295" s="33"/>
      <c r="D295" s="33"/>
      <c r="E295" s="33"/>
      <c r="F295" s="33"/>
      <c r="G295" s="33"/>
      <c r="H295" s="33"/>
      <c r="I295" s="33"/>
      <c r="J295" s="71"/>
      <c r="K295" s="33"/>
      <c r="L295" s="71"/>
      <c r="M295" s="33"/>
      <c r="N295" s="33"/>
      <c r="O295" s="33"/>
      <c r="P295" s="78"/>
      <c r="Q295" s="78"/>
      <c r="R295" s="78"/>
      <c r="S295" s="33"/>
      <c r="T295" s="33"/>
      <c r="U295" s="78"/>
      <c r="V295" s="78"/>
      <c r="W295" s="78"/>
      <c r="X295" s="78"/>
      <c r="Y295" s="33"/>
      <c r="Z295" s="78"/>
      <c r="AA295" s="78"/>
      <c r="AB295" s="78"/>
      <c r="AC295" s="78"/>
      <c r="AD295" s="33"/>
      <c r="AE295" s="33"/>
    </row>
    <row r="296" spans="1:31">
      <c r="A296" s="33"/>
      <c r="B296" s="33"/>
      <c r="C296" s="33"/>
      <c r="D296" s="33"/>
      <c r="E296" s="33"/>
      <c r="F296" s="33"/>
      <c r="G296" s="33"/>
      <c r="H296" s="33"/>
      <c r="I296" s="33"/>
      <c r="J296" s="71"/>
      <c r="K296" s="33"/>
      <c r="L296" s="71"/>
      <c r="M296" s="33"/>
      <c r="N296" s="33"/>
      <c r="O296" s="33"/>
      <c r="P296" s="78"/>
      <c r="Q296" s="78"/>
      <c r="R296" s="78"/>
      <c r="S296" s="33"/>
      <c r="T296" s="33"/>
      <c r="U296" s="78"/>
      <c r="V296" s="78"/>
      <c r="W296" s="78"/>
      <c r="X296" s="78"/>
      <c r="Y296" s="33"/>
      <c r="Z296" s="78"/>
      <c r="AA296" s="78"/>
      <c r="AB296" s="78"/>
      <c r="AC296" s="78"/>
      <c r="AD296" s="33"/>
      <c r="AE296" s="33"/>
    </row>
    <row r="297" spans="1:31">
      <c r="A297" s="33"/>
      <c r="B297" s="33"/>
      <c r="C297" s="33"/>
      <c r="D297" s="33"/>
      <c r="E297" s="33"/>
      <c r="F297" s="33"/>
      <c r="G297" s="33"/>
      <c r="H297" s="33"/>
      <c r="I297" s="33"/>
      <c r="J297" s="71"/>
      <c r="K297" s="33"/>
      <c r="L297" s="71"/>
      <c r="M297" s="33"/>
      <c r="N297" s="33"/>
      <c r="O297" s="33"/>
      <c r="P297" s="78"/>
      <c r="Q297" s="78"/>
      <c r="R297" s="78"/>
      <c r="S297" s="33"/>
      <c r="T297" s="33"/>
      <c r="U297" s="78"/>
      <c r="V297" s="78"/>
      <c r="W297" s="78"/>
      <c r="X297" s="78"/>
      <c r="Y297" s="33"/>
      <c r="Z297" s="78"/>
      <c r="AA297" s="78"/>
      <c r="AB297" s="78"/>
      <c r="AC297" s="78"/>
      <c r="AD297" s="33"/>
      <c r="AE297" s="33"/>
    </row>
    <row r="298" spans="1:31">
      <c r="A298" s="33"/>
      <c r="B298" s="33"/>
      <c r="C298" s="33"/>
      <c r="D298" s="33"/>
      <c r="E298" s="33"/>
      <c r="F298" s="33"/>
      <c r="G298" s="33"/>
      <c r="H298" s="33"/>
      <c r="I298" s="33"/>
      <c r="J298" s="71"/>
      <c r="K298" s="33"/>
      <c r="L298" s="71"/>
      <c r="M298" s="33"/>
      <c r="N298" s="33"/>
      <c r="O298" s="33"/>
      <c r="P298" s="78"/>
      <c r="Q298" s="78"/>
      <c r="R298" s="78"/>
      <c r="S298" s="33"/>
      <c r="T298" s="33"/>
      <c r="U298" s="78"/>
      <c r="V298" s="78"/>
      <c r="W298" s="78"/>
      <c r="X298" s="78"/>
      <c r="Y298" s="33"/>
      <c r="Z298" s="78"/>
      <c r="AA298" s="78"/>
      <c r="AB298" s="78"/>
      <c r="AC298" s="78"/>
      <c r="AD298" s="33"/>
      <c r="AE298" s="33"/>
    </row>
    <row r="299" spans="1:31">
      <c r="A299" s="33"/>
      <c r="B299" s="33"/>
      <c r="C299" s="33"/>
      <c r="D299" s="33"/>
      <c r="E299" s="33"/>
      <c r="F299" s="33"/>
      <c r="G299" s="33"/>
      <c r="H299" s="33"/>
      <c r="I299" s="33"/>
      <c r="J299" s="71"/>
      <c r="K299" s="33"/>
      <c r="L299" s="71"/>
      <c r="M299" s="33"/>
      <c r="N299" s="33"/>
      <c r="O299" s="33"/>
      <c r="P299" s="78"/>
      <c r="Q299" s="78"/>
      <c r="R299" s="78"/>
      <c r="S299" s="33"/>
      <c r="T299" s="33"/>
      <c r="U299" s="78"/>
      <c r="V299" s="78"/>
      <c r="W299" s="78"/>
      <c r="X299" s="78"/>
      <c r="Y299" s="33"/>
      <c r="Z299" s="78"/>
      <c r="AA299" s="78"/>
      <c r="AB299" s="78"/>
      <c r="AC299" s="78"/>
      <c r="AD299" s="33"/>
      <c r="AE299" s="33"/>
    </row>
    <row r="300" spans="1:31">
      <c r="A300" s="33"/>
      <c r="B300" s="33"/>
      <c r="C300" s="33"/>
      <c r="D300" s="33"/>
      <c r="E300" s="33"/>
      <c r="F300" s="33"/>
      <c r="G300" s="33"/>
      <c r="H300" s="33"/>
      <c r="I300" s="33"/>
      <c r="J300" s="71"/>
      <c r="K300" s="33"/>
      <c r="L300" s="71"/>
      <c r="M300" s="33"/>
      <c r="N300" s="33"/>
      <c r="O300" s="33"/>
      <c r="P300" s="78"/>
      <c r="Q300" s="78"/>
      <c r="R300" s="78"/>
      <c r="S300" s="33"/>
      <c r="T300" s="33"/>
      <c r="U300" s="78"/>
      <c r="V300" s="78"/>
      <c r="W300" s="78"/>
      <c r="X300" s="78"/>
      <c r="Y300" s="33"/>
      <c r="Z300" s="78"/>
      <c r="AA300" s="78"/>
      <c r="AB300" s="78"/>
      <c r="AC300" s="78"/>
      <c r="AD300" s="33"/>
      <c r="AE300" s="33"/>
    </row>
    <row r="301" spans="1:31">
      <c r="A301" s="33"/>
      <c r="B301" s="33"/>
      <c r="C301" s="33"/>
      <c r="D301" s="33"/>
      <c r="E301" s="33"/>
      <c r="F301" s="33"/>
      <c r="G301" s="33"/>
      <c r="H301" s="33"/>
      <c r="I301" s="33"/>
      <c r="J301" s="71"/>
      <c r="K301" s="33"/>
      <c r="L301" s="71"/>
      <c r="M301" s="33"/>
      <c r="N301" s="33"/>
      <c r="O301" s="33"/>
      <c r="P301" s="78"/>
      <c r="Q301" s="78"/>
      <c r="R301" s="78"/>
      <c r="S301" s="33"/>
      <c r="T301" s="33"/>
      <c r="U301" s="78"/>
      <c r="V301" s="78"/>
      <c r="W301" s="78"/>
      <c r="X301" s="78"/>
      <c r="Y301" s="33"/>
      <c r="Z301" s="78"/>
      <c r="AA301" s="78"/>
      <c r="AB301" s="78"/>
      <c r="AC301" s="78"/>
      <c r="AD301" s="33"/>
    </row>
    <row r="302" spans="1:31">
      <c r="A302" s="33"/>
      <c r="B302" s="33"/>
      <c r="C302" s="33"/>
      <c r="D302" s="33"/>
      <c r="E302" s="33"/>
      <c r="F302" s="33"/>
      <c r="G302" s="33"/>
      <c r="H302" s="33"/>
      <c r="I302" s="33"/>
      <c r="J302" s="71"/>
      <c r="K302" s="33"/>
      <c r="L302" s="71"/>
      <c r="M302" s="33"/>
      <c r="N302" s="33"/>
      <c r="O302" s="33"/>
      <c r="P302" s="78"/>
      <c r="Q302" s="78"/>
      <c r="R302" s="78"/>
      <c r="S302" s="33"/>
      <c r="T302" s="33"/>
      <c r="U302" s="78"/>
      <c r="V302" s="78"/>
      <c r="W302" s="78"/>
      <c r="X302" s="78"/>
      <c r="Y302" s="33"/>
      <c r="Z302" s="78"/>
      <c r="AA302" s="78"/>
      <c r="AB302" s="78"/>
      <c r="AC302" s="78"/>
      <c r="AD302" s="33"/>
    </row>
    <row r="303" spans="1:31">
      <c r="A303" s="33"/>
      <c r="B303" s="33"/>
      <c r="C303" s="33"/>
      <c r="D303" s="33"/>
      <c r="E303" s="33"/>
      <c r="F303" s="33"/>
      <c r="G303" s="33"/>
      <c r="H303" s="33"/>
      <c r="I303" s="33"/>
      <c r="J303" s="71"/>
      <c r="K303" s="33"/>
      <c r="L303" s="71"/>
      <c r="M303" s="33"/>
      <c r="N303" s="33"/>
      <c r="O303" s="33"/>
      <c r="P303" s="78"/>
      <c r="Q303" s="78"/>
      <c r="R303" s="78"/>
      <c r="S303" s="33"/>
      <c r="T303" s="33"/>
      <c r="U303" s="78"/>
      <c r="V303" s="78"/>
      <c r="W303" s="78"/>
      <c r="X303" s="78"/>
      <c r="Y303" s="33"/>
      <c r="Z303" s="78"/>
      <c r="AA303" s="78"/>
      <c r="AB303" s="78"/>
      <c r="AC303" s="78"/>
      <c r="AD303" s="33"/>
    </row>
    <row r="304" spans="1:31">
      <c r="U304" s="78"/>
      <c r="W304" s="78"/>
      <c r="X304" s="78"/>
      <c r="Y304" s="33"/>
      <c r="AB304" s="78"/>
      <c r="AC304" s="78"/>
      <c r="AD304" s="33"/>
    </row>
    <row r="305" spans="21:30">
      <c r="U305" s="78"/>
      <c r="W305" s="78"/>
      <c r="X305" s="78"/>
      <c r="Y305" s="33"/>
      <c r="AB305" s="78"/>
      <c r="AC305" s="78"/>
      <c r="AD305" s="33"/>
    </row>
    <row r="306" spans="21:30">
      <c r="U306" s="78"/>
      <c r="W306" s="78"/>
      <c r="X306" s="78"/>
      <c r="Y306" s="33"/>
      <c r="AB306" s="78"/>
      <c r="AC306" s="78"/>
      <c r="AD306" s="33"/>
    </row>
    <row r="307" spans="21:30">
      <c r="U307" s="78"/>
      <c r="W307" s="78"/>
      <c r="X307" s="78"/>
      <c r="Y307" s="33"/>
      <c r="AB307" s="78"/>
      <c r="AC307" s="78"/>
      <c r="AD307" s="33"/>
    </row>
    <row r="308" spans="21:30">
      <c r="U308" s="78"/>
      <c r="W308" s="78"/>
      <c r="X308" s="78"/>
      <c r="Y308" s="33"/>
      <c r="AB308" s="78"/>
      <c r="AC308" s="78"/>
      <c r="AD308" s="33"/>
    </row>
    <row r="309" spans="21:30">
      <c r="U309" s="78"/>
      <c r="W309" s="78"/>
      <c r="X309" s="78"/>
      <c r="Y309" s="33"/>
      <c r="AB309" s="78"/>
      <c r="AC309" s="78"/>
      <c r="AD309" s="33"/>
    </row>
    <row r="310" spans="21:30">
      <c r="U310" s="78"/>
      <c r="W310" s="78"/>
      <c r="X310" s="78"/>
      <c r="Y310" s="33"/>
      <c r="AB310" s="78"/>
      <c r="AC310" s="78"/>
      <c r="AD310" s="33"/>
    </row>
    <row r="311" spans="21:30">
      <c r="U311" s="78"/>
      <c r="W311" s="78"/>
      <c r="X311" s="78"/>
      <c r="Y311" s="33"/>
      <c r="AB311" s="78"/>
      <c r="AC311" s="78"/>
      <c r="AD311" s="33"/>
    </row>
    <row r="312" spans="21:30">
      <c r="U312" s="78"/>
      <c r="W312" s="78"/>
      <c r="X312" s="78"/>
      <c r="Y312" s="33"/>
      <c r="AB312" s="78"/>
      <c r="AC312" s="78"/>
      <c r="AD312" s="33"/>
    </row>
    <row r="313" spans="21:30">
      <c r="U313" s="78"/>
      <c r="W313" s="78"/>
      <c r="X313" s="78"/>
      <c r="Y313" s="33"/>
      <c r="AB313" s="78"/>
      <c r="AC313" s="78"/>
      <c r="AD313" s="33"/>
    </row>
    <row r="314" spans="21:30">
      <c r="U314" s="78"/>
      <c r="W314" s="78"/>
      <c r="X314" s="78"/>
      <c r="Y314" s="33"/>
      <c r="AB314" s="78"/>
      <c r="AC314" s="78"/>
      <c r="AD314" s="33"/>
    </row>
    <row r="315" spans="21:30">
      <c r="U315" s="78"/>
      <c r="W315" s="78"/>
      <c r="X315" s="78"/>
      <c r="Y315" s="33"/>
      <c r="AB315" s="78"/>
      <c r="AC315" s="78"/>
      <c r="AD315" s="33"/>
    </row>
    <row r="316" spans="21:30">
      <c r="U316" s="78"/>
      <c r="W316" s="78"/>
      <c r="X316" s="78"/>
      <c r="Y316" s="33"/>
      <c r="AB316" s="78"/>
      <c r="AC316" s="78"/>
      <c r="AD316" s="33"/>
    </row>
    <row r="317" spans="21:30">
      <c r="U317" s="78"/>
      <c r="W317" s="78"/>
      <c r="X317" s="78"/>
      <c r="Y317" s="33"/>
      <c r="AB317" s="78"/>
      <c r="AC317" s="78"/>
      <c r="AD317" s="33"/>
    </row>
    <row r="318" spans="21:30">
      <c r="U318" s="78"/>
      <c r="W318" s="78"/>
      <c r="X318" s="78"/>
      <c r="Y318" s="33"/>
      <c r="AB318" s="78"/>
      <c r="AC318" s="78"/>
      <c r="AD318" s="33"/>
    </row>
    <row r="319" spans="21:30">
      <c r="U319" s="78"/>
      <c r="W319" s="78"/>
      <c r="X319" s="78"/>
      <c r="Y319" s="33"/>
      <c r="AB319" s="78"/>
      <c r="AC319" s="78"/>
      <c r="AD319" s="33"/>
    </row>
    <row r="320" spans="21:30">
      <c r="U320" s="78"/>
      <c r="W320" s="78"/>
      <c r="X320" s="78"/>
      <c r="Y320" s="33"/>
      <c r="AB320" s="78"/>
      <c r="AC320" s="78"/>
      <c r="AD320" s="33"/>
    </row>
    <row r="321" spans="21:30">
      <c r="U321" s="78"/>
      <c r="W321" s="78"/>
      <c r="X321" s="78"/>
      <c r="Y321" s="33"/>
      <c r="AB321" s="78"/>
      <c r="AC321" s="78"/>
      <c r="AD321" s="33"/>
    </row>
    <row r="322" spans="21:30">
      <c r="U322" s="78"/>
      <c r="W322" s="78"/>
      <c r="X322" s="78"/>
      <c r="Y322" s="33"/>
      <c r="AB322" s="78"/>
      <c r="AC322" s="78"/>
      <c r="AD322" s="33"/>
    </row>
    <row r="323" spans="21:30">
      <c r="U323" s="78"/>
      <c r="W323" s="78"/>
      <c r="X323" s="78"/>
      <c r="Y323" s="33"/>
      <c r="AB323" s="78"/>
      <c r="AC323" s="78"/>
      <c r="AD323" s="33"/>
    </row>
    <row r="324" spans="21:30">
      <c r="U324" s="78"/>
      <c r="X324" s="78"/>
    </row>
    <row r="325" spans="21:30">
      <c r="X325" s="78"/>
    </row>
  </sheetData>
  <mergeCells count="1">
    <mergeCell ref="AC4:AE4"/>
  </mergeCells>
  <conditionalFormatting sqref="AK26:AK27 AX86:AY86">
    <cfRule type="cellIs" dxfId="244" priority="41" stopIfTrue="1" operator="lessThan">
      <formula>0</formula>
    </cfRule>
  </conditionalFormatting>
  <conditionalFormatting sqref="T10:T36">
    <cfRule type="cellIs" dxfId="243" priority="12" operator="lessThan">
      <formula>0</formula>
    </cfRule>
    <cfRule type="cellIs" dxfId="242" priority="13" operator="greaterThan">
      <formula>0</formula>
    </cfRule>
  </conditionalFormatting>
  <conditionalFormatting sqref="H10:H36">
    <cfRule type="cellIs" dxfId="241" priority="8" operator="lessThan">
      <formula>0</formula>
    </cfRule>
    <cfRule type="cellIs" dxfId="240" priority="9" operator="greaterThan">
      <formula>0</formula>
    </cfRule>
  </conditionalFormatting>
  <conditionalFormatting sqref="K10:K36">
    <cfRule type="cellIs" dxfId="239" priority="5" operator="lessThan">
      <formula>0</formula>
    </cfRule>
    <cfRule type="cellIs" dxfId="238" priority="6" operator="greaterThan">
      <formula>0</formula>
    </cfRule>
  </conditionalFormatting>
  <conditionalFormatting sqref="V10:V36">
    <cfRule type="cellIs" dxfId="237" priority="10" operator="lessThan">
      <formula>0</formula>
    </cfRule>
    <cfRule type="cellIs" dxfId="236" priority="11" operator="greaterThan">
      <formula>0</formula>
    </cfRule>
  </conditionalFormatting>
  <conditionalFormatting sqref="G10:G36">
    <cfRule type="cellIs" dxfId="235" priority="3" operator="greaterThan">
      <formula>30</formula>
    </cfRule>
  </conditionalFormatting>
  <conditionalFormatting sqref="N10:N36">
    <cfRule type="cellIs" dxfId="234" priority="1" operator="lessThan">
      <formula>0</formula>
    </cfRule>
    <cfRule type="cellIs" dxfId="2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328"/>
  <sheetViews>
    <sheetView zoomScale="95" zoomScaleNormal="95" workbookViewId="0"/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6" customWidth="1"/>
    <col min="48" max="48" width="4.90625" customWidth="1"/>
    <col min="49" max="49" width="5.6328125" style="66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0" customWidth="1"/>
    <col min="56" max="56" width="5.36328125" style="10" customWidth="1"/>
    <col min="57" max="57" width="6" style="10" customWidth="1"/>
    <col min="58" max="58" width="5.90625" customWidth="1"/>
    <col min="59" max="59" width="5.1796875" style="10" customWidth="1"/>
    <col min="60" max="60" width="5.08984375" style="10" customWidth="1"/>
    <col min="61" max="61" width="5.1796875" customWidth="1"/>
    <col min="62" max="62" width="6.81640625" style="10" customWidth="1"/>
    <col min="63" max="63" width="5.453125" customWidth="1"/>
    <col min="64" max="64" width="7" customWidth="1"/>
    <col min="65" max="65" width="4.81640625" style="10" customWidth="1"/>
    <col min="66" max="66" width="5.08984375" style="10" customWidth="1"/>
    <col min="67" max="67" width="4.54296875" style="10" customWidth="1"/>
    <col min="68" max="68" width="7.54296875" style="10" customWidth="1"/>
    <col min="69" max="69" width="6.36328125" style="66" customWidth="1"/>
    <col min="70" max="70" width="5.1796875" style="10" customWidth="1"/>
    <col min="71" max="71" width="7.54296875" style="66" customWidth="1"/>
    <col min="72" max="72" width="9" customWidth="1"/>
    <col min="73" max="73" width="7.36328125" customWidth="1"/>
    <col min="74" max="74" width="6.90625" style="66" customWidth="1"/>
    <col min="75" max="75" width="7.1796875" customWidth="1"/>
    <col min="76" max="76" width="6.90625" customWidth="1"/>
    <col min="77" max="79" width="10.90625" style="66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3" customFormat="1" ht="31.8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5"/>
      <c r="BF6" s="3"/>
      <c r="BH6" s="15"/>
      <c r="BL6" s="57"/>
      <c r="BM6" s="203"/>
      <c r="BT6" s="1"/>
      <c r="BU6" s="1"/>
      <c r="BW6" s="1"/>
      <c r="BX6" s="1"/>
      <c r="BZ6"/>
      <c r="CA6"/>
      <c r="CG6" s="5"/>
      <c r="CH6" s="5"/>
    </row>
    <row r="7" spans="37:87" ht="18" customHeight="1">
      <c r="BE7" s="15"/>
      <c r="BF7" s="3"/>
      <c r="BH7" s="15"/>
      <c r="BL7" s="57"/>
      <c r="BM7" s="203"/>
      <c r="BT7" s="1"/>
      <c r="BU7" s="1"/>
      <c r="BW7" s="1"/>
      <c r="BX7" s="1"/>
      <c r="BZ7"/>
      <c r="CA7"/>
      <c r="CG7" s="5"/>
      <c r="CH7" s="5"/>
    </row>
    <row r="8" spans="37:87">
      <c r="BE8" s="15"/>
      <c r="BF8" s="3"/>
      <c r="BH8" s="15"/>
      <c r="BL8" s="57"/>
      <c r="BM8" s="203"/>
      <c r="BT8" s="1"/>
      <c r="BU8" s="1"/>
      <c r="BW8" s="1"/>
      <c r="BX8" s="1"/>
      <c r="BZ8"/>
      <c r="CA8"/>
    </row>
    <row r="9" spans="37:87">
      <c r="BE9" s="15"/>
      <c r="BF9" s="3"/>
      <c r="BH9" s="15"/>
      <c r="BL9" s="57"/>
      <c r="BM9" s="203"/>
      <c r="BT9" s="1"/>
      <c r="BU9" s="1"/>
      <c r="BW9" s="1"/>
      <c r="BX9" s="1"/>
      <c r="BZ9"/>
      <c r="CA9"/>
    </row>
    <row r="10" spans="37:87">
      <c r="BE10" s="15"/>
      <c r="BF10" s="3"/>
      <c r="BH10" s="15"/>
      <c r="BL10" s="57"/>
      <c r="BM10" s="203"/>
      <c r="BT10" s="1"/>
      <c r="BU10" s="1"/>
      <c r="BW10" s="1"/>
      <c r="BX10" s="1"/>
      <c r="BZ10"/>
      <c r="CA10"/>
    </row>
    <row r="11" spans="37:87">
      <c r="BE11" s="15"/>
      <c r="BF11" s="3"/>
      <c r="BH11" s="15"/>
      <c r="BL11" s="57"/>
      <c r="BM11" s="203"/>
      <c r="BT11" s="1"/>
      <c r="BU11" s="1"/>
      <c r="BW11" s="1"/>
      <c r="BX11" s="1"/>
      <c r="BZ11"/>
      <c r="CA11"/>
    </row>
    <row r="12" spans="37:87" ht="15.6">
      <c r="BE12" s="15"/>
      <c r="BF12" s="3"/>
      <c r="BH12" s="15"/>
      <c r="BL12" s="57"/>
      <c r="BM12" s="203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5"/>
      <c r="BF13" s="3"/>
      <c r="BH13" s="15"/>
      <c r="BL13" s="57"/>
      <c r="BM13" s="203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5"/>
      <c r="BF14" s="3"/>
      <c r="BH14" s="15"/>
      <c r="BL14" s="57"/>
      <c r="BM14" s="203"/>
      <c r="BT14" s="1"/>
      <c r="BU14" s="1"/>
      <c r="BW14" s="1"/>
      <c r="BX14" s="1"/>
      <c r="BZ14"/>
      <c r="CA14" s="1"/>
      <c r="CB14" s="1"/>
      <c r="CC14" s="10"/>
      <c r="CD14" s="10"/>
      <c r="CE14" s="10"/>
    </row>
    <row r="15" spans="37:87">
      <c r="BE15" s="15"/>
      <c r="BF15" s="3"/>
      <c r="BH15" s="15"/>
      <c r="BL15" s="57"/>
      <c r="BM15" s="203"/>
      <c r="BT15" s="1"/>
      <c r="BU15" s="1"/>
      <c r="BW15" s="1"/>
      <c r="BX15" s="1"/>
      <c r="BZ15"/>
      <c r="CA15" s="1"/>
      <c r="CB15" s="1"/>
      <c r="CC15" s="10"/>
      <c r="CD15" s="10"/>
      <c r="CE15" s="10"/>
    </row>
    <row r="16" spans="37:87">
      <c r="BE16" s="15"/>
      <c r="BF16" s="3"/>
      <c r="BH16" s="15"/>
      <c r="BL16" s="57"/>
      <c r="BM16" s="203"/>
      <c r="BT16" s="1"/>
      <c r="BU16" s="1"/>
      <c r="BW16" s="1"/>
      <c r="BX16" s="1"/>
      <c r="BZ16"/>
      <c r="CA16" s="1"/>
      <c r="CB16" s="1"/>
      <c r="CC16" s="10"/>
      <c r="CD16" s="10"/>
      <c r="CE16" s="10"/>
    </row>
    <row r="17" spans="57:83">
      <c r="BE17" s="15"/>
      <c r="BF17" s="3"/>
      <c r="BH17" s="15"/>
      <c r="BL17" s="57"/>
      <c r="BM17" s="203"/>
      <c r="BT17" s="1"/>
      <c r="BU17" s="1"/>
      <c r="BW17" s="1"/>
      <c r="BX17" s="1"/>
      <c r="BZ17"/>
      <c r="CA17" s="1"/>
      <c r="CB17" s="1"/>
      <c r="CC17" s="10"/>
      <c r="CD17" s="10"/>
      <c r="CE17" s="10"/>
    </row>
    <row r="18" spans="57:83">
      <c r="BE18" s="15"/>
      <c r="BF18" s="3"/>
      <c r="BH18" s="15"/>
      <c r="BL18" s="57"/>
      <c r="BM18" s="203"/>
      <c r="BT18" s="1"/>
      <c r="BU18" s="1"/>
      <c r="BW18" s="1"/>
      <c r="BX18" s="1"/>
      <c r="BZ18"/>
      <c r="CA18" s="1"/>
      <c r="CB18" s="1"/>
      <c r="CC18" s="10"/>
      <c r="CD18" s="10"/>
      <c r="CE18" s="10"/>
    </row>
    <row r="19" spans="57:83">
      <c r="BE19" s="15"/>
      <c r="BF19" s="3"/>
      <c r="BH19" s="15"/>
      <c r="BL19" s="57"/>
      <c r="BM19" s="203"/>
      <c r="BT19" s="1"/>
      <c r="BU19" s="1"/>
      <c r="BW19" s="1"/>
      <c r="BX19" s="1"/>
      <c r="BZ19"/>
      <c r="CA19" s="1"/>
      <c r="CB19" s="1"/>
      <c r="CC19" s="10"/>
      <c r="CD19" s="10"/>
      <c r="CE19" s="10"/>
    </row>
    <row r="20" spans="57:83">
      <c r="BE20" s="15"/>
      <c r="BF20" s="3"/>
      <c r="BH20" s="15"/>
      <c r="BL20" s="57"/>
      <c r="BM20" s="203"/>
      <c r="BT20" s="1"/>
      <c r="BU20" s="1"/>
      <c r="BW20" s="1"/>
      <c r="BX20" s="1"/>
      <c r="BZ20"/>
      <c r="CA20" s="1"/>
      <c r="CB20" s="1"/>
      <c r="CC20" s="10"/>
      <c r="CD20" s="10"/>
      <c r="CE20" s="10"/>
    </row>
    <row r="21" spans="57:83">
      <c r="BE21" s="15"/>
      <c r="BF21" s="3"/>
      <c r="BH21" s="15"/>
      <c r="BL21" s="57"/>
      <c r="BM21" s="203"/>
      <c r="BT21" s="1"/>
      <c r="BU21" s="1"/>
      <c r="BW21" s="1"/>
      <c r="BX21" s="1"/>
      <c r="BZ21"/>
      <c r="CA21" s="1"/>
      <c r="CB21" s="1"/>
      <c r="CC21" s="10"/>
      <c r="CD21" s="10"/>
      <c r="CE21" s="10"/>
    </row>
    <row r="22" spans="57:83">
      <c r="BE22" s="15"/>
      <c r="BF22" s="3"/>
      <c r="BH22" s="15"/>
      <c r="BL22" s="57"/>
      <c r="BM22" s="203"/>
      <c r="BT22" s="1"/>
      <c r="BU22" s="1"/>
      <c r="BW22" s="1"/>
      <c r="BX22" s="1"/>
      <c r="BZ22"/>
      <c r="CA22" s="1"/>
      <c r="CB22" s="1"/>
      <c r="CC22" s="10"/>
      <c r="CD22" s="10"/>
      <c r="CE22" s="10"/>
    </row>
    <row r="23" spans="57:83">
      <c r="BE23" s="15"/>
      <c r="BF23" s="3"/>
      <c r="BH23" s="15"/>
      <c r="BL23" s="57"/>
      <c r="BM23" s="203"/>
      <c r="BT23" s="1"/>
      <c r="BU23" s="1"/>
      <c r="BW23" s="1"/>
      <c r="BX23" s="1"/>
      <c r="BZ23"/>
      <c r="CA23" s="12"/>
      <c r="CB23" s="12"/>
      <c r="CC23" s="10"/>
      <c r="CD23" s="10"/>
      <c r="CE23" s="10"/>
    </row>
    <row r="24" spans="57:83" ht="16.5" customHeight="1">
      <c r="BE24" s="15"/>
      <c r="BF24" s="3"/>
      <c r="BH24" s="15"/>
      <c r="BL24" s="57"/>
      <c r="BM24" s="203"/>
      <c r="BT24" s="1"/>
      <c r="BU24" s="1"/>
      <c r="BW24" s="1"/>
      <c r="BX24" s="1"/>
      <c r="BZ24"/>
      <c r="CA24" s="12"/>
      <c r="CB24" s="12"/>
      <c r="CC24" s="10"/>
      <c r="CD24" s="10"/>
      <c r="CE24" s="10"/>
    </row>
    <row r="25" spans="57:83" ht="16.5" customHeight="1">
      <c r="BE25" s="15"/>
      <c r="BF25" s="3"/>
      <c r="BH25" s="15"/>
      <c r="BL25" s="57"/>
      <c r="BM25" s="203"/>
      <c r="BT25" s="1"/>
      <c r="BU25" s="1"/>
      <c r="BW25" s="1"/>
      <c r="BX25" s="1"/>
      <c r="BZ25"/>
      <c r="CA25" s="12"/>
      <c r="CB25" s="12"/>
      <c r="CC25" s="10"/>
      <c r="CD25" s="10"/>
      <c r="CE25" s="10"/>
    </row>
    <row r="26" spans="57:83">
      <c r="BE26" s="15"/>
      <c r="BF26" s="3"/>
      <c r="BH26" s="15"/>
      <c r="BL26" s="57"/>
      <c r="BM26" s="203"/>
      <c r="BT26" s="1"/>
      <c r="BU26" s="1"/>
      <c r="BW26" s="1"/>
      <c r="BX26" s="1"/>
      <c r="BZ26"/>
      <c r="CA26" s="12"/>
      <c r="CB26" s="12"/>
      <c r="CC26" s="10"/>
      <c r="CD26" s="10"/>
      <c r="CE26" s="10"/>
    </row>
    <row r="27" spans="57:83" ht="17.25" customHeight="1">
      <c r="BE27" s="15"/>
      <c r="BF27" s="3"/>
      <c r="BH27" s="15"/>
      <c r="BL27" s="57"/>
      <c r="BM27" s="203"/>
      <c r="BT27" s="1"/>
      <c r="BU27" s="1"/>
      <c r="BW27" s="1"/>
      <c r="BX27" s="1"/>
      <c r="BZ27"/>
      <c r="CA27" s="12"/>
      <c r="CB27" s="12"/>
      <c r="CC27" s="10"/>
      <c r="CD27" s="10"/>
      <c r="CE27" s="10"/>
    </row>
    <row r="28" spans="57:83">
      <c r="BE28" s="15"/>
      <c r="BF28" s="3"/>
      <c r="BH28" s="15"/>
      <c r="BL28" s="57"/>
      <c r="BM28" s="203"/>
      <c r="BT28" s="1"/>
      <c r="BU28" s="1"/>
      <c r="BW28" s="1"/>
      <c r="BX28" s="1"/>
      <c r="BZ28"/>
      <c r="CA28" s="12"/>
      <c r="CB28" s="12"/>
      <c r="CC28" s="10"/>
      <c r="CD28" s="10"/>
      <c r="CE28" s="10"/>
    </row>
    <row r="29" spans="57:83">
      <c r="BE29" s="15"/>
      <c r="BF29" s="3"/>
      <c r="BH29" s="15"/>
      <c r="BL29" s="57"/>
      <c r="BM29" s="203"/>
      <c r="BT29" s="1"/>
      <c r="BU29" s="1"/>
      <c r="BW29" s="1"/>
      <c r="BX29" s="1"/>
      <c r="BZ29"/>
      <c r="CA29" s="12"/>
      <c r="CB29" s="12"/>
      <c r="CC29" s="10"/>
      <c r="CD29" s="10"/>
      <c r="CE29" s="10"/>
    </row>
    <row r="30" spans="57:83" ht="17.399999999999999" customHeight="1">
      <c r="BE30" s="15"/>
      <c r="BF30" s="3"/>
      <c r="BH30" s="15"/>
      <c r="BL30" s="57"/>
      <c r="BM30" s="203"/>
      <c r="BT30" s="1"/>
      <c r="BU30" s="1"/>
      <c r="BW30" s="1"/>
      <c r="BX30" s="1"/>
      <c r="BZ30"/>
      <c r="CA30" s="53"/>
      <c r="CB30" s="53"/>
      <c r="CC30" s="10"/>
      <c r="CD30" s="10"/>
      <c r="CE30" s="10"/>
    </row>
    <row r="31" spans="57:83" ht="15.6">
      <c r="BE31" s="15"/>
      <c r="BF31" s="3"/>
      <c r="BH31" s="15"/>
      <c r="BL31" s="57"/>
      <c r="BM31" s="203"/>
      <c r="BT31" s="1"/>
      <c r="BU31" s="1"/>
      <c r="BW31" s="1"/>
      <c r="BX31" s="1"/>
      <c r="BZ31"/>
      <c r="CA31" s="1"/>
      <c r="CB31" s="5"/>
    </row>
    <row r="32" spans="57:83">
      <c r="BE32" s="15"/>
      <c r="BF32" s="3"/>
      <c r="BH32" s="15"/>
      <c r="BL32" s="57"/>
      <c r="BM32" s="203"/>
      <c r="BT32" s="1"/>
      <c r="BU32" s="1"/>
      <c r="BW32" s="1"/>
      <c r="BX32" s="1"/>
      <c r="BZ32"/>
      <c r="CA32"/>
    </row>
    <row r="33" spans="57:79">
      <c r="BE33" s="15"/>
      <c r="BF33" s="3"/>
      <c r="BH33" s="15"/>
      <c r="BL33" s="57"/>
      <c r="BM33" s="203"/>
      <c r="BT33" s="1"/>
      <c r="BU33" s="1"/>
      <c r="BW33" s="1"/>
      <c r="BX33" s="1"/>
      <c r="BZ33"/>
      <c r="CA33"/>
    </row>
    <row r="34" spans="57:79">
      <c r="BE34" s="15"/>
      <c r="BF34" s="3"/>
      <c r="BH34" s="15"/>
      <c r="BL34" s="57"/>
      <c r="BM34" s="203"/>
      <c r="BT34" s="1"/>
      <c r="BU34" s="1"/>
      <c r="BW34" s="1"/>
      <c r="BX34" s="1"/>
      <c r="BZ34"/>
      <c r="CA34"/>
    </row>
    <row r="35" spans="57:79">
      <c r="BE35" s="15"/>
      <c r="BF35" s="3"/>
      <c r="BH35" s="15"/>
      <c r="BL35" s="57"/>
      <c r="BM35" s="203"/>
      <c r="BT35" s="1"/>
      <c r="BU35" s="1"/>
      <c r="BW35" s="1"/>
      <c r="BX35" s="1"/>
      <c r="BZ35"/>
      <c r="CA35"/>
    </row>
    <row r="36" spans="57:79">
      <c r="BE36" s="15"/>
      <c r="BF36" s="3"/>
      <c r="BH36" s="15"/>
      <c r="BL36" s="57"/>
      <c r="BM36" s="203"/>
      <c r="BT36" s="1"/>
      <c r="BU36" s="1"/>
      <c r="BW36" s="1"/>
      <c r="BX36" s="1"/>
      <c r="BZ36"/>
      <c r="CA36"/>
    </row>
    <row r="37" spans="57:79">
      <c r="BE37" s="15"/>
      <c r="BF37" s="3"/>
      <c r="BH37" s="15"/>
      <c r="BL37" s="57"/>
      <c r="BM37" s="203"/>
      <c r="BT37" s="1"/>
      <c r="BU37" s="1"/>
      <c r="BW37" s="1"/>
      <c r="BX37" s="1"/>
      <c r="BZ37"/>
      <c r="CA37"/>
    </row>
    <row r="38" spans="57:79">
      <c r="BE38" s="15"/>
      <c r="BF38" s="3"/>
      <c r="BH38" s="15"/>
      <c r="BL38" s="57"/>
      <c r="BM38" s="203"/>
      <c r="BT38" s="1"/>
      <c r="BU38" s="1"/>
      <c r="BW38" s="1"/>
      <c r="BX38" s="1"/>
      <c r="BZ38"/>
      <c r="CA38"/>
    </row>
    <row r="39" spans="57:79">
      <c r="BE39" s="15"/>
      <c r="BF39" s="3"/>
      <c r="BH39" s="15"/>
      <c r="BL39" s="57"/>
      <c r="BM39" s="203"/>
      <c r="BT39" s="1"/>
      <c r="BU39" s="1"/>
      <c r="BW39" s="1"/>
      <c r="BX39" s="1"/>
      <c r="BZ39"/>
      <c r="CA39"/>
    </row>
    <row r="40" spans="57:79">
      <c r="BE40" s="15"/>
      <c r="BF40" s="3"/>
      <c r="BH40" s="15"/>
      <c r="BL40" s="57"/>
      <c r="BM40" s="203"/>
      <c r="BT40" s="1"/>
      <c r="BU40" s="1"/>
      <c r="BW40" s="1"/>
      <c r="BX40" s="1"/>
      <c r="BZ40"/>
      <c r="CA40"/>
    </row>
    <row r="41" spans="57:79">
      <c r="BE41" s="15"/>
      <c r="BF41" s="3"/>
      <c r="BH41" s="15"/>
      <c r="BL41" s="57"/>
      <c r="BM41" s="203"/>
      <c r="BT41" s="1"/>
      <c r="BU41" s="1"/>
      <c r="BW41" s="1"/>
      <c r="BX41" s="1"/>
      <c r="BZ41"/>
      <c r="CA41"/>
    </row>
    <row r="42" spans="57:79">
      <c r="BE42" s="15"/>
      <c r="BF42" s="3"/>
      <c r="BH42" s="15"/>
      <c r="BL42" s="57"/>
      <c r="BM42" s="203"/>
      <c r="BT42" s="1"/>
      <c r="BU42" s="1"/>
      <c r="BW42" s="1"/>
      <c r="BX42" s="1"/>
      <c r="BZ42"/>
      <c r="CA42"/>
    </row>
    <row r="43" spans="57:79">
      <c r="BE43" s="15"/>
      <c r="BF43" s="3"/>
      <c r="BH43" s="15"/>
      <c r="BL43" s="57"/>
      <c r="BM43" s="203"/>
      <c r="BT43" s="1"/>
      <c r="BU43" s="1"/>
      <c r="BW43" s="1"/>
      <c r="BX43" s="1"/>
      <c r="BZ43"/>
      <c r="CA43"/>
    </row>
    <row r="44" spans="57:79">
      <c r="BE44" s="15"/>
      <c r="BF44" s="3"/>
      <c r="BH44" s="15"/>
      <c r="BL44" s="57"/>
      <c r="BM44" s="203"/>
      <c r="BT44" s="1"/>
      <c r="BU44" s="1"/>
      <c r="BW44" s="1"/>
      <c r="BX44" s="1"/>
      <c r="BZ44"/>
      <c r="CA44"/>
    </row>
    <row r="45" spans="57:79">
      <c r="BE45" s="15"/>
      <c r="BF45" s="3"/>
      <c r="BH45" s="15"/>
      <c r="BL45" s="57"/>
      <c r="BM45" s="203"/>
      <c r="BT45" s="1"/>
      <c r="BU45" s="1"/>
      <c r="BW45" s="1"/>
      <c r="BX45" s="1"/>
      <c r="BZ45"/>
      <c r="CA45"/>
    </row>
    <row r="46" spans="57:79">
      <c r="BE46" s="15"/>
      <c r="BF46" s="3"/>
      <c r="BH46" s="15"/>
      <c r="BL46" s="57"/>
      <c r="BM46" s="203"/>
      <c r="BT46" s="1"/>
      <c r="BU46" s="1"/>
      <c r="BW46" s="1"/>
      <c r="BX46" s="1"/>
      <c r="BZ46"/>
      <c r="CA46"/>
    </row>
    <row r="47" spans="57:79">
      <c r="BE47" s="15"/>
      <c r="BF47" s="3"/>
      <c r="BH47" s="15"/>
      <c r="BL47" s="57"/>
      <c r="BM47" s="203"/>
      <c r="BT47" s="1"/>
      <c r="BU47" s="1"/>
      <c r="BW47" s="1"/>
      <c r="BX47" s="1"/>
      <c r="BZ47"/>
      <c r="CA47"/>
    </row>
    <row r="48" spans="57:79">
      <c r="BE48" s="15"/>
      <c r="BF48" s="3"/>
      <c r="BH48" s="15"/>
      <c r="BL48" s="57"/>
      <c r="BM48" s="203"/>
      <c r="BT48" s="1"/>
      <c r="BU48" s="1"/>
      <c r="BW48" s="1"/>
      <c r="BX48" s="1"/>
      <c r="BZ48"/>
      <c r="CA48"/>
    </row>
    <row r="49" spans="57:79">
      <c r="BE49" s="15"/>
      <c r="BF49" s="3"/>
      <c r="BH49" s="15"/>
      <c r="BL49" s="57"/>
      <c r="BM49" s="203"/>
      <c r="BT49" s="1"/>
      <c r="BU49" s="1"/>
      <c r="BW49" s="1"/>
      <c r="BX49" s="1"/>
      <c r="BZ49"/>
      <c r="CA49"/>
    </row>
    <row r="50" spans="57:79">
      <c r="BE50" s="15"/>
      <c r="BF50" s="3"/>
      <c r="BH50" s="15"/>
      <c r="BL50" s="57"/>
      <c r="BM50" s="203"/>
      <c r="BT50" s="1"/>
      <c r="BU50" s="1"/>
      <c r="BW50" s="1"/>
      <c r="BX50" s="1"/>
      <c r="BZ50"/>
      <c r="CA50"/>
    </row>
    <row r="51" spans="57:79">
      <c r="BE51" s="15"/>
      <c r="BF51" s="3"/>
      <c r="BH51" s="15"/>
      <c r="BL51" s="57"/>
      <c r="BM51" s="203"/>
      <c r="BT51" s="1"/>
      <c r="BU51" s="1"/>
      <c r="BW51" s="1"/>
      <c r="BX51" s="1"/>
      <c r="BZ51"/>
      <c r="CA51"/>
    </row>
    <row r="52" spans="57:79">
      <c r="BE52" s="15"/>
      <c r="BF52" s="3"/>
      <c r="BH52" s="15"/>
      <c r="BL52" s="57"/>
      <c r="BM52" s="203"/>
      <c r="BT52" s="1"/>
      <c r="BU52" s="1"/>
      <c r="BW52" s="1"/>
      <c r="BX52" s="1"/>
      <c r="BZ52"/>
      <c r="CA52"/>
    </row>
    <row r="53" spans="57:79">
      <c r="BE53" s="15"/>
      <c r="BF53" s="3"/>
      <c r="BH53" s="15"/>
      <c r="BL53" s="57"/>
      <c r="BM53" s="203"/>
      <c r="BT53" s="1"/>
      <c r="BU53" s="1"/>
      <c r="BW53" s="1"/>
      <c r="BX53" s="1"/>
      <c r="BZ53"/>
      <c r="CA53"/>
    </row>
    <row r="54" spans="57:79">
      <c r="BE54" s="15"/>
      <c r="BF54" s="3"/>
      <c r="BH54" s="15"/>
      <c r="BL54" s="57"/>
      <c r="BM54" s="203"/>
      <c r="BT54" s="1"/>
      <c r="BU54" s="1"/>
      <c r="BW54" s="1"/>
      <c r="BX54" s="1"/>
      <c r="BZ54"/>
      <c r="CA54"/>
    </row>
    <row r="55" spans="57:79">
      <c r="BE55" s="15"/>
      <c r="BF55" s="3"/>
      <c r="BH55" s="15"/>
      <c r="BL55" s="57"/>
      <c r="BM55" s="203"/>
      <c r="BT55" s="1"/>
      <c r="BU55" s="1"/>
      <c r="BW55" s="1"/>
      <c r="BX55" s="1"/>
      <c r="BZ55"/>
      <c r="CA55"/>
    </row>
    <row r="56" spans="57:79">
      <c r="BE56" s="15"/>
      <c r="BF56" s="3"/>
      <c r="BH56" s="15"/>
      <c r="BL56" s="57"/>
      <c r="BM56" s="203"/>
      <c r="BT56" s="1"/>
      <c r="BU56" s="1"/>
      <c r="BW56" s="1"/>
      <c r="BX56" s="1"/>
      <c r="BZ56"/>
      <c r="CA56"/>
    </row>
    <row r="57" spans="57:79">
      <c r="BE57" s="15"/>
      <c r="BF57" s="3"/>
      <c r="BH57" s="15"/>
      <c r="BL57" s="57"/>
      <c r="BM57" s="203"/>
      <c r="BT57" s="1"/>
      <c r="BU57" s="1"/>
      <c r="BW57" s="1"/>
      <c r="BX57" s="1"/>
      <c r="BZ57"/>
      <c r="CA57"/>
    </row>
    <row r="58" spans="57:79">
      <c r="BE58" s="15"/>
      <c r="BF58" s="3"/>
      <c r="BH58" s="15"/>
      <c r="BL58" s="57"/>
      <c r="BM58" s="203"/>
      <c r="BT58" s="1"/>
      <c r="BU58" s="1"/>
      <c r="BW58" s="1"/>
      <c r="BX58" s="1"/>
      <c r="BZ58"/>
      <c r="CA58"/>
    </row>
    <row r="59" spans="57:79">
      <c r="BE59" s="15"/>
      <c r="BF59" s="3"/>
      <c r="BH59" s="15"/>
      <c r="BL59" s="57"/>
      <c r="BM59" s="203"/>
      <c r="BT59" s="1"/>
      <c r="BU59" s="1"/>
      <c r="BW59" s="1"/>
      <c r="BX59" s="1"/>
      <c r="BZ59"/>
      <c r="CA59"/>
    </row>
    <row r="60" spans="57:79">
      <c r="BE60" s="15"/>
      <c r="BF60" s="3"/>
      <c r="BH60" s="15"/>
      <c r="BL60" s="57"/>
      <c r="BM60" s="203"/>
      <c r="BT60" s="1"/>
      <c r="BU60" s="1"/>
      <c r="BW60" s="1"/>
      <c r="BX60" s="1"/>
      <c r="BZ60"/>
      <c r="CA60"/>
    </row>
    <row r="61" spans="57:79" ht="15.6">
      <c r="BE61" s="15"/>
      <c r="BF61" s="3"/>
      <c r="BH61" s="15"/>
      <c r="BL61" s="57"/>
      <c r="BM61" s="203"/>
      <c r="BT61" s="1"/>
      <c r="BU61" s="1"/>
      <c r="BW61" s="1"/>
      <c r="BX61" s="1"/>
      <c r="BZ61" s="5"/>
      <c r="CA61" s="5"/>
    </row>
    <row r="62" spans="57:79" ht="15.6">
      <c r="BE62" s="15"/>
      <c r="BF62" s="3"/>
      <c r="BH62" s="15"/>
      <c r="BL62" s="57"/>
      <c r="BM62" s="203"/>
      <c r="BT62" s="1"/>
      <c r="BU62" s="1"/>
      <c r="BW62" s="1"/>
      <c r="BX62" s="1"/>
      <c r="BZ62" s="5"/>
      <c r="CA62" s="5"/>
    </row>
    <row r="63" spans="57:79" ht="15.6">
      <c r="BE63" s="15"/>
      <c r="BF63" s="3"/>
      <c r="BH63" s="15"/>
      <c r="BL63" s="57"/>
      <c r="BM63" s="203"/>
      <c r="BT63" s="1"/>
      <c r="BU63" s="1"/>
      <c r="BW63" s="1"/>
      <c r="BX63" s="1"/>
      <c r="BZ63" s="5"/>
      <c r="CA63" s="5"/>
    </row>
    <row r="64" spans="57:79">
      <c r="BE64" s="15"/>
      <c r="BF64" s="3"/>
      <c r="BH64" s="15"/>
      <c r="BL64" s="57"/>
      <c r="BM64" s="203"/>
      <c r="BT64" s="1"/>
      <c r="BU64" s="1"/>
      <c r="BW64" s="1"/>
      <c r="BX64" s="1"/>
      <c r="BZ64"/>
      <c r="CA64"/>
    </row>
    <row r="65" spans="57:90" ht="15.6">
      <c r="BE65" s="15"/>
      <c r="BF65" s="3"/>
      <c r="BH65" s="15"/>
      <c r="BL65" s="57"/>
      <c r="BM65" s="203"/>
      <c r="BT65" s="1"/>
      <c r="BU65" s="1"/>
      <c r="BW65" s="1"/>
      <c r="BX65" s="1"/>
      <c r="BZ65"/>
      <c r="CA65" s="5"/>
    </row>
    <row r="66" spans="57:90" ht="15.6">
      <c r="BE66" s="15"/>
      <c r="BF66" s="3"/>
      <c r="BH66" s="15"/>
      <c r="BL66" s="57"/>
      <c r="BM66" s="203"/>
      <c r="BT66" s="1"/>
      <c r="BU66" s="1"/>
      <c r="BW66" s="1"/>
      <c r="BX66" s="1"/>
      <c r="BZ66"/>
      <c r="CA66" s="5"/>
    </row>
    <row r="67" spans="57:90">
      <c r="BE67" s="15"/>
      <c r="BF67" s="3"/>
      <c r="BH67" s="15"/>
      <c r="BL67" s="57"/>
      <c r="BM67" s="203"/>
      <c r="BT67" s="1"/>
      <c r="BU67" s="1"/>
      <c r="BW67" s="1"/>
      <c r="BX67" s="1"/>
      <c r="BZ67"/>
      <c r="CA67"/>
    </row>
    <row r="68" spans="57:90">
      <c r="BE68" s="15"/>
      <c r="BF68" s="3"/>
      <c r="BH68" s="15"/>
      <c r="BL68" s="57"/>
      <c r="BM68" s="203"/>
      <c r="BT68" s="1"/>
      <c r="BU68" s="1"/>
      <c r="BW68" s="1"/>
      <c r="BX68" s="1"/>
      <c r="BZ68"/>
      <c r="CA68"/>
    </row>
    <row r="69" spans="57:90" ht="15.6">
      <c r="BE69" s="15"/>
      <c r="BF69" s="3"/>
      <c r="BH69" s="15"/>
      <c r="BL69" s="57"/>
      <c r="BM69" s="203"/>
      <c r="BT69" s="1"/>
      <c r="BU69" s="1"/>
      <c r="BW69" s="1"/>
      <c r="BX69" s="1"/>
      <c r="BZ69"/>
      <c r="CA69" s="2"/>
    </row>
    <row r="70" spans="57:90">
      <c r="BE70" s="15"/>
      <c r="BF70" s="3"/>
      <c r="BH70" s="15"/>
      <c r="BL70" s="57"/>
      <c r="BM70" s="203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5"/>
      <c r="BF71" s="3"/>
      <c r="BH71" s="15"/>
      <c r="BL71" s="57"/>
      <c r="BM71" s="203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2"/>
      <c r="CJ71" s="12"/>
      <c r="CK71" s="1"/>
      <c r="CL71" s="5"/>
    </row>
    <row r="72" spans="57:90" ht="15.6">
      <c r="BE72" s="15"/>
      <c r="BF72" s="3"/>
      <c r="BH72" s="15"/>
      <c r="BL72" s="57"/>
      <c r="BM72" s="203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2"/>
      <c r="CJ72" s="12"/>
      <c r="CK72" s="1"/>
      <c r="CL72" s="5"/>
    </row>
    <row r="73" spans="57:90" ht="15.6">
      <c r="BE73" s="15"/>
      <c r="BF73" s="3"/>
      <c r="BH73" s="15"/>
      <c r="BL73" s="57"/>
      <c r="BM73" s="203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2"/>
      <c r="CJ73" s="12"/>
      <c r="CK73" s="1"/>
      <c r="CL73" s="5"/>
    </row>
    <row r="74" spans="57:90" ht="15.6">
      <c r="BE74" s="15"/>
      <c r="BF74" s="3"/>
      <c r="BH74" s="15"/>
      <c r="BL74" s="57"/>
      <c r="BM74" s="203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2"/>
      <c r="CJ74" s="12"/>
      <c r="CK74" s="1"/>
      <c r="CL74" s="5"/>
    </row>
    <row r="75" spans="57:90" ht="15.6">
      <c r="BE75" s="15"/>
      <c r="BF75" s="3"/>
      <c r="BH75" s="15"/>
      <c r="BL75" s="57"/>
      <c r="BM75" s="203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2"/>
      <c r="CJ75" s="12"/>
      <c r="CK75" s="12"/>
      <c r="CL75" s="5"/>
    </row>
    <row r="76" spans="57:90" ht="15.6">
      <c r="BE76" s="15"/>
      <c r="BF76" s="3"/>
      <c r="BH76" s="15"/>
      <c r="BL76" s="57"/>
      <c r="BM76" s="203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2"/>
      <c r="CJ76" s="12"/>
      <c r="CK76" s="12"/>
      <c r="CL76" s="5"/>
    </row>
    <row r="77" spans="57:90" ht="15.6">
      <c r="BE77" s="15"/>
      <c r="BF77" s="3"/>
      <c r="BH77" s="15"/>
      <c r="BL77" s="57"/>
      <c r="BM77" s="203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2"/>
      <c r="CJ77" s="12"/>
      <c r="CK77" s="12"/>
      <c r="CL77" s="5"/>
    </row>
    <row r="78" spans="57:90" ht="15.6">
      <c r="BE78" s="15"/>
      <c r="BF78" s="3"/>
      <c r="BH78" s="15"/>
      <c r="BL78" s="57"/>
      <c r="BM78" s="203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2"/>
      <c r="CJ78" s="12"/>
      <c r="CK78" s="12"/>
      <c r="CL78" s="5"/>
    </row>
    <row r="79" spans="57:90" ht="15.6">
      <c r="BE79" s="15"/>
      <c r="BF79" s="3"/>
      <c r="BH79" s="15"/>
      <c r="BL79" s="57"/>
      <c r="BM79" s="203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2"/>
      <c r="CJ79" s="12"/>
      <c r="CK79" s="5"/>
      <c r="CL79" s="5"/>
    </row>
    <row r="80" spans="57:90" ht="15.6">
      <c r="BE80" s="15"/>
      <c r="BF80" s="3"/>
      <c r="BH80" s="15"/>
      <c r="BL80" s="57"/>
      <c r="BM80" s="203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2"/>
      <c r="CJ80" s="12"/>
      <c r="CK80" s="5"/>
      <c r="CL80" s="5"/>
    </row>
    <row r="81" spans="57:90" ht="15.6">
      <c r="BE81" s="15"/>
      <c r="BF81" s="3"/>
      <c r="BH81" s="15"/>
      <c r="BL81" s="57"/>
      <c r="BM81" s="203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2"/>
      <c r="CJ81" s="12"/>
      <c r="CK81" s="5"/>
      <c r="CL81" s="5"/>
    </row>
    <row r="82" spans="57:90" ht="15.6">
      <c r="BE82" s="15"/>
      <c r="BF82" s="3"/>
      <c r="BH82" s="15"/>
      <c r="BL82" s="57"/>
      <c r="BM82" s="203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2"/>
      <c r="CJ82" s="12"/>
      <c r="CK82" s="5"/>
      <c r="CL82" s="5"/>
    </row>
    <row r="83" spans="57:90" ht="15.6">
      <c r="BE83" s="15"/>
      <c r="BF83" s="3"/>
      <c r="BH83" s="15"/>
      <c r="BL83" s="57"/>
      <c r="BM83" s="203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2"/>
      <c r="CJ83" s="12"/>
      <c r="CK83" s="5"/>
      <c r="CL83" s="5"/>
    </row>
    <row r="84" spans="57:90" ht="15.6">
      <c r="BE84" s="15"/>
      <c r="BF84" s="3"/>
      <c r="BH84" s="15"/>
      <c r="BL84" s="57"/>
      <c r="BM84" s="203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2"/>
      <c r="CJ84" s="12"/>
      <c r="CK84" s="5"/>
      <c r="CL84" s="5"/>
    </row>
    <row r="85" spans="57:90" ht="15.6">
      <c r="BE85" s="15"/>
      <c r="BF85" s="3"/>
      <c r="BH85" s="15"/>
      <c r="BL85" s="57"/>
      <c r="BM85" s="203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2"/>
      <c r="CJ85" s="12"/>
      <c r="CK85" s="5"/>
      <c r="CL85" s="5"/>
    </row>
    <row r="86" spans="57:90" ht="15.6">
      <c r="BE86" s="15"/>
      <c r="BF86" s="3"/>
      <c r="BH86" s="15"/>
      <c r="BL86" s="57"/>
      <c r="BM86" s="203"/>
      <c r="BT86" s="1"/>
      <c r="BU86" s="1"/>
      <c r="BW86" s="1"/>
      <c r="BX86" s="1"/>
      <c r="CB86" s="1"/>
      <c r="CC86" s="1"/>
      <c r="CD86" s="1"/>
      <c r="CE86" s="1"/>
      <c r="CF86" s="1"/>
      <c r="CH86" s="12"/>
      <c r="CI86" s="12"/>
      <c r="CJ86" s="12"/>
      <c r="CK86" s="5"/>
      <c r="CL86" s="5"/>
    </row>
    <row r="87" spans="57:90" ht="15.6">
      <c r="BE87" s="15"/>
      <c r="BF87" s="3"/>
      <c r="BH87" s="15"/>
      <c r="BL87" s="57"/>
      <c r="BM87" s="203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5"/>
      <c r="BF88" s="3"/>
      <c r="BH88" s="15"/>
      <c r="BL88" s="57"/>
      <c r="BM88" s="203"/>
      <c r="BT88" s="1"/>
      <c r="BU88" s="1"/>
      <c r="BW88" s="1"/>
      <c r="BX88" s="1"/>
      <c r="CB88" s="1"/>
      <c r="CC88" s="1"/>
      <c r="CD88" s="1"/>
      <c r="CE88" s="1"/>
      <c r="CF88" s="1"/>
      <c r="CH88" s="12"/>
      <c r="CI88" s="12"/>
    </row>
    <row r="89" spans="57:90" ht="15.6">
      <c r="BE89" s="15"/>
      <c r="BF89" s="3"/>
      <c r="BH89" s="15"/>
      <c r="BL89" s="57"/>
      <c r="BM89" s="203"/>
      <c r="BT89" s="1"/>
      <c r="BU89" s="1"/>
      <c r="BW89" s="1"/>
      <c r="BX89" s="1"/>
      <c r="CB89" s="1"/>
      <c r="CC89" s="1"/>
      <c r="CD89" s="1"/>
      <c r="CE89" s="1"/>
      <c r="CF89" s="1"/>
      <c r="CH89" s="12"/>
      <c r="CI89" s="5"/>
      <c r="CJ89" s="5"/>
      <c r="CL89" s="5"/>
    </row>
    <row r="90" spans="57:90">
      <c r="BE90" s="15"/>
      <c r="BF90" s="3"/>
      <c r="BH90" s="15"/>
      <c r="BL90" s="57"/>
      <c r="BM90" s="203"/>
      <c r="BT90" s="1"/>
      <c r="BU90" s="1"/>
      <c r="BW90" s="1"/>
      <c r="BX90" s="1"/>
      <c r="CB90" s="1"/>
      <c r="CC90" s="1"/>
      <c r="CD90" s="1"/>
      <c r="CE90" s="1"/>
      <c r="CF90" s="1"/>
      <c r="CH90" s="12"/>
      <c r="CI90" s="12"/>
    </row>
    <row r="91" spans="57:90">
      <c r="BE91" s="15"/>
      <c r="BF91" s="3"/>
      <c r="BH91" s="15"/>
      <c r="BL91" s="57"/>
      <c r="BM91" s="203"/>
      <c r="BT91" s="1"/>
      <c r="BU91" s="1"/>
      <c r="BW91" s="1"/>
      <c r="BX91" s="1"/>
      <c r="CB91" s="1"/>
      <c r="CC91" s="1"/>
      <c r="CD91" s="1"/>
      <c r="CE91" s="1"/>
      <c r="CF91" s="1"/>
      <c r="CH91" s="12"/>
      <c r="CI91" s="12"/>
    </row>
    <row r="92" spans="57:90">
      <c r="BE92" s="15"/>
      <c r="BF92" s="3"/>
      <c r="BH92" s="15"/>
      <c r="BL92" s="57"/>
      <c r="BM92" s="203"/>
      <c r="BT92" s="1"/>
      <c r="BU92" s="1"/>
      <c r="BW92" s="1"/>
      <c r="BX92" s="1"/>
      <c r="CB92" s="1"/>
      <c r="CC92" s="1"/>
      <c r="CD92" s="1"/>
      <c r="CE92" s="1"/>
      <c r="CF92" s="1"/>
      <c r="CH92" s="12"/>
      <c r="CI92" s="12"/>
    </row>
    <row r="93" spans="57:90">
      <c r="BE93" s="15"/>
      <c r="BF93" s="3"/>
      <c r="BH93" s="15"/>
      <c r="BL93" s="57"/>
      <c r="BM93" s="203"/>
      <c r="BT93" s="1"/>
      <c r="BU93" s="1"/>
      <c r="BW93" s="1"/>
      <c r="BX93" s="1"/>
      <c r="CB93" s="1"/>
      <c r="CC93" s="1"/>
      <c r="CD93" s="1"/>
      <c r="CE93" s="1"/>
      <c r="CF93" s="1"/>
      <c r="CH93" s="12"/>
      <c r="CI93" s="12"/>
    </row>
    <row r="94" spans="57:90">
      <c r="BE94" s="15"/>
      <c r="BF94" s="3"/>
      <c r="BH94" s="15"/>
      <c r="BL94" s="57"/>
      <c r="BM94" s="203"/>
      <c r="BT94" s="1"/>
      <c r="BU94" s="1"/>
      <c r="BW94" s="1"/>
      <c r="BX94" s="1"/>
      <c r="CB94" s="1"/>
      <c r="CC94" s="1"/>
      <c r="CD94" s="1"/>
      <c r="CE94" s="1"/>
      <c r="CF94" s="1"/>
      <c r="CH94" s="12"/>
      <c r="CI94" s="12"/>
    </row>
    <row r="95" spans="57:90">
      <c r="BE95" s="15"/>
      <c r="BF95" s="3"/>
      <c r="BH95" s="15"/>
      <c r="BL95" s="57"/>
      <c r="BM95" s="203"/>
      <c r="BT95" s="1"/>
      <c r="BU95" s="1"/>
      <c r="BW95" s="1"/>
      <c r="BX95" s="1"/>
      <c r="CB95" s="1"/>
      <c r="CC95" s="1"/>
      <c r="CD95" s="1"/>
      <c r="CE95" s="1"/>
      <c r="CF95" s="1"/>
      <c r="CH95" s="12"/>
      <c r="CI95" s="12"/>
    </row>
    <row r="96" spans="57:90">
      <c r="BE96" s="15"/>
      <c r="BF96" s="3"/>
      <c r="BH96" s="15"/>
      <c r="BL96" s="57"/>
      <c r="BM96" s="203"/>
      <c r="BT96" s="1"/>
      <c r="BU96" s="1"/>
      <c r="BW96" s="1"/>
      <c r="BX96" s="1"/>
      <c r="CB96" s="1"/>
      <c r="CC96" s="1"/>
      <c r="CD96" s="1"/>
      <c r="CE96" s="1"/>
      <c r="CF96" s="1"/>
      <c r="CH96" s="12"/>
      <c r="CI96" s="12"/>
    </row>
    <row r="97" spans="15:87">
      <c r="BE97" s="15"/>
      <c r="BF97" s="3"/>
      <c r="BH97" s="15"/>
      <c r="BL97" s="57"/>
      <c r="BM97" s="203"/>
      <c r="BT97" s="1"/>
      <c r="BU97" s="1"/>
      <c r="BW97" s="1"/>
      <c r="BX97" s="1"/>
      <c r="CB97" s="1"/>
      <c r="CC97" s="1"/>
      <c r="CD97" s="1"/>
      <c r="CE97" s="1"/>
      <c r="CF97" s="1"/>
      <c r="CH97" s="12"/>
      <c r="CI97" s="12"/>
    </row>
    <row r="98" spans="15:87">
      <c r="BE98" s="15"/>
      <c r="BF98" s="3"/>
      <c r="BH98" s="15"/>
      <c r="BL98" s="57"/>
      <c r="BM98" s="203"/>
      <c r="BT98" s="1"/>
      <c r="BU98" s="1"/>
      <c r="BW98" s="1"/>
      <c r="BX98" s="1"/>
      <c r="CB98" s="1"/>
      <c r="CC98" s="1"/>
      <c r="CD98" s="1"/>
      <c r="CE98" s="1"/>
      <c r="CF98" s="1"/>
      <c r="CH98" s="12"/>
      <c r="CI98" s="12"/>
    </row>
    <row r="99" spans="15:87">
      <c r="BE99" s="15"/>
      <c r="BF99" s="3"/>
      <c r="BH99" s="15"/>
      <c r="BL99" s="57"/>
      <c r="BM99" s="203"/>
      <c r="BT99" s="1"/>
      <c r="BU99" s="1"/>
      <c r="BW99" s="1"/>
      <c r="BX99" s="1"/>
      <c r="CB99" s="1"/>
      <c r="CC99" s="1"/>
      <c r="CD99" s="1"/>
      <c r="CE99" s="1"/>
      <c r="CF99" s="1"/>
      <c r="CH99" s="12"/>
      <c r="CI99" s="12"/>
    </row>
    <row r="100" spans="15:87">
      <c r="BE100" s="15"/>
      <c r="BF100" s="3"/>
      <c r="BH100" s="15"/>
      <c r="BL100" s="57"/>
      <c r="BM100" s="203"/>
      <c r="BT100" s="1"/>
      <c r="BU100" s="1"/>
      <c r="BW100" s="1"/>
      <c r="BX100" s="1"/>
      <c r="CB100" s="1"/>
      <c r="CC100" s="1"/>
      <c r="CD100" s="1"/>
      <c r="CE100" s="1"/>
      <c r="CF100" s="1"/>
      <c r="CH100" s="12"/>
      <c r="CI100" s="12"/>
    </row>
    <row r="101" spans="15:87">
      <c r="BE101" s="15"/>
      <c r="BF101" s="3"/>
      <c r="BH101" s="15"/>
      <c r="BL101" s="57"/>
      <c r="BM101" s="203"/>
      <c r="BT101" s="1"/>
      <c r="BU101" s="1"/>
      <c r="BW101" s="1"/>
      <c r="BX101" s="1"/>
      <c r="CB101" s="1"/>
      <c r="CC101" s="1"/>
      <c r="CD101" s="1"/>
      <c r="CE101" s="1"/>
      <c r="CF101" s="1"/>
      <c r="CH101" s="12"/>
      <c r="CI101" s="12"/>
    </row>
    <row r="102" spans="15:87">
      <c r="BE102" s="15"/>
      <c r="CF102" s="1"/>
      <c r="CH102" s="12"/>
      <c r="CI102" s="12"/>
    </row>
    <row r="103" spans="15:87">
      <c r="O103" t="s">
        <v>649</v>
      </c>
      <c r="P103" t="s">
        <v>0</v>
      </c>
      <c r="BE103" s="15"/>
      <c r="CF103" s="1"/>
      <c r="CH103" s="12"/>
      <c r="CI103" s="12"/>
    </row>
    <row r="104" spans="15:87">
      <c r="O104">
        <v>2</v>
      </c>
      <c r="P104" t="s">
        <v>30</v>
      </c>
      <c r="BF104" s="3"/>
      <c r="BH104" s="15"/>
      <c r="BL104" s="57"/>
      <c r="BM104" s="203"/>
      <c r="BT104" s="1"/>
      <c r="BU104" s="1"/>
      <c r="BW104" s="1"/>
      <c r="BX104" s="1"/>
      <c r="CB104" s="1"/>
      <c r="CC104" s="1"/>
      <c r="CD104" s="1"/>
      <c r="CE104" s="1"/>
      <c r="CH104" s="12"/>
      <c r="CI104" s="12"/>
    </row>
    <row r="105" spans="15:87">
      <c r="O105">
        <f t="shared" ref="O105:O110" si="0">1+O104</f>
        <v>3</v>
      </c>
      <c r="P105" t="s">
        <v>31</v>
      </c>
      <c r="BF105" s="3"/>
      <c r="BH105" s="15"/>
      <c r="BL105" s="57"/>
      <c r="BM105" s="203"/>
      <c r="BT105" s="1"/>
      <c r="BU105" s="1"/>
      <c r="BW105" s="1"/>
      <c r="BX105" s="1"/>
      <c r="CB105" s="1"/>
      <c r="CC105" s="1"/>
      <c r="CD105" s="1"/>
      <c r="CE105" s="1"/>
      <c r="CH105" s="12"/>
      <c r="CI105" s="12"/>
    </row>
    <row r="106" spans="15:87">
      <c r="O106">
        <f t="shared" si="0"/>
        <v>4</v>
      </c>
      <c r="P106" t="s">
        <v>32</v>
      </c>
      <c r="BE106" s="15"/>
      <c r="BF106" s="3"/>
      <c r="BH106" s="15"/>
      <c r="BL106" s="57"/>
      <c r="BM106" s="203"/>
      <c r="BT106" s="1"/>
      <c r="BU106" s="1"/>
      <c r="BW106" s="1"/>
      <c r="BX106" s="1"/>
      <c r="CB106" s="1"/>
      <c r="CC106" s="1"/>
      <c r="CD106" s="1"/>
      <c r="CE106" s="1"/>
      <c r="CF106" s="1"/>
      <c r="CH106" s="12"/>
      <c r="CI106" s="12"/>
    </row>
    <row r="107" spans="15:87">
      <c r="O107">
        <f t="shared" si="0"/>
        <v>5</v>
      </c>
      <c r="P107" t="s">
        <v>402</v>
      </c>
      <c r="BE107" s="15"/>
      <c r="BF107" s="3"/>
      <c r="BH107" s="15"/>
      <c r="BL107" s="57"/>
      <c r="BM107" s="203"/>
      <c r="BT107" s="1"/>
      <c r="BU107" s="1"/>
      <c r="BW107" s="1"/>
      <c r="BX107" s="1"/>
      <c r="CB107" s="1"/>
      <c r="CC107" s="1"/>
      <c r="CD107" s="1"/>
      <c r="CE107" s="1"/>
      <c r="CF107" s="1"/>
      <c r="CH107" s="12"/>
      <c r="CI107" s="12"/>
    </row>
    <row r="108" spans="15:87">
      <c r="O108">
        <f t="shared" si="0"/>
        <v>6</v>
      </c>
      <c r="P108" t="s">
        <v>33</v>
      </c>
      <c r="BE108" s="15"/>
      <c r="BF108" s="3"/>
      <c r="BH108" s="15"/>
      <c r="BL108" s="57"/>
      <c r="BM108" s="203"/>
      <c r="BT108" s="1"/>
      <c r="BU108" s="1"/>
      <c r="BW108" s="1"/>
      <c r="BX108" s="1"/>
      <c r="CB108" s="1"/>
      <c r="CC108" s="1"/>
      <c r="CD108" s="1"/>
      <c r="CE108" s="1"/>
      <c r="CF108" s="1"/>
      <c r="CH108" s="12"/>
      <c r="CI108" s="12"/>
    </row>
    <row r="109" spans="15:87">
      <c r="O109">
        <f t="shared" si="0"/>
        <v>7</v>
      </c>
      <c r="P109" t="s">
        <v>34</v>
      </c>
      <c r="BE109" s="15"/>
      <c r="BF109" s="3"/>
      <c r="BH109" s="15"/>
      <c r="BL109" s="57"/>
      <c r="BM109" s="203"/>
      <c r="BT109" s="1"/>
      <c r="BU109" s="1"/>
      <c r="BW109" s="1"/>
      <c r="BX109" s="1"/>
      <c r="CB109" s="1"/>
      <c r="CC109" s="1"/>
      <c r="CD109" s="1"/>
      <c r="CE109" s="1"/>
      <c r="CF109" s="1"/>
      <c r="CH109" s="12"/>
      <c r="CI109" s="12"/>
    </row>
    <row r="110" spans="15:87">
      <c r="O110">
        <f t="shared" si="0"/>
        <v>8</v>
      </c>
      <c r="P110" t="s">
        <v>35</v>
      </c>
      <c r="BE110" s="15"/>
      <c r="BF110" s="3"/>
      <c r="BH110" s="15"/>
      <c r="BL110" s="57"/>
      <c r="BM110" s="203"/>
      <c r="BT110" s="1"/>
      <c r="BU110" s="1"/>
      <c r="BW110" s="1"/>
      <c r="BX110" s="1"/>
      <c r="CB110" s="1"/>
      <c r="CC110" s="1"/>
      <c r="CD110" s="1"/>
      <c r="CE110" s="1"/>
      <c r="CF110" s="1"/>
      <c r="CH110" s="12"/>
      <c r="CI110" s="12"/>
    </row>
    <row r="111" spans="15:87">
      <c r="BE111" s="15"/>
      <c r="BF111" s="3"/>
      <c r="BH111" s="15"/>
      <c r="BL111" s="57"/>
      <c r="BM111" s="203"/>
      <c r="BT111" s="1"/>
      <c r="BU111" s="1"/>
      <c r="BW111" s="1"/>
      <c r="BX111" s="1"/>
      <c r="CB111" s="1"/>
      <c r="CC111" s="1"/>
      <c r="CD111" s="1"/>
      <c r="CE111" s="1"/>
      <c r="CF111" s="1"/>
      <c r="CH111" s="12"/>
      <c r="CI111" s="12"/>
    </row>
    <row r="112" spans="15:87">
      <c r="BE112" s="15"/>
      <c r="BF112" s="3"/>
      <c r="BH112" s="15"/>
      <c r="BL112" s="57"/>
      <c r="BM112" s="203"/>
      <c r="BT112" s="1"/>
      <c r="BU112" s="1"/>
      <c r="BW112" s="1"/>
      <c r="BX112" s="1"/>
      <c r="CB112" s="1"/>
      <c r="CC112" s="1"/>
      <c r="CD112" s="1"/>
      <c r="CE112" s="1"/>
      <c r="CF112" s="1"/>
      <c r="CH112" s="12"/>
      <c r="CI112" s="12"/>
    </row>
    <row r="113" spans="57:87">
      <c r="BE113" s="15"/>
      <c r="BF113" s="3"/>
      <c r="BH113" s="15"/>
      <c r="BL113" s="57"/>
      <c r="BM113" s="203"/>
      <c r="BT113" s="1"/>
      <c r="BU113" s="1"/>
      <c r="BW113" s="1"/>
      <c r="BX113" s="1"/>
      <c r="CB113" s="1"/>
      <c r="CC113" s="1"/>
      <c r="CD113" s="1"/>
      <c r="CE113" s="1"/>
      <c r="CF113" s="1"/>
      <c r="CH113" s="12"/>
      <c r="CI113" s="12"/>
    </row>
    <row r="114" spans="57:87">
      <c r="BE114" s="15"/>
      <c r="BF114" s="3"/>
      <c r="BH114" s="15"/>
      <c r="BL114" s="57"/>
      <c r="BM114" s="203"/>
      <c r="BT114" s="1"/>
      <c r="BU114" s="1"/>
      <c r="BW114" s="1"/>
      <c r="BX114" s="1"/>
      <c r="CB114" s="1"/>
      <c r="CC114" s="1"/>
      <c r="CD114" s="1"/>
      <c r="CE114" s="1"/>
      <c r="CF114" s="1"/>
      <c r="CH114" s="12"/>
      <c r="CI114" s="12"/>
    </row>
    <row r="115" spans="57:87">
      <c r="BE115" s="15"/>
      <c r="BF115" s="3"/>
      <c r="BH115" s="15"/>
      <c r="BL115" s="57"/>
      <c r="BM115" s="203"/>
      <c r="BT115" s="1"/>
      <c r="BU115" s="1"/>
      <c r="BW115" s="1"/>
      <c r="BX115" s="1"/>
      <c r="CB115" s="1"/>
      <c r="CC115" s="1"/>
      <c r="CD115" s="1"/>
      <c r="CE115" s="1"/>
      <c r="CF115" s="1"/>
      <c r="CH115" s="12"/>
      <c r="CI115" s="12"/>
    </row>
    <row r="116" spans="57:87">
      <c r="BE116" s="15"/>
      <c r="BF116" s="3"/>
      <c r="BH116" s="15"/>
      <c r="BL116" s="57"/>
      <c r="BM116" s="203"/>
      <c r="BT116" s="1"/>
      <c r="BU116" s="1"/>
      <c r="BW116" s="1"/>
      <c r="BX116" s="1"/>
      <c r="CB116" s="1"/>
      <c r="CC116" s="1"/>
      <c r="CD116" s="1"/>
      <c r="CE116" s="1"/>
      <c r="CF116" s="1"/>
      <c r="CH116" s="12"/>
      <c r="CI116" s="12"/>
    </row>
    <row r="117" spans="57:87">
      <c r="BE117" s="15"/>
      <c r="BF117" s="3"/>
      <c r="BH117" s="15"/>
      <c r="BL117" s="57"/>
      <c r="BM117" s="203"/>
      <c r="BT117" s="1"/>
      <c r="BU117" s="1"/>
      <c r="BW117" s="1"/>
      <c r="BX117" s="1"/>
      <c r="CB117" s="1"/>
      <c r="CC117" s="1"/>
      <c r="CD117" s="1"/>
      <c r="CE117" s="1"/>
      <c r="CF117" s="1"/>
      <c r="CH117" s="12"/>
      <c r="CI117" s="12"/>
    </row>
    <row r="118" spans="57:87">
      <c r="BE118" s="15"/>
      <c r="BF118" s="3"/>
      <c r="BH118" s="15"/>
      <c r="BL118" s="57"/>
      <c r="BM118" s="203"/>
      <c r="BT118" s="1"/>
      <c r="BU118" s="1"/>
      <c r="BW118" s="1"/>
      <c r="BX118" s="1"/>
      <c r="CB118" s="1"/>
      <c r="CC118" s="1"/>
      <c r="CD118" s="1"/>
      <c r="CE118" s="1"/>
      <c r="CF118" s="1"/>
      <c r="CH118" s="12"/>
      <c r="CI118" s="12"/>
    </row>
    <row r="119" spans="57:87">
      <c r="BE119" s="15"/>
      <c r="BF119" s="3"/>
      <c r="BH119" s="15"/>
      <c r="BL119" s="57"/>
      <c r="BM119" s="203"/>
      <c r="BT119" s="1"/>
      <c r="BU119" s="1"/>
      <c r="BW119" s="1"/>
      <c r="BX119" s="1"/>
      <c r="CB119" s="1"/>
      <c r="CC119" s="1"/>
      <c r="CD119" s="1"/>
      <c r="CE119" s="1"/>
      <c r="CF119" s="1"/>
      <c r="CH119" s="12"/>
      <c r="CI119" s="12"/>
    </row>
    <row r="120" spans="57:87">
      <c r="BE120" s="15"/>
      <c r="BF120" s="3"/>
      <c r="BH120" s="15"/>
      <c r="BL120" s="57"/>
      <c r="BM120" s="203"/>
      <c r="BT120" s="1"/>
      <c r="BU120" s="1"/>
      <c r="BW120" s="1"/>
      <c r="BX120" s="1"/>
      <c r="CB120" s="1"/>
      <c r="CC120" s="1"/>
      <c r="CD120" s="1"/>
      <c r="CE120" s="1"/>
      <c r="CF120" s="1"/>
      <c r="CH120" s="12"/>
      <c r="CI120" s="12"/>
    </row>
    <row r="121" spans="57:87">
      <c r="BE121" s="15"/>
      <c r="BF121" s="3"/>
      <c r="BH121" s="15"/>
      <c r="BL121" s="57"/>
      <c r="BM121" s="203"/>
      <c r="BT121" s="1"/>
      <c r="BU121" s="1"/>
      <c r="BW121" s="1"/>
      <c r="BX121" s="1"/>
      <c r="CB121" s="1"/>
      <c r="CC121" s="1"/>
      <c r="CD121" s="1"/>
      <c r="CE121" s="1"/>
      <c r="CF121" s="1"/>
      <c r="CH121" s="12"/>
      <c r="CI121" s="12"/>
    </row>
    <row r="122" spans="57:87">
      <c r="BE122" s="15"/>
      <c r="BF122" s="3"/>
      <c r="BH122" s="15"/>
      <c r="BL122" s="57"/>
      <c r="BM122" s="203"/>
      <c r="BT122" s="1"/>
      <c r="BU122" s="1"/>
      <c r="BW122" s="1"/>
      <c r="BX122" s="1"/>
      <c r="CB122" s="1"/>
      <c r="CC122" s="1"/>
      <c r="CD122" s="1"/>
      <c r="CE122" s="1"/>
      <c r="CF122" s="1"/>
      <c r="CH122" s="12"/>
      <c r="CI122" s="12"/>
    </row>
    <row r="123" spans="57:87">
      <c r="BE123" s="15"/>
      <c r="BF123" s="3"/>
      <c r="BH123" s="15"/>
      <c r="BL123" s="57"/>
      <c r="BM123" s="203"/>
      <c r="BT123" s="1"/>
      <c r="BU123" s="1"/>
      <c r="BW123" s="1"/>
      <c r="BX123" s="1"/>
      <c r="CB123" s="1"/>
      <c r="CC123" s="1"/>
      <c r="CD123" s="1"/>
      <c r="CE123" s="1"/>
      <c r="CF123" s="1"/>
      <c r="CH123" s="12"/>
      <c r="CI123" s="12"/>
    </row>
    <row r="124" spans="57:87">
      <c r="BE124" s="15"/>
      <c r="BF124" s="3"/>
      <c r="BH124" s="15"/>
      <c r="BL124" s="57"/>
      <c r="BM124" s="203"/>
      <c r="BT124" s="1"/>
      <c r="BU124" s="1"/>
      <c r="BW124" s="1"/>
      <c r="BX124" s="1"/>
      <c r="CB124" s="1"/>
      <c r="CC124" s="1"/>
      <c r="CD124" s="1"/>
      <c r="CE124" s="1"/>
      <c r="CF124" s="1"/>
      <c r="CH124" s="12"/>
      <c r="CI124" s="12"/>
    </row>
    <row r="125" spans="57:87">
      <c r="BE125" s="15"/>
      <c r="BF125" s="3"/>
      <c r="BH125" s="15"/>
      <c r="BL125" s="57"/>
      <c r="BM125" s="203"/>
      <c r="BT125" s="1"/>
      <c r="BU125" s="1"/>
      <c r="BW125" s="1"/>
      <c r="BX125" s="1"/>
      <c r="CB125" s="1"/>
      <c r="CC125" s="1"/>
      <c r="CD125" s="1"/>
      <c r="CE125" s="1"/>
      <c r="CF125" s="1"/>
      <c r="CH125" s="12"/>
      <c r="CI125" s="12"/>
    </row>
    <row r="126" spans="57:87">
      <c r="BE126" s="15"/>
      <c r="BF126" s="3"/>
      <c r="BH126" s="15"/>
      <c r="BL126" s="57"/>
      <c r="BM126" s="203"/>
      <c r="BT126" s="1"/>
      <c r="BU126" s="1"/>
      <c r="BW126" s="1"/>
      <c r="BX126" s="1"/>
      <c r="CB126" s="1"/>
      <c r="CC126" s="1"/>
      <c r="CD126" s="1"/>
      <c r="CE126" s="1"/>
      <c r="CF126" s="1"/>
      <c r="CH126" s="12"/>
      <c r="CI126" s="12"/>
    </row>
    <row r="127" spans="57:87">
      <c r="BE127" s="15"/>
      <c r="BF127" s="3"/>
      <c r="BH127" s="15"/>
      <c r="BL127" s="57"/>
      <c r="BM127" s="203"/>
      <c r="BT127" s="1"/>
      <c r="BU127" s="1"/>
      <c r="BW127" s="1"/>
      <c r="BX127" s="1"/>
      <c r="CB127" s="1"/>
      <c r="CC127" s="1"/>
      <c r="CD127" s="1"/>
      <c r="CE127" s="1"/>
      <c r="CF127" s="1"/>
      <c r="CH127" s="12"/>
      <c r="CI127" s="12"/>
    </row>
    <row r="128" spans="57:87">
      <c r="BE128" s="15"/>
      <c r="BF128" s="3"/>
      <c r="BH128" s="15"/>
      <c r="BL128" s="57"/>
      <c r="BM128" s="203"/>
      <c r="BT128" s="1"/>
      <c r="BU128" s="1"/>
      <c r="BW128" s="1"/>
      <c r="BX128" s="1"/>
      <c r="CB128" s="1"/>
      <c r="CC128" s="1"/>
      <c r="CD128" s="1"/>
      <c r="CE128" s="1"/>
      <c r="CF128" s="1"/>
      <c r="CH128" s="12"/>
      <c r="CI128" s="12"/>
    </row>
    <row r="129" spans="15:87">
      <c r="BE129" s="15"/>
      <c r="BF129" s="3"/>
      <c r="BH129" s="15"/>
      <c r="BL129" s="57"/>
      <c r="BM129" s="203"/>
      <c r="BT129" s="1"/>
      <c r="BU129" s="1"/>
      <c r="BW129" s="1"/>
      <c r="BX129" s="1"/>
      <c r="CB129" s="1"/>
      <c r="CC129" s="1"/>
      <c r="CD129" s="1"/>
      <c r="CE129" s="1"/>
      <c r="CF129" s="1"/>
      <c r="CH129" s="12"/>
      <c r="CI129" s="12"/>
    </row>
    <row r="130" spans="15:87">
      <c r="BE130" s="15"/>
      <c r="BF130" s="3"/>
      <c r="BH130" s="15"/>
      <c r="BL130" s="57"/>
      <c r="BM130" s="203"/>
      <c r="BT130" s="1"/>
      <c r="BU130" s="1"/>
      <c r="BW130" s="1"/>
      <c r="BX130" s="1"/>
      <c r="CB130" s="1"/>
      <c r="CC130" s="1"/>
      <c r="CD130" s="1"/>
      <c r="CE130" s="1"/>
      <c r="CF130" s="1"/>
      <c r="CH130" s="12"/>
      <c r="CI130" s="12"/>
    </row>
    <row r="131" spans="15:87">
      <c r="BE131" s="15"/>
      <c r="BF131" s="3"/>
      <c r="BH131" s="15"/>
      <c r="BL131" s="57"/>
      <c r="BM131" s="203"/>
      <c r="BT131" s="1"/>
      <c r="BU131" s="1"/>
      <c r="BW131" s="1"/>
      <c r="BX131" s="1"/>
      <c r="CB131" s="1"/>
      <c r="CC131" s="1"/>
      <c r="CD131" s="1"/>
      <c r="CE131" s="1"/>
      <c r="CF131" s="1"/>
      <c r="CH131" s="12"/>
      <c r="CI131" s="12"/>
    </row>
    <row r="132" spans="15:87">
      <c r="BE132" s="15"/>
      <c r="BF132" s="3"/>
      <c r="BH132" s="15"/>
      <c r="BL132" s="57"/>
      <c r="BM132" s="203"/>
      <c r="BT132" s="1"/>
      <c r="BU132" s="1"/>
      <c r="BW132" s="1"/>
      <c r="BX132" s="1"/>
      <c r="CB132" s="1"/>
      <c r="CC132" s="1"/>
      <c r="CD132" s="1"/>
      <c r="CE132" s="1"/>
      <c r="CF132" s="1"/>
      <c r="CH132" s="12"/>
      <c r="CI132" s="12"/>
    </row>
    <row r="133" spans="15:87">
      <c r="BE133" s="15"/>
      <c r="BF133" s="3"/>
      <c r="BH133" s="15"/>
      <c r="BL133" s="57"/>
      <c r="BM133" s="203"/>
      <c r="BT133" s="1"/>
      <c r="BU133" s="1"/>
      <c r="BW133" s="1"/>
      <c r="BX133" s="1"/>
      <c r="CB133" s="1"/>
      <c r="CC133" s="1"/>
      <c r="CD133" s="1"/>
      <c r="CE133" s="1"/>
      <c r="CF133" s="1"/>
      <c r="CH133" s="12"/>
      <c r="CI133" s="12"/>
    </row>
    <row r="134" spans="15:87">
      <c r="BE134" s="15"/>
      <c r="BF134" s="3"/>
      <c r="BH134" s="15"/>
      <c r="BL134" s="57"/>
      <c r="BM134" s="203"/>
      <c r="BT134" s="1"/>
      <c r="BU134" s="1"/>
      <c r="BW134" s="1"/>
      <c r="BX134" s="1"/>
      <c r="CB134" s="1"/>
      <c r="CC134" s="1"/>
      <c r="CD134" s="1"/>
      <c r="CE134" s="1"/>
      <c r="CF134" s="1"/>
      <c r="CH134" s="12"/>
      <c r="CI134" s="12"/>
    </row>
    <row r="135" spans="15:87">
      <c r="BE135" s="15"/>
      <c r="BF135" s="3"/>
      <c r="BH135" s="15"/>
      <c r="BL135" s="57"/>
      <c r="BM135" s="203"/>
      <c r="BT135" s="1"/>
      <c r="BU135" s="1"/>
      <c r="BW135" s="1"/>
      <c r="BX135" s="1"/>
      <c r="CB135" s="1"/>
      <c r="CC135" s="1"/>
      <c r="CD135" s="1"/>
      <c r="CE135" s="1"/>
      <c r="CF135" s="1"/>
      <c r="CH135" s="12"/>
      <c r="CI135" s="12"/>
    </row>
    <row r="136" spans="15:87">
      <c r="BE136" s="15"/>
      <c r="CF136" s="1"/>
      <c r="CH136" s="12"/>
      <c r="CI136" s="12"/>
    </row>
    <row r="137" spans="15:87">
      <c r="BE137" s="15"/>
      <c r="CF137" s="1"/>
      <c r="CH137" s="12"/>
      <c r="CI137" s="12"/>
    </row>
    <row r="138" spans="15:87">
      <c r="O138" t="s">
        <v>649</v>
      </c>
      <c r="P138" t="s">
        <v>3</v>
      </c>
      <c r="BF138" s="3"/>
      <c r="BH138" s="15"/>
      <c r="BL138" s="57"/>
      <c r="BM138" s="203"/>
      <c r="BT138" s="1"/>
      <c r="BU138" s="1"/>
      <c r="BW138" s="1"/>
      <c r="BX138" s="1"/>
      <c r="CB138" s="1"/>
      <c r="CC138" s="1"/>
      <c r="CD138" s="1"/>
      <c r="CE138" s="1"/>
      <c r="CH138" s="12"/>
      <c r="CI138" s="12"/>
    </row>
    <row r="139" spans="15:87">
      <c r="O139">
        <v>2</v>
      </c>
      <c r="P139" s="21" t="s">
        <v>94</v>
      </c>
      <c r="BF139" s="3"/>
      <c r="BH139" s="15"/>
      <c r="BL139" s="57"/>
      <c r="BM139" s="203"/>
      <c r="BT139" s="1"/>
      <c r="BU139" s="1"/>
      <c r="BW139" s="1"/>
      <c r="BX139" s="1"/>
      <c r="CB139" s="1"/>
      <c r="CC139" s="1"/>
      <c r="CD139" s="1"/>
      <c r="CE139" s="1"/>
      <c r="CH139" s="12"/>
      <c r="CI139" s="12"/>
    </row>
    <row r="140" spans="15:87">
      <c r="O140">
        <f t="shared" ref="O140:O145" si="1">1+O139</f>
        <v>3</v>
      </c>
      <c r="P140" t="s">
        <v>95</v>
      </c>
      <c r="BE140" s="15"/>
      <c r="BF140" s="3"/>
      <c r="BH140" s="15"/>
      <c r="BL140" s="57"/>
      <c r="BM140" s="203"/>
      <c r="BT140" s="1"/>
      <c r="BU140" s="1"/>
      <c r="BW140" s="1"/>
      <c r="BX140" s="1"/>
      <c r="CB140" s="1"/>
      <c r="CC140" s="1"/>
      <c r="CD140" s="1"/>
      <c r="CE140" s="1"/>
      <c r="CF140" s="1"/>
      <c r="CH140" s="12"/>
      <c r="CI140" s="12"/>
    </row>
    <row r="141" spans="15:87">
      <c r="O141">
        <f t="shared" si="1"/>
        <v>4</v>
      </c>
      <c r="P141" t="s">
        <v>96</v>
      </c>
      <c r="BE141" s="15"/>
      <c r="BF141" s="3"/>
      <c r="BH141" s="15"/>
      <c r="BL141" s="57"/>
      <c r="BM141" s="203"/>
      <c r="BT141" s="1"/>
      <c r="BU141" s="1"/>
      <c r="BW141" s="1"/>
      <c r="BX141" s="1"/>
      <c r="CB141" s="1"/>
      <c r="CC141" s="1"/>
      <c r="CD141" s="1"/>
      <c r="CE141" s="1"/>
      <c r="CF141" s="1"/>
      <c r="CH141" s="12"/>
      <c r="CI141" s="12"/>
    </row>
    <row r="142" spans="15:87">
      <c r="O142">
        <f t="shared" si="1"/>
        <v>5</v>
      </c>
      <c r="P142" s="21" t="s">
        <v>97</v>
      </c>
      <c r="BE142" s="15"/>
      <c r="BF142" s="3"/>
      <c r="BH142" s="15"/>
      <c r="BL142" s="57"/>
      <c r="BM142" s="203"/>
      <c r="BT142" s="1"/>
      <c r="BU142" s="1"/>
      <c r="BW142" s="1"/>
      <c r="BX142" s="1"/>
      <c r="CB142" s="1"/>
      <c r="CC142" s="1"/>
      <c r="CD142" s="1"/>
      <c r="CE142" s="1"/>
      <c r="CF142" s="1"/>
      <c r="CH142" s="12"/>
      <c r="CI142" s="12"/>
    </row>
    <row r="143" spans="15:87">
      <c r="O143">
        <f t="shared" si="1"/>
        <v>6</v>
      </c>
      <c r="P143" t="s">
        <v>98</v>
      </c>
      <c r="BE143" s="15"/>
      <c r="BF143" s="3"/>
      <c r="BH143" s="15"/>
      <c r="BL143" s="57"/>
      <c r="BM143" s="203"/>
      <c r="BT143" s="1"/>
      <c r="BU143" s="1"/>
      <c r="BW143" s="1"/>
      <c r="BX143" s="1"/>
      <c r="CB143" s="1"/>
      <c r="CC143" s="1"/>
      <c r="CD143" s="1"/>
      <c r="CE143" s="1"/>
      <c r="CF143" s="1"/>
      <c r="CI143" s="12"/>
    </row>
    <row r="144" spans="15:87">
      <c r="O144">
        <f t="shared" si="1"/>
        <v>7</v>
      </c>
      <c r="P144" t="s">
        <v>99</v>
      </c>
      <c r="BE144" s="15"/>
      <c r="BF144" s="3"/>
      <c r="BH144" s="15"/>
      <c r="BL144" s="57"/>
      <c r="BM144" s="203"/>
      <c r="BT144" s="1"/>
      <c r="BU144" s="1"/>
      <c r="BW144" s="1"/>
      <c r="BX144" s="1"/>
      <c r="CB144" s="1"/>
      <c r="CC144" s="1"/>
      <c r="CD144" s="1"/>
      <c r="CE144" s="1"/>
      <c r="CF144" s="1"/>
      <c r="CI144" s="12"/>
    </row>
    <row r="145" spans="15:84">
      <c r="O145">
        <f t="shared" si="1"/>
        <v>8</v>
      </c>
      <c r="P145" s="21" t="s">
        <v>100</v>
      </c>
      <c r="BE145" s="15"/>
      <c r="BF145" s="3"/>
      <c r="BH145" s="15"/>
      <c r="BL145" s="57"/>
      <c r="BM145" s="203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v>9</v>
      </c>
      <c r="P146" t="s">
        <v>101</v>
      </c>
      <c r="BE146" s="15"/>
      <c r="BF146" s="3"/>
      <c r="BH146" s="15"/>
      <c r="BL146" s="57"/>
      <c r="BM146" s="203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BE147" s="15"/>
      <c r="BF147" s="3"/>
      <c r="BH147" s="15"/>
      <c r="BL147" s="57"/>
      <c r="BM147" s="203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BE148" s="15"/>
      <c r="BF148" s="3"/>
      <c r="BH148" s="15"/>
      <c r="BL148" s="57"/>
      <c r="BM148" s="203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5"/>
      <c r="BF149" s="3"/>
      <c r="BH149" s="15"/>
      <c r="BL149" s="57"/>
      <c r="BM149" s="203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5"/>
      <c r="BF150" s="3"/>
      <c r="BH150" s="15"/>
      <c r="BL150" s="57"/>
      <c r="BM150" s="203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5"/>
      <c r="BF151" s="3"/>
      <c r="BH151" s="15"/>
      <c r="BL151" s="57"/>
      <c r="BM151" s="203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5"/>
      <c r="BF152" s="3"/>
      <c r="BH152" s="15"/>
      <c r="BL152" s="57"/>
      <c r="BM152" s="203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5"/>
      <c r="BF153" s="3"/>
      <c r="BH153" s="15"/>
      <c r="BL153" s="57"/>
      <c r="BM153" s="203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5"/>
      <c r="BF154" s="3"/>
      <c r="BH154" s="15"/>
      <c r="BL154" s="57"/>
      <c r="BM154" s="203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5"/>
      <c r="BF155" s="3"/>
      <c r="BH155" s="15"/>
      <c r="BL155" s="57"/>
      <c r="BM155" s="203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5"/>
      <c r="BF156" s="3"/>
      <c r="BH156" s="15"/>
      <c r="BL156" s="57"/>
      <c r="BM156" s="203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5"/>
      <c r="BF157" s="3"/>
      <c r="BH157" s="15"/>
      <c r="BL157" s="57"/>
      <c r="BM157" s="203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5"/>
      <c r="BF158" s="3"/>
      <c r="BH158" s="15"/>
      <c r="BL158" s="57"/>
      <c r="BM158" s="203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5"/>
      <c r="BF159" s="3"/>
      <c r="BH159" s="15"/>
      <c r="BL159" s="57"/>
      <c r="BM159" s="203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5"/>
      <c r="BF160" s="3"/>
      <c r="BH160" s="15"/>
      <c r="BL160" s="57"/>
      <c r="BM160" s="203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5"/>
      <c r="BF161" s="3"/>
      <c r="BH161" s="15"/>
      <c r="BL161" s="57"/>
      <c r="BM161" s="203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5"/>
      <c r="BF162" s="3"/>
      <c r="BH162" s="15"/>
      <c r="BL162" s="57"/>
      <c r="BM162" s="203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5"/>
      <c r="BF163" s="3"/>
      <c r="BH163" s="15"/>
      <c r="BL163" s="57"/>
      <c r="BM163" s="203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3"/>
      <c r="BE164" s="15"/>
      <c r="BF164" s="3"/>
      <c r="BH164" s="15"/>
      <c r="BL164" s="57"/>
      <c r="BM164" s="203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3"/>
      <c r="BE165" s="15"/>
      <c r="BF165" s="3"/>
      <c r="BH165" s="15"/>
      <c r="BL165" s="57"/>
      <c r="BM165" s="203"/>
      <c r="BT165" s="1"/>
      <c r="BU165" s="1"/>
      <c r="BW165" s="1"/>
      <c r="BX165" s="1"/>
      <c r="CB165" s="1"/>
      <c r="CC165" s="1"/>
      <c r="CD165" s="1"/>
      <c r="CE165" s="1"/>
      <c r="CF165" s="1"/>
      <c r="CG165" s="13"/>
    </row>
    <row r="166" spans="43:85">
      <c r="AQ166" s="13"/>
      <c r="AR166" s="13"/>
      <c r="AS166" s="13"/>
      <c r="AT166" s="13"/>
      <c r="AU166" s="67"/>
      <c r="AV166" s="13"/>
      <c r="AW166" s="67"/>
      <c r="AX166" s="13"/>
      <c r="AY166" s="13"/>
      <c r="AZ166" s="13"/>
      <c r="BA166" s="13"/>
      <c r="BB166" s="13"/>
      <c r="BC166" s="76"/>
      <c r="BE166" s="15"/>
      <c r="BF166" s="3"/>
      <c r="BG166" s="76"/>
      <c r="BH166" s="15"/>
      <c r="BI166" s="13"/>
      <c r="BL166" s="57"/>
      <c r="BM166" s="203"/>
      <c r="BR166" s="76"/>
      <c r="BT166" s="1"/>
      <c r="BU166" s="1"/>
      <c r="BW166" s="1"/>
      <c r="BX166" s="1"/>
      <c r="CB166" s="1"/>
      <c r="CC166" s="1"/>
      <c r="CD166" s="1"/>
      <c r="CE166" s="1"/>
      <c r="CF166" s="1"/>
      <c r="CG166" s="13"/>
    </row>
    <row r="167" spans="43:85">
      <c r="AQ167" s="13"/>
      <c r="AR167" s="13"/>
      <c r="AS167" s="13"/>
      <c r="AT167" s="13"/>
      <c r="AU167" s="67"/>
      <c r="AV167" s="13"/>
      <c r="AW167" s="67"/>
      <c r="AX167" s="13"/>
      <c r="AY167" s="13"/>
      <c r="AZ167" s="13"/>
      <c r="BA167" s="13"/>
      <c r="BB167" s="13"/>
      <c r="BC167" s="76"/>
      <c r="BE167" s="15"/>
      <c r="BF167" s="3"/>
      <c r="BG167" s="76"/>
      <c r="BH167" s="15"/>
      <c r="BI167" s="13"/>
      <c r="BL167" s="57"/>
      <c r="BM167" s="203"/>
      <c r="BR167" s="76"/>
      <c r="BT167" s="1"/>
      <c r="BU167" s="1"/>
      <c r="BW167" s="1"/>
      <c r="BX167" s="1"/>
      <c r="CB167" s="1"/>
      <c r="CC167" s="1"/>
      <c r="CD167" s="1"/>
      <c r="CE167" s="1"/>
      <c r="CF167" s="1"/>
      <c r="CG167" s="13"/>
    </row>
    <row r="168" spans="43:85">
      <c r="AQ168" s="13"/>
      <c r="AR168" s="13"/>
      <c r="AS168" s="13"/>
      <c r="AT168" s="13"/>
      <c r="AU168" s="67"/>
      <c r="AV168" s="13"/>
      <c r="AW168" s="67"/>
      <c r="AX168" s="13"/>
      <c r="AY168" s="13"/>
      <c r="AZ168" s="13"/>
      <c r="BA168" s="13"/>
      <c r="BB168" s="13"/>
      <c r="BC168" s="76"/>
      <c r="BE168" s="15"/>
      <c r="BF168" s="3"/>
      <c r="BG168" s="76"/>
      <c r="BH168" s="15"/>
      <c r="BI168" s="13"/>
      <c r="BL168" s="57"/>
      <c r="BM168" s="203"/>
      <c r="BR168" s="76"/>
      <c r="BT168" s="1"/>
      <c r="BU168" s="1"/>
      <c r="BW168" s="1"/>
      <c r="BX168" s="1"/>
      <c r="CB168" s="1"/>
      <c r="CC168" s="1"/>
      <c r="CD168" s="1"/>
      <c r="CE168" s="1"/>
      <c r="CF168" s="1"/>
      <c r="CG168" s="13"/>
    </row>
    <row r="169" spans="43:85">
      <c r="AQ169" s="13"/>
      <c r="AR169" s="13"/>
      <c r="AS169" s="13"/>
      <c r="AT169" s="13"/>
      <c r="AU169" s="67"/>
      <c r="AV169" s="13"/>
      <c r="AW169" s="67"/>
      <c r="AX169" s="13"/>
      <c r="AY169" s="13"/>
      <c r="AZ169" s="13"/>
      <c r="BA169" s="13"/>
      <c r="BB169" s="13"/>
      <c r="BC169" s="76"/>
      <c r="BE169" s="15"/>
      <c r="BF169" s="3"/>
      <c r="BG169" s="76"/>
      <c r="BH169" s="15"/>
      <c r="BI169" s="13"/>
      <c r="BL169" s="57"/>
      <c r="BM169" s="203"/>
      <c r="BR169" s="76"/>
      <c r="BT169" s="1"/>
      <c r="BU169" s="1"/>
      <c r="BW169" s="1"/>
      <c r="BX169" s="1"/>
      <c r="CB169" s="1"/>
      <c r="CC169" s="1"/>
      <c r="CD169" s="1"/>
      <c r="CE169" s="1"/>
      <c r="CF169" s="1"/>
      <c r="CG169" s="13"/>
    </row>
    <row r="170" spans="43:85">
      <c r="AQ170" s="13"/>
      <c r="AR170" s="13"/>
      <c r="AS170" s="13"/>
      <c r="AT170" s="13"/>
      <c r="AU170" s="67"/>
      <c r="AV170" s="13"/>
      <c r="AW170" s="67"/>
      <c r="AX170" s="13"/>
      <c r="AY170" s="13"/>
      <c r="AZ170" s="13"/>
      <c r="BA170" s="13"/>
      <c r="BB170" s="13"/>
      <c r="BC170" s="76"/>
      <c r="BE170" s="15"/>
      <c r="BF170" s="3"/>
      <c r="BG170" s="76"/>
      <c r="BH170" s="15"/>
      <c r="BI170" s="13"/>
      <c r="BL170" s="57"/>
      <c r="BM170" s="203"/>
      <c r="BR170" s="76"/>
      <c r="BT170" s="1"/>
      <c r="BU170" s="1"/>
      <c r="BW170" s="1"/>
      <c r="BX170" s="1"/>
      <c r="CB170" s="1"/>
      <c r="CC170" s="1"/>
      <c r="CD170" s="1"/>
      <c r="CE170" s="1"/>
      <c r="CF170" s="1"/>
      <c r="CG170" s="13"/>
    </row>
    <row r="171" spans="43:85">
      <c r="AQ171" s="13"/>
      <c r="AR171" s="13"/>
      <c r="AS171" s="13"/>
      <c r="AT171" s="13"/>
      <c r="AU171" s="67"/>
      <c r="AV171" s="13"/>
      <c r="AW171" s="67"/>
      <c r="AX171" s="13"/>
      <c r="AY171" s="13"/>
      <c r="AZ171" s="13"/>
      <c r="BA171" s="13"/>
      <c r="BB171" s="13"/>
      <c r="BC171" s="76"/>
      <c r="BE171" s="15"/>
      <c r="BF171" s="3"/>
      <c r="BG171" s="76"/>
      <c r="BH171" s="15"/>
      <c r="BI171" s="13"/>
      <c r="BL171" s="57"/>
      <c r="BM171" s="203"/>
      <c r="BR171" s="76"/>
      <c r="BT171" s="1"/>
      <c r="BU171" s="1"/>
      <c r="BW171" s="1"/>
      <c r="BX171" s="1"/>
      <c r="CB171" s="1"/>
      <c r="CC171" s="1"/>
      <c r="CD171" s="1"/>
      <c r="CE171" s="1"/>
      <c r="CF171" s="1"/>
      <c r="CG171" s="13"/>
    </row>
    <row r="172" spans="43:85">
      <c r="AQ172" s="13"/>
      <c r="AR172" s="13"/>
      <c r="AS172" s="13"/>
      <c r="AT172" s="13"/>
      <c r="AU172" s="67"/>
      <c r="AV172" s="13"/>
      <c r="AW172" s="67"/>
      <c r="AX172" s="13"/>
      <c r="AY172" s="13"/>
      <c r="AZ172" s="13"/>
      <c r="BA172" s="13"/>
      <c r="BB172" s="13"/>
      <c r="BC172" s="76"/>
      <c r="BE172" s="15"/>
      <c r="BF172" s="3"/>
      <c r="BG172" s="76"/>
      <c r="BH172" s="15"/>
      <c r="BI172" s="13"/>
      <c r="BL172" s="57"/>
      <c r="BM172" s="203"/>
      <c r="BR172" s="76"/>
      <c r="BT172" s="1"/>
      <c r="BU172" s="1"/>
      <c r="BW172" s="1"/>
      <c r="BX172" s="1"/>
      <c r="CB172" s="1"/>
      <c r="CC172" s="1"/>
      <c r="CD172" s="1"/>
      <c r="CE172" s="1"/>
      <c r="CF172" s="1"/>
      <c r="CG172" s="13"/>
    </row>
    <row r="173" spans="43:85">
      <c r="AQ173" s="13"/>
      <c r="AR173" s="13"/>
      <c r="AS173" s="13"/>
      <c r="AT173" s="13"/>
      <c r="AU173" s="67"/>
      <c r="AV173" s="13"/>
      <c r="AW173" s="67"/>
      <c r="AX173" s="13"/>
      <c r="AY173" s="13"/>
      <c r="AZ173" s="13"/>
      <c r="BA173" s="13"/>
      <c r="BB173" s="13"/>
      <c r="BC173" s="76"/>
      <c r="BE173" s="15"/>
      <c r="BF173" s="3"/>
      <c r="BG173" s="76"/>
      <c r="BH173" s="15"/>
      <c r="BI173" s="13"/>
      <c r="BL173" s="57"/>
      <c r="BM173" s="203"/>
      <c r="BR173" s="76"/>
      <c r="BT173" s="1"/>
      <c r="BU173" s="1"/>
      <c r="BW173" s="1"/>
      <c r="BX173" s="1"/>
      <c r="CB173" s="1"/>
      <c r="CC173" s="1"/>
      <c r="CD173" s="1"/>
      <c r="CE173" s="1"/>
      <c r="CF173" s="1"/>
      <c r="CG173" s="13"/>
    </row>
    <row r="174" spans="43:85">
      <c r="AQ174" s="13"/>
      <c r="AR174" s="13"/>
      <c r="AS174" s="13"/>
      <c r="AT174" s="13"/>
      <c r="AU174" s="67"/>
      <c r="AV174" s="13"/>
      <c r="AW174" s="67"/>
      <c r="AX174" s="13"/>
      <c r="AY174" s="13"/>
      <c r="AZ174" s="13"/>
      <c r="BA174" s="13"/>
      <c r="BB174" s="13"/>
      <c r="BC174" s="76"/>
      <c r="BE174" s="15"/>
      <c r="BF174" s="3"/>
      <c r="BG174" s="76"/>
      <c r="BH174" s="15"/>
      <c r="BI174" s="13"/>
      <c r="BL174" s="57"/>
      <c r="BM174" s="203"/>
      <c r="BR174" s="76"/>
      <c r="BT174" s="1"/>
      <c r="BU174" s="1"/>
      <c r="BW174" s="1"/>
      <c r="BX174" s="1"/>
      <c r="CB174" s="1"/>
      <c r="CC174" s="1"/>
      <c r="CD174" s="1"/>
      <c r="CE174" s="1"/>
      <c r="CF174" s="1"/>
      <c r="CG174" s="13"/>
    </row>
    <row r="175" spans="43:85">
      <c r="AQ175" s="13"/>
      <c r="AR175" s="13"/>
      <c r="AS175" s="13"/>
      <c r="AT175" s="13"/>
      <c r="AU175" s="67"/>
      <c r="AV175" s="13"/>
      <c r="AW175" s="67"/>
      <c r="AX175" s="13"/>
      <c r="AY175" s="13"/>
      <c r="AZ175" s="13"/>
      <c r="BA175" s="13"/>
      <c r="BB175" s="13"/>
      <c r="BC175" s="76"/>
      <c r="BE175" s="15"/>
      <c r="BF175" s="3"/>
      <c r="BG175" s="76"/>
      <c r="BH175" s="15"/>
      <c r="BI175" s="13"/>
      <c r="BL175" s="57"/>
      <c r="BM175" s="203"/>
      <c r="BR175" s="76"/>
      <c r="BT175" s="1"/>
      <c r="BU175" s="1"/>
      <c r="BW175" s="1"/>
      <c r="BX175" s="1"/>
      <c r="CB175" s="1"/>
      <c r="CC175" s="1"/>
      <c r="CD175" s="1"/>
      <c r="CE175" s="1"/>
      <c r="CF175" s="1"/>
      <c r="CG175" s="13"/>
    </row>
    <row r="176" spans="43:85">
      <c r="AQ176" s="13"/>
      <c r="AR176" s="13"/>
      <c r="AS176" s="13"/>
      <c r="AT176" s="13"/>
      <c r="AU176" s="67"/>
      <c r="AV176" s="13"/>
      <c r="AW176" s="67"/>
      <c r="AX176" s="13"/>
      <c r="AY176" s="13"/>
      <c r="AZ176" s="13"/>
      <c r="BA176" s="13"/>
      <c r="BB176" s="13"/>
      <c r="BC176" s="76"/>
      <c r="BE176" s="15"/>
      <c r="BF176" s="3"/>
      <c r="BG176" s="76"/>
      <c r="BH176" s="15"/>
      <c r="BI176" s="13"/>
      <c r="BL176" s="57"/>
      <c r="BM176" s="203"/>
      <c r="BR176" s="76"/>
      <c r="BT176" s="1"/>
      <c r="BU176" s="1"/>
      <c r="BW176" s="1"/>
      <c r="BX176" s="1"/>
      <c r="CB176" s="1"/>
      <c r="CC176" s="1"/>
      <c r="CD176" s="1"/>
      <c r="CE176" s="1"/>
      <c r="CF176" s="1"/>
      <c r="CG176" s="13"/>
    </row>
    <row r="177" spans="43:85">
      <c r="AQ177" s="13"/>
      <c r="AR177" s="13"/>
      <c r="AS177" s="13"/>
      <c r="AT177" s="13"/>
      <c r="AU177" s="67"/>
      <c r="AV177" s="13"/>
      <c r="AW177" s="67"/>
      <c r="AX177" s="13"/>
      <c r="AY177" s="13"/>
      <c r="AZ177" s="13"/>
      <c r="BA177" s="13"/>
      <c r="BB177" s="13"/>
      <c r="BC177" s="76"/>
      <c r="BE177" s="15"/>
      <c r="BF177" s="3"/>
      <c r="BG177" s="76"/>
      <c r="BH177" s="15"/>
      <c r="BI177" s="13"/>
      <c r="BL177" s="57"/>
      <c r="BM177" s="203"/>
      <c r="BR177" s="76"/>
      <c r="BT177" s="1"/>
      <c r="BU177" s="1"/>
      <c r="BW177" s="1"/>
      <c r="BX177" s="1"/>
      <c r="CB177" s="1"/>
      <c r="CC177" s="1"/>
      <c r="CD177" s="1"/>
      <c r="CE177" s="1"/>
      <c r="CF177" s="1"/>
      <c r="CG177" s="13"/>
    </row>
    <row r="178" spans="43:85">
      <c r="AQ178" s="13"/>
      <c r="AR178" s="13"/>
      <c r="AS178" s="13"/>
      <c r="AT178" s="13"/>
      <c r="AU178" s="67"/>
      <c r="AV178" s="13"/>
      <c r="AW178" s="67"/>
      <c r="AX178" s="13"/>
      <c r="AY178" s="13"/>
      <c r="AZ178" s="13"/>
      <c r="BA178" s="13"/>
      <c r="BB178" s="13"/>
      <c r="BC178" s="76"/>
      <c r="BE178" s="15"/>
      <c r="BF178" s="3"/>
      <c r="BG178" s="76"/>
      <c r="BH178" s="15"/>
      <c r="BI178" s="13"/>
      <c r="BL178" s="57"/>
      <c r="BM178" s="203"/>
      <c r="BR178" s="76"/>
      <c r="BT178" s="1"/>
      <c r="BU178" s="1"/>
      <c r="BW178" s="1"/>
      <c r="BX178" s="1"/>
      <c r="CB178" s="1"/>
      <c r="CC178" s="1"/>
      <c r="CD178" s="1"/>
      <c r="CE178" s="1"/>
      <c r="CF178" s="1"/>
      <c r="CG178" s="13"/>
    </row>
    <row r="179" spans="43:85">
      <c r="AQ179" s="13"/>
      <c r="AR179" s="13"/>
      <c r="AS179" s="13"/>
      <c r="AT179" s="13"/>
      <c r="AU179" s="67"/>
      <c r="AV179" s="13"/>
      <c r="AW179" s="67"/>
      <c r="AX179" s="13"/>
      <c r="AY179" s="13"/>
      <c r="AZ179" s="13"/>
      <c r="BA179" s="13"/>
      <c r="BB179" s="13"/>
      <c r="BC179" s="76"/>
      <c r="BE179" s="15"/>
      <c r="BF179" s="3"/>
      <c r="BG179" s="76"/>
      <c r="BH179" s="15"/>
      <c r="BI179" s="13"/>
      <c r="BL179" s="57"/>
      <c r="BM179" s="203"/>
      <c r="BR179" s="76"/>
      <c r="BT179" s="1"/>
      <c r="BU179" s="1"/>
      <c r="BW179" s="1"/>
      <c r="BX179" s="1"/>
      <c r="CB179" s="1"/>
      <c r="CC179" s="1"/>
      <c r="CD179" s="1"/>
      <c r="CE179" s="1"/>
      <c r="CF179" s="1"/>
      <c r="CG179" s="13"/>
    </row>
    <row r="180" spans="43:85">
      <c r="AQ180" s="13"/>
      <c r="AR180" s="13"/>
      <c r="AS180" s="13"/>
      <c r="AT180" s="13"/>
      <c r="AU180" s="67"/>
      <c r="AV180" s="13"/>
      <c r="AW180" s="67"/>
      <c r="AX180" s="13"/>
      <c r="AY180" s="13"/>
      <c r="AZ180" s="13"/>
      <c r="BA180" s="13"/>
      <c r="BB180" s="13"/>
      <c r="BC180" s="76"/>
      <c r="BE180" s="15"/>
      <c r="BF180" s="3"/>
      <c r="BG180" s="76"/>
      <c r="BH180" s="15"/>
      <c r="BI180" s="13"/>
      <c r="BL180" s="57"/>
      <c r="BM180" s="203"/>
      <c r="BR180" s="76"/>
      <c r="BT180" s="1"/>
      <c r="BU180" s="1"/>
      <c r="BW180" s="1"/>
      <c r="BX180" s="1"/>
      <c r="CB180" s="1"/>
      <c r="CC180" s="1"/>
      <c r="CD180" s="1"/>
      <c r="CE180" s="1"/>
      <c r="CF180" s="1"/>
      <c r="CG180" s="13"/>
    </row>
    <row r="181" spans="43:85">
      <c r="AQ181" s="13"/>
      <c r="AR181" s="13"/>
      <c r="AS181" s="13"/>
      <c r="AT181" s="13"/>
      <c r="AU181" s="67"/>
      <c r="AV181" s="13"/>
      <c r="AW181" s="67"/>
      <c r="AX181" s="13"/>
      <c r="AY181" s="13"/>
      <c r="AZ181" s="13"/>
      <c r="BA181" s="13"/>
      <c r="BB181" s="13"/>
      <c r="BC181" s="76"/>
      <c r="BE181" s="15"/>
      <c r="BF181" s="3"/>
      <c r="BG181" s="76"/>
      <c r="BH181" s="15"/>
      <c r="BI181" s="13"/>
      <c r="BL181" s="57"/>
      <c r="BM181" s="203"/>
      <c r="BR181" s="76"/>
      <c r="BT181" s="1"/>
      <c r="BU181" s="1"/>
      <c r="BW181" s="1"/>
      <c r="BX181" s="1"/>
      <c r="CB181" s="1"/>
      <c r="CC181" s="1"/>
      <c r="CD181" s="1"/>
      <c r="CE181" s="1"/>
      <c r="CF181" s="1"/>
      <c r="CG181" s="13"/>
    </row>
    <row r="182" spans="43:85">
      <c r="AQ182" s="13"/>
      <c r="AR182" s="13"/>
      <c r="AS182" s="13"/>
      <c r="AT182" s="13"/>
      <c r="AU182" s="67"/>
      <c r="AV182" s="13"/>
      <c r="AW182" s="67"/>
      <c r="AX182" s="13"/>
      <c r="AY182" s="13"/>
      <c r="AZ182" s="13"/>
      <c r="BA182" s="13"/>
      <c r="BB182" s="13"/>
      <c r="BC182" s="76"/>
      <c r="BE182" s="15"/>
      <c r="BF182" s="3"/>
      <c r="BG182" s="76"/>
      <c r="BH182" s="15"/>
      <c r="BI182" s="13"/>
      <c r="BL182" s="57"/>
      <c r="BM182" s="203"/>
      <c r="BR182" s="76"/>
      <c r="BT182" s="1"/>
      <c r="BU182" s="1"/>
      <c r="BW182" s="1"/>
      <c r="BX182" s="1"/>
      <c r="CB182" s="1"/>
      <c r="CC182" s="1"/>
      <c r="CD182" s="1"/>
      <c r="CE182" s="1"/>
      <c r="CF182" s="1"/>
      <c r="CG182" s="13"/>
    </row>
    <row r="183" spans="43:85">
      <c r="AQ183" s="13"/>
      <c r="AR183" s="13"/>
      <c r="AS183" s="13"/>
      <c r="AT183" s="13"/>
      <c r="AU183" s="67"/>
      <c r="AV183" s="13"/>
      <c r="AW183" s="67"/>
      <c r="AX183" s="13"/>
      <c r="AY183" s="13"/>
      <c r="AZ183" s="13"/>
      <c r="BA183" s="13"/>
      <c r="BB183" s="13"/>
      <c r="BC183" s="76"/>
      <c r="BE183" s="15"/>
      <c r="BF183" s="3"/>
      <c r="BG183" s="76"/>
      <c r="BH183" s="15"/>
      <c r="BI183" s="13"/>
      <c r="BL183" s="57"/>
      <c r="BM183" s="203"/>
      <c r="BR183" s="76"/>
      <c r="BT183" s="1"/>
      <c r="BU183" s="1"/>
      <c r="BW183" s="1"/>
      <c r="BX183" s="1"/>
      <c r="CB183" s="1"/>
      <c r="CC183" s="1"/>
      <c r="CD183" s="1"/>
      <c r="CE183" s="1"/>
      <c r="CF183" s="1"/>
      <c r="CG183" s="13"/>
    </row>
    <row r="184" spans="43:85">
      <c r="AQ184" s="13"/>
      <c r="AR184" s="13"/>
      <c r="AS184" s="13"/>
      <c r="AT184" s="13"/>
      <c r="AU184" s="67"/>
      <c r="AV184" s="13"/>
      <c r="AW184" s="67"/>
      <c r="AX184" s="13"/>
      <c r="AY184" s="13"/>
      <c r="AZ184" s="13"/>
      <c r="BA184" s="13"/>
      <c r="BB184" s="13"/>
      <c r="BC184" s="76"/>
      <c r="BE184" s="15"/>
      <c r="BF184" s="3"/>
      <c r="BG184" s="76"/>
      <c r="BH184" s="15"/>
      <c r="BI184" s="13"/>
      <c r="BL184" s="57"/>
      <c r="BM184" s="203"/>
      <c r="BR184" s="76"/>
      <c r="BT184" s="1"/>
      <c r="BU184" s="1"/>
      <c r="BW184" s="1"/>
      <c r="BX184" s="1"/>
      <c r="CB184" s="1"/>
      <c r="CC184" s="1"/>
      <c r="CD184" s="1"/>
      <c r="CE184" s="1"/>
      <c r="CF184" s="1"/>
      <c r="CG184" s="13"/>
    </row>
    <row r="185" spans="43:85">
      <c r="AQ185" s="13"/>
      <c r="AR185" s="13"/>
      <c r="AS185" s="13"/>
      <c r="AT185" s="13"/>
      <c r="AU185" s="67"/>
      <c r="AV185" s="13"/>
      <c r="AW185" s="67"/>
      <c r="AX185" s="13"/>
      <c r="AY185" s="13"/>
      <c r="AZ185" s="13"/>
      <c r="BA185" s="13"/>
      <c r="BB185" s="13"/>
      <c r="BC185" s="76"/>
      <c r="BE185" s="15"/>
      <c r="BF185" s="3"/>
      <c r="BG185" s="76"/>
      <c r="BH185" s="15"/>
      <c r="BI185" s="13"/>
      <c r="BL185" s="57"/>
      <c r="BM185" s="203"/>
      <c r="BR185" s="76"/>
      <c r="BT185" s="1"/>
      <c r="BU185" s="1"/>
      <c r="BW185" s="1"/>
      <c r="BX185" s="1"/>
      <c r="CB185" s="1"/>
      <c r="CC185" s="1"/>
      <c r="CD185" s="1"/>
      <c r="CE185" s="1"/>
      <c r="CF185" s="1"/>
      <c r="CG185" s="13"/>
    </row>
    <row r="186" spans="43:85">
      <c r="AQ186" s="13"/>
      <c r="AR186" s="13"/>
      <c r="AS186" s="13"/>
      <c r="AT186" s="13"/>
      <c r="AU186" s="67"/>
      <c r="AV186" s="13"/>
      <c r="AW186" s="67"/>
      <c r="AX186" s="13"/>
      <c r="AY186" s="13"/>
      <c r="AZ186" s="13"/>
      <c r="BA186" s="13"/>
      <c r="BB186" s="13"/>
      <c r="BC186" s="76"/>
      <c r="BE186" s="15"/>
      <c r="BF186" s="3"/>
      <c r="BG186" s="76"/>
      <c r="BH186" s="15"/>
      <c r="BI186" s="13"/>
      <c r="BL186" s="57"/>
      <c r="BM186" s="203"/>
      <c r="BR186" s="76"/>
      <c r="BT186" s="1"/>
      <c r="BU186" s="1"/>
      <c r="BW186" s="1"/>
      <c r="BX186" s="1"/>
      <c r="CB186" s="1"/>
      <c r="CC186" s="1"/>
      <c r="CD186" s="1"/>
      <c r="CE186" s="1"/>
      <c r="CF186" s="1"/>
      <c r="CG186" s="13"/>
    </row>
    <row r="187" spans="43:85">
      <c r="AQ187" s="13"/>
      <c r="AR187" s="13"/>
      <c r="AS187" s="13"/>
      <c r="AT187" s="13"/>
      <c r="AU187" s="67"/>
      <c r="AV187" s="13"/>
      <c r="AW187" s="67"/>
      <c r="AX187" s="13"/>
      <c r="AY187" s="13"/>
      <c r="AZ187" s="13"/>
      <c r="BA187" s="13"/>
      <c r="BB187" s="13"/>
      <c r="BC187" s="76"/>
      <c r="BE187" s="15"/>
      <c r="BF187" s="3"/>
      <c r="BG187" s="76"/>
      <c r="BH187" s="15"/>
      <c r="BI187" s="13"/>
      <c r="BL187" s="57"/>
      <c r="BM187" s="203"/>
      <c r="BR187" s="76"/>
      <c r="BT187" s="1"/>
      <c r="BU187" s="1"/>
      <c r="BW187" s="1"/>
      <c r="BX187" s="1"/>
      <c r="CB187" s="1"/>
      <c r="CC187" s="1"/>
      <c r="CD187" s="1"/>
      <c r="CE187" s="1"/>
      <c r="CF187" s="1"/>
      <c r="CG187" s="13"/>
    </row>
    <row r="188" spans="43:85">
      <c r="AQ188" s="13"/>
      <c r="AR188" s="13"/>
      <c r="AS188" s="13"/>
      <c r="AT188" s="13"/>
      <c r="AU188" s="67"/>
      <c r="AV188" s="13"/>
      <c r="AW188" s="67"/>
      <c r="AX188" s="13"/>
      <c r="AY188" s="13"/>
      <c r="AZ188" s="13"/>
      <c r="BA188" s="13"/>
      <c r="BB188" s="13"/>
      <c r="BC188" s="76"/>
      <c r="BE188" s="15"/>
      <c r="BF188" s="3"/>
      <c r="BG188" s="76"/>
      <c r="BH188" s="15"/>
      <c r="BI188" s="13"/>
      <c r="BL188" s="57"/>
      <c r="BM188" s="203"/>
      <c r="BR188" s="76"/>
      <c r="BT188" s="1"/>
      <c r="BU188" s="1"/>
      <c r="BW188" s="1"/>
      <c r="BX188" s="1"/>
      <c r="CB188" s="1"/>
      <c r="CC188" s="1"/>
      <c r="CD188" s="1"/>
      <c r="CE188" s="1"/>
      <c r="CF188" s="1"/>
      <c r="CG188" s="13"/>
    </row>
    <row r="189" spans="43:85">
      <c r="AQ189" s="13"/>
      <c r="AR189" s="13"/>
      <c r="AS189" s="13"/>
      <c r="AT189" s="13"/>
      <c r="AU189" s="67"/>
      <c r="AV189" s="13"/>
      <c r="AW189" s="67"/>
      <c r="AX189" s="13"/>
      <c r="AY189" s="13"/>
      <c r="AZ189" s="13"/>
      <c r="BA189" s="13"/>
      <c r="BB189" s="13"/>
      <c r="BC189" s="76"/>
      <c r="BE189" s="15"/>
      <c r="BF189" s="3"/>
      <c r="BG189" s="76"/>
      <c r="BH189" s="15"/>
      <c r="BI189" s="13"/>
      <c r="BL189" s="57"/>
      <c r="BM189" s="203"/>
      <c r="BR189" s="76"/>
      <c r="BT189" s="1"/>
      <c r="BU189" s="1"/>
      <c r="BW189" s="1"/>
      <c r="BX189" s="1"/>
      <c r="CB189" s="1"/>
      <c r="CC189" s="1"/>
      <c r="CD189" s="1"/>
      <c r="CE189" s="1"/>
      <c r="CF189" s="1"/>
      <c r="CG189" s="13"/>
    </row>
    <row r="190" spans="43:85">
      <c r="AQ190" s="13"/>
      <c r="AR190" s="13"/>
      <c r="AS190" s="13"/>
      <c r="AT190" s="13"/>
      <c r="AU190" s="67"/>
      <c r="AV190" s="13"/>
      <c r="AW190" s="67"/>
      <c r="AX190" s="13"/>
      <c r="AY190" s="13"/>
      <c r="AZ190" s="13"/>
      <c r="BA190" s="13"/>
      <c r="BB190" s="13"/>
      <c r="BC190" s="76"/>
      <c r="BE190" s="15"/>
      <c r="BF190" s="3"/>
      <c r="BG190" s="76"/>
      <c r="BH190" s="15"/>
      <c r="BI190" s="13"/>
      <c r="BL190" s="57"/>
      <c r="BM190" s="203"/>
      <c r="BR190" s="76"/>
      <c r="BT190" s="1"/>
      <c r="BU190" s="1"/>
      <c r="BW190" s="1"/>
      <c r="BX190" s="1"/>
      <c r="CB190" s="1"/>
      <c r="CC190" s="1"/>
      <c r="CD190" s="1"/>
      <c r="CE190" s="1"/>
      <c r="CF190" s="1"/>
      <c r="CG190" s="13"/>
    </row>
    <row r="191" spans="43:85">
      <c r="AQ191" s="13"/>
      <c r="AR191" s="13"/>
      <c r="AS191" s="13"/>
      <c r="AT191" s="13"/>
      <c r="AU191" s="67"/>
      <c r="AV191" s="13"/>
      <c r="AW191" s="67"/>
      <c r="AX191" s="13"/>
      <c r="AY191" s="13"/>
      <c r="AZ191" s="13"/>
      <c r="BA191" s="13"/>
      <c r="BB191" s="13"/>
      <c r="BC191" s="76"/>
      <c r="BE191" s="15"/>
      <c r="BF191" s="3"/>
      <c r="BG191" s="76"/>
      <c r="BH191" s="15"/>
      <c r="BI191" s="13"/>
      <c r="BL191" s="57"/>
      <c r="BM191" s="203"/>
      <c r="BR191" s="76"/>
      <c r="BT191" s="1"/>
      <c r="BU191" s="1"/>
      <c r="BW191" s="1"/>
      <c r="BX191" s="1"/>
      <c r="CB191" s="1"/>
      <c r="CC191" s="1"/>
      <c r="CD191" s="1"/>
      <c r="CE191" s="1"/>
      <c r="CF191" s="1"/>
      <c r="CG191" s="13"/>
    </row>
    <row r="192" spans="43:85">
      <c r="AQ192" s="13"/>
      <c r="AR192" s="13"/>
      <c r="AS192" s="13"/>
      <c r="AT192" s="13"/>
      <c r="AU192" s="67"/>
      <c r="AV192" s="13"/>
      <c r="AW192" s="67"/>
      <c r="AX192" s="13"/>
      <c r="AY192" s="13"/>
      <c r="AZ192" s="13"/>
      <c r="BA192" s="13"/>
      <c r="BB192" s="13"/>
      <c r="BC192" s="76"/>
      <c r="BE192" s="15"/>
      <c r="BF192" s="3"/>
      <c r="BG192" s="76"/>
      <c r="BH192" s="15"/>
      <c r="BI192" s="13"/>
      <c r="BL192" s="57"/>
      <c r="BM192" s="203"/>
      <c r="BR192" s="76"/>
      <c r="BT192" s="1"/>
      <c r="BU192" s="1"/>
      <c r="BW192" s="1"/>
      <c r="BX192" s="1"/>
      <c r="CB192" s="1"/>
      <c r="CC192" s="1"/>
      <c r="CD192" s="1"/>
      <c r="CE192" s="1"/>
      <c r="CF192" s="1"/>
      <c r="CG192" s="13"/>
    </row>
    <row r="193" spans="43:85">
      <c r="AQ193" s="13"/>
      <c r="AR193" s="13"/>
      <c r="AS193" s="13"/>
      <c r="AT193" s="13"/>
      <c r="AU193" s="67"/>
      <c r="AV193" s="13"/>
      <c r="AW193" s="67"/>
      <c r="AX193" s="13"/>
      <c r="AY193" s="13"/>
      <c r="AZ193" s="13"/>
      <c r="BA193" s="13"/>
      <c r="BB193" s="13"/>
      <c r="BC193" s="76"/>
      <c r="BE193" s="15"/>
      <c r="BF193" s="3"/>
      <c r="BG193" s="76"/>
      <c r="BH193" s="15"/>
      <c r="BI193" s="13"/>
      <c r="BL193" s="57"/>
      <c r="BM193" s="203"/>
      <c r="BR193" s="76"/>
      <c r="BT193" s="1"/>
      <c r="BU193" s="1"/>
      <c r="BW193" s="1"/>
      <c r="BX193" s="1"/>
      <c r="CB193" s="1"/>
      <c r="CC193" s="1"/>
      <c r="CD193" s="1"/>
      <c r="CE193" s="1"/>
      <c r="CF193" s="1"/>
      <c r="CG193" s="13"/>
    </row>
    <row r="194" spans="43:85">
      <c r="AQ194" s="13"/>
      <c r="AR194" s="13"/>
      <c r="AS194" s="13"/>
      <c r="AT194" s="13"/>
      <c r="AU194" s="67"/>
      <c r="AV194" s="13"/>
      <c r="AW194" s="67"/>
      <c r="AX194" s="13"/>
      <c r="AY194" s="13"/>
      <c r="AZ194" s="13"/>
      <c r="BA194" s="13"/>
      <c r="BB194" s="13"/>
      <c r="BC194" s="76"/>
      <c r="BE194" s="15"/>
      <c r="BF194" s="3"/>
      <c r="BG194" s="76"/>
      <c r="BH194" s="15"/>
      <c r="BI194" s="13"/>
      <c r="BL194" s="57"/>
      <c r="BM194" s="203"/>
      <c r="BR194" s="76"/>
      <c r="BT194" s="1"/>
      <c r="BU194" s="1"/>
      <c r="BW194" s="1"/>
      <c r="BX194" s="1"/>
      <c r="CB194" s="1"/>
      <c r="CC194" s="1"/>
      <c r="CD194" s="1"/>
      <c r="CE194" s="1"/>
      <c r="CF194" s="1"/>
      <c r="CG194" s="13"/>
    </row>
    <row r="195" spans="43:85">
      <c r="AQ195" s="13"/>
      <c r="AR195" s="13"/>
      <c r="AS195" s="13"/>
      <c r="AT195" s="13"/>
      <c r="AU195" s="67"/>
      <c r="AV195" s="13"/>
      <c r="AW195" s="67"/>
      <c r="AX195" s="13"/>
      <c r="AY195" s="13"/>
      <c r="AZ195" s="13"/>
      <c r="BA195" s="13"/>
      <c r="BB195" s="13"/>
      <c r="BC195" s="76"/>
      <c r="BE195" s="15"/>
      <c r="BF195" s="3"/>
      <c r="BG195" s="76"/>
      <c r="BH195" s="15"/>
      <c r="BI195" s="13"/>
      <c r="BL195" s="57"/>
      <c r="BM195" s="203"/>
      <c r="BR195" s="76"/>
      <c r="BT195" s="1"/>
      <c r="BU195" s="1"/>
      <c r="BW195" s="1"/>
      <c r="BX195" s="1"/>
      <c r="CB195" s="1"/>
      <c r="CC195" s="1"/>
      <c r="CD195" s="1"/>
      <c r="CE195" s="1"/>
      <c r="CF195" s="1"/>
      <c r="CG195" s="13"/>
    </row>
    <row r="196" spans="43:85">
      <c r="AQ196" s="13"/>
      <c r="AR196" s="13"/>
      <c r="AS196" s="13"/>
      <c r="AT196" s="13"/>
      <c r="AU196" s="67"/>
      <c r="AV196" s="13"/>
      <c r="AW196" s="67"/>
      <c r="AX196" s="13"/>
      <c r="AY196" s="13"/>
      <c r="AZ196" s="13"/>
      <c r="BA196" s="13"/>
      <c r="BB196" s="13"/>
      <c r="BC196" s="76"/>
      <c r="BE196" s="15"/>
      <c r="BF196" s="3"/>
      <c r="BG196" s="76"/>
      <c r="BH196" s="15"/>
      <c r="BI196" s="13"/>
      <c r="BL196" s="57"/>
      <c r="BM196" s="203"/>
      <c r="BR196" s="76"/>
      <c r="BT196" s="1"/>
      <c r="BU196" s="1"/>
      <c r="BW196" s="1"/>
      <c r="BX196" s="1"/>
      <c r="CB196" s="1"/>
      <c r="CC196" s="1"/>
      <c r="CD196" s="1"/>
      <c r="CE196" s="1"/>
      <c r="CF196" s="1"/>
      <c r="CG196" s="13"/>
    </row>
    <row r="197" spans="43:85">
      <c r="AQ197" s="13"/>
      <c r="AR197" s="13"/>
      <c r="AS197" s="13"/>
      <c r="AT197" s="13"/>
      <c r="AU197" s="67"/>
      <c r="AV197" s="13"/>
      <c r="AW197" s="67"/>
      <c r="AX197" s="13"/>
      <c r="AY197" s="13"/>
      <c r="AZ197" s="13"/>
      <c r="BA197" s="13"/>
      <c r="BB197" s="13"/>
      <c r="BC197" s="76"/>
      <c r="BE197" s="15"/>
      <c r="BF197" s="3"/>
      <c r="BG197" s="76"/>
      <c r="BH197" s="15"/>
      <c r="BI197" s="13"/>
      <c r="BL197" s="57"/>
      <c r="BM197" s="203"/>
      <c r="BR197" s="76"/>
      <c r="BT197" s="1"/>
      <c r="BU197" s="1"/>
      <c r="BW197" s="1"/>
      <c r="BX197" s="1"/>
      <c r="CB197" s="1"/>
      <c r="CC197" s="1"/>
      <c r="CD197" s="1"/>
      <c r="CE197" s="1"/>
      <c r="CF197" s="1"/>
      <c r="CG197" s="13"/>
    </row>
    <row r="198" spans="43:85">
      <c r="AQ198" s="13"/>
      <c r="AR198" s="13"/>
      <c r="AS198" s="13"/>
      <c r="AT198" s="13"/>
      <c r="AU198" s="67"/>
      <c r="AV198" s="13"/>
      <c r="AW198" s="67"/>
      <c r="AX198" s="13"/>
      <c r="AY198" s="13"/>
      <c r="AZ198" s="13"/>
      <c r="BA198" s="13"/>
      <c r="BB198" s="13"/>
      <c r="BC198" s="76"/>
      <c r="BE198" s="15"/>
      <c r="BF198" s="3"/>
      <c r="BG198" s="76"/>
      <c r="BH198" s="15"/>
      <c r="BI198" s="13"/>
      <c r="BL198" s="57"/>
      <c r="BM198" s="203"/>
      <c r="BR198" s="76"/>
      <c r="BT198" s="1"/>
      <c r="BU198" s="1"/>
      <c r="BW198" s="1"/>
      <c r="BX198" s="1"/>
      <c r="CB198" s="1"/>
      <c r="CC198" s="1"/>
      <c r="CD198" s="1"/>
      <c r="CE198" s="1"/>
      <c r="CF198" s="1"/>
      <c r="CG198" s="13"/>
    </row>
    <row r="199" spans="43:85">
      <c r="AQ199" s="13"/>
      <c r="AR199" s="13"/>
      <c r="AS199" s="13"/>
      <c r="AT199" s="13"/>
      <c r="AU199" s="67"/>
      <c r="AV199" s="13"/>
      <c r="AW199" s="67"/>
      <c r="AX199" s="13"/>
      <c r="AY199" s="13"/>
      <c r="AZ199" s="13"/>
      <c r="BA199" s="13"/>
      <c r="BB199" s="13"/>
      <c r="BC199" s="76"/>
      <c r="BD199" s="76"/>
      <c r="BE199" s="15"/>
      <c r="BF199" s="13"/>
      <c r="BG199" s="76"/>
      <c r="BH199" s="76"/>
      <c r="BI199" s="13"/>
      <c r="BJ199" s="76"/>
      <c r="BK199" s="13"/>
      <c r="BL199" s="13"/>
      <c r="BM199" s="76"/>
      <c r="BN199" s="76"/>
      <c r="BO199" s="76"/>
      <c r="BP199" s="76"/>
      <c r="BQ199" s="67"/>
      <c r="BR199" s="76"/>
      <c r="BS199" s="67"/>
      <c r="BT199" s="13"/>
      <c r="BU199" s="13"/>
      <c r="BV199" s="67"/>
      <c r="BW199" s="13"/>
      <c r="BX199" s="13"/>
      <c r="BY199" s="67"/>
      <c r="BZ199" s="67"/>
      <c r="CA199" s="67"/>
      <c r="CB199" s="13"/>
      <c r="CC199" s="13"/>
      <c r="CD199" s="13"/>
      <c r="CE199" s="13"/>
      <c r="CF199" s="1"/>
      <c r="CG199" s="13"/>
    </row>
    <row r="200" spans="43:85">
      <c r="AQ200" s="13"/>
      <c r="AR200" s="13"/>
      <c r="AS200" s="13"/>
      <c r="AT200" s="13"/>
      <c r="AU200" s="67"/>
      <c r="AV200" s="13"/>
      <c r="AW200" s="67"/>
      <c r="AX200" s="13"/>
      <c r="AY200" s="13"/>
      <c r="AZ200" s="13"/>
      <c r="BA200" s="13"/>
      <c r="BB200" s="13"/>
      <c r="BC200" s="76"/>
      <c r="BD200" s="76"/>
      <c r="BE200" s="15"/>
      <c r="BF200" s="13"/>
      <c r="BG200" s="76"/>
      <c r="BH200" s="76"/>
      <c r="BI200" s="13"/>
      <c r="BJ200" s="76"/>
      <c r="BK200" s="13"/>
      <c r="BL200" s="13"/>
      <c r="BM200" s="76"/>
      <c r="BN200" s="76"/>
      <c r="BO200" s="76"/>
      <c r="BP200" s="76"/>
      <c r="BQ200" s="67"/>
      <c r="BR200" s="76"/>
      <c r="BS200" s="67"/>
      <c r="BT200" s="13"/>
      <c r="BU200" s="13"/>
      <c r="BV200" s="67"/>
      <c r="BW200" s="13"/>
      <c r="BX200" s="13"/>
      <c r="BY200" s="67"/>
      <c r="BZ200" s="67"/>
      <c r="CA200" s="67"/>
      <c r="CB200" s="13"/>
      <c r="CC200" s="13"/>
      <c r="CD200" s="13"/>
      <c r="CE200" s="13"/>
      <c r="CF200" s="1"/>
      <c r="CG200" s="13"/>
    </row>
    <row r="201" spans="43:85">
      <c r="AQ201" s="13"/>
      <c r="AR201" s="13"/>
      <c r="AS201" s="13"/>
      <c r="AT201" s="13"/>
      <c r="AU201" s="67"/>
      <c r="AV201" s="13"/>
      <c r="AW201" s="67"/>
      <c r="AX201" s="13"/>
      <c r="AY201" s="13"/>
      <c r="AZ201" s="13"/>
      <c r="BA201" s="13"/>
      <c r="BB201" s="13"/>
      <c r="BC201" s="76"/>
      <c r="BD201" s="76"/>
      <c r="BE201" s="76"/>
      <c r="BF201" s="13"/>
      <c r="BG201" s="76"/>
      <c r="BH201" s="76"/>
      <c r="BI201" s="13"/>
      <c r="BJ201" s="76"/>
      <c r="BK201" s="13"/>
      <c r="BL201" s="13"/>
      <c r="BM201" s="76"/>
      <c r="BN201" s="76"/>
      <c r="BO201" s="76"/>
      <c r="BP201" s="76"/>
      <c r="BQ201" s="67"/>
      <c r="BR201" s="76"/>
      <c r="BS201" s="67"/>
      <c r="BT201" s="13"/>
      <c r="BU201" s="13"/>
      <c r="BV201" s="67"/>
      <c r="BW201" s="13"/>
      <c r="BX201" s="13"/>
      <c r="BY201" s="67"/>
      <c r="BZ201" s="67"/>
      <c r="CA201" s="67"/>
      <c r="CB201" s="13"/>
      <c r="CC201" s="13"/>
      <c r="CD201" s="13"/>
      <c r="CE201" s="13"/>
      <c r="CF201" s="13"/>
      <c r="CG201" s="13"/>
    </row>
    <row r="202" spans="43:85">
      <c r="AQ202" s="13"/>
      <c r="AR202" s="13"/>
      <c r="AS202" s="13"/>
      <c r="AT202" s="13"/>
      <c r="AU202" s="67"/>
      <c r="AV202" s="13"/>
      <c r="AW202" s="67"/>
      <c r="AX202" s="13"/>
      <c r="AY202" s="13"/>
      <c r="AZ202" s="13"/>
      <c r="BA202" s="13"/>
      <c r="BB202" s="13"/>
      <c r="BC202" s="76"/>
      <c r="BD202" s="76"/>
      <c r="BE202" s="76"/>
      <c r="BF202" s="13"/>
      <c r="BG202" s="76"/>
      <c r="BH202" s="76"/>
      <c r="BI202" s="13"/>
      <c r="BJ202" s="76"/>
      <c r="BK202" s="13"/>
      <c r="BL202" s="13"/>
      <c r="BM202" s="76"/>
      <c r="BN202" s="76"/>
      <c r="BO202" s="76"/>
      <c r="BP202" s="76"/>
      <c r="BQ202" s="67"/>
      <c r="BR202" s="76"/>
      <c r="BS202" s="67"/>
      <c r="BT202" s="13"/>
      <c r="BU202" s="13"/>
      <c r="BV202" s="67"/>
      <c r="BW202" s="13"/>
      <c r="BX202" s="13"/>
      <c r="BY202" s="67"/>
      <c r="BZ202" s="67"/>
      <c r="CA202" s="67"/>
      <c r="CB202" s="13"/>
      <c r="CC202" s="13"/>
      <c r="CD202" s="13"/>
      <c r="CE202" s="13"/>
      <c r="CF202" s="13"/>
      <c r="CG202" s="13"/>
    </row>
    <row r="203" spans="43:85">
      <c r="AQ203" s="13"/>
      <c r="AR203" s="13"/>
      <c r="AS203" s="13"/>
      <c r="AT203" s="13"/>
      <c r="AU203" s="67"/>
      <c r="AV203" s="13"/>
      <c r="AW203" s="67"/>
      <c r="AX203" s="13"/>
      <c r="AY203" s="13"/>
      <c r="AZ203" s="13"/>
      <c r="BA203" s="13"/>
      <c r="BB203" s="13"/>
      <c r="BC203" s="76"/>
      <c r="BD203" s="76"/>
      <c r="BE203" s="76"/>
      <c r="BF203" s="13"/>
      <c r="BG203" s="76"/>
      <c r="BH203" s="76"/>
      <c r="BI203" s="13"/>
      <c r="BJ203" s="76"/>
      <c r="BK203" s="13"/>
      <c r="BL203" s="13"/>
      <c r="BM203" s="76"/>
      <c r="BN203" s="76"/>
      <c r="BO203" s="76"/>
      <c r="BP203" s="76"/>
      <c r="BQ203" s="67"/>
      <c r="BR203" s="76"/>
      <c r="BS203" s="67"/>
      <c r="BT203" s="13"/>
      <c r="BU203" s="13"/>
      <c r="BV203" s="67"/>
      <c r="BW203" s="13"/>
      <c r="BX203" s="13"/>
      <c r="BY203" s="67"/>
      <c r="BZ203" s="67"/>
      <c r="CA203" s="67"/>
      <c r="CB203" s="13"/>
      <c r="CC203" s="13"/>
      <c r="CD203" s="13"/>
      <c r="CE203" s="13"/>
      <c r="CF203" s="13"/>
      <c r="CG203" s="13"/>
    </row>
    <row r="204" spans="43:85">
      <c r="AQ204" s="13"/>
      <c r="AR204" s="13"/>
      <c r="AS204" s="13"/>
      <c r="AT204" s="13"/>
      <c r="AU204" s="67"/>
      <c r="AV204" s="13"/>
      <c r="AW204" s="67"/>
      <c r="AX204" s="13"/>
      <c r="AY204" s="13"/>
      <c r="AZ204" s="13"/>
      <c r="BA204" s="13"/>
      <c r="BB204" s="13"/>
      <c r="BC204" s="76"/>
      <c r="BD204" s="76"/>
      <c r="BE204" s="76"/>
      <c r="BF204" s="13"/>
      <c r="BG204" s="76"/>
      <c r="BH204" s="76"/>
      <c r="BI204" s="13"/>
      <c r="BJ204" s="76"/>
      <c r="BK204" s="13"/>
      <c r="BL204" s="13"/>
      <c r="BM204" s="76"/>
      <c r="BN204" s="76"/>
      <c r="BO204" s="76"/>
      <c r="BP204" s="76"/>
      <c r="BQ204" s="67"/>
      <c r="BR204" s="76"/>
      <c r="BS204" s="67"/>
      <c r="BT204" s="13"/>
      <c r="BU204" s="13"/>
      <c r="BV204" s="67"/>
      <c r="BW204" s="13"/>
      <c r="BX204" s="13"/>
      <c r="BY204" s="67"/>
      <c r="BZ204" s="67"/>
      <c r="CA204" s="67"/>
      <c r="CB204" s="13"/>
      <c r="CC204" s="13"/>
      <c r="CD204" s="13"/>
      <c r="CE204" s="13"/>
      <c r="CF204" s="13"/>
      <c r="CG204" s="13"/>
    </row>
    <row r="205" spans="43:85">
      <c r="AQ205" s="13"/>
      <c r="AR205" s="13"/>
      <c r="AS205" s="13"/>
      <c r="AT205" s="13"/>
      <c r="AU205" s="67"/>
      <c r="AV205" s="13"/>
      <c r="AW205" s="67"/>
      <c r="AX205" s="13"/>
      <c r="AY205" s="13"/>
      <c r="AZ205" s="13"/>
      <c r="BA205" s="13"/>
      <c r="BB205" s="13"/>
      <c r="BC205" s="76"/>
      <c r="BD205" s="76"/>
      <c r="BE205" s="76"/>
      <c r="BF205" s="13"/>
      <c r="BG205" s="76"/>
      <c r="BH205" s="76"/>
      <c r="BI205" s="13"/>
      <c r="BJ205" s="76"/>
      <c r="BK205" s="13"/>
      <c r="BL205" s="13"/>
      <c r="BM205" s="76"/>
      <c r="BN205" s="76"/>
      <c r="BO205" s="76"/>
      <c r="BP205" s="76"/>
      <c r="BQ205" s="67"/>
      <c r="BR205" s="76"/>
      <c r="BS205" s="67"/>
      <c r="BT205" s="13"/>
      <c r="BU205" s="13"/>
      <c r="BV205" s="67"/>
      <c r="BW205" s="13"/>
      <c r="BX205" s="13"/>
      <c r="BY205" s="67"/>
      <c r="BZ205" s="67"/>
      <c r="CA205" s="67"/>
      <c r="CB205" s="13"/>
      <c r="CC205" s="13"/>
      <c r="CD205" s="13"/>
      <c r="CE205" s="13"/>
      <c r="CF205" s="13"/>
      <c r="CG205" s="13"/>
    </row>
    <row r="206" spans="43:85">
      <c r="AQ206" s="13"/>
      <c r="AR206" s="13"/>
      <c r="AS206" s="13"/>
      <c r="AT206" s="13"/>
      <c r="AU206" s="67"/>
      <c r="AV206" s="13"/>
      <c r="AW206" s="67"/>
      <c r="AX206" s="13"/>
      <c r="AY206" s="13"/>
      <c r="AZ206" s="13"/>
      <c r="BA206" s="13"/>
      <c r="BB206" s="13"/>
      <c r="BC206" s="76"/>
      <c r="BD206" s="76"/>
      <c r="BE206" s="76"/>
      <c r="BF206" s="13"/>
      <c r="BG206" s="76"/>
      <c r="BH206" s="76"/>
      <c r="BI206" s="13"/>
      <c r="BJ206" s="76"/>
      <c r="BK206" s="13"/>
      <c r="BL206" s="13"/>
      <c r="BM206" s="76"/>
      <c r="BN206" s="76"/>
      <c r="BO206" s="76"/>
      <c r="BP206" s="76"/>
      <c r="BQ206" s="67"/>
      <c r="BR206" s="76"/>
      <c r="BS206" s="67"/>
      <c r="BT206" s="13"/>
      <c r="BU206" s="13"/>
      <c r="BV206" s="67"/>
      <c r="BW206" s="13"/>
      <c r="BX206" s="13"/>
      <c r="BY206" s="67"/>
      <c r="BZ206" s="67"/>
      <c r="CA206" s="67"/>
      <c r="CB206" s="13"/>
      <c r="CC206" s="13"/>
      <c r="CD206" s="13"/>
      <c r="CE206" s="13"/>
      <c r="CF206" s="13"/>
      <c r="CG206" s="13"/>
    </row>
    <row r="207" spans="43:85">
      <c r="AQ207" s="13"/>
      <c r="AR207" s="13"/>
      <c r="AS207" s="13"/>
      <c r="AT207" s="13"/>
      <c r="AU207" s="67"/>
      <c r="AV207" s="13"/>
      <c r="AW207" s="67"/>
      <c r="AX207" s="13"/>
      <c r="AY207" s="13"/>
      <c r="AZ207" s="13"/>
      <c r="BA207" s="13"/>
      <c r="BB207" s="13"/>
      <c r="BC207" s="76"/>
      <c r="BD207" s="76"/>
      <c r="BE207" s="76"/>
      <c r="BF207" s="13"/>
      <c r="BG207" s="76"/>
      <c r="BH207" s="76"/>
      <c r="BI207" s="13"/>
      <c r="BJ207" s="76"/>
      <c r="BK207" s="13"/>
      <c r="BL207" s="13"/>
      <c r="BM207" s="76"/>
      <c r="BN207" s="76"/>
      <c r="BO207" s="76"/>
      <c r="BP207" s="76"/>
      <c r="BQ207" s="67"/>
      <c r="BR207" s="76"/>
      <c r="BS207" s="67"/>
      <c r="BT207" s="13"/>
      <c r="BU207" s="13"/>
      <c r="BV207" s="67"/>
      <c r="BW207" s="13"/>
      <c r="BX207" s="13"/>
      <c r="BY207" s="67"/>
      <c r="BZ207" s="67"/>
      <c r="CA207" s="67"/>
      <c r="CB207" s="13"/>
      <c r="CC207" s="13"/>
      <c r="CD207" s="13"/>
      <c r="CE207" s="13"/>
      <c r="CF207" s="13"/>
      <c r="CG207" s="13"/>
    </row>
    <row r="208" spans="43:85">
      <c r="AQ208" s="13"/>
      <c r="AR208" s="13"/>
      <c r="AS208" s="13"/>
      <c r="AT208" s="13"/>
      <c r="AU208" s="67"/>
      <c r="AV208" s="13"/>
      <c r="AW208" s="67"/>
      <c r="AX208" s="13"/>
      <c r="AY208" s="13"/>
      <c r="AZ208" s="13"/>
      <c r="BA208" s="13"/>
      <c r="BB208" s="13"/>
      <c r="BC208" s="76"/>
      <c r="BD208" s="76"/>
      <c r="BE208" s="76"/>
      <c r="BF208" s="13"/>
      <c r="BG208" s="76"/>
      <c r="BH208" s="76"/>
      <c r="BI208" s="13"/>
      <c r="BJ208" s="76"/>
      <c r="BK208" s="13"/>
      <c r="BL208" s="13"/>
      <c r="BM208" s="76"/>
      <c r="BN208" s="76"/>
      <c r="BO208" s="76"/>
      <c r="BP208" s="76"/>
      <c r="BQ208" s="67"/>
      <c r="BR208" s="76"/>
      <c r="BS208" s="67"/>
      <c r="BT208" s="13"/>
      <c r="BU208" s="13"/>
      <c r="BV208" s="67"/>
      <c r="BW208" s="13"/>
      <c r="BX208" s="13"/>
      <c r="BY208" s="67"/>
      <c r="BZ208" s="67"/>
      <c r="CA208" s="67"/>
      <c r="CB208" s="13"/>
      <c r="CC208" s="13"/>
      <c r="CD208" s="13"/>
      <c r="CE208" s="13"/>
      <c r="CF208" s="13"/>
      <c r="CG208" s="13"/>
    </row>
    <row r="209" spans="43:85">
      <c r="AQ209" s="13"/>
      <c r="AR209" s="13"/>
      <c r="AS209" s="13"/>
      <c r="AT209" s="13"/>
      <c r="AU209" s="67"/>
      <c r="AV209" s="13"/>
      <c r="AW209" s="67"/>
      <c r="AX209" s="13"/>
      <c r="AY209" s="13"/>
      <c r="AZ209" s="13"/>
      <c r="BA209" s="13"/>
      <c r="BB209" s="13"/>
      <c r="BC209" s="76"/>
      <c r="BD209" s="76"/>
      <c r="BE209" s="76"/>
      <c r="BF209" s="13"/>
      <c r="BG209" s="76"/>
      <c r="BH209" s="76"/>
      <c r="BI209" s="13"/>
      <c r="BJ209" s="76"/>
      <c r="BK209" s="13"/>
      <c r="BL209" s="13"/>
      <c r="BM209" s="76"/>
      <c r="BN209" s="76"/>
      <c r="BO209" s="76"/>
      <c r="BP209" s="76"/>
      <c r="BQ209" s="67"/>
      <c r="BR209" s="76"/>
      <c r="BS209" s="67"/>
      <c r="BT209" s="13"/>
      <c r="BU209" s="13"/>
      <c r="BV209" s="67"/>
      <c r="BW209" s="13"/>
      <c r="BX209" s="13"/>
      <c r="BY209" s="67"/>
      <c r="BZ209" s="67"/>
      <c r="CA209" s="67"/>
      <c r="CB209" s="13"/>
      <c r="CC209" s="13"/>
      <c r="CD209" s="13"/>
      <c r="CE209" s="13"/>
      <c r="CF209" s="13"/>
      <c r="CG209" s="13"/>
    </row>
    <row r="210" spans="43:85">
      <c r="AQ210" s="13"/>
      <c r="AR210" s="13"/>
      <c r="AS210" s="13"/>
      <c r="AT210" s="13"/>
      <c r="AU210" s="67"/>
      <c r="AV210" s="13"/>
      <c r="AW210" s="67"/>
      <c r="AX210" s="13"/>
      <c r="AY210" s="13"/>
      <c r="AZ210" s="13"/>
      <c r="BA210" s="13"/>
      <c r="BB210" s="13"/>
      <c r="BC210" s="76"/>
      <c r="BD210" s="76"/>
      <c r="BE210" s="76"/>
      <c r="BF210" s="13"/>
      <c r="BG210" s="76"/>
      <c r="BH210" s="76"/>
      <c r="BI210" s="13"/>
      <c r="BJ210" s="76"/>
      <c r="BK210" s="13"/>
      <c r="BL210" s="13"/>
      <c r="BM210" s="76"/>
      <c r="BN210" s="76"/>
      <c r="BO210" s="76"/>
      <c r="BP210" s="76"/>
      <c r="BQ210" s="67"/>
      <c r="BR210" s="76"/>
      <c r="BS210" s="67"/>
      <c r="BT210" s="13"/>
      <c r="BU210" s="13"/>
      <c r="BV210" s="67"/>
      <c r="BW210" s="13"/>
      <c r="BX210" s="13"/>
      <c r="BY210" s="67"/>
      <c r="BZ210" s="67"/>
      <c r="CA210" s="67"/>
      <c r="CB210" s="13"/>
      <c r="CC210" s="13"/>
      <c r="CD210" s="13"/>
      <c r="CE210" s="13"/>
      <c r="CF210" s="13"/>
      <c r="CG210" s="13"/>
    </row>
    <row r="211" spans="43:85">
      <c r="AQ211" s="13"/>
      <c r="AR211" s="13"/>
      <c r="AS211" s="13"/>
      <c r="AT211" s="13"/>
      <c r="AU211" s="67"/>
      <c r="AV211" s="13"/>
      <c r="AW211" s="67"/>
      <c r="AX211" s="13"/>
      <c r="AY211" s="13"/>
      <c r="AZ211" s="13"/>
      <c r="BA211" s="13"/>
      <c r="BB211" s="13"/>
      <c r="BC211" s="76"/>
      <c r="BD211" s="76"/>
      <c r="BE211" s="76"/>
      <c r="BF211" s="13"/>
      <c r="BG211" s="76"/>
      <c r="BH211" s="76"/>
      <c r="BI211" s="13"/>
      <c r="BJ211" s="76"/>
      <c r="BK211" s="13"/>
      <c r="BL211" s="13"/>
      <c r="BM211" s="76"/>
      <c r="BN211" s="76"/>
      <c r="BO211" s="76"/>
      <c r="BP211" s="76"/>
      <c r="BQ211" s="67"/>
      <c r="BR211" s="76"/>
      <c r="BS211" s="67"/>
      <c r="BT211" s="13"/>
      <c r="BU211" s="13"/>
      <c r="BV211" s="67"/>
      <c r="BW211" s="13"/>
      <c r="BX211" s="13"/>
      <c r="BY211" s="67"/>
      <c r="BZ211" s="67"/>
      <c r="CA211" s="67"/>
      <c r="CB211" s="13"/>
      <c r="CC211" s="13"/>
      <c r="CD211" s="13"/>
      <c r="CE211" s="13"/>
      <c r="CF211" s="13"/>
      <c r="CG211" s="13"/>
    </row>
    <row r="212" spans="43:85">
      <c r="AQ212" s="13"/>
      <c r="AR212" s="13"/>
      <c r="AS212" s="13"/>
      <c r="AT212" s="13"/>
      <c r="AU212" s="67"/>
      <c r="AV212" s="13"/>
      <c r="AW212" s="67"/>
      <c r="AX212" s="13"/>
      <c r="AY212" s="13"/>
      <c r="AZ212" s="13"/>
      <c r="BA212" s="13"/>
      <c r="BB212" s="13"/>
      <c r="BC212" s="76"/>
      <c r="BD212" s="76"/>
      <c r="BE212" s="76"/>
      <c r="BF212" s="13"/>
      <c r="BG212" s="76"/>
      <c r="BH212" s="76"/>
      <c r="BI212" s="13"/>
      <c r="BJ212" s="76"/>
      <c r="BK212" s="13"/>
      <c r="BL212" s="13"/>
      <c r="BM212" s="76"/>
      <c r="BN212" s="76"/>
      <c r="BO212" s="76"/>
      <c r="BP212" s="76"/>
      <c r="BQ212" s="67"/>
      <c r="BR212" s="76"/>
      <c r="BS212" s="67"/>
      <c r="BT212" s="13"/>
      <c r="BU212" s="13"/>
      <c r="BV212" s="67"/>
      <c r="BW212" s="13"/>
      <c r="BX212" s="13"/>
      <c r="BY212" s="67"/>
      <c r="BZ212" s="67"/>
      <c r="CA212" s="67"/>
      <c r="CB212" s="13"/>
      <c r="CC212" s="13"/>
      <c r="CD212" s="13"/>
      <c r="CE212" s="13"/>
      <c r="CF212" s="13"/>
      <c r="CG212" s="13"/>
    </row>
    <row r="213" spans="43:85">
      <c r="AQ213" s="13"/>
      <c r="AR213" s="13"/>
      <c r="AS213" s="13"/>
      <c r="AT213" s="13"/>
      <c r="AU213" s="67"/>
      <c r="AV213" s="13"/>
      <c r="AW213" s="67"/>
      <c r="AX213" s="13"/>
      <c r="AY213" s="13"/>
      <c r="AZ213" s="13"/>
      <c r="BA213" s="13"/>
      <c r="BB213" s="13"/>
      <c r="BC213" s="76"/>
      <c r="BD213" s="76"/>
      <c r="BE213" s="76"/>
      <c r="BF213" s="13"/>
      <c r="BG213" s="76"/>
      <c r="BH213" s="76"/>
      <c r="BI213" s="13"/>
      <c r="BJ213" s="76"/>
      <c r="BK213" s="13"/>
      <c r="BL213" s="13"/>
      <c r="BM213" s="76"/>
      <c r="BN213" s="76"/>
      <c r="BO213" s="76"/>
      <c r="BP213" s="76"/>
      <c r="BQ213" s="67"/>
      <c r="BR213" s="76"/>
      <c r="BS213" s="67"/>
      <c r="BT213" s="13"/>
      <c r="BU213" s="13"/>
      <c r="BV213" s="67"/>
      <c r="BW213" s="13"/>
      <c r="BX213" s="13"/>
      <c r="BY213" s="67"/>
      <c r="BZ213" s="67"/>
      <c r="CA213" s="67"/>
      <c r="CB213" s="13"/>
      <c r="CC213" s="13"/>
      <c r="CD213" s="13"/>
      <c r="CE213" s="13"/>
      <c r="CF213" s="13"/>
      <c r="CG213" s="13"/>
    </row>
    <row r="214" spans="43:85">
      <c r="AQ214" s="13"/>
      <c r="AR214" s="13"/>
      <c r="AS214" s="13"/>
      <c r="AT214" s="13"/>
      <c r="AU214" s="67"/>
      <c r="AV214" s="13"/>
      <c r="AW214" s="67"/>
      <c r="AX214" s="13"/>
      <c r="AY214" s="13"/>
      <c r="AZ214" s="13"/>
      <c r="BA214" s="13"/>
      <c r="BB214" s="13"/>
      <c r="BC214" s="76"/>
      <c r="BD214" s="76"/>
      <c r="BE214" s="76"/>
      <c r="BF214" s="13"/>
      <c r="BG214" s="76"/>
      <c r="BH214" s="76"/>
      <c r="BI214" s="13"/>
      <c r="BJ214" s="76"/>
      <c r="BK214" s="13"/>
      <c r="BL214" s="13"/>
      <c r="BM214" s="76"/>
      <c r="BN214" s="76"/>
      <c r="BO214" s="76"/>
      <c r="BP214" s="76"/>
      <c r="BQ214" s="67"/>
      <c r="BR214" s="76"/>
      <c r="BS214" s="67"/>
      <c r="BT214" s="13"/>
      <c r="BU214" s="13"/>
      <c r="BV214" s="67"/>
      <c r="BW214" s="13"/>
      <c r="BX214" s="13"/>
      <c r="BY214" s="67"/>
      <c r="BZ214" s="67"/>
      <c r="CA214" s="67"/>
      <c r="CB214" s="13"/>
      <c r="CC214" s="13"/>
      <c r="CD214" s="13"/>
      <c r="CE214" s="13"/>
      <c r="CF214" s="13"/>
      <c r="CG214" s="13"/>
    </row>
    <row r="215" spans="43:85">
      <c r="AQ215" s="13"/>
      <c r="AR215" s="13"/>
      <c r="AS215" s="13"/>
      <c r="AT215" s="13"/>
      <c r="AU215" s="67"/>
      <c r="AV215" s="13"/>
      <c r="AW215" s="67"/>
      <c r="AX215" s="13"/>
      <c r="AY215" s="13"/>
      <c r="AZ215" s="13"/>
      <c r="BA215" s="13"/>
      <c r="BB215" s="13"/>
      <c r="BC215" s="76"/>
      <c r="BD215" s="76"/>
      <c r="BE215" s="76"/>
      <c r="BF215" s="13"/>
      <c r="BG215" s="76"/>
      <c r="BH215" s="76"/>
      <c r="BI215" s="13"/>
      <c r="BJ215" s="76"/>
      <c r="BK215" s="13"/>
      <c r="BL215" s="13"/>
      <c r="BM215" s="76"/>
      <c r="BN215" s="76"/>
      <c r="BO215" s="76"/>
      <c r="BP215" s="76"/>
      <c r="BQ215" s="67"/>
      <c r="BR215" s="76"/>
      <c r="BS215" s="67"/>
      <c r="BT215" s="13"/>
      <c r="BU215" s="13"/>
      <c r="BV215" s="67"/>
      <c r="BW215" s="13"/>
      <c r="BX215" s="13"/>
      <c r="BY215" s="67"/>
      <c r="BZ215" s="67"/>
      <c r="CA215" s="67"/>
      <c r="CB215" s="13"/>
      <c r="CC215" s="13"/>
      <c r="CD215" s="13"/>
      <c r="CE215" s="13"/>
      <c r="CF215" s="13"/>
      <c r="CG215" s="13"/>
    </row>
    <row r="216" spans="43:85">
      <c r="AQ216" s="13"/>
      <c r="AR216" s="13"/>
      <c r="AS216" s="13"/>
      <c r="AT216" s="13"/>
      <c r="AU216" s="67"/>
      <c r="AV216" s="13"/>
      <c r="AW216" s="67"/>
      <c r="AX216" s="13"/>
      <c r="AY216" s="13"/>
      <c r="AZ216" s="13"/>
      <c r="BA216" s="13"/>
      <c r="BB216" s="13"/>
      <c r="BC216" s="76"/>
      <c r="BD216" s="76"/>
      <c r="BE216" s="76"/>
      <c r="BF216" s="13"/>
      <c r="BG216" s="76"/>
      <c r="BH216" s="76"/>
      <c r="BI216" s="13"/>
      <c r="BJ216" s="76"/>
      <c r="BK216" s="13"/>
      <c r="BL216" s="13"/>
      <c r="BM216" s="76"/>
      <c r="BN216" s="76"/>
      <c r="BO216" s="76"/>
      <c r="BP216" s="76"/>
      <c r="BQ216" s="67"/>
      <c r="BR216" s="76"/>
      <c r="BS216" s="67"/>
      <c r="BT216" s="13"/>
      <c r="BU216" s="13"/>
      <c r="BV216" s="67"/>
      <c r="BW216" s="13"/>
      <c r="BX216" s="13"/>
      <c r="BY216" s="67"/>
      <c r="BZ216" s="67"/>
      <c r="CA216" s="67"/>
      <c r="CB216" s="13"/>
      <c r="CC216" s="13"/>
      <c r="CD216" s="13"/>
      <c r="CE216" s="13"/>
      <c r="CF216" s="13"/>
      <c r="CG216" s="13"/>
    </row>
    <row r="217" spans="43:85">
      <c r="AQ217" s="13"/>
      <c r="AR217" s="13"/>
      <c r="AS217" s="13"/>
      <c r="AT217" s="13"/>
      <c r="AU217" s="67"/>
      <c r="AV217" s="13"/>
      <c r="AW217" s="67"/>
      <c r="AX217" s="13"/>
      <c r="AY217" s="13"/>
      <c r="AZ217" s="13"/>
      <c r="BA217" s="13"/>
      <c r="BB217" s="13"/>
      <c r="BC217" s="76"/>
      <c r="BD217" s="76"/>
      <c r="BE217" s="76"/>
      <c r="BF217" s="13"/>
      <c r="BG217" s="76"/>
      <c r="BH217" s="76"/>
      <c r="BI217" s="13"/>
      <c r="BJ217" s="76"/>
      <c r="BK217" s="13"/>
      <c r="BL217" s="13"/>
      <c r="BM217" s="76"/>
      <c r="BN217" s="76"/>
      <c r="BO217" s="76"/>
      <c r="BP217" s="76"/>
      <c r="BQ217" s="67"/>
      <c r="BR217" s="76"/>
      <c r="BS217" s="67"/>
      <c r="BT217" s="13"/>
      <c r="BU217" s="13"/>
      <c r="BV217" s="67"/>
      <c r="BW217" s="13"/>
      <c r="BX217" s="13"/>
      <c r="BY217" s="67"/>
      <c r="BZ217" s="67"/>
      <c r="CA217" s="67"/>
      <c r="CB217" s="13"/>
      <c r="CC217" s="13"/>
      <c r="CD217" s="13"/>
      <c r="CE217" s="13"/>
      <c r="CF217" s="13"/>
      <c r="CG217" s="13"/>
    </row>
    <row r="218" spans="43:85">
      <c r="AQ218" s="13"/>
      <c r="AR218" s="13"/>
      <c r="AS218" s="13"/>
      <c r="AT218" s="13"/>
      <c r="AU218" s="67"/>
      <c r="AV218" s="13"/>
      <c r="AW218" s="67"/>
      <c r="AX218" s="13"/>
      <c r="AY218" s="13"/>
      <c r="AZ218" s="13"/>
      <c r="BA218" s="13"/>
      <c r="BB218" s="13"/>
      <c r="BC218" s="76"/>
      <c r="BD218" s="76"/>
      <c r="BE218" s="76"/>
      <c r="BF218" s="13"/>
      <c r="BG218" s="76"/>
      <c r="BH218" s="76"/>
      <c r="BI218" s="13"/>
      <c r="BJ218" s="76"/>
      <c r="BK218" s="13"/>
      <c r="BL218" s="13"/>
      <c r="BM218" s="76"/>
      <c r="BN218" s="76"/>
      <c r="BO218" s="76"/>
      <c r="BP218" s="76"/>
      <c r="BQ218" s="67"/>
      <c r="BR218" s="76"/>
      <c r="BS218" s="67"/>
      <c r="BT218" s="13"/>
      <c r="BU218" s="13"/>
      <c r="BV218" s="67"/>
      <c r="BW218" s="13"/>
      <c r="BX218" s="13"/>
      <c r="BY218" s="67"/>
      <c r="BZ218" s="67"/>
      <c r="CA218" s="67"/>
      <c r="CB218" s="13"/>
      <c r="CC218" s="13"/>
      <c r="CD218" s="13"/>
      <c r="CE218" s="13"/>
      <c r="CF218" s="13"/>
      <c r="CG218" s="13"/>
    </row>
    <row r="219" spans="43:85">
      <c r="AQ219" s="13"/>
      <c r="AR219" s="13"/>
      <c r="AS219" s="13"/>
      <c r="AT219" s="13"/>
      <c r="AU219" s="67"/>
      <c r="AV219" s="13"/>
      <c r="AW219" s="67"/>
      <c r="AX219" s="13"/>
      <c r="AY219" s="13"/>
      <c r="AZ219" s="13"/>
      <c r="BA219" s="13"/>
      <c r="BB219" s="13"/>
      <c r="BC219" s="76"/>
      <c r="BD219" s="76"/>
      <c r="BE219" s="76"/>
      <c r="BF219" s="13"/>
      <c r="BG219" s="76"/>
      <c r="BH219" s="76"/>
      <c r="BI219" s="13"/>
      <c r="BJ219" s="76"/>
      <c r="BK219" s="13"/>
      <c r="BL219" s="13"/>
      <c r="BM219" s="76"/>
      <c r="BN219" s="76"/>
      <c r="BO219" s="76"/>
      <c r="BP219" s="76"/>
      <c r="BQ219" s="67"/>
      <c r="BR219" s="76"/>
      <c r="BS219" s="67"/>
      <c r="BT219" s="13"/>
      <c r="BU219" s="13"/>
      <c r="BV219" s="67"/>
      <c r="BW219" s="13"/>
      <c r="BX219" s="13"/>
      <c r="BY219" s="67"/>
      <c r="BZ219" s="67"/>
      <c r="CA219" s="67"/>
      <c r="CB219" s="13"/>
      <c r="CC219" s="13"/>
      <c r="CD219" s="13"/>
      <c r="CE219" s="13"/>
      <c r="CF219" s="13"/>
      <c r="CG219" s="13"/>
    </row>
    <row r="220" spans="43:85">
      <c r="AQ220" s="13"/>
      <c r="AR220" s="13"/>
      <c r="AS220" s="13"/>
      <c r="AT220" s="13"/>
      <c r="AU220" s="67"/>
      <c r="AV220" s="13"/>
      <c r="AW220" s="67"/>
      <c r="AX220" s="13"/>
      <c r="AY220" s="13"/>
      <c r="AZ220" s="13"/>
      <c r="BA220" s="13"/>
      <c r="BB220" s="13"/>
      <c r="BC220" s="76"/>
      <c r="BD220" s="76"/>
      <c r="BE220" s="76"/>
      <c r="BF220" s="13"/>
      <c r="BG220" s="76"/>
      <c r="BH220" s="76"/>
      <c r="BI220" s="13"/>
      <c r="BJ220" s="76"/>
      <c r="BK220" s="13"/>
      <c r="BL220" s="13"/>
      <c r="BM220" s="76"/>
      <c r="BN220" s="76"/>
      <c r="BO220" s="76"/>
      <c r="BP220" s="76"/>
      <c r="BQ220" s="67"/>
      <c r="BR220" s="76"/>
      <c r="BS220" s="67"/>
      <c r="BT220" s="13"/>
      <c r="BU220" s="13"/>
      <c r="BV220" s="67"/>
      <c r="BW220" s="13"/>
      <c r="BX220" s="13"/>
      <c r="BY220" s="67"/>
      <c r="BZ220" s="67"/>
      <c r="CA220" s="67"/>
      <c r="CB220" s="13"/>
      <c r="CC220" s="13"/>
      <c r="CD220" s="13"/>
      <c r="CE220" s="13"/>
      <c r="CF220" s="13"/>
      <c r="CG220" s="13"/>
    </row>
    <row r="221" spans="43:85">
      <c r="AQ221" s="13"/>
      <c r="AR221" s="13"/>
      <c r="AS221" s="13"/>
      <c r="AT221" s="13"/>
      <c r="AU221" s="67"/>
      <c r="AV221" s="13"/>
      <c r="AW221" s="67"/>
      <c r="AX221" s="13"/>
      <c r="AY221" s="13"/>
      <c r="AZ221" s="13"/>
      <c r="BA221" s="13"/>
      <c r="BB221" s="13"/>
      <c r="BC221" s="76"/>
      <c r="BD221" s="76"/>
      <c r="BE221" s="76"/>
      <c r="BF221" s="13"/>
      <c r="BG221" s="76"/>
      <c r="BH221" s="76"/>
      <c r="BI221" s="13"/>
      <c r="BJ221" s="76"/>
      <c r="BK221" s="13"/>
      <c r="BL221" s="13"/>
      <c r="BM221" s="76"/>
      <c r="BN221" s="76"/>
      <c r="BO221" s="76"/>
      <c r="BP221" s="76"/>
      <c r="BQ221" s="67"/>
      <c r="BR221" s="76"/>
      <c r="BS221" s="67"/>
      <c r="BT221" s="13"/>
      <c r="BU221" s="13"/>
      <c r="BV221" s="67"/>
      <c r="BW221" s="13"/>
      <c r="BX221" s="13"/>
      <c r="BY221" s="67"/>
      <c r="BZ221" s="67"/>
      <c r="CA221" s="67"/>
      <c r="CB221" s="13"/>
      <c r="CC221" s="13"/>
      <c r="CD221" s="13"/>
      <c r="CE221" s="13"/>
      <c r="CF221" s="13"/>
      <c r="CG221" s="13"/>
    </row>
    <row r="222" spans="43:85">
      <c r="AQ222" s="13"/>
      <c r="AR222" s="13"/>
      <c r="AS222" s="13"/>
      <c r="AT222" s="13"/>
      <c r="AU222" s="67"/>
      <c r="AV222" s="13"/>
      <c r="AW222" s="67"/>
      <c r="AX222" s="13"/>
      <c r="AY222" s="13"/>
      <c r="AZ222" s="13"/>
      <c r="BA222" s="13"/>
      <c r="BB222" s="13"/>
      <c r="BC222" s="76"/>
      <c r="BD222" s="76"/>
      <c r="BE222" s="76"/>
      <c r="BF222" s="13"/>
      <c r="BG222" s="76"/>
      <c r="BH222" s="76"/>
      <c r="BI222" s="13"/>
      <c r="BJ222" s="76"/>
      <c r="BK222" s="13"/>
      <c r="BL222" s="13"/>
      <c r="BM222" s="76"/>
      <c r="BN222" s="76"/>
      <c r="BO222" s="76"/>
      <c r="BP222" s="76"/>
      <c r="BQ222" s="67"/>
      <c r="BR222" s="76"/>
      <c r="BS222" s="67"/>
      <c r="BT222" s="13"/>
      <c r="BU222" s="13"/>
      <c r="BV222" s="67"/>
      <c r="BW222" s="13"/>
      <c r="BX222" s="13"/>
      <c r="BY222" s="67"/>
      <c r="BZ222" s="67"/>
      <c r="CA222" s="67"/>
      <c r="CB222" s="13"/>
      <c r="CC222" s="13"/>
      <c r="CD222" s="13"/>
      <c r="CE222" s="13"/>
      <c r="CF222" s="13"/>
      <c r="CG222" s="13"/>
    </row>
    <row r="223" spans="43:85">
      <c r="AQ223" s="13"/>
      <c r="AR223" s="13"/>
      <c r="AS223" s="13"/>
      <c r="AT223" s="13"/>
      <c r="AU223" s="67"/>
      <c r="AV223" s="13"/>
      <c r="AW223" s="67"/>
      <c r="AX223" s="13"/>
      <c r="AY223" s="13"/>
      <c r="AZ223" s="13"/>
      <c r="BA223" s="13"/>
      <c r="BB223" s="13"/>
      <c r="BC223" s="76"/>
      <c r="BD223" s="76"/>
      <c r="BE223" s="76"/>
      <c r="BF223" s="13"/>
      <c r="BG223" s="76"/>
      <c r="BH223" s="76"/>
      <c r="BI223" s="13"/>
      <c r="BJ223" s="76"/>
      <c r="BK223" s="13"/>
      <c r="BL223" s="13"/>
      <c r="BM223" s="76"/>
      <c r="BN223" s="76"/>
      <c r="BO223" s="76"/>
      <c r="BP223" s="76"/>
      <c r="BQ223" s="67"/>
      <c r="BR223" s="76"/>
      <c r="BS223" s="67"/>
      <c r="BT223" s="13"/>
      <c r="BU223" s="13"/>
      <c r="BV223" s="67"/>
      <c r="BW223" s="13"/>
      <c r="BX223" s="13"/>
      <c r="BY223" s="67"/>
      <c r="BZ223" s="67"/>
      <c r="CA223" s="67"/>
      <c r="CB223" s="13"/>
      <c r="CC223" s="13"/>
      <c r="CD223" s="13"/>
      <c r="CE223" s="13"/>
      <c r="CF223" s="13"/>
      <c r="CG223" s="13"/>
    </row>
    <row r="224" spans="43:85">
      <c r="AQ224" s="13"/>
      <c r="AR224" s="13"/>
      <c r="AS224" s="13"/>
      <c r="AT224" s="13"/>
      <c r="AU224" s="67"/>
      <c r="AV224" s="13"/>
      <c r="AW224" s="67"/>
      <c r="AX224" s="13"/>
      <c r="AY224" s="13"/>
      <c r="AZ224" s="13"/>
      <c r="BA224" s="13"/>
      <c r="BB224" s="13"/>
      <c r="BC224" s="76"/>
      <c r="BD224" s="76"/>
      <c r="BE224" s="76"/>
      <c r="BF224" s="13"/>
      <c r="BG224" s="76"/>
      <c r="BH224" s="76"/>
      <c r="BI224" s="13"/>
      <c r="BJ224" s="76"/>
      <c r="BK224" s="13"/>
      <c r="BL224" s="13"/>
      <c r="BM224" s="76"/>
      <c r="BN224" s="76"/>
      <c r="BO224" s="76"/>
      <c r="BP224" s="76"/>
      <c r="BQ224" s="67"/>
      <c r="BR224" s="76"/>
      <c r="BS224" s="67"/>
      <c r="BT224" s="13"/>
      <c r="BU224" s="13"/>
      <c r="BV224" s="67"/>
      <c r="BW224" s="13"/>
      <c r="BX224" s="13"/>
      <c r="BY224" s="67"/>
      <c r="BZ224" s="67"/>
      <c r="CA224" s="67"/>
      <c r="CB224" s="13"/>
      <c r="CC224" s="13"/>
      <c r="CD224" s="13"/>
      <c r="CE224" s="13"/>
      <c r="CF224" s="13"/>
      <c r="CG224" s="13"/>
    </row>
    <row r="225" spans="43:85">
      <c r="AQ225" s="13"/>
      <c r="AR225" s="13"/>
      <c r="AS225" s="13"/>
      <c r="AT225" s="13"/>
      <c r="AU225" s="67"/>
      <c r="AV225" s="13"/>
      <c r="AW225" s="67"/>
      <c r="AX225" s="13"/>
      <c r="AY225" s="13"/>
      <c r="AZ225" s="13"/>
      <c r="BA225" s="13"/>
      <c r="BB225" s="13"/>
      <c r="BC225" s="76"/>
      <c r="BD225" s="76"/>
      <c r="BE225" s="76"/>
      <c r="BF225" s="13"/>
      <c r="BG225" s="76"/>
      <c r="BH225" s="76"/>
      <c r="BI225" s="13"/>
      <c r="BJ225" s="76"/>
      <c r="BK225" s="13"/>
      <c r="BL225" s="13"/>
      <c r="BM225" s="76"/>
      <c r="BN225" s="76"/>
      <c r="BO225" s="76"/>
      <c r="BP225" s="76"/>
      <c r="BQ225" s="67"/>
      <c r="BR225" s="76"/>
      <c r="BS225" s="67"/>
      <c r="BT225" s="13"/>
      <c r="BU225" s="13"/>
      <c r="BV225" s="67"/>
      <c r="BW225" s="13"/>
      <c r="BX225" s="13"/>
      <c r="BY225" s="67"/>
      <c r="BZ225" s="67"/>
      <c r="CA225" s="67"/>
      <c r="CB225" s="13"/>
      <c r="CC225" s="13"/>
      <c r="CD225" s="13"/>
      <c r="CE225" s="13"/>
      <c r="CF225" s="13"/>
      <c r="CG225" s="13"/>
    </row>
    <row r="226" spans="43:85">
      <c r="AQ226" s="13"/>
      <c r="AR226" s="13"/>
      <c r="AS226" s="13"/>
      <c r="AT226" s="13"/>
      <c r="AU226" s="67"/>
      <c r="AV226" s="13"/>
      <c r="AW226" s="67"/>
      <c r="AX226" s="13"/>
      <c r="AY226" s="13"/>
      <c r="AZ226" s="13"/>
      <c r="BA226" s="13"/>
      <c r="BB226" s="13"/>
      <c r="BC226" s="76"/>
      <c r="BD226" s="76"/>
      <c r="BE226" s="76"/>
      <c r="BF226" s="13"/>
      <c r="BG226" s="76"/>
      <c r="BH226" s="76"/>
      <c r="BI226" s="13"/>
      <c r="BJ226" s="76"/>
      <c r="BK226" s="13"/>
      <c r="BL226" s="13"/>
      <c r="BM226" s="76"/>
      <c r="BN226" s="76"/>
      <c r="BO226" s="76"/>
      <c r="BP226" s="76"/>
      <c r="BQ226" s="67"/>
      <c r="BR226" s="76"/>
      <c r="BS226" s="67"/>
      <c r="BT226" s="13"/>
      <c r="BU226" s="13"/>
      <c r="BV226" s="67"/>
      <c r="BW226" s="13"/>
      <c r="BX226" s="13"/>
      <c r="BY226" s="67"/>
      <c r="BZ226" s="67"/>
      <c r="CA226" s="67"/>
      <c r="CB226" s="13"/>
      <c r="CC226" s="13"/>
      <c r="CD226" s="13"/>
      <c r="CE226" s="13"/>
      <c r="CF226" s="13"/>
      <c r="CG226" s="13"/>
    </row>
    <row r="227" spans="43:85">
      <c r="AQ227" s="13"/>
      <c r="AR227" s="13"/>
      <c r="AS227" s="13"/>
      <c r="AT227" s="13"/>
      <c r="AU227" s="67"/>
      <c r="AV227" s="13"/>
      <c r="AW227" s="67"/>
      <c r="AX227" s="13"/>
      <c r="AY227" s="13"/>
      <c r="AZ227" s="13"/>
      <c r="BA227" s="13"/>
      <c r="BB227" s="13"/>
      <c r="BC227" s="76"/>
      <c r="BD227" s="76"/>
      <c r="BE227" s="76"/>
      <c r="BF227" s="13"/>
      <c r="BG227" s="76"/>
      <c r="BH227" s="76"/>
      <c r="BI227" s="13"/>
      <c r="BJ227" s="76"/>
      <c r="BK227" s="13"/>
      <c r="BL227" s="13"/>
      <c r="BM227" s="76"/>
      <c r="BN227" s="76"/>
      <c r="BO227" s="76"/>
      <c r="BP227" s="76"/>
      <c r="BQ227" s="67"/>
      <c r="BR227" s="76"/>
      <c r="BS227" s="67"/>
      <c r="BT227" s="13"/>
      <c r="BU227" s="13"/>
      <c r="BV227" s="67"/>
      <c r="BW227" s="13"/>
      <c r="BX227" s="13"/>
      <c r="BY227" s="67"/>
      <c r="BZ227" s="67"/>
      <c r="CA227" s="67"/>
      <c r="CB227" s="13"/>
      <c r="CC227" s="13"/>
      <c r="CD227" s="13"/>
      <c r="CE227" s="13"/>
      <c r="CF227" s="13"/>
      <c r="CG227" s="13"/>
    </row>
    <row r="228" spans="43:85">
      <c r="AQ228" s="13"/>
      <c r="AR228" s="13"/>
      <c r="AS228" s="13"/>
      <c r="AT228" s="13"/>
      <c r="AU228" s="67"/>
      <c r="AV228" s="13"/>
      <c r="AW228" s="67"/>
      <c r="AX228" s="13"/>
      <c r="AY228" s="13"/>
      <c r="AZ228" s="13"/>
      <c r="BA228" s="13"/>
      <c r="BB228" s="13"/>
      <c r="BC228" s="76"/>
      <c r="BD228" s="76"/>
      <c r="BE228" s="76"/>
      <c r="BF228" s="13"/>
      <c r="BG228" s="76"/>
      <c r="BH228" s="76"/>
      <c r="BI228" s="13"/>
      <c r="BJ228" s="76"/>
      <c r="BK228" s="13"/>
      <c r="BL228" s="13"/>
      <c r="BM228" s="76"/>
      <c r="BN228" s="76"/>
      <c r="BO228" s="76"/>
      <c r="BP228" s="76"/>
      <c r="BQ228" s="67"/>
      <c r="BR228" s="76"/>
      <c r="BS228" s="67"/>
      <c r="BT228" s="13"/>
      <c r="BU228" s="13"/>
      <c r="BV228" s="67"/>
      <c r="BW228" s="13"/>
      <c r="BX228" s="13"/>
      <c r="BY228" s="67"/>
      <c r="BZ228" s="67"/>
      <c r="CA228" s="67"/>
      <c r="CB228" s="13"/>
      <c r="CC228" s="13"/>
      <c r="CD228" s="13"/>
      <c r="CE228" s="13"/>
      <c r="CF228" s="13"/>
      <c r="CG228" s="13"/>
    </row>
    <row r="229" spans="43:85">
      <c r="AQ229" s="13"/>
      <c r="AR229" s="13"/>
      <c r="AS229" s="13"/>
      <c r="AT229" s="13"/>
      <c r="AU229" s="67"/>
      <c r="AV229" s="13"/>
      <c r="AW229" s="67"/>
      <c r="AX229" s="13"/>
      <c r="AY229" s="13"/>
      <c r="AZ229" s="13"/>
      <c r="BA229" s="13"/>
      <c r="BB229" s="13"/>
      <c r="BC229" s="76"/>
      <c r="BD229" s="76"/>
      <c r="BE229" s="76"/>
      <c r="BF229" s="13"/>
      <c r="BG229" s="76"/>
      <c r="BH229" s="76"/>
      <c r="BI229" s="13"/>
      <c r="BJ229" s="76"/>
      <c r="BK229" s="13"/>
      <c r="BL229" s="13"/>
      <c r="BM229" s="76"/>
      <c r="BN229" s="76"/>
      <c r="BO229" s="76"/>
      <c r="BP229" s="76"/>
      <c r="BQ229" s="67"/>
      <c r="BR229" s="76"/>
      <c r="BS229" s="67"/>
      <c r="BT229" s="13"/>
      <c r="BU229" s="13"/>
      <c r="BV229" s="67"/>
      <c r="BW229" s="13"/>
      <c r="BX229" s="13"/>
      <c r="BY229" s="67"/>
      <c r="BZ229" s="67"/>
      <c r="CA229" s="67"/>
      <c r="CB229" s="13"/>
      <c r="CC229" s="13"/>
      <c r="CD229" s="13"/>
      <c r="CE229" s="13"/>
      <c r="CF229" s="13"/>
      <c r="CG229" s="13"/>
    </row>
    <row r="230" spans="43:85">
      <c r="AQ230" s="13"/>
      <c r="AR230" s="13"/>
      <c r="AS230" s="13"/>
      <c r="AT230" s="13"/>
      <c r="AU230" s="67"/>
      <c r="AV230" s="13"/>
      <c r="AW230" s="67"/>
      <c r="AX230" s="13"/>
      <c r="AY230" s="13"/>
      <c r="AZ230" s="13"/>
      <c r="BA230" s="13"/>
      <c r="BB230" s="13"/>
      <c r="BC230" s="76"/>
      <c r="BD230" s="76"/>
      <c r="BE230" s="76"/>
      <c r="BF230" s="13"/>
      <c r="BG230" s="76"/>
      <c r="BH230" s="76"/>
      <c r="BI230" s="13"/>
      <c r="BJ230" s="76"/>
      <c r="BK230" s="13"/>
      <c r="BL230" s="13"/>
      <c r="BM230" s="76"/>
      <c r="BN230" s="76"/>
      <c r="BO230" s="76"/>
      <c r="BP230" s="76"/>
      <c r="BQ230" s="67"/>
      <c r="BR230" s="76"/>
      <c r="BS230" s="67"/>
      <c r="BT230" s="13"/>
      <c r="BU230" s="13"/>
      <c r="BV230" s="67"/>
      <c r="BW230" s="13"/>
      <c r="BX230" s="13"/>
      <c r="BY230" s="67"/>
      <c r="BZ230" s="67"/>
      <c r="CA230" s="67"/>
      <c r="CB230" s="13"/>
      <c r="CC230" s="13"/>
      <c r="CD230" s="13"/>
      <c r="CE230" s="13"/>
      <c r="CF230" s="13"/>
      <c r="CG230" s="13"/>
    </row>
    <row r="231" spans="43:85">
      <c r="AQ231" s="13"/>
      <c r="AR231" s="13"/>
      <c r="AS231" s="13"/>
      <c r="AT231" s="13"/>
      <c r="AU231" s="67"/>
      <c r="AV231" s="13"/>
      <c r="AW231" s="67"/>
      <c r="AX231" s="13"/>
      <c r="AY231" s="13"/>
      <c r="AZ231" s="13"/>
      <c r="BA231" s="13"/>
      <c r="BB231" s="13"/>
      <c r="BC231" s="76"/>
      <c r="BD231" s="76"/>
      <c r="BE231" s="76"/>
      <c r="BF231" s="13"/>
      <c r="BG231" s="76"/>
      <c r="BH231" s="76"/>
      <c r="BI231" s="13"/>
      <c r="BJ231" s="76"/>
      <c r="BK231" s="13"/>
      <c r="BL231" s="13"/>
      <c r="BM231" s="76"/>
      <c r="BN231" s="76"/>
      <c r="BO231" s="76"/>
      <c r="BP231" s="76"/>
      <c r="BQ231" s="67"/>
      <c r="BR231" s="76"/>
      <c r="BS231" s="67"/>
      <c r="BT231" s="13"/>
      <c r="BU231" s="13"/>
      <c r="BV231" s="67"/>
      <c r="BW231" s="13"/>
      <c r="BX231" s="13"/>
      <c r="BY231" s="67"/>
      <c r="BZ231" s="67"/>
      <c r="CA231" s="67"/>
      <c r="CB231" s="13"/>
      <c r="CC231" s="13"/>
      <c r="CD231" s="13"/>
      <c r="CE231" s="13"/>
      <c r="CF231" s="13"/>
      <c r="CG231" s="13"/>
    </row>
    <row r="232" spans="43:85">
      <c r="AQ232" s="13"/>
      <c r="AR232" s="13"/>
      <c r="AS232" s="13"/>
      <c r="AT232" s="13"/>
      <c r="AU232" s="67"/>
      <c r="AV232" s="13"/>
      <c r="AW232" s="67"/>
      <c r="AX232" s="13"/>
      <c r="AY232" s="13"/>
      <c r="AZ232" s="13"/>
      <c r="BA232" s="13"/>
      <c r="BB232" s="13"/>
      <c r="BC232" s="76"/>
      <c r="BD232" s="76"/>
      <c r="BE232" s="76"/>
      <c r="BF232" s="13"/>
      <c r="BG232" s="76"/>
      <c r="BH232" s="76"/>
      <c r="BI232" s="13"/>
      <c r="BJ232" s="76"/>
      <c r="BK232" s="13"/>
      <c r="BL232" s="13"/>
      <c r="BM232" s="76"/>
      <c r="BN232" s="76"/>
      <c r="BO232" s="76"/>
      <c r="BP232" s="76"/>
      <c r="BQ232" s="67"/>
      <c r="BR232" s="76"/>
      <c r="BS232" s="67"/>
      <c r="BT232" s="13"/>
      <c r="BU232" s="13"/>
      <c r="BV232" s="67"/>
      <c r="BW232" s="13"/>
      <c r="BX232" s="13"/>
      <c r="BY232" s="67"/>
      <c r="BZ232" s="67"/>
      <c r="CA232" s="67"/>
      <c r="CB232" s="13"/>
      <c r="CC232" s="13"/>
      <c r="CD232" s="13"/>
      <c r="CE232" s="13"/>
      <c r="CF232" s="13"/>
      <c r="CG232" s="13"/>
    </row>
    <row r="233" spans="43:85">
      <c r="AQ233" s="13"/>
      <c r="AR233" s="13"/>
      <c r="AS233" s="13"/>
      <c r="AT233" s="13"/>
      <c r="AU233" s="67"/>
      <c r="AV233" s="13"/>
      <c r="AW233" s="67"/>
      <c r="AX233" s="13"/>
      <c r="AY233" s="13"/>
      <c r="AZ233" s="13"/>
      <c r="BA233" s="13"/>
      <c r="BB233" s="13"/>
      <c r="BC233" s="76"/>
      <c r="BD233" s="76"/>
      <c r="BE233" s="76"/>
      <c r="BF233" s="13"/>
      <c r="BG233" s="76"/>
      <c r="BH233" s="76"/>
      <c r="BI233" s="13"/>
      <c r="BJ233" s="76"/>
      <c r="BK233" s="13"/>
      <c r="BL233" s="13"/>
      <c r="BM233" s="76"/>
      <c r="BN233" s="76"/>
      <c r="BO233" s="76"/>
      <c r="BP233" s="76"/>
      <c r="BQ233" s="67"/>
      <c r="BR233" s="76"/>
      <c r="BS233" s="67"/>
      <c r="BT233" s="13"/>
      <c r="BU233" s="13"/>
      <c r="BV233" s="67"/>
      <c r="BW233" s="13"/>
      <c r="BX233" s="13"/>
      <c r="BY233" s="67"/>
      <c r="BZ233" s="67"/>
      <c r="CA233" s="67"/>
      <c r="CB233" s="13"/>
      <c r="CC233" s="13"/>
      <c r="CD233" s="13"/>
      <c r="CE233" s="13"/>
      <c r="CF233" s="13"/>
      <c r="CG233" s="13"/>
    </row>
    <row r="234" spans="43:85">
      <c r="AQ234" s="13"/>
      <c r="AR234" s="13"/>
      <c r="AS234" s="13"/>
      <c r="AT234" s="13"/>
      <c r="AU234" s="67"/>
      <c r="AV234" s="13"/>
      <c r="AW234" s="67"/>
      <c r="AX234" s="13"/>
      <c r="AY234" s="13"/>
      <c r="AZ234" s="13"/>
      <c r="BA234" s="13"/>
      <c r="BB234" s="13"/>
      <c r="BC234" s="76"/>
      <c r="BD234" s="76"/>
      <c r="BE234" s="76"/>
      <c r="BF234" s="13"/>
      <c r="BG234" s="76"/>
      <c r="BH234" s="76"/>
      <c r="BI234" s="13"/>
      <c r="BJ234" s="76"/>
      <c r="BK234" s="13"/>
      <c r="BL234" s="13"/>
      <c r="BM234" s="76"/>
      <c r="BN234" s="76"/>
      <c r="BO234" s="76"/>
      <c r="BP234" s="76"/>
      <c r="BQ234" s="67"/>
      <c r="BR234" s="76"/>
      <c r="BS234" s="67"/>
      <c r="BT234" s="13"/>
      <c r="BU234" s="13"/>
      <c r="BV234" s="67"/>
      <c r="BW234" s="13"/>
      <c r="BX234" s="13"/>
      <c r="BY234" s="67"/>
      <c r="BZ234" s="67"/>
      <c r="CA234" s="67"/>
      <c r="CB234" s="13"/>
      <c r="CC234" s="13"/>
      <c r="CD234" s="13"/>
      <c r="CE234" s="13"/>
      <c r="CF234" s="13"/>
      <c r="CG234" s="13"/>
    </row>
    <row r="235" spans="43:85">
      <c r="AQ235" s="13"/>
      <c r="AR235" s="13"/>
      <c r="AS235" s="13"/>
      <c r="AT235" s="13"/>
      <c r="AU235" s="67"/>
      <c r="AV235" s="13"/>
      <c r="AW235" s="67"/>
      <c r="AX235" s="13"/>
      <c r="AY235" s="13"/>
      <c r="AZ235" s="13"/>
      <c r="BA235" s="13"/>
      <c r="BB235" s="13"/>
      <c r="BC235" s="76"/>
      <c r="BD235" s="76"/>
      <c r="BE235" s="76"/>
      <c r="BF235" s="13"/>
      <c r="BG235" s="76"/>
      <c r="BH235" s="76"/>
      <c r="BI235" s="13"/>
      <c r="BJ235" s="76"/>
      <c r="BK235" s="13"/>
      <c r="BL235" s="13"/>
      <c r="BM235" s="76"/>
      <c r="BN235" s="76"/>
      <c r="BO235" s="76"/>
      <c r="BP235" s="76"/>
      <c r="BQ235" s="67"/>
      <c r="BR235" s="76"/>
      <c r="BS235" s="67"/>
      <c r="BT235" s="13"/>
      <c r="BU235" s="13"/>
      <c r="BV235" s="67"/>
      <c r="BW235" s="13"/>
      <c r="BX235" s="13"/>
      <c r="BY235" s="67"/>
      <c r="BZ235" s="67"/>
      <c r="CA235" s="67"/>
      <c r="CB235" s="13"/>
      <c r="CC235" s="13"/>
      <c r="CD235" s="13"/>
      <c r="CE235" s="13"/>
      <c r="CF235" s="13"/>
      <c r="CG235" s="13"/>
    </row>
    <row r="236" spans="43:85">
      <c r="AQ236" s="13"/>
      <c r="AR236" s="13"/>
      <c r="AS236" s="13"/>
      <c r="AT236" s="13"/>
      <c r="AU236" s="67"/>
      <c r="AV236" s="13"/>
      <c r="AW236" s="67"/>
      <c r="AX236" s="13"/>
      <c r="AY236" s="13"/>
      <c r="AZ236" s="13"/>
      <c r="BA236" s="13"/>
      <c r="BB236" s="13"/>
      <c r="BC236" s="76"/>
      <c r="BD236" s="76"/>
      <c r="BE236" s="76"/>
      <c r="BF236" s="13"/>
      <c r="BG236" s="76"/>
      <c r="BH236" s="76"/>
      <c r="BI236" s="13"/>
      <c r="BJ236" s="76"/>
      <c r="BK236" s="13"/>
      <c r="BL236" s="13"/>
      <c r="BM236" s="76"/>
      <c r="BN236" s="76"/>
      <c r="BO236" s="76"/>
      <c r="BP236" s="76"/>
      <c r="BQ236" s="67"/>
      <c r="BR236" s="76"/>
      <c r="BS236" s="67"/>
      <c r="BT236" s="13"/>
      <c r="BU236" s="13"/>
      <c r="BV236" s="67"/>
      <c r="BW236" s="13"/>
      <c r="BX236" s="13"/>
      <c r="BY236" s="67"/>
      <c r="BZ236" s="67"/>
      <c r="CA236" s="67"/>
      <c r="CB236" s="13"/>
      <c r="CC236" s="13"/>
      <c r="CD236" s="13"/>
      <c r="CE236" s="13"/>
      <c r="CF236" s="13"/>
      <c r="CG236" s="13"/>
    </row>
    <row r="237" spans="43:85">
      <c r="AQ237" s="13"/>
      <c r="AR237" s="13"/>
      <c r="AS237" s="13"/>
      <c r="AT237" s="13"/>
      <c r="AU237" s="67"/>
      <c r="AV237" s="13"/>
      <c r="AW237" s="67"/>
      <c r="AX237" s="13"/>
      <c r="AY237" s="13"/>
      <c r="AZ237" s="13"/>
      <c r="BA237" s="13"/>
      <c r="BB237" s="13"/>
      <c r="BC237" s="76"/>
      <c r="BD237" s="76"/>
      <c r="BE237" s="76"/>
      <c r="BF237" s="13"/>
      <c r="BG237" s="76"/>
      <c r="BH237" s="76"/>
      <c r="BI237" s="13"/>
      <c r="BJ237" s="76"/>
      <c r="BK237" s="13"/>
      <c r="BL237" s="13"/>
      <c r="BM237" s="76"/>
      <c r="BN237" s="76"/>
      <c r="BO237" s="76"/>
      <c r="BP237" s="76"/>
      <c r="BQ237" s="67"/>
      <c r="BR237" s="76"/>
      <c r="BS237" s="67"/>
      <c r="BT237" s="13"/>
      <c r="BU237" s="13"/>
      <c r="BV237" s="67"/>
      <c r="BW237" s="13"/>
      <c r="BX237" s="13"/>
      <c r="BY237" s="67"/>
      <c r="BZ237" s="67"/>
      <c r="CA237" s="67"/>
      <c r="CB237" s="13"/>
      <c r="CC237" s="13"/>
      <c r="CD237" s="13"/>
      <c r="CE237" s="13"/>
      <c r="CF237" s="13"/>
      <c r="CG237" s="13"/>
    </row>
    <row r="238" spans="43:85">
      <c r="AQ238" s="13"/>
      <c r="AR238" s="13"/>
      <c r="AS238" s="13"/>
      <c r="AT238" s="13"/>
      <c r="AU238" s="67"/>
      <c r="AV238" s="13"/>
      <c r="AW238" s="67"/>
      <c r="AX238" s="13"/>
      <c r="AY238" s="13"/>
      <c r="AZ238" s="13"/>
      <c r="BA238" s="13"/>
      <c r="BB238" s="13"/>
      <c r="BC238" s="76"/>
      <c r="BD238" s="76"/>
      <c r="BE238" s="76"/>
      <c r="BF238" s="13"/>
      <c r="BG238" s="76"/>
      <c r="BH238" s="76"/>
      <c r="BI238" s="13"/>
      <c r="BJ238" s="76"/>
      <c r="BK238" s="13"/>
      <c r="BL238" s="13"/>
      <c r="BM238" s="76"/>
      <c r="BN238" s="76"/>
      <c r="BO238" s="76"/>
      <c r="BP238" s="76"/>
      <c r="BQ238" s="67"/>
      <c r="BR238" s="76"/>
      <c r="BS238" s="67"/>
      <c r="BT238" s="13"/>
      <c r="BU238" s="13"/>
      <c r="BV238" s="67"/>
      <c r="BW238" s="13"/>
      <c r="BX238" s="13"/>
      <c r="BY238" s="67"/>
      <c r="BZ238" s="67"/>
      <c r="CA238" s="67"/>
      <c r="CB238" s="13"/>
      <c r="CC238" s="13"/>
      <c r="CD238" s="13"/>
      <c r="CE238" s="13"/>
      <c r="CF238" s="13"/>
      <c r="CG238" s="13"/>
    </row>
    <row r="239" spans="43:85">
      <c r="AQ239" s="13"/>
      <c r="AR239" s="13"/>
      <c r="AS239" s="13"/>
      <c r="AT239" s="13"/>
      <c r="AU239" s="67"/>
      <c r="AV239" s="13"/>
      <c r="AW239" s="67"/>
      <c r="AX239" s="13"/>
      <c r="AY239" s="13"/>
      <c r="AZ239" s="13"/>
      <c r="BA239" s="13"/>
      <c r="BB239" s="13"/>
      <c r="BC239" s="76"/>
      <c r="BD239" s="76"/>
      <c r="BE239" s="76"/>
      <c r="BF239" s="13"/>
      <c r="BG239" s="76"/>
      <c r="BH239" s="76"/>
      <c r="BI239" s="13"/>
      <c r="BJ239" s="76"/>
      <c r="BK239" s="13"/>
      <c r="BL239" s="13"/>
      <c r="BM239" s="76"/>
      <c r="BN239" s="76"/>
      <c r="BO239" s="76"/>
      <c r="BP239" s="76"/>
      <c r="BQ239" s="67"/>
      <c r="BR239" s="76"/>
      <c r="BS239" s="67"/>
      <c r="BT239" s="13"/>
      <c r="BU239" s="13"/>
      <c r="BV239" s="67"/>
      <c r="BW239" s="13"/>
      <c r="BX239" s="13"/>
      <c r="BY239" s="67"/>
      <c r="BZ239" s="67"/>
      <c r="CA239" s="67"/>
      <c r="CB239" s="13"/>
      <c r="CC239" s="13"/>
      <c r="CD239" s="13"/>
      <c r="CE239" s="13"/>
      <c r="CF239" s="13"/>
      <c r="CG239" s="13"/>
    </row>
    <row r="240" spans="43:85">
      <c r="AQ240" s="13"/>
      <c r="AR240" s="13"/>
      <c r="AS240" s="13"/>
      <c r="AT240" s="13"/>
      <c r="AU240" s="67"/>
      <c r="AV240" s="13"/>
      <c r="AW240" s="67"/>
      <c r="AX240" s="13"/>
      <c r="AY240" s="13"/>
      <c r="AZ240" s="13"/>
      <c r="BA240" s="13"/>
      <c r="BB240" s="13"/>
      <c r="BC240" s="76"/>
      <c r="BD240" s="76"/>
      <c r="BE240" s="76"/>
      <c r="BF240" s="13"/>
      <c r="BG240" s="76"/>
      <c r="BH240" s="76"/>
      <c r="BI240" s="13"/>
      <c r="BJ240" s="76"/>
      <c r="BK240" s="13"/>
      <c r="BL240" s="13"/>
      <c r="BM240" s="76"/>
      <c r="BN240" s="76"/>
      <c r="BO240" s="76"/>
      <c r="BP240" s="76"/>
      <c r="BQ240" s="67"/>
      <c r="BR240" s="76"/>
      <c r="BS240" s="67"/>
      <c r="BT240" s="13"/>
      <c r="BU240" s="13"/>
      <c r="BV240" s="67"/>
      <c r="BW240" s="13"/>
      <c r="BX240" s="13"/>
      <c r="BY240" s="67"/>
      <c r="BZ240" s="67"/>
      <c r="CA240" s="67"/>
      <c r="CB240" s="13"/>
      <c r="CC240" s="13"/>
      <c r="CD240" s="13"/>
      <c r="CE240" s="13"/>
      <c r="CF240" s="13"/>
      <c r="CG240" s="13"/>
    </row>
    <row r="241" spans="43:85">
      <c r="AQ241" s="13"/>
      <c r="AR241" s="13"/>
      <c r="AS241" s="13"/>
      <c r="AT241" s="13"/>
      <c r="AU241" s="67"/>
      <c r="AV241" s="13"/>
      <c r="AW241" s="67"/>
      <c r="AX241" s="13"/>
      <c r="AY241" s="13"/>
      <c r="AZ241" s="13"/>
      <c r="BA241" s="13"/>
      <c r="BB241" s="13"/>
      <c r="BC241" s="76"/>
      <c r="BD241" s="76"/>
      <c r="BE241" s="76"/>
      <c r="BF241" s="13"/>
      <c r="BG241" s="76"/>
      <c r="BH241" s="76"/>
      <c r="BI241" s="13"/>
      <c r="BJ241" s="76"/>
      <c r="BK241" s="13"/>
      <c r="BL241" s="13"/>
      <c r="BM241" s="76"/>
      <c r="BN241" s="76"/>
      <c r="BO241" s="76"/>
      <c r="BP241" s="76"/>
      <c r="BQ241" s="67"/>
      <c r="BR241" s="76"/>
      <c r="BS241" s="67"/>
      <c r="BT241" s="13"/>
      <c r="BU241" s="13"/>
      <c r="BV241" s="67"/>
      <c r="BW241" s="13"/>
      <c r="BX241" s="13"/>
      <c r="BY241" s="67"/>
      <c r="BZ241" s="67"/>
      <c r="CA241" s="67"/>
      <c r="CB241" s="13"/>
      <c r="CC241" s="13"/>
      <c r="CD241" s="13"/>
      <c r="CE241" s="13"/>
      <c r="CF241" s="13"/>
      <c r="CG241" s="13"/>
    </row>
    <row r="242" spans="43:85">
      <c r="AQ242" s="13"/>
      <c r="AR242" s="13"/>
      <c r="AS242" s="13"/>
      <c r="AT242" s="13"/>
      <c r="AU242" s="67"/>
      <c r="AV242" s="13"/>
      <c r="AW242" s="67"/>
      <c r="AX242" s="13"/>
      <c r="AY242" s="13"/>
      <c r="AZ242" s="13"/>
      <c r="BA242" s="13"/>
      <c r="BB242" s="13"/>
      <c r="BC242" s="76"/>
      <c r="BD242" s="76"/>
      <c r="BE242" s="76"/>
      <c r="BF242" s="13"/>
      <c r="BG242" s="76"/>
      <c r="BH242" s="76"/>
      <c r="BI242" s="13"/>
      <c r="BJ242" s="76"/>
      <c r="BK242" s="13"/>
      <c r="BL242" s="13"/>
      <c r="BM242" s="76"/>
      <c r="BN242" s="76"/>
      <c r="BO242" s="76"/>
      <c r="BP242" s="76"/>
      <c r="BQ242" s="67"/>
      <c r="BR242" s="76"/>
      <c r="BS242" s="67"/>
      <c r="BT242" s="13"/>
      <c r="BU242" s="13"/>
      <c r="BV242" s="67"/>
      <c r="BW242" s="13"/>
      <c r="BX242" s="13"/>
      <c r="BY242" s="67"/>
      <c r="BZ242" s="67"/>
      <c r="CA242" s="67"/>
      <c r="CB242" s="13"/>
      <c r="CC242" s="13"/>
      <c r="CD242" s="13"/>
      <c r="CE242" s="13"/>
      <c r="CF242" s="13"/>
      <c r="CG242" s="13"/>
    </row>
    <row r="243" spans="43:85">
      <c r="AQ243" s="13"/>
      <c r="AR243" s="13"/>
      <c r="AS243" s="13"/>
      <c r="AT243" s="13"/>
      <c r="AU243" s="67"/>
      <c r="AV243" s="13"/>
      <c r="AW243" s="67"/>
      <c r="AX243" s="13"/>
      <c r="AY243" s="13"/>
      <c r="AZ243" s="13"/>
      <c r="BA243" s="13"/>
      <c r="BB243" s="13"/>
      <c r="BC243" s="76"/>
      <c r="BD243" s="76"/>
      <c r="BE243" s="76"/>
      <c r="BF243" s="13"/>
      <c r="BG243" s="76"/>
      <c r="BH243" s="76"/>
      <c r="BI243" s="13"/>
      <c r="BJ243" s="76"/>
      <c r="BK243" s="13"/>
      <c r="BL243" s="13"/>
      <c r="BM243" s="76"/>
      <c r="BN243" s="76"/>
      <c r="BO243" s="76"/>
      <c r="BP243" s="76"/>
      <c r="BQ243" s="67"/>
      <c r="BR243" s="76"/>
      <c r="BS243" s="67"/>
      <c r="BT243" s="13"/>
      <c r="BU243" s="13"/>
      <c r="BV243" s="67"/>
      <c r="BW243" s="13"/>
      <c r="BX243" s="13"/>
      <c r="BY243" s="67"/>
      <c r="BZ243" s="67"/>
      <c r="CA243" s="67"/>
      <c r="CB243" s="13"/>
      <c r="CC243" s="13"/>
      <c r="CD243" s="13"/>
      <c r="CE243" s="13"/>
      <c r="CF243" s="13"/>
      <c r="CG243" s="13"/>
    </row>
    <row r="244" spans="43:85">
      <c r="AQ244" s="13"/>
      <c r="AR244" s="13"/>
      <c r="AS244" s="13"/>
      <c r="AT244" s="13"/>
      <c r="AU244" s="67"/>
      <c r="AV244" s="13"/>
      <c r="AW244" s="67"/>
      <c r="AX244" s="13"/>
      <c r="AY244" s="13"/>
      <c r="AZ244" s="13"/>
      <c r="BA244" s="13"/>
      <c r="BB244" s="13"/>
      <c r="BC244" s="76"/>
      <c r="BD244" s="76"/>
      <c r="BE244" s="76"/>
      <c r="BF244" s="13"/>
      <c r="BG244" s="76"/>
      <c r="BH244" s="76"/>
      <c r="BI244" s="13"/>
      <c r="BJ244" s="76"/>
      <c r="BK244" s="13"/>
      <c r="BL244" s="13"/>
      <c r="BM244" s="76"/>
      <c r="BN244" s="76"/>
      <c r="BO244" s="76"/>
      <c r="BP244" s="76"/>
      <c r="BQ244" s="67"/>
      <c r="BR244" s="76"/>
      <c r="BS244" s="67"/>
      <c r="BT244" s="13"/>
      <c r="BU244" s="13"/>
      <c r="BV244" s="67"/>
      <c r="BW244" s="13"/>
      <c r="BX244" s="13"/>
      <c r="BY244" s="67"/>
      <c r="BZ244" s="67"/>
      <c r="CA244" s="67"/>
      <c r="CB244" s="13"/>
      <c r="CC244" s="13"/>
      <c r="CD244" s="13"/>
      <c r="CE244" s="13"/>
      <c r="CF244" s="13"/>
      <c r="CG244" s="13"/>
    </row>
    <row r="245" spans="43:85">
      <c r="AQ245" s="13"/>
      <c r="AR245" s="13"/>
      <c r="AS245" s="13"/>
      <c r="AT245" s="13"/>
      <c r="AU245" s="67"/>
      <c r="AV245" s="13"/>
      <c r="AW245" s="67"/>
      <c r="AX245" s="13"/>
      <c r="AY245" s="13"/>
      <c r="AZ245" s="13"/>
      <c r="BA245" s="13"/>
      <c r="BB245" s="13"/>
      <c r="BC245" s="76"/>
      <c r="BD245" s="76"/>
      <c r="BE245" s="76"/>
      <c r="BF245" s="13"/>
      <c r="BG245" s="76"/>
      <c r="BH245" s="76"/>
      <c r="BI245" s="13"/>
      <c r="BJ245" s="76"/>
      <c r="BK245" s="13"/>
      <c r="BL245" s="13"/>
      <c r="BM245" s="76"/>
      <c r="BN245" s="76"/>
      <c r="BO245" s="76"/>
      <c r="BP245" s="76"/>
      <c r="BQ245" s="67"/>
      <c r="BR245" s="76"/>
      <c r="BS245" s="67"/>
      <c r="BT245" s="13"/>
      <c r="BU245" s="13"/>
      <c r="BV245" s="67"/>
      <c r="BW245" s="13"/>
      <c r="BX245" s="13"/>
      <c r="BY245" s="67"/>
      <c r="BZ245" s="67"/>
      <c r="CA245" s="67"/>
      <c r="CB245" s="13"/>
      <c r="CC245" s="13"/>
      <c r="CD245" s="13"/>
      <c r="CE245" s="13"/>
      <c r="CF245" s="13"/>
      <c r="CG245" s="13"/>
    </row>
    <row r="246" spans="43:85">
      <c r="AQ246" s="13"/>
      <c r="AR246" s="13"/>
      <c r="AS246" s="13"/>
      <c r="AT246" s="13"/>
      <c r="AU246" s="67"/>
      <c r="AV246" s="13"/>
      <c r="AW246" s="67"/>
      <c r="AX246" s="13"/>
      <c r="AY246" s="13"/>
      <c r="AZ246" s="13"/>
      <c r="BA246" s="13"/>
      <c r="BB246" s="13"/>
      <c r="BC246" s="76"/>
      <c r="BD246" s="76"/>
      <c r="BE246" s="76"/>
      <c r="BF246" s="13"/>
      <c r="BG246" s="76"/>
      <c r="BH246" s="76"/>
      <c r="BI246" s="13"/>
      <c r="BJ246" s="76"/>
      <c r="BK246" s="13"/>
      <c r="BL246" s="13"/>
      <c r="BM246" s="76"/>
      <c r="BN246" s="76"/>
      <c r="BO246" s="76"/>
      <c r="BP246" s="76"/>
      <c r="BQ246" s="67"/>
      <c r="BR246" s="76"/>
      <c r="BS246" s="67"/>
      <c r="BT246" s="13"/>
      <c r="BU246" s="13"/>
      <c r="BV246" s="67"/>
      <c r="BW246" s="13"/>
      <c r="BX246" s="13"/>
      <c r="BY246" s="67"/>
      <c r="BZ246" s="67"/>
      <c r="CA246" s="67"/>
      <c r="CB246" s="13"/>
      <c r="CC246" s="13"/>
      <c r="CD246" s="13"/>
      <c r="CE246" s="13"/>
      <c r="CF246" s="13"/>
      <c r="CG246" s="13"/>
    </row>
    <row r="247" spans="43:85">
      <c r="AQ247" s="13"/>
      <c r="AR247" s="13"/>
      <c r="AS247" s="13"/>
      <c r="AT247" s="13"/>
      <c r="AU247" s="67"/>
      <c r="AV247" s="13"/>
      <c r="AW247" s="67"/>
      <c r="AX247" s="13"/>
      <c r="AY247" s="13"/>
      <c r="AZ247" s="13"/>
      <c r="BA247" s="13"/>
      <c r="BB247" s="13"/>
      <c r="BC247" s="76"/>
      <c r="BD247" s="76"/>
      <c r="BE247" s="76"/>
      <c r="BF247" s="13"/>
      <c r="BG247" s="76"/>
      <c r="BH247" s="76"/>
      <c r="BI247" s="13"/>
      <c r="BJ247" s="76"/>
      <c r="BK247" s="13"/>
      <c r="BL247" s="13"/>
      <c r="BM247" s="76"/>
      <c r="BN247" s="76"/>
      <c r="BO247" s="76"/>
      <c r="BP247" s="76"/>
      <c r="BQ247" s="67"/>
      <c r="BR247" s="76"/>
      <c r="BS247" s="67"/>
      <c r="BT247" s="13"/>
      <c r="BU247" s="13"/>
      <c r="BV247" s="67"/>
      <c r="BW247" s="13"/>
      <c r="BX247" s="13"/>
      <c r="BY247" s="67"/>
      <c r="BZ247" s="67"/>
      <c r="CA247" s="67"/>
      <c r="CB247" s="13"/>
      <c r="CC247" s="13"/>
      <c r="CD247" s="13"/>
      <c r="CE247" s="13"/>
      <c r="CF247" s="13"/>
      <c r="CG247" s="13"/>
    </row>
    <row r="248" spans="43:85">
      <c r="AQ248" s="13"/>
      <c r="AR248" s="13"/>
      <c r="AS248" s="13"/>
      <c r="AT248" s="13"/>
      <c r="AU248" s="67"/>
      <c r="AV248" s="13"/>
      <c r="AW248" s="67"/>
      <c r="AX248" s="13"/>
      <c r="AY248" s="13"/>
      <c r="AZ248" s="13"/>
      <c r="BA248" s="13"/>
      <c r="BB248" s="13"/>
      <c r="BC248" s="76"/>
      <c r="BD248" s="76"/>
      <c r="BE248" s="76"/>
      <c r="BF248" s="13"/>
      <c r="BG248" s="76"/>
      <c r="BH248" s="76"/>
      <c r="BI248" s="13"/>
      <c r="BJ248" s="76"/>
      <c r="BK248" s="13"/>
      <c r="BL248" s="13"/>
      <c r="BM248" s="76"/>
      <c r="BN248" s="76"/>
      <c r="BO248" s="76"/>
      <c r="BP248" s="76"/>
      <c r="BQ248" s="67"/>
      <c r="BR248" s="76"/>
      <c r="BS248" s="67"/>
      <c r="BT248" s="13"/>
      <c r="BU248" s="13"/>
      <c r="BV248" s="67"/>
      <c r="BW248" s="13"/>
      <c r="BX248" s="13"/>
      <c r="BY248" s="67"/>
      <c r="BZ248" s="67"/>
      <c r="CA248" s="67"/>
      <c r="CB248" s="13"/>
      <c r="CC248" s="13"/>
      <c r="CD248" s="13"/>
      <c r="CE248" s="13"/>
      <c r="CF248" s="13"/>
      <c r="CG248" s="13"/>
    </row>
    <row r="249" spans="43:85">
      <c r="AQ249" s="13"/>
      <c r="AR249" s="13"/>
      <c r="AS249" s="13"/>
      <c r="AT249" s="13"/>
      <c r="AU249" s="67"/>
      <c r="AV249" s="13"/>
      <c r="AW249" s="67"/>
      <c r="AX249" s="13"/>
      <c r="AY249" s="13"/>
      <c r="AZ249" s="13"/>
      <c r="BA249" s="13"/>
      <c r="BB249" s="13"/>
      <c r="BC249" s="76"/>
      <c r="BD249" s="76"/>
      <c r="BE249" s="76"/>
      <c r="BF249" s="13"/>
      <c r="BG249" s="76"/>
      <c r="BH249" s="76"/>
      <c r="BI249" s="13"/>
      <c r="BJ249" s="76"/>
      <c r="BK249" s="13"/>
      <c r="BL249" s="13"/>
      <c r="BM249" s="76"/>
      <c r="BN249" s="76"/>
      <c r="BO249" s="76"/>
      <c r="BP249" s="76"/>
      <c r="BQ249" s="67"/>
      <c r="BR249" s="76"/>
      <c r="BS249" s="67"/>
      <c r="BT249" s="13"/>
      <c r="BU249" s="13"/>
      <c r="BV249" s="67"/>
      <c r="BW249" s="13"/>
      <c r="BX249" s="13"/>
      <c r="BY249" s="67"/>
      <c r="BZ249" s="67"/>
      <c r="CA249" s="67"/>
      <c r="CB249" s="13"/>
      <c r="CC249" s="13"/>
      <c r="CD249" s="13"/>
      <c r="CE249" s="13"/>
      <c r="CF249" s="13"/>
      <c r="CG249" s="13"/>
    </row>
    <row r="250" spans="43:85">
      <c r="AQ250" s="13"/>
      <c r="AR250" s="13"/>
      <c r="AS250" s="13"/>
      <c r="AT250" s="13"/>
      <c r="AU250" s="67"/>
      <c r="AV250" s="13"/>
      <c r="AW250" s="67"/>
      <c r="AX250" s="13"/>
      <c r="AY250" s="13"/>
      <c r="AZ250" s="13"/>
      <c r="BA250" s="13"/>
      <c r="BB250" s="13"/>
      <c r="BC250" s="76"/>
      <c r="BD250" s="76"/>
      <c r="BE250" s="76"/>
      <c r="BF250" s="13"/>
      <c r="BG250" s="76"/>
      <c r="BH250" s="76"/>
      <c r="BI250" s="13"/>
      <c r="BJ250" s="76"/>
      <c r="BK250" s="13"/>
      <c r="BL250" s="13"/>
      <c r="BM250" s="76"/>
      <c r="BN250" s="76"/>
      <c r="BO250" s="76"/>
      <c r="BP250" s="76"/>
      <c r="BQ250" s="67"/>
      <c r="BR250" s="76"/>
      <c r="BS250" s="67"/>
      <c r="BT250" s="13"/>
      <c r="BU250" s="13"/>
      <c r="BV250" s="67"/>
      <c r="BW250" s="13"/>
      <c r="BX250" s="13"/>
      <c r="BY250" s="67"/>
      <c r="BZ250" s="67"/>
      <c r="CA250" s="67"/>
      <c r="CB250" s="13"/>
      <c r="CC250" s="13"/>
      <c r="CD250" s="13"/>
      <c r="CE250" s="13"/>
      <c r="CF250" s="13"/>
      <c r="CG250" s="13"/>
    </row>
    <row r="251" spans="43:85">
      <c r="AQ251" s="13"/>
      <c r="AR251" s="13"/>
      <c r="AS251" s="13"/>
      <c r="AT251" s="13"/>
      <c r="AU251" s="67"/>
      <c r="AV251" s="13"/>
      <c r="AW251" s="67"/>
      <c r="AX251" s="13"/>
      <c r="AY251" s="13"/>
      <c r="AZ251" s="13"/>
      <c r="BA251" s="13"/>
      <c r="BB251" s="13"/>
      <c r="BC251" s="76"/>
      <c r="BD251" s="76"/>
      <c r="BE251" s="76"/>
      <c r="BF251" s="13"/>
      <c r="BG251" s="76"/>
      <c r="BH251" s="76"/>
      <c r="BI251" s="13"/>
      <c r="BJ251" s="76"/>
      <c r="BK251" s="13"/>
      <c r="BL251" s="13"/>
      <c r="BM251" s="76"/>
      <c r="BN251" s="76"/>
      <c r="BO251" s="76"/>
      <c r="BP251" s="76"/>
      <c r="BQ251" s="67"/>
      <c r="BR251" s="76"/>
      <c r="BS251" s="67"/>
      <c r="BT251" s="13"/>
      <c r="BU251" s="13"/>
      <c r="BV251" s="67"/>
      <c r="BW251" s="13"/>
      <c r="BX251" s="13"/>
      <c r="BY251" s="67"/>
      <c r="BZ251" s="67"/>
      <c r="CA251" s="67"/>
      <c r="CB251" s="13"/>
      <c r="CC251" s="13"/>
      <c r="CD251" s="13"/>
      <c r="CE251" s="13"/>
      <c r="CF251" s="13"/>
      <c r="CG251" s="13"/>
    </row>
    <row r="252" spans="43:85">
      <c r="AQ252" s="13"/>
      <c r="AR252" s="13"/>
      <c r="AS252" s="13"/>
      <c r="AT252" s="13"/>
      <c r="AU252" s="67"/>
      <c r="AV252" s="13"/>
      <c r="AW252" s="67"/>
      <c r="AX252" s="13"/>
      <c r="AY252" s="13"/>
      <c r="AZ252" s="13"/>
      <c r="BA252" s="13"/>
      <c r="BB252" s="13"/>
      <c r="BC252" s="76"/>
      <c r="BD252" s="76"/>
      <c r="BE252" s="76"/>
      <c r="BF252" s="13"/>
      <c r="BG252" s="76"/>
      <c r="BH252" s="76"/>
      <c r="BI252" s="13"/>
      <c r="BJ252" s="76"/>
      <c r="BK252" s="13"/>
      <c r="BL252" s="13"/>
      <c r="BM252" s="76"/>
      <c r="BN252" s="76"/>
      <c r="BO252" s="76"/>
      <c r="BP252" s="76"/>
      <c r="BQ252" s="67"/>
      <c r="BR252" s="76"/>
      <c r="BS252" s="67"/>
      <c r="BT252" s="13"/>
      <c r="BU252" s="13"/>
      <c r="BV252" s="67"/>
      <c r="BW252" s="13"/>
      <c r="BX252" s="13"/>
      <c r="BY252" s="67"/>
      <c r="BZ252" s="67"/>
      <c r="CA252" s="67"/>
      <c r="CB252" s="13"/>
      <c r="CC252" s="13"/>
      <c r="CD252" s="13"/>
      <c r="CE252" s="13"/>
      <c r="CF252" s="13"/>
      <c r="CG252" s="13"/>
    </row>
    <row r="253" spans="43:85">
      <c r="AQ253" s="13"/>
      <c r="AR253" s="13"/>
      <c r="AS253" s="13"/>
      <c r="AT253" s="13"/>
      <c r="AU253" s="67"/>
      <c r="AV253" s="13"/>
      <c r="AW253" s="67"/>
      <c r="AX253" s="13"/>
      <c r="AY253" s="13"/>
      <c r="AZ253" s="13"/>
      <c r="BA253" s="13"/>
      <c r="BB253" s="13"/>
      <c r="BC253" s="76"/>
      <c r="BD253" s="76"/>
      <c r="BE253" s="76"/>
      <c r="BF253" s="13"/>
      <c r="BG253" s="76"/>
      <c r="BH253" s="76"/>
      <c r="BI253" s="13"/>
      <c r="BJ253" s="76"/>
      <c r="BK253" s="13"/>
      <c r="BL253" s="13"/>
      <c r="BM253" s="76"/>
      <c r="BN253" s="76"/>
      <c r="BO253" s="76"/>
      <c r="BP253" s="76"/>
      <c r="BQ253" s="67"/>
      <c r="BR253" s="76"/>
      <c r="BS253" s="67"/>
      <c r="BT253" s="13"/>
      <c r="BU253" s="13"/>
      <c r="BV253" s="67"/>
      <c r="BW253" s="13"/>
      <c r="BX253" s="13"/>
      <c r="BY253" s="67"/>
      <c r="BZ253" s="67"/>
      <c r="CA253" s="67"/>
      <c r="CB253" s="13"/>
      <c r="CC253" s="13"/>
      <c r="CD253" s="13"/>
      <c r="CE253" s="13"/>
      <c r="CF253" s="13"/>
      <c r="CG253" s="13"/>
    </row>
    <row r="254" spans="43:85">
      <c r="AQ254" s="13"/>
      <c r="AR254" s="13"/>
      <c r="AS254" s="13"/>
      <c r="AT254" s="13"/>
      <c r="AU254" s="67"/>
      <c r="AV254" s="13"/>
      <c r="AW254" s="67"/>
      <c r="AX254" s="13"/>
      <c r="AY254" s="13"/>
      <c r="AZ254" s="13"/>
      <c r="BA254" s="13"/>
      <c r="BB254" s="13"/>
      <c r="BC254" s="76"/>
      <c r="BD254" s="76"/>
      <c r="BE254" s="76"/>
      <c r="BF254" s="13"/>
      <c r="BG254" s="76"/>
      <c r="BH254" s="76"/>
      <c r="BI254" s="13"/>
      <c r="BJ254" s="76"/>
      <c r="BK254" s="13"/>
      <c r="BL254" s="13"/>
      <c r="BM254" s="76"/>
      <c r="BN254" s="76"/>
      <c r="BO254" s="76"/>
      <c r="BP254" s="76"/>
      <c r="BQ254" s="67"/>
      <c r="BR254" s="76"/>
      <c r="BS254" s="67"/>
      <c r="BT254" s="13"/>
      <c r="BU254" s="13"/>
      <c r="BV254" s="67"/>
      <c r="BW254" s="13"/>
      <c r="BX254" s="13"/>
      <c r="BY254" s="67"/>
      <c r="BZ254" s="67"/>
      <c r="CA254" s="67"/>
      <c r="CB254" s="13"/>
      <c r="CC254" s="13"/>
      <c r="CD254" s="13"/>
      <c r="CE254" s="13"/>
      <c r="CF254" s="13"/>
      <c r="CG254" s="13"/>
    </row>
    <row r="255" spans="43:85">
      <c r="AQ255" s="13"/>
      <c r="AR255" s="13"/>
      <c r="AS255" s="13"/>
      <c r="AT255" s="13"/>
      <c r="AU255" s="67"/>
      <c r="AV255" s="13"/>
      <c r="AW255" s="67"/>
      <c r="AX255" s="13"/>
      <c r="AY255" s="13"/>
      <c r="AZ255" s="13"/>
      <c r="BA255" s="13"/>
      <c r="BB255" s="13"/>
      <c r="BC255" s="76"/>
      <c r="BD255" s="76"/>
      <c r="BE255" s="76"/>
      <c r="BF255" s="13"/>
      <c r="BG255" s="76"/>
      <c r="BH255" s="76"/>
      <c r="BI255" s="13"/>
      <c r="BJ255" s="76"/>
      <c r="BK255" s="13"/>
      <c r="BL255" s="13"/>
      <c r="BM255" s="76"/>
      <c r="BN255" s="76"/>
      <c r="BO255" s="76"/>
      <c r="BP255" s="76"/>
      <c r="BQ255" s="67"/>
      <c r="BR255" s="76"/>
      <c r="BS255" s="67"/>
      <c r="BT255" s="13"/>
      <c r="BU255" s="13"/>
      <c r="BV255" s="67"/>
      <c r="BW255" s="13"/>
      <c r="BX255" s="13"/>
      <c r="BY255" s="67"/>
      <c r="BZ255" s="67"/>
      <c r="CA255" s="67"/>
      <c r="CB255" s="13"/>
      <c r="CC255" s="13"/>
      <c r="CD255" s="13"/>
      <c r="CE255" s="13"/>
      <c r="CF255" s="13"/>
      <c r="CG255" s="13"/>
    </row>
    <row r="256" spans="43:85">
      <c r="AQ256" s="13"/>
      <c r="AR256" s="13"/>
      <c r="AS256" s="13"/>
      <c r="AT256" s="13"/>
      <c r="AU256" s="67"/>
      <c r="AV256" s="13"/>
      <c r="AW256" s="67"/>
      <c r="AX256" s="13"/>
      <c r="AY256" s="13"/>
      <c r="AZ256" s="13"/>
      <c r="BA256" s="13"/>
      <c r="BB256" s="13"/>
      <c r="BC256" s="76"/>
      <c r="BD256" s="76"/>
      <c r="BE256" s="76"/>
      <c r="BF256" s="13"/>
      <c r="BG256" s="76"/>
      <c r="BH256" s="76"/>
      <c r="BI256" s="13"/>
      <c r="BJ256" s="76"/>
      <c r="BK256" s="13"/>
      <c r="BL256" s="13"/>
      <c r="BM256" s="76"/>
      <c r="BN256" s="76"/>
      <c r="BO256" s="76"/>
      <c r="BP256" s="76"/>
      <c r="BQ256" s="67"/>
      <c r="BR256" s="76"/>
      <c r="BS256" s="67"/>
      <c r="BT256" s="13"/>
      <c r="BU256" s="13"/>
      <c r="BV256" s="67"/>
      <c r="BW256" s="13"/>
      <c r="BX256" s="13"/>
      <c r="BY256" s="67"/>
      <c r="BZ256" s="67"/>
      <c r="CA256" s="67"/>
      <c r="CB256" s="13"/>
      <c r="CC256" s="13"/>
      <c r="CD256" s="13"/>
      <c r="CE256" s="13"/>
      <c r="CF256" s="13"/>
      <c r="CG256" s="13"/>
    </row>
    <row r="257" spans="37:85">
      <c r="AQ257" s="13"/>
      <c r="AR257" s="13"/>
      <c r="AS257" s="13"/>
      <c r="AT257" s="13"/>
      <c r="AU257" s="67"/>
      <c r="AV257" s="13"/>
      <c r="AW257" s="67"/>
      <c r="AX257" s="13"/>
      <c r="AY257" s="13"/>
      <c r="AZ257" s="13"/>
      <c r="BA257" s="13"/>
      <c r="BB257" s="13"/>
      <c r="BC257" s="76"/>
      <c r="BD257" s="76"/>
      <c r="BE257" s="76"/>
      <c r="BF257" s="13"/>
      <c r="BG257" s="76"/>
      <c r="BH257" s="76"/>
      <c r="BI257" s="13"/>
      <c r="BJ257" s="76"/>
      <c r="BK257" s="13"/>
      <c r="BL257" s="13"/>
      <c r="BM257" s="76"/>
      <c r="BN257" s="76"/>
      <c r="BO257" s="76"/>
      <c r="BP257" s="76"/>
      <c r="BQ257" s="67"/>
      <c r="BR257" s="76"/>
      <c r="BS257" s="67"/>
      <c r="BT257" s="13"/>
      <c r="BU257" s="13"/>
      <c r="BV257" s="67"/>
      <c r="BW257" s="13"/>
      <c r="BX257" s="13"/>
      <c r="BY257" s="67"/>
      <c r="BZ257" s="67"/>
      <c r="CA257" s="67"/>
      <c r="CB257" s="13"/>
      <c r="CC257" s="13"/>
      <c r="CD257" s="13"/>
      <c r="CE257" s="13"/>
      <c r="CF257" s="13"/>
      <c r="CG257" s="13"/>
    </row>
    <row r="258" spans="37:85">
      <c r="AQ258" s="13"/>
      <c r="AR258" s="13"/>
      <c r="AS258" s="13"/>
      <c r="AT258" s="13"/>
      <c r="AU258" s="67"/>
      <c r="AV258" s="13"/>
      <c r="AW258" s="67"/>
      <c r="AX258" s="13"/>
      <c r="AY258" s="13"/>
      <c r="AZ258" s="13"/>
      <c r="BA258" s="13"/>
      <c r="BB258" s="13"/>
      <c r="BC258" s="76"/>
      <c r="BD258" s="76"/>
      <c r="BE258" s="76"/>
      <c r="BF258" s="13"/>
      <c r="BG258" s="76"/>
      <c r="BH258" s="76"/>
      <c r="BI258" s="13"/>
      <c r="BJ258" s="76"/>
      <c r="BK258" s="13"/>
      <c r="BL258" s="13"/>
      <c r="BM258" s="76"/>
      <c r="BN258" s="76"/>
      <c r="BO258" s="76"/>
      <c r="BP258" s="76"/>
      <c r="BQ258" s="67"/>
      <c r="BR258" s="76"/>
      <c r="BS258" s="67"/>
      <c r="BT258" s="13"/>
      <c r="BU258" s="13"/>
      <c r="BV258" s="67"/>
      <c r="BW258" s="13"/>
      <c r="BX258" s="13"/>
      <c r="BY258" s="67"/>
      <c r="BZ258" s="67"/>
      <c r="CA258" s="67"/>
      <c r="CB258" s="13"/>
      <c r="CC258" s="13"/>
      <c r="CD258" s="13"/>
      <c r="CE258" s="13"/>
      <c r="CF258" s="13"/>
      <c r="CG258" s="13"/>
    </row>
    <row r="259" spans="37:85">
      <c r="AQ259" s="13"/>
      <c r="AR259" s="13"/>
      <c r="AS259" s="13"/>
      <c r="AT259" s="13"/>
      <c r="AU259" s="67"/>
      <c r="AV259" s="13"/>
      <c r="AW259" s="67"/>
      <c r="AX259" s="13"/>
      <c r="AY259" s="13"/>
      <c r="AZ259" s="13"/>
      <c r="BA259" s="13"/>
      <c r="BB259" s="13"/>
      <c r="BC259" s="76"/>
      <c r="BD259" s="76"/>
      <c r="BE259" s="76"/>
      <c r="BF259" s="13"/>
      <c r="BG259" s="76"/>
      <c r="BH259" s="76"/>
      <c r="BI259" s="13"/>
      <c r="BJ259" s="76"/>
      <c r="BK259" s="13"/>
      <c r="BL259" s="13"/>
      <c r="BM259" s="76"/>
      <c r="BN259" s="76"/>
      <c r="BO259" s="76"/>
      <c r="BP259" s="76"/>
      <c r="BQ259" s="67"/>
      <c r="BR259" s="76"/>
      <c r="BS259" s="67"/>
      <c r="BT259" s="13"/>
      <c r="BU259" s="13"/>
      <c r="BV259" s="67"/>
      <c r="BW259" s="13"/>
      <c r="BX259" s="13"/>
      <c r="BY259" s="67"/>
      <c r="BZ259" s="67"/>
      <c r="CA259" s="67"/>
      <c r="CB259" s="13"/>
      <c r="CC259" s="13"/>
      <c r="CD259" s="13"/>
      <c r="CE259" s="13"/>
      <c r="CF259" s="13"/>
      <c r="CG259" s="13"/>
    </row>
    <row r="260" spans="37:85">
      <c r="AQ260" s="13"/>
      <c r="AR260" s="13"/>
      <c r="AS260" s="13"/>
      <c r="AT260" s="13"/>
      <c r="AU260" s="67"/>
      <c r="AV260" s="13"/>
      <c r="AW260" s="67"/>
      <c r="AX260" s="13"/>
      <c r="AY260" s="13"/>
      <c r="AZ260" s="13"/>
      <c r="BA260" s="13"/>
      <c r="BB260" s="13"/>
      <c r="BC260" s="76"/>
      <c r="BD260" s="76"/>
      <c r="BE260" s="76"/>
      <c r="BF260" s="13"/>
      <c r="BG260" s="76"/>
      <c r="BH260" s="76"/>
      <c r="BI260" s="13"/>
      <c r="BJ260" s="76"/>
      <c r="BK260" s="13"/>
      <c r="BL260" s="13"/>
      <c r="BM260" s="76"/>
      <c r="BN260" s="76"/>
      <c r="BO260" s="76"/>
      <c r="BP260" s="76"/>
      <c r="BQ260" s="67"/>
      <c r="BR260" s="76"/>
      <c r="BS260" s="67"/>
      <c r="BT260" s="13"/>
      <c r="BU260" s="13"/>
      <c r="BV260" s="67"/>
      <c r="BW260" s="13"/>
      <c r="BX260" s="13"/>
      <c r="BY260" s="67"/>
      <c r="BZ260" s="67"/>
      <c r="CA260" s="67"/>
      <c r="CB260" s="13"/>
      <c r="CC260" s="13"/>
      <c r="CD260" s="13"/>
      <c r="CE260" s="13"/>
      <c r="CF260" s="13"/>
      <c r="CG260" s="13"/>
    </row>
    <row r="261" spans="37:85">
      <c r="AQ261" s="13"/>
      <c r="AR261" s="13"/>
      <c r="AS261" s="13"/>
      <c r="AT261" s="13"/>
      <c r="AU261" s="67"/>
      <c r="AV261" s="13"/>
      <c r="AW261" s="67"/>
      <c r="AX261" s="13"/>
      <c r="AY261" s="13"/>
      <c r="AZ261" s="13"/>
      <c r="BA261" s="13"/>
      <c r="BB261" s="13"/>
      <c r="BC261" s="76"/>
      <c r="BD261" s="76"/>
      <c r="BE261" s="76"/>
      <c r="BF261" s="13"/>
      <c r="BG261" s="76"/>
      <c r="BH261" s="76"/>
      <c r="BI261" s="13"/>
      <c r="BJ261" s="76"/>
      <c r="BK261" s="13"/>
      <c r="BL261" s="13"/>
      <c r="BM261" s="76"/>
      <c r="BN261" s="76"/>
      <c r="BO261" s="76"/>
      <c r="BP261" s="76"/>
      <c r="BQ261" s="67"/>
      <c r="BR261" s="76"/>
      <c r="BS261" s="67"/>
      <c r="BT261" s="13"/>
      <c r="BU261" s="13"/>
      <c r="BV261" s="67"/>
      <c r="BW261" s="13"/>
      <c r="BX261" s="13"/>
      <c r="BY261" s="67"/>
      <c r="BZ261" s="67"/>
      <c r="CA261" s="67"/>
      <c r="CB261" s="13"/>
      <c r="CC261" s="13"/>
      <c r="CD261" s="13"/>
      <c r="CE261" s="13"/>
      <c r="CF261" s="13"/>
      <c r="CG261" s="13"/>
    </row>
    <row r="262" spans="37:85">
      <c r="AQ262" s="13"/>
      <c r="AR262" s="13"/>
      <c r="AS262" s="13"/>
      <c r="AT262" s="13"/>
      <c r="AU262" s="67"/>
      <c r="AV262" s="13"/>
      <c r="AW262" s="67"/>
      <c r="AX262" s="13"/>
      <c r="AY262" s="13"/>
      <c r="AZ262" s="13"/>
      <c r="BA262" s="13"/>
      <c r="BB262" s="13"/>
      <c r="BC262" s="76"/>
      <c r="BD262" s="76"/>
      <c r="BE262" s="76"/>
      <c r="BF262" s="13"/>
      <c r="BG262" s="76"/>
      <c r="BH262" s="76"/>
      <c r="BI262" s="13"/>
      <c r="BJ262" s="76"/>
      <c r="BK262" s="13"/>
      <c r="BL262" s="13"/>
      <c r="BM262" s="76"/>
      <c r="BN262" s="76"/>
      <c r="BO262" s="76"/>
      <c r="BP262" s="76"/>
      <c r="BQ262" s="67"/>
      <c r="BR262" s="76"/>
      <c r="BS262" s="67"/>
      <c r="BT262" s="13"/>
      <c r="BU262" s="13"/>
      <c r="BV262" s="67"/>
      <c r="BW262" s="13"/>
      <c r="BX262" s="13"/>
      <c r="BY262" s="67"/>
      <c r="BZ262" s="67"/>
      <c r="CA262" s="67"/>
      <c r="CB262" s="13"/>
      <c r="CC262" s="13"/>
      <c r="CD262" s="13"/>
      <c r="CE262" s="13"/>
      <c r="CF262" s="13"/>
      <c r="CG262" s="13"/>
    </row>
    <row r="263" spans="37:85">
      <c r="AQ263" s="13"/>
      <c r="AR263" s="13"/>
      <c r="AS263" s="13"/>
      <c r="AT263" s="13"/>
      <c r="AU263" s="67"/>
      <c r="AV263" s="13"/>
      <c r="AW263" s="67"/>
      <c r="AX263" s="13"/>
      <c r="AY263" s="13"/>
      <c r="AZ263" s="13"/>
      <c r="BA263" s="13"/>
      <c r="BB263" s="13"/>
      <c r="BC263" s="76"/>
      <c r="BD263" s="76"/>
      <c r="BE263" s="76"/>
      <c r="BF263" s="13"/>
      <c r="BG263" s="76"/>
      <c r="BH263" s="76"/>
      <c r="BI263" s="13"/>
      <c r="BJ263" s="76"/>
      <c r="BK263" s="13"/>
      <c r="BL263" s="13"/>
      <c r="BM263" s="76"/>
      <c r="BN263" s="76"/>
      <c r="BO263" s="76"/>
      <c r="BP263" s="76"/>
      <c r="BQ263" s="67"/>
      <c r="BR263" s="76"/>
      <c r="BS263" s="67"/>
      <c r="BT263" s="13"/>
      <c r="BU263" s="13"/>
      <c r="BV263" s="67"/>
      <c r="BW263" s="13"/>
      <c r="BX263" s="13"/>
      <c r="BY263" s="67"/>
      <c r="BZ263" s="67"/>
      <c r="CA263" s="67"/>
      <c r="CB263" s="13"/>
      <c r="CC263" s="13"/>
      <c r="CD263" s="13"/>
      <c r="CE263" s="13"/>
      <c r="CF263" s="13"/>
      <c r="CG263" s="13"/>
    </row>
    <row r="264" spans="37:85">
      <c r="AQ264" s="13"/>
      <c r="AR264" s="13"/>
      <c r="AS264" s="13"/>
      <c r="AT264" s="13"/>
      <c r="AU264" s="67"/>
      <c r="AV264" s="13"/>
      <c r="AW264" s="67"/>
      <c r="AX264" s="13"/>
      <c r="AY264" s="13"/>
      <c r="AZ264" s="13"/>
      <c r="BA264" s="13"/>
      <c r="BB264" s="13"/>
      <c r="BC264" s="76"/>
      <c r="BD264" s="76"/>
      <c r="BE264" s="76"/>
      <c r="BF264" s="13"/>
      <c r="BG264" s="76"/>
      <c r="BH264" s="76"/>
      <c r="BI264" s="13"/>
      <c r="BJ264" s="76"/>
      <c r="BK264" s="13"/>
      <c r="BL264" s="13"/>
      <c r="BM264" s="76"/>
      <c r="BN264" s="76"/>
      <c r="BO264" s="76"/>
      <c r="BP264" s="76"/>
      <c r="BQ264" s="67"/>
      <c r="BR264" s="76"/>
      <c r="BS264" s="67"/>
      <c r="BT264" s="13"/>
      <c r="BU264" s="13"/>
      <c r="BV264" s="67"/>
      <c r="BW264" s="13"/>
      <c r="BX264" s="13"/>
      <c r="BY264" s="67"/>
      <c r="BZ264" s="67"/>
      <c r="CA264" s="67"/>
      <c r="CB264" s="13"/>
      <c r="CC264" s="13"/>
      <c r="CD264" s="13"/>
      <c r="CE264" s="13"/>
      <c r="CF264" s="13"/>
      <c r="CG264" s="13"/>
    </row>
    <row r="265" spans="37:85">
      <c r="AQ265" s="13"/>
      <c r="AR265" s="13"/>
      <c r="AS265" s="13"/>
      <c r="AT265" s="13"/>
      <c r="AU265" s="67"/>
      <c r="AV265" s="13"/>
      <c r="AW265" s="67"/>
      <c r="AX265" s="13"/>
      <c r="AY265" s="13"/>
      <c r="AZ265" s="13"/>
      <c r="BA265" s="13"/>
      <c r="BB265" s="13"/>
      <c r="BC265" s="76"/>
      <c r="BD265" s="76"/>
      <c r="BE265" s="76"/>
      <c r="BF265" s="13"/>
      <c r="BG265" s="76"/>
      <c r="BH265" s="76"/>
      <c r="BI265" s="13"/>
      <c r="BJ265" s="76"/>
      <c r="BK265" s="13"/>
      <c r="BL265" s="13"/>
      <c r="BM265" s="76"/>
      <c r="BN265" s="76"/>
      <c r="BO265" s="76"/>
      <c r="BP265" s="76"/>
      <c r="BQ265" s="67"/>
      <c r="BR265" s="76"/>
      <c r="BS265" s="67"/>
      <c r="BT265" s="13"/>
      <c r="BU265" s="13"/>
      <c r="BV265" s="67"/>
      <c r="BW265" s="13"/>
      <c r="BX265" s="13"/>
      <c r="BY265" s="67"/>
      <c r="BZ265" s="67"/>
      <c r="CA265" s="67"/>
      <c r="CB265" s="13"/>
      <c r="CC265" s="13"/>
      <c r="CD265" s="13"/>
      <c r="CE265" s="13"/>
      <c r="CF265" s="13"/>
      <c r="CG265" s="13"/>
    </row>
    <row r="266" spans="37:85">
      <c r="AQ266" s="13"/>
      <c r="AR266" s="13"/>
      <c r="AS266" s="13"/>
      <c r="AT266" s="13"/>
      <c r="AU266" s="67"/>
      <c r="AV266" s="13"/>
      <c r="AW266" s="67"/>
      <c r="AX266" s="13"/>
      <c r="AY266" s="13"/>
      <c r="AZ266" s="13"/>
      <c r="BA266" s="13"/>
      <c r="BB266" s="13"/>
      <c r="BC266" s="76"/>
      <c r="BD266" s="76"/>
      <c r="BE266" s="76"/>
      <c r="BF266" s="13"/>
      <c r="BG266" s="76"/>
      <c r="BH266" s="76"/>
      <c r="BI266" s="13"/>
      <c r="BJ266" s="76"/>
      <c r="BK266" s="13"/>
      <c r="BL266" s="13"/>
      <c r="BM266" s="76"/>
      <c r="BN266" s="76"/>
      <c r="BO266" s="76"/>
      <c r="BP266" s="76"/>
      <c r="BQ266" s="67"/>
      <c r="BR266" s="76"/>
      <c r="BS266" s="67"/>
      <c r="BT266" s="13"/>
      <c r="BU266" s="13"/>
      <c r="BV266" s="67"/>
      <c r="BW266" s="13"/>
      <c r="BX266" s="13"/>
      <c r="BY266" s="67"/>
      <c r="BZ266" s="67"/>
      <c r="CA266" s="67"/>
      <c r="CB266" s="13"/>
      <c r="CC266" s="13"/>
      <c r="CD266" s="13"/>
      <c r="CE266" s="13"/>
      <c r="CF266" s="13"/>
      <c r="CG266" s="13"/>
    </row>
    <row r="267" spans="37:85">
      <c r="AQ267" s="13"/>
      <c r="AR267" s="13"/>
      <c r="AS267" s="13"/>
      <c r="AT267" s="13"/>
      <c r="AU267" s="67"/>
      <c r="AV267" s="13"/>
      <c r="AW267" s="67"/>
      <c r="AX267" s="13"/>
      <c r="AY267" s="13"/>
      <c r="AZ267" s="13"/>
      <c r="BA267" s="13"/>
      <c r="BB267" s="13"/>
      <c r="BC267" s="76"/>
      <c r="BD267" s="76"/>
      <c r="BE267" s="76"/>
      <c r="BF267" s="13"/>
      <c r="BG267" s="76"/>
      <c r="BH267" s="76"/>
      <c r="BI267" s="13"/>
      <c r="BJ267" s="76"/>
      <c r="BK267" s="13"/>
      <c r="BL267" s="13"/>
      <c r="BM267" s="76"/>
      <c r="BN267" s="76"/>
      <c r="BO267" s="76"/>
      <c r="BP267" s="76"/>
      <c r="BQ267" s="67"/>
      <c r="BR267" s="76"/>
      <c r="BS267" s="67"/>
      <c r="BT267" s="13"/>
      <c r="BU267" s="13"/>
      <c r="BV267" s="67"/>
      <c r="BW267" s="13"/>
      <c r="BX267" s="13"/>
      <c r="BY267" s="67"/>
      <c r="BZ267" s="67"/>
      <c r="CA267" s="67"/>
      <c r="CB267" s="13"/>
      <c r="CC267" s="13"/>
      <c r="CD267" s="13"/>
      <c r="CE267" s="13"/>
      <c r="CF267" s="13"/>
      <c r="CG267" s="13"/>
    </row>
    <row r="268" spans="37:85">
      <c r="AQ268" s="13"/>
      <c r="AR268" s="13"/>
      <c r="AS268" s="13"/>
      <c r="AT268" s="13"/>
      <c r="AU268" s="67"/>
      <c r="AV268" s="13"/>
      <c r="AW268" s="67"/>
      <c r="AX268" s="13"/>
      <c r="AY268" s="13"/>
      <c r="AZ268" s="13"/>
      <c r="BA268" s="13"/>
      <c r="BB268" s="13"/>
      <c r="BC268" s="76"/>
      <c r="BD268" s="76"/>
      <c r="BE268" s="76"/>
      <c r="BF268" s="13"/>
      <c r="BG268" s="76"/>
      <c r="BH268" s="76"/>
      <c r="BI268" s="13"/>
      <c r="BJ268" s="76"/>
      <c r="BK268" s="13"/>
      <c r="BL268" s="13"/>
      <c r="BM268" s="76"/>
      <c r="BN268" s="76"/>
      <c r="BO268" s="76"/>
      <c r="BP268" s="76"/>
      <c r="BQ268" s="67"/>
      <c r="BR268" s="76"/>
      <c r="BS268" s="67"/>
      <c r="BT268" s="13"/>
      <c r="BU268" s="13"/>
      <c r="BV268" s="67"/>
      <c r="BW268" s="13"/>
      <c r="BX268" s="13"/>
      <c r="BY268" s="67"/>
      <c r="BZ268" s="67"/>
      <c r="CA268" s="67"/>
      <c r="CB268" s="13"/>
      <c r="CC268" s="13"/>
      <c r="CD268" s="13"/>
      <c r="CE268" s="13"/>
      <c r="CF268" s="13"/>
      <c r="CG268" s="13"/>
    </row>
    <row r="269" spans="37:85">
      <c r="AQ269" s="13"/>
      <c r="AR269" s="13"/>
      <c r="AS269" s="13"/>
      <c r="AT269" s="13"/>
      <c r="AU269" s="67"/>
      <c r="AV269" s="13"/>
      <c r="AW269" s="67"/>
      <c r="AX269" s="13"/>
      <c r="AY269" s="13"/>
      <c r="AZ269" s="13"/>
      <c r="BA269" s="13"/>
      <c r="BB269" s="13"/>
      <c r="BC269" s="76"/>
      <c r="BD269" s="77"/>
      <c r="BE269" s="76"/>
      <c r="BF269" s="29"/>
      <c r="BG269" s="76"/>
      <c r="BH269" s="77"/>
      <c r="BI269" s="13"/>
      <c r="BJ269" s="77"/>
      <c r="BK269" s="29"/>
      <c r="BL269" s="29"/>
      <c r="BM269" s="77"/>
      <c r="BN269" s="77"/>
      <c r="BO269" s="77"/>
      <c r="BR269" s="76"/>
      <c r="CF269" s="13"/>
      <c r="CG269" s="13"/>
    </row>
    <row r="270" spans="37:85">
      <c r="AQ270" s="13"/>
      <c r="AR270" s="13"/>
      <c r="AS270" s="13"/>
      <c r="AT270" s="13"/>
      <c r="AU270" s="67"/>
      <c r="AV270" s="13"/>
      <c r="AW270" s="67"/>
      <c r="AX270" s="13"/>
      <c r="AY270" s="13"/>
      <c r="AZ270" s="13"/>
      <c r="BA270" s="13"/>
      <c r="BB270" s="29"/>
      <c r="BC270" s="76"/>
      <c r="BD270" s="78"/>
      <c r="BE270" s="76"/>
      <c r="BF270" s="33"/>
      <c r="BG270" s="76"/>
      <c r="BH270" s="78"/>
      <c r="BI270" s="13"/>
      <c r="BJ270" s="78"/>
      <c r="BK270" s="33"/>
      <c r="BL270" s="33"/>
      <c r="BM270" s="78"/>
      <c r="BN270" s="78"/>
      <c r="BO270" s="78"/>
      <c r="BR270" s="76"/>
      <c r="CF270" s="13"/>
      <c r="CG270" s="13"/>
    </row>
    <row r="271" spans="37:85">
      <c r="AQ271" s="13"/>
      <c r="AR271" s="13"/>
      <c r="AS271" s="13"/>
      <c r="AT271" s="13"/>
      <c r="AU271" s="67"/>
      <c r="AV271" s="13"/>
      <c r="AW271" s="67"/>
      <c r="AX271" s="13"/>
      <c r="AY271" s="13"/>
      <c r="AZ271" s="13"/>
      <c r="BA271" s="13"/>
      <c r="BB271" s="33"/>
      <c r="BC271" s="76"/>
      <c r="BD271" s="78"/>
      <c r="BE271" s="77"/>
      <c r="BF271" s="33"/>
      <c r="BG271" s="76"/>
      <c r="BH271" s="78"/>
      <c r="BI271" s="13"/>
      <c r="BJ271" s="78"/>
      <c r="BK271" s="33"/>
      <c r="BL271" s="33"/>
      <c r="BM271" s="78"/>
      <c r="BN271" s="78"/>
      <c r="BO271" s="78"/>
      <c r="BR271" s="76"/>
    </row>
    <row r="272" spans="37:85"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70"/>
      <c r="AV272" s="29"/>
      <c r="AW272" s="70"/>
      <c r="AX272" s="29"/>
      <c r="AY272" s="29"/>
      <c r="AZ272" s="29"/>
      <c r="BA272" s="29"/>
      <c r="BB272" s="33"/>
      <c r="BC272" s="77"/>
      <c r="BD272" s="78"/>
      <c r="BE272" s="78"/>
      <c r="BF272" s="33"/>
      <c r="BG272" s="77"/>
      <c r="BH272" s="78"/>
      <c r="BI272" s="29"/>
      <c r="BJ272" s="78"/>
      <c r="BK272" s="33"/>
      <c r="BL272" s="33"/>
      <c r="BM272" s="78"/>
      <c r="BN272" s="78"/>
      <c r="BO272" s="78"/>
      <c r="BR272" s="77"/>
    </row>
    <row r="273" spans="37:70"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71"/>
      <c r="AV273" s="33"/>
      <c r="AW273" s="71"/>
      <c r="AX273" s="33"/>
      <c r="AY273" s="33"/>
      <c r="AZ273" s="33"/>
      <c r="BA273" s="33"/>
      <c r="BB273" s="33"/>
      <c r="BC273" s="78"/>
      <c r="BD273" s="78"/>
      <c r="BE273" s="78"/>
      <c r="BF273" s="33"/>
      <c r="BG273" s="78"/>
      <c r="BH273" s="78"/>
      <c r="BI273" s="33"/>
      <c r="BJ273" s="78"/>
      <c r="BK273" s="33"/>
      <c r="BL273" s="33"/>
      <c r="BM273" s="78"/>
      <c r="BN273" s="78"/>
      <c r="BO273" s="78"/>
      <c r="BR273" s="78"/>
    </row>
    <row r="274" spans="37:70"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71"/>
      <c r="AV274" s="33"/>
      <c r="AW274" s="71"/>
      <c r="AX274" s="33"/>
      <c r="AY274" s="33"/>
      <c r="AZ274" s="33"/>
      <c r="BA274" s="33"/>
      <c r="BB274" s="33"/>
      <c r="BC274" s="78"/>
      <c r="BD274" s="78"/>
      <c r="BE274" s="78"/>
      <c r="BF274" s="33"/>
      <c r="BG274" s="78"/>
      <c r="BH274" s="78"/>
      <c r="BI274" s="33"/>
      <c r="BJ274" s="78"/>
      <c r="BK274" s="33"/>
      <c r="BL274" s="33"/>
      <c r="BM274" s="78"/>
      <c r="BN274" s="78"/>
      <c r="BO274" s="78"/>
      <c r="BR274" s="78"/>
    </row>
    <row r="275" spans="37:70"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71"/>
      <c r="AV275" s="33"/>
      <c r="AW275" s="71"/>
      <c r="AX275" s="33"/>
      <c r="AY275" s="33"/>
      <c r="AZ275" s="33"/>
      <c r="BA275" s="33"/>
      <c r="BB275" s="33"/>
      <c r="BC275" s="78"/>
      <c r="BD275" s="78"/>
      <c r="BE275" s="78"/>
      <c r="BF275" s="33"/>
      <c r="BG275" s="78"/>
      <c r="BH275" s="78"/>
      <c r="BI275" s="33"/>
      <c r="BJ275" s="78"/>
      <c r="BK275" s="33"/>
      <c r="BL275" s="33"/>
      <c r="BM275" s="78"/>
      <c r="BN275" s="78"/>
      <c r="BO275" s="78"/>
      <c r="BR275" s="78"/>
    </row>
    <row r="276" spans="37:70"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71"/>
      <c r="AV276" s="33"/>
      <c r="AW276" s="71"/>
      <c r="AX276" s="33"/>
      <c r="AY276" s="33"/>
      <c r="AZ276" s="33"/>
      <c r="BA276" s="33"/>
      <c r="BB276" s="33"/>
      <c r="BC276" s="78"/>
      <c r="BD276" s="78"/>
      <c r="BE276" s="78"/>
      <c r="BF276" s="33"/>
      <c r="BG276" s="78"/>
      <c r="BH276" s="78"/>
      <c r="BI276" s="33"/>
      <c r="BJ276" s="78"/>
      <c r="BK276" s="33"/>
      <c r="BL276" s="33"/>
      <c r="BM276" s="78"/>
      <c r="BN276" s="78"/>
      <c r="BO276" s="78"/>
      <c r="BR276" s="78"/>
    </row>
    <row r="277" spans="37:70"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71"/>
      <c r="AV277" s="33"/>
      <c r="AW277" s="71"/>
      <c r="AX277" s="33"/>
      <c r="AY277" s="33"/>
      <c r="AZ277" s="33"/>
      <c r="BA277" s="33"/>
      <c r="BB277" s="33"/>
      <c r="BC277" s="78"/>
      <c r="BD277" s="78"/>
      <c r="BE277" s="78"/>
      <c r="BF277" s="33"/>
      <c r="BG277" s="78"/>
      <c r="BH277" s="78"/>
      <c r="BI277" s="33"/>
      <c r="BJ277" s="78"/>
      <c r="BK277" s="33"/>
      <c r="BL277" s="33"/>
      <c r="BM277" s="78"/>
      <c r="BN277" s="78"/>
      <c r="BO277" s="78"/>
      <c r="BR277" s="78"/>
    </row>
    <row r="278" spans="37:70"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71"/>
      <c r="AV278" s="33"/>
      <c r="AW278" s="71"/>
      <c r="AX278" s="33"/>
      <c r="AY278" s="33"/>
      <c r="AZ278" s="33"/>
      <c r="BA278" s="33"/>
      <c r="BB278" s="33"/>
      <c r="BC278" s="78"/>
      <c r="BD278" s="78"/>
      <c r="BE278" s="78"/>
      <c r="BF278" s="33"/>
      <c r="BG278" s="78"/>
      <c r="BH278" s="78"/>
      <c r="BI278" s="33"/>
      <c r="BJ278" s="78"/>
      <c r="BK278" s="33"/>
      <c r="BL278" s="33"/>
      <c r="BM278" s="78"/>
      <c r="BN278" s="78"/>
      <c r="BO278" s="78"/>
      <c r="BR278" s="78"/>
    </row>
    <row r="279" spans="37:70"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71"/>
      <c r="AV279" s="33"/>
      <c r="AW279" s="71"/>
      <c r="AX279" s="33"/>
      <c r="AY279" s="33"/>
      <c r="AZ279" s="33"/>
      <c r="BA279" s="33"/>
      <c r="BB279" s="33"/>
      <c r="BC279" s="78"/>
      <c r="BD279" s="78"/>
      <c r="BE279" s="78"/>
      <c r="BF279" s="33"/>
      <c r="BG279" s="78"/>
      <c r="BH279" s="78"/>
      <c r="BI279" s="33"/>
      <c r="BJ279" s="78"/>
      <c r="BK279" s="33"/>
      <c r="BL279" s="33"/>
      <c r="BM279" s="78"/>
      <c r="BN279" s="78"/>
      <c r="BO279" s="78"/>
      <c r="BR279" s="78"/>
    </row>
    <row r="280" spans="37:70"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71"/>
      <c r="AV280" s="33"/>
      <c r="AW280" s="71"/>
      <c r="AX280" s="33"/>
      <c r="AY280" s="33"/>
      <c r="AZ280" s="33"/>
      <c r="BA280" s="33"/>
      <c r="BB280" s="33"/>
      <c r="BC280" s="78"/>
      <c r="BD280" s="78"/>
      <c r="BE280" s="78"/>
      <c r="BF280" s="33"/>
      <c r="BG280" s="78"/>
      <c r="BH280" s="78"/>
      <c r="BI280" s="33"/>
      <c r="BJ280" s="78"/>
      <c r="BK280" s="33"/>
      <c r="BL280" s="33"/>
      <c r="BM280" s="78"/>
      <c r="BN280" s="78"/>
      <c r="BO280" s="78"/>
      <c r="BR280" s="78"/>
    </row>
    <row r="281" spans="37:70"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71"/>
      <c r="AV281" s="33"/>
      <c r="AW281" s="71"/>
      <c r="AX281" s="33"/>
      <c r="AY281" s="33"/>
      <c r="AZ281" s="33"/>
      <c r="BA281" s="33"/>
      <c r="BB281" s="33"/>
      <c r="BC281" s="78"/>
      <c r="BD281" s="78"/>
      <c r="BE281" s="78"/>
      <c r="BF281" s="33"/>
      <c r="BG281" s="78"/>
      <c r="BH281" s="78"/>
      <c r="BI281" s="33"/>
      <c r="BJ281" s="78"/>
      <c r="BK281" s="33"/>
      <c r="BL281" s="33"/>
      <c r="BM281" s="78"/>
      <c r="BN281" s="78"/>
      <c r="BO281" s="78"/>
      <c r="BR281" s="78"/>
    </row>
    <row r="282" spans="37:70"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71"/>
      <c r="AV282" s="33"/>
      <c r="AW282" s="71"/>
      <c r="AX282" s="33"/>
      <c r="AY282" s="33"/>
      <c r="AZ282" s="33"/>
      <c r="BA282" s="33"/>
      <c r="BB282" s="33"/>
      <c r="BC282" s="78"/>
      <c r="BD282" s="78"/>
      <c r="BE282" s="78"/>
      <c r="BF282" s="33"/>
      <c r="BG282" s="78"/>
      <c r="BH282" s="78"/>
      <c r="BI282" s="33"/>
      <c r="BJ282" s="78"/>
      <c r="BK282" s="33"/>
      <c r="BL282" s="33"/>
      <c r="BM282" s="78"/>
      <c r="BN282" s="78"/>
      <c r="BO282" s="78"/>
      <c r="BR282" s="78"/>
    </row>
    <row r="283" spans="37:70"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71"/>
      <c r="AV283" s="33"/>
      <c r="AW283" s="71"/>
      <c r="AX283" s="33"/>
      <c r="AY283" s="33"/>
      <c r="AZ283" s="33"/>
      <c r="BA283" s="33"/>
      <c r="BB283" s="33"/>
      <c r="BC283" s="78"/>
      <c r="BD283" s="78"/>
      <c r="BE283" s="78"/>
      <c r="BF283" s="33"/>
      <c r="BG283" s="78"/>
      <c r="BH283" s="78"/>
      <c r="BI283" s="33"/>
      <c r="BJ283" s="78"/>
      <c r="BK283" s="33"/>
      <c r="BL283" s="33"/>
      <c r="BM283" s="78"/>
      <c r="BN283" s="78"/>
      <c r="BO283" s="78"/>
      <c r="BR283" s="78"/>
    </row>
    <row r="284" spans="37:70"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71"/>
      <c r="AV284" s="33"/>
      <c r="AW284" s="71"/>
      <c r="AX284" s="33"/>
      <c r="AY284" s="33"/>
      <c r="AZ284" s="33"/>
      <c r="BA284" s="33"/>
      <c r="BB284" s="33"/>
      <c r="BC284" s="78"/>
      <c r="BD284" s="78"/>
      <c r="BE284" s="78"/>
      <c r="BF284" s="33"/>
      <c r="BG284" s="78"/>
      <c r="BH284" s="78"/>
      <c r="BI284" s="33"/>
      <c r="BJ284" s="78"/>
      <c r="BK284" s="33"/>
      <c r="BL284" s="33"/>
      <c r="BM284" s="78"/>
      <c r="BN284" s="78"/>
      <c r="BO284" s="78"/>
      <c r="BR284" s="78"/>
    </row>
    <row r="285" spans="37:70"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71"/>
      <c r="AV285" s="33"/>
      <c r="AW285" s="71"/>
      <c r="AX285" s="33"/>
      <c r="AY285" s="33"/>
      <c r="AZ285" s="33"/>
      <c r="BA285" s="33"/>
      <c r="BB285" s="33"/>
      <c r="BC285" s="78"/>
      <c r="BD285" s="78"/>
      <c r="BE285" s="78"/>
      <c r="BF285" s="33"/>
      <c r="BG285" s="78"/>
      <c r="BH285" s="78"/>
      <c r="BI285" s="33"/>
      <c r="BJ285" s="78"/>
      <c r="BK285" s="33"/>
      <c r="BL285" s="33"/>
      <c r="BM285" s="78"/>
      <c r="BN285" s="78"/>
      <c r="BO285" s="78"/>
      <c r="BR285" s="78"/>
    </row>
    <row r="286" spans="37:70"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71"/>
      <c r="AV286" s="33"/>
      <c r="AW286" s="71"/>
      <c r="AX286" s="33"/>
      <c r="AY286" s="33"/>
      <c r="AZ286" s="33"/>
      <c r="BA286" s="33"/>
      <c r="BB286" s="33"/>
      <c r="BC286" s="78"/>
      <c r="BD286" s="78"/>
      <c r="BE286" s="78"/>
      <c r="BF286" s="33"/>
      <c r="BG286" s="78"/>
      <c r="BH286" s="78"/>
      <c r="BI286" s="33"/>
      <c r="BJ286" s="78"/>
      <c r="BK286" s="33"/>
      <c r="BL286" s="33"/>
      <c r="BM286" s="78"/>
      <c r="BN286" s="78"/>
      <c r="BO286" s="78"/>
      <c r="BR286" s="78"/>
    </row>
    <row r="287" spans="37:70"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71"/>
      <c r="AV287" s="33"/>
      <c r="AW287" s="71"/>
      <c r="AX287" s="33"/>
      <c r="AY287" s="33"/>
      <c r="AZ287" s="33"/>
      <c r="BA287" s="33"/>
      <c r="BB287" s="33"/>
      <c r="BC287" s="78"/>
      <c r="BD287" s="78"/>
      <c r="BE287" s="78"/>
      <c r="BF287" s="33"/>
      <c r="BG287" s="78"/>
      <c r="BH287" s="78"/>
      <c r="BI287" s="33"/>
      <c r="BJ287" s="78"/>
      <c r="BK287" s="33"/>
      <c r="BL287" s="33"/>
      <c r="BM287" s="78"/>
      <c r="BN287" s="78"/>
      <c r="BO287" s="78"/>
      <c r="BR287" s="78"/>
    </row>
    <row r="288" spans="37:70"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71"/>
      <c r="AV288" s="33"/>
      <c r="AW288" s="71"/>
      <c r="AX288" s="33"/>
      <c r="AY288" s="33"/>
      <c r="AZ288" s="33"/>
      <c r="BA288" s="33"/>
      <c r="BB288" s="33"/>
      <c r="BC288" s="78"/>
      <c r="BD288" s="78"/>
      <c r="BE288" s="78"/>
      <c r="BF288" s="33"/>
      <c r="BG288" s="78"/>
      <c r="BH288" s="78"/>
      <c r="BI288" s="33"/>
      <c r="BJ288" s="78"/>
      <c r="BK288" s="33"/>
      <c r="BL288" s="33"/>
      <c r="BM288" s="78"/>
      <c r="BN288" s="78"/>
      <c r="BO288" s="78"/>
      <c r="BR288" s="78"/>
    </row>
    <row r="289" spans="37:70"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71"/>
      <c r="AV289" s="33"/>
      <c r="AW289" s="71"/>
      <c r="AX289" s="33"/>
      <c r="AY289" s="33"/>
      <c r="AZ289" s="33"/>
      <c r="BA289" s="33"/>
      <c r="BB289" s="33"/>
      <c r="BC289" s="78"/>
      <c r="BD289" s="78"/>
      <c r="BE289" s="78"/>
      <c r="BF289" s="33"/>
      <c r="BG289" s="78"/>
      <c r="BH289" s="78"/>
      <c r="BI289" s="33"/>
      <c r="BJ289" s="78"/>
      <c r="BK289" s="33"/>
      <c r="BL289" s="33"/>
      <c r="BM289" s="78"/>
      <c r="BN289" s="78"/>
      <c r="BO289" s="78"/>
      <c r="BR289" s="78"/>
    </row>
    <row r="290" spans="37:70"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71"/>
      <c r="AV290" s="33"/>
      <c r="AW290" s="71"/>
      <c r="AX290" s="33"/>
      <c r="AY290" s="33"/>
      <c r="AZ290" s="33"/>
      <c r="BA290" s="33"/>
      <c r="BB290" s="33"/>
      <c r="BC290" s="78"/>
      <c r="BD290" s="78"/>
      <c r="BE290" s="78"/>
      <c r="BF290" s="33"/>
      <c r="BG290" s="78"/>
      <c r="BH290" s="78"/>
      <c r="BI290" s="33"/>
      <c r="BJ290" s="78"/>
      <c r="BK290" s="33"/>
      <c r="BL290" s="33"/>
      <c r="BM290" s="78"/>
      <c r="BN290" s="78"/>
      <c r="BO290" s="78"/>
      <c r="BR290" s="78"/>
    </row>
    <row r="291" spans="37:70"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71"/>
      <c r="AV291" s="33"/>
      <c r="AW291" s="71"/>
      <c r="AX291" s="33"/>
      <c r="AY291" s="33"/>
      <c r="AZ291" s="33"/>
      <c r="BA291" s="33"/>
      <c r="BB291" s="33"/>
      <c r="BC291" s="78"/>
      <c r="BD291" s="78"/>
      <c r="BE291" s="78"/>
      <c r="BF291" s="33"/>
      <c r="BG291" s="78"/>
      <c r="BH291" s="78"/>
      <c r="BI291" s="33"/>
      <c r="BJ291" s="78"/>
      <c r="BK291" s="33"/>
      <c r="BL291" s="33"/>
      <c r="BM291" s="78"/>
      <c r="BN291" s="78"/>
      <c r="BO291" s="78"/>
      <c r="BR291" s="78"/>
    </row>
    <row r="292" spans="37:70"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71"/>
      <c r="AV292" s="33"/>
      <c r="AW292" s="71"/>
      <c r="AX292" s="33"/>
      <c r="AY292" s="33"/>
      <c r="AZ292" s="33"/>
      <c r="BA292" s="33"/>
      <c r="BB292" s="33"/>
      <c r="BC292" s="78"/>
      <c r="BD292" s="78"/>
      <c r="BE292" s="78"/>
      <c r="BF292" s="33"/>
      <c r="BG292" s="78"/>
      <c r="BH292" s="78"/>
      <c r="BI292" s="33"/>
      <c r="BJ292" s="78"/>
      <c r="BK292" s="33"/>
      <c r="BL292" s="33"/>
      <c r="BM292" s="78"/>
      <c r="BN292" s="78"/>
      <c r="BO292" s="78"/>
      <c r="BR292" s="78"/>
    </row>
    <row r="293" spans="37:70"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71"/>
      <c r="AV293" s="33"/>
      <c r="AW293" s="71"/>
      <c r="AX293" s="33"/>
      <c r="AY293" s="33"/>
      <c r="AZ293" s="33"/>
      <c r="BA293" s="33"/>
      <c r="BB293" s="33"/>
      <c r="BC293" s="78"/>
      <c r="BD293" s="78"/>
      <c r="BE293" s="78"/>
      <c r="BF293" s="33"/>
      <c r="BG293" s="78"/>
      <c r="BH293" s="78"/>
      <c r="BI293" s="33"/>
      <c r="BJ293" s="78"/>
      <c r="BK293" s="33"/>
      <c r="BL293" s="33"/>
      <c r="BM293" s="78"/>
      <c r="BN293" s="78"/>
      <c r="BO293" s="78"/>
      <c r="BR293" s="78"/>
    </row>
    <row r="294" spans="37:70"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71"/>
      <c r="AV294" s="33"/>
      <c r="AW294" s="71"/>
      <c r="AX294" s="33"/>
      <c r="AY294" s="33"/>
      <c r="AZ294" s="33"/>
      <c r="BA294" s="33"/>
      <c r="BB294" s="33"/>
      <c r="BC294" s="78"/>
      <c r="BD294" s="78"/>
      <c r="BE294" s="78"/>
      <c r="BF294" s="33"/>
      <c r="BG294" s="78"/>
      <c r="BH294" s="78"/>
      <c r="BI294" s="33"/>
      <c r="BJ294" s="78"/>
      <c r="BK294" s="33"/>
      <c r="BL294" s="33"/>
      <c r="BM294" s="78"/>
      <c r="BN294" s="78"/>
      <c r="BO294" s="78"/>
      <c r="BR294" s="78"/>
    </row>
    <row r="295" spans="37:70"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71"/>
      <c r="AV295" s="33"/>
      <c r="AW295" s="71"/>
      <c r="AX295" s="33"/>
      <c r="AY295" s="33"/>
      <c r="AZ295" s="33"/>
      <c r="BA295" s="33"/>
      <c r="BB295" s="33"/>
      <c r="BC295" s="78"/>
      <c r="BD295" s="78"/>
      <c r="BE295" s="78"/>
      <c r="BF295" s="33"/>
      <c r="BG295" s="78"/>
      <c r="BH295" s="78"/>
      <c r="BI295" s="33"/>
      <c r="BJ295" s="78"/>
      <c r="BK295" s="33"/>
      <c r="BL295" s="33"/>
      <c r="BM295" s="78"/>
      <c r="BN295" s="78"/>
      <c r="BO295" s="78"/>
      <c r="BR295" s="78"/>
    </row>
    <row r="296" spans="37:70"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71"/>
      <c r="AV296" s="33"/>
      <c r="AW296" s="71"/>
      <c r="AX296" s="33"/>
      <c r="AY296" s="33"/>
      <c r="AZ296" s="33"/>
      <c r="BA296" s="33"/>
      <c r="BB296" s="33"/>
      <c r="BC296" s="78"/>
      <c r="BD296" s="78"/>
      <c r="BE296" s="78"/>
      <c r="BF296" s="33"/>
      <c r="BG296" s="78"/>
      <c r="BH296" s="78"/>
      <c r="BI296" s="33"/>
      <c r="BJ296" s="78"/>
      <c r="BK296" s="33"/>
      <c r="BL296" s="33"/>
      <c r="BM296" s="78"/>
      <c r="BN296" s="78"/>
      <c r="BO296" s="78"/>
      <c r="BR296" s="78"/>
    </row>
    <row r="297" spans="37:70"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71"/>
      <c r="AV297" s="33"/>
      <c r="AW297" s="71"/>
      <c r="AX297" s="33"/>
      <c r="AY297" s="33"/>
      <c r="AZ297" s="33"/>
      <c r="BA297" s="33"/>
      <c r="BB297" s="33"/>
      <c r="BC297" s="78"/>
      <c r="BD297" s="78"/>
      <c r="BE297" s="78"/>
      <c r="BF297" s="33"/>
      <c r="BG297" s="78"/>
      <c r="BH297" s="78"/>
      <c r="BI297" s="33"/>
      <c r="BJ297" s="78"/>
      <c r="BK297" s="33"/>
      <c r="BL297" s="33"/>
      <c r="BM297" s="78"/>
      <c r="BN297" s="78"/>
      <c r="BO297" s="78"/>
      <c r="BR297" s="78"/>
    </row>
    <row r="298" spans="37:70"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71"/>
      <c r="AV298" s="33"/>
      <c r="AW298" s="71"/>
      <c r="AX298" s="33"/>
      <c r="AY298" s="33"/>
      <c r="AZ298" s="33"/>
      <c r="BA298" s="33"/>
      <c r="BB298" s="33"/>
      <c r="BC298" s="78"/>
      <c r="BD298" s="78"/>
      <c r="BE298" s="78"/>
      <c r="BF298" s="33"/>
      <c r="BG298" s="78"/>
      <c r="BH298" s="78"/>
      <c r="BI298" s="33"/>
      <c r="BJ298" s="78"/>
      <c r="BK298" s="33"/>
      <c r="BL298" s="33"/>
      <c r="BM298" s="78"/>
      <c r="BN298" s="78"/>
      <c r="BO298" s="78"/>
      <c r="BR298" s="78"/>
    </row>
    <row r="299" spans="37:70"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71"/>
      <c r="AV299" s="33"/>
      <c r="AW299" s="71"/>
      <c r="AX299" s="33"/>
      <c r="AY299" s="33"/>
      <c r="AZ299" s="33"/>
      <c r="BA299" s="33"/>
      <c r="BB299" s="33"/>
      <c r="BC299" s="78"/>
      <c r="BD299" s="78"/>
      <c r="BE299" s="78"/>
      <c r="BF299" s="33"/>
      <c r="BG299" s="78"/>
      <c r="BH299" s="78"/>
      <c r="BI299" s="33"/>
      <c r="BJ299" s="78"/>
      <c r="BK299" s="33"/>
      <c r="BL299" s="33"/>
      <c r="BM299" s="78"/>
      <c r="BN299" s="78"/>
      <c r="BO299" s="78"/>
      <c r="BR299" s="78"/>
    </row>
    <row r="300" spans="37:70"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71"/>
      <c r="AV300" s="33"/>
      <c r="AW300" s="71"/>
      <c r="AX300" s="33"/>
      <c r="AY300" s="33"/>
      <c r="AZ300" s="33"/>
      <c r="BA300" s="33"/>
      <c r="BB300" s="33"/>
      <c r="BC300" s="78"/>
      <c r="BD300" s="78"/>
      <c r="BE300" s="78"/>
      <c r="BF300" s="33"/>
      <c r="BG300" s="78"/>
      <c r="BH300" s="78"/>
      <c r="BI300" s="33"/>
      <c r="BJ300" s="78"/>
      <c r="BK300" s="33"/>
      <c r="BL300" s="33"/>
      <c r="BM300" s="78"/>
      <c r="BN300" s="78"/>
      <c r="BO300" s="78"/>
      <c r="BR300" s="78"/>
    </row>
    <row r="301" spans="37:70"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71"/>
      <c r="AV301" s="33"/>
      <c r="AW301" s="71"/>
      <c r="AX301" s="33"/>
      <c r="AY301" s="33"/>
      <c r="AZ301" s="33"/>
      <c r="BA301" s="33"/>
      <c r="BB301" s="33"/>
      <c r="BC301" s="78"/>
      <c r="BD301" s="78"/>
      <c r="BE301" s="78"/>
      <c r="BF301" s="33"/>
      <c r="BG301" s="78"/>
      <c r="BH301" s="78"/>
      <c r="BI301" s="33"/>
      <c r="BJ301" s="78"/>
      <c r="BK301" s="33"/>
      <c r="BL301" s="33"/>
      <c r="BM301" s="78"/>
      <c r="BN301" s="78"/>
      <c r="BO301" s="78"/>
      <c r="BR301" s="78"/>
    </row>
    <row r="302" spans="37:70"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71"/>
      <c r="AV302" s="33"/>
      <c r="AW302" s="71"/>
      <c r="AX302" s="33"/>
      <c r="AY302" s="33"/>
      <c r="AZ302" s="33"/>
      <c r="BA302" s="33"/>
      <c r="BB302" s="33"/>
      <c r="BC302" s="78"/>
      <c r="BD302" s="78"/>
      <c r="BE302" s="78"/>
      <c r="BF302" s="33"/>
      <c r="BG302" s="78"/>
      <c r="BH302" s="78"/>
      <c r="BI302" s="33"/>
      <c r="BJ302" s="78"/>
      <c r="BK302" s="33"/>
      <c r="BL302" s="33"/>
      <c r="BM302" s="78"/>
      <c r="BN302" s="78"/>
      <c r="BO302" s="78"/>
      <c r="BR302" s="78"/>
    </row>
    <row r="303" spans="37:70"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71"/>
      <c r="AV303" s="33"/>
      <c r="AW303" s="71"/>
      <c r="AX303" s="33"/>
      <c r="AY303" s="33"/>
      <c r="AZ303" s="33"/>
      <c r="BA303" s="33"/>
      <c r="BB303" s="33"/>
      <c r="BC303" s="78"/>
      <c r="BD303" s="78"/>
      <c r="BE303" s="78"/>
      <c r="BF303" s="33"/>
      <c r="BG303" s="78"/>
      <c r="BH303" s="78"/>
      <c r="BI303" s="33"/>
      <c r="BJ303" s="78"/>
      <c r="BK303" s="33"/>
      <c r="BL303" s="33"/>
      <c r="BM303" s="78"/>
      <c r="BN303" s="78"/>
      <c r="BO303" s="78"/>
      <c r="BR303" s="78"/>
    </row>
    <row r="304" spans="37:70"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71"/>
      <c r="AV304" s="33"/>
      <c r="AW304" s="71"/>
      <c r="AX304" s="33"/>
      <c r="AY304" s="33"/>
      <c r="AZ304" s="33"/>
      <c r="BA304" s="33"/>
      <c r="BB304" s="33"/>
      <c r="BC304" s="78"/>
      <c r="BD304" s="78"/>
      <c r="BE304" s="78"/>
      <c r="BF304" s="33"/>
      <c r="BG304" s="78"/>
      <c r="BH304" s="78"/>
      <c r="BI304" s="33"/>
      <c r="BJ304" s="78"/>
      <c r="BK304" s="33"/>
      <c r="BR304" s="78"/>
    </row>
    <row r="305" spans="37:70"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71"/>
      <c r="AV305" s="33"/>
      <c r="AW305" s="71"/>
      <c r="AX305" s="33"/>
      <c r="AY305" s="33"/>
      <c r="AZ305" s="33"/>
      <c r="BA305" s="33"/>
      <c r="BB305" s="33"/>
      <c r="BC305" s="78"/>
      <c r="BD305" s="78"/>
      <c r="BE305" s="78"/>
      <c r="BF305" s="33"/>
      <c r="BG305" s="78"/>
      <c r="BH305" s="78"/>
      <c r="BI305" s="33"/>
      <c r="BJ305" s="78"/>
      <c r="BK305" s="33"/>
      <c r="BR305" s="78"/>
    </row>
    <row r="306" spans="37:70"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71"/>
      <c r="AV306" s="33"/>
      <c r="AW306" s="71"/>
      <c r="AX306" s="33"/>
      <c r="AY306" s="33"/>
      <c r="AZ306" s="33"/>
      <c r="BA306" s="33"/>
      <c r="BB306" s="33"/>
      <c r="BC306" s="78"/>
      <c r="BD306" s="78"/>
      <c r="BE306" s="78"/>
      <c r="BF306" s="33"/>
      <c r="BG306" s="78"/>
      <c r="BH306" s="78"/>
      <c r="BI306" s="33"/>
      <c r="BJ306" s="78"/>
      <c r="BK306" s="33"/>
      <c r="BR306" s="78"/>
    </row>
    <row r="307" spans="37:70">
      <c r="BB307" s="33"/>
      <c r="BD307" s="78"/>
      <c r="BE307" s="78"/>
      <c r="BF307" s="33"/>
      <c r="BH307" s="78"/>
      <c r="BJ307" s="78"/>
      <c r="BK307" s="33"/>
    </row>
    <row r="308" spans="37:70">
      <c r="BB308" s="33"/>
      <c r="BD308" s="78"/>
      <c r="BE308" s="78"/>
      <c r="BF308" s="33"/>
      <c r="BH308" s="78"/>
      <c r="BJ308" s="78"/>
      <c r="BK308" s="33"/>
    </row>
    <row r="309" spans="37:70">
      <c r="BB309" s="33"/>
      <c r="BD309" s="78"/>
      <c r="BE309" s="78"/>
      <c r="BF309" s="33"/>
      <c r="BH309" s="78"/>
      <c r="BJ309" s="78"/>
      <c r="BK309" s="33"/>
    </row>
    <row r="310" spans="37:70">
      <c r="BB310" s="33"/>
      <c r="BD310" s="78"/>
      <c r="BE310" s="78"/>
      <c r="BF310" s="33"/>
      <c r="BH310" s="78"/>
      <c r="BJ310" s="78"/>
      <c r="BK310" s="33"/>
    </row>
    <row r="311" spans="37:70">
      <c r="BB311" s="33"/>
      <c r="BD311" s="78"/>
      <c r="BE311" s="78"/>
      <c r="BF311" s="33"/>
      <c r="BH311" s="78"/>
      <c r="BJ311" s="78"/>
      <c r="BK311" s="33"/>
    </row>
    <row r="312" spans="37:70">
      <c r="BB312" s="33"/>
      <c r="BD312" s="78"/>
      <c r="BE312" s="78"/>
      <c r="BF312" s="33"/>
      <c r="BH312" s="78"/>
      <c r="BJ312" s="78"/>
      <c r="BK312" s="33"/>
    </row>
    <row r="313" spans="37:70">
      <c r="BB313" s="33"/>
      <c r="BD313" s="78"/>
      <c r="BE313" s="78"/>
      <c r="BF313" s="33"/>
      <c r="BH313" s="78"/>
      <c r="BJ313" s="78"/>
      <c r="BK313" s="33"/>
    </row>
    <row r="314" spans="37:70">
      <c r="BB314" s="33"/>
      <c r="BD314" s="78"/>
      <c r="BE314" s="78"/>
      <c r="BF314" s="33"/>
      <c r="BH314" s="78"/>
      <c r="BJ314" s="78"/>
      <c r="BK314" s="33"/>
    </row>
    <row r="315" spans="37:70">
      <c r="BB315" s="33"/>
      <c r="BD315" s="78"/>
      <c r="BE315" s="78"/>
      <c r="BF315" s="33"/>
      <c r="BH315" s="78"/>
      <c r="BJ315" s="78"/>
      <c r="BK315" s="33"/>
    </row>
    <row r="316" spans="37:70">
      <c r="BB316" s="33"/>
      <c r="BD316" s="78"/>
      <c r="BE316" s="78"/>
      <c r="BF316" s="33"/>
      <c r="BH316" s="78"/>
      <c r="BJ316" s="78"/>
      <c r="BK316" s="33"/>
    </row>
    <row r="317" spans="37:70">
      <c r="BB317" s="33"/>
      <c r="BD317" s="78"/>
      <c r="BE317" s="78"/>
      <c r="BF317" s="33"/>
      <c r="BH317" s="78"/>
      <c r="BJ317" s="78"/>
      <c r="BK317" s="33"/>
    </row>
    <row r="318" spans="37:70">
      <c r="BB318" s="33"/>
      <c r="BD318" s="78"/>
      <c r="BE318" s="78"/>
      <c r="BF318" s="33"/>
      <c r="BH318" s="78"/>
      <c r="BJ318" s="78"/>
      <c r="BK318" s="33"/>
    </row>
    <row r="319" spans="37:70">
      <c r="BB319" s="33"/>
      <c r="BD319" s="78"/>
      <c r="BE319" s="78"/>
      <c r="BF319" s="33"/>
      <c r="BH319" s="78"/>
      <c r="BJ319" s="78"/>
      <c r="BK319" s="33"/>
    </row>
    <row r="320" spans="37:70">
      <c r="BB320" s="33"/>
      <c r="BD320" s="78"/>
      <c r="BE320" s="78"/>
      <c r="BF320" s="33"/>
      <c r="BH320" s="78"/>
      <c r="BJ320" s="78"/>
      <c r="BK320" s="33"/>
    </row>
    <row r="321" spans="54:63">
      <c r="BB321" s="33"/>
      <c r="BD321" s="78"/>
      <c r="BE321" s="78"/>
      <c r="BF321" s="33"/>
      <c r="BH321" s="78"/>
      <c r="BJ321" s="78"/>
      <c r="BK321" s="33"/>
    </row>
    <row r="322" spans="54:63">
      <c r="BB322" s="33"/>
      <c r="BD322" s="78"/>
      <c r="BE322" s="78"/>
      <c r="BF322" s="33"/>
      <c r="BH322" s="78"/>
      <c r="BJ322" s="78"/>
      <c r="BK322" s="33"/>
    </row>
    <row r="323" spans="54:63">
      <c r="BB323" s="33"/>
      <c r="BD323" s="78"/>
      <c r="BE323" s="78"/>
      <c r="BF323" s="33"/>
      <c r="BH323" s="78"/>
      <c r="BJ323" s="78"/>
      <c r="BK323" s="33"/>
    </row>
    <row r="324" spans="54:63">
      <c r="BB324" s="33"/>
      <c r="BD324" s="78"/>
      <c r="BE324" s="78"/>
      <c r="BF324" s="33"/>
      <c r="BH324" s="78"/>
      <c r="BJ324" s="78"/>
      <c r="BK324" s="33"/>
    </row>
    <row r="325" spans="54:63">
      <c r="BB325" s="33"/>
      <c r="BD325" s="78"/>
      <c r="BE325" s="78"/>
      <c r="BF325" s="33"/>
      <c r="BH325" s="78"/>
      <c r="BJ325" s="78"/>
      <c r="BK325" s="33"/>
    </row>
    <row r="326" spans="54:63">
      <c r="BB326" s="33"/>
      <c r="BD326" s="78"/>
      <c r="BE326" s="78"/>
      <c r="BF326" s="33"/>
      <c r="BH326" s="78"/>
      <c r="BJ326" s="78"/>
      <c r="BK326" s="33"/>
    </row>
    <row r="327" spans="54:63">
      <c r="BB327" s="33"/>
      <c r="BE327" s="78"/>
    </row>
    <row r="328" spans="54:63">
      <c r="BE328" s="78"/>
    </row>
  </sheetData>
  <conditionalFormatting sqref="CI89:CJ89">
    <cfRule type="cellIs" dxfId="232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X85"/>
  <sheetViews>
    <sheetView zoomScale="98" zoomScaleNormal="98" workbookViewId="0">
      <pane xSplit="6" ySplit="10" topLeftCell="G43" activePane="bottomRight" state="frozen"/>
      <selection pane="topRight" activeCell="G1" sqref="G1"/>
      <selection pane="bottomLeft" activeCell="A11" sqref="A11"/>
      <selection pane="bottomRight" activeCell="A22" sqref="A22"/>
    </sheetView>
  </sheetViews>
  <sheetFormatPr baseColWidth="10" defaultRowHeight="15"/>
  <cols>
    <col min="1" max="1" width="2.08984375" customWidth="1"/>
    <col min="2" max="2" width="4.90625" customWidth="1"/>
    <col min="3" max="3" width="3.6328125" customWidth="1"/>
    <col min="4" max="4" width="8.26953125" customWidth="1"/>
    <col min="5" max="5" width="6.81640625" customWidth="1"/>
    <col min="6" max="6" width="6.453125" customWidth="1"/>
    <col min="7" max="7" width="6.1796875" style="66" customWidth="1"/>
    <col min="8" max="8" width="5.453125" style="66" customWidth="1"/>
    <col min="9" max="9" width="5" style="66" customWidth="1"/>
    <col min="10" max="10" width="5.54296875" style="66" customWidth="1"/>
    <col min="11" max="11" width="1.453125" style="66" customWidth="1"/>
    <col min="12" max="12" width="6.36328125" style="10" customWidth="1"/>
    <col min="13" max="13" width="5" style="10" customWidth="1"/>
    <col min="14" max="14" width="1.26953125" style="481" customWidth="1"/>
    <col min="15" max="15" width="6.6328125" style="10" customWidth="1"/>
    <col min="16" max="16" width="6.1796875" style="10" customWidth="1"/>
    <col min="17" max="17" width="2.08984375" style="10" customWidth="1"/>
    <col min="18" max="18" width="6.6328125" customWidth="1"/>
    <col min="19" max="19" width="5" style="66" customWidth="1"/>
    <col min="20" max="20" width="4.90625" style="10" customWidth="1"/>
    <col min="21" max="21" width="3.453125" style="10" customWidth="1"/>
    <col min="22" max="22" width="6.08984375" style="10" customWidth="1"/>
    <col min="23" max="23" width="7.6328125" style="10" customWidth="1"/>
    <col min="24" max="24" width="5.6328125" style="10" customWidth="1"/>
    <col min="25" max="25" width="5.1796875" style="10" customWidth="1"/>
    <col min="26" max="26" width="6.08984375" style="10" customWidth="1"/>
    <col min="27" max="27" width="6.90625" style="66" customWidth="1"/>
    <col min="28" max="28" width="2.453125" style="66" customWidth="1"/>
    <col min="29" max="30" width="7.453125" style="10" customWidth="1"/>
    <col min="31" max="31" width="6.81640625" style="10" customWidth="1"/>
    <col min="32" max="32" width="8.54296875" style="66" customWidth="1"/>
    <col min="33" max="33" width="8.08984375" style="66" customWidth="1"/>
    <col min="34" max="36" width="10.1796875" style="66" customWidth="1"/>
    <col min="37" max="39" width="11.54296875" style="66"/>
    <col min="40" max="40" width="10.08984375" style="66" customWidth="1"/>
    <col min="44" max="44" width="14" customWidth="1"/>
    <col min="45" max="45" width="12.54296875" customWidth="1"/>
    <col min="46" max="46" width="10.90625" customWidth="1"/>
  </cols>
  <sheetData>
    <row r="1" spans="1:50">
      <c r="A1" s="42"/>
      <c r="B1" s="42"/>
      <c r="C1" s="42"/>
      <c r="D1" s="42"/>
      <c r="E1" s="42"/>
      <c r="F1" s="42"/>
      <c r="G1" s="63"/>
      <c r="H1" s="63"/>
      <c r="I1" s="63"/>
      <c r="J1" s="63"/>
      <c r="K1" s="63"/>
      <c r="L1" s="72"/>
      <c r="M1" s="72"/>
      <c r="N1" s="72"/>
      <c r="O1" s="72"/>
      <c r="P1" s="72"/>
      <c r="Q1" s="72"/>
      <c r="R1" s="42"/>
      <c r="S1" s="63"/>
      <c r="T1" s="72"/>
      <c r="U1" s="72"/>
      <c r="V1" s="72"/>
      <c r="W1" s="72"/>
      <c r="X1" s="72"/>
      <c r="Y1" s="72"/>
      <c r="Z1" s="72"/>
      <c r="AA1" s="42"/>
      <c r="AB1" s="42"/>
      <c r="AC1" s="72"/>
      <c r="AD1" s="72"/>
      <c r="AE1" s="72"/>
      <c r="AF1" s="42"/>
    </row>
    <row r="2" spans="1:50" s="199" customFormat="1" ht="31.8">
      <c r="A2" s="198"/>
      <c r="B2" s="198"/>
      <c r="C2" s="151" t="s">
        <v>28</v>
      </c>
      <c r="D2" s="198"/>
      <c r="E2" s="198"/>
      <c r="F2" s="198"/>
      <c r="G2" s="201"/>
      <c r="H2" s="201"/>
      <c r="I2" s="201"/>
      <c r="J2" s="201"/>
      <c r="K2" s="201"/>
      <c r="L2" s="202"/>
      <c r="M2" s="202"/>
      <c r="N2" s="202"/>
      <c r="O2" s="202"/>
      <c r="P2" s="202"/>
      <c r="Q2" s="202"/>
      <c r="R2" s="198"/>
      <c r="S2" s="201"/>
      <c r="T2" s="202"/>
      <c r="U2" s="202"/>
      <c r="V2" s="184" t="str">
        <f>+År!B2</f>
        <v>KASTRAT</v>
      </c>
      <c r="W2" s="202"/>
      <c r="X2" s="202"/>
      <c r="Y2" s="202"/>
      <c r="Z2" s="202"/>
      <c r="AA2" s="198"/>
      <c r="AB2" s="198"/>
      <c r="AC2" s="202"/>
      <c r="AD2" s="202"/>
      <c r="AE2" s="202"/>
      <c r="AF2" s="42"/>
      <c r="AG2" s="66"/>
      <c r="AH2" s="208"/>
      <c r="AI2" s="208"/>
      <c r="AJ2" s="208"/>
      <c r="AK2" s="208"/>
      <c r="AL2" s="208"/>
      <c r="AM2" s="208"/>
      <c r="AN2" s="208"/>
    </row>
    <row r="3" spans="1:50" ht="21">
      <c r="A3" s="42"/>
      <c r="B3" s="42"/>
      <c r="C3" s="59"/>
      <c r="D3" s="42"/>
      <c r="E3" s="42"/>
      <c r="F3" s="42"/>
      <c r="G3" s="63"/>
      <c r="H3" s="63"/>
      <c r="I3" s="63"/>
      <c r="J3" s="63"/>
      <c r="K3" s="63"/>
      <c r="L3" s="72"/>
      <c r="M3" s="72"/>
      <c r="N3" s="72"/>
      <c r="O3" s="72"/>
      <c r="P3" s="72"/>
      <c r="Q3" s="72"/>
      <c r="R3" s="42"/>
      <c r="S3" s="63"/>
      <c r="T3" s="72"/>
      <c r="U3" s="72"/>
      <c r="V3" s="72"/>
      <c r="W3" s="72"/>
      <c r="X3" s="72"/>
      <c r="Y3" s="72"/>
      <c r="Z3" s="72"/>
      <c r="AA3" s="42"/>
      <c r="AB3" s="42"/>
      <c r="AC3" s="72"/>
      <c r="AD3" s="72"/>
      <c r="AE3" s="72"/>
      <c r="AF3" s="42"/>
    </row>
    <row r="4" spans="1:50" ht="16.2">
      <c r="A4" s="42"/>
      <c r="B4" s="42"/>
      <c r="C4" s="42"/>
      <c r="D4" s="42"/>
      <c r="E4" s="42"/>
      <c r="F4" s="42"/>
      <c r="G4" s="63"/>
      <c r="H4" s="63"/>
      <c r="I4" s="63"/>
      <c r="J4" s="63"/>
      <c r="K4" s="63"/>
      <c r="L4" s="72"/>
      <c r="M4" s="72"/>
      <c r="N4" s="72"/>
      <c r="O4" s="72"/>
      <c r="P4" s="42"/>
      <c r="Q4" s="42"/>
      <c r="R4" s="63"/>
      <c r="S4" s="72"/>
      <c r="T4" s="72"/>
      <c r="U4" s="72"/>
      <c r="V4" s="72"/>
      <c r="W4" s="72"/>
      <c r="X4" s="229" t="s">
        <v>613</v>
      </c>
      <c r="Y4" s="42"/>
      <c r="Z4" s="42"/>
      <c r="AA4" s="72"/>
      <c r="AB4" s="511">
        <f>+H15</f>
        <v>23.674475955610355</v>
      </c>
      <c r="AC4" s="504"/>
      <c r="AD4" s="94" t="s">
        <v>404</v>
      </c>
      <c r="AE4" s="63"/>
      <c r="AF4" s="42"/>
      <c r="AG4" s="42"/>
      <c r="AO4" s="66"/>
    </row>
    <row r="5" spans="1:50" s="181" customFormat="1" ht="19.8">
      <c r="A5" s="179"/>
      <c r="B5" s="179"/>
      <c r="C5" s="179"/>
      <c r="D5" s="179"/>
      <c r="E5" s="179"/>
      <c r="F5" s="153" t="s">
        <v>7</v>
      </c>
      <c r="G5" s="63"/>
      <c r="H5" s="176">
        <f>+År!O2</f>
        <v>52</v>
      </c>
      <c r="I5" s="180"/>
      <c r="J5" s="63"/>
      <c r="K5" s="63"/>
      <c r="L5" s="185"/>
      <c r="M5" s="175" t="s">
        <v>423</v>
      </c>
      <c r="N5" s="175"/>
      <c r="O5" s="72"/>
      <c r="P5" s="185"/>
      <c r="Q5" s="185"/>
      <c r="R5" s="185"/>
      <c r="S5" s="505">
        <f>SUM(F11:F27)</f>
        <v>1622</v>
      </c>
      <c r="T5" s="507"/>
      <c r="U5" s="507"/>
      <c r="V5" s="72"/>
      <c r="W5" s="185"/>
      <c r="X5" s="229" t="s">
        <v>614</v>
      </c>
      <c r="Y5" s="63"/>
      <c r="Z5" s="63"/>
      <c r="AA5" s="63"/>
      <c r="AB5" s="42"/>
      <c r="AC5" s="42"/>
      <c r="AD5" s="54">
        <f>SUM(H16:H27)</f>
        <v>13.871763255240445</v>
      </c>
      <c r="AE5" s="42"/>
      <c r="AF5" s="42"/>
      <c r="AG5" s="66"/>
      <c r="AH5" s="66"/>
      <c r="AI5" s="66"/>
      <c r="AJ5" s="209"/>
      <c r="AK5" s="209"/>
      <c r="AL5" s="209"/>
      <c r="AM5" s="209"/>
      <c r="AN5" s="209"/>
      <c r="AO5" s="209"/>
      <c r="AP5" s="209"/>
      <c r="AQ5" s="209"/>
      <c r="AR5" s="209"/>
      <c r="AV5" s="176"/>
      <c r="AW5" s="178"/>
      <c r="AX5" s="178"/>
    </row>
    <row r="6" spans="1:50" ht="19.8">
      <c r="A6" s="48"/>
      <c r="B6" s="48"/>
      <c r="C6" s="48"/>
      <c r="D6" s="48"/>
      <c r="E6" s="48"/>
      <c r="F6" s="48"/>
      <c r="G6" s="175"/>
      <c r="H6" s="64"/>
      <c r="I6" s="175"/>
      <c r="J6" s="64"/>
      <c r="K6" s="64"/>
      <c r="L6" s="72"/>
      <c r="M6" s="177"/>
      <c r="N6" s="177"/>
      <c r="O6" s="177"/>
      <c r="P6" s="177"/>
      <c r="Q6" s="177"/>
      <c r="R6" s="42"/>
      <c r="S6" s="175"/>
      <c r="T6" s="72"/>
      <c r="U6" s="177"/>
      <c r="V6" s="72"/>
      <c r="W6" s="72"/>
      <c r="X6" s="72"/>
      <c r="Y6" s="72"/>
      <c r="Z6" s="72"/>
      <c r="AA6" s="42"/>
      <c r="AB6" s="42"/>
      <c r="AC6" s="72"/>
      <c r="AD6" s="72"/>
      <c r="AE6" s="72"/>
      <c r="AF6" s="42"/>
      <c r="AR6" s="2"/>
      <c r="AS6" s="5"/>
      <c r="AT6" s="5"/>
    </row>
    <row r="7" spans="1:50" ht="19.8">
      <c r="A7" s="48"/>
      <c r="B7" s="48"/>
      <c r="C7" s="48"/>
      <c r="D7" s="48"/>
      <c r="E7" s="48"/>
      <c r="F7" s="73"/>
      <c r="G7" s="175"/>
      <c r="H7" s="64"/>
      <c r="I7" s="175"/>
      <c r="J7" s="64"/>
      <c r="K7" s="64"/>
      <c r="L7" s="72"/>
      <c r="M7" s="177"/>
      <c r="N7" s="177"/>
      <c r="O7" s="177"/>
      <c r="P7" s="177"/>
      <c r="Q7" s="177"/>
      <c r="R7" s="42"/>
      <c r="S7" s="175"/>
      <c r="T7" s="72"/>
      <c r="U7" s="177"/>
      <c r="V7" s="72"/>
      <c r="W7" s="72"/>
      <c r="X7" s="72"/>
      <c r="Y7" s="72"/>
      <c r="Z7" s="72"/>
      <c r="AA7" s="42"/>
      <c r="AB7" s="42"/>
      <c r="AC7" s="73" t="s">
        <v>479</v>
      </c>
      <c r="AD7" s="73" t="s">
        <v>81</v>
      </c>
      <c r="AE7" s="73" t="s">
        <v>4</v>
      </c>
      <c r="AF7" s="42"/>
      <c r="AH7"/>
      <c r="AR7" s="2"/>
      <c r="AS7" s="5"/>
      <c r="AT7" s="5"/>
    </row>
    <row r="8" spans="1:50" ht="15.6">
      <c r="A8" s="42"/>
      <c r="B8" s="42"/>
      <c r="C8" s="42"/>
      <c r="D8" s="42"/>
      <c r="E8" s="48" t="s">
        <v>4</v>
      </c>
      <c r="F8" s="72"/>
      <c r="G8" s="63"/>
      <c r="H8" s="63"/>
      <c r="I8" s="63"/>
      <c r="J8" s="63"/>
      <c r="K8" s="63"/>
      <c r="L8" s="72"/>
      <c r="M8" s="72"/>
      <c r="N8" s="72"/>
      <c r="O8" s="439"/>
      <c r="P8" s="439"/>
      <c r="Q8" s="439"/>
      <c r="R8" s="48" t="s">
        <v>24</v>
      </c>
      <c r="S8" s="63"/>
      <c r="T8" s="172" t="s">
        <v>404</v>
      </c>
      <c r="U8" s="72"/>
      <c r="V8" s="73" t="s">
        <v>404</v>
      </c>
      <c r="W8" s="73" t="s">
        <v>527</v>
      </c>
      <c r="X8" s="439" t="s">
        <v>404</v>
      </c>
      <c r="Y8" s="439" t="s">
        <v>404</v>
      </c>
      <c r="Z8" s="73" t="s">
        <v>424</v>
      </c>
      <c r="AA8" s="63"/>
      <c r="AB8" s="63"/>
      <c r="AC8" s="73" t="s">
        <v>476</v>
      </c>
      <c r="AD8" s="73" t="s">
        <v>44</v>
      </c>
      <c r="AE8" s="73" t="s">
        <v>10</v>
      </c>
      <c r="AF8" s="42"/>
      <c r="AG8" s="4"/>
      <c r="AH8"/>
      <c r="AI8" s="4"/>
      <c r="AJ8" s="4"/>
      <c r="AK8" s="4"/>
      <c r="AL8"/>
      <c r="AM8"/>
      <c r="AN8"/>
    </row>
    <row r="9" spans="1:50" ht="15.6">
      <c r="A9" s="42"/>
      <c r="B9" s="42"/>
      <c r="C9" s="42"/>
      <c r="D9" s="42"/>
      <c r="E9" s="48" t="s">
        <v>477</v>
      </c>
      <c r="F9" s="73" t="s">
        <v>4</v>
      </c>
      <c r="G9" s="64"/>
      <c r="H9" s="64" t="s">
        <v>4</v>
      </c>
      <c r="I9" s="64"/>
      <c r="J9" s="64" t="s">
        <v>1</v>
      </c>
      <c r="K9" s="64"/>
      <c r="L9" s="73" t="s">
        <v>24</v>
      </c>
      <c r="M9" s="73"/>
      <c r="N9" s="73"/>
      <c r="O9" s="452" t="s">
        <v>24</v>
      </c>
      <c r="P9" s="452" t="s">
        <v>24</v>
      </c>
      <c r="Q9" s="439"/>
      <c r="R9" s="48" t="s">
        <v>483</v>
      </c>
      <c r="S9" s="64"/>
      <c r="T9" s="73" t="s">
        <v>569</v>
      </c>
      <c r="U9" s="73"/>
      <c r="V9" s="73" t="s">
        <v>489</v>
      </c>
      <c r="W9" s="73" t="s">
        <v>548</v>
      </c>
      <c r="X9" s="437" t="s">
        <v>491</v>
      </c>
      <c r="Y9" s="437" t="s">
        <v>539</v>
      </c>
      <c r="Z9" s="73" t="s">
        <v>417</v>
      </c>
      <c r="AA9" s="64" t="s">
        <v>415</v>
      </c>
      <c r="AB9" s="64"/>
      <c r="AC9" s="73" t="s">
        <v>71</v>
      </c>
      <c r="AD9" s="73" t="s">
        <v>531</v>
      </c>
      <c r="AE9" s="73" t="s">
        <v>71</v>
      </c>
      <c r="AF9" s="42"/>
      <c r="AG9" s="4"/>
      <c r="AH9"/>
      <c r="AI9" s="55"/>
      <c r="AJ9" s="1"/>
      <c r="AK9" s="5"/>
      <c r="AL9"/>
      <c r="AM9"/>
      <c r="AN9"/>
    </row>
    <row r="10" spans="1:50" ht="15.6">
      <c r="A10" s="42"/>
      <c r="B10" s="48" t="s">
        <v>90</v>
      </c>
      <c r="C10" s="48" t="s">
        <v>0</v>
      </c>
      <c r="D10" s="45"/>
      <c r="E10" s="49" t="s">
        <v>478</v>
      </c>
      <c r="F10" s="74" t="s">
        <v>10</v>
      </c>
      <c r="G10" s="194" t="s">
        <v>529</v>
      </c>
      <c r="H10" s="86" t="s">
        <v>404</v>
      </c>
      <c r="I10" s="194" t="s">
        <v>529</v>
      </c>
      <c r="J10" s="86" t="s">
        <v>404</v>
      </c>
      <c r="K10" s="86"/>
      <c r="L10" s="74" t="s">
        <v>45</v>
      </c>
      <c r="M10" s="246" t="s">
        <v>529</v>
      </c>
      <c r="N10" s="246"/>
      <c r="O10" s="452" t="s">
        <v>725</v>
      </c>
      <c r="P10" s="452" t="s">
        <v>726</v>
      </c>
      <c r="Q10" s="439"/>
      <c r="R10" s="49" t="s">
        <v>416</v>
      </c>
      <c r="S10" s="194" t="s">
        <v>529</v>
      </c>
      <c r="T10" s="74" t="s">
        <v>546</v>
      </c>
      <c r="U10" s="246" t="s">
        <v>529</v>
      </c>
      <c r="V10" s="74" t="s">
        <v>441</v>
      </c>
      <c r="W10" s="74" t="s">
        <v>485</v>
      </c>
      <c r="X10" s="436" t="s">
        <v>472</v>
      </c>
      <c r="Y10" s="436" t="s">
        <v>525</v>
      </c>
      <c r="Z10" s="74" t="s">
        <v>45</v>
      </c>
      <c r="AA10" s="86" t="s">
        <v>416</v>
      </c>
      <c r="AB10" s="86"/>
      <c r="AC10" s="74" t="s">
        <v>488</v>
      </c>
      <c r="AD10" s="74" t="s">
        <v>45</v>
      </c>
      <c r="AE10" s="74" t="s">
        <v>551</v>
      </c>
      <c r="AF10" s="42"/>
      <c r="AG10" s="4"/>
      <c r="AH10"/>
      <c r="AI10" s="55"/>
      <c r="AJ10" s="1"/>
      <c r="AK10" s="5"/>
      <c r="AL10"/>
      <c r="AM10"/>
      <c r="AN10"/>
    </row>
    <row r="11" spans="1:50" ht="15.6">
      <c r="A11" s="42"/>
      <c r="B11" s="50">
        <f>+'Ark1'!C389</f>
        <v>2024</v>
      </c>
      <c r="C11" s="50">
        <f>+'Ark1'!L389</f>
        <v>1</v>
      </c>
      <c r="D11" s="51" t="str">
        <f>VLOOKUP(C11,RNR!$J$21:$K$36,2)</f>
        <v>P-</v>
      </c>
      <c r="E11" s="50">
        <f>+'Ark1'!Q389</f>
        <v>1</v>
      </c>
      <c r="F11" s="307">
        <f>+'Ark1'!R389</f>
        <v>2</v>
      </c>
      <c r="G11" s="413">
        <f t="shared" ref="G11:G24" si="0">+F11-F29</f>
        <v>0</v>
      </c>
      <c r="H11" s="68">
        <f>+'Ark1'!AE389</f>
        <v>0.12330456226880392</v>
      </c>
      <c r="I11" s="68">
        <f t="shared" ref="I11:I24" si="1">+H11-H29</f>
        <v>6.686486467054692E-3</v>
      </c>
      <c r="J11" s="68">
        <f>+'Ark1'!AF389</f>
        <v>6.19858010196042E-2</v>
      </c>
      <c r="K11" s="86"/>
      <c r="L11" s="307">
        <f>+IF(F29=0,"",'Ark1'!U389)</f>
        <v>124.5</v>
      </c>
      <c r="M11" s="245">
        <f>+IF(F29=0,"",L11-L29)</f>
        <v>-18.200000000000017</v>
      </c>
      <c r="N11" s="246"/>
      <c r="O11" s="467">
        <f>+IF(F11=0,"",'Ark1'!AR389)</f>
        <v>186</v>
      </c>
      <c r="P11" s="468">
        <f>+IF(F11=0,"",'Ark1'!AS389)</f>
        <v>19.336578058198736</v>
      </c>
      <c r="Q11" s="439"/>
      <c r="R11" s="357">
        <f>+'Ark1'!T389</f>
        <v>4</v>
      </c>
      <c r="S11" s="56">
        <f t="shared" ref="S11:S24" si="2">+R11-R29</f>
        <v>0.5</v>
      </c>
      <c r="T11" s="75">
        <f>+'Ark1'!W389</f>
        <v>0</v>
      </c>
      <c r="U11" s="245">
        <f t="shared" ref="U11:U24" si="3">+T11-T29</f>
        <v>0</v>
      </c>
      <c r="V11" s="75">
        <f>+'Ark1'!X389</f>
        <v>0</v>
      </c>
      <c r="W11" s="307">
        <f>+'Ark1'!AG389</f>
        <v>461.5</v>
      </c>
      <c r="X11" s="75">
        <f>+'Ark1'!AH389</f>
        <v>0</v>
      </c>
      <c r="Y11" s="307">
        <f>+'Ark1'!AI389</f>
        <v>0</v>
      </c>
      <c r="Z11" s="75">
        <f>+'Ark1'!Y389</f>
        <v>5.3000000000003586</v>
      </c>
      <c r="AA11" s="65">
        <f>+'Ark1'!AA389</f>
        <v>0</v>
      </c>
      <c r="AB11" s="86"/>
      <c r="AC11" s="307">
        <f t="shared" ref="AC11:AC25" si="4">+IF(F11=0,"",1000*L11/W11)</f>
        <v>269.77248104008669</v>
      </c>
      <c r="AD11" s="75">
        <f t="shared" ref="AD11:AD25" si="5">+IF(F11=0,"",L11/C11)</f>
        <v>124.5</v>
      </c>
      <c r="AE11" s="75">
        <f t="shared" ref="AE11:AE25" si="6">+IF(F11=0,"",F11/E11)</f>
        <v>2</v>
      </c>
      <c r="AF11" s="42"/>
      <c r="AG11" s="4"/>
      <c r="AH11"/>
      <c r="AI11" s="55"/>
      <c r="AJ11" s="1"/>
      <c r="AK11" s="5"/>
      <c r="AL11"/>
      <c r="AM11"/>
      <c r="AN11"/>
    </row>
    <row r="12" spans="1:50" ht="15.6">
      <c r="A12" s="42"/>
      <c r="B12" s="50">
        <f>+'Ark1'!C390</f>
        <v>2024</v>
      </c>
      <c r="C12" s="50">
        <f>+'Ark1'!L390</f>
        <v>2</v>
      </c>
      <c r="D12" s="51" t="str">
        <f>VLOOKUP(C12,RNR!$J$21:$K$36,2)</f>
        <v>P</v>
      </c>
      <c r="E12" s="50">
        <f>+'Ark1'!Q390</f>
        <v>21</v>
      </c>
      <c r="F12" s="307">
        <f>+'Ark1'!R390</f>
        <v>51</v>
      </c>
      <c r="G12" s="413">
        <f t="shared" si="0"/>
        <v>-15</v>
      </c>
      <c r="H12" s="68">
        <f>+'Ark1'!AE390</f>
        <v>3.1442663378545004</v>
      </c>
      <c r="I12" s="68">
        <f t="shared" si="1"/>
        <v>-0.70413016360322667</v>
      </c>
      <c r="J12" s="68">
        <f>+'Ark1'!AF390</f>
        <v>2.1807550766744446</v>
      </c>
      <c r="K12" s="86"/>
      <c r="L12" s="307">
        <f>+IF(F30=0,"",'Ark1'!U390)</f>
        <v>171.76862745098043</v>
      </c>
      <c r="M12" s="245">
        <f t="shared" ref="M12:M24" si="7">+IF(F30=0,"",L12-L30)</f>
        <v>-18.211675579322616</v>
      </c>
      <c r="N12" s="246"/>
      <c r="O12" s="467">
        <f>+IF(F12=0,"",'Ark1'!AR390)</f>
        <v>196.29411764705881</v>
      </c>
      <c r="P12" s="468">
        <f>+IF(F12=0,"",'Ark1'!AS390)</f>
        <v>22.058039915012849</v>
      </c>
      <c r="Q12" s="439"/>
      <c r="R12" s="357">
        <f>+'Ark1'!T390</f>
        <v>4.2156862745098049</v>
      </c>
      <c r="S12" s="56">
        <f t="shared" si="2"/>
        <v>-0.16310160427807396</v>
      </c>
      <c r="T12" s="75">
        <f>+'Ark1'!W390</f>
        <v>5.882352941176471</v>
      </c>
      <c r="U12" s="245">
        <f t="shared" si="3"/>
        <v>-3.2085561497326207</v>
      </c>
      <c r="V12" s="75">
        <f>+'Ark1'!X390</f>
        <v>0</v>
      </c>
      <c r="W12" s="307">
        <f>+'Ark1'!AG390</f>
        <v>681.49019607843115</v>
      </c>
      <c r="X12" s="75">
        <f>+'Ark1'!AH390</f>
        <v>0</v>
      </c>
      <c r="Y12" s="307">
        <f>+'Ark1'!AI390</f>
        <v>9.8039215686274535</v>
      </c>
      <c r="Z12" s="75">
        <f>+'Ark1'!Y390</f>
        <v>46.117409796642001</v>
      </c>
      <c r="AA12" s="65">
        <f>+'Ark1'!AA390</f>
        <v>1.2573505523044235</v>
      </c>
      <c r="AB12" s="86"/>
      <c r="AC12" s="307">
        <f t="shared" si="4"/>
        <v>252.04856715387282</v>
      </c>
      <c r="AD12" s="75">
        <f t="shared" si="5"/>
        <v>85.884313725490216</v>
      </c>
      <c r="AE12" s="75">
        <f t="shared" si="6"/>
        <v>2.4285714285714284</v>
      </c>
      <c r="AF12" s="42"/>
      <c r="AG12" s="4"/>
      <c r="AH12"/>
      <c r="AI12" s="55"/>
      <c r="AJ12" s="1"/>
      <c r="AK12" s="5"/>
      <c r="AL12"/>
      <c r="AM12"/>
      <c r="AN12"/>
    </row>
    <row r="13" spans="1:50" ht="15.6">
      <c r="A13" s="42"/>
      <c r="B13" s="50">
        <f>+'Ark1'!C391</f>
        <v>2024</v>
      </c>
      <c r="C13" s="50">
        <f>+'Ark1'!L391</f>
        <v>3</v>
      </c>
      <c r="D13" s="51" t="str">
        <f>VLOOKUP(C13,RNR!$J$21:$K$36,2)</f>
        <v>P+</v>
      </c>
      <c r="E13" s="50">
        <f>+'Ark1'!Q391</f>
        <v>119</v>
      </c>
      <c r="F13" s="307">
        <f>+'Ark1'!R391</f>
        <v>316</v>
      </c>
      <c r="G13" s="413">
        <f t="shared" si="0"/>
        <v>-52</v>
      </c>
      <c r="H13" s="68">
        <f>+'Ark1'!AE391</f>
        <v>19.482120838471022</v>
      </c>
      <c r="I13" s="68">
        <f t="shared" si="1"/>
        <v>-1.97560510905085</v>
      </c>
      <c r="J13" s="68">
        <f>+'Ark1'!AF391</f>
        <v>15.848250793057305</v>
      </c>
      <c r="K13" s="86"/>
      <c r="L13" s="307">
        <f>+IF(F31=0,"",'Ark1'!U391)</f>
        <v>201.4658227848102</v>
      </c>
      <c r="M13" s="245">
        <f t="shared" si="7"/>
        <v>-14.134177215189766</v>
      </c>
      <c r="N13" s="246"/>
      <c r="O13" s="467">
        <f>+IF(F13=0,"",'Ark1'!AR391)</f>
        <v>197.72063492063495</v>
      </c>
      <c r="P13" s="468">
        <f>+IF(F13=0,"",'Ark1'!AS391)</f>
        <v>25.335253947697996</v>
      </c>
      <c r="Q13" s="439"/>
      <c r="R13" s="357">
        <f>+'Ark1'!T391</f>
        <v>5.7816455696202516</v>
      </c>
      <c r="S13" s="56">
        <f t="shared" si="2"/>
        <v>6.4254265272426281E-2</v>
      </c>
      <c r="T13" s="75">
        <f>+'Ark1'!W391</f>
        <v>27.531645569620256</v>
      </c>
      <c r="U13" s="245">
        <f t="shared" si="3"/>
        <v>1.444689047881127</v>
      </c>
      <c r="V13" s="75">
        <f>+'Ark1'!X391</f>
        <v>0</v>
      </c>
      <c r="W13" s="307">
        <f>+'Ark1'!AG391</f>
        <v>638.89841269841293</v>
      </c>
      <c r="X13" s="75">
        <f>+'Ark1'!AH391</f>
        <v>0</v>
      </c>
      <c r="Y13" s="307">
        <f>+'Ark1'!AI391</f>
        <v>7.5949367088607556</v>
      </c>
      <c r="Z13" s="75">
        <f>+'Ark1'!Y391</f>
        <v>53.064557973571723</v>
      </c>
      <c r="AA13" s="65">
        <f>+'Ark1'!AA391</f>
        <v>1.4029056017935275</v>
      </c>
      <c r="AB13" s="86"/>
      <c r="AC13" s="307">
        <f t="shared" si="4"/>
        <v>315.33310895845125</v>
      </c>
      <c r="AD13" s="75">
        <f t="shared" si="5"/>
        <v>67.155274261603395</v>
      </c>
      <c r="AE13" s="75">
        <f t="shared" si="6"/>
        <v>2.6554621848739495</v>
      </c>
      <c r="AF13" s="42"/>
      <c r="AG13" s="4"/>
      <c r="AH13"/>
      <c r="AI13" s="55"/>
      <c r="AJ13" s="1"/>
      <c r="AK13" s="5"/>
      <c r="AL13"/>
      <c r="AM13"/>
      <c r="AN13"/>
    </row>
    <row r="14" spans="1:50" ht="15.6">
      <c r="A14" s="42"/>
      <c r="B14" s="50">
        <f>+'Ark1'!C392</f>
        <v>2024</v>
      </c>
      <c r="C14" s="50">
        <f>+'Ark1'!L392</f>
        <v>4</v>
      </c>
      <c r="D14" s="51" t="str">
        <f>VLOOKUP(C14,RNR!$J$21:$K$36,2)</f>
        <v>O-</v>
      </c>
      <c r="E14" s="50">
        <f>+'Ark1'!Q392</f>
        <v>190</v>
      </c>
      <c r="F14" s="307">
        <f>+'Ark1'!R392</f>
        <v>644</v>
      </c>
      <c r="G14" s="413">
        <f t="shared" si="0"/>
        <v>0</v>
      </c>
      <c r="H14" s="68">
        <f>+'Ark1'!AE392</f>
        <v>39.704069050554871</v>
      </c>
      <c r="I14" s="68">
        <f t="shared" si="1"/>
        <v>2.1530486423916102</v>
      </c>
      <c r="J14" s="68">
        <f>+'Ark1'!AF392</f>
        <v>39.595782874443373</v>
      </c>
      <c r="K14" s="86"/>
      <c r="L14" s="307">
        <f>+IF(F32=0,"",'Ark1'!U392)</f>
        <v>246.98478260869553</v>
      </c>
      <c r="M14" s="245">
        <f t="shared" si="7"/>
        <v>-6.1017080745340877</v>
      </c>
      <c r="N14" s="246"/>
      <c r="O14" s="467">
        <f>+IF(F14=0,"",'Ark1'!AR392)</f>
        <v>204.27527216174187</v>
      </c>
      <c r="P14" s="468">
        <f>+IF(F14=0,"",'Ark1'!AS392)</f>
        <v>28.392823902754181</v>
      </c>
      <c r="Q14" s="439"/>
      <c r="R14" s="357">
        <f>+'Ark1'!T392</f>
        <v>6.9409937888198758</v>
      </c>
      <c r="S14" s="56">
        <f t="shared" si="2"/>
        <v>-0.11024844720496763</v>
      </c>
      <c r="T14" s="75">
        <f>+'Ark1'!W392</f>
        <v>65.527950310559007</v>
      </c>
      <c r="U14" s="245">
        <f t="shared" si="3"/>
        <v>-2.329192546583883</v>
      </c>
      <c r="V14" s="75">
        <f>+'Ark1'!X392</f>
        <v>1.3975155279503104</v>
      </c>
      <c r="W14" s="307">
        <f>+'Ark1'!AG392</f>
        <v>665.54432348367038</v>
      </c>
      <c r="X14" s="75">
        <f>+'Ark1'!AH392</f>
        <v>0</v>
      </c>
      <c r="Y14" s="307">
        <f>+'Ark1'!AI392</f>
        <v>16.149068322981361</v>
      </c>
      <c r="Z14" s="75">
        <f>+'Ark1'!Y392</f>
        <v>57.167862106887114</v>
      </c>
      <c r="AA14" s="65">
        <f>+'Ark1'!AA392</f>
        <v>1.4085793931453487</v>
      </c>
      <c r="AB14" s="86"/>
      <c r="AC14" s="307">
        <f t="shared" si="4"/>
        <v>371.10192949419013</v>
      </c>
      <c r="AD14" s="75">
        <f t="shared" si="5"/>
        <v>61.746195652173881</v>
      </c>
      <c r="AE14" s="75">
        <f t="shared" si="6"/>
        <v>3.3894736842105262</v>
      </c>
      <c r="AF14" s="42"/>
      <c r="AG14" s="4"/>
      <c r="AH14"/>
      <c r="AI14" s="55"/>
      <c r="AJ14" s="1"/>
      <c r="AK14" s="5"/>
      <c r="AL14"/>
      <c r="AM14" s="2"/>
      <c r="AN14" s="2"/>
      <c r="AO14" s="2"/>
    </row>
    <row r="15" spans="1:50" ht="15.6">
      <c r="A15" s="42"/>
      <c r="B15" s="50">
        <f>+'Ark1'!C393</f>
        <v>2024</v>
      </c>
      <c r="C15" s="50">
        <f>+'Ark1'!L393</f>
        <v>5</v>
      </c>
      <c r="D15" s="51" t="str">
        <f>VLOOKUP(C15,RNR!$J$21:$K$36,2)</f>
        <v>O</v>
      </c>
      <c r="E15" s="50">
        <f>+'Ark1'!Q393</f>
        <v>146</v>
      </c>
      <c r="F15" s="307">
        <f>+'Ark1'!R393</f>
        <v>384</v>
      </c>
      <c r="G15" s="413">
        <f t="shared" si="0"/>
        <v>12</v>
      </c>
      <c r="H15" s="68">
        <f>+'Ark1'!AE393</f>
        <v>23.674475955610355</v>
      </c>
      <c r="I15" s="68">
        <f t="shared" si="1"/>
        <v>1.9835138564849899</v>
      </c>
      <c r="J15" s="68">
        <f>+'Ark1'!AF393</f>
        <v>25.097901469461796</v>
      </c>
      <c r="K15" s="86"/>
      <c r="L15" s="307">
        <f>+IF(F33=0,"",'Ark1'!U393)</f>
        <v>262.55078125000006</v>
      </c>
      <c r="M15" s="245">
        <f t="shared" si="7"/>
        <v>-2.098949932795847</v>
      </c>
      <c r="N15" s="246"/>
      <c r="O15" s="467">
        <f>+IF(F15=0,"",'Ark1'!AR393)</f>
        <v>202.0130890052356</v>
      </c>
      <c r="P15" s="468">
        <f>+IF(F15=0,"",'Ark1'!AS393)</f>
        <v>31.05492991070356</v>
      </c>
      <c r="Q15" s="439"/>
      <c r="R15" s="357">
        <f>+'Ark1'!T393</f>
        <v>7.53125</v>
      </c>
      <c r="S15" s="56">
        <f t="shared" si="2"/>
        <v>-0.17036290322580605</v>
      </c>
      <c r="T15" s="75">
        <f>+'Ark1'!W393</f>
        <v>73.958333333333314</v>
      </c>
      <c r="U15" s="245">
        <f t="shared" si="3"/>
        <v>-9.9126344086021732</v>
      </c>
      <c r="V15" s="75">
        <f>+'Ark1'!X393</f>
        <v>10.677083333333336</v>
      </c>
      <c r="W15" s="307">
        <f>+'Ark1'!AG393</f>
        <v>662.55497382198951</v>
      </c>
      <c r="X15" s="75">
        <f>+'Ark1'!AH393</f>
        <v>0</v>
      </c>
      <c r="Y15" s="307">
        <f>+'Ark1'!AI393</f>
        <v>50.520833333333343</v>
      </c>
      <c r="Z15" s="75">
        <f>+'Ark1'!Y393</f>
        <v>68.267128874783211</v>
      </c>
      <c r="AA15" s="65">
        <f>+'Ark1'!AA393</f>
        <v>1.6627231993028784</v>
      </c>
      <c r="AB15" s="86"/>
      <c r="AC15" s="307">
        <f t="shared" si="4"/>
        <v>396.27018379389648</v>
      </c>
      <c r="AD15" s="75">
        <f t="shared" si="5"/>
        <v>52.510156250000009</v>
      </c>
      <c r="AE15" s="75">
        <f t="shared" si="6"/>
        <v>2.6301369863013697</v>
      </c>
      <c r="AF15" s="42"/>
      <c r="AG15" s="4"/>
      <c r="AH15"/>
      <c r="AI15" s="55"/>
      <c r="AJ15" s="12"/>
      <c r="AK15" s="5"/>
      <c r="AL15"/>
      <c r="AM15" s="2"/>
      <c r="AN15" s="2"/>
      <c r="AO15" s="4"/>
      <c r="AP15" s="4"/>
      <c r="AQ15" s="4"/>
    </row>
    <row r="16" spans="1:50" ht="15.6">
      <c r="A16" s="42"/>
      <c r="B16" s="50">
        <f>+'Ark1'!C394</f>
        <v>2024</v>
      </c>
      <c r="C16" s="50">
        <f>+'Ark1'!L394</f>
        <v>6</v>
      </c>
      <c r="D16" s="51" t="str">
        <f>VLOOKUP(C16,RNR!$J$21:$K$36,2)</f>
        <v>O+</v>
      </c>
      <c r="E16" s="50">
        <f>+'Ark1'!Q394</f>
        <v>72</v>
      </c>
      <c r="F16" s="307">
        <f>+'Ark1'!R394</f>
        <v>146</v>
      </c>
      <c r="G16" s="413">
        <f t="shared" si="0"/>
        <v>-27</v>
      </c>
      <c r="H16" s="68">
        <f>+'Ark1'!AE394</f>
        <v>9.0012330456226888</v>
      </c>
      <c r="I16" s="68">
        <f t="shared" si="1"/>
        <v>-1.0862305112286226</v>
      </c>
      <c r="J16" s="68">
        <f>+'Ark1'!AF394</f>
        <v>10.456407178503424</v>
      </c>
      <c r="K16" s="86"/>
      <c r="L16" s="307">
        <f>+IF(F34=0,"",'Ark1'!U394)</f>
        <v>287.69794520547953</v>
      </c>
      <c r="M16" s="245">
        <f t="shared" si="7"/>
        <v>-7.9719969910522082</v>
      </c>
      <c r="N16" s="246"/>
      <c r="O16" s="467">
        <f>+IF(F16=0,"",'Ark1'!AR394)</f>
        <v>204.02068965517236</v>
      </c>
      <c r="P16" s="468">
        <f>+IF(F16=0,"",'Ark1'!AS394)</f>
        <v>33.524768173483352</v>
      </c>
      <c r="Q16" s="439"/>
      <c r="R16" s="357">
        <f>+'Ark1'!T394</f>
        <v>7.9794520547945185</v>
      </c>
      <c r="S16" s="56">
        <f t="shared" si="2"/>
        <v>-0.11881384115924032</v>
      </c>
      <c r="T16" s="75">
        <f>+'Ark1'!W394</f>
        <v>76.712328767123282</v>
      </c>
      <c r="U16" s="245">
        <f t="shared" si="3"/>
        <v>-5.368596088368065</v>
      </c>
      <c r="V16" s="75">
        <f>+'Ark1'!X394</f>
        <v>8.9041095890410951</v>
      </c>
      <c r="W16" s="307">
        <f>+'Ark1'!AG394</f>
        <v>661.84827586206893</v>
      </c>
      <c r="X16" s="75">
        <f>+'Ark1'!AH394</f>
        <v>0</v>
      </c>
      <c r="Y16" s="307">
        <f>+'Ark1'!AI394</f>
        <v>91.095890410958873</v>
      </c>
      <c r="Z16" s="75">
        <f>+'Ark1'!Y394</f>
        <v>54.057216604360335</v>
      </c>
      <c r="AA16" s="65">
        <f>+'Ark1'!AA394</f>
        <v>1.8299980465675341</v>
      </c>
      <c r="AB16" s="86"/>
      <c r="AC16" s="307">
        <f t="shared" si="4"/>
        <v>434.68866762665192</v>
      </c>
      <c r="AD16" s="75">
        <f t="shared" si="5"/>
        <v>47.94965753424659</v>
      </c>
      <c r="AE16" s="75">
        <f t="shared" si="6"/>
        <v>2.0277777777777777</v>
      </c>
      <c r="AF16" s="42"/>
      <c r="AG16" s="4"/>
      <c r="AH16"/>
      <c r="AI16" s="55"/>
      <c r="AJ16" s="1"/>
      <c r="AK16" s="5"/>
      <c r="AL16"/>
      <c r="AM16"/>
      <c r="AN16"/>
    </row>
    <row r="17" spans="1:43" ht="15.6">
      <c r="A17" s="42"/>
      <c r="B17" s="50">
        <f>+'Ark1'!C395</f>
        <v>2024</v>
      </c>
      <c r="C17" s="50">
        <f>+'Ark1'!L395</f>
        <v>7</v>
      </c>
      <c r="D17" s="51" t="str">
        <f>VLOOKUP(C17,RNR!$J$21:$K$36,2)</f>
        <v>R-</v>
      </c>
      <c r="E17" s="50">
        <f>+'Ark1'!Q395</f>
        <v>29</v>
      </c>
      <c r="F17" s="307">
        <f>+'Ark1'!R395</f>
        <v>58</v>
      </c>
      <c r="G17" s="413">
        <f t="shared" si="0"/>
        <v>-8</v>
      </c>
      <c r="H17" s="68">
        <f>+'Ark1'!AE395</f>
        <v>3.5758323057953154</v>
      </c>
      <c r="I17" s="68">
        <f t="shared" si="1"/>
        <v>-0.27256419566241163</v>
      </c>
      <c r="J17" s="68">
        <f>+'Ark1'!AF395</f>
        <v>4.6379568683379278</v>
      </c>
      <c r="K17" s="86"/>
      <c r="L17" s="307">
        <f>+IF(F35=0,"",'Ark1'!U395)</f>
        <v>321.2224137931035</v>
      </c>
      <c r="M17" s="245">
        <f t="shared" si="7"/>
        <v>2.9405956112854028</v>
      </c>
      <c r="N17" s="246"/>
      <c r="O17" s="467">
        <f>+IF(F17=0,"",'Ark1'!AR395)</f>
        <v>206.05172413793113</v>
      </c>
      <c r="P17" s="468">
        <f>+IF(F17=0,"",'Ark1'!AS395)</f>
        <v>36.357850982266712</v>
      </c>
      <c r="Q17" s="439"/>
      <c r="R17" s="357">
        <f>+'Ark1'!T395</f>
        <v>8.5862068965517224</v>
      </c>
      <c r="S17" s="56">
        <f t="shared" si="2"/>
        <v>-3.5005224660398682E-2</v>
      </c>
      <c r="T17" s="75">
        <f>+'Ark1'!W395</f>
        <v>79.310344827586235</v>
      </c>
      <c r="U17" s="245">
        <f t="shared" si="3"/>
        <v>-8.5684430512016405</v>
      </c>
      <c r="V17" s="75">
        <f>+'Ark1'!X395</f>
        <v>25.862068965517246</v>
      </c>
      <c r="W17" s="307">
        <f>+'Ark1'!AG395</f>
        <v>623.01724137931012</v>
      </c>
      <c r="X17" s="75">
        <f>+'Ark1'!AH395</f>
        <v>0</v>
      </c>
      <c r="Y17" s="307">
        <f>+'Ark1'!AI395</f>
        <v>100</v>
      </c>
      <c r="Z17" s="75">
        <f>+'Ark1'!Y395</f>
        <v>60.349990838222418</v>
      </c>
      <c r="AA17" s="65">
        <f>+'Ark1'!AA395</f>
        <v>2.2440302625550288</v>
      </c>
      <c r="AB17" s="86"/>
      <c r="AC17" s="307">
        <f t="shared" si="4"/>
        <v>515.59153175591553</v>
      </c>
      <c r="AD17" s="75">
        <f t="shared" si="5"/>
        <v>45.888916256157643</v>
      </c>
      <c r="AE17" s="75">
        <f t="shared" si="6"/>
        <v>2</v>
      </c>
      <c r="AF17" s="42"/>
      <c r="AG17" s="4"/>
      <c r="AH17"/>
      <c r="AI17" s="55"/>
      <c r="AJ17" s="1"/>
      <c r="AK17" s="5"/>
      <c r="AL17"/>
      <c r="AM17"/>
      <c r="AN17"/>
    </row>
    <row r="18" spans="1:43" ht="15.6">
      <c r="A18" s="42"/>
      <c r="B18" s="50">
        <f>+'Ark1'!C396</f>
        <v>2024</v>
      </c>
      <c r="C18" s="50">
        <f>+'Ark1'!L396</f>
        <v>8</v>
      </c>
      <c r="D18" s="51" t="str">
        <f>VLOOKUP(C18,RNR!$J$21:$K$36,2)</f>
        <v>R</v>
      </c>
      <c r="E18" s="50">
        <f>+'Ark1'!Q396</f>
        <v>10</v>
      </c>
      <c r="F18" s="307">
        <f>+'Ark1'!R396</f>
        <v>17</v>
      </c>
      <c r="G18" s="413">
        <f t="shared" si="0"/>
        <v>-2</v>
      </c>
      <c r="H18" s="68">
        <f>+'Ark1'!AE396</f>
        <v>1.0480887792848337</v>
      </c>
      <c r="I18" s="68">
        <f t="shared" si="1"/>
        <v>-5.9782940831784481E-2</v>
      </c>
      <c r="J18" s="68">
        <f>+'Ark1'!AF396</f>
        <v>1.7033399393435338</v>
      </c>
      <c r="K18" s="86"/>
      <c r="L18" s="307">
        <f>+IF(F36=0,"",'Ark1'!U396)</f>
        <v>402.49411764705906</v>
      </c>
      <c r="M18" s="245">
        <f t="shared" si="7"/>
        <v>53.7467492260065</v>
      </c>
      <c r="N18" s="246"/>
      <c r="O18" s="467">
        <f>+IF(F18=0,"",'Ark1'!AR396)</f>
        <v>216.52941176470597</v>
      </c>
      <c r="P18" s="468">
        <f>+IF(F18=0,"",'Ark1'!AS396)</f>
        <v>39.23366780373776</v>
      </c>
      <c r="Q18" s="439"/>
      <c r="R18" s="357">
        <f>+'Ark1'!T396</f>
        <v>9.4705882352941178</v>
      </c>
      <c r="S18" s="56">
        <f t="shared" si="2"/>
        <v>1.8916408668730682</v>
      </c>
      <c r="T18" s="75">
        <f>+'Ark1'!W396</f>
        <v>82.352941176470608</v>
      </c>
      <c r="U18" s="245">
        <f t="shared" si="3"/>
        <v>24.458204334365369</v>
      </c>
      <c r="V18" s="75">
        <f>+'Ark1'!X396</f>
        <v>70.588235294117652</v>
      </c>
      <c r="W18" s="307">
        <f>+'Ark1'!AG396</f>
        <v>736.17647058823525</v>
      </c>
      <c r="X18" s="75">
        <f>+'Ark1'!AH396</f>
        <v>0</v>
      </c>
      <c r="Y18" s="307">
        <f>+'Ark1'!AI396</f>
        <v>94.117647058823522</v>
      </c>
      <c r="Z18" s="75">
        <f>+'Ark1'!Y396</f>
        <v>79.942607873606377</v>
      </c>
      <c r="AA18" s="65">
        <f>+'Ark1'!AA396</f>
        <v>2.9529177407085005</v>
      </c>
      <c r="AB18" s="86"/>
      <c r="AC18" s="307">
        <f t="shared" si="4"/>
        <v>546.73591689972068</v>
      </c>
      <c r="AD18" s="75">
        <f t="shared" si="5"/>
        <v>50.311764705882382</v>
      </c>
      <c r="AE18" s="75">
        <f t="shared" si="6"/>
        <v>1.7</v>
      </c>
      <c r="AF18" s="42"/>
      <c r="AG18" s="4"/>
      <c r="AH18"/>
      <c r="AI18" s="55"/>
      <c r="AJ18" s="1"/>
      <c r="AK18" s="5"/>
      <c r="AL18"/>
      <c r="AM18" s="2"/>
      <c r="AN18" s="2"/>
      <c r="AO18" s="2"/>
    </row>
    <row r="19" spans="1:43" ht="15.6">
      <c r="A19" s="42"/>
      <c r="B19" s="50">
        <f>+'Ark1'!C397</f>
        <v>2024</v>
      </c>
      <c r="C19" s="50">
        <f>+'Ark1'!L397</f>
        <v>9</v>
      </c>
      <c r="D19" s="51" t="str">
        <f>VLOOKUP(C19,RNR!$J$21:$K$36,2)</f>
        <v>R+</v>
      </c>
      <c r="E19" s="50">
        <f>+'Ark1'!Q397</f>
        <v>4</v>
      </c>
      <c r="F19" s="307">
        <f>+'Ark1'!R397</f>
        <v>4</v>
      </c>
      <c r="G19" s="413">
        <f t="shared" si="0"/>
        <v>0</v>
      </c>
      <c r="H19" s="68">
        <f>+'Ark1'!AE397</f>
        <v>0.24660912453760783</v>
      </c>
      <c r="I19" s="68">
        <f t="shared" si="1"/>
        <v>1.3372972934109384E-2</v>
      </c>
      <c r="J19" s="68">
        <f>+'Ark1'!AF397</f>
        <v>0.41761999915858639</v>
      </c>
      <c r="K19" s="86"/>
      <c r="L19" s="307">
        <f>+IF(F37=0,"",'Ark1'!U397)</f>
        <v>419.4</v>
      </c>
      <c r="M19" s="245">
        <f t="shared" si="7"/>
        <v>57.549999999999955</v>
      </c>
      <c r="N19" s="246"/>
      <c r="O19" s="467">
        <f>+IF(F19=0,"",'Ark1'!AR397)</f>
        <v>213.75</v>
      </c>
      <c r="P19" s="468">
        <f>+IF(F19=0,"",'Ark1'!AS397)</f>
        <v>41.908339611623347</v>
      </c>
      <c r="Q19" s="439"/>
      <c r="R19" s="357">
        <f>+'Ark1'!T397</f>
        <v>8.75</v>
      </c>
      <c r="S19" s="56">
        <f t="shared" si="2"/>
        <v>0</v>
      </c>
      <c r="T19" s="75">
        <f>+'Ark1'!W397</f>
        <v>100</v>
      </c>
      <c r="U19" s="245">
        <f t="shared" si="3"/>
        <v>0</v>
      </c>
      <c r="V19" s="75">
        <f>+'Ark1'!X397</f>
        <v>50</v>
      </c>
      <c r="W19" s="307">
        <f>+'Ark1'!AG397</f>
        <v>631.75</v>
      </c>
      <c r="X19" s="75">
        <f>+'Ark1'!AH397</f>
        <v>0</v>
      </c>
      <c r="Y19" s="307">
        <f>+'Ark1'!AI397</f>
        <v>100</v>
      </c>
      <c r="Z19" s="75">
        <f>+'Ark1'!Y397</f>
        <v>123.01158482029248</v>
      </c>
      <c r="AA19" s="65">
        <f>+'Ark1'!AA397</f>
        <v>2.4874685927665499</v>
      </c>
      <c r="AB19" s="86"/>
      <c r="AC19" s="307">
        <f t="shared" si="4"/>
        <v>663.8702018203403</v>
      </c>
      <c r="AD19" s="75">
        <f t="shared" si="5"/>
        <v>46.599999999999994</v>
      </c>
      <c r="AE19" s="75">
        <f t="shared" si="6"/>
        <v>1</v>
      </c>
      <c r="AF19" s="42"/>
      <c r="AG19" s="4"/>
      <c r="AH19"/>
      <c r="AI19" s="55"/>
      <c r="AJ19" s="1"/>
      <c r="AK19" s="5"/>
      <c r="AL19"/>
      <c r="AM19" s="2"/>
      <c r="AN19" s="2"/>
      <c r="AO19" s="2"/>
    </row>
    <row r="20" spans="1:43" ht="15.6">
      <c r="A20" s="42"/>
      <c r="B20" s="50">
        <f>+'Ark1'!C398</f>
        <v>2024</v>
      </c>
      <c r="C20" s="50">
        <f>+'Ark1'!L398</f>
        <v>10</v>
      </c>
      <c r="D20" s="51" t="str">
        <f>VLOOKUP(C20,RNR!$J$21:$K$36,2)</f>
        <v>U-</v>
      </c>
      <c r="E20" s="50">
        <f>+'Ark1'!Q398</f>
        <v>0</v>
      </c>
      <c r="F20" s="307">
        <f>+'Ark1'!R398</f>
        <v>0</v>
      </c>
      <c r="G20" s="413">
        <f t="shared" si="0"/>
        <v>-1</v>
      </c>
      <c r="H20" s="68">
        <f>+'Ark1'!AE398</f>
        <v>0</v>
      </c>
      <c r="I20" s="68">
        <f t="shared" si="1"/>
        <v>-5.8309037900874605E-2</v>
      </c>
      <c r="J20" s="68">
        <f>+'Ark1'!AF398</f>
        <v>0</v>
      </c>
      <c r="K20" s="86"/>
      <c r="L20" s="307">
        <f>+IF(F38=0,"",'Ark1'!U398)</f>
        <v>0</v>
      </c>
      <c r="M20" s="245">
        <f t="shared" si="7"/>
        <v>-551.20000000000005</v>
      </c>
      <c r="N20" s="246"/>
      <c r="O20" s="467" t="str">
        <f>+IF(F20=0,"",'Ark1'!AR398)</f>
        <v/>
      </c>
      <c r="P20" s="468" t="str">
        <f>+IF(F20=0,"",'Ark1'!AS398)</f>
        <v/>
      </c>
      <c r="Q20" s="439"/>
      <c r="R20" s="357">
        <f>+'Ark1'!T398</f>
        <v>0</v>
      </c>
      <c r="S20" s="56">
        <f t="shared" si="2"/>
        <v>-10</v>
      </c>
      <c r="T20" s="75">
        <f>+'Ark1'!W398</f>
        <v>0</v>
      </c>
      <c r="U20" s="245">
        <f t="shared" si="3"/>
        <v>-100</v>
      </c>
      <c r="V20" s="75">
        <f>+'Ark1'!X398</f>
        <v>0</v>
      </c>
      <c r="W20" s="307">
        <f>+'Ark1'!AG398</f>
        <v>0</v>
      </c>
      <c r="X20" s="75">
        <f>+'Ark1'!AH398</f>
        <v>0</v>
      </c>
      <c r="Y20" s="307">
        <f>+'Ark1'!AI398</f>
        <v>0</v>
      </c>
      <c r="Z20" s="75">
        <f>+'Ark1'!Y398</f>
        <v>0</v>
      </c>
      <c r="AA20" s="65">
        <f>+'Ark1'!AA398</f>
        <v>0</v>
      </c>
      <c r="AB20" s="86"/>
      <c r="AC20" s="307" t="str">
        <f t="shared" si="4"/>
        <v/>
      </c>
      <c r="AD20" s="75" t="str">
        <f t="shared" si="5"/>
        <v/>
      </c>
      <c r="AE20" s="75" t="str">
        <f t="shared" si="6"/>
        <v/>
      </c>
      <c r="AF20" s="42"/>
      <c r="AG20" s="4"/>
      <c r="AH20"/>
      <c r="AI20" s="55"/>
      <c r="AJ20" s="1"/>
      <c r="AK20" s="5"/>
      <c r="AL20"/>
      <c r="AM20" s="2"/>
      <c r="AN20" s="2"/>
      <c r="AO20" s="2"/>
    </row>
    <row r="21" spans="1:43" ht="15.6">
      <c r="A21" s="42"/>
      <c r="B21" s="50">
        <f>+'Ark1'!C399</f>
        <v>2024</v>
      </c>
      <c r="C21" s="50">
        <f>+'Ark1'!L399</f>
        <v>11</v>
      </c>
      <c r="D21" s="51" t="str">
        <f>VLOOKUP(C21,RNR!$J$21:$K$36,2)</f>
        <v>U</v>
      </c>
      <c r="E21" s="50">
        <f>+'Ark1'!Q399</f>
        <v>0</v>
      </c>
      <c r="F21" s="307">
        <f>+'Ark1'!R399</f>
        <v>0</v>
      </c>
      <c r="G21" s="413">
        <f t="shared" si="0"/>
        <v>0</v>
      </c>
      <c r="H21" s="68">
        <f>+'Ark1'!AE399</f>
        <v>0</v>
      </c>
      <c r="I21" s="68">
        <f t="shared" si="1"/>
        <v>0</v>
      </c>
      <c r="J21" s="68">
        <f>+'Ark1'!AF399</f>
        <v>0</v>
      </c>
      <c r="K21" s="86"/>
      <c r="L21" s="307" t="str">
        <f>+IF(F39=0,"",'Ark1'!U399)</f>
        <v/>
      </c>
      <c r="M21" s="245" t="str">
        <f t="shared" si="7"/>
        <v/>
      </c>
      <c r="N21" s="246"/>
      <c r="O21" s="467" t="str">
        <f>+IF(F21=0,"",'Ark1'!AR399)</f>
        <v/>
      </c>
      <c r="P21" s="468" t="str">
        <f>+IF(F21=0,"",'Ark1'!AS399)</f>
        <v/>
      </c>
      <c r="Q21" s="439"/>
      <c r="R21" s="357">
        <f>+'Ark1'!T399</f>
        <v>0</v>
      </c>
      <c r="S21" s="56">
        <f t="shared" si="2"/>
        <v>0</v>
      </c>
      <c r="T21" s="75">
        <f>+'Ark1'!W399</f>
        <v>0</v>
      </c>
      <c r="U21" s="245">
        <f t="shared" si="3"/>
        <v>0</v>
      </c>
      <c r="V21" s="75">
        <f>+'Ark1'!X399</f>
        <v>0</v>
      </c>
      <c r="W21" s="307">
        <f>+'Ark1'!AG399</f>
        <v>0</v>
      </c>
      <c r="X21" s="75">
        <f>+'Ark1'!AH399</f>
        <v>0</v>
      </c>
      <c r="Y21" s="307">
        <f>+'Ark1'!AI399</f>
        <v>0</v>
      </c>
      <c r="Z21" s="75">
        <f>+'Ark1'!Y399</f>
        <v>0</v>
      </c>
      <c r="AA21" s="65">
        <f>+'Ark1'!AA399</f>
        <v>0</v>
      </c>
      <c r="AB21" s="86"/>
      <c r="AC21" s="307" t="str">
        <f t="shared" si="4"/>
        <v/>
      </c>
      <c r="AD21" s="75" t="str">
        <f t="shared" si="5"/>
        <v/>
      </c>
      <c r="AE21" s="75" t="str">
        <f t="shared" si="6"/>
        <v/>
      </c>
      <c r="AF21" s="42"/>
      <c r="AG21" s="4"/>
      <c r="AH21"/>
      <c r="AI21" s="55"/>
      <c r="AJ21" s="1"/>
      <c r="AK21" s="5"/>
      <c r="AL21"/>
      <c r="AM21" s="2"/>
      <c r="AN21" s="2"/>
      <c r="AO21" s="2"/>
    </row>
    <row r="22" spans="1:43" ht="15.6">
      <c r="A22" s="42"/>
      <c r="B22" s="50">
        <f>+'Ark1'!C400</f>
        <v>2024</v>
      </c>
      <c r="C22" s="50">
        <f>+'Ark1'!L400</f>
        <v>12</v>
      </c>
      <c r="D22" s="51" t="str">
        <f>VLOOKUP(C22,RNR!$J$21:$K$36,2)</f>
        <v>U+</v>
      </c>
      <c r="E22" s="50">
        <f>+'Ark1'!Q400</f>
        <v>0</v>
      </c>
      <c r="F22" s="307">
        <f>+'Ark1'!R400</f>
        <v>0</v>
      </c>
      <c r="G22" s="413">
        <f t="shared" si="0"/>
        <v>0</v>
      </c>
      <c r="H22" s="68">
        <f>+'Ark1'!AE400</f>
        <v>0</v>
      </c>
      <c r="I22" s="68">
        <f t="shared" si="1"/>
        <v>0</v>
      </c>
      <c r="J22" s="68">
        <f>+'Ark1'!AF400</f>
        <v>0</v>
      </c>
      <c r="K22" s="86"/>
      <c r="L22" s="307" t="str">
        <f>+IF(F40=0,"",'Ark1'!U400)</f>
        <v/>
      </c>
      <c r="M22" s="245" t="str">
        <f t="shared" si="7"/>
        <v/>
      </c>
      <c r="N22" s="246"/>
      <c r="O22" s="467" t="str">
        <f>+IF(F22=0,"",'Ark1'!AR400)</f>
        <v/>
      </c>
      <c r="P22" s="468" t="str">
        <f>+IF(F22=0,"",'Ark1'!AS400)</f>
        <v/>
      </c>
      <c r="Q22" s="439"/>
      <c r="R22" s="357">
        <f>+'Ark1'!T400</f>
        <v>0</v>
      </c>
      <c r="S22" s="56">
        <f t="shared" si="2"/>
        <v>0</v>
      </c>
      <c r="T22" s="75">
        <f>+'Ark1'!W400</f>
        <v>0</v>
      </c>
      <c r="U22" s="245">
        <f t="shared" si="3"/>
        <v>0</v>
      </c>
      <c r="V22" s="75">
        <f>+'Ark1'!X400</f>
        <v>0</v>
      </c>
      <c r="W22" s="307">
        <f>+'Ark1'!AG400</f>
        <v>0</v>
      </c>
      <c r="X22" s="75">
        <f>+'Ark1'!AH400</f>
        <v>0</v>
      </c>
      <c r="Y22" s="307">
        <f>+'Ark1'!AI400</f>
        <v>0</v>
      </c>
      <c r="Z22" s="75">
        <f>+'Ark1'!Y400</f>
        <v>0</v>
      </c>
      <c r="AA22" s="65">
        <f>+'Ark1'!AA400</f>
        <v>0</v>
      </c>
      <c r="AB22" s="86"/>
      <c r="AC22" s="307" t="str">
        <f t="shared" si="4"/>
        <v/>
      </c>
      <c r="AD22" s="75" t="str">
        <f t="shared" si="5"/>
        <v/>
      </c>
      <c r="AE22" s="75" t="str">
        <f t="shared" si="6"/>
        <v/>
      </c>
      <c r="AF22" s="42"/>
      <c r="AG22" s="4"/>
      <c r="AH22"/>
      <c r="AI22" s="55"/>
      <c r="AJ22" s="12"/>
      <c r="AK22" s="5"/>
      <c r="AL22"/>
      <c r="AM22" s="2"/>
      <c r="AN22" s="2"/>
      <c r="AO22" s="4"/>
      <c r="AP22" s="4"/>
      <c r="AQ22" s="4"/>
    </row>
    <row r="23" spans="1:43" ht="15.6">
      <c r="A23" s="42"/>
      <c r="B23" s="50">
        <f>+'Ark1'!C401</f>
        <v>2024</v>
      </c>
      <c r="C23" s="50">
        <f>+'Ark1'!L401</f>
        <v>13</v>
      </c>
      <c r="D23" s="51" t="str">
        <f>VLOOKUP(C23,RNR!$J$21:$K$36,2)</f>
        <v>E-</v>
      </c>
      <c r="E23" s="50">
        <f>+'Ark1'!Q401</f>
        <v>0</v>
      </c>
      <c r="F23" s="307">
        <f>+'Ark1'!R401</f>
        <v>0</v>
      </c>
      <c r="G23" s="413">
        <f t="shared" si="0"/>
        <v>0</v>
      </c>
      <c r="H23" s="68">
        <f>+'Ark1'!AE401</f>
        <v>0</v>
      </c>
      <c r="I23" s="68">
        <f t="shared" si="1"/>
        <v>0</v>
      </c>
      <c r="J23" s="68">
        <f>+'Ark1'!AF401</f>
        <v>0</v>
      </c>
      <c r="K23" s="86"/>
      <c r="L23" s="307" t="str">
        <f>+IF(F41=0,"",'Ark1'!U401)</f>
        <v/>
      </c>
      <c r="M23" s="245" t="str">
        <f t="shared" si="7"/>
        <v/>
      </c>
      <c r="N23" s="246"/>
      <c r="O23" s="467" t="str">
        <f>+IF(F23=0,"",'Ark1'!AR401)</f>
        <v/>
      </c>
      <c r="P23" s="468" t="str">
        <f>+IF(F23=0,"",'Ark1'!AS401)</f>
        <v/>
      </c>
      <c r="Q23" s="439"/>
      <c r="R23" s="357">
        <f>+'Ark1'!T401</f>
        <v>0</v>
      </c>
      <c r="S23" s="56">
        <f t="shared" si="2"/>
        <v>0</v>
      </c>
      <c r="T23" s="75">
        <f>+'Ark1'!W401</f>
        <v>0</v>
      </c>
      <c r="U23" s="245">
        <f t="shared" si="3"/>
        <v>0</v>
      </c>
      <c r="V23" s="75">
        <f>+'Ark1'!X401</f>
        <v>0</v>
      </c>
      <c r="W23" s="307">
        <f>+'Ark1'!AG401</f>
        <v>0</v>
      </c>
      <c r="X23" s="75">
        <f>+'Ark1'!AH401</f>
        <v>0</v>
      </c>
      <c r="Y23" s="307">
        <f>+'Ark1'!AI401</f>
        <v>0</v>
      </c>
      <c r="Z23" s="75">
        <f>+'Ark1'!Y401</f>
        <v>0</v>
      </c>
      <c r="AA23" s="65">
        <f>+'Ark1'!AA401</f>
        <v>0</v>
      </c>
      <c r="AB23" s="86"/>
      <c r="AC23" s="307" t="str">
        <f t="shared" si="4"/>
        <v/>
      </c>
      <c r="AD23" s="75" t="str">
        <f t="shared" si="5"/>
        <v/>
      </c>
      <c r="AE23" s="75" t="str">
        <f t="shared" si="6"/>
        <v/>
      </c>
      <c r="AF23" s="42"/>
      <c r="AG23" s="4"/>
      <c r="AH23"/>
      <c r="AI23" s="55"/>
      <c r="AJ23" s="12"/>
      <c r="AK23" s="5"/>
      <c r="AL23"/>
      <c r="AM23" s="1"/>
      <c r="AN23" s="1"/>
      <c r="AO23" s="10"/>
      <c r="AP23" s="10"/>
      <c r="AQ23" s="10"/>
    </row>
    <row r="24" spans="1:43" ht="15.6">
      <c r="A24" s="42"/>
      <c r="B24" s="50">
        <f>+'Ark1'!C402</f>
        <v>2024</v>
      </c>
      <c r="C24" s="50">
        <f>+'Ark1'!L402</f>
        <v>14</v>
      </c>
      <c r="D24" s="51" t="str">
        <f>VLOOKUP(C24,RNR!$J$21:$K$36,2)</f>
        <v>E</v>
      </c>
      <c r="E24" s="50">
        <f>+'Ark1'!Q402</f>
        <v>0</v>
      </c>
      <c r="F24" s="307">
        <f>+'Ark1'!R402</f>
        <v>0</v>
      </c>
      <c r="G24" s="413">
        <f t="shared" si="0"/>
        <v>0</v>
      </c>
      <c r="H24" s="68">
        <f>+'Ark1'!AE402</f>
        <v>0</v>
      </c>
      <c r="I24" s="68">
        <f t="shared" si="1"/>
        <v>0</v>
      </c>
      <c r="J24" s="68">
        <f>+'Ark1'!AF402</f>
        <v>0</v>
      </c>
      <c r="K24" s="86"/>
      <c r="L24" s="307" t="str">
        <f>+IF(F42=0,"",'Ark1'!U402)</f>
        <v/>
      </c>
      <c r="M24" s="245" t="str">
        <f t="shared" si="7"/>
        <v/>
      </c>
      <c r="N24" s="246"/>
      <c r="O24" s="467" t="str">
        <f>+IF(F24=0,"",'Ark1'!AR402)</f>
        <v/>
      </c>
      <c r="P24" s="468" t="str">
        <f>+IF(F24=0,"",'Ark1'!AS402)</f>
        <v/>
      </c>
      <c r="Q24" s="439"/>
      <c r="R24" s="357">
        <f>+'Ark1'!T402</f>
        <v>0</v>
      </c>
      <c r="S24" s="56">
        <f t="shared" si="2"/>
        <v>0</v>
      </c>
      <c r="T24" s="75">
        <f>+'Ark1'!W402</f>
        <v>0</v>
      </c>
      <c r="U24" s="245">
        <f t="shared" si="3"/>
        <v>0</v>
      </c>
      <c r="V24" s="75">
        <f>+'Ark1'!X402</f>
        <v>0</v>
      </c>
      <c r="W24" s="307">
        <f>+'Ark1'!AG402</f>
        <v>0</v>
      </c>
      <c r="X24" s="75">
        <f>+'Ark1'!AH402</f>
        <v>0</v>
      </c>
      <c r="Y24" s="307">
        <f>+'Ark1'!AI402</f>
        <v>0</v>
      </c>
      <c r="Z24" s="75">
        <f>+'Ark1'!Y402</f>
        <v>0</v>
      </c>
      <c r="AA24" s="65">
        <f>+'Ark1'!AA402</f>
        <v>0</v>
      </c>
      <c r="AB24" s="86"/>
      <c r="AC24" s="307" t="str">
        <f t="shared" si="4"/>
        <v/>
      </c>
      <c r="AD24" s="75" t="str">
        <f t="shared" si="5"/>
        <v/>
      </c>
      <c r="AE24" s="75" t="str">
        <f t="shared" si="6"/>
        <v/>
      </c>
      <c r="AF24" s="42"/>
      <c r="AG24" s="4"/>
      <c r="AH24"/>
      <c r="AI24" s="55"/>
      <c r="AJ24" s="12"/>
      <c r="AK24" s="5"/>
      <c r="AL24"/>
      <c r="AM24" s="1"/>
      <c r="AN24" s="1"/>
      <c r="AO24" s="10"/>
      <c r="AP24" s="10"/>
      <c r="AQ24" s="10"/>
    </row>
    <row r="25" spans="1:43" s="480" customFormat="1" ht="15.6">
      <c r="A25" s="42"/>
      <c r="B25" s="50">
        <f>+'Ark1'!C403</f>
        <v>2024</v>
      </c>
      <c r="C25" s="50">
        <f>+'Ark1'!L403</f>
        <v>15</v>
      </c>
      <c r="D25" s="51" t="str">
        <f>VLOOKUP(C25,RNR!$J$21:$K$36,2)</f>
        <v>E+</v>
      </c>
      <c r="E25" s="50">
        <f>+'Ark1'!Q403</f>
        <v>0</v>
      </c>
      <c r="F25" s="307">
        <f>+'Ark1'!R403</f>
        <v>0</v>
      </c>
      <c r="G25" s="413">
        <f>+F25-F45</f>
        <v>0</v>
      </c>
      <c r="H25" s="68">
        <f>+'Ark1'!AE403</f>
        <v>0</v>
      </c>
      <c r="I25" s="68">
        <f>+H25-H45</f>
        <v>0</v>
      </c>
      <c r="J25" s="68">
        <f>+'Ark1'!AF403</f>
        <v>0</v>
      </c>
      <c r="K25" s="86"/>
      <c r="L25" s="307" t="str">
        <f>+IF(F45=0,"",'Ark1'!U403)</f>
        <v/>
      </c>
      <c r="M25" s="245" t="str">
        <f>+IF(F45=0,"",L25-L45)</f>
        <v/>
      </c>
      <c r="N25" s="246"/>
      <c r="O25" s="467" t="str">
        <f>+IF(F25=0,"",'Ark1'!AR403)</f>
        <v/>
      </c>
      <c r="P25" s="468" t="str">
        <f>+IF(F25=0,"",'Ark1'!AS403)</f>
        <v/>
      </c>
      <c r="Q25" s="439"/>
      <c r="R25" s="357">
        <f>+'Ark1'!T403</f>
        <v>0</v>
      </c>
      <c r="S25" s="56">
        <f>+R25-R45</f>
        <v>0</v>
      </c>
      <c r="T25" s="75">
        <f>+'Ark1'!W403</f>
        <v>0</v>
      </c>
      <c r="U25" s="245">
        <f>+T25-T45</f>
        <v>0</v>
      </c>
      <c r="V25" s="75">
        <f>+'Ark1'!X403</f>
        <v>0</v>
      </c>
      <c r="W25" s="307">
        <f>+'Ark1'!AG403</f>
        <v>0</v>
      </c>
      <c r="X25" s="75">
        <f>+'Ark1'!AH403</f>
        <v>0</v>
      </c>
      <c r="Y25" s="307">
        <f>+'Ark1'!AI403</f>
        <v>0</v>
      </c>
      <c r="Z25" s="75">
        <f>+'Ark1'!Y403</f>
        <v>0</v>
      </c>
      <c r="AA25" s="65">
        <f>+'Ark1'!AA403</f>
        <v>0</v>
      </c>
      <c r="AB25" s="86"/>
      <c r="AC25" s="307" t="str">
        <f t="shared" si="4"/>
        <v/>
      </c>
      <c r="AD25" s="75" t="str">
        <f t="shared" si="5"/>
        <v/>
      </c>
      <c r="AE25" s="75" t="str">
        <f t="shared" si="6"/>
        <v/>
      </c>
      <c r="AF25" s="42"/>
      <c r="AG25" s="4"/>
      <c r="AI25" s="55"/>
      <c r="AJ25" s="12"/>
      <c r="AK25" s="5"/>
      <c r="AM25" s="1"/>
      <c r="AN25" s="1"/>
      <c r="AO25" s="481"/>
      <c r="AP25" s="481"/>
      <c r="AQ25" s="481"/>
    </row>
    <row r="26" spans="1:43" s="480" customFormat="1" ht="15.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86"/>
      <c r="L26" s="42"/>
      <c r="M26" s="42"/>
      <c r="N26" s="246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"/>
      <c r="AI26" s="55"/>
      <c r="AJ26" s="12"/>
      <c r="AK26" s="5"/>
      <c r="AM26" s="1"/>
      <c r="AN26" s="1"/>
      <c r="AO26" s="481"/>
      <c r="AP26" s="481"/>
      <c r="AQ26" s="481"/>
    </row>
    <row r="27" spans="1:43" ht="15.6">
      <c r="A27" s="42"/>
      <c r="B27" s="50">
        <f>+'Ark1'!C404</f>
        <v>2024</v>
      </c>
      <c r="C27" s="50">
        <f>+'Ark1'!L404</f>
        <v>99</v>
      </c>
      <c r="D27" s="51" t="str">
        <f>VLOOKUP(C27,RNR!$J$21:$K$36,2)</f>
        <v>Kasserte</v>
      </c>
      <c r="E27" s="50">
        <f>+'Ark1'!Q404</f>
        <v>0</v>
      </c>
      <c r="F27" s="307">
        <f>+'Ark1'!R404</f>
        <v>0</v>
      </c>
      <c r="G27" s="413">
        <f t="shared" ref="G27" si="8">+F27-F46</f>
        <v>0</v>
      </c>
      <c r="H27" s="68">
        <f>+'Ark1'!AE404</f>
        <v>0</v>
      </c>
      <c r="I27" s="68">
        <f t="shared" ref="I27" si="9">+H27-H46</f>
        <v>0</v>
      </c>
      <c r="J27" s="68">
        <f>+'Ark1'!AF404</f>
        <v>0</v>
      </c>
      <c r="K27" s="86"/>
      <c r="L27" s="307">
        <f>+'Ark1'!U404</f>
        <v>0</v>
      </c>
      <c r="M27" s="245">
        <f t="shared" ref="M27" si="10">+L27-L46</f>
        <v>0</v>
      </c>
      <c r="N27" s="246"/>
      <c r="O27" s="467" t="str">
        <f>+IF(F27=0,"",'Ark1'!AR404)</f>
        <v/>
      </c>
      <c r="P27" s="468" t="str">
        <f>+IF(F27=0,"",'Ark1'!AS404)</f>
        <v/>
      </c>
      <c r="Q27" s="439"/>
      <c r="R27" s="357">
        <f>+'Ark1'!T404</f>
        <v>0</v>
      </c>
      <c r="S27" s="56">
        <f t="shared" ref="S27" si="11">+R27-R46</f>
        <v>0</v>
      </c>
      <c r="T27" s="75">
        <f>+'Ark1'!W404</f>
        <v>0</v>
      </c>
      <c r="U27" s="245">
        <f t="shared" ref="U27" si="12">+T27-T46</f>
        <v>0</v>
      </c>
      <c r="V27" s="75">
        <f>+'Ark1'!X404</f>
        <v>0</v>
      </c>
      <c r="W27" s="307">
        <f>+'Ark1'!AG404</f>
        <v>0</v>
      </c>
      <c r="X27" s="75">
        <f>+'Ark1'!AH404</f>
        <v>0</v>
      </c>
      <c r="Y27" s="307">
        <f>+'Ark1'!AI404</f>
        <v>0</v>
      </c>
      <c r="Z27" s="75">
        <f>+'Ark1'!Y404</f>
        <v>0</v>
      </c>
      <c r="AA27" s="65">
        <f>+'Ark1'!AA404</f>
        <v>0</v>
      </c>
      <c r="AB27" s="86"/>
      <c r="AC27" s="307" t="str">
        <f>+IF(F27=0,"",1000*L27/W27)</f>
        <v/>
      </c>
      <c r="AD27" s="75" t="str">
        <f>+IF(F27=0,"",L27/C27)</f>
        <v/>
      </c>
      <c r="AE27" s="75" t="str">
        <f>+IF(F27=0,"",F27/E27)</f>
        <v/>
      </c>
      <c r="AF27" s="42"/>
      <c r="AG27" s="4"/>
      <c r="AH27"/>
      <c r="AI27" s="55"/>
      <c r="AJ27" s="12"/>
      <c r="AK27" s="5"/>
      <c r="AL27"/>
      <c r="AM27" s="1"/>
      <c r="AN27" s="1"/>
      <c r="AO27" s="10"/>
      <c r="AP27" s="10"/>
      <c r="AQ27" s="10"/>
    </row>
    <row r="28" spans="1:43" ht="15.6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86"/>
      <c r="L28" s="42"/>
      <c r="M28" s="42"/>
      <c r="N28" s="246"/>
      <c r="O28" s="42"/>
      <c r="P28" s="42"/>
      <c r="Q28" s="439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86"/>
      <c r="AC28" s="42"/>
      <c r="AD28" s="42"/>
      <c r="AE28" s="42"/>
      <c r="AF28" s="42"/>
      <c r="AG28" s="4"/>
      <c r="AH28"/>
      <c r="AI28" s="55"/>
      <c r="AJ28" s="12"/>
      <c r="AK28" s="5"/>
      <c r="AL28"/>
      <c r="AM28" s="1"/>
      <c r="AN28" s="1"/>
      <c r="AO28" s="10"/>
      <c r="AP28" s="10"/>
      <c r="AQ28" s="10"/>
    </row>
    <row r="29" spans="1:43" ht="15.6">
      <c r="A29" s="42"/>
      <c r="B29">
        <f>+'Ark1'!C405</f>
        <v>2023</v>
      </c>
      <c r="C29">
        <f>+'Ark1'!L405</f>
        <v>1</v>
      </c>
      <c r="D29" s="51" t="str">
        <f>VLOOKUP(C29,RNR!$J$21:$K$36,2)</f>
        <v>P-</v>
      </c>
      <c r="E29">
        <f>+'Ark1'!Q405</f>
        <v>2</v>
      </c>
      <c r="F29" s="10">
        <f>+'Ark1'!R405</f>
        <v>2</v>
      </c>
      <c r="G29" s="69"/>
      <c r="H29" s="69">
        <f>+'Ark1'!AE405</f>
        <v>0.11661807580174922</v>
      </c>
      <c r="I29" s="68">
        <f t="shared" ref="I29:I43" si="13">+H29-H47</f>
        <v>0.11661807580174922</v>
      </c>
      <c r="J29" s="69">
        <f>+'Ark1'!AF405</f>
        <v>6.5702145057628683E-2</v>
      </c>
      <c r="K29" s="69"/>
      <c r="L29" s="10">
        <f>+'Ark1'!U405</f>
        <v>142.70000000000002</v>
      </c>
      <c r="M29" s="245">
        <f t="shared" ref="M29:M43" si="14">+L29-L47</f>
        <v>142.70000000000002</v>
      </c>
      <c r="N29" s="245"/>
      <c r="O29" s="450">
        <f>+IF(F29=0,"",'Ark1'!AR405)</f>
        <v>190.5</v>
      </c>
      <c r="P29" s="451">
        <f>+IF(F29=0,"",'Ark1'!AS405)</f>
        <v>20.292850816506871</v>
      </c>
      <c r="Q29" s="439"/>
      <c r="R29" s="1">
        <f>+'Ark1'!T405</f>
        <v>3.5</v>
      </c>
      <c r="S29" s="56">
        <f t="shared" ref="S29:S43" si="15">+R29-R47</f>
        <v>3.5</v>
      </c>
      <c r="T29" s="10">
        <f>+'Ark1'!W405</f>
        <v>0</v>
      </c>
      <c r="U29" s="203"/>
      <c r="V29" s="10">
        <f>+'Ark1'!X405</f>
        <v>0</v>
      </c>
      <c r="W29" s="10">
        <f>+'Ark1'!AG405</f>
        <v>1074.5</v>
      </c>
      <c r="X29" s="10">
        <f>+'Ark1'!AH405</f>
        <v>0</v>
      </c>
      <c r="Y29" s="10">
        <f>+'Ark1'!AI405</f>
        <v>0</v>
      </c>
      <c r="Z29" s="10">
        <f>+'Ark1'!Y405</f>
        <v>34.099999999999959</v>
      </c>
      <c r="AA29" s="66">
        <f>+'Ark1'!AA405</f>
        <v>0.5</v>
      </c>
      <c r="AB29" s="86"/>
      <c r="AC29" s="10">
        <f t="shared" ref="AC29:AC42" si="16">1000*L29/W29</f>
        <v>132.80595625872502</v>
      </c>
      <c r="AD29" s="10">
        <f t="shared" ref="AD29:AD42" si="17">+L29/C29</f>
        <v>142.70000000000002</v>
      </c>
      <c r="AE29" s="10">
        <f t="shared" ref="AE29:AE42" si="18">+F29/E29</f>
        <v>1</v>
      </c>
      <c r="AF29" s="42"/>
      <c r="AG29" s="4"/>
      <c r="AH29"/>
      <c r="AI29" s="55"/>
      <c r="AJ29" s="5"/>
      <c r="AK29" s="5"/>
      <c r="AL29"/>
      <c r="AM29" s="1"/>
      <c r="AN29" s="1"/>
      <c r="AO29" s="10"/>
      <c r="AP29" s="10"/>
      <c r="AQ29" s="10"/>
    </row>
    <row r="30" spans="1:43" ht="15.6">
      <c r="A30" s="42"/>
      <c r="B30">
        <f>+'Ark1'!C406</f>
        <v>2023</v>
      </c>
      <c r="C30">
        <f>+'Ark1'!L406</f>
        <v>2</v>
      </c>
      <c r="D30" s="51" t="str">
        <f>VLOOKUP(C30,RNR!$J$21:$K$36,2)</f>
        <v>P</v>
      </c>
      <c r="E30">
        <f>+'Ark1'!Q406</f>
        <v>23</v>
      </c>
      <c r="F30" s="10">
        <f>+'Ark1'!R406</f>
        <v>66</v>
      </c>
      <c r="G30" s="69"/>
      <c r="H30" s="69">
        <f>+'Ark1'!AE406</f>
        <v>3.848396501457727</v>
      </c>
      <c r="I30" s="68">
        <f t="shared" si="13"/>
        <v>0.76976148662093102</v>
      </c>
      <c r="J30" s="69">
        <f>+'Ark1'!AF406</f>
        <v>2.8865433995588257</v>
      </c>
      <c r="K30" s="69"/>
      <c r="L30" s="10">
        <f>+'Ark1'!U406</f>
        <v>189.98030303030305</v>
      </c>
      <c r="M30" s="245">
        <f t="shared" si="14"/>
        <v>31.668254837532004</v>
      </c>
      <c r="N30" s="245"/>
      <c r="O30" s="450">
        <f>+IF(F30=0,"",'Ark1'!AR406)</f>
        <v>200.86153846153843</v>
      </c>
      <c r="P30" s="451">
        <f>+IF(F30=0,"",'Ark1'!AS406)</f>
        <v>22.971550547470592</v>
      </c>
      <c r="Q30" s="439"/>
      <c r="R30" s="1">
        <f>+'Ark1'!T406</f>
        <v>4.3787878787878789</v>
      </c>
      <c r="S30" s="56">
        <f t="shared" si="15"/>
        <v>-4.2898868200071938E-2</v>
      </c>
      <c r="T30" s="10">
        <f>+'Ark1'!W406</f>
        <v>9.0909090909090917</v>
      </c>
      <c r="U30" s="203"/>
      <c r="V30" s="10">
        <f>+'Ark1'!X406</f>
        <v>0</v>
      </c>
      <c r="W30" s="10">
        <f>+'Ark1'!AG406</f>
        <v>830.56923076923101</v>
      </c>
      <c r="X30" s="10">
        <f>+'Ark1'!AH406</f>
        <v>0</v>
      </c>
      <c r="Y30" s="10">
        <f>+'Ark1'!AI406</f>
        <v>1.5151515151515151</v>
      </c>
      <c r="Z30" s="10">
        <f>+'Ark1'!Y406</f>
        <v>44.731191136769723</v>
      </c>
      <c r="AA30" s="66">
        <f>+'Ark1'!AA406</f>
        <v>1.3230491815585597</v>
      </c>
      <c r="AB30" s="86"/>
      <c r="AC30" s="10">
        <f t="shared" si="16"/>
        <v>228.7350602361623</v>
      </c>
      <c r="AD30" s="10">
        <f t="shared" si="17"/>
        <v>94.990151515151524</v>
      </c>
      <c r="AE30" s="10">
        <f t="shared" si="18"/>
        <v>2.8695652173913042</v>
      </c>
      <c r="AF30" s="42"/>
      <c r="AG30" s="4"/>
      <c r="AH30"/>
      <c r="AI30" s="55"/>
      <c r="AJ30" s="5"/>
      <c r="AK30" s="5"/>
      <c r="AL30"/>
      <c r="AM30" s="1"/>
      <c r="AN30" s="1"/>
      <c r="AO30" s="10"/>
      <c r="AP30" s="10"/>
      <c r="AQ30" s="10"/>
    </row>
    <row r="31" spans="1:43" ht="15" customHeight="1">
      <c r="A31" s="42"/>
      <c r="B31">
        <f>+'Ark1'!C407</f>
        <v>2023</v>
      </c>
      <c r="C31">
        <f>+'Ark1'!L407</f>
        <v>3</v>
      </c>
      <c r="D31" s="51" t="str">
        <f>VLOOKUP(C31,RNR!$J$21:$K$36,2)</f>
        <v>P+</v>
      </c>
      <c r="E31">
        <f>+'Ark1'!Q407</f>
        <v>124</v>
      </c>
      <c r="F31" s="10">
        <f>+'Ark1'!R407</f>
        <v>368</v>
      </c>
      <c r="G31" s="69"/>
      <c r="H31" s="69">
        <f>+'Ark1'!AE407</f>
        <v>21.457725947521872</v>
      </c>
      <c r="I31" s="68">
        <f t="shared" si="13"/>
        <v>0.68621259440614679</v>
      </c>
      <c r="J31" s="69">
        <f>+'Ark1'!AF407</f>
        <v>18.265104241724963</v>
      </c>
      <c r="K31" s="69"/>
      <c r="L31" s="10">
        <f>+'Ark1'!U407</f>
        <v>215.59999999999997</v>
      </c>
      <c r="M31" s="245">
        <f t="shared" si="14"/>
        <v>-8.0535714285673521E-2</v>
      </c>
      <c r="N31" s="245"/>
      <c r="O31" s="450">
        <f>+IF(F31=0,"",'Ark1'!AR407)</f>
        <v>202.56986301369861</v>
      </c>
      <c r="P31" s="451">
        <f>+IF(F31=0,"",'Ark1'!AS407)</f>
        <v>25.474841223264608</v>
      </c>
      <c r="Q31" s="439"/>
      <c r="R31" s="1">
        <f>+'Ark1'!T407</f>
        <v>5.7173913043478253</v>
      </c>
      <c r="S31" s="56">
        <f t="shared" si="15"/>
        <v>2.2748447204969047E-2</v>
      </c>
      <c r="T31" s="10">
        <f>+'Ark1'!W407</f>
        <v>26.086956521739129</v>
      </c>
      <c r="U31" s="203"/>
      <c r="V31" s="10">
        <f>+'Ark1'!X407</f>
        <v>0</v>
      </c>
      <c r="W31" s="10">
        <f>+'Ark1'!AG407</f>
        <v>683.11506849315083</v>
      </c>
      <c r="X31" s="10">
        <f>+'Ark1'!AH407</f>
        <v>0.27173913043478259</v>
      </c>
      <c r="Y31" s="10">
        <f>+'Ark1'!AI407</f>
        <v>2.7173913043478262</v>
      </c>
      <c r="Z31" s="10">
        <f>+'Ark1'!Y407</f>
        <v>49.649615787295723</v>
      </c>
      <c r="AA31" s="66">
        <f>+'Ark1'!AA407</f>
        <v>1.317326731090706</v>
      </c>
      <c r="AB31" s="86"/>
      <c r="AC31" s="10">
        <f t="shared" si="16"/>
        <v>315.61300569109267</v>
      </c>
      <c r="AD31" s="10">
        <f t="shared" si="17"/>
        <v>71.86666666666666</v>
      </c>
      <c r="AE31" s="10">
        <f t="shared" si="18"/>
        <v>2.967741935483871</v>
      </c>
      <c r="AF31" s="42"/>
      <c r="AG31" s="4"/>
      <c r="AH31"/>
      <c r="AI31" s="55"/>
      <c r="AJ31" s="5"/>
      <c r="AK31" s="5"/>
      <c r="AL31"/>
      <c r="AM31" s="1"/>
      <c r="AN31" s="1"/>
      <c r="AO31" s="10"/>
      <c r="AP31" s="10"/>
      <c r="AQ31" s="10"/>
    </row>
    <row r="32" spans="1:43" ht="15" customHeight="1">
      <c r="A32" s="42"/>
      <c r="B32">
        <f>+'Ark1'!C408</f>
        <v>2023</v>
      </c>
      <c r="C32">
        <f>+'Ark1'!L408</f>
        <v>4</v>
      </c>
      <c r="D32" s="51" t="str">
        <f>VLOOKUP(C32,RNR!$J$21:$K$36,2)</f>
        <v>O-</v>
      </c>
      <c r="E32">
        <f>+'Ark1'!Q408</f>
        <v>185</v>
      </c>
      <c r="F32" s="10">
        <f>+'Ark1'!R408</f>
        <v>644</v>
      </c>
      <c r="G32" s="69"/>
      <c r="H32" s="69">
        <f>+'Ark1'!AE408</f>
        <v>37.551020408163261</v>
      </c>
      <c r="I32" s="68">
        <f t="shared" si="13"/>
        <v>-1.1359232120147809</v>
      </c>
      <c r="J32" s="69">
        <f>+'Ark1'!AF408</f>
        <v>37.52151894887615</v>
      </c>
      <c r="K32" s="69"/>
      <c r="L32" s="10">
        <f>+'Ark1'!U408</f>
        <v>253.08649068322961</v>
      </c>
      <c r="M32" s="245">
        <f t="shared" si="14"/>
        <v>-5.8937202467798215</v>
      </c>
      <c r="N32" s="245"/>
      <c r="O32" s="450">
        <f>+IF(F32=0,"",'Ark1'!AR408)</f>
        <v>205.99843014128723</v>
      </c>
      <c r="P32" s="451">
        <f>+IF(F32=0,"",'Ark1'!AS408)</f>
        <v>28.504895482008223</v>
      </c>
      <c r="Q32" s="439"/>
      <c r="R32" s="1">
        <f>+'Ark1'!T408</f>
        <v>7.0512422360248435</v>
      </c>
      <c r="S32" s="56">
        <f t="shared" si="15"/>
        <v>4.9324690483138589E-2</v>
      </c>
      <c r="T32" s="10">
        <f>+'Ark1'!W408</f>
        <v>67.85714285714289</v>
      </c>
      <c r="U32" s="203"/>
      <c r="V32" s="10">
        <f>+'Ark1'!X408</f>
        <v>0.93167701863354069</v>
      </c>
      <c r="W32" s="10">
        <f>+'Ark1'!AG408</f>
        <v>653.83359497645199</v>
      </c>
      <c r="X32" s="10">
        <f>+'Ark1'!AH408</f>
        <v>0</v>
      </c>
      <c r="Y32" s="10">
        <f>+'Ark1'!AI408</f>
        <v>8.2298136645962714</v>
      </c>
      <c r="Z32" s="10">
        <f>+'Ark1'!Y408</f>
        <v>53.332408202738051</v>
      </c>
      <c r="AA32" s="66">
        <f>+'Ark1'!AA408</f>
        <v>1.426952735385294</v>
      </c>
      <c r="AB32" s="86"/>
      <c r="AC32" s="10">
        <f t="shared" si="16"/>
        <v>387.08089126614027</v>
      </c>
      <c r="AD32" s="10">
        <f t="shared" si="17"/>
        <v>63.271622670807403</v>
      </c>
      <c r="AE32" s="10">
        <f t="shared" si="18"/>
        <v>3.4810810810810811</v>
      </c>
      <c r="AF32" s="42"/>
      <c r="AG32" s="4"/>
      <c r="AH32"/>
      <c r="AI32" s="55"/>
      <c r="AJ32" s="5"/>
      <c r="AK32" s="5"/>
      <c r="AL32"/>
      <c r="AM32" s="1"/>
      <c r="AN32" s="1"/>
      <c r="AO32" s="10"/>
      <c r="AP32" s="10"/>
      <c r="AQ32" s="10"/>
    </row>
    <row r="33" spans="1:43" ht="15" customHeight="1">
      <c r="A33" s="42"/>
      <c r="B33">
        <f>+'Ark1'!C409</f>
        <v>2023</v>
      </c>
      <c r="C33">
        <f>+'Ark1'!L409</f>
        <v>5</v>
      </c>
      <c r="D33" s="51" t="str">
        <f>VLOOKUP(C33,RNR!$J$21:$K$36,2)</f>
        <v>O</v>
      </c>
      <c r="E33">
        <f>+'Ark1'!Q409</f>
        <v>157</v>
      </c>
      <c r="F33" s="10">
        <f>+'Ark1'!R409</f>
        <v>372</v>
      </c>
      <c r="G33" s="69"/>
      <c r="H33" s="69">
        <f>+'Ark1'!AE409</f>
        <v>21.690962099125365</v>
      </c>
      <c r="I33" s="68">
        <f t="shared" si="13"/>
        <v>-0.52713879108235062</v>
      </c>
      <c r="J33" s="69">
        <f>+'Ark1'!AF409</f>
        <v>22.664178242046351</v>
      </c>
      <c r="K33" s="69"/>
      <c r="L33" s="10">
        <f>+'Ark1'!U409</f>
        <v>264.6497311827959</v>
      </c>
      <c r="M33" s="245">
        <f t="shared" si="14"/>
        <v>-15.497647782146032</v>
      </c>
      <c r="N33" s="245"/>
      <c r="O33" s="450">
        <f>+IF(F33=0,"",'Ark1'!AR409)</f>
        <v>202.15718157181576</v>
      </c>
      <c r="P33" s="451">
        <f>+IF(F33=0,"",'Ark1'!AS409)</f>
        <v>31.177315994995926</v>
      </c>
      <c r="Q33" s="439"/>
      <c r="R33" s="1">
        <f>+'Ark1'!T409</f>
        <v>7.7016129032258061</v>
      </c>
      <c r="S33" s="56">
        <f t="shared" si="15"/>
        <v>9.5602886531318099E-2</v>
      </c>
      <c r="T33" s="10">
        <f>+'Ark1'!W409</f>
        <v>83.870967741935488</v>
      </c>
      <c r="U33" s="203"/>
      <c r="V33" s="10">
        <f>+'Ark1'!X409</f>
        <v>6.9892473118279579</v>
      </c>
      <c r="W33" s="10">
        <f>+'Ark1'!AG409</f>
        <v>664.46070460704618</v>
      </c>
      <c r="X33" s="10">
        <f>+'Ark1'!AH409</f>
        <v>0.26881720430107531</v>
      </c>
      <c r="Y33" s="10">
        <f>+'Ark1'!AI409</f>
        <v>47.311827956989248</v>
      </c>
      <c r="Z33" s="10">
        <f>+'Ark1'!Y409</f>
        <v>69.754257394505075</v>
      </c>
      <c r="AA33" s="66">
        <f>+'Ark1'!AA409</f>
        <v>1.4571653069835679</v>
      </c>
      <c r="AB33" s="86"/>
      <c r="AC33" s="10">
        <f t="shared" si="16"/>
        <v>398.29252406928481</v>
      </c>
      <c r="AD33" s="10">
        <f t="shared" si="17"/>
        <v>52.929946236559182</v>
      </c>
      <c r="AE33" s="10">
        <f t="shared" si="18"/>
        <v>2.3694267515923566</v>
      </c>
      <c r="AF33" s="42"/>
      <c r="AG33" s="4"/>
      <c r="AH33"/>
      <c r="AI33" s="55"/>
      <c r="AJ33" s="5"/>
      <c r="AK33" s="5"/>
      <c r="AL33"/>
      <c r="AM33" s="1"/>
      <c r="AN33" s="1"/>
      <c r="AO33" s="10"/>
      <c r="AP33" s="10"/>
      <c r="AQ33" s="10"/>
    </row>
    <row r="34" spans="1:43" ht="15" customHeight="1">
      <c r="A34" s="42"/>
      <c r="B34">
        <f>+'Ark1'!C410</f>
        <v>2023</v>
      </c>
      <c r="C34">
        <f>+'Ark1'!L410</f>
        <v>6</v>
      </c>
      <c r="D34" s="51" t="str">
        <f>VLOOKUP(C34,RNR!$J$21:$K$36,2)</f>
        <v>O+</v>
      </c>
      <c r="E34">
        <f>+'Ark1'!Q410</f>
        <v>77</v>
      </c>
      <c r="F34" s="10">
        <f>+'Ark1'!R410</f>
        <v>173</v>
      </c>
      <c r="G34" s="69"/>
      <c r="H34" s="69">
        <f>+'Ark1'!AE410</f>
        <v>10.087463556851311</v>
      </c>
      <c r="I34" s="68">
        <f t="shared" si="13"/>
        <v>0.59191459542697622</v>
      </c>
      <c r="J34" s="69">
        <f>+'Ark1'!AF410</f>
        <v>11.77548651586636</v>
      </c>
      <c r="K34" s="69"/>
      <c r="L34" s="10">
        <f>+'Ark1'!U410</f>
        <v>295.66994219653174</v>
      </c>
      <c r="M34" s="245">
        <f t="shared" si="14"/>
        <v>1.2690046965320789</v>
      </c>
      <c r="N34" s="245"/>
      <c r="O34" s="450">
        <f>+IF(F34=0,"",'Ark1'!AR410)</f>
        <v>204.97660818713453</v>
      </c>
      <c r="P34" s="451">
        <f>+IF(F34=0,"",'Ark1'!AS410)</f>
        <v>33.764456067238278</v>
      </c>
      <c r="Q34" s="439"/>
      <c r="R34" s="1">
        <f>+'Ark1'!T410</f>
        <v>8.0982658959537588</v>
      </c>
      <c r="S34" s="56">
        <f t="shared" si="15"/>
        <v>0.21154714595375879</v>
      </c>
      <c r="T34" s="10">
        <f>+'Ark1'!W410</f>
        <v>82.080924855491347</v>
      </c>
      <c r="U34" s="203"/>
      <c r="V34" s="10">
        <f>+'Ark1'!X410</f>
        <v>19.07514450867053</v>
      </c>
      <c r="W34" s="10">
        <f>+'Ark1'!AG410</f>
        <v>670.45029239766075</v>
      </c>
      <c r="X34" s="10">
        <f>+'Ark1'!AH410</f>
        <v>0</v>
      </c>
      <c r="Y34" s="10">
        <f>+'Ark1'!AI410</f>
        <v>84.393063583815007</v>
      </c>
      <c r="Z34" s="10">
        <f>+'Ark1'!Y410</f>
        <v>63.700748341781264</v>
      </c>
      <c r="AA34" s="66">
        <f>+'Ark1'!AA410</f>
        <v>1.7057018960536685</v>
      </c>
      <c r="AB34" s="86"/>
      <c r="AC34" s="10">
        <f t="shared" si="16"/>
        <v>441.00203333368455</v>
      </c>
      <c r="AD34" s="10">
        <f t="shared" si="17"/>
        <v>49.278323699421954</v>
      </c>
      <c r="AE34" s="10">
        <f t="shared" si="18"/>
        <v>2.2467532467532467</v>
      </c>
      <c r="AF34" s="42"/>
      <c r="AG34" s="4"/>
      <c r="AH34"/>
      <c r="AI34" s="55"/>
      <c r="AJ34" s="5"/>
      <c r="AK34" s="5"/>
      <c r="AL34"/>
      <c r="AM34" s="1"/>
      <c r="AN34" s="1"/>
      <c r="AO34" s="10"/>
      <c r="AP34" s="10"/>
      <c r="AQ34" s="10"/>
    </row>
    <row r="35" spans="1:43" ht="15" customHeight="1">
      <c r="A35" s="42"/>
      <c r="B35">
        <f>+'Ark1'!C411</f>
        <v>2023</v>
      </c>
      <c r="C35">
        <f>+'Ark1'!L411</f>
        <v>7</v>
      </c>
      <c r="D35" s="51" t="str">
        <f>VLOOKUP(C35,RNR!$J$21:$K$36,2)</f>
        <v>R-</v>
      </c>
      <c r="E35">
        <f>+'Ark1'!Q411</f>
        <v>33</v>
      </c>
      <c r="F35" s="10">
        <f>+'Ark1'!R411</f>
        <v>66</v>
      </c>
      <c r="G35" s="69"/>
      <c r="H35" s="69">
        <f>+'Ark1'!AE411</f>
        <v>3.848396501457727</v>
      </c>
      <c r="I35" s="68">
        <f t="shared" si="13"/>
        <v>0.43593359344585725</v>
      </c>
      <c r="J35" s="69">
        <f>+'Ark1'!AF411</f>
        <v>4.8359449206993057</v>
      </c>
      <c r="K35" s="69"/>
      <c r="L35" s="10">
        <f>+'Ark1'!U411</f>
        <v>318.2818181818181</v>
      </c>
      <c r="M35" s="245">
        <f t="shared" si="14"/>
        <v>-16.567094861659882</v>
      </c>
      <c r="N35" s="245"/>
      <c r="O35" s="450">
        <f>+IF(F35=0,"",'Ark1'!AR411)</f>
        <v>204.93939393939397</v>
      </c>
      <c r="P35" s="451">
        <f>+IF(F35=0,"",'Ark1'!AS411)</f>
        <v>36.535406430457755</v>
      </c>
      <c r="Q35" s="439"/>
      <c r="R35" s="1">
        <f>+'Ark1'!T411</f>
        <v>8.6212121212121211</v>
      </c>
      <c r="S35" s="56">
        <f t="shared" si="15"/>
        <v>-0.13965744400526958</v>
      </c>
      <c r="T35" s="10">
        <f>+'Ark1'!W411</f>
        <v>87.878787878787875</v>
      </c>
      <c r="U35" s="203"/>
      <c r="V35" s="10">
        <f>+'Ark1'!X411</f>
        <v>31.818181818181817</v>
      </c>
      <c r="W35" s="10">
        <f>+'Ark1'!AG411</f>
        <v>646.5</v>
      </c>
      <c r="X35" s="10">
        <f>+'Ark1'!AH411</f>
        <v>0</v>
      </c>
      <c r="Y35" s="10">
        <f>+'Ark1'!AI411</f>
        <v>95.454545454545439</v>
      </c>
      <c r="Z35" s="10">
        <f>+'Ark1'!Y411</f>
        <v>61.318522361298477</v>
      </c>
      <c r="AA35" s="66">
        <f>+'Ark1'!AA411</f>
        <v>1.7123893595327462</v>
      </c>
      <c r="AB35" s="86"/>
      <c r="AC35" s="10">
        <f t="shared" si="16"/>
        <v>492.31526400899941</v>
      </c>
      <c r="AD35" s="10">
        <f t="shared" si="17"/>
        <v>45.468831168831159</v>
      </c>
      <c r="AE35" s="10">
        <f t="shared" si="18"/>
        <v>2</v>
      </c>
      <c r="AF35" s="42"/>
      <c r="AG35" s="4"/>
      <c r="AH35"/>
      <c r="AI35" s="55"/>
      <c r="AJ35" s="5"/>
      <c r="AK35" s="5"/>
      <c r="AL35"/>
      <c r="AM35" s="12"/>
      <c r="AN35" s="12"/>
      <c r="AO35" s="10"/>
      <c r="AP35" s="10"/>
      <c r="AQ35" s="10"/>
    </row>
    <row r="36" spans="1:43" ht="15" customHeight="1">
      <c r="A36" s="42"/>
      <c r="B36">
        <f>+'Ark1'!C412</f>
        <v>2023</v>
      </c>
      <c r="C36">
        <f>+'Ark1'!L412</f>
        <v>8</v>
      </c>
      <c r="D36" s="51" t="str">
        <f>VLOOKUP(C36,RNR!$J$21:$K$36,2)</f>
        <v>R</v>
      </c>
      <c r="E36">
        <f>+'Ark1'!Q412</f>
        <v>11</v>
      </c>
      <c r="F36" s="10">
        <f>+'Ark1'!R412</f>
        <v>19</v>
      </c>
      <c r="G36" s="69"/>
      <c r="H36" s="69">
        <f>+'Ark1'!AE412</f>
        <v>1.1078717201166182</v>
      </c>
      <c r="I36" s="68">
        <f t="shared" si="13"/>
        <v>-0.26453184071424207</v>
      </c>
      <c r="J36" s="69">
        <f>+'Ark1'!AF412</f>
        <v>1.5254224021753997</v>
      </c>
      <c r="K36" s="69"/>
      <c r="L36" s="10">
        <f>+'Ark1'!U412</f>
        <v>348.74736842105256</v>
      </c>
      <c r="M36" s="245">
        <f t="shared" si="14"/>
        <v>-2.5688477951635491</v>
      </c>
      <c r="N36" s="245"/>
      <c r="O36" s="450">
        <f>+IF(F36=0,"",'Ark1'!AR412)</f>
        <v>208</v>
      </c>
      <c r="P36" s="451">
        <f>+IF(F36=0,"",'Ark1'!AS412)</f>
        <v>38.513464971852777</v>
      </c>
      <c r="Q36" s="439"/>
      <c r="R36" s="1">
        <f>+'Ark1'!T412</f>
        <v>7.5789473684210495</v>
      </c>
      <c r="S36" s="56">
        <f t="shared" si="15"/>
        <v>-1.2318634423897592</v>
      </c>
      <c r="T36" s="10">
        <f>+'Ark1'!W412</f>
        <v>57.894736842105239</v>
      </c>
      <c r="U36" s="203"/>
      <c r="V36" s="10">
        <f>+'Ark1'!X412</f>
        <v>42.105263157894754</v>
      </c>
      <c r="W36" s="10">
        <f>+'Ark1'!AG412</f>
        <v>603.68421052631595</v>
      </c>
      <c r="X36" s="10">
        <f>+'Ark1'!AH412</f>
        <v>0</v>
      </c>
      <c r="Y36" s="10">
        <f>+'Ark1'!AI412</f>
        <v>100</v>
      </c>
      <c r="Z36" s="10">
        <f>+'Ark1'!Y412</f>
        <v>57.100514961463951</v>
      </c>
      <c r="AA36" s="66">
        <f>+'Ark1'!AA412</f>
        <v>2.3466838746955756</v>
      </c>
      <c r="AB36" s="86"/>
      <c r="AC36" s="10">
        <f t="shared" si="16"/>
        <v>577.69834350479493</v>
      </c>
      <c r="AD36" s="10">
        <f t="shared" si="17"/>
        <v>43.59342105263157</v>
      </c>
      <c r="AE36" s="10">
        <f t="shared" si="18"/>
        <v>1.7272727272727273</v>
      </c>
      <c r="AF36" s="42"/>
      <c r="AG36" s="4"/>
      <c r="AH36"/>
      <c r="AI36" s="55"/>
      <c r="AJ36" s="5"/>
      <c r="AK36" s="5"/>
      <c r="AL36"/>
      <c r="AM36" s="12"/>
      <c r="AN36" s="12"/>
      <c r="AO36" s="10"/>
      <c r="AP36" s="10"/>
      <c r="AQ36" s="10"/>
    </row>
    <row r="37" spans="1:43" ht="15" customHeight="1">
      <c r="A37" s="42"/>
      <c r="B37">
        <f>+'Ark1'!C413</f>
        <v>2023</v>
      </c>
      <c r="C37">
        <f>+'Ark1'!L413</f>
        <v>9</v>
      </c>
      <c r="D37" s="51" t="str">
        <f>VLOOKUP(C37,RNR!$J$21:$K$36,2)</f>
        <v>R+</v>
      </c>
      <c r="E37">
        <f>+'Ark1'!Q413</f>
        <v>4</v>
      </c>
      <c r="F37" s="10">
        <f>+'Ark1'!R413</f>
        <v>4</v>
      </c>
      <c r="G37" s="69"/>
      <c r="H37" s="69">
        <f>+'Ark1'!AE413</f>
        <v>0.23323615160349845</v>
      </c>
      <c r="I37" s="68">
        <f t="shared" si="13"/>
        <v>-0.39732764661608633</v>
      </c>
      <c r="J37" s="69">
        <f>+'Ark1'!AF413</f>
        <v>0.3332070243742527</v>
      </c>
      <c r="K37" s="69"/>
      <c r="L37" s="10">
        <f>+'Ark1'!U413</f>
        <v>361.85</v>
      </c>
      <c r="M37" s="245">
        <f t="shared" si="14"/>
        <v>-43.467647058823559</v>
      </c>
      <c r="N37" s="245"/>
      <c r="O37" s="450">
        <f>+IF(F37=0,"",'Ark1'!AR413)</f>
        <v>203.5</v>
      </c>
      <c r="P37" s="451">
        <f>+IF(F37=0,"",'Ark1'!AS413)</f>
        <v>42.683612336928931</v>
      </c>
      <c r="Q37" s="439"/>
      <c r="R37" s="1">
        <f>+'Ark1'!T413</f>
        <v>8.75</v>
      </c>
      <c r="S37" s="56">
        <f t="shared" si="15"/>
        <v>4.4117647058826037E-2</v>
      </c>
      <c r="T37" s="10">
        <f>+'Ark1'!W413</f>
        <v>100</v>
      </c>
      <c r="U37" s="203"/>
      <c r="V37" s="10">
        <f>+'Ark1'!X413</f>
        <v>50</v>
      </c>
      <c r="W37" s="10">
        <f>+'Ark1'!AG413</f>
        <v>533.5</v>
      </c>
      <c r="X37" s="10">
        <f>+'Ark1'!AH413</f>
        <v>0</v>
      </c>
      <c r="Y37" s="10">
        <f>+'Ark1'!AI413</f>
        <v>100</v>
      </c>
      <c r="Z37" s="10">
        <f>+'Ark1'!Y413</f>
        <v>47.720881173758734</v>
      </c>
      <c r="AA37" s="66">
        <f>+'Ark1'!AA413</f>
        <v>3.0310889132455352</v>
      </c>
      <c r="AB37" s="86"/>
      <c r="AC37" s="10">
        <f t="shared" si="16"/>
        <v>678.25679475164009</v>
      </c>
      <c r="AD37" s="10">
        <f t="shared" si="17"/>
        <v>40.205555555555556</v>
      </c>
      <c r="AE37" s="10">
        <f t="shared" si="18"/>
        <v>1</v>
      </c>
      <c r="AF37" s="42"/>
      <c r="AG37" s="4"/>
      <c r="AH37"/>
      <c r="AI37" s="5"/>
      <c r="AJ37" s="5"/>
      <c r="AK37" s="5"/>
      <c r="AL37"/>
      <c r="AM37" s="12"/>
      <c r="AN37" s="12"/>
      <c r="AO37" s="10"/>
      <c r="AP37" s="10"/>
      <c r="AQ37" s="10"/>
    </row>
    <row r="38" spans="1:43" ht="15" customHeight="1">
      <c r="A38" s="42"/>
      <c r="B38">
        <f>+'Ark1'!C414</f>
        <v>2023</v>
      </c>
      <c r="C38">
        <f>+'Ark1'!L414</f>
        <v>10</v>
      </c>
      <c r="D38" s="51" t="str">
        <f>VLOOKUP(C38,RNR!$J$21:$K$36,2)</f>
        <v>U-</v>
      </c>
      <c r="E38">
        <f>+'Ark1'!Q414</f>
        <v>1</v>
      </c>
      <c r="F38" s="10">
        <f>+'Ark1'!R414</f>
        <v>1</v>
      </c>
      <c r="G38" s="69"/>
      <c r="H38" s="69">
        <f>+'Ark1'!AE414</f>
        <v>5.8309037900874605E-2</v>
      </c>
      <c r="I38" s="68">
        <f t="shared" si="13"/>
        <v>-0.20133487901307195</v>
      </c>
      <c r="J38" s="69">
        <f>+'Ark1'!AF414</f>
        <v>0.12689215962076011</v>
      </c>
      <c r="K38" s="69"/>
      <c r="L38" s="10">
        <f>+'Ark1'!U414</f>
        <v>551.20000000000005</v>
      </c>
      <c r="M38" s="245">
        <f t="shared" si="14"/>
        <v>134.35714285714283</v>
      </c>
      <c r="N38" s="245"/>
      <c r="O38" s="450">
        <f>+IF(F38=0,"",'Ark1'!AR414)</f>
        <v>237</v>
      </c>
      <c r="P38" s="451">
        <f>+IF(F38=0,"",'Ark1'!AS414)</f>
        <v>41.391061168401293</v>
      </c>
      <c r="Q38" s="439"/>
      <c r="R38" s="1">
        <f>+'Ark1'!T414</f>
        <v>10</v>
      </c>
      <c r="S38" s="56">
        <f t="shared" si="15"/>
        <v>3.2857142857142891</v>
      </c>
      <c r="T38" s="10">
        <f>+'Ark1'!W414</f>
        <v>100</v>
      </c>
      <c r="U38" s="203"/>
      <c r="V38" s="10">
        <f>+'Ark1'!X414</f>
        <v>100</v>
      </c>
      <c r="W38" s="10">
        <f>+'Ark1'!AG414</f>
        <v>678</v>
      </c>
      <c r="X38" s="10">
        <f>+'Ark1'!AH414</f>
        <v>0</v>
      </c>
      <c r="Y38" s="10">
        <f>+'Ark1'!AI414</f>
        <v>100</v>
      </c>
      <c r="Z38" s="10">
        <f>+'Ark1'!Y414</f>
        <v>0</v>
      </c>
      <c r="AA38" s="66">
        <f>+'Ark1'!AA414</f>
        <v>0</v>
      </c>
      <c r="AB38" s="86"/>
      <c r="AC38" s="10">
        <f t="shared" si="16"/>
        <v>812.97935103244833</v>
      </c>
      <c r="AD38" s="10">
        <f t="shared" si="17"/>
        <v>55.120000000000005</v>
      </c>
      <c r="AE38" s="10">
        <f t="shared" si="18"/>
        <v>1</v>
      </c>
      <c r="AF38" s="42"/>
      <c r="AG38"/>
      <c r="AH38"/>
      <c r="AI38"/>
      <c r="AJ38"/>
      <c r="AK38"/>
      <c r="AL38"/>
      <c r="AM38" s="12"/>
      <c r="AN38" s="12"/>
      <c r="AO38" s="10"/>
      <c r="AP38" s="10"/>
      <c r="AQ38" s="10"/>
    </row>
    <row r="39" spans="1:43" ht="15" customHeight="1">
      <c r="A39" s="42"/>
      <c r="B39">
        <f>+'Ark1'!C415</f>
        <v>2023</v>
      </c>
      <c r="C39">
        <f>+'Ark1'!L415</f>
        <v>11</v>
      </c>
      <c r="D39" s="51" t="str">
        <f>VLOOKUP(C39,RNR!$J$21:$K$36,2)</f>
        <v>U</v>
      </c>
      <c r="E39">
        <f>+'Ark1'!Q415</f>
        <v>0</v>
      </c>
      <c r="F39" s="10">
        <f>+'Ark1'!R415</f>
        <v>0</v>
      </c>
      <c r="G39" s="69"/>
      <c r="H39" s="69">
        <f>+'Ark1'!AE415</f>
        <v>0</v>
      </c>
      <c r="I39" s="68">
        <f t="shared" si="13"/>
        <v>-7.4183976261127618E-2</v>
      </c>
      <c r="J39" s="69">
        <f>+'Ark1'!AF415</f>
        <v>0</v>
      </c>
      <c r="K39" s="69"/>
      <c r="L39" s="10">
        <f>+'Ark1'!U415</f>
        <v>0</v>
      </c>
      <c r="M39" s="245">
        <f t="shared" si="14"/>
        <v>-363.4</v>
      </c>
      <c r="N39" s="245"/>
      <c r="O39" s="450" t="str">
        <f>+IF(F39=0,"",'Ark1'!AR415)</f>
        <v/>
      </c>
      <c r="P39" s="451" t="str">
        <f>+IF(F39=0,"",'Ark1'!AS415)</f>
        <v/>
      </c>
      <c r="Q39" s="439"/>
      <c r="R39" s="1">
        <f>+'Ark1'!T415</f>
        <v>0</v>
      </c>
      <c r="S39" s="56">
        <f t="shared" si="15"/>
        <v>-5.5</v>
      </c>
      <c r="T39" s="10">
        <f>+'Ark1'!W415</f>
        <v>0</v>
      </c>
      <c r="U39" s="203"/>
      <c r="V39" s="10">
        <f>+'Ark1'!X415</f>
        <v>0</v>
      </c>
      <c r="W39" s="10">
        <f>+'Ark1'!AG415</f>
        <v>0</v>
      </c>
      <c r="X39" s="10">
        <f>+'Ark1'!AH415</f>
        <v>0</v>
      </c>
      <c r="Y39" s="10">
        <f>+'Ark1'!AI415</f>
        <v>0</v>
      </c>
      <c r="Z39" s="10">
        <f>+'Ark1'!Y415</f>
        <v>0</v>
      </c>
      <c r="AA39" s="66">
        <f>+'Ark1'!AA415</f>
        <v>0</v>
      </c>
      <c r="AB39" s="86"/>
      <c r="AC39" s="10" t="e">
        <f t="shared" si="16"/>
        <v>#DIV/0!</v>
      </c>
      <c r="AD39" s="10">
        <f t="shared" si="17"/>
        <v>0</v>
      </c>
      <c r="AE39" s="10" t="e">
        <f t="shared" si="18"/>
        <v>#DIV/0!</v>
      </c>
      <c r="AF39" s="42"/>
      <c r="AG39" s="2"/>
      <c r="AH39"/>
      <c r="AI39"/>
      <c r="AJ39"/>
      <c r="AK39" s="5"/>
      <c r="AL39"/>
      <c r="AM39" s="12"/>
      <c r="AN39" s="12"/>
      <c r="AO39" s="10"/>
      <c r="AP39" s="10"/>
      <c r="AQ39" s="10"/>
    </row>
    <row r="40" spans="1:43" ht="15" customHeight="1">
      <c r="A40" s="42"/>
      <c r="B40">
        <f>+'Ark1'!C416</f>
        <v>2023</v>
      </c>
      <c r="C40">
        <f>+'Ark1'!L416</f>
        <v>12</v>
      </c>
      <c r="D40" s="51" t="str">
        <f>VLOOKUP(C40,RNR!$J$21:$K$36,2)</f>
        <v>U+</v>
      </c>
      <c r="E40">
        <f>+'Ark1'!Q416</f>
        <v>0</v>
      </c>
      <c r="F40" s="10">
        <f>+'Ark1'!R416</f>
        <v>0</v>
      </c>
      <c r="G40" s="69"/>
      <c r="H40" s="69">
        <f>+'Ark1'!AE416</f>
        <v>0</v>
      </c>
      <c r="I40" s="68">
        <f t="shared" si="13"/>
        <v>0</v>
      </c>
      <c r="J40" s="69">
        <f>+'Ark1'!AF416</f>
        <v>0</v>
      </c>
      <c r="K40" s="69"/>
      <c r="L40" s="10">
        <f>+'Ark1'!U416</f>
        <v>0</v>
      </c>
      <c r="M40" s="245">
        <f t="shared" si="14"/>
        <v>0</v>
      </c>
      <c r="N40" s="245"/>
      <c r="O40" s="450" t="str">
        <f>+IF(F40=0,"",'Ark1'!AR416)</f>
        <v/>
      </c>
      <c r="P40" s="451" t="str">
        <f>+IF(F40=0,"",'Ark1'!AS416)</f>
        <v/>
      </c>
      <c r="Q40" s="439"/>
      <c r="R40" s="1">
        <f>+'Ark1'!T416</f>
        <v>0</v>
      </c>
      <c r="S40" s="56">
        <f t="shared" si="15"/>
        <v>0</v>
      </c>
      <c r="T40" s="10">
        <f>+'Ark1'!W416</f>
        <v>0</v>
      </c>
      <c r="U40" s="203"/>
      <c r="V40" s="10">
        <f>+'Ark1'!X416</f>
        <v>0</v>
      </c>
      <c r="W40" s="10">
        <f>+'Ark1'!AG416</f>
        <v>0</v>
      </c>
      <c r="X40" s="10">
        <f>+'Ark1'!AH416</f>
        <v>0</v>
      </c>
      <c r="Y40" s="10">
        <f>+'Ark1'!AI416</f>
        <v>0</v>
      </c>
      <c r="Z40" s="10">
        <f>+'Ark1'!Y416</f>
        <v>0</v>
      </c>
      <c r="AA40" s="66">
        <f>+'Ark1'!AA416</f>
        <v>0</v>
      </c>
      <c r="AB40" s="86"/>
      <c r="AC40" s="10" t="e">
        <f t="shared" si="16"/>
        <v>#DIV/0!</v>
      </c>
      <c r="AD40" s="10">
        <f t="shared" si="17"/>
        <v>0</v>
      </c>
      <c r="AE40" s="10" t="e">
        <f t="shared" si="18"/>
        <v>#DIV/0!</v>
      </c>
      <c r="AF40" s="42"/>
      <c r="AG40" s="2"/>
      <c r="AH40"/>
      <c r="AI40" s="5"/>
      <c r="AJ40"/>
      <c r="AK40"/>
      <c r="AL40"/>
      <c r="AM40" s="12"/>
      <c r="AN40" s="12"/>
      <c r="AO40" s="10"/>
      <c r="AP40" s="10"/>
      <c r="AQ40" s="10"/>
    </row>
    <row r="41" spans="1:43" ht="15" customHeight="1">
      <c r="A41" s="42"/>
      <c r="B41">
        <f>+'Ark1'!C417</f>
        <v>2023</v>
      </c>
      <c r="C41">
        <f>+'Ark1'!L417</f>
        <v>13</v>
      </c>
      <c r="D41" s="51" t="str">
        <f>VLOOKUP(C41,RNR!$J$21:$K$36,2)</f>
        <v>E-</v>
      </c>
      <c r="E41">
        <f>+'Ark1'!Q417</f>
        <v>0</v>
      </c>
      <c r="F41" s="10">
        <f>+'Ark1'!R417</f>
        <v>0</v>
      </c>
      <c r="G41" s="69"/>
      <c r="H41" s="69">
        <f>+'Ark1'!AE417</f>
        <v>0</v>
      </c>
      <c r="I41" s="68">
        <f t="shared" si="13"/>
        <v>0</v>
      </c>
      <c r="J41" s="69">
        <f>+'Ark1'!AF417</f>
        <v>0</v>
      </c>
      <c r="K41" s="69"/>
      <c r="L41" s="10">
        <f>+'Ark1'!U417</f>
        <v>0</v>
      </c>
      <c r="M41" s="245">
        <f t="shared" si="14"/>
        <v>0</v>
      </c>
      <c r="N41" s="245"/>
      <c r="O41" s="450" t="str">
        <f>+IF(F41=0,"",'Ark1'!AR417)</f>
        <v/>
      </c>
      <c r="P41" s="451" t="str">
        <f>+IF(F41=0,"",'Ark1'!AS417)</f>
        <v/>
      </c>
      <c r="Q41" s="439"/>
      <c r="R41" s="1">
        <f>+'Ark1'!T417</f>
        <v>0</v>
      </c>
      <c r="S41" s="56">
        <f t="shared" si="15"/>
        <v>0</v>
      </c>
      <c r="T41" s="10">
        <f>+'Ark1'!W417</f>
        <v>0</v>
      </c>
      <c r="U41" s="203"/>
      <c r="V41" s="10">
        <f>+'Ark1'!X417</f>
        <v>0</v>
      </c>
      <c r="W41" s="10">
        <f>+'Ark1'!AG417</f>
        <v>0</v>
      </c>
      <c r="X41" s="10">
        <f>+'Ark1'!AH417</f>
        <v>0</v>
      </c>
      <c r="Y41" s="10">
        <f>+'Ark1'!AI417</f>
        <v>0</v>
      </c>
      <c r="Z41" s="10">
        <f>+'Ark1'!Y417</f>
        <v>0</v>
      </c>
      <c r="AA41" s="66">
        <f>+'Ark1'!AA417</f>
        <v>0</v>
      </c>
      <c r="AB41" s="86"/>
      <c r="AC41" s="10" t="e">
        <f t="shared" si="16"/>
        <v>#DIV/0!</v>
      </c>
      <c r="AD41" s="10">
        <f t="shared" si="17"/>
        <v>0</v>
      </c>
      <c r="AE41" s="10" t="e">
        <f t="shared" si="18"/>
        <v>#DIV/0!</v>
      </c>
      <c r="AF41" s="42"/>
      <c r="AG41" s="13"/>
      <c r="AH41"/>
      <c r="AI41" s="4"/>
      <c r="AJ41"/>
      <c r="AK41"/>
      <c r="AL41"/>
      <c r="AM41" s="12"/>
      <c r="AN41" s="12"/>
      <c r="AO41" s="10"/>
      <c r="AP41" s="10"/>
      <c r="AQ41" s="10"/>
    </row>
    <row r="42" spans="1:43" ht="15" customHeight="1">
      <c r="A42" s="42"/>
      <c r="B42">
        <f>+'Ark1'!C418</f>
        <v>2023</v>
      </c>
      <c r="C42">
        <f>+'Ark1'!L418</f>
        <v>14</v>
      </c>
      <c r="D42" s="51" t="str">
        <f>VLOOKUP(C42,RNR!$J$21:$K$36,2)</f>
        <v>E</v>
      </c>
      <c r="E42">
        <f>+'Ark1'!Q418</f>
        <v>0</v>
      </c>
      <c r="F42" s="10">
        <f>+'Ark1'!R418</f>
        <v>0</v>
      </c>
      <c r="G42" s="69"/>
      <c r="H42" s="69">
        <f>+'Ark1'!AE418</f>
        <v>0</v>
      </c>
      <c r="I42" s="68">
        <f t="shared" si="13"/>
        <v>0</v>
      </c>
      <c r="J42" s="69">
        <f>+'Ark1'!AF418</f>
        <v>0</v>
      </c>
      <c r="K42" s="69"/>
      <c r="L42" s="10">
        <f>+'Ark1'!U418</f>
        <v>0</v>
      </c>
      <c r="M42" s="245">
        <f t="shared" si="14"/>
        <v>0</v>
      </c>
      <c r="N42" s="245"/>
      <c r="O42" s="450" t="str">
        <f>+IF(F42=0,"",'Ark1'!AR418)</f>
        <v/>
      </c>
      <c r="P42" s="451" t="str">
        <f>+IF(F42=0,"",'Ark1'!AS418)</f>
        <v/>
      </c>
      <c r="Q42" s="439"/>
      <c r="R42" s="1">
        <f>+'Ark1'!T418</f>
        <v>0</v>
      </c>
      <c r="S42" s="56">
        <f t="shared" si="15"/>
        <v>0</v>
      </c>
      <c r="T42" s="10">
        <f>+'Ark1'!W418</f>
        <v>0</v>
      </c>
      <c r="U42" s="203"/>
      <c r="V42" s="10">
        <f>+'Ark1'!X418</f>
        <v>0</v>
      </c>
      <c r="W42" s="10">
        <f>+'Ark1'!AG418</f>
        <v>0</v>
      </c>
      <c r="X42" s="10">
        <f>+'Ark1'!AH418</f>
        <v>0</v>
      </c>
      <c r="Y42" s="10">
        <f>+'Ark1'!AI418</f>
        <v>0</v>
      </c>
      <c r="Z42" s="10">
        <f>+'Ark1'!Y418</f>
        <v>0</v>
      </c>
      <c r="AA42" s="66">
        <f>+'Ark1'!AA418</f>
        <v>0</v>
      </c>
      <c r="AB42" s="86"/>
      <c r="AC42" s="10" t="e">
        <f t="shared" si="16"/>
        <v>#DIV/0!</v>
      </c>
      <c r="AD42" s="10">
        <f t="shared" si="17"/>
        <v>0</v>
      </c>
      <c r="AE42" s="10" t="e">
        <f t="shared" si="18"/>
        <v>#DIV/0!</v>
      </c>
      <c r="AF42" s="42"/>
      <c r="AG42" s="2"/>
      <c r="AH42"/>
      <c r="AI42" s="12"/>
      <c r="AJ42"/>
      <c r="AK42"/>
      <c r="AL42"/>
      <c r="AM42" s="53"/>
      <c r="AN42" s="53"/>
      <c r="AO42" s="10"/>
      <c r="AP42" s="10"/>
      <c r="AQ42" s="10"/>
    </row>
    <row r="43" spans="1:43" s="480" customFormat="1" ht="15" customHeight="1">
      <c r="A43" s="42"/>
      <c r="B43" s="480">
        <f>+'Ark1'!C419</f>
        <v>2023</v>
      </c>
      <c r="C43" s="480">
        <f>+'Ark1'!L419</f>
        <v>15</v>
      </c>
      <c r="D43" s="51" t="str">
        <f>VLOOKUP(C43,RNR!$J$21:$K$36,2)</f>
        <v>E+</v>
      </c>
      <c r="E43" s="480">
        <f>+'Ark1'!Q419</f>
        <v>0</v>
      </c>
      <c r="F43" s="481">
        <f>+'Ark1'!R419</f>
        <v>0</v>
      </c>
      <c r="G43" s="69"/>
      <c r="H43" s="69">
        <f>+'Ark1'!AE419</f>
        <v>0</v>
      </c>
      <c r="I43" s="68">
        <f t="shared" si="13"/>
        <v>0</v>
      </c>
      <c r="J43" s="69">
        <f>+'Ark1'!AF419</f>
        <v>0</v>
      </c>
      <c r="K43" s="69"/>
      <c r="L43" s="481">
        <f>+'Ark1'!U419</f>
        <v>0</v>
      </c>
      <c r="M43" s="245">
        <f t="shared" si="14"/>
        <v>0</v>
      </c>
      <c r="N43" s="245"/>
      <c r="O43" s="450" t="str">
        <f>+IF(F43=0,"",'Ark1'!AR419)</f>
        <v/>
      </c>
      <c r="P43" s="451" t="str">
        <f>+IF(F43=0,"",'Ark1'!AS419)</f>
        <v/>
      </c>
      <c r="Q43" s="439"/>
      <c r="R43" s="1">
        <f>+'Ark1'!T419</f>
        <v>0</v>
      </c>
      <c r="S43" s="56">
        <f t="shared" si="15"/>
        <v>0</v>
      </c>
      <c r="T43" s="481">
        <f>+'Ark1'!W419</f>
        <v>0</v>
      </c>
      <c r="U43" s="203"/>
      <c r="V43" s="481">
        <f>+'Ark1'!X419</f>
        <v>0</v>
      </c>
      <c r="W43" s="481">
        <f>+'Ark1'!AG419</f>
        <v>0</v>
      </c>
      <c r="X43" s="481">
        <f>+'Ark1'!AH419</f>
        <v>0</v>
      </c>
      <c r="Y43" s="481">
        <f>+'Ark1'!AI419</f>
        <v>0</v>
      </c>
      <c r="Z43" s="481">
        <f>+'Ark1'!Y419</f>
        <v>0</v>
      </c>
      <c r="AA43" s="66">
        <f>+'Ark1'!AA419</f>
        <v>0</v>
      </c>
      <c r="AB43" s="86"/>
      <c r="AC43" s="481" t="e">
        <f t="shared" ref="AC43:AC45" si="19">1000*L43/W43</f>
        <v>#DIV/0!</v>
      </c>
      <c r="AD43" s="481">
        <f t="shared" ref="AD43:AD45" si="20">+L43/C43</f>
        <v>0</v>
      </c>
      <c r="AE43" s="481" t="e">
        <f t="shared" ref="AE43:AE45" si="21">+F43/E43</f>
        <v>#DIV/0!</v>
      </c>
      <c r="AF43" s="42"/>
      <c r="AG43" s="482"/>
      <c r="AI43" s="12"/>
      <c r="AM43" s="53"/>
      <c r="AN43" s="53"/>
      <c r="AO43" s="481"/>
      <c r="AP43" s="481"/>
      <c r="AQ43" s="481"/>
    </row>
    <row r="44" spans="1:43" s="480" customFormat="1" ht="15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82"/>
      <c r="AI44" s="12"/>
      <c r="AM44" s="53"/>
      <c r="AN44" s="53"/>
      <c r="AO44" s="481"/>
      <c r="AP44" s="481"/>
      <c r="AQ44" s="481"/>
    </row>
    <row r="45" spans="1:43" ht="15" customHeight="1">
      <c r="A45" s="42"/>
      <c r="B45" s="480">
        <f>+'Ark1'!C420</f>
        <v>2023</v>
      </c>
      <c r="C45" s="480">
        <f>+'Ark1'!L420</f>
        <v>99</v>
      </c>
      <c r="D45" s="51" t="str">
        <f>VLOOKUP(C45,RNR!$J$21:$K$36,2)</f>
        <v>Kasserte</v>
      </c>
      <c r="E45" s="480">
        <f>+'Ark1'!Q420</f>
        <v>0</v>
      </c>
      <c r="F45" s="481">
        <f>+'Ark1'!R420</f>
        <v>0</v>
      </c>
      <c r="G45" s="69"/>
      <c r="H45" s="69">
        <f>+'Ark1'!AE420</f>
        <v>0</v>
      </c>
      <c r="I45" s="68">
        <f t="shared" ref="I45" si="22">+H45-H62</f>
        <v>0</v>
      </c>
      <c r="J45" s="69">
        <f>+'Ark1'!AF420</f>
        <v>0</v>
      </c>
      <c r="K45" s="69"/>
      <c r="L45" s="481">
        <f>+'Ark1'!U420</f>
        <v>0</v>
      </c>
      <c r="M45" s="245">
        <f t="shared" ref="M45" si="23">+L45-L62</f>
        <v>0</v>
      </c>
      <c r="N45" s="245"/>
      <c r="O45" s="450" t="str">
        <f>+IF(F45=0,"",'Ark1'!AR420)</f>
        <v/>
      </c>
      <c r="P45" s="451" t="str">
        <f>+IF(F45=0,"",'Ark1'!AS420)</f>
        <v/>
      </c>
      <c r="Q45" s="439"/>
      <c r="R45" s="1">
        <f>+'Ark1'!T420</f>
        <v>0</v>
      </c>
      <c r="S45" s="56">
        <f t="shared" ref="S45" si="24">+R45-R62</f>
        <v>0</v>
      </c>
      <c r="T45" s="481">
        <f>+'Ark1'!W420</f>
        <v>0</v>
      </c>
      <c r="U45" s="203"/>
      <c r="V45" s="481">
        <f>+'Ark1'!X420</f>
        <v>0</v>
      </c>
      <c r="W45" s="481">
        <f>+'Ark1'!AG420</f>
        <v>0</v>
      </c>
      <c r="X45" s="481">
        <f>+'Ark1'!AH420</f>
        <v>0</v>
      </c>
      <c r="Y45" s="481">
        <f>+'Ark1'!AI420</f>
        <v>0</v>
      </c>
      <c r="Z45" s="481">
        <f>+'Ark1'!Y420</f>
        <v>0</v>
      </c>
      <c r="AA45" s="66">
        <f>+'Ark1'!AA420</f>
        <v>0</v>
      </c>
      <c r="AB45" s="86"/>
      <c r="AC45" s="481" t="e">
        <f t="shared" si="19"/>
        <v>#DIV/0!</v>
      </c>
      <c r="AD45" s="481">
        <f t="shared" si="20"/>
        <v>0</v>
      </c>
      <c r="AE45" s="481" t="e">
        <f t="shared" si="21"/>
        <v>#DIV/0!</v>
      </c>
      <c r="AF45" s="42"/>
      <c r="AG45" s="4"/>
      <c r="AH45"/>
      <c r="AI45" s="12"/>
      <c r="AJ45" s="4"/>
      <c r="AK45" s="4"/>
      <c r="AL45"/>
      <c r="AM45"/>
      <c r="AN45"/>
    </row>
    <row r="46" spans="1:43" ht="15.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39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86"/>
      <c r="AC46" s="42"/>
      <c r="AD46" s="42"/>
      <c r="AE46" s="42"/>
      <c r="AF46" s="42"/>
      <c r="AG46" s="4"/>
      <c r="AH46"/>
      <c r="AI46" s="12"/>
      <c r="AJ46" s="4"/>
      <c r="AK46" s="4"/>
      <c r="AL46"/>
      <c r="AM46"/>
      <c r="AN46"/>
    </row>
    <row r="47" spans="1:43" ht="15.6">
      <c r="A47" s="42"/>
      <c r="B47" s="50">
        <f>+'Ark1'!C421</f>
        <v>2022</v>
      </c>
      <c r="C47" s="50">
        <f>+'Ark1'!L421</f>
        <v>1</v>
      </c>
      <c r="D47" s="51" t="str">
        <f t="shared" ref="D47:D60" si="25">+D29</f>
        <v>P-</v>
      </c>
      <c r="E47" s="50">
        <f>+'Ark1'!Q421</f>
        <v>0</v>
      </c>
      <c r="F47" s="75">
        <f>+'Ark1'!R421</f>
        <v>0</v>
      </c>
      <c r="G47" s="68"/>
      <c r="H47" s="68">
        <f>+'Ark1'!AE421</f>
        <v>0</v>
      </c>
      <c r="I47" s="68"/>
      <c r="J47" s="68">
        <f>+'Ark1'!AF421</f>
        <v>0</v>
      </c>
      <c r="K47" s="68"/>
      <c r="L47" s="75">
        <f>+'Ark1'!U421</f>
        <v>0</v>
      </c>
      <c r="M47" s="245"/>
      <c r="N47" s="245"/>
      <c r="O47" s="450" t="str">
        <f>+IF(F47=0,"",'Ark1'!AR421)</f>
        <v/>
      </c>
      <c r="P47" s="451" t="str">
        <f>+IF(F47=0,"",'Ark1'!AS421)</f>
        <v/>
      </c>
      <c r="Q47" s="439"/>
      <c r="R47" s="52">
        <f>+'Ark1'!T421</f>
        <v>0</v>
      </c>
      <c r="S47" s="68"/>
      <c r="T47" s="75">
        <f>+'Ark1'!W421</f>
        <v>0</v>
      </c>
      <c r="U47" s="245"/>
      <c r="V47" s="75">
        <f>+'Ark1'!X421</f>
        <v>0</v>
      </c>
      <c r="W47" s="75">
        <f>+'Ark1'!AG421</f>
        <v>0</v>
      </c>
      <c r="X47" s="75">
        <f>+'Ark1'!AH421</f>
        <v>0</v>
      </c>
      <c r="Y47" s="75">
        <f>+'Ark1'!AI421</f>
        <v>0</v>
      </c>
      <c r="Z47" s="75">
        <f>+'Ark1'!Y421</f>
        <v>0</v>
      </c>
      <c r="AA47" s="65">
        <f>+'Ark1'!AA421</f>
        <v>0</v>
      </c>
      <c r="AB47" s="86"/>
      <c r="AC47" s="75" t="e">
        <f t="shared" ref="AC47:AC61" si="26">1000*L47/W47</f>
        <v>#DIV/0!</v>
      </c>
      <c r="AD47" s="75">
        <f t="shared" ref="AD47:AD61" si="27">+L47/C47</f>
        <v>0</v>
      </c>
      <c r="AE47" s="75" t="e">
        <f t="shared" ref="AE47:AE61" si="28">+F47/E47</f>
        <v>#DIV/0!</v>
      </c>
      <c r="AF47" s="42"/>
      <c r="AG47" s="4"/>
      <c r="AH47"/>
      <c r="AI47" s="12"/>
      <c r="AJ47" s="1"/>
      <c r="AK47" s="18"/>
      <c r="AL47"/>
      <c r="AM47" s="1"/>
      <c r="AN47" s="5"/>
    </row>
    <row r="48" spans="1:43" ht="15.6">
      <c r="A48" s="42"/>
      <c r="B48" s="50">
        <f>+'Ark1'!C422</f>
        <v>2022</v>
      </c>
      <c r="C48" s="50">
        <f>+'Ark1'!L422</f>
        <v>2</v>
      </c>
      <c r="D48" s="51" t="str">
        <f t="shared" si="25"/>
        <v>P</v>
      </c>
      <c r="E48" s="50">
        <f>+'Ark1'!Q422</f>
        <v>36</v>
      </c>
      <c r="F48" s="75">
        <f>+'Ark1'!R422</f>
        <v>83</v>
      </c>
      <c r="G48" s="68"/>
      <c r="H48" s="68">
        <f>+'Ark1'!AE422</f>
        <v>3.078635014836796</v>
      </c>
      <c r="I48" s="68"/>
      <c r="J48" s="68">
        <f>+'Ark1'!AF422</f>
        <v>1.8729754356974555</v>
      </c>
      <c r="K48" s="68"/>
      <c r="L48" s="75">
        <f>+'Ark1'!U422</f>
        <v>158.31204819277104</v>
      </c>
      <c r="M48" s="245"/>
      <c r="N48" s="245"/>
      <c r="O48" s="450">
        <f>+IF(F48=0,"",'Ark1'!AR422)</f>
        <v>189.97560975609753</v>
      </c>
      <c r="P48" s="451">
        <f>+IF(F48=0,"",'Ark1'!AS422)</f>
        <v>22.376513110488904</v>
      </c>
      <c r="Q48" s="439"/>
      <c r="R48" s="52">
        <f>+'Ark1'!T422</f>
        <v>4.4216867469879508</v>
      </c>
      <c r="S48" s="68"/>
      <c r="T48" s="75">
        <f>+'Ark1'!W422</f>
        <v>13.253012048192771</v>
      </c>
      <c r="U48" s="245"/>
      <c r="V48" s="75">
        <f>+'Ark1'!X422</f>
        <v>0</v>
      </c>
      <c r="W48" s="75">
        <f>+'Ark1'!AG422</f>
        <v>683.40243902439011</v>
      </c>
      <c r="X48" s="75">
        <f>+'Ark1'!AH422</f>
        <v>0</v>
      </c>
      <c r="Y48" s="75">
        <f>+'Ark1'!AI422</f>
        <v>0</v>
      </c>
      <c r="Z48" s="75">
        <f>+'Ark1'!Y422</f>
        <v>40.31230311644201</v>
      </c>
      <c r="AA48" s="65">
        <f>+'Ark1'!AA422</f>
        <v>1.4736274555586182</v>
      </c>
      <c r="AB48" s="86"/>
      <c r="AC48" s="75">
        <f t="shared" si="26"/>
        <v>231.65274098051762</v>
      </c>
      <c r="AD48" s="75">
        <f t="shared" si="27"/>
        <v>79.156024096385522</v>
      </c>
      <c r="AE48" s="75">
        <f t="shared" si="28"/>
        <v>2.3055555555555554</v>
      </c>
      <c r="AF48" s="42"/>
      <c r="AG48" s="4"/>
      <c r="AH48"/>
      <c r="AI48" s="12"/>
      <c r="AJ48" s="1"/>
      <c r="AK48" s="18"/>
      <c r="AL48"/>
      <c r="AM48"/>
      <c r="AN48"/>
    </row>
    <row r="49" spans="1:40" ht="15.6">
      <c r="A49" s="42"/>
      <c r="B49" s="50">
        <f>+'Ark1'!C423</f>
        <v>2022</v>
      </c>
      <c r="C49" s="50">
        <f>+'Ark1'!L423</f>
        <v>3</v>
      </c>
      <c r="D49" s="51" t="str">
        <f t="shared" si="25"/>
        <v>P+</v>
      </c>
      <c r="E49" s="50">
        <f>+'Ark1'!Q423</f>
        <v>198</v>
      </c>
      <c r="F49" s="75">
        <f>+'Ark1'!R423</f>
        <v>560</v>
      </c>
      <c r="G49" s="68"/>
      <c r="H49" s="68">
        <f>+'Ark1'!AE423</f>
        <v>20.771513353115726</v>
      </c>
      <c r="I49" s="68"/>
      <c r="J49" s="68">
        <f>+'Ark1'!AF423</f>
        <v>17.216267505575988</v>
      </c>
      <c r="K49" s="68"/>
      <c r="L49" s="75">
        <f>+'Ark1'!U423</f>
        <v>215.68053571428564</v>
      </c>
      <c r="M49" s="245"/>
      <c r="N49" s="245"/>
      <c r="O49" s="450">
        <f>+IF(F49=0,"",'Ark1'!AR423)</f>
        <v>201.96539162112936</v>
      </c>
      <c r="P49" s="451">
        <f>+IF(F49=0,"",'Ark1'!AS423)</f>
        <v>25.591090387710661</v>
      </c>
      <c r="Q49" s="439"/>
      <c r="R49" s="52">
        <f>+'Ark1'!T423</f>
        <v>5.6946428571428562</v>
      </c>
      <c r="S49" s="68"/>
      <c r="T49" s="75">
        <f>+'Ark1'!W423</f>
        <v>27.678571428571423</v>
      </c>
      <c r="U49" s="245"/>
      <c r="V49" s="75">
        <f>+'Ark1'!X423</f>
        <v>0.1785714285714286</v>
      </c>
      <c r="W49" s="75">
        <f>+'Ark1'!AG423</f>
        <v>684.16211293260483</v>
      </c>
      <c r="X49" s="75">
        <f>+'Ark1'!AH423</f>
        <v>0</v>
      </c>
      <c r="Y49" s="75">
        <f>+'Ark1'!AI423</f>
        <v>2.6785714285714279</v>
      </c>
      <c r="Z49" s="75">
        <f>+'Ark1'!Y423</f>
        <v>50.313128750983552</v>
      </c>
      <c r="AA49" s="65">
        <f>+'Ark1'!AA423</f>
        <v>1.4606651668304538</v>
      </c>
      <c r="AB49" s="86"/>
      <c r="AC49" s="75">
        <f t="shared" si="26"/>
        <v>315.24770465553655</v>
      </c>
      <c r="AD49" s="75">
        <f t="shared" si="27"/>
        <v>71.89351190476188</v>
      </c>
      <c r="AE49" s="75">
        <f t="shared" si="28"/>
        <v>2.8282828282828283</v>
      </c>
      <c r="AF49" s="42"/>
      <c r="AG49" s="4"/>
      <c r="AH49"/>
      <c r="AI49" s="12"/>
      <c r="AJ49" s="1"/>
      <c r="AK49" s="18"/>
      <c r="AL49"/>
      <c r="AM49"/>
      <c r="AN49"/>
    </row>
    <row r="50" spans="1:40" ht="15.6">
      <c r="A50" s="42"/>
      <c r="B50" s="50">
        <f>+'Ark1'!C424</f>
        <v>2022</v>
      </c>
      <c r="C50" s="50">
        <f>+'Ark1'!L424</f>
        <v>4</v>
      </c>
      <c r="D50" s="51" t="str">
        <f t="shared" si="25"/>
        <v>O-</v>
      </c>
      <c r="E50" s="50">
        <f>+'Ark1'!Q424</f>
        <v>291</v>
      </c>
      <c r="F50" s="75">
        <f>+'Ark1'!R424</f>
        <v>1043</v>
      </c>
      <c r="G50" s="68"/>
      <c r="H50" s="68">
        <f>+'Ark1'!AE424</f>
        <v>38.686943620178042</v>
      </c>
      <c r="I50" s="68"/>
      <c r="J50" s="68">
        <f>+'Ark1'!AF424</f>
        <v>38.502675595705504</v>
      </c>
      <c r="K50" s="68"/>
      <c r="L50" s="75">
        <f>+'Ark1'!U424</f>
        <v>258.98021093000943</v>
      </c>
      <c r="M50" s="245"/>
      <c r="N50" s="245"/>
      <c r="O50" s="450">
        <f>+IF(F50=0,"",'Ark1'!AR424)</f>
        <v>207.13398058252423</v>
      </c>
      <c r="P50" s="451">
        <f>+IF(F50=0,"",'Ark1'!AS424)</f>
        <v>28.659852794833977</v>
      </c>
      <c r="Q50" s="439"/>
      <c r="R50" s="52">
        <f>+'Ark1'!T424</f>
        <v>7.0019175455417049</v>
      </c>
      <c r="S50" s="68"/>
      <c r="T50" s="75">
        <f>+'Ark1'!W424</f>
        <v>66.826462128475555</v>
      </c>
      <c r="U50" s="245"/>
      <c r="V50" s="75">
        <f>+'Ark1'!X424</f>
        <v>1.8216682646212845</v>
      </c>
      <c r="W50" s="75">
        <f>+'Ark1'!AG424</f>
        <v>679.30291262135938</v>
      </c>
      <c r="X50" s="75">
        <f>+'Ark1'!AH424</f>
        <v>9.5877277085330795E-2</v>
      </c>
      <c r="Y50" s="75">
        <f>+'Ark1'!AI424</f>
        <v>7.4784276126557998</v>
      </c>
      <c r="Z50" s="75">
        <f>+'Ark1'!Y424</f>
        <v>49.986391975193392</v>
      </c>
      <c r="AA50" s="65">
        <f>+'Ark1'!AA424</f>
        <v>1.3158799136624015</v>
      </c>
      <c r="AB50" s="86"/>
      <c r="AC50" s="75">
        <f t="shared" si="26"/>
        <v>381.24407553418501</v>
      </c>
      <c r="AD50" s="75">
        <f t="shared" si="27"/>
        <v>64.745052732502359</v>
      </c>
      <c r="AE50" s="75">
        <f t="shared" si="28"/>
        <v>3.5841924398625431</v>
      </c>
      <c r="AF50" s="42"/>
      <c r="AG50" s="4"/>
      <c r="AH50"/>
      <c r="AI50" s="5"/>
      <c r="AJ50" s="1"/>
      <c r="AK50" s="18"/>
      <c r="AL50"/>
      <c r="AM50"/>
      <c r="AN50"/>
    </row>
    <row r="51" spans="1:40" ht="15.6">
      <c r="A51" s="42"/>
      <c r="B51" s="50">
        <f>+'Ark1'!C425</f>
        <v>2022</v>
      </c>
      <c r="C51" s="50">
        <f>+'Ark1'!L425</f>
        <v>5</v>
      </c>
      <c r="D51" s="51" t="str">
        <f t="shared" si="25"/>
        <v>O</v>
      </c>
      <c r="E51" s="50">
        <f>+'Ark1'!Q425</f>
        <v>232</v>
      </c>
      <c r="F51" s="75">
        <f>+'Ark1'!R425</f>
        <v>599</v>
      </c>
      <c r="G51" s="68"/>
      <c r="H51" s="68">
        <f>+'Ark1'!AE425</f>
        <v>22.218100890207715</v>
      </c>
      <c r="I51" s="68"/>
      <c r="J51" s="68">
        <f>+'Ark1'!AF425</f>
        <v>23.919572169243377</v>
      </c>
      <c r="K51" s="68"/>
      <c r="L51" s="75">
        <f>+'Ark1'!U425</f>
        <v>280.14737896494194</v>
      </c>
      <c r="M51" s="245"/>
      <c r="N51" s="245"/>
      <c r="O51" s="450">
        <f>+IF(F51=0,"",'Ark1'!AR425)</f>
        <v>205.63912310286685</v>
      </c>
      <c r="P51" s="451">
        <f>+IF(F51=0,"",'Ark1'!AS425)</f>
        <v>31.430780745638156</v>
      </c>
      <c r="Q51" s="439"/>
      <c r="R51" s="52">
        <f>+'Ark1'!T425</f>
        <v>7.606010016694488</v>
      </c>
      <c r="S51" s="68"/>
      <c r="T51" s="75">
        <f>+'Ark1'!W425</f>
        <v>77.629382303839748</v>
      </c>
      <c r="U51" s="245"/>
      <c r="V51" s="75">
        <f>+'Ark1'!X425</f>
        <v>9.348914858096828</v>
      </c>
      <c r="W51" s="75">
        <f>+'Ark1'!AG425</f>
        <v>676.46711635750398</v>
      </c>
      <c r="X51" s="75">
        <f>+'Ark1'!AH425</f>
        <v>0</v>
      </c>
      <c r="Y51" s="75">
        <f>+'Ark1'!AI425</f>
        <v>35.058430717863089</v>
      </c>
      <c r="Z51" s="75">
        <f>+'Ark1'!Y425</f>
        <v>65.82047724948815</v>
      </c>
      <c r="AA51" s="65">
        <f>+'Ark1'!AA425</f>
        <v>1.6112181664400027</v>
      </c>
      <c r="AB51" s="86"/>
      <c r="AC51" s="75">
        <f t="shared" si="26"/>
        <v>414.13303350711249</v>
      </c>
      <c r="AD51" s="75">
        <f t="shared" si="27"/>
        <v>56.029475792988386</v>
      </c>
      <c r="AE51" s="75">
        <f t="shared" si="28"/>
        <v>2.5818965517241379</v>
      </c>
      <c r="AF51" s="42"/>
      <c r="AG51" s="4"/>
      <c r="AH51"/>
      <c r="AI51"/>
      <c r="AJ51" s="12"/>
      <c r="AK51" s="18"/>
      <c r="AL51"/>
      <c r="AM51"/>
      <c r="AN51"/>
    </row>
    <row r="52" spans="1:40" ht="15.6">
      <c r="A52" s="42"/>
      <c r="B52" s="50">
        <f>+'Ark1'!C426</f>
        <v>2022</v>
      </c>
      <c r="C52" s="50">
        <f>+'Ark1'!L426</f>
        <v>6</v>
      </c>
      <c r="D52" s="51" t="str">
        <f t="shared" si="25"/>
        <v>O+</v>
      </c>
      <c r="E52" s="50">
        <f>+'Ark1'!Q426</f>
        <v>118</v>
      </c>
      <c r="F52" s="75">
        <f>+'Ark1'!R426</f>
        <v>256</v>
      </c>
      <c r="G52" s="68"/>
      <c r="H52" s="68">
        <f>+'Ark1'!AE426</f>
        <v>9.4955489614243351</v>
      </c>
      <c r="I52" s="68"/>
      <c r="J52" s="68">
        <f>+'Ark1'!AF426</f>
        <v>10.742841680001613</v>
      </c>
      <c r="K52" s="68"/>
      <c r="L52" s="75">
        <f>+'Ark1'!U426</f>
        <v>294.40093749999966</v>
      </c>
      <c r="M52" s="245"/>
      <c r="N52" s="245"/>
      <c r="O52" s="450">
        <f>+IF(F52=0,"",'Ark1'!AR426)</f>
        <v>204.41935483870969</v>
      </c>
      <c r="P52" s="451">
        <f>+IF(F52=0,"",'Ark1'!AS426)</f>
        <v>33.71801755241615</v>
      </c>
      <c r="Q52" s="439"/>
      <c r="R52" s="52">
        <f>+'Ark1'!T426</f>
        <v>7.88671875</v>
      </c>
      <c r="S52" s="68"/>
      <c r="T52" s="75">
        <f>+'Ark1'!W426</f>
        <v>76.953125</v>
      </c>
      <c r="U52" s="245"/>
      <c r="V52" s="75">
        <f>+'Ark1'!X426</f>
        <v>21.09375</v>
      </c>
      <c r="W52" s="75">
        <f>+'Ark1'!AG426</f>
        <v>693.48790322580624</v>
      </c>
      <c r="X52" s="75">
        <f>+'Ark1'!AH426</f>
        <v>0</v>
      </c>
      <c r="Y52" s="75">
        <f>+'Ark1'!AI426</f>
        <v>74.21875</v>
      </c>
      <c r="Z52" s="75">
        <f>+'Ark1'!Y426</f>
        <v>74.262149189517956</v>
      </c>
      <c r="AA52" s="65">
        <f>+'Ark1'!AA426</f>
        <v>2.2704924814670564</v>
      </c>
      <c r="AB52" s="86"/>
      <c r="AC52" s="75">
        <f t="shared" si="26"/>
        <v>424.52209495014063</v>
      </c>
      <c r="AD52" s="75">
        <f t="shared" si="27"/>
        <v>49.066822916666609</v>
      </c>
      <c r="AE52" s="75">
        <f t="shared" si="28"/>
        <v>2.1694915254237288</v>
      </c>
      <c r="AF52" s="42"/>
      <c r="AG52" s="4"/>
      <c r="AH52"/>
      <c r="AI52" s="5"/>
      <c r="AJ52" s="12"/>
      <c r="AK52" s="18"/>
      <c r="AL52"/>
      <c r="AM52"/>
      <c r="AN52"/>
    </row>
    <row r="53" spans="1:40" ht="15.6">
      <c r="A53" s="42"/>
      <c r="B53" s="50">
        <f>+'Ark1'!C427</f>
        <v>2022</v>
      </c>
      <c r="C53" s="50">
        <f>+'Ark1'!L427</f>
        <v>7</v>
      </c>
      <c r="D53" s="51" t="str">
        <f t="shared" si="25"/>
        <v>R-</v>
      </c>
      <c r="E53" s="50">
        <f>+'Ark1'!Q427</f>
        <v>64</v>
      </c>
      <c r="F53" s="75">
        <f>+'Ark1'!R427</f>
        <v>92</v>
      </c>
      <c r="G53" s="68"/>
      <c r="H53" s="68">
        <f>+'Ark1'!AE427</f>
        <v>3.4124629080118698</v>
      </c>
      <c r="I53" s="68"/>
      <c r="J53" s="68">
        <f>+'Ark1'!AF427</f>
        <v>4.3911345268715412</v>
      </c>
      <c r="K53" s="68"/>
      <c r="L53" s="75">
        <f>+'Ark1'!U427</f>
        <v>334.84891304347798</v>
      </c>
      <c r="M53" s="245"/>
      <c r="N53" s="245"/>
      <c r="O53" s="450">
        <f>+IF(F53=0,"",'Ark1'!AR427)</f>
        <v>207.375</v>
      </c>
      <c r="P53" s="451">
        <f>+IF(F53=0,"",'Ark1'!AS427)</f>
        <v>37.092432252104054</v>
      </c>
      <c r="Q53" s="439"/>
      <c r="R53" s="52">
        <f>+'Ark1'!T427</f>
        <v>8.7608695652173907</v>
      </c>
      <c r="S53" s="68"/>
      <c r="T53" s="75">
        <f>+'Ark1'!W427</f>
        <v>88.043478260869563</v>
      </c>
      <c r="U53" s="245"/>
      <c r="V53" s="75">
        <f>+'Ark1'!X427</f>
        <v>35.869565217391305</v>
      </c>
      <c r="W53" s="75">
        <f>+'Ark1'!AG427</f>
        <v>707.14772727272725</v>
      </c>
      <c r="X53" s="75">
        <f>+'Ark1'!AH427</f>
        <v>0</v>
      </c>
      <c r="Y53" s="75">
        <f>+'Ark1'!AI427</f>
        <v>88.043478260869563</v>
      </c>
      <c r="Z53" s="75">
        <f>+'Ark1'!Y427</f>
        <v>65.359993904271562</v>
      </c>
      <c r="AA53" s="65">
        <f>+'Ark1'!AA427</f>
        <v>2.1887536915142403</v>
      </c>
      <c r="AB53" s="86"/>
      <c r="AC53" s="75">
        <f t="shared" si="26"/>
        <v>473.52045425486608</v>
      </c>
      <c r="AD53" s="75">
        <f t="shared" si="27"/>
        <v>47.835559006211142</v>
      </c>
      <c r="AE53" s="75">
        <f t="shared" si="28"/>
        <v>1.4375</v>
      </c>
      <c r="AF53" s="42"/>
      <c r="AG53" s="4"/>
      <c r="AH53"/>
      <c r="AI53"/>
      <c r="AJ53" s="12"/>
      <c r="AK53" s="18"/>
      <c r="AL53"/>
      <c r="AM53"/>
      <c r="AN53"/>
    </row>
    <row r="54" spans="1:40" ht="15.6">
      <c r="A54" s="42"/>
      <c r="B54" s="50">
        <f>+'Ark1'!C428</f>
        <v>2022</v>
      </c>
      <c r="C54" s="50">
        <f>+'Ark1'!L428</f>
        <v>8</v>
      </c>
      <c r="D54" s="51" t="str">
        <f t="shared" si="25"/>
        <v>R</v>
      </c>
      <c r="E54" s="50">
        <f>+'Ark1'!Q428</f>
        <v>18</v>
      </c>
      <c r="F54" s="75">
        <f>+'Ark1'!R428</f>
        <v>37</v>
      </c>
      <c r="G54" s="68"/>
      <c r="H54" s="68">
        <f>+'Ark1'!AE428</f>
        <v>1.3724035608308602</v>
      </c>
      <c r="I54" s="68"/>
      <c r="J54" s="68">
        <f>+'Ark1'!AF428</f>
        <v>1.8528486362910312</v>
      </c>
      <c r="K54" s="68"/>
      <c r="L54" s="75">
        <f>+'Ark1'!U428</f>
        <v>351.31621621621611</v>
      </c>
      <c r="M54" s="245"/>
      <c r="N54" s="245"/>
      <c r="O54" s="450">
        <f>+IF(F54=0,"",'Ark1'!AR428)</f>
        <v>206.2162162162162</v>
      </c>
      <c r="P54" s="451">
        <f>+IF(F54=0,"",'Ark1'!AS428)</f>
        <v>39.645503376463807</v>
      </c>
      <c r="Q54" s="439"/>
      <c r="R54" s="52">
        <f>+'Ark1'!T428</f>
        <v>8.8108108108108087</v>
      </c>
      <c r="S54" s="68"/>
      <c r="T54" s="75">
        <f>+'Ark1'!W428</f>
        <v>81.081081081081095</v>
      </c>
      <c r="U54" s="245"/>
      <c r="V54" s="75">
        <f>+'Ark1'!X428</f>
        <v>43.243243243243249</v>
      </c>
      <c r="W54" s="75">
        <f>+'Ark1'!AG428</f>
        <v>577.64864864864876</v>
      </c>
      <c r="X54" s="75">
        <f>+'Ark1'!AH428</f>
        <v>0</v>
      </c>
      <c r="Y54" s="75">
        <f>+'Ark1'!AI428</f>
        <v>100</v>
      </c>
      <c r="Z54" s="75">
        <f>+'Ark1'!Y428</f>
        <v>50.440730611301888</v>
      </c>
      <c r="AA54" s="65">
        <f>+'Ark1'!AA428</f>
        <v>2.240147652443472</v>
      </c>
      <c r="AB54" s="86"/>
      <c r="AC54" s="75">
        <f t="shared" si="26"/>
        <v>608.18322182192458</v>
      </c>
      <c r="AD54" s="75">
        <f t="shared" si="27"/>
        <v>43.914527027027013</v>
      </c>
      <c r="AE54" s="75">
        <f t="shared" si="28"/>
        <v>2.0555555555555554</v>
      </c>
      <c r="AF54" s="42"/>
      <c r="AG54" s="4"/>
      <c r="AH54"/>
      <c r="AI54"/>
      <c r="AJ54" s="12"/>
      <c r="AK54" s="18"/>
      <c r="AL54"/>
      <c r="AM54"/>
      <c r="AN54"/>
    </row>
    <row r="55" spans="1:40" ht="15.6">
      <c r="A55" s="42"/>
      <c r="B55" s="50">
        <f>+'Ark1'!C429</f>
        <v>2022</v>
      </c>
      <c r="C55" s="50">
        <f>+'Ark1'!L429</f>
        <v>9</v>
      </c>
      <c r="D55" s="51" t="str">
        <f t="shared" si="25"/>
        <v>R+</v>
      </c>
      <c r="E55" s="50">
        <f>+'Ark1'!Q429</f>
        <v>9</v>
      </c>
      <c r="F55" s="75">
        <f>+'Ark1'!R429</f>
        <v>17</v>
      </c>
      <c r="G55" s="68"/>
      <c r="H55" s="68">
        <f>+'Ark1'!AE429</f>
        <v>0.63056379821958475</v>
      </c>
      <c r="I55" s="68"/>
      <c r="J55" s="68">
        <f>+'Ark1'!AF429</f>
        <v>0.9821650044619632</v>
      </c>
      <c r="K55" s="68"/>
      <c r="L55" s="75">
        <f>+'Ark1'!U429</f>
        <v>405.31764705882358</v>
      </c>
      <c r="M55" s="245"/>
      <c r="N55" s="245"/>
      <c r="O55" s="450">
        <f>+IF(F55=0,"",'Ark1'!AR429)</f>
        <v>211.52941176470597</v>
      </c>
      <c r="P55" s="451">
        <f>+IF(F55=0,"",'Ark1'!AS429)</f>
        <v>42.430813185620998</v>
      </c>
      <c r="Q55" s="439"/>
      <c r="R55" s="52">
        <f>+'Ark1'!T429</f>
        <v>8.705882352941174</v>
      </c>
      <c r="S55" s="68"/>
      <c r="T55" s="75">
        <f>+'Ark1'!W429</f>
        <v>82.352941176470608</v>
      </c>
      <c r="U55" s="245"/>
      <c r="V55" s="75">
        <f>+'Ark1'!X429</f>
        <v>64.705882352941188</v>
      </c>
      <c r="W55" s="75">
        <f>+'Ark1'!AG429</f>
        <v>646.76470588235293</v>
      </c>
      <c r="X55" s="75">
        <f>+'Ark1'!AH429</f>
        <v>0</v>
      </c>
      <c r="Y55" s="75">
        <f>+'Ark1'!AI429</f>
        <v>100</v>
      </c>
      <c r="Z55" s="75">
        <f>+'Ark1'!Y429</f>
        <v>70.923050557248303</v>
      </c>
      <c r="AA55" s="65">
        <f>+'Ark1'!AA429</f>
        <v>2.2690942967042278</v>
      </c>
      <c r="AB55" s="86"/>
      <c r="AC55" s="75">
        <f t="shared" si="26"/>
        <v>626.68485675306965</v>
      </c>
      <c r="AD55" s="75">
        <f t="shared" si="27"/>
        <v>45.035294117647062</v>
      </c>
      <c r="AE55" s="75">
        <f t="shared" si="28"/>
        <v>1.8888888888888888</v>
      </c>
      <c r="AF55" s="42"/>
      <c r="AG55" s="4"/>
      <c r="AH55"/>
      <c r="AI55" s="5"/>
      <c r="AJ55" s="5"/>
      <c r="AK55" s="18"/>
      <c r="AL55"/>
      <c r="AM55"/>
      <c r="AN55"/>
    </row>
    <row r="56" spans="1:40" ht="15.6">
      <c r="A56" s="42"/>
      <c r="B56" s="50">
        <f>+'Ark1'!C430</f>
        <v>2022</v>
      </c>
      <c r="C56" s="50">
        <f>+'Ark1'!L430</f>
        <v>10</v>
      </c>
      <c r="D56" s="51" t="str">
        <f t="shared" si="25"/>
        <v>U-</v>
      </c>
      <c r="E56" s="50">
        <f>+'Ark1'!Q430</f>
        <v>4</v>
      </c>
      <c r="F56" s="75">
        <f>+'Ark1'!R430</f>
        <v>7</v>
      </c>
      <c r="G56" s="68"/>
      <c r="H56" s="68">
        <f>+'Ark1'!AE430</f>
        <v>0.25964391691394656</v>
      </c>
      <c r="I56" s="68"/>
      <c r="J56" s="68">
        <f>+'Ark1'!AF430</f>
        <v>0.41592059481591215</v>
      </c>
      <c r="K56" s="68"/>
      <c r="L56" s="75">
        <f>+'Ark1'!U430</f>
        <v>416.84285714285721</v>
      </c>
      <c r="M56" s="245"/>
      <c r="N56" s="245"/>
      <c r="O56" s="450">
        <f>+IF(F56=0,"",'Ark1'!AR430)</f>
        <v>210.71428571428575</v>
      </c>
      <c r="P56" s="451">
        <f>+IF(F56=0,"",'Ark1'!AS430)</f>
        <v>44.283168005229527</v>
      </c>
      <c r="Q56" s="439"/>
      <c r="R56" s="52">
        <f>+'Ark1'!T430</f>
        <v>6.7142857142857109</v>
      </c>
      <c r="S56" s="68"/>
      <c r="T56" s="75">
        <f>+'Ark1'!W430</f>
        <v>42.857142857142847</v>
      </c>
      <c r="U56" s="245"/>
      <c r="V56" s="75">
        <f>+'Ark1'!X430</f>
        <v>100</v>
      </c>
      <c r="W56" s="75">
        <f>+'Ark1'!AG430</f>
        <v>612.857142857143</v>
      </c>
      <c r="X56" s="75">
        <f>+'Ark1'!AH430</f>
        <v>0</v>
      </c>
      <c r="Y56" s="75">
        <f>+'Ark1'!AI430</f>
        <v>100</v>
      </c>
      <c r="Z56" s="75">
        <f>+'Ark1'!Y430</f>
        <v>43.059920282019746</v>
      </c>
      <c r="AA56" s="65">
        <f>+'Ark1'!AA430</f>
        <v>1.6659862556700837</v>
      </c>
      <c r="AB56" s="86"/>
      <c r="AC56" s="75">
        <f t="shared" si="26"/>
        <v>680.16317016317009</v>
      </c>
      <c r="AD56" s="75">
        <f t="shared" si="27"/>
        <v>41.684285714285721</v>
      </c>
      <c r="AE56" s="75">
        <f t="shared" si="28"/>
        <v>1.75</v>
      </c>
      <c r="AF56" s="42"/>
      <c r="AG56" s="4"/>
      <c r="AH56"/>
      <c r="AI56" s="4"/>
      <c r="AJ56" s="5"/>
      <c r="AK56" s="18"/>
      <c r="AL56"/>
      <c r="AM56"/>
      <c r="AN56"/>
    </row>
    <row r="57" spans="1:40" ht="15.6">
      <c r="A57" s="42"/>
      <c r="B57" s="50">
        <f>+'Ark1'!C431</f>
        <v>2022</v>
      </c>
      <c r="C57" s="50">
        <f>+'Ark1'!L431</f>
        <v>11</v>
      </c>
      <c r="D57" s="51" t="str">
        <f t="shared" si="25"/>
        <v>U</v>
      </c>
      <c r="E57" s="50">
        <f>+'Ark1'!Q431</f>
        <v>2</v>
      </c>
      <c r="F57" s="75">
        <f>+'Ark1'!R431</f>
        <v>2</v>
      </c>
      <c r="G57" s="68"/>
      <c r="H57" s="68">
        <f>+'Ark1'!AE431</f>
        <v>7.4183976261127618E-2</v>
      </c>
      <c r="I57" s="68"/>
      <c r="J57" s="68">
        <f>+'Ark1'!AF431</f>
        <v>0.10359885133561982</v>
      </c>
      <c r="K57" s="68"/>
      <c r="L57" s="75">
        <f>+'Ark1'!U431</f>
        <v>363.4</v>
      </c>
      <c r="M57" s="245"/>
      <c r="N57" s="245"/>
      <c r="O57" s="450">
        <f>+IF(F57=0,"",'Ark1'!AR431)</f>
        <v>196.5</v>
      </c>
      <c r="P57" s="451">
        <f>+IF(F57=0,"",'Ark1'!AS431)</f>
        <v>47.683479617406419</v>
      </c>
      <c r="Q57" s="439"/>
      <c r="R57" s="52">
        <f>+'Ark1'!T431</f>
        <v>5.5</v>
      </c>
      <c r="S57" s="68"/>
      <c r="T57" s="75">
        <f>+'Ark1'!W431</f>
        <v>0</v>
      </c>
      <c r="U57" s="245"/>
      <c r="V57" s="75">
        <f>+'Ark1'!X431</f>
        <v>50</v>
      </c>
      <c r="W57" s="75">
        <f>+'Ark1'!AG431</f>
        <v>525.5</v>
      </c>
      <c r="X57" s="75">
        <f>+'Ark1'!AH431</f>
        <v>0</v>
      </c>
      <c r="Y57" s="75">
        <f>+'Ark1'!AI431</f>
        <v>100</v>
      </c>
      <c r="Z57" s="75">
        <f>+'Ark1'!Y431</f>
        <v>44.900000000000112</v>
      </c>
      <c r="AA57" s="65">
        <f>+'Ark1'!AA431</f>
        <v>0.5</v>
      </c>
      <c r="AB57" s="86"/>
      <c r="AC57" s="75">
        <f t="shared" si="26"/>
        <v>691.53187440532827</v>
      </c>
      <c r="AD57" s="75">
        <f t="shared" si="27"/>
        <v>33.036363636363632</v>
      </c>
      <c r="AE57" s="75">
        <f t="shared" si="28"/>
        <v>1</v>
      </c>
      <c r="AF57" s="42"/>
      <c r="AG57" s="4"/>
      <c r="AH57"/>
      <c r="AI57" s="12"/>
      <c r="AJ57" s="5"/>
      <c r="AK57" s="18"/>
      <c r="AL57"/>
      <c r="AM57"/>
      <c r="AN57"/>
    </row>
    <row r="58" spans="1:40" ht="15.6">
      <c r="A58" s="42"/>
      <c r="B58" s="50">
        <f>+'Ark1'!C432</f>
        <v>2022</v>
      </c>
      <c r="C58" s="50">
        <f>+'Ark1'!L432</f>
        <v>12</v>
      </c>
      <c r="D58" s="51" t="str">
        <f t="shared" si="25"/>
        <v>U+</v>
      </c>
      <c r="E58" s="50">
        <f>+'Ark1'!Q432</f>
        <v>0</v>
      </c>
      <c r="F58" s="75">
        <f>+'Ark1'!R432</f>
        <v>0</v>
      </c>
      <c r="G58" s="68"/>
      <c r="H58" s="68">
        <f>+'Ark1'!AE432</f>
        <v>0</v>
      </c>
      <c r="I58" s="68"/>
      <c r="J58" s="68">
        <f>+'Ark1'!AF432</f>
        <v>0</v>
      </c>
      <c r="K58" s="68"/>
      <c r="L58" s="75">
        <f>+'Ark1'!U432</f>
        <v>0</v>
      </c>
      <c r="M58" s="245"/>
      <c r="N58" s="245"/>
      <c r="O58" s="450" t="str">
        <f>+IF(F58=0,"",'Ark1'!AR432)</f>
        <v/>
      </c>
      <c r="P58" s="451" t="str">
        <f>+IF(F58=0,"",'Ark1'!AS432)</f>
        <v/>
      </c>
      <c r="Q58" s="439"/>
      <c r="R58" s="52">
        <f>+'Ark1'!T432</f>
        <v>0</v>
      </c>
      <c r="S58" s="68"/>
      <c r="T58" s="75">
        <f>+'Ark1'!W432</f>
        <v>0</v>
      </c>
      <c r="U58" s="245"/>
      <c r="V58" s="75">
        <f>+'Ark1'!X432</f>
        <v>0</v>
      </c>
      <c r="W58" s="75">
        <f>+'Ark1'!AG432</f>
        <v>0</v>
      </c>
      <c r="X58" s="75">
        <f>+'Ark1'!AH432</f>
        <v>0</v>
      </c>
      <c r="Y58" s="75">
        <f>+'Ark1'!AI432</f>
        <v>0</v>
      </c>
      <c r="Z58" s="75">
        <f>+'Ark1'!Y432</f>
        <v>0</v>
      </c>
      <c r="AA58" s="65">
        <f>+'Ark1'!AA432</f>
        <v>0</v>
      </c>
      <c r="AB58" s="86"/>
      <c r="AC58" s="75" t="e">
        <f t="shared" si="26"/>
        <v>#DIV/0!</v>
      </c>
      <c r="AD58" s="75">
        <f t="shared" si="27"/>
        <v>0</v>
      </c>
      <c r="AE58" s="75" t="e">
        <f t="shared" si="28"/>
        <v>#DIV/0!</v>
      </c>
      <c r="AF58" s="42"/>
      <c r="AG58" s="4"/>
      <c r="AH58"/>
      <c r="AI58" s="12"/>
      <c r="AJ58" s="5"/>
      <c r="AK58" s="18"/>
      <c r="AL58"/>
      <c r="AM58"/>
      <c r="AN58"/>
    </row>
    <row r="59" spans="1:40" ht="15.6">
      <c r="A59" s="42"/>
      <c r="B59" s="50">
        <f>+'Ark1'!C433</f>
        <v>2022</v>
      </c>
      <c r="C59" s="50">
        <f>+'Ark1'!L433</f>
        <v>13</v>
      </c>
      <c r="D59" s="51" t="str">
        <f t="shared" si="25"/>
        <v>E-</v>
      </c>
      <c r="E59" s="50">
        <f>+'Ark1'!Q433</f>
        <v>0</v>
      </c>
      <c r="F59" s="75">
        <f>+'Ark1'!R433</f>
        <v>0</v>
      </c>
      <c r="G59" s="68"/>
      <c r="H59" s="68">
        <f>+'Ark1'!AE433</f>
        <v>0</v>
      </c>
      <c r="I59" s="68"/>
      <c r="J59" s="68">
        <f>+'Ark1'!AF433</f>
        <v>0</v>
      </c>
      <c r="K59" s="68"/>
      <c r="L59" s="75">
        <f>+'Ark1'!U433</f>
        <v>0</v>
      </c>
      <c r="M59" s="245"/>
      <c r="N59" s="245"/>
      <c r="O59" s="450" t="str">
        <f>+IF(F59=0,"",'Ark1'!AR433)</f>
        <v/>
      </c>
      <c r="P59" s="451" t="str">
        <f>+IF(F59=0,"",'Ark1'!AS433)</f>
        <v/>
      </c>
      <c r="Q59" s="439"/>
      <c r="R59" s="52">
        <f>+'Ark1'!T433</f>
        <v>0</v>
      </c>
      <c r="S59" s="68"/>
      <c r="T59" s="75">
        <f>+'Ark1'!W433</f>
        <v>0</v>
      </c>
      <c r="U59" s="245"/>
      <c r="V59" s="75">
        <f>+'Ark1'!X433</f>
        <v>0</v>
      </c>
      <c r="W59" s="75">
        <f>+'Ark1'!AG433</f>
        <v>0</v>
      </c>
      <c r="X59" s="75">
        <f>+'Ark1'!AH433</f>
        <v>0</v>
      </c>
      <c r="Y59" s="75">
        <f>+'Ark1'!AI433</f>
        <v>0</v>
      </c>
      <c r="Z59" s="75">
        <f>+'Ark1'!Y433</f>
        <v>0</v>
      </c>
      <c r="AA59" s="65">
        <f>+'Ark1'!AA433</f>
        <v>0</v>
      </c>
      <c r="AB59" s="86"/>
      <c r="AC59" s="75" t="e">
        <f t="shared" si="26"/>
        <v>#DIV/0!</v>
      </c>
      <c r="AD59" s="75">
        <f t="shared" si="27"/>
        <v>0</v>
      </c>
      <c r="AE59" s="75" t="e">
        <f t="shared" si="28"/>
        <v>#DIV/0!</v>
      </c>
      <c r="AF59" s="42"/>
      <c r="AG59" s="4"/>
      <c r="AH59"/>
      <c r="AI59" s="12"/>
      <c r="AJ59" s="5"/>
      <c r="AK59" s="18"/>
      <c r="AL59"/>
      <c r="AM59"/>
      <c r="AN59"/>
    </row>
    <row r="60" spans="1:40" ht="15.6">
      <c r="A60" s="42"/>
      <c r="B60" s="50">
        <f>+'Ark1'!C434</f>
        <v>2022</v>
      </c>
      <c r="C60" s="50">
        <f>+'Ark1'!L434</f>
        <v>14</v>
      </c>
      <c r="D60" s="51" t="str">
        <f t="shared" si="25"/>
        <v>E</v>
      </c>
      <c r="E60" s="50">
        <f>+'Ark1'!Q434</f>
        <v>0</v>
      </c>
      <c r="F60" s="75">
        <f>+'Ark1'!R434</f>
        <v>0</v>
      </c>
      <c r="G60" s="68"/>
      <c r="H60" s="68">
        <f>+'Ark1'!AE434</f>
        <v>0</v>
      </c>
      <c r="I60" s="68"/>
      <c r="J60" s="68">
        <f>+'Ark1'!AF434</f>
        <v>0</v>
      </c>
      <c r="K60" s="68"/>
      <c r="L60" s="75">
        <f>+'Ark1'!U434</f>
        <v>0</v>
      </c>
      <c r="M60" s="245"/>
      <c r="N60" s="245"/>
      <c r="O60" s="450" t="str">
        <f>+IF(F60=0,"",'Ark1'!AR434)</f>
        <v/>
      </c>
      <c r="P60" s="451" t="str">
        <f>+IF(F60=0,"",'Ark1'!AS434)</f>
        <v/>
      </c>
      <c r="Q60" s="439"/>
      <c r="R60" s="52">
        <f>+'Ark1'!T434</f>
        <v>0</v>
      </c>
      <c r="S60" s="68"/>
      <c r="T60" s="75">
        <f>+'Ark1'!W434</f>
        <v>0</v>
      </c>
      <c r="U60" s="245"/>
      <c r="V60" s="75">
        <f>+'Ark1'!X434</f>
        <v>0</v>
      </c>
      <c r="W60" s="75">
        <f>+'Ark1'!AG434</f>
        <v>0</v>
      </c>
      <c r="X60" s="75">
        <f>+'Ark1'!AH434</f>
        <v>0</v>
      </c>
      <c r="Y60" s="75">
        <f>+'Ark1'!AI434</f>
        <v>0</v>
      </c>
      <c r="Z60" s="75">
        <f>+'Ark1'!Y434</f>
        <v>0</v>
      </c>
      <c r="AA60" s="65">
        <f>+'Ark1'!AA434</f>
        <v>0</v>
      </c>
      <c r="AB60" s="86"/>
      <c r="AC60" s="75" t="e">
        <f t="shared" si="26"/>
        <v>#DIV/0!</v>
      </c>
      <c r="AD60" s="75">
        <f t="shared" si="27"/>
        <v>0</v>
      </c>
      <c r="AE60" s="75" t="e">
        <f t="shared" si="28"/>
        <v>#DIV/0!</v>
      </c>
      <c r="AF60" s="42"/>
      <c r="AG60" s="4"/>
      <c r="AH60"/>
      <c r="AI60" s="12"/>
      <c r="AJ60" s="5"/>
      <c r="AK60" s="18"/>
      <c r="AL60"/>
      <c r="AM60"/>
      <c r="AN60"/>
    </row>
    <row r="61" spans="1:40" ht="15.6">
      <c r="A61" s="42"/>
      <c r="B61" s="50">
        <f>+'Ark1'!C435</f>
        <v>2022</v>
      </c>
      <c r="C61" s="50">
        <f>+'Ark1'!L435</f>
        <v>15</v>
      </c>
      <c r="D61" s="51" t="str">
        <f t="shared" ref="D61" si="29">+D45</f>
        <v>Kasserte</v>
      </c>
      <c r="E61" s="50">
        <f>+'Ark1'!Q435</f>
        <v>0</v>
      </c>
      <c r="F61" s="75">
        <f>+'Ark1'!R435</f>
        <v>0</v>
      </c>
      <c r="G61" s="68"/>
      <c r="H61" s="68">
        <f>+'Ark1'!AE435</f>
        <v>0</v>
      </c>
      <c r="I61" s="68"/>
      <c r="J61" s="68">
        <f>+'Ark1'!AF435</f>
        <v>0</v>
      </c>
      <c r="K61" s="68"/>
      <c r="L61" s="75">
        <f>+'Ark1'!U435</f>
        <v>0</v>
      </c>
      <c r="M61" s="245"/>
      <c r="N61" s="245"/>
      <c r="O61" s="450" t="str">
        <f>+IF(F61=0,"",'Ark1'!AR435)</f>
        <v/>
      </c>
      <c r="P61" s="451" t="str">
        <f>+IF(F61=0,"",'Ark1'!AS435)</f>
        <v/>
      </c>
      <c r="Q61" s="439"/>
      <c r="R61" s="52">
        <f>+'Ark1'!T435</f>
        <v>0</v>
      </c>
      <c r="S61" s="68"/>
      <c r="T61" s="75">
        <f>+'Ark1'!W435</f>
        <v>0</v>
      </c>
      <c r="U61" s="245"/>
      <c r="V61" s="75">
        <f>+'Ark1'!X435</f>
        <v>0</v>
      </c>
      <c r="W61" s="75">
        <f>+'Ark1'!AG435</f>
        <v>0</v>
      </c>
      <c r="X61" s="75">
        <f>+'Ark1'!AH435</f>
        <v>0</v>
      </c>
      <c r="Y61" s="75">
        <f>+'Ark1'!AI435</f>
        <v>0</v>
      </c>
      <c r="Z61" s="75">
        <f>+'Ark1'!Y435</f>
        <v>0</v>
      </c>
      <c r="AA61" s="65">
        <f>+'Ark1'!AA435</f>
        <v>0</v>
      </c>
      <c r="AB61" s="86"/>
      <c r="AC61" s="75" t="e">
        <f t="shared" si="26"/>
        <v>#DIV/0!</v>
      </c>
      <c r="AD61" s="75">
        <f t="shared" si="27"/>
        <v>0</v>
      </c>
      <c r="AE61" s="75" t="e">
        <f t="shared" si="28"/>
        <v>#DIV/0!</v>
      </c>
      <c r="AF61" s="42"/>
      <c r="AG61" s="4"/>
      <c r="AH61"/>
      <c r="AI61" s="12"/>
      <c r="AJ61" s="5"/>
      <c r="AK61" s="18"/>
      <c r="AL61"/>
      <c r="AM61"/>
      <c r="AN61"/>
    </row>
    <row r="62" spans="1:40" ht="15.6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39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"/>
      <c r="AH62"/>
      <c r="AI62" s="12"/>
      <c r="AJ62" s="5"/>
      <c r="AK62" s="18"/>
      <c r="AL62"/>
      <c r="AM62"/>
      <c r="AN62"/>
    </row>
    <row r="63" spans="1:40" ht="15.6">
      <c r="A63" s="42"/>
      <c r="B63">
        <f>+'Ark1'!C436</f>
        <v>2021</v>
      </c>
      <c r="C63">
        <f>+'Ark1'!L436</f>
        <v>1</v>
      </c>
      <c r="D63" s="3" t="str">
        <f t="shared" ref="D63:D77" si="30">+D47</f>
        <v>P-</v>
      </c>
      <c r="E63">
        <f>+'Ark1'!Q436</f>
        <v>2</v>
      </c>
      <c r="F63" s="10">
        <f>+'Ark1'!R436</f>
        <v>3</v>
      </c>
      <c r="G63" s="69"/>
      <c r="H63" s="69">
        <f>+'Ark1'!AE436</f>
        <v>0.12765957446808507</v>
      </c>
      <c r="I63" s="69"/>
      <c r="J63" s="69">
        <f>+'Ark1'!AF436</f>
        <v>6.7261263290654794E-2</v>
      </c>
      <c r="K63" s="69"/>
      <c r="L63" s="10">
        <f>+'Ark1'!U436</f>
        <v>139.79999999999998</v>
      </c>
      <c r="M63" s="203"/>
      <c r="N63" s="203"/>
      <c r="O63" s="203"/>
      <c r="P63" s="203"/>
      <c r="Q63" s="439"/>
      <c r="R63" s="1">
        <f>+'Ark1'!T436</f>
        <v>4</v>
      </c>
      <c r="S63" s="69"/>
      <c r="T63" s="10">
        <f>+'Ark1'!W436</f>
        <v>0</v>
      </c>
      <c r="U63" s="203"/>
      <c r="V63" s="10">
        <f>+'Ark1'!X436</f>
        <v>0</v>
      </c>
      <c r="W63" s="10">
        <f>+'Ark1'!AG436</f>
        <v>667.66666666666652</v>
      </c>
      <c r="X63" s="10">
        <f>+'Ark1'!AH436</f>
        <v>0</v>
      </c>
      <c r="Y63" s="10">
        <f>+'Ark1'!AI436</f>
        <v>0</v>
      </c>
      <c r="Z63" s="10">
        <f>+'Ark1'!Y436</f>
        <v>37.13650495132795</v>
      </c>
      <c r="AA63" s="66">
        <f>+'Ark1'!AA436</f>
        <v>1.4142135623730951</v>
      </c>
      <c r="AB63" s="86"/>
      <c r="AC63" s="10">
        <f t="shared" ref="AC63:AC77" si="31">1000*L63/W63</f>
        <v>209.38592111832253</v>
      </c>
      <c r="AD63" s="10">
        <f t="shared" ref="AD63:AD77" si="32">+L63/C63</f>
        <v>139.79999999999998</v>
      </c>
      <c r="AE63" s="10">
        <f t="shared" ref="AE63:AE77" si="33">+F63/E63</f>
        <v>1.5</v>
      </c>
      <c r="AF63" s="42"/>
      <c r="AG63" s="4"/>
      <c r="AH63"/>
      <c r="AI63" s="5"/>
      <c r="AJ63" s="5"/>
      <c r="AK63" s="18"/>
      <c r="AL63"/>
      <c r="AM63"/>
      <c r="AN63"/>
    </row>
    <row r="64" spans="1:40" ht="15.6">
      <c r="A64" s="42"/>
      <c r="B64">
        <f>+'Ark1'!C437</f>
        <v>2021</v>
      </c>
      <c r="C64">
        <f>+'Ark1'!L437</f>
        <v>2</v>
      </c>
      <c r="D64" s="3" t="str">
        <f t="shared" si="30"/>
        <v>P</v>
      </c>
      <c r="E64">
        <f>+'Ark1'!Q437</f>
        <v>19</v>
      </c>
      <c r="F64" s="10">
        <f>+'Ark1'!R437</f>
        <v>43</v>
      </c>
      <c r="G64" s="69"/>
      <c r="H64" s="69">
        <f>+'Ark1'!AE437</f>
        <v>1.8297872340425536</v>
      </c>
      <c r="I64" s="69"/>
      <c r="J64" s="69">
        <f>+'Ark1'!AF437</f>
        <v>1.1524481343731852</v>
      </c>
      <c r="K64" s="69"/>
      <c r="L64" s="10">
        <f>+'Ark1'!U437</f>
        <v>167.11534883720927</v>
      </c>
      <c r="M64" s="203"/>
      <c r="N64" s="203"/>
      <c r="O64" s="203"/>
      <c r="P64" s="203"/>
      <c r="Q64" s="439"/>
      <c r="R64" s="1">
        <f>+'Ark1'!T437</f>
        <v>3.8372093023255824</v>
      </c>
      <c r="S64" s="69"/>
      <c r="T64" s="10">
        <f>+'Ark1'!W437</f>
        <v>0</v>
      </c>
      <c r="U64" s="203"/>
      <c r="V64" s="10">
        <f>+'Ark1'!X437</f>
        <v>0</v>
      </c>
      <c r="W64" s="10">
        <f>+'Ark1'!AG437</f>
        <v>687.8372093023255</v>
      </c>
      <c r="X64" s="10">
        <f>+'Ark1'!AH437</f>
        <v>0</v>
      </c>
      <c r="Y64" s="10">
        <f>+'Ark1'!AI437</f>
        <v>13.95348837209302</v>
      </c>
      <c r="Z64" s="10">
        <f>+'Ark1'!Y437</f>
        <v>42.298571494315446</v>
      </c>
      <c r="AA64" s="66">
        <f>+'Ark1'!AA437</f>
        <v>1.055004299740814</v>
      </c>
      <c r="AB64" s="86"/>
      <c r="AC64" s="10">
        <f t="shared" si="31"/>
        <v>242.95770362105685</v>
      </c>
      <c r="AD64" s="10">
        <f t="shared" si="32"/>
        <v>83.557674418604634</v>
      </c>
      <c r="AE64" s="10">
        <f t="shared" si="33"/>
        <v>2.263157894736842</v>
      </c>
      <c r="AF64" s="42"/>
      <c r="AG64" s="4"/>
      <c r="AH64"/>
      <c r="AI64"/>
      <c r="AJ64" s="5"/>
      <c r="AK64" s="18"/>
      <c r="AL64"/>
      <c r="AM64"/>
      <c r="AN64"/>
    </row>
    <row r="65" spans="1:42" ht="15.6">
      <c r="A65" s="42"/>
      <c r="B65">
        <f>+'Ark1'!C438</f>
        <v>2021</v>
      </c>
      <c r="C65">
        <f>+'Ark1'!L438</f>
        <v>3</v>
      </c>
      <c r="D65" s="3" t="str">
        <f t="shared" si="30"/>
        <v>P+</v>
      </c>
      <c r="E65">
        <f>+'Ark1'!Q438</f>
        <v>148</v>
      </c>
      <c r="F65" s="10">
        <f>+'Ark1'!R438</f>
        <v>407</v>
      </c>
      <c r="G65" s="69"/>
      <c r="H65" s="69">
        <f>+'Ark1'!AE438</f>
        <v>17.319148936170215</v>
      </c>
      <c r="I65" s="69"/>
      <c r="J65" s="69">
        <f>+'Ark1'!AF438</f>
        <v>14.47969170926666</v>
      </c>
      <c r="K65" s="69"/>
      <c r="L65" s="10">
        <f>+'Ark1'!U438</f>
        <v>221.83410319410311</v>
      </c>
      <c r="M65" s="203"/>
      <c r="N65" s="203"/>
      <c r="O65" s="203"/>
      <c r="P65" s="203"/>
      <c r="Q65" s="439"/>
      <c r="R65" s="1">
        <f>+'Ark1'!T438</f>
        <v>5.5724815724815713</v>
      </c>
      <c r="S65" s="69"/>
      <c r="T65" s="10">
        <f>+'Ark1'!W438</f>
        <v>27.518427518427515</v>
      </c>
      <c r="U65" s="203"/>
      <c r="V65" s="10">
        <f>+'Ark1'!X438</f>
        <v>0.49140049140049136</v>
      </c>
      <c r="W65" s="10">
        <f>+'Ark1'!AG438</f>
        <v>675.12807881773392</v>
      </c>
      <c r="X65" s="10">
        <f>+'Ark1'!AH438</f>
        <v>0</v>
      </c>
      <c r="Y65" s="10">
        <f>+'Ark1'!AI438</f>
        <v>6.142506142506142</v>
      </c>
      <c r="Z65" s="10">
        <f>+'Ark1'!Y438</f>
        <v>45.693295844461375</v>
      </c>
      <c r="AA65" s="66">
        <f>+'Ark1'!AA438</f>
        <v>1.3786827327816429</v>
      </c>
      <c r="AB65" s="86"/>
      <c r="AC65" s="10">
        <f t="shared" si="31"/>
        <v>328.58076882622481</v>
      </c>
      <c r="AD65" s="10">
        <f t="shared" si="32"/>
        <v>73.944701064701036</v>
      </c>
      <c r="AE65" s="10">
        <f t="shared" si="33"/>
        <v>2.75</v>
      </c>
      <c r="AF65" s="42"/>
      <c r="AG65" s="12"/>
      <c r="AH65"/>
      <c r="AI65" s="5"/>
      <c r="AJ65"/>
      <c r="AK65"/>
      <c r="AL65"/>
      <c r="AM65"/>
      <c r="AN65"/>
    </row>
    <row r="66" spans="1:42" ht="15.6">
      <c r="A66" s="42"/>
      <c r="B66">
        <f>+'Ark1'!C439</f>
        <v>2021</v>
      </c>
      <c r="C66">
        <f>+'Ark1'!L439</f>
        <v>4</v>
      </c>
      <c r="D66" s="3" t="str">
        <f t="shared" si="30"/>
        <v>O-</v>
      </c>
      <c r="E66">
        <f>+'Ark1'!Q439</f>
        <v>267</v>
      </c>
      <c r="F66" s="10">
        <f>+'Ark1'!R439</f>
        <v>1019</v>
      </c>
      <c r="G66" s="69"/>
      <c r="H66" s="69">
        <f>+'Ark1'!AE439</f>
        <v>43.361702127659591</v>
      </c>
      <c r="I66" s="69"/>
      <c r="J66" s="69">
        <f>+'Ark1'!AF439</f>
        <v>43.357304740785224</v>
      </c>
      <c r="K66" s="69"/>
      <c r="L66" s="10">
        <f>+'Ark1'!U439</f>
        <v>265.30870461236526</v>
      </c>
      <c r="M66" s="203"/>
      <c r="N66" s="203"/>
      <c r="O66" s="203"/>
      <c r="P66" s="203"/>
      <c r="Q66" s="439"/>
      <c r="R66" s="1">
        <f>+'Ark1'!T439</f>
        <v>6.9263984298331671</v>
      </c>
      <c r="S66" s="69"/>
      <c r="T66" s="10">
        <f>+'Ark1'!W439</f>
        <v>64.573110893032378</v>
      </c>
      <c r="U66" s="203"/>
      <c r="V66" s="10">
        <f>+'Ark1'!X439</f>
        <v>2.2571148184494598</v>
      </c>
      <c r="W66" s="10">
        <f>+'Ark1'!AG439</f>
        <v>679.2995073891625</v>
      </c>
      <c r="X66" s="10">
        <f>+'Ark1'!AH439</f>
        <v>9.8135426889106966E-2</v>
      </c>
      <c r="Y66" s="10">
        <f>+'Ark1'!AI439</f>
        <v>8.8321884200196248</v>
      </c>
      <c r="Z66" s="10">
        <f>+'Ark1'!Y439</f>
        <v>50.121520665747681</v>
      </c>
      <c r="AA66" s="66">
        <f>+'Ark1'!AA439</f>
        <v>1.2906700309492227</v>
      </c>
      <c r="AB66" s="86"/>
      <c r="AC66" s="10">
        <f t="shared" si="31"/>
        <v>390.56219197340465</v>
      </c>
      <c r="AD66" s="10">
        <f t="shared" si="32"/>
        <v>66.327176153091315</v>
      </c>
      <c r="AE66" s="10">
        <f t="shared" si="33"/>
        <v>3.8164794007490639</v>
      </c>
      <c r="AF66" s="42"/>
      <c r="AG66" s="5"/>
      <c r="AH66"/>
      <c r="AI66"/>
      <c r="AJ66"/>
      <c r="AK66" s="18"/>
      <c r="AL66"/>
      <c r="AM66"/>
      <c r="AN66"/>
    </row>
    <row r="67" spans="1:42" ht="15.6">
      <c r="A67" s="42"/>
      <c r="B67">
        <f>+'Ark1'!C440</f>
        <v>2021</v>
      </c>
      <c r="C67">
        <f>+'Ark1'!L440</f>
        <v>5</v>
      </c>
      <c r="D67" s="3" t="str">
        <f t="shared" si="30"/>
        <v>O</v>
      </c>
      <c r="E67">
        <f>+'Ark1'!Q440</f>
        <v>218</v>
      </c>
      <c r="F67" s="10">
        <f>+'Ark1'!R440</f>
        <v>582</v>
      </c>
      <c r="G67" s="69"/>
      <c r="H67" s="69">
        <f>+'Ark1'!AE440</f>
        <v>24.765957446808518</v>
      </c>
      <c r="I67" s="69"/>
      <c r="J67" s="69">
        <f>+'Ark1'!AF440</f>
        <v>26.178391592669247</v>
      </c>
      <c r="K67" s="69"/>
      <c r="L67" s="10">
        <f>+'Ark1'!U440</f>
        <v>280.46804123711343</v>
      </c>
      <c r="M67" s="203"/>
      <c r="N67" s="203"/>
      <c r="O67" s="203"/>
      <c r="P67" s="203"/>
      <c r="Q67" s="439"/>
      <c r="R67" s="1">
        <f>+'Ark1'!T440</f>
        <v>7.8608247422680382</v>
      </c>
      <c r="S67" s="69"/>
      <c r="T67" s="10">
        <f>+'Ark1'!W440</f>
        <v>82.81786941580755</v>
      </c>
      <c r="U67" s="203"/>
      <c r="V67" s="10">
        <f>+'Ark1'!X440</f>
        <v>11.855670103092782</v>
      </c>
      <c r="W67" s="10">
        <f>+'Ark1'!AG440</f>
        <v>686.40517241379303</v>
      </c>
      <c r="X67" s="10">
        <f>+'Ark1'!AH440</f>
        <v>0</v>
      </c>
      <c r="Y67" s="10">
        <f>+'Ark1'!AI440</f>
        <v>34.87972508591065</v>
      </c>
      <c r="Z67" s="10">
        <f>+'Ark1'!Y440</f>
        <v>68.246922407946897</v>
      </c>
      <c r="AA67" s="66">
        <f>+'Ark1'!AA440</f>
        <v>1.5629553929495299</v>
      </c>
      <c r="AB67" s="86"/>
      <c r="AC67" s="10">
        <f t="shared" si="31"/>
        <v>408.60420711986689</v>
      </c>
      <c r="AD67" s="10">
        <f t="shared" si="32"/>
        <v>56.093608247422686</v>
      </c>
      <c r="AE67" s="10">
        <f t="shared" si="33"/>
        <v>2.669724770642202</v>
      </c>
      <c r="AF67" s="42"/>
      <c r="AG67" s="12"/>
      <c r="AH67"/>
      <c r="AI67"/>
      <c r="AJ67"/>
      <c r="AK67"/>
      <c r="AL67"/>
      <c r="AM67"/>
      <c r="AN67"/>
    </row>
    <row r="68" spans="1:42" ht="15.6">
      <c r="A68" s="42"/>
      <c r="B68">
        <f>+'Ark1'!C441</f>
        <v>2021</v>
      </c>
      <c r="C68">
        <f>+'Ark1'!L441</f>
        <v>6</v>
      </c>
      <c r="D68" s="3" t="str">
        <f t="shared" si="30"/>
        <v>O+</v>
      </c>
      <c r="E68">
        <f>+'Ark1'!Q441</f>
        <v>102</v>
      </c>
      <c r="F68" s="10">
        <f>+'Ark1'!R441</f>
        <v>198</v>
      </c>
      <c r="G68" s="69"/>
      <c r="H68" s="69">
        <f>+'Ark1'!AE441</f>
        <v>8.4255319148936145</v>
      </c>
      <c r="I68" s="69"/>
      <c r="J68" s="69">
        <f>+'Ark1'!AF441</f>
        <v>9.4630086226084824</v>
      </c>
      <c r="K68" s="69"/>
      <c r="L68" s="10">
        <f>+'Ark1'!U441</f>
        <v>298.00767676767674</v>
      </c>
      <c r="M68" s="203"/>
      <c r="N68" s="203"/>
      <c r="O68" s="203"/>
      <c r="P68" s="203"/>
      <c r="Q68" s="439"/>
      <c r="R68" s="1">
        <f>+'Ark1'!T441</f>
        <v>8.1717171717171748</v>
      </c>
      <c r="S68" s="69"/>
      <c r="T68" s="10">
        <f>+'Ark1'!W441</f>
        <v>87.878787878787875</v>
      </c>
      <c r="U68" s="203"/>
      <c r="V68" s="10">
        <f>+'Ark1'!X441</f>
        <v>17.676767676767675</v>
      </c>
      <c r="W68" s="10">
        <f>+'Ark1'!AG441</f>
        <v>706.35233160621749</v>
      </c>
      <c r="X68" s="10">
        <f>+'Ark1'!AH441</f>
        <v>0.50505050505050508</v>
      </c>
      <c r="Y68" s="10">
        <f>+'Ark1'!AI441</f>
        <v>80.303030303030297</v>
      </c>
      <c r="Z68" s="10">
        <f>+'Ark1'!Y441</f>
        <v>56.843944576415858</v>
      </c>
      <c r="AA68" s="66">
        <f>+'Ark1'!AA441</f>
        <v>1.6516927591150916</v>
      </c>
      <c r="AB68" s="86"/>
      <c r="AC68" s="10">
        <f t="shared" si="31"/>
        <v>421.89664199170824</v>
      </c>
      <c r="AD68" s="10">
        <f t="shared" si="32"/>
        <v>49.667946127946124</v>
      </c>
      <c r="AE68" s="10">
        <f t="shared" si="33"/>
        <v>1.9411764705882353</v>
      </c>
      <c r="AF68" s="42"/>
      <c r="AG68" s="12"/>
      <c r="AH68"/>
      <c r="AI68" s="5"/>
      <c r="AJ68"/>
      <c r="AK68"/>
      <c r="AL68"/>
      <c r="AM68"/>
      <c r="AN68"/>
    </row>
    <row r="69" spans="1:42" ht="15.6">
      <c r="A69" s="42"/>
      <c r="B69">
        <f>+'Ark1'!C442</f>
        <v>2021</v>
      </c>
      <c r="C69">
        <f>+'Ark1'!L442</f>
        <v>7</v>
      </c>
      <c r="D69" s="3" t="str">
        <f t="shared" si="30"/>
        <v>R-</v>
      </c>
      <c r="E69">
        <f>+'Ark1'!Q442</f>
        <v>48</v>
      </c>
      <c r="F69" s="10">
        <f>+'Ark1'!R442</f>
        <v>78</v>
      </c>
      <c r="G69" s="69"/>
      <c r="H69" s="69">
        <f>+'Ark1'!AE442</f>
        <v>3.3191489361702118</v>
      </c>
      <c r="I69" s="69"/>
      <c r="J69" s="69">
        <f>+'Ark1'!AF442</f>
        <v>4.126659726600125</v>
      </c>
      <c r="K69" s="69"/>
      <c r="L69" s="10">
        <f>+'Ark1'!U442</f>
        <v>329.88871794871801</v>
      </c>
      <c r="M69" s="203"/>
      <c r="N69" s="203"/>
      <c r="O69" s="203"/>
      <c r="P69" s="203"/>
      <c r="Q69" s="439"/>
      <c r="R69" s="1">
        <f>+'Ark1'!T442</f>
        <v>8.9230769230769216</v>
      </c>
      <c r="S69" s="69"/>
      <c r="T69" s="10">
        <f>+'Ark1'!W442</f>
        <v>88.461538461538439</v>
      </c>
      <c r="U69" s="203"/>
      <c r="V69" s="10">
        <f>+'Ark1'!X442</f>
        <v>37.179487179487182</v>
      </c>
      <c r="W69" s="10">
        <f>+'Ark1'!AG442</f>
        <v>712.03846153846143</v>
      </c>
      <c r="X69" s="10">
        <f>+'Ark1'!AH442</f>
        <v>0</v>
      </c>
      <c r="Y69" s="10">
        <f>+'Ark1'!AI442</f>
        <v>100</v>
      </c>
      <c r="Z69" s="10">
        <f>+'Ark1'!Y442</f>
        <v>54.867188886483191</v>
      </c>
      <c r="AA69" s="66">
        <f>+'Ark1'!AA442</f>
        <v>1.8381235608228503</v>
      </c>
      <c r="AB69" s="86"/>
      <c r="AC69" s="10">
        <f t="shared" si="31"/>
        <v>463.30182394353528</v>
      </c>
      <c r="AD69" s="10">
        <f t="shared" si="32"/>
        <v>47.126959706959717</v>
      </c>
      <c r="AE69" s="10">
        <f t="shared" si="33"/>
        <v>1.625</v>
      </c>
      <c r="AF69" s="42"/>
      <c r="AG69" s="2"/>
      <c r="AH69"/>
      <c r="AI69" s="4"/>
      <c r="AJ69"/>
      <c r="AK69"/>
      <c r="AL69"/>
      <c r="AM69"/>
      <c r="AN69"/>
    </row>
    <row r="70" spans="1:42" ht="15.6">
      <c r="A70" s="42"/>
      <c r="B70">
        <f>+'Ark1'!C443</f>
        <v>2021</v>
      </c>
      <c r="C70">
        <f>+'Ark1'!L443</f>
        <v>8</v>
      </c>
      <c r="D70" s="3" t="str">
        <f t="shared" si="30"/>
        <v>R</v>
      </c>
      <c r="E70">
        <f>+'Ark1'!Q443</f>
        <v>11</v>
      </c>
      <c r="F70" s="10">
        <f>+'Ark1'!R443</f>
        <v>18</v>
      </c>
      <c r="G70" s="69"/>
      <c r="H70" s="69">
        <f>+'Ark1'!AE443</f>
        <v>0.76595744680851052</v>
      </c>
      <c r="I70" s="69"/>
      <c r="J70" s="69">
        <f>+'Ark1'!AF443</f>
        <v>1.0414814836910917</v>
      </c>
      <c r="K70" s="69"/>
      <c r="L70" s="10">
        <f>+'Ark1'!U443</f>
        <v>360.78</v>
      </c>
      <c r="M70" s="203"/>
      <c r="N70" s="203"/>
      <c r="O70" s="203"/>
      <c r="P70" s="203"/>
      <c r="Q70" s="439"/>
      <c r="R70" s="1">
        <f>+'Ark1'!T443</f>
        <v>9.0555555555555554</v>
      </c>
      <c r="S70" s="69"/>
      <c r="T70" s="10">
        <f>+'Ark1'!W443</f>
        <v>94.444444444444443</v>
      </c>
      <c r="U70" s="203"/>
      <c r="V70" s="10">
        <f>+'Ark1'!X443</f>
        <v>61.111111111111121</v>
      </c>
      <c r="W70" s="10">
        <f>+'Ark1'!AG443</f>
        <v>714.44444444444434</v>
      </c>
      <c r="X70" s="10">
        <f>+'Ark1'!AH443</f>
        <v>5.5555555555555562</v>
      </c>
      <c r="Y70" s="10">
        <f>+'Ark1'!AI443</f>
        <v>100</v>
      </c>
      <c r="Z70" s="10">
        <f>+'Ark1'!Y443</f>
        <v>42.307290151935391</v>
      </c>
      <c r="AA70" s="66">
        <f>+'Ark1'!AA443</f>
        <v>1.6823337699696339</v>
      </c>
      <c r="AB70" s="86"/>
      <c r="AC70" s="10">
        <f t="shared" si="31"/>
        <v>504.97978227060662</v>
      </c>
      <c r="AD70" s="10">
        <f t="shared" si="32"/>
        <v>45.097499999999997</v>
      </c>
      <c r="AE70" s="10">
        <f t="shared" si="33"/>
        <v>1.6363636363636365</v>
      </c>
      <c r="AF70" s="42"/>
      <c r="AG70" s="4"/>
      <c r="AH70"/>
      <c r="AI70" s="12"/>
      <c r="AJ70" s="4"/>
      <c r="AK70" s="4"/>
      <c r="AL70"/>
      <c r="AM70"/>
      <c r="AN70"/>
    </row>
    <row r="71" spans="1:42" ht="15.6">
      <c r="A71" s="42"/>
      <c r="B71">
        <f>+'Ark1'!C444</f>
        <v>2021</v>
      </c>
      <c r="C71">
        <f>+'Ark1'!L444</f>
        <v>9</v>
      </c>
      <c r="D71" s="3" t="str">
        <f t="shared" si="30"/>
        <v>R+</v>
      </c>
      <c r="E71">
        <f>+'Ark1'!Q444</f>
        <v>1</v>
      </c>
      <c r="F71" s="10">
        <f>+'Ark1'!R444</f>
        <v>1</v>
      </c>
      <c r="G71" s="69"/>
      <c r="H71" s="69">
        <f>+'Ark1'!AE444</f>
        <v>4.2553191489361715E-2</v>
      </c>
      <c r="I71" s="69"/>
      <c r="J71" s="69">
        <f>+'Ark1'!AF444</f>
        <v>4.3942742350117824E-2</v>
      </c>
      <c r="K71" s="69"/>
      <c r="L71" s="10">
        <f>+'Ark1'!U444</f>
        <v>274</v>
      </c>
      <c r="M71" s="203"/>
      <c r="N71" s="203"/>
      <c r="O71" s="203"/>
      <c r="P71" s="203"/>
      <c r="Q71" s="439"/>
      <c r="R71" s="1">
        <f>+'Ark1'!T444</f>
        <v>6</v>
      </c>
      <c r="S71" s="69"/>
      <c r="T71" s="10">
        <f>+'Ark1'!W444</f>
        <v>0</v>
      </c>
      <c r="U71" s="203"/>
      <c r="V71" s="10">
        <f>+'Ark1'!X444</f>
        <v>0</v>
      </c>
      <c r="W71" s="10">
        <f>+'Ark1'!AG444</f>
        <v>566</v>
      </c>
      <c r="X71" s="10">
        <f>+'Ark1'!AH444</f>
        <v>0</v>
      </c>
      <c r="Y71" s="10">
        <f>+'Ark1'!AI444</f>
        <v>100</v>
      </c>
      <c r="Z71" s="10">
        <f>+'Ark1'!Y444</f>
        <v>0</v>
      </c>
      <c r="AA71" s="66">
        <f>+'Ark1'!AA444</f>
        <v>0</v>
      </c>
      <c r="AB71" s="86"/>
      <c r="AC71" s="10">
        <f t="shared" si="31"/>
        <v>484.09893992932859</v>
      </c>
      <c r="AD71" s="10">
        <f t="shared" si="32"/>
        <v>30.444444444444443</v>
      </c>
      <c r="AE71" s="10">
        <f t="shared" si="33"/>
        <v>1</v>
      </c>
      <c r="AF71" s="42"/>
      <c r="AG71" s="4"/>
      <c r="AH71"/>
      <c r="AI71" s="12"/>
      <c r="AJ71" s="1"/>
      <c r="AK71" s="5"/>
      <c r="AL71"/>
      <c r="AM71"/>
      <c r="AN71"/>
    </row>
    <row r="72" spans="1:42" ht="15.6">
      <c r="A72" s="42"/>
      <c r="B72">
        <f>+'Ark1'!C445</f>
        <v>2021</v>
      </c>
      <c r="C72">
        <f>+'Ark1'!L445</f>
        <v>10</v>
      </c>
      <c r="D72" s="3" t="str">
        <f t="shared" si="30"/>
        <v>U-</v>
      </c>
      <c r="E72">
        <f>+'Ark1'!Q445</f>
        <v>0</v>
      </c>
      <c r="F72" s="10">
        <f>+'Ark1'!R445</f>
        <v>0</v>
      </c>
      <c r="G72" s="69"/>
      <c r="H72" s="69">
        <f>+'Ark1'!AE445</f>
        <v>0</v>
      </c>
      <c r="I72" s="69"/>
      <c r="J72" s="69">
        <f>+'Ark1'!AF445</f>
        <v>0</v>
      </c>
      <c r="K72" s="69"/>
      <c r="L72" s="10">
        <f>+'Ark1'!U445</f>
        <v>0</v>
      </c>
      <c r="M72" s="203"/>
      <c r="N72" s="203"/>
      <c r="O72" s="203"/>
      <c r="P72" s="203"/>
      <c r="Q72" s="439"/>
      <c r="R72" s="1">
        <f>+'Ark1'!T445</f>
        <v>0</v>
      </c>
      <c r="S72" s="69"/>
      <c r="T72" s="10">
        <f>+'Ark1'!W445</f>
        <v>0</v>
      </c>
      <c r="U72" s="203"/>
      <c r="V72" s="10">
        <f>+'Ark1'!X445</f>
        <v>0</v>
      </c>
      <c r="W72" s="10">
        <f>+'Ark1'!AG445</f>
        <v>0</v>
      </c>
      <c r="X72" s="10">
        <f>+'Ark1'!AH445</f>
        <v>0</v>
      </c>
      <c r="Y72" s="10">
        <f>+'Ark1'!AI445</f>
        <v>0</v>
      </c>
      <c r="Z72" s="10">
        <f>+'Ark1'!Y445</f>
        <v>0</v>
      </c>
      <c r="AA72" s="66">
        <f>+'Ark1'!AA445</f>
        <v>0</v>
      </c>
      <c r="AB72" s="86"/>
      <c r="AC72" s="10" t="e">
        <f t="shared" si="31"/>
        <v>#DIV/0!</v>
      </c>
      <c r="AD72" s="10">
        <f t="shared" si="32"/>
        <v>0</v>
      </c>
      <c r="AE72" s="10" t="e">
        <f t="shared" si="33"/>
        <v>#DIV/0!</v>
      </c>
      <c r="AF72" s="42"/>
      <c r="AG72" s="4"/>
      <c r="AH72"/>
      <c r="AI72" s="12"/>
      <c r="AJ72" s="1"/>
      <c r="AK72" s="5"/>
      <c r="AL72"/>
      <c r="AM72"/>
      <c r="AN72"/>
    </row>
    <row r="73" spans="1:42" ht="15.6">
      <c r="A73" s="42"/>
      <c r="B73">
        <f>+'Ark1'!C446</f>
        <v>2021</v>
      </c>
      <c r="C73">
        <f>+'Ark1'!L446</f>
        <v>11</v>
      </c>
      <c r="D73" s="3" t="str">
        <f t="shared" si="30"/>
        <v>U</v>
      </c>
      <c r="E73">
        <f>+'Ark1'!Q446</f>
        <v>1</v>
      </c>
      <c r="F73" s="10">
        <f>+'Ark1'!R446</f>
        <v>1</v>
      </c>
      <c r="G73" s="69"/>
      <c r="H73" s="69">
        <f>+'Ark1'!AE446</f>
        <v>4.2553191489361715E-2</v>
      </c>
      <c r="I73" s="69"/>
      <c r="J73" s="69">
        <f>+'Ark1'!AF446</f>
        <v>8.9809984365204307E-2</v>
      </c>
      <c r="K73" s="69"/>
      <c r="L73" s="10">
        <f>+'Ark1'!U446</f>
        <v>560</v>
      </c>
      <c r="M73" s="203"/>
      <c r="N73" s="203"/>
      <c r="O73" s="203"/>
      <c r="P73" s="203"/>
      <c r="Q73" s="439"/>
      <c r="R73" s="1">
        <f>+'Ark1'!T446</f>
        <v>9</v>
      </c>
      <c r="S73" s="69"/>
      <c r="T73" s="10">
        <f>+'Ark1'!W446</f>
        <v>100</v>
      </c>
      <c r="U73" s="203"/>
      <c r="V73" s="10">
        <f>+'Ark1'!X446</f>
        <v>100</v>
      </c>
      <c r="W73" s="10">
        <f>+'Ark1'!AG446</f>
        <v>867</v>
      </c>
      <c r="X73" s="10">
        <f>+'Ark1'!AH446</f>
        <v>0</v>
      </c>
      <c r="Y73" s="10">
        <f>+'Ark1'!AI446</f>
        <v>100</v>
      </c>
      <c r="Z73" s="10">
        <f>+'Ark1'!Y446</f>
        <v>0</v>
      </c>
      <c r="AA73" s="66">
        <f>+'Ark1'!AA446</f>
        <v>0</v>
      </c>
      <c r="AB73" s="86"/>
      <c r="AC73" s="10">
        <f t="shared" si="31"/>
        <v>645.90542099192623</v>
      </c>
      <c r="AD73" s="10">
        <f t="shared" si="32"/>
        <v>50.909090909090907</v>
      </c>
      <c r="AE73" s="10">
        <f t="shared" si="33"/>
        <v>1</v>
      </c>
      <c r="AF73" s="42"/>
      <c r="AG73" s="4"/>
      <c r="AH73"/>
      <c r="AI73" s="12"/>
      <c r="AJ73" s="1"/>
      <c r="AK73" s="5"/>
      <c r="AL73"/>
      <c r="AM73"/>
      <c r="AN73"/>
    </row>
    <row r="74" spans="1:42" ht="15.6">
      <c r="A74" s="42"/>
      <c r="B74">
        <f>+'Ark1'!C447</f>
        <v>2021</v>
      </c>
      <c r="C74">
        <f>+'Ark1'!L447</f>
        <v>12</v>
      </c>
      <c r="D74" s="3" t="str">
        <f t="shared" si="30"/>
        <v>U+</v>
      </c>
      <c r="E74">
        <f>+'Ark1'!Q447</f>
        <v>0</v>
      </c>
      <c r="F74" s="10">
        <f>+'Ark1'!R447</f>
        <v>0</v>
      </c>
      <c r="G74" s="69"/>
      <c r="H74" s="69">
        <f>+'Ark1'!AE447</f>
        <v>0</v>
      </c>
      <c r="I74" s="69"/>
      <c r="J74" s="69">
        <f>+'Ark1'!AF447</f>
        <v>0</v>
      </c>
      <c r="K74" s="69"/>
      <c r="L74" s="10">
        <f>+'Ark1'!U447</f>
        <v>0</v>
      </c>
      <c r="M74" s="203"/>
      <c r="N74" s="203"/>
      <c r="O74" s="203"/>
      <c r="P74" s="203"/>
      <c r="Q74" s="439"/>
      <c r="R74" s="1">
        <f>+'Ark1'!T447</f>
        <v>0</v>
      </c>
      <c r="S74" s="69"/>
      <c r="T74" s="10">
        <f>+'Ark1'!W447</f>
        <v>0</v>
      </c>
      <c r="U74" s="203"/>
      <c r="V74" s="10">
        <f>+'Ark1'!X447</f>
        <v>0</v>
      </c>
      <c r="W74" s="10">
        <f>+'Ark1'!AG447</f>
        <v>0</v>
      </c>
      <c r="X74" s="10">
        <f>+'Ark1'!AH447</f>
        <v>0</v>
      </c>
      <c r="Y74" s="10">
        <f>+'Ark1'!AI447</f>
        <v>0</v>
      </c>
      <c r="Z74" s="10">
        <f>+'Ark1'!Y447</f>
        <v>0</v>
      </c>
      <c r="AA74" s="66">
        <f>+'Ark1'!AA447</f>
        <v>0</v>
      </c>
      <c r="AB74" s="86"/>
      <c r="AC74" s="10" t="e">
        <f t="shared" si="31"/>
        <v>#DIV/0!</v>
      </c>
      <c r="AD74" s="10">
        <f t="shared" si="32"/>
        <v>0</v>
      </c>
      <c r="AE74" s="10" t="e">
        <f t="shared" si="33"/>
        <v>#DIV/0!</v>
      </c>
      <c r="AF74" s="42"/>
      <c r="AG74" s="4"/>
      <c r="AH74"/>
      <c r="AI74" s="12"/>
      <c r="AJ74" s="1"/>
      <c r="AK74" s="5"/>
      <c r="AL74"/>
      <c r="AM74"/>
      <c r="AN74"/>
    </row>
    <row r="75" spans="1:42" ht="15.6">
      <c r="A75" s="42"/>
      <c r="B75">
        <f>+'Ark1'!C448</f>
        <v>2021</v>
      </c>
      <c r="C75">
        <f>+'Ark1'!L448</f>
        <v>13</v>
      </c>
      <c r="D75" s="3" t="str">
        <f t="shared" si="30"/>
        <v>E-</v>
      </c>
      <c r="E75">
        <f>+'Ark1'!Q448</f>
        <v>0</v>
      </c>
      <c r="F75" s="10">
        <f>+'Ark1'!R448</f>
        <v>0</v>
      </c>
      <c r="G75" s="69"/>
      <c r="H75" s="69">
        <f>+'Ark1'!AE448</f>
        <v>0</v>
      </c>
      <c r="I75" s="69"/>
      <c r="J75" s="69">
        <f>+'Ark1'!AF448</f>
        <v>0</v>
      </c>
      <c r="K75" s="69"/>
      <c r="L75" s="10">
        <f>+'Ark1'!U448</f>
        <v>0</v>
      </c>
      <c r="M75" s="203"/>
      <c r="N75" s="203"/>
      <c r="O75" s="203"/>
      <c r="P75" s="203"/>
      <c r="Q75" s="439"/>
      <c r="R75" s="1">
        <f>+'Ark1'!T448</f>
        <v>0</v>
      </c>
      <c r="S75" s="69"/>
      <c r="T75" s="10">
        <f>+'Ark1'!W448</f>
        <v>0</v>
      </c>
      <c r="U75" s="203"/>
      <c r="V75" s="10">
        <f>+'Ark1'!X448</f>
        <v>0</v>
      </c>
      <c r="W75" s="10">
        <f>+'Ark1'!AG448</f>
        <v>0</v>
      </c>
      <c r="X75" s="10">
        <f>+'Ark1'!AH448</f>
        <v>0</v>
      </c>
      <c r="Y75" s="10">
        <f>+'Ark1'!AI448</f>
        <v>0</v>
      </c>
      <c r="Z75" s="10">
        <f>+'Ark1'!Y448</f>
        <v>0</v>
      </c>
      <c r="AA75" s="66">
        <f>+'Ark1'!AA448</f>
        <v>0</v>
      </c>
      <c r="AB75" s="86"/>
      <c r="AC75" s="10" t="e">
        <f t="shared" si="31"/>
        <v>#DIV/0!</v>
      </c>
      <c r="AD75" s="10">
        <f t="shared" si="32"/>
        <v>0</v>
      </c>
      <c r="AE75" s="10" t="e">
        <f t="shared" si="33"/>
        <v>#DIV/0!</v>
      </c>
      <c r="AF75" s="42"/>
      <c r="AG75" s="4"/>
      <c r="AH75"/>
      <c r="AI75" s="5"/>
      <c r="AJ75" s="12"/>
      <c r="AK75" s="5"/>
      <c r="AL75"/>
      <c r="AM75"/>
      <c r="AN75"/>
    </row>
    <row r="76" spans="1:42" ht="15.6">
      <c r="A76" s="42"/>
      <c r="B76">
        <f>+'Ark1'!C449</f>
        <v>2021</v>
      </c>
      <c r="C76">
        <f>+'Ark1'!L449</f>
        <v>14</v>
      </c>
      <c r="D76" s="3" t="str">
        <f t="shared" si="30"/>
        <v>E</v>
      </c>
      <c r="E76">
        <f>+'Ark1'!Q449</f>
        <v>0</v>
      </c>
      <c r="F76" s="10">
        <f>+'Ark1'!R449</f>
        <v>0</v>
      </c>
      <c r="G76" s="69"/>
      <c r="H76" s="69">
        <f>+'Ark1'!AE449</f>
        <v>0</v>
      </c>
      <c r="I76" s="69"/>
      <c r="J76" s="69">
        <f>+'Ark1'!AF449</f>
        <v>0</v>
      </c>
      <c r="K76" s="69"/>
      <c r="L76" s="10">
        <f>+'Ark1'!U449</f>
        <v>0</v>
      </c>
      <c r="M76" s="203"/>
      <c r="N76" s="203"/>
      <c r="O76" s="203"/>
      <c r="P76" s="203"/>
      <c r="Q76" s="439"/>
      <c r="R76" s="1">
        <f>+'Ark1'!T449</f>
        <v>0</v>
      </c>
      <c r="S76" s="69"/>
      <c r="T76" s="10">
        <f>+'Ark1'!W449</f>
        <v>0</v>
      </c>
      <c r="U76" s="203"/>
      <c r="V76" s="10">
        <f>+'Ark1'!X449</f>
        <v>0</v>
      </c>
      <c r="W76" s="10">
        <f>+'Ark1'!AG449</f>
        <v>0</v>
      </c>
      <c r="X76" s="10">
        <f>+'Ark1'!AH449</f>
        <v>0</v>
      </c>
      <c r="Y76" s="10">
        <f>+'Ark1'!AI449</f>
        <v>0</v>
      </c>
      <c r="Z76" s="10">
        <f>+'Ark1'!Y449</f>
        <v>0</v>
      </c>
      <c r="AA76" s="66">
        <f>+'Ark1'!AA449</f>
        <v>0</v>
      </c>
      <c r="AB76" s="86"/>
      <c r="AC76" s="10" t="e">
        <f t="shared" si="31"/>
        <v>#DIV/0!</v>
      </c>
      <c r="AD76" s="10">
        <f t="shared" si="32"/>
        <v>0</v>
      </c>
      <c r="AE76" s="10" t="e">
        <f t="shared" si="33"/>
        <v>#DIV/0!</v>
      </c>
      <c r="AF76" s="42"/>
      <c r="AG76" s="4"/>
      <c r="AH76"/>
      <c r="AI76"/>
      <c r="AJ76" s="12"/>
      <c r="AK76" s="5"/>
      <c r="AL76"/>
      <c r="AM76"/>
      <c r="AN76"/>
    </row>
    <row r="77" spans="1:42" ht="15.6">
      <c r="A77" s="42"/>
      <c r="B77">
        <f>+'Ark1'!C450</f>
        <v>2021</v>
      </c>
      <c r="C77">
        <f>+'Ark1'!L450</f>
        <v>15</v>
      </c>
      <c r="D77" s="3" t="str">
        <f t="shared" si="30"/>
        <v>Kasserte</v>
      </c>
      <c r="E77">
        <f>+'Ark1'!Q450</f>
        <v>0</v>
      </c>
      <c r="F77" s="10">
        <f>+'Ark1'!R450</f>
        <v>0</v>
      </c>
      <c r="G77" s="69"/>
      <c r="H77" s="69">
        <f>+'Ark1'!AE450</f>
        <v>0</v>
      </c>
      <c r="I77" s="69"/>
      <c r="J77" s="69">
        <f>+'Ark1'!AF450</f>
        <v>0</v>
      </c>
      <c r="K77" s="69"/>
      <c r="L77" s="10">
        <f>+'Ark1'!U450</f>
        <v>0</v>
      </c>
      <c r="M77" s="203"/>
      <c r="N77" s="203"/>
      <c r="O77" s="203"/>
      <c r="P77" s="203"/>
      <c r="Q77" s="439"/>
      <c r="R77" s="1">
        <f>+'Ark1'!T450</f>
        <v>0</v>
      </c>
      <c r="S77" s="69"/>
      <c r="T77" s="10">
        <f>+'Ark1'!W450</f>
        <v>0</v>
      </c>
      <c r="U77" s="203"/>
      <c r="V77" s="10">
        <f>+'Ark1'!X450</f>
        <v>0</v>
      </c>
      <c r="W77" s="10">
        <f>+'Ark1'!AG450</f>
        <v>0</v>
      </c>
      <c r="X77" s="10">
        <f>+'Ark1'!AH450</f>
        <v>0</v>
      </c>
      <c r="Y77" s="10">
        <f>+'Ark1'!AI450</f>
        <v>0</v>
      </c>
      <c r="Z77" s="10">
        <f>+'Ark1'!Y450</f>
        <v>0</v>
      </c>
      <c r="AA77" s="66">
        <f>+'Ark1'!AA450</f>
        <v>0</v>
      </c>
      <c r="AB77" s="86"/>
      <c r="AC77" s="10" t="e">
        <f t="shared" si="31"/>
        <v>#DIV/0!</v>
      </c>
      <c r="AD77" s="10">
        <f t="shared" si="32"/>
        <v>0</v>
      </c>
      <c r="AE77" s="10" t="e">
        <f t="shared" si="33"/>
        <v>#DIV/0!</v>
      </c>
      <c r="AF77" s="42"/>
      <c r="AG77" s="4"/>
      <c r="AH77"/>
      <c r="AI77" s="5"/>
      <c r="AJ77" s="12"/>
      <c r="AK77" s="5"/>
      <c r="AL77"/>
      <c r="AM77"/>
      <c r="AN77"/>
    </row>
    <row r="78" spans="1:42" ht="15.6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72"/>
      <c r="M78" s="42"/>
      <c r="N78" s="42"/>
      <c r="O78" s="42"/>
      <c r="P78" s="42"/>
      <c r="Q78" s="439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86"/>
      <c r="AC78" s="42"/>
      <c r="AD78" s="42"/>
      <c r="AE78" s="42"/>
      <c r="AF78" s="42"/>
      <c r="AO78" s="1"/>
      <c r="AP78" s="1"/>
    </row>
    <row r="79" spans="1:42" s="497" customFormat="1" ht="15.6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72"/>
      <c r="M79" s="42"/>
      <c r="N79" s="42"/>
      <c r="O79" s="42"/>
      <c r="P79" s="42"/>
      <c r="Q79" s="439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86"/>
      <c r="AC79" s="42"/>
      <c r="AD79" s="42"/>
      <c r="AE79" s="42"/>
      <c r="AF79" s="42"/>
      <c r="AG79" s="66"/>
      <c r="AH79" s="66"/>
      <c r="AI79" s="66"/>
      <c r="AJ79" s="66"/>
      <c r="AK79" s="66"/>
      <c r="AL79" s="66"/>
      <c r="AM79" s="66"/>
      <c r="AN79" s="66"/>
      <c r="AO79" s="1"/>
      <c r="AP79" s="1"/>
    </row>
    <row r="80" spans="1:42" ht="15.6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72"/>
      <c r="M80" s="42"/>
      <c r="N80" s="42"/>
      <c r="O80" s="42"/>
      <c r="P80" s="42"/>
      <c r="Q80" s="439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86"/>
      <c r="AC80" s="42"/>
      <c r="AD80" s="42"/>
      <c r="AE80" s="42"/>
      <c r="AF80" s="42"/>
      <c r="AO80" s="1"/>
      <c r="AP80" s="1"/>
    </row>
    <row r="81" spans="20:42">
      <c r="W81" s="15"/>
      <c r="Z81" s="203"/>
      <c r="AO81" s="1"/>
      <c r="AP81" s="1"/>
    </row>
    <row r="82" spans="20:42">
      <c r="W82" s="15"/>
      <c r="Z82" s="203"/>
      <c r="AO82" s="1"/>
      <c r="AP82" s="1"/>
    </row>
    <row r="83" spans="20:42">
      <c r="W83" s="15"/>
      <c r="Z83" s="203"/>
      <c r="AO83" s="1"/>
      <c r="AP83" s="1"/>
    </row>
    <row r="84" spans="20:42">
      <c r="T84" s="78"/>
      <c r="V84" s="78"/>
      <c r="W84" s="78"/>
      <c r="X84" s="78"/>
      <c r="Y84" s="78"/>
    </row>
    <row r="85" spans="20:42">
      <c r="T85" s="78"/>
      <c r="V85" s="78"/>
      <c r="W85" s="78"/>
      <c r="X85" s="78"/>
      <c r="Y85" s="78"/>
    </row>
  </sheetData>
  <mergeCells count="2">
    <mergeCell ref="S5:U5"/>
    <mergeCell ref="AB4:AC4"/>
  </mergeCells>
  <conditionalFormatting sqref="AI45:AI46 AI58 AI71">
    <cfRule type="cellIs" dxfId="231" priority="25" stopIfTrue="1" operator="greaterThan">
      <formula>0</formula>
    </cfRule>
  </conditionalFormatting>
  <conditionalFormatting sqref="AI45:AI46 AI58 AI71">
    <cfRule type="cellIs" dxfId="230" priority="23" operator="lessThan">
      <formula>0</formula>
    </cfRule>
  </conditionalFormatting>
  <conditionalFormatting sqref="I11:I25 I27">
    <cfRule type="cellIs" dxfId="229" priority="21" operator="lessThan">
      <formula>0</formula>
    </cfRule>
    <cfRule type="cellIs" dxfId="228" priority="22" operator="greaterThan">
      <formula>0</formula>
    </cfRule>
  </conditionalFormatting>
  <conditionalFormatting sqref="G11:G25 G27">
    <cfRule type="cellIs" dxfId="227" priority="19" operator="lessThan">
      <formula>0</formula>
    </cfRule>
    <cfRule type="cellIs" dxfId="226" priority="20" operator="greaterThan">
      <formula>0</formula>
    </cfRule>
  </conditionalFormatting>
  <conditionalFormatting sqref="M27 M11:M25">
    <cfRule type="cellIs" dxfId="225" priority="17" operator="lessThan">
      <formula>0</formula>
    </cfRule>
    <cfRule type="cellIs" dxfId="224" priority="18" operator="greaterThan">
      <formula>0</formula>
    </cfRule>
  </conditionalFormatting>
  <conditionalFormatting sqref="S11:S25 S27">
    <cfRule type="cellIs" dxfId="223" priority="13" operator="lessThan">
      <formula>0</formula>
    </cfRule>
    <cfRule type="cellIs" dxfId="222" priority="14" operator="greaterThan">
      <formula>0</formula>
    </cfRule>
  </conditionalFormatting>
  <conditionalFormatting sqref="U11:U25 U27">
    <cfRule type="cellIs" dxfId="221" priority="9" operator="lessThan">
      <formula>0</formula>
    </cfRule>
    <cfRule type="cellIs" dxfId="220" priority="10" operator="greaterThan">
      <formula>0</formula>
    </cfRule>
  </conditionalFormatting>
  <conditionalFormatting sqref="M29:N43 M45:N45">
    <cfRule type="cellIs" dxfId="219" priority="5" operator="lessThan">
      <formula>0</formula>
    </cfRule>
    <cfRule type="cellIs" dxfId="218" priority="6" operator="greaterThan">
      <formula>0</formula>
    </cfRule>
  </conditionalFormatting>
  <conditionalFormatting sqref="S29:S43 S45">
    <cfRule type="cellIs" dxfId="217" priority="3" operator="lessThan">
      <formula>0</formula>
    </cfRule>
    <cfRule type="cellIs" dxfId="216" priority="4" operator="greaterThan">
      <formula>0</formula>
    </cfRule>
  </conditionalFormatting>
  <conditionalFormatting sqref="I29:I43 I45">
    <cfRule type="cellIs" dxfId="215" priority="1" operator="lessThan">
      <formula>0</formula>
    </cfRule>
    <cfRule type="cellIs" dxfId="21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AL1:CB258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6" customWidth="1"/>
    <col min="40" max="40" width="5" style="66" customWidth="1"/>
    <col min="41" max="41" width="5.54296875" style="66" customWidth="1"/>
    <col min="42" max="42" width="6.6328125" customWidth="1"/>
    <col min="43" max="43" width="5" style="66" customWidth="1"/>
    <col min="44" max="44" width="6.36328125" customWidth="1"/>
    <col min="45" max="45" width="5" style="10" customWidth="1"/>
    <col min="46" max="46" width="4.36328125" style="10" customWidth="1"/>
    <col min="47" max="47" width="4.90625" style="10" customWidth="1"/>
    <col min="48" max="48" width="3.453125" style="10" customWidth="1"/>
    <col min="49" max="49" width="6.08984375" style="10" customWidth="1"/>
    <col min="50" max="50" width="7.6328125" style="10" customWidth="1"/>
    <col min="51" max="51" width="5.6328125" style="10" customWidth="1"/>
    <col min="52" max="52" width="5.54296875" style="10" customWidth="1"/>
    <col min="53" max="53" width="4.54296875" style="10" bestFit="1" customWidth="1"/>
    <col min="54" max="54" width="6.08984375" style="10" customWidth="1"/>
    <col min="55" max="55" width="6.90625" style="66" customWidth="1"/>
    <col min="56" max="56" width="4.81640625" style="10" customWidth="1"/>
    <col min="57" max="57" width="6" style="10" customWidth="1"/>
    <col min="58" max="58" width="4.36328125" style="66" customWidth="1"/>
    <col min="59" max="59" width="7.453125" style="10" customWidth="1"/>
    <col min="60" max="60" width="4.36328125" style="66" customWidth="1"/>
    <col min="61" max="61" width="6.81640625" style="10" customWidth="1"/>
    <col min="62" max="62" width="8.54296875" style="66" customWidth="1"/>
    <col min="63" max="63" width="8.08984375" style="66" customWidth="1"/>
    <col min="64" max="66" width="10.1796875" style="66" customWidth="1"/>
    <col min="67" max="69" width="10.90625" style="66"/>
    <col min="70" max="70" width="10.08984375" style="66" customWidth="1"/>
    <col min="74" max="74" width="14" customWidth="1"/>
    <col min="75" max="75" width="12.54296875" customWidth="1"/>
    <col min="76" max="76" width="10.90625" customWidth="1"/>
  </cols>
  <sheetData>
    <row r="1" spans="38:80" ht="12.6" customHeight="1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8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1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6"/>
      <c r="CA5" s="178"/>
      <c r="CB5" s="178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8"/>
      <c r="AX9" s="15"/>
      <c r="BB9" s="203"/>
      <c r="BP9"/>
      <c r="BQ9"/>
      <c r="BR9"/>
    </row>
    <row r="10" spans="38:80">
      <c r="AT10" s="78"/>
      <c r="AX10" s="15"/>
      <c r="BB10" s="203"/>
      <c r="BP10"/>
      <c r="BQ10"/>
      <c r="BR10"/>
    </row>
    <row r="11" spans="38:80">
      <c r="AT11" s="78"/>
      <c r="AX11" s="15"/>
      <c r="BB11" s="203"/>
      <c r="BP11"/>
      <c r="BQ11"/>
      <c r="BR11"/>
    </row>
    <row r="12" spans="38:80">
      <c r="AT12" s="78"/>
      <c r="AX12" s="15"/>
      <c r="BB12" s="203"/>
      <c r="BP12"/>
      <c r="BQ12"/>
      <c r="BR12"/>
    </row>
    <row r="13" spans="38:80">
      <c r="AT13" s="78"/>
      <c r="AX13" s="15"/>
      <c r="BB13" s="203"/>
      <c r="BP13"/>
      <c r="BQ13"/>
      <c r="BR13"/>
    </row>
    <row r="14" spans="38:80">
      <c r="AT14" s="78"/>
      <c r="AX14" s="15"/>
      <c r="BB14" s="203"/>
      <c r="BP14"/>
      <c r="BQ14"/>
      <c r="BR14"/>
    </row>
    <row r="15" spans="38:80" ht="15.6">
      <c r="AT15" s="78"/>
      <c r="AX15" s="15"/>
      <c r="BB15" s="203"/>
      <c r="BP15"/>
      <c r="BQ15" s="2"/>
      <c r="BR15" s="2"/>
      <c r="BS15" s="2"/>
    </row>
    <row r="16" spans="38:80" ht="15.6">
      <c r="AT16" s="78"/>
      <c r="AX16" s="15"/>
      <c r="BB16" s="203"/>
      <c r="BP16"/>
      <c r="BQ16" s="2"/>
      <c r="BR16" s="2"/>
      <c r="BS16" s="4"/>
      <c r="BT16" s="4"/>
      <c r="BU16" s="4"/>
    </row>
    <row r="17" spans="46:73">
      <c r="AT17" s="78"/>
      <c r="AX17" s="15"/>
      <c r="BB17" s="203"/>
      <c r="BP17"/>
      <c r="BQ17"/>
      <c r="BR17"/>
    </row>
    <row r="18" spans="46:73">
      <c r="AT18" s="78"/>
      <c r="AX18" s="15"/>
      <c r="BB18" s="203"/>
      <c r="BP18"/>
      <c r="BQ18"/>
      <c r="BR18"/>
    </row>
    <row r="19" spans="46:73" ht="15.6">
      <c r="AT19" s="78"/>
      <c r="AX19" s="15"/>
      <c r="BB19" s="203"/>
      <c r="BP19"/>
      <c r="BQ19" s="2"/>
      <c r="BR19" s="2"/>
      <c r="BS19" s="2"/>
    </row>
    <row r="20" spans="46:73" ht="15.6">
      <c r="AT20" s="78"/>
      <c r="AX20" s="15"/>
      <c r="BB20" s="203"/>
      <c r="BP20"/>
      <c r="BQ20" s="2"/>
      <c r="BR20" s="2"/>
      <c r="BS20" s="2"/>
    </row>
    <row r="21" spans="46:73" ht="15.6">
      <c r="AT21" s="78"/>
      <c r="AX21" s="15"/>
      <c r="BB21" s="203"/>
      <c r="BP21"/>
      <c r="BQ21" s="2"/>
      <c r="BR21" s="2"/>
      <c r="BS21" s="2"/>
    </row>
    <row r="22" spans="46:73" ht="15.6">
      <c r="AT22" s="78"/>
      <c r="AX22" s="15"/>
      <c r="BB22" s="203"/>
      <c r="BP22"/>
      <c r="BQ22" s="2"/>
      <c r="BR22" s="2"/>
      <c r="BS22" s="2"/>
    </row>
    <row r="23" spans="46:73" ht="15.6">
      <c r="AT23" s="78"/>
      <c r="AX23" s="15"/>
      <c r="BB23" s="203"/>
      <c r="BP23"/>
      <c r="BQ23" s="2"/>
      <c r="BR23" s="2"/>
      <c r="BS23" s="4"/>
      <c r="BT23" s="4"/>
      <c r="BU23" s="4"/>
    </row>
    <row r="24" spans="46:73">
      <c r="AT24" s="78"/>
      <c r="AX24" s="15"/>
      <c r="BB24" s="203"/>
      <c r="BP24"/>
      <c r="BQ24" s="1"/>
      <c r="BR24" s="1"/>
      <c r="BS24" s="10"/>
      <c r="BT24" s="10"/>
      <c r="BU24" s="10"/>
    </row>
    <row r="25" spans="46:73">
      <c r="AT25" s="78"/>
      <c r="AX25" s="15"/>
      <c r="BB25" s="203"/>
      <c r="BP25"/>
      <c r="BQ25" s="1"/>
      <c r="BR25" s="1"/>
      <c r="BS25" s="10"/>
      <c r="BT25" s="10"/>
      <c r="BU25" s="10"/>
    </row>
    <row r="26" spans="46:73">
      <c r="AT26" s="78"/>
      <c r="AX26" s="15"/>
      <c r="BB26" s="203"/>
      <c r="BP26"/>
      <c r="BQ26" s="1"/>
      <c r="BR26" s="1"/>
      <c r="BS26" s="10"/>
      <c r="BT26" s="10"/>
      <c r="BU26" s="10"/>
    </row>
    <row r="27" spans="46:73">
      <c r="AT27" s="78"/>
      <c r="AX27" s="15"/>
      <c r="BB27" s="203"/>
      <c r="BP27"/>
      <c r="BQ27" s="1"/>
      <c r="BR27" s="1"/>
      <c r="BS27" s="10"/>
      <c r="BT27" s="10"/>
      <c r="BU27" s="10"/>
    </row>
    <row r="28" spans="46:73">
      <c r="AT28" s="78"/>
      <c r="AX28" s="15"/>
      <c r="BB28" s="203"/>
      <c r="BP28"/>
      <c r="BQ28" s="1"/>
      <c r="BR28" s="1"/>
      <c r="BS28" s="10"/>
      <c r="BT28" s="10"/>
      <c r="BU28" s="10"/>
    </row>
    <row r="29" spans="46:73">
      <c r="AT29" s="78"/>
      <c r="AX29" s="15"/>
      <c r="BB29" s="203"/>
      <c r="BP29"/>
      <c r="BQ29" s="1"/>
      <c r="BR29" s="1"/>
      <c r="BS29" s="10"/>
      <c r="BT29" s="10"/>
      <c r="BU29" s="10"/>
    </row>
    <row r="30" spans="46:73">
      <c r="AT30" s="78"/>
      <c r="AX30" s="15"/>
      <c r="BB30" s="203"/>
      <c r="BP30"/>
      <c r="BQ30" s="1"/>
      <c r="BR30" s="1"/>
      <c r="BS30" s="10"/>
      <c r="BT30" s="10"/>
      <c r="BU30" s="10"/>
    </row>
    <row r="31" spans="46:73">
      <c r="AT31" s="78"/>
      <c r="AX31" s="15"/>
      <c r="BB31" s="203"/>
      <c r="BP31"/>
      <c r="BQ31" s="1"/>
      <c r="BR31" s="1"/>
      <c r="BS31" s="10"/>
      <c r="BT31" s="10"/>
      <c r="BU31" s="10"/>
    </row>
    <row r="32" spans="46:73">
      <c r="AT32" s="78"/>
      <c r="AX32" s="15"/>
      <c r="BB32" s="203"/>
      <c r="BP32"/>
      <c r="BQ32" s="1"/>
      <c r="BR32" s="1"/>
      <c r="BS32" s="10"/>
      <c r="BT32" s="10"/>
      <c r="BU32" s="10"/>
    </row>
    <row r="33" spans="46:73">
      <c r="AT33" s="78"/>
      <c r="AX33" s="15"/>
      <c r="BB33" s="203"/>
      <c r="BP33"/>
      <c r="BQ33" s="12"/>
      <c r="BR33" s="12"/>
      <c r="BS33" s="10"/>
      <c r="BT33" s="10"/>
      <c r="BU33" s="10"/>
    </row>
    <row r="34" spans="46:73" ht="16.5" customHeight="1">
      <c r="AT34" s="78"/>
      <c r="AX34" s="15"/>
      <c r="BB34" s="203"/>
      <c r="BP34"/>
      <c r="BQ34" s="12"/>
      <c r="BR34" s="12"/>
      <c r="BS34" s="10"/>
      <c r="BT34" s="10"/>
      <c r="BU34" s="10"/>
    </row>
    <row r="35" spans="46:73" ht="16.5" customHeight="1">
      <c r="AT35" s="78"/>
      <c r="AX35" s="15"/>
      <c r="BB35" s="203"/>
      <c r="BP35"/>
      <c r="BQ35" s="12"/>
      <c r="BR35" s="12"/>
      <c r="BS35" s="10"/>
      <c r="BT35" s="10"/>
      <c r="BU35" s="10"/>
    </row>
    <row r="36" spans="46:73">
      <c r="AT36" s="78"/>
      <c r="AX36" s="15"/>
      <c r="BB36" s="203"/>
      <c r="BP36"/>
      <c r="BQ36" s="12"/>
      <c r="BR36" s="12"/>
      <c r="BS36" s="10"/>
      <c r="BT36" s="10"/>
      <c r="BU36" s="10"/>
    </row>
    <row r="37" spans="46:73" ht="17.25" customHeight="1">
      <c r="AT37" s="78"/>
      <c r="AX37" s="15"/>
      <c r="BB37" s="203"/>
      <c r="BP37"/>
      <c r="BQ37" s="12"/>
      <c r="BR37" s="12"/>
      <c r="BS37" s="10"/>
      <c r="BT37" s="10"/>
      <c r="BU37" s="10"/>
    </row>
    <row r="38" spans="46:73">
      <c r="AT38" s="78"/>
      <c r="AX38" s="15"/>
      <c r="BB38" s="203"/>
      <c r="BP38"/>
      <c r="BQ38" s="12"/>
      <c r="BR38" s="12"/>
      <c r="BS38" s="10"/>
      <c r="BT38" s="10"/>
      <c r="BU38" s="10"/>
    </row>
    <row r="39" spans="46:73">
      <c r="AT39" s="78"/>
      <c r="AX39" s="15"/>
      <c r="BB39" s="203"/>
      <c r="BP39"/>
      <c r="BQ39" s="12"/>
      <c r="BR39" s="12"/>
      <c r="BS39" s="10"/>
      <c r="BT39" s="10"/>
      <c r="BU39" s="10"/>
    </row>
    <row r="40" spans="46:73" ht="21">
      <c r="AT40" s="78"/>
      <c r="AX40" s="15"/>
      <c r="BB40" s="203"/>
      <c r="BP40"/>
      <c r="BQ40" s="53"/>
      <c r="BR40" s="53"/>
      <c r="BS40" s="10"/>
      <c r="BT40" s="10"/>
      <c r="BU40" s="10"/>
    </row>
    <row r="41" spans="46:73">
      <c r="AT41" s="78"/>
      <c r="AX41" s="15"/>
      <c r="BB41" s="203"/>
      <c r="BP41"/>
      <c r="BQ41"/>
      <c r="BR41"/>
    </row>
    <row r="42" spans="46:73" ht="15.6">
      <c r="AT42" s="78"/>
      <c r="AX42" s="15"/>
      <c r="BB42" s="203"/>
      <c r="BP42"/>
      <c r="BQ42" s="1"/>
      <c r="BR42" s="5"/>
    </row>
    <row r="43" spans="46:73">
      <c r="AT43" s="78"/>
      <c r="AX43" s="15"/>
      <c r="BB43" s="203"/>
      <c r="BP43"/>
      <c r="BQ43"/>
      <c r="BR43"/>
    </row>
    <row r="44" spans="46:73">
      <c r="AT44" s="78"/>
      <c r="AX44" s="15"/>
      <c r="BB44" s="203"/>
      <c r="BP44"/>
      <c r="BQ44"/>
      <c r="BR44"/>
    </row>
    <row r="45" spans="46:73">
      <c r="AT45" s="78"/>
      <c r="AX45" s="15"/>
      <c r="BB45" s="203"/>
      <c r="BP45"/>
      <c r="BQ45"/>
      <c r="BR45"/>
    </row>
    <row r="46" spans="46:73">
      <c r="AT46" s="78"/>
      <c r="AX46" s="15"/>
      <c r="BB46" s="203"/>
      <c r="BP46"/>
      <c r="BQ46"/>
      <c r="BR46"/>
    </row>
    <row r="47" spans="46:73">
      <c r="AT47" s="78"/>
      <c r="AX47" s="15"/>
      <c r="BB47" s="203"/>
      <c r="BP47"/>
      <c r="BQ47"/>
      <c r="BR47"/>
    </row>
    <row r="48" spans="46:73">
      <c r="AT48" s="78"/>
      <c r="AX48" s="15"/>
      <c r="BB48" s="203"/>
      <c r="BP48"/>
      <c r="BQ48"/>
      <c r="BR48"/>
    </row>
    <row r="49" spans="46:70">
      <c r="AT49" s="78"/>
      <c r="AX49" s="15"/>
      <c r="BB49" s="203"/>
      <c r="BP49"/>
      <c r="BQ49"/>
      <c r="BR49"/>
    </row>
    <row r="50" spans="46:70">
      <c r="AT50" s="78"/>
      <c r="AX50" s="15"/>
      <c r="BB50" s="203"/>
      <c r="BP50"/>
      <c r="BQ50"/>
      <c r="BR50"/>
    </row>
    <row r="51" spans="46:70">
      <c r="AT51" s="78"/>
      <c r="AX51" s="15"/>
      <c r="BB51" s="203"/>
      <c r="BP51"/>
      <c r="BQ51"/>
      <c r="BR51"/>
    </row>
    <row r="52" spans="46:70">
      <c r="AT52" s="78"/>
      <c r="AX52" s="15"/>
      <c r="BB52" s="203"/>
      <c r="BP52"/>
      <c r="BQ52"/>
      <c r="BR52"/>
    </row>
    <row r="53" spans="46:70">
      <c r="AT53" s="78"/>
      <c r="AX53" s="15"/>
      <c r="BB53" s="203"/>
      <c r="BP53"/>
      <c r="BQ53"/>
      <c r="BR53"/>
    </row>
    <row r="54" spans="46:70">
      <c r="AT54" s="78"/>
      <c r="AX54" s="15"/>
      <c r="BB54" s="203"/>
      <c r="BP54"/>
      <c r="BQ54"/>
      <c r="BR54"/>
    </row>
    <row r="55" spans="46:70">
      <c r="AT55" s="78"/>
      <c r="AX55" s="15"/>
      <c r="BB55" s="203"/>
      <c r="BP55"/>
      <c r="BQ55"/>
      <c r="BR55"/>
    </row>
    <row r="56" spans="46:70">
      <c r="AT56" s="78"/>
      <c r="AX56" s="15"/>
      <c r="BB56" s="203"/>
      <c r="BP56"/>
      <c r="BQ56"/>
      <c r="BR56"/>
    </row>
    <row r="57" spans="46:70">
      <c r="AT57" s="78"/>
      <c r="AX57" s="15"/>
      <c r="BB57" s="203"/>
      <c r="BP57"/>
      <c r="BQ57"/>
      <c r="BR57"/>
    </row>
    <row r="58" spans="46:70">
      <c r="AT58" s="78"/>
      <c r="AX58" s="15"/>
      <c r="BB58" s="203"/>
      <c r="BP58"/>
      <c r="BQ58"/>
      <c r="BR58"/>
    </row>
    <row r="59" spans="46:70">
      <c r="AT59" s="78"/>
      <c r="AX59" s="15"/>
      <c r="BB59" s="203"/>
      <c r="BP59"/>
      <c r="BQ59"/>
      <c r="BR59"/>
    </row>
    <row r="60" spans="46:70">
      <c r="AT60" s="78"/>
      <c r="AX60" s="15"/>
      <c r="BB60" s="203"/>
      <c r="BP60"/>
      <c r="BQ60"/>
      <c r="BR60"/>
    </row>
    <row r="61" spans="46:70">
      <c r="AT61" s="78"/>
      <c r="AX61" s="15"/>
      <c r="BB61" s="203"/>
      <c r="BP61"/>
      <c r="BQ61"/>
      <c r="BR61"/>
    </row>
    <row r="62" spans="46:70">
      <c r="AT62" s="78"/>
      <c r="AX62" s="15"/>
      <c r="BB62" s="203"/>
      <c r="BP62"/>
      <c r="BQ62"/>
      <c r="BR62"/>
    </row>
    <row r="63" spans="46:70">
      <c r="AT63" s="78"/>
      <c r="AX63" s="15"/>
      <c r="BB63" s="203"/>
      <c r="BP63"/>
      <c r="BQ63"/>
      <c r="BR63"/>
    </row>
    <row r="64" spans="46:70">
      <c r="AT64" s="78"/>
      <c r="AX64" s="15"/>
      <c r="BB64" s="203"/>
      <c r="BP64"/>
      <c r="BQ64"/>
      <c r="BR64"/>
    </row>
    <row r="65" spans="46:70">
      <c r="AT65" s="78"/>
      <c r="AX65" s="15"/>
      <c r="BB65" s="203"/>
      <c r="BP65"/>
      <c r="BQ65"/>
      <c r="BR65"/>
    </row>
    <row r="66" spans="46:70">
      <c r="AT66" s="78"/>
      <c r="AX66" s="15"/>
      <c r="BB66" s="203"/>
      <c r="BP66"/>
      <c r="BQ66"/>
      <c r="BR66"/>
    </row>
    <row r="67" spans="46:70">
      <c r="AT67" s="78"/>
      <c r="AX67" s="15"/>
      <c r="BB67" s="203"/>
      <c r="BP67"/>
      <c r="BQ67"/>
      <c r="BR67"/>
    </row>
    <row r="68" spans="46:70">
      <c r="AT68" s="78"/>
      <c r="AX68" s="15"/>
      <c r="BB68" s="203"/>
      <c r="BP68"/>
      <c r="BQ68"/>
      <c r="BR68"/>
    </row>
    <row r="69" spans="46:70">
      <c r="AT69" s="78"/>
      <c r="AX69" s="15"/>
      <c r="BB69" s="203"/>
      <c r="BP69"/>
      <c r="BQ69"/>
      <c r="BR69"/>
    </row>
    <row r="70" spans="46:70">
      <c r="AT70" s="78"/>
      <c r="AX70" s="15"/>
      <c r="BB70" s="203"/>
      <c r="BP70"/>
      <c r="BQ70"/>
      <c r="BR70"/>
    </row>
    <row r="71" spans="46:70">
      <c r="AT71" s="78"/>
      <c r="AX71" s="15"/>
      <c r="BB71" s="203"/>
      <c r="BP71"/>
      <c r="BQ71"/>
      <c r="BR71"/>
    </row>
    <row r="72" spans="46:70">
      <c r="AT72" s="78"/>
      <c r="AX72" s="15"/>
      <c r="BB72" s="203"/>
      <c r="BP72"/>
      <c r="BQ72"/>
      <c r="BR72"/>
    </row>
    <row r="73" spans="46:70">
      <c r="AT73" s="78"/>
      <c r="AX73" s="15"/>
      <c r="BB73" s="203"/>
      <c r="BP73"/>
      <c r="BQ73"/>
      <c r="BR73"/>
    </row>
    <row r="74" spans="46:70">
      <c r="AT74" s="78"/>
      <c r="AX74" s="15"/>
      <c r="BB74" s="203"/>
      <c r="BP74"/>
      <c r="BQ74"/>
      <c r="BR74"/>
    </row>
    <row r="75" spans="46:70">
      <c r="AT75" s="78"/>
      <c r="AX75" s="15"/>
      <c r="BB75" s="203"/>
      <c r="BP75"/>
      <c r="BQ75"/>
      <c r="BR75"/>
    </row>
    <row r="76" spans="46:70">
      <c r="AT76" s="78"/>
      <c r="AX76" s="15"/>
      <c r="BB76" s="203"/>
      <c r="BP76"/>
      <c r="BQ76"/>
      <c r="BR76"/>
    </row>
    <row r="77" spans="46:70">
      <c r="AT77" s="78"/>
      <c r="AX77" s="15"/>
      <c r="BB77" s="203"/>
      <c r="BP77"/>
      <c r="BQ77"/>
      <c r="BR77"/>
    </row>
    <row r="78" spans="46:70">
      <c r="AT78" s="78"/>
      <c r="AX78" s="15"/>
      <c r="BB78" s="203"/>
      <c r="BP78"/>
      <c r="BQ78"/>
      <c r="BR78"/>
    </row>
    <row r="79" spans="46:70">
      <c r="AT79" s="78"/>
      <c r="AX79" s="15"/>
      <c r="BB79" s="203"/>
      <c r="BP79"/>
      <c r="BQ79"/>
      <c r="BR79"/>
    </row>
    <row r="80" spans="46:70">
      <c r="AT80" s="78"/>
      <c r="AX80" s="15"/>
      <c r="BB80" s="203"/>
      <c r="BP80"/>
      <c r="BQ80"/>
      <c r="BR80"/>
    </row>
    <row r="81" spans="46:70">
      <c r="AT81" s="78"/>
      <c r="AX81" s="15"/>
      <c r="BB81" s="203"/>
      <c r="BP81"/>
      <c r="BQ81"/>
      <c r="BR81"/>
    </row>
    <row r="82" spans="46:70">
      <c r="AT82" s="78"/>
      <c r="AX82" s="15"/>
      <c r="BB82" s="203"/>
      <c r="BP82"/>
      <c r="BQ82"/>
      <c r="BR82"/>
    </row>
    <row r="83" spans="46:70">
      <c r="AT83" s="78"/>
      <c r="AX83" s="15"/>
      <c r="BB83" s="203"/>
      <c r="BP83"/>
      <c r="BQ83"/>
      <c r="BR83"/>
    </row>
    <row r="84" spans="46:70">
      <c r="AT84" s="78"/>
      <c r="AX84" s="15"/>
      <c r="BB84" s="203"/>
      <c r="BP84"/>
      <c r="BQ84"/>
      <c r="BR84"/>
    </row>
    <row r="85" spans="46:70">
      <c r="AT85" s="78"/>
      <c r="AX85" s="15"/>
      <c r="BB85" s="203"/>
      <c r="BP85"/>
      <c r="BQ85"/>
      <c r="BR85"/>
    </row>
    <row r="86" spans="46:70">
      <c r="AT86" s="78"/>
      <c r="AX86" s="15"/>
      <c r="BB86" s="203"/>
      <c r="BP86"/>
      <c r="BQ86"/>
      <c r="BR86"/>
    </row>
    <row r="87" spans="46:70">
      <c r="AT87" s="78"/>
      <c r="AX87" s="15"/>
      <c r="BB87" s="203"/>
      <c r="BP87"/>
      <c r="BQ87"/>
      <c r="BR87"/>
    </row>
    <row r="88" spans="46:70">
      <c r="AT88" s="78"/>
      <c r="AX88" s="15"/>
      <c r="BB88" s="203"/>
      <c r="BP88"/>
      <c r="BQ88"/>
      <c r="BR88"/>
    </row>
    <row r="89" spans="46:70">
      <c r="AT89" s="78"/>
      <c r="AX89" s="15"/>
      <c r="BB89" s="203"/>
      <c r="BP89"/>
      <c r="BQ89"/>
      <c r="BR89"/>
    </row>
    <row r="90" spans="46:70">
      <c r="AT90" s="78"/>
      <c r="AX90" s="15"/>
      <c r="BB90" s="203"/>
      <c r="BP90"/>
      <c r="BQ90"/>
      <c r="BR90"/>
    </row>
    <row r="91" spans="46:70">
      <c r="AT91" s="78"/>
      <c r="AX91" s="15"/>
      <c r="BB91" s="203"/>
      <c r="BP91"/>
      <c r="BQ91"/>
      <c r="BR91"/>
    </row>
    <row r="92" spans="46:70">
      <c r="AT92" s="78"/>
      <c r="AX92" s="15"/>
      <c r="BB92" s="203"/>
      <c r="BP92"/>
      <c r="BQ92"/>
      <c r="BR92"/>
    </row>
    <row r="93" spans="46:70">
      <c r="AT93" s="78"/>
      <c r="AX93" s="15"/>
      <c r="BB93" s="203"/>
      <c r="BP93"/>
      <c r="BQ93"/>
      <c r="BR93"/>
    </row>
    <row r="94" spans="46:70">
      <c r="AT94" s="78"/>
      <c r="AX94" s="15"/>
      <c r="BB94" s="203"/>
      <c r="BP94"/>
      <c r="BQ94"/>
      <c r="BR94"/>
    </row>
    <row r="95" spans="46:70">
      <c r="AT95" s="78"/>
      <c r="AX95" s="15"/>
      <c r="BB95" s="203"/>
      <c r="BP95"/>
      <c r="BQ95"/>
      <c r="BR95"/>
    </row>
    <row r="96" spans="46:70">
      <c r="AT96" s="78"/>
      <c r="AX96" s="15"/>
      <c r="BB96" s="203"/>
      <c r="BP96"/>
      <c r="BQ96"/>
      <c r="BR96"/>
    </row>
    <row r="97" spans="46:70">
      <c r="AT97" s="78"/>
      <c r="AX97" s="15"/>
      <c r="BB97" s="203"/>
      <c r="BP97"/>
      <c r="BQ97"/>
      <c r="BR97"/>
    </row>
    <row r="98" spans="46:70">
      <c r="AT98" s="78"/>
      <c r="AX98" s="15"/>
      <c r="BB98" s="203"/>
      <c r="BP98"/>
      <c r="BQ98"/>
      <c r="BR98"/>
    </row>
    <row r="99" spans="46:70">
      <c r="AT99" s="78"/>
      <c r="AX99" s="15"/>
      <c r="BB99" s="203"/>
      <c r="BP99"/>
      <c r="BQ99"/>
      <c r="BR99"/>
    </row>
    <row r="100" spans="46:70">
      <c r="AT100" s="78"/>
      <c r="AX100" s="15"/>
      <c r="BB100" s="203"/>
      <c r="BP100"/>
      <c r="BQ100"/>
      <c r="BR100"/>
    </row>
    <row r="101" spans="46:70">
      <c r="AT101" s="78"/>
      <c r="AX101" s="15"/>
      <c r="BB101" s="203"/>
      <c r="BP101"/>
      <c r="BQ101"/>
      <c r="BR101"/>
    </row>
    <row r="102" spans="46:70">
      <c r="AT102" s="78"/>
      <c r="AX102" s="15"/>
      <c r="BB102" s="203"/>
      <c r="BP102"/>
      <c r="BQ102"/>
      <c r="BR102"/>
    </row>
    <row r="103" spans="46:70">
      <c r="AT103" s="78"/>
      <c r="AX103" s="15"/>
      <c r="BB103" s="203"/>
      <c r="BP103"/>
      <c r="BQ103"/>
      <c r="BR103"/>
    </row>
    <row r="104" spans="46:70">
      <c r="AT104" s="78"/>
      <c r="AX104" s="15"/>
      <c r="BB104" s="203"/>
      <c r="BP104"/>
      <c r="BQ104"/>
      <c r="BR104"/>
    </row>
    <row r="105" spans="46:70">
      <c r="AT105" s="78"/>
      <c r="AX105" s="15"/>
      <c r="BB105" s="203"/>
      <c r="BP105"/>
      <c r="BQ105"/>
      <c r="BR105"/>
    </row>
    <row r="106" spans="46:70">
      <c r="AT106" s="78"/>
      <c r="AX106" s="15"/>
      <c r="BB106" s="203"/>
      <c r="BP106"/>
      <c r="BQ106"/>
      <c r="BR106"/>
    </row>
    <row r="107" spans="46:70">
      <c r="AT107" s="78"/>
      <c r="AX107" s="15"/>
      <c r="BB107" s="203"/>
      <c r="BP107"/>
      <c r="BQ107"/>
      <c r="BR107"/>
    </row>
    <row r="108" spans="46:70">
      <c r="AT108" s="78"/>
      <c r="AX108" s="15"/>
      <c r="BB108" s="203"/>
      <c r="BP108"/>
      <c r="BQ108"/>
      <c r="BR108"/>
    </row>
    <row r="109" spans="46:70">
      <c r="AT109" s="78"/>
      <c r="AX109" s="15"/>
      <c r="BB109" s="203"/>
      <c r="BP109"/>
      <c r="BQ109"/>
      <c r="BR109"/>
    </row>
    <row r="110" spans="46:70">
      <c r="AT110" s="78"/>
      <c r="AX110" s="15"/>
      <c r="BB110" s="203"/>
      <c r="BP110"/>
      <c r="BQ110"/>
      <c r="BR110"/>
    </row>
    <row r="111" spans="46:70">
      <c r="AT111" s="78"/>
      <c r="AX111" s="15"/>
      <c r="BB111" s="203"/>
      <c r="BP111"/>
      <c r="BQ111"/>
      <c r="BR111"/>
    </row>
    <row r="112" spans="46:70">
      <c r="AT112" s="78"/>
      <c r="AX112" s="15"/>
      <c r="BB112" s="203"/>
      <c r="BP112"/>
      <c r="BQ112"/>
      <c r="BR112"/>
    </row>
    <row r="113" spans="46:70">
      <c r="AT113" s="78"/>
      <c r="AX113" s="15"/>
      <c r="BB113" s="203"/>
      <c r="BP113"/>
      <c r="BQ113"/>
      <c r="BR113"/>
    </row>
    <row r="114" spans="46:70">
      <c r="AT114" s="78"/>
      <c r="AX114" s="15"/>
      <c r="BB114" s="203"/>
      <c r="BP114"/>
      <c r="BQ114"/>
      <c r="BR114"/>
    </row>
    <row r="115" spans="46:70">
      <c r="AT115" s="78"/>
      <c r="AX115" s="15"/>
      <c r="BB115" s="203"/>
      <c r="BP115"/>
      <c r="BQ115"/>
      <c r="BR115"/>
    </row>
    <row r="116" spans="46:70">
      <c r="AT116" s="78"/>
      <c r="AX116" s="15"/>
      <c r="BB116" s="203"/>
      <c r="BP116"/>
      <c r="BQ116"/>
      <c r="BR116"/>
    </row>
    <row r="117" spans="46:70">
      <c r="AT117" s="78"/>
      <c r="AX117" s="15"/>
      <c r="BB117" s="203"/>
      <c r="BP117"/>
      <c r="BQ117"/>
      <c r="BR117"/>
    </row>
    <row r="118" spans="46:70">
      <c r="AT118" s="78"/>
      <c r="AX118" s="15"/>
      <c r="BB118" s="203"/>
      <c r="BP118"/>
      <c r="BQ118"/>
      <c r="BR118"/>
    </row>
    <row r="119" spans="46:70">
      <c r="AT119" s="78"/>
      <c r="AX119" s="15"/>
      <c r="BB119" s="203"/>
      <c r="BP119"/>
      <c r="BQ119"/>
      <c r="BR119"/>
    </row>
    <row r="120" spans="46:70">
      <c r="AT120" s="78"/>
      <c r="AX120" s="15"/>
      <c r="BB120" s="203"/>
      <c r="BP120"/>
      <c r="BQ120"/>
      <c r="BR120"/>
    </row>
    <row r="121" spans="46:70">
      <c r="AT121" s="78"/>
      <c r="AX121" s="15"/>
      <c r="BB121" s="203"/>
      <c r="BP121"/>
      <c r="BQ121"/>
      <c r="BR121"/>
    </row>
    <row r="122" spans="46:70">
      <c r="AT122" s="78"/>
      <c r="AX122" s="15"/>
      <c r="BB122" s="203"/>
      <c r="BP122"/>
      <c r="BQ122"/>
      <c r="BR122"/>
    </row>
    <row r="123" spans="46:70">
      <c r="AT123" s="78"/>
      <c r="AX123" s="15"/>
      <c r="BB123" s="203"/>
      <c r="BP123"/>
      <c r="BQ123"/>
      <c r="BR123"/>
    </row>
    <row r="124" spans="46:70">
      <c r="AT124" s="78"/>
      <c r="AX124" s="15"/>
      <c r="BB124" s="203"/>
      <c r="BP124"/>
      <c r="BQ124"/>
      <c r="BR124"/>
    </row>
    <row r="125" spans="46:70">
      <c r="AT125" s="78"/>
      <c r="AX125" s="15"/>
      <c r="BB125" s="203"/>
      <c r="BP125"/>
      <c r="BQ125"/>
      <c r="BR125"/>
    </row>
    <row r="126" spans="46:70">
      <c r="AT126" s="78"/>
      <c r="AX126" s="15"/>
      <c r="BB126" s="203"/>
      <c r="BP126"/>
      <c r="BQ126"/>
      <c r="BR126"/>
    </row>
    <row r="127" spans="46:70">
      <c r="AT127" s="78"/>
      <c r="AX127" s="15"/>
      <c r="BB127" s="203"/>
      <c r="BP127"/>
      <c r="BQ127"/>
      <c r="BR127"/>
    </row>
    <row r="128" spans="46:70">
      <c r="AT128" s="78"/>
      <c r="AX128" s="15"/>
      <c r="BB128" s="203"/>
      <c r="BP128"/>
      <c r="BQ128"/>
      <c r="BR128"/>
    </row>
    <row r="129" spans="46:70">
      <c r="AT129" s="78"/>
      <c r="AX129" s="15"/>
      <c r="BB129" s="203"/>
      <c r="BP129"/>
      <c r="BQ129"/>
      <c r="BR129"/>
    </row>
    <row r="130" spans="46:70">
      <c r="AT130" s="78"/>
      <c r="AX130" s="15"/>
      <c r="BB130" s="203"/>
      <c r="BP130"/>
      <c r="BQ130"/>
      <c r="BR130"/>
    </row>
    <row r="131" spans="46:70">
      <c r="AT131" s="78"/>
      <c r="AX131" s="15"/>
      <c r="BB131" s="203"/>
      <c r="BP131"/>
      <c r="BQ131"/>
      <c r="BR131"/>
    </row>
    <row r="132" spans="46:70">
      <c r="AT132" s="78"/>
      <c r="AX132" s="15"/>
      <c r="BB132" s="203"/>
      <c r="BP132"/>
      <c r="BQ132"/>
      <c r="BR132"/>
    </row>
    <row r="133" spans="46:70">
      <c r="AT133" s="78"/>
      <c r="AX133" s="15"/>
      <c r="BB133" s="203"/>
      <c r="BP133"/>
      <c r="BQ133"/>
      <c r="BR133"/>
    </row>
    <row r="134" spans="46:70">
      <c r="AT134" s="78"/>
      <c r="AX134" s="15"/>
      <c r="BB134" s="203"/>
      <c r="BP134"/>
      <c r="BQ134"/>
      <c r="BR134"/>
    </row>
    <row r="135" spans="46:70">
      <c r="AT135" s="78"/>
      <c r="AX135" s="15"/>
      <c r="BB135" s="203"/>
      <c r="BP135"/>
      <c r="BQ135"/>
      <c r="BR135"/>
    </row>
    <row r="136" spans="46:70">
      <c r="AT136" s="78"/>
      <c r="AX136" s="15"/>
      <c r="BB136" s="203"/>
      <c r="BP136"/>
      <c r="BQ136"/>
      <c r="BR136"/>
    </row>
    <row r="137" spans="46:70">
      <c r="AT137" s="78"/>
      <c r="AX137" s="15"/>
      <c r="BB137" s="203"/>
      <c r="BP137"/>
      <c r="BQ137"/>
      <c r="BR137"/>
    </row>
    <row r="138" spans="46:70">
      <c r="AT138" s="78"/>
      <c r="AX138" s="15"/>
      <c r="BB138" s="203"/>
      <c r="BP138"/>
      <c r="BQ138"/>
      <c r="BR138"/>
    </row>
    <row r="139" spans="46:70">
      <c r="AT139" s="78"/>
      <c r="AX139" s="15"/>
      <c r="BB139" s="203"/>
      <c r="BP139"/>
      <c r="BQ139"/>
      <c r="BR139"/>
    </row>
    <row r="140" spans="46:70">
      <c r="AT140" s="78"/>
      <c r="AX140" s="15"/>
      <c r="BB140" s="203"/>
      <c r="BP140"/>
      <c r="BQ140"/>
      <c r="BR140"/>
    </row>
    <row r="141" spans="46:70">
      <c r="AT141" s="78"/>
      <c r="AX141" s="15"/>
      <c r="BB141" s="203"/>
      <c r="BP141"/>
      <c r="BQ141"/>
      <c r="BR141"/>
    </row>
    <row r="142" spans="46:70">
      <c r="AT142" s="78"/>
      <c r="AX142" s="15"/>
      <c r="BB142" s="203"/>
      <c r="BP142"/>
      <c r="BQ142"/>
      <c r="BR142"/>
    </row>
    <row r="143" spans="46:70">
      <c r="AT143" s="78"/>
      <c r="AX143" s="15"/>
      <c r="BB143" s="203"/>
      <c r="BP143"/>
      <c r="BQ143"/>
      <c r="BR143"/>
    </row>
    <row r="144" spans="46:70">
      <c r="AT144" s="78"/>
      <c r="AX144" s="15"/>
      <c r="BB144" s="203"/>
      <c r="BP144"/>
      <c r="BQ144"/>
      <c r="BR144"/>
    </row>
    <row r="145" spans="46:70">
      <c r="AT145" s="78"/>
      <c r="AX145" s="15"/>
      <c r="BB145" s="203"/>
      <c r="BP145"/>
      <c r="BQ145"/>
      <c r="BR145"/>
    </row>
    <row r="146" spans="46:70">
      <c r="AT146" s="78"/>
      <c r="AX146" s="15"/>
      <c r="BB146" s="203"/>
      <c r="BP146"/>
      <c r="BQ146"/>
      <c r="BR146"/>
    </row>
    <row r="147" spans="46:70">
      <c r="AT147" s="78"/>
      <c r="AX147" s="15"/>
      <c r="BB147" s="203"/>
      <c r="BP147"/>
      <c r="BQ147"/>
      <c r="BR147"/>
    </row>
    <row r="148" spans="46:70">
      <c r="AT148" s="78"/>
      <c r="AX148" s="15"/>
      <c r="BB148" s="203"/>
      <c r="BP148"/>
      <c r="BQ148"/>
      <c r="BR148"/>
    </row>
    <row r="149" spans="46:70">
      <c r="AT149" s="78"/>
      <c r="AX149" s="15"/>
      <c r="BB149" s="203"/>
      <c r="BP149"/>
      <c r="BQ149"/>
      <c r="BR149"/>
    </row>
    <row r="150" spans="46:70">
      <c r="AT150" s="78"/>
      <c r="AX150" s="15"/>
      <c r="BB150" s="203"/>
      <c r="BP150"/>
      <c r="BQ150"/>
      <c r="BR150"/>
    </row>
    <row r="151" spans="46:70">
      <c r="AT151" s="78"/>
      <c r="AX151" s="15"/>
      <c r="BB151" s="203"/>
      <c r="BP151"/>
      <c r="BQ151"/>
      <c r="BR151"/>
    </row>
    <row r="152" spans="46:70">
      <c r="AT152" s="78"/>
      <c r="AX152" s="15"/>
      <c r="BB152" s="203"/>
      <c r="BP152"/>
      <c r="BQ152"/>
      <c r="BR152"/>
    </row>
    <row r="153" spans="46:70">
      <c r="AT153" s="78"/>
      <c r="AX153" s="15"/>
      <c r="BB153" s="203"/>
      <c r="BP153"/>
      <c r="BQ153"/>
      <c r="BR153"/>
    </row>
    <row r="154" spans="46:70">
      <c r="AT154" s="78"/>
      <c r="AX154" s="15"/>
      <c r="BB154" s="203"/>
      <c r="BP154"/>
      <c r="BQ154"/>
      <c r="BR154"/>
    </row>
    <row r="155" spans="46:70">
      <c r="AT155" s="78"/>
      <c r="AX155" s="15"/>
      <c r="BB155" s="203"/>
      <c r="BP155"/>
      <c r="BQ155"/>
      <c r="BR155"/>
    </row>
    <row r="156" spans="46:70">
      <c r="AT156" s="78"/>
      <c r="AX156" s="15"/>
      <c r="BB156" s="203"/>
      <c r="BP156"/>
      <c r="BQ156"/>
      <c r="BR156"/>
    </row>
    <row r="157" spans="46:70">
      <c r="AT157" s="78"/>
      <c r="AX157" s="15"/>
      <c r="BB157" s="203"/>
      <c r="BP157"/>
      <c r="BQ157"/>
      <c r="BR157"/>
    </row>
    <row r="158" spans="46:70">
      <c r="AT158" s="78"/>
      <c r="AX158" s="15"/>
      <c r="BB158" s="203"/>
      <c r="BP158"/>
      <c r="BQ158"/>
      <c r="BR158"/>
    </row>
    <row r="159" spans="46:70">
      <c r="AT159" s="78"/>
      <c r="AX159" s="15"/>
      <c r="BB159" s="203"/>
      <c r="BP159"/>
      <c r="BQ159"/>
      <c r="BR159"/>
    </row>
    <row r="160" spans="46:70">
      <c r="AT160" s="78"/>
      <c r="AX160" s="15"/>
      <c r="BB160" s="203"/>
      <c r="BP160"/>
      <c r="BQ160"/>
      <c r="BR160"/>
    </row>
    <row r="161" spans="46:70">
      <c r="AT161" s="78"/>
      <c r="AX161" s="15"/>
      <c r="BB161" s="203"/>
      <c r="BP161"/>
      <c r="BQ161"/>
      <c r="BR161"/>
    </row>
    <row r="162" spans="46:70">
      <c r="AT162" s="78"/>
      <c r="AX162" s="15"/>
      <c r="BB162" s="203"/>
      <c r="BP162"/>
      <c r="BQ162"/>
      <c r="BR162"/>
    </row>
    <row r="163" spans="46:70">
      <c r="AT163" s="78"/>
      <c r="AX163" s="15"/>
      <c r="BB163" s="203"/>
      <c r="BP163"/>
      <c r="BQ163"/>
      <c r="BR163"/>
    </row>
    <row r="164" spans="46:70">
      <c r="AT164" s="78"/>
      <c r="AX164" s="15"/>
      <c r="BB164" s="203"/>
      <c r="BP164"/>
      <c r="BQ164"/>
      <c r="BR164"/>
    </row>
    <row r="165" spans="46:70">
      <c r="AT165" s="78"/>
      <c r="AX165" s="15"/>
      <c r="BB165" s="203"/>
      <c r="BP165"/>
      <c r="BQ165"/>
      <c r="BR165"/>
    </row>
    <row r="166" spans="46:70">
      <c r="AT166" s="78"/>
      <c r="AX166" s="15"/>
      <c r="BB166" s="203"/>
      <c r="BP166"/>
      <c r="BQ166"/>
      <c r="BR166"/>
    </row>
    <row r="167" spans="46:70">
      <c r="AT167" s="78"/>
      <c r="AX167" s="15"/>
      <c r="BB167" s="203"/>
      <c r="BP167"/>
      <c r="BQ167"/>
      <c r="BR167"/>
    </row>
    <row r="168" spans="46:70">
      <c r="AT168" s="78"/>
      <c r="AX168" s="15"/>
      <c r="BB168" s="203"/>
      <c r="BP168"/>
      <c r="BQ168"/>
      <c r="BR168"/>
    </row>
    <row r="169" spans="46:70">
      <c r="AT169" s="78"/>
      <c r="AX169" s="15"/>
      <c r="BB169" s="203"/>
      <c r="BP169"/>
      <c r="BQ169"/>
      <c r="BR169"/>
    </row>
    <row r="170" spans="46:70">
      <c r="AT170" s="78"/>
      <c r="AX170" s="15"/>
      <c r="BB170" s="203"/>
      <c r="BP170"/>
      <c r="BQ170"/>
      <c r="BR170"/>
    </row>
    <row r="171" spans="46:70">
      <c r="AT171" s="78"/>
      <c r="AX171" s="15"/>
      <c r="BB171" s="203"/>
      <c r="BP171"/>
      <c r="BQ171"/>
      <c r="BR171"/>
    </row>
    <row r="172" spans="46:70">
      <c r="AT172" s="78"/>
      <c r="AX172" s="15"/>
      <c r="BB172" s="203"/>
      <c r="BP172"/>
      <c r="BQ172"/>
      <c r="BR172"/>
    </row>
    <row r="173" spans="46:70">
      <c r="AT173" s="78"/>
      <c r="AX173" s="15"/>
      <c r="BB173" s="203"/>
      <c r="BP173"/>
      <c r="BQ173"/>
      <c r="BR173"/>
    </row>
    <row r="174" spans="46:70">
      <c r="AT174" s="78"/>
      <c r="AX174" s="15"/>
      <c r="BB174" s="203"/>
      <c r="BP174"/>
      <c r="BQ174"/>
      <c r="BR174"/>
    </row>
    <row r="175" spans="46:70">
      <c r="AT175" s="78"/>
      <c r="AX175" s="15"/>
      <c r="BB175" s="203"/>
      <c r="BP175"/>
      <c r="BQ175"/>
      <c r="BR175"/>
    </row>
    <row r="176" spans="46:70">
      <c r="AT176" s="78"/>
      <c r="AX176" s="15"/>
      <c r="BB176" s="203"/>
      <c r="BP176"/>
      <c r="BQ176"/>
      <c r="BR176"/>
    </row>
    <row r="177" spans="46:70">
      <c r="AT177" s="78"/>
      <c r="AX177" s="15"/>
      <c r="BB177" s="203"/>
      <c r="BP177"/>
      <c r="BQ177"/>
      <c r="BR177"/>
    </row>
    <row r="178" spans="46:70">
      <c r="AT178" s="78"/>
      <c r="AX178" s="15"/>
      <c r="BB178" s="203"/>
      <c r="BP178"/>
      <c r="BQ178"/>
      <c r="BR178"/>
    </row>
    <row r="179" spans="46:70">
      <c r="AT179" s="78"/>
      <c r="AX179" s="15"/>
      <c r="BB179" s="203"/>
      <c r="BP179"/>
      <c r="BQ179"/>
      <c r="BR179"/>
    </row>
    <row r="180" spans="46:70">
      <c r="AT180" s="78"/>
      <c r="AX180" s="15"/>
      <c r="BB180" s="203"/>
      <c r="BP180"/>
      <c r="BQ180"/>
      <c r="BR180"/>
    </row>
    <row r="181" spans="46:70">
      <c r="AT181" s="78"/>
      <c r="AX181" s="15"/>
      <c r="BB181" s="203"/>
      <c r="BP181"/>
      <c r="BQ181"/>
      <c r="BR181"/>
    </row>
    <row r="182" spans="46:70">
      <c r="AT182" s="78"/>
      <c r="AX182" s="15"/>
      <c r="BB182" s="203"/>
      <c r="BP182"/>
      <c r="BQ182"/>
      <c r="BR182"/>
    </row>
    <row r="183" spans="46:70">
      <c r="AT183" s="78"/>
      <c r="AX183" s="15"/>
      <c r="BB183" s="203"/>
      <c r="BP183"/>
      <c r="BQ183"/>
      <c r="BR183"/>
    </row>
    <row r="184" spans="46:70">
      <c r="AT184" s="78"/>
      <c r="AX184" s="15"/>
      <c r="BB184" s="203"/>
      <c r="BP184"/>
      <c r="BQ184"/>
      <c r="BR184"/>
    </row>
    <row r="185" spans="46:70">
      <c r="AT185" s="78"/>
      <c r="AX185" s="15"/>
      <c r="BB185" s="203"/>
      <c r="BP185"/>
      <c r="BQ185"/>
      <c r="BR185"/>
    </row>
    <row r="186" spans="46:70">
      <c r="AT186" s="78"/>
      <c r="AX186" s="15"/>
      <c r="BB186" s="203"/>
      <c r="BP186"/>
      <c r="BQ186"/>
      <c r="BR186"/>
    </row>
    <row r="187" spans="46:70">
      <c r="AT187" s="78"/>
      <c r="AX187" s="15"/>
      <c r="BB187" s="203"/>
      <c r="BP187"/>
      <c r="BQ187"/>
      <c r="BR187"/>
    </row>
    <row r="188" spans="46:70">
      <c r="AT188" s="78"/>
      <c r="AX188" s="15"/>
      <c r="BB188" s="203"/>
      <c r="BP188"/>
      <c r="BQ188"/>
      <c r="BR188"/>
    </row>
    <row r="189" spans="46:70">
      <c r="AT189" s="78"/>
      <c r="AX189" s="15"/>
      <c r="BB189" s="203"/>
      <c r="BP189"/>
      <c r="BQ189"/>
      <c r="BR189"/>
    </row>
    <row r="190" spans="46:70">
      <c r="AT190" s="78"/>
      <c r="AX190" s="15"/>
      <c r="BB190" s="203"/>
      <c r="BP190"/>
      <c r="BQ190"/>
      <c r="BR190"/>
    </row>
    <row r="191" spans="46:70">
      <c r="AT191" s="78"/>
      <c r="AX191" s="15"/>
      <c r="BB191" s="203"/>
      <c r="BP191"/>
      <c r="BQ191"/>
      <c r="BR191"/>
    </row>
    <row r="192" spans="46:70">
      <c r="AT192" s="78"/>
      <c r="AX192" s="15"/>
      <c r="BB192" s="203"/>
      <c r="BP192"/>
      <c r="BQ192"/>
      <c r="BR192"/>
    </row>
    <row r="193" spans="46:70">
      <c r="AT193" s="78"/>
      <c r="AX193" s="15"/>
      <c r="BB193" s="203"/>
      <c r="BP193"/>
      <c r="BQ193"/>
      <c r="BR193"/>
    </row>
    <row r="194" spans="46:70">
      <c r="AT194" s="78"/>
      <c r="AX194" s="15"/>
      <c r="BB194" s="203"/>
      <c r="BP194"/>
      <c r="BQ194"/>
      <c r="BR194"/>
    </row>
    <row r="195" spans="46:70">
      <c r="AT195" s="78"/>
      <c r="AX195" s="15"/>
      <c r="BB195" s="203"/>
      <c r="BP195"/>
      <c r="BQ195"/>
      <c r="BR195"/>
    </row>
    <row r="196" spans="46:70">
      <c r="AT196" s="78"/>
      <c r="AX196" s="15"/>
      <c r="BB196" s="203"/>
      <c r="BP196"/>
      <c r="BQ196"/>
      <c r="BR196"/>
    </row>
    <row r="197" spans="46:70">
      <c r="AT197" s="78"/>
      <c r="AX197" s="15"/>
      <c r="BB197" s="203"/>
      <c r="BP197"/>
      <c r="BQ197"/>
      <c r="BR197"/>
    </row>
    <row r="198" spans="46:70">
      <c r="AT198" s="78"/>
      <c r="AX198" s="15"/>
      <c r="BB198" s="203"/>
      <c r="BP198"/>
      <c r="BQ198"/>
      <c r="BR198"/>
    </row>
    <row r="199" spans="46:70">
      <c r="AT199" s="78"/>
      <c r="AX199" s="15"/>
      <c r="BB199" s="203"/>
      <c r="BP199"/>
      <c r="BQ199"/>
      <c r="BR199"/>
    </row>
    <row r="200" spans="46:70">
      <c r="AT200" s="78"/>
      <c r="AX200" s="15"/>
      <c r="BB200" s="203"/>
      <c r="BP200"/>
      <c r="BQ200"/>
      <c r="BR200"/>
    </row>
    <row r="201" spans="46:70">
      <c r="AT201" s="78"/>
      <c r="AX201" s="15"/>
      <c r="BB201" s="203"/>
      <c r="BP201"/>
      <c r="BQ201"/>
      <c r="BR201"/>
    </row>
    <row r="202" spans="46:70">
      <c r="AT202" s="78"/>
      <c r="AX202" s="15"/>
      <c r="BB202" s="203"/>
      <c r="BP202"/>
      <c r="BQ202"/>
      <c r="BR202"/>
    </row>
    <row r="203" spans="46:70">
      <c r="AT203" s="78"/>
      <c r="AX203" s="15"/>
      <c r="BB203" s="203"/>
      <c r="BP203"/>
      <c r="BQ203"/>
      <c r="BR203"/>
    </row>
    <row r="204" spans="46:70">
      <c r="AT204" s="78"/>
      <c r="AX204" s="15"/>
      <c r="BB204" s="203"/>
      <c r="BP204"/>
      <c r="BQ204"/>
      <c r="BR204"/>
    </row>
    <row r="205" spans="46:70">
      <c r="AT205" s="78"/>
      <c r="AX205" s="15"/>
      <c r="BB205" s="203"/>
      <c r="BP205"/>
      <c r="BQ205"/>
      <c r="BR205"/>
    </row>
    <row r="206" spans="46:70">
      <c r="AT206" s="78"/>
      <c r="AX206" s="15"/>
      <c r="BB206" s="203"/>
      <c r="BP206"/>
      <c r="BQ206"/>
      <c r="BR206"/>
    </row>
    <row r="207" spans="46:70">
      <c r="AT207" s="78"/>
      <c r="AX207" s="15"/>
      <c r="BB207" s="203"/>
      <c r="BP207"/>
      <c r="BQ207"/>
      <c r="BR207"/>
    </row>
    <row r="208" spans="46:70">
      <c r="AT208" s="78"/>
      <c r="AX208" s="15"/>
      <c r="BB208" s="203"/>
      <c r="BP208"/>
      <c r="BQ208"/>
      <c r="BR208"/>
    </row>
    <row r="209" spans="46:70">
      <c r="AT209" s="78"/>
      <c r="AX209" s="15"/>
      <c r="BB209" s="203"/>
      <c r="BP209"/>
      <c r="BQ209"/>
      <c r="BR209"/>
    </row>
    <row r="210" spans="46:70">
      <c r="AT210" s="78"/>
      <c r="AX210" s="15"/>
      <c r="BB210" s="203"/>
      <c r="BP210"/>
      <c r="BQ210"/>
      <c r="BR210"/>
    </row>
    <row r="211" spans="46:70">
      <c r="AT211" s="78"/>
      <c r="AX211" s="15"/>
      <c r="BB211" s="203"/>
      <c r="BP211"/>
      <c r="BQ211"/>
      <c r="BR211"/>
    </row>
    <row r="212" spans="46:70">
      <c r="AT212" s="78"/>
      <c r="AX212" s="15"/>
      <c r="BB212" s="203"/>
      <c r="BP212"/>
      <c r="BQ212"/>
      <c r="BR212"/>
    </row>
    <row r="213" spans="46:70">
      <c r="AT213" s="78"/>
      <c r="AX213" s="15"/>
      <c r="BB213" s="203"/>
      <c r="BP213"/>
      <c r="BQ213"/>
      <c r="BR213"/>
    </row>
    <row r="214" spans="46:70">
      <c r="AT214" s="78"/>
      <c r="AX214" s="15"/>
      <c r="BB214" s="203"/>
      <c r="BP214"/>
      <c r="BQ214"/>
      <c r="BR214"/>
    </row>
    <row r="215" spans="46:70">
      <c r="AT215" s="78"/>
      <c r="AX215" s="15"/>
      <c r="BB215" s="203"/>
      <c r="BP215"/>
      <c r="BQ215"/>
      <c r="BR215"/>
    </row>
    <row r="216" spans="46:70">
      <c r="AT216" s="78"/>
      <c r="AX216" s="15"/>
      <c r="BB216" s="203"/>
      <c r="BP216"/>
      <c r="BQ216"/>
      <c r="BR216"/>
    </row>
    <row r="217" spans="46:70">
      <c r="AT217" s="78"/>
      <c r="AX217" s="15"/>
      <c r="BB217" s="203"/>
      <c r="BP217"/>
      <c r="BQ217"/>
      <c r="BR217"/>
    </row>
    <row r="218" spans="46:70">
      <c r="AT218" s="78"/>
      <c r="AX218" s="15"/>
      <c r="BB218" s="203"/>
      <c r="BP218"/>
      <c r="BQ218"/>
      <c r="BR218"/>
    </row>
    <row r="219" spans="46:70">
      <c r="AT219" s="78"/>
      <c r="AX219" s="15"/>
      <c r="BB219" s="203"/>
      <c r="BP219"/>
      <c r="BQ219"/>
      <c r="BR219"/>
    </row>
    <row r="220" spans="46:70">
      <c r="AT220" s="78"/>
      <c r="AX220" s="15"/>
      <c r="BB220" s="203"/>
      <c r="BP220"/>
      <c r="BQ220"/>
      <c r="BR220"/>
    </row>
    <row r="221" spans="46:70">
      <c r="AT221" s="78"/>
      <c r="AX221" s="15"/>
      <c r="BB221" s="203"/>
      <c r="BP221"/>
      <c r="BQ221"/>
      <c r="BR221"/>
    </row>
    <row r="222" spans="46:70">
      <c r="AT222" s="78"/>
      <c r="AX222" s="15"/>
      <c r="BB222" s="203"/>
      <c r="BP222"/>
      <c r="BQ222"/>
      <c r="BR222"/>
    </row>
    <row r="223" spans="46:70">
      <c r="AT223" s="78"/>
      <c r="AX223" s="15"/>
      <c r="BB223" s="203"/>
      <c r="BP223"/>
      <c r="BQ223"/>
      <c r="BR223"/>
    </row>
    <row r="224" spans="46:70">
      <c r="AT224" s="78"/>
      <c r="AX224" s="15"/>
      <c r="BB224" s="203"/>
      <c r="BP224"/>
      <c r="BQ224"/>
      <c r="BR224"/>
    </row>
    <row r="225" spans="46:70">
      <c r="AT225" s="78"/>
      <c r="AX225" s="15"/>
      <c r="BB225" s="203"/>
      <c r="BP225"/>
      <c r="BQ225"/>
      <c r="BR225"/>
    </row>
    <row r="226" spans="46:70">
      <c r="AT226" s="78"/>
      <c r="AX226" s="15"/>
      <c r="BB226" s="203"/>
      <c r="BP226"/>
      <c r="BQ226"/>
      <c r="BR226"/>
    </row>
    <row r="227" spans="46:70">
      <c r="AT227" s="78"/>
      <c r="AX227" s="15"/>
      <c r="BB227" s="203"/>
      <c r="BP227"/>
      <c r="BQ227"/>
      <c r="BR227"/>
    </row>
    <row r="228" spans="46:70">
      <c r="AT228" s="78"/>
      <c r="AX228" s="15"/>
      <c r="BB228" s="203"/>
      <c r="BP228"/>
      <c r="BQ228"/>
      <c r="BR228"/>
    </row>
    <row r="229" spans="46:70">
      <c r="AT229" s="78"/>
      <c r="AX229" s="15"/>
      <c r="BB229" s="203"/>
      <c r="BP229"/>
      <c r="BQ229"/>
      <c r="BR229"/>
    </row>
    <row r="230" spans="46:70">
      <c r="AT230" s="78"/>
      <c r="AX230" s="15"/>
      <c r="BB230" s="203"/>
      <c r="BP230"/>
      <c r="BQ230"/>
      <c r="BR230"/>
    </row>
    <row r="231" spans="46:70">
      <c r="AT231" s="78"/>
      <c r="AX231" s="15"/>
      <c r="BB231" s="203"/>
    </row>
    <row r="232" spans="46:70">
      <c r="AT232" s="78"/>
      <c r="AX232" s="15"/>
      <c r="BB232" s="203"/>
    </row>
    <row r="233" spans="46:70">
      <c r="AT233" s="78"/>
      <c r="AX233" s="15"/>
      <c r="BB233" s="203"/>
    </row>
    <row r="234" spans="46:70">
      <c r="AT234" s="78"/>
      <c r="AX234" s="15"/>
      <c r="BB234" s="203"/>
    </row>
    <row r="235" spans="46:70">
      <c r="AT235" s="78"/>
      <c r="AX235" s="15"/>
      <c r="BB235" s="203"/>
    </row>
    <row r="236" spans="46:70">
      <c r="AT236" s="78"/>
      <c r="AX236" s="15"/>
      <c r="BB236" s="203"/>
    </row>
    <row r="237" spans="46:70">
      <c r="AT237" s="78"/>
      <c r="AX237" s="15"/>
      <c r="BB237" s="203"/>
    </row>
    <row r="238" spans="46:70">
      <c r="AT238" s="78"/>
      <c r="AX238" s="15"/>
      <c r="BB238" s="203"/>
    </row>
    <row r="239" spans="46:70">
      <c r="AT239" s="78"/>
      <c r="AX239" s="15"/>
      <c r="BB239" s="203"/>
    </row>
    <row r="240" spans="46:70">
      <c r="AT240" s="78"/>
      <c r="AX240" s="15"/>
      <c r="BB240" s="203"/>
    </row>
    <row r="241" spans="46:54">
      <c r="AT241" s="78"/>
      <c r="AX241" s="15"/>
      <c r="BB241" s="203"/>
    </row>
    <row r="242" spans="46:54">
      <c r="AT242" s="78"/>
      <c r="AX242" s="15"/>
      <c r="BB242" s="203"/>
    </row>
    <row r="243" spans="46:54">
      <c r="AT243" s="78"/>
      <c r="AX243" s="15"/>
      <c r="BB243" s="203"/>
    </row>
    <row r="244" spans="46:54">
      <c r="AT244" s="78"/>
      <c r="AX244" s="15"/>
      <c r="BB244" s="203"/>
    </row>
    <row r="245" spans="46:54">
      <c r="AT245" s="78"/>
      <c r="AX245" s="15"/>
      <c r="BB245" s="203"/>
    </row>
    <row r="246" spans="46:54">
      <c r="AT246" s="78"/>
      <c r="AX246" s="15"/>
      <c r="BB246" s="203"/>
    </row>
    <row r="247" spans="46:54">
      <c r="AT247" s="78"/>
      <c r="AX247" s="15"/>
      <c r="BB247" s="203"/>
    </row>
    <row r="248" spans="46:54">
      <c r="AT248" s="78"/>
      <c r="AX248" s="15"/>
      <c r="BB248" s="203"/>
    </row>
    <row r="249" spans="46:54">
      <c r="AT249" s="78"/>
      <c r="AX249" s="15"/>
      <c r="BB249" s="203"/>
    </row>
    <row r="250" spans="46:54">
      <c r="AT250" s="78"/>
      <c r="AX250" s="15"/>
      <c r="BB250" s="203"/>
    </row>
    <row r="251" spans="46:54">
      <c r="AT251" s="78"/>
      <c r="AX251" s="15"/>
      <c r="BB251" s="203"/>
    </row>
    <row r="252" spans="46:54">
      <c r="AT252" s="78"/>
      <c r="AX252" s="15"/>
      <c r="BB252" s="203"/>
    </row>
    <row r="253" spans="46:54">
      <c r="AT253" s="78"/>
      <c r="AX253" s="15"/>
      <c r="BB253" s="203"/>
    </row>
    <row r="254" spans="46:54">
      <c r="AT254" s="78"/>
      <c r="AX254" s="15"/>
      <c r="BB254" s="203"/>
    </row>
    <row r="255" spans="46:54">
      <c r="AT255" s="78"/>
      <c r="AX255" s="15"/>
      <c r="BB255" s="203"/>
    </row>
    <row r="256" spans="46:54">
      <c r="AT256" s="78"/>
      <c r="AX256" s="15"/>
      <c r="BB256" s="203"/>
    </row>
    <row r="257" spans="46:54">
      <c r="AT257" s="78"/>
      <c r="AX257" s="15"/>
      <c r="BB257" s="203"/>
    </row>
    <row r="258" spans="46:54">
      <c r="AT258" s="78"/>
      <c r="AX258" s="15"/>
      <c r="BB258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S144"/>
  <sheetViews>
    <sheetView tabSelected="1" zoomScale="96" zoomScaleNormal="96" workbookViewId="0">
      <pane xSplit="1" ySplit="7" topLeftCell="B23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customWidth="1"/>
    <col min="3" max="3" width="4.1796875" customWidth="1"/>
    <col min="4" max="4" width="1.1796875" customWidth="1"/>
    <col min="5" max="5" width="6" customWidth="1"/>
    <col min="6" max="6" width="1.36328125" style="477" customWidth="1"/>
    <col min="7" max="7" width="5.54296875" customWidth="1"/>
    <col min="8" max="8" width="4.453125" customWidth="1"/>
    <col min="9" max="9" width="1.36328125" style="492" customWidth="1"/>
    <col min="10" max="10" width="6.6328125" customWidth="1"/>
    <col min="11" max="11" width="6.453125" customWidth="1"/>
    <col min="12" max="12" width="1.90625" customWidth="1"/>
    <col min="13" max="13" width="6.81640625" customWidth="1"/>
    <col min="14" max="14" width="5.1796875" customWidth="1"/>
    <col min="15" max="15" width="1.7265625" style="492" customWidth="1"/>
    <col min="16" max="16" width="7.1796875" customWidth="1"/>
    <col min="17" max="17" width="4.90625" customWidth="1"/>
    <col min="18" max="18" width="4.90625" style="10" customWidth="1"/>
    <col min="19" max="19" width="4.08984375" customWidth="1"/>
    <col min="20" max="20" width="5.90625" customWidth="1"/>
    <col min="21" max="21" width="4.54296875" customWidth="1"/>
    <col min="22" max="22" width="5.08984375" customWidth="1"/>
    <col min="23" max="23" width="1.453125" customWidth="1"/>
    <col min="24" max="24" width="5.36328125" customWidth="1"/>
    <col min="25" max="25" width="3.81640625" customWidth="1"/>
    <col min="26" max="26" width="6.36328125" customWidth="1"/>
    <col min="27" max="27" width="6.81640625" customWidth="1"/>
    <col min="28" max="28" width="7.1796875" customWidth="1"/>
    <col min="29" max="29" width="1" customWidth="1"/>
    <col min="30" max="30" width="6" customWidth="1"/>
    <col min="31" max="31" width="2.453125" style="66" customWidth="1"/>
    <col min="32" max="32" width="7.08984375" style="10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5" ht="15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15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154"/>
      <c r="AF1" s="158"/>
      <c r="AG1" s="24"/>
      <c r="AH1" s="24"/>
      <c r="AI1" s="24"/>
      <c r="AK1" s="492"/>
      <c r="AL1" s="492"/>
    </row>
    <row r="2" spans="1:45" s="174" customFormat="1" ht="29.4">
      <c r="A2" s="239"/>
      <c r="B2" s="137" t="s">
        <v>763</v>
      </c>
      <c r="C2" s="239"/>
      <c r="D2" s="239"/>
      <c r="E2" s="239"/>
      <c r="F2" s="239"/>
      <c r="G2" s="24"/>
      <c r="H2" s="24"/>
      <c r="I2" s="24"/>
      <c r="J2" s="503">
        <v>2024</v>
      </c>
      <c r="K2" s="504"/>
      <c r="L2" s="24"/>
      <c r="M2" s="240" t="s">
        <v>91</v>
      </c>
      <c r="N2" s="241"/>
      <c r="O2" s="500">
        <v>52</v>
      </c>
      <c r="P2" s="501"/>
      <c r="Q2" s="146"/>
      <c r="R2" s="239"/>
      <c r="S2" s="239"/>
      <c r="T2" s="239" t="s">
        <v>593</v>
      </c>
      <c r="U2" s="146"/>
      <c r="V2" s="239"/>
      <c r="W2" s="239"/>
      <c r="X2" s="239"/>
      <c r="Y2" s="239"/>
      <c r="Z2" s="502">
        <v>45668</v>
      </c>
      <c r="AA2" s="501"/>
      <c r="AB2" s="501"/>
      <c r="AC2" s="501"/>
      <c r="AD2" s="501"/>
      <c r="AE2" s="501"/>
      <c r="AF2" s="146"/>
      <c r="AG2" s="146"/>
      <c r="AH2" s="146"/>
      <c r="AI2" s="146"/>
      <c r="AJ2" s="492"/>
    </row>
    <row r="3" spans="1:45" ht="18.75" customHeight="1">
      <c r="A3" s="24"/>
      <c r="B3" s="137"/>
      <c r="C3" s="24"/>
      <c r="D3" s="24"/>
      <c r="E3" s="24"/>
      <c r="F3" s="24"/>
      <c r="G3" s="24"/>
      <c r="H3" s="140"/>
      <c r="I3" s="140"/>
      <c r="J3" s="25"/>
      <c r="K3" s="25"/>
      <c r="L3" s="25"/>
      <c r="M3" s="140"/>
      <c r="N3" s="140"/>
      <c r="O3" s="140"/>
      <c r="P3" s="140"/>
      <c r="Q3" s="140"/>
      <c r="R3" s="230"/>
      <c r="S3" s="140"/>
      <c r="T3" s="140"/>
      <c r="U3" s="25"/>
      <c r="V3" s="140"/>
      <c r="W3" s="140"/>
      <c r="X3" s="140"/>
      <c r="Y3" s="25"/>
      <c r="Z3" s="140"/>
      <c r="AA3" s="140"/>
      <c r="AB3" s="140"/>
      <c r="AC3" s="140"/>
      <c r="AD3" s="140"/>
      <c r="AE3" s="155"/>
      <c r="AF3" s="127"/>
      <c r="AG3" s="25"/>
      <c r="AH3" s="25"/>
      <c r="AI3" s="24"/>
    </row>
    <row r="4" spans="1:45" ht="17.2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4"/>
      <c r="N4" s="11"/>
      <c r="O4" s="11"/>
      <c r="P4" s="6"/>
      <c r="Q4" s="11"/>
      <c r="R4" s="159"/>
      <c r="S4" s="11"/>
      <c r="T4" s="6"/>
      <c r="U4" s="11"/>
      <c r="V4" s="6"/>
      <c r="W4" s="6"/>
      <c r="X4" s="7"/>
      <c r="Y4" s="11"/>
      <c r="Z4" s="425" t="s">
        <v>474</v>
      </c>
      <c r="AA4" s="6"/>
      <c r="AB4" s="6"/>
      <c r="AC4" s="6"/>
      <c r="AD4" s="8"/>
      <c r="AE4" s="84"/>
      <c r="AF4" s="160" t="s">
        <v>76</v>
      </c>
      <c r="AG4" s="6"/>
      <c r="AH4" s="11"/>
      <c r="AI4" s="6"/>
    </row>
    <row r="5" spans="1:45" ht="17.399999999999999">
      <c r="A5" s="11"/>
      <c r="B5" s="11"/>
      <c r="C5" s="11"/>
      <c r="D5" s="11"/>
      <c r="E5" s="11"/>
      <c r="F5" s="11"/>
      <c r="G5" s="7"/>
      <c r="H5" s="11"/>
      <c r="I5" s="11"/>
      <c r="J5" s="11"/>
      <c r="K5" s="11"/>
      <c r="L5" s="11"/>
      <c r="M5" s="6"/>
      <c r="N5" s="11"/>
      <c r="O5" s="11"/>
      <c r="P5" s="8" t="s">
        <v>24</v>
      </c>
      <c r="Q5" s="11"/>
      <c r="R5" s="231" t="s">
        <v>404</v>
      </c>
      <c r="S5" s="11"/>
      <c r="T5" s="8" t="s">
        <v>527</v>
      </c>
      <c r="U5" s="11"/>
      <c r="V5" s="8" t="s">
        <v>404</v>
      </c>
      <c r="W5" s="8"/>
      <c r="X5" s="8" t="s">
        <v>404</v>
      </c>
      <c r="Y5" s="11"/>
      <c r="Z5" s="425" t="s">
        <v>476</v>
      </c>
      <c r="AA5" s="8" t="s">
        <v>74</v>
      </c>
      <c r="AB5" s="8" t="s">
        <v>4</v>
      </c>
      <c r="AC5" s="8"/>
      <c r="AD5" s="8" t="s">
        <v>552</v>
      </c>
      <c r="AE5" s="84"/>
      <c r="AF5" s="160" t="s">
        <v>45</v>
      </c>
      <c r="AG5" s="8" t="s">
        <v>460</v>
      </c>
      <c r="AH5" s="11"/>
      <c r="AI5" s="6"/>
    </row>
    <row r="6" spans="1:45" ht="17.399999999999999">
      <c r="A6" s="6"/>
      <c r="B6" s="8" t="s">
        <v>4</v>
      </c>
      <c r="C6" s="125"/>
      <c r="D6" s="125"/>
      <c r="E6" s="125" t="s">
        <v>4</v>
      </c>
      <c r="F6" s="125"/>
      <c r="G6" s="8" t="s">
        <v>24</v>
      </c>
      <c r="H6" s="11"/>
      <c r="I6" s="11"/>
      <c r="J6" s="8" t="s">
        <v>24</v>
      </c>
      <c r="K6" s="11"/>
      <c r="L6" s="11"/>
      <c r="M6" s="7" t="s">
        <v>24</v>
      </c>
      <c r="N6" s="11"/>
      <c r="O6" s="11"/>
      <c r="P6" s="8" t="s">
        <v>415</v>
      </c>
      <c r="Q6" s="11"/>
      <c r="R6" s="160" t="s">
        <v>569</v>
      </c>
      <c r="S6" s="125"/>
      <c r="T6" s="8" t="s">
        <v>553</v>
      </c>
      <c r="U6" s="11"/>
      <c r="V6" s="8" t="s">
        <v>491</v>
      </c>
      <c r="W6" s="8"/>
      <c r="X6" s="8" t="s">
        <v>539</v>
      </c>
      <c r="Y6" s="11"/>
      <c r="Z6" s="425" t="s">
        <v>475</v>
      </c>
      <c r="AA6" s="8" t="s">
        <v>459</v>
      </c>
      <c r="AB6" s="8" t="s">
        <v>73</v>
      </c>
      <c r="AC6" s="8"/>
      <c r="AD6" s="8" t="s">
        <v>71</v>
      </c>
      <c r="AE6" s="84"/>
      <c r="AF6" s="160" t="s">
        <v>531</v>
      </c>
      <c r="AG6" s="8" t="s">
        <v>598</v>
      </c>
      <c r="AH6" s="125"/>
      <c r="AI6" s="6"/>
    </row>
    <row r="7" spans="1:45" ht="17.399999999999999">
      <c r="A7" s="7" t="s">
        <v>90</v>
      </c>
      <c r="B7" s="8" t="s">
        <v>10</v>
      </c>
      <c r="C7" s="125" t="s">
        <v>544</v>
      </c>
      <c r="D7" s="8"/>
      <c r="E7" s="125" t="s">
        <v>529</v>
      </c>
      <c r="F7" s="125"/>
      <c r="G7" s="8" t="s">
        <v>1</v>
      </c>
      <c r="H7" s="125" t="s">
        <v>529</v>
      </c>
      <c r="I7" s="125"/>
      <c r="J7" s="426" t="s">
        <v>725</v>
      </c>
      <c r="K7" s="426" t="s">
        <v>726</v>
      </c>
      <c r="L7" s="426"/>
      <c r="M7" s="7" t="s">
        <v>44</v>
      </c>
      <c r="N7" s="485" t="s">
        <v>529</v>
      </c>
      <c r="O7" s="485"/>
      <c r="P7" s="8" t="s">
        <v>416</v>
      </c>
      <c r="Q7" s="125" t="s">
        <v>529</v>
      </c>
      <c r="R7" s="160" t="s">
        <v>546</v>
      </c>
      <c r="S7" s="125" t="s">
        <v>529</v>
      </c>
      <c r="T7" s="8" t="s">
        <v>471</v>
      </c>
      <c r="U7" s="125" t="s">
        <v>529</v>
      </c>
      <c r="V7" s="8" t="s">
        <v>472</v>
      </c>
      <c r="W7" s="8"/>
      <c r="X7" s="8" t="s">
        <v>525</v>
      </c>
      <c r="Y7" s="125" t="s">
        <v>529</v>
      </c>
      <c r="Z7" s="8"/>
      <c r="AA7" s="8" t="s">
        <v>441</v>
      </c>
      <c r="AB7" s="8" t="s">
        <v>72</v>
      </c>
      <c r="AC7" s="8"/>
      <c r="AD7" s="8" t="s">
        <v>551</v>
      </c>
      <c r="AE7" s="84"/>
      <c r="AF7" s="160" t="s">
        <v>44</v>
      </c>
      <c r="AG7" s="8" t="s">
        <v>562</v>
      </c>
      <c r="AH7" s="125" t="s">
        <v>544</v>
      </c>
      <c r="AI7" s="6"/>
    </row>
    <row r="8" spans="1:45" ht="17.399999999999999">
      <c r="A8" s="7">
        <f>+'Ark1'!C2</f>
        <v>1996</v>
      </c>
      <c r="B8" s="460">
        <f>+'Ark1'!R2</f>
        <v>2883</v>
      </c>
      <c r="C8" s="16"/>
      <c r="D8" s="136"/>
      <c r="E8" s="132"/>
      <c r="F8" s="125"/>
      <c r="G8" s="347">
        <f>+'Ark1'!U2</f>
        <v>247.23655913978519</v>
      </c>
      <c r="H8" s="16"/>
      <c r="I8" s="125"/>
      <c r="J8" s="16"/>
      <c r="K8" s="16"/>
      <c r="L8" s="426"/>
      <c r="M8" s="483">
        <f>+'Ark1'!S2</f>
        <v>3.774193548387097</v>
      </c>
      <c r="N8" s="11"/>
      <c r="O8" s="485"/>
      <c r="P8" s="9">
        <f>+'Ark1'!T2</f>
        <v>6.3905653832813041</v>
      </c>
      <c r="Q8" s="132"/>
      <c r="R8" s="232">
        <f>+'Ark1'!W2</f>
        <v>43.322927506070066</v>
      </c>
      <c r="S8" s="16"/>
      <c r="T8" s="87"/>
      <c r="U8" s="16"/>
      <c r="V8" s="17"/>
      <c r="W8" s="8"/>
      <c r="X8" s="100"/>
      <c r="Y8" s="16"/>
      <c r="Z8" s="88"/>
      <c r="AA8" s="100">
        <f>+'Ark1'!X2</f>
        <v>1.0752688172043012</v>
      </c>
      <c r="AB8" s="88">
        <f>+'Ark1'!Q2</f>
        <v>782</v>
      </c>
      <c r="AC8" s="8"/>
      <c r="AD8" s="87">
        <f t="shared" ref="AD8:AD36" si="0">+B8/AB8</f>
        <v>3.6867007672634271</v>
      </c>
      <c r="AE8" s="84"/>
      <c r="AF8" s="100">
        <f>+'Ark1'!AB2</f>
        <v>57.879440699946578</v>
      </c>
      <c r="AG8" s="101">
        <f t="shared" ref="AG8:AG36" si="1">+B8*G8/1000000</f>
        <v>0.71278300000000072</v>
      </c>
      <c r="AH8" s="16"/>
      <c r="AI8" s="6"/>
      <c r="AP8" s="461">
        <f>+B36</f>
        <v>1622</v>
      </c>
      <c r="AQ8" s="10">
        <f>+G36</f>
        <v>247.66023427866855</v>
      </c>
      <c r="AR8" s="1">
        <f>+M36</f>
        <v>4.3168927250308258</v>
      </c>
      <c r="AS8" s="1">
        <f>+P36</f>
        <v>6.9488286066584468</v>
      </c>
    </row>
    <row r="9" spans="1:45" ht="17.399999999999999">
      <c r="A9" s="7">
        <f>+'Ark1'!C3</f>
        <v>1997</v>
      </c>
      <c r="B9" s="460">
        <f>+'Ark1'!R3</f>
        <v>2917</v>
      </c>
      <c r="C9" s="16">
        <f t="shared" ref="C9:C26" si="2">100*B9/B8</f>
        <v>101.17932708983697</v>
      </c>
      <c r="D9" s="136"/>
      <c r="E9" s="36">
        <f t="shared" ref="E9:E26" si="3">+B9-B8</f>
        <v>34</v>
      </c>
      <c r="F9" s="125"/>
      <c r="G9" s="347">
        <f>+'Ark1'!U3</f>
        <v>246.94778882413473</v>
      </c>
      <c r="H9" s="36">
        <f t="shared" ref="H9:H26" si="4">+G9-G8</f>
        <v>-0.28877031565045286</v>
      </c>
      <c r="I9" s="125"/>
      <c r="J9" s="16"/>
      <c r="K9" s="16"/>
      <c r="L9" s="426"/>
      <c r="M9" s="483">
        <f>+'Ark1'!S3</f>
        <v>3.6129585190263978</v>
      </c>
      <c r="N9" s="484">
        <f t="shared" ref="N9:N16" si="5">+M9-M8</f>
        <v>-0.16123502936069922</v>
      </c>
      <c r="O9" s="485"/>
      <c r="P9" s="9">
        <f>+'Ark1'!T3</f>
        <v>6.4209804593760706</v>
      </c>
      <c r="Q9" s="131">
        <f t="shared" ref="Q9:Q27" si="6">+P9-P8</f>
        <v>3.0415076094766569E-2</v>
      </c>
      <c r="R9" s="232">
        <f>+'Ark1'!W3</f>
        <v>44.840589646897506</v>
      </c>
      <c r="S9" s="36">
        <f t="shared" ref="S9:S27" si="7">+R9-R8</f>
        <v>1.51766214082744</v>
      </c>
      <c r="T9" s="87"/>
      <c r="U9" s="16"/>
      <c r="V9" s="17"/>
      <c r="W9" s="8"/>
      <c r="X9" s="100"/>
      <c r="Y9" s="16"/>
      <c r="Z9" s="88"/>
      <c r="AA9" s="100">
        <f>+'Ark1'!X3</f>
        <v>0.71991772368872153</v>
      </c>
      <c r="AB9" s="88">
        <f>+'Ark1'!Q3</f>
        <v>804</v>
      </c>
      <c r="AC9" s="8"/>
      <c r="AD9" s="87">
        <f t="shared" si="0"/>
        <v>3.6281094527363185</v>
      </c>
      <c r="AE9" s="84"/>
      <c r="AF9" s="100">
        <f>+'Ark1'!AB3</f>
        <v>60.13569426458789</v>
      </c>
      <c r="AG9" s="101">
        <f t="shared" si="1"/>
        <v>0.72034670000000101</v>
      </c>
      <c r="AH9" s="16">
        <f t="shared" ref="AH9:AH26" si="8">100*AG9/AG8</f>
        <v>101.0611504483132</v>
      </c>
      <c r="AI9" s="6"/>
      <c r="AP9">
        <f>+AP8</f>
        <v>1622</v>
      </c>
      <c r="AQ9" s="10">
        <f>+AQ8</f>
        <v>247.66023427866855</v>
      </c>
      <c r="AR9" s="1">
        <f>+AR8</f>
        <v>4.3168927250308258</v>
      </c>
      <c r="AS9" s="1">
        <f>+AS8</f>
        <v>6.9488286066584468</v>
      </c>
    </row>
    <row r="10" spans="1:45" ht="17.399999999999999">
      <c r="A10" s="7">
        <f>+'Ark1'!C4</f>
        <v>1998</v>
      </c>
      <c r="B10" s="460">
        <f>+'Ark1'!R4</f>
        <v>3153</v>
      </c>
      <c r="C10" s="16">
        <f t="shared" si="2"/>
        <v>108.09050394240658</v>
      </c>
      <c r="D10" s="136"/>
      <c r="E10" s="36">
        <f t="shared" si="3"/>
        <v>236</v>
      </c>
      <c r="F10" s="125"/>
      <c r="G10" s="347">
        <f>+'Ark1'!U4</f>
        <v>249.90149064383181</v>
      </c>
      <c r="H10" s="36">
        <f t="shared" si="4"/>
        <v>2.9537018196970735</v>
      </c>
      <c r="I10" s="125"/>
      <c r="J10" s="16"/>
      <c r="K10" s="16"/>
      <c r="L10" s="426"/>
      <c r="M10" s="483">
        <f>+'Ark1'!S4</f>
        <v>3.7167776720583552</v>
      </c>
      <c r="N10" s="484">
        <f t="shared" si="5"/>
        <v>0.10381915303195743</v>
      </c>
      <c r="O10" s="485"/>
      <c r="P10" s="9">
        <f>+'Ark1'!T4</f>
        <v>6.7532508721852196</v>
      </c>
      <c r="Q10" s="131">
        <f t="shared" si="6"/>
        <v>0.33227041280914893</v>
      </c>
      <c r="R10" s="232">
        <f>+'Ark1'!W4</f>
        <v>54.582936885505859</v>
      </c>
      <c r="S10" s="36">
        <f t="shared" si="7"/>
        <v>9.7423472386083532</v>
      </c>
      <c r="T10" s="87"/>
      <c r="U10" s="16"/>
      <c r="V10" s="17"/>
      <c r="W10" s="8"/>
      <c r="X10" s="100"/>
      <c r="Y10" s="16"/>
      <c r="Z10" s="88"/>
      <c r="AA10" s="100">
        <f>+'Ark1'!X4</f>
        <v>1.3003488740881699</v>
      </c>
      <c r="AB10" s="88">
        <f>+'Ark1'!Q4</f>
        <v>818</v>
      </c>
      <c r="AC10" s="8"/>
      <c r="AD10" s="87">
        <f t="shared" si="0"/>
        <v>3.8545232273838632</v>
      </c>
      <c r="AE10" s="84"/>
      <c r="AF10" s="100">
        <f>+'Ark1'!AB4</f>
        <v>63.372461336509517</v>
      </c>
      <c r="AG10" s="101">
        <f t="shared" si="1"/>
        <v>0.78793940000000162</v>
      </c>
      <c r="AH10" s="16">
        <f t="shared" si="8"/>
        <v>109.3833566531228</v>
      </c>
      <c r="AI10" s="6"/>
      <c r="AP10">
        <f>+AP9</f>
        <v>1622</v>
      </c>
      <c r="AQ10" s="10">
        <f t="shared" ref="AP10:AS31" si="9">+AQ9</f>
        <v>247.66023427866855</v>
      </c>
      <c r="AR10" s="1">
        <f t="shared" si="9"/>
        <v>4.3168927250308258</v>
      </c>
      <c r="AS10" s="1">
        <f t="shared" si="9"/>
        <v>6.9488286066584468</v>
      </c>
    </row>
    <row r="11" spans="1:45" ht="17.399999999999999">
      <c r="A11" s="7">
        <f>+'Ark1'!C5</f>
        <v>1999</v>
      </c>
      <c r="B11" s="460">
        <f>+'Ark1'!R5</f>
        <v>3143</v>
      </c>
      <c r="C11" s="16">
        <f t="shared" si="2"/>
        <v>99.682841738027278</v>
      </c>
      <c r="D11" s="136"/>
      <c r="E11" s="36">
        <f t="shared" si="3"/>
        <v>-10</v>
      </c>
      <c r="F11" s="125"/>
      <c r="G11" s="347">
        <f>+'Ark1'!U5</f>
        <v>246.98574610245041</v>
      </c>
      <c r="H11" s="36">
        <f t="shared" si="4"/>
        <v>-2.9157445413814003</v>
      </c>
      <c r="I11" s="125"/>
      <c r="J11" s="16"/>
      <c r="K11" s="16"/>
      <c r="L11" s="426"/>
      <c r="M11" s="483">
        <f>+'Ark1'!S5</f>
        <v>3.6741966274260256</v>
      </c>
      <c r="N11" s="484">
        <f t="shared" si="5"/>
        <v>-4.258104463232959E-2</v>
      </c>
      <c r="O11" s="485"/>
      <c r="P11" s="9">
        <f>+'Ark1'!T5</f>
        <v>6.5478841870824045</v>
      </c>
      <c r="Q11" s="131">
        <f t="shared" si="6"/>
        <v>-0.20536668510281508</v>
      </c>
      <c r="R11" s="232">
        <f>+'Ark1'!W5</f>
        <v>49.538657333757563</v>
      </c>
      <c r="S11" s="36">
        <f t="shared" si="7"/>
        <v>-5.0442795517482963</v>
      </c>
      <c r="T11" s="87"/>
      <c r="U11" s="16"/>
      <c r="V11" s="17"/>
      <c r="W11" s="8"/>
      <c r="X11" s="100"/>
      <c r="Y11" s="16"/>
      <c r="Z11" s="88"/>
      <c r="AA11" s="100">
        <f>+'Ark1'!X5</f>
        <v>0.98631880369074099</v>
      </c>
      <c r="AB11" s="88">
        <f>+'Ark1'!Q5</f>
        <v>860</v>
      </c>
      <c r="AC11" s="8"/>
      <c r="AD11" s="87">
        <f t="shared" si="0"/>
        <v>3.6546511627906977</v>
      </c>
      <c r="AE11" s="84"/>
      <c r="AF11" s="100">
        <f>+'Ark1'!AB5</f>
        <v>58.378977766418643</v>
      </c>
      <c r="AG11" s="101">
        <f t="shared" si="1"/>
        <v>0.77627620000000164</v>
      </c>
      <c r="AH11" s="16">
        <f t="shared" si="8"/>
        <v>98.519784643336791</v>
      </c>
      <c r="AI11" s="6"/>
      <c r="AP11">
        <f t="shared" si="9"/>
        <v>1622</v>
      </c>
      <c r="AQ11" s="10">
        <f t="shared" si="9"/>
        <v>247.66023427866855</v>
      </c>
      <c r="AR11" s="1">
        <f t="shared" si="9"/>
        <v>4.3168927250308258</v>
      </c>
      <c r="AS11" s="1">
        <f t="shared" si="9"/>
        <v>6.9488286066584468</v>
      </c>
    </row>
    <row r="12" spans="1:45" ht="17.399999999999999">
      <c r="A12" s="7">
        <f>+'Ark1'!C6</f>
        <v>2000</v>
      </c>
      <c r="B12" s="460">
        <f>+'Ark1'!R6</f>
        <v>2560</v>
      </c>
      <c r="C12" s="16">
        <f t="shared" si="2"/>
        <v>81.450843143493472</v>
      </c>
      <c r="D12" s="136"/>
      <c r="E12" s="36">
        <f t="shared" si="3"/>
        <v>-583</v>
      </c>
      <c r="F12" s="125"/>
      <c r="G12" s="347">
        <f>+'Ark1'!U6</f>
        <v>242.79632812500043</v>
      </c>
      <c r="H12" s="36">
        <f t="shared" si="4"/>
        <v>-4.1894179774499776</v>
      </c>
      <c r="I12" s="125"/>
      <c r="J12" s="16"/>
      <c r="K12" s="16"/>
      <c r="L12" s="426"/>
      <c r="M12" s="483">
        <f>+'Ark1'!S6</f>
        <v>3.6355468750000002</v>
      </c>
      <c r="N12" s="484">
        <f t="shared" si="5"/>
        <v>-3.8649752426025419E-2</v>
      </c>
      <c r="O12" s="485"/>
      <c r="P12" s="9">
        <f>+'Ark1'!T6</f>
        <v>6.5757812500000004</v>
      </c>
      <c r="Q12" s="131">
        <f t="shared" si="6"/>
        <v>2.7897062917595861E-2</v>
      </c>
      <c r="R12" s="232">
        <f>+'Ark1'!W6</f>
        <v>50.5859375</v>
      </c>
      <c r="S12" s="36">
        <f t="shared" si="7"/>
        <v>1.0472801662424374</v>
      </c>
      <c r="T12" s="87"/>
      <c r="U12" s="16"/>
      <c r="V12" s="17"/>
      <c r="W12" s="8"/>
      <c r="X12" s="100"/>
      <c r="Y12" s="16"/>
      <c r="Z12" s="88"/>
      <c r="AA12" s="100">
        <f>+'Ark1'!X6</f>
        <v>0.546875</v>
      </c>
      <c r="AB12" s="88">
        <f>+'Ark1'!Q6</f>
        <v>648</v>
      </c>
      <c r="AC12" s="8"/>
      <c r="AD12" s="87">
        <f t="shared" si="0"/>
        <v>3.9506172839506171</v>
      </c>
      <c r="AE12" s="84"/>
      <c r="AF12" s="100">
        <f>+'Ark1'!AB6</f>
        <v>52.268435301043134</v>
      </c>
      <c r="AG12" s="101">
        <f t="shared" si="1"/>
        <v>0.62155860000000118</v>
      </c>
      <c r="AH12" s="16">
        <f t="shared" si="8"/>
        <v>80.069258854000665</v>
      </c>
      <c r="AI12" s="6"/>
      <c r="AP12">
        <f t="shared" si="9"/>
        <v>1622</v>
      </c>
      <c r="AQ12" s="10">
        <f t="shared" si="9"/>
        <v>247.66023427866855</v>
      </c>
      <c r="AR12" s="1">
        <f t="shared" si="9"/>
        <v>4.3168927250308258</v>
      </c>
      <c r="AS12" s="1">
        <f t="shared" si="9"/>
        <v>6.9488286066584468</v>
      </c>
    </row>
    <row r="13" spans="1:45" ht="17.399999999999999">
      <c r="A13" s="7">
        <f>+'Ark1'!C7</f>
        <v>2001</v>
      </c>
      <c r="B13" s="460">
        <f>+'Ark1'!R7</f>
        <v>1924</v>
      </c>
      <c r="C13" s="16">
        <f t="shared" si="2"/>
        <v>75.15625</v>
      </c>
      <c r="D13" s="136"/>
      <c r="E13" s="36">
        <f t="shared" si="3"/>
        <v>-636</v>
      </c>
      <c r="F13" s="125"/>
      <c r="G13" s="347">
        <f>+'Ark1'!U7</f>
        <v>243.48290020790023</v>
      </c>
      <c r="H13" s="36">
        <f t="shared" si="4"/>
        <v>0.68657208289980076</v>
      </c>
      <c r="I13" s="125"/>
      <c r="J13" s="16"/>
      <c r="K13" s="16"/>
      <c r="L13" s="426"/>
      <c r="M13" s="483">
        <f>+'Ark1'!S7</f>
        <v>3.5654885654885642</v>
      </c>
      <c r="N13" s="484">
        <f t="shared" si="5"/>
        <v>-7.005830951143599E-2</v>
      </c>
      <c r="O13" s="485"/>
      <c r="P13" s="9">
        <f>+'Ark1'!T7</f>
        <v>6.4994802494802482</v>
      </c>
      <c r="Q13" s="131">
        <f t="shared" si="6"/>
        <v>-7.6301000519752193E-2</v>
      </c>
      <c r="R13" s="232">
        <f>+'Ark1'!W7</f>
        <v>50.675675675675677</v>
      </c>
      <c r="S13" s="36">
        <f t="shared" si="7"/>
        <v>8.9738175675677212E-2</v>
      </c>
      <c r="T13" s="87"/>
      <c r="U13" s="16"/>
      <c r="V13" s="17"/>
      <c r="W13" s="8"/>
      <c r="X13" s="100"/>
      <c r="Y13" s="16"/>
      <c r="Z13" s="88"/>
      <c r="AA13" s="100">
        <f>+'Ark1'!X7</f>
        <v>0.67567567567567588</v>
      </c>
      <c r="AB13" s="88">
        <f>+'Ark1'!Q7</f>
        <v>506</v>
      </c>
      <c r="AC13" s="8"/>
      <c r="AD13" s="87">
        <f t="shared" si="0"/>
        <v>3.8023715415019761</v>
      </c>
      <c r="AE13" s="84"/>
      <c r="AF13" s="100">
        <f>+'Ark1'!AB7</f>
        <v>53.586562572235607</v>
      </c>
      <c r="AG13" s="101">
        <f t="shared" si="1"/>
        <v>0.46846110000000002</v>
      </c>
      <c r="AH13" s="16">
        <f t="shared" si="8"/>
        <v>75.368774561239945</v>
      </c>
      <c r="AI13" s="6"/>
      <c r="AP13">
        <f t="shared" si="9"/>
        <v>1622</v>
      </c>
      <c r="AQ13" s="10">
        <f t="shared" si="9"/>
        <v>247.66023427866855</v>
      </c>
      <c r="AR13" s="1">
        <f t="shared" si="9"/>
        <v>4.3168927250308258</v>
      </c>
      <c r="AS13" s="1">
        <f t="shared" si="9"/>
        <v>6.9488286066584468</v>
      </c>
    </row>
    <row r="14" spans="1:45" ht="17.399999999999999">
      <c r="A14" s="7">
        <f>+'Ark1'!C8</f>
        <v>2002</v>
      </c>
      <c r="B14" s="460">
        <f>+'Ark1'!R8</f>
        <v>2022</v>
      </c>
      <c r="C14" s="16">
        <f t="shared" si="2"/>
        <v>105.0935550935551</v>
      </c>
      <c r="D14" s="136"/>
      <c r="E14" s="36">
        <f t="shared" si="3"/>
        <v>98</v>
      </c>
      <c r="F14" s="125"/>
      <c r="G14" s="347">
        <f>+'Ark1'!U8</f>
        <v>249.47027695351127</v>
      </c>
      <c r="H14" s="36">
        <f t="shared" si="4"/>
        <v>5.9873767456110443</v>
      </c>
      <c r="I14" s="125"/>
      <c r="J14" s="16"/>
      <c r="K14" s="16"/>
      <c r="L14" s="426"/>
      <c r="M14" s="483">
        <f>+'Ark1'!S8</f>
        <v>3.5400593471810087</v>
      </c>
      <c r="N14" s="484">
        <f t="shared" si="5"/>
        <v>-2.5429218307555512E-2</v>
      </c>
      <c r="O14" s="485"/>
      <c r="P14" s="9">
        <f>+'Ark1'!T8</f>
        <v>6.4826904055390724</v>
      </c>
      <c r="Q14" s="131">
        <f t="shared" si="6"/>
        <v>-1.6789843941175775E-2</v>
      </c>
      <c r="R14" s="232">
        <f>+'Ark1'!W8</f>
        <v>48.615232443125613</v>
      </c>
      <c r="S14" s="36">
        <f t="shared" si="7"/>
        <v>-2.0604432325500639</v>
      </c>
      <c r="T14" s="87"/>
      <c r="U14" s="16"/>
      <c r="V14" s="17"/>
      <c r="W14" s="8"/>
      <c r="X14" s="100"/>
      <c r="Y14" s="16"/>
      <c r="Z14" s="88"/>
      <c r="AA14" s="100">
        <f>+'Ark1'!X8</f>
        <v>1.1374876360039563</v>
      </c>
      <c r="AB14" s="88">
        <f>+'Ark1'!Q8</f>
        <v>486</v>
      </c>
      <c r="AC14" s="8"/>
      <c r="AD14" s="87">
        <f t="shared" si="0"/>
        <v>4.1604938271604937</v>
      </c>
      <c r="AE14" s="84"/>
      <c r="AF14" s="100">
        <f>+'Ark1'!AB8</f>
        <v>60.977896854774485</v>
      </c>
      <c r="AG14" s="101">
        <f t="shared" si="1"/>
        <v>0.50442889999999974</v>
      </c>
      <c r="AH14" s="16">
        <f t="shared" si="8"/>
        <v>107.67786268699787</v>
      </c>
      <c r="AI14" s="6"/>
      <c r="AP14">
        <f t="shared" si="9"/>
        <v>1622</v>
      </c>
      <c r="AQ14" s="10">
        <f t="shared" si="9"/>
        <v>247.66023427866855</v>
      </c>
      <c r="AR14" s="1">
        <f t="shared" si="9"/>
        <v>4.3168927250308258</v>
      </c>
      <c r="AS14" s="1">
        <f t="shared" si="9"/>
        <v>6.9488286066584468</v>
      </c>
    </row>
    <row r="15" spans="1:45" ht="17.399999999999999">
      <c r="A15" s="7">
        <f>+'Ark1'!C9</f>
        <v>2003</v>
      </c>
      <c r="B15" s="460">
        <f>+'Ark1'!R9</f>
        <v>2052</v>
      </c>
      <c r="C15" s="16">
        <f t="shared" si="2"/>
        <v>101.48367952522256</v>
      </c>
      <c r="D15" s="136"/>
      <c r="E15" s="36">
        <f t="shared" si="3"/>
        <v>30</v>
      </c>
      <c r="F15" s="125"/>
      <c r="G15" s="347">
        <f>+'Ark1'!U9</f>
        <v>253.01062378167609</v>
      </c>
      <c r="H15" s="36">
        <f t="shared" si="4"/>
        <v>3.5403468281648145</v>
      </c>
      <c r="I15" s="125"/>
      <c r="J15" s="16"/>
      <c r="K15" s="16"/>
      <c r="L15" s="426"/>
      <c r="M15" s="483">
        <f>+'Ark1'!S9</f>
        <v>3.8435672514619879</v>
      </c>
      <c r="N15" s="484">
        <f t="shared" si="5"/>
        <v>0.30350790428097918</v>
      </c>
      <c r="O15" s="485"/>
      <c r="P15" s="9">
        <f>+'Ark1'!T9</f>
        <v>6.5589668615984396</v>
      </c>
      <c r="Q15" s="131">
        <f t="shared" si="6"/>
        <v>7.627645605936717E-2</v>
      </c>
      <c r="R15" s="232">
        <f>+'Ark1'!W9</f>
        <v>50.097465886939581</v>
      </c>
      <c r="S15" s="36">
        <f t="shared" si="7"/>
        <v>1.4822334438139677</v>
      </c>
      <c r="T15" s="87"/>
      <c r="U15" s="16"/>
      <c r="V15" s="17"/>
      <c r="W15" s="8"/>
      <c r="X15" s="100"/>
      <c r="Y15" s="16"/>
      <c r="Z15" s="88"/>
      <c r="AA15" s="100">
        <f>+'Ark1'!X9</f>
        <v>2.4853801169590644</v>
      </c>
      <c r="AB15" s="88">
        <f>+'Ark1'!Q9</f>
        <v>485</v>
      </c>
      <c r="AC15" s="8"/>
      <c r="AD15" s="87">
        <f t="shared" si="0"/>
        <v>4.2309278350515465</v>
      </c>
      <c r="AE15" s="84"/>
      <c r="AF15" s="100">
        <f>+'Ark1'!AB9</f>
        <v>57.679091159357505</v>
      </c>
      <c r="AG15" s="101">
        <f t="shared" si="1"/>
        <v>0.51917779999999936</v>
      </c>
      <c r="AH15" s="16">
        <f t="shared" si="8"/>
        <v>102.92388084822254</v>
      </c>
      <c r="AI15" s="6"/>
      <c r="AP15">
        <f t="shared" si="9"/>
        <v>1622</v>
      </c>
      <c r="AQ15" s="10">
        <f t="shared" si="9"/>
        <v>247.66023427866855</v>
      </c>
      <c r="AR15" s="1">
        <f t="shared" si="9"/>
        <v>4.3168927250308258</v>
      </c>
      <c r="AS15" s="1">
        <f t="shared" si="9"/>
        <v>6.9488286066584468</v>
      </c>
    </row>
    <row r="16" spans="1:45" ht="17.399999999999999">
      <c r="A16" s="7">
        <f>+'Ark1'!C10</f>
        <v>2004</v>
      </c>
      <c r="B16" s="460">
        <f>+'Ark1'!R10</f>
        <v>1909</v>
      </c>
      <c r="C16" s="16">
        <f t="shared" si="2"/>
        <v>93.031189083820664</v>
      </c>
      <c r="D16" s="136"/>
      <c r="E16" s="36">
        <f t="shared" si="3"/>
        <v>-143</v>
      </c>
      <c r="F16" s="125"/>
      <c r="G16" s="347">
        <f>+'Ark1'!U10</f>
        <v>252.8440020953378</v>
      </c>
      <c r="H16" s="36">
        <f t="shared" si="4"/>
        <v>-0.16662168633828855</v>
      </c>
      <c r="I16" s="125"/>
      <c r="J16" s="16"/>
      <c r="K16" s="16"/>
      <c r="L16" s="426"/>
      <c r="M16" s="483">
        <f>+'Ark1'!S10</f>
        <v>4.3205866946045051</v>
      </c>
      <c r="N16" s="484">
        <f t="shared" si="5"/>
        <v>0.47701944314251721</v>
      </c>
      <c r="O16" s="485"/>
      <c r="P16" s="9">
        <f>+'Ark1'!T10</f>
        <v>6.3347302252488218</v>
      </c>
      <c r="Q16" s="131">
        <f t="shared" si="6"/>
        <v>-0.22423663634961777</v>
      </c>
      <c r="R16" s="232">
        <f>+'Ark1'!W10</f>
        <v>45.46883184913569</v>
      </c>
      <c r="S16" s="36">
        <f t="shared" si="7"/>
        <v>-4.6286340378038915</v>
      </c>
      <c r="T16" s="87"/>
      <c r="U16" s="16"/>
      <c r="V16" s="17"/>
      <c r="W16" s="8"/>
      <c r="X16" s="100"/>
      <c r="Y16" s="16"/>
      <c r="Z16" s="88"/>
      <c r="AA16" s="100">
        <f>+'Ark1'!X10</f>
        <v>1.0476689366160297</v>
      </c>
      <c r="AB16" s="88">
        <f>+'Ark1'!Q10</f>
        <v>454</v>
      </c>
      <c r="AC16" s="8"/>
      <c r="AD16" s="87">
        <f t="shared" si="0"/>
        <v>4.2048458149779737</v>
      </c>
      <c r="AE16" s="84"/>
      <c r="AF16" s="100">
        <f>+'Ark1'!AB10</f>
        <v>56.643522325248277</v>
      </c>
      <c r="AG16" s="101">
        <f t="shared" si="1"/>
        <v>0.48267919999999986</v>
      </c>
      <c r="AH16" s="16">
        <f t="shared" si="8"/>
        <v>92.969922827979261</v>
      </c>
      <c r="AI16" s="6"/>
      <c r="AP16">
        <f t="shared" si="9"/>
        <v>1622</v>
      </c>
      <c r="AQ16" s="10">
        <f t="shared" si="9"/>
        <v>247.66023427866855</v>
      </c>
      <c r="AR16" s="1">
        <f t="shared" si="9"/>
        <v>4.3168927250308258</v>
      </c>
      <c r="AS16" s="1">
        <f t="shared" si="9"/>
        <v>6.9488286066584468</v>
      </c>
    </row>
    <row r="17" spans="1:45" ht="17.399999999999999">
      <c r="A17" s="7">
        <f>+'Ark1'!C11</f>
        <v>2005</v>
      </c>
      <c r="B17" s="460">
        <f>+'Ark1'!R11</f>
        <v>2162</v>
      </c>
      <c r="C17" s="16">
        <f t="shared" si="2"/>
        <v>113.25301204819277</v>
      </c>
      <c r="D17" s="136"/>
      <c r="E17" s="36">
        <f t="shared" si="3"/>
        <v>253</v>
      </c>
      <c r="F17" s="125"/>
      <c r="G17" s="347">
        <f>+'Ark1'!U11</f>
        <v>256.3179000925067</v>
      </c>
      <c r="H17" s="36">
        <f t="shared" si="4"/>
        <v>3.4738979971689048</v>
      </c>
      <c r="I17" s="125"/>
      <c r="J17" s="16"/>
      <c r="K17" s="16"/>
      <c r="L17" s="426"/>
      <c r="M17" s="483">
        <f>+'Ark1'!S11</f>
        <v>4.4602220166512492</v>
      </c>
      <c r="N17" s="484">
        <f>+M17-M16</f>
        <v>0.13963532204674411</v>
      </c>
      <c r="O17" s="485"/>
      <c r="P17" s="9">
        <f>+'Ark1'!T11</f>
        <v>6.4754856614246092</v>
      </c>
      <c r="Q17" s="131">
        <f t="shared" si="6"/>
        <v>0.14075543617578745</v>
      </c>
      <c r="R17" s="232">
        <f>+'Ark1'!W11</f>
        <v>48.011100832562441</v>
      </c>
      <c r="S17" s="36">
        <f t="shared" si="7"/>
        <v>2.5422689834267516</v>
      </c>
      <c r="T17" s="87"/>
      <c r="U17" s="16"/>
      <c r="V17" s="17"/>
      <c r="W17" s="8"/>
      <c r="X17" s="100"/>
      <c r="Y17" s="16"/>
      <c r="Z17" s="88"/>
      <c r="AA17" s="100">
        <f>+'Ark1'!X11</f>
        <v>1.2950971322849218</v>
      </c>
      <c r="AB17" s="88">
        <f>+'Ark1'!Q11</f>
        <v>479</v>
      </c>
      <c r="AC17" s="8"/>
      <c r="AD17" s="87">
        <f t="shared" si="0"/>
        <v>4.5135699373695202</v>
      </c>
      <c r="AE17" s="84"/>
      <c r="AF17" s="100">
        <f>+'Ark1'!AB11</f>
        <v>61.711975879025893</v>
      </c>
      <c r="AG17" s="101">
        <f t="shared" si="1"/>
        <v>0.55415929999999947</v>
      </c>
      <c r="AH17" s="16">
        <f t="shared" si="8"/>
        <v>114.80902843959292</v>
      </c>
      <c r="AI17" s="6"/>
      <c r="AP17">
        <f t="shared" si="9"/>
        <v>1622</v>
      </c>
      <c r="AQ17" s="10">
        <f t="shared" si="9"/>
        <v>247.66023427866855</v>
      </c>
      <c r="AR17" s="1">
        <f t="shared" si="9"/>
        <v>4.3168927250308258</v>
      </c>
      <c r="AS17" s="1">
        <f t="shared" si="9"/>
        <v>6.9488286066584468</v>
      </c>
    </row>
    <row r="18" spans="1:45" ht="17.399999999999999">
      <c r="A18" s="7">
        <f>+'Ark1'!C12</f>
        <v>2006</v>
      </c>
      <c r="B18" s="460">
        <f>+'Ark1'!R12</f>
        <v>2042</v>
      </c>
      <c r="C18" s="16">
        <f t="shared" si="2"/>
        <v>94.449583718778911</v>
      </c>
      <c r="D18" s="136"/>
      <c r="E18" s="36">
        <f t="shared" si="3"/>
        <v>-120</v>
      </c>
      <c r="F18" s="125"/>
      <c r="G18" s="347">
        <f>+'Ark1'!U12</f>
        <v>253.47526934378081</v>
      </c>
      <c r="H18" s="36">
        <f t="shared" si="4"/>
        <v>-2.8426307487258953</v>
      </c>
      <c r="I18" s="125"/>
      <c r="J18" s="16"/>
      <c r="K18" s="16"/>
      <c r="L18" s="426"/>
      <c r="M18" s="483">
        <f>+'Ark1'!S12</f>
        <v>4.2360430950048977</v>
      </c>
      <c r="N18" s="484">
        <f t="shared" ref="N18:N36" si="10">+M18-M17</f>
        <v>-0.22417892164635145</v>
      </c>
      <c r="O18" s="485"/>
      <c r="P18" s="9">
        <f>+'Ark1'!T12</f>
        <v>6.4666993143976486</v>
      </c>
      <c r="Q18" s="131">
        <f t="shared" si="6"/>
        <v>-8.7863470269606836E-3</v>
      </c>
      <c r="R18" s="232">
        <f>+'Ark1'!W12</f>
        <v>47.012732615083237</v>
      </c>
      <c r="S18" s="36">
        <f t="shared" si="7"/>
        <v>-0.99836821747920368</v>
      </c>
      <c r="T18" s="87"/>
      <c r="U18" s="16"/>
      <c r="V18" s="17"/>
      <c r="W18" s="8"/>
      <c r="X18" s="100"/>
      <c r="Y18" s="16"/>
      <c r="Z18" s="88"/>
      <c r="AA18" s="100">
        <f>+'Ark1'!X12</f>
        <v>2.1057786483839376</v>
      </c>
      <c r="AB18" s="88">
        <f>+'Ark1'!Q12</f>
        <v>413</v>
      </c>
      <c r="AC18" s="8"/>
      <c r="AD18" s="87">
        <f t="shared" si="0"/>
        <v>4.9443099273607745</v>
      </c>
      <c r="AE18" s="84"/>
      <c r="AF18" s="100">
        <f>+'Ark1'!AB12</f>
        <v>63.772907469047105</v>
      </c>
      <c r="AG18" s="101">
        <f t="shared" si="1"/>
        <v>0.51759650000000046</v>
      </c>
      <c r="AH18" s="16">
        <f t="shared" si="8"/>
        <v>93.40211379652041</v>
      </c>
      <c r="AI18" s="6"/>
      <c r="AP18">
        <f t="shared" si="9"/>
        <v>1622</v>
      </c>
      <c r="AQ18" s="10">
        <f t="shared" si="9"/>
        <v>247.66023427866855</v>
      </c>
      <c r="AR18" s="1">
        <f t="shared" si="9"/>
        <v>4.3168927250308258</v>
      </c>
      <c r="AS18" s="1">
        <f t="shared" si="9"/>
        <v>6.9488286066584468</v>
      </c>
    </row>
    <row r="19" spans="1:45" ht="17.399999999999999">
      <c r="A19" s="7">
        <f>+'Ark1'!C13</f>
        <v>2007</v>
      </c>
      <c r="B19" s="460">
        <f>+'Ark1'!R13</f>
        <v>1618</v>
      </c>
      <c r="C19" s="16">
        <f t="shared" si="2"/>
        <v>79.236043095004902</v>
      </c>
      <c r="D19" s="136"/>
      <c r="E19" s="36">
        <f t="shared" si="3"/>
        <v>-424</v>
      </c>
      <c r="F19" s="125"/>
      <c r="G19" s="347">
        <f>+'Ark1'!U13</f>
        <v>253.47762669962935</v>
      </c>
      <c r="H19" s="36">
        <f t="shared" si="4"/>
        <v>2.3573558485452395E-3</v>
      </c>
      <c r="I19" s="125"/>
      <c r="J19" s="16"/>
      <c r="K19" s="16"/>
      <c r="L19" s="426"/>
      <c r="M19" s="483">
        <f>+'Ark1'!S13</f>
        <v>4.1396786155747849</v>
      </c>
      <c r="N19" s="484">
        <f t="shared" si="10"/>
        <v>-9.6364479430112837E-2</v>
      </c>
      <c r="O19" s="485"/>
      <c r="P19" s="9">
        <f>+'Ark1'!T13</f>
        <v>6.2861557478368386</v>
      </c>
      <c r="Q19" s="131">
        <f t="shared" si="6"/>
        <v>-0.18054356656080994</v>
      </c>
      <c r="R19" s="232">
        <f>+'Ark1'!W13</f>
        <v>45.302843016069218</v>
      </c>
      <c r="S19" s="36">
        <f t="shared" si="7"/>
        <v>-1.7098895990140193</v>
      </c>
      <c r="T19" s="87"/>
      <c r="U19" s="16"/>
      <c r="V19" s="17"/>
      <c r="W19" s="8"/>
      <c r="X19" s="100"/>
      <c r="Y19" s="16"/>
      <c r="Z19" s="88"/>
      <c r="AA19" s="100">
        <f>+'Ark1'!X13</f>
        <v>2.0395550061804699</v>
      </c>
      <c r="AB19" s="88">
        <f>+'Ark1'!Q13</f>
        <v>354</v>
      </c>
      <c r="AC19" s="8"/>
      <c r="AD19" s="87">
        <f t="shared" si="0"/>
        <v>4.5706214689265536</v>
      </c>
      <c r="AE19" s="84"/>
      <c r="AF19" s="100">
        <f>+'Ark1'!AB13</f>
        <v>60.787716090085915</v>
      </c>
      <c r="AG19" s="101">
        <f t="shared" si="1"/>
        <v>0.41012680000000029</v>
      </c>
      <c r="AH19" s="16">
        <f t="shared" si="8"/>
        <v>79.236780001410352</v>
      </c>
      <c r="AI19" s="6"/>
      <c r="AP19">
        <f t="shared" si="9"/>
        <v>1622</v>
      </c>
      <c r="AQ19" s="10">
        <f t="shared" si="9"/>
        <v>247.66023427866855</v>
      </c>
      <c r="AR19" s="1">
        <f t="shared" si="9"/>
        <v>4.3168927250308258</v>
      </c>
      <c r="AS19" s="1">
        <f t="shared" si="9"/>
        <v>6.9488286066584468</v>
      </c>
    </row>
    <row r="20" spans="1:45" ht="17.399999999999999">
      <c r="A20" s="7">
        <f>+'Ark1'!C14</f>
        <v>2008</v>
      </c>
      <c r="B20" s="460">
        <f>+'Ark1'!R14</f>
        <v>1500</v>
      </c>
      <c r="C20" s="16">
        <f t="shared" si="2"/>
        <v>92.707045735475901</v>
      </c>
      <c r="D20" s="136"/>
      <c r="E20" s="36">
        <f t="shared" si="3"/>
        <v>-118</v>
      </c>
      <c r="F20" s="125"/>
      <c r="G20" s="347">
        <f>+'Ark1'!U14</f>
        <v>252.47599999999969</v>
      </c>
      <c r="H20" s="36">
        <f t="shared" si="4"/>
        <v>-1.0016266996296679</v>
      </c>
      <c r="I20" s="125"/>
      <c r="J20" s="16"/>
      <c r="K20" s="16"/>
      <c r="L20" s="426"/>
      <c r="M20" s="483">
        <f>+'Ark1'!S14</f>
        <v>4.0640000000000001</v>
      </c>
      <c r="N20" s="484">
        <f t="shared" si="10"/>
        <v>-7.5678615574784835E-2</v>
      </c>
      <c r="O20" s="485"/>
      <c r="P20" s="9">
        <f>+'Ark1'!T14</f>
        <v>6.242</v>
      </c>
      <c r="Q20" s="131">
        <f t="shared" si="6"/>
        <v>-4.4155747836838621E-2</v>
      </c>
      <c r="R20" s="232">
        <f>+'Ark1'!W14</f>
        <v>43.533333333333317</v>
      </c>
      <c r="S20" s="36">
        <f t="shared" si="7"/>
        <v>-1.7695096827359009</v>
      </c>
      <c r="T20" s="87"/>
      <c r="U20" s="16"/>
      <c r="V20" s="17"/>
      <c r="W20" s="8"/>
      <c r="X20" s="100"/>
      <c r="Y20" s="16"/>
      <c r="Z20" s="88"/>
      <c r="AA20" s="100">
        <f>+'Ark1'!X14</f>
        <v>3.6666666666666656</v>
      </c>
      <c r="AB20" s="88">
        <f>+'Ark1'!Q14</f>
        <v>326</v>
      </c>
      <c r="AC20" s="8"/>
      <c r="AD20" s="87">
        <f t="shared" si="0"/>
        <v>4.6012269938650308</v>
      </c>
      <c r="AE20" s="84"/>
      <c r="AF20" s="100">
        <f>+'Ark1'!AB14</f>
        <v>61.946982602510609</v>
      </c>
      <c r="AG20" s="101">
        <f t="shared" si="1"/>
        <v>0.37871399999999955</v>
      </c>
      <c r="AH20" s="16">
        <f t="shared" si="8"/>
        <v>92.340710238882039</v>
      </c>
      <c r="AI20" s="6"/>
      <c r="AP20">
        <f t="shared" si="9"/>
        <v>1622</v>
      </c>
      <c r="AQ20" s="10">
        <f t="shared" si="9"/>
        <v>247.66023427866855</v>
      </c>
      <c r="AR20" s="1">
        <f t="shared" si="9"/>
        <v>4.3168927250308258</v>
      </c>
      <c r="AS20" s="1">
        <f t="shared" si="9"/>
        <v>6.9488286066584468</v>
      </c>
    </row>
    <row r="21" spans="1:45" ht="17.399999999999999">
      <c r="A21" s="7">
        <f>+'Ark1'!C15</f>
        <v>2009</v>
      </c>
      <c r="B21" s="460">
        <f>+'Ark1'!R15</f>
        <v>1621</v>
      </c>
      <c r="C21" s="16">
        <f t="shared" si="2"/>
        <v>108.06666666666666</v>
      </c>
      <c r="D21" s="136"/>
      <c r="E21" s="36">
        <f t="shared" si="3"/>
        <v>121</v>
      </c>
      <c r="F21" s="125"/>
      <c r="G21" s="347">
        <f>+'Ark1'!U15</f>
        <v>256.28951264651482</v>
      </c>
      <c r="H21" s="36">
        <f t="shared" si="4"/>
        <v>3.8135126465151359</v>
      </c>
      <c r="I21" s="125"/>
      <c r="J21" s="136"/>
      <c r="K21" s="16"/>
      <c r="L21" s="426"/>
      <c r="M21" s="483">
        <f>+'Ark1'!S15</f>
        <v>4.2467612584824179</v>
      </c>
      <c r="N21" s="484">
        <f t="shared" si="10"/>
        <v>0.18276125848241787</v>
      </c>
      <c r="O21" s="485"/>
      <c r="P21" s="9">
        <f>+'Ark1'!T15</f>
        <v>6.1289327575570622</v>
      </c>
      <c r="Q21" s="131">
        <f t="shared" si="6"/>
        <v>-0.11306724244293775</v>
      </c>
      <c r="R21" s="232">
        <f>+'Ark1'!W15</f>
        <v>40.592227020357811</v>
      </c>
      <c r="S21" s="36">
        <f t="shared" si="7"/>
        <v>-2.9411063129755064</v>
      </c>
      <c r="T21" s="87"/>
      <c r="U21" s="16"/>
      <c r="V21" s="17"/>
      <c r="W21" s="8"/>
      <c r="X21" s="100"/>
      <c r="Y21" s="16"/>
      <c r="Z21" s="88"/>
      <c r="AA21" s="100">
        <f>+'Ark1'!X15</f>
        <v>3.4546576187538567</v>
      </c>
      <c r="AB21" s="88">
        <f>+'Ark1'!Q15</f>
        <v>309</v>
      </c>
      <c r="AC21" s="8"/>
      <c r="AD21" s="87">
        <f t="shared" si="0"/>
        <v>5.2459546925566345</v>
      </c>
      <c r="AE21" s="84"/>
      <c r="AF21" s="100">
        <f>+'Ark1'!AB15</f>
        <v>52.129771210432622</v>
      </c>
      <c r="AG21" s="101">
        <f t="shared" si="1"/>
        <v>0.41544530000000052</v>
      </c>
      <c r="AH21" s="16">
        <f t="shared" si="8"/>
        <v>109.69895488416087</v>
      </c>
      <c r="AI21" s="6"/>
      <c r="AP21">
        <f t="shared" si="9"/>
        <v>1622</v>
      </c>
      <c r="AQ21" s="10">
        <f t="shared" si="9"/>
        <v>247.66023427866855</v>
      </c>
      <c r="AR21" s="1">
        <f t="shared" si="9"/>
        <v>4.3168927250308258</v>
      </c>
      <c r="AS21" s="1">
        <f t="shared" si="9"/>
        <v>6.9488286066584468</v>
      </c>
    </row>
    <row r="22" spans="1:45" ht="17.399999999999999">
      <c r="A22" s="7">
        <f>+'Ark1'!C16</f>
        <v>2010</v>
      </c>
      <c r="B22" s="460">
        <f>+'Ark1'!R16</f>
        <v>1463</v>
      </c>
      <c r="C22" s="16">
        <f t="shared" si="2"/>
        <v>90.252930289944473</v>
      </c>
      <c r="D22" s="136"/>
      <c r="E22" s="36">
        <f t="shared" si="3"/>
        <v>-158</v>
      </c>
      <c r="F22" s="125"/>
      <c r="G22" s="347">
        <f>+'Ark1'!U16</f>
        <v>256.68215994531778</v>
      </c>
      <c r="H22" s="36">
        <f t="shared" si="4"/>
        <v>0.3926472988029559</v>
      </c>
      <c r="I22" s="125"/>
      <c r="J22" s="136"/>
      <c r="K22" s="16"/>
      <c r="L22" s="426"/>
      <c r="M22" s="483">
        <f>+'Ark1'!S16</f>
        <v>4.3499658236500336</v>
      </c>
      <c r="N22" s="484">
        <f t="shared" si="10"/>
        <v>0.10320456516761567</v>
      </c>
      <c r="O22" s="485"/>
      <c r="P22" s="9">
        <f>+'Ark1'!T16</f>
        <v>6.2597402597402603</v>
      </c>
      <c r="Q22" s="131">
        <f t="shared" si="6"/>
        <v>0.13080750218319803</v>
      </c>
      <c r="R22" s="232">
        <f>+'Ark1'!W16</f>
        <v>42.78879015721121</v>
      </c>
      <c r="S22" s="36">
        <f t="shared" si="7"/>
        <v>2.1965631368533991</v>
      </c>
      <c r="T22" s="87"/>
      <c r="U22" s="16"/>
      <c r="V22" s="17"/>
      <c r="W22" s="8"/>
      <c r="X22" s="100"/>
      <c r="Y22" s="16"/>
      <c r="Z22" s="88"/>
      <c r="AA22" s="100">
        <f>+'Ark1'!X16</f>
        <v>3.5543403964456597</v>
      </c>
      <c r="AB22" s="88">
        <f>+'Ark1'!Q16</f>
        <v>320</v>
      </c>
      <c r="AC22" s="8"/>
      <c r="AD22" s="87">
        <f t="shared" si="0"/>
        <v>4.5718750000000004</v>
      </c>
      <c r="AE22" s="84"/>
      <c r="AF22" s="100">
        <f>+'Ark1'!AB16</f>
        <v>61.26473309165528</v>
      </c>
      <c r="AG22" s="101">
        <f t="shared" si="1"/>
        <v>0.37552599999999986</v>
      </c>
      <c r="AH22" s="16">
        <f t="shared" si="8"/>
        <v>90.391201922370854</v>
      </c>
      <c r="AI22" s="6"/>
      <c r="AP22">
        <f t="shared" si="9"/>
        <v>1622</v>
      </c>
      <c r="AQ22" s="10">
        <f t="shared" si="9"/>
        <v>247.66023427866855</v>
      </c>
      <c r="AR22" s="1">
        <f t="shared" si="9"/>
        <v>4.3168927250308258</v>
      </c>
      <c r="AS22" s="1">
        <f t="shared" si="9"/>
        <v>6.9488286066584468</v>
      </c>
    </row>
    <row r="23" spans="1:45" ht="17.399999999999999">
      <c r="A23" s="7">
        <f>+'Ark1'!C17</f>
        <v>2011</v>
      </c>
      <c r="B23" s="460">
        <f>+'Ark1'!R17</f>
        <v>1516</v>
      </c>
      <c r="C23" s="16">
        <f t="shared" si="2"/>
        <v>103.6226930963773</v>
      </c>
      <c r="D23" s="136"/>
      <c r="E23" s="36">
        <f t="shared" si="3"/>
        <v>53</v>
      </c>
      <c r="F23" s="125"/>
      <c r="G23" s="347">
        <f>+'Ark1'!U17</f>
        <v>247.41391820580515</v>
      </c>
      <c r="H23" s="36">
        <f t="shared" si="4"/>
        <v>-9.2682417395126322</v>
      </c>
      <c r="I23" s="125"/>
      <c r="J23" s="136"/>
      <c r="K23" s="16"/>
      <c r="L23" s="426"/>
      <c r="M23" s="483">
        <f>+'Ark1'!S17</f>
        <v>4.158311345646438</v>
      </c>
      <c r="N23" s="484">
        <f t="shared" si="10"/>
        <v>-0.19165447800359559</v>
      </c>
      <c r="O23" s="485"/>
      <c r="P23" s="9">
        <f>+'Ark1'!T17</f>
        <v>5.9709762532981552</v>
      </c>
      <c r="Q23" s="131">
        <f t="shared" si="6"/>
        <v>-0.28876400644210509</v>
      </c>
      <c r="R23" s="232">
        <f>+'Ark1'!W17</f>
        <v>36.675461741424805</v>
      </c>
      <c r="S23" s="36">
        <f t="shared" si="7"/>
        <v>-6.1133284157864054</v>
      </c>
      <c r="T23" s="100">
        <f>+'Ark1'!AG17</f>
        <v>689.21820615796491</v>
      </c>
      <c r="U23" s="16"/>
      <c r="V23" s="101">
        <f>+'Ark1'!AH17</f>
        <v>1.7150395778364107</v>
      </c>
      <c r="W23" s="8"/>
      <c r="X23" s="100">
        <f>+'Ark1'!AI17</f>
        <v>12.532981530343008</v>
      </c>
      <c r="Y23" s="16"/>
      <c r="Z23" s="88">
        <f t="shared" ref="Z23:Z36" si="11">1000*G23/T23</f>
        <v>358.97763000923874</v>
      </c>
      <c r="AA23" s="100">
        <f>+'Ark1'!X17</f>
        <v>3.3641160949868074</v>
      </c>
      <c r="AB23" s="88">
        <f>+'Ark1'!Q17</f>
        <v>318</v>
      </c>
      <c r="AC23" s="8"/>
      <c r="AD23" s="87">
        <f t="shared" si="0"/>
        <v>4.767295597484277</v>
      </c>
      <c r="AE23" s="84"/>
      <c r="AF23" s="100">
        <f>+'Ark1'!AB17</f>
        <v>62.143413056500009</v>
      </c>
      <c r="AG23" s="101">
        <f t="shared" si="1"/>
        <v>0.37507950000000057</v>
      </c>
      <c r="AH23" s="16">
        <f t="shared" si="8"/>
        <v>99.881100110245555</v>
      </c>
      <c r="AI23" s="6"/>
      <c r="AP23">
        <f t="shared" si="9"/>
        <v>1622</v>
      </c>
      <c r="AQ23" s="10">
        <f t="shared" si="9"/>
        <v>247.66023427866855</v>
      </c>
      <c r="AR23" s="1">
        <f t="shared" si="9"/>
        <v>4.3168927250308258</v>
      </c>
      <c r="AS23" s="1">
        <f t="shared" si="9"/>
        <v>6.9488286066584468</v>
      </c>
    </row>
    <row r="24" spans="1:45" ht="17.399999999999999">
      <c r="A24" s="7">
        <f>+'Ark1'!C18</f>
        <v>2012</v>
      </c>
      <c r="B24" s="460">
        <f>+'Ark1'!R18</f>
        <v>1786</v>
      </c>
      <c r="C24" s="16">
        <f t="shared" si="2"/>
        <v>117.81002638522428</v>
      </c>
      <c r="D24" s="136"/>
      <c r="E24" s="36">
        <f t="shared" si="3"/>
        <v>270</v>
      </c>
      <c r="F24" s="125"/>
      <c r="G24" s="347">
        <f>+'Ark1'!U18</f>
        <v>242.6018477043676</v>
      </c>
      <c r="H24" s="36">
        <f t="shared" si="4"/>
        <v>-4.812070501437546</v>
      </c>
      <c r="I24" s="125"/>
      <c r="J24" s="136"/>
      <c r="K24" s="16"/>
      <c r="L24" s="426"/>
      <c r="M24" s="483">
        <f>+'Ark1'!S18</f>
        <v>4.1567749160134371</v>
      </c>
      <c r="N24" s="484">
        <f t="shared" si="10"/>
        <v>-1.5364296330009353E-3</v>
      </c>
      <c r="O24" s="485"/>
      <c r="P24" s="9">
        <f>+'Ark1'!T18</f>
        <v>5.8896976483762602</v>
      </c>
      <c r="Q24" s="131">
        <f t="shared" si="6"/>
        <v>-8.1278604921894981E-2</v>
      </c>
      <c r="R24" s="232">
        <f>+'Ark1'!W18</f>
        <v>35.274356103023528</v>
      </c>
      <c r="S24" s="36">
        <f t="shared" si="7"/>
        <v>-1.4011056384012761</v>
      </c>
      <c r="T24" s="100">
        <f>+'Ark1'!AG18</f>
        <v>687.97962648556859</v>
      </c>
      <c r="U24" s="16">
        <f t="shared" ref="U24:U31" si="12">+T24-T23</f>
        <v>-1.2385796723963267</v>
      </c>
      <c r="V24" s="101">
        <f>+'Ark1'!AH18</f>
        <v>0</v>
      </c>
      <c r="W24" s="8"/>
      <c r="X24" s="100">
        <f>+'Ark1'!AI18</f>
        <v>15.453527435610299</v>
      </c>
      <c r="Y24" s="16">
        <f t="shared" ref="Y24:Y29" si="13">+X24-X23</f>
        <v>2.9205459052672911</v>
      </c>
      <c r="Z24" s="88">
        <f t="shared" si="11"/>
        <v>352.62940698354612</v>
      </c>
      <c r="AA24" s="100">
        <f>+'Ark1'!X18</f>
        <v>2.2396416573348263</v>
      </c>
      <c r="AB24" s="88">
        <f>+'Ark1'!Q18</f>
        <v>366</v>
      </c>
      <c r="AC24" s="8"/>
      <c r="AD24" s="87">
        <f t="shared" si="0"/>
        <v>4.8797814207650276</v>
      </c>
      <c r="AE24" s="84"/>
      <c r="AF24" s="100">
        <f>+'Ark1'!AB18</f>
        <v>65.670113244724362</v>
      </c>
      <c r="AG24" s="101">
        <f t="shared" si="1"/>
        <v>0.43328690000000053</v>
      </c>
      <c r="AH24" s="16">
        <f t="shared" si="8"/>
        <v>115.51868337245834</v>
      </c>
      <c r="AI24" s="6"/>
      <c r="AP24">
        <f t="shared" si="9"/>
        <v>1622</v>
      </c>
      <c r="AQ24" s="10">
        <f t="shared" si="9"/>
        <v>247.66023427866855</v>
      </c>
      <c r="AR24" s="1">
        <f t="shared" si="9"/>
        <v>4.3168927250308258</v>
      </c>
      <c r="AS24" s="1">
        <f t="shared" si="9"/>
        <v>6.9488286066584468</v>
      </c>
    </row>
    <row r="25" spans="1:45" ht="17.399999999999999">
      <c r="A25" s="7">
        <f>+'Ark1'!C19</f>
        <v>2013</v>
      </c>
      <c r="B25" s="460">
        <f>+'Ark1'!R19</f>
        <v>1966.4</v>
      </c>
      <c r="C25" s="16">
        <f t="shared" si="2"/>
        <v>110.10078387458007</v>
      </c>
      <c r="D25" s="136"/>
      <c r="E25" s="36">
        <f t="shared" si="3"/>
        <v>180.40000000000009</v>
      </c>
      <c r="F25" s="125"/>
      <c r="G25" s="347">
        <f>+'Ark1'!U19</f>
        <v>251.91848047192815</v>
      </c>
      <c r="H25" s="36">
        <f t="shared" si="4"/>
        <v>9.3166327675605487</v>
      </c>
      <c r="I25" s="125"/>
      <c r="J25" s="136"/>
      <c r="K25" s="16"/>
      <c r="L25" s="426"/>
      <c r="M25" s="483">
        <f>+'Ark1'!S19</f>
        <v>4.2804109031733129</v>
      </c>
      <c r="N25" s="484">
        <f t="shared" si="10"/>
        <v>0.12363598715987578</v>
      </c>
      <c r="O25" s="485"/>
      <c r="P25" s="9">
        <f>+'Ark1'!T19</f>
        <v>6.3664564686737197</v>
      </c>
      <c r="Q25" s="131">
        <f t="shared" si="6"/>
        <v>0.47675882029745953</v>
      </c>
      <c r="R25" s="232">
        <f>+'Ark1'!W19</f>
        <v>47.803091944670449</v>
      </c>
      <c r="S25" s="36">
        <f t="shared" si="7"/>
        <v>12.52873584164692</v>
      </c>
      <c r="T25" s="100">
        <f>+'Ark1'!AG19</f>
        <v>699.45661072451901</v>
      </c>
      <c r="U25" s="16">
        <f t="shared" si="12"/>
        <v>11.476984238950422</v>
      </c>
      <c r="V25" s="101">
        <f>+'Ark1'!AH19</f>
        <v>2.5935720097640353</v>
      </c>
      <c r="W25" s="8"/>
      <c r="X25" s="100">
        <f>+'Ark1'!AI19</f>
        <v>15.256305939788442</v>
      </c>
      <c r="Y25" s="16">
        <f t="shared" si="13"/>
        <v>-0.19722149582185722</v>
      </c>
      <c r="Z25" s="88">
        <f t="shared" si="11"/>
        <v>360.16312750405359</v>
      </c>
      <c r="AA25" s="100">
        <f>+'Ark1'!X19</f>
        <v>2.5427176566314071</v>
      </c>
      <c r="AB25" s="88">
        <f>+'Ark1'!Q19</f>
        <v>365</v>
      </c>
      <c r="AC25" s="8"/>
      <c r="AD25" s="87">
        <f t="shared" si="0"/>
        <v>5.387397260273973</v>
      </c>
      <c r="AE25" s="84"/>
      <c r="AF25" s="100">
        <f>+'Ark1'!AB19</f>
        <v>61.975688397884561</v>
      </c>
      <c r="AG25" s="101">
        <f t="shared" si="1"/>
        <v>0.49537249999999955</v>
      </c>
      <c r="AH25" s="16">
        <f t="shared" si="8"/>
        <v>114.32898155933147</v>
      </c>
      <c r="AI25" s="6"/>
      <c r="AP25">
        <f t="shared" si="9"/>
        <v>1622</v>
      </c>
      <c r="AQ25" s="10">
        <f t="shared" si="9"/>
        <v>247.66023427866855</v>
      </c>
      <c r="AR25" s="1">
        <f t="shared" si="9"/>
        <v>4.3168927250308258</v>
      </c>
      <c r="AS25" s="1">
        <f t="shared" si="9"/>
        <v>6.9488286066584468</v>
      </c>
    </row>
    <row r="26" spans="1:45" ht="17.399999999999999">
      <c r="A26" s="7">
        <f>+'Ark1'!C20</f>
        <v>2014</v>
      </c>
      <c r="B26" s="460">
        <f>+'Ark1'!R20</f>
        <v>1931</v>
      </c>
      <c r="C26" s="16">
        <f t="shared" si="2"/>
        <v>98.199755899104957</v>
      </c>
      <c r="D26" s="136"/>
      <c r="E26" s="36">
        <f t="shared" si="3"/>
        <v>-35.400000000000091</v>
      </c>
      <c r="F26" s="125"/>
      <c r="G26" s="347">
        <f>+'Ark1'!U20</f>
        <v>259.50590367685123</v>
      </c>
      <c r="H26" s="36">
        <f t="shared" si="4"/>
        <v>7.5874232049230841</v>
      </c>
      <c r="I26" s="125"/>
      <c r="J26" s="136"/>
      <c r="K26" s="16"/>
      <c r="L26" s="426"/>
      <c r="M26" s="483">
        <f>+'Ark1'!S20</f>
        <v>4.5515277058518899</v>
      </c>
      <c r="N26" s="484">
        <f t="shared" si="10"/>
        <v>0.27111680267857707</v>
      </c>
      <c r="O26" s="485"/>
      <c r="P26" s="9">
        <f>+'Ark1'!T20</f>
        <v>6.5950284826514771</v>
      </c>
      <c r="Q26" s="131">
        <f t="shared" si="6"/>
        <v>0.22857201397775739</v>
      </c>
      <c r="R26" s="232">
        <f>+'Ark1'!W20</f>
        <v>53.392024857586733</v>
      </c>
      <c r="S26" s="36">
        <f t="shared" si="7"/>
        <v>5.5889329129162846</v>
      </c>
      <c r="T26" s="100">
        <f>+'Ark1'!AG20</f>
        <v>687.8372456964006</v>
      </c>
      <c r="U26" s="16">
        <f t="shared" si="12"/>
        <v>-11.619365028118409</v>
      </c>
      <c r="V26" s="101">
        <f>+'Ark1'!AH20</f>
        <v>1.5535991714137756</v>
      </c>
      <c r="W26" s="8"/>
      <c r="X26" s="100">
        <f>+'Ark1'!AI20</f>
        <v>19.109269808389431</v>
      </c>
      <c r="Y26" s="16">
        <f t="shared" si="13"/>
        <v>3.8529638686009893</v>
      </c>
      <c r="Z26" s="88">
        <f t="shared" si="11"/>
        <v>377.27806294367582</v>
      </c>
      <c r="AA26" s="100">
        <f>+'Ark1'!X20</f>
        <v>3.1071983428275511</v>
      </c>
      <c r="AB26" s="88">
        <f>+'Ark1'!Q20</f>
        <v>359</v>
      </c>
      <c r="AC26" s="8"/>
      <c r="AD26" s="87">
        <f t="shared" si="0"/>
        <v>5.3788300835654592</v>
      </c>
      <c r="AE26" s="84"/>
      <c r="AF26" s="100">
        <f>+'Ark1'!AB20</f>
        <v>55.234837337072896</v>
      </c>
      <c r="AG26" s="101">
        <f t="shared" si="1"/>
        <v>0.50110589999999977</v>
      </c>
      <c r="AH26" s="16">
        <f t="shared" si="8"/>
        <v>101.15739165981159</v>
      </c>
      <c r="AI26" s="6"/>
      <c r="AP26">
        <f t="shared" si="9"/>
        <v>1622</v>
      </c>
      <c r="AQ26" s="10">
        <f t="shared" si="9"/>
        <v>247.66023427866855</v>
      </c>
      <c r="AR26" s="1">
        <f t="shared" si="9"/>
        <v>4.3168927250308258</v>
      </c>
      <c r="AS26" s="1">
        <f t="shared" si="9"/>
        <v>6.9488286066584468</v>
      </c>
    </row>
    <row r="27" spans="1:45" ht="17.399999999999999">
      <c r="A27" s="7">
        <f>+'Ark1'!C21</f>
        <v>2015</v>
      </c>
      <c r="B27" s="460">
        <f>+'Ark1'!R21</f>
        <v>2020</v>
      </c>
      <c r="C27" s="36">
        <f t="shared" ref="C27:C31" si="14">100*B27/B26</f>
        <v>104.6090108751942</v>
      </c>
      <c r="D27" s="136"/>
      <c r="E27" s="36">
        <f t="shared" ref="E27:E31" si="15">+B27-B26</f>
        <v>89</v>
      </c>
      <c r="F27" s="125"/>
      <c r="G27" s="347">
        <f>+'Ark1'!U21</f>
        <v>268.40678217821829</v>
      </c>
      <c r="H27" s="36">
        <f t="shared" ref="H27:H31" si="16">+G27-G26</f>
        <v>8.9008785013670604</v>
      </c>
      <c r="I27" s="125"/>
      <c r="J27" s="136"/>
      <c r="K27" s="16"/>
      <c r="L27" s="426"/>
      <c r="M27" s="483">
        <f>+'Ark1'!S21</f>
        <v>4.6861386138613854</v>
      </c>
      <c r="N27" s="484">
        <f t="shared" si="10"/>
        <v>0.13461090800949549</v>
      </c>
      <c r="O27" s="485"/>
      <c r="P27" s="9">
        <f>+'Ark1'!T21</f>
        <v>6.8871287128712879</v>
      </c>
      <c r="Q27" s="131">
        <f t="shared" si="6"/>
        <v>0.2921002302198108</v>
      </c>
      <c r="R27" s="232">
        <f>+'Ark1'!W21</f>
        <v>59.059405940594061</v>
      </c>
      <c r="S27" s="36">
        <f t="shared" si="7"/>
        <v>5.6673810830073279</v>
      </c>
      <c r="T27" s="100">
        <f>+'Ark1'!AG21</f>
        <v>689.06334164588554</v>
      </c>
      <c r="U27" s="16">
        <f t="shared" si="12"/>
        <v>1.226095949484943</v>
      </c>
      <c r="V27" s="101">
        <f>+'Ark1'!AH21</f>
        <v>1.2376237623762376</v>
      </c>
      <c r="W27" s="8"/>
      <c r="X27" s="100">
        <f>+'Ark1'!AI21</f>
        <v>18.019801980198025</v>
      </c>
      <c r="Y27" s="16">
        <f t="shared" si="13"/>
        <v>-1.0894678281914061</v>
      </c>
      <c r="Z27" s="88">
        <f t="shared" si="11"/>
        <v>389.52410606709424</v>
      </c>
      <c r="AA27" s="100">
        <f>+'Ark1'!X21</f>
        <v>7.3267326732673261</v>
      </c>
      <c r="AB27" s="88">
        <f>+'Ark1'!Q21</f>
        <v>370</v>
      </c>
      <c r="AC27" s="8"/>
      <c r="AD27" s="87">
        <f t="shared" si="0"/>
        <v>5.4594594594594597</v>
      </c>
      <c r="AE27" s="84"/>
      <c r="AF27" s="100">
        <f>+'Ark1'!AB21</f>
        <v>54.402342848805581</v>
      </c>
      <c r="AG27" s="101">
        <f t="shared" si="1"/>
        <v>0.54218170000000099</v>
      </c>
      <c r="AH27" s="16">
        <f t="shared" ref="AH27:AH31" si="17">100*AG27/AG26</f>
        <v>108.19702980946767</v>
      </c>
      <c r="AI27" s="6"/>
      <c r="AP27">
        <f t="shared" si="9"/>
        <v>1622</v>
      </c>
      <c r="AQ27" s="10">
        <f t="shared" si="9"/>
        <v>247.66023427866855</v>
      </c>
      <c r="AR27" s="1">
        <f t="shared" si="9"/>
        <v>4.3168927250308258</v>
      </c>
      <c r="AS27" s="1">
        <f t="shared" si="9"/>
        <v>6.9488286066584468</v>
      </c>
    </row>
    <row r="28" spans="1:45" ht="17.399999999999999">
      <c r="A28" s="7">
        <f>+'Ark1'!C22</f>
        <v>2016</v>
      </c>
      <c r="B28" s="460">
        <f>+'Ark1'!R22</f>
        <v>2158</v>
      </c>
      <c r="C28" s="36">
        <f t="shared" si="14"/>
        <v>106.83168316831683</v>
      </c>
      <c r="D28" s="136"/>
      <c r="E28" s="36">
        <f t="shared" si="15"/>
        <v>138</v>
      </c>
      <c r="F28" s="125"/>
      <c r="G28" s="347">
        <f>+'Ark1'!U22</f>
        <v>270.5708526413344</v>
      </c>
      <c r="H28" s="36">
        <f t="shared" si="16"/>
        <v>2.1640704631161043</v>
      </c>
      <c r="I28" s="125"/>
      <c r="J28" s="136"/>
      <c r="K28" s="16"/>
      <c r="L28" s="426"/>
      <c r="M28" s="483">
        <f>+'Ark1'!S22</f>
        <v>4.5810936051899915</v>
      </c>
      <c r="N28" s="484">
        <f t="shared" si="10"/>
        <v>-0.10504500867139388</v>
      </c>
      <c r="O28" s="485"/>
      <c r="P28" s="9">
        <f>+'Ark1'!T22</f>
        <v>6.9026876737720109</v>
      </c>
      <c r="Q28" s="131">
        <f>+P28-P27</f>
        <v>1.5558960900722951E-2</v>
      </c>
      <c r="R28" s="232">
        <f>+'Ark1'!W22</f>
        <v>59.360518999073214</v>
      </c>
      <c r="S28" s="36">
        <f>+R28-R27</f>
        <v>0.30111305847915304</v>
      </c>
      <c r="T28" s="100">
        <f>+'Ark1'!AG22</f>
        <v>691.18245125348199</v>
      </c>
      <c r="U28" s="16">
        <f t="shared" si="12"/>
        <v>2.1191096075964424</v>
      </c>
      <c r="V28" s="101">
        <f>+'Ark1'!AH22</f>
        <v>0</v>
      </c>
      <c r="W28" s="8"/>
      <c r="X28" s="100">
        <f>+'Ark1'!AI22</f>
        <v>16.311399443929563</v>
      </c>
      <c r="Y28" s="16">
        <f t="shared" si="13"/>
        <v>-1.7084025362684621</v>
      </c>
      <c r="Z28" s="88">
        <f t="shared" si="11"/>
        <v>391.46082506962568</v>
      </c>
      <c r="AA28" s="100">
        <f>+'Ark1'!X22</f>
        <v>6.070435588507876</v>
      </c>
      <c r="AB28" s="88">
        <f>+'Ark1'!Q22</f>
        <v>370</v>
      </c>
      <c r="AC28" s="8"/>
      <c r="AD28" s="87">
        <f t="shared" si="0"/>
        <v>5.8324324324324328</v>
      </c>
      <c r="AE28" s="84"/>
      <c r="AF28" s="100">
        <f>+'Ark1'!AB22</f>
        <v>56.586571165658761</v>
      </c>
      <c r="AG28" s="101">
        <f t="shared" si="1"/>
        <v>0.58389189999999969</v>
      </c>
      <c r="AH28" s="16">
        <f t="shared" si="17"/>
        <v>107.69302984589828</v>
      </c>
      <c r="AI28" s="6"/>
      <c r="AP28">
        <f t="shared" si="9"/>
        <v>1622</v>
      </c>
      <c r="AQ28" s="10">
        <f t="shared" si="9"/>
        <v>247.66023427866855</v>
      </c>
      <c r="AR28" s="1">
        <f t="shared" si="9"/>
        <v>4.3168927250308258</v>
      </c>
      <c r="AS28" s="1">
        <f t="shared" si="9"/>
        <v>6.9488286066584468</v>
      </c>
    </row>
    <row r="29" spans="1:45" ht="17.399999999999999">
      <c r="A29" s="7">
        <f>+'Ark1'!C23</f>
        <v>2017</v>
      </c>
      <c r="B29" s="460">
        <f>+'Ark1'!R23</f>
        <v>2297</v>
      </c>
      <c r="C29" s="36">
        <f t="shared" si="14"/>
        <v>106.44114921223355</v>
      </c>
      <c r="D29" s="136"/>
      <c r="E29" s="36">
        <f t="shared" si="15"/>
        <v>139</v>
      </c>
      <c r="F29" s="125"/>
      <c r="G29" s="347">
        <f>+'Ark1'!U23</f>
        <v>267.85198084457966</v>
      </c>
      <c r="H29" s="36">
        <f t="shared" si="16"/>
        <v>-2.7188717967547404</v>
      </c>
      <c r="I29" s="125"/>
      <c r="J29" s="136"/>
      <c r="K29" s="16"/>
      <c r="L29" s="426"/>
      <c r="M29" s="483">
        <f>+'Ark1'!S23</f>
        <v>4.5703090988245538</v>
      </c>
      <c r="N29" s="484">
        <f t="shared" si="10"/>
        <v>-1.0784506365437707E-2</v>
      </c>
      <c r="O29" s="485"/>
      <c r="P29" s="9">
        <f>+'Ark1'!T23</f>
        <v>6.8955158902916862</v>
      </c>
      <c r="Q29" s="131">
        <f>+P29-P28</f>
        <v>-7.1717834803246561E-3</v>
      </c>
      <c r="R29" s="232">
        <f>+'Ark1'!W23</f>
        <v>59.338267305180658</v>
      </c>
      <c r="S29" s="36">
        <f>+R29-R28</f>
        <v>-2.2251693892556546E-2</v>
      </c>
      <c r="T29" s="100">
        <f>+'Ark1'!AG23</f>
        <v>678.33726003490403</v>
      </c>
      <c r="U29" s="16">
        <f t="shared" si="12"/>
        <v>-12.845191218577952</v>
      </c>
      <c r="V29" s="101">
        <f>+'Ark1'!AH23</f>
        <v>0.4788855028297781</v>
      </c>
      <c r="W29" s="8"/>
      <c r="X29" s="100">
        <f>+'Ark1'!AI23</f>
        <v>18.85067479320853</v>
      </c>
      <c r="Y29" s="16">
        <f t="shared" si="13"/>
        <v>2.5392753492789666</v>
      </c>
      <c r="Z29" s="88">
        <f t="shared" si="11"/>
        <v>394.86549925150393</v>
      </c>
      <c r="AA29" s="100">
        <f>+'Ark1'!X23</f>
        <v>7.8798432738354371</v>
      </c>
      <c r="AB29" s="88">
        <f>+'Ark1'!Q23</f>
        <v>375</v>
      </c>
      <c r="AC29" s="8"/>
      <c r="AD29" s="87">
        <f t="shared" si="0"/>
        <v>6.1253333333333337</v>
      </c>
      <c r="AE29" s="84"/>
      <c r="AF29" s="100">
        <f>+'Ark1'!AB23</f>
        <v>57.069942102877349</v>
      </c>
      <c r="AG29" s="101">
        <f t="shared" si="1"/>
        <v>0.61525599999999947</v>
      </c>
      <c r="AH29" s="16">
        <f t="shared" si="17"/>
        <v>105.37155935884704</v>
      </c>
      <c r="AI29" s="6"/>
      <c r="AP29">
        <f t="shared" si="9"/>
        <v>1622</v>
      </c>
      <c r="AQ29" s="10">
        <f t="shared" si="9"/>
        <v>247.66023427866855</v>
      </c>
      <c r="AR29" s="1">
        <f t="shared" si="9"/>
        <v>4.3168927250308258</v>
      </c>
      <c r="AS29" s="1">
        <f t="shared" si="9"/>
        <v>6.9488286066584468</v>
      </c>
    </row>
    <row r="30" spans="1:45" ht="17.399999999999999">
      <c r="A30" s="7">
        <f>+'Ark1'!C24</f>
        <v>2018</v>
      </c>
      <c r="B30" s="460">
        <f>+'Ark1'!R24</f>
        <v>2109</v>
      </c>
      <c r="C30" s="36">
        <f t="shared" si="14"/>
        <v>91.81541140618198</v>
      </c>
      <c r="D30" s="136"/>
      <c r="E30" s="36">
        <f t="shared" si="15"/>
        <v>-188</v>
      </c>
      <c r="F30" s="125"/>
      <c r="G30" s="347">
        <f>+'Ark1'!U24</f>
        <v>263.75516832622043</v>
      </c>
      <c r="H30" s="36">
        <f t="shared" si="16"/>
        <v>-4.0968125183592292</v>
      </c>
      <c r="I30" s="125"/>
      <c r="J30" s="431">
        <f>+'Ark1'!AR24</f>
        <v>203.75351351351355</v>
      </c>
      <c r="K30" s="132">
        <f>+'Ark1'!AS24</f>
        <v>33.273496195034767</v>
      </c>
      <c r="L30" s="426"/>
      <c r="M30" s="483">
        <f>+'Ark1'!S24</f>
        <v>4.3679468942626842</v>
      </c>
      <c r="N30" s="484">
        <f t="shared" si="10"/>
        <v>-0.2023622045618696</v>
      </c>
      <c r="O30" s="485"/>
      <c r="P30" s="9">
        <f>+'Ark1'!T24</f>
        <v>6.7880512091038403</v>
      </c>
      <c r="Q30" s="131">
        <f>+P30-P29</f>
        <v>-0.10746468118784591</v>
      </c>
      <c r="R30" s="232">
        <f>+'Ark1'!W24</f>
        <v>57.942152678994795</v>
      </c>
      <c r="S30" s="36">
        <f>+R30-R29</f>
        <v>-1.396114626185863</v>
      </c>
      <c r="T30" s="100">
        <f>+'Ark1'!AG24</f>
        <v>660.27743467933487</v>
      </c>
      <c r="U30" s="16">
        <f t="shared" si="12"/>
        <v>-18.05982535556916</v>
      </c>
      <c r="V30" s="101">
        <f>+'Ark1'!AH24</f>
        <v>0.42674253200569001</v>
      </c>
      <c r="W30" s="8"/>
      <c r="X30" s="100">
        <f>+'Ark1'!AI24</f>
        <v>20.578473210052152</v>
      </c>
      <c r="Y30" s="16">
        <f>+X30-X29</f>
        <v>1.7277984168436227</v>
      </c>
      <c r="Z30" s="88">
        <f t="shared" si="11"/>
        <v>399.46112720679855</v>
      </c>
      <c r="AA30" s="100">
        <f>+'Ark1'!X24</f>
        <v>6.1166429587482227</v>
      </c>
      <c r="AB30" s="88">
        <f>+'Ark1'!Q24</f>
        <v>353</v>
      </c>
      <c r="AC30" s="8"/>
      <c r="AD30" s="87">
        <f t="shared" si="0"/>
        <v>5.974504249291785</v>
      </c>
      <c r="AE30" s="84"/>
      <c r="AF30" s="100">
        <f>+'Ark1'!AB24</f>
        <v>51.802290000982623</v>
      </c>
      <c r="AG30" s="101">
        <f t="shared" si="1"/>
        <v>0.55625964999999888</v>
      </c>
      <c r="AH30" s="16">
        <f t="shared" si="17"/>
        <v>90.411089042609802</v>
      </c>
      <c r="AI30" s="6"/>
      <c r="AP30">
        <f t="shared" si="9"/>
        <v>1622</v>
      </c>
      <c r="AQ30" s="10">
        <f t="shared" si="9"/>
        <v>247.66023427866855</v>
      </c>
      <c r="AR30" s="1">
        <f t="shared" si="9"/>
        <v>4.3168927250308258</v>
      </c>
      <c r="AS30" s="1">
        <f t="shared" si="9"/>
        <v>6.9488286066584468</v>
      </c>
    </row>
    <row r="31" spans="1:45" ht="17.399999999999999">
      <c r="A31" s="7">
        <f>+'Ark1'!C25</f>
        <v>2019</v>
      </c>
      <c r="B31" s="460">
        <f>+'Ark1'!R25</f>
        <v>1531</v>
      </c>
      <c r="C31" s="36">
        <f t="shared" si="14"/>
        <v>72.593646277856806</v>
      </c>
      <c r="D31" s="136"/>
      <c r="E31" s="36">
        <f t="shared" si="15"/>
        <v>-578</v>
      </c>
      <c r="F31" s="125"/>
      <c r="G31" s="347">
        <f>+'Ark1'!U25</f>
        <v>268.04263226649277</v>
      </c>
      <c r="H31" s="36">
        <f t="shared" si="16"/>
        <v>4.287463940272346</v>
      </c>
      <c r="I31" s="125"/>
      <c r="J31" s="431">
        <f>+'Ark1'!AR25</f>
        <v>206.30246113989637</v>
      </c>
      <c r="K31" s="132">
        <f>+'Ark1'!AS25</f>
        <v>29.805879278406728</v>
      </c>
      <c r="L31" s="426"/>
      <c r="M31" s="483">
        <f>+'Ark1'!S25</f>
        <v>4.1606792945787054</v>
      </c>
      <c r="N31" s="484">
        <f t="shared" si="10"/>
        <v>-0.20726759968397879</v>
      </c>
      <c r="O31" s="485"/>
      <c r="P31" s="9">
        <f>+'Ark1'!T25</f>
        <v>7.2096668843892884</v>
      </c>
      <c r="Q31" s="131">
        <f>+P31-P30</f>
        <v>0.42161567528544808</v>
      </c>
      <c r="R31" s="232">
        <f>+'Ark1'!W25</f>
        <v>69.431743958197259</v>
      </c>
      <c r="S31" s="36">
        <f>+R31-R30</f>
        <v>11.489591279202465</v>
      </c>
      <c r="T31" s="100">
        <f>+'Ark1'!AG25</f>
        <v>673.61136512083601</v>
      </c>
      <c r="U31" s="16">
        <f t="shared" si="12"/>
        <v>13.333930441501138</v>
      </c>
      <c r="V31" s="101">
        <f>+'Ark1'!AH25</f>
        <v>0</v>
      </c>
      <c r="W31" s="8"/>
      <c r="X31" s="100">
        <f>+'Ark1'!AI25</f>
        <v>23.2527759634226</v>
      </c>
      <c r="Y31" s="16">
        <f>+X31-X30</f>
        <v>2.6743027533704478</v>
      </c>
      <c r="Z31" s="88">
        <f t="shared" si="11"/>
        <v>397.91880919112737</v>
      </c>
      <c r="AA31" s="100">
        <f>+'Ark1'!X25</f>
        <v>6.2704114957544084</v>
      </c>
      <c r="AB31" s="88">
        <f>+'Ark1'!Q25</f>
        <v>288</v>
      </c>
      <c r="AC31" s="8"/>
      <c r="AD31" s="87">
        <f t="shared" si="0"/>
        <v>5.3159722222222223</v>
      </c>
      <c r="AE31" s="84"/>
      <c r="AF31" s="100">
        <f>+'Ark1'!AB25</f>
        <v>51.520933958441447</v>
      </c>
      <c r="AG31" s="101">
        <f t="shared" si="1"/>
        <v>0.4103732700000004</v>
      </c>
      <c r="AH31" s="16">
        <f t="shared" si="17"/>
        <v>73.773690038456181</v>
      </c>
      <c r="AI31" s="6"/>
      <c r="AP31">
        <f t="shared" si="9"/>
        <v>1622</v>
      </c>
      <c r="AQ31" s="10">
        <f t="shared" si="9"/>
        <v>247.66023427866855</v>
      </c>
      <c r="AR31" s="1">
        <f t="shared" si="9"/>
        <v>4.3168927250308258</v>
      </c>
      <c r="AS31" s="1">
        <f t="shared" si="9"/>
        <v>6.9488286066584468</v>
      </c>
    </row>
    <row r="32" spans="1:45" ht="17.399999999999999">
      <c r="A32" s="7">
        <f>+'Ark1'!C26</f>
        <v>2020</v>
      </c>
      <c r="B32" s="460">
        <f>+'Ark1'!R26</f>
        <v>1816</v>
      </c>
      <c r="C32" s="36">
        <f t="shared" ref="C32" si="18">100*B32/B31</f>
        <v>118.6152841280209</v>
      </c>
      <c r="D32" s="136"/>
      <c r="E32" s="36">
        <f t="shared" ref="E32" si="19">+B32-B31</f>
        <v>285</v>
      </c>
      <c r="F32" s="125"/>
      <c r="G32" s="347">
        <f>+'Ark1'!U26</f>
        <v>264.44167951541806</v>
      </c>
      <c r="H32" s="36">
        <f t="shared" ref="H32" si="20">+G32-G31</f>
        <v>-3.6009527510747148</v>
      </c>
      <c r="I32" s="125"/>
      <c r="J32" s="431">
        <f>+'Ark1'!AR26</f>
        <v>205.99730021598276</v>
      </c>
      <c r="K32" s="132">
        <f>+'Ark1'!AS26</f>
        <v>29.622715936753739</v>
      </c>
      <c r="L32" s="426"/>
      <c r="M32" s="483">
        <f>+'Ark1'!S26</f>
        <v>4.3766519823788554</v>
      </c>
      <c r="N32" s="484">
        <f t="shared" si="10"/>
        <v>0.21597268780015</v>
      </c>
      <c r="O32" s="485"/>
      <c r="P32" s="9">
        <f>+'Ark1'!T26</f>
        <v>6.9234581497797363</v>
      </c>
      <c r="Q32" s="131">
        <f t="shared" ref="Q32" si="21">+P32-P31</f>
        <v>-0.2862087346095521</v>
      </c>
      <c r="R32" s="232">
        <f>+'Ark1'!W26</f>
        <v>62.940528634361243</v>
      </c>
      <c r="S32" s="36">
        <f t="shared" ref="S32" si="22">+R32-R31</f>
        <v>-6.4912153238360162</v>
      </c>
      <c r="T32" s="100">
        <f>+'Ark1'!AG26</f>
        <v>670.25289895085587</v>
      </c>
      <c r="U32" s="16">
        <f t="shared" ref="U32" si="23">+T32-T31</f>
        <v>-3.3584661699801472</v>
      </c>
      <c r="V32" s="101">
        <f>+'Ark1'!AH26</f>
        <v>0</v>
      </c>
      <c r="W32" s="8"/>
      <c r="X32" s="100">
        <f>+'Ark1'!AI26</f>
        <v>25.385462555066077</v>
      </c>
      <c r="Y32" s="16">
        <f t="shared" ref="Y32" si="24">+X32-X31</f>
        <v>2.132686591643477</v>
      </c>
      <c r="Z32" s="88">
        <f t="shared" si="11"/>
        <v>394.54015033630969</v>
      </c>
      <c r="AA32" s="100">
        <f>+'Ark1'!X26</f>
        <v>6.2224669603524241</v>
      </c>
      <c r="AB32" s="88">
        <f>+'Ark1'!Q26</f>
        <v>332</v>
      </c>
      <c r="AC32" s="8"/>
      <c r="AD32" s="87">
        <f t="shared" si="0"/>
        <v>5.4698795180722888</v>
      </c>
      <c r="AE32" s="84"/>
      <c r="AF32" s="100">
        <f>+'Ark1'!AB26</f>
        <v>43.087251144955928</v>
      </c>
      <c r="AG32" s="101">
        <f t="shared" si="1"/>
        <v>0.48022608999999922</v>
      </c>
      <c r="AH32" s="16">
        <f t="shared" ref="AH32" si="25">100*AG32/AG31</f>
        <v>117.02177629649192</v>
      </c>
      <c r="AI32" s="6"/>
      <c r="AP32">
        <f t="shared" ref="AP32:AS32" si="26">+AP31</f>
        <v>1622</v>
      </c>
      <c r="AQ32" s="10">
        <f t="shared" si="26"/>
        <v>247.66023427866855</v>
      </c>
      <c r="AR32" s="1">
        <f t="shared" si="26"/>
        <v>4.3168927250308258</v>
      </c>
      <c r="AS32" s="1">
        <f t="shared" si="26"/>
        <v>6.9488286066584468</v>
      </c>
    </row>
    <row r="33" spans="1:45" ht="17.399999999999999">
      <c r="A33" s="7">
        <f>+'Ark1'!C27</f>
        <v>2021</v>
      </c>
      <c r="B33" s="460">
        <f>+'Ark1'!R27</f>
        <v>2350</v>
      </c>
      <c r="C33" s="36">
        <f t="shared" ref="C33" si="27">100*B33/B32</f>
        <v>129.40528634361235</v>
      </c>
      <c r="D33" s="136"/>
      <c r="E33" s="36">
        <f t="shared" ref="E33" si="28">+B33-B32</f>
        <v>534</v>
      </c>
      <c r="F33" s="125"/>
      <c r="G33" s="347">
        <f>+'Ark1'!U27</f>
        <v>265.33561276595702</v>
      </c>
      <c r="H33" s="36">
        <f t="shared" ref="H33" si="29">+G33-G32</f>
        <v>0.89393325053896433</v>
      </c>
      <c r="I33" s="125"/>
      <c r="J33" s="431">
        <f>+'Ark1'!AR27</f>
        <v>205.59669211195924</v>
      </c>
      <c r="K33" s="132">
        <f>+'Ark1'!AS27</f>
        <v>29.571203759141497</v>
      </c>
      <c r="L33" s="426"/>
      <c r="M33" s="483">
        <f>+'Ark1'!S27</f>
        <v>4.3378723404255322</v>
      </c>
      <c r="N33" s="484">
        <f t="shared" si="10"/>
        <v>-3.8779641953323285E-2</v>
      </c>
      <c r="O33" s="485"/>
      <c r="P33" s="9">
        <f>+'Ark1'!T27</f>
        <v>7.0510638297872319</v>
      </c>
      <c r="Q33" s="131">
        <f>+P33-P32</f>
        <v>0.12760568000749561</v>
      </c>
      <c r="R33" s="232">
        <f>+'Ark1'!W27</f>
        <v>64.382978723404236</v>
      </c>
      <c r="S33" s="36">
        <f>+R33-R32</f>
        <v>1.4424500890429925</v>
      </c>
      <c r="T33" s="100">
        <f>+'Ark1'!AG27</f>
        <v>684.10778443113782</v>
      </c>
      <c r="U33" s="16">
        <f>+T33-T32</f>
        <v>13.854885480281951</v>
      </c>
      <c r="V33" s="101">
        <f>+'Ark1'!AH27</f>
        <v>0.12765957446808507</v>
      </c>
      <c r="W33" s="8"/>
      <c r="X33" s="100">
        <f>+'Ark1'!AI27</f>
        <v>24.723404255319146</v>
      </c>
      <c r="Y33" s="16">
        <f>+X33-X32</f>
        <v>-0.66205829974693131</v>
      </c>
      <c r="Z33" s="88">
        <f t="shared" si="11"/>
        <v>387.85644426863797</v>
      </c>
      <c r="AA33" s="100">
        <f>+'Ark1'!X27</f>
        <v>7.2340425531914896</v>
      </c>
      <c r="AB33" s="88">
        <f>+'Ark1'!Q27</f>
        <v>451</v>
      </c>
      <c r="AC33" s="8"/>
      <c r="AD33" s="87">
        <f t="shared" si="0"/>
        <v>5.2106430155210646</v>
      </c>
      <c r="AE33" s="84"/>
      <c r="AF33" s="100">
        <f>+'Ark1'!AB27</f>
        <v>45.59935848560913</v>
      </c>
      <c r="AG33" s="101">
        <f t="shared" si="1"/>
        <v>0.62353868999999906</v>
      </c>
      <c r="AH33" s="16">
        <f>100*AG33/AG32</f>
        <v>129.84273511670307</v>
      </c>
      <c r="AI33" s="6"/>
      <c r="AP33">
        <f>+AP32</f>
        <v>1622</v>
      </c>
      <c r="AQ33" s="10">
        <f>+AQ32</f>
        <v>247.66023427866855</v>
      </c>
      <c r="AR33" s="1">
        <f>+AR32</f>
        <v>4.3168927250308258</v>
      </c>
      <c r="AS33" s="1">
        <f>+AS32</f>
        <v>6.9488286066584468</v>
      </c>
    </row>
    <row r="34" spans="1:45" ht="17.399999999999999">
      <c r="A34" s="7">
        <f>+'Ark1'!C28</f>
        <v>2022</v>
      </c>
      <c r="B34" s="460">
        <f>+'Ark1'!R28</f>
        <v>2696</v>
      </c>
      <c r="C34" s="36">
        <f t="shared" ref="C34" si="30">100*B34/B33</f>
        <v>114.72340425531915</v>
      </c>
      <c r="D34" s="136"/>
      <c r="E34" s="36">
        <f t="shared" ref="E34" si="31">+B34-B33</f>
        <v>346</v>
      </c>
      <c r="F34" s="125"/>
      <c r="G34" s="347">
        <f>+'Ark1'!U28</f>
        <v>260.21965133531097</v>
      </c>
      <c r="H34" s="36">
        <f t="shared" ref="H34" si="32">+G34-G33</f>
        <v>-5.1159614306460526</v>
      </c>
      <c r="I34" s="125"/>
      <c r="J34" s="431">
        <f>+'Ark1'!AR28</f>
        <v>204.97097625329812</v>
      </c>
      <c r="K34" s="132">
        <f>+'Ark1'!AS28</f>
        <v>29.499526209685762</v>
      </c>
      <c r="L34" s="426"/>
      <c r="M34" s="483">
        <f>+'Ark1'!S28</f>
        <v>4.3523738872403559</v>
      </c>
      <c r="N34" s="484">
        <f t="shared" si="10"/>
        <v>1.450154681482374E-2</v>
      </c>
      <c r="O34" s="485"/>
      <c r="P34" s="9">
        <f>+'Ark1'!T28</f>
        <v>6.9629080118694349</v>
      </c>
      <c r="Q34" s="131">
        <f t="shared" ref="Q34" si="33">+P34-P33</f>
        <v>-8.815581791779703E-2</v>
      </c>
      <c r="R34" s="232">
        <f>+'Ark1'!W28</f>
        <v>61.313056379821965</v>
      </c>
      <c r="S34" s="36">
        <f t="shared" ref="S34" si="34">+R34-R33</f>
        <v>-3.0699223435822702</v>
      </c>
      <c r="T34" s="100">
        <f>+'Ark1'!AG28</f>
        <v>680.13343384847349</v>
      </c>
      <c r="U34" s="16">
        <f t="shared" ref="U34" si="35">+T34-T33</f>
        <v>-3.9743505826643286</v>
      </c>
      <c r="V34" s="101">
        <f>+'Ark1'!AH28</f>
        <v>3.7091988130563809E-2</v>
      </c>
      <c r="W34" s="8"/>
      <c r="X34" s="100">
        <f>+'Ark1'!AI28</f>
        <v>23.627596439169139</v>
      </c>
      <c r="Y34" s="16">
        <f t="shared" ref="Y34" si="36">+X34-X33</f>
        <v>-1.0958078161500069</v>
      </c>
      <c r="Z34" s="88">
        <f t="shared" si="11"/>
        <v>382.6008815106789</v>
      </c>
      <c r="AA34" s="100">
        <f>+'Ark1'!X28</f>
        <v>7.3442136498516319</v>
      </c>
      <c r="AB34" s="88">
        <f>+'Ark1'!Q28</f>
        <v>537</v>
      </c>
      <c r="AC34" s="8"/>
      <c r="AD34" s="87">
        <f t="shared" si="0"/>
        <v>5.0204841713221597</v>
      </c>
      <c r="AE34" s="84"/>
      <c r="AF34" s="100">
        <f>+'Ark1'!AB28</f>
        <v>53.471788772233353</v>
      </c>
      <c r="AG34" s="101">
        <f t="shared" si="1"/>
        <v>0.70155217999999842</v>
      </c>
      <c r="AH34" s="16">
        <f t="shared" ref="AH34" si="37">100*AG34/AG33</f>
        <v>112.51141128066962</v>
      </c>
      <c r="AI34" s="6"/>
      <c r="AP34">
        <f t="shared" ref="AP34:AS34" si="38">+AP33</f>
        <v>1622</v>
      </c>
      <c r="AQ34" s="10">
        <f t="shared" si="38"/>
        <v>247.66023427866855</v>
      </c>
      <c r="AR34" s="1">
        <f t="shared" si="38"/>
        <v>4.3168927250308258</v>
      </c>
      <c r="AS34" s="1">
        <f t="shared" si="38"/>
        <v>6.9488286066584468</v>
      </c>
    </row>
    <row r="35" spans="1:45" s="478" customFormat="1" ht="17.399999999999999">
      <c r="A35" s="7">
        <f>+'Ark1'!C29</f>
        <v>2023</v>
      </c>
      <c r="B35" s="460">
        <f>+'Ark1'!R29</f>
        <v>1715</v>
      </c>
      <c r="C35" s="36">
        <f t="shared" ref="C35:C36" si="39">100*B35/B34</f>
        <v>63.612759643916917</v>
      </c>
      <c r="D35" s="136"/>
      <c r="E35" s="36">
        <f t="shared" ref="E35:E36" si="40">+B35-B34</f>
        <v>-981</v>
      </c>
      <c r="F35" s="125"/>
      <c r="G35" s="347">
        <f>+'Ark1'!U29</f>
        <v>253.28548104956255</v>
      </c>
      <c r="H35" s="36">
        <f t="shared" ref="H35:H36" si="41">+G35-G34</f>
        <v>-6.9341702857484222</v>
      </c>
      <c r="I35" s="125"/>
      <c r="J35" s="431">
        <f>+'Ark1'!AR29</f>
        <v>204.10359034726304</v>
      </c>
      <c r="K35" s="132">
        <f>+'Ark1'!AS29</f>
        <v>29.20720524708188</v>
      </c>
      <c r="L35" s="426"/>
      <c r="M35" s="483">
        <f>+'Ark1'!S29</f>
        <v>4.2985422740524788</v>
      </c>
      <c r="N35" s="484">
        <f t="shared" si="10"/>
        <v>-5.3831613187877103E-2</v>
      </c>
      <c r="O35" s="485"/>
      <c r="P35" s="9">
        <f>+'Ark1'!T29</f>
        <v>6.9766763848396494</v>
      </c>
      <c r="Q35" s="131">
        <f t="shared" ref="Q35:Q36" si="42">+P35-P34</f>
        <v>1.3768372970214493E-2</v>
      </c>
      <c r="R35" s="232">
        <f>+'Ark1'!W29</f>
        <v>62.21574344023324</v>
      </c>
      <c r="S35" s="36">
        <f t="shared" ref="S35:S36" si="43">+R35-R34</f>
        <v>0.90268706041127444</v>
      </c>
      <c r="T35" s="100">
        <f>+'Ark1'!AG29</f>
        <v>670.24661565626866</v>
      </c>
      <c r="U35" s="16">
        <f t="shared" ref="U35:U36" si="44">+T35-T34</f>
        <v>-9.8868181922048279</v>
      </c>
      <c r="V35" s="101">
        <f>+'Ark1'!AH29</f>
        <v>0.11661807580174922</v>
      </c>
      <c r="W35" s="8"/>
      <c r="X35" s="100">
        <f>+'Ark1'!AI29</f>
        <v>27.580174927113703</v>
      </c>
      <c r="Y35" s="16">
        <f t="shared" ref="Y35:Y36" si="45">+X35-X34</f>
        <v>3.9525784879445638</v>
      </c>
      <c r="Z35" s="88">
        <f t="shared" si="11"/>
        <v>377.89893321812497</v>
      </c>
      <c r="AA35" s="100">
        <f>+'Ark1'!X29</f>
        <v>5.6559766763848396</v>
      </c>
      <c r="AB35" s="88">
        <f>+'Ark1'!Q29</f>
        <v>341</v>
      </c>
      <c r="AC35" s="8"/>
      <c r="AD35" s="87">
        <f t="shared" si="0"/>
        <v>5.0293255131964809</v>
      </c>
      <c r="AE35" s="84"/>
      <c r="AF35" s="100">
        <f>+'Ark1'!AB29</f>
        <v>47.327496994175952</v>
      </c>
      <c r="AG35" s="101">
        <f t="shared" si="1"/>
        <v>0.43438459999999973</v>
      </c>
      <c r="AH35" s="16">
        <f t="shared" ref="AH35:AH36" si="46">100*AG35/AG34</f>
        <v>61.917646667422609</v>
      </c>
      <c r="AI35" s="6"/>
      <c r="AP35" s="478">
        <f t="shared" ref="AP35:AS35" si="47">+AP34</f>
        <v>1622</v>
      </c>
      <c r="AQ35" s="479">
        <f t="shared" si="47"/>
        <v>247.66023427866855</v>
      </c>
      <c r="AR35" s="1">
        <f t="shared" si="47"/>
        <v>4.3168927250308258</v>
      </c>
      <c r="AS35" s="1">
        <f t="shared" si="47"/>
        <v>6.9488286066584468</v>
      </c>
    </row>
    <row r="36" spans="1:45" ht="17.399999999999999">
      <c r="A36" s="7">
        <f>+'Ark1'!C30</f>
        <v>2024</v>
      </c>
      <c r="B36" s="460">
        <f>+'Ark1'!R30</f>
        <v>1622</v>
      </c>
      <c r="C36" s="36">
        <f t="shared" si="39"/>
        <v>94.577259475218654</v>
      </c>
      <c r="D36" s="136"/>
      <c r="E36" s="36">
        <f t="shared" si="40"/>
        <v>-93</v>
      </c>
      <c r="F36" s="125"/>
      <c r="G36" s="347">
        <f>+'Ark1'!U30</f>
        <v>247.66023427866855</v>
      </c>
      <c r="H36" s="36">
        <f t="shared" si="41"/>
        <v>-5.6252467708939946</v>
      </c>
      <c r="I36" s="125"/>
      <c r="J36" s="431">
        <f>+'Ark1'!AR30</f>
        <v>202.38280766852196</v>
      </c>
      <c r="K36" s="132">
        <f>+'Ark1'!AS30</f>
        <v>29.108385673409568</v>
      </c>
      <c r="L36" s="426"/>
      <c r="M36" s="483">
        <f>+'Ark1'!S30</f>
        <v>4.3168927250308258</v>
      </c>
      <c r="N36" s="484">
        <f t="shared" si="10"/>
        <v>1.8350450978346977E-2</v>
      </c>
      <c r="O36" s="485"/>
      <c r="P36" s="9">
        <f>+'Ark1'!T30</f>
        <v>6.9488286066584468</v>
      </c>
      <c r="Q36" s="131">
        <f t="shared" si="42"/>
        <v>-2.7847778181202543E-2</v>
      </c>
      <c r="R36" s="232">
        <f>+'Ark1'!W30</f>
        <v>59.926017262638723</v>
      </c>
      <c r="S36" s="36">
        <f t="shared" si="43"/>
        <v>-2.2897261775945168</v>
      </c>
      <c r="T36" s="100">
        <f>+'Ark1'!AG30</f>
        <v>658.70006184291924</v>
      </c>
      <c r="U36" s="16">
        <f t="shared" si="44"/>
        <v>-11.546553813349419</v>
      </c>
      <c r="V36" s="101">
        <f>+'Ark1'!AH30</f>
        <v>0</v>
      </c>
      <c r="W36" s="8"/>
      <c r="X36" s="100">
        <f>+'Ark1'!AI30</f>
        <v>33.168927250308265</v>
      </c>
      <c r="Y36" s="16">
        <f t="shared" si="45"/>
        <v>5.5887523231945622</v>
      </c>
      <c r="Z36" s="88">
        <f t="shared" si="11"/>
        <v>375.98331718045034</v>
      </c>
      <c r="AA36" s="100">
        <f>+'Ark1'!X30</f>
        <v>5.6720098643649823</v>
      </c>
      <c r="AB36" s="88">
        <f>+'Ark1'!Q30</f>
        <v>314</v>
      </c>
      <c r="AC36" s="8"/>
      <c r="AD36" s="87">
        <f t="shared" si="0"/>
        <v>5.1656050955414017</v>
      </c>
      <c r="AE36" s="84"/>
      <c r="AF36" s="100">
        <f>+'Ark1'!AB30</f>
        <v>50.724639424516681</v>
      </c>
      <c r="AG36" s="101">
        <f t="shared" si="1"/>
        <v>0.40170490000000036</v>
      </c>
      <c r="AH36" s="16">
        <f t="shared" si="46"/>
        <v>92.476782095866341</v>
      </c>
      <c r="AI36" s="6"/>
      <c r="AP36" s="478">
        <f t="shared" ref="AP36:AS36" si="48">+AP35</f>
        <v>1622</v>
      </c>
      <c r="AQ36" s="479">
        <f t="shared" si="48"/>
        <v>247.66023427866855</v>
      </c>
      <c r="AR36" s="1">
        <f t="shared" si="48"/>
        <v>4.3168927250308258</v>
      </c>
      <c r="AS36" s="1">
        <f t="shared" si="48"/>
        <v>6.9488286066584468</v>
      </c>
    </row>
    <row r="37" spans="1:45" ht="17.399999999999999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426"/>
      <c r="M37" s="6"/>
      <c r="N37" s="6"/>
      <c r="O37" s="485"/>
      <c r="P37" s="6"/>
      <c r="Q37" s="6"/>
      <c r="R37" s="159"/>
      <c r="S37" s="6"/>
      <c r="T37" s="84"/>
      <c r="U37" s="6"/>
      <c r="V37" s="84"/>
      <c r="W37" s="8"/>
      <c r="X37" s="84"/>
      <c r="Y37" s="6"/>
      <c r="Z37" s="6"/>
      <c r="AA37" s="6"/>
      <c r="AB37" s="6"/>
      <c r="AC37" s="8"/>
      <c r="AD37" s="6"/>
      <c r="AE37" s="84"/>
      <c r="AF37" s="159"/>
      <c r="AG37" s="6"/>
      <c r="AH37" s="6"/>
      <c r="AI37" s="6"/>
    </row>
    <row r="38" spans="1:45">
      <c r="A38" t="s">
        <v>2</v>
      </c>
    </row>
    <row r="40" spans="1:45" ht="15.6">
      <c r="B40" s="18">
        <f>+A35</f>
        <v>2023</v>
      </c>
      <c r="C40" s="3" t="s">
        <v>811</v>
      </c>
      <c r="D40" s="492"/>
      <c r="E40" s="3" t="s">
        <v>812</v>
      </c>
      <c r="F40" s="3"/>
      <c r="G40" s="492"/>
      <c r="H40" s="492"/>
      <c r="J40" s="54">
        <f>+T35/30</f>
        <v>22.341553855208954</v>
      </c>
      <c r="K40" s="3" t="s">
        <v>813</v>
      </c>
      <c r="L40" s="492"/>
      <c r="M40" s="492"/>
      <c r="N40" s="492"/>
      <c r="P40" s="493">
        <f>+INT(T35/365)</f>
        <v>1</v>
      </c>
      <c r="Q40" s="3" t="s">
        <v>814</v>
      </c>
      <c r="R40" s="18">
        <f>+INT(T35-(P40*365))/30</f>
        <v>10.166666666666666</v>
      </c>
      <c r="S40" s="3" t="s">
        <v>815</v>
      </c>
      <c r="T40" s="492"/>
      <c r="U40" s="492"/>
      <c r="V40" s="18">
        <f>+T35-((365*P40) +(R40*30))</f>
        <v>0.24661565626865922</v>
      </c>
      <c r="W40" s="3" t="s">
        <v>816</v>
      </c>
      <c r="X40" s="492"/>
      <c r="AC40" s="66"/>
      <c r="AD40" s="10"/>
      <c r="AE40"/>
      <c r="AF40"/>
    </row>
    <row r="41" spans="1:45" ht="15.6">
      <c r="B41" s="18">
        <f>+A36</f>
        <v>2024</v>
      </c>
      <c r="C41" s="3" t="s">
        <v>811</v>
      </c>
      <c r="E41" s="3" t="s">
        <v>812</v>
      </c>
      <c r="F41" s="3"/>
      <c r="G41" s="480"/>
      <c r="J41" s="54">
        <f>+T36/30</f>
        <v>21.956668728097309</v>
      </c>
      <c r="K41" s="3" t="s">
        <v>813</v>
      </c>
      <c r="N41" s="492"/>
      <c r="O41"/>
      <c r="P41" s="2">
        <f>+INT(T36/365)</f>
        <v>1</v>
      </c>
      <c r="Q41" s="3" t="s">
        <v>814</v>
      </c>
      <c r="R41" s="18">
        <f>+INT(T36-(P41*365))/30</f>
        <v>9.7666666666666675</v>
      </c>
      <c r="S41" s="3" t="s">
        <v>815</v>
      </c>
      <c r="V41" s="18">
        <f>+T36-((365*P41) +(R41*30))</f>
        <v>0.70006184291924001</v>
      </c>
      <c r="W41" s="3" t="s">
        <v>816</v>
      </c>
      <c r="AC41" s="66"/>
      <c r="AD41" s="10"/>
      <c r="AE41"/>
      <c r="AF41"/>
    </row>
    <row r="127" spans="1:37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161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156"/>
      <c r="AF127" s="161"/>
      <c r="AG127" s="28"/>
      <c r="AH127" s="28"/>
      <c r="AI127" s="28"/>
      <c r="AJ127" s="28"/>
      <c r="AK127" s="28"/>
    </row>
    <row r="128" spans="1:37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162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157"/>
      <c r="AF128" s="162"/>
      <c r="AG128" s="35"/>
      <c r="AH128" s="35"/>
      <c r="AI128" s="35"/>
      <c r="AJ128" s="35"/>
      <c r="AK128" s="35"/>
    </row>
    <row r="129" spans="1:37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162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157"/>
      <c r="AF129" s="162"/>
      <c r="AG129" s="35"/>
      <c r="AH129" s="35"/>
      <c r="AI129" s="35"/>
      <c r="AJ129" s="35"/>
      <c r="AK129" s="35"/>
    </row>
    <row r="130" spans="1:37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162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157"/>
      <c r="AF130" s="162"/>
      <c r="AG130" s="35"/>
      <c r="AH130" s="35"/>
      <c r="AI130" s="35"/>
      <c r="AJ130" s="35"/>
      <c r="AK130" s="35"/>
    </row>
    <row r="131" spans="1:37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162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157"/>
      <c r="AF131" s="162"/>
      <c r="AG131" s="35"/>
      <c r="AH131" s="35"/>
      <c r="AI131" s="35"/>
      <c r="AJ131" s="35"/>
      <c r="AK131" s="35"/>
    </row>
    <row r="132" spans="1:37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162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157"/>
      <c r="AF132" s="162"/>
      <c r="AG132" s="35"/>
      <c r="AH132" s="35"/>
      <c r="AI132" s="35"/>
      <c r="AJ132" s="35"/>
      <c r="AK132" s="35"/>
    </row>
    <row r="133" spans="1:37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162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157"/>
      <c r="AF133" s="162"/>
      <c r="AG133" s="35"/>
      <c r="AH133" s="35"/>
      <c r="AI133" s="35"/>
      <c r="AJ133" s="35"/>
      <c r="AK133" s="35"/>
    </row>
    <row r="134" spans="1:37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162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157"/>
      <c r="AF134" s="162"/>
      <c r="AG134" s="35"/>
      <c r="AH134" s="35"/>
      <c r="AI134" s="35"/>
      <c r="AJ134" s="35"/>
      <c r="AK134" s="35"/>
    </row>
    <row r="135" spans="1:37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162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157"/>
      <c r="AF135" s="162"/>
      <c r="AG135" s="35"/>
      <c r="AH135" s="35"/>
      <c r="AI135" s="35"/>
      <c r="AJ135" s="35"/>
      <c r="AK135" s="35"/>
    </row>
    <row r="136" spans="1:37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162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157"/>
      <c r="AF136" s="162"/>
      <c r="AG136" s="35"/>
      <c r="AH136" s="35"/>
      <c r="AI136" s="35"/>
      <c r="AJ136" s="35"/>
      <c r="AK136" s="35"/>
    </row>
    <row r="137" spans="1: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162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157"/>
      <c r="AF137" s="162"/>
      <c r="AG137" s="35"/>
      <c r="AH137" s="35"/>
      <c r="AI137" s="35"/>
      <c r="AJ137" s="35"/>
      <c r="AK137" s="35"/>
    </row>
    <row r="138" spans="1:37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162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157"/>
      <c r="AF138" s="162"/>
      <c r="AG138" s="35"/>
      <c r="AH138" s="35"/>
      <c r="AI138" s="35"/>
      <c r="AJ138" s="35"/>
      <c r="AK138" s="35"/>
    </row>
    <row r="139" spans="1:37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162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157"/>
      <c r="AF139" s="162"/>
      <c r="AG139" s="35"/>
      <c r="AH139" s="35"/>
      <c r="AI139" s="35"/>
      <c r="AJ139" s="35"/>
      <c r="AK139" s="35"/>
    </row>
    <row r="140" spans="1:37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162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157"/>
      <c r="AF140" s="162"/>
      <c r="AG140" s="35"/>
      <c r="AH140" s="35"/>
      <c r="AI140" s="35"/>
      <c r="AJ140" s="35"/>
      <c r="AK140" s="35"/>
    </row>
    <row r="141" spans="1:37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162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157"/>
      <c r="AF141" s="162"/>
      <c r="AG141" s="35"/>
      <c r="AH141" s="35"/>
      <c r="AI141" s="35"/>
      <c r="AJ141" s="35"/>
      <c r="AK141" s="35"/>
    </row>
    <row r="142" spans="1:37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162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157"/>
      <c r="AF142" s="162"/>
      <c r="AG142" s="35"/>
      <c r="AH142" s="35"/>
      <c r="AI142" s="35"/>
      <c r="AJ142" s="35"/>
      <c r="AK142" s="35"/>
    </row>
    <row r="143" spans="1:37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162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157"/>
      <c r="AF143" s="162"/>
      <c r="AG143" s="35"/>
      <c r="AH143" s="35"/>
      <c r="AI143" s="35"/>
      <c r="AJ143" s="35"/>
      <c r="AK143" s="35"/>
    </row>
    <row r="144" spans="1:37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162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157"/>
      <c r="AF144" s="162"/>
      <c r="AG144" s="35"/>
      <c r="AH144" s="35"/>
      <c r="AI144" s="35"/>
      <c r="AJ144" s="35"/>
      <c r="AK144" s="35"/>
    </row>
  </sheetData>
  <mergeCells count="3">
    <mergeCell ref="O2:P2"/>
    <mergeCell ref="Z2:AE2"/>
    <mergeCell ref="J2:K2"/>
  </mergeCells>
  <phoneticPr fontId="11" type="noConversion"/>
  <conditionalFormatting sqref="C9:C36">
    <cfRule type="cellIs" dxfId="370" priority="24" operator="lessThan">
      <formula>100</formula>
    </cfRule>
    <cfRule type="cellIs" dxfId="369" priority="25" operator="greaterThan">
      <formula>100</formula>
    </cfRule>
  </conditionalFormatting>
  <conditionalFormatting sqref="AH9:AH36">
    <cfRule type="cellIs" dxfId="368" priority="22" operator="lessThan">
      <formula>100</formula>
    </cfRule>
    <cfRule type="cellIs" dxfId="367" priority="23" operator="greaterThan">
      <formula>100</formula>
    </cfRule>
  </conditionalFormatting>
  <conditionalFormatting sqref="H9:H36">
    <cfRule type="cellIs" dxfId="366" priority="20" operator="lessThan">
      <formula>0</formula>
    </cfRule>
    <cfRule type="cellIs" dxfId="365" priority="21" operator="greaterThan">
      <formula>0</formula>
    </cfRule>
  </conditionalFormatting>
  <conditionalFormatting sqref="E9:E36">
    <cfRule type="cellIs" dxfId="364" priority="18" operator="lessThan">
      <formula>0</formula>
    </cfRule>
    <cfRule type="cellIs" dxfId="363" priority="19" operator="greaterThan">
      <formula>0</formula>
    </cfRule>
  </conditionalFormatting>
  <conditionalFormatting sqref="Q9:Q36">
    <cfRule type="cellIs" dxfId="362" priority="14" operator="lessThan">
      <formula>0</formula>
    </cfRule>
    <cfRule type="cellIs" dxfId="361" priority="15" operator="greaterThan">
      <formula>0</formula>
    </cfRule>
  </conditionalFormatting>
  <conditionalFormatting sqref="S9:S36">
    <cfRule type="cellIs" dxfId="360" priority="12" operator="lessThan">
      <formula>0</formula>
    </cfRule>
    <cfRule type="cellIs" dxfId="359" priority="13" operator="greaterThan">
      <formula>0</formula>
    </cfRule>
  </conditionalFormatting>
  <conditionalFormatting sqref="U24:U36">
    <cfRule type="cellIs" dxfId="358" priority="10" operator="lessThan">
      <formula>0</formula>
    </cfRule>
    <cfRule type="cellIs" dxfId="357" priority="11" operator="greaterThan">
      <formula>0</formula>
    </cfRule>
  </conditionalFormatting>
  <conditionalFormatting sqref="Y24:Y36">
    <cfRule type="cellIs" dxfId="356" priority="6" operator="lessThan">
      <formula>0</formula>
    </cfRule>
    <cfRule type="cellIs" dxfId="355" priority="7" operator="greaterThan">
      <formula>0</formula>
    </cfRule>
  </conditionalFormatting>
  <conditionalFormatting sqref="N9:N36">
    <cfRule type="cellIs" dxfId="354" priority="1" operator="lessThan">
      <formula>0</formula>
    </cfRule>
    <cfRule type="cellIs" dxfId="353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D498"/>
  <sheetViews>
    <sheetView zoomScale="86" zoomScaleNormal="86" workbookViewId="0">
      <pane ySplit="9" topLeftCell="A30" activePane="bottomLeft" state="frozen"/>
      <selection pane="bottomLeft" activeCell="AE448" sqref="AE448"/>
    </sheetView>
  </sheetViews>
  <sheetFormatPr baseColWidth="10" defaultRowHeight="15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customWidth="1"/>
    <col min="9" max="9" width="6" customWidth="1"/>
    <col min="10" max="10" width="6.6328125" style="66" customWidth="1"/>
    <col min="11" max="11" width="5.453125" style="66" customWidth="1"/>
    <col min="12" max="12" width="7.54296875" customWidth="1"/>
    <col min="13" max="13" width="5.90625" customWidth="1"/>
    <col min="14" max="14" width="4.1796875" customWidth="1"/>
    <col min="15" max="15" width="5.54296875" style="10" customWidth="1"/>
    <col min="16" max="16" width="6.54296875" style="10" customWidth="1"/>
    <col min="17" max="17" width="7.36328125" customWidth="1"/>
    <col min="18" max="18" width="5.81640625" style="10" customWidth="1"/>
    <col min="19" max="19" width="5.453125" style="10" customWidth="1"/>
    <col min="20" max="20" width="6.81640625" style="10" customWidth="1"/>
    <col min="21" max="21" width="7.1796875" style="10" customWidth="1"/>
    <col min="22" max="22" width="5.08984375" style="10" customWidth="1"/>
    <col min="23" max="23" width="7.81640625" style="1" customWidth="1"/>
    <col min="24" max="24" width="5.453125" style="10" customWidth="1"/>
    <col min="25" max="25" width="7" style="66" customWidth="1"/>
    <col min="26" max="26" width="4.6328125" customWidth="1"/>
    <col min="27" max="27" width="7.453125" style="66" customWidth="1"/>
    <col min="28" max="28" width="5.90625" style="66" customWidth="1"/>
    <col min="29" max="29" width="9.453125" style="66" customWidth="1"/>
    <col min="30" max="30" width="8.90625" style="66" customWidth="1"/>
    <col min="31" max="31" width="11.54296875" style="66"/>
    <col min="32" max="32" width="9.81640625" style="10" customWidth="1"/>
    <col min="33" max="33" width="9.1796875" style="66" customWidth="1"/>
    <col min="34" max="34" width="6.81640625" style="66" customWidth="1"/>
    <col min="35" max="35" width="9.90625" style="66" customWidth="1"/>
    <col min="36" max="36" width="10" customWidth="1"/>
    <col min="37" max="37" width="13.08984375" customWidth="1"/>
    <col min="38" max="38" width="9.36328125" customWidth="1"/>
    <col min="39" max="39" width="9.81640625" style="66" customWidth="1"/>
    <col min="40" max="40" width="9.81640625" customWidth="1"/>
    <col min="42" max="42" width="14" customWidth="1"/>
    <col min="43" max="43" width="12.54296875" customWidth="1"/>
    <col min="44" max="44" width="10.90625" customWidth="1"/>
  </cols>
  <sheetData>
    <row r="1" spans="1:56" ht="15.6">
      <c r="A1" s="42"/>
      <c r="B1" s="42"/>
      <c r="C1" s="42"/>
      <c r="D1" s="42"/>
      <c r="E1" s="42"/>
      <c r="F1" s="42"/>
      <c r="G1" s="42"/>
      <c r="H1" s="42"/>
      <c r="I1" s="42"/>
      <c r="J1" s="63"/>
      <c r="K1" s="63"/>
      <c r="L1" s="42"/>
      <c r="M1" s="42"/>
      <c r="N1" s="42"/>
      <c r="O1" s="72"/>
      <c r="P1" s="72"/>
      <c r="Q1" s="42"/>
      <c r="R1" s="72"/>
      <c r="S1" s="72"/>
      <c r="T1" s="72"/>
      <c r="U1" s="72"/>
      <c r="V1" s="72"/>
      <c r="W1" s="42"/>
      <c r="X1" s="72"/>
      <c r="Y1" s="42"/>
      <c r="Z1" s="42"/>
      <c r="AA1" s="63"/>
      <c r="AB1" s="63"/>
      <c r="AC1" s="42"/>
      <c r="AD1" s="4"/>
      <c r="AE1" s="55"/>
      <c r="AF1" s="55"/>
      <c r="AG1" s="1"/>
      <c r="AH1" s="5"/>
      <c r="AI1"/>
      <c r="AM1"/>
    </row>
    <row r="2" spans="1:56" s="199" customFormat="1" ht="31.8">
      <c r="A2" s="198"/>
      <c r="B2" s="198"/>
      <c r="C2" s="198"/>
      <c r="D2" s="151" t="s">
        <v>452</v>
      </c>
      <c r="E2" s="198"/>
      <c r="F2" s="198"/>
      <c r="G2" s="198"/>
      <c r="H2" s="198"/>
      <c r="I2" s="198"/>
      <c r="J2" s="201"/>
      <c r="K2" s="201"/>
      <c r="L2" s="198"/>
      <c r="M2" s="198"/>
      <c r="N2" s="198"/>
      <c r="O2" s="202"/>
      <c r="P2" s="202"/>
      <c r="Q2" s="198"/>
      <c r="R2" s="202"/>
      <c r="S2" s="202"/>
      <c r="T2" s="202"/>
      <c r="U2" s="202"/>
      <c r="V2" s="202"/>
      <c r="W2" s="198"/>
      <c r="X2" s="202"/>
      <c r="Y2" s="198"/>
      <c r="Z2" s="198"/>
      <c r="AA2" s="201"/>
      <c r="AB2" s="201"/>
      <c r="AC2" s="198"/>
      <c r="AD2" s="4"/>
      <c r="AE2" s="55"/>
      <c r="AF2" s="55"/>
      <c r="AG2" s="1"/>
      <c r="AH2" s="5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6" ht="15.6">
      <c r="A3" s="42"/>
      <c r="B3" s="42"/>
      <c r="C3" s="42"/>
      <c r="D3" s="42"/>
      <c r="E3" s="42"/>
      <c r="F3" s="42"/>
      <c r="G3" s="42"/>
      <c r="H3" s="42"/>
      <c r="I3" s="42"/>
      <c r="J3" s="63"/>
      <c r="K3" s="63"/>
      <c r="L3" s="42"/>
      <c r="M3" s="42"/>
      <c r="N3" s="42"/>
      <c r="O3" s="72"/>
      <c r="P3" s="72"/>
      <c r="Q3" s="42"/>
      <c r="R3" s="72"/>
      <c r="S3" s="72"/>
      <c r="T3" s="72"/>
      <c r="U3" s="72"/>
      <c r="V3" s="72"/>
      <c r="W3" s="42"/>
      <c r="X3" s="72"/>
      <c r="Y3" s="42"/>
      <c r="Z3" s="42"/>
      <c r="AA3" s="63"/>
      <c r="AB3" s="63"/>
      <c r="AC3" s="42"/>
      <c r="AD3" s="4"/>
      <c r="AE3" s="55"/>
      <c r="AF3" s="55"/>
      <c r="AG3" s="1"/>
      <c r="AH3" s="5"/>
      <c r="AI3"/>
      <c r="AM3"/>
    </row>
    <row r="4" spans="1:56" ht="15.6">
      <c r="A4" s="42"/>
      <c r="B4" s="42"/>
      <c r="C4" s="42"/>
      <c r="D4" s="42"/>
      <c r="E4" s="42"/>
      <c r="F4" s="42"/>
      <c r="G4" s="42"/>
      <c r="H4" s="42"/>
      <c r="I4" s="42"/>
      <c r="J4" s="63"/>
      <c r="K4" s="63"/>
      <c r="L4" s="42"/>
      <c r="M4" s="42"/>
      <c r="N4" s="42"/>
      <c r="O4" s="72"/>
      <c r="P4" s="72"/>
      <c r="Q4" s="42"/>
      <c r="R4" s="72"/>
      <c r="S4" s="72"/>
      <c r="T4" s="72"/>
      <c r="U4" s="72"/>
      <c r="V4" s="72"/>
      <c r="W4" s="42"/>
      <c r="X4" s="72"/>
      <c r="Y4" s="42"/>
      <c r="Z4" s="42"/>
      <c r="AA4" s="63"/>
      <c r="AB4" s="63"/>
      <c r="AC4" s="42"/>
      <c r="AD4" s="4"/>
      <c r="AE4" s="55"/>
      <c r="AF4" s="55"/>
      <c r="AG4" s="1"/>
      <c r="AH4" s="5"/>
      <c r="AI4"/>
      <c r="AM4"/>
    </row>
    <row r="5" spans="1:56" s="181" customFormat="1" ht="19.8">
      <c r="A5" s="179"/>
      <c r="B5" s="179"/>
      <c r="C5" s="179"/>
      <c r="D5" s="179"/>
      <c r="E5" s="179"/>
      <c r="F5" s="153" t="s">
        <v>7</v>
      </c>
      <c r="G5" s="153"/>
      <c r="H5" s="176">
        <v>45</v>
      </c>
      <c r="I5" s="179"/>
      <c r="J5" s="180"/>
      <c r="K5" s="180"/>
      <c r="L5" s="153" t="s">
        <v>423</v>
      </c>
      <c r="M5" s="179"/>
      <c r="N5" s="179"/>
      <c r="O5" s="185"/>
      <c r="P5" s="185"/>
      <c r="Q5" s="505">
        <f>+H11+H26+H41+H56+G71+G86+H101+H116+H131+H146+H161+H176+G191+G206+G221</f>
        <v>1622</v>
      </c>
      <c r="R5" s="507"/>
      <c r="S5" s="179"/>
      <c r="T5" s="179"/>
      <c r="U5" s="179"/>
      <c r="V5" s="179"/>
      <c r="W5" s="179"/>
      <c r="X5" s="185"/>
      <c r="Y5" s="185"/>
      <c r="Z5" s="179"/>
      <c r="AA5" s="180"/>
      <c r="AB5" s="179"/>
      <c r="AC5" s="185"/>
      <c r="AD5" s="4"/>
      <c r="AE5" s="55"/>
      <c r="AF5" s="55"/>
      <c r="AG5" s="1"/>
      <c r="AH5" s="4"/>
      <c r="AI5" s="55"/>
      <c r="AJ5" s="55"/>
      <c r="AK5" s="1"/>
      <c r="AL5" s="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178"/>
      <c r="BB5" s="178"/>
    </row>
    <row r="6" spans="1:56" ht="19.8">
      <c r="A6" s="45"/>
      <c r="B6" s="45"/>
      <c r="C6" s="45"/>
      <c r="D6" s="45"/>
      <c r="E6" s="45"/>
      <c r="F6" s="45"/>
      <c r="G6" s="45"/>
      <c r="H6" s="45"/>
      <c r="I6" s="42"/>
      <c r="J6" s="42"/>
      <c r="K6" s="42"/>
      <c r="L6" s="42"/>
      <c r="M6" s="42"/>
      <c r="N6" s="42"/>
      <c r="O6" s="42"/>
      <c r="P6" s="72"/>
      <c r="Q6" s="42"/>
      <c r="R6" s="72"/>
      <c r="S6" s="72"/>
      <c r="T6" s="72"/>
      <c r="U6" s="72"/>
      <c r="V6" s="72"/>
      <c r="W6" s="42"/>
      <c r="X6" s="72"/>
      <c r="Y6" s="42"/>
      <c r="Z6" s="42"/>
      <c r="AA6" s="63"/>
      <c r="AB6" s="63"/>
      <c r="AC6" s="42"/>
      <c r="AD6" s="4"/>
      <c r="AE6" s="55"/>
      <c r="AF6" s="55"/>
      <c r="AG6" s="1"/>
      <c r="AH6" s="5"/>
      <c r="AI6"/>
      <c r="AM6"/>
      <c r="BD6" s="181"/>
    </row>
    <row r="7" spans="1:56" ht="15.6">
      <c r="A7" s="42"/>
      <c r="B7" s="42"/>
      <c r="C7" s="42"/>
      <c r="D7" s="42"/>
      <c r="E7" s="42"/>
      <c r="F7" s="42"/>
      <c r="G7" s="48" t="s">
        <v>4</v>
      </c>
      <c r="H7" s="42"/>
      <c r="I7" s="63"/>
      <c r="J7" s="63"/>
      <c r="K7" s="63"/>
      <c r="L7" s="48" t="s">
        <v>24</v>
      </c>
      <c r="M7" s="64" t="s">
        <v>24</v>
      </c>
      <c r="N7" s="63"/>
      <c r="O7" s="172" t="s">
        <v>404</v>
      </c>
      <c r="P7" s="172" t="s">
        <v>404</v>
      </c>
      <c r="Q7" s="73" t="s">
        <v>527</v>
      </c>
      <c r="R7" s="172" t="s">
        <v>404</v>
      </c>
      <c r="S7" s="172" t="s">
        <v>404</v>
      </c>
      <c r="T7" s="172"/>
      <c r="U7" s="172"/>
      <c r="V7" s="73" t="s">
        <v>424</v>
      </c>
      <c r="W7" s="42"/>
      <c r="X7" s="73" t="s">
        <v>570</v>
      </c>
      <c r="Y7" s="48" t="s">
        <v>616</v>
      </c>
      <c r="Z7" s="63"/>
      <c r="AA7" s="64" t="s">
        <v>44</v>
      </c>
      <c r="AB7" s="64" t="s">
        <v>10</v>
      </c>
      <c r="AC7" s="42"/>
      <c r="AD7" s="4"/>
      <c r="AE7" s="55"/>
      <c r="AF7" s="55"/>
      <c r="AG7" s="1"/>
      <c r="AH7" s="5"/>
      <c r="AI7"/>
      <c r="AM7"/>
    </row>
    <row r="8" spans="1:56" ht="15.6">
      <c r="A8" s="42"/>
      <c r="B8" s="42"/>
      <c r="C8" s="42"/>
      <c r="D8" s="42"/>
      <c r="E8" s="48"/>
      <c r="F8" s="48"/>
      <c r="G8" s="48" t="s">
        <v>477</v>
      </c>
      <c r="H8" s="48" t="s">
        <v>4</v>
      </c>
      <c r="I8" s="64"/>
      <c r="J8" s="64" t="s">
        <v>4</v>
      </c>
      <c r="K8" s="64" t="s">
        <v>1</v>
      </c>
      <c r="L8" s="48" t="s">
        <v>483</v>
      </c>
      <c r="M8" s="86" t="s">
        <v>45</v>
      </c>
      <c r="N8" s="64"/>
      <c r="O8" s="73" t="s">
        <v>569</v>
      </c>
      <c r="P8" s="73" t="s">
        <v>489</v>
      </c>
      <c r="Q8" s="73" t="s">
        <v>548</v>
      </c>
      <c r="R8" s="73" t="s">
        <v>491</v>
      </c>
      <c r="S8" s="73" t="s">
        <v>556</v>
      </c>
      <c r="T8" s="427" t="s">
        <v>24</v>
      </c>
      <c r="U8" s="427" t="s">
        <v>24</v>
      </c>
      <c r="V8" s="73"/>
      <c r="W8" s="48" t="s">
        <v>415</v>
      </c>
      <c r="X8" s="73" t="s">
        <v>1</v>
      </c>
      <c r="Y8" s="48" t="s">
        <v>567</v>
      </c>
      <c r="Z8" s="64"/>
      <c r="AA8" s="64" t="s">
        <v>531</v>
      </c>
      <c r="AB8" s="64" t="s">
        <v>71</v>
      </c>
      <c r="AC8" s="42"/>
      <c r="AD8" s="4"/>
      <c r="AE8" s="55"/>
      <c r="AF8" s="55"/>
      <c r="AG8" s="1"/>
      <c r="AH8" s="5"/>
      <c r="AI8"/>
      <c r="AM8"/>
    </row>
    <row r="9" spans="1:56" ht="15.6">
      <c r="A9" s="42"/>
      <c r="B9" s="42"/>
      <c r="C9" s="48" t="s">
        <v>0</v>
      </c>
      <c r="D9" s="48"/>
      <c r="E9" s="48" t="s">
        <v>87</v>
      </c>
      <c r="F9" s="48"/>
      <c r="G9" s="49" t="s">
        <v>478</v>
      </c>
      <c r="H9" s="49" t="s">
        <v>10</v>
      </c>
      <c r="I9" s="194" t="s">
        <v>529</v>
      </c>
      <c r="J9" s="86" t="s">
        <v>404</v>
      </c>
      <c r="K9" s="86" t="s">
        <v>404</v>
      </c>
      <c r="L9" s="49" t="s">
        <v>416</v>
      </c>
      <c r="M9" s="86"/>
      <c r="N9" s="194" t="s">
        <v>529</v>
      </c>
      <c r="O9" s="74" t="s">
        <v>546</v>
      </c>
      <c r="P9" s="74" t="s">
        <v>441</v>
      </c>
      <c r="Q9" s="74" t="s">
        <v>485</v>
      </c>
      <c r="R9" s="74" t="s">
        <v>472</v>
      </c>
      <c r="S9" s="74" t="s">
        <v>525</v>
      </c>
      <c r="T9" s="427" t="s">
        <v>725</v>
      </c>
      <c r="U9" s="427" t="s">
        <v>726</v>
      </c>
      <c r="V9" s="74" t="s">
        <v>1</v>
      </c>
      <c r="W9" s="49" t="s">
        <v>416</v>
      </c>
      <c r="X9" s="74" t="s">
        <v>528</v>
      </c>
      <c r="Y9" s="49" t="s">
        <v>475</v>
      </c>
      <c r="Z9" s="194" t="s">
        <v>529</v>
      </c>
      <c r="AA9" s="86" t="s">
        <v>45</v>
      </c>
      <c r="AB9" s="86" t="s">
        <v>551</v>
      </c>
      <c r="AC9" s="42"/>
      <c r="AD9" s="4"/>
      <c r="AE9" s="55"/>
      <c r="AF9" s="55"/>
      <c r="AG9" s="1"/>
      <c r="AH9" s="5"/>
      <c r="AI9"/>
      <c r="AM9"/>
    </row>
    <row r="10" spans="1:56" ht="15.6">
      <c r="A10" s="45"/>
      <c r="B10" s="42"/>
      <c r="C10" s="45"/>
      <c r="D10" s="45"/>
      <c r="E10" s="45"/>
      <c r="F10" s="45"/>
      <c r="G10" s="45"/>
      <c r="H10" s="45"/>
      <c r="I10" s="42"/>
      <c r="J10" s="94"/>
      <c r="K10" s="63"/>
      <c r="L10" s="42"/>
      <c r="M10" s="42"/>
      <c r="N10" s="42"/>
      <c r="O10" s="72"/>
      <c r="P10" s="72"/>
      <c r="Q10" s="42"/>
      <c r="R10" s="72"/>
      <c r="S10" s="72"/>
      <c r="T10" s="72"/>
      <c r="U10" s="72"/>
      <c r="V10" s="72"/>
      <c r="W10" s="42"/>
      <c r="X10" s="72"/>
      <c r="Y10" s="42"/>
      <c r="Z10" s="42"/>
      <c r="AA10" s="63"/>
      <c r="AB10" s="64"/>
      <c r="AC10" s="42"/>
      <c r="AD10" s="4"/>
      <c r="AE10" s="55"/>
      <c r="AF10" s="55"/>
      <c r="AG10" s="1"/>
      <c r="AH10" s="5"/>
      <c r="AI10"/>
      <c r="AM10"/>
    </row>
    <row r="11" spans="1:56" ht="17.399999999999999">
      <c r="A11" s="247"/>
      <c r="B11" s="278" t="s">
        <v>0</v>
      </c>
      <c r="C11" s="278"/>
      <c r="D11" s="278" t="str">
        <f>+D13</f>
        <v>P-</v>
      </c>
      <c r="E11" s="278"/>
      <c r="F11" s="279" t="s">
        <v>592</v>
      </c>
      <c r="G11" s="45"/>
      <c r="H11" s="280">
        <f>SUM(H13:H24)</f>
        <v>2</v>
      </c>
      <c r="I11" s="48"/>
      <c r="J11" s="45"/>
      <c r="K11" s="94"/>
      <c r="L11" s="63"/>
      <c r="M11" s="339">
        <f>+Klasse!L11</f>
        <v>124.5</v>
      </c>
      <c r="N11" s="48" t="s">
        <v>562</v>
      </c>
      <c r="O11" s="42"/>
      <c r="P11" s="72"/>
      <c r="Q11" s="72"/>
      <c r="R11" s="42"/>
      <c r="S11" s="72"/>
      <c r="T11" s="72"/>
      <c r="U11" s="72"/>
      <c r="V11" s="72"/>
      <c r="W11" s="72"/>
      <c r="X11" s="42"/>
      <c r="Y11" s="18">
        <f>+Klasse!AC11</f>
        <v>269.77248104008669</v>
      </c>
      <c r="Z11" s="48" t="s">
        <v>621</v>
      </c>
      <c r="AA11" s="42"/>
      <c r="AB11" s="63"/>
      <c r="AC11" s="64"/>
      <c r="AD11" s="4"/>
      <c r="AE11" s="4"/>
      <c r="AF11" s="55"/>
      <c r="AG11" s="55"/>
      <c r="AH11" s="1"/>
      <c r="AI11" s="5"/>
      <c r="AM11"/>
    </row>
    <row r="12" spans="1:56" ht="12.75" customHeight="1">
      <c r="A12" s="247"/>
      <c r="B12" s="278"/>
      <c r="C12" s="278"/>
      <c r="D12" s="278"/>
      <c r="E12" s="278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  <c r="AA12" s="42"/>
      <c r="AB12" s="63"/>
      <c r="AC12" s="64"/>
      <c r="AD12" s="4"/>
      <c r="AE12" s="4"/>
      <c r="AF12" s="55"/>
      <c r="AG12" s="55"/>
      <c r="AH12" s="1"/>
      <c r="AI12" s="5"/>
      <c r="AM12"/>
    </row>
    <row r="13" spans="1:56" ht="15.6">
      <c r="A13" s="42"/>
      <c r="B13" s="42">
        <f>+'Ark1'!C582</f>
        <v>2024</v>
      </c>
      <c r="C13" s="50">
        <f>+'Ark1'!L582</f>
        <v>1</v>
      </c>
      <c r="D13" s="51" t="s">
        <v>29</v>
      </c>
      <c r="E13" s="51">
        <f>+'Ark1'!D582</f>
        <v>1</v>
      </c>
      <c r="F13" s="51" t="s">
        <v>580</v>
      </c>
      <c r="G13" s="50" t="str">
        <f>+IF(H13=0,"",'Ark1'!Q582)</f>
        <v/>
      </c>
      <c r="H13" s="50">
        <f>+'Ark1'!R582</f>
        <v>0</v>
      </c>
      <c r="I13" s="114" t="str">
        <f t="shared" ref="I13:I24" si="0">+IF(H13=0,"",H13-H240)</f>
        <v/>
      </c>
      <c r="J13" s="65" t="str">
        <f>+IF(H13=0,"",'Ark1'!AE582)</f>
        <v/>
      </c>
      <c r="K13" s="65" t="str">
        <f>+IF(H13=0,"",'Ark1'!AF582)</f>
        <v/>
      </c>
      <c r="L13" s="52" t="str">
        <f>+IF(H13=0,"",'Ark1'!T582)</f>
        <v/>
      </c>
      <c r="M13" s="114" t="str">
        <f>+IF(H13=0,"",'Ark1'!U582)</f>
        <v/>
      </c>
      <c r="N13" s="114" t="str">
        <f t="shared" ref="N13:N24" si="1">+IF(H13=0,"",M13-M240)</f>
        <v/>
      </c>
      <c r="O13" s="75" t="str">
        <f>+IF(H13=0,"",'Ark1'!W582)</f>
        <v/>
      </c>
      <c r="P13" s="75" t="str">
        <f>+IF(H13=0,"",'Ark1'!X582)</f>
        <v/>
      </c>
      <c r="Q13" s="75" t="str">
        <f>+IF(H13=0,"",'Ark1'!AG582)</f>
        <v/>
      </c>
      <c r="R13" s="114" t="str">
        <f>+IF(H13=0,"",'Ark1'!AH582)</f>
        <v/>
      </c>
      <c r="S13" s="75" t="str">
        <f>+IF(H13=0,"",'Ark1'!AI582)</f>
        <v/>
      </c>
      <c r="T13" s="440">
        <f>+'Ark1'!AR582</f>
        <v>0</v>
      </c>
      <c r="U13" s="415">
        <f>+'Ark1'!AS582</f>
        <v>0</v>
      </c>
      <c r="V13" s="75" t="str">
        <f>+IF(H13=0,"",'Ark1'!Y582)</f>
        <v/>
      </c>
      <c r="W13" s="52" t="str">
        <f>+IF(H13=0,"",'Ark1'!AA582)</f>
        <v/>
      </c>
      <c r="X13" s="75" t="str">
        <f>+IF(H13=0,"",'Ark1'!AC582)</f>
        <v/>
      </c>
      <c r="Y13" s="114" t="str">
        <f t="shared" ref="Y13:Y24" si="2">IF(H13=0,"",1000*M13/Q13)</f>
        <v/>
      </c>
      <c r="Z13" s="114" t="str">
        <f t="shared" ref="Z13:Z24" si="3">+IF(H13=0,"",IF(H240=0,"",Y13-Y240))</f>
        <v/>
      </c>
      <c r="AA13" s="65" t="str">
        <f t="shared" ref="AA13:AA24" si="4">IF(H13=0,"",M13/C13)</f>
        <v/>
      </c>
      <c r="AB13" s="65" t="str">
        <f t="shared" ref="AB13:AB24" si="5">IF(H13=0,"",H13/G13)</f>
        <v/>
      </c>
      <c r="AC13" s="42"/>
      <c r="AD13" s="4"/>
      <c r="AE13" s="55"/>
      <c r="AF13" s="55"/>
      <c r="AG13" s="1"/>
      <c r="AH13" s="5"/>
      <c r="AI13"/>
      <c r="AM13"/>
    </row>
    <row r="14" spans="1:56" ht="15.6">
      <c r="A14" s="42"/>
      <c r="B14" s="42">
        <f>+'Ark1'!C583</f>
        <v>2024</v>
      </c>
      <c r="C14" s="50">
        <f>+'Ark1'!L583</f>
        <v>1</v>
      </c>
      <c r="D14" s="51" t="s">
        <v>29</v>
      </c>
      <c r="E14" s="51">
        <f>+'Ark1'!D583</f>
        <v>2</v>
      </c>
      <c r="F14" s="51" t="s">
        <v>581</v>
      </c>
      <c r="G14" s="50" t="str">
        <f>+IF(H14=0,"",'Ark1'!Q583)</f>
        <v/>
      </c>
      <c r="H14" s="50">
        <f>+'Ark1'!R583</f>
        <v>0</v>
      </c>
      <c r="I14" s="114" t="str">
        <f t="shared" si="0"/>
        <v/>
      </c>
      <c r="J14" s="65" t="str">
        <f>+IF(H14=0,"",'Ark1'!AE583)</f>
        <v/>
      </c>
      <c r="K14" s="65" t="str">
        <f>+IF(H14=0,"",'Ark1'!AF583)</f>
        <v/>
      </c>
      <c r="L14" s="52" t="str">
        <f>+IF(H14=0,"",'Ark1'!T583)</f>
        <v/>
      </c>
      <c r="M14" s="114" t="str">
        <f>+IF(H14=0,"",'Ark1'!U583)</f>
        <v/>
      </c>
      <c r="N14" s="114" t="str">
        <f t="shared" si="1"/>
        <v/>
      </c>
      <c r="O14" s="75" t="str">
        <f>+IF(H14=0,"",'Ark1'!W583)</f>
        <v/>
      </c>
      <c r="P14" s="75" t="str">
        <f>+IF(H14=0,"",'Ark1'!X583)</f>
        <v/>
      </c>
      <c r="Q14" s="75" t="str">
        <f>+IF(H14=0,"",'Ark1'!AG583)</f>
        <v/>
      </c>
      <c r="R14" s="114" t="str">
        <f>+IF(H14=0,"",'Ark1'!AH583)</f>
        <v/>
      </c>
      <c r="S14" s="75" t="str">
        <f>+IF(H14=0,"",'Ark1'!AI583)</f>
        <v/>
      </c>
      <c r="T14" s="440">
        <f>+'Ark1'!AR583</f>
        <v>0</v>
      </c>
      <c r="U14" s="415">
        <f>+'Ark1'!AS583</f>
        <v>0</v>
      </c>
      <c r="V14" s="75" t="str">
        <f>+IF(H14=0,"",'Ark1'!Y583)</f>
        <v/>
      </c>
      <c r="W14" s="52" t="str">
        <f>+IF(H14=0,"",'Ark1'!AA583)</f>
        <v/>
      </c>
      <c r="X14" s="75" t="str">
        <f>+IF(H14=0,"",'Ark1'!AC583)</f>
        <v/>
      </c>
      <c r="Y14" s="114" t="str">
        <f t="shared" si="2"/>
        <v/>
      </c>
      <c r="Z14" s="114" t="str">
        <f t="shared" si="3"/>
        <v/>
      </c>
      <c r="AA14" s="65" t="str">
        <f t="shared" si="4"/>
        <v/>
      </c>
      <c r="AB14" s="65" t="str">
        <f t="shared" si="5"/>
        <v/>
      </c>
      <c r="AC14" s="42"/>
      <c r="AD14" s="4"/>
      <c r="AE14" s="55"/>
      <c r="AF14" s="55"/>
      <c r="AG14" s="1"/>
      <c r="AH14" s="5"/>
      <c r="AI14"/>
      <c r="AM14"/>
    </row>
    <row r="15" spans="1:56" ht="15.6">
      <c r="A15" s="42"/>
      <c r="B15" s="42">
        <f>+'Ark1'!C584</f>
        <v>2024</v>
      </c>
      <c r="C15" s="50">
        <f>+'Ark1'!L584</f>
        <v>1</v>
      </c>
      <c r="D15" s="51" t="s">
        <v>29</v>
      </c>
      <c r="E15" s="51">
        <f>+'Ark1'!D584</f>
        <v>3</v>
      </c>
      <c r="F15" s="51" t="s">
        <v>582</v>
      </c>
      <c r="G15" s="50" t="str">
        <f>+IF(H15=0,"",'Ark1'!Q584)</f>
        <v/>
      </c>
      <c r="H15" s="50">
        <f>+'Ark1'!R584</f>
        <v>0</v>
      </c>
      <c r="I15" s="114" t="str">
        <f t="shared" si="0"/>
        <v/>
      </c>
      <c r="J15" s="65" t="str">
        <f>+IF(H15=0,"",'Ark1'!AE584)</f>
        <v/>
      </c>
      <c r="K15" s="65" t="str">
        <f>+IF(H15=0,"",'Ark1'!AF584)</f>
        <v/>
      </c>
      <c r="L15" s="52" t="str">
        <f>+IF(H15=0,"",'Ark1'!T584)</f>
        <v/>
      </c>
      <c r="M15" s="114" t="str">
        <f>+IF(H15=0,"",'Ark1'!U584)</f>
        <v/>
      </c>
      <c r="N15" s="114" t="str">
        <f t="shared" si="1"/>
        <v/>
      </c>
      <c r="O15" s="75" t="str">
        <f>+IF(H15=0,"",'Ark1'!W584)</f>
        <v/>
      </c>
      <c r="P15" s="75" t="str">
        <f>+IF(H15=0,"",'Ark1'!X584)</f>
        <v/>
      </c>
      <c r="Q15" s="75" t="str">
        <f>+IF(H15=0,"",'Ark1'!AG584)</f>
        <v/>
      </c>
      <c r="R15" s="114" t="str">
        <f>+IF(H15=0,"",'Ark1'!AH584)</f>
        <v/>
      </c>
      <c r="S15" s="75" t="str">
        <f>+IF(H15=0,"",'Ark1'!AI584)</f>
        <v/>
      </c>
      <c r="T15" s="449"/>
      <c r="U15" s="89"/>
      <c r="V15" s="75" t="str">
        <f>+IF(H15=0,"",'Ark1'!Y584)</f>
        <v/>
      </c>
      <c r="W15" s="52" t="str">
        <f>+IF(H15=0,"",'Ark1'!AA584)</f>
        <v/>
      </c>
      <c r="X15" s="75" t="str">
        <f>+IF(H15=0,"",'Ark1'!AC584)</f>
        <v/>
      </c>
      <c r="Y15" s="114" t="str">
        <f t="shared" si="2"/>
        <v/>
      </c>
      <c r="Z15" s="114" t="str">
        <f t="shared" si="3"/>
        <v/>
      </c>
      <c r="AA15" s="65" t="str">
        <f t="shared" si="4"/>
        <v/>
      </c>
      <c r="AB15" s="65" t="str">
        <f t="shared" si="5"/>
        <v/>
      </c>
      <c r="AC15" s="42"/>
      <c r="AD15" s="4"/>
      <c r="AE15" s="55"/>
      <c r="AF15" s="55"/>
      <c r="AG15" s="1"/>
      <c r="AH15" s="5"/>
      <c r="AI15"/>
      <c r="AM15"/>
    </row>
    <row r="16" spans="1:56" ht="15.6">
      <c r="A16" s="42"/>
      <c r="B16" s="42">
        <f>+'Ark1'!C585</f>
        <v>2024</v>
      </c>
      <c r="C16" s="50">
        <f>+'Ark1'!L585</f>
        <v>1</v>
      </c>
      <c r="D16" s="51" t="s">
        <v>29</v>
      </c>
      <c r="E16" s="51">
        <f>+'Ark1'!D585</f>
        <v>4</v>
      </c>
      <c r="F16" s="51" t="s">
        <v>583</v>
      </c>
      <c r="G16" s="50" t="str">
        <f>+IF(H16=0,"",'Ark1'!Q585)</f>
        <v/>
      </c>
      <c r="H16" s="50">
        <f>+'Ark1'!R585</f>
        <v>0</v>
      </c>
      <c r="I16" s="114" t="str">
        <f t="shared" si="0"/>
        <v/>
      </c>
      <c r="J16" s="65" t="str">
        <f>+IF(H16=0,"",'Ark1'!AE585)</f>
        <v/>
      </c>
      <c r="K16" s="65" t="str">
        <f>+IF(H16=0,"",'Ark1'!AF585)</f>
        <v/>
      </c>
      <c r="L16" s="52" t="str">
        <f>+IF(H16=0,"",'Ark1'!T585)</f>
        <v/>
      </c>
      <c r="M16" s="114" t="str">
        <f>+IF(H16=0,"",'Ark1'!U585)</f>
        <v/>
      </c>
      <c r="N16" s="114" t="str">
        <f t="shared" si="1"/>
        <v/>
      </c>
      <c r="O16" s="75" t="str">
        <f>+IF(H16=0,"",'Ark1'!W585)</f>
        <v/>
      </c>
      <c r="P16" s="75" t="str">
        <f>+IF(H16=0,"",'Ark1'!X585)</f>
        <v/>
      </c>
      <c r="Q16" s="75" t="str">
        <f>+IF(H16=0,"",'Ark1'!AG585)</f>
        <v/>
      </c>
      <c r="R16" s="114" t="str">
        <f>+IF(H16=0,"",'Ark1'!AH585)</f>
        <v/>
      </c>
      <c r="S16" s="75" t="str">
        <f>+IF(H16=0,"",'Ark1'!AI585)</f>
        <v/>
      </c>
      <c r="T16" s="449"/>
      <c r="U16" s="89"/>
      <c r="V16" s="75" t="str">
        <f>+IF(H16=0,"",'Ark1'!Y585)</f>
        <v/>
      </c>
      <c r="W16" s="52" t="str">
        <f>+IF(H16=0,"",'Ark1'!AA585)</f>
        <v/>
      </c>
      <c r="X16" s="75" t="str">
        <f>+IF(H16=0,"",'Ark1'!AC585)</f>
        <v/>
      </c>
      <c r="Y16" s="114" t="str">
        <f t="shared" si="2"/>
        <v/>
      </c>
      <c r="Z16" s="114" t="str">
        <f t="shared" si="3"/>
        <v/>
      </c>
      <c r="AA16" s="65" t="str">
        <f t="shared" si="4"/>
        <v/>
      </c>
      <c r="AB16" s="65" t="str">
        <f t="shared" si="5"/>
        <v/>
      </c>
      <c r="AC16" s="42"/>
      <c r="AD16" s="4"/>
      <c r="AE16" s="55"/>
      <c r="AF16" s="55"/>
      <c r="AG16" s="1"/>
      <c r="AH16" s="5"/>
      <c r="AI16"/>
      <c r="AM16"/>
    </row>
    <row r="17" spans="1:40" ht="15.6">
      <c r="A17" s="42"/>
      <c r="B17" s="42">
        <f>+'Ark1'!C586</f>
        <v>2024</v>
      </c>
      <c r="C17" s="50">
        <f>+'Ark1'!L586</f>
        <v>1</v>
      </c>
      <c r="D17" s="51" t="s">
        <v>29</v>
      </c>
      <c r="E17" s="51">
        <f>+'Ark1'!D586</f>
        <v>5</v>
      </c>
      <c r="F17" s="51" t="s">
        <v>444</v>
      </c>
      <c r="G17" s="50">
        <f>+IF(H17=0,"",'Ark1'!Q586)</f>
        <v>1</v>
      </c>
      <c r="H17" s="50">
        <f>+'Ark1'!R586</f>
        <v>2</v>
      </c>
      <c r="I17" s="114">
        <f t="shared" si="0"/>
        <v>2</v>
      </c>
      <c r="J17" s="65">
        <f>+IF(H17=0,"",'Ark1'!AE586)</f>
        <v>1.041666666666667</v>
      </c>
      <c r="K17" s="65">
        <f>+IF(H17=0,"",'Ark1'!AF586)</f>
        <v>0.53258044852257036</v>
      </c>
      <c r="L17" s="52">
        <f>+IF(H17=0,"",'Ark1'!T586)</f>
        <v>4</v>
      </c>
      <c r="M17" s="114">
        <f>+IF(H17=0,"",'Ark1'!U586)</f>
        <v>124.5</v>
      </c>
      <c r="N17" s="114" t="e">
        <f t="shared" si="1"/>
        <v>#VALUE!</v>
      </c>
      <c r="O17" s="75">
        <f>+IF(H17=0,"",'Ark1'!W586)</f>
        <v>0</v>
      </c>
      <c r="P17" s="75">
        <f>+IF(H17=0,"",'Ark1'!X586)</f>
        <v>0</v>
      </c>
      <c r="Q17" s="75">
        <f>+IF(H17=0,"",'Ark1'!AG586)</f>
        <v>461.5</v>
      </c>
      <c r="R17" s="114">
        <f>+IF(H17=0,"",'Ark1'!AH586)</f>
        <v>0</v>
      </c>
      <c r="S17" s="75">
        <f>+IF(H17=0,"",'Ark1'!AI586)</f>
        <v>0</v>
      </c>
      <c r="T17" s="449"/>
      <c r="U17" s="89"/>
      <c r="V17" s="75">
        <f>+IF(H17=0,"",'Ark1'!Y586)</f>
        <v>5.3000000000003586</v>
      </c>
      <c r="W17" s="52">
        <f>+IF(H17=0,"",'Ark1'!AA586)</f>
        <v>0</v>
      </c>
      <c r="X17" s="75">
        <f>+IF(H17=0,"",'Ark1'!AC586)</f>
        <v>0</v>
      </c>
      <c r="Y17" s="114">
        <f t="shared" si="2"/>
        <v>269.77248104008669</v>
      </c>
      <c r="Z17" s="114" t="str">
        <f t="shared" si="3"/>
        <v/>
      </c>
      <c r="AA17" s="65">
        <f t="shared" si="4"/>
        <v>124.5</v>
      </c>
      <c r="AB17" s="65">
        <f t="shared" si="5"/>
        <v>2</v>
      </c>
      <c r="AC17" s="42"/>
      <c r="AD17" s="4"/>
      <c r="AE17" s="55"/>
      <c r="AF17" s="55"/>
      <c r="AG17" s="1"/>
      <c r="AH17" s="5"/>
      <c r="AI17"/>
      <c r="AM17"/>
    </row>
    <row r="18" spans="1:40" ht="15.6">
      <c r="A18" s="42"/>
      <c r="B18" s="42">
        <f>+'Ark1'!C587</f>
        <v>2024</v>
      </c>
      <c r="C18" s="50">
        <f>+'Ark1'!L587</f>
        <v>1</v>
      </c>
      <c r="D18" s="51" t="s">
        <v>29</v>
      </c>
      <c r="E18" s="51">
        <f>+'Ark1'!D587</f>
        <v>6</v>
      </c>
      <c r="F18" s="51" t="s">
        <v>584</v>
      </c>
      <c r="G18" s="50" t="str">
        <f>+IF(H18=0,"",'Ark1'!Q587)</f>
        <v/>
      </c>
      <c r="H18" s="50">
        <f>+'Ark1'!R587</f>
        <v>0</v>
      </c>
      <c r="I18" s="114" t="str">
        <f t="shared" si="0"/>
        <v/>
      </c>
      <c r="J18" s="65" t="str">
        <f>+IF(H18=0,"",'Ark1'!AE587)</f>
        <v/>
      </c>
      <c r="K18" s="65" t="str">
        <f>+IF(H18=0,"",'Ark1'!AF587)</f>
        <v/>
      </c>
      <c r="L18" s="52" t="str">
        <f>+IF(H18=0,"",'Ark1'!T587)</f>
        <v/>
      </c>
      <c r="M18" s="114" t="str">
        <f>+IF(H18=0,"",'Ark1'!U587)</f>
        <v/>
      </c>
      <c r="N18" s="114" t="str">
        <f t="shared" si="1"/>
        <v/>
      </c>
      <c r="O18" s="75" t="str">
        <f>+IF(H18=0,"",'Ark1'!W587)</f>
        <v/>
      </c>
      <c r="P18" s="75" t="str">
        <f>+IF(H18=0,"",'Ark1'!X587)</f>
        <v/>
      </c>
      <c r="Q18" s="75" t="str">
        <f>+IF(H18=0,"",'Ark1'!AG587)</f>
        <v/>
      </c>
      <c r="R18" s="114" t="str">
        <f>+IF(H18=0,"",'Ark1'!AH587)</f>
        <v/>
      </c>
      <c r="S18" s="75" t="str">
        <f>+IF(H18=0,"",'Ark1'!AI587)</f>
        <v/>
      </c>
      <c r="T18" s="449"/>
      <c r="U18" s="89"/>
      <c r="V18" s="75" t="str">
        <f>+IF(H18=0,"",'Ark1'!Y587)</f>
        <v/>
      </c>
      <c r="W18" s="52" t="str">
        <f>+IF(H18=0,"",'Ark1'!AA587)</f>
        <v/>
      </c>
      <c r="X18" s="75" t="str">
        <f>+IF(H18=0,"",'Ark1'!AC587)</f>
        <v/>
      </c>
      <c r="Y18" s="114" t="str">
        <f t="shared" si="2"/>
        <v/>
      </c>
      <c r="Z18" s="114" t="str">
        <f t="shared" si="3"/>
        <v/>
      </c>
      <c r="AA18" s="65" t="str">
        <f t="shared" si="4"/>
        <v/>
      </c>
      <c r="AB18" s="65" t="str">
        <f t="shared" si="5"/>
        <v/>
      </c>
      <c r="AC18" s="42"/>
      <c r="AD18" s="4"/>
      <c r="AE18" s="55"/>
      <c r="AF18" s="55"/>
      <c r="AG18" s="1"/>
      <c r="AH18" s="5"/>
      <c r="AI18"/>
      <c r="AJ18" s="2"/>
      <c r="AK18" s="2"/>
      <c r="AL18" s="2"/>
      <c r="AM18"/>
    </row>
    <row r="19" spans="1:40" ht="15.6">
      <c r="A19" s="42"/>
      <c r="B19" s="42">
        <f>+'Ark1'!C588</f>
        <v>2024</v>
      </c>
      <c r="C19" s="50">
        <f>+'Ark1'!L588</f>
        <v>1</v>
      </c>
      <c r="D19" s="51" t="s">
        <v>29</v>
      </c>
      <c r="E19" s="51">
        <f>+'Ark1'!D588</f>
        <v>7</v>
      </c>
      <c r="F19" s="51" t="s">
        <v>585</v>
      </c>
      <c r="G19" s="50" t="str">
        <f>+IF(H19=0,"",'Ark1'!Q588)</f>
        <v/>
      </c>
      <c r="H19" s="50">
        <f>+'Ark1'!R588</f>
        <v>0</v>
      </c>
      <c r="I19" s="114" t="str">
        <f t="shared" si="0"/>
        <v/>
      </c>
      <c r="J19" s="65" t="str">
        <f>+IF(H19=0,"",'Ark1'!AE588)</f>
        <v/>
      </c>
      <c r="K19" s="65" t="str">
        <f>+IF(H19=0,"",'Ark1'!AF588)</f>
        <v/>
      </c>
      <c r="L19" s="52" t="str">
        <f>+IF(H19=0,"",'Ark1'!T588)</f>
        <v/>
      </c>
      <c r="M19" s="114" t="str">
        <f>+IF(H19=0,"",'Ark1'!U588)</f>
        <v/>
      </c>
      <c r="N19" s="114" t="str">
        <f t="shared" si="1"/>
        <v/>
      </c>
      <c r="O19" s="75" t="str">
        <f>+IF(H19=0,"",'Ark1'!W588)</f>
        <v/>
      </c>
      <c r="P19" s="75" t="str">
        <f>+IF(H19=0,"",'Ark1'!X588)</f>
        <v/>
      </c>
      <c r="Q19" s="75" t="str">
        <f>+IF(H19=0,"",'Ark1'!AG588)</f>
        <v/>
      </c>
      <c r="R19" s="114" t="str">
        <f>+IF(H19=0,"",'Ark1'!AH588)</f>
        <v/>
      </c>
      <c r="S19" s="75" t="str">
        <f>+IF(H19=0,"",'Ark1'!AI588)</f>
        <v/>
      </c>
      <c r="T19" s="449"/>
      <c r="U19" s="89"/>
      <c r="V19" s="75" t="str">
        <f>+IF(H19=0,"",'Ark1'!Y588)</f>
        <v/>
      </c>
      <c r="W19" s="52" t="str">
        <f>+IF(H19=0,"",'Ark1'!AA588)</f>
        <v/>
      </c>
      <c r="X19" s="75" t="str">
        <f>+IF(H19=0,"",'Ark1'!AC588)</f>
        <v/>
      </c>
      <c r="Y19" s="114" t="str">
        <f t="shared" si="2"/>
        <v/>
      </c>
      <c r="Z19" s="114" t="str">
        <f t="shared" si="3"/>
        <v/>
      </c>
      <c r="AA19" s="65" t="str">
        <f t="shared" si="4"/>
        <v/>
      </c>
      <c r="AB19" s="65" t="str">
        <f t="shared" si="5"/>
        <v/>
      </c>
      <c r="AC19" s="42"/>
      <c r="AD19" s="4"/>
      <c r="AE19" s="55"/>
      <c r="AF19" s="55"/>
      <c r="AG19" s="1"/>
      <c r="AH19" s="5"/>
      <c r="AI19"/>
      <c r="AJ19" s="2"/>
      <c r="AK19" s="2"/>
      <c r="AL19" s="2"/>
      <c r="AM19"/>
    </row>
    <row r="20" spans="1:40" ht="15.6">
      <c r="A20" s="42"/>
      <c r="B20" s="42">
        <f>+'Ark1'!C589</f>
        <v>2024</v>
      </c>
      <c r="C20" s="50">
        <f>+'Ark1'!L589</f>
        <v>1</v>
      </c>
      <c r="D20" s="51" t="s">
        <v>29</v>
      </c>
      <c r="E20" s="51">
        <f>+'Ark1'!D589</f>
        <v>8</v>
      </c>
      <c r="F20" s="51" t="s">
        <v>586</v>
      </c>
      <c r="G20" s="50" t="str">
        <f>+IF(H20=0,"",'Ark1'!Q589)</f>
        <v/>
      </c>
      <c r="H20" s="50">
        <f>+'Ark1'!R589</f>
        <v>0</v>
      </c>
      <c r="I20" s="114" t="str">
        <f t="shared" si="0"/>
        <v/>
      </c>
      <c r="J20" s="65" t="str">
        <f>+IF(H20=0,"",'Ark1'!AE589)</f>
        <v/>
      </c>
      <c r="K20" s="65" t="str">
        <f>+IF(H20=0,"",'Ark1'!AF589)</f>
        <v/>
      </c>
      <c r="L20" s="52" t="str">
        <f>+IF(H20=0,"",'Ark1'!T589)</f>
        <v/>
      </c>
      <c r="M20" s="114" t="str">
        <f>+IF(H20=0,"",'Ark1'!U589)</f>
        <v/>
      </c>
      <c r="N20" s="114" t="str">
        <f t="shared" si="1"/>
        <v/>
      </c>
      <c r="O20" s="75" t="str">
        <f>+IF(H20=0,"",'Ark1'!W589)</f>
        <v/>
      </c>
      <c r="P20" s="75" t="str">
        <f>+IF(H20=0,"",'Ark1'!X589)</f>
        <v/>
      </c>
      <c r="Q20" s="75" t="str">
        <f>+IF(H20=0,"",'Ark1'!AG589)</f>
        <v/>
      </c>
      <c r="R20" s="114" t="str">
        <f>+IF(H20=0,"",'Ark1'!AH589)</f>
        <v/>
      </c>
      <c r="S20" s="75" t="str">
        <f>+IF(H20=0,"",'Ark1'!AI589)</f>
        <v/>
      </c>
      <c r="T20" s="449"/>
      <c r="U20" s="89"/>
      <c r="V20" s="75" t="str">
        <f>+IF(H20=0,"",'Ark1'!Y589)</f>
        <v/>
      </c>
      <c r="W20" s="52" t="str">
        <f>+IF(H20=0,"",'Ark1'!AA589)</f>
        <v/>
      </c>
      <c r="X20" s="75" t="str">
        <f>+IF(H20=0,"",'Ark1'!AC589)</f>
        <v/>
      </c>
      <c r="Y20" s="114" t="str">
        <f t="shared" si="2"/>
        <v/>
      </c>
      <c r="Z20" s="114" t="str">
        <f t="shared" si="3"/>
        <v/>
      </c>
      <c r="AA20" s="65" t="str">
        <f t="shared" si="4"/>
        <v/>
      </c>
      <c r="AB20" s="65" t="str">
        <f t="shared" si="5"/>
        <v/>
      </c>
      <c r="AC20" s="42"/>
      <c r="AD20" s="4"/>
      <c r="AE20" s="55"/>
      <c r="AF20" s="55"/>
      <c r="AG20" s="1"/>
      <c r="AH20" s="5"/>
      <c r="AI20"/>
      <c r="AJ20" s="2"/>
      <c r="AK20" s="2"/>
      <c r="AL20" s="2"/>
      <c r="AM20"/>
    </row>
    <row r="21" spans="1:40" ht="15.6">
      <c r="A21" s="42"/>
      <c r="B21" s="42">
        <f>+'Ark1'!C590</f>
        <v>2024</v>
      </c>
      <c r="C21" s="50">
        <f>+'Ark1'!L590</f>
        <v>1</v>
      </c>
      <c r="D21" s="51" t="s">
        <v>29</v>
      </c>
      <c r="E21" s="51">
        <f>+'Ark1'!D590</f>
        <v>9</v>
      </c>
      <c r="F21" s="51" t="s">
        <v>587</v>
      </c>
      <c r="G21" s="50" t="str">
        <f>+IF(H21=0,"",'Ark1'!Q590)</f>
        <v/>
      </c>
      <c r="H21" s="50">
        <f>+'Ark1'!R590</f>
        <v>0</v>
      </c>
      <c r="I21" s="114" t="str">
        <f t="shared" si="0"/>
        <v/>
      </c>
      <c r="J21" s="65" t="str">
        <f>+IF(H21=0,"",'Ark1'!AE590)</f>
        <v/>
      </c>
      <c r="K21" s="65" t="str">
        <f>+IF(H21=0,"",'Ark1'!AF590)</f>
        <v/>
      </c>
      <c r="L21" s="52" t="str">
        <f>+IF(H21=0,"",'Ark1'!T590)</f>
        <v/>
      </c>
      <c r="M21" s="114" t="str">
        <f>+IF(H21=0,"",'Ark1'!U590)</f>
        <v/>
      </c>
      <c r="N21" s="114" t="str">
        <f t="shared" si="1"/>
        <v/>
      </c>
      <c r="O21" s="75" t="str">
        <f>+IF(H21=0,"",'Ark1'!W590)</f>
        <v/>
      </c>
      <c r="P21" s="75" t="str">
        <f>+IF(H21=0,"",'Ark1'!X590)</f>
        <v/>
      </c>
      <c r="Q21" s="75" t="str">
        <f>+IF(H21=0,"",'Ark1'!AG590)</f>
        <v/>
      </c>
      <c r="R21" s="114" t="str">
        <f>+IF(H21=0,"",'Ark1'!AH590)</f>
        <v/>
      </c>
      <c r="S21" s="75" t="str">
        <f>+IF(H21=0,"",'Ark1'!AI590)</f>
        <v/>
      </c>
      <c r="T21" s="449"/>
      <c r="U21" s="89"/>
      <c r="V21" s="75" t="str">
        <f>+IF(H21=0,"",'Ark1'!Y590)</f>
        <v/>
      </c>
      <c r="W21" s="52" t="str">
        <f>+IF(H21=0,"",'Ark1'!AA590)</f>
        <v/>
      </c>
      <c r="X21" s="75" t="str">
        <f>+IF(H21=0,"",'Ark1'!AC590)</f>
        <v/>
      </c>
      <c r="Y21" s="114" t="str">
        <f t="shared" si="2"/>
        <v/>
      </c>
      <c r="Z21" s="114" t="str">
        <f t="shared" si="3"/>
        <v/>
      </c>
      <c r="AA21" s="65" t="str">
        <f t="shared" si="4"/>
        <v/>
      </c>
      <c r="AB21" s="65" t="str">
        <f t="shared" si="5"/>
        <v/>
      </c>
      <c r="AC21" s="42"/>
      <c r="AD21" s="4"/>
      <c r="AE21" s="55"/>
      <c r="AF21" s="55"/>
      <c r="AG21" s="1"/>
      <c r="AH21" s="5"/>
      <c r="AI21"/>
      <c r="AJ21" s="2"/>
      <c r="AK21" s="2"/>
      <c r="AL21" s="2"/>
      <c r="AM21"/>
    </row>
    <row r="22" spans="1:40" ht="15.6">
      <c r="A22" s="42"/>
      <c r="B22" s="42">
        <f>+'Ark1'!C591</f>
        <v>2024</v>
      </c>
      <c r="C22" s="50">
        <f>+'Ark1'!L591</f>
        <v>1</v>
      </c>
      <c r="D22" s="51" t="s">
        <v>29</v>
      </c>
      <c r="E22" s="51">
        <f>+'Ark1'!D591</f>
        <v>10</v>
      </c>
      <c r="F22" s="51" t="s">
        <v>588</v>
      </c>
      <c r="G22" s="50" t="str">
        <f>+IF(H22=0,"",'Ark1'!Q591)</f>
        <v/>
      </c>
      <c r="H22" s="50">
        <f>+'Ark1'!R591</f>
        <v>0</v>
      </c>
      <c r="I22" s="114" t="str">
        <f t="shared" si="0"/>
        <v/>
      </c>
      <c r="J22" s="65" t="str">
        <f>+IF(H22=0,"",'Ark1'!AE591)</f>
        <v/>
      </c>
      <c r="K22" s="65" t="str">
        <f>+IF(H22=0,"",'Ark1'!AF591)</f>
        <v/>
      </c>
      <c r="L22" s="52" t="str">
        <f>+IF(H22=0,"",'Ark1'!T591)</f>
        <v/>
      </c>
      <c r="M22" s="114" t="str">
        <f>+IF(H22=0,"",'Ark1'!U591)</f>
        <v/>
      </c>
      <c r="N22" s="114" t="str">
        <f t="shared" si="1"/>
        <v/>
      </c>
      <c r="O22" s="75" t="str">
        <f>+IF(H22=0,"",'Ark1'!W591)</f>
        <v/>
      </c>
      <c r="P22" s="75" t="str">
        <f>+IF(H22=0,"",'Ark1'!X591)</f>
        <v/>
      </c>
      <c r="Q22" s="75" t="str">
        <f>+IF(H22=0,"",'Ark1'!AG591)</f>
        <v/>
      </c>
      <c r="R22" s="114" t="str">
        <f>+IF(H22=0,"",'Ark1'!AH591)</f>
        <v/>
      </c>
      <c r="S22" s="75" t="str">
        <f>+IF(H22=0,"",'Ark1'!AI591)</f>
        <v/>
      </c>
      <c r="T22" s="449"/>
      <c r="U22" s="89"/>
      <c r="V22" s="75" t="str">
        <f>+IF(H22=0,"",'Ark1'!Y591)</f>
        <v/>
      </c>
      <c r="W22" s="52" t="str">
        <f>+IF(H22=0,"",'Ark1'!AA591)</f>
        <v/>
      </c>
      <c r="X22" s="75" t="str">
        <f>+IF(H22=0,"",'Ark1'!AC591)</f>
        <v/>
      </c>
      <c r="Y22" s="114" t="str">
        <f t="shared" si="2"/>
        <v/>
      </c>
      <c r="Z22" s="114" t="str">
        <f t="shared" si="3"/>
        <v/>
      </c>
      <c r="AA22" s="65" t="str">
        <f t="shared" si="4"/>
        <v/>
      </c>
      <c r="AB22" s="65" t="str">
        <f t="shared" si="5"/>
        <v/>
      </c>
      <c r="AC22" s="42"/>
      <c r="AD22" s="4"/>
      <c r="AE22" s="55"/>
      <c r="AF22" s="55"/>
      <c r="AG22" s="1"/>
      <c r="AH22" s="5"/>
      <c r="AI22"/>
      <c r="AJ22" s="2"/>
      <c r="AK22" s="2"/>
      <c r="AL22" s="2"/>
      <c r="AM22"/>
    </row>
    <row r="23" spans="1:40" ht="15.6">
      <c r="A23" s="42"/>
      <c r="B23" s="42">
        <f>+'Ark1'!C592</f>
        <v>2024</v>
      </c>
      <c r="C23" s="50">
        <f>+'Ark1'!L592</f>
        <v>1</v>
      </c>
      <c r="D23" s="51" t="s">
        <v>29</v>
      </c>
      <c r="E23" s="51">
        <f>+'Ark1'!D592</f>
        <v>11</v>
      </c>
      <c r="F23" s="51" t="s">
        <v>589</v>
      </c>
      <c r="G23" s="50" t="str">
        <f>+IF(H23=0,"",'Ark1'!Q592)</f>
        <v/>
      </c>
      <c r="H23" s="50">
        <f>+'Ark1'!R592</f>
        <v>0</v>
      </c>
      <c r="I23" s="114" t="str">
        <f t="shared" si="0"/>
        <v/>
      </c>
      <c r="J23" s="65" t="str">
        <f>+IF(H23=0,"",'Ark1'!AE592)</f>
        <v/>
      </c>
      <c r="K23" s="65" t="str">
        <f>+IF(H23=0,"",'Ark1'!AF592)</f>
        <v/>
      </c>
      <c r="L23" s="52" t="str">
        <f>+IF(H23=0,"",'Ark1'!T592)</f>
        <v/>
      </c>
      <c r="M23" s="114" t="str">
        <f>+IF(H23=0,"",'Ark1'!U592)</f>
        <v/>
      </c>
      <c r="N23" s="114" t="str">
        <f t="shared" si="1"/>
        <v/>
      </c>
      <c r="O23" s="75" t="str">
        <f>+IF(H23=0,"",'Ark1'!W592)</f>
        <v/>
      </c>
      <c r="P23" s="75" t="str">
        <f>+IF(H23=0,"",'Ark1'!X592)</f>
        <v/>
      </c>
      <c r="Q23" s="75" t="str">
        <f>+IF(H23=0,"",'Ark1'!AG592)</f>
        <v/>
      </c>
      <c r="R23" s="114" t="str">
        <f>+IF(H23=0,"",'Ark1'!AH592)</f>
        <v/>
      </c>
      <c r="S23" s="75" t="str">
        <f>+IF(H23=0,"",'Ark1'!AI592)</f>
        <v/>
      </c>
      <c r="T23" s="449"/>
      <c r="U23" s="89"/>
      <c r="V23" s="75" t="str">
        <f>+IF(H23=0,"",'Ark1'!Y592)</f>
        <v/>
      </c>
      <c r="W23" s="52" t="str">
        <f>+IF(H23=0,"",'Ark1'!AA592)</f>
        <v/>
      </c>
      <c r="X23" s="75" t="str">
        <f>+IF(H23=0,"",'Ark1'!AC592)</f>
        <v/>
      </c>
      <c r="Y23" s="114" t="str">
        <f t="shared" si="2"/>
        <v/>
      </c>
      <c r="Z23" s="114" t="str">
        <f t="shared" si="3"/>
        <v/>
      </c>
      <c r="AA23" s="65" t="str">
        <f t="shared" si="4"/>
        <v/>
      </c>
      <c r="AB23" s="65" t="str">
        <f t="shared" si="5"/>
        <v/>
      </c>
      <c r="AC23" s="42"/>
      <c r="AD23" s="4"/>
      <c r="AE23" s="55"/>
      <c r="AF23" s="55"/>
      <c r="AG23" s="1"/>
      <c r="AH23" s="5"/>
      <c r="AI23"/>
      <c r="AJ23" s="2"/>
      <c r="AK23" s="2"/>
      <c r="AL23" s="2"/>
      <c r="AM23"/>
    </row>
    <row r="24" spans="1:40" ht="15.6">
      <c r="A24" s="42"/>
      <c r="B24" s="42">
        <f>+'Ark1'!C593</f>
        <v>2024</v>
      </c>
      <c r="C24" s="50">
        <f>+'Ark1'!L593</f>
        <v>1</v>
      </c>
      <c r="D24" s="51" t="s">
        <v>29</v>
      </c>
      <c r="E24" s="51">
        <f>+'Ark1'!D593</f>
        <v>12</v>
      </c>
      <c r="F24" s="51" t="s">
        <v>590</v>
      </c>
      <c r="G24" s="50" t="str">
        <f>+IF(H24=0,"",'Ark1'!Q593)</f>
        <v/>
      </c>
      <c r="H24" s="50">
        <f>+'Ark1'!R593</f>
        <v>0</v>
      </c>
      <c r="I24" s="114" t="str">
        <f t="shared" si="0"/>
        <v/>
      </c>
      <c r="J24" s="65" t="str">
        <f>+IF(H24=0,"",'Ark1'!AE593)</f>
        <v/>
      </c>
      <c r="K24" s="65" t="str">
        <f>+IF(H24=0,"",'Ark1'!AF593)</f>
        <v/>
      </c>
      <c r="L24" s="52" t="str">
        <f>+IF(H24=0,"",'Ark1'!T593)</f>
        <v/>
      </c>
      <c r="M24" s="114" t="str">
        <f>+IF(H24=0,"",'Ark1'!U593)</f>
        <v/>
      </c>
      <c r="N24" s="114" t="str">
        <f t="shared" si="1"/>
        <v/>
      </c>
      <c r="O24" s="75" t="str">
        <f>+IF(H24=0,"",'Ark1'!W593)</f>
        <v/>
      </c>
      <c r="P24" s="75" t="str">
        <f>+IF(H24=0,"",'Ark1'!X593)</f>
        <v/>
      </c>
      <c r="Q24" s="75" t="str">
        <f>+IF(H24=0,"",'Ark1'!AG593)</f>
        <v/>
      </c>
      <c r="R24" s="114" t="str">
        <f>+IF(H24=0,"",'Ark1'!AH593)</f>
        <v/>
      </c>
      <c r="S24" s="75" t="str">
        <f>+IF(H24=0,"",'Ark1'!AI593)</f>
        <v/>
      </c>
      <c r="T24" s="449"/>
      <c r="U24" s="89"/>
      <c r="V24" s="75" t="str">
        <f>+IF(H24=0,"",'Ark1'!Y593)</f>
        <v/>
      </c>
      <c r="W24" s="52" t="str">
        <f>+IF(H24=0,"",'Ark1'!AA593)</f>
        <v/>
      </c>
      <c r="X24" s="75" t="str">
        <f>+IF(H24=0,"",'Ark1'!AC593)</f>
        <v/>
      </c>
      <c r="Y24" s="114" t="str">
        <f t="shared" si="2"/>
        <v/>
      </c>
      <c r="Z24" s="114" t="str">
        <f t="shared" si="3"/>
        <v/>
      </c>
      <c r="AA24" s="65" t="str">
        <f t="shared" si="4"/>
        <v/>
      </c>
      <c r="AB24" s="65" t="str">
        <f t="shared" si="5"/>
        <v/>
      </c>
      <c r="AC24" s="42"/>
      <c r="AD24" s="4"/>
      <c r="AE24" s="55"/>
      <c r="AF24" s="55"/>
      <c r="AG24" s="1"/>
      <c r="AH24" s="5"/>
      <c r="AI24"/>
      <c r="AJ24" s="2"/>
      <c r="AK24" s="2"/>
      <c r="AL24" s="4"/>
      <c r="AM24" s="4"/>
      <c r="AN24" s="4"/>
    </row>
    <row r="25" spans="1:40" ht="15" customHeight="1">
      <c r="A25" s="45"/>
      <c r="B25" s="42"/>
      <c r="C25" s="45"/>
      <c r="D25" s="45"/>
      <c r="E25" s="45"/>
      <c r="F25" s="45"/>
      <c r="G25" s="45"/>
      <c r="H25" s="45"/>
      <c r="I25" s="42"/>
      <c r="J25" s="94"/>
      <c r="K25" s="63"/>
      <c r="L25" s="42"/>
      <c r="M25" s="42"/>
      <c r="N25" s="42"/>
      <c r="O25" s="72"/>
      <c r="P25" s="72"/>
      <c r="Q25" s="42"/>
      <c r="R25" s="72"/>
      <c r="S25" s="72"/>
      <c r="T25" s="72"/>
      <c r="U25" s="72"/>
      <c r="V25" s="72"/>
      <c r="W25" s="42"/>
      <c r="X25" s="72"/>
      <c r="Y25" s="42"/>
      <c r="Z25" s="42"/>
      <c r="AA25" s="63"/>
      <c r="AB25" s="64"/>
      <c r="AC25" s="42"/>
      <c r="AD25" s="4"/>
      <c r="AE25" s="55"/>
      <c r="AF25" s="55"/>
      <c r="AG25" s="1"/>
      <c r="AH25" s="5"/>
      <c r="AI25"/>
      <c r="AM25"/>
    </row>
    <row r="26" spans="1:40" ht="15" customHeight="1">
      <c r="A26" s="247"/>
      <c r="B26" s="278" t="s">
        <v>0</v>
      </c>
      <c r="C26" s="278"/>
      <c r="D26" s="278" t="str">
        <f>+D28</f>
        <v>P</v>
      </c>
      <c r="E26" s="278"/>
      <c r="F26" s="279" t="s">
        <v>592</v>
      </c>
      <c r="G26" s="45"/>
      <c r="H26" s="212">
        <f>SUM(H28:H39)</f>
        <v>51</v>
      </c>
      <c r="I26" s="48"/>
      <c r="J26" s="45"/>
      <c r="K26" s="94"/>
      <c r="L26" s="63"/>
      <c r="M26" s="338">
        <f>+Klasse!L12</f>
        <v>171.76862745098043</v>
      </c>
      <c r="N26" s="48" t="s">
        <v>562</v>
      </c>
      <c r="O26" s="42"/>
      <c r="P26" s="72"/>
      <c r="Q26" s="72"/>
      <c r="R26" s="42"/>
      <c r="S26" s="72"/>
      <c r="T26" s="72"/>
      <c r="U26" s="72"/>
      <c r="V26" s="72"/>
      <c r="W26" s="72"/>
      <c r="X26" s="42"/>
      <c r="Y26" s="18">
        <f>+Klasse!AC12</f>
        <v>252.04856715387282</v>
      </c>
      <c r="Z26" s="48" t="s">
        <v>621</v>
      </c>
      <c r="AA26" s="42"/>
      <c r="AB26" s="63"/>
      <c r="AC26" s="64"/>
      <c r="AD26" s="4"/>
      <c r="AE26" s="4"/>
      <c r="AF26" s="55"/>
      <c r="AG26" s="55"/>
      <c r="AH26" s="1"/>
      <c r="AI26" s="5"/>
      <c r="AM26"/>
    </row>
    <row r="27" spans="1:40" ht="15" customHeight="1">
      <c r="A27" s="247"/>
      <c r="B27" s="277"/>
      <c r="C27" s="278"/>
      <c r="D27" s="278"/>
      <c r="E27" s="279"/>
      <c r="F27" s="279"/>
      <c r="G27" s="279"/>
      <c r="H27" s="45"/>
      <c r="I27" s="42"/>
      <c r="J27" s="94"/>
      <c r="K27" s="63"/>
      <c r="L27" s="42"/>
      <c r="M27" s="42"/>
      <c r="N27" s="42"/>
      <c r="O27" s="72"/>
      <c r="P27" s="72"/>
      <c r="Q27" s="42"/>
      <c r="R27" s="72"/>
      <c r="S27" s="72"/>
      <c r="T27" s="72"/>
      <c r="U27" s="72"/>
      <c r="V27" s="72"/>
      <c r="W27" s="42"/>
      <c r="X27" s="72"/>
      <c r="Y27" s="42"/>
      <c r="Z27" s="42"/>
      <c r="AA27" s="63"/>
      <c r="AB27" s="63"/>
      <c r="AC27" s="42"/>
      <c r="AD27" s="4"/>
      <c r="AE27" s="55"/>
      <c r="AF27" s="55"/>
      <c r="AG27" s="1"/>
      <c r="AH27" s="5"/>
      <c r="AI27"/>
      <c r="AM27"/>
    </row>
    <row r="28" spans="1:40" ht="15.6">
      <c r="A28" s="42"/>
      <c r="B28" s="42">
        <f>+'Ark1'!C594</f>
        <v>2024</v>
      </c>
      <c r="C28">
        <f>+'Ark1'!L594</f>
        <v>2</v>
      </c>
      <c r="D28" s="3" t="s">
        <v>30</v>
      </c>
      <c r="E28" s="3">
        <f>+'Ark1'!D594</f>
        <v>1</v>
      </c>
      <c r="F28" s="3" t="str">
        <f t="shared" ref="F28:F39" si="6">+F13</f>
        <v>Jan</v>
      </c>
      <c r="G28">
        <f>+IF(H28=0,"",'Ark1'!Q594)</f>
        <v>2</v>
      </c>
      <c r="H28">
        <f>+'Ark1'!R594</f>
        <v>2</v>
      </c>
      <c r="I28" s="114">
        <f t="shared" ref="I28:I39" si="7">+IF(H28=0,"",H28-H255)</f>
        <v>-9</v>
      </c>
      <c r="J28" s="66">
        <f>+IF(H28=0,"",'Ark1'!AE594)</f>
        <v>2.7027027027027031</v>
      </c>
      <c r="K28" s="66">
        <f>+IF(H28=0,"",'Ark1'!AF594)</f>
        <v>1.8175326014252593</v>
      </c>
      <c r="L28" s="1">
        <f>+IF(H28=0,"",'Ark1'!T594)</f>
        <v>5.5</v>
      </c>
      <c r="M28" s="114">
        <f>+IF(H28=0,"",'Ark1'!U594)</f>
        <v>180.7</v>
      </c>
      <c r="N28" s="114">
        <f t="shared" ref="N28:N39" si="8">+IF(H28=0,"",M28-M255)</f>
        <v>-33.472727272727298</v>
      </c>
      <c r="O28" s="10">
        <f>+IF(H28=0,"",'Ark1'!W594)</f>
        <v>50</v>
      </c>
      <c r="P28" s="10">
        <f>+IF(H28=0,"",'Ark1'!X594)</f>
        <v>0</v>
      </c>
      <c r="Q28" s="10">
        <f>+IF(H28=0,"",'Ark1'!AG594)</f>
        <v>989</v>
      </c>
      <c r="R28" s="10">
        <f>+IF(H28=0,"",'Ark1'!AH594)</f>
        <v>0</v>
      </c>
      <c r="S28" s="10">
        <f>+IF(H28=0,"",'Ark1'!AI594)</f>
        <v>0</v>
      </c>
      <c r="T28" s="440">
        <f>+'Ark1'!AR594</f>
        <v>198</v>
      </c>
      <c r="U28" s="415">
        <f>+'Ark1'!AS594</f>
        <v>22.490636594230821</v>
      </c>
      <c r="V28" s="10">
        <f>+IF(H28=0,"",'Ark1'!Y594)</f>
        <v>54.900000000000048</v>
      </c>
      <c r="W28" s="1">
        <f>+IF(H28=0,"",'Ark1'!AA594)</f>
        <v>1.5</v>
      </c>
      <c r="X28" s="10">
        <f>+IF(H28=0,"",'Ark1'!AC594)</f>
        <v>100.0000000000001</v>
      </c>
      <c r="Y28" s="10">
        <f t="shared" ref="Y28:Y39" si="9">IF(H28=0,"",1000*M28/Q28)</f>
        <v>182.70980788675431</v>
      </c>
      <c r="Z28" s="114">
        <f t="shared" ref="Z28:Z39" si="10">+IF(Q28=0,"",IF(H255=0,"",Y28-Y255))</f>
        <v>-19.225631744329348</v>
      </c>
      <c r="AA28" s="66">
        <f t="shared" ref="AA28:AA39" si="11">IF(H28=0,"",M28/C28)</f>
        <v>90.35</v>
      </c>
      <c r="AB28" s="66">
        <f t="shared" ref="AB28:AB39" si="12">IF(H28=0,"",H28/G28)</f>
        <v>1</v>
      </c>
      <c r="AC28" s="42"/>
      <c r="AD28" s="4"/>
      <c r="AE28" s="55"/>
      <c r="AF28" s="55"/>
      <c r="AG28" s="1"/>
      <c r="AH28" s="5"/>
      <c r="AI28"/>
      <c r="AM28"/>
    </row>
    <row r="29" spans="1:40" ht="15.6">
      <c r="A29" s="42"/>
      <c r="B29" s="42">
        <f>+'Ark1'!C595</f>
        <v>2024</v>
      </c>
      <c r="C29">
        <f>+'Ark1'!L595</f>
        <v>2</v>
      </c>
      <c r="D29" s="3" t="s">
        <v>30</v>
      </c>
      <c r="E29" s="3">
        <f>+'Ark1'!D595</f>
        <v>2</v>
      </c>
      <c r="F29" s="3" t="str">
        <f t="shared" si="6"/>
        <v>Feb</v>
      </c>
      <c r="G29">
        <f>+IF(H29=0,"",'Ark1'!Q595)</f>
        <v>2</v>
      </c>
      <c r="H29">
        <f>+'Ark1'!R595</f>
        <v>3</v>
      </c>
      <c r="I29" s="114">
        <f t="shared" si="7"/>
        <v>2</v>
      </c>
      <c r="J29" s="66">
        <f>+IF(H29=0,"",'Ark1'!AE595)</f>
        <v>5.7692307692307692</v>
      </c>
      <c r="K29" s="66">
        <f>+IF(H29=0,"",'Ark1'!AF595)</f>
        <v>3.3620834365832426</v>
      </c>
      <c r="L29" s="1">
        <f>+IF(H29=0,"",'Ark1'!T595)</f>
        <v>4.6666666666666679</v>
      </c>
      <c r="M29" s="114">
        <f>+IF(H29=0,"",'Ark1'!U595)</f>
        <v>140.20000000000002</v>
      </c>
      <c r="N29" s="114">
        <f t="shared" si="8"/>
        <v>-31.299999999999983</v>
      </c>
      <c r="O29" s="10">
        <f>+IF(H29=0,"",'Ark1'!W595)</f>
        <v>0</v>
      </c>
      <c r="P29" s="10">
        <f>+IF(H29=0,"",'Ark1'!X595)</f>
        <v>0</v>
      </c>
      <c r="Q29" s="10">
        <f>+IF(H29=0,"",'Ark1'!AG595)</f>
        <v>653</v>
      </c>
      <c r="R29" s="10">
        <f>+IF(H29=0,"",'Ark1'!AH595)</f>
        <v>0</v>
      </c>
      <c r="S29" s="10">
        <f>+IF(H29=0,"",'Ark1'!AI595)</f>
        <v>0</v>
      </c>
      <c r="T29" s="440">
        <f>+'Ark1'!AR595</f>
        <v>184.66666666666663</v>
      </c>
      <c r="U29" s="415">
        <f>+'Ark1'!AS595</f>
        <v>22.12294367633908</v>
      </c>
      <c r="V29" s="10">
        <f>+IF(H29=0,"",'Ark1'!Y595)</f>
        <v>16.017490440140662</v>
      </c>
      <c r="W29" s="1">
        <f>+IF(H29=0,"",'Ark1'!AA595)</f>
        <v>0.4714045207910284</v>
      </c>
      <c r="X29" s="10">
        <f>+IF(H29=0,"",'Ark1'!AC595)</f>
        <v>-31.785059236148982</v>
      </c>
      <c r="Y29" s="10">
        <f t="shared" si="9"/>
        <v>214.70137825421136</v>
      </c>
      <c r="Z29" s="114">
        <f t="shared" si="10"/>
        <v>-36.764897405612686</v>
      </c>
      <c r="AA29" s="66">
        <f t="shared" si="11"/>
        <v>70.100000000000009</v>
      </c>
      <c r="AB29" s="66">
        <f t="shared" si="12"/>
        <v>1.5</v>
      </c>
      <c r="AC29" s="42"/>
      <c r="AD29" s="4"/>
      <c r="AE29" s="55"/>
      <c r="AF29" s="55"/>
      <c r="AG29" s="1"/>
      <c r="AH29" s="5"/>
      <c r="AI29"/>
      <c r="AM29"/>
    </row>
    <row r="30" spans="1:40" ht="15.6">
      <c r="A30" s="42"/>
      <c r="B30" s="42">
        <f>+'Ark1'!C596</f>
        <v>2024</v>
      </c>
      <c r="C30">
        <f>+'Ark1'!L596</f>
        <v>2</v>
      </c>
      <c r="D30" s="3" t="s">
        <v>30</v>
      </c>
      <c r="E30" s="3">
        <f>+'Ark1'!D596</f>
        <v>3</v>
      </c>
      <c r="F30" s="3" t="str">
        <f t="shared" si="6"/>
        <v>Mar</v>
      </c>
      <c r="G30">
        <f>+IF(H30=0,"",'Ark1'!Q596)</f>
        <v>2</v>
      </c>
      <c r="H30">
        <f>+'Ark1'!R596</f>
        <v>2</v>
      </c>
      <c r="I30" s="114">
        <f t="shared" si="7"/>
        <v>0</v>
      </c>
      <c r="J30" s="66">
        <f>+IF(H30=0,"",'Ark1'!AE596)</f>
        <v>2.8985507246376807</v>
      </c>
      <c r="K30" s="66">
        <f>+IF(H30=0,"",'Ark1'!AF596)</f>
        <v>1.7551615606421509</v>
      </c>
      <c r="L30" s="1">
        <f>+IF(H30=0,"",'Ark1'!T596)</f>
        <v>4.5</v>
      </c>
      <c r="M30" s="114">
        <f>+IF(H30=0,"",'Ark1'!U596)</f>
        <v>133</v>
      </c>
      <c r="N30" s="114">
        <f t="shared" si="8"/>
        <v>-9.1999999999999886</v>
      </c>
      <c r="O30" s="10">
        <f>+IF(H30=0,"",'Ark1'!W596)</f>
        <v>50</v>
      </c>
      <c r="P30" s="10">
        <f>+IF(H30=0,"",'Ark1'!X596)</f>
        <v>0</v>
      </c>
      <c r="Q30" s="10">
        <f>+IF(H30=0,"",'Ark1'!AG596)</f>
        <v>678</v>
      </c>
      <c r="R30" s="10">
        <f>+IF(H30=0,"",'Ark1'!AH596)</f>
        <v>0</v>
      </c>
      <c r="S30" s="10">
        <f>+IF(H30=0,"",'Ark1'!AI596)</f>
        <v>0</v>
      </c>
      <c r="T30" s="449"/>
      <c r="U30" s="89"/>
      <c r="V30" s="10">
        <f>+IF(H30=0,"",'Ark1'!Y596)</f>
        <v>47.300000000000011</v>
      </c>
      <c r="W30" s="1">
        <f>+IF(H30=0,"",'Ark1'!AA596)</f>
        <v>2.5</v>
      </c>
      <c r="X30" s="10">
        <f>+IF(H30=0,"",'Ark1'!AC596)</f>
        <v>100.00000000000009</v>
      </c>
      <c r="Y30" s="10">
        <f t="shared" si="9"/>
        <v>196.16519174041298</v>
      </c>
      <c r="Z30" s="114">
        <f t="shared" si="10"/>
        <v>4.520986888660957</v>
      </c>
      <c r="AA30" s="66">
        <f t="shared" si="11"/>
        <v>66.5</v>
      </c>
      <c r="AB30" s="66">
        <f t="shared" si="12"/>
        <v>1</v>
      </c>
      <c r="AC30" s="42"/>
      <c r="AD30" s="4"/>
      <c r="AE30" s="55"/>
      <c r="AF30" s="55"/>
      <c r="AG30" s="1"/>
      <c r="AH30" s="5"/>
      <c r="AI30"/>
      <c r="AJ30" s="2"/>
      <c r="AK30" s="2"/>
      <c r="AL30" s="2"/>
      <c r="AM30"/>
    </row>
    <row r="31" spans="1:40" ht="15.6">
      <c r="A31" s="42"/>
      <c r="B31" s="42">
        <f>+'Ark1'!C597</f>
        <v>2024</v>
      </c>
      <c r="C31">
        <f>+'Ark1'!L597</f>
        <v>2</v>
      </c>
      <c r="D31" s="3" t="s">
        <v>30</v>
      </c>
      <c r="E31" s="3">
        <f>+'Ark1'!D597</f>
        <v>4</v>
      </c>
      <c r="F31" s="3" t="str">
        <f t="shared" si="6"/>
        <v>Apr</v>
      </c>
      <c r="G31">
        <f>+IF(H31=0,"",'Ark1'!Q597)</f>
        <v>1</v>
      </c>
      <c r="H31">
        <f>+'Ark1'!R597</f>
        <v>1</v>
      </c>
      <c r="I31" s="114">
        <f t="shared" si="7"/>
        <v>1</v>
      </c>
      <c r="J31" s="66">
        <f>+IF(H31=0,"",'Ark1'!AE597)</f>
        <v>0.67567567567567588</v>
      </c>
      <c r="K31" s="66">
        <f>+IF(H31=0,"",'Ark1'!AF597)</f>
        <v>0.58167235260096484</v>
      </c>
      <c r="L31" s="1">
        <f>+IF(H31=0,"",'Ark1'!T597)</f>
        <v>6</v>
      </c>
      <c r="M31" s="114">
        <f>+IF(H31=0,"",'Ark1'!U597)</f>
        <v>228.3</v>
      </c>
      <c r="N31" s="114" t="e">
        <f t="shared" si="8"/>
        <v>#VALUE!</v>
      </c>
      <c r="O31" s="10">
        <f>+IF(H31=0,"",'Ark1'!W597)</f>
        <v>0</v>
      </c>
      <c r="P31" s="10">
        <f>+IF(H31=0,"",'Ark1'!X597)</f>
        <v>0</v>
      </c>
      <c r="Q31" s="10">
        <f>+IF(H31=0,"",'Ark1'!AG597)</f>
        <v>678</v>
      </c>
      <c r="R31" s="10">
        <f>+IF(H31=0,"",'Ark1'!AH597)</f>
        <v>0</v>
      </c>
      <c r="S31" s="10">
        <f>+IF(H31=0,"",'Ark1'!AI597)</f>
        <v>100</v>
      </c>
      <c r="T31" s="449"/>
      <c r="U31" s="89"/>
      <c r="V31" s="10">
        <f>+IF(H31=0,"",'Ark1'!Y597)</f>
        <v>0</v>
      </c>
      <c r="W31" s="1">
        <f>+IF(H31=0,"",'Ark1'!AA597)</f>
        <v>0</v>
      </c>
      <c r="X31" s="10">
        <f>+IF(H31=0,"",'Ark1'!AC597)</f>
        <v>0</v>
      </c>
      <c r="Y31" s="10">
        <f t="shared" si="9"/>
        <v>336.72566371681415</v>
      </c>
      <c r="Z31" s="114" t="str">
        <f t="shared" si="10"/>
        <v/>
      </c>
      <c r="AA31" s="66">
        <f t="shared" si="11"/>
        <v>114.15</v>
      </c>
      <c r="AB31" s="66">
        <f t="shared" si="12"/>
        <v>1</v>
      </c>
      <c r="AC31" s="42"/>
      <c r="AD31" s="4"/>
      <c r="AE31" s="55"/>
      <c r="AF31" s="55"/>
      <c r="AG31" s="1"/>
      <c r="AH31" s="5"/>
      <c r="AI31"/>
      <c r="AJ31" s="2"/>
      <c r="AK31" s="2"/>
      <c r="AL31" s="2"/>
      <c r="AM31"/>
    </row>
    <row r="32" spans="1:40" ht="15.6">
      <c r="A32" s="42"/>
      <c r="B32" s="42">
        <f>+'Ark1'!C598</f>
        <v>2024</v>
      </c>
      <c r="C32">
        <f>+'Ark1'!L598</f>
        <v>2</v>
      </c>
      <c r="D32" s="3" t="s">
        <v>30</v>
      </c>
      <c r="E32" s="3">
        <f>+'Ark1'!D598</f>
        <v>5</v>
      </c>
      <c r="F32" s="3" t="str">
        <f t="shared" si="6"/>
        <v>Mai</v>
      </c>
      <c r="G32">
        <f>+IF(H32=0,"",'Ark1'!Q598)</f>
        <v>2</v>
      </c>
      <c r="H32">
        <f>+'Ark1'!R598</f>
        <v>8</v>
      </c>
      <c r="I32" s="114">
        <f t="shared" si="7"/>
        <v>8</v>
      </c>
      <c r="J32" s="66">
        <f>+IF(H32=0,"",'Ark1'!AE598)</f>
        <v>4.1666666666666679</v>
      </c>
      <c r="K32" s="66">
        <f>+IF(H32=0,"",'Ark1'!AF598)</f>
        <v>2.9469451484915572</v>
      </c>
      <c r="L32" s="1">
        <f>+IF(H32=0,"",'Ark1'!T598)</f>
        <v>4.625</v>
      </c>
      <c r="M32" s="114">
        <f>+IF(H32=0,"",'Ark1'!U598)</f>
        <v>172.22499999999999</v>
      </c>
      <c r="N32" s="114" t="e">
        <f t="shared" si="8"/>
        <v>#VALUE!</v>
      </c>
      <c r="O32" s="10">
        <f>+IF(H32=0,"",'Ark1'!W598)</f>
        <v>0</v>
      </c>
      <c r="P32" s="10">
        <f>+IF(H32=0,"",'Ark1'!X598)</f>
        <v>0</v>
      </c>
      <c r="Q32" s="10">
        <f>+IF(H32=0,"",'Ark1'!AG598)</f>
        <v>542.875</v>
      </c>
      <c r="R32" s="10">
        <f>+IF(H32=0,"",'Ark1'!AH598)</f>
        <v>0</v>
      </c>
      <c r="S32" s="10">
        <f>+IF(H32=0,"",'Ark1'!AI598)</f>
        <v>0</v>
      </c>
      <c r="T32" s="449"/>
      <c r="U32" s="89"/>
      <c r="V32" s="10">
        <f>+IF(H32=0,"",'Ark1'!Y598)</f>
        <v>32.707749464003179</v>
      </c>
      <c r="W32" s="1">
        <f>+IF(H32=0,"",'Ark1'!AA598)</f>
        <v>0.8569568250501306</v>
      </c>
      <c r="X32" s="10">
        <f>+IF(H32=0,"",'Ark1'!AC598)</f>
        <v>69.737717878103339</v>
      </c>
      <c r="Y32" s="10">
        <f t="shared" si="9"/>
        <v>317.24614321897303</v>
      </c>
      <c r="Z32" s="114" t="str">
        <f t="shared" si="10"/>
        <v/>
      </c>
      <c r="AA32" s="66">
        <f t="shared" si="11"/>
        <v>86.112499999999997</v>
      </c>
      <c r="AB32" s="66">
        <f t="shared" si="12"/>
        <v>4</v>
      </c>
      <c r="AC32" s="42"/>
      <c r="AD32" s="4"/>
      <c r="AE32" s="55"/>
      <c r="AF32" s="55"/>
      <c r="AG32" s="1"/>
      <c r="AH32" s="5"/>
      <c r="AI32"/>
      <c r="AJ32" s="2"/>
      <c r="AK32" s="2"/>
      <c r="AL32" s="2"/>
      <c r="AM32"/>
    </row>
    <row r="33" spans="1:40" ht="15.6">
      <c r="A33" s="42"/>
      <c r="B33" s="42">
        <f>+'Ark1'!C599</f>
        <v>2024</v>
      </c>
      <c r="C33">
        <f>+'Ark1'!L599</f>
        <v>2</v>
      </c>
      <c r="D33" s="3" t="s">
        <v>30</v>
      </c>
      <c r="E33" s="3">
        <f>+'Ark1'!D599</f>
        <v>6</v>
      </c>
      <c r="F33" s="3" t="str">
        <f t="shared" si="6"/>
        <v>Jun</v>
      </c>
      <c r="G33" t="str">
        <f>+IF(H33=0,"",'Ark1'!Q599)</f>
        <v/>
      </c>
      <c r="H33">
        <f>+'Ark1'!R599</f>
        <v>0</v>
      </c>
      <c r="I33" s="114" t="str">
        <f t="shared" si="7"/>
        <v/>
      </c>
      <c r="J33" s="66" t="str">
        <f>+IF(H33=0,"",'Ark1'!AE599)</f>
        <v/>
      </c>
      <c r="K33" s="66" t="str">
        <f>+IF(H33=0,"",'Ark1'!AF599)</f>
        <v/>
      </c>
      <c r="L33" s="1" t="str">
        <f>+IF(H33=0,"",'Ark1'!T599)</f>
        <v/>
      </c>
      <c r="M33" s="114" t="str">
        <f>+IF(H33=0,"",'Ark1'!U599)</f>
        <v/>
      </c>
      <c r="N33" s="114" t="str">
        <f t="shared" si="8"/>
        <v/>
      </c>
      <c r="O33" s="10" t="str">
        <f>+IF(H33=0,"",'Ark1'!W599)</f>
        <v/>
      </c>
      <c r="P33" s="10" t="str">
        <f>+IF(H33=0,"",'Ark1'!X599)</f>
        <v/>
      </c>
      <c r="Q33" s="10" t="str">
        <f>+IF(H33=0,"",'Ark1'!AG599)</f>
        <v/>
      </c>
      <c r="R33" s="10" t="str">
        <f>+IF(H33=0,"",'Ark1'!AH599)</f>
        <v/>
      </c>
      <c r="S33" s="10" t="str">
        <f>+IF(H33=0,"",'Ark1'!AI599)</f>
        <v/>
      </c>
      <c r="T33" s="449"/>
      <c r="U33" s="89"/>
      <c r="V33" s="10" t="str">
        <f>+IF(H33=0,"",'Ark1'!Y599)</f>
        <v/>
      </c>
      <c r="W33" s="1" t="str">
        <f>+IF(H33=0,"",'Ark1'!AA599)</f>
        <v/>
      </c>
      <c r="X33" s="10" t="str">
        <f>+IF(H33=0,"",'Ark1'!AC599)</f>
        <v/>
      </c>
      <c r="Y33" s="10" t="str">
        <f t="shared" si="9"/>
        <v/>
      </c>
      <c r="Z33" s="114" t="str">
        <f t="shared" si="10"/>
        <v/>
      </c>
      <c r="AA33" s="66" t="str">
        <f t="shared" si="11"/>
        <v/>
      </c>
      <c r="AB33" s="66" t="str">
        <f t="shared" si="12"/>
        <v/>
      </c>
      <c r="AC33" s="42"/>
      <c r="AD33" s="4"/>
      <c r="AE33" s="55"/>
      <c r="AF33" s="55"/>
      <c r="AG33" s="1"/>
      <c r="AH33" s="5"/>
      <c r="AI33"/>
      <c r="AJ33" s="2"/>
      <c r="AK33" s="2"/>
      <c r="AL33" s="2"/>
      <c r="AM33"/>
    </row>
    <row r="34" spans="1:40" ht="15.6">
      <c r="A34" s="42"/>
      <c r="B34" s="42">
        <f>+'Ark1'!C600</f>
        <v>2024</v>
      </c>
      <c r="C34">
        <f>+'Ark1'!L600</f>
        <v>2</v>
      </c>
      <c r="D34" s="3" t="s">
        <v>30</v>
      </c>
      <c r="E34" s="3">
        <f>+'Ark1'!D600</f>
        <v>7</v>
      </c>
      <c r="F34" s="3" t="str">
        <f t="shared" si="6"/>
        <v>Jul</v>
      </c>
      <c r="G34" t="str">
        <f>+IF(H34=0,"",'Ark1'!Q600)</f>
        <v/>
      </c>
      <c r="H34">
        <f>+'Ark1'!R600</f>
        <v>0</v>
      </c>
      <c r="I34" s="114" t="str">
        <f t="shared" si="7"/>
        <v/>
      </c>
      <c r="J34" s="66" t="str">
        <f>+IF(H34=0,"",'Ark1'!AE600)</f>
        <v/>
      </c>
      <c r="K34" s="66" t="str">
        <f>+IF(H34=0,"",'Ark1'!AF600)</f>
        <v/>
      </c>
      <c r="L34" s="1" t="str">
        <f>+IF(H34=0,"",'Ark1'!T600)</f>
        <v/>
      </c>
      <c r="M34" s="114" t="str">
        <f>+IF(H34=0,"",'Ark1'!U600)</f>
        <v/>
      </c>
      <c r="N34" s="114" t="str">
        <f t="shared" si="8"/>
        <v/>
      </c>
      <c r="O34" s="10" t="str">
        <f>+IF(H34=0,"",'Ark1'!W600)</f>
        <v/>
      </c>
      <c r="P34" s="10" t="str">
        <f>+IF(H34=0,"",'Ark1'!X600)</f>
        <v/>
      </c>
      <c r="Q34" s="10" t="str">
        <f>+IF(H34=0,"",'Ark1'!AG600)</f>
        <v/>
      </c>
      <c r="R34" s="10" t="str">
        <f>+IF(H34=0,"",'Ark1'!AH600)</f>
        <v/>
      </c>
      <c r="S34" s="10" t="str">
        <f>+IF(H34=0,"",'Ark1'!AI600)</f>
        <v/>
      </c>
      <c r="T34" s="449"/>
      <c r="U34" s="89"/>
      <c r="V34" s="10" t="str">
        <f>+IF(H34=0,"",'Ark1'!Y600)</f>
        <v/>
      </c>
      <c r="W34" s="1" t="str">
        <f>+IF(H34=0,"",'Ark1'!AA600)</f>
        <v/>
      </c>
      <c r="X34" s="10" t="str">
        <f>+IF(H34=0,"",'Ark1'!AC600)</f>
        <v/>
      </c>
      <c r="Y34" s="10" t="str">
        <f t="shared" si="9"/>
        <v/>
      </c>
      <c r="Z34" s="114" t="e">
        <f t="shared" si="10"/>
        <v>#VALUE!</v>
      </c>
      <c r="AA34" s="66" t="str">
        <f t="shared" si="11"/>
        <v/>
      </c>
      <c r="AB34" s="66" t="str">
        <f t="shared" si="12"/>
        <v/>
      </c>
      <c r="AC34" s="42"/>
      <c r="AD34" s="4"/>
      <c r="AE34" s="55"/>
      <c r="AF34" s="55"/>
      <c r="AG34" s="1"/>
      <c r="AH34" s="5"/>
      <c r="AI34"/>
      <c r="AJ34" s="2"/>
      <c r="AK34" s="2"/>
      <c r="AL34" s="2"/>
      <c r="AM34"/>
    </row>
    <row r="35" spans="1:40" ht="15.6">
      <c r="A35" s="42"/>
      <c r="B35" s="42">
        <f>+'Ark1'!C601</f>
        <v>2024</v>
      </c>
      <c r="C35">
        <f>+'Ark1'!L601</f>
        <v>2</v>
      </c>
      <c r="D35" s="3" t="s">
        <v>30</v>
      </c>
      <c r="E35" s="3">
        <f>+'Ark1'!D601</f>
        <v>8</v>
      </c>
      <c r="F35" s="3" t="str">
        <f t="shared" si="6"/>
        <v>Aug</v>
      </c>
      <c r="G35">
        <f>+IF(H35=0,"",'Ark1'!Q601)</f>
        <v>1</v>
      </c>
      <c r="H35">
        <f>+'Ark1'!R601</f>
        <v>3</v>
      </c>
      <c r="I35" s="114">
        <f t="shared" si="7"/>
        <v>1</v>
      </c>
      <c r="J35" s="66">
        <f>+IF(H35=0,"",'Ark1'!AE601)</f>
        <v>1.8292682926829271</v>
      </c>
      <c r="K35" s="66">
        <f>+IF(H35=0,"",'Ark1'!AF601)</f>
        <v>0.74598284504416401</v>
      </c>
      <c r="L35" s="1">
        <f>+IF(H35=0,"",'Ark1'!T601)</f>
        <v>5.6666666666666679</v>
      </c>
      <c r="M35" s="114">
        <f>+IF(H35=0,"",'Ark1'!U601)</f>
        <v>103.23333333333332</v>
      </c>
      <c r="N35" s="114">
        <f t="shared" si="8"/>
        <v>-41.616666666666731</v>
      </c>
      <c r="O35" s="10">
        <f>+IF(H35=0,"",'Ark1'!W601)</f>
        <v>33.333333333333343</v>
      </c>
      <c r="P35" s="10">
        <f>+IF(H35=0,"",'Ark1'!X601)</f>
        <v>0</v>
      </c>
      <c r="Q35" s="10">
        <f>+IF(H35=0,"",'Ark1'!AG601)</f>
        <v>678</v>
      </c>
      <c r="R35" s="10">
        <f>+IF(H35=0,"",'Ark1'!AH601)</f>
        <v>0</v>
      </c>
      <c r="S35" s="10">
        <f>+IF(H35=0,"",'Ark1'!AI601)</f>
        <v>100</v>
      </c>
      <c r="T35" s="449"/>
      <c r="U35" s="89"/>
      <c r="V35" s="10">
        <f>+IF(H35=0,"",'Ark1'!Y601)</f>
        <v>2.7980151695242803</v>
      </c>
      <c r="W35" s="1">
        <f>+IF(H35=0,"",'Ark1'!AA601)</f>
        <v>0.9428090415820618</v>
      </c>
      <c r="X35" s="10">
        <f>+IF(H35=0,"",'Ark1'!AC601)</f>
        <v>26.956509795972515</v>
      </c>
      <c r="Y35" s="10">
        <f t="shared" si="9"/>
        <v>152.2615535889872</v>
      </c>
      <c r="Z35" s="114">
        <f t="shared" si="10"/>
        <v>-139.77473673359358</v>
      </c>
      <c r="AA35" s="66">
        <f t="shared" si="11"/>
        <v>51.61666666666666</v>
      </c>
      <c r="AB35" s="66">
        <f t="shared" si="12"/>
        <v>3</v>
      </c>
      <c r="AC35" s="42"/>
      <c r="AD35" s="4"/>
      <c r="AE35" s="55"/>
      <c r="AF35" s="55"/>
      <c r="AG35" s="1"/>
      <c r="AH35" s="5"/>
      <c r="AI35"/>
      <c r="AJ35" s="2"/>
      <c r="AK35" s="2"/>
      <c r="AL35" s="4"/>
      <c r="AM35" s="4"/>
      <c r="AN35" s="4"/>
    </row>
    <row r="36" spans="1:40" ht="15.6">
      <c r="A36" s="42"/>
      <c r="B36" s="42">
        <f>+'Ark1'!C602</f>
        <v>2024</v>
      </c>
      <c r="C36">
        <f>+'Ark1'!L602</f>
        <v>2</v>
      </c>
      <c r="D36" s="3" t="s">
        <v>30</v>
      </c>
      <c r="E36" s="3">
        <f>+'Ark1'!D602</f>
        <v>9</v>
      </c>
      <c r="F36" s="3" t="str">
        <f t="shared" si="6"/>
        <v>Sep</v>
      </c>
      <c r="G36">
        <f>+IF(H36=0,"",'Ark1'!Q602)</f>
        <v>3</v>
      </c>
      <c r="H36">
        <f>+'Ark1'!R602</f>
        <v>4</v>
      </c>
      <c r="I36" s="114">
        <f t="shared" si="7"/>
        <v>-6</v>
      </c>
      <c r="J36" s="66">
        <f>+IF(H36=0,"",'Ark1'!AE602)</f>
        <v>1.8348623853211012</v>
      </c>
      <c r="K36" s="66">
        <f>+IF(H36=0,"",'Ark1'!AF602)</f>
        <v>1.5721205916826164</v>
      </c>
      <c r="L36" s="1">
        <f>+IF(H36=0,"",'Ark1'!T602)</f>
        <v>4.25</v>
      </c>
      <c r="M36" s="114">
        <f>+IF(H36=0,"",'Ark1'!U602)</f>
        <v>211.92500000000001</v>
      </c>
      <c r="N36" s="114">
        <f t="shared" si="8"/>
        <v>61.585000000000065</v>
      </c>
      <c r="O36" s="10">
        <f>+IF(H36=0,"",'Ark1'!W602)</f>
        <v>0</v>
      </c>
      <c r="P36" s="10">
        <f>+IF(H36=0,"",'Ark1'!X602)</f>
        <v>0</v>
      </c>
      <c r="Q36" s="10">
        <f>+IF(H36=0,"",'Ark1'!AG602)</f>
        <v>701.75</v>
      </c>
      <c r="R36" s="10">
        <f>+IF(H36=0,"",'Ark1'!AH602)</f>
        <v>0</v>
      </c>
      <c r="S36" s="10">
        <f>+IF(H36=0,"",'Ark1'!AI602)</f>
        <v>0</v>
      </c>
      <c r="T36" s="449"/>
      <c r="U36" s="89"/>
      <c r="V36" s="10">
        <f>+IF(H36=0,"",'Ark1'!Y602)</f>
        <v>21.464316318019495</v>
      </c>
      <c r="W36" s="1">
        <f>+IF(H36=0,"",'Ark1'!AA602)</f>
        <v>0.4330127018922193</v>
      </c>
      <c r="X36" s="10">
        <f>+IF(H36=0,"",'Ark1'!AC602)</f>
        <v>-92.327878961123844</v>
      </c>
      <c r="Y36" s="10">
        <f t="shared" si="9"/>
        <v>301.99501246882795</v>
      </c>
      <c r="Z36" s="114">
        <f t="shared" si="10"/>
        <v>85.116766652324884</v>
      </c>
      <c r="AA36" s="66">
        <f t="shared" si="11"/>
        <v>105.96250000000001</v>
      </c>
      <c r="AB36" s="66">
        <f t="shared" si="12"/>
        <v>1.3333333333333333</v>
      </c>
      <c r="AC36" s="42"/>
      <c r="AD36" s="4"/>
      <c r="AE36" s="55"/>
      <c r="AF36" s="55"/>
      <c r="AG36" s="1"/>
      <c r="AH36" s="5"/>
      <c r="AI36"/>
      <c r="AJ36" s="1"/>
      <c r="AK36" s="1"/>
      <c r="AL36" s="10"/>
      <c r="AM36" s="10"/>
      <c r="AN36" s="10"/>
    </row>
    <row r="37" spans="1:40" ht="15.6">
      <c r="A37" s="42"/>
      <c r="B37" s="42">
        <f>+'Ark1'!C603</f>
        <v>2024</v>
      </c>
      <c r="C37">
        <f>+'Ark1'!L603</f>
        <v>2</v>
      </c>
      <c r="D37" s="3" t="s">
        <v>30</v>
      </c>
      <c r="E37" s="3">
        <f>+'Ark1'!D603</f>
        <v>10</v>
      </c>
      <c r="F37" s="3" t="str">
        <f t="shared" si="6"/>
        <v>Okt</v>
      </c>
      <c r="G37">
        <f>+IF(H37=0,"",'Ark1'!Q603)</f>
        <v>8</v>
      </c>
      <c r="H37">
        <f>+'Ark1'!R603</f>
        <v>26</v>
      </c>
      <c r="I37" s="114">
        <f t="shared" si="7"/>
        <v>-2</v>
      </c>
      <c r="J37" s="66">
        <f>+IF(H37=0,"",'Ark1'!AE603)</f>
        <v>9.8859315589353614</v>
      </c>
      <c r="K37" s="66">
        <f>+IF(H37=0,"",'Ark1'!AF603)</f>
        <v>7.6477727024827136</v>
      </c>
      <c r="L37" s="1">
        <f>+IF(H37=0,"",'Ark1'!T603)</f>
        <v>3.5769230769230775</v>
      </c>
      <c r="M37" s="114">
        <f>+IF(H37=0,"",'Ark1'!U603)</f>
        <v>179.60000000000005</v>
      </c>
      <c r="N37" s="114">
        <f t="shared" si="8"/>
        <v>-30.999999999999943</v>
      </c>
      <c r="O37" s="10">
        <f>+IF(H37=0,"",'Ark1'!W603)</f>
        <v>0</v>
      </c>
      <c r="P37" s="10">
        <f>+IF(H37=0,"",'Ark1'!X603)</f>
        <v>0</v>
      </c>
      <c r="Q37" s="10">
        <f>+IF(H37=0,"",'Ark1'!AG603)</f>
        <v>696.7692307692306</v>
      </c>
      <c r="R37" s="10">
        <f>+IF(H37=0,"",'Ark1'!AH603)</f>
        <v>0</v>
      </c>
      <c r="S37" s="10">
        <f>+IF(H37=0,"",'Ark1'!AI603)</f>
        <v>0</v>
      </c>
      <c r="T37" s="449"/>
      <c r="U37" s="89"/>
      <c r="V37" s="10">
        <f>+IF(H37=0,"",'Ark1'!Y603)</f>
        <v>38.025457059914203</v>
      </c>
      <c r="W37" s="1">
        <f>+IF(H37=0,"",'Ark1'!AA603)</f>
        <v>0.96767274041608575</v>
      </c>
      <c r="X37" s="10">
        <f>+IF(H37=0,"",'Ark1'!AC603)</f>
        <v>-2.1636850660179703</v>
      </c>
      <c r="Y37" s="10">
        <f t="shared" si="9"/>
        <v>257.7610951644956</v>
      </c>
      <c r="Z37" s="114">
        <f t="shared" si="10"/>
        <v>24.122678428491753</v>
      </c>
      <c r="AA37" s="66">
        <f t="shared" si="11"/>
        <v>89.800000000000026</v>
      </c>
      <c r="AB37" s="66">
        <f t="shared" si="12"/>
        <v>3.25</v>
      </c>
      <c r="AC37" s="42"/>
      <c r="AD37" s="4"/>
      <c r="AE37" s="55"/>
      <c r="AF37" s="55"/>
      <c r="AG37" s="1"/>
      <c r="AH37" s="5"/>
      <c r="AI37"/>
      <c r="AJ37" s="1"/>
      <c r="AK37" s="1"/>
      <c r="AL37" s="10"/>
      <c r="AM37" s="10"/>
      <c r="AN37" s="10"/>
    </row>
    <row r="38" spans="1:40" ht="15.6">
      <c r="A38" s="42"/>
      <c r="B38" s="42">
        <f>+'Ark1'!C604</f>
        <v>2024</v>
      </c>
      <c r="C38">
        <f>+'Ark1'!L604</f>
        <v>2</v>
      </c>
      <c r="D38" s="3" t="s">
        <v>30</v>
      </c>
      <c r="E38" s="3">
        <f>+'Ark1'!D604</f>
        <v>11</v>
      </c>
      <c r="F38" s="3" t="str">
        <f t="shared" si="6"/>
        <v>Nov</v>
      </c>
      <c r="G38">
        <f>+IF(H38=0,"",'Ark1'!Q604)</f>
        <v>1</v>
      </c>
      <c r="H38">
        <f>+'Ark1'!R604</f>
        <v>1</v>
      </c>
      <c r="I38" s="114">
        <f t="shared" si="7"/>
        <v>-9</v>
      </c>
      <c r="J38" s="66">
        <f>+IF(H38=0,"",'Ark1'!AE604)</f>
        <v>0.3773584905660376</v>
      </c>
      <c r="K38" s="66">
        <f>+IF(H38=0,"",'Ark1'!AF604)</f>
        <v>7.892562493063178E-2</v>
      </c>
      <c r="L38" s="1">
        <f>+IF(H38=0,"",'Ark1'!T604)</f>
        <v>5</v>
      </c>
      <c r="M38" s="114">
        <f>+IF(H38=0,"",'Ark1'!U604)</f>
        <v>51.2</v>
      </c>
      <c r="N38" s="114">
        <f t="shared" si="8"/>
        <v>-120.67</v>
      </c>
      <c r="O38" s="10">
        <f>+IF(H38=0,"",'Ark1'!W604)</f>
        <v>0</v>
      </c>
      <c r="P38" s="10">
        <f>+IF(H38=0,"",'Ark1'!X604)</f>
        <v>0</v>
      </c>
      <c r="Q38" s="10">
        <f>+IF(H38=0,"",'Ark1'!AG604)</f>
        <v>593</v>
      </c>
      <c r="R38" s="10">
        <f>+IF(H38=0,"",'Ark1'!AH604)</f>
        <v>0</v>
      </c>
      <c r="S38" s="10">
        <f>+IF(H38=0,"",'Ark1'!AI604)</f>
        <v>100</v>
      </c>
      <c r="T38" s="449"/>
      <c r="U38" s="89"/>
      <c r="V38" s="10">
        <f>+IF(H38=0,"",'Ark1'!Y604)</f>
        <v>0</v>
      </c>
      <c r="W38" s="1">
        <f>+IF(H38=0,"",'Ark1'!AA604)</f>
        <v>0</v>
      </c>
      <c r="X38" s="10">
        <f>+IF(H38=0,"",'Ark1'!AC604)</f>
        <v>0</v>
      </c>
      <c r="Y38" s="10">
        <f t="shared" si="9"/>
        <v>86.340640809443514</v>
      </c>
      <c r="Z38" s="114">
        <f t="shared" si="10"/>
        <v>-176.6585940796154</v>
      </c>
      <c r="AA38" s="66">
        <f t="shared" si="11"/>
        <v>25.6</v>
      </c>
      <c r="AB38" s="66">
        <f t="shared" si="12"/>
        <v>1</v>
      </c>
      <c r="AC38" s="42"/>
      <c r="AD38" s="4"/>
      <c r="AE38" s="55"/>
      <c r="AF38" s="55"/>
      <c r="AG38" s="1"/>
      <c r="AH38" s="5"/>
      <c r="AI38"/>
      <c r="AJ38" s="1"/>
      <c r="AK38" s="1"/>
      <c r="AL38" s="10"/>
      <c r="AM38" s="10"/>
      <c r="AN38" s="10"/>
    </row>
    <row r="39" spans="1:40" ht="15.6">
      <c r="A39" s="42"/>
      <c r="B39" s="42">
        <f>+'Ark1'!C605</f>
        <v>2024</v>
      </c>
      <c r="C39">
        <f>+'Ark1'!L605</f>
        <v>2</v>
      </c>
      <c r="D39" s="3" t="s">
        <v>30</v>
      </c>
      <c r="E39" s="3">
        <f>+'Ark1'!D605</f>
        <v>12</v>
      </c>
      <c r="F39" s="3" t="str">
        <f t="shared" si="6"/>
        <v>Des</v>
      </c>
      <c r="G39">
        <f>+IF(H39=0,"",'Ark1'!Q605)</f>
        <v>1</v>
      </c>
      <c r="H39">
        <f>+'Ark1'!R605</f>
        <v>1</v>
      </c>
      <c r="I39" s="114">
        <f t="shared" si="7"/>
        <v>0</v>
      </c>
      <c r="J39" s="66">
        <f>+IF(H39=0,"",'Ark1'!AE605)</f>
        <v>2.3255813953488378</v>
      </c>
      <c r="K39" s="66">
        <f>+IF(H39=0,"",'Ark1'!AF605)</f>
        <v>2.1774648156464078</v>
      </c>
      <c r="L39" s="1">
        <f>+IF(H39=0,"",'Ark1'!T605)</f>
        <v>6</v>
      </c>
      <c r="M39" s="114">
        <f>+IF(H39=0,"",'Ark1'!U605)</f>
        <v>227.9</v>
      </c>
      <c r="N39" s="114">
        <f t="shared" si="8"/>
        <v>83.6</v>
      </c>
      <c r="O39" s="10">
        <f>+IF(H39=0,"",'Ark1'!W605)</f>
        <v>0</v>
      </c>
      <c r="P39" s="10">
        <f>+IF(H39=0,"",'Ark1'!X605)</f>
        <v>0</v>
      </c>
      <c r="Q39" s="10">
        <f>+IF(H39=0,"",'Ark1'!AG605)</f>
        <v>892</v>
      </c>
      <c r="R39" s="10">
        <f>+IF(H39=0,"",'Ark1'!AH605)</f>
        <v>0</v>
      </c>
      <c r="S39" s="10">
        <f>+IF(H39=0,"",'Ark1'!AI605)</f>
        <v>0</v>
      </c>
      <c r="T39" s="449"/>
      <c r="U39" s="89"/>
      <c r="V39" s="10">
        <f>+IF(H39=0,"",'Ark1'!Y605)</f>
        <v>0</v>
      </c>
      <c r="W39" s="1">
        <f>+IF(H39=0,"",'Ark1'!AA605)</f>
        <v>0</v>
      </c>
      <c r="X39" s="10">
        <f>+IF(H39=0,"",'Ark1'!AC605)</f>
        <v>0</v>
      </c>
      <c r="Y39" s="10">
        <f t="shared" si="9"/>
        <v>255.49327354260089</v>
      </c>
      <c r="Z39" s="114">
        <f t="shared" si="10"/>
        <v>42.97486411697497</v>
      </c>
      <c r="AA39" s="66">
        <f t="shared" si="11"/>
        <v>113.95</v>
      </c>
      <c r="AB39" s="66">
        <f t="shared" si="12"/>
        <v>1</v>
      </c>
      <c r="AC39" s="42"/>
      <c r="AD39" s="4"/>
      <c r="AE39" s="55"/>
      <c r="AF39" s="55"/>
      <c r="AG39" s="1"/>
      <c r="AH39" s="5"/>
      <c r="AI39"/>
      <c r="AJ39" s="1"/>
      <c r="AK39" s="1"/>
      <c r="AL39" s="10"/>
      <c r="AM39" s="10"/>
      <c r="AN39" s="10"/>
    </row>
    <row r="40" spans="1:40" ht="15.6">
      <c r="A40" s="45"/>
      <c r="B40" s="42"/>
      <c r="C40" s="45"/>
      <c r="D40" s="45"/>
      <c r="E40" s="45"/>
      <c r="F40" s="45"/>
      <c r="G40" s="45"/>
      <c r="H40" s="45"/>
      <c r="I40" s="42"/>
      <c r="J40" s="94"/>
      <c r="K40" s="63"/>
      <c r="L40" s="42"/>
      <c r="M40" s="42"/>
      <c r="N40" s="42"/>
      <c r="O40" s="72"/>
      <c r="P40" s="72"/>
      <c r="Q40" s="42"/>
      <c r="R40" s="72"/>
      <c r="S40" s="72"/>
      <c r="T40" s="72"/>
      <c r="U40" s="72"/>
      <c r="V40" s="72"/>
      <c r="W40" s="42"/>
      <c r="X40" s="72"/>
      <c r="Y40" s="42"/>
      <c r="Z40" s="42"/>
      <c r="AA40" s="63"/>
      <c r="AB40" s="64"/>
      <c r="AC40" s="42"/>
      <c r="AD40" s="4"/>
      <c r="AE40" s="55"/>
      <c r="AF40" s="55"/>
      <c r="AG40" s="1"/>
      <c r="AH40" s="5"/>
      <c r="AI40"/>
      <c r="AM40"/>
    </row>
    <row r="41" spans="1:40" ht="17.399999999999999">
      <c r="A41" s="247"/>
      <c r="B41" s="278" t="s">
        <v>0</v>
      </c>
      <c r="C41" s="278"/>
      <c r="D41" s="278" t="str">
        <f>+D43</f>
        <v>P+</v>
      </c>
      <c r="E41" s="278"/>
      <c r="F41" s="279" t="s">
        <v>592</v>
      </c>
      <c r="G41" s="45"/>
      <c r="H41" s="273">
        <f>SUM(H43:H54)</f>
        <v>316</v>
      </c>
      <c r="I41" s="48"/>
      <c r="J41" s="45"/>
      <c r="K41" s="94"/>
      <c r="L41" s="63"/>
      <c r="M41" s="338">
        <f>+Klasse!L13</f>
        <v>201.4658227848102</v>
      </c>
      <c r="N41" s="48" t="s">
        <v>562</v>
      </c>
      <c r="O41" s="42"/>
      <c r="P41" s="72"/>
      <c r="Q41" s="72"/>
      <c r="R41" s="42"/>
      <c r="S41" s="72"/>
      <c r="T41" s="72"/>
      <c r="U41" s="72"/>
      <c r="V41" s="72"/>
      <c r="W41" s="72"/>
      <c r="X41" s="42"/>
      <c r="Y41" s="18">
        <f>+Klasse!AC13</f>
        <v>315.33310895845125</v>
      </c>
      <c r="Z41" s="48" t="s">
        <v>621</v>
      </c>
      <c r="AA41" s="42"/>
      <c r="AB41" s="63"/>
      <c r="AC41" s="64"/>
      <c r="AD41" s="4"/>
      <c r="AE41" s="4"/>
      <c r="AF41" s="55"/>
      <c r="AG41" s="55"/>
      <c r="AH41" s="1"/>
      <c r="AI41" s="5"/>
      <c r="AM41"/>
    </row>
    <row r="42" spans="1:40" ht="17.399999999999999">
      <c r="A42" s="247"/>
      <c r="B42" s="277"/>
      <c r="C42" s="278"/>
      <c r="D42" s="278"/>
      <c r="E42" s="279"/>
      <c r="F42" s="279"/>
      <c r="G42" s="279"/>
      <c r="H42" s="45"/>
      <c r="I42" s="42"/>
      <c r="J42" s="94"/>
      <c r="K42" s="63"/>
      <c r="L42" s="42"/>
      <c r="M42" s="42"/>
      <c r="N42" s="42"/>
      <c r="O42" s="72"/>
      <c r="P42" s="72"/>
      <c r="Q42" s="42"/>
      <c r="R42" s="72"/>
      <c r="S42" s="72"/>
      <c r="T42" s="72"/>
      <c r="U42" s="72"/>
      <c r="V42" s="72"/>
      <c r="W42" s="42"/>
      <c r="X42" s="72"/>
      <c r="Y42" s="42"/>
      <c r="Z42" s="42"/>
      <c r="AA42" s="63"/>
      <c r="AB42" s="63"/>
      <c r="AC42" s="63"/>
      <c r="AD42" s="4"/>
      <c r="AE42" s="55"/>
      <c r="AF42" s="55"/>
      <c r="AG42" s="1"/>
      <c r="AH42" s="5"/>
      <c r="AI42"/>
      <c r="AM42"/>
    </row>
    <row r="43" spans="1:40" ht="15.6">
      <c r="A43" s="42"/>
      <c r="B43" s="42">
        <f>+'Ark1'!C606</f>
        <v>2024</v>
      </c>
      <c r="C43" s="50">
        <f>+'Ark1'!L606</f>
        <v>3</v>
      </c>
      <c r="D43" s="51" t="s">
        <v>31</v>
      </c>
      <c r="E43" s="51">
        <f>+'Ark1'!D606</f>
        <v>1</v>
      </c>
      <c r="F43" s="51" t="str">
        <f t="shared" ref="F43:F54" si="13">+F28</f>
        <v>Jan</v>
      </c>
      <c r="G43" s="50">
        <f>+IF(H43=0,"",'Ark1'!Q606)</f>
        <v>8</v>
      </c>
      <c r="H43" s="50">
        <f>+'Ark1'!R606</f>
        <v>9</v>
      </c>
      <c r="I43" s="114">
        <f t="shared" ref="I43:I54" si="14">+IF(H43=0,"",H43-H270)</f>
        <v>-22</v>
      </c>
      <c r="J43" s="65">
        <f>+IF(H43=0,"",'Ark1'!AE606)</f>
        <v>12.162162162162163</v>
      </c>
      <c r="K43" s="65">
        <f>+IF(H43=0,"",'Ark1'!AF606)</f>
        <v>8.904099255183791</v>
      </c>
      <c r="L43" s="52">
        <f>+IF(H43=0,"",'Ark1'!T606)</f>
        <v>6.5555555555555562</v>
      </c>
      <c r="M43" s="114">
        <f>+IF(H43=0,"",'Ark1'!U606)</f>
        <v>196.72222222222223</v>
      </c>
      <c r="N43" s="114">
        <f t="shared" ref="N43:N54" si="15">+IF(H43=0,"",M43-M270)</f>
        <v>-41.751971326164892</v>
      </c>
      <c r="O43" s="75">
        <f>+IF(H43=0,"",'Ark1'!W606)</f>
        <v>44.44444444444445</v>
      </c>
      <c r="P43" s="75">
        <f>+IF(H43=0,"",'Ark1'!X606)</f>
        <v>0</v>
      </c>
      <c r="Q43" s="75">
        <f>+IF(H43=0,"",'Ark1'!AG606)</f>
        <v>598.77777777777771</v>
      </c>
      <c r="R43" s="75">
        <f>+IF(H43=0,"",'Ark1'!AH606)</f>
        <v>0</v>
      </c>
      <c r="S43" s="75">
        <f>+IF(H43=0,"",'Ark1'!AI606)</f>
        <v>0</v>
      </c>
      <c r="T43" s="440">
        <f>+'Ark1'!AR606</f>
        <v>195.88888888888889</v>
      </c>
      <c r="U43" s="415">
        <f>+'Ark1'!AS606</f>
        <v>25.807270449452766</v>
      </c>
      <c r="V43" s="75">
        <f>+IF(H43=0,"",'Ark1'!Y606)</f>
        <v>42.478380848452446</v>
      </c>
      <c r="W43" s="52">
        <f>+IF(H43=0,"",'Ark1'!AA606)</f>
        <v>1.2570787221094204</v>
      </c>
      <c r="X43" s="75">
        <f>+IF(H43=0,"",'Ark1'!AC606)</f>
        <v>38.637852332685853</v>
      </c>
      <c r="Y43" s="75">
        <f t="shared" ref="Y43:Y54" si="16">IF(H43=0,"",1000*M43/Q43)</f>
        <v>328.53961773984042</v>
      </c>
      <c r="Z43" s="114">
        <f t="shared" ref="Z43:Z54" si="17">+IF(H43=0,"",Y43-Y270)</f>
        <v>51.399973878547144</v>
      </c>
      <c r="AA43" s="65">
        <f t="shared" ref="AA43:AA54" si="18">IF(H43=0,"",M43/C43)</f>
        <v>65.574074074074076</v>
      </c>
      <c r="AB43" s="65">
        <f t="shared" ref="AB43:AB54" si="19">IF(H43=0,"",H43/G43)</f>
        <v>1.125</v>
      </c>
      <c r="AC43" s="42"/>
      <c r="AD43" s="4"/>
      <c r="AE43" s="55"/>
      <c r="AF43" s="55"/>
      <c r="AG43" s="1"/>
      <c r="AH43" s="5"/>
      <c r="AI43"/>
      <c r="AJ43" s="1"/>
      <c r="AK43" s="1"/>
      <c r="AL43" s="10"/>
      <c r="AM43" s="10"/>
      <c r="AN43" s="10"/>
    </row>
    <row r="44" spans="1:40" ht="15.6">
      <c r="A44" s="42"/>
      <c r="B44" s="42">
        <f>+'Ark1'!C607</f>
        <v>2024</v>
      </c>
      <c r="C44" s="50">
        <f>+'Ark1'!L607</f>
        <v>3</v>
      </c>
      <c r="D44" s="51" t="s">
        <v>31</v>
      </c>
      <c r="E44" s="51">
        <f>+'Ark1'!D607</f>
        <v>2</v>
      </c>
      <c r="F44" s="51" t="str">
        <f t="shared" si="13"/>
        <v>Feb</v>
      </c>
      <c r="G44" s="50">
        <f>+IF(H44=0,"",'Ark1'!Q607)</f>
        <v>4</v>
      </c>
      <c r="H44" s="50">
        <f>+'Ark1'!R607</f>
        <v>8</v>
      </c>
      <c r="I44" s="114">
        <f t="shared" si="14"/>
        <v>1</v>
      </c>
      <c r="J44" s="65">
        <f>+IF(H44=0,"",'Ark1'!AE607)</f>
        <v>15.38461538461538</v>
      </c>
      <c r="K44" s="65">
        <f>+IF(H44=0,"",'Ark1'!AF607)</f>
        <v>11.74251205026339</v>
      </c>
      <c r="L44" s="52">
        <f>+IF(H44=0,"",'Ark1'!T607)</f>
        <v>6.875</v>
      </c>
      <c r="M44" s="114">
        <f>+IF(H44=0,"",'Ark1'!U607)</f>
        <v>183.625</v>
      </c>
      <c r="N44" s="114">
        <f t="shared" si="15"/>
        <v>-48.217857142857355</v>
      </c>
      <c r="O44" s="75">
        <f>+IF(H44=0,"",'Ark1'!W607)</f>
        <v>62.5</v>
      </c>
      <c r="P44" s="75">
        <f>+IF(H44=0,"",'Ark1'!X607)</f>
        <v>0</v>
      </c>
      <c r="Q44" s="75">
        <f>+IF(H44=0,"",'Ark1'!AG607)</f>
        <v>621.875</v>
      </c>
      <c r="R44" s="75">
        <f>+IF(H44=0,"",'Ark1'!AH607)</f>
        <v>0</v>
      </c>
      <c r="S44" s="75">
        <f>+IF(H44=0,"",'Ark1'!AI607)</f>
        <v>12.5</v>
      </c>
      <c r="T44" s="440">
        <f>+'Ark1'!AR607</f>
        <v>191.375</v>
      </c>
      <c r="U44" s="415">
        <f>+'Ark1'!AS607</f>
        <v>26.160340249924658</v>
      </c>
      <c r="V44" s="75">
        <f>+IF(H44=0,"",'Ark1'!Y607)</f>
        <v>13.929801685594821</v>
      </c>
      <c r="W44" s="52">
        <f>+IF(H44=0,"",'Ark1'!AA607)</f>
        <v>1.165922381636102</v>
      </c>
      <c r="X44" s="75">
        <f>+IF(H44=0,"",'Ark1'!AC607)</f>
        <v>69.980775340783339</v>
      </c>
      <c r="Y44" s="75">
        <f t="shared" si="16"/>
        <v>295.27638190954775</v>
      </c>
      <c r="Z44" s="114">
        <f t="shared" si="17"/>
        <v>46.556075396137516</v>
      </c>
      <c r="AA44" s="65">
        <f t="shared" si="18"/>
        <v>61.208333333333336</v>
      </c>
      <c r="AB44" s="65">
        <f t="shared" si="19"/>
        <v>2</v>
      </c>
      <c r="AC44" s="42"/>
      <c r="AD44" s="4"/>
      <c r="AE44" s="55"/>
      <c r="AF44" s="55"/>
      <c r="AG44" s="1"/>
      <c r="AH44" s="5"/>
      <c r="AI44"/>
      <c r="AJ44" s="1"/>
      <c r="AK44" s="1"/>
      <c r="AL44" s="10"/>
      <c r="AM44" s="10"/>
      <c r="AN44" s="10"/>
    </row>
    <row r="45" spans="1:40" ht="15.6">
      <c r="A45" s="42"/>
      <c r="B45" s="42">
        <f>+'Ark1'!C608</f>
        <v>2024</v>
      </c>
      <c r="C45" s="50">
        <f>+'Ark1'!L608</f>
        <v>3</v>
      </c>
      <c r="D45" s="51" t="s">
        <v>31</v>
      </c>
      <c r="E45" s="51">
        <f>+'Ark1'!D608</f>
        <v>3</v>
      </c>
      <c r="F45" s="51" t="str">
        <f t="shared" si="13"/>
        <v>Mar</v>
      </c>
      <c r="G45" s="50">
        <f>+IF(H45=0,"",'Ark1'!Q608)</f>
        <v>6</v>
      </c>
      <c r="H45" s="50">
        <f>+'Ark1'!R608</f>
        <v>13</v>
      </c>
      <c r="I45" s="114">
        <f t="shared" si="14"/>
        <v>-17</v>
      </c>
      <c r="J45" s="65">
        <f>+IF(H45=0,"",'Ark1'!AE608)</f>
        <v>18.840579710144922</v>
      </c>
      <c r="K45" s="65">
        <f>+IF(H45=0,"",'Ark1'!AF608)</f>
        <v>15.208540906481556</v>
      </c>
      <c r="L45" s="52">
        <f>+IF(H45=0,"",'Ark1'!T608)</f>
        <v>5.0769230769230784</v>
      </c>
      <c r="M45" s="114">
        <f>+IF(H45=0,"",'Ark1'!U608)</f>
        <v>177.29999999999995</v>
      </c>
      <c r="N45" s="114">
        <f t="shared" si="15"/>
        <v>-9.943333333333328</v>
      </c>
      <c r="O45" s="75">
        <f>+IF(H45=0,"",'Ark1'!W608)</f>
        <v>23.07692307692308</v>
      </c>
      <c r="P45" s="75">
        <f>+IF(H45=0,"",'Ark1'!X608)</f>
        <v>0</v>
      </c>
      <c r="Q45" s="75">
        <f>+IF(H45=0,"",'Ark1'!AG608)</f>
        <v>564.92307692307691</v>
      </c>
      <c r="R45" s="75">
        <f>+IF(H45=0,"",'Ark1'!AH608)</f>
        <v>0</v>
      </c>
      <c r="S45" s="75">
        <f>+IF(H45=0,"",'Ark1'!AI608)</f>
        <v>7.6923076923076898</v>
      </c>
      <c r="T45" s="449"/>
      <c r="U45" s="89"/>
      <c r="V45" s="75">
        <f>+IF(H45=0,"",'Ark1'!Y608)</f>
        <v>52.284855874776611</v>
      </c>
      <c r="W45" s="52">
        <f>+IF(H45=0,"",'Ark1'!AA608)</f>
        <v>1.4915938022819482</v>
      </c>
      <c r="X45" s="75">
        <f>+IF(H45=0,"",'Ark1'!AC608)</f>
        <v>71.391867257901751</v>
      </c>
      <c r="Y45" s="75">
        <f t="shared" si="16"/>
        <v>313.84803921568619</v>
      </c>
      <c r="Z45" s="114">
        <f t="shared" si="17"/>
        <v>4.9336089473184757</v>
      </c>
      <c r="AA45" s="65">
        <f t="shared" si="18"/>
        <v>59.099999999999987</v>
      </c>
      <c r="AB45" s="65">
        <f t="shared" si="19"/>
        <v>2.1666666666666665</v>
      </c>
      <c r="AC45" s="42"/>
      <c r="AD45" s="4"/>
      <c r="AE45" s="55"/>
      <c r="AF45" s="55"/>
      <c r="AG45" s="1"/>
      <c r="AH45" s="5"/>
      <c r="AI45"/>
      <c r="AJ45" s="1"/>
      <c r="AK45" s="1"/>
      <c r="AL45" s="10"/>
      <c r="AM45" s="10"/>
      <c r="AN45" s="10"/>
    </row>
    <row r="46" spans="1:40" ht="15.6">
      <c r="A46" s="42"/>
      <c r="B46" s="42">
        <f>+'Ark1'!C609</f>
        <v>2024</v>
      </c>
      <c r="C46" s="50">
        <f>+'Ark1'!L609</f>
        <v>3</v>
      </c>
      <c r="D46" s="51" t="s">
        <v>31</v>
      </c>
      <c r="E46" s="51">
        <f>+'Ark1'!D609</f>
        <v>4</v>
      </c>
      <c r="F46" s="51" t="str">
        <f t="shared" si="13"/>
        <v>Apr</v>
      </c>
      <c r="G46" s="50">
        <f>+IF(H46=0,"",'Ark1'!Q609)</f>
        <v>9</v>
      </c>
      <c r="H46" s="50">
        <f>+'Ark1'!R609</f>
        <v>21</v>
      </c>
      <c r="I46" s="114">
        <f t="shared" si="14"/>
        <v>-1</v>
      </c>
      <c r="J46" s="65">
        <f>+IF(H46=0,"",'Ark1'!AE609)</f>
        <v>14.189189189189189</v>
      </c>
      <c r="K46" s="65">
        <f>+IF(H46=0,"",'Ark1'!AF609)</f>
        <v>10.676477557332815</v>
      </c>
      <c r="L46" s="52">
        <f>+IF(H46=0,"",'Ark1'!T609)</f>
        <v>6.333333333333333</v>
      </c>
      <c r="M46" s="114">
        <f>+IF(H46=0,"",'Ark1'!U609)</f>
        <v>199.54285714285703</v>
      </c>
      <c r="N46" s="114">
        <f t="shared" si="15"/>
        <v>4.5655844155842829</v>
      </c>
      <c r="O46" s="75">
        <f>+IF(H46=0,"",'Ark1'!W609)</f>
        <v>38.095238095238109</v>
      </c>
      <c r="P46" s="75">
        <f>+IF(H46=0,"",'Ark1'!X609)</f>
        <v>0</v>
      </c>
      <c r="Q46" s="75">
        <f>+IF(H46=0,"",'Ark1'!AG609)</f>
        <v>596</v>
      </c>
      <c r="R46" s="75">
        <f>+IF(H46=0,"",'Ark1'!AH609)</f>
        <v>0</v>
      </c>
      <c r="S46" s="75">
        <f>+IF(H46=0,"",'Ark1'!AI609)</f>
        <v>9.5238095238095273</v>
      </c>
      <c r="T46" s="449"/>
      <c r="U46" s="89"/>
      <c r="V46" s="75">
        <f>+IF(H46=0,"",'Ark1'!Y609)</f>
        <v>49.513457251333243</v>
      </c>
      <c r="W46" s="52">
        <f>+IF(H46=0,"",'Ark1'!AA609)</f>
        <v>1.2848321488792436</v>
      </c>
      <c r="X46" s="75">
        <f>+IF(H46=0,"",'Ark1'!AC609)</f>
        <v>8.6305876175442204</v>
      </c>
      <c r="Y46" s="75">
        <f t="shared" si="16"/>
        <v>334.80345158197491</v>
      </c>
      <c r="Z46" s="114">
        <f t="shared" si="17"/>
        <v>-18.385777027766153</v>
      </c>
      <c r="AA46" s="65">
        <f t="shared" si="18"/>
        <v>66.514285714285677</v>
      </c>
      <c r="AB46" s="65">
        <f t="shared" si="19"/>
        <v>2.3333333333333335</v>
      </c>
      <c r="AC46" s="42"/>
      <c r="AD46" s="4"/>
      <c r="AE46" s="55"/>
      <c r="AF46" s="55"/>
      <c r="AG46" s="1"/>
      <c r="AH46" s="5"/>
      <c r="AI46"/>
      <c r="AJ46" s="1"/>
      <c r="AK46" s="1"/>
      <c r="AL46" s="10"/>
      <c r="AM46" s="10"/>
      <c r="AN46" s="10"/>
    </row>
    <row r="47" spans="1:40" ht="15.6">
      <c r="A47" s="42"/>
      <c r="B47" s="42">
        <f>+'Ark1'!C610</f>
        <v>2024</v>
      </c>
      <c r="C47" s="50">
        <f>+'Ark1'!L610</f>
        <v>3</v>
      </c>
      <c r="D47" s="51" t="s">
        <v>31</v>
      </c>
      <c r="E47" s="51">
        <f>+'Ark1'!D610</f>
        <v>5</v>
      </c>
      <c r="F47" s="51" t="str">
        <f t="shared" si="13"/>
        <v>Mai</v>
      </c>
      <c r="G47" s="50">
        <f>+IF(H47=0,"",'Ark1'!Q610)</f>
        <v>15</v>
      </c>
      <c r="H47" s="50">
        <f>+'Ark1'!R610</f>
        <v>27</v>
      </c>
      <c r="I47" s="114">
        <f t="shared" si="14"/>
        <v>4</v>
      </c>
      <c r="J47" s="65">
        <f>+IF(H47=0,"",'Ark1'!AE610)</f>
        <v>14.0625</v>
      </c>
      <c r="K47" s="65">
        <f>+IF(H47=0,"",'Ark1'!AF610)</f>
        <v>11.453687959190219</v>
      </c>
      <c r="L47" s="52">
        <f>+IF(H47=0,"",'Ark1'!T610)</f>
        <v>6.4074074074074092</v>
      </c>
      <c r="M47" s="114">
        <f>+IF(H47=0,"",'Ark1'!U610)</f>
        <v>198.33333333333337</v>
      </c>
      <c r="N47" s="114">
        <f t="shared" si="15"/>
        <v>0.99855072463773809</v>
      </c>
      <c r="O47" s="75">
        <f>+IF(H47=0,"",'Ark1'!W610)</f>
        <v>44.44444444444445</v>
      </c>
      <c r="P47" s="75">
        <f>+IF(H47=0,"",'Ark1'!X610)</f>
        <v>0</v>
      </c>
      <c r="Q47" s="75">
        <f>+IF(H47=0,"",'Ark1'!AG610)</f>
        <v>569.29629629629619</v>
      </c>
      <c r="R47" s="75">
        <f>+IF(H47=0,"",'Ark1'!AH610)</f>
        <v>0</v>
      </c>
      <c r="S47" s="75">
        <f>+IF(H47=0,"",'Ark1'!AI610)</f>
        <v>0</v>
      </c>
      <c r="T47" s="449"/>
      <c r="U47" s="89"/>
      <c r="V47" s="75">
        <f>+IF(H47=0,"",'Ark1'!Y610)</f>
        <v>44.037769984243951</v>
      </c>
      <c r="W47" s="52">
        <f>+IF(H47=0,"",'Ark1'!AA610)</f>
        <v>1.3678655787125469</v>
      </c>
      <c r="X47" s="75">
        <f>+IF(H47=0,"",'Ark1'!AC610)</f>
        <v>4.656445973536381</v>
      </c>
      <c r="Y47" s="75">
        <f t="shared" si="16"/>
        <v>348.38331923752537</v>
      </c>
      <c r="Z47" s="114">
        <f t="shared" si="17"/>
        <v>57.816073578512942</v>
      </c>
      <c r="AA47" s="65">
        <f t="shared" si="18"/>
        <v>66.111111111111128</v>
      </c>
      <c r="AB47" s="65">
        <f t="shared" si="19"/>
        <v>1.8</v>
      </c>
      <c r="AC47" s="42"/>
      <c r="AD47" s="4"/>
      <c r="AE47" s="55"/>
      <c r="AF47" s="55"/>
      <c r="AG47" s="1"/>
      <c r="AH47" s="5"/>
      <c r="AI47"/>
      <c r="AJ47" s="1"/>
      <c r="AK47" s="1"/>
      <c r="AL47" s="10"/>
      <c r="AM47" s="10"/>
      <c r="AN47" s="10"/>
    </row>
    <row r="48" spans="1:40" ht="15.6">
      <c r="A48" s="42"/>
      <c r="B48" s="42">
        <f>+'Ark1'!C611</f>
        <v>2024</v>
      </c>
      <c r="C48" s="50">
        <f>+'Ark1'!L611</f>
        <v>3</v>
      </c>
      <c r="D48" s="51" t="s">
        <v>31</v>
      </c>
      <c r="E48" s="51">
        <f>+'Ark1'!D611</f>
        <v>6</v>
      </c>
      <c r="F48" s="51" t="str">
        <f t="shared" si="13"/>
        <v>Jun</v>
      </c>
      <c r="G48" s="50">
        <f>+IF(H48=0,"",'Ark1'!Q611)</f>
        <v>6</v>
      </c>
      <c r="H48" s="50">
        <f>+'Ark1'!R611</f>
        <v>13</v>
      </c>
      <c r="I48" s="114">
        <f t="shared" si="14"/>
        <v>-9</v>
      </c>
      <c r="J48" s="65">
        <f>+IF(H48=0,"",'Ark1'!AE611)</f>
        <v>14.606741573033702</v>
      </c>
      <c r="K48" s="65">
        <f>+IF(H48=0,"",'Ark1'!AF611)</f>
        <v>13.096684751912644</v>
      </c>
      <c r="L48" s="52">
        <f>+IF(H48=0,"",'Ark1'!T611)</f>
        <v>6.0769230769230758</v>
      </c>
      <c r="M48" s="114">
        <f>+IF(H48=0,"",'Ark1'!U611)</f>
        <v>235.44615384615392</v>
      </c>
      <c r="N48" s="114">
        <f t="shared" si="15"/>
        <v>1.7234265734266501</v>
      </c>
      <c r="O48" s="75">
        <f>+IF(H48=0,"",'Ark1'!W611)</f>
        <v>15.38461538461538</v>
      </c>
      <c r="P48" s="75">
        <f>+IF(H48=0,"",'Ark1'!X611)</f>
        <v>0</v>
      </c>
      <c r="Q48" s="75">
        <f>+IF(H48=0,"",'Ark1'!AG611)</f>
        <v>707.38461538461524</v>
      </c>
      <c r="R48" s="75">
        <f>+IF(H48=0,"",'Ark1'!AH611)</f>
        <v>0</v>
      </c>
      <c r="S48" s="75">
        <f>+IF(H48=0,"",'Ark1'!AI611)</f>
        <v>0</v>
      </c>
      <c r="T48" s="449"/>
      <c r="U48" s="89"/>
      <c r="V48" s="75">
        <f>+IF(H48=0,"",'Ark1'!Y611)</f>
        <v>25.698806179533911</v>
      </c>
      <c r="W48" s="52">
        <f>+IF(H48=0,"",'Ark1'!AA611)</f>
        <v>0.47418569253607823</v>
      </c>
      <c r="X48" s="75">
        <f>+IF(H48=0,"",'Ark1'!AC611)</f>
        <v>-2.932843161855212</v>
      </c>
      <c r="Y48" s="75">
        <f t="shared" si="16"/>
        <v>332.8403653762507</v>
      </c>
      <c r="Z48" s="114">
        <f t="shared" si="17"/>
        <v>-27.463747860383023</v>
      </c>
      <c r="AA48" s="65">
        <f t="shared" si="18"/>
        <v>78.482051282051302</v>
      </c>
      <c r="AB48" s="65">
        <f t="shared" si="19"/>
        <v>2.1666666666666665</v>
      </c>
      <c r="AC48" s="42"/>
      <c r="AD48" s="4"/>
      <c r="AE48" s="55"/>
      <c r="AF48" s="55"/>
      <c r="AG48" s="1"/>
      <c r="AH48" s="5"/>
      <c r="AI48"/>
      <c r="AJ48" s="1"/>
      <c r="AK48" s="1"/>
      <c r="AL48" s="10"/>
      <c r="AM48" s="10"/>
      <c r="AN48" s="10"/>
    </row>
    <row r="49" spans="1:40" ht="15.6">
      <c r="A49" s="42"/>
      <c r="B49" s="42">
        <f>+'Ark1'!C612</f>
        <v>2024</v>
      </c>
      <c r="C49" s="50">
        <f>+'Ark1'!L612</f>
        <v>3</v>
      </c>
      <c r="D49" s="51" t="s">
        <v>31</v>
      </c>
      <c r="E49" s="51">
        <f>+'Ark1'!D612</f>
        <v>7</v>
      </c>
      <c r="F49" s="51" t="str">
        <f t="shared" si="13"/>
        <v>Jul</v>
      </c>
      <c r="G49" s="50" t="str">
        <f>+IF(H49=0,"",'Ark1'!Q612)</f>
        <v/>
      </c>
      <c r="H49" s="50">
        <f>+'Ark1'!R612</f>
        <v>0</v>
      </c>
      <c r="I49" s="114" t="str">
        <f t="shared" si="14"/>
        <v/>
      </c>
      <c r="J49" s="65" t="str">
        <f>+IF(H49=0,"",'Ark1'!AE612)</f>
        <v/>
      </c>
      <c r="K49" s="65" t="str">
        <f>+IF(H49=0,"",'Ark1'!AF612)</f>
        <v/>
      </c>
      <c r="L49" s="52" t="str">
        <f>+IF(H49=0,"",'Ark1'!T612)</f>
        <v/>
      </c>
      <c r="M49" s="114" t="str">
        <f>+IF(H49=0,"",'Ark1'!U612)</f>
        <v/>
      </c>
      <c r="N49" s="114" t="str">
        <f t="shared" si="15"/>
        <v/>
      </c>
      <c r="O49" s="75" t="str">
        <f>+IF(H49=0,"",'Ark1'!W612)</f>
        <v/>
      </c>
      <c r="P49" s="75" t="str">
        <f>+IF(H49=0,"",'Ark1'!X612)</f>
        <v/>
      </c>
      <c r="Q49" s="75" t="str">
        <f>+IF(H49=0,"",'Ark1'!AG612)</f>
        <v/>
      </c>
      <c r="R49" s="75" t="str">
        <f>+IF(H49=0,"",'Ark1'!AH612)</f>
        <v/>
      </c>
      <c r="S49" s="75" t="str">
        <f>+IF(H49=0,"",'Ark1'!AI612)</f>
        <v/>
      </c>
      <c r="T49" s="449"/>
      <c r="U49" s="89"/>
      <c r="V49" s="75" t="str">
        <f>+IF(H49=0,"",'Ark1'!Y612)</f>
        <v/>
      </c>
      <c r="W49" s="52" t="str">
        <f>+IF(H49=0,"",'Ark1'!AA612)</f>
        <v/>
      </c>
      <c r="X49" s="75" t="str">
        <f>+IF(H49=0,"",'Ark1'!AC612)</f>
        <v/>
      </c>
      <c r="Y49" s="75" t="str">
        <f t="shared" si="16"/>
        <v/>
      </c>
      <c r="Z49" s="114" t="str">
        <f t="shared" si="17"/>
        <v/>
      </c>
      <c r="AA49" s="65" t="str">
        <f t="shared" si="18"/>
        <v/>
      </c>
      <c r="AB49" s="65" t="str">
        <f t="shared" si="19"/>
        <v/>
      </c>
      <c r="AC49" s="42"/>
      <c r="AD49" s="4"/>
      <c r="AE49" s="55"/>
      <c r="AF49" s="55"/>
      <c r="AG49" s="1"/>
      <c r="AH49" s="5"/>
      <c r="AI49"/>
      <c r="AJ49" s="1"/>
      <c r="AK49" s="1"/>
      <c r="AL49" s="10"/>
      <c r="AM49" s="10"/>
      <c r="AN49" s="10"/>
    </row>
    <row r="50" spans="1:40" ht="15.6">
      <c r="A50" s="42"/>
      <c r="B50" s="42">
        <f>+'Ark1'!C613</f>
        <v>2024</v>
      </c>
      <c r="C50" s="50">
        <f>+'Ark1'!L613</f>
        <v>3</v>
      </c>
      <c r="D50" s="51" t="s">
        <v>31</v>
      </c>
      <c r="E50" s="51">
        <f>+'Ark1'!D613</f>
        <v>8</v>
      </c>
      <c r="F50" s="51" t="str">
        <f t="shared" si="13"/>
        <v>Aug</v>
      </c>
      <c r="G50" s="50">
        <f>+IF(H50=0,"",'Ark1'!Q613)</f>
        <v>11</v>
      </c>
      <c r="H50" s="50">
        <f>+'Ark1'!R613</f>
        <v>39</v>
      </c>
      <c r="I50" s="114">
        <f t="shared" si="14"/>
        <v>1</v>
      </c>
      <c r="J50" s="65">
        <f>+IF(H50=0,"",'Ark1'!AE613)</f>
        <v>23.780487804878042</v>
      </c>
      <c r="K50" s="65">
        <f>+IF(H50=0,"",'Ark1'!AF613)</f>
        <v>19.230797023776553</v>
      </c>
      <c r="L50" s="52">
        <f>+IF(H50=0,"",'Ark1'!T613)</f>
        <v>5.7948717948717965</v>
      </c>
      <c r="M50" s="114">
        <f>+IF(H50=0,"",'Ark1'!U613)</f>
        <v>204.71282051282049</v>
      </c>
      <c r="N50" s="114">
        <f t="shared" si="15"/>
        <v>-26.495074224021721</v>
      </c>
      <c r="O50" s="75">
        <f>+IF(H50=0,"",'Ark1'!W613)</f>
        <v>20.512820512820511</v>
      </c>
      <c r="P50" s="75">
        <f>+IF(H50=0,"",'Ark1'!X613)</f>
        <v>0</v>
      </c>
      <c r="Q50" s="75">
        <f>+IF(H50=0,"",'Ark1'!AG613)</f>
        <v>665.35897435897448</v>
      </c>
      <c r="R50" s="75">
        <f>+IF(H50=0,"",'Ark1'!AH613)</f>
        <v>0</v>
      </c>
      <c r="S50" s="75">
        <f>+IF(H50=0,"",'Ark1'!AI613)</f>
        <v>23.07692307692308</v>
      </c>
      <c r="T50" s="449"/>
      <c r="U50" s="89"/>
      <c r="V50" s="75">
        <f>+IF(H50=0,"",'Ark1'!Y613)</f>
        <v>58.135426242115109</v>
      </c>
      <c r="W50" s="52">
        <f>+IF(H50=0,"",'Ark1'!AA613)</f>
        <v>1.3239313480436501</v>
      </c>
      <c r="X50" s="75">
        <f>+IF(H50=0,"",'Ark1'!AC613)</f>
        <v>12.013177027869888</v>
      </c>
      <c r="Y50" s="75">
        <f t="shared" si="16"/>
        <v>307.67274268757939</v>
      </c>
      <c r="Z50" s="114">
        <f t="shared" si="17"/>
        <v>-24.058764418949295</v>
      </c>
      <c r="AA50" s="65">
        <f t="shared" si="18"/>
        <v>68.237606837606833</v>
      </c>
      <c r="AB50" s="65">
        <f t="shared" si="19"/>
        <v>3.5454545454545454</v>
      </c>
      <c r="AC50" s="42"/>
      <c r="AD50" s="4"/>
      <c r="AE50" s="55"/>
      <c r="AF50" s="55"/>
      <c r="AG50" s="1"/>
      <c r="AH50" s="5"/>
      <c r="AI50"/>
      <c r="AJ50" s="1"/>
      <c r="AK50" s="1"/>
      <c r="AL50" s="10"/>
      <c r="AM50" s="10"/>
      <c r="AN50" s="10"/>
    </row>
    <row r="51" spans="1:40" ht="15.6">
      <c r="A51" s="42"/>
      <c r="B51" s="42">
        <f>+'Ark1'!C614</f>
        <v>2024</v>
      </c>
      <c r="C51" s="50">
        <f>+'Ark1'!L614</f>
        <v>3</v>
      </c>
      <c r="D51" s="51" t="s">
        <v>31</v>
      </c>
      <c r="E51" s="51">
        <f>+'Ark1'!D614</f>
        <v>9</v>
      </c>
      <c r="F51" s="51" t="str">
        <f t="shared" si="13"/>
        <v>Sep</v>
      </c>
      <c r="G51" s="50">
        <f>+IF(H51=0,"",'Ark1'!Q614)</f>
        <v>19</v>
      </c>
      <c r="H51" s="50">
        <f>+'Ark1'!R614</f>
        <v>57</v>
      </c>
      <c r="I51" s="114">
        <f t="shared" si="14"/>
        <v>28</v>
      </c>
      <c r="J51" s="65">
        <f>+IF(H51=0,"",'Ark1'!AE614)</f>
        <v>26.146788990825687</v>
      </c>
      <c r="K51" s="65">
        <f>+IF(H51=0,"",'Ark1'!AF614)</f>
        <v>22.402301152801897</v>
      </c>
      <c r="L51" s="52">
        <f>+IF(H51=0,"",'Ark1'!T614)</f>
        <v>5.8421052631578956</v>
      </c>
      <c r="M51" s="114">
        <f>+IF(H51=0,"",'Ark1'!U614)</f>
        <v>211.92105263157899</v>
      </c>
      <c r="N51" s="114">
        <f t="shared" si="15"/>
        <v>8.4348457350272383</v>
      </c>
      <c r="O51" s="75">
        <f>+IF(H51=0,"",'Ark1'!W614)</f>
        <v>29.824561403508781</v>
      </c>
      <c r="P51" s="75">
        <f>+IF(H51=0,"",'Ark1'!X614)</f>
        <v>0</v>
      </c>
      <c r="Q51" s="75">
        <f>+IF(H51=0,"",'Ark1'!AG614)</f>
        <v>631.26315789473676</v>
      </c>
      <c r="R51" s="75">
        <f>+IF(H51=0,"",'Ark1'!AH614)</f>
        <v>0</v>
      </c>
      <c r="S51" s="75">
        <f>+IF(H51=0,"",'Ark1'!AI614)</f>
        <v>1.7543859649122804</v>
      </c>
      <c r="T51" s="449"/>
      <c r="U51" s="89"/>
      <c r="V51" s="75">
        <f>+IF(H51=0,"",'Ark1'!Y614)</f>
        <v>50.806719188326305</v>
      </c>
      <c r="W51" s="52">
        <f>+IF(H51=0,"",'Ark1'!AA614)</f>
        <v>1.2536189533298148</v>
      </c>
      <c r="X51" s="75">
        <f>+IF(H51=0,"",'Ark1'!AC614)</f>
        <v>51.31002406943324</v>
      </c>
      <c r="Y51" s="75">
        <f t="shared" si="16"/>
        <v>335.70952142738048</v>
      </c>
      <c r="Z51" s="114">
        <f t="shared" si="17"/>
        <v>8.5612788284227008</v>
      </c>
      <c r="AA51" s="65">
        <f t="shared" si="18"/>
        <v>70.640350877193001</v>
      </c>
      <c r="AB51" s="65">
        <f t="shared" si="19"/>
        <v>3</v>
      </c>
      <c r="AC51" s="42"/>
      <c r="AD51" s="4"/>
      <c r="AE51" s="55"/>
      <c r="AF51" s="55"/>
      <c r="AG51" s="1"/>
      <c r="AH51" s="5"/>
      <c r="AI51"/>
      <c r="AJ51" s="1"/>
      <c r="AK51" s="1"/>
      <c r="AL51" s="10"/>
      <c r="AM51" s="10"/>
      <c r="AN51" s="10"/>
    </row>
    <row r="52" spans="1:40" ht="15.6">
      <c r="A52" s="42"/>
      <c r="B52" s="42">
        <f>+'Ark1'!C615</f>
        <v>2024</v>
      </c>
      <c r="C52" s="50">
        <f>+'Ark1'!L615</f>
        <v>3</v>
      </c>
      <c r="D52" s="51" t="s">
        <v>31</v>
      </c>
      <c r="E52" s="51">
        <f>+'Ark1'!D615</f>
        <v>10</v>
      </c>
      <c r="F52" s="51" t="str">
        <f t="shared" si="13"/>
        <v>Okt</v>
      </c>
      <c r="G52" s="50">
        <f>+IF(H52=0,"",'Ark1'!Q615)</f>
        <v>29</v>
      </c>
      <c r="H52" s="50">
        <f>+'Ark1'!R615</f>
        <v>64</v>
      </c>
      <c r="I52" s="114">
        <f t="shared" si="14"/>
        <v>-18</v>
      </c>
      <c r="J52" s="65">
        <f>+IF(H52=0,"",'Ark1'!AE615)</f>
        <v>24.334600760456272</v>
      </c>
      <c r="K52" s="65">
        <f>+IF(H52=0,"",'Ark1'!AF615)</f>
        <v>21.318968919868396</v>
      </c>
      <c r="L52" s="52">
        <f>+IF(H52=0,"",'Ark1'!T615)</f>
        <v>5.21875</v>
      </c>
      <c r="M52" s="114">
        <f>+IF(H52=0,"",'Ark1'!U615)</f>
        <v>203.39062499999997</v>
      </c>
      <c r="N52" s="114">
        <f t="shared" si="15"/>
        <v>-24.434984756097577</v>
      </c>
      <c r="O52" s="75">
        <f>+IF(H52=0,"",'Ark1'!W615)</f>
        <v>18.75</v>
      </c>
      <c r="P52" s="75">
        <f>+IF(H52=0,"",'Ark1'!X615)</f>
        <v>0</v>
      </c>
      <c r="Q52" s="75">
        <f>+IF(H52=0,"",'Ark1'!AG615)</f>
        <v>678.77777777777771</v>
      </c>
      <c r="R52" s="75">
        <f>+IF(H52=0,"",'Ark1'!AH615)</f>
        <v>0</v>
      </c>
      <c r="S52" s="75">
        <f>+IF(H52=0,"",'Ark1'!AI615)</f>
        <v>4.6875</v>
      </c>
      <c r="T52" s="449"/>
      <c r="U52" s="89"/>
      <c r="V52" s="75">
        <f>+IF(H52=0,"",'Ark1'!Y615)</f>
        <v>47.84980968728501</v>
      </c>
      <c r="W52" s="52">
        <f>+IF(H52=0,"",'Ark1'!AA615)</f>
        <v>1.4944559001522923</v>
      </c>
      <c r="X52" s="75">
        <f>+IF(H52=0,"",'Ark1'!AC615)</f>
        <v>52.013053479613511</v>
      </c>
      <c r="Y52" s="75">
        <f t="shared" si="16"/>
        <v>299.64243329513829</v>
      </c>
      <c r="Z52" s="114">
        <f t="shared" si="17"/>
        <v>-13.095279306977659</v>
      </c>
      <c r="AA52" s="65">
        <f t="shared" si="18"/>
        <v>67.796874999999986</v>
      </c>
      <c r="AB52" s="65">
        <f t="shared" si="19"/>
        <v>2.2068965517241379</v>
      </c>
      <c r="AC52" s="42"/>
      <c r="AD52" s="4"/>
      <c r="AE52" s="55"/>
      <c r="AF52" s="55"/>
      <c r="AG52" s="1"/>
      <c r="AH52" s="5"/>
      <c r="AI52"/>
      <c r="AJ52" s="1"/>
      <c r="AK52" s="1"/>
      <c r="AL52" s="10"/>
      <c r="AM52" s="10"/>
      <c r="AN52" s="10"/>
    </row>
    <row r="53" spans="1:40" ht="15.6">
      <c r="A53" s="42"/>
      <c r="B53" s="42">
        <f>+'Ark1'!C616</f>
        <v>2024</v>
      </c>
      <c r="C53" s="50">
        <f>+'Ark1'!L616</f>
        <v>3</v>
      </c>
      <c r="D53" s="51" t="s">
        <v>31</v>
      </c>
      <c r="E53" s="51">
        <f>+'Ark1'!D616</f>
        <v>11</v>
      </c>
      <c r="F53" s="51" t="str">
        <f t="shared" si="13"/>
        <v>Nov</v>
      </c>
      <c r="G53" s="50">
        <f>+IF(H53=0,"",'Ark1'!Q616)</f>
        <v>18</v>
      </c>
      <c r="H53" s="50">
        <f>+'Ark1'!R616</f>
        <v>57</v>
      </c>
      <c r="I53" s="114">
        <f t="shared" si="14"/>
        <v>-2</v>
      </c>
      <c r="J53" s="65">
        <f>+IF(H53=0,"",'Ark1'!AE616)</f>
        <v>21.509433962264158</v>
      </c>
      <c r="K53" s="65">
        <f>+IF(H53=0,"",'Ark1'!AF616)</f>
        <v>16.92415124122877</v>
      </c>
      <c r="L53" s="52">
        <f>+IF(H53=0,"",'Ark1'!T616)</f>
        <v>5.6315789473684204</v>
      </c>
      <c r="M53" s="114">
        <f>+IF(H53=0,"",'Ark1'!U616)</f>
        <v>192.61228070175437</v>
      </c>
      <c r="N53" s="114">
        <f t="shared" si="15"/>
        <v>-24.019922688076178</v>
      </c>
      <c r="O53" s="75">
        <f>+IF(H53=0,"",'Ark1'!W616)</f>
        <v>22.807017543859647</v>
      </c>
      <c r="P53" s="75">
        <f>+IF(H53=0,"",'Ark1'!X616)</f>
        <v>0</v>
      </c>
      <c r="Q53" s="75">
        <f>+IF(H53=0,"",'Ark1'!AG616)</f>
        <v>637.54385964912285</v>
      </c>
      <c r="R53" s="75">
        <f>+IF(H53=0,"",'Ark1'!AH616)</f>
        <v>0</v>
      </c>
      <c r="S53" s="75">
        <f>+IF(H53=0,"",'Ark1'!AI616)</f>
        <v>12.280701754385968</v>
      </c>
      <c r="T53" s="449"/>
      <c r="U53" s="89"/>
      <c r="V53" s="75">
        <f>+IF(H53=0,"",'Ark1'!Y616)</f>
        <v>65.921907734529512</v>
      </c>
      <c r="W53" s="52">
        <f>+IF(H53=0,"",'Ark1'!AA616)</f>
        <v>1.3196434785327349</v>
      </c>
      <c r="X53" s="75">
        <f>+IF(H53=0,"",'Ark1'!AC616)</f>
        <v>43.872203085204035</v>
      </c>
      <c r="Y53" s="75">
        <f t="shared" si="16"/>
        <v>302.11612548156296</v>
      </c>
      <c r="Z53" s="114">
        <f t="shared" si="17"/>
        <v>-24.353861747044959</v>
      </c>
      <c r="AA53" s="65">
        <f t="shared" si="18"/>
        <v>64.204093567251462</v>
      </c>
      <c r="AB53" s="65">
        <f t="shared" si="19"/>
        <v>3.1666666666666665</v>
      </c>
      <c r="AC53" s="42"/>
      <c r="AD53" s="4"/>
      <c r="AE53" s="55"/>
      <c r="AF53" s="55"/>
      <c r="AG53" s="1"/>
      <c r="AH53" s="5"/>
      <c r="AI53"/>
      <c r="AJ53" s="12"/>
      <c r="AK53" s="12"/>
      <c r="AL53" s="10"/>
      <c r="AM53" s="10"/>
      <c r="AN53" s="10"/>
    </row>
    <row r="54" spans="1:40" ht="17.25" customHeight="1">
      <c r="A54" s="42"/>
      <c r="B54" s="42">
        <f>+'Ark1'!C617</f>
        <v>2024</v>
      </c>
      <c r="C54" s="50">
        <f>+'Ark1'!L617</f>
        <v>3</v>
      </c>
      <c r="D54" s="51" t="s">
        <v>31</v>
      </c>
      <c r="E54" s="51">
        <f>+'Ark1'!D617</f>
        <v>12</v>
      </c>
      <c r="F54" s="51" t="str">
        <f t="shared" si="13"/>
        <v>Des</v>
      </c>
      <c r="G54" s="50">
        <f>+IF(H54=0,"",'Ark1'!Q617)</f>
        <v>5</v>
      </c>
      <c r="H54" s="50">
        <f>+'Ark1'!R617</f>
        <v>8</v>
      </c>
      <c r="I54" s="114">
        <f t="shared" si="14"/>
        <v>-12</v>
      </c>
      <c r="J54" s="65">
        <f>+IF(H54=0,"",'Ark1'!AE617)</f>
        <v>18.604651162790699</v>
      </c>
      <c r="K54" s="65">
        <f>+IF(H54=0,"",'Ark1'!AF617)</f>
        <v>13.88647372997143</v>
      </c>
      <c r="L54" s="52">
        <f>+IF(H54=0,"",'Ark1'!T617)</f>
        <v>6</v>
      </c>
      <c r="M54" s="114">
        <f>+IF(H54=0,"",'Ark1'!U617)</f>
        <v>181.67500000000001</v>
      </c>
      <c r="N54" s="114">
        <f t="shared" si="15"/>
        <v>-3.7849999999999397</v>
      </c>
      <c r="O54" s="75">
        <f>+IF(H54=0,"",'Ark1'!W617)</f>
        <v>37.5</v>
      </c>
      <c r="P54" s="75">
        <f>+IF(H54=0,"",'Ark1'!X617)</f>
        <v>0</v>
      </c>
      <c r="Q54" s="75">
        <f>+IF(H54=0,"",'Ark1'!AG617)</f>
        <v>678.5</v>
      </c>
      <c r="R54" s="75">
        <f>+IF(H54=0,"",'Ark1'!AH617)</f>
        <v>0</v>
      </c>
      <c r="S54" s="75">
        <f>+IF(H54=0,"",'Ark1'!AI617)</f>
        <v>0</v>
      </c>
      <c r="T54" s="449"/>
      <c r="U54" s="89"/>
      <c r="V54" s="75">
        <f>+IF(H54=0,"",'Ark1'!Y617)</f>
        <v>36.551974980840633</v>
      </c>
      <c r="W54" s="52">
        <f>+IF(H54=0,"",'Ark1'!AA617)</f>
        <v>1.5</v>
      </c>
      <c r="X54" s="75">
        <f>+IF(H54=0,"",'Ark1'!AC617)</f>
        <v>66.503474425321443</v>
      </c>
      <c r="Y54" s="75">
        <f t="shared" si="16"/>
        <v>267.75976418570377</v>
      </c>
      <c r="Z54" s="114">
        <f t="shared" si="17"/>
        <v>-48.266477613733798</v>
      </c>
      <c r="AA54" s="65">
        <f t="shared" si="18"/>
        <v>60.558333333333337</v>
      </c>
      <c r="AB54" s="65">
        <f t="shared" si="19"/>
        <v>1.6</v>
      </c>
      <c r="AC54" s="42"/>
      <c r="AD54" s="4"/>
      <c r="AE54" s="55"/>
      <c r="AF54" s="55"/>
      <c r="AG54" s="1"/>
      <c r="AH54" s="5"/>
      <c r="AI54"/>
      <c r="AJ54" s="12"/>
      <c r="AK54" s="12"/>
      <c r="AL54" s="10"/>
      <c r="AM54" s="10"/>
      <c r="AN54" s="10"/>
    </row>
    <row r="55" spans="1:40" ht="15" customHeight="1">
      <c r="A55" s="45"/>
      <c r="B55" s="42"/>
      <c r="C55" s="45"/>
      <c r="D55" s="45"/>
      <c r="E55" s="45"/>
      <c r="F55" s="45"/>
      <c r="G55" s="45"/>
      <c r="H55" s="45"/>
      <c r="I55" s="42"/>
      <c r="J55" s="94"/>
      <c r="K55" s="63"/>
      <c r="L55" s="42"/>
      <c r="M55" s="42"/>
      <c r="N55" s="42"/>
      <c r="O55" s="72"/>
      <c r="P55" s="72"/>
      <c r="Q55" s="42"/>
      <c r="R55" s="72"/>
      <c r="S55" s="72"/>
      <c r="T55" s="72"/>
      <c r="U55" s="72"/>
      <c r="V55" s="72"/>
      <c r="W55" s="42"/>
      <c r="X55" s="72"/>
      <c r="Y55" s="42"/>
      <c r="Z55" s="42"/>
      <c r="AA55" s="63"/>
      <c r="AB55" s="64"/>
      <c r="AC55" s="42"/>
      <c r="AD55" s="4"/>
      <c r="AE55" s="55"/>
      <c r="AF55" s="55"/>
      <c r="AG55" s="1"/>
      <c r="AH55" s="5"/>
      <c r="AI55"/>
      <c r="AM55"/>
    </row>
    <row r="56" spans="1:40" ht="15" customHeight="1">
      <c r="A56" s="247"/>
      <c r="B56" s="278" t="s">
        <v>0</v>
      </c>
      <c r="C56" s="278"/>
      <c r="D56" s="278" t="str">
        <f>+D58</f>
        <v>O-</v>
      </c>
      <c r="E56" s="278"/>
      <c r="F56" s="279"/>
      <c r="G56" s="279" t="s">
        <v>592</v>
      </c>
      <c r="H56" s="212">
        <f>SUM(H58:H69)</f>
        <v>644</v>
      </c>
      <c r="I56" s="48"/>
      <c r="J56" s="45"/>
      <c r="K56" s="94"/>
      <c r="L56" s="63"/>
      <c r="M56" s="338">
        <f>+Klasse!L14</f>
        <v>246.98478260869553</v>
      </c>
      <c r="N56" s="48" t="s">
        <v>562</v>
      </c>
      <c r="O56" s="42"/>
      <c r="P56" s="72"/>
      <c r="Q56" s="72"/>
      <c r="R56" s="42"/>
      <c r="S56" s="72"/>
      <c r="T56" s="72"/>
      <c r="U56" s="72"/>
      <c r="V56" s="72"/>
      <c r="W56" s="72"/>
      <c r="X56" s="42"/>
      <c r="Y56" s="18">
        <f>+Klasse!AC14</f>
        <v>371.10192949419013</v>
      </c>
      <c r="Z56" s="48" t="s">
        <v>621</v>
      </c>
      <c r="AA56" s="42"/>
      <c r="AB56" s="63"/>
      <c r="AC56" s="64"/>
      <c r="AD56" s="4"/>
      <c r="AE56" s="4"/>
      <c r="AF56" s="55"/>
      <c r="AG56" s="55"/>
      <c r="AH56" s="1"/>
      <c r="AI56" s="5"/>
      <c r="AM56"/>
    </row>
    <row r="57" spans="1:40" ht="15" customHeight="1">
      <c r="A57" s="247"/>
      <c r="B57" s="277"/>
      <c r="C57" s="278"/>
      <c r="D57" s="278"/>
      <c r="E57" s="279"/>
      <c r="F57" s="279"/>
      <c r="G57" s="279"/>
      <c r="H57" s="45"/>
      <c r="I57" s="42"/>
      <c r="J57" s="94"/>
      <c r="K57" s="63"/>
      <c r="L57" s="42"/>
      <c r="M57" s="42"/>
      <c r="N57" s="42"/>
      <c r="O57" s="72"/>
      <c r="P57" s="72"/>
      <c r="Q57" s="42"/>
      <c r="R57" s="72"/>
      <c r="S57" s="72"/>
      <c r="T57" s="72"/>
      <c r="U57" s="72"/>
      <c r="V57" s="72"/>
      <c r="W57" s="42"/>
      <c r="X57" s="72"/>
      <c r="Y57" s="42"/>
      <c r="Z57" s="42"/>
      <c r="AA57" s="63"/>
      <c r="AB57" s="63"/>
      <c r="AC57" s="63"/>
      <c r="AD57" s="4"/>
      <c r="AE57" s="55"/>
      <c r="AF57" s="55"/>
      <c r="AG57" s="1"/>
      <c r="AH57" s="5"/>
      <c r="AI57"/>
      <c r="AM57"/>
    </row>
    <row r="58" spans="1:40" ht="16.5" customHeight="1">
      <c r="A58" s="42"/>
      <c r="B58" s="42">
        <f>+'Ark1'!C618</f>
        <v>2024</v>
      </c>
      <c r="C58">
        <f>+'Ark1'!L618</f>
        <v>4</v>
      </c>
      <c r="D58" s="3" t="s">
        <v>32</v>
      </c>
      <c r="E58" s="3">
        <f>+'Ark1'!D618</f>
        <v>1</v>
      </c>
      <c r="F58" s="3" t="str">
        <f t="shared" ref="F58:F69" si="20">+F43</f>
        <v>Jan</v>
      </c>
      <c r="G58">
        <f>+IF(H58=0,"",'Ark1'!Q618)</f>
        <v>18</v>
      </c>
      <c r="H58" s="10">
        <f>+'Ark1'!R618</f>
        <v>33</v>
      </c>
      <c r="I58" s="114">
        <f t="shared" ref="I58:I69" si="21">+IF(H58=0,"",H58-H285)</f>
        <v>-9</v>
      </c>
      <c r="J58" s="66">
        <f>+IF(H58=0,"",'Ark1'!AE618)</f>
        <v>44.594594594594589</v>
      </c>
      <c r="K58" s="66">
        <f>+IF(H58=0,"",'Ark1'!AF618)</f>
        <v>42.597854567217006</v>
      </c>
      <c r="L58" s="1">
        <f>+IF(H58=0,"",'Ark1'!T618)</f>
        <v>7.6969696969696972</v>
      </c>
      <c r="M58" s="114">
        <f>+IF(H58=0,"",'Ark1'!U618)</f>
        <v>256.67272727272729</v>
      </c>
      <c r="N58" s="114">
        <f t="shared" ref="N58:N69" si="22">+IF(H58=0,"",M58-M285)</f>
        <v>-4.2129870129867868</v>
      </c>
      <c r="O58" s="10">
        <f>+IF(H58=0,"",'Ark1'!W618)</f>
        <v>93.939393939393923</v>
      </c>
      <c r="P58" s="10">
        <f>+IF(H58=0,"",'Ark1'!X618)</f>
        <v>9.0909090909090917</v>
      </c>
      <c r="Q58" s="10">
        <f>+IF(H58=0,"",'Ark1'!AG618)</f>
        <v>677.75757575757586</v>
      </c>
      <c r="R58" s="10">
        <f>+IF(H58=0,"",'Ark1'!AH618)</f>
        <v>0</v>
      </c>
      <c r="S58" s="10">
        <f>+IF(H58=0,"",'Ark1'!AI618)</f>
        <v>9.0909090909090917</v>
      </c>
      <c r="T58" s="440">
        <f>+'Ark1'!AR618</f>
        <v>206.03030303030303</v>
      </c>
      <c r="U58" s="415">
        <f>+'Ark1'!AS618</f>
        <v>28.804794345640303</v>
      </c>
      <c r="V58" s="10">
        <f>+IF(H58=0,"",'Ark1'!Y618)</f>
        <v>61.099755852942963</v>
      </c>
      <c r="W58" s="1">
        <f>+IF(H58=0,"",'Ark1'!AA618)</f>
        <v>0.99954075772549045</v>
      </c>
      <c r="X58" s="10">
        <f>+IF(H58=0,"",'Ark1'!AC618)</f>
        <v>-0.28147380368906366</v>
      </c>
      <c r="Y58" s="10">
        <f t="shared" ref="Y58:Y69" si="23">IF(H58=0,"",1000*M58/Q58)</f>
        <v>378.70875435929531</v>
      </c>
      <c r="Z58" s="114">
        <f t="shared" ref="Z58:Z69" si="24">+IF(H58=0,"",Y58-Y285)</f>
        <v>-2.9262870182852794</v>
      </c>
      <c r="AA58" s="66">
        <f t="shared" ref="AA58:AA69" si="25">IF(H58=0,"",M58/C58)</f>
        <v>64.168181818181822</v>
      </c>
      <c r="AB58" s="66">
        <f t="shared" ref="AB58:AB69" si="26">IF(H58=0,"",H58/G58)</f>
        <v>1.8333333333333333</v>
      </c>
      <c r="AC58" s="42"/>
      <c r="AD58" s="4"/>
      <c r="AE58" s="55"/>
      <c r="AF58" s="55"/>
      <c r="AG58" s="1"/>
      <c r="AH58" s="5"/>
      <c r="AI58"/>
      <c r="AJ58" s="12"/>
      <c r="AK58" s="12"/>
      <c r="AL58" s="10"/>
      <c r="AM58" s="10"/>
      <c r="AN58" s="10"/>
    </row>
    <row r="59" spans="1:40" ht="15.6">
      <c r="A59" s="42"/>
      <c r="B59" s="42">
        <f>+'Ark1'!C619</f>
        <v>2024</v>
      </c>
      <c r="C59">
        <f>+'Ark1'!L619</f>
        <v>4</v>
      </c>
      <c r="D59" s="3" t="s">
        <v>32</v>
      </c>
      <c r="E59" s="3">
        <f>+'Ark1'!D619</f>
        <v>2</v>
      </c>
      <c r="F59" s="3" t="str">
        <f t="shared" si="20"/>
        <v>Feb</v>
      </c>
      <c r="G59">
        <f>+IF(H59=0,"",'Ark1'!Q619)</f>
        <v>10</v>
      </c>
      <c r="H59" s="10">
        <f>+'Ark1'!R619</f>
        <v>17</v>
      </c>
      <c r="I59" s="114">
        <f t="shared" si="21"/>
        <v>-10</v>
      </c>
      <c r="J59" s="66">
        <f>+IF(H59=0,"",'Ark1'!AE619)</f>
        <v>32.692307692307701</v>
      </c>
      <c r="K59" s="66">
        <f>+IF(H59=0,"",'Ark1'!AF619)</f>
        <v>34.69276824325943</v>
      </c>
      <c r="L59" s="1">
        <f>+IF(H59=0,"",'Ark1'!T619)</f>
        <v>7.3529411764705888</v>
      </c>
      <c r="M59" s="114">
        <f>+IF(H59=0,"",'Ark1'!U619)</f>
        <v>255.29999999999995</v>
      </c>
      <c r="N59" s="114">
        <f t="shared" si="22"/>
        <v>15.933333333333366</v>
      </c>
      <c r="O59" s="10">
        <f>+IF(H59=0,"",'Ark1'!W619)</f>
        <v>76.470588235294116</v>
      </c>
      <c r="P59" s="10">
        <f>+IF(H59=0,"",'Ark1'!X619)</f>
        <v>5.882352941176471</v>
      </c>
      <c r="Q59" s="10">
        <f>+IF(H59=0,"",'Ark1'!AG619)</f>
        <v>691.64705882352916</v>
      </c>
      <c r="R59" s="10">
        <f>+IF(H59=0,"",'Ark1'!AH619)</f>
        <v>0</v>
      </c>
      <c r="S59" s="10">
        <f>+IF(H59=0,"",'Ark1'!AI619)</f>
        <v>5.882352941176471</v>
      </c>
      <c r="T59" s="440">
        <f>+'Ark1'!AR619</f>
        <v>205.23529411764704</v>
      </c>
      <c r="U59" s="415">
        <f>+'Ark1'!AS619</f>
        <v>28.898241470270303</v>
      </c>
      <c r="V59" s="10">
        <f>+IF(H59=0,"",'Ark1'!Y619)</f>
        <v>61.09138766682949</v>
      </c>
      <c r="W59" s="1">
        <f>+IF(H59=0,"",'Ark1'!AA619)</f>
        <v>1.2806788857104283</v>
      </c>
      <c r="X59" s="10">
        <f>+IF(H59=0,"",'Ark1'!AC619)</f>
        <v>71.064802278698721</v>
      </c>
      <c r="Y59" s="10">
        <f t="shared" si="23"/>
        <v>369.11889777172996</v>
      </c>
      <c r="Z59" s="114">
        <f t="shared" si="24"/>
        <v>-28.255671829844005</v>
      </c>
      <c r="AA59" s="66">
        <f t="shared" si="25"/>
        <v>63.824999999999989</v>
      </c>
      <c r="AB59" s="66">
        <f t="shared" si="26"/>
        <v>1.7</v>
      </c>
      <c r="AC59" s="42"/>
      <c r="AD59" s="4"/>
      <c r="AE59" s="55"/>
      <c r="AF59" s="55"/>
      <c r="AG59" s="1"/>
      <c r="AH59"/>
      <c r="AI59"/>
      <c r="AJ59" s="12"/>
      <c r="AK59" s="12"/>
      <c r="AL59" s="10"/>
      <c r="AM59" s="10"/>
      <c r="AN59" s="10"/>
    </row>
    <row r="60" spans="1:40" ht="17.25" customHeight="1">
      <c r="A60" s="42"/>
      <c r="B60" s="42">
        <f>+'Ark1'!C620</f>
        <v>2024</v>
      </c>
      <c r="C60">
        <f>+'Ark1'!L620</f>
        <v>4</v>
      </c>
      <c r="D60" s="3" t="s">
        <v>32</v>
      </c>
      <c r="E60" s="3">
        <f>+'Ark1'!D620</f>
        <v>3</v>
      </c>
      <c r="F60" s="3" t="str">
        <f t="shared" si="20"/>
        <v>Mar</v>
      </c>
      <c r="G60">
        <f>+IF(H60=0,"",'Ark1'!Q620)</f>
        <v>14</v>
      </c>
      <c r="H60" s="10">
        <f>+'Ark1'!R620</f>
        <v>23</v>
      </c>
      <c r="I60" s="114">
        <f t="shared" si="21"/>
        <v>-28</v>
      </c>
      <c r="J60" s="66">
        <f>+IF(H60=0,"",'Ark1'!AE620)</f>
        <v>33.333333333333343</v>
      </c>
      <c r="K60" s="66">
        <f>+IF(H60=0,"",'Ark1'!AF620)</f>
        <v>30.648683958747096</v>
      </c>
      <c r="L60" s="1">
        <f>+IF(H60=0,"",'Ark1'!T620)</f>
        <v>7.1304347826086936</v>
      </c>
      <c r="M60" s="114">
        <f>+IF(H60=0,"",'Ark1'!U620)</f>
        <v>201.95217391304351</v>
      </c>
      <c r="N60" s="114">
        <f t="shared" si="22"/>
        <v>-27.128218243819219</v>
      </c>
      <c r="O60" s="10">
        <f>+IF(H60=0,"",'Ark1'!W620)</f>
        <v>69.565217391304344</v>
      </c>
      <c r="P60" s="10">
        <f>+IF(H60=0,"",'Ark1'!X620)</f>
        <v>0</v>
      </c>
      <c r="Q60" s="10">
        <f>+IF(H60=0,"",'Ark1'!AG620)</f>
        <v>585.56521739130449</v>
      </c>
      <c r="R60" s="10">
        <f>+IF(H60=0,"",'Ark1'!AH620)</f>
        <v>0</v>
      </c>
      <c r="S60" s="10">
        <f>+IF(H60=0,"",'Ark1'!AI620)</f>
        <v>34.782608695652172</v>
      </c>
      <c r="T60" s="449"/>
      <c r="U60" s="89"/>
      <c r="V60" s="10">
        <f>+IF(H60=0,"",'Ark1'!Y620)</f>
        <v>50.76550411763445</v>
      </c>
      <c r="W60" s="1">
        <f>+IF(H60=0,"",'Ark1'!AA620)</f>
        <v>1.5408734910147264</v>
      </c>
      <c r="X60" s="10">
        <f>+IF(H60=0,"",'Ark1'!AC620)</f>
        <v>38.393107971580719</v>
      </c>
      <c r="Y60" s="10">
        <f t="shared" si="23"/>
        <v>344.88416988416986</v>
      </c>
      <c r="Z60" s="114">
        <f t="shared" si="24"/>
        <v>-26.609359321846227</v>
      </c>
      <c r="AA60" s="66">
        <f t="shared" si="25"/>
        <v>50.488043478260877</v>
      </c>
      <c r="AB60" s="66">
        <f t="shared" si="26"/>
        <v>1.6428571428571428</v>
      </c>
      <c r="AC60" s="42"/>
      <c r="AD60" s="4"/>
      <c r="AE60" s="55"/>
      <c r="AF60" s="55"/>
      <c r="AG60" s="1"/>
      <c r="AH60" s="5"/>
      <c r="AI60"/>
      <c r="AJ60" s="12"/>
      <c r="AK60" s="12"/>
      <c r="AL60" s="10"/>
      <c r="AM60" s="10"/>
      <c r="AN60" s="10"/>
    </row>
    <row r="61" spans="1:40" ht="15.6">
      <c r="A61" s="42"/>
      <c r="B61" s="42">
        <f>+'Ark1'!C621</f>
        <v>2024</v>
      </c>
      <c r="C61">
        <f>+'Ark1'!L621</f>
        <v>4</v>
      </c>
      <c r="D61" s="3" t="s">
        <v>32</v>
      </c>
      <c r="E61" s="3">
        <f>+'Ark1'!D621</f>
        <v>4</v>
      </c>
      <c r="F61" s="3" t="str">
        <f t="shared" si="20"/>
        <v>Apr</v>
      </c>
      <c r="G61">
        <f>+IF(H61=0,"",'Ark1'!Q621)</f>
        <v>20</v>
      </c>
      <c r="H61" s="10">
        <f>+'Ark1'!R621</f>
        <v>61</v>
      </c>
      <c r="I61" s="114">
        <f t="shared" si="21"/>
        <v>30</v>
      </c>
      <c r="J61" s="66">
        <f>+IF(H61=0,"",'Ark1'!AE621)</f>
        <v>41.21621621621621</v>
      </c>
      <c r="K61" s="66">
        <f>+IF(H61=0,"",'Ark1'!AF621)</f>
        <v>38.025524282209183</v>
      </c>
      <c r="L61" s="1">
        <f>+IF(H61=0,"",'Ark1'!T621)</f>
        <v>7.4098360655737698</v>
      </c>
      <c r="M61" s="114">
        <f>+IF(H61=0,"",'Ark1'!U621)</f>
        <v>244.66557377049179</v>
      </c>
      <c r="N61" s="114">
        <f t="shared" si="22"/>
        <v>7.3236382866207634</v>
      </c>
      <c r="O61" s="10">
        <f>+IF(H61=0,"",'Ark1'!W621)</f>
        <v>88.524590163934377</v>
      </c>
      <c r="P61" s="10">
        <f>+IF(H61=0,"",'Ark1'!X621)</f>
        <v>1.6393442622950822</v>
      </c>
      <c r="Q61" s="10">
        <f>+IF(H61=0,"",'Ark1'!AG621)</f>
        <v>654.34426229508199</v>
      </c>
      <c r="R61" s="10">
        <f>+IF(H61=0,"",'Ark1'!AH621)</f>
        <v>0</v>
      </c>
      <c r="S61" s="10">
        <f>+IF(H61=0,"",'Ark1'!AI621)</f>
        <v>4.918032786885246</v>
      </c>
      <c r="T61" s="449"/>
      <c r="U61" s="89"/>
      <c r="V61" s="10">
        <f>+IF(H61=0,"",'Ark1'!Y621)</f>
        <v>45.30571159753859</v>
      </c>
      <c r="W61" s="1">
        <f>+IF(H61=0,"",'Ark1'!AA621)</f>
        <v>0.99798237739176321</v>
      </c>
      <c r="X61" s="10">
        <f>+IF(H61=0,"",'Ark1'!AC621)</f>
        <v>24.968911394591849</v>
      </c>
      <c r="Y61" s="10">
        <f t="shared" si="23"/>
        <v>373.90955781034694</v>
      </c>
      <c r="Z61" s="114">
        <f t="shared" si="24"/>
        <v>-10.54646235567327</v>
      </c>
      <c r="AA61" s="66">
        <f t="shared" si="25"/>
        <v>61.166393442622947</v>
      </c>
      <c r="AB61" s="66">
        <f t="shared" si="26"/>
        <v>3.05</v>
      </c>
      <c r="AC61" s="42"/>
      <c r="AD61" s="4"/>
      <c r="AE61" s="55"/>
      <c r="AF61" s="55"/>
      <c r="AG61" s="1"/>
      <c r="AH61"/>
      <c r="AI61"/>
      <c r="AJ61" s="12"/>
      <c r="AK61" s="12"/>
      <c r="AL61" s="10"/>
      <c r="AM61" s="10"/>
      <c r="AN61" s="10"/>
    </row>
    <row r="62" spans="1:40" ht="15.6">
      <c r="A62" s="42"/>
      <c r="B62" s="42">
        <f>+'Ark1'!C622</f>
        <v>2024</v>
      </c>
      <c r="C62">
        <f>+'Ark1'!L622</f>
        <v>4</v>
      </c>
      <c r="D62" s="3" t="s">
        <v>32</v>
      </c>
      <c r="E62" s="3">
        <f>+'Ark1'!D622</f>
        <v>5</v>
      </c>
      <c r="F62" s="3" t="str">
        <f t="shared" si="20"/>
        <v>Mai</v>
      </c>
      <c r="G62">
        <f>+IF(H62=0,"",'Ark1'!Q622)</f>
        <v>28</v>
      </c>
      <c r="H62" s="10">
        <f>+'Ark1'!R622</f>
        <v>81</v>
      </c>
      <c r="I62" s="114">
        <f t="shared" si="21"/>
        <v>-1</v>
      </c>
      <c r="J62" s="66">
        <f>+IF(H62=0,"",'Ark1'!AE622)</f>
        <v>42.1875</v>
      </c>
      <c r="K62" s="66">
        <f>+IF(H62=0,"",'Ark1'!AF622)</f>
        <v>40.57920797373459</v>
      </c>
      <c r="L62" s="1">
        <f>+IF(H62=0,"",'Ark1'!T622)</f>
        <v>7.3827160493827151</v>
      </c>
      <c r="M62" s="114">
        <f>+IF(H62=0,"",'Ark1'!U622)</f>
        <v>234.22469135802464</v>
      </c>
      <c r="N62" s="114">
        <f t="shared" si="22"/>
        <v>-33.67286961758532</v>
      </c>
      <c r="O62" s="10">
        <f>+IF(H62=0,"",'Ark1'!W622)</f>
        <v>76.543209876543187</v>
      </c>
      <c r="P62" s="10">
        <f>+IF(H62=0,"",'Ark1'!X622)</f>
        <v>0</v>
      </c>
      <c r="Q62" s="10">
        <f>+IF(H62=0,"",'Ark1'!AG622)</f>
        <v>582.30864197530866</v>
      </c>
      <c r="R62" s="10">
        <f>+IF(H62=0,"",'Ark1'!AH622)</f>
        <v>0</v>
      </c>
      <c r="S62" s="10">
        <f>+IF(H62=0,"",'Ark1'!AI622)</f>
        <v>9.8765432098765444</v>
      </c>
      <c r="T62" s="449"/>
      <c r="U62" s="89"/>
      <c r="V62" s="10">
        <f>+IF(H62=0,"",'Ark1'!Y622)</f>
        <v>54.285142297754525</v>
      </c>
      <c r="W62" s="1">
        <f>+IF(H62=0,"",'Ark1'!AA622)</f>
        <v>1.3385813499683772</v>
      </c>
      <c r="X62" s="10">
        <f>+IF(H62=0,"",'Ark1'!AC622)</f>
        <v>41.330066543771267</v>
      </c>
      <c r="Y62" s="10">
        <f t="shared" si="23"/>
        <v>402.23461318294557</v>
      </c>
      <c r="Z62" s="114">
        <f t="shared" si="24"/>
        <v>-0.10347483248835943</v>
      </c>
      <c r="AA62" s="66">
        <f t="shared" si="25"/>
        <v>58.556172839506161</v>
      </c>
      <c r="AB62" s="66">
        <f t="shared" si="26"/>
        <v>2.8928571428571428</v>
      </c>
      <c r="AC62" s="42"/>
      <c r="AD62" s="4"/>
      <c r="AE62" s="55"/>
      <c r="AF62" s="55"/>
      <c r="AG62" s="1"/>
      <c r="AH62"/>
      <c r="AI62"/>
      <c r="AJ62" s="12"/>
      <c r="AK62" s="12"/>
      <c r="AL62" s="10"/>
      <c r="AM62" s="10"/>
      <c r="AN62" s="10"/>
    </row>
    <row r="63" spans="1:40" ht="16.5" customHeight="1">
      <c r="A63" s="42"/>
      <c r="B63" s="42">
        <f>+'Ark1'!C623</f>
        <v>2024</v>
      </c>
      <c r="C63">
        <f>+'Ark1'!L623</f>
        <v>4</v>
      </c>
      <c r="D63" s="3" t="s">
        <v>32</v>
      </c>
      <c r="E63" s="3">
        <f>+'Ark1'!D623</f>
        <v>6</v>
      </c>
      <c r="F63" s="3" t="str">
        <f t="shared" si="20"/>
        <v>Jun</v>
      </c>
      <c r="G63">
        <f>+IF(H63=0,"",'Ark1'!Q623)</f>
        <v>15</v>
      </c>
      <c r="H63" s="10">
        <f>+'Ark1'!R623</f>
        <v>39</v>
      </c>
      <c r="I63" s="114">
        <f t="shared" si="21"/>
        <v>-9</v>
      </c>
      <c r="J63" s="66">
        <f>+IF(H63=0,"",'Ark1'!AE623)</f>
        <v>43.820224719101127</v>
      </c>
      <c r="K63" s="66">
        <f>+IF(H63=0,"",'Ark1'!AF623)</f>
        <v>38.974703476132625</v>
      </c>
      <c r="L63" s="1">
        <f>+IF(H63=0,"",'Ark1'!T623)</f>
        <v>6.8717948717948723</v>
      </c>
      <c r="M63" s="114">
        <f>+IF(H63=0,"",'Ark1'!U623)</f>
        <v>233.55641025641023</v>
      </c>
      <c r="N63" s="114">
        <f t="shared" si="22"/>
        <v>-29.401923076923197</v>
      </c>
      <c r="O63" s="10">
        <f>+IF(H63=0,"",'Ark1'!W623)</f>
        <v>69.230769230769269</v>
      </c>
      <c r="P63" s="10">
        <f>+IF(H63=0,"",'Ark1'!X623)</f>
        <v>0</v>
      </c>
      <c r="Q63" s="10">
        <f>+IF(H63=0,"",'Ark1'!AG623)</f>
        <v>673.74358974358995</v>
      </c>
      <c r="R63" s="10">
        <f>+IF(H63=0,"",'Ark1'!AH623)</f>
        <v>0</v>
      </c>
      <c r="S63" s="10">
        <f>+IF(H63=0,"",'Ark1'!AI623)</f>
        <v>30.769230769230759</v>
      </c>
      <c r="T63" s="449"/>
      <c r="U63" s="89"/>
      <c r="V63" s="10">
        <f>+IF(H63=0,"",'Ark1'!Y623)</f>
        <v>60.294779273387583</v>
      </c>
      <c r="W63" s="1">
        <f>+IF(H63=0,"",'Ark1'!AA623)</f>
        <v>1.3621153831070203</v>
      </c>
      <c r="X63" s="10">
        <f>+IF(H63=0,"",'Ark1'!AC623)</f>
        <v>5.662863518482574</v>
      </c>
      <c r="Y63" s="10">
        <f t="shared" si="23"/>
        <v>346.65474196985826</v>
      </c>
      <c r="Z63" s="114">
        <f t="shared" si="24"/>
        <v>-40.036842234057133</v>
      </c>
      <c r="AA63" s="66">
        <f t="shared" si="25"/>
        <v>58.389102564102558</v>
      </c>
      <c r="AB63" s="66">
        <f t="shared" si="26"/>
        <v>2.6</v>
      </c>
      <c r="AC63" s="42"/>
      <c r="AD63" s="4"/>
      <c r="AE63" s="55"/>
      <c r="AF63" s="55"/>
      <c r="AG63" s="1"/>
      <c r="AH63"/>
      <c r="AI63"/>
      <c r="AJ63" s="53"/>
      <c r="AK63" s="53"/>
      <c r="AL63" s="10"/>
      <c r="AM63" s="10"/>
      <c r="AN63" s="10"/>
    </row>
    <row r="64" spans="1:40" ht="15.6">
      <c r="A64" s="42"/>
      <c r="B64" s="42">
        <f>+'Ark1'!C624</f>
        <v>2024</v>
      </c>
      <c r="C64">
        <f>+'Ark1'!L624</f>
        <v>4</v>
      </c>
      <c r="D64" s="3" t="s">
        <v>32</v>
      </c>
      <c r="E64" s="3">
        <f>+'Ark1'!D624</f>
        <v>7</v>
      </c>
      <c r="F64" s="3" t="str">
        <f t="shared" si="20"/>
        <v>Jul</v>
      </c>
      <c r="G64">
        <f>+IF(H64=0,"",'Ark1'!Q624)</f>
        <v>7</v>
      </c>
      <c r="H64" s="10">
        <f>+'Ark1'!R624</f>
        <v>18</v>
      </c>
      <c r="I64" s="114">
        <f t="shared" si="21"/>
        <v>-15</v>
      </c>
      <c r="J64" s="66">
        <f>+IF(H64=0,"",'Ark1'!AE624)</f>
        <v>40</v>
      </c>
      <c r="K64" s="66">
        <f>+IF(H64=0,"",'Ark1'!AF624)</f>
        <v>37.137738515355323</v>
      </c>
      <c r="L64" s="1">
        <f>+IF(H64=0,"",'Ark1'!T624)</f>
        <v>8.5</v>
      </c>
      <c r="M64" s="114">
        <f>+IF(H64=0,"",'Ark1'!U624)</f>
        <v>267.18333333333339</v>
      </c>
      <c r="N64" s="114">
        <f t="shared" si="22"/>
        <v>11.813636363636448</v>
      </c>
      <c r="O64" s="10">
        <f>+IF(H64=0,"",'Ark1'!W624)</f>
        <v>94.444444444444443</v>
      </c>
      <c r="P64" s="10">
        <f>+IF(H64=0,"",'Ark1'!X624)</f>
        <v>0</v>
      </c>
      <c r="Q64" s="10">
        <f>+IF(H64=0,"",'Ark1'!AG624)</f>
        <v>644.94444444444434</v>
      </c>
      <c r="R64" s="10">
        <f>+IF(H64=0,"",'Ark1'!AH624)</f>
        <v>0</v>
      </c>
      <c r="S64" s="10">
        <f>+IF(H64=0,"",'Ark1'!AI624)</f>
        <v>0</v>
      </c>
      <c r="T64" s="449"/>
      <c r="U64" s="89"/>
      <c r="V64" s="10">
        <f>+IF(H64=0,"",'Ark1'!Y624)</f>
        <v>43.039145618326849</v>
      </c>
      <c r="W64" s="1">
        <f>+IF(H64=0,"",'Ark1'!AA624)</f>
        <v>1.7078251276599332</v>
      </c>
      <c r="X64" s="10">
        <f>+IF(H64=0,"",'Ark1'!AC624)</f>
        <v>-26.321557233671516</v>
      </c>
      <c r="Y64" s="10">
        <f t="shared" si="23"/>
        <v>414.27340856232246</v>
      </c>
      <c r="Z64" s="114">
        <f t="shared" si="24"/>
        <v>-14.591731386786876</v>
      </c>
      <c r="AA64" s="66">
        <f t="shared" si="25"/>
        <v>66.795833333333348</v>
      </c>
      <c r="AB64" s="66">
        <f t="shared" si="26"/>
        <v>2.5714285714285716</v>
      </c>
      <c r="AC64" s="42"/>
      <c r="AD64" s="4"/>
      <c r="AE64" s="55"/>
      <c r="AF64" s="55"/>
      <c r="AG64" s="1"/>
      <c r="AH64" s="4"/>
      <c r="AI64"/>
      <c r="AM64"/>
    </row>
    <row r="65" spans="1:39" ht="15.6">
      <c r="A65" s="42"/>
      <c r="B65" s="42">
        <f>+'Ark1'!C625</f>
        <v>2024</v>
      </c>
      <c r="C65">
        <f>+'Ark1'!L625</f>
        <v>4</v>
      </c>
      <c r="D65" s="3" t="s">
        <v>32</v>
      </c>
      <c r="E65" s="3">
        <f>+'Ark1'!D625</f>
        <v>8</v>
      </c>
      <c r="F65" s="3" t="str">
        <f t="shared" si="20"/>
        <v>Aug</v>
      </c>
      <c r="G65">
        <f>+IF(H65=0,"",'Ark1'!Q625)</f>
        <v>15</v>
      </c>
      <c r="H65" s="10">
        <f>+'Ark1'!R625</f>
        <v>74</v>
      </c>
      <c r="I65" s="114">
        <f t="shared" si="21"/>
        <v>14</v>
      </c>
      <c r="J65" s="66">
        <f>+IF(H65=0,"",'Ark1'!AE625)</f>
        <v>45.121951219512191</v>
      </c>
      <c r="K65" s="66">
        <f>+IF(H65=0,"",'Ark1'!AF625)</f>
        <v>47.188413058192438</v>
      </c>
      <c r="L65" s="1">
        <f>+IF(H65=0,"",'Ark1'!T625)</f>
        <v>6.378378378378379</v>
      </c>
      <c r="M65" s="114">
        <f>+IF(H65=0,"",'Ark1'!U625)</f>
        <v>264.73783783783779</v>
      </c>
      <c r="N65" s="114">
        <f t="shared" si="22"/>
        <v>11.099504504504381</v>
      </c>
      <c r="O65" s="10">
        <f>+IF(H65=0,"",'Ark1'!W625)</f>
        <v>43.243243243243249</v>
      </c>
      <c r="P65" s="10">
        <f>+IF(H65=0,"",'Ark1'!X625)</f>
        <v>1.3513513513513515</v>
      </c>
      <c r="Q65" s="10">
        <f>+IF(H65=0,"",'Ark1'!AG625)</f>
        <v>710.72602739726005</v>
      </c>
      <c r="R65" s="10">
        <f>+IF(H65=0,"",'Ark1'!AH625)</f>
        <v>0</v>
      </c>
      <c r="S65" s="10">
        <f>+IF(H65=0,"",'Ark1'!AI625)</f>
        <v>12.162162162162163</v>
      </c>
      <c r="T65" s="449"/>
      <c r="U65" s="89"/>
      <c r="V65" s="10">
        <f>+IF(H65=0,"",'Ark1'!Y625)</f>
        <v>53.345076782648761</v>
      </c>
      <c r="W65" s="1">
        <f>+IF(H65=0,"",'Ark1'!AA625)</f>
        <v>1.4584581149440052</v>
      </c>
      <c r="X65" s="10">
        <f>+IF(H65=0,"",'Ark1'!AC625)</f>
        <v>17.517548750250629</v>
      </c>
      <c r="Y65" s="10">
        <f t="shared" si="23"/>
        <v>372.48929634296718</v>
      </c>
      <c r="Z65" s="114">
        <f t="shared" si="24"/>
        <v>-15.992359232540934</v>
      </c>
      <c r="AA65" s="66">
        <f t="shared" si="25"/>
        <v>66.184459459459447</v>
      </c>
      <c r="AB65" s="66">
        <f t="shared" si="26"/>
        <v>4.9333333333333336</v>
      </c>
      <c r="AC65" s="42"/>
      <c r="AD65" s="4"/>
      <c r="AE65" s="55"/>
      <c r="AF65" s="55"/>
      <c r="AG65" s="1"/>
      <c r="AH65" s="18"/>
      <c r="AI65"/>
      <c r="AJ65" s="1"/>
      <c r="AK65" s="5"/>
      <c r="AM65"/>
    </row>
    <row r="66" spans="1:39" ht="15.6">
      <c r="A66" s="42"/>
      <c r="B66" s="42">
        <f>+'Ark1'!C626</f>
        <v>2024</v>
      </c>
      <c r="C66">
        <f>+'Ark1'!L626</f>
        <v>4</v>
      </c>
      <c r="D66" s="3" t="s">
        <v>32</v>
      </c>
      <c r="E66" s="3">
        <f>+'Ark1'!D626</f>
        <v>9</v>
      </c>
      <c r="F66" s="3" t="str">
        <f t="shared" si="20"/>
        <v>Sep</v>
      </c>
      <c r="G66">
        <f>+IF(H66=0,"",'Ark1'!Q626)</f>
        <v>25</v>
      </c>
      <c r="H66" s="10">
        <f>+'Ark1'!R626</f>
        <v>96</v>
      </c>
      <c r="I66" s="114">
        <f t="shared" si="21"/>
        <v>56</v>
      </c>
      <c r="J66" s="66">
        <f>+IF(H66=0,"",'Ark1'!AE626)</f>
        <v>44.036697247706421</v>
      </c>
      <c r="K66" s="66">
        <f>+IF(H66=0,"",'Ark1'!AF626)</f>
        <v>45.212237207163085</v>
      </c>
      <c r="L66" s="1">
        <f>+IF(H66=0,"",'Ark1'!T626)</f>
        <v>6.7083333333333313</v>
      </c>
      <c r="M66" s="114">
        <f>+IF(H66=0,"",'Ark1'!U626)</f>
        <v>253.94583333333327</v>
      </c>
      <c r="N66" s="114">
        <f t="shared" si="22"/>
        <v>-23.976666666666745</v>
      </c>
      <c r="O66" s="10">
        <f>+IF(H66=0,"",'Ark1'!W626)</f>
        <v>60.41666666666665</v>
      </c>
      <c r="P66" s="10">
        <f>+IF(H66=0,"",'Ark1'!X626)</f>
        <v>1.041666666666667</v>
      </c>
      <c r="Q66" s="10">
        <f>+IF(H66=0,"",'Ark1'!AG626)</f>
        <v>673.54166666666652</v>
      </c>
      <c r="R66" s="10">
        <f>+IF(H66=0,"",'Ark1'!AH626)</f>
        <v>0</v>
      </c>
      <c r="S66" s="10">
        <f>+IF(H66=0,"",'Ark1'!AI626)</f>
        <v>22.916666666666671</v>
      </c>
      <c r="T66" s="449"/>
      <c r="U66" s="89"/>
      <c r="V66" s="10">
        <f>+IF(H66=0,"",'Ark1'!Y626)</f>
        <v>53.070216687946385</v>
      </c>
      <c r="W66" s="1">
        <f>+IF(H66=0,"",'Ark1'!AA626)</f>
        <v>1.2325166214790897</v>
      </c>
      <c r="X66" s="10">
        <f>+IF(H66=0,"",'Ark1'!AC626)</f>
        <v>55.107325345113445</v>
      </c>
      <c r="Y66" s="10">
        <f t="shared" si="23"/>
        <v>377.03062171357868</v>
      </c>
      <c r="Z66" s="114">
        <f t="shared" si="24"/>
        <v>-22.512937803385057</v>
      </c>
      <c r="AA66" s="66">
        <f t="shared" si="25"/>
        <v>63.486458333333317</v>
      </c>
      <c r="AB66" s="66">
        <f t="shared" si="26"/>
        <v>3.84</v>
      </c>
      <c r="AC66" s="42"/>
      <c r="AD66" s="4"/>
      <c r="AE66" s="55"/>
      <c r="AF66" s="55"/>
      <c r="AG66" s="1"/>
      <c r="AH66" s="18"/>
      <c r="AI66"/>
      <c r="AM66"/>
    </row>
    <row r="67" spans="1:39" ht="15.6">
      <c r="A67" s="42"/>
      <c r="B67" s="42">
        <f>+'Ark1'!C627</f>
        <v>2024</v>
      </c>
      <c r="C67">
        <f>+'Ark1'!L627</f>
        <v>4</v>
      </c>
      <c r="D67" s="3" t="s">
        <v>32</v>
      </c>
      <c r="E67" s="3">
        <f>+'Ark1'!D627</f>
        <v>10</v>
      </c>
      <c r="F67" s="3" t="str">
        <f t="shared" si="20"/>
        <v>Okt</v>
      </c>
      <c r="G67">
        <f>+IF(H67=0,"",'Ark1'!Q627)</f>
        <v>37</v>
      </c>
      <c r="H67" s="10">
        <f>+'Ark1'!R627</f>
        <v>98</v>
      </c>
      <c r="I67" s="114">
        <f t="shared" si="21"/>
        <v>-10</v>
      </c>
      <c r="J67" s="66">
        <f>+IF(H67=0,"",'Ark1'!AE627)</f>
        <v>37.262357414448672</v>
      </c>
      <c r="K67" s="66">
        <f>+IF(H67=0,"",'Ark1'!AF627)</f>
        <v>41.379468475211375</v>
      </c>
      <c r="L67" s="1">
        <f>+IF(H67=0,"",'Ark1'!T627)</f>
        <v>6.5816326530612246</v>
      </c>
      <c r="M67" s="114">
        <f>+IF(H67=0,"",'Ark1'!U627)</f>
        <v>257.81224489795898</v>
      </c>
      <c r="N67" s="114">
        <f t="shared" si="22"/>
        <v>-1.6979402872261176</v>
      </c>
      <c r="O67" s="10">
        <f>+IF(H67=0,"",'Ark1'!W627)</f>
        <v>52.04081632653061</v>
      </c>
      <c r="P67" s="10">
        <f>+IF(H67=0,"",'Ark1'!X627)</f>
        <v>2.0408163265306123</v>
      </c>
      <c r="Q67" s="10">
        <f>+IF(H67=0,"",'Ark1'!AG627)</f>
        <v>716.84693877551024</v>
      </c>
      <c r="R67" s="10">
        <f>+IF(H67=0,"",'Ark1'!AH627)</f>
        <v>0</v>
      </c>
      <c r="S67" s="10">
        <f>+IF(H67=0,"",'Ark1'!AI627)</f>
        <v>14.285714285714288</v>
      </c>
      <c r="T67" s="449"/>
      <c r="U67" s="89"/>
      <c r="V67" s="10">
        <f>+IF(H67=0,"",'Ark1'!Y627)</f>
        <v>57.141564744860815</v>
      </c>
      <c r="W67" s="1">
        <f>+IF(H67=0,"",'Ark1'!AA627)</f>
        <v>1.3991503937175238</v>
      </c>
      <c r="X67" s="10">
        <f>+IF(H67=0,"",'Ark1'!AC627)</f>
        <v>13.351542602746758</v>
      </c>
      <c r="Y67" s="10">
        <f t="shared" si="23"/>
        <v>359.64754950107442</v>
      </c>
      <c r="Z67" s="114">
        <f t="shared" si="24"/>
        <v>-19.481297303118936</v>
      </c>
      <c r="AA67" s="66">
        <f t="shared" si="25"/>
        <v>64.453061224489744</v>
      </c>
      <c r="AB67" s="66">
        <f t="shared" si="26"/>
        <v>2.6486486486486487</v>
      </c>
      <c r="AC67" s="42"/>
      <c r="AD67" s="4"/>
      <c r="AE67" s="55"/>
      <c r="AF67" s="55"/>
      <c r="AG67" s="1"/>
      <c r="AH67" s="18"/>
      <c r="AI67"/>
      <c r="AM67"/>
    </row>
    <row r="68" spans="1:39" ht="15.6">
      <c r="A68" s="42"/>
      <c r="B68" s="42">
        <f>+'Ark1'!C628</f>
        <v>2024</v>
      </c>
      <c r="C68">
        <f>+'Ark1'!L628</f>
        <v>4</v>
      </c>
      <c r="D68" s="3" t="s">
        <v>32</v>
      </c>
      <c r="E68" s="3">
        <f>+'Ark1'!D628</f>
        <v>11</v>
      </c>
      <c r="F68" s="3" t="str">
        <f t="shared" si="20"/>
        <v>Nov</v>
      </c>
      <c r="G68">
        <f>+IF(H68=0,"",'Ark1'!Q628)</f>
        <v>41</v>
      </c>
      <c r="H68" s="10">
        <f>+'Ark1'!R628</f>
        <v>89</v>
      </c>
      <c r="I68" s="114">
        <f t="shared" si="21"/>
        <v>0</v>
      </c>
      <c r="J68" s="66">
        <f>+IF(H68=0,"",'Ark1'!AE628)</f>
        <v>33.584905660377352</v>
      </c>
      <c r="K68" s="66">
        <f>+IF(H68=0,"",'Ark1'!AF628)</f>
        <v>33.080010852273432</v>
      </c>
      <c r="L68" s="1">
        <f>+IF(H68=0,"",'Ark1'!T628)</f>
        <v>6.7528089887640448</v>
      </c>
      <c r="M68" s="114">
        <f>+IF(H68=0,"",'Ark1'!U628)</f>
        <v>241.11685393258421</v>
      </c>
      <c r="N68" s="114">
        <f t="shared" si="22"/>
        <v>-5.5382022471910659</v>
      </c>
      <c r="O68" s="10">
        <f>+IF(H68=0,"",'Ark1'!W628)</f>
        <v>59.550561797752806</v>
      </c>
      <c r="P68" s="10">
        <f>+IF(H68=0,"",'Ark1'!X628)</f>
        <v>0</v>
      </c>
      <c r="Q68" s="10">
        <f>+IF(H68=0,"",'Ark1'!AG628)</f>
        <v>668.05617977528084</v>
      </c>
      <c r="R68" s="10">
        <f>+IF(H68=0,"",'Ark1'!AH628)</f>
        <v>0</v>
      </c>
      <c r="S68" s="10">
        <f>+IF(H68=0,"",'Ark1'!AI628)</f>
        <v>21.348314606741575</v>
      </c>
      <c r="T68" s="449"/>
      <c r="U68" s="89"/>
      <c r="V68" s="10">
        <f>+IF(H68=0,"",'Ark1'!Y628)</f>
        <v>59.209874738144642</v>
      </c>
      <c r="W68" s="1">
        <f>+IF(H68=0,"",'Ark1'!AA628)</f>
        <v>1.3263187109685477</v>
      </c>
      <c r="X68" s="10">
        <f>+IF(H68=0,"",'Ark1'!AC628)</f>
        <v>32.645320485704104</v>
      </c>
      <c r="Y68" s="10">
        <f t="shared" si="23"/>
        <v>360.92301999764527</v>
      </c>
      <c r="Z68" s="114">
        <f t="shared" si="24"/>
        <v>-24.983633777515195</v>
      </c>
      <c r="AA68" s="66">
        <f t="shared" si="25"/>
        <v>60.279213483146052</v>
      </c>
      <c r="AB68" s="66">
        <f t="shared" si="26"/>
        <v>2.1707317073170733</v>
      </c>
      <c r="AC68" s="42"/>
      <c r="AD68" s="4"/>
      <c r="AE68" s="55"/>
      <c r="AF68" s="55"/>
      <c r="AG68" s="1"/>
      <c r="AH68" s="18"/>
      <c r="AI68"/>
      <c r="AM68"/>
    </row>
    <row r="69" spans="1:39" ht="15.6">
      <c r="A69" s="42"/>
      <c r="B69" s="42">
        <f>+'Ark1'!C629</f>
        <v>2024</v>
      </c>
      <c r="C69">
        <f>+'Ark1'!L629</f>
        <v>4</v>
      </c>
      <c r="D69" s="3" t="s">
        <v>32</v>
      </c>
      <c r="E69" s="3">
        <f>+'Ark1'!D629</f>
        <v>12</v>
      </c>
      <c r="F69" s="3" t="str">
        <f t="shared" si="20"/>
        <v>Des</v>
      </c>
      <c r="G69">
        <f>+IF(H69=0,"",'Ark1'!Q629)</f>
        <v>11</v>
      </c>
      <c r="H69" s="10">
        <f>+'Ark1'!R629</f>
        <v>15</v>
      </c>
      <c r="I69" s="114">
        <f t="shared" si="21"/>
        <v>-18</v>
      </c>
      <c r="J69" s="66">
        <f>+IF(H69=0,"",'Ark1'!AE629)</f>
        <v>34.883720930232549</v>
      </c>
      <c r="K69" s="66">
        <f>+IF(H69=0,"",'Ark1'!AF629)</f>
        <v>29.55963425470318</v>
      </c>
      <c r="L69" s="1">
        <f>+IF(H69=0,"",'Ark1'!T629)</f>
        <v>6.2666666666666648</v>
      </c>
      <c r="M69" s="114">
        <f>+IF(H69=0,"",'Ark1'!U629)</f>
        <v>206.25333333333336</v>
      </c>
      <c r="N69" s="114">
        <f t="shared" si="22"/>
        <v>-11.792121212121287</v>
      </c>
      <c r="O69" s="10">
        <f>+IF(H69=0,"",'Ark1'!W629)</f>
        <v>53.33333333333335</v>
      </c>
      <c r="P69" s="10">
        <f>+IF(H69=0,"",'Ark1'!X629)</f>
        <v>0</v>
      </c>
      <c r="Q69" s="10">
        <f>+IF(H69=0,"",'Ark1'!AG629)</f>
        <v>609</v>
      </c>
      <c r="R69" s="10">
        <f>+IF(H69=0,"",'Ark1'!AH629)</f>
        <v>0</v>
      </c>
      <c r="S69" s="10">
        <f>+IF(H69=0,"",'Ark1'!AI629)</f>
        <v>33.333333333333343</v>
      </c>
      <c r="T69" s="449"/>
      <c r="U69" s="89"/>
      <c r="V69" s="10">
        <f>+IF(H69=0,"",'Ark1'!Y629)</f>
        <v>63.543054870081711</v>
      </c>
      <c r="W69" s="1">
        <f>+IF(H69=0,"",'Ark1'!AA629)</f>
        <v>1.4817407180595259</v>
      </c>
      <c r="X69" s="10">
        <f>+IF(H69=0,"",'Ark1'!AC629)</f>
        <v>66.875072667256092</v>
      </c>
      <c r="Y69" s="10">
        <f t="shared" si="23"/>
        <v>338.67542419266562</v>
      </c>
      <c r="Z69" s="114">
        <f t="shared" si="24"/>
        <v>-7.1789377395623433</v>
      </c>
      <c r="AA69" s="66">
        <f t="shared" si="25"/>
        <v>51.56333333333334</v>
      </c>
      <c r="AB69" s="66">
        <f t="shared" si="26"/>
        <v>1.3636363636363635</v>
      </c>
      <c r="AC69" s="42"/>
      <c r="AD69" s="4"/>
      <c r="AE69" s="55"/>
      <c r="AF69" s="55"/>
      <c r="AG69" s="1"/>
      <c r="AH69" s="18"/>
      <c r="AI69"/>
      <c r="AM69"/>
    </row>
    <row r="70" spans="1:39" ht="15.6">
      <c r="A70" s="45"/>
      <c r="B70" s="42"/>
      <c r="C70" s="45"/>
      <c r="D70" s="45"/>
      <c r="E70" s="45"/>
      <c r="F70" s="45"/>
      <c r="G70" s="45"/>
      <c r="H70" s="45"/>
      <c r="I70" s="42"/>
      <c r="J70" s="94"/>
      <c r="K70" s="63"/>
      <c r="L70" s="42"/>
      <c r="M70" s="42"/>
      <c r="N70" s="42"/>
      <c r="O70" s="72"/>
      <c r="P70" s="72"/>
      <c r="Q70" s="42"/>
      <c r="R70" s="72"/>
      <c r="S70" s="72"/>
      <c r="T70" s="72"/>
      <c r="U70" s="72"/>
      <c r="V70" s="72"/>
      <c r="W70" s="42"/>
      <c r="X70" s="72"/>
      <c r="Y70" s="42"/>
      <c r="Z70" s="42"/>
      <c r="AA70" s="63"/>
      <c r="AB70" s="64"/>
      <c r="AC70" s="42"/>
      <c r="AD70" s="4"/>
      <c r="AE70" s="55"/>
      <c r="AF70" s="55"/>
      <c r="AG70" s="1"/>
      <c r="AH70" s="5"/>
      <c r="AI70"/>
      <c r="AM70"/>
    </row>
    <row r="71" spans="1:39" ht="17.399999999999999">
      <c r="A71" s="247"/>
      <c r="B71" s="278" t="s">
        <v>0</v>
      </c>
      <c r="C71" s="278"/>
      <c r="D71" s="278" t="str">
        <f>+D73</f>
        <v>O</v>
      </c>
      <c r="E71" s="278"/>
      <c r="F71" s="279" t="s">
        <v>592</v>
      </c>
      <c r="G71" s="512">
        <f>SUM(H73:H84)</f>
        <v>384</v>
      </c>
      <c r="H71" s="501"/>
      <c r="I71" s="48"/>
      <c r="J71" s="45"/>
      <c r="K71" s="94"/>
      <c r="L71" s="63"/>
      <c r="M71" s="338">
        <f>+Klasse!L15</f>
        <v>262.55078125000006</v>
      </c>
      <c r="N71" s="48" t="s">
        <v>562</v>
      </c>
      <c r="O71" s="42"/>
      <c r="P71" s="72"/>
      <c r="Q71" s="72"/>
      <c r="R71" s="42"/>
      <c r="S71" s="72"/>
      <c r="T71" s="72"/>
      <c r="U71" s="72"/>
      <c r="V71" s="72"/>
      <c r="W71" s="72"/>
      <c r="X71" s="42"/>
      <c r="Y71" s="18">
        <f>+Klasse!AC15</f>
        <v>396.27018379389648</v>
      </c>
      <c r="Z71" s="48" t="s">
        <v>621</v>
      </c>
      <c r="AA71" s="42"/>
      <c r="AB71" s="63"/>
      <c r="AC71" s="64"/>
      <c r="AD71" s="4"/>
      <c r="AE71" s="4"/>
      <c r="AF71" s="55"/>
      <c r="AG71" s="55"/>
      <c r="AH71" s="1"/>
      <c r="AI71" s="5"/>
      <c r="AM71"/>
    </row>
    <row r="72" spans="1:39" ht="17.399999999999999">
      <c r="A72" s="247"/>
      <c r="B72" s="277"/>
      <c r="C72" s="278"/>
      <c r="D72" s="278"/>
      <c r="E72" s="279"/>
      <c r="F72" s="279"/>
      <c r="G72" s="279"/>
      <c r="H72" s="45"/>
      <c r="I72" s="42"/>
      <c r="J72" s="94"/>
      <c r="K72" s="63"/>
      <c r="L72" s="42"/>
      <c r="M72" s="42"/>
      <c r="N72" s="42"/>
      <c r="O72" s="72"/>
      <c r="P72" s="72"/>
      <c r="Q72" s="42"/>
      <c r="R72" s="72"/>
      <c r="S72" s="72"/>
      <c r="T72" s="72"/>
      <c r="U72" s="72"/>
      <c r="V72" s="72"/>
      <c r="W72" s="42"/>
      <c r="X72" s="72"/>
      <c r="Y72" s="42"/>
      <c r="Z72" s="42"/>
      <c r="AA72" s="63"/>
      <c r="AB72" s="64"/>
      <c r="AC72" s="42"/>
      <c r="AD72" s="4"/>
      <c r="AE72" s="55"/>
      <c r="AF72" s="55"/>
      <c r="AG72" s="1"/>
      <c r="AH72" s="5"/>
      <c r="AI72"/>
      <c r="AM72"/>
    </row>
    <row r="73" spans="1:39" ht="15.6">
      <c r="A73" s="42"/>
      <c r="B73" s="42">
        <f>+'Ark1'!C630</f>
        <v>2024</v>
      </c>
      <c r="C73" s="50">
        <f>+'Ark1'!L630</f>
        <v>5</v>
      </c>
      <c r="D73" s="51" t="s">
        <v>402</v>
      </c>
      <c r="E73" s="51">
        <f>+'Ark1'!D630</f>
        <v>1</v>
      </c>
      <c r="F73" s="51" t="str">
        <f t="shared" ref="F73:F84" si="27">+F58</f>
        <v>Jan</v>
      </c>
      <c r="G73" s="50">
        <f>+IF(H73=0,"",'Ark1'!Q630)</f>
        <v>13</v>
      </c>
      <c r="H73" s="50">
        <f>+'Ark1'!R630</f>
        <v>24</v>
      </c>
      <c r="I73" s="114">
        <f t="shared" ref="I73:I84" si="28">+IF(H73=0,"",H73-H300)</f>
        <v>5</v>
      </c>
      <c r="J73" s="65">
        <f>+IF(H73=0,"",'Ark1'!AE630)</f>
        <v>32.432432432432442</v>
      </c>
      <c r="K73" s="65">
        <f>+IF(H73=0,"",'Ark1'!AF630)</f>
        <v>36.998405761387239</v>
      </c>
      <c r="L73" s="52">
        <f>+IF(H73=0,"",'Ark1'!T630)</f>
        <v>8.4166666666666643</v>
      </c>
      <c r="M73" s="114">
        <f>+IF(H73=0,"",'Ark1'!U630)</f>
        <v>306.53333333333336</v>
      </c>
      <c r="N73" s="114">
        <f t="shared" ref="N73:N84" si="29">+IF(H73=0,"",M73-M300)</f>
        <v>12.685964912280667</v>
      </c>
      <c r="O73" s="75">
        <f>+IF(H73=0,"",'Ark1'!W630)</f>
        <v>95.833333333333314</v>
      </c>
      <c r="P73" s="75">
        <f>+IF(H73=0,"",'Ark1'!X630)</f>
        <v>20.833333333333329</v>
      </c>
      <c r="Q73" s="114">
        <f>+IF(H73=0,"",'Ark1'!AG630)</f>
        <v>704.66666666666652</v>
      </c>
      <c r="R73" s="75">
        <f>+IF(H73=0,"",'Ark1'!AH630)</f>
        <v>0</v>
      </c>
      <c r="S73" s="114">
        <f>+IF(H73=0,"",'Ark1'!AI630)</f>
        <v>33.333333333333343</v>
      </c>
      <c r="T73" s="440">
        <f>+'Ark1'!AR630</f>
        <v>213.5833333333334</v>
      </c>
      <c r="U73" s="415">
        <f>+'Ark1'!AS630</f>
        <v>31.195035959657655</v>
      </c>
      <c r="V73" s="75">
        <f>+IF(H73=0,"",'Ark1'!Y630)</f>
        <v>52.332738850126837</v>
      </c>
      <c r="W73" s="52">
        <f>+IF(H73=0,"",'Ark1'!AA630)</f>
        <v>1.3819269959814191</v>
      </c>
      <c r="X73" s="75">
        <f>+IF(H73=0,"",'Ark1'!AC630)</f>
        <v>-24.850962543159454</v>
      </c>
      <c r="Y73" s="114">
        <f t="shared" ref="Y73:Y84" si="30">IF(H73=0,"",1000*M73/Q73)</f>
        <v>435.00473036896892</v>
      </c>
      <c r="Z73" s="114">
        <f t="shared" ref="Z73:Z84" si="31">+IF(H73=0,"",Y73-Y300)</f>
        <v>39.221085384013179</v>
      </c>
      <c r="AA73" s="65">
        <f t="shared" ref="AA73:AA84" si="32">IF(H73=0,"",M73/C73)</f>
        <v>61.306666666666672</v>
      </c>
      <c r="AB73" s="65">
        <f t="shared" ref="AB73:AB84" si="33">IF(H73=0,"",H73/G73)</f>
        <v>1.8461538461538463</v>
      </c>
      <c r="AC73" s="42"/>
      <c r="AD73" s="4"/>
      <c r="AE73" s="55"/>
      <c r="AF73" s="55"/>
      <c r="AG73" s="1"/>
      <c r="AH73" s="18"/>
      <c r="AI73"/>
      <c r="AM73"/>
    </row>
    <row r="74" spans="1:39" ht="15.6">
      <c r="A74" s="42"/>
      <c r="B74" s="42">
        <f>+'Ark1'!C631</f>
        <v>2024</v>
      </c>
      <c r="C74" s="50">
        <f>+'Ark1'!L631</f>
        <v>5</v>
      </c>
      <c r="D74" s="51" t="s">
        <v>402</v>
      </c>
      <c r="E74" s="51">
        <f>+'Ark1'!D631</f>
        <v>2</v>
      </c>
      <c r="F74" s="51" t="str">
        <f t="shared" si="27"/>
        <v>Feb</v>
      </c>
      <c r="G74" s="50">
        <f>+IF(H74=0,"",'Ark1'!Q631)</f>
        <v>9</v>
      </c>
      <c r="H74" s="50">
        <f>+'Ark1'!R631</f>
        <v>19</v>
      </c>
      <c r="I74" s="114">
        <f t="shared" si="28"/>
        <v>13</v>
      </c>
      <c r="J74" s="65">
        <f>+IF(H74=0,"",'Ark1'!AE631)</f>
        <v>36.538461538461554</v>
      </c>
      <c r="K74" s="65">
        <f>+IF(H74=0,"",'Ark1'!AF631)</f>
        <v>38.433745533608864</v>
      </c>
      <c r="L74" s="52">
        <f>+IF(H74=0,"",'Ark1'!T631)</f>
        <v>7.5789473684210495</v>
      </c>
      <c r="M74" s="114">
        <f>+IF(H74=0,"",'Ark1'!U631)</f>
        <v>253.0578947368422</v>
      </c>
      <c r="N74" s="114">
        <f t="shared" si="29"/>
        <v>64.274561403508926</v>
      </c>
      <c r="O74" s="75">
        <f>+IF(H74=0,"",'Ark1'!W631)</f>
        <v>73.68421052631578</v>
      </c>
      <c r="P74" s="75">
        <f>+IF(H74=0,"",'Ark1'!X631)</f>
        <v>10.526315789473689</v>
      </c>
      <c r="Q74" s="114">
        <f>+IF(H74=0,"",'Ark1'!AG631)</f>
        <v>710.10526315789457</v>
      </c>
      <c r="R74" s="75">
        <f>+IF(H74=0,"",'Ark1'!AH631)</f>
        <v>0</v>
      </c>
      <c r="S74" s="114">
        <f>+IF(H74=0,"",'Ark1'!AI631)</f>
        <v>47.368421052631589</v>
      </c>
      <c r="T74" s="440">
        <f>+'Ark1'!AR631</f>
        <v>198.84210526315789</v>
      </c>
      <c r="U74" s="415">
        <f>+'Ark1'!AS631</f>
        <v>31.321230743231744</v>
      </c>
      <c r="V74" s="75">
        <f>+IF(H74=0,"",'Ark1'!Y631)</f>
        <v>69.944822732971474</v>
      </c>
      <c r="W74" s="52">
        <f>+IF(H74=0,"",'Ark1'!AA631)</f>
        <v>1.4259175983309571</v>
      </c>
      <c r="X74" s="75">
        <f>+IF(H74=0,"",'Ark1'!AC631)</f>
        <v>47.850916735446653</v>
      </c>
      <c r="Y74" s="114">
        <f t="shared" si="30"/>
        <v>356.366735843463</v>
      </c>
      <c r="Z74" s="114">
        <f t="shared" si="31"/>
        <v>43.983944889243617</v>
      </c>
      <c r="AA74" s="65">
        <f t="shared" si="32"/>
        <v>50.611578947368443</v>
      </c>
      <c r="AB74" s="65">
        <f t="shared" si="33"/>
        <v>2.1111111111111112</v>
      </c>
      <c r="AC74" s="42"/>
      <c r="AD74" s="4"/>
      <c r="AE74" s="55"/>
      <c r="AF74" s="55"/>
      <c r="AG74" s="1"/>
      <c r="AH74" s="18"/>
      <c r="AI74"/>
      <c r="AM74"/>
    </row>
    <row r="75" spans="1:39" ht="15.6">
      <c r="A75" s="42"/>
      <c r="B75" s="42">
        <f>+'Ark1'!C632</f>
        <v>2024</v>
      </c>
      <c r="C75" s="50">
        <f>+'Ark1'!L632</f>
        <v>5</v>
      </c>
      <c r="D75" s="51" t="s">
        <v>402</v>
      </c>
      <c r="E75" s="51">
        <f>+'Ark1'!D632</f>
        <v>3</v>
      </c>
      <c r="F75" s="51" t="str">
        <f t="shared" si="27"/>
        <v>Mar</v>
      </c>
      <c r="G75" s="50">
        <f>+IF(H75=0,"",'Ark1'!Q632)</f>
        <v>8</v>
      </c>
      <c r="H75" s="50">
        <f>+'Ark1'!R632</f>
        <v>16</v>
      </c>
      <c r="I75" s="114">
        <f t="shared" si="28"/>
        <v>-24</v>
      </c>
      <c r="J75" s="65">
        <f>+IF(H75=0,"",'Ark1'!AE632)</f>
        <v>23.188405797101446</v>
      </c>
      <c r="K75" s="65">
        <f>+IF(H75=0,"",'Ark1'!AF632)</f>
        <v>24.208692668571381</v>
      </c>
      <c r="L75" s="52">
        <f>+IF(H75=0,"",'Ark1'!T632)</f>
        <v>7.875</v>
      </c>
      <c r="M75" s="114">
        <f>+IF(H75=0,"",'Ark1'!U632)</f>
        <v>229.30625000000001</v>
      </c>
      <c r="N75" s="114">
        <f t="shared" si="29"/>
        <v>-31.151249999999976</v>
      </c>
      <c r="O75" s="75">
        <f>+IF(H75=0,"",'Ark1'!W632)</f>
        <v>81.25</v>
      </c>
      <c r="P75" s="75">
        <f>+IF(H75=0,"",'Ark1'!X632)</f>
        <v>6.25</v>
      </c>
      <c r="Q75" s="114">
        <f>+IF(H75=0,"",'Ark1'!AG632)</f>
        <v>673.5</v>
      </c>
      <c r="R75" s="75">
        <f>+IF(H75=0,"",'Ark1'!AH632)</f>
        <v>0</v>
      </c>
      <c r="S75" s="114">
        <f>+IF(H75=0,"",'Ark1'!AI632)</f>
        <v>62.5</v>
      </c>
      <c r="T75" s="449"/>
      <c r="U75" s="89"/>
      <c r="V75" s="75">
        <f>+IF(H75=0,"",'Ark1'!Y632)</f>
        <v>70.573671336678558</v>
      </c>
      <c r="W75" s="52">
        <f>+IF(H75=0,"",'Ark1'!AA632)</f>
        <v>1.5360257159305637</v>
      </c>
      <c r="X75" s="75">
        <f>+IF(H75=0,"",'Ark1'!AC632)</f>
        <v>-2.288192526034484</v>
      </c>
      <c r="Y75" s="114">
        <f t="shared" si="30"/>
        <v>340.46956198960652</v>
      </c>
      <c r="Z75" s="114">
        <f t="shared" si="31"/>
        <v>-42.134183878920794</v>
      </c>
      <c r="AA75" s="65">
        <f t="shared" si="32"/>
        <v>45.861249999999998</v>
      </c>
      <c r="AB75" s="65">
        <f t="shared" si="33"/>
        <v>2</v>
      </c>
      <c r="AC75" s="42"/>
      <c r="AD75" s="4"/>
      <c r="AE75" s="55"/>
      <c r="AF75" s="55"/>
      <c r="AG75" s="1"/>
      <c r="AH75" s="18"/>
      <c r="AI75"/>
      <c r="AM75"/>
    </row>
    <row r="76" spans="1:39" ht="15.6">
      <c r="A76" s="42"/>
      <c r="B76" s="42">
        <f>+'Ark1'!C633</f>
        <v>2024</v>
      </c>
      <c r="C76" s="50">
        <f>+'Ark1'!L633</f>
        <v>5</v>
      </c>
      <c r="D76" s="51" t="s">
        <v>402</v>
      </c>
      <c r="E76" s="51">
        <f>+'Ark1'!D633</f>
        <v>4</v>
      </c>
      <c r="F76" s="51" t="str">
        <f t="shared" si="27"/>
        <v>Apr</v>
      </c>
      <c r="G76" s="50">
        <f>+IF(H76=0,"",'Ark1'!Q633)</f>
        <v>23</v>
      </c>
      <c r="H76" s="50">
        <f>+'Ark1'!R633</f>
        <v>48</v>
      </c>
      <c r="I76" s="114">
        <f t="shared" si="28"/>
        <v>27</v>
      </c>
      <c r="J76" s="65">
        <f>+IF(H76=0,"",'Ark1'!AE633)</f>
        <v>32.432432432432442</v>
      </c>
      <c r="K76" s="65">
        <f>+IF(H76=0,"",'Ark1'!AF633)</f>
        <v>35.648132813913257</v>
      </c>
      <c r="L76" s="52">
        <f>+IF(H76=0,"",'Ark1'!T633)</f>
        <v>8.2916666666666643</v>
      </c>
      <c r="M76" s="114">
        <f>+IF(H76=0,"",'Ark1'!U633)</f>
        <v>291.48958333333326</v>
      </c>
      <c r="N76" s="114">
        <f t="shared" si="29"/>
        <v>22.403869047618855</v>
      </c>
      <c r="O76" s="75">
        <f>+IF(H76=0,"",'Ark1'!W633)</f>
        <v>95.833333333333314</v>
      </c>
      <c r="P76" s="75">
        <f>+IF(H76=0,"",'Ark1'!X633)</f>
        <v>27.083333333333325</v>
      </c>
      <c r="Q76" s="114">
        <f>+IF(H76=0,"",'Ark1'!AG633)</f>
        <v>689.27659574468112</v>
      </c>
      <c r="R76" s="75">
        <f>+IF(H76=0,"",'Ark1'!AH633)</f>
        <v>0</v>
      </c>
      <c r="S76" s="114">
        <f>+IF(H76=0,"",'Ark1'!AI633)</f>
        <v>14.583333333333337</v>
      </c>
      <c r="T76" s="449"/>
      <c r="U76" s="89"/>
      <c r="V76" s="75">
        <f>+IF(H76=0,"",'Ark1'!Y633)</f>
        <v>61.36754109320664</v>
      </c>
      <c r="W76" s="52">
        <f>+IF(H76=0,"",'Ark1'!AA633)</f>
        <v>1.2740737376183904</v>
      </c>
      <c r="X76" s="75">
        <f>+IF(H76=0,"",'Ark1'!AC633)</f>
        <v>39.450029582948474</v>
      </c>
      <c r="Y76" s="114">
        <f t="shared" si="30"/>
        <v>422.89203656830034</v>
      </c>
      <c r="Z76" s="114">
        <f t="shared" si="31"/>
        <v>41.82790547382308</v>
      </c>
      <c r="AA76" s="65">
        <f t="shared" si="32"/>
        <v>58.297916666666652</v>
      </c>
      <c r="AB76" s="65">
        <f t="shared" si="33"/>
        <v>2.0869565217391304</v>
      </c>
      <c r="AC76" s="42"/>
      <c r="AD76" s="4"/>
      <c r="AE76" s="55"/>
      <c r="AF76" s="55"/>
      <c r="AG76" s="1"/>
      <c r="AH76" s="18"/>
      <c r="AI76"/>
      <c r="AM76"/>
    </row>
    <row r="77" spans="1:39" ht="15.6">
      <c r="A77" s="42"/>
      <c r="B77" s="42">
        <f>+'Ark1'!C634</f>
        <v>2024</v>
      </c>
      <c r="C77" s="50">
        <f>+'Ark1'!L634</f>
        <v>5</v>
      </c>
      <c r="D77" s="51" t="s">
        <v>402</v>
      </c>
      <c r="E77" s="51">
        <f>+'Ark1'!D634</f>
        <v>5</v>
      </c>
      <c r="F77" s="51" t="str">
        <f t="shared" si="27"/>
        <v>Mai</v>
      </c>
      <c r="G77" s="50">
        <f>+IF(H77=0,"",'Ark1'!Q634)</f>
        <v>22</v>
      </c>
      <c r="H77" s="50">
        <f>+'Ark1'!R634</f>
        <v>45</v>
      </c>
      <c r="I77" s="114">
        <f t="shared" si="28"/>
        <v>-19</v>
      </c>
      <c r="J77" s="65">
        <f>+IF(H77=0,"",'Ark1'!AE634)</f>
        <v>23.4375</v>
      </c>
      <c r="K77" s="65">
        <f>+IF(H77=0,"",'Ark1'!AF634)</f>
        <v>25.89046809329782</v>
      </c>
      <c r="L77" s="52">
        <f>+IF(H77=0,"",'Ark1'!T634)</f>
        <v>7.9777777777777779</v>
      </c>
      <c r="M77" s="114">
        <f>+IF(H77=0,"",'Ark1'!U634)</f>
        <v>268.99333333333323</v>
      </c>
      <c r="N77" s="114">
        <f t="shared" si="29"/>
        <v>-5.1004166666667174</v>
      </c>
      <c r="O77" s="75">
        <f>+IF(H77=0,"",'Ark1'!W634)</f>
        <v>84.444444444444443</v>
      </c>
      <c r="P77" s="75">
        <f>+IF(H77=0,"",'Ark1'!X634)</f>
        <v>2.2222222222222223</v>
      </c>
      <c r="Q77" s="114">
        <f>+IF(H77=0,"",'Ark1'!AG634)</f>
        <v>642.48888888888882</v>
      </c>
      <c r="R77" s="75">
        <f>+IF(H77=0,"",'Ark1'!AH634)</f>
        <v>0</v>
      </c>
      <c r="S77" s="114">
        <f>+IF(H77=0,"",'Ark1'!AI634)</f>
        <v>37.777777777777779</v>
      </c>
      <c r="T77" s="449"/>
      <c r="U77" s="89"/>
      <c r="V77" s="75">
        <f>+IF(H77=0,"",'Ark1'!Y634)</f>
        <v>47.587511900591437</v>
      </c>
      <c r="W77" s="52">
        <f>+IF(H77=0,"",'Ark1'!AA634)</f>
        <v>1.4527963669938797</v>
      </c>
      <c r="X77" s="75">
        <f>+IF(H77=0,"",'Ark1'!AC634)</f>
        <v>37.774529332225526</v>
      </c>
      <c r="Y77" s="114">
        <f t="shared" si="30"/>
        <v>418.67390702822343</v>
      </c>
      <c r="Z77" s="114">
        <f t="shared" si="31"/>
        <v>-22.379068608514956</v>
      </c>
      <c r="AA77" s="65">
        <f t="shared" si="32"/>
        <v>53.798666666666648</v>
      </c>
      <c r="AB77" s="65">
        <f t="shared" si="33"/>
        <v>2.0454545454545454</v>
      </c>
      <c r="AC77" s="42"/>
      <c r="AD77" s="4"/>
      <c r="AE77" s="55"/>
      <c r="AF77" s="55"/>
      <c r="AG77" s="1"/>
      <c r="AH77" s="18"/>
      <c r="AI77"/>
      <c r="AM77"/>
    </row>
    <row r="78" spans="1:39" ht="15.6">
      <c r="A78" s="42"/>
      <c r="B78" s="42">
        <f>+'Ark1'!C635</f>
        <v>2024</v>
      </c>
      <c r="C78" s="50">
        <f>+'Ark1'!L635</f>
        <v>5</v>
      </c>
      <c r="D78" s="51" t="s">
        <v>402</v>
      </c>
      <c r="E78" s="51">
        <f>+'Ark1'!D635</f>
        <v>6</v>
      </c>
      <c r="F78" s="51" t="str">
        <f t="shared" si="27"/>
        <v>Jun</v>
      </c>
      <c r="G78" s="50">
        <f>+IF(H78=0,"",'Ark1'!Q635)</f>
        <v>9</v>
      </c>
      <c r="H78" s="50">
        <f>+'Ark1'!R635</f>
        <v>20</v>
      </c>
      <c r="I78" s="114">
        <f t="shared" si="28"/>
        <v>-21</v>
      </c>
      <c r="J78" s="65">
        <f>+IF(H78=0,"",'Ark1'!AE635)</f>
        <v>22.471910112359552</v>
      </c>
      <c r="K78" s="65">
        <f>+IF(H78=0,"",'Ark1'!AF635)</f>
        <v>24.352610950416754</v>
      </c>
      <c r="L78" s="52">
        <f>+IF(H78=0,"",'Ark1'!T635)</f>
        <v>8.6</v>
      </c>
      <c r="M78" s="114">
        <f>+IF(H78=0,"",'Ark1'!U635)</f>
        <v>284.56999999999994</v>
      </c>
      <c r="N78" s="114">
        <f t="shared" si="29"/>
        <v>15.365121951219294</v>
      </c>
      <c r="O78" s="75">
        <f>+IF(H78=0,"",'Ark1'!W635)</f>
        <v>90</v>
      </c>
      <c r="P78" s="75">
        <f>+IF(H78=0,"",'Ark1'!X635)</f>
        <v>5</v>
      </c>
      <c r="Q78" s="114">
        <f>+IF(H78=0,"",'Ark1'!AG635)</f>
        <v>653.85</v>
      </c>
      <c r="R78" s="75">
        <f>+IF(H78=0,"",'Ark1'!AH635)</f>
        <v>0</v>
      </c>
      <c r="S78" s="114">
        <f>+IF(H78=0,"",'Ark1'!AI635)</f>
        <v>30</v>
      </c>
      <c r="T78" s="449"/>
      <c r="U78" s="89"/>
      <c r="V78" s="75">
        <f>+IF(H78=0,"",'Ark1'!Y635)</f>
        <v>64.423203118131653</v>
      </c>
      <c r="W78" s="52">
        <f>+IF(H78=0,"",'Ark1'!AA635)</f>
        <v>1.5620499351813339</v>
      </c>
      <c r="X78" s="75">
        <f>+IF(H78=0,"",'Ark1'!AC635)</f>
        <v>14.73980606461218</v>
      </c>
      <c r="Y78" s="114">
        <f t="shared" si="30"/>
        <v>435.22214575208369</v>
      </c>
      <c r="Z78" s="114">
        <f t="shared" si="31"/>
        <v>29.059082914454393</v>
      </c>
      <c r="AA78" s="65">
        <f t="shared" si="32"/>
        <v>56.913999999999987</v>
      </c>
      <c r="AB78" s="65">
        <f t="shared" si="33"/>
        <v>2.2222222222222223</v>
      </c>
      <c r="AC78" s="42"/>
      <c r="AD78" s="4"/>
      <c r="AE78" s="55"/>
      <c r="AF78" s="55"/>
      <c r="AG78" s="1"/>
      <c r="AH78" s="18"/>
      <c r="AI78"/>
      <c r="AM78"/>
    </row>
    <row r="79" spans="1:39" ht="15.6">
      <c r="A79" s="42"/>
      <c r="B79" s="42">
        <f>+'Ark1'!C636</f>
        <v>2024</v>
      </c>
      <c r="C79" s="50">
        <f>+'Ark1'!L636</f>
        <v>5</v>
      </c>
      <c r="D79" s="51" t="s">
        <v>402</v>
      </c>
      <c r="E79" s="51">
        <f>+'Ark1'!D636</f>
        <v>7</v>
      </c>
      <c r="F79" s="51" t="str">
        <f t="shared" si="27"/>
        <v>Jul</v>
      </c>
      <c r="G79" s="50">
        <f>+IF(H79=0,"",'Ark1'!Q636)</f>
        <v>10</v>
      </c>
      <c r="H79" s="50">
        <f>+'Ark1'!R636</f>
        <v>16</v>
      </c>
      <c r="I79" s="114">
        <f t="shared" si="28"/>
        <v>-3</v>
      </c>
      <c r="J79" s="65">
        <f>+IF(H79=0,"",'Ark1'!AE636)</f>
        <v>35.555555555555557</v>
      </c>
      <c r="K79" s="65">
        <f>+IF(H79=0,"",'Ark1'!AF636)</f>
        <v>35.479810654908533</v>
      </c>
      <c r="L79" s="52">
        <f>+IF(H79=0,"",'Ark1'!T636)</f>
        <v>8</v>
      </c>
      <c r="M79" s="114">
        <f>+IF(H79=0,"",'Ark1'!U636)</f>
        <v>287.16250000000002</v>
      </c>
      <c r="N79" s="114">
        <f t="shared" si="29"/>
        <v>-4.805921052631561</v>
      </c>
      <c r="O79" s="75">
        <f>+IF(H79=0,"",'Ark1'!W636)</f>
        <v>81.25</v>
      </c>
      <c r="P79" s="75">
        <f>+IF(H79=0,"",'Ark1'!X636)</f>
        <v>6.25</v>
      </c>
      <c r="Q79" s="114">
        <f>+IF(H79=0,"",'Ark1'!AG636)</f>
        <v>621.8125</v>
      </c>
      <c r="R79" s="75">
        <f>+IF(H79=0,"",'Ark1'!AH636)</f>
        <v>0</v>
      </c>
      <c r="S79" s="114">
        <f>+IF(H79=0,"",'Ark1'!AI636)</f>
        <v>12.5</v>
      </c>
      <c r="T79" s="449"/>
      <c r="U79" s="89"/>
      <c r="V79" s="75">
        <f>+IF(H79=0,"",'Ark1'!Y636)</f>
        <v>72.609493826565156</v>
      </c>
      <c r="W79" s="52">
        <f>+IF(H79=0,"",'Ark1'!AA636)</f>
        <v>2</v>
      </c>
      <c r="X79" s="75">
        <f>+IF(H79=0,"",'Ark1'!AC636)</f>
        <v>4.9020793458524308</v>
      </c>
      <c r="Y79" s="114">
        <f t="shared" si="30"/>
        <v>461.81525781485578</v>
      </c>
      <c r="Z79" s="114">
        <f t="shared" si="31"/>
        <v>-6.7943046112295065</v>
      </c>
      <c r="AA79" s="65">
        <f t="shared" si="32"/>
        <v>57.432500000000005</v>
      </c>
      <c r="AB79" s="65">
        <f t="shared" si="33"/>
        <v>1.6</v>
      </c>
      <c r="AC79" s="42"/>
      <c r="AD79" s="4"/>
      <c r="AE79" s="55"/>
      <c r="AF79" s="55"/>
      <c r="AG79" s="1"/>
      <c r="AH79" s="18"/>
      <c r="AI79"/>
      <c r="AM79"/>
    </row>
    <row r="80" spans="1:39" ht="15.6">
      <c r="A80" s="42"/>
      <c r="B80" s="42">
        <f>+'Ark1'!C637</f>
        <v>2024</v>
      </c>
      <c r="C80" s="50">
        <f>+'Ark1'!L637</f>
        <v>5</v>
      </c>
      <c r="D80" s="51" t="s">
        <v>402</v>
      </c>
      <c r="E80" s="51">
        <f>+'Ark1'!D637</f>
        <v>8</v>
      </c>
      <c r="F80" s="51" t="str">
        <f t="shared" si="27"/>
        <v>Aug</v>
      </c>
      <c r="G80" s="50">
        <f>+IF(H80=0,"",'Ark1'!Q637)</f>
        <v>12</v>
      </c>
      <c r="H80" s="50">
        <f>+'Ark1'!R637</f>
        <v>26</v>
      </c>
      <c r="I80" s="114">
        <f t="shared" si="28"/>
        <v>4</v>
      </c>
      <c r="J80" s="65">
        <f>+IF(H80=0,"",'Ark1'!AE637)</f>
        <v>15.853658536585364</v>
      </c>
      <c r="K80" s="65">
        <f>+IF(H80=0,"",'Ark1'!AF637)</f>
        <v>15.133551885190428</v>
      </c>
      <c r="L80" s="52">
        <f>+IF(H80=0,"",'Ark1'!T637)</f>
        <v>6.0384615384615401</v>
      </c>
      <c r="M80" s="114">
        <f>+IF(H80=0,"",'Ark1'!U637)</f>
        <v>241.64615384615391</v>
      </c>
      <c r="N80" s="114">
        <f t="shared" si="29"/>
        <v>-42.00839160839152</v>
      </c>
      <c r="O80" s="75">
        <f>+IF(H80=0,"",'Ark1'!W637)</f>
        <v>26.92307692307692</v>
      </c>
      <c r="P80" s="75">
        <f>+IF(H80=0,"",'Ark1'!X637)</f>
        <v>3.8461538461538449</v>
      </c>
      <c r="Q80" s="114">
        <f>+IF(H80=0,"",'Ark1'!AG637)</f>
        <v>757.68</v>
      </c>
      <c r="R80" s="75">
        <f>+IF(H80=0,"",'Ark1'!AH637)</f>
        <v>0</v>
      </c>
      <c r="S80" s="114">
        <f>+IF(H80=0,"",'Ark1'!AI637)</f>
        <v>84.615384615384627</v>
      </c>
      <c r="T80" s="449"/>
      <c r="U80" s="89"/>
      <c r="V80" s="75">
        <f>+IF(H80=0,"",'Ark1'!Y637)</f>
        <v>44.667749773438345</v>
      </c>
      <c r="W80" s="52">
        <f>+IF(H80=0,"",'Ark1'!AA637)</f>
        <v>1.6751755184909676</v>
      </c>
      <c r="X80" s="75">
        <f>+IF(H80=0,"",'Ark1'!AC637)</f>
        <v>15.644116964554236</v>
      </c>
      <c r="Y80" s="114">
        <f t="shared" si="30"/>
        <v>318.92903844123367</v>
      </c>
      <c r="Z80" s="114">
        <f t="shared" si="31"/>
        <v>-85.576289179671789</v>
      </c>
      <c r="AA80" s="65">
        <f t="shared" si="32"/>
        <v>48.329230769230783</v>
      </c>
      <c r="AB80" s="65">
        <f t="shared" si="33"/>
        <v>2.1666666666666665</v>
      </c>
      <c r="AC80" s="42"/>
      <c r="AD80" s="4"/>
      <c r="AE80" s="55"/>
      <c r="AF80" s="55"/>
      <c r="AG80" s="1"/>
      <c r="AH80" s="18"/>
      <c r="AI80"/>
      <c r="AM80"/>
    </row>
    <row r="81" spans="1:39" ht="15.6">
      <c r="A81" s="42"/>
      <c r="B81" s="42">
        <f>+'Ark1'!C638</f>
        <v>2024</v>
      </c>
      <c r="C81" s="50">
        <f>+'Ark1'!L638</f>
        <v>5</v>
      </c>
      <c r="D81" s="51" t="s">
        <v>402</v>
      </c>
      <c r="E81" s="51">
        <f>+'Ark1'!D638</f>
        <v>9</v>
      </c>
      <c r="F81" s="51" t="str">
        <f t="shared" si="27"/>
        <v>Sep</v>
      </c>
      <c r="G81" s="50">
        <f>+IF(H81=0,"",'Ark1'!Q638)</f>
        <v>13</v>
      </c>
      <c r="H81" s="50">
        <f>+'Ark1'!R638</f>
        <v>37</v>
      </c>
      <c r="I81" s="114">
        <f t="shared" si="28"/>
        <v>18</v>
      </c>
      <c r="J81" s="65">
        <f>+IF(H81=0,"",'Ark1'!AE638)</f>
        <v>16.972477064220186</v>
      </c>
      <c r="K81" s="65">
        <f>+IF(H81=0,"",'Ark1'!AF638)</f>
        <v>18.036824379460246</v>
      </c>
      <c r="L81" s="52">
        <f>+IF(H81=0,"",'Ark1'!T638)</f>
        <v>6.8378378378378351</v>
      </c>
      <c r="M81" s="114">
        <f>+IF(H81=0,"",'Ark1'!U638)</f>
        <v>262.85405405405407</v>
      </c>
      <c r="N81" s="114">
        <f t="shared" si="29"/>
        <v>-4.2143669985775887</v>
      </c>
      <c r="O81" s="75">
        <f>+IF(H81=0,"",'Ark1'!W638)</f>
        <v>59.459459459459438</v>
      </c>
      <c r="P81" s="75">
        <f>+IF(H81=0,"",'Ark1'!X638)</f>
        <v>10.810810810810812</v>
      </c>
      <c r="Q81" s="114">
        <f>+IF(H81=0,"",'Ark1'!AG638)</f>
        <v>676.81081081081072</v>
      </c>
      <c r="R81" s="75">
        <f>+IF(H81=0,"",'Ark1'!AH638)</f>
        <v>0</v>
      </c>
      <c r="S81" s="114">
        <f>+IF(H81=0,"",'Ark1'!AI638)</f>
        <v>81.081081081081095</v>
      </c>
      <c r="T81" s="449"/>
      <c r="U81" s="89"/>
      <c r="V81" s="75">
        <f>+IF(H81=0,"",'Ark1'!Y638)</f>
        <v>55.58635645646509</v>
      </c>
      <c r="W81" s="52">
        <f>+IF(H81=0,"",'Ark1'!AA638)</f>
        <v>1.568499257140207</v>
      </c>
      <c r="X81" s="75">
        <f>+IF(H81=0,"",'Ark1'!AC638)</f>
        <v>62.097674352777538</v>
      </c>
      <c r="Y81" s="114">
        <f t="shared" si="30"/>
        <v>388.37153581982278</v>
      </c>
      <c r="Z81" s="114">
        <f t="shared" si="31"/>
        <v>-19.464824893888931</v>
      </c>
      <c r="AA81" s="65">
        <f t="shared" si="32"/>
        <v>52.570810810810812</v>
      </c>
      <c r="AB81" s="65">
        <f t="shared" si="33"/>
        <v>2.8461538461538463</v>
      </c>
      <c r="AC81" s="42"/>
      <c r="AD81" s="4"/>
      <c r="AE81" s="55"/>
      <c r="AF81" s="55"/>
      <c r="AG81" s="1"/>
      <c r="AH81" s="18"/>
      <c r="AI81"/>
      <c r="AM81"/>
    </row>
    <row r="82" spans="1:39" ht="15.6">
      <c r="A82" s="42"/>
      <c r="B82" s="42">
        <f>+'Ark1'!C639</f>
        <v>2024</v>
      </c>
      <c r="C82" s="50">
        <f>+'Ark1'!L639</f>
        <v>5</v>
      </c>
      <c r="D82" s="51" t="s">
        <v>402</v>
      </c>
      <c r="E82" s="51">
        <f>+'Ark1'!D639</f>
        <v>10</v>
      </c>
      <c r="F82" s="51" t="str">
        <f t="shared" si="27"/>
        <v>Okt</v>
      </c>
      <c r="G82" s="50">
        <f>+IF(H82=0,"",'Ark1'!Q639)</f>
        <v>28</v>
      </c>
      <c r="H82" s="50">
        <f>+'Ark1'!R639</f>
        <v>59</v>
      </c>
      <c r="I82" s="114">
        <f t="shared" si="28"/>
        <v>7</v>
      </c>
      <c r="J82" s="65">
        <f>+IF(H82=0,"",'Ark1'!AE639)</f>
        <v>22.433460076045623</v>
      </c>
      <c r="K82" s="65">
        <f>+IF(H82=0,"",'Ark1'!AF639)</f>
        <v>22.380741029475111</v>
      </c>
      <c r="L82" s="52">
        <f>+IF(H82=0,"",'Ark1'!T639)</f>
        <v>7.0847457627118642</v>
      </c>
      <c r="M82" s="114">
        <f>+IF(H82=0,"",'Ark1'!U639)</f>
        <v>231.61525423728821</v>
      </c>
      <c r="N82" s="114">
        <f t="shared" si="29"/>
        <v>-4.0520534550193474</v>
      </c>
      <c r="O82" s="75">
        <f>+IF(H82=0,"",'Ark1'!W639)</f>
        <v>72.881355932203391</v>
      </c>
      <c r="P82" s="75">
        <f>+IF(H82=0,"",'Ark1'!X639)</f>
        <v>6.7796610169491505</v>
      </c>
      <c r="Q82" s="114">
        <f>+IF(H82=0,"",'Ark1'!AG639)</f>
        <v>598.72881355932225</v>
      </c>
      <c r="R82" s="75">
        <f>+IF(H82=0,"",'Ark1'!AH639)</f>
        <v>0</v>
      </c>
      <c r="S82" s="114">
        <f>+IF(H82=0,"",'Ark1'!AI639)</f>
        <v>57.627118644067778</v>
      </c>
      <c r="T82" s="449"/>
      <c r="U82" s="89"/>
      <c r="V82" s="75">
        <f>+IF(H82=0,"",'Ark1'!Y639)</f>
        <v>78.524947592640189</v>
      </c>
      <c r="W82" s="52">
        <f>+IF(H82=0,"",'Ark1'!AA639)</f>
        <v>1.5435830603427099</v>
      </c>
      <c r="X82" s="75">
        <f>+IF(H82=0,"",'Ark1'!AC639)</f>
        <v>25.521291074391755</v>
      </c>
      <c r="Y82" s="114">
        <f t="shared" si="30"/>
        <v>386.8450106157112</v>
      </c>
      <c r="Z82" s="114">
        <f t="shared" si="31"/>
        <v>35.385219403138308</v>
      </c>
      <c r="AA82" s="65">
        <f t="shared" si="32"/>
        <v>46.323050847457644</v>
      </c>
      <c r="AB82" s="65">
        <f t="shared" si="33"/>
        <v>2.1071428571428572</v>
      </c>
      <c r="AC82" s="42"/>
      <c r="AD82" s="4"/>
      <c r="AE82" s="55"/>
      <c r="AF82" s="55"/>
      <c r="AG82" s="1"/>
      <c r="AH82" s="18"/>
      <c r="AI82"/>
      <c r="AM82"/>
    </row>
    <row r="83" spans="1:39" ht="15.6">
      <c r="A83" s="42"/>
      <c r="B83" s="42">
        <f>+'Ark1'!C640</f>
        <v>2024</v>
      </c>
      <c r="C83" s="50">
        <f>+'Ark1'!L640</f>
        <v>5</v>
      </c>
      <c r="D83" s="51" t="s">
        <v>402</v>
      </c>
      <c r="E83" s="51">
        <f>+'Ark1'!D640</f>
        <v>11</v>
      </c>
      <c r="F83" s="51" t="str">
        <f t="shared" si="27"/>
        <v>Nov</v>
      </c>
      <c r="G83" s="50">
        <f>+IF(H83=0,"",'Ark1'!Q640)</f>
        <v>27</v>
      </c>
      <c r="H83" s="50">
        <f>+'Ark1'!R640</f>
        <v>66</v>
      </c>
      <c r="I83" s="114">
        <f t="shared" si="28"/>
        <v>13</v>
      </c>
      <c r="J83" s="65">
        <f>+IF(H83=0,"",'Ark1'!AE640)</f>
        <v>24.905660377358497</v>
      </c>
      <c r="K83" s="65">
        <f>+IF(H83=0,"",'Ark1'!AF640)</f>
        <v>26.104187990972896</v>
      </c>
      <c r="L83" s="52">
        <f>+IF(H83=0,"",'Ark1'!T640)</f>
        <v>7.1060606060606064</v>
      </c>
      <c r="M83" s="114">
        <f>+IF(H83=0,"",'Ark1'!U640)</f>
        <v>256.57727272727283</v>
      </c>
      <c r="N83" s="114">
        <f t="shared" si="29"/>
        <v>-2.4434819897083457</v>
      </c>
      <c r="O83" s="75">
        <f>+IF(H83=0,"",'Ark1'!W640)</f>
        <v>60.606060606060609</v>
      </c>
      <c r="P83" s="75">
        <f>+IF(H83=0,"",'Ark1'!X640)</f>
        <v>10.606060606060607</v>
      </c>
      <c r="Q83" s="114">
        <f>+IF(H83=0,"",'Ark1'!AG640)</f>
        <v>644.93939393939411</v>
      </c>
      <c r="R83" s="75">
        <f>+IF(H83=0,"",'Ark1'!AH640)</f>
        <v>0</v>
      </c>
      <c r="S83" s="114">
        <f>+IF(H83=0,"",'Ark1'!AI640)</f>
        <v>68.181818181818187</v>
      </c>
      <c r="T83" s="449"/>
      <c r="U83" s="89"/>
      <c r="V83" s="75">
        <f>+IF(H83=0,"",'Ark1'!Y640)</f>
        <v>70.163956894601014</v>
      </c>
      <c r="W83" s="52">
        <f>+IF(H83=0,"",'Ark1'!AA640)</f>
        <v>1.4262558302410544</v>
      </c>
      <c r="X83" s="75">
        <f>+IF(H83=0,"",'Ark1'!AC640)</f>
        <v>45.895237021126242</v>
      </c>
      <c r="Y83" s="114">
        <f t="shared" si="30"/>
        <v>397.8316026875911</v>
      </c>
      <c r="Z83" s="114">
        <f t="shared" si="31"/>
        <v>15.262769781560507</v>
      </c>
      <c r="AA83" s="65">
        <f t="shared" si="32"/>
        <v>51.315454545454564</v>
      </c>
      <c r="AB83" s="65">
        <f t="shared" si="33"/>
        <v>2.4444444444444446</v>
      </c>
      <c r="AC83" s="42"/>
      <c r="AD83" s="4"/>
      <c r="AE83" s="55"/>
      <c r="AF83" s="55"/>
      <c r="AG83" s="1"/>
      <c r="AH83" s="18"/>
      <c r="AI83"/>
      <c r="AM83"/>
    </row>
    <row r="84" spans="1:39" ht="15.6">
      <c r="A84" s="42"/>
      <c r="B84" s="42">
        <f>+'Ark1'!C641</f>
        <v>2024</v>
      </c>
      <c r="C84" s="50">
        <f>+'Ark1'!L641</f>
        <v>5</v>
      </c>
      <c r="D84" s="51" t="s">
        <v>402</v>
      </c>
      <c r="E84" s="51">
        <f>+'Ark1'!D641</f>
        <v>12</v>
      </c>
      <c r="F84" s="51" t="str">
        <f t="shared" si="27"/>
        <v>Des</v>
      </c>
      <c r="G84" s="50">
        <f>+IF(H84=0,"",'Ark1'!Q641)</f>
        <v>6</v>
      </c>
      <c r="H84" s="50">
        <f>+'Ark1'!R641</f>
        <v>8</v>
      </c>
      <c r="I84" s="114">
        <f t="shared" si="28"/>
        <v>-8</v>
      </c>
      <c r="J84" s="65">
        <f>+IF(H84=0,"",'Ark1'!AE641)</f>
        <v>18.604651162790699</v>
      </c>
      <c r="K84" s="65">
        <f>+IF(H84=0,"",'Ark1'!AF641)</f>
        <v>19.067865434776376</v>
      </c>
      <c r="L84" s="52">
        <f>+IF(H84=0,"",'Ark1'!T641)</f>
        <v>8.25</v>
      </c>
      <c r="M84" s="114">
        <f>+IF(H84=0,"",'Ark1'!U641)</f>
        <v>249.46250000000001</v>
      </c>
      <c r="N84" s="114">
        <f t="shared" si="29"/>
        <v>-15.568749999999994</v>
      </c>
      <c r="O84" s="75">
        <f>+IF(H84=0,"",'Ark1'!W641)</f>
        <v>87.5</v>
      </c>
      <c r="P84" s="75">
        <f>+IF(H84=0,"",'Ark1'!X641)</f>
        <v>12.5</v>
      </c>
      <c r="Q84" s="114">
        <f>+IF(H84=0,"",'Ark1'!AG641)</f>
        <v>713.375</v>
      </c>
      <c r="R84" s="75">
        <f>+IF(H84=0,"",'Ark1'!AH641)</f>
        <v>0</v>
      </c>
      <c r="S84" s="114">
        <f>+IF(H84=0,"",'Ark1'!AI641)</f>
        <v>50</v>
      </c>
      <c r="T84" s="449"/>
      <c r="U84" s="89"/>
      <c r="V84" s="75">
        <f>+IF(H84=0,"",'Ark1'!Y641)</f>
        <v>77.003294369461855</v>
      </c>
      <c r="W84" s="52">
        <f>+IF(H84=0,"",'Ark1'!AA641)</f>
        <v>1.854049621773916</v>
      </c>
      <c r="X84" s="75">
        <f>+IF(H84=0,"",'Ark1'!AC641)</f>
        <v>76.748241653553436</v>
      </c>
      <c r="Y84" s="114">
        <f t="shared" si="30"/>
        <v>349.69335903276675</v>
      </c>
      <c r="Z84" s="114">
        <f t="shared" si="31"/>
        <v>-70.407691096022631</v>
      </c>
      <c r="AA84" s="65">
        <f t="shared" si="32"/>
        <v>49.892499999999998</v>
      </c>
      <c r="AB84" s="65">
        <f t="shared" si="33"/>
        <v>1.3333333333333333</v>
      </c>
      <c r="AC84" s="42"/>
      <c r="AD84" s="4"/>
      <c r="AE84" s="55"/>
      <c r="AF84" s="55"/>
      <c r="AG84" s="1"/>
      <c r="AH84" s="18"/>
      <c r="AI84"/>
      <c r="AM84"/>
    </row>
    <row r="85" spans="1:39" ht="15.6">
      <c r="A85" s="45"/>
      <c r="B85" s="42"/>
      <c r="C85" s="45"/>
      <c r="D85" s="45"/>
      <c r="E85" s="45"/>
      <c r="F85" s="45"/>
      <c r="G85" s="45"/>
      <c r="H85" s="45"/>
      <c r="I85" s="42"/>
      <c r="J85" s="94"/>
      <c r="K85" s="63"/>
      <c r="L85" s="42"/>
      <c r="M85" s="42"/>
      <c r="N85" s="42"/>
      <c r="O85" s="72"/>
      <c r="P85" s="72"/>
      <c r="Q85" s="42"/>
      <c r="R85" s="72"/>
      <c r="S85" s="72"/>
      <c r="T85" s="72"/>
      <c r="U85" s="72"/>
      <c r="V85" s="72"/>
      <c r="W85" s="42"/>
      <c r="X85" s="72"/>
      <c r="Y85" s="42"/>
      <c r="Z85" s="42"/>
      <c r="AA85" s="63"/>
      <c r="AB85" s="64"/>
      <c r="AC85" s="42"/>
      <c r="AD85" s="4"/>
      <c r="AE85" s="55"/>
      <c r="AF85" s="55"/>
      <c r="AG85" s="1"/>
      <c r="AH85" s="5"/>
      <c r="AI85"/>
      <c r="AM85"/>
    </row>
    <row r="86" spans="1:39" ht="17.399999999999999">
      <c r="A86" s="247"/>
      <c r="B86" s="278" t="s">
        <v>0</v>
      </c>
      <c r="C86" s="278"/>
      <c r="D86" s="278" t="str">
        <f>+D88</f>
        <v>O+</v>
      </c>
      <c r="E86" s="278"/>
      <c r="F86" s="279" t="s">
        <v>592</v>
      </c>
      <c r="G86" s="512">
        <f>SUM(H88:H99)</f>
        <v>146</v>
      </c>
      <c r="H86" s="501"/>
      <c r="I86" s="48"/>
      <c r="J86" s="45"/>
      <c r="K86" s="94"/>
      <c r="L86" s="63"/>
      <c r="M86" s="338">
        <f>+Klasse!L16</f>
        <v>287.69794520547953</v>
      </c>
      <c r="N86" s="48" t="s">
        <v>562</v>
      </c>
      <c r="O86" s="42"/>
      <c r="P86" s="72"/>
      <c r="Q86" s="72"/>
      <c r="R86" s="42"/>
      <c r="S86" s="72"/>
      <c r="T86" s="72"/>
      <c r="U86" s="72"/>
      <c r="V86" s="72"/>
      <c r="W86" s="72"/>
      <c r="X86" s="42"/>
      <c r="Y86" s="18">
        <f>+Klasse!AC16</f>
        <v>434.68866762665192</v>
      </c>
      <c r="Z86" s="48" t="s">
        <v>621</v>
      </c>
      <c r="AA86" s="42"/>
      <c r="AB86" s="63"/>
      <c r="AC86" s="64"/>
      <c r="AD86" s="4"/>
      <c r="AE86" s="4"/>
      <c r="AF86" s="55"/>
      <c r="AG86" s="55"/>
      <c r="AH86" s="1"/>
      <c r="AI86" s="5"/>
      <c r="AM86"/>
    </row>
    <row r="87" spans="1:39" ht="17.399999999999999">
      <c r="A87" s="247"/>
      <c r="B87" s="277"/>
      <c r="C87" s="278"/>
      <c r="D87" s="278"/>
      <c r="E87" s="279"/>
      <c r="F87" s="279"/>
      <c r="G87" s="279"/>
      <c r="H87" s="45"/>
      <c r="I87" s="42"/>
      <c r="J87" s="94"/>
      <c r="K87" s="63"/>
      <c r="L87" s="42"/>
      <c r="M87" s="42"/>
      <c r="N87" s="42"/>
      <c r="O87" s="72"/>
      <c r="P87" s="72"/>
      <c r="Q87" s="42"/>
      <c r="R87" s="72"/>
      <c r="S87" s="72"/>
      <c r="T87" s="72"/>
      <c r="U87" s="72"/>
      <c r="V87" s="72"/>
      <c r="W87" s="42"/>
      <c r="X87" s="72"/>
      <c r="Y87" s="42"/>
      <c r="Z87" s="42"/>
      <c r="AA87" s="63"/>
      <c r="AB87" s="64"/>
      <c r="AC87" s="42"/>
      <c r="AD87" s="4"/>
      <c r="AE87" s="55"/>
      <c r="AF87" s="55"/>
      <c r="AG87" s="1"/>
      <c r="AH87" s="5"/>
      <c r="AI87"/>
      <c r="AM87"/>
    </row>
    <row r="88" spans="1:39" ht="15.6">
      <c r="A88" s="42"/>
      <c r="B88" s="42">
        <f>+'Ark1'!C642</f>
        <v>2024</v>
      </c>
      <c r="C88">
        <f>+'Ark1'!L642</f>
        <v>6</v>
      </c>
      <c r="D88" s="3" t="s">
        <v>33</v>
      </c>
      <c r="E88" s="3">
        <f>+'Ark1'!D642</f>
        <v>1</v>
      </c>
      <c r="F88" s="3" t="str">
        <f t="shared" ref="F88:F99" si="34">+F73</f>
        <v>Jan</v>
      </c>
      <c r="G88">
        <f>+IF(H88=0,"",'Ark1'!Q642)</f>
        <v>3</v>
      </c>
      <c r="H88">
        <f>+'Ark1'!R642</f>
        <v>4</v>
      </c>
      <c r="I88" s="114">
        <f t="shared" ref="I88:I99" si="35">+IF(H88=0,"",H88-H315)</f>
        <v>-8</v>
      </c>
      <c r="J88" s="66">
        <f>+IF(H88=0,"",'Ark1'!AE642)</f>
        <v>5.4054054054054061</v>
      </c>
      <c r="K88" s="66">
        <f>+IF(H88=0,"",'Ark1'!AF642)</f>
        <v>6.3216338682666047</v>
      </c>
      <c r="L88" s="1">
        <f>+IF(H88=0,"",'Ark1'!T642)</f>
        <v>10.25</v>
      </c>
      <c r="M88" s="114">
        <f>+IF(H88=0,"",'Ark1'!U642)</f>
        <v>314.25</v>
      </c>
      <c r="N88" s="114">
        <f t="shared" ref="N88:N99" si="36">+IF(H88=0,"",M88-M315)</f>
        <v>-11.175000000000011</v>
      </c>
      <c r="O88" s="10">
        <f>+IF(H88=0,"",'Ark1'!W642)</f>
        <v>100</v>
      </c>
      <c r="P88" s="10">
        <f>+IF(H88=0,"",'Ark1'!X642)</f>
        <v>0</v>
      </c>
      <c r="Q88" s="114">
        <f>+IF(H88=0,"",'Ark1'!AG642)</f>
        <v>648.5</v>
      </c>
      <c r="R88" s="10">
        <f>+IF(H88=0,"",'Ark1'!AH642)</f>
        <v>0</v>
      </c>
      <c r="S88" s="114">
        <f>+IF(H88=0,"",'Ark1'!AI642)</f>
        <v>75</v>
      </c>
      <c r="T88" s="440">
        <f>+'Ark1'!AR642</f>
        <v>207.75</v>
      </c>
      <c r="U88" s="415">
        <f>+'Ark1'!AS642</f>
        <v>35.028558555234646</v>
      </c>
      <c r="V88" s="10">
        <f>+IF(H88=0,"",'Ark1'!Y642)</f>
        <v>13.144675728217916</v>
      </c>
      <c r="W88" s="1">
        <f>+IF(H88=0,"",'Ark1'!AA642)</f>
        <v>0.4330127018922193</v>
      </c>
      <c r="X88" s="10">
        <f>+IF(H88=0,"",'Ark1'!AC642)</f>
        <v>-73.570601579513621</v>
      </c>
      <c r="Y88" s="114">
        <f t="shared" ref="Y88:Y99" si="37">IF(H88=0,"",1000*M88/Q88)</f>
        <v>484.57979953739397</v>
      </c>
      <c r="Z88" s="114">
        <f t="shared" ref="Z88:Z99" si="38">+IF(H88=0,"",Y88-Y315)</f>
        <v>4.8377847953793207</v>
      </c>
      <c r="AA88" s="66">
        <f t="shared" ref="AA88:AA99" si="39">IF(H88=0,"",M88/C88)</f>
        <v>52.375</v>
      </c>
      <c r="AB88" s="66">
        <f t="shared" ref="AB88:AB99" si="40">IF(H88=0,"",H88/G88)</f>
        <v>1.3333333333333333</v>
      </c>
      <c r="AC88" s="42"/>
      <c r="AD88" s="4"/>
      <c r="AE88" s="55"/>
      <c r="AF88" s="55"/>
      <c r="AG88" s="1"/>
      <c r="AH88" s="18"/>
      <c r="AI88"/>
      <c r="AM88"/>
    </row>
    <row r="89" spans="1:39" ht="15.6">
      <c r="A89" s="42"/>
      <c r="B89" s="42">
        <f>+'Ark1'!C643</f>
        <v>2024</v>
      </c>
      <c r="C89">
        <f>+'Ark1'!L643</f>
        <v>6</v>
      </c>
      <c r="D89" s="3" t="s">
        <v>33</v>
      </c>
      <c r="E89" s="3">
        <f>+'Ark1'!D643</f>
        <v>2</v>
      </c>
      <c r="F89" s="3" t="str">
        <f t="shared" si="34"/>
        <v>Feb</v>
      </c>
      <c r="G89">
        <f>+IF(H89=0,"",'Ark1'!Q643)</f>
        <v>3</v>
      </c>
      <c r="H89">
        <f>+'Ark1'!R643</f>
        <v>3</v>
      </c>
      <c r="I89" s="114">
        <f t="shared" si="35"/>
        <v>-2</v>
      </c>
      <c r="J89" s="66">
        <f>+IF(H89=0,"",'Ark1'!AE643)</f>
        <v>5.7692307692307692</v>
      </c>
      <c r="K89" s="66">
        <f>+IF(H89=0,"",'Ark1'!AF643)</f>
        <v>6.9495847355336897</v>
      </c>
      <c r="L89" s="1">
        <f>+IF(H89=0,"",'Ark1'!T643)</f>
        <v>7.6666666666666687</v>
      </c>
      <c r="M89" s="114">
        <f>+IF(H89=0,"",'Ark1'!U643)</f>
        <v>289.8</v>
      </c>
      <c r="N89" s="114">
        <f t="shared" si="36"/>
        <v>-24.620000000000061</v>
      </c>
      <c r="O89" s="10">
        <f>+IF(H89=0,"",'Ark1'!W643)</f>
        <v>100</v>
      </c>
      <c r="P89" s="10">
        <f>+IF(H89=0,"",'Ark1'!X643)</f>
        <v>0</v>
      </c>
      <c r="Q89" s="114">
        <f>+IF(H89=0,"",'Ark1'!AG643)</f>
        <v>689</v>
      </c>
      <c r="R89" s="10">
        <f>+IF(H89=0,"",'Ark1'!AH643)</f>
        <v>0</v>
      </c>
      <c r="S89" s="114">
        <f>+IF(H89=0,"",'Ark1'!AI643)</f>
        <v>100</v>
      </c>
      <c r="T89" s="440">
        <f>+'Ark1'!AR643</f>
        <v>204.33333333333337</v>
      </c>
      <c r="U89" s="415">
        <f>+'Ark1'!AS643</f>
        <v>33.874136502642486</v>
      </c>
      <c r="V89" s="10">
        <f>+IF(H89=0,"",'Ark1'!Y643)</f>
        <v>25.286096311346039</v>
      </c>
      <c r="W89" s="1">
        <f>+IF(H89=0,"",'Ark1'!AA643)</f>
        <v>0.47140452079101841</v>
      </c>
      <c r="X89" s="10">
        <f>+IF(H89=0,"",'Ark1'!AC643)</f>
        <v>17.337836530304735</v>
      </c>
      <c r="Y89" s="114">
        <f t="shared" si="37"/>
        <v>420.60957910014514</v>
      </c>
      <c r="Z89" s="114">
        <f t="shared" si="38"/>
        <v>-66.108687153724929</v>
      </c>
      <c r="AA89" s="66">
        <f t="shared" si="39"/>
        <v>48.300000000000004</v>
      </c>
      <c r="AB89" s="66">
        <f t="shared" si="40"/>
        <v>1</v>
      </c>
      <c r="AC89" s="42"/>
      <c r="AD89" s="4"/>
      <c r="AE89" s="55"/>
      <c r="AF89" s="55"/>
      <c r="AG89" s="1"/>
      <c r="AH89" s="18"/>
      <c r="AI89"/>
      <c r="AM89"/>
    </row>
    <row r="90" spans="1:39" ht="15.6">
      <c r="A90" s="42"/>
      <c r="B90" s="42">
        <f>+'Ark1'!C644</f>
        <v>2024</v>
      </c>
      <c r="C90">
        <f>+'Ark1'!L644</f>
        <v>6</v>
      </c>
      <c r="D90" s="3" t="s">
        <v>33</v>
      </c>
      <c r="E90" s="3">
        <f>+'Ark1'!D644</f>
        <v>3</v>
      </c>
      <c r="F90" s="3" t="str">
        <f t="shared" si="34"/>
        <v>Mar</v>
      </c>
      <c r="G90">
        <f>+IF(H90=0,"",'Ark1'!Q644)</f>
        <v>4</v>
      </c>
      <c r="H90">
        <f>+'Ark1'!R644</f>
        <v>6</v>
      </c>
      <c r="I90" s="114">
        <f t="shared" si="35"/>
        <v>-5</v>
      </c>
      <c r="J90" s="66">
        <f>+IF(H90=0,"",'Ark1'!AE644)</f>
        <v>8.695652173913043</v>
      </c>
      <c r="K90" s="66">
        <f>+IF(H90=0,"",'Ark1'!AF644)</f>
        <v>9.6448107262805731</v>
      </c>
      <c r="L90" s="1">
        <f>+IF(H90=0,"",'Ark1'!T644)</f>
        <v>9</v>
      </c>
      <c r="M90" s="114">
        <f>+IF(H90=0,"",'Ark1'!U644)</f>
        <v>243.61666666666673</v>
      </c>
      <c r="N90" s="114">
        <f t="shared" si="36"/>
        <v>-75.546969696969654</v>
      </c>
      <c r="O90" s="10">
        <f>+IF(H90=0,"",'Ark1'!W644)</f>
        <v>100</v>
      </c>
      <c r="P90" s="10">
        <f>+IF(H90=0,"",'Ark1'!X644)</f>
        <v>0</v>
      </c>
      <c r="Q90" s="114">
        <f>+IF(H90=0,"",'Ark1'!AG644)</f>
        <v>671.8</v>
      </c>
      <c r="R90" s="10">
        <f>+IF(H90=0,"",'Ark1'!AH644)</f>
        <v>0</v>
      </c>
      <c r="S90" s="114">
        <f>+IF(H90=0,"",'Ark1'!AI644)</f>
        <v>83.333333333333314</v>
      </c>
      <c r="T90" s="449"/>
      <c r="U90" s="89"/>
      <c r="V90" s="10">
        <f>+IF(H90=0,"",'Ark1'!Y644)</f>
        <v>55.506408538914627</v>
      </c>
      <c r="W90" s="1">
        <f>+IF(H90=0,"",'Ark1'!AA644)</f>
        <v>1.5275252316519472</v>
      </c>
      <c r="X90" s="10">
        <f>+IF(H90=0,"",'Ark1'!AC644)</f>
        <v>-36.699618277857873</v>
      </c>
      <c r="Y90" s="114">
        <f t="shared" si="37"/>
        <v>362.63272799444292</v>
      </c>
      <c r="Z90" s="114">
        <f t="shared" si="38"/>
        <v>-83.579778360412263</v>
      </c>
      <c r="AA90" s="66">
        <f t="shared" si="39"/>
        <v>40.602777777777789</v>
      </c>
      <c r="AB90" s="66">
        <f t="shared" si="40"/>
        <v>1.5</v>
      </c>
      <c r="AC90" s="42"/>
      <c r="AD90" s="4"/>
      <c r="AE90" s="55"/>
      <c r="AF90" s="55"/>
      <c r="AG90" s="1"/>
      <c r="AH90" s="18"/>
      <c r="AI90"/>
      <c r="AM90"/>
    </row>
    <row r="91" spans="1:39" ht="15.6">
      <c r="A91" s="42"/>
      <c r="B91" s="42">
        <f>+'Ark1'!C645</f>
        <v>2024</v>
      </c>
      <c r="C91">
        <f>+'Ark1'!L645</f>
        <v>6</v>
      </c>
      <c r="D91" s="3" t="s">
        <v>33</v>
      </c>
      <c r="E91" s="3">
        <f>+'Ark1'!D645</f>
        <v>4</v>
      </c>
      <c r="F91" s="3" t="str">
        <f t="shared" si="34"/>
        <v>Apr</v>
      </c>
      <c r="G91">
        <f>+IF(H91=0,"",'Ark1'!Q645)</f>
        <v>6</v>
      </c>
      <c r="H91">
        <f>+'Ark1'!R645</f>
        <v>9</v>
      </c>
      <c r="I91" s="114">
        <f t="shared" si="35"/>
        <v>-6</v>
      </c>
      <c r="J91" s="66">
        <f>+IF(H91=0,"",'Ark1'!AE645)</f>
        <v>6.0810810810810816</v>
      </c>
      <c r="K91" s="66">
        <f>+IF(H91=0,"",'Ark1'!AF645)</f>
        <v>7.1352318154139374</v>
      </c>
      <c r="L91" s="1">
        <f>+IF(H91=0,"",'Ark1'!T645)</f>
        <v>8.1111111111111107</v>
      </c>
      <c r="M91" s="114">
        <f>+IF(H91=0,"",'Ark1'!U645)</f>
        <v>311.16666666666674</v>
      </c>
      <c r="N91" s="114">
        <f t="shared" si="36"/>
        <v>-17.060000000000002</v>
      </c>
      <c r="O91" s="10">
        <f>+IF(H91=0,"",'Ark1'!W645)</f>
        <v>77.777777777777771</v>
      </c>
      <c r="P91" s="10">
        <f>+IF(H91=0,"",'Ark1'!X645)</f>
        <v>22.222222222222225</v>
      </c>
      <c r="Q91" s="114">
        <f>+IF(H91=0,"",'Ark1'!AG645)</f>
        <v>735.55555555555554</v>
      </c>
      <c r="R91" s="10">
        <f>+IF(H91=0,"",'Ark1'!AH645)</f>
        <v>0</v>
      </c>
      <c r="S91" s="114">
        <f>+IF(H91=0,"",'Ark1'!AI645)</f>
        <v>77.777777777777771</v>
      </c>
      <c r="T91" s="449"/>
      <c r="U91" s="89"/>
      <c r="V91" s="10">
        <f>+IF(H91=0,"",'Ark1'!Y645)</f>
        <v>47.209485864130563</v>
      </c>
      <c r="W91" s="1">
        <f>+IF(H91=0,"",'Ark1'!AA645)</f>
        <v>1.8525924445036781</v>
      </c>
      <c r="X91" s="10">
        <f>+IF(H91=0,"",'Ark1'!AC645)</f>
        <v>57.948225580507135</v>
      </c>
      <c r="Y91" s="114">
        <f t="shared" si="37"/>
        <v>423.03625377643516</v>
      </c>
      <c r="Z91" s="114">
        <f t="shared" si="38"/>
        <v>30.107283305565204</v>
      </c>
      <c r="AA91" s="66">
        <f t="shared" si="39"/>
        <v>51.861111111111121</v>
      </c>
      <c r="AB91" s="66">
        <f t="shared" si="40"/>
        <v>1.5</v>
      </c>
      <c r="AC91" s="42"/>
      <c r="AD91" s="4"/>
      <c r="AE91" s="55"/>
      <c r="AF91" s="55"/>
      <c r="AG91" s="1"/>
      <c r="AH91" s="18"/>
      <c r="AI91"/>
      <c r="AM91"/>
    </row>
    <row r="92" spans="1:39" ht="15.6">
      <c r="A92" s="42"/>
      <c r="B92" s="42">
        <f>+'Ark1'!C646</f>
        <v>2024</v>
      </c>
      <c r="C92">
        <f>+'Ark1'!L646</f>
        <v>6</v>
      </c>
      <c r="D92" s="3" t="s">
        <v>33</v>
      </c>
      <c r="E92" s="3">
        <f>+'Ark1'!D646</f>
        <v>5</v>
      </c>
      <c r="F92" s="3" t="str">
        <f t="shared" si="34"/>
        <v>Mai</v>
      </c>
      <c r="G92">
        <f>+IF(H92=0,"",'Ark1'!Q646)</f>
        <v>13</v>
      </c>
      <c r="H92">
        <f>+'Ark1'!R646</f>
        <v>21</v>
      </c>
      <c r="I92" s="114">
        <f t="shared" si="35"/>
        <v>0</v>
      </c>
      <c r="J92" s="66">
        <f>+IF(H92=0,"",'Ark1'!AE646)</f>
        <v>10.9375</v>
      </c>
      <c r="K92" s="66">
        <f>+IF(H92=0,"",'Ark1'!AF646)</f>
        <v>12.626648272321855</v>
      </c>
      <c r="L92" s="1">
        <f>+IF(H92=0,"",'Ark1'!T646)</f>
        <v>8.9523809523809543</v>
      </c>
      <c r="M92" s="114">
        <f>+IF(H92=0,"",'Ark1'!U646)</f>
        <v>281.11428571428593</v>
      </c>
      <c r="N92" s="114">
        <f t="shared" si="36"/>
        <v>-27.371428571428339</v>
      </c>
      <c r="O92" s="10">
        <f>+IF(H92=0,"",'Ark1'!W646)</f>
        <v>100</v>
      </c>
      <c r="P92" s="10">
        <f>+IF(H92=0,"",'Ark1'!X646)</f>
        <v>9.5238095238095273</v>
      </c>
      <c r="Q92" s="114">
        <f>+IF(H92=0,"",'Ark1'!AG646)</f>
        <v>716.95238095238096</v>
      </c>
      <c r="R92" s="10">
        <f>+IF(H92=0,"",'Ark1'!AH646)</f>
        <v>0</v>
      </c>
      <c r="S92" s="114">
        <f>+IF(H92=0,"",'Ark1'!AI646)</f>
        <v>85.714285714285694</v>
      </c>
      <c r="T92" s="449"/>
      <c r="U92" s="89"/>
      <c r="V92" s="10">
        <f>+IF(H92=0,"",'Ark1'!Y646)</f>
        <v>66.128455698445109</v>
      </c>
      <c r="W92" s="1">
        <f>+IF(H92=0,"",'Ark1'!AA646)</f>
        <v>0.89847439352919456</v>
      </c>
      <c r="X92" s="10">
        <f>+IF(H92=0,"",'Ark1'!AC646)</f>
        <v>18.314707023620389</v>
      </c>
      <c r="Y92" s="114">
        <f t="shared" si="37"/>
        <v>392.09617428267825</v>
      </c>
      <c r="Z92" s="114">
        <f t="shared" si="38"/>
        <v>-96.41902064983077</v>
      </c>
      <c r="AA92" s="66">
        <f t="shared" si="39"/>
        <v>46.85238095238099</v>
      </c>
      <c r="AB92" s="66">
        <f t="shared" si="40"/>
        <v>1.6153846153846154</v>
      </c>
      <c r="AC92" s="42"/>
      <c r="AD92" s="4"/>
      <c r="AE92" s="55"/>
      <c r="AF92" s="55"/>
      <c r="AG92" s="1"/>
      <c r="AH92" s="18"/>
      <c r="AI92"/>
      <c r="AM92"/>
    </row>
    <row r="93" spans="1:39" ht="15.6">
      <c r="A93" s="42"/>
      <c r="B93" s="42">
        <f>+'Ark1'!C647</f>
        <v>2024</v>
      </c>
      <c r="C93">
        <f>+'Ark1'!L647</f>
        <v>6</v>
      </c>
      <c r="D93" s="3" t="s">
        <v>33</v>
      </c>
      <c r="E93" s="3">
        <f>+'Ark1'!D647</f>
        <v>6</v>
      </c>
      <c r="F93" s="3" t="str">
        <f t="shared" si="34"/>
        <v>Jun</v>
      </c>
      <c r="G93">
        <f>+IF(H93=0,"",'Ark1'!Q647)</f>
        <v>9</v>
      </c>
      <c r="H93">
        <f>+'Ark1'!R647</f>
        <v>14</v>
      </c>
      <c r="I93" s="114">
        <f t="shared" si="35"/>
        <v>-1</v>
      </c>
      <c r="J93" s="66">
        <f>+IF(H93=0,"",'Ark1'!AE647)</f>
        <v>15.730337078651679</v>
      </c>
      <c r="K93" s="66">
        <f>+IF(H93=0,"",'Ark1'!AF647)</f>
        <v>18.880397761308984</v>
      </c>
      <c r="L93" s="1">
        <f>+IF(H93=0,"",'Ark1'!T647)</f>
        <v>7.7857142857142883</v>
      </c>
      <c r="M93" s="114">
        <f>+IF(H93=0,"",'Ark1'!U647)</f>
        <v>315.1785714285715</v>
      </c>
      <c r="N93" s="114">
        <f t="shared" si="36"/>
        <v>9.9919047619047205</v>
      </c>
      <c r="O93" s="10">
        <f>+IF(H93=0,"",'Ark1'!W647)</f>
        <v>64.285714285714306</v>
      </c>
      <c r="P93" s="10">
        <f>+IF(H93=0,"",'Ark1'!X647)</f>
        <v>21.428571428571423</v>
      </c>
      <c r="Q93" s="114">
        <f>+IF(H93=0,"",'Ark1'!AG647)</f>
        <v>654.642857142857</v>
      </c>
      <c r="R93" s="10">
        <f>+IF(H93=0,"",'Ark1'!AH647)</f>
        <v>0</v>
      </c>
      <c r="S93" s="114">
        <f>+IF(H93=0,"",'Ark1'!AI647)</f>
        <v>78.571428571428555</v>
      </c>
      <c r="T93" s="449"/>
      <c r="U93" s="89"/>
      <c r="V93" s="10">
        <f>+IF(H93=0,"",'Ark1'!Y647)</f>
        <v>46.046066662658966</v>
      </c>
      <c r="W93" s="1">
        <f>+IF(H93=0,"",'Ark1'!AA647)</f>
        <v>2.2096726140368608</v>
      </c>
      <c r="X93" s="10">
        <f>+IF(H93=0,"",'Ark1'!AC647)</f>
        <v>64.84137424190321</v>
      </c>
      <c r="Y93" s="114">
        <f t="shared" si="37"/>
        <v>481.45117294053483</v>
      </c>
      <c r="Z93" s="114">
        <f t="shared" si="38"/>
        <v>68.217737302332637</v>
      </c>
      <c r="AA93" s="66">
        <f t="shared" si="39"/>
        <v>52.529761904761919</v>
      </c>
      <c r="AB93" s="66">
        <f t="shared" si="40"/>
        <v>1.5555555555555556</v>
      </c>
      <c r="AC93" s="42"/>
      <c r="AD93" s="4"/>
      <c r="AE93" s="55"/>
      <c r="AF93" s="55"/>
      <c r="AG93" s="1"/>
      <c r="AH93" s="18"/>
      <c r="AI93"/>
      <c r="AM93"/>
    </row>
    <row r="94" spans="1:39" ht="15.6">
      <c r="A94" s="42"/>
      <c r="B94" s="42">
        <f>+'Ark1'!C648</f>
        <v>2024</v>
      </c>
      <c r="C94">
        <f>+'Ark1'!L648</f>
        <v>6</v>
      </c>
      <c r="D94" s="3" t="s">
        <v>33</v>
      </c>
      <c r="E94" s="3">
        <f>+'Ark1'!D648</f>
        <v>7</v>
      </c>
      <c r="F94" s="3" t="str">
        <f t="shared" si="34"/>
        <v>Jul</v>
      </c>
      <c r="G94">
        <f>+IF(H94=0,"",'Ark1'!Q648)</f>
        <v>4</v>
      </c>
      <c r="H94">
        <f>+'Ark1'!R648</f>
        <v>9</v>
      </c>
      <c r="I94" s="114">
        <f t="shared" si="35"/>
        <v>5</v>
      </c>
      <c r="J94" s="66">
        <f>+IF(H94=0,"",'Ark1'!AE648)</f>
        <v>20</v>
      </c>
      <c r="K94" s="66">
        <f>+IF(H94=0,"",'Ark1'!AF648)</f>
        <v>20.791666344913864</v>
      </c>
      <c r="L94" s="1">
        <f>+IF(H94=0,"",'Ark1'!T648)</f>
        <v>8.8888888888888893</v>
      </c>
      <c r="M94" s="114">
        <f>+IF(H94=0,"",'Ark1'!U648)</f>
        <v>299.16666666666674</v>
      </c>
      <c r="N94" s="114">
        <f t="shared" si="36"/>
        <v>41.56666666666672</v>
      </c>
      <c r="O94" s="10">
        <f>+IF(H94=0,"",'Ark1'!W648)</f>
        <v>100</v>
      </c>
      <c r="P94" s="10">
        <f>+IF(H94=0,"",'Ark1'!X648)</f>
        <v>0</v>
      </c>
      <c r="Q94" s="114">
        <f>+IF(H94=0,"",'Ark1'!AG648)</f>
        <v>628</v>
      </c>
      <c r="R94" s="10">
        <f>+IF(H94=0,"",'Ark1'!AH648)</f>
        <v>0</v>
      </c>
      <c r="S94" s="114">
        <f>+IF(H94=0,"",'Ark1'!AI648)</f>
        <v>88.8888888888889</v>
      </c>
      <c r="T94" s="449"/>
      <c r="U94" s="89"/>
      <c r="V94" s="10">
        <f>+IF(H94=0,"",'Ark1'!Y648)</f>
        <v>22.046768470685603</v>
      </c>
      <c r="W94" s="1">
        <f>+IF(H94=0,"",'Ark1'!AA648)</f>
        <v>1.6629588385661935</v>
      </c>
      <c r="X94" s="10">
        <f>+IF(H94=0,"",'Ark1'!AC648)</f>
        <v>70.633579320871277</v>
      </c>
      <c r="Y94" s="114">
        <f t="shared" si="37"/>
        <v>476.38004246284515</v>
      </c>
      <c r="Z94" s="114">
        <f t="shared" si="38"/>
        <v>9.078455161257807</v>
      </c>
      <c r="AA94" s="66">
        <f t="shared" si="39"/>
        <v>49.861111111111121</v>
      </c>
      <c r="AB94" s="66">
        <f t="shared" si="40"/>
        <v>2.25</v>
      </c>
      <c r="AC94" s="42"/>
      <c r="AD94" s="4"/>
      <c r="AE94" s="55"/>
      <c r="AF94" s="55"/>
      <c r="AG94" s="1"/>
      <c r="AH94" s="18"/>
      <c r="AI94"/>
      <c r="AM94"/>
    </row>
    <row r="95" spans="1:39" ht="15.6">
      <c r="A95" s="42"/>
      <c r="B95" s="42">
        <f>+'Ark1'!C649</f>
        <v>2024</v>
      </c>
      <c r="C95">
        <f>+'Ark1'!L649</f>
        <v>6</v>
      </c>
      <c r="D95" s="3" t="s">
        <v>33</v>
      </c>
      <c r="E95" s="3">
        <f>+'Ark1'!D649</f>
        <v>8</v>
      </c>
      <c r="F95" s="3" t="str">
        <f t="shared" si="34"/>
        <v>Aug</v>
      </c>
      <c r="G95">
        <f>+IF(H95=0,"",'Ark1'!Q649)</f>
        <v>4</v>
      </c>
      <c r="H95">
        <f>+'Ark1'!R649</f>
        <v>6</v>
      </c>
      <c r="I95" s="114">
        <f t="shared" si="35"/>
        <v>-21</v>
      </c>
      <c r="J95" s="66">
        <f>+IF(H95=0,"",'Ark1'!AE649)</f>
        <v>3.6585365853658542</v>
      </c>
      <c r="K95" s="66">
        <f>+IF(H95=0,"",'Ark1'!AF649)</f>
        <v>4.4067665967332852</v>
      </c>
      <c r="L95" s="1">
        <f>+IF(H95=0,"",'Ark1'!T649)</f>
        <v>7.8333333333333313</v>
      </c>
      <c r="M95" s="114">
        <f>+IF(H95=0,"",'Ark1'!U649)</f>
        <v>304.91666666666674</v>
      </c>
      <c r="N95" s="114">
        <f t="shared" si="36"/>
        <v>4.5796296296296077</v>
      </c>
      <c r="O95" s="10">
        <f>+IF(H95=0,"",'Ark1'!W649)</f>
        <v>66.666666666666686</v>
      </c>
      <c r="P95" s="10">
        <f>+IF(H95=0,"",'Ark1'!X649)</f>
        <v>16.666666666666671</v>
      </c>
      <c r="Q95" s="114">
        <f>+IF(H95=0,"",'Ark1'!AG649)</f>
        <v>768.66666666666652</v>
      </c>
      <c r="R95" s="10">
        <f>+IF(H95=0,"",'Ark1'!AH649)</f>
        <v>0</v>
      </c>
      <c r="S95" s="114">
        <f>+IF(H95=0,"",'Ark1'!AI649)</f>
        <v>100</v>
      </c>
      <c r="T95" s="449"/>
      <c r="U95" s="89"/>
      <c r="V95" s="10">
        <f>+IF(H95=0,"",'Ark1'!Y649)</f>
        <v>52.051750424190608</v>
      </c>
      <c r="W95" s="1">
        <f>+IF(H95=0,"",'Ark1'!AA649)</f>
        <v>2.1921577396609861</v>
      </c>
      <c r="X95" s="10">
        <f>+IF(H95=0,"",'Ark1'!AC649)</f>
        <v>9.5549852363742893</v>
      </c>
      <c r="Y95" s="114">
        <f t="shared" si="37"/>
        <v>396.68256721595856</v>
      </c>
      <c r="Z95" s="114">
        <f t="shared" si="38"/>
        <v>-22.895261109384649</v>
      </c>
      <c r="AA95" s="66">
        <f t="shared" si="39"/>
        <v>50.819444444444457</v>
      </c>
      <c r="AB95" s="66">
        <f t="shared" si="40"/>
        <v>1.5</v>
      </c>
      <c r="AC95" s="42"/>
      <c r="AD95" s="4"/>
      <c r="AE95" s="55"/>
      <c r="AF95" s="55"/>
      <c r="AG95" s="1"/>
      <c r="AH95" s="18"/>
      <c r="AI95"/>
      <c r="AM95"/>
    </row>
    <row r="96" spans="1:39" ht="15.6">
      <c r="A96" s="42"/>
      <c r="B96" s="42">
        <f>+'Ark1'!C650</f>
        <v>2024</v>
      </c>
      <c r="C96">
        <f>+'Ark1'!L650</f>
        <v>6</v>
      </c>
      <c r="D96" s="3" t="s">
        <v>33</v>
      </c>
      <c r="E96" s="3">
        <f>+'Ark1'!D650</f>
        <v>9</v>
      </c>
      <c r="F96" s="3" t="str">
        <f t="shared" si="34"/>
        <v>Sep</v>
      </c>
      <c r="G96">
        <f>+IF(H96=0,"",'Ark1'!Q650)</f>
        <v>11</v>
      </c>
      <c r="H96">
        <f>+'Ark1'!R650</f>
        <v>17</v>
      </c>
      <c r="I96" s="114">
        <f t="shared" si="35"/>
        <v>10</v>
      </c>
      <c r="J96" s="66">
        <f>+IF(H96=0,"",'Ark1'!AE650)</f>
        <v>7.7981651376146788</v>
      </c>
      <c r="K96" s="66">
        <f>+IF(H96=0,"",'Ark1'!AF650)</f>
        <v>8.6871856500645404</v>
      </c>
      <c r="L96" s="1">
        <f>+IF(H96=0,"",'Ark1'!T650)</f>
        <v>6.2352941176470589</v>
      </c>
      <c r="M96" s="114">
        <f>+IF(H96=0,"",'Ark1'!U650)</f>
        <v>275.54117647058831</v>
      </c>
      <c r="N96" s="114">
        <f t="shared" si="36"/>
        <v>-17.458823529411688</v>
      </c>
      <c r="O96" s="10">
        <f>+IF(H96=0,"",'Ark1'!W650)</f>
        <v>35.294117647058826</v>
      </c>
      <c r="P96" s="10">
        <f>+IF(H96=0,"",'Ark1'!X650)</f>
        <v>0</v>
      </c>
      <c r="Q96" s="114">
        <f>+IF(H96=0,"",'Ark1'!AG650)</f>
        <v>661.52941176470597</v>
      </c>
      <c r="R96" s="10">
        <f>+IF(H96=0,"",'Ark1'!AH650)</f>
        <v>0</v>
      </c>
      <c r="S96" s="114">
        <f>+IF(H96=0,"",'Ark1'!AI650)</f>
        <v>100</v>
      </c>
      <c r="T96" s="449"/>
      <c r="U96" s="89"/>
      <c r="V96" s="10">
        <f>+IF(H96=0,"",'Ark1'!Y650)</f>
        <v>34.745495837142343</v>
      </c>
      <c r="W96" s="1">
        <f>+IF(H96=0,"",'Ark1'!AA650)</f>
        <v>1.7666655785507299</v>
      </c>
      <c r="X96" s="10">
        <f>+IF(H96=0,"",'Ark1'!AC650)</f>
        <v>-18.031687970629807</v>
      </c>
      <c r="Y96" s="114">
        <f t="shared" si="37"/>
        <v>416.52142984172156</v>
      </c>
      <c r="Z96" s="114">
        <f t="shared" si="38"/>
        <v>10.423023743315468</v>
      </c>
      <c r="AA96" s="66">
        <f t="shared" si="39"/>
        <v>45.923529411764719</v>
      </c>
      <c r="AB96" s="66">
        <f t="shared" si="40"/>
        <v>1.5454545454545454</v>
      </c>
      <c r="AC96" s="42"/>
      <c r="AD96" s="4"/>
      <c r="AE96" s="55"/>
      <c r="AF96" s="55"/>
      <c r="AG96" s="1"/>
      <c r="AH96" s="18"/>
      <c r="AI96"/>
      <c r="AM96"/>
    </row>
    <row r="97" spans="1:39" ht="15.6">
      <c r="A97" s="42"/>
      <c r="B97" s="42">
        <f>+'Ark1'!C651</f>
        <v>2024</v>
      </c>
      <c r="C97">
        <f>+'Ark1'!L651</f>
        <v>6</v>
      </c>
      <c r="D97" s="3" t="s">
        <v>33</v>
      </c>
      <c r="E97" s="3">
        <f>+'Ark1'!D651</f>
        <v>10</v>
      </c>
      <c r="F97" s="3" t="str">
        <f t="shared" si="34"/>
        <v>Okt</v>
      </c>
      <c r="G97">
        <f>+IF(H97=0,"",'Ark1'!Q651)</f>
        <v>8</v>
      </c>
      <c r="H97">
        <f>+'Ark1'!R651</f>
        <v>11</v>
      </c>
      <c r="I97" s="114">
        <f t="shared" si="35"/>
        <v>-16</v>
      </c>
      <c r="J97" s="66">
        <f>+IF(H97=0,"",'Ark1'!AE651)</f>
        <v>4.1825095057034209</v>
      </c>
      <c r="K97" s="66">
        <f>+IF(H97=0,"",'Ark1'!AF651)</f>
        <v>4.3753265321831778</v>
      </c>
      <c r="L97" s="1">
        <f>+IF(H97=0,"",'Ark1'!T651)</f>
        <v>7.8181818181818192</v>
      </c>
      <c r="M97" s="114">
        <f>+IF(H97=0,"",'Ark1'!U651)</f>
        <v>242.8636363636364</v>
      </c>
      <c r="N97" s="114">
        <f t="shared" si="36"/>
        <v>3.9525252525252768</v>
      </c>
      <c r="O97" s="10">
        <f>+IF(H97=0,"",'Ark1'!W651)</f>
        <v>72.727272727272734</v>
      </c>
      <c r="P97" s="10">
        <f>+IF(H97=0,"",'Ark1'!X651)</f>
        <v>9.0909090909090917</v>
      </c>
      <c r="Q97" s="114">
        <f>+IF(H97=0,"",'Ark1'!AG651)</f>
        <v>586</v>
      </c>
      <c r="R97" s="10">
        <f>+IF(H97=0,"",'Ark1'!AH651)</f>
        <v>0</v>
      </c>
      <c r="S97" s="114">
        <f>+IF(H97=0,"",'Ark1'!AI651)</f>
        <v>100</v>
      </c>
      <c r="T97" s="449"/>
      <c r="U97" s="89"/>
      <c r="V97" s="10">
        <f>+IF(H97=0,"",'Ark1'!Y651)</f>
        <v>70.354004508721644</v>
      </c>
      <c r="W97" s="1">
        <f>+IF(H97=0,"",'Ark1'!AA651)</f>
        <v>2.1666136886932694</v>
      </c>
      <c r="X97" s="10">
        <f>+IF(H97=0,"",'Ark1'!AC651)</f>
        <v>50.838689394555722</v>
      </c>
      <c r="Y97" s="114">
        <f t="shared" si="37"/>
        <v>414.44306546695634</v>
      </c>
      <c r="Z97" s="114">
        <f t="shared" si="38"/>
        <v>-6.2299487498167991</v>
      </c>
      <c r="AA97" s="66">
        <f t="shared" si="39"/>
        <v>40.477272727272734</v>
      </c>
      <c r="AB97" s="66">
        <f t="shared" si="40"/>
        <v>1.375</v>
      </c>
      <c r="AC97" s="42"/>
      <c r="AD97" s="4"/>
      <c r="AE97" s="55"/>
      <c r="AF97" s="55"/>
      <c r="AG97" s="1"/>
      <c r="AH97" s="18"/>
      <c r="AI97"/>
      <c r="AM97"/>
    </row>
    <row r="98" spans="1:39" ht="15.6">
      <c r="A98" s="42"/>
      <c r="B98" s="42">
        <f>+'Ark1'!C652</f>
        <v>2024</v>
      </c>
      <c r="C98">
        <f>+'Ark1'!L652</f>
        <v>6</v>
      </c>
      <c r="D98" s="3" t="s">
        <v>33</v>
      </c>
      <c r="E98" s="3">
        <f>+'Ark1'!D652</f>
        <v>11</v>
      </c>
      <c r="F98" s="3" t="str">
        <f t="shared" si="34"/>
        <v>Nov</v>
      </c>
      <c r="G98">
        <f>+IF(H98=0,"",'Ark1'!Q652)</f>
        <v>14</v>
      </c>
      <c r="H98">
        <f>+'Ark1'!R652</f>
        <v>39</v>
      </c>
      <c r="I98" s="114">
        <f t="shared" si="35"/>
        <v>18</v>
      </c>
      <c r="J98" s="66">
        <f>+IF(H98=0,"",'Ark1'!AE652)</f>
        <v>14.716981132075473</v>
      </c>
      <c r="K98" s="66">
        <f>+IF(H98=0,"",'Ark1'!AF652)</f>
        <v>17.38737683286266</v>
      </c>
      <c r="L98" s="1">
        <f>+IF(H98=0,"",'Ark1'!T652)</f>
        <v>7.6923076923076898</v>
      </c>
      <c r="M98" s="114">
        <f>+IF(H98=0,"",'Ark1'!U652)</f>
        <v>289.21538461538472</v>
      </c>
      <c r="N98" s="114">
        <f t="shared" si="36"/>
        <v>10.439194139194171</v>
      </c>
      <c r="O98" s="10">
        <f>+IF(H98=0,"",'Ark1'!W652)</f>
        <v>71.79487179487181</v>
      </c>
      <c r="P98" s="10">
        <f>+IF(H98=0,"",'Ark1'!X652)</f>
        <v>5.1282051282051277</v>
      </c>
      <c r="Q98" s="114">
        <f>+IF(H98=0,"",'Ark1'!AG652)</f>
        <v>622.9487179487179</v>
      </c>
      <c r="R98" s="10">
        <f>+IF(H98=0,"",'Ark1'!AH652)</f>
        <v>0</v>
      </c>
      <c r="S98" s="114">
        <f>+IF(H98=0,"",'Ark1'!AI652)</f>
        <v>94.871794871794876</v>
      </c>
      <c r="T98" s="449"/>
      <c r="U98" s="89"/>
      <c r="V98" s="10">
        <f>+IF(H98=0,"",'Ark1'!Y652)</f>
        <v>45.178191576056179</v>
      </c>
      <c r="W98" s="1">
        <f>+IF(H98=0,"",'Ark1'!AA652)</f>
        <v>1.3803352649943359</v>
      </c>
      <c r="X98" s="10">
        <f>+IF(H98=0,"",'Ark1'!AC652)</f>
        <v>40.984844634531321</v>
      </c>
      <c r="Y98" s="114">
        <f t="shared" si="37"/>
        <v>464.26836797695023</v>
      </c>
      <c r="Z98" s="114">
        <f t="shared" si="38"/>
        <v>-6.7131284027764195</v>
      </c>
      <c r="AA98" s="66">
        <f t="shared" si="39"/>
        <v>48.202564102564118</v>
      </c>
      <c r="AB98" s="66">
        <f t="shared" si="40"/>
        <v>2.7857142857142856</v>
      </c>
      <c r="AC98" s="42"/>
      <c r="AD98" s="4"/>
      <c r="AE98" s="55"/>
      <c r="AF98" s="55"/>
      <c r="AG98" s="1"/>
      <c r="AH98" s="18"/>
      <c r="AI98"/>
      <c r="AM98"/>
    </row>
    <row r="99" spans="1:39" ht="15.6">
      <c r="A99" s="42"/>
      <c r="B99" s="42">
        <f>+'Ark1'!C653</f>
        <v>2024</v>
      </c>
      <c r="C99">
        <f>+'Ark1'!L653</f>
        <v>6</v>
      </c>
      <c r="D99" s="3" t="s">
        <v>33</v>
      </c>
      <c r="E99" s="3">
        <f>+'Ark1'!D653</f>
        <v>12</v>
      </c>
      <c r="F99" s="3" t="str">
        <f t="shared" si="34"/>
        <v>Des</v>
      </c>
      <c r="G99">
        <f>+IF(H99=0,"",'Ark1'!Q653)</f>
        <v>7</v>
      </c>
      <c r="H99">
        <f>+'Ark1'!R653</f>
        <v>7</v>
      </c>
      <c r="I99" s="114">
        <f t="shared" si="35"/>
        <v>-1</v>
      </c>
      <c r="J99" s="66">
        <f>+IF(H99=0,"",'Ark1'!AE653)</f>
        <v>16.279069767441861</v>
      </c>
      <c r="K99" s="66">
        <f>+IF(H99=0,"",'Ark1'!AF653)</f>
        <v>20.468551446069764</v>
      </c>
      <c r="L99" s="1">
        <f>+IF(H99=0,"",'Ark1'!T653)</f>
        <v>8.2857142857142883</v>
      </c>
      <c r="M99" s="114">
        <f>+IF(H99=0,"",'Ark1'!U653)</f>
        <v>306.0428571428572</v>
      </c>
      <c r="N99" s="114">
        <f t="shared" si="36"/>
        <v>-29.969642857142901</v>
      </c>
      <c r="O99" s="10">
        <f>+IF(H99=0,"",'Ark1'!W653)</f>
        <v>100</v>
      </c>
      <c r="P99" s="10">
        <f>+IF(H99=0,"",'Ark1'!X653)</f>
        <v>28.571428571428577</v>
      </c>
      <c r="Q99" s="114">
        <f>+IF(H99=0,"",'Ark1'!AG653)</f>
        <v>693.71428571428555</v>
      </c>
      <c r="R99" s="10">
        <f>+IF(H99=0,"",'Ark1'!AH653)</f>
        <v>0</v>
      </c>
      <c r="S99" s="114">
        <f>+IF(H99=0,"",'Ark1'!AI653)</f>
        <v>100</v>
      </c>
      <c r="T99" s="449"/>
      <c r="U99" s="89"/>
      <c r="V99" s="10">
        <f>+IF(H99=0,"",'Ark1'!Y653)</f>
        <v>63.022532413706905</v>
      </c>
      <c r="W99" s="1">
        <f>+IF(H99=0,"",'Ark1'!AA653)</f>
        <v>1.3850513878332349</v>
      </c>
      <c r="X99" s="10">
        <f>+IF(H99=0,"",'Ark1'!AC653)</f>
        <v>14.257047709309973</v>
      </c>
      <c r="Y99" s="114">
        <f t="shared" si="37"/>
        <v>441.16556836902822</v>
      </c>
      <c r="Z99" s="114">
        <f t="shared" si="38"/>
        <v>-36.209675814953471</v>
      </c>
      <c r="AA99" s="66">
        <f t="shared" si="39"/>
        <v>51.007142857142867</v>
      </c>
      <c r="AB99" s="66">
        <f t="shared" si="40"/>
        <v>1</v>
      </c>
      <c r="AC99" s="42"/>
      <c r="AD99" s="4"/>
      <c r="AE99" s="55"/>
      <c r="AF99" s="55"/>
      <c r="AG99" s="1"/>
      <c r="AH99" s="18"/>
      <c r="AI99"/>
      <c r="AM99"/>
    </row>
    <row r="100" spans="1:39" ht="15.6">
      <c r="A100" s="45"/>
      <c r="B100" s="42"/>
      <c r="C100" s="45"/>
      <c r="D100" s="45"/>
      <c r="E100" s="45"/>
      <c r="F100" s="45"/>
      <c r="G100" s="45"/>
      <c r="H100" s="45"/>
      <c r="I100" s="42"/>
      <c r="J100" s="94"/>
      <c r="K100" s="63"/>
      <c r="L100" s="42"/>
      <c r="M100" s="42"/>
      <c r="N100" s="42"/>
      <c r="O100" s="72"/>
      <c r="P100" s="72"/>
      <c r="Q100" s="42"/>
      <c r="R100" s="72"/>
      <c r="S100" s="72"/>
      <c r="T100" s="72"/>
      <c r="U100" s="72"/>
      <c r="V100" s="72"/>
      <c r="W100" s="42"/>
      <c r="X100" s="72"/>
      <c r="Y100" s="42"/>
      <c r="Z100" s="42"/>
      <c r="AA100" s="63"/>
      <c r="AB100" s="64"/>
      <c r="AC100" s="42"/>
      <c r="AD100" s="4"/>
      <c r="AE100" s="55"/>
      <c r="AF100" s="55"/>
      <c r="AG100" s="1"/>
      <c r="AH100" s="5"/>
      <c r="AI100"/>
      <c r="AM100"/>
    </row>
    <row r="101" spans="1:39" ht="17.399999999999999">
      <c r="A101" s="247"/>
      <c r="B101" s="278" t="s">
        <v>0</v>
      </c>
      <c r="C101" s="278"/>
      <c r="D101" s="278" t="str">
        <f>+D103</f>
        <v>R-</v>
      </c>
      <c r="E101" s="278"/>
      <c r="F101" s="279"/>
      <c r="G101" s="279" t="s">
        <v>592</v>
      </c>
      <c r="H101" s="212">
        <f>SUM(H103:H114)</f>
        <v>58</v>
      </c>
      <c r="I101" s="48"/>
      <c r="J101" s="45"/>
      <c r="K101" s="94"/>
      <c r="L101" s="63"/>
      <c r="M101" s="338">
        <f>+Klasse!L17</f>
        <v>321.2224137931035</v>
      </c>
      <c r="N101" s="48" t="s">
        <v>562</v>
      </c>
      <c r="O101" s="42"/>
      <c r="P101" s="72"/>
      <c r="Q101" s="72"/>
      <c r="R101" s="42"/>
      <c r="S101" s="72"/>
      <c r="T101" s="72"/>
      <c r="U101" s="72"/>
      <c r="V101" s="72"/>
      <c r="W101" s="72"/>
      <c r="X101" s="42"/>
      <c r="Y101" s="18">
        <f>+Klasse!AC17</f>
        <v>515.59153175591553</v>
      </c>
      <c r="Z101" s="48" t="s">
        <v>621</v>
      </c>
      <c r="AA101" s="42"/>
      <c r="AB101" s="63"/>
      <c r="AC101" s="64"/>
      <c r="AD101" s="4"/>
      <c r="AE101" s="4"/>
      <c r="AF101" s="55"/>
      <c r="AG101" s="55"/>
      <c r="AH101" s="1"/>
      <c r="AI101" s="5"/>
      <c r="AM101"/>
    </row>
    <row r="102" spans="1:39" ht="15.6">
      <c r="A102" s="45"/>
      <c r="B102" s="42"/>
      <c r="C102" s="45"/>
      <c r="D102" s="45"/>
      <c r="E102" s="45"/>
      <c r="F102" s="45"/>
      <c r="G102" s="45"/>
      <c r="H102" s="45"/>
      <c r="I102" s="42"/>
      <c r="J102" s="94"/>
      <c r="K102" s="63"/>
      <c r="L102" s="42"/>
      <c r="M102" s="42"/>
      <c r="N102" s="42"/>
      <c r="O102" s="72"/>
      <c r="P102" s="72"/>
      <c r="Q102" s="42"/>
      <c r="R102" s="72"/>
      <c r="S102" s="72"/>
      <c r="T102" s="72"/>
      <c r="U102" s="72"/>
      <c r="V102" s="72"/>
      <c r="W102" s="42"/>
      <c r="X102" s="72"/>
      <c r="Y102" s="42"/>
      <c r="Z102" s="42"/>
      <c r="AA102" s="63"/>
      <c r="AB102" s="64"/>
      <c r="AC102" s="42"/>
      <c r="AD102" s="4"/>
      <c r="AE102" s="55"/>
      <c r="AF102" s="55"/>
      <c r="AG102" s="1"/>
      <c r="AH102" s="5"/>
      <c r="AI102"/>
      <c r="AM102"/>
    </row>
    <row r="103" spans="1:39" ht="15.6">
      <c r="A103" s="42"/>
      <c r="B103" s="42">
        <f>+'Ark1'!C654</f>
        <v>2024</v>
      </c>
      <c r="C103" s="50">
        <f>+'Ark1'!L654</f>
        <v>7</v>
      </c>
      <c r="D103" s="51" t="s">
        <v>34</v>
      </c>
      <c r="E103" s="51">
        <f>+'Ark1'!D654</f>
        <v>1</v>
      </c>
      <c r="F103" s="51" t="str">
        <f t="shared" ref="F103:F114" si="41">+F88</f>
        <v>Jan</v>
      </c>
      <c r="G103" s="50">
        <f>+IF(H103=0,"",'Ark1'!Q654)</f>
        <v>1</v>
      </c>
      <c r="H103" s="383">
        <f>+'Ark1'!R654</f>
        <v>2</v>
      </c>
      <c r="I103" s="114">
        <f t="shared" ref="I103:I114" si="42">+IF(H103=0,"",H103-H330)</f>
        <v>-2</v>
      </c>
      <c r="J103" s="65">
        <f>+IF(H103=0,"",'Ark1'!AE654)</f>
        <v>2.7027027027027031</v>
      </c>
      <c r="K103" s="65">
        <f>+IF(H103=0,"",'Ark1'!AF654)</f>
        <v>3.3604739465200839</v>
      </c>
      <c r="L103" s="52">
        <f>+IF(H103=0,"",'Ark1'!T654)</f>
        <v>9</v>
      </c>
      <c r="M103" s="307">
        <f>+IF(H103=0,"",'Ark1'!U654)</f>
        <v>334.1</v>
      </c>
      <c r="N103" s="114">
        <f t="shared" ref="N103:N114" si="43">+IF(H103=0,"",M103-M330)</f>
        <v>13.449999999999932</v>
      </c>
      <c r="O103" s="75">
        <f>+IF(H103=0,"",'Ark1'!W654)</f>
        <v>100</v>
      </c>
      <c r="P103" s="75">
        <f>+IF(H103=0,"",'Ark1'!X654)</f>
        <v>0</v>
      </c>
      <c r="Q103" s="307">
        <f>+IF(H103=0,"",'Ark1'!AG654)</f>
        <v>605.5</v>
      </c>
      <c r="R103" s="75">
        <f>+IF(H103=0,"",'Ark1'!AH654)</f>
        <v>0</v>
      </c>
      <c r="S103" s="75">
        <f>+IF(H103=0,"",'Ark1'!AI654)</f>
        <v>100</v>
      </c>
      <c r="T103" s="440">
        <f>+'Ark1'!AR654</f>
        <v>211.5</v>
      </c>
      <c r="U103" s="415">
        <f>+'Ark1'!AS654</f>
        <v>35.295410585265223</v>
      </c>
      <c r="V103" s="75">
        <f>+IF(H103=0,"",'Ark1'!Y654)</f>
        <v>9.6999999999998217</v>
      </c>
      <c r="W103" s="52">
        <f>+IF(H103=0,"",'Ark1'!AA654)</f>
        <v>1</v>
      </c>
      <c r="X103" s="75">
        <f>+IF(H103=0,"",'Ark1'!AC654)</f>
        <v>100.00000000000468</v>
      </c>
      <c r="Y103" s="307">
        <f t="shared" ref="Y103:Y114" si="44">IF(H103=0,"",1000*M103/Q103)</f>
        <v>551.77539223782003</v>
      </c>
      <c r="Z103" s="114">
        <f t="shared" ref="Z103:Z114" si="45">+IF(H103=0,"",Y103-Y330)</f>
        <v>62.233407504995398</v>
      </c>
      <c r="AA103" s="65">
        <f t="shared" ref="AA103:AA114" si="46">IF(H103=0,"",M103/C103)</f>
        <v>47.728571428571435</v>
      </c>
      <c r="AB103" s="65">
        <f t="shared" ref="AB103:AB114" si="47">IF(H103=0,"",H103/G103)</f>
        <v>2</v>
      </c>
      <c r="AC103" s="42"/>
      <c r="AD103" s="4"/>
      <c r="AE103" s="55"/>
      <c r="AF103" s="55"/>
      <c r="AG103" s="1"/>
      <c r="AH103" s="18"/>
      <c r="AI103"/>
      <c r="AM103"/>
    </row>
    <row r="104" spans="1:39" ht="15.6">
      <c r="A104" s="42"/>
      <c r="B104" s="42">
        <f>+'Ark1'!C655</f>
        <v>2024</v>
      </c>
      <c r="C104" s="50">
        <f>+'Ark1'!L655</f>
        <v>7</v>
      </c>
      <c r="D104" s="51" t="s">
        <v>34</v>
      </c>
      <c r="E104" s="51">
        <f>+'Ark1'!D655</f>
        <v>2</v>
      </c>
      <c r="F104" s="51" t="str">
        <f t="shared" si="41"/>
        <v>Feb</v>
      </c>
      <c r="G104" s="50">
        <f>+IF(H104=0,"",'Ark1'!Q655)</f>
        <v>1</v>
      </c>
      <c r="H104" s="383">
        <f>+'Ark1'!R655</f>
        <v>1</v>
      </c>
      <c r="I104" s="114">
        <f t="shared" si="42"/>
        <v>0</v>
      </c>
      <c r="J104" s="65">
        <f>+IF(H104=0,"",'Ark1'!AE655)</f>
        <v>1.9230769230769225</v>
      </c>
      <c r="K104" s="65">
        <f>+IF(H104=0,"",'Ark1'!AF655)</f>
        <v>2.1230845476854703</v>
      </c>
      <c r="L104" s="52">
        <f>+IF(H104=0,"",'Ark1'!T655)</f>
        <v>5</v>
      </c>
      <c r="M104" s="307">
        <f>+IF(H104=0,"",'Ark1'!U655)</f>
        <v>265.60000000000002</v>
      </c>
      <c r="N104" s="114">
        <f t="shared" si="43"/>
        <v>-79</v>
      </c>
      <c r="O104" s="75">
        <f>+IF(H104=0,"",'Ark1'!W655)</f>
        <v>0</v>
      </c>
      <c r="P104" s="75">
        <f>+IF(H104=0,"",'Ark1'!X655)</f>
        <v>0</v>
      </c>
      <c r="Q104" s="307">
        <f>+IF(H104=0,"",'Ark1'!AG655)</f>
        <v>672</v>
      </c>
      <c r="R104" s="75">
        <f>+IF(H104=0,"",'Ark1'!AH655)</f>
        <v>0</v>
      </c>
      <c r="S104" s="75">
        <f>+IF(H104=0,"",'Ark1'!AI655)</f>
        <v>100</v>
      </c>
      <c r="T104" s="440">
        <f>+'Ark1'!AR655</f>
        <v>193</v>
      </c>
      <c r="U104" s="415">
        <f>+'Ark1'!AS655</f>
        <v>37.000680339577215</v>
      </c>
      <c r="V104" s="75">
        <f>+IF(H104=0,"",'Ark1'!Y655)</f>
        <v>0</v>
      </c>
      <c r="W104" s="52">
        <f>+IF(H104=0,"",'Ark1'!AA655)</f>
        <v>0</v>
      </c>
      <c r="X104" s="75">
        <f>+IF(H104=0,"",'Ark1'!AC655)</f>
        <v>0</v>
      </c>
      <c r="Y104" s="307">
        <f t="shared" si="44"/>
        <v>395.23809523809524</v>
      </c>
      <c r="Z104" s="114">
        <f t="shared" si="45"/>
        <v>-63.616764948322896</v>
      </c>
      <c r="AA104" s="65">
        <f t="shared" si="46"/>
        <v>37.942857142857143</v>
      </c>
      <c r="AB104" s="65">
        <f t="shared" si="47"/>
        <v>1</v>
      </c>
      <c r="AC104" s="42"/>
      <c r="AD104" s="4"/>
      <c r="AE104" s="55"/>
      <c r="AF104" s="55"/>
      <c r="AG104" s="1"/>
      <c r="AH104" s="18"/>
      <c r="AI104"/>
      <c r="AM104"/>
    </row>
    <row r="105" spans="1:39" ht="15.6">
      <c r="A105" s="42"/>
      <c r="B105" s="42">
        <f>+'Ark1'!C656</f>
        <v>2024</v>
      </c>
      <c r="C105" s="50">
        <f>+'Ark1'!L656</f>
        <v>7</v>
      </c>
      <c r="D105" s="51" t="s">
        <v>34</v>
      </c>
      <c r="E105" s="51">
        <f>+'Ark1'!D656</f>
        <v>3</v>
      </c>
      <c r="F105" s="51" t="str">
        <f t="shared" si="41"/>
        <v>Mar</v>
      </c>
      <c r="G105" s="50">
        <f>+IF(H105=0,"",'Ark1'!Q656)</f>
        <v>3</v>
      </c>
      <c r="H105" s="383">
        <f>+'Ark1'!R656</f>
        <v>7</v>
      </c>
      <c r="I105" s="114">
        <f t="shared" si="42"/>
        <v>1</v>
      </c>
      <c r="J105" s="65">
        <f>+IF(H105=0,"",'Ark1'!AE656)</f>
        <v>10.144927536231885</v>
      </c>
      <c r="K105" s="65">
        <f>+IF(H105=0,"",'Ark1'!AF656)</f>
        <v>14.178538201157352</v>
      </c>
      <c r="L105" s="52">
        <f>+IF(H105=0,"",'Ark1'!T656)</f>
        <v>8.1428571428571388</v>
      </c>
      <c r="M105" s="307">
        <f>+IF(H105=0,"",'Ark1'!U656)</f>
        <v>306.97142857142859</v>
      </c>
      <c r="N105" s="114">
        <f t="shared" si="43"/>
        <v>18.521428571428487</v>
      </c>
      <c r="O105" s="75">
        <f>+IF(H105=0,"",'Ark1'!W656)</f>
        <v>71.428571428571445</v>
      </c>
      <c r="P105" s="75">
        <f>+IF(H105=0,"",'Ark1'!X656)</f>
        <v>28.571428571428577</v>
      </c>
      <c r="Q105" s="307">
        <f>+IF(H105=0,"",'Ark1'!AG656)</f>
        <v>598.28571428571445</v>
      </c>
      <c r="R105" s="75">
        <f>+IF(H105=0,"",'Ark1'!AH656)</f>
        <v>0</v>
      </c>
      <c r="S105" s="75">
        <f>+IF(H105=0,"",'Ark1'!AI656)</f>
        <v>100</v>
      </c>
      <c r="T105" s="449"/>
      <c r="U105" s="89"/>
      <c r="V105" s="75">
        <f>+IF(H105=0,"",'Ark1'!Y656)</f>
        <v>51.69282111765655</v>
      </c>
      <c r="W105" s="52">
        <f>+IF(H105=0,"",'Ark1'!AA656)</f>
        <v>1.8070158058105064</v>
      </c>
      <c r="X105" s="75">
        <f>+IF(H105=0,"",'Ark1'!AC656)</f>
        <v>93.769441400116762</v>
      </c>
      <c r="Y105" s="307">
        <f t="shared" si="44"/>
        <v>513.08500477554901</v>
      </c>
      <c r="Z105" s="114">
        <f t="shared" si="45"/>
        <v>31.398391917213303</v>
      </c>
      <c r="AA105" s="65">
        <f t="shared" si="46"/>
        <v>43.853061224489799</v>
      </c>
      <c r="AB105" s="65">
        <f t="shared" si="47"/>
        <v>2.3333333333333335</v>
      </c>
      <c r="AC105" s="42"/>
      <c r="AD105" s="4"/>
      <c r="AE105" s="55"/>
      <c r="AF105" s="55"/>
      <c r="AG105" s="1"/>
      <c r="AH105" s="18"/>
      <c r="AI105"/>
      <c r="AM105"/>
    </row>
    <row r="106" spans="1:39" ht="15.6">
      <c r="A106" s="42"/>
      <c r="B106" s="42">
        <f>+'Ark1'!C657</f>
        <v>2024</v>
      </c>
      <c r="C106" s="50">
        <f>+'Ark1'!L657</f>
        <v>7</v>
      </c>
      <c r="D106" s="51" t="s">
        <v>34</v>
      </c>
      <c r="E106" s="51">
        <f>+'Ark1'!D657</f>
        <v>4</v>
      </c>
      <c r="F106" s="51" t="str">
        <f t="shared" si="41"/>
        <v>Apr</v>
      </c>
      <c r="G106" s="50">
        <f>+IF(H106=0,"",'Ark1'!Q657)</f>
        <v>3</v>
      </c>
      <c r="H106" s="383">
        <f>+'Ark1'!R657</f>
        <v>4</v>
      </c>
      <c r="I106" s="114">
        <f t="shared" si="42"/>
        <v>3</v>
      </c>
      <c r="J106" s="65">
        <f>+IF(H106=0,"",'Ark1'!AE657)</f>
        <v>2.7027027027027031</v>
      </c>
      <c r="K106" s="65">
        <f>+IF(H106=0,"",'Ark1'!AF657)</f>
        <v>3.526468257709134</v>
      </c>
      <c r="L106" s="52">
        <f>+IF(H106=0,"",'Ark1'!T657)</f>
        <v>8.25</v>
      </c>
      <c r="M106" s="307">
        <f>+IF(H106=0,"",'Ark1'!U657)</f>
        <v>346.02499999999998</v>
      </c>
      <c r="N106" s="114">
        <f t="shared" si="43"/>
        <v>-98.675000000000011</v>
      </c>
      <c r="O106" s="75">
        <f>+IF(H106=0,"",'Ark1'!W657)</f>
        <v>75</v>
      </c>
      <c r="P106" s="75">
        <f>+IF(H106=0,"",'Ark1'!X657)</f>
        <v>50</v>
      </c>
      <c r="Q106" s="307">
        <f>+IF(H106=0,"",'Ark1'!AG657)</f>
        <v>540</v>
      </c>
      <c r="R106" s="75">
        <f>+IF(H106=0,"",'Ark1'!AH657)</f>
        <v>0</v>
      </c>
      <c r="S106" s="75">
        <f>+IF(H106=0,"",'Ark1'!AI657)</f>
        <v>100</v>
      </c>
      <c r="T106" s="449"/>
      <c r="U106" s="89"/>
      <c r="V106" s="75">
        <f>+IF(H106=0,"",'Ark1'!Y657)</f>
        <v>114.20552471312421</v>
      </c>
      <c r="W106" s="52">
        <f>+IF(H106=0,"",'Ark1'!AA657)</f>
        <v>2.7726341266023558</v>
      </c>
      <c r="X106" s="75">
        <f>+IF(H106=0,"",'Ark1'!AC657)</f>
        <v>75.862512990276301</v>
      </c>
      <c r="Y106" s="307">
        <f t="shared" si="44"/>
        <v>640.78703703703707</v>
      </c>
      <c r="Z106" s="114">
        <f t="shared" si="45"/>
        <v>243.02317299410328</v>
      </c>
      <c r="AA106" s="65">
        <f t="shared" si="46"/>
        <v>49.432142857142857</v>
      </c>
      <c r="AB106" s="65">
        <f t="shared" si="47"/>
        <v>1.3333333333333333</v>
      </c>
      <c r="AC106" s="42"/>
      <c r="AD106" s="4"/>
      <c r="AE106" s="55"/>
      <c r="AF106" s="55"/>
      <c r="AG106" s="1"/>
      <c r="AH106"/>
      <c r="AI106"/>
      <c r="AM106"/>
    </row>
    <row r="107" spans="1:39" ht="15.6">
      <c r="A107" s="42"/>
      <c r="B107" s="42">
        <f>+'Ark1'!C658</f>
        <v>2024</v>
      </c>
      <c r="C107" s="50">
        <f>+'Ark1'!L658</f>
        <v>7</v>
      </c>
      <c r="D107" s="51" t="s">
        <v>34</v>
      </c>
      <c r="E107" s="51">
        <f>+'Ark1'!D658</f>
        <v>5</v>
      </c>
      <c r="F107" s="51" t="str">
        <f t="shared" si="41"/>
        <v>Mai</v>
      </c>
      <c r="G107" s="50">
        <f>+IF(H107=0,"",'Ark1'!Q658)</f>
        <v>4</v>
      </c>
      <c r="H107" s="383">
        <f>+'Ark1'!R658</f>
        <v>6</v>
      </c>
      <c r="I107" s="114">
        <f t="shared" si="42"/>
        <v>-5</v>
      </c>
      <c r="J107" s="65">
        <f>+IF(H107=0,"",'Ark1'!AE658)</f>
        <v>3.125</v>
      </c>
      <c r="K107" s="65">
        <f>+IF(H107=0,"",'Ark1'!AF658)</f>
        <v>3.8350070048231686</v>
      </c>
      <c r="L107" s="52">
        <f>+IF(H107=0,"",'Ark1'!T658)</f>
        <v>8.6666666666666643</v>
      </c>
      <c r="M107" s="307">
        <f>+IF(H107=0,"",'Ark1'!U658)</f>
        <v>298.83333333333326</v>
      </c>
      <c r="N107" s="114">
        <f t="shared" si="43"/>
        <v>-37.839393939393858</v>
      </c>
      <c r="O107" s="75">
        <f>+IF(H107=0,"",'Ark1'!W658)</f>
        <v>100</v>
      </c>
      <c r="P107" s="75">
        <f>+IF(H107=0,"",'Ark1'!X658)</f>
        <v>0</v>
      </c>
      <c r="Q107" s="307">
        <f>+IF(H107=0,"",'Ark1'!AG658)</f>
        <v>662</v>
      </c>
      <c r="R107" s="75">
        <f>+IF(H107=0,"",'Ark1'!AH658)</f>
        <v>0</v>
      </c>
      <c r="S107" s="75">
        <f>+IF(H107=0,"",'Ark1'!AI658)</f>
        <v>100</v>
      </c>
      <c r="T107" s="449"/>
      <c r="U107" s="89"/>
      <c r="V107" s="75">
        <f>+IF(H107=0,"",'Ark1'!Y658)</f>
        <v>36.905088477818246</v>
      </c>
      <c r="W107" s="52">
        <f>+IF(H107=0,"",'Ark1'!AA658)</f>
        <v>0.4714045207910384</v>
      </c>
      <c r="X107" s="75">
        <f>+IF(H107=0,"",'Ark1'!AC658)</f>
        <v>-23.982112610760904</v>
      </c>
      <c r="Y107" s="307">
        <f t="shared" si="44"/>
        <v>451.40986908358497</v>
      </c>
      <c r="Z107" s="114">
        <f t="shared" si="45"/>
        <v>-58.630070318700859</v>
      </c>
      <c r="AA107" s="65">
        <f t="shared" si="46"/>
        <v>42.690476190476183</v>
      </c>
      <c r="AB107" s="65">
        <f t="shared" si="47"/>
        <v>1.5</v>
      </c>
      <c r="AC107" s="42"/>
      <c r="AD107" s="4"/>
      <c r="AE107" s="55"/>
      <c r="AF107" s="55"/>
      <c r="AG107" s="1"/>
      <c r="AH107" s="18"/>
      <c r="AI107"/>
      <c r="AM107"/>
    </row>
    <row r="108" spans="1:39" ht="15.6">
      <c r="A108" s="42"/>
      <c r="B108" s="42">
        <f>+'Ark1'!C659</f>
        <v>2024</v>
      </c>
      <c r="C108" s="50">
        <f>+'Ark1'!L659</f>
        <v>7</v>
      </c>
      <c r="D108" s="51" t="s">
        <v>34</v>
      </c>
      <c r="E108" s="51">
        <f>+'Ark1'!D659</f>
        <v>6</v>
      </c>
      <c r="F108" s="51" t="str">
        <f t="shared" si="41"/>
        <v>Jun</v>
      </c>
      <c r="G108" s="50">
        <f>+IF(H108=0,"",'Ark1'!Q659)</f>
        <v>3</v>
      </c>
      <c r="H108" s="383">
        <f>+'Ark1'!R659</f>
        <v>3</v>
      </c>
      <c r="I108" s="114">
        <f t="shared" si="42"/>
        <v>-5</v>
      </c>
      <c r="J108" s="65">
        <f>+IF(H108=0,"",'Ark1'!AE659)</f>
        <v>3.3707865168539315</v>
      </c>
      <c r="K108" s="65">
        <f>+IF(H108=0,"",'Ark1'!AF659)</f>
        <v>4.6956030602290042</v>
      </c>
      <c r="L108" s="52">
        <f>+IF(H108=0,"",'Ark1'!T659)</f>
        <v>9.3333333333333357</v>
      </c>
      <c r="M108" s="307">
        <f>+IF(H108=0,"",'Ark1'!U659)</f>
        <v>365.7999999999999</v>
      </c>
      <c r="N108" s="114">
        <f t="shared" si="43"/>
        <v>37.387499999999989</v>
      </c>
      <c r="O108" s="75">
        <f>+IF(H108=0,"",'Ark1'!W659)</f>
        <v>100</v>
      </c>
      <c r="P108" s="75">
        <f>+IF(H108=0,"",'Ark1'!X659)</f>
        <v>66.666666666666686</v>
      </c>
      <c r="Q108" s="307">
        <f>+IF(H108=0,"",'Ark1'!AG659)</f>
        <v>606.66666666666652</v>
      </c>
      <c r="R108" s="75">
        <f>+IF(H108=0,"",'Ark1'!AH659)</f>
        <v>0</v>
      </c>
      <c r="S108" s="75">
        <f>+IF(H108=0,"",'Ark1'!AI659)</f>
        <v>100</v>
      </c>
      <c r="T108" s="449"/>
      <c r="U108" s="89"/>
      <c r="V108" s="75">
        <f>+IF(H108=0,"",'Ark1'!Y659)</f>
        <v>91.231171573463357</v>
      </c>
      <c r="W108" s="52">
        <f>+IF(H108=0,"",'Ark1'!AA659)</f>
        <v>2.624669291337268</v>
      </c>
      <c r="X108" s="75">
        <f>+IF(H108=0,"",'Ark1'!AC659)</f>
        <v>90.02513144850731</v>
      </c>
      <c r="Y108" s="307">
        <f t="shared" si="44"/>
        <v>602.96703296703288</v>
      </c>
      <c r="Z108" s="114">
        <f t="shared" si="45"/>
        <v>179.89134858700083</v>
      </c>
      <c r="AA108" s="65">
        <f t="shared" si="46"/>
        <v>52.257142857142846</v>
      </c>
      <c r="AB108" s="65">
        <f t="shared" si="47"/>
        <v>1</v>
      </c>
      <c r="AC108" s="42"/>
      <c r="AD108" s="4"/>
      <c r="AE108" s="55"/>
      <c r="AF108" s="55"/>
      <c r="AG108" s="1"/>
      <c r="AH108"/>
      <c r="AI108"/>
      <c r="AM108"/>
    </row>
    <row r="109" spans="1:39" ht="15.6">
      <c r="A109" s="42"/>
      <c r="B109" s="42">
        <f>+'Ark1'!C660</f>
        <v>2024</v>
      </c>
      <c r="C109" s="50">
        <f>+'Ark1'!L660</f>
        <v>7</v>
      </c>
      <c r="D109" s="51" t="s">
        <v>34</v>
      </c>
      <c r="E109" s="51">
        <f>+'Ark1'!D660</f>
        <v>7</v>
      </c>
      <c r="F109" s="51" t="str">
        <f t="shared" si="41"/>
        <v>Jul</v>
      </c>
      <c r="G109" s="50">
        <f>+IF(H109=0,"",'Ark1'!Q660)</f>
        <v>1</v>
      </c>
      <c r="H109" s="383">
        <f>+'Ark1'!R660</f>
        <v>1</v>
      </c>
      <c r="I109" s="114">
        <f t="shared" si="42"/>
        <v>-2</v>
      </c>
      <c r="J109" s="65">
        <f>+IF(H109=0,"",'Ark1'!AE660)</f>
        <v>2.2222222222222223</v>
      </c>
      <c r="K109" s="65">
        <f>+IF(H109=0,"",'Ark1'!AF660)</f>
        <v>2.6085143514621736</v>
      </c>
      <c r="L109" s="52">
        <f>+IF(H109=0,"",'Ark1'!T660)</f>
        <v>10</v>
      </c>
      <c r="M109" s="307">
        <f>+IF(H109=0,"",'Ark1'!U660)</f>
        <v>337.8</v>
      </c>
      <c r="N109" s="114">
        <f t="shared" si="43"/>
        <v>31.833333333333258</v>
      </c>
      <c r="O109" s="75">
        <f>+IF(H109=0,"",'Ark1'!W660)</f>
        <v>100</v>
      </c>
      <c r="P109" s="75">
        <f>+IF(H109=0,"",'Ark1'!X660)</f>
        <v>0</v>
      </c>
      <c r="Q109" s="307">
        <f>+IF(H109=0,"",'Ark1'!AG660)</f>
        <v>649</v>
      </c>
      <c r="R109" s="75">
        <f>+IF(H109=0,"",'Ark1'!AH660)</f>
        <v>0</v>
      </c>
      <c r="S109" s="75">
        <f>+IF(H109=0,"",'Ark1'!AI660)</f>
        <v>100</v>
      </c>
      <c r="T109" s="449"/>
      <c r="U109" s="89"/>
      <c r="V109" s="75">
        <f>+IF(H109=0,"",'Ark1'!Y660)</f>
        <v>0</v>
      </c>
      <c r="W109" s="52">
        <f>+IF(H109=0,"",'Ark1'!AA660)</f>
        <v>0</v>
      </c>
      <c r="X109" s="75">
        <f>+IF(H109=0,"",'Ark1'!AC660)</f>
        <v>0</v>
      </c>
      <c r="Y109" s="307">
        <f t="shared" si="44"/>
        <v>520.4930662557781</v>
      </c>
      <c r="Z109" s="114">
        <f t="shared" si="45"/>
        <v>-22.321836168822983</v>
      </c>
      <c r="AA109" s="65">
        <f t="shared" si="46"/>
        <v>48.25714285714286</v>
      </c>
      <c r="AB109" s="65">
        <f t="shared" si="47"/>
        <v>1</v>
      </c>
      <c r="AC109" s="42"/>
      <c r="AD109" s="4"/>
      <c r="AE109" s="55"/>
      <c r="AF109" s="55"/>
      <c r="AG109" s="1"/>
      <c r="AH109"/>
      <c r="AI109"/>
      <c r="AM109"/>
    </row>
    <row r="110" spans="1:39" ht="15.6">
      <c r="A110" s="42"/>
      <c r="B110" s="42">
        <f>+'Ark1'!C661</f>
        <v>2024</v>
      </c>
      <c r="C110" s="50">
        <f>+'Ark1'!L661</f>
        <v>7</v>
      </c>
      <c r="D110" s="51" t="s">
        <v>34</v>
      </c>
      <c r="E110" s="51">
        <f>+'Ark1'!D661</f>
        <v>8</v>
      </c>
      <c r="F110" s="51" t="str">
        <f t="shared" si="41"/>
        <v>Aug</v>
      </c>
      <c r="G110" s="50">
        <f>+IF(H110=0,"",'Ark1'!Q661)</f>
        <v>5</v>
      </c>
      <c r="H110" s="383">
        <f>+'Ark1'!R661</f>
        <v>13</v>
      </c>
      <c r="I110" s="114">
        <f t="shared" si="42"/>
        <v>8</v>
      </c>
      <c r="J110" s="65">
        <f>+IF(H110=0,"",'Ark1'!AE661)</f>
        <v>7.926829268292682</v>
      </c>
      <c r="K110" s="65">
        <f>+IF(H110=0,"",'Ark1'!AF661)</f>
        <v>10.57359023212905</v>
      </c>
      <c r="L110" s="52">
        <f>+IF(H110=0,"",'Ark1'!T661)</f>
        <v>9.5384615384615365</v>
      </c>
      <c r="M110" s="307">
        <f>+IF(H110=0,"",'Ark1'!U661)</f>
        <v>337.66923076923069</v>
      </c>
      <c r="N110" s="114">
        <f t="shared" si="43"/>
        <v>29.069230769230671</v>
      </c>
      <c r="O110" s="75">
        <f>+IF(H110=0,"",'Ark1'!W661)</f>
        <v>84.615384615384627</v>
      </c>
      <c r="P110" s="75">
        <f>+IF(H110=0,"",'Ark1'!X661)</f>
        <v>38.461538461538446</v>
      </c>
      <c r="Q110" s="307">
        <f>+IF(H110=0,"",'Ark1'!AG661)</f>
        <v>657.84615384615381</v>
      </c>
      <c r="R110" s="75">
        <f>+IF(H110=0,"",'Ark1'!AH661)</f>
        <v>0</v>
      </c>
      <c r="S110" s="75">
        <f>+IF(H110=0,"",'Ark1'!AI661)</f>
        <v>100</v>
      </c>
      <c r="T110" s="449"/>
      <c r="U110" s="89"/>
      <c r="V110" s="75">
        <f>+IF(H110=0,"",'Ark1'!Y661)</f>
        <v>57.931237549561239</v>
      </c>
      <c r="W110" s="52">
        <f>+IF(H110=0,"",'Ark1'!AA661)</f>
        <v>2.2054263364356088</v>
      </c>
      <c r="X110" s="75">
        <f>+IF(H110=0,"",'Ark1'!AC661)</f>
        <v>84.881594768656356</v>
      </c>
      <c r="Y110" s="307">
        <f t="shared" si="44"/>
        <v>513.2951356407857</v>
      </c>
      <c r="Z110" s="114">
        <f t="shared" si="45"/>
        <v>-50.66685266330785</v>
      </c>
      <c r="AA110" s="65">
        <f t="shared" si="46"/>
        <v>48.238461538461529</v>
      </c>
      <c r="AB110" s="65">
        <f t="shared" si="47"/>
        <v>2.6</v>
      </c>
      <c r="AC110" s="42"/>
      <c r="AD110" s="4"/>
      <c r="AE110" s="55"/>
      <c r="AF110" s="55"/>
      <c r="AG110" s="1"/>
      <c r="AH110"/>
      <c r="AI110"/>
      <c r="AM110"/>
    </row>
    <row r="111" spans="1:39" ht="15.6">
      <c r="A111" s="42"/>
      <c r="B111" s="42">
        <f>+'Ark1'!C662</f>
        <v>2024</v>
      </c>
      <c r="C111" s="50">
        <f>+'Ark1'!L662</f>
        <v>7</v>
      </c>
      <c r="D111" s="51" t="s">
        <v>34</v>
      </c>
      <c r="E111" s="51">
        <f>+'Ark1'!D662</f>
        <v>9</v>
      </c>
      <c r="F111" s="51" t="str">
        <f t="shared" si="41"/>
        <v>Sep</v>
      </c>
      <c r="G111" s="50">
        <f>+IF(H111=0,"",'Ark1'!Q662)</f>
        <v>4</v>
      </c>
      <c r="H111" s="383">
        <f>+'Ark1'!R662</f>
        <v>4</v>
      </c>
      <c r="I111" s="114">
        <f t="shared" si="42"/>
        <v>-2</v>
      </c>
      <c r="J111" s="65">
        <f>+IF(H111=0,"",'Ark1'!AE662)</f>
        <v>1.8348623853211012</v>
      </c>
      <c r="K111" s="65">
        <f>+IF(H111=0,"",'Ark1'!AF662)</f>
        <v>2.2078678357887873</v>
      </c>
      <c r="L111" s="52">
        <f>+IF(H111=0,"",'Ark1'!T662)</f>
        <v>6</v>
      </c>
      <c r="M111" s="307">
        <f>+IF(H111=0,"",'Ark1'!U662)</f>
        <v>297.625</v>
      </c>
      <c r="N111" s="114">
        <f t="shared" si="43"/>
        <v>-22.741666666666788</v>
      </c>
      <c r="O111" s="75">
        <f>+IF(H111=0,"",'Ark1'!W662)</f>
        <v>50</v>
      </c>
      <c r="P111" s="75">
        <f>+IF(H111=0,"",'Ark1'!X662)</f>
        <v>0</v>
      </c>
      <c r="Q111" s="307">
        <f>+IF(H111=0,"",'Ark1'!AG662)</f>
        <v>574.25</v>
      </c>
      <c r="R111" s="75">
        <f>+IF(H111=0,"",'Ark1'!AH662)</f>
        <v>0</v>
      </c>
      <c r="S111" s="75">
        <f>+IF(H111=0,"",'Ark1'!AI662)</f>
        <v>100</v>
      </c>
      <c r="T111" s="449"/>
      <c r="U111" s="89"/>
      <c r="V111" s="75">
        <f>+IF(H111=0,"",'Ark1'!Y662)</f>
        <v>19.828562101171137</v>
      </c>
      <c r="W111" s="52">
        <f>+IF(H111=0,"",'Ark1'!AA662)</f>
        <v>1.8708286933869704</v>
      </c>
      <c r="X111" s="75">
        <f>+IF(H111=0,"",'Ark1'!AC662)</f>
        <v>65.101634291513847</v>
      </c>
      <c r="Y111" s="307">
        <f t="shared" si="44"/>
        <v>518.28471919895514</v>
      </c>
      <c r="Z111" s="114">
        <f t="shared" si="45"/>
        <v>121.62768246763011</v>
      </c>
      <c r="AA111" s="65">
        <f t="shared" si="46"/>
        <v>42.517857142857146</v>
      </c>
      <c r="AB111" s="65">
        <f t="shared" si="47"/>
        <v>1</v>
      </c>
      <c r="AC111" s="42"/>
      <c r="AD111" s="4"/>
      <c r="AE111" s="55"/>
      <c r="AF111" s="55"/>
      <c r="AG111" s="1"/>
      <c r="AH111"/>
      <c r="AI111"/>
      <c r="AM111"/>
    </row>
    <row r="112" spans="1:39" ht="15.6">
      <c r="A112" s="42"/>
      <c r="B112" s="42">
        <f>+'Ark1'!C663</f>
        <v>2024</v>
      </c>
      <c r="C112" s="50">
        <f>+'Ark1'!L663</f>
        <v>7</v>
      </c>
      <c r="D112" s="51" t="s">
        <v>34</v>
      </c>
      <c r="E112" s="51">
        <f>+'Ark1'!D663</f>
        <v>10</v>
      </c>
      <c r="F112" s="51" t="str">
        <f t="shared" si="41"/>
        <v>Okt</v>
      </c>
      <c r="G112" s="50">
        <f>+IF(H112=0,"",'Ark1'!Q663)</f>
        <v>3</v>
      </c>
      <c r="H112" s="383">
        <f>+'Ark1'!R663</f>
        <v>4</v>
      </c>
      <c r="I112" s="114">
        <f t="shared" si="42"/>
        <v>-5</v>
      </c>
      <c r="J112" s="65">
        <f>+IF(H112=0,"",'Ark1'!AE663)</f>
        <v>1.5209125475285172</v>
      </c>
      <c r="K112" s="65">
        <f>+IF(H112=0,"",'Ark1'!AF663)</f>
        <v>2.213949618643166</v>
      </c>
      <c r="L112" s="52">
        <f>+IF(H112=0,"",'Ark1'!T663)</f>
        <v>10</v>
      </c>
      <c r="M112" s="307">
        <f>+IF(H112=0,"",'Ark1'!U663)</f>
        <v>337.95</v>
      </c>
      <c r="N112" s="114">
        <f t="shared" si="43"/>
        <v>39.561111111111131</v>
      </c>
      <c r="O112" s="75">
        <f>+IF(H112=0,"",'Ark1'!W663)</f>
        <v>100</v>
      </c>
      <c r="P112" s="75">
        <f>+IF(H112=0,"",'Ark1'!X663)</f>
        <v>50</v>
      </c>
      <c r="Q112" s="307">
        <f>+IF(H112=0,"",'Ark1'!AG663)</f>
        <v>638</v>
      </c>
      <c r="R112" s="75">
        <f>+IF(H112=0,"",'Ark1'!AH663)</f>
        <v>0</v>
      </c>
      <c r="S112" s="75">
        <f>+IF(H112=0,"",'Ark1'!AI663)</f>
        <v>100</v>
      </c>
      <c r="T112" s="449"/>
      <c r="U112" s="89"/>
      <c r="V112" s="75">
        <f>+IF(H112=0,"",'Ark1'!Y663)</f>
        <v>43.707236242983775</v>
      </c>
      <c r="W112" s="52">
        <f>+IF(H112=0,"",'Ark1'!AA663)</f>
        <v>0.70710678118654757</v>
      </c>
      <c r="X112" s="75">
        <f>+IF(H112=0,"",'Ark1'!AC663)</f>
        <v>72.23590529599619</v>
      </c>
      <c r="Y112" s="307">
        <f t="shared" si="44"/>
        <v>529.70219435736681</v>
      </c>
      <c r="Z112" s="114">
        <f t="shared" si="45"/>
        <v>5.5999305010047919</v>
      </c>
      <c r="AA112" s="65">
        <f t="shared" si="46"/>
        <v>48.278571428571425</v>
      </c>
      <c r="AB112" s="65">
        <f t="shared" si="47"/>
        <v>1.3333333333333333</v>
      </c>
      <c r="AC112" s="42"/>
      <c r="AD112" s="4"/>
      <c r="AE112" s="55"/>
      <c r="AF112" s="55"/>
      <c r="AG112" s="1"/>
      <c r="AH112"/>
      <c r="AI112"/>
      <c r="AM112"/>
    </row>
    <row r="113" spans="1:39" ht="15.6">
      <c r="A113" s="42"/>
      <c r="B113" s="42">
        <f>+'Ark1'!C664</f>
        <v>2024</v>
      </c>
      <c r="C113" s="50">
        <f>+'Ark1'!L664</f>
        <v>7</v>
      </c>
      <c r="D113" s="51" t="s">
        <v>34</v>
      </c>
      <c r="E113" s="51">
        <f>+'Ark1'!D664</f>
        <v>11</v>
      </c>
      <c r="F113" s="51" t="str">
        <f t="shared" si="41"/>
        <v>Nov</v>
      </c>
      <c r="G113" s="50">
        <f>+IF(H113=0,"",'Ark1'!Q664)</f>
        <v>5</v>
      </c>
      <c r="H113" s="383">
        <f>+'Ark1'!R664</f>
        <v>10</v>
      </c>
      <c r="I113" s="114">
        <f t="shared" si="42"/>
        <v>1</v>
      </c>
      <c r="J113" s="65">
        <f>+IF(H113=0,"",'Ark1'!AE664)</f>
        <v>3.7735849056603761</v>
      </c>
      <c r="K113" s="65">
        <f>+IF(H113=0,"",'Ark1'!AF664)</f>
        <v>4.6644736030781004</v>
      </c>
      <c r="L113" s="52">
        <f>+IF(H113=0,"",'Ark1'!T664)</f>
        <v>8.6</v>
      </c>
      <c r="M113" s="307">
        <f>+IF(H113=0,"",'Ark1'!U664)</f>
        <v>302.59000000000009</v>
      </c>
      <c r="N113" s="114">
        <f t="shared" si="43"/>
        <v>-29.309999999999889</v>
      </c>
      <c r="O113" s="75">
        <f>+IF(H113=0,"",'Ark1'!W664)</f>
        <v>80</v>
      </c>
      <c r="P113" s="75">
        <f>+IF(H113=0,"",'Ark1'!X664)</f>
        <v>10</v>
      </c>
      <c r="Q113" s="307">
        <f>+IF(H113=0,"",'Ark1'!AG664)</f>
        <v>593.70000000000005</v>
      </c>
      <c r="R113" s="75">
        <f>+IF(H113=0,"",'Ark1'!AH664)</f>
        <v>0</v>
      </c>
      <c r="S113" s="75">
        <f>+IF(H113=0,"",'Ark1'!AI664)</f>
        <v>100</v>
      </c>
      <c r="T113" s="449"/>
      <c r="U113" s="89"/>
      <c r="V113" s="75">
        <f>+IF(H113=0,"",'Ark1'!Y664)</f>
        <v>46.715488866113589</v>
      </c>
      <c r="W113" s="52">
        <f>+IF(H113=0,"",'Ark1'!AA664)</f>
        <v>2.2000000000000024</v>
      </c>
      <c r="X113" s="75">
        <f>+IF(H113=0,"",'Ark1'!AC664)</f>
        <v>10.582435255691237</v>
      </c>
      <c r="Y113" s="307">
        <f t="shared" si="44"/>
        <v>509.66818258379669</v>
      </c>
      <c r="Z113" s="114">
        <f t="shared" si="45"/>
        <v>-78.806994721167825</v>
      </c>
      <c r="AA113" s="65">
        <f t="shared" si="46"/>
        <v>43.227142857142873</v>
      </c>
      <c r="AB113" s="65">
        <f t="shared" si="47"/>
        <v>2</v>
      </c>
      <c r="AC113" s="42"/>
      <c r="AD113" s="4"/>
      <c r="AE113" s="55"/>
      <c r="AF113" s="55"/>
      <c r="AG113" s="1"/>
      <c r="AH113"/>
      <c r="AI113"/>
      <c r="AM113"/>
    </row>
    <row r="114" spans="1:39" ht="15.6">
      <c r="A114" s="42"/>
      <c r="B114" s="42">
        <f>+'Ark1'!C665</f>
        <v>2024</v>
      </c>
      <c r="C114" s="50">
        <f>+'Ark1'!L665</f>
        <v>7</v>
      </c>
      <c r="D114" s="51" t="s">
        <v>34</v>
      </c>
      <c r="E114" s="51">
        <f>+'Ark1'!D665</f>
        <v>12</v>
      </c>
      <c r="F114" s="51" t="str">
        <f t="shared" si="41"/>
        <v>Des</v>
      </c>
      <c r="G114" s="50">
        <f>+IF(H114=0,"",'Ark1'!Q665)</f>
        <v>3</v>
      </c>
      <c r="H114" s="383">
        <f>+'Ark1'!R665</f>
        <v>3</v>
      </c>
      <c r="I114" s="114">
        <f t="shared" si="42"/>
        <v>0</v>
      </c>
      <c r="J114" s="65">
        <f>+IF(H114=0,"",'Ark1'!AE665)</f>
        <v>6.9767441860465107</v>
      </c>
      <c r="K114" s="65">
        <f>+IF(H114=0,"",'Ark1'!AF665)</f>
        <v>9.3452318393319516</v>
      </c>
      <c r="L114" s="52">
        <f>+IF(H114=0,"",'Ark1'!T665)</f>
        <v>7</v>
      </c>
      <c r="M114" s="307">
        <f>+IF(H114=0,"",'Ark1'!U665)</f>
        <v>326.03333333333336</v>
      </c>
      <c r="N114" s="114">
        <f t="shared" si="43"/>
        <v>53.499999999999943</v>
      </c>
      <c r="O114" s="75">
        <f>+IF(H114=0,"",'Ark1'!W665)</f>
        <v>33.333333333333343</v>
      </c>
      <c r="P114" s="75">
        <f>+IF(H114=0,"",'Ark1'!X665)</f>
        <v>33.333333333333343</v>
      </c>
      <c r="Q114" s="307">
        <f>+IF(H114=0,"",'Ark1'!AG665)</f>
        <v>708.33333333333348</v>
      </c>
      <c r="R114" s="75">
        <f>+IF(H114=0,"",'Ark1'!AH665)</f>
        <v>0</v>
      </c>
      <c r="S114" s="75">
        <f>+IF(H114=0,"",'Ark1'!AI665)</f>
        <v>100</v>
      </c>
      <c r="T114" s="449"/>
      <c r="U114" s="89"/>
      <c r="V114" s="75">
        <f>+IF(H114=0,"",'Ark1'!Y665)</f>
        <v>42.486416129811914</v>
      </c>
      <c r="W114" s="52">
        <f>+IF(H114=0,"",'Ark1'!AA665)</f>
        <v>2.1602468994692874</v>
      </c>
      <c r="X114" s="75">
        <f>+IF(H114=0,"",'Ark1'!AC665)</f>
        <v>96.207120130043009</v>
      </c>
      <c r="Y114" s="307">
        <f t="shared" si="44"/>
        <v>460.28235294117644</v>
      </c>
      <c r="Z114" s="114">
        <f t="shared" si="45"/>
        <v>-37.343940424618154</v>
      </c>
      <c r="AA114" s="65">
        <f t="shared" si="46"/>
        <v>46.576190476190483</v>
      </c>
      <c r="AB114" s="65">
        <f t="shared" si="47"/>
        <v>1</v>
      </c>
      <c r="AC114" s="42"/>
      <c r="AD114" s="4"/>
      <c r="AE114" s="55"/>
      <c r="AF114" s="55"/>
      <c r="AG114" s="1"/>
      <c r="AH114" s="4"/>
      <c r="AI114"/>
      <c r="AM114"/>
    </row>
    <row r="115" spans="1:39" ht="15.6">
      <c r="A115" s="45"/>
      <c r="B115" s="42"/>
      <c r="C115" s="45"/>
      <c r="D115" s="45"/>
      <c r="E115" s="45"/>
      <c r="F115" s="45"/>
      <c r="G115" s="45"/>
      <c r="H115" s="45"/>
      <c r="I115" s="42"/>
      <c r="J115" s="94"/>
      <c r="K115" s="63"/>
      <c r="L115" s="42"/>
      <c r="M115" s="42"/>
      <c r="N115" s="42"/>
      <c r="O115" s="72"/>
      <c r="P115" s="72"/>
      <c r="Q115" s="42"/>
      <c r="R115" s="72"/>
      <c r="S115" s="72"/>
      <c r="T115" s="72"/>
      <c r="U115" s="72"/>
      <c r="V115" s="72"/>
      <c r="W115" s="42"/>
      <c r="X115" s="72"/>
      <c r="Y115" s="42"/>
      <c r="Z115" s="42"/>
      <c r="AA115" s="63"/>
      <c r="AB115" s="64"/>
      <c r="AC115" s="42"/>
      <c r="AD115" s="4"/>
      <c r="AE115" s="55"/>
      <c r="AF115" s="55"/>
      <c r="AG115" s="1"/>
      <c r="AH115" s="5"/>
      <c r="AI115"/>
      <c r="AM115"/>
    </row>
    <row r="116" spans="1:39" ht="17.399999999999999">
      <c r="A116" s="247"/>
      <c r="B116" s="278" t="s">
        <v>0</v>
      </c>
      <c r="C116" s="278"/>
      <c r="D116" s="278" t="str">
        <f>+D118</f>
        <v>R</v>
      </c>
      <c r="E116" s="278"/>
      <c r="F116" s="279"/>
      <c r="G116" s="279" t="s">
        <v>592</v>
      </c>
      <c r="H116" s="212">
        <f>SUM(H118:H129)</f>
        <v>17</v>
      </c>
      <c r="I116" s="48"/>
      <c r="J116" s="45"/>
      <c r="K116" s="94"/>
      <c r="L116" s="63"/>
      <c r="M116" s="338">
        <f>+Klasse!L42</f>
        <v>0</v>
      </c>
      <c r="N116" s="48" t="s">
        <v>562</v>
      </c>
      <c r="O116" s="42"/>
      <c r="P116" s="72"/>
      <c r="Q116" s="72"/>
      <c r="R116" s="42"/>
      <c r="S116" s="72"/>
      <c r="T116" s="72"/>
      <c r="U116" s="72"/>
      <c r="V116" s="72"/>
      <c r="W116" s="72"/>
      <c r="X116" s="42"/>
      <c r="Y116" s="339">
        <f>+Klasse!AC18</f>
        <v>546.73591689972068</v>
      </c>
      <c r="Z116" s="48" t="s">
        <v>621</v>
      </c>
      <c r="AA116" s="42"/>
      <c r="AB116" s="63"/>
      <c r="AC116" s="64"/>
      <c r="AD116" s="4"/>
      <c r="AE116" s="4"/>
      <c r="AF116" s="55"/>
      <c r="AG116" s="55"/>
      <c r="AH116" s="1"/>
      <c r="AI116" s="5"/>
      <c r="AM116"/>
    </row>
    <row r="117" spans="1:39" ht="15.6">
      <c r="A117" s="45"/>
      <c r="B117" s="42"/>
      <c r="C117" s="45"/>
      <c r="D117" s="45"/>
      <c r="E117" s="45"/>
      <c r="F117" s="45"/>
      <c r="G117" s="45"/>
      <c r="H117" s="45"/>
      <c r="I117" s="42"/>
      <c r="J117" s="94"/>
      <c r="K117" s="63"/>
      <c r="L117" s="42"/>
      <c r="M117" s="42"/>
      <c r="N117" s="42"/>
      <c r="O117" s="72"/>
      <c r="P117" s="72"/>
      <c r="Q117" s="42"/>
      <c r="R117" s="72"/>
      <c r="S117" s="72"/>
      <c r="T117" s="72"/>
      <c r="U117" s="72"/>
      <c r="V117" s="72"/>
      <c r="W117" s="42"/>
      <c r="X117" s="72"/>
      <c r="Y117" s="42"/>
      <c r="Z117" s="42"/>
      <c r="AA117" s="63"/>
      <c r="AB117" s="64"/>
      <c r="AC117" s="42"/>
      <c r="AD117" s="4"/>
      <c r="AE117" s="55"/>
      <c r="AF117" s="55"/>
      <c r="AG117" s="1"/>
      <c r="AH117" s="5"/>
      <c r="AI117"/>
      <c r="AM117"/>
    </row>
    <row r="118" spans="1:39" ht="15.6">
      <c r="A118" s="42"/>
      <c r="B118" s="42">
        <f>+'Ark1'!C666</f>
        <v>2024</v>
      </c>
      <c r="C118">
        <f>+'Ark1'!L666</f>
        <v>8</v>
      </c>
      <c r="D118" s="3" t="s">
        <v>35</v>
      </c>
      <c r="E118" s="3">
        <f>+'Ark1'!D666</f>
        <v>1</v>
      </c>
      <c r="F118" s="3" t="str">
        <f t="shared" ref="F118:F129" si="48">+F103</f>
        <v>Jan</v>
      </c>
      <c r="G118" t="str">
        <f>+IF(H118=0,"",'Ark1'!Q666)</f>
        <v/>
      </c>
      <c r="H118" s="383">
        <f>+'Ark1'!R666</f>
        <v>0</v>
      </c>
      <c r="I118" s="114" t="str">
        <f t="shared" ref="I118:I129" si="49">+IF(H118=0,"",H118-H345)</f>
        <v/>
      </c>
      <c r="J118" s="66" t="str">
        <f>+IF(H118=0,"",'Ark1'!AE666)</f>
        <v/>
      </c>
      <c r="K118" s="66" t="str">
        <f>+IF(H118=0,"",'Ark1'!AF666)</f>
        <v/>
      </c>
      <c r="L118" s="1" t="str">
        <f>+IF(H118=0,"",'Ark1'!T666)</f>
        <v/>
      </c>
      <c r="M118" s="307" t="str">
        <f>+IF(H118=0,"",'Ark1'!U666)</f>
        <v/>
      </c>
      <c r="N118" s="114" t="str">
        <f t="shared" ref="N118:N129" si="50">+IF(H118=0,"",M118-M345)</f>
        <v/>
      </c>
      <c r="O118" s="10" t="str">
        <f>+IF(H118=0,"",'Ark1'!W666)</f>
        <v/>
      </c>
      <c r="P118" s="10" t="str">
        <f>+IF(H118=0,"",'Ark1'!X666)</f>
        <v/>
      </c>
      <c r="Q118" s="307" t="str">
        <f>+IF(H118=0,"",'Ark1'!AG666)</f>
        <v/>
      </c>
      <c r="R118" s="10" t="str">
        <f>+IF(H118=0,"",'Ark1'!AH666)</f>
        <v/>
      </c>
      <c r="S118" s="10" t="str">
        <f>+IF(H118=0,"",'Ark1'!AI666)</f>
        <v/>
      </c>
      <c r="T118" s="440">
        <f>+'Ark1'!AR666</f>
        <v>0</v>
      </c>
      <c r="U118" s="415">
        <f>+'Ark1'!AS666</f>
        <v>0</v>
      </c>
      <c r="V118" s="10" t="str">
        <f>+IF(H118=0,"",'Ark1'!Y666)</f>
        <v/>
      </c>
      <c r="W118" s="1" t="str">
        <f>+IF(H118=0,"",'Ark1'!AA666)</f>
        <v/>
      </c>
      <c r="X118" s="10" t="str">
        <f>+IF(H118=0,"",'Ark1'!AC666)</f>
        <v/>
      </c>
      <c r="Y118" s="307" t="str">
        <f t="shared" ref="Y118:Y129" si="51">IF(H118=0,"",1000*M118/Q118)</f>
        <v/>
      </c>
      <c r="Z118" s="114" t="str">
        <f t="shared" ref="Z118:Z129" si="52">+IF(H118=0,"",Y118-Y345)</f>
        <v/>
      </c>
      <c r="AA118" s="66" t="str">
        <f t="shared" ref="AA118:AA129" si="53">IF(H118=0,"",M118/C118)</f>
        <v/>
      </c>
      <c r="AB118" s="66" t="str">
        <f t="shared" ref="AB118:AB129" si="54">IF(H118=0,"",H118/G118)</f>
        <v/>
      </c>
      <c r="AC118" s="42"/>
      <c r="AD118" s="4"/>
      <c r="AE118" s="55"/>
      <c r="AF118" s="55"/>
      <c r="AG118" s="1"/>
      <c r="AH118" s="5"/>
      <c r="AI118"/>
      <c r="AM118"/>
    </row>
    <row r="119" spans="1:39" ht="15.6">
      <c r="A119" s="42"/>
      <c r="B119" s="42">
        <f>+'Ark1'!C667</f>
        <v>2024</v>
      </c>
      <c r="C119">
        <f>+'Ark1'!L667</f>
        <v>8</v>
      </c>
      <c r="D119" s="3" t="s">
        <v>35</v>
      </c>
      <c r="E119" s="3">
        <f>+'Ark1'!D667</f>
        <v>2</v>
      </c>
      <c r="F119" s="3" t="str">
        <f t="shared" si="48"/>
        <v>Feb</v>
      </c>
      <c r="G119" t="str">
        <f>+IF(H119=0,"",'Ark1'!Q667)</f>
        <v/>
      </c>
      <c r="H119" s="383">
        <f>+'Ark1'!R667</f>
        <v>0</v>
      </c>
      <c r="I119" s="114" t="str">
        <f t="shared" si="49"/>
        <v/>
      </c>
      <c r="J119" s="66" t="str">
        <f>+IF(H119=0,"",'Ark1'!AE667)</f>
        <v/>
      </c>
      <c r="K119" s="66" t="str">
        <f>+IF(H119=0,"",'Ark1'!AF667)</f>
        <v/>
      </c>
      <c r="L119" s="1" t="str">
        <f>+IF(H119=0,"",'Ark1'!T667)</f>
        <v/>
      </c>
      <c r="M119" s="307" t="str">
        <f>+IF(H119=0,"",'Ark1'!U667)</f>
        <v/>
      </c>
      <c r="N119" s="114" t="str">
        <f t="shared" si="50"/>
        <v/>
      </c>
      <c r="O119" s="10" t="str">
        <f>+IF(H119=0,"",'Ark1'!W667)</f>
        <v/>
      </c>
      <c r="P119" s="10" t="str">
        <f>+IF(H119=0,"",'Ark1'!X667)</f>
        <v/>
      </c>
      <c r="Q119" s="307" t="str">
        <f>+IF(H119=0,"",'Ark1'!AG667)</f>
        <v/>
      </c>
      <c r="R119" s="10" t="str">
        <f>+IF(H119=0,"",'Ark1'!AH667)</f>
        <v/>
      </c>
      <c r="S119" s="10" t="str">
        <f>+IF(H119=0,"",'Ark1'!AI667)</f>
        <v/>
      </c>
      <c r="T119" s="440">
        <f>+'Ark1'!AR667</f>
        <v>0</v>
      </c>
      <c r="U119" s="415">
        <f>+'Ark1'!AS667</f>
        <v>0</v>
      </c>
      <c r="V119" s="10" t="str">
        <f>+IF(H119=0,"",'Ark1'!Y667)</f>
        <v/>
      </c>
      <c r="W119" s="1" t="str">
        <f>+IF(H119=0,"",'Ark1'!AA667)</f>
        <v/>
      </c>
      <c r="X119" s="10" t="str">
        <f>+IF(H119=0,"",'Ark1'!AC667)</f>
        <v/>
      </c>
      <c r="Y119" s="307" t="str">
        <f t="shared" si="51"/>
        <v/>
      </c>
      <c r="Z119" s="114" t="str">
        <f t="shared" si="52"/>
        <v/>
      </c>
      <c r="AA119" s="66" t="str">
        <f t="shared" si="53"/>
        <v/>
      </c>
      <c r="AB119" s="66" t="str">
        <f t="shared" si="54"/>
        <v/>
      </c>
      <c r="AC119" s="42"/>
      <c r="AD119" s="4"/>
      <c r="AE119" s="55"/>
      <c r="AF119" s="55"/>
      <c r="AG119" s="1"/>
      <c r="AH119" s="5"/>
      <c r="AI119"/>
      <c r="AM119"/>
    </row>
    <row r="120" spans="1:39" ht="15.6">
      <c r="A120" s="42"/>
      <c r="B120" s="42">
        <f>+'Ark1'!C668</f>
        <v>2024</v>
      </c>
      <c r="C120">
        <f>+'Ark1'!L668</f>
        <v>8</v>
      </c>
      <c r="D120" s="3" t="s">
        <v>35</v>
      </c>
      <c r="E120" s="3">
        <f>+'Ark1'!D668</f>
        <v>3</v>
      </c>
      <c r="F120" s="3" t="str">
        <f t="shared" si="48"/>
        <v>Mar</v>
      </c>
      <c r="G120">
        <f>+IF(H120=0,"",'Ark1'!Q668)</f>
        <v>2</v>
      </c>
      <c r="H120" s="383">
        <f>+'Ark1'!R668</f>
        <v>2</v>
      </c>
      <c r="I120" s="114">
        <f t="shared" si="49"/>
        <v>1</v>
      </c>
      <c r="J120" s="66">
        <f>+IF(H120=0,"",'Ark1'!AE668)</f>
        <v>2.8985507246376807</v>
      </c>
      <c r="K120" s="66">
        <f>+IF(H120=0,"",'Ark1'!AF668)</f>
        <v>4.3555719781198654</v>
      </c>
      <c r="L120" s="1">
        <f>+IF(H120=0,"",'Ark1'!T668)</f>
        <v>8.5</v>
      </c>
      <c r="M120" s="307">
        <f>+IF(H120=0,"",'Ark1'!U668)</f>
        <v>330.05</v>
      </c>
      <c r="N120" s="114">
        <f t="shared" si="50"/>
        <v>-50.149999999999977</v>
      </c>
      <c r="O120" s="10">
        <f>+IF(H120=0,"",'Ark1'!W668)</f>
        <v>50</v>
      </c>
      <c r="P120" s="10">
        <f>+IF(H120=0,"",'Ark1'!X668)</f>
        <v>0</v>
      </c>
      <c r="Q120" s="307">
        <f>+IF(H120=0,"",'Ark1'!AG668)</f>
        <v>671</v>
      </c>
      <c r="R120" s="10">
        <f>+IF(H120=0,"",'Ark1'!AH668)</f>
        <v>0</v>
      </c>
      <c r="S120" s="10">
        <f>+IF(H120=0,"",'Ark1'!AI668)</f>
        <v>100</v>
      </c>
      <c r="T120" s="449"/>
      <c r="U120" s="89"/>
      <c r="V120" s="10">
        <f>+IF(H120=0,"",'Ark1'!Y668)</f>
        <v>7.4500000000001583</v>
      </c>
      <c r="W120" s="1">
        <f>+IF(H120=0,"",'Ark1'!AA668)</f>
        <v>2.5</v>
      </c>
      <c r="X120" s="10">
        <f>+IF(H120=0,"",'Ark1'!AC668)</f>
        <v>99.999999999997883</v>
      </c>
      <c r="Y120" s="307">
        <f t="shared" si="51"/>
        <v>491.87779433681072</v>
      </c>
      <c r="Z120" s="114">
        <f t="shared" si="52"/>
        <v>-77.283882309895887</v>
      </c>
      <c r="AA120" s="66">
        <f t="shared" si="53"/>
        <v>41.256250000000001</v>
      </c>
      <c r="AB120" s="66">
        <f t="shared" si="54"/>
        <v>1</v>
      </c>
      <c r="AC120" s="42"/>
      <c r="AD120" s="4"/>
      <c r="AE120" s="55"/>
      <c r="AF120" s="55"/>
      <c r="AG120" s="1"/>
      <c r="AH120" s="5"/>
      <c r="AI120"/>
      <c r="AM120"/>
    </row>
    <row r="121" spans="1:39" ht="15.6">
      <c r="A121" s="42"/>
      <c r="B121" s="42">
        <f>+'Ark1'!C669</f>
        <v>2024</v>
      </c>
      <c r="C121">
        <f>+'Ark1'!L669</f>
        <v>8</v>
      </c>
      <c r="D121" s="3" t="s">
        <v>35</v>
      </c>
      <c r="E121" s="3">
        <f>+'Ark1'!D669</f>
        <v>4</v>
      </c>
      <c r="F121" s="3" t="str">
        <f t="shared" si="48"/>
        <v>Apr</v>
      </c>
      <c r="G121">
        <f>+IF(H121=0,"",'Ark1'!Q669)</f>
        <v>2</v>
      </c>
      <c r="H121" s="383">
        <f>+'Ark1'!R669</f>
        <v>4</v>
      </c>
      <c r="I121" s="114">
        <f t="shared" si="49"/>
        <v>4</v>
      </c>
      <c r="J121" s="66">
        <f>+IF(H121=0,"",'Ark1'!AE669)</f>
        <v>2.7027027027027031</v>
      </c>
      <c r="K121" s="66">
        <f>+IF(H121=0,"",'Ark1'!AF669)</f>
        <v>4.4064929208207122</v>
      </c>
      <c r="L121" s="1">
        <f>+IF(H121=0,"",'Ark1'!T669)</f>
        <v>7.25</v>
      </c>
      <c r="M121" s="307">
        <f>+IF(H121=0,"",'Ark1'!U669)</f>
        <v>432.375</v>
      </c>
      <c r="N121" s="114" t="e">
        <f t="shared" si="50"/>
        <v>#VALUE!</v>
      </c>
      <c r="O121" s="10">
        <f>+IF(H121=0,"",'Ark1'!W669)</f>
        <v>100</v>
      </c>
      <c r="P121" s="10">
        <f>+IF(H121=0,"",'Ark1'!X669)</f>
        <v>100</v>
      </c>
      <c r="Q121" s="307">
        <f>+IF(H121=0,"",'Ark1'!AG669)</f>
        <v>761</v>
      </c>
      <c r="R121" s="10">
        <f>+IF(H121=0,"",'Ark1'!AH669)</f>
        <v>0</v>
      </c>
      <c r="S121" s="10">
        <f>+IF(H121=0,"",'Ark1'!AI669)</f>
        <v>100</v>
      </c>
      <c r="T121" s="449"/>
      <c r="U121" s="89"/>
      <c r="V121" s="10">
        <f>+IF(H121=0,"",'Ark1'!Y669)</f>
        <v>39.51938606557529</v>
      </c>
      <c r="W121" s="1">
        <f>+IF(H121=0,"",'Ark1'!AA669)</f>
        <v>0.4330127018922193</v>
      </c>
      <c r="X121" s="10">
        <f>+IF(H121=0,"",'Ark1'!AC669)</f>
        <v>83.893861997757881</v>
      </c>
      <c r="Y121" s="307">
        <f t="shared" si="51"/>
        <v>568.16688567674112</v>
      </c>
      <c r="Z121" s="114" t="e">
        <f t="shared" si="52"/>
        <v>#VALUE!</v>
      </c>
      <c r="AA121" s="66">
        <f t="shared" si="53"/>
        <v>54.046875</v>
      </c>
      <c r="AB121" s="66">
        <f t="shared" si="54"/>
        <v>2</v>
      </c>
      <c r="AC121" s="42"/>
      <c r="AD121" s="4"/>
      <c r="AE121" s="55"/>
      <c r="AF121" s="55"/>
      <c r="AG121" s="1"/>
      <c r="AH121" s="5"/>
      <c r="AI121"/>
      <c r="AM121"/>
    </row>
    <row r="122" spans="1:39" ht="15.6">
      <c r="A122" s="42"/>
      <c r="B122" s="42">
        <f>+'Ark1'!C670</f>
        <v>2024</v>
      </c>
      <c r="C122">
        <f>+'Ark1'!L670</f>
        <v>8</v>
      </c>
      <c r="D122" s="3" t="s">
        <v>35</v>
      </c>
      <c r="E122" s="3">
        <f>+'Ark1'!D670</f>
        <v>5</v>
      </c>
      <c r="F122" s="3" t="str">
        <f t="shared" si="48"/>
        <v>Mai</v>
      </c>
      <c r="G122">
        <f>+IF(H122=0,"",'Ark1'!Q670)</f>
        <v>1</v>
      </c>
      <c r="H122" s="383">
        <f>+'Ark1'!R670</f>
        <v>1</v>
      </c>
      <c r="I122" s="114">
        <f t="shared" si="49"/>
        <v>-4</v>
      </c>
      <c r="J122" s="66">
        <f>+IF(H122=0,"",'Ark1'!AE670)</f>
        <v>0.52083333333333348</v>
      </c>
      <c r="K122" s="66">
        <f>+IF(H122=0,"",'Ark1'!AF670)</f>
        <v>0.8476370752991752</v>
      </c>
      <c r="L122" s="1">
        <f>+IF(H122=0,"",'Ark1'!T670)</f>
        <v>13</v>
      </c>
      <c r="M122" s="307">
        <f>+IF(H122=0,"",'Ark1'!U670)</f>
        <v>396.3</v>
      </c>
      <c r="N122" s="114">
        <f t="shared" si="50"/>
        <v>0.43999999999999773</v>
      </c>
      <c r="O122" s="10">
        <f>+IF(H122=0,"",'Ark1'!W670)</f>
        <v>100</v>
      </c>
      <c r="P122" s="10">
        <f>+IF(H122=0,"",'Ark1'!X670)</f>
        <v>100</v>
      </c>
      <c r="Q122" s="307">
        <f>+IF(H122=0,"",'Ark1'!AG670)</f>
        <v>714</v>
      </c>
      <c r="R122" s="10">
        <f>+IF(H122=0,"",'Ark1'!AH670)</f>
        <v>0</v>
      </c>
      <c r="S122" s="10">
        <f>+IF(H122=0,"",'Ark1'!AI670)</f>
        <v>100</v>
      </c>
      <c r="T122" s="449"/>
      <c r="U122" s="89"/>
      <c r="V122" s="10">
        <f>+IF(H122=0,"",'Ark1'!Y670)</f>
        <v>0</v>
      </c>
      <c r="W122" s="1">
        <f>+IF(H122=0,"",'Ark1'!AA670)</f>
        <v>0</v>
      </c>
      <c r="X122" s="10">
        <f>+IF(H122=0,"",'Ark1'!AC670)</f>
        <v>0</v>
      </c>
      <c r="Y122" s="307">
        <f t="shared" si="51"/>
        <v>555.0420168067227</v>
      </c>
      <c r="Z122" s="114">
        <f t="shared" si="52"/>
        <v>-7.5787904701390971</v>
      </c>
      <c r="AA122" s="66">
        <f t="shared" si="53"/>
        <v>49.537500000000001</v>
      </c>
      <c r="AB122" s="66">
        <f t="shared" si="54"/>
        <v>1</v>
      </c>
      <c r="AC122" s="42"/>
      <c r="AD122" s="4"/>
      <c r="AE122" s="55"/>
      <c r="AF122" s="55"/>
      <c r="AG122" s="1"/>
      <c r="AH122" s="5"/>
      <c r="AI122"/>
      <c r="AM122"/>
    </row>
    <row r="123" spans="1:39" ht="15.6">
      <c r="A123" s="42"/>
      <c r="B123" s="42">
        <f>+'Ark1'!C671</f>
        <v>2024</v>
      </c>
      <c r="C123">
        <f>+'Ark1'!L671</f>
        <v>8</v>
      </c>
      <c r="D123" s="3" t="s">
        <v>35</v>
      </c>
      <c r="E123" s="3">
        <f>+'Ark1'!D671</f>
        <v>6</v>
      </c>
      <c r="F123" s="3" t="str">
        <f t="shared" si="48"/>
        <v>Jun</v>
      </c>
      <c r="G123" t="str">
        <f>+IF(H123=0,"",'Ark1'!Q671)</f>
        <v/>
      </c>
      <c r="H123" s="383">
        <f>+'Ark1'!R671</f>
        <v>0</v>
      </c>
      <c r="I123" s="114" t="str">
        <f t="shared" si="49"/>
        <v/>
      </c>
      <c r="J123" s="66" t="str">
        <f>+IF(H123=0,"",'Ark1'!AE671)</f>
        <v/>
      </c>
      <c r="K123" s="66" t="str">
        <f>+IF(H123=0,"",'Ark1'!AF671)</f>
        <v/>
      </c>
      <c r="L123" s="1" t="str">
        <f>+IF(H123=0,"",'Ark1'!T671)</f>
        <v/>
      </c>
      <c r="M123" s="307" t="str">
        <f>+IF(H123=0,"",'Ark1'!U671)</f>
        <v/>
      </c>
      <c r="N123" s="114" t="str">
        <f t="shared" si="50"/>
        <v/>
      </c>
      <c r="O123" s="10" t="str">
        <f>+IF(H123=0,"",'Ark1'!W671)</f>
        <v/>
      </c>
      <c r="P123" s="10" t="str">
        <f>+IF(H123=0,"",'Ark1'!X671)</f>
        <v/>
      </c>
      <c r="Q123" s="307" t="str">
        <f>+IF(H123=0,"",'Ark1'!AG671)</f>
        <v/>
      </c>
      <c r="R123" s="10" t="str">
        <f>+IF(H123=0,"",'Ark1'!AH671)</f>
        <v/>
      </c>
      <c r="S123" s="10" t="str">
        <f>+IF(H123=0,"",'Ark1'!AI671)</f>
        <v/>
      </c>
      <c r="T123" s="449"/>
      <c r="U123" s="89"/>
      <c r="V123" s="10" t="str">
        <f>+IF(H123=0,"",'Ark1'!Y671)</f>
        <v/>
      </c>
      <c r="W123" s="1" t="str">
        <f>+IF(H123=0,"",'Ark1'!AA671)</f>
        <v/>
      </c>
      <c r="X123" s="10" t="str">
        <f>+IF(H123=0,"",'Ark1'!AC671)</f>
        <v/>
      </c>
      <c r="Y123" s="307" t="str">
        <f t="shared" si="51"/>
        <v/>
      </c>
      <c r="Z123" s="114" t="str">
        <f t="shared" si="52"/>
        <v/>
      </c>
      <c r="AA123" s="66" t="str">
        <f t="shared" si="53"/>
        <v/>
      </c>
      <c r="AB123" s="66" t="str">
        <f t="shared" si="54"/>
        <v/>
      </c>
      <c r="AC123" s="42"/>
      <c r="AD123" s="4"/>
      <c r="AE123" s="55"/>
      <c r="AF123" s="55"/>
      <c r="AG123" s="1"/>
      <c r="AH123" s="5"/>
      <c r="AI123"/>
      <c r="AM123"/>
    </row>
    <row r="124" spans="1:39" ht="15.6">
      <c r="A124" s="42"/>
      <c r="B124" s="42">
        <f>+'Ark1'!C672</f>
        <v>2024</v>
      </c>
      <c r="C124">
        <f>+'Ark1'!L672</f>
        <v>8</v>
      </c>
      <c r="D124" s="3" t="s">
        <v>35</v>
      </c>
      <c r="E124" s="3">
        <f>+'Ark1'!D672</f>
        <v>7</v>
      </c>
      <c r="F124" s="3" t="str">
        <f t="shared" si="48"/>
        <v>Jul</v>
      </c>
      <c r="G124">
        <f>+IF(H124=0,"",'Ark1'!Q672)</f>
        <v>1</v>
      </c>
      <c r="H124" s="383">
        <f>+'Ark1'!R672</f>
        <v>1</v>
      </c>
      <c r="I124" s="114">
        <f t="shared" si="49"/>
        <v>-4</v>
      </c>
      <c r="J124" s="66">
        <f>+IF(H124=0,"",'Ark1'!AE672)</f>
        <v>2.2222222222222223</v>
      </c>
      <c r="K124" s="66">
        <f>+IF(H124=0,"",'Ark1'!AF672)</f>
        <v>3.9822701333601023</v>
      </c>
      <c r="L124" s="1">
        <f>+IF(H124=0,"",'Ark1'!T672)</f>
        <v>13</v>
      </c>
      <c r="M124" s="307">
        <f>+IF(H124=0,"",'Ark1'!U672)</f>
        <v>515.70000000000005</v>
      </c>
      <c r="N124" s="114">
        <f t="shared" si="50"/>
        <v>192.60000000000002</v>
      </c>
      <c r="O124" s="10">
        <f>+IF(H124=0,"",'Ark1'!W672)</f>
        <v>100</v>
      </c>
      <c r="P124" s="10">
        <f>+IF(H124=0,"",'Ark1'!X672)</f>
        <v>100</v>
      </c>
      <c r="Q124" s="307">
        <f>+IF(H124=0,"",'Ark1'!AG672)</f>
        <v>678</v>
      </c>
      <c r="R124" s="10">
        <f>+IF(H124=0,"",'Ark1'!AH672)</f>
        <v>0</v>
      </c>
      <c r="S124" s="10">
        <f>+IF(H124=0,"",'Ark1'!AI672)</f>
        <v>100</v>
      </c>
      <c r="T124" s="449"/>
      <c r="U124" s="89"/>
      <c r="V124" s="10">
        <f>+IF(H124=0,"",'Ark1'!Y672)</f>
        <v>0</v>
      </c>
      <c r="W124" s="1">
        <f>+IF(H124=0,"",'Ark1'!AA672)</f>
        <v>0</v>
      </c>
      <c r="X124" s="10">
        <f>+IF(H124=0,"",'Ark1'!AC672)</f>
        <v>0</v>
      </c>
      <c r="Y124" s="307">
        <f t="shared" si="51"/>
        <v>760.61946902654881</v>
      </c>
      <c r="Z124" s="114">
        <f t="shared" si="52"/>
        <v>152.60290899643962</v>
      </c>
      <c r="AA124" s="66">
        <f t="shared" si="53"/>
        <v>64.462500000000006</v>
      </c>
      <c r="AB124" s="66">
        <f t="shared" si="54"/>
        <v>1</v>
      </c>
      <c r="AC124" s="42"/>
      <c r="AD124" s="4"/>
      <c r="AE124" s="55"/>
      <c r="AF124" s="55"/>
      <c r="AG124" s="1"/>
      <c r="AH124" s="5"/>
      <c r="AI124"/>
      <c r="AM124"/>
    </row>
    <row r="125" spans="1:39" ht="15.6">
      <c r="A125" s="42"/>
      <c r="B125" s="42">
        <f>+'Ark1'!C673</f>
        <v>2024</v>
      </c>
      <c r="C125">
        <f>+'Ark1'!L673</f>
        <v>8</v>
      </c>
      <c r="D125" s="3" t="s">
        <v>35</v>
      </c>
      <c r="E125" s="3">
        <f>+'Ark1'!D673</f>
        <v>8</v>
      </c>
      <c r="F125" s="3" t="str">
        <f t="shared" si="48"/>
        <v>Aug</v>
      </c>
      <c r="G125">
        <f>+IF(H125=0,"",'Ark1'!Q673)</f>
        <v>2</v>
      </c>
      <c r="H125" s="383">
        <f>+'Ark1'!R673</f>
        <v>2</v>
      </c>
      <c r="I125" s="114">
        <f t="shared" si="49"/>
        <v>-1</v>
      </c>
      <c r="J125" s="66">
        <f>+IF(H125=0,"",'Ark1'!AE673)</f>
        <v>1.2195121951219512</v>
      </c>
      <c r="K125" s="66">
        <f>+IF(H125=0,"",'Ark1'!AF673)</f>
        <v>2.042841623771249</v>
      </c>
      <c r="L125" s="1">
        <f>+IF(H125=0,"",'Ark1'!T673)</f>
        <v>11</v>
      </c>
      <c r="M125" s="307">
        <f>+IF(H125=0,"",'Ark1'!U673)</f>
        <v>424.05</v>
      </c>
      <c r="N125" s="114">
        <f t="shared" si="50"/>
        <v>75.516666666666595</v>
      </c>
      <c r="O125" s="10">
        <f>+IF(H125=0,"",'Ark1'!W673)</f>
        <v>100</v>
      </c>
      <c r="P125" s="10">
        <f>+IF(H125=0,"",'Ark1'!X673)</f>
        <v>100</v>
      </c>
      <c r="Q125" s="307">
        <f>+IF(H125=0,"",'Ark1'!AG673)</f>
        <v>678</v>
      </c>
      <c r="R125" s="10">
        <f>+IF(H125=0,"",'Ark1'!AH673)</f>
        <v>0</v>
      </c>
      <c r="S125" s="10">
        <f>+IF(H125=0,"",'Ark1'!AI673)</f>
        <v>100</v>
      </c>
      <c r="T125" s="449"/>
      <c r="U125" s="89"/>
      <c r="V125" s="10">
        <f>+IF(H125=0,"",'Ark1'!Y673)</f>
        <v>56.950000000000195</v>
      </c>
      <c r="W125" s="1">
        <f>+IF(H125=0,"",'Ark1'!AA673)</f>
        <v>1</v>
      </c>
      <c r="X125" s="10">
        <f>+IF(H125=0,"",'Ark1'!AC673)</f>
        <v>99.999999999999375</v>
      </c>
      <c r="Y125" s="307">
        <f t="shared" si="51"/>
        <v>625.44247787610618</v>
      </c>
      <c r="Z125" s="114">
        <f t="shared" si="52"/>
        <v>-31.75425373923008</v>
      </c>
      <c r="AA125" s="66">
        <f t="shared" si="53"/>
        <v>53.006250000000001</v>
      </c>
      <c r="AB125" s="66">
        <f t="shared" si="54"/>
        <v>1</v>
      </c>
      <c r="AC125" s="42"/>
      <c r="AD125" s="4"/>
      <c r="AE125" s="55"/>
      <c r="AF125" s="55"/>
      <c r="AG125" s="1"/>
      <c r="AH125" s="5"/>
      <c r="AI125"/>
      <c r="AM125"/>
    </row>
    <row r="126" spans="1:39" ht="15.6">
      <c r="A126" s="42"/>
      <c r="B126" s="42">
        <f>+'Ark1'!C674</f>
        <v>2024</v>
      </c>
      <c r="C126">
        <f>+'Ark1'!L674</f>
        <v>8</v>
      </c>
      <c r="D126" s="3" t="s">
        <v>35</v>
      </c>
      <c r="E126" s="3">
        <f>+'Ark1'!D674</f>
        <v>9</v>
      </c>
      <c r="F126" s="3" t="str">
        <f t="shared" si="48"/>
        <v>Sep</v>
      </c>
      <c r="G126">
        <f>+IF(H126=0,"",'Ark1'!Q674)</f>
        <v>3</v>
      </c>
      <c r="H126" s="383">
        <f>+'Ark1'!R674</f>
        <v>3</v>
      </c>
      <c r="I126" s="114">
        <f t="shared" si="49"/>
        <v>3</v>
      </c>
      <c r="J126" s="66">
        <f>+IF(H126=0,"",'Ark1'!AE674)</f>
        <v>1.3761467889908259</v>
      </c>
      <c r="K126" s="66">
        <f>+IF(H126=0,"",'Ark1'!AF674)</f>
        <v>1.8814631830388275</v>
      </c>
      <c r="L126" s="1">
        <f>+IF(H126=0,"",'Ark1'!T674)</f>
        <v>8.6666666666666643</v>
      </c>
      <c r="M126" s="307">
        <f>+IF(H126=0,"",'Ark1'!U674)</f>
        <v>338.16666666666674</v>
      </c>
      <c r="N126" s="114" t="e">
        <f t="shared" si="50"/>
        <v>#VALUE!</v>
      </c>
      <c r="O126" s="10">
        <f>+IF(H126=0,"",'Ark1'!W674)</f>
        <v>66.666666666666686</v>
      </c>
      <c r="P126" s="10">
        <f>+IF(H126=0,"",'Ark1'!X674)</f>
        <v>33.333333333333343</v>
      </c>
      <c r="Q126" s="307">
        <f>+IF(H126=0,"",'Ark1'!AG674)</f>
        <v>719.66666666666652</v>
      </c>
      <c r="R126" s="10">
        <f>+IF(H126=0,"",'Ark1'!AH674)</f>
        <v>0</v>
      </c>
      <c r="S126" s="10">
        <f>+IF(H126=0,"",'Ark1'!AI674)</f>
        <v>100</v>
      </c>
      <c r="T126" s="449"/>
      <c r="U126" s="89"/>
      <c r="V126" s="10">
        <f>+IF(H126=0,"",'Ark1'!Y674)</f>
        <v>18.070294838644529</v>
      </c>
      <c r="W126" s="1">
        <f>+IF(H126=0,"",'Ark1'!AA674)</f>
        <v>3.2998316455372225</v>
      </c>
      <c r="X126" s="10">
        <f>+IF(H126=0,"",'Ark1'!AC674)</f>
        <v>98.42351380111694</v>
      </c>
      <c r="Y126" s="307">
        <f t="shared" si="51"/>
        <v>469.89346919870331</v>
      </c>
      <c r="Z126" s="114" t="e">
        <f t="shared" si="52"/>
        <v>#VALUE!</v>
      </c>
      <c r="AA126" s="66">
        <f t="shared" si="53"/>
        <v>42.270833333333343</v>
      </c>
      <c r="AB126" s="66">
        <f t="shared" si="54"/>
        <v>1</v>
      </c>
      <c r="AC126" s="42"/>
      <c r="AD126" s="4"/>
      <c r="AE126" s="55"/>
      <c r="AF126" s="55"/>
      <c r="AG126" s="1"/>
      <c r="AH126" s="5"/>
      <c r="AI126"/>
      <c r="AM126"/>
    </row>
    <row r="127" spans="1:39" ht="15.6">
      <c r="A127" s="42"/>
      <c r="B127" s="42">
        <f>+'Ark1'!C675</f>
        <v>2024</v>
      </c>
      <c r="C127">
        <f>+'Ark1'!L675</f>
        <v>8</v>
      </c>
      <c r="D127" s="3" t="s">
        <v>35</v>
      </c>
      <c r="E127" s="3">
        <f>+'Ark1'!D675</f>
        <v>10</v>
      </c>
      <c r="F127" s="3" t="str">
        <f t="shared" si="48"/>
        <v>Okt</v>
      </c>
      <c r="G127">
        <f>+IF(H127=0,"",'Ark1'!Q675)</f>
        <v>1</v>
      </c>
      <c r="H127" s="383">
        <f>+'Ark1'!R675</f>
        <v>1</v>
      </c>
      <c r="I127" s="114">
        <f t="shared" si="49"/>
        <v>0</v>
      </c>
      <c r="J127" s="66">
        <f>+IF(H127=0,"",'Ark1'!AE675)</f>
        <v>0.38022813688212925</v>
      </c>
      <c r="K127" s="66">
        <f>+IF(H127=0,"",'Ark1'!AF675)</f>
        <v>0.683772722136057</v>
      </c>
      <c r="L127" s="1">
        <f>+IF(H127=0,"",'Ark1'!T675)</f>
        <v>10</v>
      </c>
      <c r="M127" s="307">
        <f>+IF(H127=0,"",'Ark1'!U675)</f>
        <v>417.5</v>
      </c>
      <c r="N127" s="114">
        <f t="shared" si="50"/>
        <v>71.599999999999909</v>
      </c>
      <c r="O127" s="10">
        <f>+IF(H127=0,"",'Ark1'!W675)</f>
        <v>100</v>
      </c>
      <c r="P127" s="10">
        <f>+IF(H127=0,"",'Ark1'!X675)</f>
        <v>100</v>
      </c>
      <c r="Q127" s="307">
        <f>+IF(H127=0,"",'Ark1'!AG675)</f>
        <v>1310</v>
      </c>
      <c r="R127" s="10">
        <f>+IF(H127=0,"",'Ark1'!AH675)</f>
        <v>0</v>
      </c>
      <c r="S127" s="10">
        <f>+IF(H127=0,"",'Ark1'!AI675)</f>
        <v>100</v>
      </c>
      <c r="T127" s="449"/>
      <c r="U127" s="89"/>
      <c r="V127" s="10">
        <f>+IF(H127=0,"",'Ark1'!Y675)</f>
        <v>0</v>
      </c>
      <c r="W127" s="1">
        <f>+IF(H127=0,"",'Ark1'!AA675)</f>
        <v>0</v>
      </c>
      <c r="X127" s="10">
        <f>+IF(H127=0,"",'Ark1'!AC675)</f>
        <v>0</v>
      </c>
      <c r="Y127" s="307">
        <f t="shared" si="51"/>
        <v>318.70229007633588</v>
      </c>
      <c r="Z127" s="114">
        <f t="shared" si="52"/>
        <v>-216.74662633233299</v>
      </c>
      <c r="AA127" s="66">
        <f t="shared" si="53"/>
        <v>52.1875</v>
      </c>
      <c r="AB127" s="66">
        <f t="shared" si="54"/>
        <v>1</v>
      </c>
      <c r="AC127" s="42"/>
      <c r="AD127" s="4"/>
      <c r="AE127" s="55"/>
      <c r="AF127" s="55"/>
      <c r="AG127" s="1"/>
      <c r="AH127" s="5"/>
      <c r="AI127"/>
      <c r="AM127"/>
    </row>
    <row r="128" spans="1:39" ht="15.6">
      <c r="A128" s="42"/>
      <c r="B128" s="42">
        <f>+'Ark1'!C676</f>
        <v>2024</v>
      </c>
      <c r="C128">
        <f>+'Ark1'!L676</f>
        <v>8</v>
      </c>
      <c r="D128" s="3" t="s">
        <v>35</v>
      </c>
      <c r="E128" s="3">
        <f>+'Ark1'!D676</f>
        <v>11</v>
      </c>
      <c r="F128" s="3" t="str">
        <f t="shared" si="48"/>
        <v>Nov</v>
      </c>
      <c r="G128">
        <f>+IF(H128=0,"",'Ark1'!Q676)</f>
        <v>2</v>
      </c>
      <c r="H128" s="383">
        <f>+'Ark1'!R676</f>
        <v>2</v>
      </c>
      <c r="I128" s="114">
        <f t="shared" si="49"/>
        <v>2</v>
      </c>
      <c r="J128" s="66">
        <f>+IF(H128=0,"",'Ark1'!AE676)</f>
        <v>0.75471698113207519</v>
      </c>
      <c r="K128" s="66">
        <f>+IF(H128=0,"",'Ark1'!AF676)</f>
        <v>1.0568634463367419</v>
      </c>
      <c r="L128" s="1">
        <f>+IF(H128=0,"",'Ark1'!T676)</f>
        <v>8.5</v>
      </c>
      <c r="M128" s="307">
        <f>+IF(H128=0,"",'Ark1'!U676)</f>
        <v>342.8</v>
      </c>
      <c r="N128" s="114" t="e">
        <f t="shared" si="50"/>
        <v>#VALUE!</v>
      </c>
      <c r="O128" s="10">
        <f>+IF(H128=0,"",'Ark1'!W676)</f>
        <v>50</v>
      </c>
      <c r="P128" s="10">
        <f>+IF(H128=0,"",'Ark1'!X676)</f>
        <v>50</v>
      </c>
      <c r="Q128" s="307">
        <f>+IF(H128=0,"",'Ark1'!AG676)</f>
        <v>617</v>
      </c>
      <c r="R128" s="10">
        <f>+IF(H128=0,"",'Ark1'!AH676)</f>
        <v>0</v>
      </c>
      <c r="S128" s="10">
        <f>+IF(H128=0,"",'Ark1'!AI676)</f>
        <v>100</v>
      </c>
      <c r="T128" s="449"/>
      <c r="U128" s="89"/>
      <c r="V128" s="10">
        <f>+IF(H128=0,"",'Ark1'!Y676)</f>
        <v>93.3</v>
      </c>
      <c r="W128" s="1">
        <f>+IF(H128=0,"",'Ark1'!AA676)</f>
        <v>3.5</v>
      </c>
      <c r="X128" s="10">
        <f>+IF(H128=0,"",'Ark1'!AC676)</f>
        <v>100.00000000000006</v>
      </c>
      <c r="Y128" s="307">
        <f t="shared" si="51"/>
        <v>555.59157212317666</v>
      </c>
      <c r="Z128" s="114" t="e">
        <f t="shared" si="52"/>
        <v>#VALUE!</v>
      </c>
      <c r="AA128" s="66">
        <f t="shared" si="53"/>
        <v>42.85</v>
      </c>
      <c r="AB128" s="66">
        <f t="shared" si="54"/>
        <v>1</v>
      </c>
      <c r="AC128" s="42"/>
      <c r="AD128" s="4"/>
      <c r="AE128" s="55"/>
      <c r="AF128" s="55"/>
      <c r="AG128" s="1"/>
      <c r="AH128" s="5"/>
      <c r="AI128"/>
      <c r="AM128"/>
    </row>
    <row r="129" spans="1:39" ht="15.6">
      <c r="A129" s="42"/>
      <c r="B129" s="42">
        <f>+'Ark1'!C677</f>
        <v>2024</v>
      </c>
      <c r="C129">
        <f>+'Ark1'!L677</f>
        <v>8</v>
      </c>
      <c r="D129" s="3" t="s">
        <v>35</v>
      </c>
      <c r="E129" s="3">
        <f>+'Ark1'!D677</f>
        <v>12</v>
      </c>
      <c r="F129" s="3" t="str">
        <f t="shared" si="48"/>
        <v>Des</v>
      </c>
      <c r="G129">
        <f>+IF(H129=0,"",'Ark1'!Q677)</f>
        <v>1</v>
      </c>
      <c r="H129" s="383">
        <f>+'Ark1'!R677</f>
        <v>1</v>
      </c>
      <c r="I129" s="114">
        <f t="shared" si="49"/>
        <v>-2</v>
      </c>
      <c r="J129" s="66">
        <f>+IF(H129=0,"",'Ark1'!AE677)</f>
        <v>2.3255813953488378</v>
      </c>
      <c r="K129" s="66">
        <f>+IF(H129=0,"",'Ark1'!AF677)</f>
        <v>5.4947784795008738</v>
      </c>
      <c r="L129" s="1">
        <f>+IF(H129=0,"",'Ark1'!T677)</f>
        <v>14</v>
      </c>
      <c r="M129" s="307">
        <f>+IF(H129=0,"",'Ark1'!U677)</f>
        <v>575.1</v>
      </c>
      <c r="N129" s="114">
        <f t="shared" si="50"/>
        <v>267.76666666666677</v>
      </c>
      <c r="O129" s="10">
        <f>+IF(H129=0,"",'Ark1'!W677)</f>
        <v>100</v>
      </c>
      <c r="P129" s="10">
        <f>+IF(H129=0,"",'Ark1'!X677)</f>
        <v>100</v>
      </c>
      <c r="Q129" s="307">
        <f>+IF(H129=0,"",'Ark1'!AG677)</f>
        <v>678</v>
      </c>
      <c r="R129" s="10">
        <f>+IF(H129=0,"",'Ark1'!AH677)</f>
        <v>0</v>
      </c>
      <c r="S129" s="10">
        <f>+IF(H129=0,"",'Ark1'!AI677)</f>
        <v>0</v>
      </c>
      <c r="T129" s="449"/>
      <c r="U129" s="89"/>
      <c r="V129" s="10">
        <f>+IF(H129=0,"",'Ark1'!Y677)</f>
        <v>0</v>
      </c>
      <c r="W129" s="1">
        <f>+IF(H129=0,"",'Ark1'!AA677)</f>
        <v>0</v>
      </c>
      <c r="X129" s="10">
        <f>+IF(H129=0,"",'Ark1'!AC677)</f>
        <v>0</v>
      </c>
      <c r="Y129" s="307">
        <f t="shared" si="51"/>
        <v>848.23008849557527</v>
      </c>
      <c r="Z129" s="114">
        <f t="shared" si="52"/>
        <v>337.14361399446688</v>
      </c>
      <c r="AA129" s="66">
        <f t="shared" si="53"/>
        <v>71.887500000000003</v>
      </c>
      <c r="AB129" s="66">
        <f t="shared" si="54"/>
        <v>1</v>
      </c>
      <c r="AC129" s="42"/>
      <c r="AD129" s="4"/>
      <c r="AE129" s="55"/>
      <c r="AF129" s="55"/>
      <c r="AG129" s="1"/>
      <c r="AH129" s="5"/>
      <c r="AI129"/>
      <c r="AM129"/>
    </row>
    <row r="130" spans="1:39" ht="15.6">
      <c r="A130" s="45"/>
      <c r="B130" s="42"/>
      <c r="C130" s="45"/>
      <c r="D130" s="45"/>
      <c r="E130" s="45"/>
      <c r="F130" s="45"/>
      <c r="G130" s="45"/>
      <c r="H130" s="45"/>
      <c r="I130" s="42"/>
      <c r="J130" s="94"/>
      <c r="K130" s="63"/>
      <c r="L130" s="42"/>
      <c r="M130" s="42"/>
      <c r="N130" s="42"/>
      <c r="O130" s="72"/>
      <c r="P130" s="72"/>
      <c r="Q130" s="42"/>
      <c r="R130" s="72"/>
      <c r="S130" s="72"/>
      <c r="T130" s="72"/>
      <c r="U130" s="72"/>
      <c r="V130" s="72"/>
      <c r="W130" s="42"/>
      <c r="X130" s="72"/>
      <c r="Y130" s="42"/>
      <c r="Z130" s="42"/>
      <c r="AA130" s="63"/>
      <c r="AB130" s="64"/>
      <c r="AC130" s="42"/>
      <c r="AD130" s="4"/>
      <c r="AE130" s="55"/>
      <c r="AF130" s="55"/>
      <c r="AG130" s="1"/>
      <c r="AH130" s="5"/>
      <c r="AI130"/>
      <c r="AM130"/>
    </row>
    <row r="131" spans="1:39" ht="17.399999999999999">
      <c r="A131" s="247"/>
      <c r="B131" s="278" t="s">
        <v>0</v>
      </c>
      <c r="C131" s="278"/>
      <c r="D131" s="278" t="str">
        <f>+D133</f>
        <v>R+</v>
      </c>
      <c r="E131" s="278"/>
      <c r="F131" s="279"/>
      <c r="G131" s="279" t="s">
        <v>592</v>
      </c>
      <c r="H131" s="212">
        <f>SUM(H133:H144)</f>
        <v>4</v>
      </c>
      <c r="I131" s="48"/>
      <c r="J131" s="45"/>
      <c r="K131" s="94"/>
      <c r="L131" s="63"/>
      <c r="M131" s="338">
        <f>+Klasse!L19</f>
        <v>419.4</v>
      </c>
      <c r="N131" s="48" t="s">
        <v>562</v>
      </c>
      <c r="O131" s="42"/>
      <c r="P131" s="72"/>
      <c r="Q131" s="72"/>
      <c r="R131" s="42"/>
      <c r="S131" s="72"/>
      <c r="T131" s="72"/>
      <c r="U131" s="72"/>
      <c r="V131" s="72"/>
      <c r="W131" s="72"/>
      <c r="X131" s="42"/>
      <c r="Y131" s="339">
        <f>+Klasse!AC19</f>
        <v>663.8702018203403</v>
      </c>
      <c r="Z131" s="48" t="s">
        <v>621</v>
      </c>
      <c r="AA131" s="42"/>
      <c r="AB131" s="63"/>
      <c r="AC131" s="64"/>
      <c r="AD131" s="4"/>
      <c r="AE131" s="4"/>
      <c r="AF131" s="55"/>
      <c r="AG131" s="55"/>
      <c r="AH131" s="1"/>
      <c r="AI131" s="5"/>
      <c r="AM131"/>
    </row>
    <row r="132" spans="1:39" ht="15.6">
      <c r="A132" s="45"/>
      <c r="B132" s="42"/>
      <c r="C132" s="45"/>
      <c r="D132" s="45"/>
      <c r="E132" s="45"/>
      <c r="F132" s="45"/>
      <c r="G132" s="45"/>
      <c r="H132" s="45"/>
      <c r="I132" s="42"/>
      <c r="J132" s="94"/>
      <c r="K132" s="63"/>
      <c r="L132" s="42"/>
      <c r="M132" s="42"/>
      <c r="N132" s="42"/>
      <c r="O132" s="72"/>
      <c r="P132" s="72"/>
      <c r="Q132" s="42"/>
      <c r="R132" s="72"/>
      <c r="S132" s="72"/>
      <c r="T132" s="72"/>
      <c r="U132" s="72"/>
      <c r="V132" s="72"/>
      <c r="W132" s="42"/>
      <c r="X132" s="72"/>
      <c r="Y132" s="42"/>
      <c r="Z132" s="42"/>
      <c r="AA132" s="63"/>
      <c r="AB132" s="64"/>
      <c r="AC132" s="42"/>
      <c r="AD132" s="4"/>
      <c r="AE132" s="55"/>
      <c r="AF132" s="55"/>
      <c r="AG132" s="1"/>
      <c r="AH132" s="5"/>
      <c r="AI132"/>
      <c r="AM132"/>
    </row>
    <row r="133" spans="1:39" ht="15.6">
      <c r="A133" s="42"/>
      <c r="B133" s="42">
        <f>+'Ark1'!C678</f>
        <v>2024</v>
      </c>
      <c r="C133" s="50">
        <f>+'Ark1'!L678</f>
        <v>9</v>
      </c>
      <c r="D133" s="51" t="s">
        <v>36</v>
      </c>
      <c r="E133" s="51">
        <f>+'Ark1'!D678</f>
        <v>1</v>
      </c>
      <c r="F133" s="51" t="str">
        <f t="shared" ref="F133:F144" si="55">+F118</f>
        <v>Jan</v>
      </c>
      <c r="G133" s="50" t="str">
        <f>+IF(H133=0,"",'Ark1'!Q678)</f>
        <v/>
      </c>
      <c r="H133" s="383">
        <f>+'Ark1'!R678</f>
        <v>0</v>
      </c>
      <c r="I133" s="114" t="str">
        <f t="shared" ref="I133:I144" si="56">+IF(H133=0,"",H133-H360)</f>
        <v/>
      </c>
      <c r="J133" s="65" t="str">
        <f>+IF(H133=0,"",'Ark1'!AE678)</f>
        <v/>
      </c>
      <c r="K133" s="65" t="str">
        <f>+IF(H133=0,"",'Ark1'!AF678)</f>
        <v/>
      </c>
      <c r="L133" s="52" t="str">
        <f>+IF(H133=0,"",'Ark1'!T678)</f>
        <v/>
      </c>
      <c r="M133" s="307" t="str">
        <f>+IF(H133=0,"",'Ark1'!U678)</f>
        <v/>
      </c>
      <c r="N133" s="114" t="str">
        <f t="shared" ref="N133:N144" si="57">+IF(H133=0,"",M133-M360)</f>
        <v/>
      </c>
      <c r="O133" s="75" t="str">
        <f>+IF(H133=0,"",'Ark1'!W678)</f>
        <v/>
      </c>
      <c r="P133" s="75" t="str">
        <f>+IF(H133=0,"",'Ark1'!X678)</f>
        <v/>
      </c>
      <c r="Q133" s="307" t="str">
        <f>+IF(H133=0,"",'Ark1'!AG678)</f>
        <v/>
      </c>
      <c r="R133" s="75" t="str">
        <f>+IF(H133=0,"",'Ark1'!AH678)</f>
        <v/>
      </c>
      <c r="S133" s="75" t="str">
        <f>+IF(H133=0,"",'Ark1'!AI678)</f>
        <v/>
      </c>
      <c r="T133" s="440">
        <f>+'Ark1'!AR678</f>
        <v>0</v>
      </c>
      <c r="U133" s="415">
        <f>+'Ark1'!AS678</f>
        <v>0</v>
      </c>
      <c r="V133" s="75" t="str">
        <f>+IF(H133=0,"",'Ark1'!Y678)</f>
        <v/>
      </c>
      <c r="W133" s="52" t="str">
        <f>+IF(H133=0,"",'Ark1'!AA678)</f>
        <v/>
      </c>
      <c r="X133" s="75" t="str">
        <f>+IF(H133=0,"",'Ark1'!AC678)</f>
        <v/>
      </c>
      <c r="Y133" s="307" t="str">
        <f t="shared" ref="Y133:Y144" si="58">IF(H133=0,"",1000*M133/Q133)</f>
        <v/>
      </c>
      <c r="Z133" s="114" t="str">
        <f t="shared" ref="Z133:Z144" si="59">+IF(H133=0,"",Y133-Y360)</f>
        <v/>
      </c>
      <c r="AA133" s="65" t="str">
        <f t="shared" ref="AA133:AA144" si="60">IF(H133=0,"",M133/C133)</f>
        <v/>
      </c>
      <c r="AB133" s="65" t="str">
        <f t="shared" ref="AB133:AB144" si="61">IF(H133=0,"",H133/G133)</f>
        <v/>
      </c>
      <c r="AC133" s="42"/>
      <c r="AD133" s="4"/>
      <c r="AE133" s="55"/>
      <c r="AF133" s="55"/>
      <c r="AG133" s="1"/>
      <c r="AH133" s="5"/>
      <c r="AI133"/>
      <c r="AM133"/>
    </row>
    <row r="134" spans="1:39" ht="15.6">
      <c r="A134" s="42"/>
      <c r="B134" s="42">
        <f>+'Ark1'!C679</f>
        <v>2024</v>
      </c>
      <c r="C134" s="50">
        <f>+'Ark1'!L679</f>
        <v>9</v>
      </c>
      <c r="D134" s="51" t="s">
        <v>36</v>
      </c>
      <c r="E134" s="51">
        <f>+'Ark1'!D679</f>
        <v>2</v>
      </c>
      <c r="F134" s="51" t="str">
        <f t="shared" si="55"/>
        <v>Feb</v>
      </c>
      <c r="G134" s="50">
        <f>+IF(H134=0,"",'Ark1'!Q679)</f>
        <v>1</v>
      </c>
      <c r="H134" s="383">
        <f>+'Ark1'!R679</f>
        <v>1</v>
      </c>
      <c r="I134" s="114">
        <f t="shared" si="56"/>
        <v>1</v>
      </c>
      <c r="J134" s="65">
        <f>+IF(H134=0,"",'Ark1'!AE679)</f>
        <v>1.9230769230769225</v>
      </c>
      <c r="K134" s="65">
        <f>+IF(H134=0,"",'Ark1'!AF679)</f>
        <v>2.6962214530659221</v>
      </c>
      <c r="L134" s="52">
        <f>+IF(H134=0,"",'Ark1'!T679)</f>
        <v>7</v>
      </c>
      <c r="M134" s="307">
        <f>+IF(H134=0,"",'Ark1'!U679)</f>
        <v>337.3</v>
      </c>
      <c r="N134" s="114" t="e">
        <f t="shared" si="57"/>
        <v>#VALUE!</v>
      </c>
      <c r="O134" s="75">
        <f>+IF(H134=0,"",'Ark1'!W679)</f>
        <v>100</v>
      </c>
      <c r="P134" s="75">
        <f>+IF(H134=0,"",'Ark1'!X679)</f>
        <v>0</v>
      </c>
      <c r="Q134" s="307">
        <f>+IF(H134=0,"",'Ark1'!AG679)</f>
        <v>692</v>
      </c>
      <c r="R134" s="75">
        <f>+IF(H134=0,"",'Ark1'!AH679)</f>
        <v>0</v>
      </c>
      <c r="S134" s="75">
        <f>+IF(H134=0,"",'Ark1'!AI679)</f>
        <v>100</v>
      </c>
      <c r="T134" s="440">
        <f>+'Ark1'!AR679</f>
        <v>198</v>
      </c>
      <c r="U134" s="415">
        <f>+'Ark1'!AS679</f>
        <v>43.414452658407349</v>
      </c>
      <c r="V134" s="75">
        <f>+IF(H134=0,"",'Ark1'!Y679)</f>
        <v>0</v>
      </c>
      <c r="W134" s="52">
        <f>+IF(H134=0,"",'Ark1'!AA679)</f>
        <v>0</v>
      </c>
      <c r="X134" s="75">
        <f>+IF(H134=0,"",'Ark1'!AC679)</f>
        <v>0</v>
      </c>
      <c r="Y134" s="307">
        <f t="shared" si="58"/>
        <v>487.42774566473986</v>
      </c>
      <c r="Z134" s="114" t="e">
        <f t="shared" si="59"/>
        <v>#VALUE!</v>
      </c>
      <c r="AA134" s="65">
        <f t="shared" si="60"/>
        <v>37.477777777777781</v>
      </c>
      <c r="AB134" s="65">
        <f t="shared" si="61"/>
        <v>1</v>
      </c>
      <c r="AC134" s="42"/>
      <c r="AD134" s="4"/>
      <c r="AE134" s="55"/>
      <c r="AF134" s="55"/>
      <c r="AG134" s="1"/>
      <c r="AH134" s="5"/>
      <c r="AI134"/>
      <c r="AM134"/>
    </row>
    <row r="135" spans="1:39" ht="15.6">
      <c r="A135" s="42"/>
      <c r="B135" s="42">
        <f>+'Ark1'!C680</f>
        <v>2024</v>
      </c>
      <c r="C135" s="50">
        <f>+'Ark1'!L680</f>
        <v>9</v>
      </c>
      <c r="D135" s="51" t="s">
        <v>36</v>
      </c>
      <c r="E135" s="51">
        <f>+'Ark1'!D680</f>
        <v>3</v>
      </c>
      <c r="F135" s="51" t="str">
        <f t="shared" si="55"/>
        <v>Mar</v>
      </c>
      <c r="G135" s="50" t="str">
        <f>+IF(H135=0,"",'Ark1'!Q680)</f>
        <v/>
      </c>
      <c r="H135" s="383">
        <f>+'Ark1'!R680</f>
        <v>0</v>
      </c>
      <c r="I135" s="114" t="str">
        <f t="shared" si="56"/>
        <v/>
      </c>
      <c r="J135" s="65" t="str">
        <f>+IF(H135=0,"",'Ark1'!AE680)</f>
        <v/>
      </c>
      <c r="K135" s="65" t="str">
        <f>+IF(H135=0,"",'Ark1'!AF680)</f>
        <v/>
      </c>
      <c r="L135" s="52" t="str">
        <f>+IF(H135=0,"",'Ark1'!T680)</f>
        <v/>
      </c>
      <c r="M135" s="307" t="str">
        <f>+IF(H135=0,"",'Ark1'!U680)</f>
        <v/>
      </c>
      <c r="N135" s="114" t="str">
        <f t="shared" si="57"/>
        <v/>
      </c>
      <c r="O135" s="75" t="str">
        <f>+IF(H135=0,"",'Ark1'!W680)</f>
        <v/>
      </c>
      <c r="P135" s="75" t="str">
        <f>+IF(H135=0,"",'Ark1'!X680)</f>
        <v/>
      </c>
      <c r="Q135" s="307" t="str">
        <f>+IF(H135=0,"",'Ark1'!AG680)</f>
        <v/>
      </c>
      <c r="R135" s="75" t="str">
        <f>+IF(H135=0,"",'Ark1'!AH680)</f>
        <v/>
      </c>
      <c r="S135" s="75" t="str">
        <f>+IF(H135=0,"",'Ark1'!AI680)</f>
        <v/>
      </c>
      <c r="T135" s="449"/>
      <c r="U135" s="89"/>
      <c r="V135" s="75" t="str">
        <f>+IF(H135=0,"",'Ark1'!Y680)</f>
        <v/>
      </c>
      <c r="W135" s="52" t="str">
        <f>+IF(H135=0,"",'Ark1'!AA680)</f>
        <v/>
      </c>
      <c r="X135" s="75" t="str">
        <f>+IF(H135=0,"",'Ark1'!AC680)</f>
        <v/>
      </c>
      <c r="Y135" s="307" t="str">
        <f t="shared" si="58"/>
        <v/>
      </c>
      <c r="Z135" s="114" t="str">
        <f t="shared" si="59"/>
        <v/>
      </c>
      <c r="AA135" s="65" t="str">
        <f t="shared" si="60"/>
        <v/>
      </c>
      <c r="AB135" s="65" t="str">
        <f t="shared" si="61"/>
        <v/>
      </c>
      <c r="AC135" s="42"/>
      <c r="AD135" s="4"/>
      <c r="AE135" s="55"/>
      <c r="AF135" s="55"/>
      <c r="AG135" s="1"/>
      <c r="AH135" s="5"/>
      <c r="AI135"/>
      <c r="AM135"/>
    </row>
    <row r="136" spans="1:39" ht="15.6">
      <c r="A136" s="42"/>
      <c r="B136" s="42">
        <f>+'Ark1'!C681</f>
        <v>2024</v>
      </c>
      <c r="C136" s="50">
        <f>+'Ark1'!L681</f>
        <v>9</v>
      </c>
      <c r="D136" s="51" t="s">
        <v>36</v>
      </c>
      <c r="E136" s="51">
        <f>+'Ark1'!D681</f>
        <v>4</v>
      </c>
      <c r="F136" s="51" t="str">
        <f t="shared" si="55"/>
        <v>Apr</v>
      </c>
      <c r="G136" s="50" t="str">
        <f>+IF(H136=0,"",'Ark1'!Q681)</f>
        <v/>
      </c>
      <c r="H136" s="383">
        <f>+'Ark1'!R681</f>
        <v>0</v>
      </c>
      <c r="I136" s="114" t="str">
        <f t="shared" si="56"/>
        <v/>
      </c>
      <c r="J136" s="65" t="str">
        <f>+IF(H136=0,"",'Ark1'!AE681)</f>
        <v/>
      </c>
      <c r="K136" s="65" t="str">
        <f>+IF(H136=0,"",'Ark1'!AF681)</f>
        <v/>
      </c>
      <c r="L136" s="52" t="str">
        <f>+IF(H136=0,"",'Ark1'!T681)</f>
        <v/>
      </c>
      <c r="M136" s="307" t="str">
        <f>+IF(H136=0,"",'Ark1'!U681)</f>
        <v/>
      </c>
      <c r="N136" s="114" t="str">
        <f t="shared" si="57"/>
        <v/>
      </c>
      <c r="O136" s="75" t="str">
        <f>+IF(H136=0,"",'Ark1'!W681)</f>
        <v/>
      </c>
      <c r="P136" s="75" t="str">
        <f>+IF(H136=0,"",'Ark1'!X681)</f>
        <v/>
      </c>
      <c r="Q136" s="307" t="str">
        <f>+IF(H136=0,"",'Ark1'!AG681)</f>
        <v/>
      </c>
      <c r="R136" s="75" t="str">
        <f>+IF(H136=0,"",'Ark1'!AH681)</f>
        <v/>
      </c>
      <c r="S136" s="75" t="str">
        <f>+IF(H136=0,"",'Ark1'!AI681)</f>
        <v/>
      </c>
      <c r="T136" s="449"/>
      <c r="U136" s="89"/>
      <c r="V136" s="75" t="str">
        <f>+IF(H136=0,"",'Ark1'!Y681)</f>
        <v/>
      </c>
      <c r="W136" s="52" t="str">
        <f>+IF(H136=0,"",'Ark1'!AA681)</f>
        <v/>
      </c>
      <c r="X136" s="75" t="str">
        <f>+IF(H136=0,"",'Ark1'!AC681)</f>
        <v/>
      </c>
      <c r="Y136" s="307" t="str">
        <f t="shared" si="58"/>
        <v/>
      </c>
      <c r="Z136" s="114" t="str">
        <f t="shared" si="59"/>
        <v/>
      </c>
      <c r="AA136" s="65" t="str">
        <f t="shared" si="60"/>
        <v/>
      </c>
      <c r="AB136" s="65" t="str">
        <f t="shared" si="61"/>
        <v/>
      </c>
      <c r="AC136" s="42"/>
      <c r="AD136" s="4"/>
      <c r="AE136" s="55"/>
      <c r="AF136" s="55"/>
      <c r="AG136" s="1"/>
      <c r="AH136" s="5"/>
      <c r="AI136"/>
      <c r="AM136"/>
    </row>
    <row r="137" spans="1:39" ht="15.6">
      <c r="A137" s="42"/>
      <c r="B137" s="42">
        <f>+'Ark1'!C682</f>
        <v>2024</v>
      </c>
      <c r="C137" s="50">
        <f>+'Ark1'!L682</f>
        <v>9</v>
      </c>
      <c r="D137" s="51" t="s">
        <v>36</v>
      </c>
      <c r="E137" s="51">
        <f>+'Ark1'!D682</f>
        <v>5</v>
      </c>
      <c r="F137" s="51" t="str">
        <f t="shared" si="55"/>
        <v>Mai</v>
      </c>
      <c r="G137" s="50">
        <f>+IF(H137=0,"",'Ark1'!Q682)</f>
        <v>1</v>
      </c>
      <c r="H137" s="383">
        <f>+'Ark1'!R682</f>
        <v>1</v>
      </c>
      <c r="I137" s="114">
        <f t="shared" si="56"/>
        <v>0</v>
      </c>
      <c r="J137" s="65">
        <f>+IF(H137=0,"",'Ark1'!AE682)</f>
        <v>0.52083333333333348</v>
      </c>
      <c r="K137" s="65">
        <f>+IF(H137=0,"",'Ark1'!AF682)</f>
        <v>1.2878180243190351</v>
      </c>
      <c r="L137" s="52">
        <f>+IF(H137=0,"",'Ark1'!T682)</f>
        <v>13</v>
      </c>
      <c r="M137" s="307">
        <f>+IF(H137=0,"",'Ark1'!U682)</f>
        <v>602.1</v>
      </c>
      <c r="N137" s="114">
        <f t="shared" si="57"/>
        <v>289.5</v>
      </c>
      <c r="O137" s="75">
        <f>+IF(H137=0,"",'Ark1'!W682)</f>
        <v>100</v>
      </c>
      <c r="P137" s="75">
        <f>+IF(H137=0,"",'Ark1'!X682)</f>
        <v>100</v>
      </c>
      <c r="Q137" s="307">
        <f>+IF(H137=0,"",'Ark1'!AG682)</f>
        <v>678</v>
      </c>
      <c r="R137" s="75">
        <f>+IF(H137=0,"",'Ark1'!AH682)</f>
        <v>0</v>
      </c>
      <c r="S137" s="75">
        <f>+IF(H137=0,"",'Ark1'!AI682)</f>
        <v>100</v>
      </c>
      <c r="T137" s="449"/>
      <c r="U137" s="89"/>
      <c r="V137" s="75">
        <f>+IF(H137=0,"",'Ark1'!Y682)</f>
        <v>0</v>
      </c>
      <c r="W137" s="52">
        <f>+IF(H137=0,"",'Ark1'!AA682)</f>
        <v>0</v>
      </c>
      <c r="X137" s="75">
        <f>+IF(H137=0,"",'Ark1'!AC682)</f>
        <v>0</v>
      </c>
      <c r="Y137" s="307">
        <f t="shared" si="58"/>
        <v>888.05309734513276</v>
      </c>
      <c r="Z137" s="114">
        <f t="shared" si="59"/>
        <v>218.67408235583935</v>
      </c>
      <c r="AA137" s="65">
        <f t="shared" si="60"/>
        <v>66.900000000000006</v>
      </c>
      <c r="AB137" s="65">
        <f t="shared" si="61"/>
        <v>1</v>
      </c>
      <c r="AC137" s="42"/>
      <c r="AD137" s="4"/>
      <c r="AE137" s="55"/>
      <c r="AF137" s="55"/>
      <c r="AG137" s="1"/>
      <c r="AH137" s="5"/>
      <c r="AI137"/>
      <c r="AM137"/>
    </row>
    <row r="138" spans="1:39" ht="15.6">
      <c r="A138" s="42"/>
      <c r="B138" s="42">
        <f>+'Ark1'!C683</f>
        <v>2024</v>
      </c>
      <c r="C138" s="50">
        <f>+'Ark1'!L683</f>
        <v>9</v>
      </c>
      <c r="D138" s="51" t="s">
        <v>36</v>
      </c>
      <c r="E138" s="51">
        <f>+'Ark1'!D683</f>
        <v>6</v>
      </c>
      <c r="F138" s="51" t="str">
        <f t="shared" si="55"/>
        <v>Jun</v>
      </c>
      <c r="G138" s="50" t="str">
        <f>+IF(H138=0,"",'Ark1'!Q683)</f>
        <v/>
      </c>
      <c r="H138" s="383">
        <f>+'Ark1'!R683</f>
        <v>0</v>
      </c>
      <c r="I138" s="114" t="str">
        <f t="shared" si="56"/>
        <v/>
      </c>
      <c r="J138" s="65" t="str">
        <f>+IF(H138=0,"",'Ark1'!AE683)</f>
        <v/>
      </c>
      <c r="K138" s="65" t="str">
        <f>+IF(H138=0,"",'Ark1'!AF683)</f>
        <v/>
      </c>
      <c r="L138" s="52" t="str">
        <f>+IF(H138=0,"",'Ark1'!T683)</f>
        <v/>
      </c>
      <c r="M138" s="307" t="str">
        <f>+IF(H138=0,"",'Ark1'!U683)</f>
        <v/>
      </c>
      <c r="N138" s="114" t="str">
        <f t="shared" si="57"/>
        <v/>
      </c>
      <c r="O138" s="75" t="str">
        <f>+IF(H138=0,"",'Ark1'!W683)</f>
        <v/>
      </c>
      <c r="P138" s="75" t="str">
        <f>+IF(H138=0,"",'Ark1'!X683)</f>
        <v/>
      </c>
      <c r="Q138" s="307" t="str">
        <f>+IF(H138=0,"",'Ark1'!AG683)</f>
        <v/>
      </c>
      <c r="R138" s="75" t="str">
        <f>+IF(H138=0,"",'Ark1'!AH683)</f>
        <v/>
      </c>
      <c r="S138" s="75" t="str">
        <f>+IF(H138=0,"",'Ark1'!AI683)</f>
        <v/>
      </c>
      <c r="T138" s="449"/>
      <c r="U138" s="89"/>
      <c r="V138" s="75" t="str">
        <f>+IF(H138=0,"",'Ark1'!Y683)</f>
        <v/>
      </c>
      <c r="W138" s="52" t="str">
        <f>+IF(H138=0,"",'Ark1'!AA683)</f>
        <v/>
      </c>
      <c r="X138" s="75" t="str">
        <f>+IF(H138=0,"",'Ark1'!AC683)</f>
        <v/>
      </c>
      <c r="Y138" s="307" t="str">
        <f t="shared" si="58"/>
        <v/>
      </c>
      <c r="Z138" s="114" t="str">
        <f t="shared" si="59"/>
        <v/>
      </c>
      <c r="AA138" s="65" t="str">
        <f t="shared" si="60"/>
        <v/>
      </c>
      <c r="AB138" s="65" t="str">
        <f t="shared" si="61"/>
        <v/>
      </c>
      <c r="AC138" s="42"/>
      <c r="AD138" s="4"/>
      <c r="AE138" s="55"/>
      <c r="AF138" s="55"/>
      <c r="AG138" s="1"/>
      <c r="AH138" s="5"/>
      <c r="AI138"/>
      <c r="AM138"/>
    </row>
    <row r="139" spans="1:39" ht="15.6">
      <c r="A139" s="42"/>
      <c r="B139" s="42">
        <f>+'Ark1'!C684</f>
        <v>2024</v>
      </c>
      <c r="C139" s="50">
        <f>+'Ark1'!L684</f>
        <v>9</v>
      </c>
      <c r="D139" s="51" t="s">
        <v>36</v>
      </c>
      <c r="E139" s="51">
        <f>+'Ark1'!D684</f>
        <v>7</v>
      </c>
      <c r="F139" s="51" t="str">
        <f t="shared" si="55"/>
        <v>Jul</v>
      </c>
      <c r="G139" s="50" t="str">
        <f>+IF(H139=0,"",'Ark1'!Q684)</f>
        <v/>
      </c>
      <c r="H139" s="383">
        <f>+'Ark1'!R684</f>
        <v>0</v>
      </c>
      <c r="I139" s="114" t="str">
        <f t="shared" si="56"/>
        <v/>
      </c>
      <c r="J139" s="65" t="str">
        <f>+IF(H139=0,"",'Ark1'!AE684)</f>
        <v/>
      </c>
      <c r="K139" s="65" t="str">
        <f>+IF(H139=0,"",'Ark1'!AF684)</f>
        <v/>
      </c>
      <c r="L139" s="52" t="str">
        <f>+IF(H139=0,"",'Ark1'!T684)</f>
        <v/>
      </c>
      <c r="M139" s="307" t="str">
        <f>+IF(H139=0,"",'Ark1'!U684)</f>
        <v/>
      </c>
      <c r="N139" s="114" t="str">
        <f t="shared" si="57"/>
        <v/>
      </c>
      <c r="O139" s="75" t="str">
        <f>+IF(H139=0,"",'Ark1'!W684)</f>
        <v/>
      </c>
      <c r="P139" s="75" t="str">
        <f>+IF(H139=0,"",'Ark1'!X684)</f>
        <v/>
      </c>
      <c r="Q139" s="307" t="str">
        <f>+IF(H139=0,"",'Ark1'!AG684)</f>
        <v/>
      </c>
      <c r="R139" s="75" t="str">
        <f>+IF(H139=0,"",'Ark1'!AH684)</f>
        <v/>
      </c>
      <c r="S139" s="75" t="str">
        <f>+IF(H139=0,"",'Ark1'!AI684)</f>
        <v/>
      </c>
      <c r="T139" s="449"/>
      <c r="U139" s="89"/>
      <c r="V139" s="75" t="str">
        <f>+IF(H139=0,"",'Ark1'!Y684)</f>
        <v/>
      </c>
      <c r="W139" s="52" t="str">
        <f>+IF(H139=0,"",'Ark1'!AA684)</f>
        <v/>
      </c>
      <c r="X139" s="75" t="str">
        <f>+IF(H139=0,"",'Ark1'!AC684)</f>
        <v/>
      </c>
      <c r="Y139" s="307" t="str">
        <f t="shared" si="58"/>
        <v/>
      </c>
      <c r="Z139" s="114" t="str">
        <f t="shared" si="59"/>
        <v/>
      </c>
      <c r="AA139" s="65" t="str">
        <f t="shared" si="60"/>
        <v/>
      </c>
      <c r="AB139" s="65" t="str">
        <f t="shared" si="61"/>
        <v/>
      </c>
      <c r="AC139" s="42"/>
      <c r="AD139" s="4"/>
      <c r="AE139" s="55"/>
      <c r="AF139" s="55"/>
      <c r="AG139" s="1"/>
      <c r="AH139" s="5"/>
      <c r="AI139"/>
      <c r="AM139"/>
    </row>
    <row r="140" spans="1:39" ht="15.6">
      <c r="A140" s="42"/>
      <c r="B140" s="42">
        <f>+'Ark1'!C685</f>
        <v>2024</v>
      </c>
      <c r="C140" s="50">
        <f>+'Ark1'!L685</f>
        <v>9</v>
      </c>
      <c r="D140" s="51" t="s">
        <v>36</v>
      </c>
      <c r="E140" s="51">
        <f>+'Ark1'!D685</f>
        <v>8</v>
      </c>
      <c r="F140" s="51" t="str">
        <f t="shared" si="55"/>
        <v>Aug</v>
      </c>
      <c r="G140" s="50">
        <f>+IF(H140=0,"",'Ark1'!Q685)</f>
        <v>1</v>
      </c>
      <c r="H140" s="383">
        <f>+'Ark1'!R685</f>
        <v>1</v>
      </c>
      <c r="I140" s="114">
        <f t="shared" si="56"/>
        <v>1</v>
      </c>
      <c r="J140" s="65">
        <f>+IF(H140=0,"",'Ark1'!AE685)</f>
        <v>0.6097560975609756</v>
      </c>
      <c r="K140" s="65">
        <f>+IF(H140=0,"",'Ark1'!AF685)</f>
        <v>0.67805673516284226</v>
      </c>
      <c r="L140" s="52">
        <f>+IF(H140=0,"",'Ark1'!T685)</f>
        <v>8</v>
      </c>
      <c r="M140" s="307">
        <f>+IF(H140=0,"",'Ark1'!U685)</f>
        <v>281.5</v>
      </c>
      <c r="N140" s="114" t="e">
        <f t="shared" si="57"/>
        <v>#VALUE!</v>
      </c>
      <c r="O140" s="75">
        <f>+IF(H140=0,"",'Ark1'!W685)</f>
        <v>100</v>
      </c>
      <c r="P140" s="75">
        <f>+IF(H140=0,"",'Ark1'!X685)</f>
        <v>0</v>
      </c>
      <c r="Q140" s="307">
        <f>+IF(H140=0,"",'Ark1'!AG685)</f>
        <v>479</v>
      </c>
      <c r="R140" s="75">
        <f>+IF(H140=0,"",'Ark1'!AH685)</f>
        <v>0</v>
      </c>
      <c r="S140" s="75">
        <f>+IF(H140=0,"",'Ark1'!AI685)</f>
        <v>100</v>
      </c>
      <c r="T140" s="449"/>
      <c r="U140" s="89"/>
      <c r="V140" s="75">
        <f>+IF(H140=0,"",'Ark1'!Y685)</f>
        <v>0</v>
      </c>
      <c r="W140" s="52">
        <f>+IF(H140=0,"",'Ark1'!AA685)</f>
        <v>0</v>
      </c>
      <c r="X140" s="75">
        <f>+IF(H140=0,"",'Ark1'!AC685)</f>
        <v>0</v>
      </c>
      <c r="Y140" s="307">
        <f t="shared" si="58"/>
        <v>587.68267223382043</v>
      </c>
      <c r="Z140" s="114" t="e">
        <f t="shared" si="59"/>
        <v>#VALUE!</v>
      </c>
      <c r="AA140" s="65">
        <f t="shared" si="60"/>
        <v>31.277777777777779</v>
      </c>
      <c r="AB140" s="65">
        <f t="shared" si="61"/>
        <v>1</v>
      </c>
      <c r="AC140" s="42"/>
      <c r="AD140" s="4"/>
      <c r="AE140" s="55"/>
      <c r="AF140" s="55"/>
      <c r="AG140" s="1"/>
      <c r="AH140" s="5"/>
      <c r="AI140"/>
      <c r="AM140"/>
    </row>
    <row r="141" spans="1:39" ht="15.6">
      <c r="A141" s="42"/>
      <c r="B141" s="42">
        <f>+'Ark1'!C686</f>
        <v>2024</v>
      </c>
      <c r="C141" s="50">
        <f>+'Ark1'!L686</f>
        <v>9</v>
      </c>
      <c r="D141" s="51" t="s">
        <v>36</v>
      </c>
      <c r="E141" s="51">
        <f>+'Ark1'!D686</f>
        <v>9</v>
      </c>
      <c r="F141" s="51" t="str">
        <f t="shared" si="55"/>
        <v>Sep</v>
      </c>
      <c r="G141" s="50" t="str">
        <f>+IF(H141=0,"",'Ark1'!Q686)</f>
        <v/>
      </c>
      <c r="H141" s="383">
        <f>+'Ark1'!R686</f>
        <v>0</v>
      </c>
      <c r="I141" s="114" t="str">
        <f t="shared" si="56"/>
        <v/>
      </c>
      <c r="J141" s="65" t="str">
        <f>+IF(H141=0,"",'Ark1'!AE686)</f>
        <v/>
      </c>
      <c r="K141" s="65" t="str">
        <f>+IF(H141=0,"",'Ark1'!AF686)</f>
        <v/>
      </c>
      <c r="L141" s="52" t="str">
        <f>+IF(H141=0,"",'Ark1'!T686)</f>
        <v/>
      </c>
      <c r="M141" s="307" t="str">
        <f>+IF(H141=0,"",'Ark1'!U686)</f>
        <v/>
      </c>
      <c r="N141" s="114" t="str">
        <f t="shared" si="57"/>
        <v/>
      </c>
      <c r="O141" s="75" t="str">
        <f>+IF(H141=0,"",'Ark1'!W686)</f>
        <v/>
      </c>
      <c r="P141" s="75" t="str">
        <f>+IF(H141=0,"",'Ark1'!X686)</f>
        <v/>
      </c>
      <c r="Q141" s="307" t="str">
        <f>+IF(H141=0,"",'Ark1'!AG686)</f>
        <v/>
      </c>
      <c r="R141" s="75" t="str">
        <f>+IF(H141=0,"",'Ark1'!AH686)</f>
        <v/>
      </c>
      <c r="S141" s="75" t="str">
        <f>+IF(H141=0,"",'Ark1'!AI686)</f>
        <v/>
      </c>
      <c r="T141" s="449"/>
      <c r="U141" s="89"/>
      <c r="V141" s="75" t="str">
        <f>+IF(H141=0,"",'Ark1'!Y686)</f>
        <v/>
      </c>
      <c r="W141" s="52" t="str">
        <f>+IF(H141=0,"",'Ark1'!AA686)</f>
        <v/>
      </c>
      <c r="X141" s="75" t="str">
        <f>+IF(H141=0,"",'Ark1'!AC686)</f>
        <v/>
      </c>
      <c r="Y141" s="307" t="str">
        <f t="shared" si="58"/>
        <v/>
      </c>
      <c r="Z141" s="114" t="str">
        <f t="shared" si="59"/>
        <v/>
      </c>
      <c r="AA141" s="65" t="str">
        <f t="shared" si="60"/>
        <v/>
      </c>
      <c r="AB141" s="65" t="str">
        <f t="shared" si="61"/>
        <v/>
      </c>
      <c r="AC141" s="42"/>
      <c r="AD141" s="4"/>
      <c r="AE141" s="55"/>
      <c r="AF141" s="55"/>
      <c r="AG141" s="1"/>
      <c r="AH141" s="5"/>
      <c r="AI141"/>
      <c r="AM141"/>
    </row>
    <row r="142" spans="1:39" ht="15.6">
      <c r="A142" s="42"/>
      <c r="B142" s="42">
        <f>+'Ark1'!C687</f>
        <v>2024</v>
      </c>
      <c r="C142" s="50">
        <f>+'Ark1'!L687</f>
        <v>9</v>
      </c>
      <c r="D142" s="51" t="s">
        <v>36</v>
      </c>
      <c r="E142" s="51">
        <f>+'Ark1'!D687</f>
        <v>10</v>
      </c>
      <c r="F142" s="51" t="str">
        <f t="shared" si="55"/>
        <v>Okt</v>
      </c>
      <c r="G142" s="50" t="str">
        <f>+IF(H142=0,"",'Ark1'!Q687)</f>
        <v/>
      </c>
      <c r="H142" s="383">
        <f>+'Ark1'!R687</f>
        <v>0</v>
      </c>
      <c r="I142" s="114" t="str">
        <f t="shared" si="56"/>
        <v/>
      </c>
      <c r="J142" s="65" t="str">
        <f>+IF(H142=0,"",'Ark1'!AE687)</f>
        <v/>
      </c>
      <c r="K142" s="65" t="str">
        <f>+IF(H142=0,"",'Ark1'!AF687)</f>
        <v/>
      </c>
      <c r="L142" s="52" t="str">
        <f>+IF(H142=0,"",'Ark1'!T687)</f>
        <v/>
      </c>
      <c r="M142" s="307" t="str">
        <f>+IF(H142=0,"",'Ark1'!U687)</f>
        <v/>
      </c>
      <c r="N142" s="114" t="str">
        <f t="shared" si="57"/>
        <v/>
      </c>
      <c r="O142" s="75" t="str">
        <f>+IF(H142=0,"",'Ark1'!W687)</f>
        <v/>
      </c>
      <c r="P142" s="75" t="str">
        <f>+IF(H142=0,"",'Ark1'!X687)</f>
        <v/>
      </c>
      <c r="Q142" s="307" t="str">
        <f>+IF(H142=0,"",'Ark1'!AG687)</f>
        <v/>
      </c>
      <c r="R142" s="75" t="str">
        <f>+IF(H142=0,"",'Ark1'!AH687)</f>
        <v/>
      </c>
      <c r="S142" s="75" t="str">
        <f>+IF(H142=0,"",'Ark1'!AI687)</f>
        <v/>
      </c>
      <c r="T142" s="449"/>
      <c r="U142" s="89"/>
      <c r="V142" s="75" t="str">
        <f>+IF(H142=0,"",'Ark1'!Y687)</f>
        <v/>
      </c>
      <c r="W142" s="52" t="str">
        <f>+IF(H142=0,"",'Ark1'!AA687)</f>
        <v/>
      </c>
      <c r="X142" s="75" t="str">
        <f>+IF(H142=0,"",'Ark1'!AC687)</f>
        <v/>
      </c>
      <c r="Y142" s="307" t="str">
        <f t="shared" si="58"/>
        <v/>
      </c>
      <c r="Z142" s="114" t="str">
        <f t="shared" si="59"/>
        <v/>
      </c>
      <c r="AA142" s="65" t="str">
        <f t="shared" si="60"/>
        <v/>
      </c>
      <c r="AB142" s="65" t="str">
        <f t="shared" si="61"/>
        <v/>
      </c>
      <c r="AC142" s="42"/>
      <c r="AD142" s="4"/>
      <c r="AE142" s="55"/>
      <c r="AF142" s="55"/>
      <c r="AG142" s="1"/>
      <c r="AH142" s="5"/>
      <c r="AI142"/>
      <c r="AM142"/>
    </row>
    <row r="143" spans="1:39" ht="15.6">
      <c r="A143" s="42"/>
      <c r="B143" s="42">
        <f>+'Ark1'!C688</f>
        <v>2024</v>
      </c>
      <c r="C143" s="50">
        <f>+'Ark1'!L688</f>
        <v>9</v>
      </c>
      <c r="D143" s="51" t="s">
        <v>36</v>
      </c>
      <c r="E143" s="51">
        <f>+'Ark1'!D688</f>
        <v>11</v>
      </c>
      <c r="F143" s="51" t="str">
        <f t="shared" si="55"/>
        <v>Nov</v>
      </c>
      <c r="G143" s="50">
        <f>+IF(H143=0,"",'Ark1'!Q688)</f>
        <v>1</v>
      </c>
      <c r="H143" s="383">
        <f>+'Ark1'!R688</f>
        <v>1</v>
      </c>
      <c r="I143" s="114">
        <f t="shared" si="56"/>
        <v>0</v>
      </c>
      <c r="J143" s="65">
        <f>+IF(H143=0,"",'Ark1'!AE688)</f>
        <v>0.3773584905660376</v>
      </c>
      <c r="K143" s="65">
        <f>+IF(H143=0,"",'Ark1'!AF688)</f>
        <v>0.70401040831678763</v>
      </c>
      <c r="L143" s="52">
        <f>+IF(H143=0,"",'Ark1'!T688)</f>
        <v>7</v>
      </c>
      <c r="M143" s="307">
        <f>+IF(H143=0,"",'Ark1'!U688)</f>
        <v>456.7</v>
      </c>
      <c r="N143" s="114">
        <f t="shared" si="57"/>
        <v>17.300000000000011</v>
      </c>
      <c r="O143" s="75">
        <f>+IF(H143=0,"",'Ark1'!W688)</f>
        <v>100</v>
      </c>
      <c r="P143" s="75">
        <f>+IF(H143=0,"",'Ark1'!X688)</f>
        <v>100</v>
      </c>
      <c r="Q143" s="307">
        <f>+IF(H143=0,"",'Ark1'!AG688)</f>
        <v>678</v>
      </c>
      <c r="R143" s="75">
        <f>+IF(H143=0,"",'Ark1'!AH688)</f>
        <v>0</v>
      </c>
      <c r="S143" s="75">
        <f>+IF(H143=0,"",'Ark1'!AI688)</f>
        <v>100</v>
      </c>
      <c r="T143" s="449"/>
      <c r="U143" s="89"/>
      <c r="V143" s="75">
        <f>+IF(H143=0,"",'Ark1'!Y688)</f>
        <v>0</v>
      </c>
      <c r="W143" s="52">
        <f>+IF(H143=0,"",'Ark1'!AA688)</f>
        <v>0</v>
      </c>
      <c r="X143" s="75">
        <f>+IF(H143=0,"",'Ark1'!AC688)</f>
        <v>0</v>
      </c>
      <c r="Y143" s="307">
        <f t="shared" si="58"/>
        <v>673.59882005899703</v>
      </c>
      <c r="Z143" s="114">
        <f t="shared" si="59"/>
        <v>130.45914144342225</v>
      </c>
      <c r="AA143" s="65">
        <f t="shared" si="60"/>
        <v>50.74444444444444</v>
      </c>
      <c r="AB143" s="65">
        <f t="shared" si="61"/>
        <v>1</v>
      </c>
      <c r="AC143" s="42"/>
      <c r="AD143" s="4"/>
      <c r="AE143" s="55"/>
      <c r="AF143" s="55"/>
      <c r="AG143" s="1"/>
      <c r="AH143" s="5"/>
      <c r="AI143"/>
      <c r="AM143"/>
    </row>
    <row r="144" spans="1:39" ht="15.6">
      <c r="A144" s="42"/>
      <c r="B144" s="42">
        <f>+'Ark1'!C689</f>
        <v>2024</v>
      </c>
      <c r="C144" s="50">
        <f>+'Ark1'!L689</f>
        <v>9</v>
      </c>
      <c r="D144" s="51" t="s">
        <v>36</v>
      </c>
      <c r="E144" s="51">
        <f>+'Ark1'!D689</f>
        <v>12</v>
      </c>
      <c r="F144" s="51" t="str">
        <f t="shared" si="55"/>
        <v>Des</v>
      </c>
      <c r="G144" s="50" t="str">
        <f>+IF(H144=0,"",'Ark1'!Q689)</f>
        <v/>
      </c>
      <c r="H144" s="383">
        <f>+'Ark1'!R689</f>
        <v>0</v>
      </c>
      <c r="I144" s="114" t="str">
        <f t="shared" si="56"/>
        <v/>
      </c>
      <c r="J144" s="65" t="str">
        <f>+IF(H144=0,"",'Ark1'!AE689)</f>
        <v/>
      </c>
      <c r="K144" s="65" t="str">
        <f>+IF(H144=0,"",'Ark1'!AF689)</f>
        <v/>
      </c>
      <c r="L144" s="52" t="str">
        <f>+IF(H144=0,"",'Ark1'!T689)</f>
        <v/>
      </c>
      <c r="M144" s="307" t="str">
        <f>+IF(H144=0,"",'Ark1'!U689)</f>
        <v/>
      </c>
      <c r="N144" s="114" t="str">
        <f t="shared" si="57"/>
        <v/>
      </c>
      <c r="O144" s="75" t="str">
        <f>+IF(H144=0,"",'Ark1'!W689)</f>
        <v/>
      </c>
      <c r="P144" s="75" t="str">
        <f>+IF(H144=0,"",'Ark1'!X689)</f>
        <v/>
      </c>
      <c r="Q144" s="307" t="str">
        <f>+IF(H144=0,"",'Ark1'!AG689)</f>
        <v/>
      </c>
      <c r="R144" s="75" t="str">
        <f>+IF(H144=0,"",'Ark1'!AH689)</f>
        <v/>
      </c>
      <c r="S144" s="75" t="str">
        <f>+IF(H144=0,"",'Ark1'!AI689)</f>
        <v/>
      </c>
      <c r="T144" s="449"/>
      <c r="U144" s="89"/>
      <c r="V144" s="75" t="str">
        <f>+IF(H144=0,"",'Ark1'!Y689)</f>
        <v/>
      </c>
      <c r="W144" s="52" t="str">
        <f>+IF(H144=0,"",'Ark1'!AA689)</f>
        <v/>
      </c>
      <c r="X144" s="75" t="str">
        <f>+IF(H144=0,"",'Ark1'!AC689)</f>
        <v/>
      </c>
      <c r="Y144" s="307" t="str">
        <f t="shared" si="58"/>
        <v/>
      </c>
      <c r="Z144" s="114" t="str">
        <f t="shared" si="59"/>
        <v/>
      </c>
      <c r="AA144" s="65" t="str">
        <f t="shared" si="60"/>
        <v/>
      </c>
      <c r="AB144" s="65" t="str">
        <f t="shared" si="61"/>
        <v/>
      </c>
      <c r="AC144" s="42"/>
      <c r="AD144" s="4"/>
      <c r="AE144" s="55"/>
      <c r="AF144" s="55"/>
      <c r="AG144" s="1"/>
      <c r="AH144" s="5"/>
      <c r="AI144"/>
      <c r="AM144"/>
    </row>
    <row r="145" spans="1:39" ht="15.6">
      <c r="A145" s="45"/>
      <c r="B145" s="42"/>
      <c r="C145" s="45"/>
      <c r="D145" s="45"/>
      <c r="E145" s="45"/>
      <c r="F145" s="45"/>
      <c r="G145" s="45"/>
      <c r="H145" s="45"/>
      <c r="I145" s="42"/>
      <c r="J145" s="94"/>
      <c r="K145" s="63"/>
      <c r="L145" s="42"/>
      <c r="M145" s="42"/>
      <c r="N145" s="42"/>
      <c r="O145" s="72"/>
      <c r="P145" s="72"/>
      <c r="Q145" s="42"/>
      <c r="R145" s="72"/>
      <c r="S145" s="72"/>
      <c r="T145" s="72"/>
      <c r="U145" s="72"/>
      <c r="V145" s="72"/>
      <c r="W145" s="42"/>
      <c r="X145" s="72"/>
      <c r="Y145" s="42"/>
      <c r="Z145" s="42"/>
      <c r="AA145" s="63"/>
      <c r="AB145" s="64"/>
      <c r="AC145" s="42"/>
      <c r="AD145" s="4"/>
      <c r="AE145" s="55"/>
      <c r="AF145" s="55"/>
      <c r="AG145" s="1"/>
      <c r="AH145" s="5"/>
      <c r="AI145"/>
      <c r="AM145"/>
    </row>
    <row r="146" spans="1:39" ht="17.399999999999999">
      <c r="A146" s="247"/>
      <c r="B146" s="278" t="s">
        <v>0</v>
      </c>
      <c r="C146" s="278"/>
      <c r="D146" s="278" t="str">
        <f>+D148</f>
        <v>U-</v>
      </c>
      <c r="E146" s="278"/>
      <c r="F146" s="279"/>
      <c r="G146" s="279" t="s">
        <v>592</v>
      </c>
      <c r="H146" s="280">
        <f>SUM(H148:H159)</f>
        <v>0</v>
      </c>
      <c r="I146" s="48"/>
      <c r="J146" s="45"/>
      <c r="K146" s="94"/>
      <c r="L146" s="63"/>
      <c r="M146" s="338">
        <f>+Klasse!L20</f>
        <v>0</v>
      </c>
      <c r="N146" s="48" t="s">
        <v>562</v>
      </c>
      <c r="O146" s="42"/>
      <c r="P146" s="72"/>
      <c r="Q146" s="72"/>
      <c r="R146" s="42"/>
      <c r="S146" s="72"/>
      <c r="T146" s="72"/>
      <c r="U146" s="72"/>
      <c r="V146" s="72"/>
      <c r="W146" s="72"/>
      <c r="X146" s="42"/>
      <c r="Y146" s="18" t="str">
        <f>+Klasse!AC20</f>
        <v/>
      </c>
      <c r="Z146" s="48" t="s">
        <v>562</v>
      </c>
      <c r="AA146" s="42"/>
      <c r="AB146" s="63"/>
      <c r="AC146" s="64"/>
      <c r="AD146" s="4"/>
      <c r="AE146" s="4"/>
      <c r="AF146" s="55"/>
      <c r="AG146" s="55"/>
      <c r="AH146" s="1"/>
      <c r="AI146" s="5"/>
      <c r="AM146"/>
    </row>
    <row r="147" spans="1:39" ht="15.6">
      <c r="A147" s="45"/>
      <c r="B147" s="42"/>
      <c r="C147" s="45"/>
      <c r="D147" s="45"/>
      <c r="E147" s="45"/>
      <c r="F147" s="45"/>
      <c r="G147" s="45"/>
      <c r="H147" s="45"/>
      <c r="I147" s="42"/>
      <c r="J147" s="94"/>
      <c r="K147" s="63"/>
      <c r="L147" s="42"/>
      <c r="M147" s="42"/>
      <c r="N147" s="42"/>
      <c r="O147" s="72"/>
      <c r="P147" s="72"/>
      <c r="Q147" s="42"/>
      <c r="R147" s="72"/>
      <c r="S147" s="72"/>
      <c r="T147" s="72"/>
      <c r="U147" s="72"/>
      <c r="V147" s="72"/>
      <c r="W147" s="42"/>
      <c r="X147" s="72"/>
      <c r="Y147" s="42"/>
      <c r="Z147" s="42"/>
      <c r="AA147" s="63"/>
      <c r="AB147" s="64"/>
      <c r="AC147" s="42"/>
      <c r="AD147" s="4"/>
      <c r="AE147" s="55"/>
      <c r="AF147" s="55"/>
      <c r="AG147" s="1"/>
      <c r="AH147" s="5"/>
      <c r="AI147"/>
      <c r="AM147"/>
    </row>
    <row r="148" spans="1:39" ht="15.6">
      <c r="A148" s="42"/>
      <c r="B148" s="42">
        <f>+'Ark1'!C690</f>
        <v>2024</v>
      </c>
      <c r="C148">
        <f>+'Ark1'!L690</f>
        <v>10</v>
      </c>
      <c r="D148" s="3" t="s">
        <v>37</v>
      </c>
      <c r="E148" s="3">
        <f>+'Ark1'!D690</f>
        <v>1</v>
      </c>
      <c r="F148" s="3" t="str">
        <f t="shared" ref="F148:F159" si="62">+F133</f>
        <v>Jan</v>
      </c>
      <c r="G148" t="str">
        <f>+IF(H148=0,"",'Ark1'!Q690)</f>
        <v/>
      </c>
      <c r="H148" s="383">
        <f>+'Ark1'!R690</f>
        <v>0</v>
      </c>
      <c r="I148" s="114" t="str">
        <f t="shared" ref="I148:I159" si="63">+IF(H148=0,"",H148-H375)</f>
        <v/>
      </c>
      <c r="J148" s="66" t="str">
        <f>+IF(H148=0,"",'Ark1'!AE690)</f>
        <v/>
      </c>
      <c r="K148" s="66" t="str">
        <f>+IF(H148=0,"",'Ark1'!AF690)</f>
        <v/>
      </c>
      <c r="L148" s="1" t="str">
        <f>+IF(H148=0,"",'Ark1'!T690)</f>
        <v/>
      </c>
      <c r="M148" s="307" t="str">
        <f>+IF(H148=0,"",'Ark1'!U690)</f>
        <v/>
      </c>
      <c r="N148" s="114" t="str">
        <f t="shared" ref="N148:N159" si="64">+IF(H148=0,"",M148-M375)</f>
        <v/>
      </c>
      <c r="O148" s="10" t="str">
        <f>+IF(H148=0,"",'Ark1'!W690)</f>
        <v/>
      </c>
      <c r="P148" s="10" t="str">
        <f>+IF(H148=0,"",'Ark1'!X690)</f>
        <v/>
      </c>
      <c r="Q148" s="307" t="str">
        <f>+IF(H148=0,"",'Ark1'!AG690)</f>
        <v/>
      </c>
      <c r="R148" s="10" t="str">
        <f>+IF(H148=0,"",'Ark1'!AH690)</f>
        <v/>
      </c>
      <c r="S148" s="10" t="str">
        <f>+IF(H148=0,"",'Ark1'!AI690)</f>
        <v/>
      </c>
      <c r="T148" s="440">
        <f>+'Ark1'!AR690</f>
        <v>0</v>
      </c>
      <c r="U148" s="415">
        <f>+'Ark1'!AS690</f>
        <v>0</v>
      </c>
      <c r="V148" s="10" t="str">
        <f>+IF(H148=0,"",'Ark1'!Y690)</f>
        <v/>
      </c>
      <c r="W148" s="1" t="str">
        <f>+IF(H148=0,"",'Ark1'!AA690)</f>
        <v/>
      </c>
      <c r="X148" s="10" t="str">
        <f>+IF(H148=0,"",'Ark1'!AC690)</f>
        <v/>
      </c>
      <c r="Y148" s="307" t="str">
        <f t="shared" ref="Y148:Y159" si="65">IF(H148=0,"",1000*M148/Q148)</f>
        <v/>
      </c>
      <c r="Z148" s="114" t="str">
        <f t="shared" ref="Z148:Z159" si="66">+IF(H148=0,"",Y148-Y375)</f>
        <v/>
      </c>
      <c r="AA148" s="66" t="str">
        <f t="shared" ref="AA148:AA159" si="67">IF(H148=0,"",M148/C148)</f>
        <v/>
      </c>
      <c r="AB148" s="66" t="str">
        <f t="shared" ref="AB148:AB159" si="68">IF(H148=0,"",H148/G148)</f>
        <v/>
      </c>
      <c r="AC148" s="42"/>
      <c r="AD148" s="4"/>
      <c r="AE148" s="55"/>
      <c r="AF148" s="55"/>
      <c r="AG148" s="1"/>
      <c r="AH148" s="5"/>
      <c r="AI148"/>
      <c r="AM148"/>
    </row>
    <row r="149" spans="1:39" ht="15.6">
      <c r="A149" s="42"/>
      <c r="B149" s="42">
        <f>+'Ark1'!C691</f>
        <v>2024</v>
      </c>
      <c r="C149">
        <f>+'Ark1'!L691</f>
        <v>10</v>
      </c>
      <c r="D149" s="3" t="s">
        <v>37</v>
      </c>
      <c r="E149" s="3">
        <f>+'Ark1'!D691</f>
        <v>2</v>
      </c>
      <c r="F149" s="3" t="str">
        <f t="shared" si="62"/>
        <v>Feb</v>
      </c>
      <c r="G149" t="str">
        <f>+IF(H149=0,"",'Ark1'!Q691)</f>
        <v/>
      </c>
      <c r="H149" s="383">
        <f>+'Ark1'!R691</f>
        <v>0</v>
      </c>
      <c r="I149" s="114" t="str">
        <f t="shared" si="63"/>
        <v/>
      </c>
      <c r="J149" s="66" t="str">
        <f>+IF(H149=0,"",'Ark1'!AE691)</f>
        <v/>
      </c>
      <c r="K149" s="66" t="str">
        <f>+IF(H149=0,"",'Ark1'!AF691)</f>
        <v/>
      </c>
      <c r="L149" s="1" t="str">
        <f>+IF(H149=0,"",'Ark1'!T691)</f>
        <v/>
      </c>
      <c r="M149" s="307" t="str">
        <f>+IF(H149=0,"",'Ark1'!U691)</f>
        <v/>
      </c>
      <c r="N149" s="114" t="str">
        <f t="shared" si="64"/>
        <v/>
      </c>
      <c r="O149" s="10" t="str">
        <f>+IF(H149=0,"",'Ark1'!W691)</f>
        <v/>
      </c>
      <c r="P149" s="10" t="str">
        <f>+IF(H149=0,"",'Ark1'!X691)</f>
        <v/>
      </c>
      <c r="Q149" s="307" t="str">
        <f>+IF(H149=0,"",'Ark1'!AG691)</f>
        <v/>
      </c>
      <c r="R149" s="10" t="str">
        <f>+IF(H149=0,"",'Ark1'!AH691)</f>
        <v/>
      </c>
      <c r="S149" s="10" t="str">
        <f>+IF(H149=0,"",'Ark1'!AI691)</f>
        <v/>
      </c>
      <c r="T149" s="440">
        <f>+'Ark1'!AR691</f>
        <v>0</v>
      </c>
      <c r="U149" s="415">
        <f>+'Ark1'!AS691</f>
        <v>0</v>
      </c>
      <c r="V149" s="10" t="str">
        <f>+IF(H149=0,"",'Ark1'!Y691)</f>
        <v/>
      </c>
      <c r="W149" s="1" t="str">
        <f>+IF(H149=0,"",'Ark1'!AA691)</f>
        <v/>
      </c>
      <c r="X149" s="10" t="str">
        <f>+IF(H149=0,"",'Ark1'!AC691)</f>
        <v/>
      </c>
      <c r="Y149" s="307" t="str">
        <f t="shared" si="65"/>
        <v/>
      </c>
      <c r="Z149" s="114" t="str">
        <f t="shared" si="66"/>
        <v/>
      </c>
      <c r="AA149" s="66" t="str">
        <f t="shared" si="67"/>
        <v/>
      </c>
      <c r="AB149" s="66" t="str">
        <f t="shared" si="68"/>
        <v/>
      </c>
      <c r="AC149" s="42"/>
      <c r="AD149" s="4"/>
      <c r="AE149" s="55"/>
      <c r="AF149" s="55"/>
      <c r="AG149" s="1"/>
      <c r="AH149"/>
      <c r="AI149"/>
      <c r="AM149"/>
    </row>
    <row r="150" spans="1:39" ht="15.6">
      <c r="A150" s="42"/>
      <c r="B150" s="42">
        <f>+'Ark1'!C692</f>
        <v>2024</v>
      </c>
      <c r="C150">
        <f>+'Ark1'!L692</f>
        <v>10</v>
      </c>
      <c r="D150" s="3" t="s">
        <v>37</v>
      </c>
      <c r="E150" s="3">
        <f>+'Ark1'!D692</f>
        <v>3</v>
      </c>
      <c r="F150" s="3" t="str">
        <f t="shared" si="62"/>
        <v>Mar</v>
      </c>
      <c r="G150" t="str">
        <f>+IF(H150=0,"",'Ark1'!Q692)</f>
        <v/>
      </c>
      <c r="H150" s="383">
        <f>+'Ark1'!R692</f>
        <v>0</v>
      </c>
      <c r="I150" s="114" t="str">
        <f t="shared" si="63"/>
        <v/>
      </c>
      <c r="J150" s="66" t="str">
        <f>+IF(H150=0,"",'Ark1'!AE692)</f>
        <v/>
      </c>
      <c r="K150" s="66" t="str">
        <f>+IF(H150=0,"",'Ark1'!AF692)</f>
        <v/>
      </c>
      <c r="L150" s="1" t="str">
        <f>+IF(H150=0,"",'Ark1'!T692)</f>
        <v/>
      </c>
      <c r="M150" s="307" t="str">
        <f>+IF(H150=0,"",'Ark1'!U692)</f>
        <v/>
      </c>
      <c r="N150" s="114" t="str">
        <f t="shared" si="64"/>
        <v/>
      </c>
      <c r="O150" s="10" t="str">
        <f>+IF(H150=0,"",'Ark1'!W692)</f>
        <v/>
      </c>
      <c r="P150" s="10" t="str">
        <f>+IF(H150=0,"",'Ark1'!X692)</f>
        <v/>
      </c>
      <c r="Q150" s="307" t="str">
        <f>+IF(H150=0,"",'Ark1'!AG692)</f>
        <v/>
      </c>
      <c r="R150" s="10" t="str">
        <f>+IF(H150=0,"",'Ark1'!AH692)</f>
        <v/>
      </c>
      <c r="S150" s="10" t="str">
        <f>+IF(H150=0,"",'Ark1'!AI692)</f>
        <v/>
      </c>
      <c r="T150" s="449"/>
      <c r="U150" s="89"/>
      <c r="V150" s="10" t="str">
        <f>+IF(H150=0,"",'Ark1'!Y692)</f>
        <v/>
      </c>
      <c r="W150" s="1" t="str">
        <f>+IF(H150=0,"",'Ark1'!AA692)</f>
        <v/>
      </c>
      <c r="X150" s="10" t="str">
        <f>+IF(H150=0,"",'Ark1'!AC692)</f>
        <v/>
      </c>
      <c r="Y150" s="307" t="str">
        <f t="shared" si="65"/>
        <v/>
      </c>
      <c r="Z150" s="114" t="str">
        <f t="shared" si="66"/>
        <v/>
      </c>
      <c r="AA150" s="66" t="str">
        <f t="shared" si="67"/>
        <v/>
      </c>
      <c r="AB150" s="66" t="str">
        <f t="shared" si="68"/>
        <v/>
      </c>
      <c r="AC150" s="42"/>
      <c r="AD150" s="4"/>
      <c r="AE150" s="55"/>
      <c r="AF150" s="55"/>
      <c r="AG150" s="1"/>
      <c r="AH150" s="5"/>
      <c r="AI150"/>
      <c r="AM150"/>
    </row>
    <row r="151" spans="1:39" ht="15.6">
      <c r="A151" s="42"/>
      <c r="B151" s="42">
        <f>+'Ark1'!C693</f>
        <v>2024</v>
      </c>
      <c r="C151">
        <f>+'Ark1'!L693</f>
        <v>10</v>
      </c>
      <c r="D151" s="3" t="s">
        <v>37</v>
      </c>
      <c r="E151" s="3">
        <f>+'Ark1'!D693</f>
        <v>4</v>
      </c>
      <c r="F151" s="3" t="str">
        <f t="shared" si="62"/>
        <v>Apr</v>
      </c>
      <c r="G151" t="str">
        <f>+IF(H151=0,"",'Ark1'!Q693)</f>
        <v/>
      </c>
      <c r="H151" s="383">
        <f>+'Ark1'!R693</f>
        <v>0</v>
      </c>
      <c r="I151" s="114" t="str">
        <f t="shared" si="63"/>
        <v/>
      </c>
      <c r="J151" s="66" t="str">
        <f>+IF(H151=0,"",'Ark1'!AE693)</f>
        <v/>
      </c>
      <c r="K151" s="66" t="str">
        <f>+IF(H151=0,"",'Ark1'!AF693)</f>
        <v/>
      </c>
      <c r="L151" s="1" t="str">
        <f>+IF(H151=0,"",'Ark1'!T693)</f>
        <v/>
      </c>
      <c r="M151" s="307" t="str">
        <f>+IF(H151=0,"",'Ark1'!U693)</f>
        <v/>
      </c>
      <c r="N151" s="114" t="str">
        <f t="shared" si="64"/>
        <v/>
      </c>
      <c r="O151" s="10" t="str">
        <f>+IF(H151=0,"",'Ark1'!W693)</f>
        <v/>
      </c>
      <c r="P151" s="10" t="str">
        <f>+IF(H151=0,"",'Ark1'!X693)</f>
        <v/>
      </c>
      <c r="Q151" s="307" t="str">
        <f>+IF(H151=0,"",'Ark1'!AG693)</f>
        <v/>
      </c>
      <c r="R151" s="10" t="str">
        <f>+IF(H151=0,"",'Ark1'!AH693)</f>
        <v/>
      </c>
      <c r="S151" s="10" t="str">
        <f>+IF(H151=0,"",'Ark1'!AI693)</f>
        <v/>
      </c>
      <c r="T151" s="449"/>
      <c r="U151" s="89"/>
      <c r="V151" s="10" t="str">
        <f>+IF(H151=0,"",'Ark1'!Y693)</f>
        <v/>
      </c>
      <c r="W151" s="1" t="str">
        <f>+IF(H151=0,"",'Ark1'!AA693)</f>
        <v/>
      </c>
      <c r="X151" s="10" t="str">
        <f>+IF(H151=0,"",'Ark1'!AC693)</f>
        <v/>
      </c>
      <c r="Y151" s="307" t="str">
        <f t="shared" si="65"/>
        <v/>
      </c>
      <c r="Z151" s="114" t="str">
        <f t="shared" si="66"/>
        <v/>
      </c>
      <c r="AA151" s="66" t="str">
        <f t="shared" si="67"/>
        <v/>
      </c>
      <c r="AB151" s="66" t="str">
        <f t="shared" si="68"/>
        <v/>
      </c>
      <c r="AC151" s="42"/>
      <c r="AD151" s="4"/>
      <c r="AE151" s="55"/>
      <c r="AF151" s="55"/>
      <c r="AG151" s="1"/>
      <c r="AH151"/>
      <c r="AI151"/>
      <c r="AM151"/>
    </row>
    <row r="152" spans="1:39" ht="15.6">
      <c r="A152" s="42"/>
      <c r="B152" s="42">
        <f>+'Ark1'!C694</f>
        <v>2024</v>
      </c>
      <c r="C152">
        <f>+'Ark1'!L694</f>
        <v>10</v>
      </c>
      <c r="D152" s="3" t="s">
        <v>37</v>
      </c>
      <c r="E152" s="3">
        <f>+'Ark1'!D694</f>
        <v>5</v>
      </c>
      <c r="F152" s="3" t="str">
        <f t="shared" si="62"/>
        <v>Mai</v>
      </c>
      <c r="G152" t="str">
        <f>+IF(H152=0,"",'Ark1'!Q694)</f>
        <v/>
      </c>
      <c r="H152" s="383">
        <f>+'Ark1'!R694</f>
        <v>0</v>
      </c>
      <c r="I152" s="114" t="str">
        <f t="shared" si="63"/>
        <v/>
      </c>
      <c r="J152" s="66" t="str">
        <f>+IF(H152=0,"",'Ark1'!AE694)</f>
        <v/>
      </c>
      <c r="K152" s="66" t="str">
        <f>+IF(H152=0,"",'Ark1'!AF694)</f>
        <v/>
      </c>
      <c r="L152" s="1" t="str">
        <f>+IF(H152=0,"",'Ark1'!T694)</f>
        <v/>
      </c>
      <c r="M152" s="307" t="str">
        <f>+IF(H152=0,"",'Ark1'!U694)</f>
        <v/>
      </c>
      <c r="N152" s="114" t="str">
        <f t="shared" si="64"/>
        <v/>
      </c>
      <c r="O152" s="10" t="str">
        <f>+IF(H152=0,"",'Ark1'!W694)</f>
        <v/>
      </c>
      <c r="P152" s="10" t="str">
        <f>+IF(H152=0,"",'Ark1'!X694)</f>
        <v/>
      </c>
      <c r="Q152" s="307" t="str">
        <f>+IF(H152=0,"",'Ark1'!AG694)</f>
        <v/>
      </c>
      <c r="R152" s="10" t="str">
        <f>+IF(H152=0,"",'Ark1'!AH694)</f>
        <v/>
      </c>
      <c r="S152" s="10" t="str">
        <f>+IF(H152=0,"",'Ark1'!AI694)</f>
        <v/>
      </c>
      <c r="T152" s="449"/>
      <c r="U152" s="89"/>
      <c r="V152" s="10" t="str">
        <f>+IF(H152=0,"",'Ark1'!Y694)</f>
        <v/>
      </c>
      <c r="W152" s="1" t="str">
        <f>+IF(H152=0,"",'Ark1'!AA694)</f>
        <v/>
      </c>
      <c r="X152" s="10" t="str">
        <f>+IF(H152=0,"",'Ark1'!AC694)</f>
        <v/>
      </c>
      <c r="Y152" s="307" t="str">
        <f t="shared" si="65"/>
        <v/>
      </c>
      <c r="Z152" s="114" t="str">
        <f t="shared" si="66"/>
        <v/>
      </c>
      <c r="AA152" s="66" t="str">
        <f t="shared" si="67"/>
        <v/>
      </c>
      <c r="AB152" s="66" t="str">
        <f t="shared" si="68"/>
        <v/>
      </c>
      <c r="AC152" s="42"/>
      <c r="AD152" s="4"/>
      <c r="AE152" s="55"/>
      <c r="AF152" s="55"/>
      <c r="AG152" s="1"/>
      <c r="AH152"/>
      <c r="AI152"/>
      <c r="AM152"/>
    </row>
    <row r="153" spans="1:39" ht="15.6">
      <c r="A153" s="42"/>
      <c r="B153" s="42">
        <f>+'Ark1'!C695</f>
        <v>2024</v>
      </c>
      <c r="C153">
        <f>+'Ark1'!L695</f>
        <v>10</v>
      </c>
      <c r="D153" s="3" t="s">
        <v>37</v>
      </c>
      <c r="E153" s="3">
        <f>+'Ark1'!D695</f>
        <v>6</v>
      </c>
      <c r="F153" s="3" t="str">
        <f t="shared" si="62"/>
        <v>Jun</v>
      </c>
      <c r="G153" t="str">
        <f>+IF(H153=0,"",'Ark1'!Q695)</f>
        <v/>
      </c>
      <c r="H153" s="383">
        <f>+'Ark1'!R695</f>
        <v>0</v>
      </c>
      <c r="I153" s="114" t="str">
        <f t="shared" si="63"/>
        <v/>
      </c>
      <c r="J153" s="66" t="str">
        <f>+IF(H153=0,"",'Ark1'!AE695)</f>
        <v/>
      </c>
      <c r="K153" s="66" t="str">
        <f>+IF(H153=0,"",'Ark1'!AF695)</f>
        <v/>
      </c>
      <c r="L153" s="1" t="str">
        <f>+IF(H153=0,"",'Ark1'!T695)</f>
        <v/>
      </c>
      <c r="M153" s="307" t="str">
        <f>+IF(H153=0,"",'Ark1'!U695)</f>
        <v/>
      </c>
      <c r="N153" s="114" t="str">
        <f t="shared" si="64"/>
        <v/>
      </c>
      <c r="O153" s="10" t="str">
        <f>+IF(H153=0,"",'Ark1'!W695)</f>
        <v/>
      </c>
      <c r="P153" s="10" t="str">
        <f>+IF(H153=0,"",'Ark1'!X695)</f>
        <v/>
      </c>
      <c r="Q153" s="307" t="str">
        <f>+IF(H153=0,"",'Ark1'!AG695)</f>
        <v/>
      </c>
      <c r="R153" s="10" t="str">
        <f>+IF(H153=0,"",'Ark1'!AH695)</f>
        <v/>
      </c>
      <c r="S153" s="10" t="str">
        <f>+IF(H153=0,"",'Ark1'!AI695)</f>
        <v/>
      </c>
      <c r="T153" s="449"/>
      <c r="U153" s="89"/>
      <c r="V153" s="10" t="str">
        <f>+IF(H153=0,"",'Ark1'!Y695)</f>
        <v/>
      </c>
      <c r="W153" s="1" t="str">
        <f>+IF(H153=0,"",'Ark1'!AA695)</f>
        <v/>
      </c>
      <c r="X153" s="10" t="str">
        <f>+IF(H153=0,"",'Ark1'!AC695)</f>
        <v/>
      </c>
      <c r="Y153" s="307" t="str">
        <f t="shared" si="65"/>
        <v/>
      </c>
      <c r="Z153" s="114" t="str">
        <f t="shared" si="66"/>
        <v/>
      </c>
      <c r="AA153" s="66" t="str">
        <f t="shared" si="67"/>
        <v/>
      </c>
      <c r="AB153" s="66" t="str">
        <f t="shared" si="68"/>
        <v/>
      </c>
      <c r="AC153" s="42"/>
      <c r="AD153" s="4"/>
      <c r="AE153" s="55"/>
      <c r="AF153" s="55"/>
      <c r="AG153" s="1"/>
      <c r="AH153" s="2"/>
      <c r="AI153"/>
      <c r="AM153"/>
    </row>
    <row r="154" spans="1:39" ht="15.6">
      <c r="A154" s="42"/>
      <c r="B154" s="42">
        <f>+'Ark1'!C696</f>
        <v>2024</v>
      </c>
      <c r="C154">
        <f>+'Ark1'!L696</f>
        <v>10</v>
      </c>
      <c r="D154" s="3" t="s">
        <v>37</v>
      </c>
      <c r="E154" s="3">
        <f>+'Ark1'!D696</f>
        <v>7</v>
      </c>
      <c r="F154" s="3" t="str">
        <f t="shared" si="62"/>
        <v>Jul</v>
      </c>
      <c r="G154" t="str">
        <f>+IF(H154=0,"",'Ark1'!Q696)</f>
        <v/>
      </c>
      <c r="H154" s="383">
        <f>+'Ark1'!R696</f>
        <v>0</v>
      </c>
      <c r="I154" s="114" t="str">
        <f t="shared" si="63"/>
        <v/>
      </c>
      <c r="J154" s="66" t="str">
        <f>+IF(H154=0,"",'Ark1'!AE696)</f>
        <v/>
      </c>
      <c r="K154" s="66" t="str">
        <f>+IF(H154=0,"",'Ark1'!AF696)</f>
        <v/>
      </c>
      <c r="L154" s="1" t="str">
        <f>+IF(H154=0,"",'Ark1'!T696)</f>
        <v/>
      </c>
      <c r="M154" s="307" t="str">
        <f>+IF(H154=0,"",'Ark1'!U696)</f>
        <v/>
      </c>
      <c r="N154" s="114" t="str">
        <f t="shared" si="64"/>
        <v/>
      </c>
      <c r="O154" s="10" t="str">
        <f>+IF(H154=0,"",'Ark1'!W696)</f>
        <v/>
      </c>
      <c r="P154" s="10" t="str">
        <f>+IF(H154=0,"",'Ark1'!X696)</f>
        <v/>
      </c>
      <c r="Q154" s="307" t="str">
        <f>+IF(H154=0,"",'Ark1'!AG696)</f>
        <v/>
      </c>
      <c r="R154" s="10" t="str">
        <f>+IF(H154=0,"",'Ark1'!AH696)</f>
        <v/>
      </c>
      <c r="S154" s="10" t="str">
        <f>+IF(H154=0,"",'Ark1'!AI696)</f>
        <v/>
      </c>
      <c r="T154" s="449"/>
      <c r="U154" s="89"/>
      <c r="V154" s="10" t="str">
        <f>+IF(H154=0,"",'Ark1'!Y696)</f>
        <v/>
      </c>
      <c r="W154" s="1" t="str">
        <f>+IF(H154=0,"",'Ark1'!AA696)</f>
        <v/>
      </c>
      <c r="X154" s="10" t="str">
        <f>+IF(H154=0,"",'Ark1'!AC696)</f>
        <v/>
      </c>
      <c r="Y154" s="307" t="str">
        <f t="shared" si="65"/>
        <v/>
      </c>
      <c r="Z154" s="114" t="str">
        <f t="shared" si="66"/>
        <v/>
      </c>
      <c r="AA154" s="66" t="str">
        <f t="shared" si="67"/>
        <v/>
      </c>
      <c r="AB154" s="66" t="str">
        <f t="shared" si="68"/>
        <v/>
      </c>
      <c r="AC154" s="42"/>
      <c r="AD154" s="4"/>
      <c r="AE154" s="55"/>
      <c r="AF154" s="55"/>
      <c r="AG154" s="1"/>
      <c r="AH154" s="4"/>
      <c r="AI154"/>
      <c r="AM154"/>
    </row>
    <row r="155" spans="1:39" ht="15.6">
      <c r="A155" s="42"/>
      <c r="B155" s="42">
        <f>+'Ark1'!C697</f>
        <v>2024</v>
      </c>
      <c r="C155">
        <f>+'Ark1'!L697</f>
        <v>10</v>
      </c>
      <c r="D155" s="3" t="s">
        <v>37</v>
      </c>
      <c r="E155" s="3">
        <f>+'Ark1'!D697</f>
        <v>8</v>
      </c>
      <c r="F155" s="3" t="str">
        <f t="shared" si="62"/>
        <v>Aug</v>
      </c>
      <c r="G155" t="str">
        <f>+IF(H155=0,"",'Ark1'!Q697)</f>
        <v/>
      </c>
      <c r="H155" s="383">
        <f>+'Ark1'!R697</f>
        <v>0</v>
      </c>
      <c r="I155" s="114" t="str">
        <f t="shared" si="63"/>
        <v/>
      </c>
      <c r="J155" s="66" t="str">
        <f>+IF(H155=0,"",'Ark1'!AE697)</f>
        <v/>
      </c>
      <c r="K155" s="66" t="str">
        <f>+IF(H155=0,"",'Ark1'!AF697)</f>
        <v/>
      </c>
      <c r="L155" s="1" t="str">
        <f>+IF(H155=0,"",'Ark1'!T697)</f>
        <v/>
      </c>
      <c r="M155" s="307" t="str">
        <f>+IF(H155=0,"",'Ark1'!U697)</f>
        <v/>
      </c>
      <c r="N155" s="114" t="str">
        <f t="shared" si="64"/>
        <v/>
      </c>
      <c r="O155" s="10" t="str">
        <f>+IF(H155=0,"",'Ark1'!W697)</f>
        <v/>
      </c>
      <c r="P155" s="10" t="str">
        <f>+IF(H155=0,"",'Ark1'!X697)</f>
        <v/>
      </c>
      <c r="Q155" s="307" t="str">
        <f>+IF(H155=0,"",'Ark1'!AG697)</f>
        <v/>
      </c>
      <c r="R155" s="10" t="str">
        <f>+IF(H155=0,"",'Ark1'!AH697)</f>
        <v/>
      </c>
      <c r="S155" s="10" t="str">
        <f>+IF(H155=0,"",'Ark1'!AI697)</f>
        <v/>
      </c>
      <c r="T155" s="449"/>
      <c r="U155" s="89"/>
      <c r="V155" s="10" t="str">
        <f>+IF(H155=0,"",'Ark1'!Y697)</f>
        <v/>
      </c>
      <c r="W155" s="1" t="str">
        <f>+IF(H155=0,"",'Ark1'!AA697)</f>
        <v/>
      </c>
      <c r="X155" s="10" t="str">
        <f>+IF(H155=0,"",'Ark1'!AC697)</f>
        <v/>
      </c>
      <c r="Y155" s="307" t="str">
        <f t="shared" si="65"/>
        <v/>
      </c>
      <c r="Z155" s="114" t="str">
        <f t="shared" si="66"/>
        <v/>
      </c>
      <c r="AA155" s="66" t="str">
        <f t="shared" si="67"/>
        <v/>
      </c>
      <c r="AB155" s="66" t="str">
        <f t="shared" si="68"/>
        <v/>
      </c>
      <c r="AC155" s="42"/>
      <c r="AD155" s="4"/>
      <c r="AE155" s="55"/>
      <c r="AF155" s="55"/>
      <c r="AG155" s="1"/>
      <c r="AH155" s="5"/>
      <c r="AI155"/>
      <c r="AM155"/>
    </row>
    <row r="156" spans="1:39" ht="15.6">
      <c r="A156" s="42"/>
      <c r="B156" s="42">
        <f>+'Ark1'!C698</f>
        <v>2024</v>
      </c>
      <c r="C156">
        <f>+'Ark1'!L698</f>
        <v>10</v>
      </c>
      <c r="D156" s="3" t="s">
        <v>37</v>
      </c>
      <c r="E156" s="3">
        <f>+'Ark1'!D698</f>
        <v>9</v>
      </c>
      <c r="F156" s="3" t="str">
        <f t="shared" si="62"/>
        <v>Sep</v>
      </c>
      <c r="G156" t="str">
        <f>+IF(H156=0,"",'Ark1'!Q698)</f>
        <v/>
      </c>
      <c r="H156" s="383">
        <f>+'Ark1'!R698</f>
        <v>0</v>
      </c>
      <c r="I156" s="114" t="str">
        <f t="shared" si="63"/>
        <v/>
      </c>
      <c r="J156" s="66" t="str">
        <f>+IF(H156=0,"",'Ark1'!AE698)</f>
        <v/>
      </c>
      <c r="K156" s="66" t="str">
        <f>+IF(H156=0,"",'Ark1'!AF698)</f>
        <v/>
      </c>
      <c r="L156" s="1" t="str">
        <f>+IF(H156=0,"",'Ark1'!T698)</f>
        <v/>
      </c>
      <c r="M156" s="307" t="str">
        <f>+IF(H156=0,"",'Ark1'!U698)</f>
        <v/>
      </c>
      <c r="N156" s="114" t="str">
        <f t="shared" si="64"/>
        <v/>
      </c>
      <c r="O156" s="10" t="str">
        <f>+IF(H156=0,"",'Ark1'!W698)</f>
        <v/>
      </c>
      <c r="P156" s="10" t="str">
        <f>+IF(H156=0,"",'Ark1'!X698)</f>
        <v/>
      </c>
      <c r="Q156" s="307" t="str">
        <f>+IF(H156=0,"",'Ark1'!AG698)</f>
        <v/>
      </c>
      <c r="R156" s="10" t="str">
        <f>+IF(H156=0,"",'Ark1'!AH698)</f>
        <v/>
      </c>
      <c r="S156" s="10" t="str">
        <f>+IF(H156=0,"",'Ark1'!AI698)</f>
        <v/>
      </c>
      <c r="T156" s="449"/>
      <c r="U156" s="89"/>
      <c r="V156" s="10" t="str">
        <f>+IF(H156=0,"",'Ark1'!Y698)</f>
        <v/>
      </c>
      <c r="W156" s="1" t="str">
        <f>+IF(H156=0,"",'Ark1'!AA698)</f>
        <v/>
      </c>
      <c r="X156" s="10" t="str">
        <f>+IF(H156=0,"",'Ark1'!AC698)</f>
        <v/>
      </c>
      <c r="Y156" s="307" t="str">
        <f t="shared" si="65"/>
        <v/>
      </c>
      <c r="Z156" s="114" t="str">
        <f t="shared" si="66"/>
        <v/>
      </c>
      <c r="AA156" s="66" t="str">
        <f t="shared" si="67"/>
        <v/>
      </c>
      <c r="AB156" s="66" t="str">
        <f t="shared" si="68"/>
        <v/>
      </c>
      <c r="AC156" s="42"/>
      <c r="AD156" s="4"/>
      <c r="AE156" s="55"/>
      <c r="AF156" s="55"/>
      <c r="AG156" s="1"/>
      <c r="AH156" s="5"/>
      <c r="AI156"/>
      <c r="AM156"/>
    </row>
    <row r="157" spans="1:39" ht="15.6">
      <c r="A157" s="42"/>
      <c r="B157" s="42">
        <f>+'Ark1'!C699</f>
        <v>2024</v>
      </c>
      <c r="C157">
        <f>+'Ark1'!L699</f>
        <v>10</v>
      </c>
      <c r="D157" s="3" t="s">
        <v>37</v>
      </c>
      <c r="E157" s="3">
        <f>+'Ark1'!D699</f>
        <v>10</v>
      </c>
      <c r="F157" s="3" t="str">
        <f t="shared" si="62"/>
        <v>Okt</v>
      </c>
      <c r="G157" t="str">
        <f>+IF(H157=0,"",'Ark1'!Q699)</f>
        <v/>
      </c>
      <c r="H157" s="383">
        <f>+'Ark1'!R699</f>
        <v>0</v>
      </c>
      <c r="I157" s="114" t="str">
        <f t="shared" si="63"/>
        <v/>
      </c>
      <c r="J157" s="66" t="str">
        <f>+IF(H157=0,"",'Ark1'!AE699)</f>
        <v/>
      </c>
      <c r="K157" s="66" t="str">
        <f>+IF(H157=0,"",'Ark1'!AF699)</f>
        <v/>
      </c>
      <c r="L157" s="1" t="str">
        <f>+IF(H157=0,"",'Ark1'!T699)</f>
        <v/>
      </c>
      <c r="M157" s="307" t="str">
        <f>+IF(H157=0,"",'Ark1'!U699)</f>
        <v/>
      </c>
      <c r="N157" s="114" t="str">
        <f t="shared" si="64"/>
        <v/>
      </c>
      <c r="O157" s="10" t="str">
        <f>+IF(H157=0,"",'Ark1'!W699)</f>
        <v/>
      </c>
      <c r="P157" s="10" t="str">
        <f>+IF(H157=0,"",'Ark1'!X699)</f>
        <v/>
      </c>
      <c r="Q157" s="307" t="str">
        <f>+IF(H157=0,"",'Ark1'!AG699)</f>
        <v/>
      </c>
      <c r="R157" s="10" t="str">
        <f>+IF(H157=0,"",'Ark1'!AH699)</f>
        <v/>
      </c>
      <c r="S157" s="10" t="str">
        <f>+IF(H157=0,"",'Ark1'!AI699)</f>
        <v/>
      </c>
      <c r="T157" s="449"/>
      <c r="U157" s="89"/>
      <c r="V157" s="10" t="str">
        <f>+IF(H157=0,"",'Ark1'!Y699)</f>
        <v/>
      </c>
      <c r="W157" s="1" t="str">
        <f>+IF(H157=0,"",'Ark1'!AA699)</f>
        <v/>
      </c>
      <c r="X157" s="10" t="str">
        <f>+IF(H157=0,"",'Ark1'!AC699)</f>
        <v/>
      </c>
      <c r="Y157" s="307" t="str">
        <f t="shared" si="65"/>
        <v/>
      </c>
      <c r="Z157" s="114" t="str">
        <f t="shared" si="66"/>
        <v/>
      </c>
      <c r="AA157" s="66" t="str">
        <f t="shared" si="67"/>
        <v/>
      </c>
      <c r="AB157" s="66" t="str">
        <f t="shared" si="68"/>
        <v/>
      </c>
      <c r="AC157" s="42"/>
      <c r="AD157" s="4"/>
      <c r="AE157" s="55"/>
      <c r="AF157" s="55"/>
      <c r="AG157" s="1"/>
      <c r="AH157" s="5"/>
      <c r="AI157"/>
      <c r="AM157"/>
    </row>
    <row r="158" spans="1:39" ht="15.6">
      <c r="A158" s="42"/>
      <c r="B158" s="42">
        <f>+'Ark1'!C700</f>
        <v>2024</v>
      </c>
      <c r="C158">
        <f>+'Ark1'!L700</f>
        <v>10</v>
      </c>
      <c r="D158" s="3" t="s">
        <v>37</v>
      </c>
      <c r="E158" s="3">
        <f>+'Ark1'!D700</f>
        <v>11</v>
      </c>
      <c r="F158" s="3" t="str">
        <f t="shared" si="62"/>
        <v>Nov</v>
      </c>
      <c r="G158" t="str">
        <f>+IF(H158=0,"",'Ark1'!Q700)</f>
        <v/>
      </c>
      <c r="H158" s="383">
        <f>+'Ark1'!R700</f>
        <v>0</v>
      </c>
      <c r="I158" s="114" t="str">
        <f t="shared" si="63"/>
        <v/>
      </c>
      <c r="J158" s="66" t="str">
        <f>+IF(H158=0,"",'Ark1'!AE700)</f>
        <v/>
      </c>
      <c r="K158" s="66" t="str">
        <f>+IF(H158=0,"",'Ark1'!AF700)</f>
        <v/>
      </c>
      <c r="L158" s="1" t="str">
        <f>+IF(H158=0,"",'Ark1'!T700)</f>
        <v/>
      </c>
      <c r="M158" s="307" t="str">
        <f>+IF(H158=0,"",'Ark1'!U700)</f>
        <v/>
      </c>
      <c r="N158" s="114" t="str">
        <f t="shared" si="64"/>
        <v/>
      </c>
      <c r="O158" s="10" t="str">
        <f>+IF(H158=0,"",'Ark1'!W700)</f>
        <v/>
      </c>
      <c r="P158" s="10" t="str">
        <f>+IF(H158=0,"",'Ark1'!X700)</f>
        <v/>
      </c>
      <c r="Q158" s="307" t="str">
        <f>+IF(H158=0,"",'Ark1'!AG700)</f>
        <v/>
      </c>
      <c r="R158" s="10" t="str">
        <f>+IF(H158=0,"",'Ark1'!AH700)</f>
        <v/>
      </c>
      <c r="S158" s="10" t="str">
        <f>+IF(H158=0,"",'Ark1'!AI700)</f>
        <v/>
      </c>
      <c r="T158" s="449"/>
      <c r="U158" s="89"/>
      <c r="V158" s="10" t="str">
        <f>+IF(H158=0,"",'Ark1'!Y700)</f>
        <v/>
      </c>
      <c r="W158" s="1" t="str">
        <f>+IF(H158=0,"",'Ark1'!AA700)</f>
        <v/>
      </c>
      <c r="X158" s="10" t="str">
        <f>+IF(H158=0,"",'Ark1'!AC700)</f>
        <v/>
      </c>
      <c r="Y158" s="307" t="str">
        <f t="shared" si="65"/>
        <v/>
      </c>
      <c r="Z158" s="114" t="str">
        <f t="shared" si="66"/>
        <v/>
      </c>
      <c r="AA158" s="66" t="str">
        <f t="shared" si="67"/>
        <v/>
      </c>
      <c r="AB158" s="66" t="str">
        <f t="shared" si="68"/>
        <v/>
      </c>
      <c r="AC158" s="42"/>
      <c r="AD158" s="4"/>
      <c r="AE158" s="55"/>
      <c r="AF158" s="55"/>
      <c r="AG158" s="1"/>
      <c r="AH158" s="5"/>
      <c r="AI158"/>
      <c r="AM158"/>
    </row>
    <row r="159" spans="1:39" ht="15.6">
      <c r="A159" s="42"/>
      <c r="B159" s="42">
        <f>+'Ark1'!C701</f>
        <v>2024</v>
      </c>
      <c r="C159">
        <f>+'Ark1'!L701</f>
        <v>10</v>
      </c>
      <c r="D159" s="3" t="s">
        <v>37</v>
      </c>
      <c r="E159" s="3">
        <f>+'Ark1'!D701</f>
        <v>12</v>
      </c>
      <c r="F159" s="3" t="str">
        <f t="shared" si="62"/>
        <v>Des</v>
      </c>
      <c r="G159" t="str">
        <f>+IF(H159=0,"",'Ark1'!Q701)</f>
        <v/>
      </c>
      <c r="H159" s="383">
        <f>+'Ark1'!R701</f>
        <v>0</v>
      </c>
      <c r="I159" s="114" t="str">
        <f t="shared" si="63"/>
        <v/>
      </c>
      <c r="J159" s="66" t="str">
        <f>+IF(H159=0,"",'Ark1'!AE701)</f>
        <v/>
      </c>
      <c r="K159" s="66" t="str">
        <f>+IF(H159=0,"",'Ark1'!AF701)</f>
        <v/>
      </c>
      <c r="L159" s="1" t="str">
        <f>+IF(H159=0,"",'Ark1'!T701)</f>
        <v/>
      </c>
      <c r="M159" s="307" t="str">
        <f>+IF(H159=0,"",'Ark1'!U701)</f>
        <v/>
      </c>
      <c r="N159" s="114" t="str">
        <f t="shared" si="64"/>
        <v/>
      </c>
      <c r="O159" s="10" t="str">
        <f>+IF(H159=0,"",'Ark1'!W701)</f>
        <v/>
      </c>
      <c r="P159" s="10" t="str">
        <f>+IF(H159=0,"",'Ark1'!X701)</f>
        <v/>
      </c>
      <c r="Q159" s="307" t="str">
        <f>+IF(H159=0,"",'Ark1'!AG701)</f>
        <v/>
      </c>
      <c r="R159" s="10" t="str">
        <f>+IF(H159=0,"",'Ark1'!AH701)</f>
        <v/>
      </c>
      <c r="S159" s="10" t="str">
        <f>+IF(H159=0,"",'Ark1'!AI701)</f>
        <v/>
      </c>
      <c r="T159" s="449"/>
      <c r="U159" s="89"/>
      <c r="V159" s="10" t="str">
        <f>+IF(H159=0,"",'Ark1'!Y701)</f>
        <v/>
      </c>
      <c r="W159" s="1" t="str">
        <f>+IF(H159=0,"",'Ark1'!AA701)</f>
        <v/>
      </c>
      <c r="X159" s="10" t="str">
        <f>+IF(H159=0,"",'Ark1'!AC701)</f>
        <v/>
      </c>
      <c r="Y159" s="307" t="str">
        <f t="shared" si="65"/>
        <v/>
      </c>
      <c r="Z159" s="114" t="str">
        <f t="shared" si="66"/>
        <v/>
      </c>
      <c r="AA159" s="66" t="str">
        <f t="shared" si="67"/>
        <v/>
      </c>
      <c r="AB159" s="66" t="str">
        <f t="shared" si="68"/>
        <v/>
      </c>
      <c r="AC159" s="42"/>
      <c r="AD159" s="4"/>
      <c r="AE159" s="55"/>
      <c r="AF159" s="55"/>
      <c r="AG159" s="1"/>
      <c r="AH159" s="5"/>
      <c r="AI159"/>
      <c r="AM159"/>
    </row>
    <row r="160" spans="1:39" ht="15.6">
      <c r="A160" s="45"/>
      <c r="B160" s="42"/>
      <c r="C160" s="45"/>
      <c r="D160" s="45"/>
      <c r="E160" s="45"/>
      <c r="F160" s="45"/>
      <c r="G160" s="45"/>
      <c r="H160" s="45"/>
      <c r="I160" s="42"/>
      <c r="J160" s="94"/>
      <c r="K160" s="63"/>
      <c r="L160" s="42"/>
      <c r="M160" s="42"/>
      <c r="N160" s="42"/>
      <c r="O160" s="72"/>
      <c r="P160" s="72"/>
      <c r="Q160" s="42"/>
      <c r="R160" s="72"/>
      <c r="S160" s="72"/>
      <c r="T160" s="72"/>
      <c r="U160" s="72"/>
      <c r="V160" s="72"/>
      <c r="W160" s="42"/>
      <c r="X160" s="72"/>
      <c r="Y160" s="42"/>
      <c r="Z160" s="42"/>
      <c r="AA160" s="63"/>
      <c r="AB160" s="64"/>
      <c r="AC160" s="42"/>
      <c r="AD160" s="4"/>
      <c r="AE160" s="55"/>
      <c r="AF160" s="55"/>
      <c r="AG160" s="1"/>
      <c r="AH160" s="5"/>
      <c r="AI160"/>
      <c r="AM160"/>
    </row>
    <row r="161" spans="1:39" ht="17.399999999999999">
      <c r="A161" s="247"/>
      <c r="B161" s="278" t="s">
        <v>0</v>
      </c>
      <c r="C161" s="278"/>
      <c r="D161" s="278" t="str">
        <f>+D163</f>
        <v>U</v>
      </c>
      <c r="E161" s="278"/>
      <c r="F161" s="279"/>
      <c r="G161" s="279" t="s">
        <v>592</v>
      </c>
      <c r="H161" s="280">
        <f>SUM(H163:H174)</f>
        <v>0</v>
      </c>
      <c r="I161" s="48"/>
      <c r="J161" s="45"/>
      <c r="K161" s="94"/>
      <c r="L161" s="63"/>
      <c r="M161" s="338" t="str">
        <f>+Klasse!L21</f>
        <v/>
      </c>
      <c r="N161" s="48" t="s">
        <v>562</v>
      </c>
      <c r="O161" s="42"/>
      <c r="P161" s="72"/>
      <c r="Q161" s="72"/>
      <c r="R161" s="42"/>
      <c r="S161" s="72"/>
      <c r="T161" s="72"/>
      <c r="U161" s="72"/>
      <c r="V161" s="72"/>
      <c r="W161" s="72"/>
      <c r="X161" s="42"/>
      <c r="Y161" s="18" t="str">
        <f>+Klasse!AC21</f>
        <v/>
      </c>
      <c r="Z161" s="48" t="s">
        <v>621</v>
      </c>
      <c r="AA161" s="42"/>
      <c r="AB161" s="63"/>
      <c r="AC161" s="64"/>
      <c r="AD161" s="4"/>
      <c r="AE161" s="4"/>
      <c r="AF161" s="55"/>
      <c r="AG161" s="55"/>
      <c r="AH161" s="1"/>
      <c r="AI161" s="5"/>
      <c r="AM161"/>
    </row>
    <row r="162" spans="1:39" ht="15.6">
      <c r="A162" s="45"/>
      <c r="B162" s="42"/>
      <c r="C162" s="45"/>
      <c r="D162" s="45"/>
      <c r="E162" s="45"/>
      <c r="F162" s="45"/>
      <c r="G162" s="45"/>
      <c r="H162" s="45"/>
      <c r="I162" s="42"/>
      <c r="J162" s="94"/>
      <c r="K162" s="63"/>
      <c r="L162" s="42"/>
      <c r="M162" s="42"/>
      <c r="N162" s="42"/>
      <c r="O162" s="72"/>
      <c r="P162" s="72"/>
      <c r="Q162" s="42"/>
      <c r="R162" s="72"/>
      <c r="S162" s="72"/>
      <c r="T162" s="72"/>
      <c r="U162" s="72"/>
      <c r="V162" s="72"/>
      <c r="W162" s="42"/>
      <c r="X162" s="72"/>
      <c r="Y162" s="42"/>
      <c r="Z162" s="42"/>
      <c r="AA162" s="63"/>
      <c r="AB162" s="64"/>
      <c r="AC162" s="42"/>
      <c r="AD162" s="4"/>
      <c r="AE162" s="55"/>
      <c r="AF162" s="55"/>
      <c r="AG162" s="1"/>
      <c r="AH162" s="5"/>
      <c r="AI162"/>
      <c r="AM162"/>
    </row>
    <row r="163" spans="1:39" ht="15.6">
      <c r="A163" s="42"/>
      <c r="B163" s="42">
        <f>+'Ark1'!C702</f>
        <v>2024</v>
      </c>
      <c r="C163" s="50">
        <f>+'Ark1'!L702</f>
        <v>11</v>
      </c>
      <c r="D163" s="51" t="s">
        <v>38</v>
      </c>
      <c r="E163" s="51">
        <f>+'Ark1'!D702</f>
        <v>1</v>
      </c>
      <c r="F163" s="51" t="str">
        <f t="shared" ref="F163:F174" si="69">+F148</f>
        <v>Jan</v>
      </c>
      <c r="G163" s="50" t="str">
        <f>+IF(H163=0,"",'Ark1'!Q702)</f>
        <v/>
      </c>
      <c r="H163" s="383">
        <f>+'Ark1'!R702</f>
        <v>0</v>
      </c>
      <c r="I163" s="114" t="str">
        <f t="shared" ref="I163:I174" si="70">+IF(H163=0,"",H163-H390)</f>
        <v/>
      </c>
      <c r="J163" s="65" t="str">
        <f>+IF(H163=0,"",'Ark1'!AE702)</f>
        <v/>
      </c>
      <c r="K163" s="65" t="str">
        <f>+IF(H163=0,"",'Ark1'!AF702)</f>
        <v/>
      </c>
      <c r="L163" s="52" t="str">
        <f>+IF(H163=0,"",'Ark1'!T702)</f>
        <v/>
      </c>
      <c r="M163" s="307" t="str">
        <f>+IF(H163=0,"",'Ark1'!U702)</f>
        <v/>
      </c>
      <c r="N163" s="114" t="str">
        <f t="shared" ref="N163:N174" si="71">+IF(H163=0,"",M163-M390)</f>
        <v/>
      </c>
      <c r="O163" s="75" t="str">
        <f>+IF(H163=0,"",'Ark1'!W702)</f>
        <v/>
      </c>
      <c r="P163" s="75" t="str">
        <f>+IF(H163=0,"",'Ark1'!X702)</f>
        <v/>
      </c>
      <c r="Q163" s="307" t="str">
        <f>+IF(H163=0,"",'Ark1'!AG702)</f>
        <v/>
      </c>
      <c r="R163" s="75" t="str">
        <f>+IF(H163=0,"",'Ark1'!AH702)</f>
        <v/>
      </c>
      <c r="S163" s="75" t="str">
        <f>+IF(H163=0,"",'Ark1'!AI702)</f>
        <v/>
      </c>
      <c r="T163" s="440">
        <f>+'Ark1'!AR702</f>
        <v>0</v>
      </c>
      <c r="U163" s="415">
        <f>+'Ark1'!AS702</f>
        <v>0</v>
      </c>
      <c r="V163" s="75" t="str">
        <f>+IF(H163=0,"",'Ark1'!Y702)</f>
        <v/>
      </c>
      <c r="W163" s="52" t="str">
        <f>+IF(H163=0,"",'Ark1'!AA702)</f>
        <v/>
      </c>
      <c r="X163" s="75" t="str">
        <f>+IF(H163=0,"",'Ark1'!AC702)</f>
        <v/>
      </c>
      <c r="Y163" s="307" t="str">
        <f t="shared" ref="Y163:Y174" si="72">IF(H163=0,"",1000*M163/Q163)</f>
        <v/>
      </c>
      <c r="Z163" s="114" t="str">
        <f t="shared" ref="Z163:Z174" si="73">+IF(H163=0,"",Y163-Y390)</f>
        <v/>
      </c>
      <c r="AA163" s="65" t="str">
        <f t="shared" ref="AA163:AA174" si="74">IF(H163=0,"",M163/C163)</f>
        <v/>
      </c>
      <c r="AB163" s="65" t="str">
        <f t="shared" ref="AB163:AB174" si="75">IF(H163=0,"",H163/G163)</f>
        <v/>
      </c>
      <c r="AC163" s="42"/>
      <c r="AD163" s="4"/>
      <c r="AE163" s="55"/>
      <c r="AF163" s="55"/>
      <c r="AG163" s="1"/>
      <c r="AH163" s="5"/>
      <c r="AI163"/>
      <c r="AM163"/>
    </row>
    <row r="164" spans="1:39" ht="15.6">
      <c r="A164" s="42"/>
      <c r="B164" s="42">
        <f>+'Ark1'!C703</f>
        <v>2024</v>
      </c>
      <c r="C164" s="50">
        <f>+'Ark1'!L703</f>
        <v>11</v>
      </c>
      <c r="D164" s="51" t="s">
        <v>38</v>
      </c>
      <c r="E164" s="51">
        <f>+'Ark1'!D703</f>
        <v>2</v>
      </c>
      <c r="F164" s="51" t="str">
        <f t="shared" si="69"/>
        <v>Feb</v>
      </c>
      <c r="G164" s="50" t="str">
        <f>+IF(H164=0,"",'Ark1'!Q703)</f>
        <v/>
      </c>
      <c r="H164" s="383">
        <f>+'Ark1'!R703</f>
        <v>0</v>
      </c>
      <c r="I164" s="114" t="str">
        <f t="shared" si="70"/>
        <v/>
      </c>
      <c r="J164" s="65" t="str">
        <f>+IF(H164=0,"",'Ark1'!AE703)</f>
        <v/>
      </c>
      <c r="K164" s="65" t="str">
        <f>+IF(H164=0,"",'Ark1'!AF703)</f>
        <v/>
      </c>
      <c r="L164" s="52" t="str">
        <f>+IF(H164=0,"",'Ark1'!T703)</f>
        <v/>
      </c>
      <c r="M164" s="307" t="str">
        <f>+IF(H164=0,"",'Ark1'!U703)</f>
        <v/>
      </c>
      <c r="N164" s="114" t="str">
        <f t="shared" si="71"/>
        <v/>
      </c>
      <c r="O164" s="75" t="str">
        <f>+IF(H164=0,"",'Ark1'!W703)</f>
        <v/>
      </c>
      <c r="P164" s="75" t="str">
        <f>+IF(H164=0,"",'Ark1'!X703)</f>
        <v/>
      </c>
      <c r="Q164" s="307" t="str">
        <f>+IF(H164=0,"",'Ark1'!AG703)</f>
        <v/>
      </c>
      <c r="R164" s="75" t="str">
        <f>+IF(H164=0,"",'Ark1'!AH703)</f>
        <v/>
      </c>
      <c r="S164" s="75" t="str">
        <f>+IF(H164=0,"",'Ark1'!AI703)</f>
        <v/>
      </c>
      <c r="T164" s="440">
        <f>+'Ark1'!AR703</f>
        <v>0</v>
      </c>
      <c r="U164" s="415">
        <f>+'Ark1'!AS703</f>
        <v>0</v>
      </c>
      <c r="V164" s="75" t="str">
        <f>+IF(H164=0,"",'Ark1'!Y703)</f>
        <v/>
      </c>
      <c r="W164" s="52" t="str">
        <f>+IF(H164=0,"",'Ark1'!AA703)</f>
        <v/>
      </c>
      <c r="X164" s="75" t="str">
        <f>+IF(H164=0,"",'Ark1'!AC703)</f>
        <v/>
      </c>
      <c r="Y164" s="307" t="str">
        <f t="shared" si="72"/>
        <v/>
      </c>
      <c r="Z164" s="114" t="str">
        <f t="shared" si="73"/>
        <v/>
      </c>
      <c r="AA164" s="65" t="str">
        <f t="shared" si="74"/>
        <v/>
      </c>
      <c r="AB164" s="65" t="str">
        <f t="shared" si="75"/>
        <v/>
      </c>
      <c r="AC164" s="42"/>
      <c r="AD164" s="4"/>
      <c r="AE164" s="55"/>
      <c r="AF164" s="55"/>
      <c r="AG164" s="1"/>
      <c r="AH164" s="5"/>
      <c r="AI164"/>
      <c r="AM164"/>
    </row>
    <row r="165" spans="1:39" ht="15.6">
      <c r="A165" s="42"/>
      <c r="B165" s="42">
        <f>+'Ark1'!C704</f>
        <v>2024</v>
      </c>
      <c r="C165" s="50">
        <f>+'Ark1'!L704</f>
        <v>11</v>
      </c>
      <c r="D165" s="51" t="s">
        <v>38</v>
      </c>
      <c r="E165" s="51">
        <f>+'Ark1'!D704</f>
        <v>3</v>
      </c>
      <c r="F165" s="51" t="str">
        <f t="shared" si="69"/>
        <v>Mar</v>
      </c>
      <c r="G165" s="50" t="str">
        <f>+IF(H165=0,"",'Ark1'!Q704)</f>
        <v/>
      </c>
      <c r="H165" s="383">
        <f>+'Ark1'!R704</f>
        <v>0</v>
      </c>
      <c r="I165" s="114" t="str">
        <f t="shared" si="70"/>
        <v/>
      </c>
      <c r="J165" s="65" t="str">
        <f>+IF(H165=0,"",'Ark1'!AE704)</f>
        <v/>
      </c>
      <c r="K165" s="65" t="str">
        <f>+IF(H165=0,"",'Ark1'!AF704)</f>
        <v/>
      </c>
      <c r="L165" s="52" t="str">
        <f>+IF(H165=0,"",'Ark1'!T704)</f>
        <v/>
      </c>
      <c r="M165" s="307" t="str">
        <f>+IF(H165=0,"",'Ark1'!U704)</f>
        <v/>
      </c>
      <c r="N165" s="114" t="str">
        <f t="shared" si="71"/>
        <v/>
      </c>
      <c r="O165" s="75" t="str">
        <f>+IF(H165=0,"",'Ark1'!W704)</f>
        <v/>
      </c>
      <c r="P165" s="75" t="str">
        <f>+IF(H165=0,"",'Ark1'!X704)</f>
        <v/>
      </c>
      <c r="Q165" s="307" t="str">
        <f>+IF(H165=0,"",'Ark1'!AG704)</f>
        <v/>
      </c>
      <c r="R165" s="75" t="str">
        <f>+IF(H165=0,"",'Ark1'!AH704)</f>
        <v/>
      </c>
      <c r="S165" s="75" t="str">
        <f>+IF(H165=0,"",'Ark1'!AI704)</f>
        <v/>
      </c>
      <c r="T165" s="449"/>
      <c r="U165" s="89"/>
      <c r="V165" s="75" t="str">
        <f>+IF(H165=0,"",'Ark1'!Y704)</f>
        <v/>
      </c>
      <c r="W165" s="52" t="str">
        <f>+IF(H165=0,"",'Ark1'!AA704)</f>
        <v/>
      </c>
      <c r="X165" s="75" t="str">
        <f>+IF(H165=0,"",'Ark1'!AC704)</f>
        <v/>
      </c>
      <c r="Y165" s="307" t="str">
        <f t="shared" si="72"/>
        <v/>
      </c>
      <c r="Z165" s="114" t="str">
        <f t="shared" si="73"/>
        <v/>
      </c>
      <c r="AA165" s="65" t="str">
        <f t="shared" si="74"/>
        <v/>
      </c>
      <c r="AB165" s="65" t="str">
        <f t="shared" si="75"/>
        <v/>
      </c>
      <c r="AC165" s="42"/>
      <c r="AD165" s="4"/>
      <c r="AE165" s="55"/>
      <c r="AF165" s="55"/>
      <c r="AG165" s="1"/>
      <c r="AH165" s="5"/>
      <c r="AI165"/>
      <c r="AM165"/>
    </row>
    <row r="166" spans="1:39" ht="15.6">
      <c r="A166" s="42"/>
      <c r="B166" s="42">
        <f>+'Ark1'!C705</f>
        <v>2024</v>
      </c>
      <c r="C166" s="50">
        <f>+'Ark1'!L705</f>
        <v>11</v>
      </c>
      <c r="D166" s="51" t="s">
        <v>38</v>
      </c>
      <c r="E166" s="51">
        <f>+'Ark1'!D705</f>
        <v>4</v>
      </c>
      <c r="F166" s="51" t="str">
        <f t="shared" si="69"/>
        <v>Apr</v>
      </c>
      <c r="G166" s="50" t="str">
        <f>+IF(H166=0,"",'Ark1'!Q705)</f>
        <v/>
      </c>
      <c r="H166" s="383">
        <f>+'Ark1'!R705</f>
        <v>0</v>
      </c>
      <c r="I166" s="114" t="str">
        <f t="shared" si="70"/>
        <v/>
      </c>
      <c r="J166" s="65" t="str">
        <f>+IF(H166=0,"",'Ark1'!AE705)</f>
        <v/>
      </c>
      <c r="K166" s="65" t="str">
        <f>+IF(H166=0,"",'Ark1'!AF705)</f>
        <v/>
      </c>
      <c r="L166" s="52" t="str">
        <f>+IF(H166=0,"",'Ark1'!T705)</f>
        <v/>
      </c>
      <c r="M166" s="307" t="str">
        <f>+IF(H166=0,"",'Ark1'!U705)</f>
        <v/>
      </c>
      <c r="N166" s="114" t="str">
        <f t="shared" si="71"/>
        <v/>
      </c>
      <c r="O166" s="75" t="str">
        <f>+IF(H166=0,"",'Ark1'!W705)</f>
        <v/>
      </c>
      <c r="P166" s="75" t="str">
        <f>+IF(H166=0,"",'Ark1'!X705)</f>
        <v/>
      </c>
      <c r="Q166" s="307" t="str">
        <f>+IF(H166=0,"",'Ark1'!AG705)</f>
        <v/>
      </c>
      <c r="R166" s="75" t="str">
        <f>+IF(H166=0,"",'Ark1'!AH705)</f>
        <v/>
      </c>
      <c r="S166" s="75" t="str">
        <f>+IF(H166=0,"",'Ark1'!AI705)</f>
        <v/>
      </c>
      <c r="T166" s="449"/>
      <c r="U166" s="89"/>
      <c r="V166" s="75" t="str">
        <f>+IF(H166=0,"",'Ark1'!Y705)</f>
        <v/>
      </c>
      <c r="W166" s="52" t="str">
        <f>+IF(H166=0,"",'Ark1'!AA705)</f>
        <v/>
      </c>
      <c r="X166" s="75" t="str">
        <f>+IF(H166=0,"",'Ark1'!AC705)</f>
        <v/>
      </c>
      <c r="Y166" s="307" t="str">
        <f t="shared" si="72"/>
        <v/>
      </c>
      <c r="Z166" s="114" t="str">
        <f t="shared" si="73"/>
        <v/>
      </c>
      <c r="AA166" s="65" t="str">
        <f t="shared" si="74"/>
        <v/>
      </c>
      <c r="AB166" s="65" t="str">
        <f t="shared" si="75"/>
        <v/>
      </c>
      <c r="AC166" s="42"/>
      <c r="AD166" s="4"/>
      <c r="AE166" s="55"/>
      <c r="AF166" s="55"/>
      <c r="AG166" s="1"/>
      <c r="AH166" s="5"/>
      <c r="AI166"/>
      <c r="AM166"/>
    </row>
    <row r="167" spans="1:39" ht="15.6">
      <c r="A167" s="42"/>
      <c r="B167" s="42">
        <f>+'Ark1'!C706</f>
        <v>2024</v>
      </c>
      <c r="C167" s="50">
        <f>+'Ark1'!L706</f>
        <v>11</v>
      </c>
      <c r="D167" s="51" t="s">
        <v>38</v>
      </c>
      <c r="E167" s="51">
        <f>+'Ark1'!D706</f>
        <v>5</v>
      </c>
      <c r="F167" s="51" t="str">
        <f t="shared" si="69"/>
        <v>Mai</v>
      </c>
      <c r="G167" s="50" t="str">
        <f>+IF(H167=0,"",'Ark1'!Q706)</f>
        <v/>
      </c>
      <c r="H167" s="383">
        <f>+'Ark1'!R706</f>
        <v>0</v>
      </c>
      <c r="I167" s="114" t="str">
        <f t="shared" si="70"/>
        <v/>
      </c>
      <c r="J167" s="65" t="str">
        <f>+IF(H167=0,"",'Ark1'!AE706)</f>
        <v/>
      </c>
      <c r="K167" s="65" t="str">
        <f>+IF(H167=0,"",'Ark1'!AF706)</f>
        <v/>
      </c>
      <c r="L167" s="52" t="str">
        <f>+IF(H167=0,"",'Ark1'!T706)</f>
        <v/>
      </c>
      <c r="M167" s="307" t="str">
        <f>+IF(H167=0,"",'Ark1'!U706)</f>
        <v/>
      </c>
      <c r="N167" s="114" t="str">
        <f t="shared" si="71"/>
        <v/>
      </c>
      <c r="O167" s="75" t="str">
        <f>+IF(H167=0,"",'Ark1'!W706)</f>
        <v/>
      </c>
      <c r="P167" s="75" t="str">
        <f>+IF(H167=0,"",'Ark1'!X706)</f>
        <v/>
      </c>
      <c r="Q167" s="307" t="str">
        <f>+IF(H167=0,"",'Ark1'!AG706)</f>
        <v/>
      </c>
      <c r="R167" s="75" t="str">
        <f>+IF(H167=0,"",'Ark1'!AH706)</f>
        <v/>
      </c>
      <c r="S167" s="75" t="str">
        <f>+IF(H167=0,"",'Ark1'!AI706)</f>
        <v/>
      </c>
      <c r="T167" s="449"/>
      <c r="U167" s="89"/>
      <c r="V167" s="75" t="str">
        <f>+IF(H167=0,"",'Ark1'!Y706)</f>
        <v/>
      </c>
      <c r="W167" s="52" t="str">
        <f>+IF(H167=0,"",'Ark1'!AA706)</f>
        <v/>
      </c>
      <c r="X167" s="75" t="str">
        <f>+IF(H167=0,"",'Ark1'!AC706)</f>
        <v/>
      </c>
      <c r="Y167" s="307" t="str">
        <f t="shared" si="72"/>
        <v/>
      </c>
      <c r="Z167" s="114" t="str">
        <f t="shared" si="73"/>
        <v/>
      </c>
      <c r="AA167" s="65" t="str">
        <f t="shared" si="74"/>
        <v/>
      </c>
      <c r="AB167" s="65" t="str">
        <f t="shared" si="75"/>
        <v/>
      </c>
      <c r="AC167" s="42"/>
      <c r="AD167" s="4"/>
      <c r="AE167" s="55"/>
      <c r="AF167" s="55"/>
      <c r="AG167" s="1"/>
      <c r="AH167" s="5"/>
      <c r="AI167"/>
      <c r="AM167"/>
    </row>
    <row r="168" spans="1:39" ht="15.6">
      <c r="A168" s="42"/>
      <c r="B168" s="42">
        <f>+'Ark1'!C707</f>
        <v>2024</v>
      </c>
      <c r="C168" s="50">
        <f>+'Ark1'!L707</f>
        <v>11</v>
      </c>
      <c r="D168" s="51" t="s">
        <v>38</v>
      </c>
      <c r="E168" s="51">
        <f>+'Ark1'!D707</f>
        <v>6</v>
      </c>
      <c r="F168" s="51" t="str">
        <f t="shared" si="69"/>
        <v>Jun</v>
      </c>
      <c r="G168" s="50" t="str">
        <f>+IF(H168=0,"",'Ark1'!Q707)</f>
        <v/>
      </c>
      <c r="H168" s="383">
        <f>+'Ark1'!R707</f>
        <v>0</v>
      </c>
      <c r="I168" s="114" t="str">
        <f t="shared" si="70"/>
        <v/>
      </c>
      <c r="J168" s="65" t="str">
        <f>+IF(H168=0,"",'Ark1'!AE707)</f>
        <v/>
      </c>
      <c r="K168" s="65" t="str">
        <f>+IF(H168=0,"",'Ark1'!AF707)</f>
        <v/>
      </c>
      <c r="L168" s="52" t="str">
        <f>+IF(H168=0,"",'Ark1'!T707)</f>
        <v/>
      </c>
      <c r="M168" s="307" t="str">
        <f>+IF(H168=0,"",'Ark1'!U707)</f>
        <v/>
      </c>
      <c r="N168" s="114" t="str">
        <f t="shared" si="71"/>
        <v/>
      </c>
      <c r="O168" s="75" t="str">
        <f>+IF(H168=0,"",'Ark1'!W707)</f>
        <v/>
      </c>
      <c r="P168" s="75" t="str">
        <f>+IF(H168=0,"",'Ark1'!X707)</f>
        <v/>
      </c>
      <c r="Q168" s="307" t="str">
        <f>+IF(H168=0,"",'Ark1'!AG707)</f>
        <v/>
      </c>
      <c r="R168" s="75" t="str">
        <f>+IF(H168=0,"",'Ark1'!AH707)</f>
        <v/>
      </c>
      <c r="S168" s="75" t="str">
        <f>+IF(H168=0,"",'Ark1'!AI707)</f>
        <v/>
      </c>
      <c r="T168" s="449"/>
      <c r="U168" s="89"/>
      <c r="V168" s="75" t="str">
        <f>+IF(H168=0,"",'Ark1'!Y707)</f>
        <v/>
      </c>
      <c r="W168" s="52" t="str">
        <f>+IF(H168=0,"",'Ark1'!AA707)</f>
        <v/>
      </c>
      <c r="X168" s="75" t="str">
        <f>+IF(H168=0,"",'Ark1'!AC707)</f>
        <v/>
      </c>
      <c r="Y168" s="307" t="str">
        <f t="shared" si="72"/>
        <v/>
      </c>
      <c r="Z168" s="114" t="str">
        <f t="shared" si="73"/>
        <v/>
      </c>
      <c r="AA168" s="65" t="str">
        <f t="shared" si="74"/>
        <v/>
      </c>
      <c r="AB168" s="65" t="str">
        <f t="shared" si="75"/>
        <v/>
      </c>
      <c r="AC168" s="42"/>
      <c r="AD168" s="4"/>
      <c r="AE168" s="55"/>
      <c r="AF168" s="55"/>
      <c r="AG168" s="1"/>
      <c r="AH168" s="5"/>
      <c r="AI168"/>
      <c r="AM168"/>
    </row>
    <row r="169" spans="1:39" ht="15.6">
      <c r="A169" s="42"/>
      <c r="B169" s="42">
        <f>+'Ark1'!C708</f>
        <v>2024</v>
      </c>
      <c r="C169" s="50">
        <f>+'Ark1'!L708</f>
        <v>11</v>
      </c>
      <c r="D169" s="51" t="s">
        <v>38</v>
      </c>
      <c r="E169" s="51">
        <f>+'Ark1'!D708</f>
        <v>7</v>
      </c>
      <c r="F169" s="51" t="str">
        <f t="shared" si="69"/>
        <v>Jul</v>
      </c>
      <c r="G169" s="50" t="str">
        <f>+IF(H169=0,"",'Ark1'!Q708)</f>
        <v/>
      </c>
      <c r="H169" s="383">
        <f>+'Ark1'!R708</f>
        <v>0</v>
      </c>
      <c r="I169" s="114" t="str">
        <f t="shared" si="70"/>
        <v/>
      </c>
      <c r="J169" s="65" t="str">
        <f>+IF(H169=0,"",'Ark1'!AE708)</f>
        <v/>
      </c>
      <c r="K169" s="65" t="str">
        <f>+IF(H169=0,"",'Ark1'!AF708)</f>
        <v/>
      </c>
      <c r="L169" s="52" t="str">
        <f>+IF(H169=0,"",'Ark1'!T708)</f>
        <v/>
      </c>
      <c r="M169" s="307" t="str">
        <f>+IF(H169=0,"",'Ark1'!U708)</f>
        <v/>
      </c>
      <c r="N169" s="114" t="str">
        <f t="shared" si="71"/>
        <v/>
      </c>
      <c r="O169" s="75" t="str">
        <f>+IF(H169=0,"",'Ark1'!W708)</f>
        <v/>
      </c>
      <c r="P169" s="75" t="str">
        <f>+IF(H169=0,"",'Ark1'!X708)</f>
        <v/>
      </c>
      <c r="Q169" s="307" t="str">
        <f>+IF(H169=0,"",'Ark1'!AG708)</f>
        <v/>
      </c>
      <c r="R169" s="75" t="str">
        <f>+IF(H169=0,"",'Ark1'!AH708)</f>
        <v/>
      </c>
      <c r="S169" s="75" t="str">
        <f>+IF(H169=0,"",'Ark1'!AI708)</f>
        <v/>
      </c>
      <c r="T169" s="449"/>
      <c r="U169" s="89"/>
      <c r="V169" s="75" t="str">
        <f>+IF(H169=0,"",'Ark1'!Y708)</f>
        <v/>
      </c>
      <c r="W169" s="52" t="str">
        <f>+IF(H169=0,"",'Ark1'!AA708)</f>
        <v/>
      </c>
      <c r="X169" s="75" t="str">
        <f>+IF(H169=0,"",'Ark1'!AC708)</f>
        <v/>
      </c>
      <c r="Y169" s="307" t="str">
        <f t="shared" si="72"/>
        <v/>
      </c>
      <c r="Z169" s="114" t="str">
        <f t="shared" si="73"/>
        <v/>
      </c>
      <c r="AA169" s="65" t="str">
        <f t="shared" si="74"/>
        <v/>
      </c>
      <c r="AB169" s="65" t="str">
        <f t="shared" si="75"/>
        <v/>
      </c>
      <c r="AC169" s="42"/>
      <c r="AD169" s="4"/>
      <c r="AE169" s="55"/>
      <c r="AF169" s="55"/>
      <c r="AG169" s="1"/>
      <c r="AH169" s="5"/>
      <c r="AI169"/>
      <c r="AM169"/>
    </row>
    <row r="170" spans="1:39" ht="15.6">
      <c r="A170" s="42"/>
      <c r="B170" s="42">
        <f>+'Ark1'!C709</f>
        <v>2024</v>
      </c>
      <c r="C170" s="50">
        <f>+'Ark1'!L709</f>
        <v>11</v>
      </c>
      <c r="D170" s="51" t="s">
        <v>38</v>
      </c>
      <c r="E170" s="51">
        <f>+'Ark1'!D709</f>
        <v>8</v>
      </c>
      <c r="F170" s="51" t="str">
        <f t="shared" si="69"/>
        <v>Aug</v>
      </c>
      <c r="G170" s="50" t="str">
        <f>+IF(H170=0,"",'Ark1'!Q709)</f>
        <v/>
      </c>
      <c r="H170" s="383">
        <f>+'Ark1'!R709</f>
        <v>0</v>
      </c>
      <c r="I170" s="114" t="str">
        <f t="shared" si="70"/>
        <v/>
      </c>
      <c r="J170" s="65" t="str">
        <f>+IF(H170=0,"",'Ark1'!AE709)</f>
        <v/>
      </c>
      <c r="K170" s="65" t="str">
        <f>+IF(H170=0,"",'Ark1'!AF709)</f>
        <v/>
      </c>
      <c r="L170" s="52" t="str">
        <f>+IF(H170=0,"",'Ark1'!T709)</f>
        <v/>
      </c>
      <c r="M170" s="307" t="str">
        <f>+IF(H170=0,"",'Ark1'!U709)</f>
        <v/>
      </c>
      <c r="N170" s="114" t="str">
        <f t="shared" si="71"/>
        <v/>
      </c>
      <c r="O170" s="75" t="str">
        <f>+IF(H170=0,"",'Ark1'!W709)</f>
        <v/>
      </c>
      <c r="P170" s="75" t="str">
        <f>+IF(H170=0,"",'Ark1'!X709)</f>
        <v/>
      </c>
      <c r="Q170" s="307" t="str">
        <f>+IF(H170=0,"",'Ark1'!AG709)</f>
        <v/>
      </c>
      <c r="R170" s="75" t="str">
        <f>+IF(H170=0,"",'Ark1'!AH709)</f>
        <v/>
      </c>
      <c r="S170" s="75" t="str">
        <f>+IF(H170=0,"",'Ark1'!AI709)</f>
        <v/>
      </c>
      <c r="T170" s="449"/>
      <c r="U170" s="89"/>
      <c r="V170" s="75" t="str">
        <f>+IF(H170=0,"",'Ark1'!Y709)</f>
        <v/>
      </c>
      <c r="W170" s="52" t="str">
        <f>+IF(H170=0,"",'Ark1'!AA709)</f>
        <v/>
      </c>
      <c r="X170" s="75" t="str">
        <f>+IF(H170=0,"",'Ark1'!AC709)</f>
        <v/>
      </c>
      <c r="Y170" s="307" t="str">
        <f t="shared" si="72"/>
        <v/>
      </c>
      <c r="Z170" s="114" t="str">
        <f t="shared" si="73"/>
        <v/>
      </c>
      <c r="AA170" s="65" t="str">
        <f t="shared" si="74"/>
        <v/>
      </c>
      <c r="AB170" s="65" t="str">
        <f t="shared" si="75"/>
        <v/>
      </c>
      <c r="AC170" s="42"/>
      <c r="AD170" s="4"/>
      <c r="AE170" s="55"/>
      <c r="AF170" s="55"/>
      <c r="AG170" s="1"/>
      <c r="AH170" s="5"/>
      <c r="AI170"/>
      <c r="AM170"/>
    </row>
    <row r="171" spans="1:39" ht="15.6">
      <c r="A171" s="42"/>
      <c r="B171" s="42">
        <f>+'Ark1'!C710</f>
        <v>2024</v>
      </c>
      <c r="C171" s="50">
        <f>+'Ark1'!L710</f>
        <v>11</v>
      </c>
      <c r="D171" s="51" t="s">
        <v>38</v>
      </c>
      <c r="E171" s="51">
        <f>+'Ark1'!D710</f>
        <v>9</v>
      </c>
      <c r="F171" s="51" t="str">
        <f t="shared" si="69"/>
        <v>Sep</v>
      </c>
      <c r="G171" s="50" t="str">
        <f>+IF(H171=0,"",'Ark1'!Q710)</f>
        <v/>
      </c>
      <c r="H171" s="383">
        <f>+'Ark1'!R710</f>
        <v>0</v>
      </c>
      <c r="I171" s="114" t="str">
        <f t="shared" si="70"/>
        <v/>
      </c>
      <c r="J171" s="65" t="str">
        <f>+IF(H171=0,"",'Ark1'!AE710)</f>
        <v/>
      </c>
      <c r="K171" s="65" t="str">
        <f>+IF(H171=0,"",'Ark1'!AF710)</f>
        <v/>
      </c>
      <c r="L171" s="52" t="str">
        <f>+IF(H171=0,"",'Ark1'!T710)</f>
        <v/>
      </c>
      <c r="M171" s="307" t="str">
        <f>+IF(H171=0,"",'Ark1'!U710)</f>
        <v/>
      </c>
      <c r="N171" s="114" t="str">
        <f t="shared" si="71"/>
        <v/>
      </c>
      <c r="O171" s="75" t="str">
        <f>+IF(H171=0,"",'Ark1'!W710)</f>
        <v/>
      </c>
      <c r="P171" s="75" t="str">
        <f>+IF(H171=0,"",'Ark1'!X710)</f>
        <v/>
      </c>
      <c r="Q171" s="307" t="str">
        <f>+IF(H171=0,"",'Ark1'!AG710)</f>
        <v/>
      </c>
      <c r="R171" s="75" t="str">
        <f>+IF(H171=0,"",'Ark1'!AH710)</f>
        <v/>
      </c>
      <c r="S171" s="75" t="str">
        <f>+IF(H171=0,"",'Ark1'!AI710)</f>
        <v/>
      </c>
      <c r="T171" s="449"/>
      <c r="U171" s="89"/>
      <c r="V171" s="75" t="str">
        <f>+IF(H171=0,"",'Ark1'!Y710)</f>
        <v/>
      </c>
      <c r="W171" s="52" t="str">
        <f>+IF(H171=0,"",'Ark1'!AA710)</f>
        <v/>
      </c>
      <c r="X171" s="75" t="str">
        <f>+IF(H171=0,"",'Ark1'!AC710)</f>
        <v/>
      </c>
      <c r="Y171" s="307" t="str">
        <f t="shared" si="72"/>
        <v/>
      </c>
      <c r="Z171" s="114" t="str">
        <f t="shared" si="73"/>
        <v/>
      </c>
      <c r="AA171" s="65" t="str">
        <f t="shared" si="74"/>
        <v/>
      </c>
      <c r="AB171" s="65" t="str">
        <f t="shared" si="75"/>
        <v/>
      </c>
      <c r="AC171" s="42"/>
      <c r="AD171" s="4"/>
      <c r="AE171" s="55"/>
      <c r="AF171" s="55"/>
      <c r="AG171" s="1"/>
      <c r="AH171" s="5"/>
      <c r="AI171"/>
      <c r="AM171"/>
    </row>
    <row r="172" spans="1:39" ht="15.6">
      <c r="A172" s="42"/>
      <c r="B172" s="42">
        <f>+'Ark1'!C711</f>
        <v>2024</v>
      </c>
      <c r="C172" s="50">
        <f>+'Ark1'!L711</f>
        <v>11</v>
      </c>
      <c r="D172" s="51" t="s">
        <v>38</v>
      </c>
      <c r="E172" s="51">
        <f>+'Ark1'!D711</f>
        <v>10</v>
      </c>
      <c r="F172" s="51" t="str">
        <f t="shared" si="69"/>
        <v>Okt</v>
      </c>
      <c r="G172" s="50" t="str">
        <f>+IF(H172=0,"",'Ark1'!Q711)</f>
        <v/>
      </c>
      <c r="H172" s="383">
        <f>+'Ark1'!R711</f>
        <v>0</v>
      </c>
      <c r="I172" s="114" t="str">
        <f t="shared" si="70"/>
        <v/>
      </c>
      <c r="J172" s="65" t="str">
        <f>+IF(H172=0,"",'Ark1'!AE711)</f>
        <v/>
      </c>
      <c r="K172" s="65" t="str">
        <f>+IF(H172=0,"",'Ark1'!AF711)</f>
        <v/>
      </c>
      <c r="L172" s="52" t="str">
        <f>+IF(H172=0,"",'Ark1'!T711)</f>
        <v/>
      </c>
      <c r="M172" s="307" t="str">
        <f>+IF(H172=0,"",'Ark1'!U711)</f>
        <v/>
      </c>
      <c r="N172" s="114" t="str">
        <f t="shared" si="71"/>
        <v/>
      </c>
      <c r="O172" s="75" t="str">
        <f>+IF(H172=0,"",'Ark1'!W711)</f>
        <v/>
      </c>
      <c r="P172" s="75" t="str">
        <f>+IF(H172=0,"",'Ark1'!X711)</f>
        <v/>
      </c>
      <c r="Q172" s="307" t="str">
        <f>+IF(H172=0,"",'Ark1'!AG711)</f>
        <v/>
      </c>
      <c r="R172" s="75" t="str">
        <f>+IF(H172=0,"",'Ark1'!AH711)</f>
        <v/>
      </c>
      <c r="S172" s="75" t="str">
        <f>+IF(H172=0,"",'Ark1'!AI711)</f>
        <v/>
      </c>
      <c r="T172" s="449"/>
      <c r="U172" s="89"/>
      <c r="V172" s="75" t="str">
        <f>+IF(H172=0,"",'Ark1'!Y711)</f>
        <v/>
      </c>
      <c r="W172" s="52" t="str">
        <f>+IF(H172=0,"",'Ark1'!AA711)</f>
        <v/>
      </c>
      <c r="X172" s="75" t="str">
        <f>+IF(H172=0,"",'Ark1'!AC711)</f>
        <v/>
      </c>
      <c r="Y172" s="307" t="str">
        <f t="shared" si="72"/>
        <v/>
      </c>
      <c r="Z172" s="114" t="str">
        <f t="shared" si="73"/>
        <v/>
      </c>
      <c r="AA172" s="65" t="str">
        <f t="shared" si="74"/>
        <v/>
      </c>
      <c r="AB172" s="65" t="str">
        <f t="shared" si="75"/>
        <v/>
      </c>
      <c r="AC172" s="42"/>
      <c r="AD172" s="4"/>
      <c r="AE172" s="55"/>
      <c r="AF172" s="55"/>
      <c r="AG172" s="1"/>
      <c r="AH172" s="5"/>
      <c r="AI172"/>
      <c r="AM172"/>
    </row>
    <row r="173" spans="1:39" ht="15.6">
      <c r="A173" s="42"/>
      <c r="B173" s="42">
        <f>+'Ark1'!C712</f>
        <v>2024</v>
      </c>
      <c r="C173" s="50">
        <f>+'Ark1'!L712</f>
        <v>11</v>
      </c>
      <c r="D173" s="51" t="s">
        <v>38</v>
      </c>
      <c r="E173" s="51">
        <f>+'Ark1'!D712</f>
        <v>11</v>
      </c>
      <c r="F173" s="51" t="str">
        <f t="shared" si="69"/>
        <v>Nov</v>
      </c>
      <c r="G173" s="50" t="str">
        <f>+IF(H173=0,"",'Ark1'!Q712)</f>
        <v/>
      </c>
      <c r="H173" s="383">
        <f>+'Ark1'!R712</f>
        <v>0</v>
      </c>
      <c r="I173" s="114" t="str">
        <f t="shared" si="70"/>
        <v/>
      </c>
      <c r="J173" s="65" t="str">
        <f>+IF(H173=0,"",'Ark1'!AE712)</f>
        <v/>
      </c>
      <c r="K173" s="65" t="str">
        <f>+IF(H173=0,"",'Ark1'!AF712)</f>
        <v/>
      </c>
      <c r="L173" s="52" t="str">
        <f>+IF(H173=0,"",'Ark1'!T712)</f>
        <v/>
      </c>
      <c r="M173" s="307" t="str">
        <f>+IF(H173=0,"",'Ark1'!U712)</f>
        <v/>
      </c>
      <c r="N173" s="114" t="str">
        <f t="shared" si="71"/>
        <v/>
      </c>
      <c r="O173" s="75" t="str">
        <f>+IF(H173=0,"",'Ark1'!W712)</f>
        <v/>
      </c>
      <c r="P173" s="75" t="str">
        <f>+IF(H173=0,"",'Ark1'!X712)</f>
        <v/>
      </c>
      <c r="Q173" s="307" t="str">
        <f>+IF(H173=0,"",'Ark1'!AG712)</f>
        <v/>
      </c>
      <c r="R173" s="75" t="str">
        <f>+IF(H173=0,"",'Ark1'!AH712)</f>
        <v/>
      </c>
      <c r="S173" s="75" t="str">
        <f>+IF(H173=0,"",'Ark1'!AI712)</f>
        <v/>
      </c>
      <c r="T173" s="449"/>
      <c r="U173" s="89"/>
      <c r="V173" s="75" t="str">
        <f>+IF(H173=0,"",'Ark1'!Y712)</f>
        <v/>
      </c>
      <c r="W173" s="52" t="str">
        <f>+IF(H173=0,"",'Ark1'!AA712)</f>
        <v/>
      </c>
      <c r="X173" s="75" t="str">
        <f>+IF(H173=0,"",'Ark1'!AC712)</f>
        <v/>
      </c>
      <c r="Y173" s="307" t="str">
        <f t="shared" si="72"/>
        <v/>
      </c>
      <c r="Z173" s="114" t="str">
        <f t="shared" si="73"/>
        <v/>
      </c>
      <c r="AA173" s="65" t="str">
        <f t="shared" si="74"/>
        <v/>
      </c>
      <c r="AB173" s="65" t="str">
        <f t="shared" si="75"/>
        <v/>
      </c>
      <c r="AC173" s="42"/>
      <c r="AD173" s="4"/>
      <c r="AE173" s="55"/>
      <c r="AF173" s="55"/>
      <c r="AG173" s="1"/>
      <c r="AH173" s="5"/>
      <c r="AI173"/>
      <c r="AM173"/>
    </row>
    <row r="174" spans="1:39" ht="15.6">
      <c r="A174" s="42"/>
      <c r="B174" s="42">
        <f>+'Ark1'!C713</f>
        <v>2024</v>
      </c>
      <c r="C174" s="50">
        <f>+'Ark1'!L713</f>
        <v>11</v>
      </c>
      <c r="D174" s="51" t="s">
        <v>38</v>
      </c>
      <c r="E174" s="51">
        <f>+'Ark1'!D713</f>
        <v>12</v>
      </c>
      <c r="F174" s="51" t="str">
        <f t="shared" si="69"/>
        <v>Des</v>
      </c>
      <c r="G174" s="50" t="str">
        <f>+IF(H174=0,"",'Ark1'!Q713)</f>
        <v/>
      </c>
      <c r="H174" s="383">
        <f>+'Ark1'!R713</f>
        <v>0</v>
      </c>
      <c r="I174" s="114" t="str">
        <f t="shared" si="70"/>
        <v/>
      </c>
      <c r="J174" s="65" t="str">
        <f>+IF(H174=0,"",'Ark1'!AE713)</f>
        <v/>
      </c>
      <c r="K174" s="65" t="str">
        <f>+IF(H174=0,"",'Ark1'!AF713)</f>
        <v/>
      </c>
      <c r="L174" s="52" t="str">
        <f>+IF(H174=0,"",'Ark1'!T713)</f>
        <v/>
      </c>
      <c r="M174" s="307" t="str">
        <f>+IF(H174=0,"",'Ark1'!U713)</f>
        <v/>
      </c>
      <c r="N174" s="114" t="str">
        <f t="shared" si="71"/>
        <v/>
      </c>
      <c r="O174" s="75" t="str">
        <f>+IF(H174=0,"",'Ark1'!W713)</f>
        <v/>
      </c>
      <c r="P174" s="75" t="str">
        <f>+IF(H174=0,"",'Ark1'!X713)</f>
        <v/>
      </c>
      <c r="Q174" s="307" t="str">
        <f>+IF(H174=0,"",'Ark1'!AG713)</f>
        <v/>
      </c>
      <c r="R174" s="75" t="str">
        <f>+IF(H174=0,"",'Ark1'!AH713)</f>
        <v/>
      </c>
      <c r="S174" s="75" t="str">
        <f>+IF(H174=0,"",'Ark1'!AI713)</f>
        <v/>
      </c>
      <c r="T174" s="449"/>
      <c r="U174" s="89"/>
      <c r="V174" s="75" t="str">
        <f>+IF(H174=0,"",'Ark1'!Y713)</f>
        <v/>
      </c>
      <c r="W174" s="52" t="str">
        <f>+IF(H174=0,"",'Ark1'!AA713)</f>
        <v/>
      </c>
      <c r="X174" s="75" t="str">
        <f>+IF(H174=0,"",'Ark1'!AC713)</f>
        <v/>
      </c>
      <c r="Y174" s="307" t="str">
        <f t="shared" si="72"/>
        <v/>
      </c>
      <c r="Z174" s="114" t="str">
        <f t="shared" si="73"/>
        <v/>
      </c>
      <c r="AA174" s="65" t="str">
        <f t="shared" si="74"/>
        <v/>
      </c>
      <c r="AB174" s="65" t="str">
        <f t="shared" si="75"/>
        <v/>
      </c>
      <c r="AC174" s="42"/>
      <c r="AD174" s="4"/>
      <c r="AE174" s="55"/>
      <c r="AF174" s="55"/>
      <c r="AG174" s="1"/>
      <c r="AH174" s="5"/>
      <c r="AI174"/>
      <c r="AM174"/>
    </row>
    <row r="175" spans="1:39" ht="15.6">
      <c r="A175" s="45"/>
      <c r="B175" s="42"/>
      <c r="C175" s="45"/>
      <c r="D175" s="45"/>
      <c r="E175" s="45"/>
      <c r="F175" s="45"/>
      <c r="G175" s="45"/>
      <c r="H175" s="45"/>
      <c r="I175" s="42"/>
      <c r="J175" s="94"/>
      <c r="K175" s="63"/>
      <c r="L175" s="42"/>
      <c r="M175" s="42"/>
      <c r="N175" s="42"/>
      <c r="O175" s="72"/>
      <c r="P175" s="72"/>
      <c r="Q175" s="42"/>
      <c r="R175" s="72"/>
      <c r="S175" s="72"/>
      <c r="T175" s="72"/>
      <c r="U175" s="72"/>
      <c r="V175" s="72"/>
      <c r="W175" s="42"/>
      <c r="X175" s="72"/>
      <c r="Y175" s="42"/>
      <c r="Z175" s="42"/>
      <c r="AA175" s="63"/>
      <c r="AB175" s="64"/>
      <c r="AC175" s="42"/>
      <c r="AD175" s="4"/>
      <c r="AE175" s="55"/>
      <c r="AF175" s="55"/>
      <c r="AG175" s="1"/>
      <c r="AH175" s="5"/>
      <c r="AI175"/>
      <c r="AM175"/>
    </row>
    <row r="176" spans="1:39" ht="17.399999999999999">
      <c r="A176" s="247"/>
      <c r="B176" s="278" t="s">
        <v>0</v>
      </c>
      <c r="C176" s="278"/>
      <c r="D176" s="278" t="str">
        <f>+D178</f>
        <v>U+</v>
      </c>
      <c r="E176" s="278"/>
      <c r="F176" s="279"/>
      <c r="G176" s="279" t="s">
        <v>592</v>
      </c>
      <c r="H176" s="280">
        <f>SUM(H178:H189)</f>
        <v>0</v>
      </c>
      <c r="I176" s="48"/>
      <c r="J176" s="45"/>
      <c r="K176" s="94"/>
      <c r="L176" s="63"/>
      <c r="M176" s="338" t="str">
        <f>+Klasse!L22</f>
        <v/>
      </c>
      <c r="N176" s="48" t="s">
        <v>562</v>
      </c>
      <c r="O176" s="42"/>
      <c r="P176" s="72"/>
      <c r="Q176" s="72"/>
      <c r="R176" s="42"/>
      <c r="S176" s="72"/>
      <c r="T176" s="72"/>
      <c r="U176" s="72"/>
      <c r="V176" s="72"/>
      <c r="W176" s="72"/>
      <c r="X176" s="42"/>
      <c r="Y176" s="18" t="str">
        <f>+Klasse!AC22</f>
        <v/>
      </c>
      <c r="Z176" s="48" t="s">
        <v>621</v>
      </c>
      <c r="AA176" s="42"/>
      <c r="AB176" s="63"/>
      <c r="AC176" s="64"/>
      <c r="AD176" s="4"/>
      <c r="AE176" s="4"/>
      <c r="AF176" s="55"/>
      <c r="AG176" s="55"/>
      <c r="AH176" s="1"/>
      <c r="AI176" s="5"/>
      <c r="AM176"/>
    </row>
    <row r="177" spans="1:39" ht="15.6">
      <c r="A177" s="45"/>
      <c r="B177" s="42"/>
      <c r="C177" s="45"/>
      <c r="D177" s="45"/>
      <c r="E177" s="45"/>
      <c r="F177" s="45"/>
      <c r="G177" s="45"/>
      <c r="H177" s="45"/>
      <c r="I177" s="42"/>
      <c r="J177" s="94"/>
      <c r="K177" s="63"/>
      <c r="L177" s="42"/>
      <c r="M177" s="42"/>
      <c r="N177" s="42"/>
      <c r="O177" s="72"/>
      <c r="P177" s="72"/>
      <c r="Q177" s="42"/>
      <c r="R177" s="72"/>
      <c r="S177" s="72"/>
      <c r="T177" s="72"/>
      <c r="U177" s="72"/>
      <c r="V177" s="72"/>
      <c r="W177" s="42"/>
      <c r="X177" s="72"/>
      <c r="Y177" s="42"/>
      <c r="Z177" s="42"/>
      <c r="AA177" s="63"/>
      <c r="AB177" s="64"/>
      <c r="AC177" s="42"/>
      <c r="AD177" s="4"/>
      <c r="AE177" s="55"/>
      <c r="AF177" s="55"/>
      <c r="AG177" s="1"/>
      <c r="AH177" s="5"/>
      <c r="AI177"/>
      <c r="AM177"/>
    </row>
    <row r="178" spans="1:39" ht="15.6">
      <c r="A178" s="42"/>
      <c r="B178" s="42">
        <f>+'Ark1'!C714</f>
        <v>2024</v>
      </c>
      <c r="C178">
        <f>+'Ark1'!L714</f>
        <v>12</v>
      </c>
      <c r="D178" s="3" t="s">
        <v>39</v>
      </c>
      <c r="E178" s="3">
        <f>+'Ark1'!D714</f>
        <v>1</v>
      </c>
      <c r="F178" s="3" t="str">
        <f t="shared" ref="F178:F189" si="76">+F163</f>
        <v>Jan</v>
      </c>
      <c r="G178" t="str">
        <f>+IF(H178=0,"",'Ark1'!Q714)</f>
        <v/>
      </c>
      <c r="H178" s="383">
        <f>+'Ark1'!R714</f>
        <v>0</v>
      </c>
      <c r="I178" s="114" t="str">
        <f t="shared" ref="I178:I189" si="77">+IF(H178=0,"",H178-H405)</f>
        <v/>
      </c>
      <c r="J178" s="66" t="str">
        <f>+IF(H178=0,"",'Ark1'!AE714)</f>
        <v/>
      </c>
      <c r="K178" s="66" t="str">
        <f>+IF(H178=0,"",'Ark1'!AF714)</f>
        <v/>
      </c>
      <c r="L178" s="1" t="str">
        <f>+IF(H178=0,"",'Ark1'!T714)</f>
        <v/>
      </c>
      <c r="M178" s="307" t="str">
        <f>+IF(H178=0,"",'Ark1'!U714)</f>
        <v/>
      </c>
      <c r="N178" s="114" t="str">
        <f t="shared" ref="N178:N189" si="78">+IF(H178=0,"",M178-M405)</f>
        <v/>
      </c>
      <c r="O178" s="10" t="str">
        <f>+IF(H178=0,"",'Ark1'!W714)</f>
        <v/>
      </c>
      <c r="P178" s="10" t="str">
        <f>+IF(H178=0,"",'Ark1'!X714)</f>
        <v/>
      </c>
      <c r="Q178" s="307" t="str">
        <f>+IF(H178=0,"",'Ark1'!AG714)</f>
        <v/>
      </c>
      <c r="R178" s="10" t="str">
        <f>+IF(H178=0,"",'Ark1'!AH714)</f>
        <v/>
      </c>
      <c r="S178" s="10" t="str">
        <f>+IF(H178=0,"",'Ark1'!AI714)</f>
        <v/>
      </c>
      <c r="T178" s="440">
        <f>+'Ark1'!AR714</f>
        <v>0</v>
      </c>
      <c r="U178" s="415">
        <f>+'Ark1'!AS714</f>
        <v>0</v>
      </c>
      <c r="V178" s="10" t="str">
        <f>+IF(H178=0,"",'Ark1'!Y714)</f>
        <v/>
      </c>
      <c r="W178" s="1" t="str">
        <f>+IF(H178=0,"",'Ark1'!AA714)</f>
        <v/>
      </c>
      <c r="X178" s="10" t="str">
        <f>+IF(H178=0,"",'Ark1'!AC714)</f>
        <v/>
      </c>
      <c r="Y178" s="307" t="str">
        <f t="shared" ref="Y178:Y189" si="79">IF(H178=0,"",1000*M178/Q178)</f>
        <v/>
      </c>
      <c r="Z178" s="114" t="str">
        <f t="shared" ref="Z178:Z189" si="80">+IF(H178=0,"",Y178-Y405)</f>
        <v/>
      </c>
      <c r="AA178" s="66" t="str">
        <f t="shared" ref="AA178:AA189" si="81">IF(H178=0,"",M178/C178)</f>
        <v/>
      </c>
      <c r="AB178" s="66" t="str">
        <f t="shared" ref="AB178:AB189" si="82">IF(H178=0,"",H178/G178)</f>
        <v/>
      </c>
      <c r="AC178" s="42"/>
      <c r="AD178" s="4"/>
      <c r="AE178" s="55"/>
      <c r="AF178" s="55"/>
      <c r="AG178" s="1"/>
      <c r="AH178" s="5"/>
      <c r="AI178"/>
      <c r="AM178"/>
    </row>
    <row r="179" spans="1:39" ht="15.6">
      <c r="A179" s="42"/>
      <c r="B179" s="42">
        <f>+'Ark1'!C715</f>
        <v>2024</v>
      </c>
      <c r="C179">
        <f>+'Ark1'!L715</f>
        <v>12</v>
      </c>
      <c r="D179" s="3" t="s">
        <v>39</v>
      </c>
      <c r="E179" s="3">
        <f>+'Ark1'!D715</f>
        <v>2</v>
      </c>
      <c r="F179" s="3" t="str">
        <f t="shared" si="76"/>
        <v>Feb</v>
      </c>
      <c r="G179" t="str">
        <f>+IF(H179=0,"",'Ark1'!Q715)</f>
        <v/>
      </c>
      <c r="H179" s="383">
        <f>+'Ark1'!R715</f>
        <v>0</v>
      </c>
      <c r="I179" s="114" t="str">
        <f t="shared" si="77"/>
        <v/>
      </c>
      <c r="J179" s="66" t="str">
        <f>+IF(H179=0,"",'Ark1'!AE715)</f>
        <v/>
      </c>
      <c r="K179" s="66" t="str">
        <f>+IF(H179=0,"",'Ark1'!AF715)</f>
        <v/>
      </c>
      <c r="L179" s="1" t="str">
        <f>+IF(H179=0,"",'Ark1'!T715)</f>
        <v/>
      </c>
      <c r="M179" s="307" t="str">
        <f>+IF(H179=0,"",'Ark1'!U715)</f>
        <v/>
      </c>
      <c r="N179" s="114" t="str">
        <f t="shared" si="78"/>
        <v/>
      </c>
      <c r="O179" s="10" t="str">
        <f>+IF(H179=0,"",'Ark1'!W715)</f>
        <v/>
      </c>
      <c r="P179" s="10" t="str">
        <f>+IF(H179=0,"",'Ark1'!X715)</f>
        <v/>
      </c>
      <c r="Q179" s="307" t="str">
        <f>+IF(H179=0,"",'Ark1'!AG715)</f>
        <v/>
      </c>
      <c r="R179" s="10" t="str">
        <f>+IF(H179=0,"",'Ark1'!AH715)</f>
        <v/>
      </c>
      <c r="S179" s="10" t="str">
        <f>+IF(H179=0,"",'Ark1'!AI715)</f>
        <v/>
      </c>
      <c r="T179" s="440">
        <f>+'Ark1'!AR715</f>
        <v>0</v>
      </c>
      <c r="U179" s="415">
        <f>+'Ark1'!AS715</f>
        <v>0</v>
      </c>
      <c r="V179" s="10" t="str">
        <f>+IF(H179=0,"",'Ark1'!Y715)</f>
        <v/>
      </c>
      <c r="W179" s="1" t="str">
        <f>+IF(H179=0,"",'Ark1'!AA715)</f>
        <v/>
      </c>
      <c r="X179" s="10" t="str">
        <f>+IF(H179=0,"",'Ark1'!AC715)</f>
        <v/>
      </c>
      <c r="Y179" s="307" t="str">
        <f t="shared" si="79"/>
        <v/>
      </c>
      <c r="Z179" s="114" t="str">
        <f t="shared" si="80"/>
        <v/>
      </c>
      <c r="AA179" s="66" t="str">
        <f t="shared" si="81"/>
        <v/>
      </c>
      <c r="AB179" s="66" t="str">
        <f t="shared" si="82"/>
        <v/>
      </c>
      <c r="AC179" s="42"/>
      <c r="AD179" s="4"/>
      <c r="AE179" s="55"/>
      <c r="AF179" s="55"/>
      <c r="AG179" s="1"/>
      <c r="AH179" s="5"/>
      <c r="AI179"/>
      <c r="AM179"/>
    </row>
    <row r="180" spans="1:39" ht="15.6">
      <c r="A180" s="42"/>
      <c r="B180" s="42">
        <f>+'Ark1'!C716</f>
        <v>2024</v>
      </c>
      <c r="C180">
        <f>+'Ark1'!L716</f>
        <v>12</v>
      </c>
      <c r="D180" s="3" t="s">
        <v>39</v>
      </c>
      <c r="E180" s="3">
        <f>+'Ark1'!D716</f>
        <v>3</v>
      </c>
      <c r="F180" s="3" t="str">
        <f t="shared" si="76"/>
        <v>Mar</v>
      </c>
      <c r="G180" t="str">
        <f>+IF(H180=0,"",'Ark1'!Q716)</f>
        <v/>
      </c>
      <c r="H180" s="383">
        <f>+'Ark1'!R716</f>
        <v>0</v>
      </c>
      <c r="I180" s="114" t="str">
        <f t="shared" si="77"/>
        <v/>
      </c>
      <c r="J180" s="66" t="str">
        <f>+IF(H180=0,"",'Ark1'!AE716)</f>
        <v/>
      </c>
      <c r="K180" s="66" t="str">
        <f>+IF(H180=0,"",'Ark1'!AF716)</f>
        <v/>
      </c>
      <c r="L180" s="1" t="str">
        <f>+IF(H180=0,"",'Ark1'!T716)</f>
        <v/>
      </c>
      <c r="M180" s="307" t="str">
        <f>+IF(H180=0,"",'Ark1'!U716)</f>
        <v/>
      </c>
      <c r="N180" s="114" t="str">
        <f t="shared" si="78"/>
        <v/>
      </c>
      <c r="O180" s="10" t="str">
        <f>+IF(H180=0,"",'Ark1'!W716)</f>
        <v/>
      </c>
      <c r="P180" s="10" t="str">
        <f>+IF(H180=0,"",'Ark1'!X716)</f>
        <v/>
      </c>
      <c r="Q180" s="307" t="str">
        <f>+IF(H180=0,"",'Ark1'!AG716)</f>
        <v/>
      </c>
      <c r="R180" s="10" t="str">
        <f>+IF(H180=0,"",'Ark1'!AH716)</f>
        <v/>
      </c>
      <c r="S180" s="10" t="str">
        <f>+IF(H180=0,"",'Ark1'!AI716)</f>
        <v/>
      </c>
      <c r="T180" s="449"/>
      <c r="U180" s="89"/>
      <c r="V180" s="10" t="str">
        <f>+IF(H180=0,"",'Ark1'!Y716)</f>
        <v/>
      </c>
      <c r="W180" s="1" t="str">
        <f>+IF(H180=0,"",'Ark1'!AA716)</f>
        <v/>
      </c>
      <c r="X180" s="10" t="str">
        <f>+IF(H180=0,"",'Ark1'!AC716)</f>
        <v/>
      </c>
      <c r="Y180" s="307" t="str">
        <f t="shared" si="79"/>
        <v/>
      </c>
      <c r="Z180" s="114" t="str">
        <f t="shared" si="80"/>
        <v/>
      </c>
      <c r="AA180" s="66" t="str">
        <f t="shared" si="81"/>
        <v/>
      </c>
      <c r="AB180" s="66" t="str">
        <f t="shared" si="82"/>
        <v/>
      </c>
      <c r="AC180" s="42"/>
      <c r="AD180" s="4"/>
      <c r="AE180" s="55"/>
      <c r="AF180" s="55"/>
      <c r="AG180" s="1"/>
      <c r="AH180" s="5"/>
      <c r="AI180"/>
      <c r="AM180"/>
    </row>
    <row r="181" spans="1:39" ht="15.6">
      <c r="A181" s="42"/>
      <c r="B181" s="42">
        <f>+'Ark1'!C717</f>
        <v>2024</v>
      </c>
      <c r="C181">
        <f>+'Ark1'!L717</f>
        <v>12</v>
      </c>
      <c r="D181" s="3" t="s">
        <v>39</v>
      </c>
      <c r="E181" s="3">
        <f>+'Ark1'!D717</f>
        <v>4</v>
      </c>
      <c r="F181" s="3" t="str">
        <f t="shared" si="76"/>
        <v>Apr</v>
      </c>
      <c r="G181" t="str">
        <f>+IF(H181=0,"",'Ark1'!Q717)</f>
        <v/>
      </c>
      <c r="H181" s="383">
        <f>+'Ark1'!R717</f>
        <v>0</v>
      </c>
      <c r="I181" s="114" t="str">
        <f t="shared" si="77"/>
        <v/>
      </c>
      <c r="J181" s="66" t="str">
        <f>+IF(H181=0,"",'Ark1'!AE717)</f>
        <v/>
      </c>
      <c r="K181" s="66" t="str">
        <f>+IF(H181=0,"",'Ark1'!AF717)</f>
        <v/>
      </c>
      <c r="L181" s="1" t="str">
        <f>+IF(H181=0,"",'Ark1'!T717)</f>
        <v/>
      </c>
      <c r="M181" s="307" t="str">
        <f>+IF(H181=0,"",'Ark1'!U717)</f>
        <v/>
      </c>
      <c r="N181" s="114" t="str">
        <f t="shared" si="78"/>
        <v/>
      </c>
      <c r="O181" s="10" t="str">
        <f>+IF(H181=0,"",'Ark1'!W717)</f>
        <v/>
      </c>
      <c r="P181" s="10" t="str">
        <f>+IF(H181=0,"",'Ark1'!X717)</f>
        <v/>
      </c>
      <c r="Q181" s="307" t="str">
        <f>+IF(H181=0,"",'Ark1'!AG717)</f>
        <v/>
      </c>
      <c r="R181" s="10" t="str">
        <f>+IF(H181=0,"",'Ark1'!AH717)</f>
        <v/>
      </c>
      <c r="S181" s="10" t="str">
        <f>+IF(H181=0,"",'Ark1'!AI717)</f>
        <v/>
      </c>
      <c r="T181" s="449"/>
      <c r="U181" s="89"/>
      <c r="V181" s="10" t="str">
        <f>+IF(H181=0,"",'Ark1'!Y717)</f>
        <v/>
      </c>
      <c r="W181" s="1" t="str">
        <f>+IF(H181=0,"",'Ark1'!AA717)</f>
        <v/>
      </c>
      <c r="X181" s="10" t="str">
        <f>+IF(H181=0,"",'Ark1'!AC717)</f>
        <v/>
      </c>
      <c r="Y181" s="307" t="str">
        <f t="shared" si="79"/>
        <v/>
      </c>
      <c r="Z181" s="114" t="str">
        <f t="shared" si="80"/>
        <v/>
      </c>
      <c r="AA181" s="66" t="str">
        <f t="shared" si="81"/>
        <v/>
      </c>
      <c r="AB181" s="66" t="str">
        <f t="shared" si="82"/>
        <v/>
      </c>
      <c r="AC181" s="42"/>
      <c r="AD181" s="4"/>
      <c r="AE181" s="55"/>
      <c r="AF181" s="55"/>
      <c r="AG181" s="1"/>
      <c r="AH181" s="5"/>
      <c r="AI181"/>
      <c r="AM181"/>
    </row>
    <row r="182" spans="1:39" ht="15.6">
      <c r="A182" s="42"/>
      <c r="B182" s="42">
        <f>+'Ark1'!C718</f>
        <v>2024</v>
      </c>
      <c r="C182">
        <f>+'Ark1'!L718</f>
        <v>12</v>
      </c>
      <c r="D182" s="3" t="s">
        <v>39</v>
      </c>
      <c r="E182" s="3">
        <f>+'Ark1'!D718</f>
        <v>5</v>
      </c>
      <c r="F182" s="3" t="str">
        <f t="shared" si="76"/>
        <v>Mai</v>
      </c>
      <c r="G182" t="str">
        <f>+IF(H182=0,"",'Ark1'!Q718)</f>
        <v/>
      </c>
      <c r="H182" s="383">
        <f>+'Ark1'!R718</f>
        <v>0</v>
      </c>
      <c r="I182" s="114" t="str">
        <f t="shared" si="77"/>
        <v/>
      </c>
      <c r="J182" s="66" t="str">
        <f>+IF(H182=0,"",'Ark1'!AE718)</f>
        <v/>
      </c>
      <c r="K182" s="66" t="str">
        <f>+IF(H182=0,"",'Ark1'!AF718)</f>
        <v/>
      </c>
      <c r="L182" s="1" t="str">
        <f>+IF(H182=0,"",'Ark1'!T718)</f>
        <v/>
      </c>
      <c r="M182" s="307" t="str">
        <f>+IF(H182=0,"",'Ark1'!U718)</f>
        <v/>
      </c>
      <c r="N182" s="114" t="str">
        <f t="shared" si="78"/>
        <v/>
      </c>
      <c r="O182" s="10" t="str">
        <f>+IF(H182=0,"",'Ark1'!W718)</f>
        <v/>
      </c>
      <c r="P182" s="10" t="str">
        <f>+IF(H182=0,"",'Ark1'!X718)</f>
        <v/>
      </c>
      <c r="Q182" s="307" t="str">
        <f>+IF(H182=0,"",'Ark1'!AG718)</f>
        <v/>
      </c>
      <c r="R182" s="10" t="str">
        <f>+IF(H182=0,"",'Ark1'!AH718)</f>
        <v/>
      </c>
      <c r="S182" s="10" t="str">
        <f>+IF(H182=0,"",'Ark1'!AI718)</f>
        <v/>
      </c>
      <c r="T182" s="449"/>
      <c r="U182" s="89"/>
      <c r="V182" s="10" t="str">
        <f>+IF(H182=0,"",'Ark1'!Y718)</f>
        <v/>
      </c>
      <c r="W182" s="1" t="str">
        <f>+IF(H182=0,"",'Ark1'!AA718)</f>
        <v/>
      </c>
      <c r="X182" s="10" t="str">
        <f>+IF(H182=0,"",'Ark1'!AC718)</f>
        <v/>
      </c>
      <c r="Y182" s="307" t="str">
        <f t="shared" si="79"/>
        <v/>
      </c>
      <c r="Z182" s="114" t="str">
        <f t="shared" si="80"/>
        <v/>
      </c>
      <c r="AA182" s="66" t="str">
        <f t="shared" si="81"/>
        <v/>
      </c>
      <c r="AB182" s="66" t="str">
        <f t="shared" si="82"/>
        <v/>
      </c>
      <c r="AC182" s="42"/>
      <c r="AD182" s="4"/>
      <c r="AE182" s="55"/>
      <c r="AF182" s="55"/>
      <c r="AG182" s="1"/>
      <c r="AH182" s="5"/>
      <c r="AI182"/>
      <c r="AM182"/>
    </row>
    <row r="183" spans="1:39" ht="15.6">
      <c r="A183" s="42"/>
      <c r="B183" s="42">
        <f>+'Ark1'!C719</f>
        <v>2024</v>
      </c>
      <c r="C183">
        <f>+'Ark1'!L719</f>
        <v>12</v>
      </c>
      <c r="D183" s="3" t="s">
        <v>39</v>
      </c>
      <c r="E183" s="3">
        <f>+'Ark1'!D719</f>
        <v>6</v>
      </c>
      <c r="F183" s="3" t="str">
        <f t="shared" si="76"/>
        <v>Jun</v>
      </c>
      <c r="G183" t="str">
        <f>+IF(H183=0,"",'Ark1'!Q719)</f>
        <v/>
      </c>
      <c r="H183" s="383">
        <f>+'Ark1'!R719</f>
        <v>0</v>
      </c>
      <c r="I183" s="114" t="str">
        <f t="shared" si="77"/>
        <v/>
      </c>
      <c r="J183" s="66" t="str">
        <f>+IF(H183=0,"",'Ark1'!AE719)</f>
        <v/>
      </c>
      <c r="K183" s="66" t="str">
        <f>+IF(H183=0,"",'Ark1'!AF719)</f>
        <v/>
      </c>
      <c r="L183" s="1" t="str">
        <f>+IF(H183=0,"",'Ark1'!T719)</f>
        <v/>
      </c>
      <c r="M183" s="307" t="str">
        <f>+IF(H183=0,"",'Ark1'!U719)</f>
        <v/>
      </c>
      <c r="N183" s="114" t="str">
        <f t="shared" si="78"/>
        <v/>
      </c>
      <c r="O183" s="10" t="str">
        <f>+IF(H183=0,"",'Ark1'!W719)</f>
        <v/>
      </c>
      <c r="P183" s="10" t="str">
        <f>+IF(H183=0,"",'Ark1'!X719)</f>
        <v/>
      </c>
      <c r="Q183" s="307" t="str">
        <f>+IF(H183=0,"",'Ark1'!AG719)</f>
        <v/>
      </c>
      <c r="R183" s="10" t="str">
        <f>+IF(H183=0,"",'Ark1'!AH719)</f>
        <v/>
      </c>
      <c r="S183" s="10" t="str">
        <f>+IF(H183=0,"",'Ark1'!AI719)</f>
        <v/>
      </c>
      <c r="T183" s="449"/>
      <c r="U183" s="89"/>
      <c r="V183" s="10" t="str">
        <f>+IF(H183=0,"",'Ark1'!Y719)</f>
        <v/>
      </c>
      <c r="W183" s="1" t="str">
        <f>+IF(H183=0,"",'Ark1'!AA719)</f>
        <v/>
      </c>
      <c r="X183" s="10" t="str">
        <f>+IF(H183=0,"",'Ark1'!AC719)</f>
        <v/>
      </c>
      <c r="Y183" s="307" t="str">
        <f t="shared" si="79"/>
        <v/>
      </c>
      <c r="Z183" s="114" t="str">
        <f t="shared" si="80"/>
        <v/>
      </c>
      <c r="AA183" s="66" t="str">
        <f t="shared" si="81"/>
        <v/>
      </c>
      <c r="AB183" s="66" t="str">
        <f t="shared" si="82"/>
        <v/>
      </c>
      <c r="AC183" s="42"/>
      <c r="AD183" s="4"/>
      <c r="AE183" s="55"/>
      <c r="AF183" s="55"/>
      <c r="AG183" s="1"/>
      <c r="AH183" s="5"/>
      <c r="AI183"/>
      <c r="AM183"/>
    </row>
    <row r="184" spans="1:39" ht="15.6">
      <c r="A184" s="42"/>
      <c r="B184" s="42">
        <f>+'Ark1'!C720</f>
        <v>2024</v>
      </c>
      <c r="C184">
        <f>+'Ark1'!L720</f>
        <v>12</v>
      </c>
      <c r="D184" s="3" t="s">
        <v>39</v>
      </c>
      <c r="E184" s="3">
        <f>+'Ark1'!D720</f>
        <v>7</v>
      </c>
      <c r="F184" s="3" t="str">
        <f t="shared" si="76"/>
        <v>Jul</v>
      </c>
      <c r="G184" t="str">
        <f>+IF(H184=0,"",'Ark1'!Q720)</f>
        <v/>
      </c>
      <c r="H184" s="383">
        <f>+'Ark1'!R720</f>
        <v>0</v>
      </c>
      <c r="I184" s="114" t="str">
        <f t="shared" si="77"/>
        <v/>
      </c>
      <c r="J184" s="66" t="str">
        <f>+IF(H184=0,"",'Ark1'!AE720)</f>
        <v/>
      </c>
      <c r="K184" s="66" t="str">
        <f>+IF(H184=0,"",'Ark1'!AF720)</f>
        <v/>
      </c>
      <c r="L184" s="1" t="str">
        <f>+IF(H184=0,"",'Ark1'!T720)</f>
        <v/>
      </c>
      <c r="M184" s="307" t="str">
        <f>+IF(H184=0,"",'Ark1'!U720)</f>
        <v/>
      </c>
      <c r="N184" s="114" t="str">
        <f t="shared" si="78"/>
        <v/>
      </c>
      <c r="O184" s="10" t="str">
        <f>+IF(H184=0,"",'Ark1'!W720)</f>
        <v/>
      </c>
      <c r="P184" s="10" t="str">
        <f>+IF(H184=0,"",'Ark1'!X720)</f>
        <v/>
      </c>
      <c r="Q184" s="307" t="str">
        <f>+IF(H184=0,"",'Ark1'!AG720)</f>
        <v/>
      </c>
      <c r="R184" s="10" t="str">
        <f>+IF(H184=0,"",'Ark1'!AH720)</f>
        <v/>
      </c>
      <c r="S184" s="10" t="str">
        <f>+IF(H184=0,"",'Ark1'!AI720)</f>
        <v/>
      </c>
      <c r="T184" s="449"/>
      <c r="U184" s="89"/>
      <c r="V184" s="10" t="str">
        <f>+IF(H184=0,"",'Ark1'!Y720)</f>
        <v/>
      </c>
      <c r="W184" s="1" t="str">
        <f>+IF(H184=0,"",'Ark1'!AA720)</f>
        <v/>
      </c>
      <c r="X184" s="10" t="str">
        <f>+IF(H184=0,"",'Ark1'!AC720)</f>
        <v/>
      </c>
      <c r="Y184" s="307" t="str">
        <f t="shared" si="79"/>
        <v/>
      </c>
      <c r="Z184" s="114" t="str">
        <f t="shared" si="80"/>
        <v/>
      </c>
      <c r="AA184" s="66" t="str">
        <f t="shared" si="81"/>
        <v/>
      </c>
      <c r="AB184" s="66" t="str">
        <f t="shared" si="82"/>
        <v/>
      </c>
      <c r="AC184" s="42"/>
      <c r="AD184" s="4"/>
      <c r="AE184" s="55"/>
      <c r="AF184" s="55"/>
      <c r="AG184" s="1"/>
      <c r="AH184" s="5"/>
      <c r="AI184"/>
      <c r="AM184"/>
    </row>
    <row r="185" spans="1:39" ht="15.6">
      <c r="A185" s="42"/>
      <c r="B185" s="42">
        <f>+'Ark1'!C721</f>
        <v>2024</v>
      </c>
      <c r="C185">
        <f>+'Ark1'!L721</f>
        <v>12</v>
      </c>
      <c r="D185" s="3" t="s">
        <v>39</v>
      </c>
      <c r="E185" s="3">
        <f>+'Ark1'!D721</f>
        <v>8</v>
      </c>
      <c r="F185" s="3" t="str">
        <f t="shared" si="76"/>
        <v>Aug</v>
      </c>
      <c r="G185" t="str">
        <f>+IF(H185=0,"",'Ark1'!Q721)</f>
        <v/>
      </c>
      <c r="H185" s="383">
        <f>+'Ark1'!R721</f>
        <v>0</v>
      </c>
      <c r="I185" s="114" t="str">
        <f t="shared" si="77"/>
        <v/>
      </c>
      <c r="J185" s="66" t="str">
        <f>+IF(H185=0,"",'Ark1'!AE721)</f>
        <v/>
      </c>
      <c r="K185" s="66" t="str">
        <f>+IF(H185=0,"",'Ark1'!AF721)</f>
        <v/>
      </c>
      <c r="L185" s="1" t="str">
        <f>+IF(H185=0,"",'Ark1'!T721)</f>
        <v/>
      </c>
      <c r="M185" s="307" t="str">
        <f>+IF(H185=0,"",'Ark1'!U721)</f>
        <v/>
      </c>
      <c r="N185" s="114" t="str">
        <f t="shared" si="78"/>
        <v/>
      </c>
      <c r="O185" s="10" t="str">
        <f>+IF(H185=0,"",'Ark1'!W721)</f>
        <v/>
      </c>
      <c r="P185" s="10" t="str">
        <f>+IF(H185=0,"",'Ark1'!X721)</f>
        <v/>
      </c>
      <c r="Q185" s="307" t="str">
        <f>+IF(H185=0,"",'Ark1'!AG721)</f>
        <v/>
      </c>
      <c r="R185" s="10" t="str">
        <f>+IF(H185=0,"",'Ark1'!AH721)</f>
        <v/>
      </c>
      <c r="S185" s="10" t="str">
        <f>+IF(H185=0,"",'Ark1'!AI721)</f>
        <v/>
      </c>
      <c r="T185" s="449"/>
      <c r="U185" s="89"/>
      <c r="V185" s="10" t="str">
        <f>+IF(H185=0,"",'Ark1'!Y721)</f>
        <v/>
      </c>
      <c r="W185" s="1" t="str">
        <f>+IF(H185=0,"",'Ark1'!AA721)</f>
        <v/>
      </c>
      <c r="X185" s="10" t="str">
        <f>+IF(H185=0,"",'Ark1'!AC721)</f>
        <v/>
      </c>
      <c r="Y185" s="307" t="str">
        <f t="shared" si="79"/>
        <v/>
      </c>
      <c r="Z185" s="114" t="str">
        <f t="shared" si="80"/>
        <v/>
      </c>
      <c r="AA185" s="66" t="str">
        <f t="shared" si="81"/>
        <v/>
      </c>
      <c r="AB185" s="66" t="str">
        <f t="shared" si="82"/>
        <v/>
      </c>
      <c r="AC185" s="42"/>
      <c r="AD185" s="4"/>
      <c r="AE185" s="55"/>
      <c r="AF185" s="55"/>
      <c r="AG185" s="1"/>
      <c r="AH185" s="5"/>
      <c r="AI185"/>
      <c r="AM185"/>
    </row>
    <row r="186" spans="1:39" ht="15.6">
      <c r="A186" s="42"/>
      <c r="B186" s="42">
        <f>+'Ark1'!C722</f>
        <v>2024</v>
      </c>
      <c r="C186">
        <f>+'Ark1'!L722</f>
        <v>12</v>
      </c>
      <c r="D186" s="3" t="s">
        <v>39</v>
      </c>
      <c r="E186" s="3">
        <f>+'Ark1'!D722</f>
        <v>9</v>
      </c>
      <c r="F186" s="3" t="str">
        <f t="shared" si="76"/>
        <v>Sep</v>
      </c>
      <c r="G186" t="str">
        <f>+IF(H186=0,"",'Ark1'!Q722)</f>
        <v/>
      </c>
      <c r="H186" s="383">
        <f>+'Ark1'!R722</f>
        <v>0</v>
      </c>
      <c r="I186" s="114" t="str">
        <f t="shared" si="77"/>
        <v/>
      </c>
      <c r="J186" s="66" t="str">
        <f>+IF(H186=0,"",'Ark1'!AE722)</f>
        <v/>
      </c>
      <c r="K186" s="66" t="str">
        <f>+IF(H186=0,"",'Ark1'!AF722)</f>
        <v/>
      </c>
      <c r="L186" s="1" t="str">
        <f>+IF(H186=0,"",'Ark1'!T722)</f>
        <v/>
      </c>
      <c r="M186" s="307" t="str">
        <f>+IF(H186=0,"",'Ark1'!U722)</f>
        <v/>
      </c>
      <c r="N186" s="114" t="str">
        <f t="shared" si="78"/>
        <v/>
      </c>
      <c r="O186" s="10" t="str">
        <f>+IF(H186=0,"",'Ark1'!W722)</f>
        <v/>
      </c>
      <c r="P186" s="10" t="str">
        <f>+IF(H186=0,"",'Ark1'!X722)</f>
        <v/>
      </c>
      <c r="Q186" s="307" t="str">
        <f>+IF(H186=0,"",'Ark1'!AG722)</f>
        <v/>
      </c>
      <c r="R186" s="10" t="str">
        <f>+IF(H186=0,"",'Ark1'!AH722)</f>
        <v/>
      </c>
      <c r="S186" s="10" t="str">
        <f>+IF(H186=0,"",'Ark1'!AI722)</f>
        <v/>
      </c>
      <c r="T186" s="449"/>
      <c r="U186" s="89"/>
      <c r="V186" s="10" t="str">
        <f>+IF(H186=0,"",'Ark1'!Y722)</f>
        <v/>
      </c>
      <c r="W186" s="1" t="str">
        <f>+IF(H186=0,"",'Ark1'!AA722)</f>
        <v/>
      </c>
      <c r="X186" s="10" t="str">
        <f>+IF(H186=0,"",'Ark1'!AC722)</f>
        <v/>
      </c>
      <c r="Y186" s="307" t="str">
        <f t="shared" si="79"/>
        <v/>
      </c>
      <c r="Z186" s="114" t="str">
        <f t="shared" si="80"/>
        <v/>
      </c>
      <c r="AA186" s="66" t="str">
        <f t="shared" si="81"/>
        <v/>
      </c>
      <c r="AB186" s="66" t="str">
        <f t="shared" si="82"/>
        <v/>
      </c>
      <c r="AC186" s="42"/>
      <c r="AD186" s="4"/>
      <c r="AE186" s="55"/>
      <c r="AF186" s="55"/>
      <c r="AG186" s="1"/>
      <c r="AH186" s="5"/>
      <c r="AI186"/>
      <c r="AM186"/>
    </row>
    <row r="187" spans="1:39" ht="15.6">
      <c r="A187" s="42"/>
      <c r="B187" s="42">
        <f>+'Ark1'!C723</f>
        <v>2024</v>
      </c>
      <c r="C187">
        <f>+'Ark1'!L723</f>
        <v>12</v>
      </c>
      <c r="D187" s="3" t="s">
        <v>39</v>
      </c>
      <c r="E187" s="3">
        <f>+'Ark1'!D723</f>
        <v>10</v>
      </c>
      <c r="F187" s="3" t="str">
        <f t="shared" si="76"/>
        <v>Okt</v>
      </c>
      <c r="G187" t="str">
        <f>+IF(H187=0,"",'Ark1'!Q723)</f>
        <v/>
      </c>
      <c r="H187" s="383">
        <f>+'Ark1'!R723</f>
        <v>0</v>
      </c>
      <c r="I187" s="114" t="str">
        <f t="shared" si="77"/>
        <v/>
      </c>
      <c r="J187" s="66" t="str">
        <f>+IF(H187=0,"",'Ark1'!AE723)</f>
        <v/>
      </c>
      <c r="K187" s="66" t="str">
        <f>+IF(H187=0,"",'Ark1'!AF723)</f>
        <v/>
      </c>
      <c r="L187" s="1" t="str">
        <f>+IF(H187=0,"",'Ark1'!T723)</f>
        <v/>
      </c>
      <c r="M187" s="307" t="str">
        <f>+IF(H187=0,"",'Ark1'!U723)</f>
        <v/>
      </c>
      <c r="N187" s="114" t="str">
        <f t="shared" si="78"/>
        <v/>
      </c>
      <c r="O187" s="10" t="str">
        <f>+IF(H187=0,"",'Ark1'!W723)</f>
        <v/>
      </c>
      <c r="P187" s="10" t="str">
        <f>+IF(H187=0,"",'Ark1'!X723)</f>
        <v/>
      </c>
      <c r="Q187" s="307" t="str">
        <f>+IF(H187=0,"",'Ark1'!AG723)</f>
        <v/>
      </c>
      <c r="R187" s="10" t="str">
        <f>+IF(H187=0,"",'Ark1'!AH723)</f>
        <v/>
      </c>
      <c r="S187" s="10" t="str">
        <f>+IF(H187=0,"",'Ark1'!AI723)</f>
        <v/>
      </c>
      <c r="T187" s="449"/>
      <c r="U187" s="89"/>
      <c r="V187" s="10" t="str">
        <f>+IF(H187=0,"",'Ark1'!Y723)</f>
        <v/>
      </c>
      <c r="W187" s="1" t="str">
        <f>+IF(H187=0,"",'Ark1'!AA723)</f>
        <v/>
      </c>
      <c r="X187" s="10" t="str">
        <f>+IF(H187=0,"",'Ark1'!AC723)</f>
        <v/>
      </c>
      <c r="Y187" s="307" t="str">
        <f t="shared" si="79"/>
        <v/>
      </c>
      <c r="Z187" s="114" t="str">
        <f t="shared" si="80"/>
        <v/>
      </c>
      <c r="AA187" s="66" t="str">
        <f t="shared" si="81"/>
        <v/>
      </c>
      <c r="AB187" s="66" t="str">
        <f t="shared" si="82"/>
        <v/>
      </c>
      <c r="AC187" s="42"/>
      <c r="AD187" s="4"/>
      <c r="AE187" s="55"/>
      <c r="AF187" s="55"/>
      <c r="AG187" s="1"/>
      <c r="AH187" s="5"/>
      <c r="AI187"/>
      <c r="AM187"/>
    </row>
    <row r="188" spans="1:39" ht="15.6">
      <c r="A188" s="42"/>
      <c r="B188" s="42">
        <f>+'Ark1'!C724</f>
        <v>2024</v>
      </c>
      <c r="C188">
        <f>+'Ark1'!L724</f>
        <v>12</v>
      </c>
      <c r="D188" s="3" t="s">
        <v>39</v>
      </c>
      <c r="E188" s="3">
        <f>+'Ark1'!D724</f>
        <v>11</v>
      </c>
      <c r="F188" s="3" t="str">
        <f t="shared" si="76"/>
        <v>Nov</v>
      </c>
      <c r="G188" t="str">
        <f>+IF(H188=0,"",'Ark1'!Q724)</f>
        <v/>
      </c>
      <c r="H188" s="383">
        <f>+'Ark1'!R724</f>
        <v>0</v>
      </c>
      <c r="I188" s="114" t="str">
        <f t="shared" si="77"/>
        <v/>
      </c>
      <c r="J188" s="66" t="str">
        <f>+IF(H188=0,"",'Ark1'!AE724)</f>
        <v/>
      </c>
      <c r="K188" s="66" t="str">
        <f>+IF(H188=0,"",'Ark1'!AF724)</f>
        <v/>
      </c>
      <c r="L188" s="1" t="str">
        <f>+IF(H188=0,"",'Ark1'!T724)</f>
        <v/>
      </c>
      <c r="M188" s="307" t="str">
        <f>+IF(H188=0,"",'Ark1'!U724)</f>
        <v/>
      </c>
      <c r="N188" s="114" t="str">
        <f t="shared" si="78"/>
        <v/>
      </c>
      <c r="O188" s="10" t="str">
        <f>+IF(H188=0,"",'Ark1'!W724)</f>
        <v/>
      </c>
      <c r="P188" s="10" t="str">
        <f>+IF(H188=0,"",'Ark1'!X724)</f>
        <v/>
      </c>
      <c r="Q188" s="307" t="str">
        <f>+IF(H188=0,"",'Ark1'!AG724)</f>
        <v/>
      </c>
      <c r="R188" s="10" t="str">
        <f>+IF(H188=0,"",'Ark1'!AH724)</f>
        <v/>
      </c>
      <c r="S188" s="10" t="str">
        <f>+IF(H188=0,"",'Ark1'!AI724)</f>
        <v/>
      </c>
      <c r="T188" s="449"/>
      <c r="U188" s="89"/>
      <c r="V188" s="10" t="str">
        <f>+IF(H188=0,"",'Ark1'!Y724)</f>
        <v/>
      </c>
      <c r="W188" s="1" t="str">
        <f>+IF(H188=0,"",'Ark1'!AA724)</f>
        <v/>
      </c>
      <c r="X188" s="10" t="str">
        <f>+IF(H188=0,"",'Ark1'!AC724)</f>
        <v/>
      </c>
      <c r="Y188" s="307" t="str">
        <f t="shared" si="79"/>
        <v/>
      </c>
      <c r="Z188" s="114" t="str">
        <f t="shared" si="80"/>
        <v/>
      </c>
      <c r="AA188" s="66" t="str">
        <f t="shared" si="81"/>
        <v/>
      </c>
      <c r="AB188" s="66" t="str">
        <f t="shared" si="82"/>
        <v/>
      </c>
      <c r="AC188" s="42"/>
      <c r="AD188" s="4"/>
      <c r="AE188" s="55"/>
      <c r="AF188" s="55"/>
      <c r="AG188" s="1"/>
      <c r="AH188" s="5"/>
      <c r="AI188"/>
      <c r="AM188"/>
    </row>
    <row r="189" spans="1:39" ht="15.6">
      <c r="A189" s="42"/>
      <c r="B189" s="42">
        <f>+'Ark1'!C725</f>
        <v>2024</v>
      </c>
      <c r="C189">
        <f>+'Ark1'!L725</f>
        <v>12</v>
      </c>
      <c r="D189" s="3" t="s">
        <v>39</v>
      </c>
      <c r="E189" s="3">
        <f>+'Ark1'!D725</f>
        <v>12</v>
      </c>
      <c r="F189" s="3" t="str">
        <f t="shared" si="76"/>
        <v>Des</v>
      </c>
      <c r="G189" t="str">
        <f>+IF(H189=0,"",'Ark1'!Q725)</f>
        <v/>
      </c>
      <c r="H189" s="383">
        <f>+'Ark1'!R725</f>
        <v>0</v>
      </c>
      <c r="I189" s="114" t="str">
        <f t="shared" si="77"/>
        <v/>
      </c>
      <c r="J189" s="66" t="str">
        <f>+IF(H189=0,"",'Ark1'!AE725)</f>
        <v/>
      </c>
      <c r="K189" s="66" t="str">
        <f>+IF(H189=0,"",'Ark1'!AF725)</f>
        <v/>
      </c>
      <c r="L189" s="1" t="str">
        <f>+IF(H189=0,"",'Ark1'!T725)</f>
        <v/>
      </c>
      <c r="M189" s="307" t="str">
        <f>+IF(H189=0,"",'Ark1'!U725)</f>
        <v/>
      </c>
      <c r="N189" s="114" t="str">
        <f t="shared" si="78"/>
        <v/>
      </c>
      <c r="O189" s="10" t="str">
        <f>+IF(H189=0,"",'Ark1'!W725)</f>
        <v/>
      </c>
      <c r="P189" s="10" t="str">
        <f>+IF(H189=0,"",'Ark1'!X725)</f>
        <v/>
      </c>
      <c r="Q189" s="307" t="str">
        <f>+IF(H189=0,"",'Ark1'!AG725)</f>
        <v/>
      </c>
      <c r="R189" s="10" t="str">
        <f>+IF(H189=0,"",'Ark1'!AH725)</f>
        <v/>
      </c>
      <c r="S189" s="10" t="str">
        <f>+IF(H189=0,"",'Ark1'!AI725)</f>
        <v/>
      </c>
      <c r="T189" s="449"/>
      <c r="U189" s="89"/>
      <c r="V189" s="10" t="str">
        <f>+IF(H189=0,"",'Ark1'!Y725)</f>
        <v/>
      </c>
      <c r="W189" s="1" t="str">
        <f>+IF(H189=0,"",'Ark1'!AA725)</f>
        <v/>
      </c>
      <c r="X189" s="10" t="str">
        <f>+IF(H189=0,"",'Ark1'!AC725)</f>
        <v/>
      </c>
      <c r="Y189" s="307" t="str">
        <f t="shared" si="79"/>
        <v/>
      </c>
      <c r="Z189" s="114" t="str">
        <f t="shared" si="80"/>
        <v/>
      </c>
      <c r="AA189" s="66" t="str">
        <f t="shared" si="81"/>
        <v/>
      </c>
      <c r="AB189" s="66" t="str">
        <f t="shared" si="82"/>
        <v/>
      </c>
      <c r="AC189" s="42"/>
      <c r="AD189" s="4"/>
      <c r="AE189" s="55"/>
      <c r="AF189" s="55"/>
      <c r="AG189" s="1"/>
      <c r="AH189" s="5"/>
      <c r="AI189"/>
      <c r="AM189"/>
    </row>
    <row r="190" spans="1:39" ht="15.6">
      <c r="A190" s="45"/>
      <c r="B190" s="42"/>
      <c r="C190" s="45"/>
      <c r="D190" s="45"/>
      <c r="E190" s="45"/>
      <c r="F190" s="45"/>
      <c r="G190" s="45"/>
      <c r="H190" s="45"/>
      <c r="I190" s="42"/>
      <c r="J190" s="94"/>
      <c r="K190" s="63"/>
      <c r="L190" s="42"/>
      <c r="M190" s="42"/>
      <c r="N190" s="42"/>
      <c r="O190" s="72"/>
      <c r="P190" s="72"/>
      <c r="Q190" s="42"/>
      <c r="R190" s="72"/>
      <c r="S190" s="72"/>
      <c r="T190" s="72"/>
      <c r="U190" s="72"/>
      <c r="V190" s="72"/>
      <c r="W190" s="42"/>
      <c r="X190" s="72"/>
      <c r="Y190" s="42"/>
      <c r="Z190" s="42"/>
      <c r="AA190" s="63"/>
      <c r="AB190" s="64"/>
      <c r="AC190" s="42"/>
      <c r="AD190" s="4"/>
      <c r="AE190" s="55"/>
      <c r="AF190" s="55"/>
      <c r="AG190" s="1"/>
      <c r="AH190" s="5"/>
      <c r="AI190"/>
      <c r="AM190"/>
    </row>
    <row r="191" spans="1:39" ht="17.399999999999999">
      <c r="A191" s="247"/>
      <c r="B191" s="278" t="s">
        <v>0</v>
      </c>
      <c r="C191" s="278"/>
      <c r="D191" s="278" t="str">
        <f>+D193</f>
        <v>E-</v>
      </c>
      <c r="E191" s="278"/>
      <c r="F191" s="279" t="s">
        <v>592</v>
      </c>
      <c r="G191" s="512">
        <f>SUM(H193:H204)</f>
        <v>0</v>
      </c>
      <c r="H191" s="501"/>
      <c r="I191" s="48"/>
      <c r="J191" s="45"/>
      <c r="K191" s="94"/>
      <c r="L191" s="63"/>
      <c r="M191" s="338" t="str">
        <f>+Klasse!L23</f>
        <v/>
      </c>
      <c r="N191" s="48" t="s">
        <v>562</v>
      </c>
      <c r="O191" s="42"/>
      <c r="P191" s="72"/>
      <c r="Q191" s="72"/>
      <c r="R191" s="42"/>
      <c r="S191" s="72"/>
      <c r="T191" s="72"/>
      <c r="U191" s="72"/>
      <c r="V191" s="72"/>
      <c r="W191" s="72"/>
      <c r="X191" s="42"/>
      <c r="Y191" s="18" t="str">
        <f>+Klasse!AC23</f>
        <v/>
      </c>
      <c r="Z191" s="48" t="s">
        <v>621</v>
      </c>
      <c r="AA191" s="42"/>
      <c r="AB191" s="63"/>
      <c r="AC191" s="64"/>
      <c r="AD191" s="4"/>
      <c r="AE191" s="4"/>
      <c r="AF191" s="55"/>
      <c r="AG191" s="55"/>
      <c r="AH191" s="1"/>
      <c r="AI191" s="5"/>
      <c r="AM191"/>
    </row>
    <row r="192" spans="1:39" ht="15.6">
      <c r="A192" s="45"/>
      <c r="B192" s="42"/>
      <c r="C192" s="45"/>
      <c r="D192" s="45"/>
      <c r="E192" s="45"/>
      <c r="F192" s="45"/>
      <c r="G192" s="45"/>
      <c r="H192" s="45"/>
      <c r="I192" s="42"/>
      <c r="J192" s="94"/>
      <c r="K192" s="63"/>
      <c r="L192" s="42"/>
      <c r="M192" s="42"/>
      <c r="N192" s="42"/>
      <c r="O192" s="72"/>
      <c r="P192" s="72"/>
      <c r="Q192" s="42"/>
      <c r="R192" s="72"/>
      <c r="S192" s="72"/>
      <c r="T192" s="72"/>
      <c r="U192" s="72"/>
      <c r="V192" s="72"/>
      <c r="W192" s="42"/>
      <c r="X192" s="72"/>
      <c r="Y192" s="42"/>
      <c r="Z192" s="42"/>
      <c r="AA192" s="63"/>
      <c r="AB192" s="64"/>
      <c r="AC192" s="42"/>
      <c r="AD192" s="4"/>
      <c r="AE192" s="55"/>
      <c r="AF192" s="55"/>
      <c r="AG192" s="1"/>
      <c r="AH192" s="5"/>
      <c r="AI192"/>
      <c r="AM192"/>
    </row>
    <row r="193" spans="1:39" ht="15.6">
      <c r="A193" s="42"/>
      <c r="B193" s="42">
        <f>+'Ark1'!C726</f>
        <v>2024</v>
      </c>
      <c r="C193" s="50">
        <f>+'Ark1'!L726</f>
        <v>13</v>
      </c>
      <c r="D193" s="51" t="s">
        <v>40</v>
      </c>
      <c r="E193" s="51">
        <f>+'Ark1'!D726</f>
        <v>1</v>
      </c>
      <c r="F193" s="51" t="str">
        <f t="shared" ref="F193:F204" si="83">+F178</f>
        <v>Jan</v>
      </c>
      <c r="G193" s="50" t="str">
        <f>+IF(H193=0,"",'Ark1'!Q726)</f>
        <v/>
      </c>
      <c r="H193" s="383">
        <f>+'Ark1'!R726</f>
        <v>0</v>
      </c>
      <c r="I193" s="114" t="str">
        <f t="shared" ref="I193:I204" si="84">+IF(H193=0,"",H193-H420)</f>
        <v/>
      </c>
      <c r="J193" s="65" t="str">
        <f>+IF(H193=0,"",'Ark1'!AE726)</f>
        <v/>
      </c>
      <c r="K193" s="65" t="str">
        <f>+IF(H193=0,"",'Ark1'!AF726)</f>
        <v/>
      </c>
      <c r="L193" s="52" t="str">
        <f>+IF(H193=0,"",'Ark1'!T726)</f>
        <v/>
      </c>
      <c r="M193" s="307" t="str">
        <f>+IF(H193=0,"",'Ark1'!U726)</f>
        <v/>
      </c>
      <c r="N193" s="114" t="str">
        <f t="shared" ref="N193:N204" si="85">+IF(H193=0,"",M193-M420)</f>
        <v/>
      </c>
      <c r="O193" s="75" t="str">
        <f>+IF(H193=0,"",'Ark1'!W726)</f>
        <v/>
      </c>
      <c r="P193" s="75" t="str">
        <f>+IF(H193=0,"",'Ark1'!X726)</f>
        <v/>
      </c>
      <c r="Q193" s="307" t="str">
        <f>+IF(H193=0,"",'Ark1'!AG726)</f>
        <v/>
      </c>
      <c r="R193" s="75" t="str">
        <f>+IF(H193=0,"",'Ark1'!AH726)</f>
        <v/>
      </c>
      <c r="S193" s="75" t="str">
        <f>+IF(H193=0,"",'Ark1'!AI726)</f>
        <v/>
      </c>
      <c r="T193" s="440">
        <f>+'Ark1'!AR726</f>
        <v>0</v>
      </c>
      <c r="U193" s="415">
        <f>+'Ark1'!AS726</f>
        <v>0</v>
      </c>
      <c r="V193" s="75" t="str">
        <f>+IF(H193=0,"",'Ark1'!Y726)</f>
        <v/>
      </c>
      <c r="W193" s="52" t="str">
        <f>+IF(H193=0,"",'Ark1'!AA726)</f>
        <v/>
      </c>
      <c r="X193" s="75" t="str">
        <f>+IF(H193=0,"",'Ark1'!AC726)</f>
        <v/>
      </c>
      <c r="Y193" s="307" t="str">
        <f t="shared" ref="Y193:Y204" si="86">IF(H193=0,"",1000*M193/Q193)</f>
        <v/>
      </c>
      <c r="Z193" s="114" t="str">
        <f t="shared" ref="Z193:Z204" si="87">+IF(H193=0,"",Y193-Y420)</f>
        <v/>
      </c>
      <c r="AA193" s="65" t="str">
        <f t="shared" ref="AA193:AA204" si="88">IF(H193=0,"",M193/C193)</f>
        <v/>
      </c>
      <c r="AB193" s="65" t="str">
        <f t="shared" ref="AB193:AB204" si="89">IF(H193=0,"",H193/G193)</f>
        <v/>
      </c>
      <c r="AC193" s="42"/>
      <c r="AD193" s="4"/>
      <c r="AE193" s="55"/>
      <c r="AF193" s="55"/>
      <c r="AG193" s="1"/>
      <c r="AH193" s="5"/>
      <c r="AI193"/>
      <c r="AM193"/>
    </row>
    <row r="194" spans="1:39" ht="15.6">
      <c r="A194" s="42"/>
      <c r="B194" s="42">
        <f>+'Ark1'!C727</f>
        <v>2024</v>
      </c>
      <c r="C194" s="50">
        <f>+'Ark1'!L727</f>
        <v>13</v>
      </c>
      <c r="D194" s="51" t="s">
        <v>40</v>
      </c>
      <c r="E194" s="51">
        <f>+'Ark1'!D727</f>
        <v>2</v>
      </c>
      <c r="F194" s="51" t="str">
        <f t="shared" si="83"/>
        <v>Feb</v>
      </c>
      <c r="G194" s="50" t="str">
        <f>+IF(H194=0,"",'Ark1'!Q727)</f>
        <v/>
      </c>
      <c r="H194" s="383">
        <f>+'Ark1'!R727</f>
        <v>0</v>
      </c>
      <c r="I194" s="114" t="str">
        <f t="shared" si="84"/>
        <v/>
      </c>
      <c r="J194" s="65" t="str">
        <f>+IF(H194=0,"",'Ark1'!AE727)</f>
        <v/>
      </c>
      <c r="K194" s="65" t="str">
        <f>+IF(H194=0,"",'Ark1'!AF727)</f>
        <v/>
      </c>
      <c r="L194" s="52" t="str">
        <f>+IF(H194=0,"",'Ark1'!T727)</f>
        <v/>
      </c>
      <c r="M194" s="307" t="str">
        <f>+IF(H194=0,"",'Ark1'!U727)</f>
        <v/>
      </c>
      <c r="N194" s="114" t="str">
        <f t="shared" si="85"/>
        <v/>
      </c>
      <c r="O194" s="75" t="str">
        <f>+IF(H194=0,"",'Ark1'!W727)</f>
        <v/>
      </c>
      <c r="P194" s="75" t="str">
        <f>+IF(H194=0,"",'Ark1'!X727)</f>
        <v/>
      </c>
      <c r="Q194" s="307" t="str">
        <f>+IF(H194=0,"",'Ark1'!AG727)</f>
        <v/>
      </c>
      <c r="R194" s="75" t="str">
        <f>+IF(H194=0,"",'Ark1'!AH727)</f>
        <v/>
      </c>
      <c r="S194" s="75" t="str">
        <f>+IF(H194=0,"",'Ark1'!AI727)</f>
        <v/>
      </c>
      <c r="T194" s="440">
        <f>+'Ark1'!AR727</f>
        <v>0</v>
      </c>
      <c r="U194" s="415">
        <f>+'Ark1'!AS727</f>
        <v>0</v>
      </c>
      <c r="V194" s="75" t="str">
        <f>+IF(H194=0,"",'Ark1'!Y727)</f>
        <v/>
      </c>
      <c r="W194" s="52" t="str">
        <f>+IF(H194=0,"",'Ark1'!AA727)</f>
        <v/>
      </c>
      <c r="X194" s="75" t="str">
        <f>+IF(H194=0,"",'Ark1'!AC727)</f>
        <v/>
      </c>
      <c r="Y194" s="307" t="str">
        <f t="shared" si="86"/>
        <v/>
      </c>
      <c r="Z194" s="114" t="str">
        <f t="shared" si="87"/>
        <v/>
      </c>
      <c r="AA194" s="65" t="str">
        <f t="shared" si="88"/>
        <v/>
      </c>
      <c r="AB194" s="65" t="str">
        <f t="shared" si="89"/>
        <v/>
      </c>
      <c r="AC194" s="42"/>
      <c r="AD194" s="12"/>
      <c r="AE194" s="55"/>
      <c r="AF194" s="55"/>
      <c r="AG194" s="1"/>
      <c r="AH194"/>
      <c r="AI194"/>
      <c r="AM194"/>
    </row>
    <row r="195" spans="1:39" ht="15.6">
      <c r="A195" s="42"/>
      <c r="B195" s="42">
        <f>+'Ark1'!C728</f>
        <v>2024</v>
      </c>
      <c r="C195" s="50">
        <f>+'Ark1'!L728</f>
        <v>13</v>
      </c>
      <c r="D195" s="51" t="s">
        <v>40</v>
      </c>
      <c r="E195" s="51">
        <f>+'Ark1'!D728</f>
        <v>3</v>
      </c>
      <c r="F195" s="51" t="str">
        <f t="shared" si="83"/>
        <v>Mar</v>
      </c>
      <c r="G195" s="50" t="str">
        <f>+IF(H195=0,"",'Ark1'!Q728)</f>
        <v/>
      </c>
      <c r="H195" s="383">
        <f>+'Ark1'!R728</f>
        <v>0</v>
      </c>
      <c r="I195" s="114" t="str">
        <f t="shared" si="84"/>
        <v/>
      </c>
      <c r="J195" s="65" t="str">
        <f>+IF(H195=0,"",'Ark1'!AE728)</f>
        <v/>
      </c>
      <c r="K195" s="65" t="str">
        <f>+IF(H195=0,"",'Ark1'!AF728)</f>
        <v/>
      </c>
      <c r="L195" s="52" t="str">
        <f>+IF(H195=0,"",'Ark1'!T728)</f>
        <v/>
      </c>
      <c r="M195" s="307" t="str">
        <f>+IF(H195=0,"",'Ark1'!U728)</f>
        <v/>
      </c>
      <c r="N195" s="114" t="str">
        <f t="shared" si="85"/>
        <v/>
      </c>
      <c r="O195" s="75" t="str">
        <f>+IF(H195=0,"",'Ark1'!W728)</f>
        <v/>
      </c>
      <c r="P195" s="75" t="str">
        <f>+IF(H195=0,"",'Ark1'!X728)</f>
        <v/>
      </c>
      <c r="Q195" s="307" t="str">
        <f>+IF(H195=0,"",'Ark1'!AG728)</f>
        <v/>
      </c>
      <c r="R195" s="75" t="str">
        <f>+IF(H195=0,"",'Ark1'!AH728)</f>
        <v/>
      </c>
      <c r="S195" s="75" t="str">
        <f>+IF(H195=0,"",'Ark1'!AI728)</f>
        <v/>
      </c>
      <c r="T195" s="449"/>
      <c r="U195" s="89"/>
      <c r="V195" s="75" t="str">
        <f>+IF(H195=0,"",'Ark1'!Y728)</f>
        <v/>
      </c>
      <c r="W195" s="52" t="str">
        <f>+IF(H195=0,"",'Ark1'!AA728)</f>
        <v/>
      </c>
      <c r="X195" s="75" t="str">
        <f>+IF(H195=0,"",'Ark1'!AC728)</f>
        <v/>
      </c>
      <c r="Y195" s="307" t="str">
        <f t="shared" si="86"/>
        <v/>
      </c>
      <c r="Z195" s="114" t="str">
        <f t="shared" si="87"/>
        <v/>
      </c>
      <c r="AA195" s="65" t="str">
        <f t="shared" si="88"/>
        <v/>
      </c>
      <c r="AB195" s="65" t="str">
        <f t="shared" si="89"/>
        <v/>
      </c>
      <c r="AC195" s="42"/>
      <c r="AD195" s="12"/>
      <c r="AE195" s="55"/>
      <c r="AF195" s="55"/>
      <c r="AG195" s="1"/>
      <c r="AH195"/>
      <c r="AI195"/>
      <c r="AM195"/>
    </row>
    <row r="196" spans="1:39" ht="15.6">
      <c r="A196" s="42"/>
      <c r="B196" s="42">
        <f>+'Ark1'!C729</f>
        <v>2024</v>
      </c>
      <c r="C196" s="50">
        <f>+'Ark1'!L729</f>
        <v>13</v>
      </c>
      <c r="D196" s="51" t="s">
        <v>40</v>
      </c>
      <c r="E196" s="51">
        <f>+'Ark1'!D729</f>
        <v>4</v>
      </c>
      <c r="F196" s="51" t="str">
        <f t="shared" si="83"/>
        <v>Apr</v>
      </c>
      <c r="G196" s="50" t="str">
        <f>+IF(H196=0,"",'Ark1'!Q729)</f>
        <v/>
      </c>
      <c r="H196" s="383">
        <f>+'Ark1'!R729</f>
        <v>0</v>
      </c>
      <c r="I196" s="114" t="str">
        <f t="shared" si="84"/>
        <v/>
      </c>
      <c r="J196" s="65" t="str">
        <f>+IF(H196=0,"",'Ark1'!AE729)</f>
        <v/>
      </c>
      <c r="K196" s="65" t="str">
        <f>+IF(H196=0,"",'Ark1'!AF729)</f>
        <v/>
      </c>
      <c r="L196" s="52" t="str">
        <f>+IF(H196=0,"",'Ark1'!T729)</f>
        <v/>
      </c>
      <c r="M196" s="307" t="str">
        <f>+IF(H196=0,"",'Ark1'!U729)</f>
        <v/>
      </c>
      <c r="N196" s="114" t="str">
        <f t="shared" si="85"/>
        <v/>
      </c>
      <c r="O196" s="75" t="str">
        <f>+IF(H196=0,"",'Ark1'!W729)</f>
        <v/>
      </c>
      <c r="P196" s="75" t="str">
        <f>+IF(H196=0,"",'Ark1'!X729)</f>
        <v/>
      </c>
      <c r="Q196" s="307" t="str">
        <f>+IF(H196=0,"",'Ark1'!AG729)</f>
        <v/>
      </c>
      <c r="R196" s="75" t="str">
        <f>+IF(H196=0,"",'Ark1'!AH729)</f>
        <v/>
      </c>
      <c r="S196" s="75" t="str">
        <f>+IF(H196=0,"",'Ark1'!AI729)</f>
        <v/>
      </c>
      <c r="T196" s="449"/>
      <c r="U196" s="89"/>
      <c r="V196" s="75" t="str">
        <f>+IF(H196=0,"",'Ark1'!Y729)</f>
        <v/>
      </c>
      <c r="W196" s="52" t="str">
        <f>+IF(H196=0,"",'Ark1'!AA729)</f>
        <v/>
      </c>
      <c r="X196" s="75" t="str">
        <f>+IF(H196=0,"",'Ark1'!AC729)</f>
        <v/>
      </c>
      <c r="Y196" s="307" t="str">
        <f t="shared" si="86"/>
        <v/>
      </c>
      <c r="Z196" s="114" t="str">
        <f t="shared" si="87"/>
        <v/>
      </c>
      <c r="AA196" s="65" t="str">
        <f t="shared" si="88"/>
        <v/>
      </c>
      <c r="AB196" s="65" t="str">
        <f t="shared" si="89"/>
        <v/>
      </c>
      <c r="AC196" s="42"/>
      <c r="AD196" s="12"/>
      <c r="AE196" s="55"/>
      <c r="AF196" s="55"/>
      <c r="AG196" s="1"/>
      <c r="AH196"/>
      <c r="AI196"/>
      <c r="AM196"/>
    </row>
    <row r="197" spans="1:39" ht="15.6">
      <c r="A197" s="42"/>
      <c r="B197" s="42">
        <f>+'Ark1'!C730</f>
        <v>2024</v>
      </c>
      <c r="C197" s="50">
        <f>+'Ark1'!L730</f>
        <v>13</v>
      </c>
      <c r="D197" s="51" t="s">
        <v>40</v>
      </c>
      <c r="E197" s="51">
        <f>+'Ark1'!D730</f>
        <v>5</v>
      </c>
      <c r="F197" s="51" t="str">
        <f t="shared" si="83"/>
        <v>Mai</v>
      </c>
      <c r="G197" s="50" t="str">
        <f>+IF(H197=0,"",'Ark1'!Q730)</f>
        <v/>
      </c>
      <c r="H197" s="383">
        <f>+'Ark1'!R730</f>
        <v>0</v>
      </c>
      <c r="I197" s="114" t="str">
        <f t="shared" si="84"/>
        <v/>
      </c>
      <c r="J197" s="65" t="str">
        <f>+IF(H197=0,"",'Ark1'!AE730)</f>
        <v/>
      </c>
      <c r="K197" s="65" t="str">
        <f>+IF(H197=0,"",'Ark1'!AF730)</f>
        <v/>
      </c>
      <c r="L197" s="52" t="str">
        <f>+IF(H197=0,"",'Ark1'!T730)</f>
        <v/>
      </c>
      <c r="M197" s="307" t="str">
        <f>+IF(H197=0,"",'Ark1'!U730)</f>
        <v/>
      </c>
      <c r="N197" s="114" t="str">
        <f t="shared" si="85"/>
        <v/>
      </c>
      <c r="O197" s="75" t="str">
        <f>+IF(H197=0,"",'Ark1'!W730)</f>
        <v/>
      </c>
      <c r="P197" s="75" t="str">
        <f>+IF(H197=0,"",'Ark1'!X730)</f>
        <v/>
      </c>
      <c r="Q197" s="307" t="str">
        <f>+IF(H197=0,"",'Ark1'!AG730)</f>
        <v/>
      </c>
      <c r="R197" s="75" t="str">
        <f>+IF(H197=0,"",'Ark1'!AH730)</f>
        <v/>
      </c>
      <c r="S197" s="75" t="str">
        <f>+IF(H197=0,"",'Ark1'!AI730)</f>
        <v/>
      </c>
      <c r="T197" s="449"/>
      <c r="U197" s="89"/>
      <c r="V197" s="75" t="str">
        <f>+IF(H197=0,"",'Ark1'!Y730)</f>
        <v/>
      </c>
      <c r="W197" s="52" t="str">
        <f>+IF(H197=0,"",'Ark1'!AA730)</f>
        <v/>
      </c>
      <c r="X197" s="75" t="str">
        <f>+IF(H197=0,"",'Ark1'!AC730)</f>
        <v/>
      </c>
      <c r="Y197" s="307" t="str">
        <f t="shared" si="86"/>
        <v/>
      </c>
      <c r="Z197" s="114" t="str">
        <f t="shared" si="87"/>
        <v/>
      </c>
      <c r="AA197" s="65" t="str">
        <f t="shared" si="88"/>
        <v/>
      </c>
      <c r="AB197" s="65" t="str">
        <f t="shared" si="89"/>
        <v/>
      </c>
      <c r="AC197" s="42"/>
      <c r="AD197" s="5"/>
      <c r="AE197" s="55"/>
      <c r="AF197" s="55"/>
      <c r="AG197" s="1"/>
      <c r="AH197" s="5"/>
      <c r="AI197"/>
      <c r="AM197"/>
    </row>
    <row r="198" spans="1:39" ht="15.6">
      <c r="A198" s="42"/>
      <c r="B198" s="42">
        <f>+'Ark1'!C731</f>
        <v>2024</v>
      </c>
      <c r="C198" s="50">
        <f>+'Ark1'!L731</f>
        <v>13</v>
      </c>
      <c r="D198" s="51" t="s">
        <v>40</v>
      </c>
      <c r="E198" s="51">
        <f>+'Ark1'!D731</f>
        <v>6</v>
      </c>
      <c r="F198" s="51" t="str">
        <f t="shared" si="83"/>
        <v>Jun</v>
      </c>
      <c r="G198" s="50" t="str">
        <f>+IF(H198=0,"",'Ark1'!Q731)</f>
        <v/>
      </c>
      <c r="H198" s="383">
        <f>+'Ark1'!R731</f>
        <v>0</v>
      </c>
      <c r="I198" s="114" t="str">
        <f t="shared" si="84"/>
        <v/>
      </c>
      <c r="J198" s="65" t="str">
        <f>+IF(H198=0,"",'Ark1'!AE731)</f>
        <v/>
      </c>
      <c r="K198" s="65" t="str">
        <f>+IF(H198=0,"",'Ark1'!AF731)</f>
        <v/>
      </c>
      <c r="L198" s="52" t="str">
        <f>+IF(H198=0,"",'Ark1'!T731)</f>
        <v/>
      </c>
      <c r="M198" s="307" t="str">
        <f>+IF(H198=0,"",'Ark1'!U731)</f>
        <v/>
      </c>
      <c r="N198" s="114" t="str">
        <f t="shared" si="85"/>
        <v/>
      </c>
      <c r="O198" s="75" t="str">
        <f>+IF(H198=0,"",'Ark1'!W731)</f>
        <v/>
      </c>
      <c r="P198" s="75" t="str">
        <f>+IF(H198=0,"",'Ark1'!X731)</f>
        <v/>
      </c>
      <c r="Q198" s="307" t="str">
        <f>+IF(H198=0,"",'Ark1'!AG731)</f>
        <v/>
      </c>
      <c r="R198" s="75" t="str">
        <f>+IF(H198=0,"",'Ark1'!AH731)</f>
        <v/>
      </c>
      <c r="S198" s="75" t="str">
        <f>+IF(H198=0,"",'Ark1'!AI731)</f>
        <v/>
      </c>
      <c r="T198" s="449"/>
      <c r="U198" s="89"/>
      <c r="V198" s="75" t="str">
        <f>+IF(H198=0,"",'Ark1'!Y731)</f>
        <v/>
      </c>
      <c r="W198" s="52" t="str">
        <f>+IF(H198=0,"",'Ark1'!AA731)</f>
        <v/>
      </c>
      <c r="X198" s="75" t="str">
        <f>+IF(H198=0,"",'Ark1'!AC731)</f>
        <v/>
      </c>
      <c r="Y198" s="307" t="str">
        <f t="shared" si="86"/>
        <v/>
      </c>
      <c r="Z198" s="114" t="str">
        <f t="shared" si="87"/>
        <v/>
      </c>
      <c r="AA198" s="65" t="str">
        <f t="shared" si="88"/>
        <v/>
      </c>
      <c r="AB198" s="65" t="str">
        <f t="shared" si="89"/>
        <v/>
      </c>
      <c r="AC198" s="42"/>
      <c r="AD198" s="5"/>
      <c r="AE198" s="55"/>
      <c r="AF198" s="55"/>
      <c r="AG198" s="1"/>
      <c r="AH198" s="5"/>
      <c r="AI198"/>
      <c r="AM198"/>
    </row>
    <row r="199" spans="1:39" ht="15.6">
      <c r="A199" s="42"/>
      <c r="B199" s="42">
        <f>+'Ark1'!C732</f>
        <v>2024</v>
      </c>
      <c r="C199" s="50">
        <f>+'Ark1'!L732</f>
        <v>13</v>
      </c>
      <c r="D199" s="51" t="s">
        <v>40</v>
      </c>
      <c r="E199" s="51">
        <f>+'Ark1'!D732</f>
        <v>7</v>
      </c>
      <c r="F199" s="51" t="str">
        <f t="shared" si="83"/>
        <v>Jul</v>
      </c>
      <c r="G199" s="50" t="str">
        <f>+IF(H199=0,"",'Ark1'!Q732)</f>
        <v/>
      </c>
      <c r="H199" s="383">
        <f>+'Ark1'!R732</f>
        <v>0</v>
      </c>
      <c r="I199" s="114" t="str">
        <f t="shared" si="84"/>
        <v/>
      </c>
      <c r="J199" s="65" t="str">
        <f>+IF(H199=0,"",'Ark1'!AE732)</f>
        <v/>
      </c>
      <c r="K199" s="65" t="str">
        <f>+IF(H199=0,"",'Ark1'!AF732)</f>
        <v/>
      </c>
      <c r="L199" s="52" t="str">
        <f>+IF(H199=0,"",'Ark1'!T732)</f>
        <v/>
      </c>
      <c r="M199" s="307" t="str">
        <f>+IF(H199=0,"",'Ark1'!U732)</f>
        <v/>
      </c>
      <c r="N199" s="114" t="str">
        <f t="shared" si="85"/>
        <v/>
      </c>
      <c r="O199" s="75" t="str">
        <f>+IF(H199=0,"",'Ark1'!W732)</f>
        <v/>
      </c>
      <c r="P199" s="75" t="str">
        <f>+IF(H199=0,"",'Ark1'!X732)</f>
        <v/>
      </c>
      <c r="Q199" s="307" t="str">
        <f>+IF(H199=0,"",'Ark1'!AG732)</f>
        <v/>
      </c>
      <c r="R199" s="75" t="str">
        <f>+IF(H199=0,"",'Ark1'!AH732)</f>
        <v/>
      </c>
      <c r="S199" s="75" t="str">
        <f>+IF(H199=0,"",'Ark1'!AI732)</f>
        <v/>
      </c>
      <c r="T199" s="449"/>
      <c r="U199" s="89"/>
      <c r="V199" s="75" t="str">
        <f>+IF(H199=0,"",'Ark1'!Y732)</f>
        <v/>
      </c>
      <c r="W199" s="52" t="str">
        <f>+IF(H199=0,"",'Ark1'!AA732)</f>
        <v/>
      </c>
      <c r="X199" s="75" t="str">
        <f>+IF(H199=0,"",'Ark1'!AC732)</f>
        <v/>
      </c>
      <c r="Y199" s="307" t="str">
        <f t="shared" si="86"/>
        <v/>
      </c>
      <c r="Z199" s="114" t="str">
        <f t="shared" si="87"/>
        <v/>
      </c>
      <c r="AA199" s="65" t="str">
        <f t="shared" si="88"/>
        <v/>
      </c>
      <c r="AB199" s="65" t="str">
        <f t="shared" si="89"/>
        <v/>
      </c>
      <c r="AC199" s="42"/>
      <c r="AD199" s="12"/>
      <c r="AE199" s="55"/>
      <c r="AF199" s="55"/>
      <c r="AG199" s="1"/>
      <c r="AH199"/>
      <c r="AI199"/>
      <c r="AM199"/>
    </row>
    <row r="200" spans="1:39" ht="15.6">
      <c r="A200" s="42"/>
      <c r="B200" s="42">
        <f>+'Ark1'!C733</f>
        <v>2024</v>
      </c>
      <c r="C200" s="50">
        <f>+'Ark1'!L733</f>
        <v>13</v>
      </c>
      <c r="D200" s="51" t="s">
        <v>40</v>
      </c>
      <c r="E200" s="51">
        <f>+'Ark1'!D733</f>
        <v>8</v>
      </c>
      <c r="F200" s="51" t="str">
        <f t="shared" si="83"/>
        <v>Aug</v>
      </c>
      <c r="G200" s="50" t="str">
        <f>+IF(H200=0,"",'Ark1'!Q733)</f>
        <v/>
      </c>
      <c r="H200" s="383">
        <f>+'Ark1'!R733</f>
        <v>0</v>
      </c>
      <c r="I200" s="114" t="str">
        <f t="shared" si="84"/>
        <v/>
      </c>
      <c r="J200" s="65" t="str">
        <f>+IF(H200=0,"",'Ark1'!AE733)</f>
        <v/>
      </c>
      <c r="K200" s="65" t="str">
        <f>+IF(H200=0,"",'Ark1'!AF733)</f>
        <v/>
      </c>
      <c r="L200" s="52" t="str">
        <f>+IF(H200=0,"",'Ark1'!T733)</f>
        <v/>
      </c>
      <c r="M200" s="307" t="str">
        <f>+IF(H200=0,"",'Ark1'!U733)</f>
        <v/>
      </c>
      <c r="N200" s="114" t="str">
        <f t="shared" si="85"/>
        <v/>
      </c>
      <c r="O200" s="75" t="str">
        <f>+IF(H200=0,"",'Ark1'!W733)</f>
        <v/>
      </c>
      <c r="P200" s="75" t="str">
        <f>+IF(H200=0,"",'Ark1'!X733)</f>
        <v/>
      </c>
      <c r="Q200" s="307" t="str">
        <f>+IF(H200=0,"",'Ark1'!AG733)</f>
        <v/>
      </c>
      <c r="R200" s="75" t="str">
        <f>+IF(H200=0,"",'Ark1'!AH733)</f>
        <v/>
      </c>
      <c r="S200" s="75" t="str">
        <f>+IF(H200=0,"",'Ark1'!AI733)</f>
        <v/>
      </c>
      <c r="T200" s="449"/>
      <c r="U200" s="89"/>
      <c r="V200" s="75" t="str">
        <f>+IF(H200=0,"",'Ark1'!Y733)</f>
        <v/>
      </c>
      <c r="W200" s="52" t="str">
        <f>+IF(H200=0,"",'Ark1'!AA733)</f>
        <v/>
      </c>
      <c r="X200" s="75" t="str">
        <f>+IF(H200=0,"",'Ark1'!AC733)</f>
        <v/>
      </c>
      <c r="Y200" s="307" t="str">
        <f t="shared" si="86"/>
        <v/>
      </c>
      <c r="Z200" s="114" t="str">
        <f t="shared" si="87"/>
        <v/>
      </c>
      <c r="AA200" s="65" t="str">
        <f t="shared" si="88"/>
        <v/>
      </c>
      <c r="AB200" s="65" t="str">
        <f t="shared" si="89"/>
        <v/>
      </c>
      <c r="AC200" s="42"/>
      <c r="AD200" s="12"/>
      <c r="AE200" s="55"/>
      <c r="AF200" s="55"/>
      <c r="AG200" s="1"/>
      <c r="AH200"/>
      <c r="AI200"/>
      <c r="AM200"/>
    </row>
    <row r="201" spans="1:39" ht="15.6">
      <c r="A201" s="42"/>
      <c r="B201" s="42">
        <f>+'Ark1'!C734</f>
        <v>2024</v>
      </c>
      <c r="C201" s="50">
        <f>+'Ark1'!L734</f>
        <v>13</v>
      </c>
      <c r="D201" s="51" t="s">
        <v>40</v>
      </c>
      <c r="E201" s="51">
        <f>+'Ark1'!D734</f>
        <v>9</v>
      </c>
      <c r="F201" s="51" t="str">
        <f t="shared" si="83"/>
        <v>Sep</v>
      </c>
      <c r="G201" s="50" t="str">
        <f>+IF(H201=0,"",'Ark1'!Q734)</f>
        <v/>
      </c>
      <c r="H201" s="383">
        <f>+'Ark1'!R734</f>
        <v>0</v>
      </c>
      <c r="I201" s="114" t="str">
        <f t="shared" si="84"/>
        <v/>
      </c>
      <c r="J201" s="65" t="str">
        <f>+IF(H201=0,"",'Ark1'!AE734)</f>
        <v/>
      </c>
      <c r="K201" s="65" t="str">
        <f>+IF(H201=0,"",'Ark1'!AF734)</f>
        <v/>
      </c>
      <c r="L201" s="52" t="str">
        <f>+IF(H201=0,"",'Ark1'!T734)</f>
        <v/>
      </c>
      <c r="M201" s="307" t="str">
        <f>+IF(H201=0,"",'Ark1'!U734)</f>
        <v/>
      </c>
      <c r="N201" s="114" t="str">
        <f t="shared" si="85"/>
        <v/>
      </c>
      <c r="O201" s="75" t="str">
        <f>+IF(H201=0,"",'Ark1'!W734)</f>
        <v/>
      </c>
      <c r="P201" s="75" t="str">
        <f>+IF(H201=0,"",'Ark1'!X734)</f>
        <v/>
      </c>
      <c r="Q201" s="307" t="str">
        <f>+IF(H201=0,"",'Ark1'!AG734)</f>
        <v/>
      </c>
      <c r="R201" s="75" t="str">
        <f>+IF(H201=0,"",'Ark1'!AH734)</f>
        <v/>
      </c>
      <c r="S201" s="75" t="str">
        <f>+IF(H201=0,"",'Ark1'!AI734)</f>
        <v/>
      </c>
      <c r="T201" s="449"/>
      <c r="U201" s="89"/>
      <c r="V201" s="75" t="str">
        <f>+IF(H201=0,"",'Ark1'!Y734)</f>
        <v/>
      </c>
      <c r="W201" s="52" t="str">
        <f>+IF(H201=0,"",'Ark1'!AA734)</f>
        <v/>
      </c>
      <c r="X201" s="75" t="str">
        <f>+IF(H201=0,"",'Ark1'!AC734)</f>
        <v/>
      </c>
      <c r="Y201" s="307" t="str">
        <f t="shared" si="86"/>
        <v/>
      </c>
      <c r="Z201" s="114" t="str">
        <f t="shared" si="87"/>
        <v/>
      </c>
      <c r="AA201" s="65" t="str">
        <f t="shared" si="88"/>
        <v/>
      </c>
      <c r="AB201" s="65" t="str">
        <f t="shared" si="89"/>
        <v/>
      </c>
      <c r="AC201" s="42"/>
      <c r="AD201" s="12"/>
      <c r="AE201" s="55"/>
      <c r="AF201" s="55"/>
      <c r="AG201" s="1"/>
      <c r="AH201"/>
      <c r="AI201"/>
      <c r="AM201"/>
    </row>
    <row r="202" spans="1:39" ht="15.6">
      <c r="A202" s="42"/>
      <c r="B202" s="42">
        <f>+'Ark1'!C735</f>
        <v>2024</v>
      </c>
      <c r="C202" s="50">
        <f>+'Ark1'!L735</f>
        <v>13</v>
      </c>
      <c r="D202" s="51" t="s">
        <v>40</v>
      </c>
      <c r="E202" s="51">
        <f>+'Ark1'!D735</f>
        <v>10</v>
      </c>
      <c r="F202" s="51" t="str">
        <f t="shared" si="83"/>
        <v>Okt</v>
      </c>
      <c r="G202" s="50" t="str">
        <f>+IF(H202=0,"",'Ark1'!Q735)</f>
        <v/>
      </c>
      <c r="H202" s="383">
        <f>+'Ark1'!R735</f>
        <v>0</v>
      </c>
      <c r="I202" s="114" t="str">
        <f t="shared" si="84"/>
        <v/>
      </c>
      <c r="J202" s="65" t="str">
        <f>+IF(H202=0,"",'Ark1'!AE735)</f>
        <v/>
      </c>
      <c r="K202" s="65" t="str">
        <f>+IF(H202=0,"",'Ark1'!AF735)</f>
        <v/>
      </c>
      <c r="L202" s="52" t="str">
        <f>+IF(H202=0,"",'Ark1'!T735)</f>
        <v/>
      </c>
      <c r="M202" s="307" t="str">
        <f>+IF(H202=0,"",'Ark1'!U735)</f>
        <v/>
      </c>
      <c r="N202" s="114" t="str">
        <f t="shared" si="85"/>
        <v/>
      </c>
      <c r="O202" s="75" t="str">
        <f>+IF(H202=0,"",'Ark1'!W735)</f>
        <v/>
      </c>
      <c r="P202" s="75" t="str">
        <f>+IF(H202=0,"",'Ark1'!X735)</f>
        <v/>
      </c>
      <c r="Q202" s="307" t="str">
        <f>+IF(H202=0,"",'Ark1'!AG735)</f>
        <v/>
      </c>
      <c r="R202" s="75" t="str">
        <f>+IF(H202=0,"",'Ark1'!AH735)</f>
        <v/>
      </c>
      <c r="S202" s="75" t="str">
        <f>+IF(H202=0,"",'Ark1'!AI735)</f>
        <v/>
      </c>
      <c r="T202" s="449"/>
      <c r="U202" s="89"/>
      <c r="V202" s="75" t="str">
        <f>+IF(H202=0,"",'Ark1'!Y735)</f>
        <v/>
      </c>
      <c r="W202" s="52" t="str">
        <f>+IF(H202=0,"",'Ark1'!AA735)</f>
        <v/>
      </c>
      <c r="X202" s="75" t="str">
        <f>+IF(H202=0,"",'Ark1'!AC735)</f>
        <v/>
      </c>
      <c r="Y202" s="307" t="str">
        <f t="shared" si="86"/>
        <v/>
      </c>
      <c r="Z202" s="114" t="str">
        <f t="shared" si="87"/>
        <v/>
      </c>
      <c r="AA202" s="65" t="str">
        <f t="shared" si="88"/>
        <v/>
      </c>
      <c r="AB202" s="65" t="str">
        <f t="shared" si="89"/>
        <v/>
      </c>
      <c r="AC202" s="42"/>
      <c r="AD202" s="12"/>
      <c r="AE202" s="55"/>
      <c r="AF202" s="55"/>
      <c r="AG202" s="1"/>
      <c r="AH202"/>
      <c r="AI202"/>
      <c r="AM202"/>
    </row>
    <row r="203" spans="1:39" ht="15.6">
      <c r="A203" s="42"/>
      <c r="B203" s="42">
        <f>+'Ark1'!C736</f>
        <v>2024</v>
      </c>
      <c r="C203" s="50">
        <f>+'Ark1'!L736</f>
        <v>13</v>
      </c>
      <c r="D203" s="51" t="s">
        <v>40</v>
      </c>
      <c r="E203" s="51">
        <f>+'Ark1'!D736</f>
        <v>11</v>
      </c>
      <c r="F203" s="51" t="str">
        <f t="shared" si="83"/>
        <v>Nov</v>
      </c>
      <c r="G203" s="50" t="str">
        <f>+IF(H203=0,"",'Ark1'!Q736)</f>
        <v/>
      </c>
      <c r="H203" s="383">
        <f>+'Ark1'!R736</f>
        <v>0</v>
      </c>
      <c r="I203" s="114" t="str">
        <f t="shared" si="84"/>
        <v/>
      </c>
      <c r="J203" s="65" t="str">
        <f>+IF(H203=0,"",'Ark1'!AE736)</f>
        <v/>
      </c>
      <c r="K203" s="65" t="str">
        <f>+IF(H203=0,"",'Ark1'!AF736)</f>
        <v/>
      </c>
      <c r="L203" s="52" t="str">
        <f>+IF(H203=0,"",'Ark1'!T736)</f>
        <v/>
      </c>
      <c r="M203" s="307" t="str">
        <f>+IF(H203=0,"",'Ark1'!U736)</f>
        <v/>
      </c>
      <c r="N203" s="114" t="str">
        <f t="shared" si="85"/>
        <v/>
      </c>
      <c r="O203" s="75" t="str">
        <f>+IF(H203=0,"",'Ark1'!W736)</f>
        <v/>
      </c>
      <c r="P203" s="75" t="str">
        <f>+IF(H203=0,"",'Ark1'!X736)</f>
        <v/>
      </c>
      <c r="Q203" s="307" t="str">
        <f>+IF(H203=0,"",'Ark1'!AG736)</f>
        <v/>
      </c>
      <c r="R203" s="75" t="str">
        <f>+IF(H203=0,"",'Ark1'!AH736)</f>
        <v/>
      </c>
      <c r="S203" s="75" t="str">
        <f>+IF(H203=0,"",'Ark1'!AI736)</f>
        <v/>
      </c>
      <c r="T203" s="449"/>
      <c r="U203" s="89"/>
      <c r="V203" s="75" t="str">
        <f>+IF(H203=0,"",'Ark1'!Y736)</f>
        <v/>
      </c>
      <c r="W203" s="52" t="str">
        <f>+IF(H203=0,"",'Ark1'!AA736)</f>
        <v/>
      </c>
      <c r="X203" s="75" t="str">
        <f>+IF(H203=0,"",'Ark1'!AC736)</f>
        <v/>
      </c>
      <c r="Y203" s="307" t="str">
        <f t="shared" si="86"/>
        <v/>
      </c>
      <c r="Z203" s="114" t="str">
        <f t="shared" si="87"/>
        <v/>
      </c>
      <c r="AA203" s="65" t="str">
        <f t="shared" si="88"/>
        <v/>
      </c>
      <c r="AB203" s="65" t="str">
        <f t="shared" si="89"/>
        <v/>
      </c>
      <c r="AC203" s="42"/>
      <c r="AD203" s="12"/>
      <c r="AE203" s="55"/>
      <c r="AF203" s="55"/>
      <c r="AG203" s="1"/>
      <c r="AH203"/>
      <c r="AI203"/>
      <c r="AM203"/>
    </row>
    <row r="204" spans="1:39" ht="15.6">
      <c r="A204" s="42"/>
      <c r="B204" s="42">
        <f>+'Ark1'!C737</f>
        <v>2024</v>
      </c>
      <c r="C204" s="50">
        <f>+'Ark1'!L737</f>
        <v>13</v>
      </c>
      <c r="D204" s="51" t="s">
        <v>40</v>
      </c>
      <c r="E204" s="51">
        <f>+'Ark1'!D737</f>
        <v>12</v>
      </c>
      <c r="F204" s="51" t="str">
        <f t="shared" si="83"/>
        <v>Des</v>
      </c>
      <c r="G204" s="50" t="str">
        <f>+IF(H204=0,"",'Ark1'!Q737)</f>
        <v/>
      </c>
      <c r="H204" s="383">
        <f>+'Ark1'!R737</f>
        <v>0</v>
      </c>
      <c r="I204" s="114" t="str">
        <f t="shared" si="84"/>
        <v/>
      </c>
      <c r="J204" s="65" t="str">
        <f>+IF(H204=0,"",'Ark1'!AE737)</f>
        <v/>
      </c>
      <c r="K204" s="65" t="str">
        <f>+IF(H204=0,"",'Ark1'!AF737)</f>
        <v/>
      </c>
      <c r="L204" s="52" t="str">
        <f>+IF(H204=0,"",'Ark1'!T737)</f>
        <v/>
      </c>
      <c r="M204" s="307" t="str">
        <f>+IF(H204=0,"",'Ark1'!U737)</f>
        <v/>
      </c>
      <c r="N204" s="114" t="str">
        <f t="shared" si="85"/>
        <v/>
      </c>
      <c r="O204" s="75" t="str">
        <f>+IF(H204=0,"",'Ark1'!W737)</f>
        <v/>
      </c>
      <c r="P204" s="75" t="str">
        <f>+IF(H204=0,"",'Ark1'!X737)</f>
        <v/>
      </c>
      <c r="Q204" s="307" t="str">
        <f>+IF(H204=0,"",'Ark1'!AG737)</f>
        <v/>
      </c>
      <c r="R204" s="75" t="str">
        <f>+IF(H204=0,"",'Ark1'!AH737)</f>
        <v/>
      </c>
      <c r="S204" s="75" t="str">
        <f>+IF(H204=0,"",'Ark1'!AI737)</f>
        <v/>
      </c>
      <c r="T204" s="449"/>
      <c r="U204" s="89"/>
      <c r="V204" s="75" t="str">
        <f>+IF(H204=0,"",'Ark1'!Y737)</f>
        <v/>
      </c>
      <c r="W204" s="52" t="str">
        <f>+IF(H204=0,"",'Ark1'!AA737)</f>
        <v/>
      </c>
      <c r="X204" s="75" t="str">
        <f>+IF(H204=0,"",'Ark1'!AC737)</f>
        <v/>
      </c>
      <c r="Y204" s="307" t="str">
        <f t="shared" si="86"/>
        <v/>
      </c>
      <c r="Z204" s="114" t="str">
        <f t="shared" si="87"/>
        <v/>
      </c>
      <c r="AA204" s="65" t="str">
        <f t="shared" si="88"/>
        <v/>
      </c>
      <c r="AB204" s="65" t="str">
        <f t="shared" si="89"/>
        <v/>
      </c>
      <c r="AC204" s="42"/>
      <c r="AD204" s="12"/>
      <c r="AE204" s="55"/>
      <c r="AF204" s="55"/>
      <c r="AG204" s="1"/>
      <c r="AH204"/>
      <c r="AI204"/>
      <c r="AM204"/>
    </row>
    <row r="205" spans="1:39" ht="15.6">
      <c r="A205" s="45"/>
      <c r="B205" s="42"/>
      <c r="C205" s="45"/>
      <c r="D205" s="45"/>
      <c r="E205" s="45"/>
      <c r="F205" s="45"/>
      <c r="G205" s="45"/>
      <c r="H205" s="45"/>
      <c r="I205" s="42"/>
      <c r="J205" s="94"/>
      <c r="K205" s="63"/>
      <c r="L205" s="42"/>
      <c r="M205" s="42"/>
      <c r="N205" s="42"/>
      <c r="O205" s="72"/>
      <c r="P205" s="72"/>
      <c r="Q205" s="42"/>
      <c r="R205" s="72"/>
      <c r="S205" s="72"/>
      <c r="T205" s="72"/>
      <c r="U205" s="72"/>
      <c r="V205" s="72"/>
      <c r="W205" s="42"/>
      <c r="X205" s="72"/>
      <c r="Y205" s="42"/>
      <c r="Z205" s="42"/>
      <c r="AA205" s="63"/>
      <c r="AB205" s="64"/>
      <c r="AC205" s="42"/>
      <c r="AD205" s="4"/>
      <c r="AE205" s="55"/>
      <c r="AF205" s="55"/>
      <c r="AG205" s="1"/>
      <c r="AH205" s="5"/>
      <c r="AI205"/>
      <c r="AM205"/>
    </row>
    <row r="206" spans="1:39" ht="17.399999999999999">
      <c r="A206" s="247"/>
      <c r="B206" s="278" t="s">
        <v>0</v>
      </c>
      <c r="C206" s="278"/>
      <c r="D206" s="278" t="str">
        <f>+D208</f>
        <v>E</v>
      </c>
      <c r="E206" s="278"/>
      <c r="F206" s="279" t="s">
        <v>592</v>
      </c>
      <c r="G206" s="512">
        <f>SUM(H208:H219)</f>
        <v>0</v>
      </c>
      <c r="H206" s="501"/>
      <c r="I206" s="48"/>
      <c r="J206" s="45"/>
      <c r="K206" s="94"/>
      <c r="L206" s="63"/>
      <c r="M206" s="338" t="str">
        <f>+Klasse!L24</f>
        <v/>
      </c>
      <c r="N206" s="48" t="s">
        <v>562</v>
      </c>
      <c r="O206" s="42"/>
      <c r="P206" s="72"/>
      <c r="Q206" s="72"/>
      <c r="R206" s="42"/>
      <c r="S206" s="72"/>
      <c r="T206" s="72"/>
      <c r="U206" s="72"/>
      <c r="V206" s="72"/>
      <c r="W206" s="72"/>
      <c r="X206" s="42"/>
      <c r="Y206" s="18" t="str">
        <f>+Klasse!AC24</f>
        <v/>
      </c>
      <c r="Z206" s="48" t="s">
        <v>621</v>
      </c>
      <c r="AA206" s="42"/>
      <c r="AB206" s="63"/>
      <c r="AC206" s="64"/>
      <c r="AD206" s="4"/>
      <c r="AE206" s="4"/>
      <c r="AF206" s="55"/>
      <c r="AG206" s="55"/>
      <c r="AH206" s="1"/>
      <c r="AI206" s="5"/>
      <c r="AM206"/>
    </row>
    <row r="207" spans="1:39" ht="15.6">
      <c r="A207" s="45"/>
      <c r="B207" s="42"/>
      <c r="C207" s="45"/>
      <c r="D207" s="45"/>
      <c r="E207" s="45"/>
      <c r="F207" s="45"/>
      <c r="G207" s="45"/>
      <c r="H207" s="45"/>
      <c r="I207" s="42"/>
      <c r="J207" s="94"/>
      <c r="K207" s="63"/>
      <c r="L207" s="42"/>
      <c r="M207" s="42"/>
      <c r="N207" s="42"/>
      <c r="O207" s="72"/>
      <c r="P207" s="72"/>
      <c r="Q207" s="42"/>
      <c r="R207" s="72"/>
      <c r="S207" s="72"/>
      <c r="T207" s="72"/>
      <c r="U207" s="72"/>
      <c r="V207" s="72"/>
      <c r="W207" s="42"/>
      <c r="X207" s="72"/>
      <c r="Y207" s="42"/>
      <c r="Z207" s="42"/>
      <c r="AA207" s="63"/>
      <c r="AB207" s="64"/>
      <c r="AC207" s="42"/>
      <c r="AD207" s="4"/>
      <c r="AE207" s="55"/>
      <c r="AF207" s="55"/>
      <c r="AG207" s="1"/>
      <c r="AH207" s="5"/>
      <c r="AI207"/>
      <c r="AM207"/>
    </row>
    <row r="208" spans="1:39" ht="15.6">
      <c r="A208" s="42"/>
      <c r="B208" s="42">
        <f>+'Ark1'!C738</f>
        <v>2024</v>
      </c>
      <c r="C208">
        <f>+'Ark1'!L738</f>
        <v>14</v>
      </c>
      <c r="D208" s="3" t="s">
        <v>403</v>
      </c>
      <c r="E208" s="3">
        <f>+'Ark1'!D738</f>
        <v>1</v>
      </c>
      <c r="F208" s="3" t="str">
        <f t="shared" ref="F208:F219" si="90">+F193</f>
        <v>Jan</v>
      </c>
      <c r="G208" t="str">
        <f>+IF(H208=0,"",'Ark1'!Q738)</f>
        <v/>
      </c>
      <c r="H208" s="383">
        <f>+'Ark1'!R738</f>
        <v>0</v>
      </c>
      <c r="I208" s="114" t="str">
        <f t="shared" ref="I208:I219" si="91">+IF(H208=0,"",H208-H435)</f>
        <v/>
      </c>
      <c r="J208" s="66" t="str">
        <f>+IF(H208=0,"",'Ark1'!AE738)</f>
        <v/>
      </c>
      <c r="K208" s="66" t="str">
        <f>+IF(H208=0,"",'Ark1'!AF738)</f>
        <v/>
      </c>
      <c r="L208" s="1" t="str">
        <f>+IF(H208=0,"",'Ark1'!T738)</f>
        <v/>
      </c>
      <c r="M208" s="307" t="str">
        <f>+IF(H208=0,"",'Ark1'!U738)</f>
        <v/>
      </c>
      <c r="N208" s="114" t="str">
        <f t="shared" ref="N208:N219" si="92">+IF(H208=0,"",IF(H435=0,"",M208-M435))</f>
        <v/>
      </c>
      <c r="O208" s="10" t="str">
        <f>+IF(H208=0,"",'Ark1'!W738)</f>
        <v/>
      </c>
      <c r="P208" s="10" t="str">
        <f>+IF(H208=0,"",'Ark1'!X738)</f>
        <v/>
      </c>
      <c r="Q208" s="307" t="str">
        <f>+IF(H208=0,"",'Ark1'!AG738)</f>
        <v/>
      </c>
      <c r="R208" s="10" t="str">
        <f>+IF(H208=0,"",'Ark1'!AH738)</f>
        <v/>
      </c>
      <c r="S208" s="10" t="str">
        <f>+IF(H208=0,"",'Ark1'!AI738)</f>
        <v/>
      </c>
      <c r="T208" s="440">
        <f>+'Ark1'!AR815</f>
        <v>203.52500000000001</v>
      </c>
      <c r="U208" s="415">
        <f>+'Ark1'!AS815</f>
        <v>31.36269232061321</v>
      </c>
      <c r="V208" s="10" t="str">
        <f>+IF(H208=0,"",'Ark1'!Y738)</f>
        <v/>
      </c>
      <c r="W208" s="1" t="str">
        <f>+IF(H208=0,"",'Ark1'!AA738)</f>
        <v/>
      </c>
      <c r="X208" s="10" t="str">
        <f>+IF(H208=0,"",'Ark1'!AC738)</f>
        <v/>
      </c>
      <c r="Y208" s="307" t="str">
        <f t="shared" ref="Y208:Y219" si="93">IF(H208=0,"",1000*M208/Q208)</f>
        <v/>
      </c>
      <c r="Z208" s="114" t="str">
        <f t="shared" ref="Z208:Z219" si="94">+IF(H208=0,"",IF(H435=0,"",Y208-Y435))</f>
        <v/>
      </c>
      <c r="AA208" s="66" t="str">
        <f t="shared" ref="AA208:AA219" si="95">IF(H208=0,"",M208/C208)</f>
        <v/>
      </c>
      <c r="AB208" s="66" t="str">
        <f t="shared" ref="AB208:AB219" si="96">IF(H208=0,"",H208/G208)</f>
        <v/>
      </c>
      <c r="AC208" s="42"/>
      <c r="AD208" s="12"/>
      <c r="AE208" s="55"/>
      <c r="AF208" s="55"/>
      <c r="AG208" s="1"/>
      <c r="AH208"/>
      <c r="AI208"/>
      <c r="AM208"/>
    </row>
    <row r="209" spans="1:39" ht="15.6">
      <c r="A209" s="42"/>
      <c r="B209" s="42">
        <f>+'Ark1'!C739</f>
        <v>2024</v>
      </c>
      <c r="C209">
        <f>+'Ark1'!L739</f>
        <v>14</v>
      </c>
      <c r="D209" s="3" t="s">
        <v>403</v>
      </c>
      <c r="E209" s="3">
        <f>+'Ark1'!D739</f>
        <v>2</v>
      </c>
      <c r="F209" s="3" t="str">
        <f t="shared" si="90"/>
        <v>Feb</v>
      </c>
      <c r="G209" t="str">
        <f>+IF(H209=0,"",'Ark1'!Q739)</f>
        <v/>
      </c>
      <c r="H209" s="383">
        <f>+'Ark1'!R739</f>
        <v>0</v>
      </c>
      <c r="I209" s="114" t="str">
        <f t="shared" si="91"/>
        <v/>
      </c>
      <c r="J209" s="66" t="str">
        <f>+IF(H209=0,"",'Ark1'!AE739)</f>
        <v/>
      </c>
      <c r="K209" s="66" t="str">
        <f>+IF(H209=0,"",'Ark1'!AF739)</f>
        <v/>
      </c>
      <c r="L209" s="1" t="str">
        <f>+IF(H209=0,"",'Ark1'!T739)</f>
        <v/>
      </c>
      <c r="M209" s="307" t="str">
        <f>+IF(H209=0,"",'Ark1'!U739)</f>
        <v/>
      </c>
      <c r="N209" s="114" t="str">
        <f t="shared" si="92"/>
        <v/>
      </c>
      <c r="O209" s="10" t="str">
        <f>+IF(H209=0,"",'Ark1'!W739)</f>
        <v/>
      </c>
      <c r="P209" s="10" t="str">
        <f>+IF(H209=0,"",'Ark1'!X739)</f>
        <v/>
      </c>
      <c r="Q209" s="307" t="str">
        <f>+IF(H209=0,"",'Ark1'!AG739)</f>
        <v/>
      </c>
      <c r="R209" s="10" t="str">
        <f>+IF(H209=0,"",'Ark1'!AH739)</f>
        <v/>
      </c>
      <c r="S209" s="10" t="str">
        <f>+IF(H209=0,"",'Ark1'!AI739)</f>
        <v/>
      </c>
      <c r="T209" s="440">
        <f>+'Ark1'!AR816</f>
        <v>208.21052631578951</v>
      </c>
      <c r="U209" s="415">
        <f>+'Ark1'!AS816</f>
        <v>32.008660863008842</v>
      </c>
      <c r="V209" s="10" t="str">
        <f>+IF(H209=0,"",'Ark1'!Y739)</f>
        <v/>
      </c>
      <c r="W209" s="1" t="str">
        <f>+IF(H209=0,"",'Ark1'!AA739)</f>
        <v/>
      </c>
      <c r="X209" s="10" t="str">
        <f>+IF(H209=0,"",'Ark1'!AC739)</f>
        <v/>
      </c>
      <c r="Y209" s="307" t="str">
        <f t="shared" si="93"/>
        <v/>
      </c>
      <c r="Z209" s="114" t="str">
        <f t="shared" si="94"/>
        <v/>
      </c>
      <c r="AA209" s="66" t="str">
        <f t="shared" si="95"/>
        <v/>
      </c>
      <c r="AB209" s="66" t="str">
        <f t="shared" si="96"/>
        <v/>
      </c>
      <c r="AC209" s="42"/>
      <c r="AD209" s="12"/>
      <c r="AE209" s="55"/>
      <c r="AF209" s="55"/>
      <c r="AG209" s="1"/>
      <c r="AH209"/>
      <c r="AI209"/>
      <c r="AM209"/>
    </row>
    <row r="210" spans="1:39" ht="15.6">
      <c r="A210" s="42"/>
      <c r="B210" s="42">
        <f>+'Ark1'!C740</f>
        <v>2024</v>
      </c>
      <c r="C210">
        <f>+'Ark1'!L740</f>
        <v>14</v>
      </c>
      <c r="D210" s="3" t="s">
        <v>403</v>
      </c>
      <c r="E210" s="3">
        <f>+'Ark1'!D740</f>
        <v>3</v>
      </c>
      <c r="F210" s="3" t="str">
        <f t="shared" si="90"/>
        <v>Mar</v>
      </c>
      <c r="G210" t="str">
        <f>+IF(H210=0,"",'Ark1'!Q740)</f>
        <v/>
      </c>
      <c r="H210" s="383">
        <f>+'Ark1'!R740</f>
        <v>0</v>
      </c>
      <c r="I210" s="114" t="str">
        <f t="shared" si="91"/>
        <v/>
      </c>
      <c r="J210" s="66" t="str">
        <f>+IF(H210=0,"",'Ark1'!AE740)</f>
        <v/>
      </c>
      <c r="K210" s="66" t="str">
        <f>+IF(H210=0,"",'Ark1'!AF740)</f>
        <v/>
      </c>
      <c r="L210" s="1" t="str">
        <f>+IF(H210=0,"",'Ark1'!T740)</f>
        <v/>
      </c>
      <c r="M210" s="307" t="str">
        <f>+IF(H210=0,"",'Ark1'!U740)</f>
        <v/>
      </c>
      <c r="N210" s="114" t="str">
        <f t="shared" si="92"/>
        <v/>
      </c>
      <c r="O210" s="10" t="str">
        <f>+IF(H210=0,"",'Ark1'!W740)</f>
        <v/>
      </c>
      <c r="P210" s="10" t="str">
        <f>+IF(H210=0,"",'Ark1'!X740)</f>
        <v/>
      </c>
      <c r="Q210" s="307" t="str">
        <f>+IF(H210=0,"",'Ark1'!AG740)</f>
        <v/>
      </c>
      <c r="R210" s="10" t="str">
        <f>+IF(H210=0,"",'Ark1'!AH740)</f>
        <v/>
      </c>
      <c r="S210" s="10" t="str">
        <f>+IF(H210=0,"",'Ark1'!AI740)</f>
        <v/>
      </c>
      <c r="T210" s="449"/>
      <c r="U210" s="89"/>
      <c r="V210" s="10" t="str">
        <f>+IF(H210=0,"",'Ark1'!Y740)</f>
        <v/>
      </c>
      <c r="W210" s="1" t="str">
        <f>+IF(H210=0,"",'Ark1'!AA740)</f>
        <v/>
      </c>
      <c r="X210" s="10" t="str">
        <f>+IF(H210=0,"",'Ark1'!AC740)</f>
        <v/>
      </c>
      <c r="Y210" s="307" t="str">
        <f t="shared" si="93"/>
        <v/>
      </c>
      <c r="Z210" s="114" t="str">
        <f t="shared" si="94"/>
        <v/>
      </c>
      <c r="AA210" s="66" t="str">
        <f t="shared" si="95"/>
        <v/>
      </c>
      <c r="AB210" s="66" t="str">
        <f t="shared" si="96"/>
        <v/>
      </c>
      <c r="AC210" s="42"/>
      <c r="AD210" s="12"/>
      <c r="AE210" s="55"/>
      <c r="AF210" s="55"/>
      <c r="AG210" s="1"/>
      <c r="AH210"/>
      <c r="AI210"/>
      <c r="AM210"/>
    </row>
    <row r="211" spans="1:39" ht="15.6">
      <c r="A211" s="42"/>
      <c r="B211" s="42">
        <f>+'Ark1'!C741</f>
        <v>2024</v>
      </c>
      <c r="C211">
        <f>+'Ark1'!L741</f>
        <v>14</v>
      </c>
      <c r="D211" s="3" t="s">
        <v>403</v>
      </c>
      <c r="E211" s="3">
        <f>+'Ark1'!D741</f>
        <v>4</v>
      </c>
      <c r="F211" s="3" t="str">
        <f t="shared" si="90"/>
        <v>Apr</v>
      </c>
      <c r="G211" t="str">
        <f>+IF(H211=0,"",'Ark1'!Q741)</f>
        <v/>
      </c>
      <c r="H211" s="383">
        <f>+'Ark1'!R741</f>
        <v>0</v>
      </c>
      <c r="I211" s="114" t="str">
        <f t="shared" si="91"/>
        <v/>
      </c>
      <c r="J211" s="66" t="str">
        <f>+IF(H211=0,"",'Ark1'!AE741)</f>
        <v/>
      </c>
      <c r="K211" s="66" t="str">
        <f>+IF(H211=0,"",'Ark1'!AF741)</f>
        <v/>
      </c>
      <c r="L211" s="1" t="str">
        <f>+IF(H211=0,"",'Ark1'!T741)</f>
        <v/>
      </c>
      <c r="M211" s="307" t="str">
        <f>+IF(H211=0,"",'Ark1'!U741)</f>
        <v/>
      </c>
      <c r="N211" s="114" t="str">
        <f t="shared" si="92"/>
        <v/>
      </c>
      <c r="O211" s="10" t="str">
        <f>+IF(H211=0,"",'Ark1'!W741)</f>
        <v/>
      </c>
      <c r="P211" s="10" t="str">
        <f>+IF(H211=0,"",'Ark1'!X741)</f>
        <v/>
      </c>
      <c r="Q211" s="307" t="str">
        <f>+IF(H211=0,"",'Ark1'!AG741)</f>
        <v/>
      </c>
      <c r="R211" s="10" t="str">
        <f>+IF(H211=0,"",'Ark1'!AH741)</f>
        <v/>
      </c>
      <c r="S211" s="10" t="str">
        <f>+IF(H211=0,"",'Ark1'!AI741)</f>
        <v/>
      </c>
      <c r="T211" s="449"/>
      <c r="U211" s="89"/>
      <c r="V211" s="10" t="str">
        <f>+IF(H211=0,"",'Ark1'!Y741)</f>
        <v/>
      </c>
      <c r="W211" s="1" t="str">
        <f>+IF(H211=0,"",'Ark1'!AA741)</f>
        <v/>
      </c>
      <c r="X211" s="10" t="str">
        <f>+IF(H211=0,"",'Ark1'!AC741)</f>
        <v/>
      </c>
      <c r="Y211" s="307" t="str">
        <f t="shared" si="93"/>
        <v/>
      </c>
      <c r="Z211" s="114" t="str">
        <f t="shared" si="94"/>
        <v/>
      </c>
      <c r="AA211" s="66" t="str">
        <f t="shared" si="95"/>
        <v/>
      </c>
      <c r="AB211" s="66" t="str">
        <f t="shared" si="96"/>
        <v/>
      </c>
      <c r="AC211" s="42"/>
      <c r="AD211" s="12"/>
      <c r="AE211" s="55"/>
      <c r="AF211" s="55"/>
      <c r="AG211" s="1"/>
      <c r="AH211"/>
      <c r="AI211"/>
      <c r="AM211"/>
    </row>
    <row r="212" spans="1:39" ht="15.6">
      <c r="A212" s="42"/>
      <c r="B212" s="42">
        <f>+'Ark1'!C742</f>
        <v>2024</v>
      </c>
      <c r="C212">
        <f>+'Ark1'!L742</f>
        <v>14</v>
      </c>
      <c r="D212" s="3" t="s">
        <v>403</v>
      </c>
      <c r="E212" s="3">
        <f>+'Ark1'!D742</f>
        <v>5</v>
      </c>
      <c r="F212" s="3" t="str">
        <f t="shared" si="90"/>
        <v>Mai</v>
      </c>
      <c r="G212" t="str">
        <f>+IF(H212=0,"",'Ark1'!Q742)</f>
        <v/>
      </c>
      <c r="H212" s="383">
        <f>+'Ark1'!R742</f>
        <v>0</v>
      </c>
      <c r="I212" s="114" t="str">
        <f t="shared" si="91"/>
        <v/>
      </c>
      <c r="J212" s="66" t="str">
        <f>+IF(H212=0,"",'Ark1'!AE742)</f>
        <v/>
      </c>
      <c r="K212" s="66" t="str">
        <f>+IF(H212=0,"",'Ark1'!AF742)</f>
        <v/>
      </c>
      <c r="L212" s="1" t="str">
        <f>+IF(H212=0,"",'Ark1'!T742)</f>
        <v/>
      </c>
      <c r="M212" s="307" t="str">
        <f>+IF(H212=0,"",'Ark1'!U742)</f>
        <v/>
      </c>
      <c r="N212" s="114" t="str">
        <f t="shared" si="92"/>
        <v/>
      </c>
      <c r="O212" s="10" t="str">
        <f>+IF(H212=0,"",'Ark1'!W742)</f>
        <v/>
      </c>
      <c r="P212" s="10" t="str">
        <f>+IF(H212=0,"",'Ark1'!X742)</f>
        <v/>
      </c>
      <c r="Q212" s="307" t="str">
        <f>+IF(H212=0,"",'Ark1'!AG742)</f>
        <v/>
      </c>
      <c r="R212" s="10" t="str">
        <f>+IF(H212=0,"",'Ark1'!AH742)</f>
        <v/>
      </c>
      <c r="S212" s="10" t="str">
        <f>+IF(H212=0,"",'Ark1'!AI742)</f>
        <v/>
      </c>
      <c r="T212" s="449"/>
      <c r="U212" s="89"/>
      <c r="V212" s="10" t="str">
        <f>+IF(H212=0,"",'Ark1'!Y742)</f>
        <v/>
      </c>
      <c r="W212" s="1" t="str">
        <f>+IF(H212=0,"",'Ark1'!AA742)</f>
        <v/>
      </c>
      <c r="X212" s="10" t="str">
        <f>+IF(H212=0,"",'Ark1'!AC742)</f>
        <v/>
      </c>
      <c r="Y212" s="307" t="str">
        <f t="shared" si="93"/>
        <v/>
      </c>
      <c r="Z212" s="114" t="str">
        <f t="shared" si="94"/>
        <v/>
      </c>
      <c r="AA212" s="66" t="str">
        <f t="shared" si="95"/>
        <v/>
      </c>
      <c r="AB212" s="66" t="str">
        <f t="shared" si="96"/>
        <v/>
      </c>
      <c r="AC212" s="42"/>
      <c r="AD212" s="12"/>
      <c r="AE212" s="55"/>
      <c r="AF212" s="55"/>
      <c r="AG212" s="1"/>
      <c r="AH212"/>
      <c r="AI212"/>
      <c r="AM212"/>
    </row>
    <row r="213" spans="1:39" ht="15.6">
      <c r="A213" s="42"/>
      <c r="B213" s="42">
        <f>+'Ark1'!C743</f>
        <v>2024</v>
      </c>
      <c r="C213">
        <f>+'Ark1'!L743</f>
        <v>14</v>
      </c>
      <c r="D213" s="3" t="s">
        <v>403</v>
      </c>
      <c r="E213" s="3">
        <f>+'Ark1'!D743</f>
        <v>6</v>
      </c>
      <c r="F213" s="3" t="str">
        <f t="shared" si="90"/>
        <v>Jun</v>
      </c>
      <c r="G213" t="str">
        <f>+IF(H213=0,"",'Ark1'!Q743)</f>
        <v/>
      </c>
      <c r="H213" s="383">
        <f>+'Ark1'!R743</f>
        <v>0</v>
      </c>
      <c r="I213" s="114" t="str">
        <f t="shared" si="91"/>
        <v/>
      </c>
      <c r="J213" s="66" t="str">
        <f>+IF(H213=0,"",'Ark1'!AE743)</f>
        <v/>
      </c>
      <c r="K213" s="66" t="str">
        <f>+IF(H213=0,"",'Ark1'!AF743)</f>
        <v/>
      </c>
      <c r="L213" s="1" t="str">
        <f>+IF(H213=0,"",'Ark1'!T743)</f>
        <v/>
      </c>
      <c r="M213" s="307" t="str">
        <f>+IF(H213=0,"",'Ark1'!U743)</f>
        <v/>
      </c>
      <c r="N213" s="114" t="str">
        <f t="shared" si="92"/>
        <v/>
      </c>
      <c r="O213" s="10" t="str">
        <f>+IF(H213=0,"",'Ark1'!W743)</f>
        <v/>
      </c>
      <c r="P213" s="10" t="str">
        <f>+IF(H213=0,"",'Ark1'!X743)</f>
        <v/>
      </c>
      <c r="Q213" s="307" t="str">
        <f>+IF(H213=0,"",'Ark1'!AG743)</f>
        <v/>
      </c>
      <c r="R213" s="10" t="str">
        <f>+IF(H213=0,"",'Ark1'!AH743)</f>
        <v/>
      </c>
      <c r="S213" s="10" t="str">
        <f>+IF(H213=0,"",'Ark1'!AI743)</f>
        <v/>
      </c>
      <c r="T213" s="449"/>
      <c r="U213" s="89"/>
      <c r="V213" s="10" t="str">
        <f>+IF(H213=0,"",'Ark1'!Y743)</f>
        <v/>
      </c>
      <c r="W213" s="1" t="str">
        <f>+IF(H213=0,"",'Ark1'!AA743)</f>
        <v/>
      </c>
      <c r="X213" s="10" t="str">
        <f>+IF(H213=0,"",'Ark1'!AC743)</f>
        <v/>
      </c>
      <c r="Y213" s="307" t="str">
        <f t="shared" si="93"/>
        <v/>
      </c>
      <c r="Z213" s="114" t="str">
        <f t="shared" si="94"/>
        <v/>
      </c>
      <c r="AA213" s="66" t="str">
        <f t="shared" si="95"/>
        <v/>
      </c>
      <c r="AB213" s="66" t="str">
        <f t="shared" si="96"/>
        <v/>
      </c>
      <c r="AC213" s="42"/>
      <c r="AD213" s="12"/>
      <c r="AE213" s="55"/>
      <c r="AF213" s="55"/>
      <c r="AG213" s="1"/>
      <c r="AH213"/>
      <c r="AI213"/>
      <c r="AM213"/>
    </row>
    <row r="214" spans="1:39" ht="15.6">
      <c r="A214" s="42"/>
      <c r="B214" s="42">
        <f>+'Ark1'!C744</f>
        <v>2024</v>
      </c>
      <c r="C214">
        <f>+'Ark1'!L744</f>
        <v>14</v>
      </c>
      <c r="D214" s="3" t="s">
        <v>403</v>
      </c>
      <c r="E214" s="3">
        <f>+'Ark1'!D744</f>
        <v>7</v>
      </c>
      <c r="F214" s="3" t="str">
        <f t="shared" si="90"/>
        <v>Jul</v>
      </c>
      <c r="G214" t="str">
        <f>+IF(H214=0,"",'Ark1'!Q744)</f>
        <v/>
      </c>
      <c r="H214" s="383">
        <f>+'Ark1'!R744</f>
        <v>0</v>
      </c>
      <c r="I214" s="114" t="str">
        <f t="shared" si="91"/>
        <v/>
      </c>
      <c r="J214" s="66" t="str">
        <f>+IF(H214=0,"",'Ark1'!AE744)</f>
        <v/>
      </c>
      <c r="K214" s="66" t="str">
        <f>+IF(H214=0,"",'Ark1'!AF744)</f>
        <v/>
      </c>
      <c r="L214" s="1" t="str">
        <f>+IF(H214=0,"",'Ark1'!T744)</f>
        <v/>
      </c>
      <c r="M214" s="307" t="str">
        <f>+IF(H214=0,"",'Ark1'!U744)</f>
        <v/>
      </c>
      <c r="N214" s="114" t="str">
        <f t="shared" si="92"/>
        <v/>
      </c>
      <c r="O214" s="10" t="str">
        <f>+IF(H214=0,"",'Ark1'!W744)</f>
        <v/>
      </c>
      <c r="P214" s="10" t="str">
        <f>+IF(H214=0,"",'Ark1'!X744)</f>
        <v/>
      </c>
      <c r="Q214" s="307" t="str">
        <f>+IF(H214=0,"",'Ark1'!AG744)</f>
        <v/>
      </c>
      <c r="R214" s="10" t="str">
        <f>+IF(H214=0,"",'Ark1'!AH744)</f>
        <v/>
      </c>
      <c r="S214" s="10" t="str">
        <f>+IF(H214=0,"",'Ark1'!AI744)</f>
        <v/>
      </c>
      <c r="T214" s="449"/>
      <c r="U214" s="89"/>
      <c r="V214" s="10" t="str">
        <f>+IF(H214=0,"",'Ark1'!Y744)</f>
        <v/>
      </c>
      <c r="W214" s="1" t="str">
        <f>+IF(H214=0,"",'Ark1'!AA744)</f>
        <v/>
      </c>
      <c r="X214" s="10" t="str">
        <f>+IF(H214=0,"",'Ark1'!AC744)</f>
        <v/>
      </c>
      <c r="Y214" s="307" t="str">
        <f t="shared" si="93"/>
        <v/>
      </c>
      <c r="Z214" s="114" t="str">
        <f t="shared" si="94"/>
        <v/>
      </c>
      <c r="AA214" s="66" t="str">
        <f t="shared" si="95"/>
        <v/>
      </c>
      <c r="AB214" s="66" t="str">
        <f t="shared" si="96"/>
        <v/>
      </c>
      <c r="AC214" s="42"/>
      <c r="AD214" s="12"/>
      <c r="AE214" s="55"/>
      <c r="AF214" s="55"/>
      <c r="AG214" s="1"/>
      <c r="AH214"/>
      <c r="AI214"/>
      <c r="AM214"/>
    </row>
    <row r="215" spans="1:39" ht="15.6">
      <c r="A215" s="42"/>
      <c r="B215" s="42">
        <f>+'Ark1'!C745</f>
        <v>2024</v>
      </c>
      <c r="C215">
        <f>+'Ark1'!L745</f>
        <v>14</v>
      </c>
      <c r="D215" s="3" t="s">
        <v>403</v>
      </c>
      <c r="E215" s="3">
        <f>+'Ark1'!D745</f>
        <v>8</v>
      </c>
      <c r="F215" s="3" t="str">
        <f t="shared" si="90"/>
        <v>Aug</v>
      </c>
      <c r="G215" t="str">
        <f>+IF(H215=0,"",'Ark1'!Q745)</f>
        <v/>
      </c>
      <c r="H215" s="383">
        <f>+'Ark1'!R745</f>
        <v>0</v>
      </c>
      <c r="I215" s="114" t="str">
        <f t="shared" si="91"/>
        <v/>
      </c>
      <c r="J215" s="66" t="str">
        <f>+IF(H215=0,"",'Ark1'!AE745)</f>
        <v/>
      </c>
      <c r="K215" s="66" t="str">
        <f>+IF(H215=0,"",'Ark1'!AF745)</f>
        <v/>
      </c>
      <c r="L215" s="1" t="str">
        <f>+IF(H215=0,"",'Ark1'!T745)</f>
        <v/>
      </c>
      <c r="M215" s="307" t="str">
        <f>+IF(H215=0,"",'Ark1'!U745)</f>
        <v/>
      </c>
      <c r="N215" s="114" t="str">
        <f t="shared" si="92"/>
        <v/>
      </c>
      <c r="O215" s="10" t="str">
        <f>+IF(H215=0,"",'Ark1'!W745)</f>
        <v/>
      </c>
      <c r="P215" s="10" t="str">
        <f>+IF(H215=0,"",'Ark1'!X745)</f>
        <v/>
      </c>
      <c r="Q215" s="307" t="str">
        <f>+IF(H215=0,"",'Ark1'!AG745)</f>
        <v/>
      </c>
      <c r="R215" s="10" t="str">
        <f>+IF(H215=0,"",'Ark1'!AH745)</f>
        <v/>
      </c>
      <c r="S215" s="10" t="str">
        <f>+IF(H215=0,"",'Ark1'!AI745)</f>
        <v/>
      </c>
      <c r="T215" s="449"/>
      <c r="U215" s="89"/>
      <c r="V215" s="10" t="str">
        <f>+IF(H215=0,"",'Ark1'!Y745)</f>
        <v/>
      </c>
      <c r="W215" s="1" t="str">
        <f>+IF(H215=0,"",'Ark1'!AA745)</f>
        <v/>
      </c>
      <c r="X215" s="10" t="str">
        <f>+IF(H215=0,"",'Ark1'!AC745)</f>
        <v/>
      </c>
      <c r="Y215" s="307" t="str">
        <f t="shared" si="93"/>
        <v/>
      </c>
      <c r="Z215" s="114" t="str">
        <f t="shared" si="94"/>
        <v/>
      </c>
      <c r="AA215" s="66" t="str">
        <f t="shared" si="95"/>
        <v/>
      </c>
      <c r="AB215" s="66" t="str">
        <f t="shared" si="96"/>
        <v/>
      </c>
      <c r="AC215" s="42"/>
      <c r="AD215" s="12"/>
      <c r="AE215" s="55"/>
      <c r="AF215" s="55"/>
      <c r="AG215" s="1"/>
      <c r="AH215"/>
      <c r="AI215"/>
      <c r="AM215"/>
    </row>
    <row r="216" spans="1:39" ht="15.6">
      <c r="A216" s="42"/>
      <c r="B216" s="42">
        <f>+'Ark1'!C746</f>
        <v>2024</v>
      </c>
      <c r="C216">
        <f>+'Ark1'!L746</f>
        <v>14</v>
      </c>
      <c r="D216" s="3" t="s">
        <v>403</v>
      </c>
      <c r="E216" s="3">
        <f>+'Ark1'!D746</f>
        <v>9</v>
      </c>
      <c r="F216" s="3" t="str">
        <f t="shared" si="90"/>
        <v>Sep</v>
      </c>
      <c r="G216" t="str">
        <f>+IF(H216=0,"",'Ark1'!Q746)</f>
        <v/>
      </c>
      <c r="H216" s="383">
        <f>+'Ark1'!R746</f>
        <v>0</v>
      </c>
      <c r="I216" s="114" t="str">
        <f t="shared" si="91"/>
        <v/>
      </c>
      <c r="J216" s="66" t="str">
        <f>+IF(H216=0,"",'Ark1'!AE746)</f>
        <v/>
      </c>
      <c r="K216" s="66" t="str">
        <f>+IF(H216=0,"",'Ark1'!AF746)</f>
        <v/>
      </c>
      <c r="L216" s="1" t="str">
        <f>+IF(H216=0,"",'Ark1'!T746)</f>
        <v/>
      </c>
      <c r="M216" s="307" t="str">
        <f>+IF(H216=0,"",'Ark1'!U746)</f>
        <v/>
      </c>
      <c r="N216" s="114" t="str">
        <f t="shared" si="92"/>
        <v/>
      </c>
      <c r="O216" s="10" t="str">
        <f>+IF(H216=0,"",'Ark1'!W746)</f>
        <v/>
      </c>
      <c r="P216" s="10" t="str">
        <f>+IF(H216=0,"",'Ark1'!X746)</f>
        <v/>
      </c>
      <c r="Q216" s="307" t="str">
        <f>+IF(H216=0,"",'Ark1'!AG746)</f>
        <v/>
      </c>
      <c r="R216" s="10" t="str">
        <f>+IF(H216=0,"",'Ark1'!AH746)</f>
        <v/>
      </c>
      <c r="S216" s="10" t="str">
        <f>+IF(H216=0,"",'Ark1'!AI746)</f>
        <v/>
      </c>
      <c r="T216" s="449"/>
      <c r="U216" s="89"/>
      <c r="V216" s="10" t="str">
        <f>+IF(H216=0,"",'Ark1'!Y746)</f>
        <v/>
      </c>
      <c r="W216" s="1" t="str">
        <f>+IF(H216=0,"",'Ark1'!AA746)</f>
        <v/>
      </c>
      <c r="X216" s="10" t="str">
        <f>+IF(H216=0,"",'Ark1'!AC746)</f>
        <v/>
      </c>
      <c r="Y216" s="307" t="str">
        <f t="shared" si="93"/>
        <v/>
      </c>
      <c r="Z216" s="114" t="str">
        <f t="shared" si="94"/>
        <v/>
      </c>
      <c r="AA216" s="66" t="str">
        <f t="shared" si="95"/>
        <v/>
      </c>
      <c r="AB216" s="66" t="str">
        <f t="shared" si="96"/>
        <v/>
      </c>
      <c r="AC216" s="42"/>
      <c r="AD216" s="12"/>
      <c r="AE216" s="55"/>
      <c r="AF216" s="55"/>
      <c r="AG216" s="1"/>
      <c r="AH216"/>
      <c r="AI216"/>
      <c r="AM216"/>
    </row>
    <row r="217" spans="1:39" ht="15.6">
      <c r="A217" s="42"/>
      <c r="B217" s="42">
        <f>+'Ark1'!C747</f>
        <v>2024</v>
      </c>
      <c r="C217">
        <f>+'Ark1'!L747</f>
        <v>14</v>
      </c>
      <c r="D217" s="3" t="s">
        <v>403</v>
      </c>
      <c r="E217" s="3">
        <f>+'Ark1'!D747</f>
        <v>10</v>
      </c>
      <c r="F217" s="3" t="str">
        <f t="shared" si="90"/>
        <v>Okt</v>
      </c>
      <c r="G217" t="str">
        <f>+IF(H217=0,"",'Ark1'!Q747)</f>
        <v/>
      </c>
      <c r="H217" s="383">
        <f>+'Ark1'!R747</f>
        <v>0</v>
      </c>
      <c r="I217" s="114" t="str">
        <f t="shared" si="91"/>
        <v/>
      </c>
      <c r="J217" s="66" t="str">
        <f>+IF(H217=0,"",'Ark1'!AE747)</f>
        <v/>
      </c>
      <c r="K217" s="66" t="str">
        <f>+IF(H217=0,"",'Ark1'!AF747)</f>
        <v/>
      </c>
      <c r="L217" s="1" t="str">
        <f>+IF(H217=0,"",'Ark1'!T747)</f>
        <v/>
      </c>
      <c r="M217" s="307" t="str">
        <f>+IF(H217=0,"",'Ark1'!U747)</f>
        <v/>
      </c>
      <c r="N217" s="114" t="str">
        <f t="shared" si="92"/>
        <v/>
      </c>
      <c r="O217" s="10" t="str">
        <f>+IF(H217=0,"",'Ark1'!W747)</f>
        <v/>
      </c>
      <c r="P217" s="10" t="str">
        <f>+IF(H217=0,"",'Ark1'!X747)</f>
        <v/>
      </c>
      <c r="Q217" s="307" t="str">
        <f>+IF(H217=0,"",'Ark1'!AG747)</f>
        <v/>
      </c>
      <c r="R217" s="10" t="str">
        <f>+IF(H217=0,"",'Ark1'!AH747)</f>
        <v/>
      </c>
      <c r="S217" s="10" t="str">
        <f>+IF(H217=0,"",'Ark1'!AI747)</f>
        <v/>
      </c>
      <c r="T217" s="449"/>
      <c r="U217" s="89"/>
      <c r="V217" s="10" t="str">
        <f>+IF(H217=0,"",'Ark1'!Y747)</f>
        <v/>
      </c>
      <c r="W217" s="1" t="str">
        <f>+IF(H217=0,"",'Ark1'!AA747)</f>
        <v/>
      </c>
      <c r="X217" s="10" t="str">
        <f>+IF(H217=0,"",'Ark1'!AC747)</f>
        <v/>
      </c>
      <c r="Y217" s="307" t="str">
        <f t="shared" si="93"/>
        <v/>
      </c>
      <c r="Z217" s="114" t="str">
        <f t="shared" si="94"/>
        <v/>
      </c>
      <c r="AA217" s="66" t="str">
        <f t="shared" si="95"/>
        <v/>
      </c>
      <c r="AB217" s="66" t="str">
        <f t="shared" si="96"/>
        <v/>
      </c>
      <c r="AC217" s="42"/>
      <c r="AD217" s="12"/>
      <c r="AE217" s="55"/>
      <c r="AF217" s="55"/>
      <c r="AG217" s="1"/>
      <c r="AH217"/>
      <c r="AI217"/>
      <c r="AM217"/>
    </row>
    <row r="218" spans="1:39" ht="15.6">
      <c r="A218" s="42"/>
      <c r="B218" s="42">
        <f>+'Ark1'!C748</f>
        <v>2024</v>
      </c>
      <c r="C218">
        <f>+'Ark1'!L748</f>
        <v>14</v>
      </c>
      <c r="D218" s="3" t="s">
        <v>403</v>
      </c>
      <c r="E218" s="3">
        <f>+'Ark1'!D748</f>
        <v>11</v>
      </c>
      <c r="F218" s="3" t="str">
        <f t="shared" si="90"/>
        <v>Nov</v>
      </c>
      <c r="G218" t="str">
        <f>+IF(H218=0,"",'Ark1'!Q748)</f>
        <v/>
      </c>
      <c r="H218" s="383">
        <f>+'Ark1'!R748</f>
        <v>0</v>
      </c>
      <c r="I218" s="114" t="str">
        <f t="shared" si="91"/>
        <v/>
      </c>
      <c r="J218" s="66" t="str">
        <f>+IF(H218=0,"",'Ark1'!AE748)</f>
        <v/>
      </c>
      <c r="K218" s="66" t="str">
        <f>+IF(H218=0,"",'Ark1'!AF748)</f>
        <v/>
      </c>
      <c r="L218" s="1" t="str">
        <f>+IF(H218=0,"",'Ark1'!T748)</f>
        <v/>
      </c>
      <c r="M218" s="307" t="str">
        <f>+IF(H218=0,"",'Ark1'!U748)</f>
        <v/>
      </c>
      <c r="N218" s="114" t="str">
        <f t="shared" si="92"/>
        <v/>
      </c>
      <c r="O218" s="10" t="str">
        <f>+IF(H218=0,"",'Ark1'!W748)</f>
        <v/>
      </c>
      <c r="P218" s="10" t="str">
        <f>+IF(H218=0,"",'Ark1'!X748)</f>
        <v/>
      </c>
      <c r="Q218" s="307" t="str">
        <f>+IF(H218=0,"",'Ark1'!AG748)</f>
        <v/>
      </c>
      <c r="R218" s="10" t="str">
        <f>+IF(H218=0,"",'Ark1'!AH748)</f>
        <v/>
      </c>
      <c r="S218" s="10" t="str">
        <f>+IF(H218=0,"",'Ark1'!AI748)</f>
        <v/>
      </c>
      <c r="T218" s="449"/>
      <c r="U218" s="89"/>
      <c r="V218" s="10" t="str">
        <f>+IF(H218=0,"",'Ark1'!Y748)</f>
        <v/>
      </c>
      <c r="W218" s="1" t="str">
        <f>+IF(H218=0,"",'Ark1'!AA748)</f>
        <v/>
      </c>
      <c r="X218" s="10" t="str">
        <f>+IF(H218=0,"",'Ark1'!AC748)</f>
        <v/>
      </c>
      <c r="Y218" s="307" t="str">
        <f t="shared" si="93"/>
        <v/>
      </c>
      <c r="Z218" s="114" t="str">
        <f t="shared" si="94"/>
        <v/>
      </c>
      <c r="AA218" s="66" t="str">
        <f t="shared" si="95"/>
        <v/>
      </c>
      <c r="AB218" s="66" t="str">
        <f t="shared" si="96"/>
        <v/>
      </c>
      <c r="AC218" s="42"/>
      <c r="AD218" s="12"/>
      <c r="AE218" s="55"/>
      <c r="AF218" s="55"/>
      <c r="AG218" s="1"/>
      <c r="AH218"/>
      <c r="AI218"/>
      <c r="AM218"/>
    </row>
    <row r="219" spans="1:39" ht="15.6">
      <c r="A219" s="42"/>
      <c r="B219" s="42">
        <f>+'Ark1'!C749</f>
        <v>2024</v>
      </c>
      <c r="C219">
        <f>+'Ark1'!L749</f>
        <v>14</v>
      </c>
      <c r="D219" s="3" t="s">
        <v>403</v>
      </c>
      <c r="E219" s="3">
        <f>+'Ark1'!D749</f>
        <v>12</v>
      </c>
      <c r="F219" s="3" t="str">
        <f t="shared" si="90"/>
        <v>Des</v>
      </c>
      <c r="G219" t="str">
        <f>+IF(H219=0,"",'Ark1'!Q749)</f>
        <v/>
      </c>
      <c r="H219" s="383">
        <f>+'Ark1'!R749</f>
        <v>0</v>
      </c>
      <c r="I219" s="114" t="str">
        <f t="shared" si="91"/>
        <v/>
      </c>
      <c r="J219" s="66" t="str">
        <f>+IF(H219=0,"",'Ark1'!AE749)</f>
        <v/>
      </c>
      <c r="K219" s="66" t="str">
        <f>+IF(H219=0,"",'Ark1'!AF749)</f>
        <v/>
      </c>
      <c r="L219" s="1" t="str">
        <f>+IF(H219=0,"",'Ark1'!T749)</f>
        <v/>
      </c>
      <c r="M219" s="307" t="str">
        <f>+IF(H219=0,"",'Ark1'!U749)</f>
        <v/>
      </c>
      <c r="N219" s="114" t="str">
        <f t="shared" si="92"/>
        <v/>
      </c>
      <c r="O219" s="10" t="str">
        <f>+IF(H219=0,"",'Ark1'!W749)</f>
        <v/>
      </c>
      <c r="P219" s="10" t="str">
        <f>+IF(H219=0,"",'Ark1'!X749)</f>
        <v/>
      </c>
      <c r="Q219" s="307" t="str">
        <f>+IF(H219=0,"",'Ark1'!AG749)</f>
        <v/>
      </c>
      <c r="R219" s="10" t="str">
        <f>+IF(H219=0,"",'Ark1'!AH749)</f>
        <v/>
      </c>
      <c r="S219" s="10" t="str">
        <f>+IF(H219=0,"",'Ark1'!AI749)</f>
        <v/>
      </c>
      <c r="T219" s="449"/>
      <c r="U219" s="89"/>
      <c r="V219" s="10" t="str">
        <f>+IF(H219=0,"",'Ark1'!Y749)</f>
        <v/>
      </c>
      <c r="W219" s="1" t="str">
        <f>+IF(H219=0,"",'Ark1'!AA749)</f>
        <v/>
      </c>
      <c r="X219" s="10" t="str">
        <f>+IF(H219=0,"",'Ark1'!AC749)</f>
        <v/>
      </c>
      <c r="Y219" s="307" t="str">
        <f t="shared" si="93"/>
        <v/>
      </c>
      <c r="Z219" s="114" t="str">
        <f t="shared" si="94"/>
        <v/>
      </c>
      <c r="AA219" s="66" t="str">
        <f t="shared" si="95"/>
        <v/>
      </c>
      <c r="AB219" s="66" t="str">
        <f t="shared" si="96"/>
        <v/>
      </c>
      <c r="AC219" s="42"/>
      <c r="AD219" s="12"/>
      <c r="AE219" s="55"/>
      <c r="AF219" s="55"/>
      <c r="AG219" s="1"/>
      <c r="AH219"/>
      <c r="AI219"/>
      <c r="AM219"/>
    </row>
    <row r="220" spans="1:39" ht="15.6">
      <c r="A220" s="45"/>
      <c r="B220" s="42"/>
      <c r="C220" s="45"/>
      <c r="D220" s="45"/>
      <c r="E220" s="45"/>
      <c r="F220" s="45"/>
      <c r="G220" s="45"/>
      <c r="H220" s="45"/>
      <c r="I220" s="42"/>
      <c r="J220" s="94"/>
      <c r="K220" s="63"/>
      <c r="L220" s="42"/>
      <c r="M220" s="42"/>
      <c r="N220" s="42"/>
      <c r="O220" s="72"/>
      <c r="P220" s="72"/>
      <c r="Q220" s="42"/>
      <c r="R220" s="72"/>
      <c r="S220" s="72"/>
      <c r="T220" s="72"/>
      <c r="U220" s="72"/>
      <c r="V220" s="72"/>
      <c r="W220" s="42"/>
      <c r="X220" s="72"/>
      <c r="Y220" s="42"/>
      <c r="Z220" s="42"/>
      <c r="AA220" s="63"/>
      <c r="AB220" s="64"/>
      <c r="AC220" s="42"/>
      <c r="AD220" s="4"/>
      <c r="AE220" s="55"/>
      <c r="AF220" s="55"/>
      <c r="AG220" s="1"/>
      <c r="AH220" s="5"/>
      <c r="AI220"/>
      <c r="AM220"/>
    </row>
    <row r="221" spans="1:39" ht="17.399999999999999">
      <c r="A221" s="247"/>
      <c r="B221" s="278" t="s">
        <v>0</v>
      </c>
      <c r="C221" s="278"/>
      <c r="D221" s="278" t="str">
        <f>+D223</f>
        <v>E+</v>
      </c>
      <c r="E221" s="278"/>
      <c r="F221" s="279" t="s">
        <v>592</v>
      </c>
      <c r="G221" s="512">
        <f>SUM(H223:H234)</f>
        <v>0</v>
      </c>
      <c r="H221" s="501"/>
      <c r="I221" s="48"/>
      <c r="J221" s="45"/>
      <c r="K221" s="94"/>
      <c r="L221" s="63"/>
      <c r="M221" s="338">
        <f>+Klasse!L27</f>
        <v>0</v>
      </c>
      <c r="N221" s="48" t="s">
        <v>562</v>
      </c>
      <c r="O221" s="42"/>
      <c r="P221" s="72"/>
      <c r="Q221" s="72"/>
      <c r="R221" s="42"/>
      <c r="S221" s="72"/>
      <c r="T221" s="72"/>
      <c r="U221" s="72"/>
      <c r="V221" s="72"/>
      <c r="W221" s="72"/>
      <c r="X221" s="42"/>
      <c r="Y221" s="18" t="str">
        <f>+IF(Klasse!F27=0,"",Klasse!AC27)</f>
        <v/>
      </c>
      <c r="Z221" s="48" t="s">
        <v>621</v>
      </c>
      <c r="AA221" s="42"/>
      <c r="AB221" s="63"/>
      <c r="AC221" s="64"/>
      <c r="AD221" s="4"/>
      <c r="AE221" s="4"/>
      <c r="AF221" s="55"/>
      <c r="AG221" s="55"/>
      <c r="AH221" s="1"/>
      <c r="AI221" s="5"/>
      <c r="AM221"/>
    </row>
    <row r="222" spans="1:39" ht="15.6">
      <c r="A222" s="45"/>
      <c r="B222" s="42"/>
      <c r="C222" s="45"/>
      <c r="D222" s="45"/>
      <c r="E222" s="45"/>
      <c r="F222" s="45"/>
      <c r="G222" s="45"/>
      <c r="H222" s="45"/>
      <c r="I222" s="42"/>
      <c r="J222" s="94"/>
      <c r="K222" s="63"/>
      <c r="L222" s="42"/>
      <c r="M222" s="42"/>
      <c r="N222" s="42"/>
      <c r="O222" s="72"/>
      <c r="P222" s="72"/>
      <c r="Q222" s="42"/>
      <c r="R222" s="72"/>
      <c r="S222" s="72"/>
      <c r="T222" s="72"/>
      <c r="U222" s="72"/>
      <c r="V222" s="72"/>
      <c r="W222" s="42"/>
      <c r="X222" s="72"/>
      <c r="Y222" s="42"/>
      <c r="Z222" s="42"/>
      <c r="AA222" s="63"/>
      <c r="AB222" s="64"/>
      <c r="AC222" s="42"/>
      <c r="AD222" s="4"/>
      <c r="AE222" s="55"/>
      <c r="AF222" s="55"/>
      <c r="AG222" s="1"/>
      <c r="AH222" s="5"/>
      <c r="AI222"/>
      <c r="AM222"/>
    </row>
    <row r="223" spans="1:39" ht="15.6">
      <c r="A223" s="42"/>
      <c r="B223" s="42">
        <f>+'Ark1'!C750</f>
        <v>2024</v>
      </c>
      <c r="C223" s="50">
        <f>+'Ark1'!L750</f>
        <v>15</v>
      </c>
      <c r="D223" s="51" t="s">
        <v>41</v>
      </c>
      <c r="E223" s="51">
        <f>+'Ark1'!D750</f>
        <v>1</v>
      </c>
      <c r="F223" s="51" t="str">
        <f t="shared" ref="F223:F234" si="97">+F208</f>
        <v>Jan</v>
      </c>
      <c r="G223" s="50" t="str">
        <f>+IF(H223=0,"",'Ark1'!Q750)</f>
        <v/>
      </c>
      <c r="H223" s="383">
        <f>+'Ark1'!R750</f>
        <v>0</v>
      </c>
      <c r="I223" s="114" t="str">
        <f t="shared" ref="I223:I234" si="98">+IF(H223=0,"",H223-H450)</f>
        <v/>
      </c>
      <c r="J223" s="52" t="str">
        <f>+IF(H223=0,"",'Ark1'!AE750)</f>
        <v/>
      </c>
      <c r="K223" s="52" t="str">
        <f>+IF(H223=0,"",'Ark1'!AF750)</f>
        <v/>
      </c>
      <c r="L223" s="52" t="str">
        <f>+IF(H223=0,"",'Ark1'!T750)</f>
        <v/>
      </c>
      <c r="M223" s="307" t="str">
        <f>+IF(H223=0,"",'Ark1'!U750)</f>
        <v/>
      </c>
      <c r="N223" s="114" t="str">
        <f t="shared" ref="N223:N234" si="99">+IF(H223=0,"",M223-M450)</f>
        <v/>
      </c>
      <c r="O223" s="75" t="str">
        <f>+IF(H223=0,"",'Ark1'!W750)</f>
        <v/>
      </c>
      <c r="P223" s="75" t="str">
        <f>+IF(H223=0,"",'Ark1'!X750)</f>
        <v/>
      </c>
      <c r="Q223" s="307" t="str">
        <f>+IF(H223=0,"",'Ark1'!AG750)</f>
        <v/>
      </c>
      <c r="R223" s="75" t="str">
        <f>+IF(H223=0,"",'Ark1'!AH750)</f>
        <v/>
      </c>
      <c r="S223" s="75" t="str">
        <f>+IF(H223=0,"",'Ark1'!AI750)</f>
        <v/>
      </c>
      <c r="T223" s="440">
        <f>+'Ark1'!AR834</f>
        <v>205.75</v>
      </c>
      <c r="U223" s="415">
        <f>+'Ark1'!AS834</f>
        <v>36.745305508474942</v>
      </c>
      <c r="V223" s="75" t="str">
        <f>+IF(H223=0,"",'Ark1'!Y750)</f>
        <v/>
      </c>
      <c r="W223" s="52" t="str">
        <f>+IF(H223=0,"",'Ark1'!AA750)</f>
        <v/>
      </c>
      <c r="X223" s="75" t="str">
        <f>+IF(H223=0,"",'Ark1'!AC750)</f>
        <v/>
      </c>
      <c r="Y223" s="307" t="str">
        <f t="shared" ref="Y223:Y234" si="100">IF(H223=0,"",1000*M223/Q223)</f>
        <v/>
      </c>
      <c r="Z223" s="114" t="str">
        <f t="shared" ref="Z223:Z234" si="101">+IF(H223=0,"",Y223-Y450)</f>
        <v/>
      </c>
      <c r="AA223" s="65" t="str">
        <f t="shared" ref="AA223:AA234" si="102">IF(H223=0,"",M223/C223)</f>
        <v/>
      </c>
      <c r="AB223" s="65" t="str">
        <f t="shared" ref="AB223:AB234" si="103">IF(H223=0,"",H223/G223)</f>
        <v/>
      </c>
      <c r="AC223" s="42"/>
      <c r="AD223" s="12"/>
      <c r="AE223" s="55"/>
      <c r="AF223" s="55"/>
      <c r="AG223" s="1"/>
      <c r="AH223"/>
      <c r="AI223"/>
      <c r="AM223"/>
    </row>
    <row r="224" spans="1:39" ht="15.6">
      <c r="A224" s="42"/>
      <c r="B224" s="42">
        <f>+'Ark1'!C751</f>
        <v>2024</v>
      </c>
      <c r="C224" s="50">
        <f>+'Ark1'!L751</f>
        <v>15</v>
      </c>
      <c r="D224" s="51" t="s">
        <v>41</v>
      </c>
      <c r="E224" s="51">
        <f>+'Ark1'!D751</f>
        <v>2</v>
      </c>
      <c r="F224" s="51" t="str">
        <f t="shared" si="97"/>
        <v>Feb</v>
      </c>
      <c r="G224" s="50" t="str">
        <f>+IF(H224=0,"",'Ark1'!Q751)</f>
        <v/>
      </c>
      <c r="H224" s="383">
        <f>+'Ark1'!R751</f>
        <v>0</v>
      </c>
      <c r="I224" s="114" t="str">
        <f t="shared" si="98"/>
        <v/>
      </c>
      <c r="J224" s="52" t="str">
        <f>+IF(H224=0,"",'Ark1'!AE751)</f>
        <v/>
      </c>
      <c r="K224" s="52" t="str">
        <f>+IF(H224=0,"",'Ark1'!AF751)</f>
        <v/>
      </c>
      <c r="L224" s="52" t="str">
        <f>+IF(H224=0,"",'Ark1'!T751)</f>
        <v/>
      </c>
      <c r="M224" s="307" t="str">
        <f>+IF(H224=0,"",'Ark1'!U751)</f>
        <v/>
      </c>
      <c r="N224" s="114" t="str">
        <f t="shared" si="99"/>
        <v/>
      </c>
      <c r="O224" s="75" t="str">
        <f>+IF(H224=0,"",'Ark1'!W751)</f>
        <v/>
      </c>
      <c r="P224" s="75" t="str">
        <f>+IF(H224=0,"",'Ark1'!X751)</f>
        <v/>
      </c>
      <c r="Q224" s="307" t="str">
        <f>+IF(H224=0,"",'Ark1'!AG751)</f>
        <v/>
      </c>
      <c r="R224" s="75" t="str">
        <f>+IF(H224=0,"",'Ark1'!AH751)</f>
        <v/>
      </c>
      <c r="S224" s="75" t="str">
        <f>+IF(H224=0,"",'Ark1'!AI751)</f>
        <v/>
      </c>
      <c r="T224" s="440">
        <f>+'Ark1'!AR835</f>
        <v>206</v>
      </c>
      <c r="U224" s="415">
        <f>+'Ark1'!AS835</f>
        <v>39.465484059604989</v>
      </c>
      <c r="V224" s="75" t="str">
        <f>+IF(H224=0,"",'Ark1'!Y751)</f>
        <v/>
      </c>
      <c r="W224" s="52" t="str">
        <f>+IF(H224=0,"",'Ark1'!AA751)</f>
        <v/>
      </c>
      <c r="X224" s="75" t="str">
        <f>+IF(H224=0,"",'Ark1'!AC751)</f>
        <v/>
      </c>
      <c r="Y224" s="307" t="str">
        <f t="shared" si="100"/>
        <v/>
      </c>
      <c r="Z224" s="114" t="str">
        <f t="shared" si="101"/>
        <v/>
      </c>
      <c r="AA224" s="65" t="str">
        <f t="shared" si="102"/>
        <v/>
      </c>
      <c r="AB224" s="65" t="str">
        <f t="shared" si="103"/>
        <v/>
      </c>
      <c r="AC224" s="42"/>
      <c r="AD224" s="12"/>
      <c r="AE224" s="55"/>
      <c r="AF224" s="55"/>
      <c r="AG224" s="1"/>
      <c r="AH224"/>
      <c r="AI224"/>
      <c r="AM224"/>
    </row>
    <row r="225" spans="1:43" ht="15.6">
      <c r="A225" s="42"/>
      <c r="B225" s="42">
        <f>+'Ark1'!C752</f>
        <v>2024</v>
      </c>
      <c r="C225" s="50">
        <f>+'Ark1'!L752</f>
        <v>15</v>
      </c>
      <c r="D225" s="51" t="s">
        <v>41</v>
      </c>
      <c r="E225" s="51">
        <f>+'Ark1'!D752</f>
        <v>3</v>
      </c>
      <c r="F225" s="51" t="str">
        <f t="shared" si="97"/>
        <v>Mar</v>
      </c>
      <c r="G225" s="50" t="str">
        <f>+IF(H225=0,"",'Ark1'!Q752)</f>
        <v/>
      </c>
      <c r="H225" s="383">
        <f>+'Ark1'!R752</f>
        <v>0</v>
      </c>
      <c r="I225" s="114" t="str">
        <f t="shared" si="98"/>
        <v/>
      </c>
      <c r="J225" s="52" t="str">
        <f>+IF(H225=0,"",'Ark1'!AE752)</f>
        <v/>
      </c>
      <c r="K225" s="52" t="str">
        <f>+IF(H225=0,"",'Ark1'!AF752)</f>
        <v/>
      </c>
      <c r="L225" s="52" t="str">
        <f>+IF(H225=0,"",'Ark1'!T752)</f>
        <v/>
      </c>
      <c r="M225" s="307" t="str">
        <f>+IF(H225=0,"",'Ark1'!U752)</f>
        <v/>
      </c>
      <c r="N225" s="114" t="str">
        <f t="shared" si="99"/>
        <v/>
      </c>
      <c r="O225" s="75" t="str">
        <f>+IF(H225=0,"",'Ark1'!W752)</f>
        <v/>
      </c>
      <c r="P225" s="75" t="str">
        <f>+IF(H225=0,"",'Ark1'!X752)</f>
        <v/>
      </c>
      <c r="Q225" s="307" t="str">
        <f>+IF(H225=0,"",'Ark1'!AG752)</f>
        <v/>
      </c>
      <c r="R225" s="75" t="str">
        <f>+IF(H225=0,"",'Ark1'!AH752)</f>
        <v/>
      </c>
      <c r="S225" s="75" t="str">
        <f>+IF(H225=0,"",'Ark1'!AI752)</f>
        <v/>
      </c>
      <c r="T225" s="449"/>
      <c r="U225" s="89"/>
      <c r="V225" s="75" t="str">
        <f>+IF(H225=0,"",'Ark1'!Y752)</f>
        <v/>
      </c>
      <c r="W225" s="52" t="str">
        <f>+IF(H225=0,"",'Ark1'!AA752)</f>
        <v/>
      </c>
      <c r="X225" s="75" t="str">
        <f>+IF(H225=0,"",'Ark1'!AC752)</f>
        <v/>
      </c>
      <c r="Y225" s="307" t="str">
        <f t="shared" si="100"/>
        <v/>
      </c>
      <c r="Z225" s="114" t="str">
        <f t="shared" si="101"/>
        <v/>
      </c>
      <c r="AA225" s="65" t="str">
        <f t="shared" si="102"/>
        <v/>
      </c>
      <c r="AB225" s="65" t="str">
        <f t="shared" si="103"/>
        <v/>
      </c>
      <c r="AC225" s="42"/>
      <c r="AD225" s="12"/>
      <c r="AE225" s="55"/>
      <c r="AF225" s="55"/>
      <c r="AG225" s="1"/>
      <c r="AH225"/>
      <c r="AI225"/>
      <c r="AM225"/>
    </row>
    <row r="226" spans="1:43" ht="15.6">
      <c r="A226" s="42"/>
      <c r="B226" s="42">
        <f>+'Ark1'!C753</f>
        <v>2024</v>
      </c>
      <c r="C226" s="50">
        <f>+'Ark1'!L753</f>
        <v>15</v>
      </c>
      <c r="D226" s="51" t="s">
        <v>41</v>
      </c>
      <c r="E226" s="51">
        <f>+'Ark1'!D753</f>
        <v>4</v>
      </c>
      <c r="F226" s="51" t="str">
        <f t="shared" si="97"/>
        <v>Apr</v>
      </c>
      <c r="G226" s="50" t="str">
        <f>+IF(H226=0,"",'Ark1'!Q753)</f>
        <v/>
      </c>
      <c r="H226" s="383">
        <f>+'Ark1'!R753</f>
        <v>0</v>
      </c>
      <c r="I226" s="114" t="str">
        <f t="shared" si="98"/>
        <v/>
      </c>
      <c r="J226" s="52" t="str">
        <f>+IF(H226=0,"",'Ark1'!AE753)</f>
        <v/>
      </c>
      <c r="K226" s="52" t="str">
        <f>+IF(H226=0,"",'Ark1'!AF753)</f>
        <v/>
      </c>
      <c r="L226" s="52" t="str">
        <f>+IF(H226=0,"",'Ark1'!T753)</f>
        <v/>
      </c>
      <c r="M226" s="307" t="str">
        <f>+IF(H226=0,"",'Ark1'!U753)</f>
        <v/>
      </c>
      <c r="N226" s="114" t="str">
        <f t="shared" si="99"/>
        <v/>
      </c>
      <c r="O226" s="75" t="str">
        <f>+IF(H226=0,"",'Ark1'!W753)</f>
        <v/>
      </c>
      <c r="P226" s="75" t="str">
        <f>+IF(H226=0,"",'Ark1'!X753)</f>
        <v/>
      </c>
      <c r="Q226" s="307" t="str">
        <f>+IF(H226=0,"",'Ark1'!AG753)</f>
        <v/>
      </c>
      <c r="R226" s="75" t="str">
        <f>+IF(H226=0,"",'Ark1'!AH753)</f>
        <v/>
      </c>
      <c r="S226" s="75" t="str">
        <f>+IF(H226=0,"",'Ark1'!AI753)</f>
        <v/>
      </c>
      <c r="T226" s="449"/>
      <c r="U226" s="89"/>
      <c r="V226" s="75" t="str">
        <f>+IF(H226=0,"",'Ark1'!Y753)</f>
        <v/>
      </c>
      <c r="W226" s="52" t="str">
        <f>+IF(H226=0,"",'Ark1'!AA753)</f>
        <v/>
      </c>
      <c r="X226" s="75" t="str">
        <f>+IF(H226=0,"",'Ark1'!AC753)</f>
        <v/>
      </c>
      <c r="Y226" s="307" t="str">
        <f t="shared" si="100"/>
        <v/>
      </c>
      <c r="Z226" s="114" t="str">
        <f t="shared" si="101"/>
        <v/>
      </c>
      <c r="AA226" s="65" t="str">
        <f t="shared" si="102"/>
        <v/>
      </c>
      <c r="AB226" s="65" t="str">
        <f t="shared" si="103"/>
        <v/>
      </c>
      <c r="AC226" s="42"/>
      <c r="AD226" s="12"/>
      <c r="AE226" s="55"/>
      <c r="AF226" s="55"/>
      <c r="AG226" s="1"/>
      <c r="AH226"/>
      <c r="AI226"/>
      <c r="AM226"/>
    </row>
    <row r="227" spans="1:43" ht="15.6">
      <c r="A227" s="42"/>
      <c r="B227" s="42">
        <f>+'Ark1'!C754</f>
        <v>2024</v>
      </c>
      <c r="C227" s="50">
        <f>+'Ark1'!L754</f>
        <v>15</v>
      </c>
      <c r="D227" s="51" t="s">
        <v>41</v>
      </c>
      <c r="E227" s="51">
        <f>+'Ark1'!D754</f>
        <v>5</v>
      </c>
      <c r="F227" s="51" t="str">
        <f t="shared" si="97"/>
        <v>Mai</v>
      </c>
      <c r="G227" s="50" t="str">
        <f>+IF(H227=0,"",'Ark1'!Q754)</f>
        <v/>
      </c>
      <c r="H227" s="383">
        <f>+'Ark1'!R754</f>
        <v>0</v>
      </c>
      <c r="I227" s="114" t="str">
        <f t="shared" si="98"/>
        <v/>
      </c>
      <c r="J227" s="52" t="str">
        <f>+IF(H227=0,"",'Ark1'!AE754)</f>
        <v/>
      </c>
      <c r="K227" s="52" t="str">
        <f>+IF(H227=0,"",'Ark1'!AF754)</f>
        <v/>
      </c>
      <c r="L227" s="52" t="str">
        <f>+IF(H227=0,"",'Ark1'!T754)</f>
        <v/>
      </c>
      <c r="M227" s="307" t="str">
        <f>+IF(H227=0,"",'Ark1'!U754)</f>
        <v/>
      </c>
      <c r="N227" s="114" t="str">
        <f t="shared" si="99"/>
        <v/>
      </c>
      <c r="O227" s="75" t="str">
        <f>+IF(H227=0,"",'Ark1'!W754)</f>
        <v/>
      </c>
      <c r="P227" s="75" t="str">
        <f>+IF(H227=0,"",'Ark1'!X754)</f>
        <v/>
      </c>
      <c r="Q227" s="307" t="str">
        <f>+IF(H227=0,"",'Ark1'!AG754)</f>
        <v/>
      </c>
      <c r="R227" s="75" t="str">
        <f>+IF(H227=0,"",'Ark1'!AH754)</f>
        <v/>
      </c>
      <c r="S227" s="75" t="str">
        <f>+IF(H227=0,"",'Ark1'!AI754)</f>
        <v/>
      </c>
      <c r="T227" s="449"/>
      <c r="U227" s="89"/>
      <c r="V227" s="75" t="str">
        <f>+IF(H227=0,"",'Ark1'!Y754)</f>
        <v/>
      </c>
      <c r="W227" s="52" t="str">
        <f>+IF(H227=0,"",'Ark1'!AA754)</f>
        <v/>
      </c>
      <c r="X227" s="75" t="str">
        <f>+IF(H227=0,"",'Ark1'!AC754)</f>
        <v/>
      </c>
      <c r="Y227" s="307" t="str">
        <f t="shared" si="100"/>
        <v/>
      </c>
      <c r="Z227" s="114" t="str">
        <f t="shared" si="101"/>
        <v/>
      </c>
      <c r="AA227" s="65" t="str">
        <f t="shared" si="102"/>
        <v/>
      </c>
      <c r="AB227" s="65" t="str">
        <f t="shared" si="103"/>
        <v/>
      </c>
      <c r="AC227" s="42"/>
      <c r="AD227" s="12"/>
      <c r="AE227" s="55"/>
      <c r="AF227" s="55"/>
      <c r="AG227" s="1"/>
      <c r="AH227"/>
      <c r="AI227"/>
      <c r="AM227"/>
    </row>
    <row r="228" spans="1:43" ht="15.6">
      <c r="A228" s="42"/>
      <c r="B228" s="42">
        <f>+'Ark1'!C755</f>
        <v>2024</v>
      </c>
      <c r="C228" s="50">
        <f>+'Ark1'!L755</f>
        <v>15</v>
      </c>
      <c r="D228" s="51" t="s">
        <v>41</v>
      </c>
      <c r="E228" s="51">
        <f>+'Ark1'!D755</f>
        <v>6</v>
      </c>
      <c r="F228" s="51" t="str">
        <f t="shared" si="97"/>
        <v>Jun</v>
      </c>
      <c r="G228" s="50" t="str">
        <f>+IF(H228=0,"",'Ark1'!Q755)</f>
        <v/>
      </c>
      <c r="H228" s="383">
        <f>+'Ark1'!R755</f>
        <v>0</v>
      </c>
      <c r="I228" s="114" t="str">
        <f t="shared" si="98"/>
        <v/>
      </c>
      <c r="J228" s="52" t="str">
        <f>+IF(H228=0,"",'Ark1'!AE755)</f>
        <v/>
      </c>
      <c r="K228" s="52" t="str">
        <f>+IF(H228=0,"",'Ark1'!AF755)</f>
        <v/>
      </c>
      <c r="L228" s="52" t="str">
        <f>+IF(H228=0,"",'Ark1'!T755)</f>
        <v/>
      </c>
      <c r="M228" s="307" t="str">
        <f>+IF(H228=0,"",'Ark1'!U755)</f>
        <v/>
      </c>
      <c r="N228" s="114" t="str">
        <f t="shared" si="99"/>
        <v/>
      </c>
      <c r="O228" s="75" t="str">
        <f>+IF(H228=0,"",'Ark1'!W755)</f>
        <v/>
      </c>
      <c r="P228" s="75" t="str">
        <f>+IF(H228=0,"",'Ark1'!X755)</f>
        <v/>
      </c>
      <c r="Q228" s="307" t="str">
        <f>+IF(H228=0,"",'Ark1'!AG755)</f>
        <v/>
      </c>
      <c r="R228" s="75" t="str">
        <f>+IF(H228=0,"",'Ark1'!AH755)</f>
        <v/>
      </c>
      <c r="S228" s="75" t="str">
        <f>+IF(H228=0,"",'Ark1'!AI755)</f>
        <v/>
      </c>
      <c r="T228" s="449"/>
      <c r="U228" s="89"/>
      <c r="V228" s="75" t="str">
        <f>+IF(H228=0,"",'Ark1'!Y755)</f>
        <v/>
      </c>
      <c r="W228" s="52" t="str">
        <f>+IF(H228=0,"",'Ark1'!AA755)</f>
        <v/>
      </c>
      <c r="X228" s="75" t="str">
        <f>+IF(H228=0,"",'Ark1'!AC755)</f>
        <v/>
      </c>
      <c r="Y228" s="307" t="str">
        <f t="shared" si="100"/>
        <v/>
      </c>
      <c r="Z228" s="114" t="str">
        <f t="shared" si="101"/>
        <v/>
      </c>
      <c r="AA228" s="65" t="str">
        <f t="shared" si="102"/>
        <v/>
      </c>
      <c r="AB228" s="65" t="str">
        <f t="shared" si="103"/>
        <v/>
      </c>
      <c r="AC228" s="42"/>
      <c r="AD228" s="12"/>
      <c r="AE228" s="55"/>
      <c r="AF228" s="55"/>
      <c r="AG228" s="1"/>
      <c r="AH228"/>
      <c r="AI228"/>
      <c r="AM228"/>
    </row>
    <row r="229" spans="1:43" ht="15.6">
      <c r="A229" s="42"/>
      <c r="B229" s="42">
        <f>+'Ark1'!C756</f>
        <v>2024</v>
      </c>
      <c r="C229" s="50">
        <f>+'Ark1'!L756</f>
        <v>15</v>
      </c>
      <c r="D229" s="51" t="s">
        <v>41</v>
      </c>
      <c r="E229" s="51">
        <f>+'Ark1'!D756</f>
        <v>7</v>
      </c>
      <c r="F229" s="51" t="str">
        <f t="shared" si="97"/>
        <v>Jul</v>
      </c>
      <c r="G229" s="50" t="str">
        <f>+IF(H229=0,"",'Ark1'!Q756)</f>
        <v/>
      </c>
      <c r="H229" s="383">
        <f>+'Ark1'!R756</f>
        <v>0</v>
      </c>
      <c r="I229" s="114" t="str">
        <f t="shared" si="98"/>
        <v/>
      </c>
      <c r="J229" s="52" t="str">
        <f>+IF(H229=0,"",'Ark1'!AE756)</f>
        <v/>
      </c>
      <c r="K229" s="52" t="str">
        <f>+IF(H229=0,"",'Ark1'!AF756)</f>
        <v/>
      </c>
      <c r="L229" s="52" t="str">
        <f>+IF(H229=0,"",'Ark1'!T756)</f>
        <v/>
      </c>
      <c r="M229" s="307" t="str">
        <f>+IF(H229=0,"",'Ark1'!U756)</f>
        <v/>
      </c>
      <c r="N229" s="114" t="str">
        <f t="shared" si="99"/>
        <v/>
      </c>
      <c r="O229" s="75" t="str">
        <f>+IF(H229=0,"",'Ark1'!W756)</f>
        <v/>
      </c>
      <c r="P229" s="75" t="str">
        <f>+IF(H229=0,"",'Ark1'!X756)</f>
        <v/>
      </c>
      <c r="Q229" s="307" t="str">
        <f>+IF(H229=0,"",'Ark1'!AG756)</f>
        <v/>
      </c>
      <c r="R229" s="75" t="str">
        <f>+IF(H229=0,"",'Ark1'!AH756)</f>
        <v/>
      </c>
      <c r="S229" s="75" t="str">
        <f>+IF(H229=0,"",'Ark1'!AI756)</f>
        <v/>
      </c>
      <c r="T229" s="449"/>
      <c r="U229" s="89"/>
      <c r="V229" s="75" t="str">
        <f>+IF(H229=0,"",'Ark1'!Y756)</f>
        <v/>
      </c>
      <c r="W229" s="52" t="str">
        <f>+IF(H229=0,"",'Ark1'!AA756)</f>
        <v/>
      </c>
      <c r="X229" s="75" t="str">
        <f>+IF(H229=0,"",'Ark1'!AC756)</f>
        <v/>
      </c>
      <c r="Y229" s="307" t="str">
        <f t="shared" si="100"/>
        <v/>
      </c>
      <c r="Z229" s="114" t="str">
        <f t="shared" si="101"/>
        <v/>
      </c>
      <c r="AA229" s="65" t="str">
        <f t="shared" si="102"/>
        <v/>
      </c>
      <c r="AB229" s="65" t="str">
        <f t="shared" si="103"/>
        <v/>
      </c>
      <c r="AC229" s="42"/>
      <c r="AD229" s="12"/>
      <c r="AE229" s="55"/>
      <c r="AF229" s="55"/>
      <c r="AG229" s="1"/>
      <c r="AH229"/>
      <c r="AI229"/>
      <c r="AM229"/>
    </row>
    <row r="230" spans="1:43" ht="15.6">
      <c r="A230" s="42"/>
      <c r="B230" s="42">
        <f>+'Ark1'!C757</f>
        <v>2024</v>
      </c>
      <c r="C230" s="50">
        <f>+'Ark1'!L757</f>
        <v>15</v>
      </c>
      <c r="D230" s="51" t="s">
        <v>41</v>
      </c>
      <c r="E230" s="51">
        <f>+'Ark1'!D757</f>
        <v>8</v>
      </c>
      <c r="F230" s="51" t="str">
        <f t="shared" si="97"/>
        <v>Aug</v>
      </c>
      <c r="G230" s="50" t="str">
        <f>+IF(H230=0,"",'Ark1'!Q757)</f>
        <v/>
      </c>
      <c r="H230" s="383">
        <f>+'Ark1'!R757</f>
        <v>0</v>
      </c>
      <c r="I230" s="114" t="str">
        <f t="shared" si="98"/>
        <v/>
      </c>
      <c r="J230" s="52" t="str">
        <f>+IF(H230=0,"",'Ark1'!AE757)</f>
        <v/>
      </c>
      <c r="K230" s="52" t="str">
        <f>+IF(H230=0,"",'Ark1'!AF757)</f>
        <v/>
      </c>
      <c r="L230" s="52" t="str">
        <f>+IF(H230=0,"",'Ark1'!T757)</f>
        <v/>
      </c>
      <c r="M230" s="307" t="str">
        <f>+IF(H230=0,"",'Ark1'!U757)</f>
        <v/>
      </c>
      <c r="N230" s="114" t="str">
        <f t="shared" si="99"/>
        <v/>
      </c>
      <c r="O230" s="75" t="str">
        <f>+IF(H230=0,"",'Ark1'!W757)</f>
        <v/>
      </c>
      <c r="P230" s="75" t="str">
        <f>+IF(H230=0,"",'Ark1'!X757)</f>
        <v/>
      </c>
      <c r="Q230" s="307" t="str">
        <f>+IF(H230=0,"",'Ark1'!AG757)</f>
        <v/>
      </c>
      <c r="R230" s="75" t="str">
        <f>+IF(H230=0,"",'Ark1'!AH757)</f>
        <v/>
      </c>
      <c r="S230" s="75" t="str">
        <f>+IF(H230=0,"",'Ark1'!AI757)</f>
        <v/>
      </c>
      <c r="T230" s="449"/>
      <c r="U230" s="89"/>
      <c r="V230" s="75" t="str">
        <f>+IF(H230=0,"",'Ark1'!Y757)</f>
        <v/>
      </c>
      <c r="W230" s="52" t="str">
        <f>+IF(H230=0,"",'Ark1'!AA757)</f>
        <v/>
      </c>
      <c r="X230" s="75" t="str">
        <f>+IF(H230=0,"",'Ark1'!AC757)</f>
        <v/>
      </c>
      <c r="Y230" s="307" t="str">
        <f t="shared" si="100"/>
        <v/>
      </c>
      <c r="Z230" s="114" t="str">
        <f t="shared" si="101"/>
        <v/>
      </c>
      <c r="AA230" s="65" t="str">
        <f t="shared" si="102"/>
        <v/>
      </c>
      <c r="AB230" s="65" t="str">
        <f t="shared" si="103"/>
        <v/>
      </c>
      <c r="AC230" s="42"/>
      <c r="AD230" s="12"/>
      <c r="AE230" s="55"/>
      <c r="AF230" s="55"/>
      <c r="AG230" s="1"/>
      <c r="AH230"/>
      <c r="AI230"/>
      <c r="AM230"/>
    </row>
    <row r="231" spans="1:43" ht="15.6">
      <c r="A231" s="42"/>
      <c r="B231" s="42">
        <f>+'Ark1'!C758</f>
        <v>2024</v>
      </c>
      <c r="C231" s="50">
        <f>+'Ark1'!L758</f>
        <v>15</v>
      </c>
      <c r="D231" s="51" t="s">
        <v>41</v>
      </c>
      <c r="E231" s="51">
        <f>+'Ark1'!D758</f>
        <v>9</v>
      </c>
      <c r="F231" s="51" t="str">
        <f t="shared" si="97"/>
        <v>Sep</v>
      </c>
      <c r="G231" s="50" t="str">
        <f>+IF(H231=0,"",'Ark1'!Q758)</f>
        <v/>
      </c>
      <c r="H231" s="383">
        <f>+'Ark1'!R758</f>
        <v>0</v>
      </c>
      <c r="I231" s="114" t="str">
        <f t="shared" si="98"/>
        <v/>
      </c>
      <c r="J231" s="52" t="str">
        <f>+IF(H231=0,"",'Ark1'!AE758)</f>
        <v/>
      </c>
      <c r="K231" s="52" t="str">
        <f>+IF(H231=0,"",'Ark1'!AF758)</f>
        <v/>
      </c>
      <c r="L231" s="52" t="str">
        <f>+IF(H231=0,"",'Ark1'!T758)</f>
        <v/>
      </c>
      <c r="M231" s="307" t="str">
        <f>+IF(H231=0,"",'Ark1'!U758)</f>
        <v/>
      </c>
      <c r="N231" s="114" t="str">
        <f t="shared" si="99"/>
        <v/>
      </c>
      <c r="O231" s="75" t="str">
        <f>+IF(H231=0,"",'Ark1'!W758)</f>
        <v/>
      </c>
      <c r="P231" s="75" t="str">
        <f>+IF(H231=0,"",'Ark1'!X758)</f>
        <v/>
      </c>
      <c r="Q231" s="307" t="str">
        <f>+IF(H231=0,"",'Ark1'!AG758)</f>
        <v/>
      </c>
      <c r="R231" s="75" t="str">
        <f>+IF(H231=0,"",'Ark1'!AH758)</f>
        <v/>
      </c>
      <c r="S231" s="75" t="str">
        <f>+IF(H231=0,"",'Ark1'!AI758)</f>
        <v/>
      </c>
      <c r="T231" s="449"/>
      <c r="U231" s="89"/>
      <c r="V231" s="75" t="str">
        <f>+IF(H231=0,"",'Ark1'!Y758)</f>
        <v/>
      </c>
      <c r="W231" s="52" t="str">
        <f>+IF(H231=0,"",'Ark1'!AA758)</f>
        <v/>
      </c>
      <c r="X231" s="75" t="str">
        <f>+IF(H231=0,"",'Ark1'!AC758)</f>
        <v/>
      </c>
      <c r="Y231" s="307" t="str">
        <f t="shared" si="100"/>
        <v/>
      </c>
      <c r="Z231" s="114" t="str">
        <f t="shared" si="101"/>
        <v/>
      </c>
      <c r="AA231" s="65" t="str">
        <f t="shared" si="102"/>
        <v/>
      </c>
      <c r="AB231" s="65" t="str">
        <f t="shared" si="103"/>
        <v/>
      </c>
      <c r="AC231" s="42"/>
      <c r="AD231" s="12"/>
      <c r="AE231" s="55"/>
      <c r="AF231" s="55"/>
      <c r="AG231" s="1"/>
      <c r="AH231"/>
      <c r="AI231"/>
      <c r="AM231"/>
    </row>
    <row r="232" spans="1:43" ht="15.6">
      <c r="A232" s="42"/>
      <c r="B232" s="42">
        <f>+'Ark1'!C759</f>
        <v>2024</v>
      </c>
      <c r="C232" s="50">
        <f>+'Ark1'!L759</f>
        <v>15</v>
      </c>
      <c r="D232" s="51" t="s">
        <v>41</v>
      </c>
      <c r="E232" s="51">
        <f>+'Ark1'!D759</f>
        <v>10</v>
      </c>
      <c r="F232" s="51" t="str">
        <f t="shared" si="97"/>
        <v>Okt</v>
      </c>
      <c r="G232" s="50" t="str">
        <f>+IF(H232=0,"",'Ark1'!Q759)</f>
        <v/>
      </c>
      <c r="H232" s="383">
        <f>+'Ark1'!R759</f>
        <v>0</v>
      </c>
      <c r="I232" s="114" t="str">
        <f t="shared" si="98"/>
        <v/>
      </c>
      <c r="J232" s="52" t="str">
        <f>+IF(H232=0,"",'Ark1'!AE759)</f>
        <v/>
      </c>
      <c r="K232" s="52" t="str">
        <f>+IF(H232=0,"",'Ark1'!AF759)</f>
        <v/>
      </c>
      <c r="L232" s="52" t="str">
        <f>+IF(H232=0,"",'Ark1'!T759)</f>
        <v/>
      </c>
      <c r="M232" s="307" t="str">
        <f>+IF(H232=0,"",'Ark1'!U759)</f>
        <v/>
      </c>
      <c r="N232" s="114" t="str">
        <f t="shared" si="99"/>
        <v/>
      </c>
      <c r="O232" s="75" t="str">
        <f>+IF(H232=0,"",'Ark1'!W759)</f>
        <v/>
      </c>
      <c r="P232" s="75" t="str">
        <f>+IF(H232=0,"",'Ark1'!X759)</f>
        <v/>
      </c>
      <c r="Q232" s="307" t="str">
        <f>+IF(H232=0,"",'Ark1'!AG759)</f>
        <v/>
      </c>
      <c r="R232" s="75" t="str">
        <f>+IF(H232=0,"",'Ark1'!AH759)</f>
        <v/>
      </c>
      <c r="S232" s="75" t="str">
        <f>+IF(H232=0,"",'Ark1'!AI759)</f>
        <v/>
      </c>
      <c r="T232" s="449"/>
      <c r="U232" s="89"/>
      <c r="V232" s="75" t="str">
        <f>+IF(H232=0,"",'Ark1'!Y759)</f>
        <v/>
      </c>
      <c r="W232" s="52" t="str">
        <f>+IF(H232=0,"",'Ark1'!AA759)</f>
        <v/>
      </c>
      <c r="X232" s="75" t="str">
        <f>+IF(H232=0,"",'Ark1'!AC759)</f>
        <v/>
      </c>
      <c r="Y232" s="307" t="str">
        <f t="shared" si="100"/>
        <v/>
      </c>
      <c r="Z232" s="114" t="str">
        <f t="shared" si="101"/>
        <v/>
      </c>
      <c r="AA232" s="65" t="str">
        <f t="shared" si="102"/>
        <v/>
      </c>
      <c r="AB232" s="65" t="str">
        <f t="shared" si="103"/>
        <v/>
      </c>
      <c r="AC232" s="42"/>
      <c r="AD232" s="12"/>
      <c r="AE232" s="55"/>
      <c r="AF232" s="55"/>
      <c r="AG232" s="1"/>
      <c r="AH232"/>
      <c r="AI232"/>
      <c r="AM232"/>
    </row>
    <row r="233" spans="1:43" ht="15.6">
      <c r="A233" s="42"/>
      <c r="B233" s="42">
        <f>+'Ark1'!C760</f>
        <v>2024</v>
      </c>
      <c r="C233" s="50">
        <f>+'Ark1'!L760</f>
        <v>15</v>
      </c>
      <c r="D233" s="51" t="s">
        <v>41</v>
      </c>
      <c r="E233" s="51">
        <f>+'Ark1'!D760</f>
        <v>11</v>
      </c>
      <c r="F233" s="51" t="str">
        <f t="shared" si="97"/>
        <v>Nov</v>
      </c>
      <c r="G233" s="50" t="str">
        <f>+IF(H233=0,"",'Ark1'!Q760)</f>
        <v/>
      </c>
      <c r="H233" s="383">
        <f>+'Ark1'!R760</f>
        <v>0</v>
      </c>
      <c r="I233" s="114" t="str">
        <f t="shared" si="98"/>
        <v/>
      </c>
      <c r="J233" s="52" t="str">
        <f>+IF(H233=0,"",'Ark1'!AE760)</f>
        <v/>
      </c>
      <c r="K233" s="52" t="str">
        <f>+IF(H233=0,"",'Ark1'!AF760)</f>
        <v/>
      </c>
      <c r="L233" s="52" t="str">
        <f>+IF(H233=0,"",'Ark1'!T760)</f>
        <v/>
      </c>
      <c r="M233" s="307" t="str">
        <f>+IF(H233=0,"",'Ark1'!U760)</f>
        <v/>
      </c>
      <c r="N233" s="114" t="str">
        <f t="shared" si="99"/>
        <v/>
      </c>
      <c r="O233" s="75" t="str">
        <f>+IF(H233=0,"",'Ark1'!W760)</f>
        <v/>
      </c>
      <c r="P233" s="75" t="str">
        <f>+IF(H233=0,"",'Ark1'!X760)</f>
        <v/>
      </c>
      <c r="Q233" s="307" t="str">
        <f>+IF(H233=0,"",'Ark1'!AG760)</f>
        <v/>
      </c>
      <c r="R233" s="75" t="str">
        <f>+IF(H233=0,"",'Ark1'!AH760)</f>
        <v/>
      </c>
      <c r="S233" s="75" t="str">
        <f>+IF(H233=0,"",'Ark1'!AI760)</f>
        <v/>
      </c>
      <c r="T233" s="449"/>
      <c r="U233" s="89"/>
      <c r="V233" s="75" t="str">
        <f>+IF(H233=0,"",'Ark1'!Y760)</f>
        <v/>
      </c>
      <c r="W233" s="52" t="str">
        <f>+IF(H233=0,"",'Ark1'!AA760)</f>
        <v/>
      </c>
      <c r="X233" s="75" t="str">
        <f>+IF(H233=0,"",'Ark1'!AC760)</f>
        <v/>
      </c>
      <c r="Y233" s="307" t="str">
        <f t="shared" si="100"/>
        <v/>
      </c>
      <c r="Z233" s="114" t="str">
        <f t="shared" si="101"/>
        <v/>
      </c>
      <c r="AA233" s="65" t="str">
        <f t="shared" si="102"/>
        <v/>
      </c>
      <c r="AB233" s="65" t="str">
        <f t="shared" si="103"/>
        <v/>
      </c>
      <c r="AC233" s="42"/>
      <c r="AD233" s="12"/>
      <c r="AE233" s="55"/>
      <c r="AF233" s="55"/>
      <c r="AG233" s="1"/>
      <c r="AH233"/>
      <c r="AI233"/>
      <c r="AM233"/>
    </row>
    <row r="234" spans="1:43" ht="15.6">
      <c r="A234" s="42"/>
      <c r="B234" s="42">
        <f>+'Ark1'!C761</f>
        <v>2024</v>
      </c>
      <c r="C234" s="50">
        <f>+'Ark1'!L761</f>
        <v>15</v>
      </c>
      <c r="D234" s="51" t="s">
        <v>41</v>
      </c>
      <c r="E234" s="51">
        <f>+'Ark1'!D761</f>
        <v>12</v>
      </c>
      <c r="F234" s="51" t="str">
        <f t="shared" si="97"/>
        <v>Des</v>
      </c>
      <c r="G234" s="50" t="str">
        <f>+IF(H234=0,"",'Ark1'!Q761)</f>
        <v/>
      </c>
      <c r="H234" s="383">
        <f>+'Ark1'!R761</f>
        <v>0</v>
      </c>
      <c r="I234" s="114" t="str">
        <f t="shared" si="98"/>
        <v/>
      </c>
      <c r="J234" s="52" t="str">
        <f>+IF(H234=0,"",'Ark1'!AE761)</f>
        <v/>
      </c>
      <c r="K234" s="52" t="str">
        <f>+IF(H234=0,"",'Ark1'!AF761)</f>
        <v/>
      </c>
      <c r="L234" s="52" t="str">
        <f>+IF(H234=0,"",'Ark1'!T761)</f>
        <v/>
      </c>
      <c r="M234" s="307" t="str">
        <f>+IF(H234=0,"",'Ark1'!U761)</f>
        <v/>
      </c>
      <c r="N234" s="114" t="str">
        <f t="shared" si="99"/>
        <v/>
      </c>
      <c r="O234" s="75" t="str">
        <f>+IF(H234=0,"",'Ark1'!W761)</f>
        <v/>
      </c>
      <c r="P234" s="75" t="str">
        <f>+IF(H234=0,"",'Ark1'!X761)</f>
        <v/>
      </c>
      <c r="Q234" s="307" t="str">
        <f>+IF(H234=0,"",'Ark1'!AG761)</f>
        <v/>
      </c>
      <c r="R234" s="75" t="str">
        <f>+IF(H234=0,"",'Ark1'!AH761)</f>
        <v/>
      </c>
      <c r="S234" s="75" t="str">
        <f>+IF(H234=0,"",'Ark1'!AI761)</f>
        <v/>
      </c>
      <c r="T234" s="449"/>
      <c r="U234" s="89"/>
      <c r="V234" s="75" t="str">
        <f>+IF(H234=0,"",'Ark1'!Y761)</f>
        <v/>
      </c>
      <c r="W234" s="52" t="str">
        <f>+IF(H234=0,"",'Ark1'!AA761)</f>
        <v/>
      </c>
      <c r="X234" s="75" t="str">
        <f>+IF(H234=0,"",'Ark1'!AC761)</f>
        <v/>
      </c>
      <c r="Y234" s="307" t="str">
        <f t="shared" si="100"/>
        <v/>
      </c>
      <c r="Z234" s="114" t="str">
        <f t="shared" si="101"/>
        <v/>
      </c>
      <c r="AA234" s="65" t="str">
        <f t="shared" si="102"/>
        <v/>
      </c>
      <c r="AB234" s="65" t="str">
        <f t="shared" si="103"/>
        <v/>
      </c>
      <c r="AC234" s="42"/>
      <c r="AD234" s="12"/>
      <c r="AE234" s="55"/>
      <c r="AF234" s="55"/>
      <c r="AG234" s="1"/>
      <c r="AH234"/>
      <c r="AI234"/>
      <c r="AM234"/>
    </row>
    <row r="235" spans="1:43">
      <c r="A235" s="42"/>
      <c r="B235" s="42"/>
      <c r="C235" s="42"/>
      <c r="D235" s="42"/>
      <c r="E235" s="42"/>
      <c r="F235" s="42"/>
      <c r="G235" s="42"/>
      <c r="H235" s="42"/>
      <c r="I235" s="63"/>
      <c r="J235" s="63"/>
      <c r="K235" s="63"/>
      <c r="L235" s="42"/>
      <c r="M235" s="63"/>
      <c r="N235" s="63"/>
      <c r="O235" s="72"/>
      <c r="P235" s="72"/>
      <c r="Q235" s="72"/>
      <c r="R235" s="72"/>
      <c r="S235" s="72"/>
      <c r="T235" s="72"/>
      <c r="U235" s="72"/>
      <c r="V235" s="72"/>
      <c r="W235" s="42"/>
      <c r="X235" s="72"/>
      <c r="Y235" s="42"/>
      <c r="Z235" s="63"/>
      <c r="AA235" s="63"/>
      <c r="AB235" s="63"/>
      <c r="AC235" s="42"/>
      <c r="AD235" s="12"/>
      <c r="AE235" s="55"/>
      <c r="AF235" s="55"/>
      <c r="AG235" s="1"/>
      <c r="AH235"/>
      <c r="AI235"/>
      <c r="AM235"/>
    </row>
    <row r="236" spans="1:43">
      <c r="A236" s="42"/>
      <c r="B236" s="42"/>
      <c r="C236" s="42"/>
      <c r="D236" s="42"/>
      <c r="E236" s="42"/>
      <c r="F236" s="42"/>
      <c r="G236" s="42"/>
      <c r="H236" s="42"/>
      <c r="I236" s="63"/>
      <c r="J236" s="63"/>
      <c r="K236" s="63"/>
      <c r="L236" s="42"/>
      <c r="M236" s="63"/>
      <c r="N236" s="63"/>
      <c r="O236" s="72"/>
      <c r="P236" s="72"/>
      <c r="Q236" s="72"/>
      <c r="R236" s="72"/>
      <c r="S236" s="72"/>
      <c r="T236" s="72"/>
      <c r="U236" s="72"/>
      <c r="V236" s="72"/>
      <c r="W236" s="42"/>
      <c r="X236" s="72"/>
      <c r="Y236" s="42"/>
      <c r="Z236" s="63"/>
      <c r="AA236" s="63"/>
      <c r="AB236" s="63"/>
      <c r="AC236" s="42"/>
      <c r="AD236" s="12"/>
      <c r="AE236" s="55"/>
      <c r="AF236" s="55"/>
      <c r="AG236" s="1"/>
      <c r="AH236"/>
      <c r="AI236"/>
      <c r="AM236"/>
    </row>
    <row r="237" spans="1:43" ht="15.6">
      <c r="A237" s="296"/>
      <c r="B237" s="296"/>
      <c r="C237" s="293"/>
      <c r="D237" s="293"/>
      <c r="E237" s="293"/>
      <c r="F237" s="293"/>
      <c r="G237" s="293"/>
      <c r="H237" s="293"/>
      <c r="I237" s="296"/>
      <c r="J237" s="294"/>
      <c r="K237" s="295"/>
      <c r="L237" s="296"/>
      <c r="M237" s="296"/>
      <c r="N237" s="296"/>
      <c r="O237" s="297"/>
      <c r="P237" s="297"/>
      <c r="Q237" s="296"/>
      <c r="R237" s="297"/>
      <c r="S237" s="297"/>
      <c r="T237" s="297"/>
      <c r="U237" s="297"/>
      <c r="V237" s="297"/>
      <c r="W237" s="296"/>
      <c r="X237" s="297"/>
      <c r="Y237" s="296"/>
      <c r="Z237" s="296"/>
      <c r="AA237" s="295"/>
      <c r="AB237" s="298"/>
      <c r="AC237" s="296"/>
      <c r="AD237" s="4"/>
      <c r="AE237" s="55"/>
      <c r="AF237" s="55"/>
      <c r="AG237" s="1"/>
      <c r="AH237" s="5"/>
      <c r="AI237"/>
      <c r="AM237"/>
    </row>
    <row r="238" spans="1:43" ht="17.399999999999999">
      <c r="A238" s="296"/>
      <c r="B238" s="399" t="s">
        <v>0</v>
      </c>
      <c r="C238" s="399"/>
      <c r="D238" s="399" t="str">
        <f>+D240</f>
        <v>P-</v>
      </c>
      <c r="E238" s="293"/>
      <c r="F238" s="293"/>
      <c r="G238" s="293"/>
      <c r="H238" s="293"/>
      <c r="I238" s="296"/>
      <c r="J238" s="294"/>
      <c r="K238" s="295"/>
      <c r="L238" s="296"/>
      <c r="M238" s="296"/>
      <c r="N238" s="296"/>
      <c r="O238" s="297"/>
      <c r="P238" s="297"/>
      <c r="Q238" s="296"/>
      <c r="R238" s="297"/>
      <c r="S238" s="297"/>
      <c r="T238" s="297"/>
      <c r="U238" s="297"/>
      <c r="V238" s="297"/>
      <c r="W238" s="296"/>
      <c r="X238" s="297"/>
      <c r="Y238" s="296"/>
      <c r="Z238" s="296"/>
      <c r="AA238" s="295"/>
      <c r="AB238" s="298"/>
      <c r="AC238" s="296"/>
      <c r="AD238" s="4"/>
      <c r="AE238" s="55"/>
      <c r="AF238" s="55"/>
      <c r="AG238" s="1"/>
      <c r="AH238" s="5"/>
      <c r="AI238"/>
      <c r="AM238"/>
    </row>
    <row r="239" spans="1:43" ht="15.6">
      <c r="A239" s="296"/>
      <c r="B239" s="296"/>
      <c r="C239" s="296"/>
      <c r="D239" s="296"/>
      <c r="E239" s="296"/>
      <c r="F239" s="296"/>
      <c r="G239" s="299"/>
      <c r="H239" s="296"/>
      <c r="I239" s="295"/>
      <c r="J239" s="295"/>
      <c r="K239" s="295"/>
      <c r="L239" s="299"/>
      <c r="M239" s="295"/>
      <c r="N239" s="295"/>
      <c r="O239" s="300"/>
      <c r="P239" s="300"/>
      <c r="Q239" s="301"/>
      <c r="R239" s="300"/>
      <c r="S239" s="300"/>
      <c r="T239" s="300"/>
      <c r="U239" s="300"/>
      <c r="V239" s="301"/>
      <c r="W239" s="296"/>
      <c r="X239" s="301"/>
      <c r="Y239" s="299"/>
      <c r="Z239" s="295"/>
      <c r="AA239" s="298"/>
      <c r="AB239" s="298"/>
      <c r="AC239" s="296"/>
      <c r="AD239" s="4"/>
      <c r="AE239" s="55"/>
      <c r="AF239" s="55"/>
      <c r="AG239" s="1"/>
      <c r="AH239" s="5"/>
      <c r="AI239"/>
      <c r="AM239"/>
    </row>
    <row r="240" spans="1:43">
      <c r="A240" s="296"/>
      <c r="B240" s="296">
        <f>+'Ark1'!C762</f>
        <v>2023</v>
      </c>
      <c r="C240" s="50">
        <f>+'Ark1'!L762</f>
        <v>1</v>
      </c>
      <c r="D240" s="51" t="str">
        <f t="shared" ref="D240:D251" si="104">+D13</f>
        <v>P-</v>
      </c>
      <c r="E240" s="51">
        <f>+'Ark1'!D762</f>
        <v>1</v>
      </c>
      <c r="F240" s="51" t="str">
        <f t="shared" ref="F240:F251" si="105">+F223</f>
        <v>Jan</v>
      </c>
      <c r="G240" s="50" t="str">
        <f>+IF(H240=0,"",'Ark1'!Q762)</f>
        <v/>
      </c>
      <c r="H240" s="50">
        <f>+'Ark1'!R762</f>
        <v>0</v>
      </c>
      <c r="I240" s="65"/>
      <c r="J240" s="52" t="str">
        <f>+IF(H240=0,"",'Ark1'!AE762)</f>
        <v/>
      </c>
      <c r="K240" s="52" t="str">
        <f>+IF(H240=0,"",'Ark1'!AF762)</f>
        <v/>
      </c>
      <c r="L240" s="52" t="str">
        <f>+IF(H240=0,"",'Ark1'!T762)</f>
        <v/>
      </c>
      <c r="M240" s="65" t="str">
        <f>+IF(H240=0,"",'Ark1'!U762)</f>
        <v/>
      </c>
      <c r="N240" s="65"/>
      <c r="O240" s="75" t="str">
        <f>+IF(H240=0,"",'Ark1'!W762)</f>
        <v/>
      </c>
      <c r="P240" s="75" t="str">
        <f>+IF(H240=0,"",'Ark1'!X762)</f>
        <v/>
      </c>
      <c r="Q240" s="75" t="str">
        <f>+IF(H240=0,"",'Ark1'!AG762)</f>
        <v/>
      </c>
      <c r="R240" s="75" t="str">
        <f>+IF(H240=0,"",'Ark1'!AH762)</f>
        <v/>
      </c>
      <c r="S240" s="75" t="str">
        <f>+IF(H240=0,"",'Ark1'!AI762)</f>
        <v/>
      </c>
      <c r="T240" s="75"/>
      <c r="U240" s="75"/>
      <c r="V240" s="75" t="str">
        <f>+IF(H240=0,"",'Ark1'!Y762)</f>
        <v/>
      </c>
      <c r="W240" s="52" t="str">
        <f>+IF(H240=0,"",'Ark1'!AA762)</f>
        <v/>
      </c>
      <c r="X240" s="75" t="str">
        <f>+IF(H240=0,"",'Ark1'!AC762)</f>
        <v/>
      </c>
      <c r="Y240" s="75" t="str">
        <f t="shared" ref="Y240:Y251" si="106">IF(H240=0,"",1000*M240/Q240)</f>
        <v/>
      </c>
      <c r="Z240" s="65"/>
      <c r="AA240" s="65" t="str">
        <f t="shared" ref="AA240:AA251" si="107">IF(H240=0,"",M240/C240)</f>
        <v/>
      </c>
      <c r="AB240" s="65" t="str">
        <f t="shared" ref="AB240:AB251" si="108">IF(H240=0,"",H240/G240)</f>
        <v/>
      </c>
      <c r="AC240" s="296"/>
      <c r="AE240" s="55"/>
      <c r="AF240" s="55"/>
      <c r="AG240" s="1"/>
      <c r="AJ240" s="1"/>
      <c r="AK240" s="1"/>
      <c r="AL240" s="1"/>
      <c r="AN240" s="1"/>
      <c r="AO240" s="31"/>
      <c r="AP240" s="12"/>
      <c r="AQ240" s="12"/>
    </row>
    <row r="241" spans="1:43">
      <c r="A241" s="296"/>
      <c r="B241" s="296">
        <f>+'Ark1'!C763</f>
        <v>2023</v>
      </c>
      <c r="C241" s="50">
        <f>+'Ark1'!L763</f>
        <v>1</v>
      </c>
      <c r="D241" s="51" t="str">
        <f t="shared" si="104"/>
        <v>P-</v>
      </c>
      <c r="E241" s="51">
        <f>+'Ark1'!D763</f>
        <v>2</v>
      </c>
      <c r="F241" s="51" t="str">
        <f t="shared" si="105"/>
        <v>Feb</v>
      </c>
      <c r="G241" s="50" t="str">
        <f>+IF(H241=0,"",'Ark1'!Q763)</f>
        <v/>
      </c>
      <c r="H241" s="50">
        <f>+'Ark1'!R763</f>
        <v>0</v>
      </c>
      <c r="I241" s="65"/>
      <c r="J241" s="52" t="str">
        <f>+IF(H241=0,"",'Ark1'!AE763)</f>
        <v/>
      </c>
      <c r="K241" s="52" t="str">
        <f>+IF(H241=0,"",'Ark1'!AF763)</f>
        <v/>
      </c>
      <c r="L241" s="52" t="str">
        <f>+IF(H241=0,"",'Ark1'!T763)</f>
        <v/>
      </c>
      <c r="M241" s="65" t="str">
        <f>+IF(H241=0,"",'Ark1'!U763)</f>
        <v/>
      </c>
      <c r="N241" s="65"/>
      <c r="O241" s="75" t="str">
        <f>+IF(H241=0,"",'Ark1'!W763)</f>
        <v/>
      </c>
      <c r="P241" s="75" t="str">
        <f>+IF(H241=0,"",'Ark1'!X763)</f>
        <v/>
      </c>
      <c r="Q241" s="75" t="str">
        <f>+IF(H241=0,"",'Ark1'!AG763)</f>
        <v/>
      </c>
      <c r="R241" s="75" t="str">
        <f>+IF(H241=0,"",'Ark1'!AH763)</f>
        <v/>
      </c>
      <c r="S241" s="75" t="str">
        <f>+IF(H241=0,"",'Ark1'!AI763)</f>
        <v/>
      </c>
      <c r="T241" s="75"/>
      <c r="U241" s="75"/>
      <c r="V241" s="75" t="str">
        <f>+IF(H241=0,"",'Ark1'!Y763)</f>
        <v/>
      </c>
      <c r="W241" s="52" t="str">
        <f>+IF(H241=0,"",'Ark1'!AA763)</f>
        <v/>
      </c>
      <c r="X241" s="75" t="str">
        <f>+IF(H241=0,"",'Ark1'!AC763)</f>
        <v/>
      </c>
      <c r="Y241" s="75" t="str">
        <f t="shared" si="106"/>
        <v/>
      </c>
      <c r="Z241" s="65"/>
      <c r="AA241" s="65" t="str">
        <f t="shared" si="107"/>
        <v/>
      </c>
      <c r="AB241" s="65" t="str">
        <f t="shared" si="108"/>
        <v/>
      </c>
      <c r="AC241" s="296"/>
      <c r="AE241" s="55"/>
      <c r="AF241" s="55"/>
      <c r="AG241" s="1"/>
      <c r="AJ241" s="1"/>
      <c r="AK241" s="1"/>
      <c r="AL241" s="1"/>
      <c r="AN241" s="1"/>
      <c r="AO241" s="31"/>
      <c r="AP241" s="12"/>
      <c r="AQ241" s="12"/>
    </row>
    <row r="242" spans="1:43">
      <c r="A242" s="296"/>
      <c r="B242" s="296">
        <f>+'Ark1'!C764</f>
        <v>2023</v>
      </c>
      <c r="C242" s="50">
        <f>+'Ark1'!L764</f>
        <v>1</v>
      </c>
      <c r="D242" s="51" t="str">
        <f t="shared" si="104"/>
        <v>P-</v>
      </c>
      <c r="E242" s="51">
        <f>+'Ark1'!D764</f>
        <v>3</v>
      </c>
      <c r="F242" s="51" t="str">
        <f t="shared" si="105"/>
        <v>Mar</v>
      </c>
      <c r="G242" s="50">
        <f>+IF(H242=0,"",'Ark1'!Q764)</f>
        <v>1</v>
      </c>
      <c r="H242" s="50">
        <f>+'Ark1'!R764</f>
        <v>1</v>
      </c>
      <c r="I242" s="65"/>
      <c r="J242" s="52">
        <f>+IF(H242=0,"",'Ark1'!AE764)</f>
        <v>0.7042253521126759</v>
      </c>
      <c r="K242" s="52">
        <f>+IF(H242=0,"",'Ark1'!AF764)</f>
        <v>0.32193612265588423</v>
      </c>
      <c r="L242" s="52">
        <f>+IF(H242=0,"",'Ark1'!T764)</f>
        <v>3</v>
      </c>
      <c r="M242" s="65">
        <f>+IF(H242=0,"",'Ark1'!U764)</f>
        <v>108.6</v>
      </c>
      <c r="N242" s="65"/>
      <c r="O242" s="75">
        <f>+IF(H242=0,"",'Ark1'!W764)</f>
        <v>0</v>
      </c>
      <c r="P242" s="75">
        <f>+IF(H242=0,"",'Ark1'!X764)</f>
        <v>0</v>
      </c>
      <c r="Q242" s="75">
        <f>+IF(H242=0,"",'Ark1'!AG764)</f>
        <v>1392</v>
      </c>
      <c r="R242" s="75">
        <f>+IF(H242=0,"",'Ark1'!AH764)</f>
        <v>0</v>
      </c>
      <c r="S242" s="75">
        <f>+IF(H242=0,"",'Ark1'!AI764)</f>
        <v>0</v>
      </c>
      <c r="T242" s="75"/>
      <c r="U242" s="75"/>
      <c r="V242" s="75">
        <f>+IF(H242=0,"",'Ark1'!Y764)</f>
        <v>0</v>
      </c>
      <c r="W242" s="52">
        <f>+IF(H242=0,"",'Ark1'!AA764)</f>
        <v>0</v>
      </c>
      <c r="X242" s="75">
        <f>+IF(H242=0,"",'Ark1'!AC764)</f>
        <v>0</v>
      </c>
      <c r="Y242" s="75">
        <f t="shared" si="106"/>
        <v>78.017241379310349</v>
      </c>
      <c r="Z242" s="65"/>
      <c r="AA242" s="65">
        <f t="shared" si="107"/>
        <v>108.6</v>
      </c>
      <c r="AB242" s="65">
        <f t="shared" si="108"/>
        <v>1</v>
      </c>
      <c r="AC242" s="296"/>
      <c r="AE242" s="55"/>
      <c r="AF242" s="55"/>
      <c r="AG242" s="1"/>
      <c r="AJ242" s="1"/>
      <c r="AK242" s="1"/>
      <c r="AL242" s="1"/>
      <c r="AN242" s="1"/>
      <c r="AO242" s="31"/>
      <c r="AP242" s="12"/>
      <c r="AQ242" s="12"/>
    </row>
    <row r="243" spans="1:43">
      <c r="A243" s="296"/>
      <c r="B243" s="296">
        <f>+'Ark1'!C765</f>
        <v>2023</v>
      </c>
      <c r="C243" s="50">
        <f>+'Ark1'!L765</f>
        <v>1</v>
      </c>
      <c r="D243" s="51" t="str">
        <f t="shared" si="104"/>
        <v>P-</v>
      </c>
      <c r="E243" s="51">
        <f>+'Ark1'!D765</f>
        <v>4</v>
      </c>
      <c r="F243" s="51" t="str">
        <f t="shared" si="105"/>
        <v>Apr</v>
      </c>
      <c r="G243" s="50" t="str">
        <f>+IF(H243=0,"",'Ark1'!Q765)</f>
        <v/>
      </c>
      <c r="H243" s="50">
        <f>+'Ark1'!R765</f>
        <v>0</v>
      </c>
      <c r="I243" s="65"/>
      <c r="J243" s="52" t="str">
        <f>+IF(H243=0,"",'Ark1'!AE765)</f>
        <v/>
      </c>
      <c r="K243" s="52" t="str">
        <f>+IF(H243=0,"",'Ark1'!AF765)</f>
        <v/>
      </c>
      <c r="L243" s="52" t="str">
        <f>+IF(H243=0,"",'Ark1'!T765)</f>
        <v/>
      </c>
      <c r="M243" s="65" t="str">
        <f>+IF(H243=0,"",'Ark1'!U765)</f>
        <v/>
      </c>
      <c r="N243" s="65"/>
      <c r="O243" s="75" t="str">
        <f>+IF(H243=0,"",'Ark1'!W765)</f>
        <v/>
      </c>
      <c r="P243" s="75" t="str">
        <f>+IF(H243=0,"",'Ark1'!X765)</f>
        <v/>
      </c>
      <c r="Q243" s="75" t="str">
        <f>+IF(H243=0,"",'Ark1'!AG765)</f>
        <v/>
      </c>
      <c r="R243" s="75" t="str">
        <f>+IF(H243=0,"",'Ark1'!AH765)</f>
        <v/>
      </c>
      <c r="S243" s="75" t="str">
        <f>+IF(H243=0,"",'Ark1'!AI765)</f>
        <v/>
      </c>
      <c r="T243" s="75"/>
      <c r="U243" s="75"/>
      <c r="V243" s="75" t="str">
        <f>+IF(H243=0,"",'Ark1'!Y765)</f>
        <v/>
      </c>
      <c r="W243" s="52" t="str">
        <f>+IF(H243=0,"",'Ark1'!AA765)</f>
        <v/>
      </c>
      <c r="X243" s="75" t="str">
        <f>+IF(H243=0,"",'Ark1'!AC765)</f>
        <v/>
      </c>
      <c r="Y243" s="75" t="str">
        <f t="shared" si="106"/>
        <v/>
      </c>
      <c r="Z243" s="65"/>
      <c r="AA243" s="65" t="str">
        <f t="shared" si="107"/>
        <v/>
      </c>
      <c r="AB243" s="65" t="str">
        <f t="shared" si="108"/>
        <v/>
      </c>
      <c r="AC243" s="296"/>
      <c r="AE243" s="55"/>
      <c r="AF243" s="55"/>
      <c r="AG243" s="1"/>
      <c r="AJ243" s="1"/>
      <c r="AK243" s="1"/>
      <c r="AL243" s="1"/>
      <c r="AN243" s="1"/>
      <c r="AO243" s="31"/>
      <c r="AP243" s="12"/>
      <c r="AQ243" s="12"/>
    </row>
    <row r="244" spans="1:43">
      <c r="A244" s="296"/>
      <c r="B244" s="296">
        <f>+'Ark1'!C766</f>
        <v>2023</v>
      </c>
      <c r="C244" s="50">
        <f>+'Ark1'!L766</f>
        <v>1</v>
      </c>
      <c r="D244" s="51" t="str">
        <f t="shared" si="104"/>
        <v>P-</v>
      </c>
      <c r="E244" s="51">
        <f>+'Ark1'!D766</f>
        <v>5</v>
      </c>
      <c r="F244" s="51" t="str">
        <f t="shared" si="105"/>
        <v>Mai</v>
      </c>
      <c r="G244" s="50" t="str">
        <f>+IF(H244=0,"",'Ark1'!Q766)</f>
        <v/>
      </c>
      <c r="H244" s="50">
        <f>+'Ark1'!R766</f>
        <v>0</v>
      </c>
      <c r="I244" s="65"/>
      <c r="J244" s="52" t="str">
        <f>+IF(H244=0,"",'Ark1'!AE766)</f>
        <v/>
      </c>
      <c r="K244" s="52" t="str">
        <f>+IF(H244=0,"",'Ark1'!AF766)</f>
        <v/>
      </c>
      <c r="L244" s="52" t="str">
        <f>+IF(H244=0,"",'Ark1'!T766)</f>
        <v/>
      </c>
      <c r="M244" s="65" t="str">
        <f>+IF(H244=0,"",'Ark1'!U766)</f>
        <v/>
      </c>
      <c r="N244" s="65"/>
      <c r="O244" s="75" t="str">
        <f>+IF(H244=0,"",'Ark1'!W766)</f>
        <v/>
      </c>
      <c r="P244" s="75" t="str">
        <f>+IF(H244=0,"",'Ark1'!X766)</f>
        <v/>
      </c>
      <c r="Q244" s="75" t="str">
        <f>+IF(H244=0,"",'Ark1'!AG766)</f>
        <v/>
      </c>
      <c r="R244" s="75" t="str">
        <f>+IF(H244=0,"",'Ark1'!AH766)</f>
        <v/>
      </c>
      <c r="S244" s="75" t="str">
        <f>+IF(H244=0,"",'Ark1'!AI766)</f>
        <v/>
      </c>
      <c r="T244" s="75"/>
      <c r="U244" s="75"/>
      <c r="V244" s="75" t="str">
        <f>+IF(H244=0,"",'Ark1'!Y766)</f>
        <v/>
      </c>
      <c r="W244" s="52" t="str">
        <f>+IF(H244=0,"",'Ark1'!AA766)</f>
        <v/>
      </c>
      <c r="X244" s="75" t="str">
        <f>+IF(H244=0,"",'Ark1'!AC766)</f>
        <v/>
      </c>
      <c r="Y244" s="75" t="str">
        <f t="shared" si="106"/>
        <v/>
      </c>
      <c r="Z244" s="65"/>
      <c r="AA244" s="65" t="str">
        <f t="shared" si="107"/>
        <v/>
      </c>
      <c r="AB244" s="65" t="str">
        <f t="shared" si="108"/>
        <v/>
      </c>
      <c r="AC244" s="296"/>
      <c r="AE244" s="55"/>
      <c r="AF244" s="55"/>
      <c r="AG244" s="1"/>
      <c r="AJ244" s="1"/>
      <c r="AK244" s="1"/>
      <c r="AL244" s="1"/>
      <c r="AN244" s="1"/>
      <c r="AO244" s="31"/>
      <c r="AP244" s="12"/>
      <c r="AQ244" s="12"/>
    </row>
    <row r="245" spans="1:43">
      <c r="A245" s="296"/>
      <c r="B245" s="296">
        <f>+'Ark1'!C767</f>
        <v>2023</v>
      </c>
      <c r="C245" s="50">
        <f>+'Ark1'!L767</f>
        <v>1</v>
      </c>
      <c r="D245" s="51" t="str">
        <f t="shared" si="104"/>
        <v>P-</v>
      </c>
      <c r="E245" s="51">
        <f>+'Ark1'!D767</f>
        <v>6</v>
      </c>
      <c r="F245" s="51" t="str">
        <f t="shared" si="105"/>
        <v>Jun</v>
      </c>
      <c r="G245" s="50" t="str">
        <f>+IF(H245=0,"",'Ark1'!Q767)</f>
        <v/>
      </c>
      <c r="H245" s="50">
        <f>+'Ark1'!R767</f>
        <v>0</v>
      </c>
      <c r="I245" s="65"/>
      <c r="J245" s="52" t="str">
        <f>+IF(H245=0,"",'Ark1'!AE767)</f>
        <v/>
      </c>
      <c r="K245" s="52" t="str">
        <f>+IF(H245=0,"",'Ark1'!AF767)</f>
        <v/>
      </c>
      <c r="L245" s="52" t="str">
        <f>+IF(H245=0,"",'Ark1'!T767)</f>
        <v/>
      </c>
      <c r="M245" s="65" t="str">
        <f>+IF(H245=0,"",'Ark1'!U767)</f>
        <v/>
      </c>
      <c r="N245" s="65"/>
      <c r="O245" s="75" t="str">
        <f>+IF(H245=0,"",'Ark1'!W767)</f>
        <v/>
      </c>
      <c r="P245" s="75" t="str">
        <f>+IF(H245=0,"",'Ark1'!X767)</f>
        <v/>
      </c>
      <c r="Q245" s="75" t="str">
        <f>+IF(H245=0,"",'Ark1'!AG767)</f>
        <v/>
      </c>
      <c r="R245" s="75" t="str">
        <f>+IF(H245=0,"",'Ark1'!AH767)</f>
        <v/>
      </c>
      <c r="S245" s="75" t="str">
        <f>+IF(H245=0,"",'Ark1'!AI767)</f>
        <v/>
      </c>
      <c r="T245" s="75"/>
      <c r="U245" s="75"/>
      <c r="V245" s="75" t="str">
        <f>+IF(H245=0,"",'Ark1'!Y767)</f>
        <v/>
      </c>
      <c r="W245" s="52" t="str">
        <f>+IF(H245=0,"",'Ark1'!AA767)</f>
        <v/>
      </c>
      <c r="X245" s="75" t="str">
        <f>+IF(H245=0,"",'Ark1'!AC767)</f>
        <v/>
      </c>
      <c r="Y245" s="75" t="str">
        <f t="shared" si="106"/>
        <v/>
      </c>
      <c r="Z245" s="65"/>
      <c r="AA245" s="65" t="str">
        <f t="shared" si="107"/>
        <v/>
      </c>
      <c r="AB245" s="65" t="str">
        <f t="shared" si="108"/>
        <v/>
      </c>
      <c r="AC245" s="296"/>
      <c r="AE245" s="55"/>
      <c r="AF245" s="55"/>
      <c r="AG245" s="1"/>
      <c r="AJ245" s="1"/>
      <c r="AK245" s="1"/>
      <c r="AL245" s="1"/>
      <c r="AN245" s="1"/>
      <c r="AO245" s="31"/>
      <c r="AP245" s="12"/>
      <c r="AQ245" s="12"/>
    </row>
    <row r="246" spans="1:43">
      <c r="A246" s="296"/>
      <c r="B246" s="296">
        <f>+'Ark1'!C768</f>
        <v>2023</v>
      </c>
      <c r="C246" s="50">
        <f>+'Ark1'!L768</f>
        <v>1</v>
      </c>
      <c r="D246" s="51" t="str">
        <f t="shared" si="104"/>
        <v>P-</v>
      </c>
      <c r="E246" s="51">
        <f>+'Ark1'!D768</f>
        <v>7</v>
      </c>
      <c r="F246" s="51" t="str">
        <f t="shared" si="105"/>
        <v>Jul</v>
      </c>
      <c r="G246" s="50" t="str">
        <f>+IF(H246=0,"",'Ark1'!Q768)</f>
        <v/>
      </c>
      <c r="H246" s="50">
        <f>+'Ark1'!R768</f>
        <v>0</v>
      </c>
      <c r="I246" s="65"/>
      <c r="J246" s="52" t="str">
        <f>+IF(H246=0,"",'Ark1'!AE768)</f>
        <v/>
      </c>
      <c r="K246" s="52" t="str">
        <f>+IF(H246=0,"",'Ark1'!AF768)</f>
        <v/>
      </c>
      <c r="L246" s="52" t="str">
        <f>+IF(H246=0,"",'Ark1'!T768)</f>
        <v/>
      </c>
      <c r="M246" s="65" t="str">
        <f>+IF(H246=0,"",'Ark1'!U768)</f>
        <v/>
      </c>
      <c r="N246" s="65"/>
      <c r="O246" s="75" t="str">
        <f>+IF(H246=0,"",'Ark1'!W768)</f>
        <v/>
      </c>
      <c r="P246" s="75" t="str">
        <f>+IF(H246=0,"",'Ark1'!X768)</f>
        <v/>
      </c>
      <c r="Q246" s="75" t="str">
        <f>+IF(H246=0,"",'Ark1'!AG768)</f>
        <v/>
      </c>
      <c r="R246" s="75" t="str">
        <f>+IF(H246=0,"",'Ark1'!AH768)</f>
        <v/>
      </c>
      <c r="S246" s="75" t="str">
        <f>+IF(H246=0,"",'Ark1'!AI768)</f>
        <v/>
      </c>
      <c r="T246" s="75"/>
      <c r="U246" s="75"/>
      <c r="V246" s="75" t="str">
        <f>+IF(H246=0,"",'Ark1'!Y768)</f>
        <v/>
      </c>
      <c r="W246" s="52" t="str">
        <f>+IF(H246=0,"",'Ark1'!AA768)</f>
        <v/>
      </c>
      <c r="X246" s="75" t="str">
        <f>+IF(H246=0,"",'Ark1'!AC768)</f>
        <v/>
      </c>
      <c r="Y246" s="75" t="str">
        <f t="shared" si="106"/>
        <v/>
      </c>
      <c r="Z246" s="65"/>
      <c r="AA246" s="65" t="str">
        <f t="shared" si="107"/>
        <v/>
      </c>
      <c r="AB246" s="65" t="str">
        <f t="shared" si="108"/>
        <v/>
      </c>
      <c r="AC246" s="296"/>
      <c r="AE246" s="55"/>
      <c r="AF246" s="55"/>
      <c r="AG246" s="1"/>
      <c r="AJ246" s="1"/>
      <c r="AK246" s="1"/>
      <c r="AL246" s="1"/>
      <c r="AN246" s="1"/>
      <c r="AO246" s="31"/>
      <c r="AP246" s="12"/>
      <c r="AQ246" s="12"/>
    </row>
    <row r="247" spans="1:43">
      <c r="A247" s="296"/>
      <c r="B247" s="296">
        <f>+'Ark1'!C769</f>
        <v>2023</v>
      </c>
      <c r="C247" s="50">
        <f>+'Ark1'!L769</f>
        <v>1</v>
      </c>
      <c r="D247" s="51" t="str">
        <f t="shared" si="104"/>
        <v>P-</v>
      </c>
      <c r="E247" s="51">
        <f>+'Ark1'!D769</f>
        <v>8</v>
      </c>
      <c r="F247" s="51" t="str">
        <f t="shared" si="105"/>
        <v>Aug</v>
      </c>
      <c r="G247" s="50" t="str">
        <f>+IF(H247=0,"",'Ark1'!Q769)</f>
        <v/>
      </c>
      <c r="H247" s="50">
        <f>+'Ark1'!R769</f>
        <v>0</v>
      </c>
      <c r="I247" s="65"/>
      <c r="J247" s="52" t="str">
        <f>+IF(H247=0,"",'Ark1'!AE769)</f>
        <v/>
      </c>
      <c r="K247" s="52" t="str">
        <f>+IF(H247=0,"",'Ark1'!AF769)</f>
        <v/>
      </c>
      <c r="L247" s="52" t="str">
        <f>+IF(H247=0,"",'Ark1'!T769)</f>
        <v/>
      </c>
      <c r="M247" s="65" t="str">
        <f>+IF(H247=0,"",'Ark1'!U769)</f>
        <v/>
      </c>
      <c r="N247" s="65"/>
      <c r="O247" s="75" t="str">
        <f>+IF(H247=0,"",'Ark1'!W769)</f>
        <v/>
      </c>
      <c r="P247" s="75" t="str">
        <f>+IF(H247=0,"",'Ark1'!X769)</f>
        <v/>
      </c>
      <c r="Q247" s="75" t="str">
        <f>+IF(H247=0,"",'Ark1'!AG769)</f>
        <v/>
      </c>
      <c r="R247" s="75" t="str">
        <f>+IF(H247=0,"",'Ark1'!AH769)</f>
        <v/>
      </c>
      <c r="S247" s="75" t="str">
        <f>+IF(H247=0,"",'Ark1'!AI769)</f>
        <v/>
      </c>
      <c r="T247" s="75"/>
      <c r="U247" s="75"/>
      <c r="V247" s="75" t="str">
        <f>+IF(H247=0,"",'Ark1'!Y769)</f>
        <v/>
      </c>
      <c r="W247" s="52" t="str">
        <f>+IF(H247=0,"",'Ark1'!AA769)</f>
        <v/>
      </c>
      <c r="X247" s="75" t="str">
        <f>+IF(H247=0,"",'Ark1'!AC769)</f>
        <v/>
      </c>
      <c r="Y247" s="75" t="str">
        <f t="shared" si="106"/>
        <v/>
      </c>
      <c r="Z247" s="65"/>
      <c r="AA247" s="65" t="str">
        <f t="shared" si="107"/>
        <v/>
      </c>
      <c r="AB247" s="65" t="str">
        <f t="shared" si="108"/>
        <v/>
      </c>
      <c r="AC247" s="296"/>
      <c r="AE247" s="55"/>
      <c r="AF247" s="55"/>
      <c r="AG247" s="1"/>
      <c r="AJ247" s="1"/>
      <c r="AK247" s="1"/>
      <c r="AL247" s="1"/>
      <c r="AN247" s="1"/>
      <c r="AO247" s="31"/>
      <c r="AP247" s="12"/>
      <c r="AQ247" s="12"/>
    </row>
    <row r="248" spans="1:43">
      <c r="A248" s="296"/>
      <c r="B248" s="296">
        <f>+'Ark1'!C770</f>
        <v>2023</v>
      </c>
      <c r="C248" s="50">
        <f>+'Ark1'!L770</f>
        <v>1</v>
      </c>
      <c r="D248" s="51" t="str">
        <f t="shared" si="104"/>
        <v>P-</v>
      </c>
      <c r="E248" s="51">
        <f>+'Ark1'!D770</f>
        <v>9</v>
      </c>
      <c r="F248" s="51" t="str">
        <f t="shared" si="105"/>
        <v>Sep</v>
      </c>
      <c r="G248" s="50" t="str">
        <f>+IF(H248=0,"",'Ark1'!Q770)</f>
        <v/>
      </c>
      <c r="H248" s="50">
        <f>+'Ark1'!R770</f>
        <v>0</v>
      </c>
      <c r="I248" s="65"/>
      <c r="J248" s="52" t="str">
        <f>+IF(H248=0,"",'Ark1'!AE770)</f>
        <v/>
      </c>
      <c r="K248" s="52" t="str">
        <f>+IF(H248=0,"",'Ark1'!AF770)</f>
        <v/>
      </c>
      <c r="L248" s="52" t="str">
        <f>+IF(H248=0,"",'Ark1'!T770)</f>
        <v/>
      </c>
      <c r="M248" s="65" t="str">
        <f>+IF(H248=0,"",'Ark1'!U770)</f>
        <v/>
      </c>
      <c r="N248" s="65"/>
      <c r="O248" s="75" t="str">
        <f>+IF(H248=0,"",'Ark1'!W770)</f>
        <v/>
      </c>
      <c r="P248" s="75" t="str">
        <f>+IF(H248=0,"",'Ark1'!X770)</f>
        <v/>
      </c>
      <c r="Q248" s="75" t="str">
        <f>+IF(H248=0,"",'Ark1'!AG770)</f>
        <v/>
      </c>
      <c r="R248" s="75" t="str">
        <f>+IF(H248=0,"",'Ark1'!AH770)</f>
        <v/>
      </c>
      <c r="S248" s="75" t="str">
        <f>+IF(H248=0,"",'Ark1'!AI770)</f>
        <v/>
      </c>
      <c r="T248" s="75"/>
      <c r="U248" s="75"/>
      <c r="V248" s="75" t="str">
        <f>+IF(H248=0,"",'Ark1'!Y770)</f>
        <v/>
      </c>
      <c r="W248" s="52" t="str">
        <f>+IF(H248=0,"",'Ark1'!AA770)</f>
        <v/>
      </c>
      <c r="X248" s="75" t="str">
        <f>+IF(H248=0,"",'Ark1'!AC770)</f>
        <v/>
      </c>
      <c r="Y248" s="75" t="str">
        <f t="shared" si="106"/>
        <v/>
      </c>
      <c r="Z248" s="65"/>
      <c r="AA248" s="65" t="str">
        <f t="shared" si="107"/>
        <v/>
      </c>
      <c r="AB248" s="65" t="str">
        <f t="shared" si="108"/>
        <v/>
      </c>
      <c r="AC248" s="296"/>
      <c r="AE248" s="55"/>
      <c r="AF248" s="55"/>
      <c r="AG248" s="1"/>
      <c r="AJ248" s="1"/>
      <c r="AK248" s="1"/>
      <c r="AL248" s="1"/>
      <c r="AN248" s="1"/>
      <c r="AO248" s="31"/>
      <c r="AP248" s="12"/>
      <c r="AQ248" s="12"/>
    </row>
    <row r="249" spans="1:43">
      <c r="A249" s="296"/>
      <c r="B249" s="296">
        <f>+'Ark1'!C771</f>
        <v>2023</v>
      </c>
      <c r="C249" s="50">
        <f>+'Ark1'!L771</f>
        <v>1</v>
      </c>
      <c r="D249" s="51" t="str">
        <f t="shared" si="104"/>
        <v>P-</v>
      </c>
      <c r="E249" s="51">
        <f>+'Ark1'!D771</f>
        <v>10</v>
      </c>
      <c r="F249" s="51" t="str">
        <f t="shared" si="105"/>
        <v>Okt</v>
      </c>
      <c r="G249" s="50">
        <f>+IF(H249=0,"",'Ark1'!Q771)</f>
        <v>1</v>
      </c>
      <c r="H249" s="50">
        <f>+'Ark1'!R771</f>
        <v>1</v>
      </c>
      <c r="I249" s="65"/>
      <c r="J249" s="52">
        <f>+IF(H249=0,"",'Ark1'!AE771)</f>
        <v>0.32467532467532462</v>
      </c>
      <c r="K249" s="52">
        <f>+IF(H249=0,"",'Ark1'!AF771)</f>
        <v>0.23725460989196059</v>
      </c>
      <c r="L249" s="52">
        <f>+IF(H249=0,"",'Ark1'!T771)</f>
        <v>4</v>
      </c>
      <c r="M249" s="65">
        <f>+IF(H249=0,"",'Ark1'!U771)</f>
        <v>176.8</v>
      </c>
      <c r="N249" s="65"/>
      <c r="O249" s="75">
        <f>+IF(H249=0,"",'Ark1'!W771)</f>
        <v>0</v>
      </c>
      <c r="P249" s="75">
        <f>+IF(H249=0,"",'Ark1'!X771)</f>
        <v>0</v>
      </c>
      <c r="Q249" s="75">
        <f>+IF(H249=0,"",'Ark1'!AG771)</f>
        <v>757</v>
      </c>
      <c r="R249" s="75">
        <f>+IF(H249=0,"",'Ark1'!AH771)</f>
        <v>0</v>
      </c>
      <c r="S249" s="75">
        <f>+IF(H249=0,"",'Ark1'!AI771)</f>
        <v>0</v>
      </c>
      <c r="T249" s="75"/>
      <c r="U249" s="75"/>
      <c r="V249" s="75">
        <f>+IF(H249=0,"",'Ark1'!Y771)</f>
        <v>0</v>
      </c>
      <c r="W249" s="52">
        <f>+IF(H249=0,"",'Ark1'!AA771)</f>
        <v>0</v>
      </c>
      <c r="X249" s="75">
        <f>+IF(H249=0,"",'Ark1'!AC771)</f>
        <v>0</v>
      </c>
      <c r="Y249" s="75">
        <f t="shared" si="106"/>
        <v>233.55350066050198</v>
      </c>
      <c r="Z249" s="65"/>
      <c r="AA249" s="65">
        <f t="shared" si="107"/>
        <v>176.8</v>
      </c>
      <c r="AB249" s="65">
        <f t="shared" si="108"/>
        <v>1</v>
      </c>
      <c r="AC249" s="296"/>
      <c r="AE249" s="55"/>
      <c r="AF249" s="55"/>
      <c r="AG249" s="1"/>
      <c r="AJ249" s="1"/>
      <c r="AK249" s="1"/>
      <c r="AL249" s="1"/>
      <c r="AN249" s="1"/>
      <c r="AO249" s="31"/>
      <c r="AP249" s="12"/>
      <c r="AQ249" s="12"/>
    </row>
    <row r="250" spans="1:43">
      <c r="A250" s="296"/>
      <c r="B250" s="296">
        <f>+'Ark1'!C772</f>
        <v>2023</v>
      </c>
      <c r="C250" s="50">
        <f>+'Ark1'!L772</f>
        <v>1</v>
      </c>
      <c r="D250" s="51" t="str">
        <f t="shared" si="104"/>
        <v>P-</v>
      </c>
      <c r="E250" s="51">
        <f>+'Ark1'!D772</f>
        <v>11</v>
      </c>
      <c r="F250" s="51" t="str">
        <f t="shared" si="105"/>
        <v>Nov</v>
      </c>
      <c r="G250" s="50" t="str">
        <f>+IF(H250=0,"",'Ark1'!Q772)</f>
        <v/>
      </c>
      <c r="H250" s="50">
        <f>+'Ark1'!R772</f>
        <v>0</v>
      </c>
      <c r="I250" s="65"/>
      <c r="J250" s="52" t="str">
        <f>+IF(H250=0,"",'Ark1'!AE772)</f>
        <v/>
      </c>
      <c r="K250" s="52" t="str">
        <f>+IF(H250=0,"",'Ark1'!AF772)</f>
        <v/>
      </c>
      <c r="L250" s="52" t="str">
        <f>+IF(H250=0,"",'Ark1'!T772)</f>
        <v/>
      </c>
      <c r="M250" s="65" t="str">
        <f>+IF(H250=0,"",'Ark1'!U772)</f>
        <v/>
      </c>
      <c r="N250" s="65"/>
      <c r="O250" s="75" t="str">
        <f>+IF(H250=0,"",'Ark1'!W772)</f>
        <v/>
      </c>
      <c r="P250" s="75" t="str">
        <f>+IF(H250=0,"",'Ark1'!X772)</f>
        <v/>
      </c>
      <c r="Q250" s="75" t="str">
        <f>+IF(H250=0,"",'Ark1'!AG772)</f>
        <v/>
      </c>
      <c r="R250" s="75" t="str">
        <f>+IF(H250=0,"",'Ark1'!AH772)</f>
        <v/>
      </c>
      <c r="S250" s="75" t="str">
        <f>+IF(H250=0,"",'Ark1'!AI772)</f>
        <v/>
      </c>
      <c r="T250" s="75"/>
      <c r="U250" s="75"/>
      <c r="V250" s="75" t="str">
        <f>+IF(H250=0,"",'Ark1'!Y772)</f>
        <v/>
      </c>
      <c r="W250" s="52" t="str">
        <f>+IF(H250=0,"",'Ark1'!AA772)</f>
        <v/>
      </c>
      <c r="X250" s="75" t="str">
        <f>+IF(H250=0,"",'Ark1'!AC772)</f>
        <v/>
      </c>
      <c r="Y250" s="75" t="str">
        <f t="shared" si="106"/>
        <v/>
      </c>
      <c r="Z250" s="65"/>
      <c r="AA250" s="65" t="str">
        <f t="shared" si="107"/>
        <v/>
      </c>
      <c r="AB250" s="65" t="str">
        <f t="shared" si="108"/>
        <v/>
      </c>
      <c r="AC250" s="296"/>
      <c r="AE250" s="55"/>
      <c r="AF250" s="55"/>
      <c r="AG250" s="1"/>
      <c r="AJ250" s="1"/>
      <c r="AK250" s="1"/>
      <c r="AL250" s="1"/>
      <c r="AN250" s="1"/>
      <c r="AO250" s="31"/>
      <c r="AP250" s="12"/>
      <c r="AQ250" s="12"/>
    </row>
    <row r="251" spans="1:43">
      <c r="A251" s="296"/>
      <c r="B251" s="296">
        <f>+'Ark1'!C773</f>
        <v>2023</v>
      </c>
      <c r="C251" s="50">
        <f>+'Ark1'!L773</f>
        <v>1</v>
      </c>
      <c r="D251" s="51" t="str">
        <f t="shared" si="104"/>
        <v>P-</v>
      </c>
      <c r="E251" s="51">
        <f>+'Ark1'!D773</f>
        <v>12</v>
      </c>
      <c r="F251" s="51" t="str">
        <f t="shared" si="105"/>
        <v>Des</v>
      </c>
      <c r="G251" s="50" t="str">
        <f>+IF(H251=0,"",'Ark1'!Q773)</f>
        <v/>
      </c>
      <c r="H251" s="50">
        <f>+'Ark1'!R773</f>
        <v>0</v>
      </c>
      <c r="I251" s="65"/>
      <c r="J251" s="52" t="str">
        <f>+IF(H251=0,"",'Ark1'!AE773)</f>
        <v/>
      </c>
      <c r="K251" s="52" t="str">
        <f>+IF(H251=0,"",'Ark1'!AF773)</f>
        <v/>
      </c>
      <c r="L251" s="52" t="str">
        <f>+IF(H251=0,"",'Ark1'!T773)</f>
        <v/>
      </c>
      <c r="M251" s="65" t="str">
        <f>+IF(H251=0,"",'Ark1'!U773)</f>
        <v/>
      </c>
      <c r="N251" s="65"/>
      <c r="O251" s="75" t="str">
        <f>+IF(H251=0,"",'Ark1'!W773)</f>
        <v/>
      </c>
      <c r="P251" s="75" t="str">
        <f>+IF(H251=0,"",'Ark1'!X773)</f>
        <v/>
      </c>
      <c r="Q251" s="75" t="str">
        <f>+IF(H251=0,"",'Ark1'!AG773)</f>
        <v/>
      </c>
      <c r="R251" s="75" t="str">
        <f>+IF(H251=0,"",'Ark1'!AH773)</f>
        <v/>
      </c>
      <c r="S251" s="75" t="str">
        <f>+IF(H251=0,"",'Ark1'!AI773)</f>
        <v/>
      </c>
      <c r="T251" s="75"/>
      <c r="U251" s="75"/>
      <c r="V251" s="75" t="str">
        <f>+IF(H251=0,"",'Ark1'!Y773)</f>
        <v/>
      </c>
      <c r="W251" s="52" t="str">
        <f>+IF(H251=0,"",'Ark1'!AA773)</f>
        <v/>
      </c>
      <c r="X251" s="75" t="str">
        <f>+IF(H251=0,"",'Ark1'!AC773)</f>
        <v/>
      </c>
      <c r="Y251" s="75" t="str">
        <f t="shared" si="106"/>
        <v/>
      </c>
      <c r="Z251" s="65"/>
      <c r="AA251" s="65" t="str">
        <f t="shared" si="107"/>
        <v/>
      </c>
      <c r="AB251" s="65" t="str">
        <f t="shared" si="108"/>
        <v/>
      </c>
      <c r="AC251" s="296"/>
      <c r="AE251" s="55"/>
      <c r="AF251" s="55"/>
      <c r="AG251" s="1"/>
      <c r="AJ251" s="1"/>
      <c r="AK251" s="1"/>
      <c r="AL251" s="1"/>
      <c r="AN251" s="1"/>
      <c r="AO251" s="31"/>
      <c r="AP251" s="12"/>
      <c r="AQ251" s="12"/>
    </row>
    <row r="252" spans="1:43" ht="15.6">
      <c r="A252" s="296"/>
      <c r="B252" s="296"/>
      <c r="C252" s="293"/>
      <c r="D252" s="293"/>
      <c r="E252" s="293"/>
      <c r="F252" s="293"/>
      <c r="G252" s="293"/>
      <c r="H252" s="293"/>
      <c r="I252" s="296"/>
      <c r="J252" s="294"/>
      <c r="K252" s="295"/>
      <c r="L252" s="296"/>
      <c r="M252" s="296"/>
      <c r="N252" s="296"/>
      <c r="O252" s="297"/>
      <c r="P252" s="297"/>
      <c r="Q252" s="296"/>
      <c r="R252" s="297"/>
      <c r="S252" s="297"/>
      <c r="T252" s="297"/>
      <c r="U252" s="297"/>
      <c r="V252" s="297"/>
      <c r="W252" s="296"/>
      <c r="X252" s="297"/>
      <c r="Y252" s="296"/>
      <c r="Z252" s="296"/>
      <c r="AA252" s="295"/>
      <c r="AB252" s="298"/>
      <c r="AC252" s="296"/>
      <c r="AD252" s="4"/>
      <c r="AE252" s="55"/>
      <c r="AF252" s="55"/>
      <c r="AG252" s="1"/>
      <c r="AH252" s="5"/>
      <c r="AI252"/>
      <c r="AM252"/>
    </row>
    <row r="253" spans="1:43" ht="17.399999999999999">
      <c r="A253" s="296"/>
      <c r="B253" s="399" t="s">
        <v>0</v>
      </c>
      <c r="C253" s="399"/>
      <c r="D253" s="399" t="str">
        <f>+D255</f>
        <v>P</v>
      </c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4"/>
      <c r="AE253" s="55"/>
      <c r="AF253" s="55"/>
      <c r="AG253" s="1"/>
      <c r="AH253" s="5"/>
      <c r="AI253"/>
      <c r="AM253"/>
    </row>
    <row r="254" spans="1:43" ht="15.6">
      <c r="A254" s="296"/>
      <c r="B254" s="296"/>
      <c r="C254" s="299"/>
      <c r="D254" s="299"/>
      <c r="E254" s="299"/>
      <c r="F254" s="299"/>
      <c r="G254" s="302"/>
      <c r="H254" s="302"/>
      <c r="I254" s="303"/>
      <c r="J254" s="303"/>
      <c r="K254" s="303"/>
      <c r="L254" s="302"/>
      <c r="M254" s="303"/>
      <c r="N254" s="303"/>
      <c r="O254" s="304"/>
      <c r="P254" s="304"/>
      <c r="Q254" s="304"/>
      <c r="R254" s="304"/>
      <c r="S254" s="304"/>
      <c r="T254" s="304"/>
      <c r="U254" s="304"/>
      <c r="V254" s="304"/>
      <c r="W254" s="302"/>
      <c r="X254" s="304"/>
      <c r="Y254" s="302"/>
      <c r="Z254" s="303"/>
      <c r="AA254" s="303"/>
      <c r="AB254" s="303"/>
      <c r="AC254" s="296"/>
      <c r="AD254" s="4"/>
      <c r="AE254" s="55"/>
      <c r="AF254" s="55"/>
      <c r="AG254" s="1"/>
      <c r="AH254" s="5"/>
      <c r="AI254"/>
      <c r="AM254"/>
    </row>
    <row r="255" spans="1:43">
      <c r="A255" s="296"/>
      <c r="B255" s="296">
        <f>+'Ark1'!C774</f>
        <v>2023</v>
      </c>
      <c r="C255" s="50">
        <f>+'Ark1'!L774</f>
        <v>2</v>
      </c>
      <c r="D255" s="51" t="s">
        <v>30</v>
      </c>
      <c r="E255" s="51">
        <f>+'Ark1'!D774</f>
        <v>1</v>
      </c>
      <c r="F255" s="51" t="str">
        <f t="shared" ref="F255:F266" si="109">+F240</f>
        <v>Jan</v>
      </c>
      <c r="G255" s="50">
        <f>+IF(H255=0,"",'Ark1'!Q774)</f>
        <v>4</v>
      </c>
      <c r="H255" s="50">
        <f>+'Ark1'!R774</f>
        <v>11</v>
      </c>
      <c r="I255" s="65"/>
      <c r="J255" s="52">
        <f>+IF(H255=0,"",'Ark1'!AE774)</f>
        <v>9.1666666666666643</v>
      </c>
      <c r="K255" s="52">
        <f>+IF(H255=0,"",'Ark1'!AF774)</f>
        <v>7.4051605724469853</v>
      </c>
      <c r="L255" s="52">
        <f>+IF(H255=0,"",'Ark1'!T774)</f>
        <v>6</v>
      </c>
      <c r="M255" s="65">
        <f>+IF(H255=0,"",'Ark1'!U774)</f>
        <v>214.17272727272729</v>
      </c>
      <c r="N255" s="65"/>
      <c r="O255" s="75">
        <f>+IF(H255=0,"",'Ark1'!W774)</f>
        <v>45.454545454545446</v>
      </c>
      <c r="P255" s="75">
        <f>+IF(H255=0,"",'Ark1'!X774)</f>
        <v>0</v>
      </c>
      <c r="Q255" s="75">
        <f>+IF(H255=0,"",'Ark1'!AG774)</f>
        <v>1060.5999999999999</v>
      </c>
      <c r="R255" s="75">
        <f>+IF(H255=0,"",'Ark1'!AH774)</f>
        <v>0</v>
      </c>
      <c r="S255" s="75">
        <f>+IF(H255=0,"",'Ark1'!AI774)</f>
        <v>0</v>
      </c>
      <c r="T255" s="75"/>
      <c r="U255" s="75"/>
      <c r="V255" s="75">
        <f>+IF(H255=0,"",'Ark1'!Y774)</f>
        <v>39.796964043849329</v>
      </c>
      <c r="W255" s="52">
        <f>+IF(H255=0,"",'Ark1'!AA774)</f>
        <v>1.3483997249264841</v>
      </c>
      <c r="X255" s="75">
        <f>+IF(H255=0,"",'Ark1'!AC774)</f>
        <v>57.68406175802555</v>
      </c>
      <c r="Y255" s="75">
        <f t="shared" ref="Y255:Y266" si="110">IF(H255=0,"",1000*M255/Q255)</f>
        <v>201.93543963108365</v>
      </c>
      <c r="Z255" s="65"/>
      <c r="AA255" s="65">
        <f t="shared" ref="AA255:AA266" si="111">IF(H255=0,"",M255/C255)</f>
        <v>107.08636363636364</v>
      </c>
      <c r="AB255" s="65">
        <f t="shared" ref="AB255:AB266" si="112">IF(H255=0,"",H255/G255)</f>
        <v>2.75</v>
      </c>
      <c r="AC255" s="296"/>
      <c r="AE255" s="55"/>
      <c r="AF255" s="55"/>
      <c r="AG255" s="1"/>
      <c r="AJ255" s="1"/>
      <c r="AK255" s="1"/>
      <c r="AL255" s="1"/>
      <c r="AN255" s="1"/>
      <c r="AO255" s="31"/>
      <c r="AP255" s="12"/>
      <c r="AQ255" s="12"/>
    </row>
    <row r="256" spans="1:43">
      <c r="A256" s="296"/>
      <c r="B256" s="296">
        <f>+'Ark1'!C775</f>
        <v>2023</v>
      </c>
      <c r="C256" s="50">
        <f>+'Ark1'!L775</f>
        <v>2</v>
      </c>
      <c r="D256" s="51" t="s">
        <v>30</v>
      </c>
      <c r="E256" s="51">
        <f>+'Ark1'!D775</f>
        <v>2</v>
      </c>
      <c r="F256" s="51" t="str">
        <f t="shared" si="109"/>
        <v>Feb</v>
      </c>
      <c r="G256" s="50">
        <f>+IF(H256=0,"",'Ark1'!Q775)</f>
        <v>1</v>
      </c>
      <c r="H256" s="50">
        <f>+'Ark1'!R775</f>
        <v>1</v>
      </c>
      <c r="I256" s="65"/>
      <c r="J256" s="52">
        <f>+IF(H256=0,"",'Ark1'!AE775)</f>
        <v>2.1276595744680855</v>
      </c>
      <c r="K256" s="52">
        <f>+IF(H256=0,"",'Ark1'!AF775)</f>
        <v>1.5167997735855732</v>
      </c>
      <c r="L256" s="52">
        <f>+IF(H256=0,"",'Ark1'!T775)</f>
        <v>5</v>
      </c>
      <c r="M256" s="65">
        <f>+IF(H256=0,"",'Ark1'!U775)</f>
        <v>171.5</v>
      </c>
      <c r="N256" s="65"/>
      <c r="O256" s="75">
        <f>+IF(H256=0,"",'Ark1'!W775)</f>
        <v>0</v>
      </c>
      <c r="P256" s="75">
        <f>+IF(H256=0,"",'Ark1'!X775)</f>
        <v>0</v>
      </c>
      <c r="Q256" s="75">
        <f>+IF(H256=0,"",'Ark1'!AG775)</f>
        <v>682</v>
      </c>
      <c r="R256" s="75">
        <f>+IF(H256=0,"",'Ark1'!AH775)</f>
        <v>0</v>
      </c>
      <c r="S256" s="75">
        <f>+IF(H256=0,"",'Ark1'!AI775)</f>
        <v>0</v>
      </c>
      <c r="T256" s="75"/>
      <c r="U256" s="75"/>
      <c r="V256" s="75">
        <f>+IF(H256=0,"",'Ark1'!Y775)</f>
        <v>0</v>
      </c>
      <c r="W256" s="52">
        <f>+IF(H256=0,"",'Ark1'!AA775)</f>
        <v>0</v>
      </c>
      <c r="X256" s="75">
        <f>+IF(H256=0,"",'Ark1'!AC775)</f>
        <v>0</v>
      </c>
      <c r="Y256" s="75">
        <f t="shared" si="110"/>
        <v>251.46627565982405</v>
      </c>
      <c r="Z256" s="65"/>
      <c r="AA256" s="65">
        <f t="shared" si="111"/>
        <v>85.75</v>
      </c>
      <c r="AB256" s="65">
        <f t="shared" si="112"/>
        <v>1</v>
      </c>
      <c r="AC256" s="296"/>
      <c r="AE256" s="55"/>
      <c r="AF256" s="55"/>
      <c r="AG256" s="1"/>
      <c r="AJ256" s="1"/>
      <c r="AK256" s="1"/>
      <c r="AL256" s="1"/>
      <c r="AN256" s="1"/>
      <c r="AO256" s="31"/>
      <c r="AP256" s="12"/>
      <c r="AQ256" s="12"/>
    </row>
    <row r="257" spans="1:43">
      <c r="A257" s="296"/>
      <c r="B257" s="296">
        <f>+'Ark1'!C776</f>
        <v>2023</v>
      </c>
      <c r="C257" s="50">
        <f>+'Ark1'!L776</f>
        <v>2</v>
      </c>
      <c r="D257" s="51" t="s">
        <v>30</v>
      </c>
      <c r="E257" s="51">
        <f>+'Ark1'!D776</f>
        <v>3</v>
      </c>
      <c r="F257" s="51" t="str">
        <f t="shared" si="109"/>
        <v>Mar</v>
      </c>
      <c r="G257" s="50">
        <f>+IF(H257=0,"",'Ark1'!Q776)</f>
        <v>2</v>
      </c>
      <c r="H257" s="50">
        <f>+'Ark1'!R776</f>
        <v>2</v>
      </c>
      <c r="I257" s="65"/>
      <c r="J257" s="52">
        <f>+IF(H257=0,"",'Ark1'!AE776)</f>
        <v>1.4084507042253516</v>
      </c>
      <c r="K257" s="52">
        <f>+IF(H257=0,"",'Ark1'!AF776)</f>
        <v>0.84308133778391747</v>
      </c>
      <c r="L257" s="52">
        <f>+IF(H257=0,"",'Ark1'!T776)</f>
        <v>4.5</v>
      </c>
      <c r="M257" s="65">
        <f>+IF(H257=0,"",'Ark1'!U776)</f>
        <v>142.19999999999999</v>
      </c>
      <c r="N257" s="65"/>
      <c r="O257" s="75">
        <f>+IF(H257=0,"",'Ark1'!W776)</f>
        <v>0</v>
      </c>
      <c r="P257" s="75">
        <f>+IF(H257=0,"",'Ark1'!X776)</f>
        <v>0</v>
      </c>
      <c r="Q257" s="75">
        <f>+IF(H257=0,"",'Ark1'!AG776)</f>
        <v>742</v>
      </c>
      <c r="R257" s="75">
        <f>+IF(H257=0,"",'Ark1'!AH776)</f>
        <v>0</v>
      </c>
      <c r="S257" s="75">
        <f>+IF(H257=0,"",'Ark1'!AI776)</f>
        <v>0</v>
      </c>
      <c r="T257" s="75"/>
      <c r="U257" s="75"/>
      <c r="V257" s="75">
        <f>+IF(H257=0,"",'Ark1'!Y776)</f>
        <v>15.400000000000121</v>
      </c>
      <c r="W257" s="52">
        <f>+IF(H257=0,"",'Ark1'!AA776)</f>
        <v>1.5</v>
      </c>
      <c r="X257" s="75">
        <f>+IF(H257=0,"",'Ark1'!AC776)</f>
        <v>99.999999999999375</v>
      </c>
      <c r="Y257" s="75">
        <f t="shared" si="110"/>
        <v>191.64420485175202</v>
      </c>
      <c r="Z257" s="65"/>
      <c r="AA257" s="65">
        <f t="shared" si="111"/>
        <v>71.099999999999994</v>
      </c>
      <c r="AB257" s="65">
        <f t="shared" si="112"/>
        <v>1</v>
      </c>
      <c r="AC257" s="296"/>
      <c r="AE257" s="55"/>
      <c r="AF257" s="55"/>
      <c r="AG257" s="1"/>
      <c r="AJ257" s="1"/>
      <c r="AK257" s="1"/>
      <c r="AL257" s="1"/>
      <c r="AN257" s="1"/>
      <c r="AO257" s="31"/>
      <c r="AP257" s="12"/>
      <c r="AQ257" s="12"/>
    </row>
    <row r="258" spans="1:43">
      <c r="A258" s="296"/>
      <c r="B258" s="296">
        <f>+'Ark1'!C777</f>
        <v>2023</v>
      </c>
      <c r="C258" s="50">
        <f>+'Ark1'!L777</f>
        <v>2</v>
      </c>
      <c r="D258" s="51" t="s">
        <v>30</v>
      </c>
      <c r="E258" s="51">
        <f>+'Ark1'!D777</f>
        <v>4</v>
      </c>
      <c r="F258" s="51" t="str">
        <f t="shared" si="109"/>
        <v>Apr</v>
      </c>
      <c r="G258" s="50" t="str">
        <f>+IF(H258=0,"",'Ark1'!Q777)</f>
        <v/>
      </c>
      <c r="H258" s="50">
        <f>+'Ark1'!R777</f>
        <v>0</v>
      </c>
      <c r="I258" s="65"/>
      <c r="J258" s="52" t="str">
        <f>+IF(H258=0,"",'Ark1'!AE777)</f>
        <v/>
      </c>
      <c r="K258" s="52" t="str">
        <f>+IF(H258=0,"",'Ark1'!AF777)</f>
        <v/>
      </c>
      <c r="L258" s="52" t="str">
        <f>+IF(H258=0,"",'Ark1'!T777)</f>
        <v/>
      </c>
      <c r="M258" s="65" t="str">
        <f>+IF(H258=0,"",'Ark1'!U777)</f>
        <v/>
      </c>
      <c r="N258" s="65"/>
      <c r="O258" s="75" t="str">
        <f>+IF(H258=0,"",'Ark1'!W777)</f>
        <v/>
      </c>
      <c r="P258" s="75" t="str">
        <f>+IF(H258=0,"",'Ark1'!X777)</f>
        <v/>
      </c>
      <c r="Q258" s="75" t="str">
        <f>+IF(H258=0,"",'Ark1'!AG777)</f>
        <v/>
      </c>
      <c r="R258" s="75" t="str">
        <f>+IF(H258=0,"",'Ark1'!AH777)</f>
        <v/>
      </c>
      <c r="S258" s="75" t="str">
        <f>+IF(H258=0,"",'Ark1'!AI777)</f>
        <v/>
      </c>
      <c r="T258" s="75"/>
      <c r="U258" s="75"/>
      <c r="V258" s="75" t="str">
        <f>+IF(H258=0,"",'Ark1'!Y777)</f>
        <v/>
      </c>
      <c r="W258" s="52" t="str">
        <f>+IF(H258=0,"",'Ark1'!AA777)</f>
        <v/>
      </c>
      <c r="X258" s="75" t="str">
        <f>+IF(H258=0,"",'Ark1'!AC777)</f>
        <v/>
      </c>
      <c r="Y258" s="75" t="str">
        <f t="shared" si="110"/>
        <v/>
      </c>
      <c r="Z258" s="65"/>
      <c r="AA258" s="65" t="str">
        <f t="shared" si="111"/>
        <v/>
      </c>
      <c r="AB258" s="65" t="str">
        <f t="shared" si="112"/>
        <v/>
      </c>
      <c r="AC258" s="296"/>
      <c r="AE258" s="55"/>
      <c r="AF258" s="55"/>
      <c r="AG258" s="1"/>
      <c r="AJ258" s="1"/>
      <c r="AK258" s="1"/>
      <c r="AL258" s="1"/>
      <c r="AN258" s="1"/>
      <c r="AO258" s="31"/>
      <c r="AP258" s="12"/>
      <c r="AQ258" s="12"/>
    </row>
    <row r="259" spans="1:43">
      <c r="A259" s="296"/>
      <c r="B259" s="296">
        <f>+'Ark1'!C778</f>
        <v>2023</v>
      </c>
      <c r="C259" s="50">
        <f>+'Ark1'!L778</f>
        <v>2</v>
      </c>
      <c r="D259" s="51" t="s">
        <v>30</v>
      </c>
      <c r="E259" s="51">
        <f>+'Ark1'!D778</f>
        <v>5</v>
      </c>
      <c r="F259" s="51" t="str">
        <f t="shared" si="109"/>
        <v>Mai</v>
      </c>
      <c r="G259" s="50" t="str">
        <f>+IF(H259=0,"",'Ark1'!Q778)</f>
        <v/>
      </c>
      <c r="H259" s="50">
        <f>+'Ark1'!R778</f>
        <v>0</v>
      </c>
      <c r="I259" s="65"/>
      <c r="J259" s="52" t="str">
        <f>+IF(H259=0,"",'Ark1'!AE778)</f>
        <v/>
      </c>
      <c r="K259" s="52" t="str">
        <f>+IF(H259=0,"",'Ark1'!AF778)</f>
        <v/>
      </c>
      <c r="L259" s="52" t="str">
        <f>+IF(H259=0,"",'Ark1'!T778)</f>
        <v/>
      </c>
      <c r="M259" s="65" t="str">
        <f>+IF(H259=0,"",'Ark1'!U778)</f>
        <v/>
      </c>
      <c r="N259" s="65"/>
      <c r="O259" s="75" t="str">
        <f>+IF(H259=0,"",'Ark1'!W778)</f>
        <v/>
      </c>
      <c r="P259" s="75" t="str">
        <f>+IF(H259=0,"",'Ark1'!X778)</f>
        <v/>
      </c>
      <c r="Q259" s="75" t="str">
        <f>+IF(H259=0,"",'Ark1'!AG778)</f>
        <v/>
      </c>
      <c r="R259" s="75" t="str">
        <f>+IF(H259=0,"",'Ark1'!AH778)</f>
        <v/>
      </c>
      <c r="S259" s="75" t="str">
        <f>+IF(H259=0,"",'Ark1'!AI778)</f>
        <v/>
      </c>
      <c r="T259" s="75"/>
      <c r="U259" s="75"/>
      <c r="V259" s="75" t="str">
        <f>+IF(H259=0,"",'Ark1'!Y778)</f>
        <v/>
      </c>
      <c r="W259" s="52" t="str">
        <f>+IF(H259=0,"",'Ark1'!AA778)</f>
        <v/>
      </c>
      <c r="X259" s="75" t="str">
        <f>+IF(H259=0,"",'Ark1'!AC778)</f>
        <v/>
      </c>
      <c r="Y259" s="75" t="str">
        <f t="shared" si="110"/>
        <v/>
      </c>
      <c r="Z259" s="65"/>
      <c r="AA259" s="65" t="str">
        <f t="shared" si="111"/>
        <v/>
      </c>
      <c r="AB259" s="65" t="str">
        <f t="shared" si="112"/>
        <v/>
      </c>
      <c r="AC259" s="296"/>
      <c r="AE259" s="55"/>
      <c r="AF259" s="55"/>
      <c r="AG259" s="1"/>
      <c r="AJ259" s="1"/>
      <c r="AK259" s="1"/>
      <c r="AL259" s="1"/>
      <c r="AN259" s="1"/>
      <c r="AO259" s="31"/>
      <c r="AP259" s="12"/>
      <c r="AQ259" s="12"/>
    </row>
    <row r="260" spans="1:43">
      <c r="A260" s="296"/>
      <c r="B260" s="296">
        <f>+'Ark1'!C779</f>
        <v>2023</v>
      </c>
      <c r="C260" s="50">
        <f>+'Ark1'!L779</f>
        <v>2</v>
      </c>
      <c r="D260" s="51" t="s">
        <v>30</v>
      </c>
      <c r="E260" s="51">
        <f>+'Ark1'!D779</f>
        <v>6</v>
      </c>
      <c r="F260" s="51" t="str">
        <f t="shared" si="109"/>
        <v>Jun</v>
      </c>
      <c r="G260" s="50" t="str">
        <f>+IF(H260=0,"",'Ark1'!Q779)</f>
        <v/>
      </c>
      <c r="H260" s="50">
        <f>+'Ark1'!R779</f>
        <v>0</v>
      </c>
      <c r="I260" s="65"/>
      <c r="J260" s="52" t="str">
        <f>+IF(H260=0,"",'Ark1'!AE779)</f>
        <v/>
      </c>
      <c r="K260" s="52" t="str">
        <f>+IF(H260=0,"",'Ark1'!AF779)</f>
        <v/>
      </c>
      <c r="L260" s="52" t="str">
        <f>+IF(H260=0,"",'Ark1'!T779)</f>
        <v/>
      </c>
      <c r="M260" s="65" t="str">
        <f>+IF(H260=0,"",'Ark1'!U779)</f>
        <v/>
      </c>
      <c r="N260" s="65"/>
      <c r="O260" s="75" t="str">
        <f>+IF(H260=0,"",'Ark1'!W779)</f>
        <v/>
      </c>
      <c r="P260" s="75" t="str">
        <f>+IF(H260=0,"",'Ark1'!X779)</f>
        <v/>
      </c>
      <c r="Q260" s="75" t="str">
        <f>+IF(H260=0,"",'Ark1'!AG779)</f>
        <v/>
      </c>
      <c r="R260" s="75" t="str">
        <f>+IF(H260=0,"",'Ark1'!AH779)</f>
        <v/>
      </c>
      <c r="S260" s="75" t="str">
        <f>+IF(H260=0,"",'Ark1'!AI779)</f>
        <v/>
      </c>
      <c r="T260" s="75"/>
      <c r="U260" s="75"/>
      <c r="V260" s="75" t="str">
        <f>+IF(H260=0,"",'Ark1'!Y779)</f>
        <v/>
      </c>
      <c r="W260" s="52" t="str">
        <f>+IF(H260=0,"",'Ark1'!AA779)</f>
        <v/>
      </c>
      <c r="X260" s="75" t="str">
        <f>+IF(H260=0,"",'Ark1'!AC779)</f>
        <v/>
      </c>
      <c r="Y260" s="75" t="str">
        <f t="shared" si="110"/>
        <v/>
      </c>
      <c r="Z260" s="65"/>
      <c r="AA260" s="65" t="str">
        <f t="shared" si="111"/>
        <v/>
      </c>
      <c r="AB260" s="65" t="str">
        <f t="shared" si="112"/>
        <v/>
      </c>
      <c r="AC260" s="296"/>
      <c r="AE260" s="55"/>
      <c r="AF260" s="55"/>
      <c r="AG260" s="1"/>
      <c r="AJ260" s="1"/>
      <c r="AK260" s="1"/>
      <c r="AL260" s="1"/>
      <c r="AN260" s="1"/>
      <c r="AO260" s="31"/>
      <c r="AP260" s="12"/>
      <c r="AQ260" s="12"/>
    </row>
    <row r="261" spans="1:43">
      <c r="A261" s="296"/>
      <c r="B261" s="296">
        <f>+'Ark1'!C780</f>
        <v>2023</v>
      </c>
      <c r="C261" s="50">
        <f>+'Ark1'!L780</f>
        <v>2</v>
      </c>
      <c r="D261" s="51" t="s">
        <v>30</v>
      </c>
      <c r="E261" s="51">
        <f>+'Ark1'!D780</f>
        <v>7</v>
      </c>
      <c r="F261" s="51" t="str">
        <f t="shared" si="109"/>
        <v>Jul</v>
      </c>
      <c r="G261" s="50">
        <f>+IF(H261=0,"",'Ark1'!Q780)</f>
        <v>1</v>
      </c>
      <c r="H261" s="50">
        <f>+'Ark1'!R780</f>
        <v>1</v>
      </c>
      <c r="I261" s="65"/>
      <c r="J261" s="52">
        <f>+IF(H261=0,"",'Ark1'!AE780)</f>
        <v>1.3888888888888891</v>
      </c>
      <c r="K261" s="52">
        <f>+IF(H261=0,"",'Ark1'!AF780)</f>
        <v>0.90219014435042366</v>
      </c>
      <c r="L261" s="52">
        <f>+IF(H261=0,"",'Ark1'!T780)</f>
        <v>5</v>
      </c>
      <c r="M261" s="65">
        <f>+IF(H261=0,"",'Ark1'!U780)</f>
        <v>174</v>
      </c>
      <c r="N261" s="65"/>
      <c r="O261" s="75">
        <f>+IF(H261=0,"",'Ark1'!W780)</f>
        <v>0</v>
      </c>
      <c r="P261" s="75">
        <f>+IF(H261=0,"",'Ark1'!X780)</f>
        <v>0</v>
      </c>
      <c r="Q261" s="75">
        <f>+IF(H261=0,"",'Ark1'!AG780)</f>
        <v>838</v>
      </c>
      <c r="R261" s="75">
        <f>+IF(H261=0,"",'Ark1'!AH780)</f>
        <v>0</v>
      </c>
      <c r="S261" s="75">
        <f>+IF(H261=0,"",'Ark1'!AI780)</f>
        <v>0</v>
      </c>
      <c r="T261" s="75"/>
      <c r="U261" s="75"/>
      <c r="V261" s="75">
        <f>+IF(H261=0,"",'Ark1'!Y780)</f>
        <v>0</v>
      </c>
      <c r="W261" s="52">
        <f>+IF(H261=0,"",'Ark1'!AA780)</f>
        <v>0</v>
      </c>
      <c r="X261" s="75">
        <f>+IF(H261=0,"",'Ark1'!AC780)</f>
        <v>0</v>
      </c>
      <c r="Y261" s="75">
        <f t="shared" si="110"/>
        <v>207.63723150357995</v>
      </c>
      <c r="Z261" s="65"/>
      <c r="AA261" s="65">
        <f t="shared" si="111"/>
        <v>87</v>
      </c>
      <c r="AB261" s="65">
        <f t="shared" si="112"/>
        <v>1</v>
      </c>
      <c r="AC261" s="296"/>
      <c r="AE261" s="55"/>
      <c r="AF261" s="55"/>
      <c r="AG261" s="1"/>
      <c r="AJ261" s="1"/>
      <c r="AK261" s="1"/>
      <c r="AL261" s="1"/>
      <c r="AN261" s="1"/>
      <c r="AO261" s="31"/>
      <c r="AP261" s="12"/>
      <c r="AQ261" s="12"/>
    </row>
    <row r="262" spans="1:43">
      <c r="A262" s="296"/>
      <c r="B262" s="296">
        <f>+'Ark1'!C781</f>
        <v>2023</v>
      </c>
      <c r="C262" s="50">
        <f>+'Ark1'!L781</f>
        <v>2</v>
      </c>
      <c r="D262" s="51" t="s">
        <v>30</v>
      </c>
      <c r="E262" s="51">
        <f>+'Ark1'!D781</f>
        <v>8</v>
      </c>
      <c r="F262" s="51" t="str">
        <f t="shared" si="109"/>
        <v>Aug</v>
      </c>
      <c r="G262" s="50">
        <f>+IF(H262=0,"",'Ark1'!Q781)</f>
        <v>2</v>
      </c>
      <c r="H262" s="50">
        <f>+'Ark1'!R781</f>
        <v>2</v>
      </c>
      <c r="I262" s="65"/>
      <c r="J262" s="52">
        <f>+IF(H262=0,"",'Ark1'!AE781)</f>
        <v>1.2738853503184711</v>
      </c>
      <c r="K262" s="52">
        <f>+IF(H262=0,"",'Ark1'!AF781)</f>
        <v>0.70260962359332579</v>
      </c>
      <c r="L262" s="52">
        <f>+IF(H262=0,"",'Ark1'!T781)</f>
        <v>5</v>
      </c>
      <c r="M262" s="65">
        <f>+IF(H262=0,"",'Ark1'!U781)</f>
        <v>144.85000000000005</v>
      </c>
      <c r="N262" s="65"/>
      <c r="O262" s="75">
        <f>+IF(H262=0,"",'Ark1'!W781)</f>
        <v>0</v>
      </c>
      <c r="P262" s="75">
        <f>+IF(H262=0,"",'Ark1'!X781)</f>
        <v>0</v>
      </c>
      <c r="Q262" s="75">
        <f>+IF(H262=0,"",'Ark1'!AG781)</f>
        <v>496</v>
      </c>
      <c r="R262" s="75">
        <f>+IF(H262=0,"",'Ark1'!AH781)</f>
        <v>0</v>
      </c>
      <c r="S262" s="75">
        <f>+IF(H262=0,"",'Ark1'!AI781)</f>
        <v>50</v>
      </c>
      <c r="T262" s="75"/>
      <c r="U262" s="75"/>
      <c r="V262" s="75">
        <f>+IF(H262=0,"",'Ark1'!Y781)</f>
        <v>5.8499999999996763</v>
      </c>
      <c r="W262" s="52">
        <f>+IF(H262=0,"",'Ark1'!AA781)</f>
        <v>1</v>
      </c>
      <c r="X262" s="75">
        <f>+IF(H262=0,"",'Ark1'!AC781)</f>
        <v>100.00000000000398</v>
      </c>
      <c r="Y262" s="75">
        <f t="shared" si="110"/>
        <v>292.03629032258078</v>
      </c>
      <c r="Z262" s="65"/>
      <c r="AA262" s="65">
        <f t="shared" si="111"/>
        <v>72.425000000000026</v>
      </c>
      <c r="AB262" s="65">
        <f t="shared" si="112"/>
        <v>1</v>
      </c>
      <c r="AC262" s="296"/>
      <c r="AE262" s="55"/>
      <c r="AF262" s="55"/>
      <c r="AG262" s="1"/>
      <c r="AJ262" s="1"/>
      <c r="AK262" s="1"/>
      <c r="AL262" s="1"/>
      <c r="AN262" s="1"/>
      <c r="AP262" s="12"/>
      <c r="AQ262" s="12"/>
    </row>
    <row r="263" spans="1:43">
      <c r="A263" s="296"/>
      <c r="B263" s="296">
        <f>+'Ark1'!C782</f>
        <v>2023</v>
      </c>
      <c r="C263" s="50">
        <f>+'Ark1'!L782</f>
        <v>2</v>
      </c>
      <c r="D263" s="51" t="s">
        <v>30</v>
      </c>
      <c r="E263" s="51">
        <f>+'Ark1'!D782</f>
        <v>9</v>
      </c>
      <c r="F263" s="51" t="str">
        <f t="shared" si="109"/>
        <v>Sep</v>
      </c>
      <c r="G263" s="50">
        <f>+IF(H263=0,"",'Ark1'!Q782)</f>
        <v>3</v>
      </c>
      <c r="H263" s="50">
        <f>+'Ark1'!R782</f>
        <v>10</v>
      </c>
      <c r="I263" s="65"/>
      <c r="J263" s="52">
        <f>+IF(H263=0,"",'Ark1'!AE782)</f>
        <v>9.0090090090090058</v>
      </c>
      <c r="K263" s="52">
        <f>+IF(H263=0,"",'Ark1'!AF782)</f>
        <v>5.4532462303537663</v>
      </c>
      <c r="L263" s="52">
        <f>+IF(H263=0,"",'Ark1'!T782)</f>
        <v>3.7</v>
      </c>
      <c r="M263" s="65">
        <f>+IF(H263=0,"",'Ark1'!U782)</f>
        <v>150.33999999999995</v>
      </c>
      <c r="N263" s="65"/>
      <c r="O263" s="75">
        <f>+IF(H263=0,"",'Ark1'!W782)</f>
        <v>0</v>
      </c>
      <c r="P263" s="75">
        <f>+IF(H263=0,"",'Ark1'!X782)</f>
        <v>0</v>
      </c>
      <c r="Q263" s="75">
        <f>+IF(H263=0,"",'Ark1'!AG782)</f>
        <v>693.2</v>
      </c>
      <c r="R263" s="75">
        <f>+IF(H263=0,"",'Ark1'!AH782)</f>
        <v>0</v>
      </c>
      <c r="S263" s="75">
        <f>+IF(H263=0,"",'Ark1'!AI782)</f>
        <v>0</v>
      </c>
      <c r="T263" s="75"/>
      <c r="U263" s="75"/>
      <c r="V263" s="75">
        <f>+IF(H263=0,"",'Ark1'!Y782)</f>
        <v>22.177745602292536</v>
      </c>
      <c r="W263" s="52">
        <f>+IF(H263=0,"",'Ark1'!AA782)</f>
        <v>0.64031242374328468</v>
      </c>
      <c r="X263" s="75">
        <f>+IF(H263=0,"",'Ark1'!AC782)</f>
        <v>17.759705361683931</v>
      </c>
      <c r="Y263" s="75">
        <f t="shared" si="110"/>
        <v>216.87824581650307</v>
      </c>
      <c r="Z263" s="65"/>
      <c r="AA263" s="65">
        <f t="shared" si="111"/>
        <v>75.169999999999973</v>
      </c>
      <c r="AB263" s="65">
        <f t="shared" si="112"/>
        <v>3.3333333333333335</v>
      </c>
      <c r="AC263" s="296"/>
      <c r="AE263" s="55"/>
      <c r="AF263" s="55"/>
      <c r="AG263" s="1"/>
      <c r="AJ263" s="1"/>
      <c r="AK263" s="1"/>
      <c r="AL263" s="1"/>
      <c r="AN263" s="1"/>
      <c r="AP263" s="12"/>
      <c r="AQ263" s="12"/>
    </row>
    <row r="264" spans="1:43">
      <c r="A264" s="296"/>
      <c r="B264" s="296">
        <f>+'Ark1'!C783</f>
        <v>2023</v>
      </c>
      <c r="C264" s="50">
        <f>+'Ark1'!L783</f>
        <v>2</v>
      </c>
      <c r="D264" s="51" t="s">
        <v>30</v>
      </c>
      <c r="E264" s="51">
        <f>+'Ark1'!D783</f>
        <v>10</v>
      </c>
      <c r="F264" s="51" t="str">
        <f t="shared" si="109"/>
        <v>Okt</v>
      </c>
      <c r="G264" s="50">
        <f>+IF(H264=0,"",'Ark1'!Q783)</f>
        <v>5</v>
      </c>
      <c r="H264" s="50">
        <f>+'Ark1'!R783</f>
        <v>28</v>
      </c>
      <c r="I264" s="65"/>
      <c r="J264" s="52">
        <f>+IF(H264=0,"",'Ark1'!AE783)</f>
        <v>9.0909090909090917</v>
      </c>
      <c r="K264" s="52">
        <f>+IF(H264=0,"",'Ark1'!AF783)</f>
        <v>7.9131390475730399</v>
      </c>
      <c r="L264" s="52">
        <f>+IF(H264=0,"",'Ark1'!T783)</f>
        <v>3.7857142857142847</v>
      </c>
      <c r="M264" s="65">
        <f>+IF(H264=0,"",'Ark1'!U783)</f>
        <v>210.6</v>
      </c>
      <c r="N264" s="65"/>
      <c r="O264" s="75">
        <f>+IF(H264=0,"",'Ark1'!W783)</f>
        <v>3.5714285714285721</v>
      </c>
      <c r="P264" s="75">
        <f>+IF(H264=0,"",'Ark1'!X783)</f>
        <v>0</v>
      </c>
      <c r="Q264" s="75">
        <f>+IF(H264=0,"",'Ark1'!AG783)</f>
        <v>901.392857142857</v>
      </c>
      <c r="R264" s="75">
        <f>+IF(H264=0,"",'Ark1'!AH783)</f>
        <v>0</v>
      </c>
      <c r="S264" s="75">
        <f>+IF(H264=0,"",'Ark1'!AI783)</f>
        <v>0</v>
      </c>
      <c r="T264" s="75"/>
      <c r="U264" s="75"/>
      <c r="V264" s="75">
        <f>+IF(H264=0,"",'Ark1'!Y783)</f>
        <v>41.829082500781006</v>
      </c>
      <c r="W264" s="52">
        <f>+IF(H264=0,"",'Ark1'!AA783)</f>
        <v>1.0126747770541304</v>
      </c>
      <c r="X264" s="75">
        <f>+IF(H264=0,"",'Ark1'!AC783)</f>
        <v>8.9540219299323738</v>
      </c>
      <c r="Y264" s="75">
        <f t="shared" si="110"/>
        <v>233.63841673600385</v>
      </c>
      <c r="Z264" s="65"/>
      <c r="AA264" s="65">
        <f t="shared" si="111"/>
        <v>105.3</v>
      </c>
      <c r="AB264" s="65">
        <f t="shared" si="112"/>
        <v>5.6</v>
      </c>
      <c r="AC264" s="296"/>
      <c r="AE264" s="55"/>
      <c r="AF264" s="55"/>
      <c r="AG264" s="1"/>
      <c r="AJ264" s="1"/>
      <c r="AK264" s="1"/>
      <c r="AL264" s="1"/>
      <c r="AN264" s="1"/>
      <c r="AP264" s="12"/>
      <c r="AQ264" s="12"/>
    </row>
    <row r="265" spans="1:43">
      <c r="A265" s="296"/>
      <c r="B265" s="296">
        <f>+'Ark1'!C784</f>
        <v>2023</v>
      </c>
      <c r="C265" s="50">
        <f>+'Ark1'!L784</f>
        <v>2</v>
      </c>
      <c r="D265" s="51" t="s">
        <v>30</v>
      </c>
      <c r="E265" s="51">
        <f>+'Ark1'!D784</f>
        <v>11</v>
      </c>
      <c r="F265" s="51" t="str">
        <f t="shared" si="109"/>
        <v>Nov</v>
      </c>
      <c r="G265" s="50">
        <f>+IF(H265=0,"",'Ark1'!Q784)</f>
        <v>7</v>
      </c>
      <c r="H265" s="50">
        <f>+'Ark1'!R784</f>
        <v>10</v>
      </c>
      <c r="I265" s="65"/>
      <c r="J265" s="52">
        <f>+IF(H265=0,"",'Ark1'!AE784)</f>
        <v>4.1322314049586781</v>
      </c>
      <c r="K265" s="52">
        <f>+IF(H265=0,"",'Ark1'!AF784)</f>
        <v>2.8904562975520158</v>
      </c>
      <c r="L265" s="52">
        <f>+IF(H265=0,"",'Ark1'!T784)</f>
        <v>4.5999999999999996</v>
      </c>
      <c r="M265" s="65">
        <f>+IF(H265=0,"",'Ark1'!U784)</f>
        <v>171.87</v>
      </c>
      <c r="N265" s="65"/>
      <c r="O265" s="75">
        <f>+IF(H265=0,"",'Ark1'!W784)</f>
        <v>0</v>
      </c>
      <c r="P265" s="75">
        <f>+IF(H265=0,"",'Ark1'!X784)</f>
        <v>0</v>
      </c>
      <c r="Q265" s="75">
        <f>+IF(H265=0,"",'Ark1'!AG784)</f>
        <v>653.5</v>
      </c>
      <c r="R265" s="75">
        <f>+IF(H265=0,"",'Ark1'!AH784)</f>
        <v>0</v>
      </c>
      <c r="S265" s="75">
        <f>+IF(H265=0,"",'Ark1'!AI784)</f>
        <v>0</v>
      </c>
      <c r="T265" s="75"/>
      <c r="U265" s="75"/>
      <c r="V265" s="75">
        <f>+IF(H265=0,"",'Ark1'!Y784)</f>
        <v>33.948462409953343</v>
      </c>
      <c r="W265" s="52">
        <f>+IF(H265=0,"",'Ark1'!AA784)</f>
        <v>1.019803902718559</v>
      </c>
      <c r="X265" s="75">
        <f>+IF(H265=0,"",'Ark1'!AC784)</f>
        <v>18.220274095373671</v>
      </c>
      <c r="Y265" s="75">
        <f t="shared" si="110"/>
        <v>262.99923488905893</v>
      </c>
      <c r="Z265" s="65"/>
      <c r="AA265" s="65">
        <f t="shared" si="111"/>
        <v>85.935000000000002</v>
      </c>
      <c r="AB265" s="65">
        <f t="shared" si="112"/>
        <v>1.4285714285714286</v>
      </c>
      <c r="AC265" s="296"/>
      <c r="AE265" s="55"/>
      <c r="AF265" s="55"/>
      <c r="AG265" s="1"/>
      <c r="AJ265" s="1"/>
      <c r="AK265" s="1"/>
      <c r="AL265" s="1"/>
      <c r="AN265" s="1"/>
      <c r="AP265" s="12"/>
      <c r="AQ265" s="12"/>
    </row>
    <row r="266" spans="1:43">
      <c r="A266" s="296"/>
      <c r="B266" s="296">
        <f>+'Ark1'!C785</f>
        <v>2023</v>
      </c>
      <c r="C266" s="50">
        <f>+'Ark1'!L785</f>
        <v>2</v>
      </c>
      <c r="D266" s="51" t="s">
        <v>30</v>
      </c>
      <c r="E266" s="51">
        <f>+'Ark1'!D785</f>
        <v>12</v>
      </c>
      <c r="F266" s="51" t="str">
        <f t="shared" si="109"/>
        <v>Des</v>
      </c>
      <c r="G266" s="50">
        <f>+IF(H266=0,"",'Ark1'!Q785)</f>
        <v>1</v>
      </c>
      <c r="H266" s="50">
        <f>+'Ark1'!R785</f>
        <v>1</v>
      </c>
      <c r="I266" s="65"/>
      <c r="J266" s="52">
        <f>+IF(H266=0,"",'Ark1'!AE785)</f>
        <v>1.1904761904761909</v>
      </c>
      <c r="K266" s="52">
        <f>+IF(H266=0,"",'Ark1'!AF785)</f>
        <v>0.73184833546345307</v>
      </c>
      <c r="L266" s="52">
        <f>+IF(H266=0,"",'Ark1'!T785)</f>
        <v>5</v>
      </c>
      <c r="M266" s="65">
        <f>+IF(H266=0,"",'Ark1'!U785)</f>
        <v>144.30000000000001</v>
      </c>
      <c r="N266" s="65"/>
      <c r="O266" s="75">
        <f>+IF(H266=0,"",'Ark1'!W785)</f>
        <v>0</v>
      </c>
      <c r="P266" s="75">
        <f>+IF(H266=0,"",'Ark1'!X785)</f>
        <v>0</v>
      </c>
      <c r="Q266" s="75">
        <f>+IF(H266=0,"",'Ark1'!AG785)</f>
        <v>679</v>
      </c>
      <c r="R266" s="75">
        <f>+IF(H266=0,"",'Ark1'!AH785)</f>
        <v>0</v>
      </c>
      <c r="S266" s="75">
        <f>+IF(H266=0,"",'Ark1'!AI785)</f>
        <v>0</v>
      </c>
      <c r="T266" s="75"/>
      <c r="U266" s="75"/>
      <c r="V266" s="75">
        <f>+IF(H266=0,"",'Ark1'!Y785)</f>
        <v>0</v>
      </c>
      <c r="W266" s="52">
        <f>+IF(H266=0,"",'Ark1'!AA785)</f>
        <v>0</v>
      </c>
      <c r="X266" s="75">
        <f>+IF(H266=0,"",'Ark1'!AC785)</f>
        <v>0</v>
      </c>
      <c r="Y266" s="75">
        <f t="shared" si="110"/>
        <v>212.51840942562592</v>
      </c>
      <c r="Z266" s="65"/>
      <c r="AA266" s="65">
        <f t="shared" si="111"/>
        <v>72.150000000000006</v>
      </c>
      <c r="AB266" s="65">
        <f t="shared" si="112"/>
        <v>1</v>
      </c>
      <c r="AC266" s="296"/>
      <c r="AE266" s="55"/>
      <c r="AF266" s="55"/>
      <c r="AG266" s="1"/>
      <c r="AJ266" s="1"/>
      <c r="AK266" s="1"/>
      <c r="AL266" s="1"/>
      <c r="AN266" s="1"/>
      <c r="AP266" s="12"/>
      <c r="AQ266" s="12"/>
    </row>
    <row r="267" spans="1:43" ht="15.6">
      <c r="A267" s="296"/>
      <c r="B267" s="296"/>
      <c r="C267" s="293"/>
      <c r="D267" s="293"/>
      <c r="E267" s="293"/>
      <c r="F267" s="293"/>
      <c r="G267" s="293"/>
      <c r="H267" s="293"/>
      <c r="I267" s="296"/>
      <c r="J267" s="294"/>
      <c r="K267" s="295"/>
      <c r="L267" s="296"/>
      <c r="M267" s="296"/>
      <c r="N267" s="296"/>
      <c r="O267" s="297"/>
      <c r="P267" s="297"/>
      <c r="Q267" s="296"/>
      <c r="R267" s="297"/>
      <c r="S267" s="297"/>
      <c r="T267" s="297"/>
      <c r="U267" s="297"/>
      <c r="V267" s="297"/>
      <c r="W267" s="296"/>
      <c r="X267" s="297"/>
      <c r="Y267" s="296"/>
      <c r="Z267" s="296"/>
      <c r="AA267" s="295"/>
      <c r="AB267" s="298"/>
      <c r="AC267" s="296"/>
      <c r="AD267" s="4"/>
      <c r="AE267" s="55"/>
      <c r="AF267" s="55"/>
      <c r="AG267" s="1"/>
      <c r="AH267" s="5"/>
      <c r="AI267"/>
      <c r="AM267"/>
    </row>
    <row r="268" spans="1:43" ht="17.399999999999999">
      <c r="A268" s="296"/>
      <c r="B268" s="399" t="s">
        <v>0</v>
      </c>
      <c r="C268" s="399"/>
      <c r="D268" s="399" t="str">
        <f>+D270</f>
        <v>P+</v>
      </c>
      <c r="E268" s="3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  <c r="AB268" s="299"/>
      <c r="AC268" s="299"/>
      <c r="AD268" s="4"/>
      <c r="AE268" s="55"/>
      <c r="AF268" s="55"/>
      <c r="AG268" s="1"/>
      <c r="AH268" s="5"/>
      <c r="AI268"/>
      <c r="AM268"/>
    </row>
    <row r="269" spans="1:43" ht="15.6">
      <c r="A269" s="296"/>
      <c r="B269" s="296"/>
      <c r="C269" s="299"/>
      <c r="D269" s="299"/>
      <c r="E269" s="299"/>
      <c r="F269" s="299"/>
      <c r="G269" s="302"/>
      <c r="H269" s="302"/>
      <c r="I269" s="303"/>
      <c r="J269" s="303"/>
      <c r="K269" s="303"/>
      <c r="L269" s="302"/>
      <c r="M269" s="303"/>
      <c r="N269" s="303"/>
      <c r="O269" s="304"/>
      <c r="P269" s="304"/>
      <c r="Q269" s="304"/>
      <c r="R269" s="304"/>
      <c r="S269" s="304"/>
      <c r="T269" s="304"/>
      <c r="U269" s="304"/>
      <c r="V269" s="304"/>
      <c r="W269" s="302"/>
      <c r="X269" s="304"/>
      <c r="Y269" s="302"/>
      <c r="Z269" s="303"/>
      <c r="AA269" s="303"/>
      <c r="AB269" s="303"/>
      <c r="AC269" s="296"/>
      <c r="AD269" s="4"/>
      <c r="AE269" s="55"/>
      <c r="AF269" s="55"/>
      <c r="AG269" s="1"/>
      <c r="AH269" s="5"/>
      <c r="AI269"/>
      <c r="AM269"/>
    </row>
    <row r="270" spans="1:43">
      <c r="A270" s="296"/>
      <c r="B270" s="296">
        <f>+'Ark1'!C786</f>
        <v>2023</v>
      </c>
      <c r="C270" s="50">
        <f>+'Ark1'!L786</f>
        <v>3</v>
      </c>
      <c r="D270" s="51" t="s">
        <v>31</v>
      </c>
      <c r="E270" s="51">
        <f>+'Ark1'!D786</f>
        <v>1</v>
      </c>
      <c r="F270" s="51" t="s">
        <v>580</v>
      </c>
      <c r="G270" s="50">
        <f>+IF(H270=0,"",'Ark1'!Q786)</f>
        <v>8</v>
      </c>
      <c r="H270" s="50">
        <f>+'Ark1'!R786</f>
        <v>31</v>
      </c>
      <c r="I270" s="65"/>
      <c r="J270" s="52">
        <f>+IF(H270=0,"",'Ark1'!AE786)</f>
        <v>25.833333333333329</v>
      </c>
      <c r="K270" s="52">
        <f>+IF(H270=0,"",'Ark1'!AF786)</f>
        <v>23.23703491826004</v>
      </c>
      <c r="L270" s="52">
        <f>+IF(H270=0,"",'Ark1'!T786)</f>
        <v>5.8064516129032242</v>
      </c>
      <c r="M270" s="65">
        <f>+IF(H270=0,"",'Ark1'!U786)</f>
        <v>238.47419354838712</v>
      </c>
      <c r="N270" s="65"/>
      <c r="O270" s="75">
        <f>+IF(H270=0,"",'Ark1'!W786)</f>
        <v>29.032258064516121</v>
      </c>
      <c r="P270" s="75">
        <f>+IF(H270=0,"",'Ark1'!X786)</f>
        <v>0</v>
      </c>
      <c r="Q270" s="75">
        <f>+IF(H270=0,"",'Ark1'!AG786)</f>
        <v>860.48387096774229</v>
      </c>
      <c r="R270" s="75">
        <f>+IF(H270=0,"",'Ark1'!AH786)</f>
        <v>0</v>
      </c>
      <c r="S270" s="75">
        <f>+IF(H270=0,"",'Ark1'!AI786)</f>
        <v>0</v>
      </c>
      <c r="T270" s="75"/>
      <c r="U270" s="75"/>
      <c r="V270" s="75">
        <f>+IF(H270=0,"",'Ark1'!Y786)</f>
        <v>58.615851471291023</v>
      </c>
      <c r="W270" s="52">
        <f>+IF(H270=0,"",'Ark1'!AA786)</f>
        <v>1.3300340727798903</v>
      </c>
      <c r="X270" s="75">
        <f>+IF(H270=0,"",'Ark1'!AC786)</f>
        <v>49.501340366070202</v>
      </c>
      <c r="Y270" s="75">
        <f t="shared" ref="Y270:Y281" si="113">IF(H270=0,"",1000*M270/Q270)</f>
        <v>277.13964386129328</v>
      </c>
      <c r="Z270" s="65"/>
      <c r="AA270" s="65">
        <f t="shared" ref="AA270:AA281" si="114">IF(H270=0,"",M270/C270)</f>
        <v>79.491397849462373</v>
      </c>
      <c r="AB270" s="65">
        <f t="shared" ref="AB270:AB281" si="115">IF(H270=0,"",H270/G270)</f>
        <v>3.875</v>
      </c>
      <c r="AC270" s="296"/>
      <c r="AE270" s="55"/>
      <c r="AF270" s="55"/>
      <c r="AG270" s="1"/>
      <c r="AJ270" s="1"/>
      <c r="AK270" s="1"/>
      <c r="AL270" s="1"/>
      <c r="AN270" s="1"/>
      <c r="AP270" s="12"/>
      <c r="AQ270" s="12"/>
    </row>
    <row r="271" spans="1:43">
      <c r="A271" s="296"/>
      <c r="B271" s="296">
        <f>+'Ark1'!C787</f>
        <v>2023</v>
      </c>
      <c r="C271" s="50">
        <f>+'Ark1'!L787</f>
        <v>3</v>
      </c>
      <c r="D271" s="51" t="s">
        <v>31</v>
      </c>
      <c r="E271" s="51">
        <f>+'Ark1'!D787</f>
        <v>2</v>
      </c>
      <c r="F271" s="51" t="s">
        <v>581</v>
      </c>
      <c r="G271" s="50">
        <f>+IF(H271=0,"",'Ark1'!Q787)</f>
        <v>4</v>
      </c>
      <c r="H271" s="50">
        <f>+'Ark1'!R787</f>
        <v>7</v>
      </c>
      <c r="I271" s="65"/>
      <c r="J271" s="52">
        <f>+IF(H271=0,"",'Ark1'!AE787)</f>
        <v>14.893617021276597</v>
      </c>
      <c r="K271" s="52">
        <f>+IF(H271=0,"",'Ark1'!AF787)</f>
        <v>14.35343645802932</v>
      </c>
      <c r="L271" s="52">
        <f>+IF(H271=0,"",'Ark1'!T787)</f>
        <v>7.4285714285714306</v>
      </c>
      <c r="M271" s="65">
        <f>+IF(H271=0,"",'Ark1'!U787)</f>
        <v>231.84285714285735</v>
      </c>
      <c r="N271" s="65"/>
      <c r="O271" s="75">
        <f>+IF(H271=0,"",'Ark1'!W787)</f>
        <v>71.428571428571445</v>
      </c>
      <c r="P271" s="75">
        <f>+IF(H271=0,"",'Ark1'!X787)</f>
        <v>0</v>
      </c>
      <c r="Q271" s="75">
        <f>+IF(H271=0,"",'Ark1'!AG787)</f>
        <v>932.142857142857</v>
      </c>
      <c r="R271" s="75">
        <f>+IF(H271=0,"",'Ark1'!AH787)</f>
        <v>0</v>
      </c>
      <c r="S271" s="75">
        <f>+IF(H271=0,"",'Ark1'!AI787)</f>
        <v>14.285714285714288</v>
      </c>
      <c r="T271" s="75"/>
      <c r="U271" s="75"/>
      <c r="V271" s="75">
        <f>+IF(H271=0,"",'Ark1'!Y787)</f>
        <v>48.955135646042642</v>
      </c>
      <c r="W271" s="52">
        <f>+IF(H271=0,"",'Ark1'!AA787)</f>
        <v>1.2936264483053457</v>
      </c>
      <c r="X271" s="75">
        <f>+IF(H271=0,"",'Ark1'!AC787)</f>
        <v>-59.739234515721343</v>
      </c>
      <c r="Y271" s="75">
        <f t="shared" si="113"/>
        <v>248.72030651341024</v>
      </c>
      <c r="Z271" s="65"/>
      <c r="AA271" s="65">
        <f t="shared" si="114"/>
        <v>77.280952380952456</v>
      </c>
      <c r="AB271" s="65">
        <f t="shared" si="115"/>
        <v>1.75</v>
      </c>
      <c r="AC271" s="296"/>
      <c r="AE271" s="55"/>
      <c r="AF271" s="55"/>
      <c r="AG271" s="1"/>
      <c r="AJ271" s="1"/>
      <c r="AK271" s="1"/>
      <c r="AL271" s="1"/>
      <c r="AN271" s="1"/>
      <c r="AP271" s="12"/>
      <c r="AQ271" s="12"/>
    </row>
    <row r="272" spans="1:43">
      <c r="A272" s="296"/>
      <c r="B272" s="296">
        <f>+'Ark1'!C788</f>
        <v>2023</v>
      </c>
      <c r="C272" s="50">
        <f>+'Ark1'!L788</f>
        <v>3</v>
      </c>
      <c r="D272" s="51" t="s">
        <v>31</v>
      </c>
      <c r="E272" s="51">
        <f>+'Ark1'!D788</f>
        <v>3</v>
      </c>
      <c r="F272" s="51" t="s">
        <v>582</v>
      </c>
      <c r="G272" s="50">
        <f>+IF(H272=0,"",'Ark1'!Q788)</f>
        <v>18</v>
      </c>
      <c r="H272" s="50">
        <f>+'Ark1'!R788</f>
        <v>30</v>
      </c>
      <c r="I272" s="65"/>
      <c r="J272" s="52">
        <f>+IF(H272=0,"",'Ark1'!AE788)</f>
        <v>21.126760563380277</v>
      </c>
      <c r="K272" s="52">
        <f>+IF(H272=0,"",'Ark1'!AF788)</f>
        <v>16.652042189639939</v>
      </c>
      <c r="L272" s="52">
        <f>+IF(H272=0,"",'Ark1'!T788)</f>
        <v>5.9666666666666668</v>
      </c>
      <c r="M272" s="65">
        <f>+IF(H272=0,"",'Ark1'!U788)</f>
        <v>187.24333333333328</v>
      </c>
      <c r="N272" s="65"/>
      <c r="O272" s="75">
        <f>+IF(H272=0,"",'Ark1'!W788)</f>
        <v>36.666666666666657</v>
      </c>
      <c r="P272" s="75">
        <f>+IF(H272=0,"",'Ark1'!X788)</f>
        <v>0</v>
      </c>
      <c r="Q272" s="75">
        <f>+IF(H272=0,"",'Ark1'!AG788)</f>
        <v>606.13333333333333</v>
      </c>
      <c r="R272" s="75">
        <f>+IF(H272=0,"",'Ark1'!AH788)</f>
        <v>0</v>
      </c>
      <c r="S272" s="75">
        <f>+IF(H272=0,"",'Ark1'!AI788)</f>
        <v>3.3333333333333344</v>
      </c>
      <c r="T272" s="75"/>
      <c r="U272" s="75"/>
      <c r="V272" s="75">
        <f>+IF(H272=0,"",'Ark1'!Y788)</f>
        <v>43.431368719957469</v>
      </c>
      <c r="W272" s="52">
        <f>+IF(H272=0,"",'Ark1'!AA788)</f>
        <v>1.1100550536897813</v>
      </c>
      <c r="X272" s="75">
        <f>+IF(H272=0,"",'Ark1'!AC788)</f>
        <v>63.024299879336496</v>
      </c>
      <c r="Y272" s="75">
        <f t="shared" si="113"/>
        <v>308.91443026836771</v>
      </c>
      <c r="Z272" s="65"/>
      <c r="AA272" s="65">
        <f t="shared" si="114"/>
        <v>62.414444444444428</v>
      </c>
      <c r="AB272" s="65">
        <f t="shared" si="115"/>
        <v>1.6666666666666667</v>
      </c>
      <c r="AC272" s="296"/>
      <c r="AE272" s="55"/>
      <c r="AF272" s="55"/>
      <c r="AG272" s="1"/>
      <c r="AJ272" s="1"/>
      <c r="AK272" s="1"/>
      <c r="AL272" s="1"/>
      <c r="AN272" s="1"/>
      <c r="AP272" s="12"/>
      <c r="AQ272" s="12"/>
    </row>
    <row r="273" spans="1:43">
      <c r="A273" s="296"/>
      <c r="B273" s="296">
        <f>+'Ark1'!C789</f>
        <v>2023</v>
      </c>
      <c r="C273" s="50">
        <f>+'Ark1'!L789</f>
        <v>3</v>
      </c>
      <c r="D273" s="51" t="s">
        <v>31</v>
      </c>
      <c r="E273" s="51">
        <f>+'Ark1'!D789</f>
        <v>4</v>
      </c>
      <c r="F273" s="51" t="s">
        <v>583</v>
      </c>
      <c r="G273" s="50">
        <f>+IF(H273=0,"",'Ark1'!Q789)</f>
        <v>12</v>
      </c>
      <c r="H273" s="50">
        <f>+'Ark1'!R789</f>
        <v>22</v>
      </c>
      <c r="I273" s="65"/>
      <c r="J273" s="52">
        <f>+IF(H273=0,"",'Ark1'!AE789)</f>
        <v>24.444444444444443</v>
      </c>
      <c r="K273" s="52">
        <f>+IF(H273=0,"",'Ark1'!AF789)</f>
        <v>18.924821318274077</v>
      </c>
      <c r="L273" s="52">
        <f>+IF(H273=0,"",'Ark1'!T789)</f>
        <v>6</v>
      </c>
      <c r="M273" s="65">
        <f>+IF(H273=0,"",'Ark1'!U789)</f>
        <v>194.97727272727275</v>
      </c>
      <c r="N273" s="65"/>
      <c r="O273" s="75">
        <f>+IF(H273=0,"",'Ark1'!W789)</f>
        <v>36.363636363636367</v>
      </c>
      <c r="P273" s="75">
        <f>+IF(H273=0,"",'Ark1'!X789)</f>
        <v>0</v>
      </c>
      <c r="Q273" s="75">
        <f>+IF(H273=0,"",'Ark1'!AG789)</f>
        <v>552.04761904761892</v>
      </c>
      <c r="R273" s="75">
        <f>+IF(H273=0,"",'Ark1'!AH789)</f>
        <v>0</v>
      </c>
      <c r="S273" s="75">
        <f>+IF(H273=0,"",'Ark1'!AI789)</f>
        <v>4.5454545454545459</v>
      </c>
      <c r="T273" s="75"/>
      <c r="U273" s="75"/>
      <c r="V273" s="75">
        <f>+IF(H273=0,"",'Ark1'!Y789)</f>
        <v>38.351756292819054</v>
      </c>
      <c r="W273" s="52">
        <f>+IF(H273=0,"",'Ark1'!AA789)</f>
        <v>1.1281521496355325</v>
      </c>
      <c r="X273" s="75">
        <f>+IF(H273=0,"",'Ark1'!AC789)</f>
        <v>36.570290501891904</v>
      </c>
      <c r="Y273" s="75">
        <f t="shared" si="113"/>
        <v>353.18922860974106</v>
      </c>
      <c r="Z273" s="65"/>
      <c r="AA273" s="65">
        <f t="shared" si="114"/>
        <v>64.992424242424249</v>
      </c>
      <c r="AB273" s="65">
        <f t="shared" si="115"/>
        <v>1.8333333333333333</v>
      </c>
      <c r="AC273" s="296"/>
      <c r="AE273" s="55"/>
      <c r="AF273" s="55"/>
      <c r="AG273" s="1"/>
      <c r="AJ273" s="1"/>
      <c r="AK273" s="1"/>
      <c r="AL273" s="1"/>
      <c r="AN273" s="1"/>
      <c r="AP273" s="12"/>
      <c r="AQ273" s="12"/>
    </row>
    <row r="274" spans="1:43">
      <c r="A274" s="296"/>
      <c r="B274" s="296">
        <f>+'Ark1'!C790</f>
        <v>2023</v>
      </c>
      <c r="C274" s="50">
        <f>+'Ark1'!L790</f>
        <v>3</v>
      </c>
      <c r="D274" s="51" t="s">
        <v>31</v>
      </c>
      <c r="E274" s="51">
        <f>+'Ark1'!D790</f>
        <v>5</v>
      </c>
      <c r="F274" s="51" t="s">
        <v>444</v>
      </c>
      <c r="G274" s="50">
        <f>+IF(H274=0,"",'Ark1'!Q790)</f>
        <v>13</v>
      </c>
      <c r="H274" s="50">
        <f>+'Ark1'!R790</f>
        <v>23</v>
      </c>
      <c r="I274" s="65"/>
      <c r="J274" s="52">
        <f>+IF(H274=0,"",'Ark1'!AE790)</f>
        <v>11.057692307692305</v>
      </c>
      <c r="K274" s="52">
        <f>+IF(H274=0,"",'Ark1'!AF790)</f>
        <v>7.9524468662940446</v>
      </c>
      <c r="L274" s="52">
        <f>+IF(H274=0,"",'Ark1'!T790)</f>
        <v>6.0869565217391308</v>
      </c>
      <c r="M274" s="65">
        <f>+IF(H274=0,"",'Ark1'!U790)</f>
        <v>197.33478260869563</v>
      </c>
      <c r="N274" s="65"/>
      <c r="O274" s="75">
        <f>+IF(H274=0,"",'Ark1'!W790)</f>
        <v>30.434782608695649</v>
      </c>
      <c r="P274" s="75">
        <f>+IF(H274=0,"",'Ark1'!X790)</f>
        <v>0</v>
      </c>
      <c r="Q274" s="75">
        <f>+IF(H274=0,"",'Ark1'!AG790)</f>
        <v>679.13636363636351</v>
      </c>
      <c r="R274" s="75">
        <f>+IF(H274=0,"",'Ark1'!AH790)</f>
        <v>4.3478260869565215</v>
      </c>
      <c r="S274" s="75">
        <f>+IF(H274=0,"",'Ark1'!AI790)</f>
        <v>8.695652173913043</v>
      </c>
      <c r="T274" s="75"/>
      <c r="U274" s="75"/>
      <c r="V274" s="75">
        <f>+IF(H274=0,"",'Ark1'!Y790)</f>
        <v>47.442529156642301</v>
      </c>
      <c r="W274" s="52">
        <f>+IF(H274=0,"",'Ark1'!AA790)</f>
        <v>1.1763260224755379</v>
      </c>
      <c r="X274" s="75">
        <f>+IF(H274=0,"",'Ark1'!AC790)</f>
        <v>34.351578867810211</v>
      </c>
      <c r="Y274" s="75">
        <f t="shared" si="113"/>
        <v>290.56724565901243</v>
      </c>
      <c r="Z274" s="65"/>
      <c r="AA274" s="65">
        <f t="shared" si="114"/>
        <v>65.778260869565216</v>
      </c>
      <c r="AB274" s="65">
        <f t="shared" si="115"/>
        <v>1.7692307692307692</v>
      </c>
      <c r="AC274" s="296"/>
      <c r="AE274" s="55"/>
      <c r="AF274" s="55"/>
      <c r="AG274" s="1"/>
      <c r="AJ274" s="1"/>
      <c r="AK274" s="1"/>
      <c r="AL274" s="1"/>
      <c r="AN274" s="1"/>
      <c r="AP274" s="12"/>
      <c r="AQ274" s="12"/>
    </row>
    <row r="275" spans="1:43">
      <c r="A275" s="296"/>
      <c r="B275" s="296">
        <f>+'Ark1'!C791</f>
        <v>2023</v>
      </c>
      <c r="C275" s="50">
        <f>+'Ark1'!L791</f>
        <v>3</v>
      </c>
      <c r="D275" s="51" t="s">
        <v>31</v>
      </c>
      <c r="E275" s="51">
        <f>+'Ark1'!D791</f>
        <v>6</v>
      </c>
      <c r="F275" s="51" t="s">
        <v>584</v>
      </c>
      <c r="G275" s="50">
        <f>+IF(H275=0,"",'Ark1'!Q791)</f>
        <v>10</v>
      </c>
      <c r="H275" s="50">
        <f>+'Ark1'!R791</f>
        <v>22</v>
      </c>
      <c r="I275" s="65"/>
      <c r="J275" s="52">
        <f>+IF(H275=0,"",'Ark1'!AE791)</f>
        <v>16.417910447761191</v>
      </c>
      <c r="K275" s="52">
        <f>+IF(H275=0,"",'Ark1'!AF791)</f>
        <v>14.280516797013856</v>
      </c>
      <c r="L275" s="52">
        <f>+IF(H275=0,"",'Ark1'!T791)</f>
        <v>6.1818181818181808</v>
      </c>
      <c r="M275" s="65">
        <f>+IF(H275=0,"",'Ark1'!U791)</f>
        <v>233.72272727272727</v>
      </c>
      <c r="N275" s="65"/>
      <c r="O275" s="75">
        <f>+IF(H275=0,"",'Ark1'!W791)</f>
        <v>36.363636363636367</v>
      </c>
      <c r="P275" s="75">
        <f>+IF(H275=0,"",'Ark1'!X791)</f>
        <v>0</v>
      </c>
      <c r="Q275" s="75">
        <f>+IF(H275=0,"",'Ark1'!AG791)</f>
        <v>648.68181818181813</v>
      </c>
      <c r="R275" s="75">
        <f>+IF(H275=0,"",'Ark1'!AH791)</f>
        <v>0</v>
      </c>
      <c r="S275" s="75">
        <f>+IF(H275=0,"",'Ark1'!AI791)</f>
        <v>4.5454545454545459</v>
      </c>
      <c r="T275" s="75"/>
      <c r="U275" s="75"/>
      <c r="V275" s="75">
        <f>+IF(H275=0,"",'Ark1'!Y791)</f>
        <v>34.050509698736974</v>
      </c>
      <c r="W275" s="52">
        <f>+IF(H275=0,"",'Ark1'!AA791)</f>
        <v>0.93596637645336611</v>
      </c>
      <c r="X275" s="75">
        <f>+IF(H275=0,"",'Ark1'!AC791)</f>
        <v>41.832996895114071</v>
      </c>
      <c r="Y275" s="75">
        <f t="shared" si="113"/>
        <v>360.30411323663373</v>
      </c>
      <c r="Z275" s="65"/>
      <c r="AA275" s="65">
        <f t="shared" si="114"/>
        <v>77.907575757575756</v>
      </c>
      <c r="AB275" s="65">
        <f t="shared" si="115"/>
        <v>2.2000000000000002</v>
      </c>
      <c r="AC275" s="296"/>
      <c r="AE275" s="55"/>
      <c r="AF275" s="55"/>
      <c r="AG275" s="1"/>
      <c r="AJ275" s="1"/>
      <c r="AK275" s="1"/>
      <c r="AL275" s="1"/>
      <c r="AN275" s="1"/>
      <c r="AP275" s="12"/>
      <c r="AQ275" s="12"/>
    </row>
    <row r="276" spans="1:43">
      <c r="A276" s="296"/>
      <c r="B276" s="296">
        <f>+'Ark1'!C792</f>
        <v>2023</v>
      </c>
      <c r="C276" s="50">
        <f>+'Ark1'!L792</f>
        <v>3</v>
      </c>
      <c r="D276" s="51" t="s">
        <v>31</v>
      </c>
      <c r="E276" s="51">
        <f>+'Ark1'!D792</f>
        <v>7</v>
      </c>
      <c r="F276" s="51" t="s">
        <v>585</v>
      </c>
      <c r="G276" s="50">
        <f>+IF(H276=0,"",'Ark1'!Q792)</f>
        <v>2</v>
      </c>
      <c r="H276" s="50">
        <f>+'Ark1'!R792</f>
        <v>5</v>
      </c>
      <c r="I276" s="65"/>
      <c r="J276" s="52">
        <f>+IF(H276=0,"",'Ark1'!AE792)</f>
        <v>6.9444444444444438</v>
      </c>
      <c r="K276" s="52">
        <f>+IF(H276=0,"",'Ark1'!AF792)</f>
        <v>4.5555417288866753</v>
      </c>
      <c r="L276" s="52">
        <f>+IF(H276=0,"",'Ark1'!T792)</f>
        <v>6</v>
      </c>
      <c r="M276" s="65">
        <f>+IF(H276=0,"",'Ark1'!U792)</f>
        <v>175.72</v>
      </c>
      <c r="N276" s="65"/>
      <c r="O276" s="75">
        <f>+IF(H276=0,"",'Ark1'!W792)</f>
        <v>20</v>
      </c>
      <c r="P276" s="75">
        <f>+IF(H276=0,"",'Ark1'!X792)</f>
        <v>0</v>
      </c>
      <c r="Q276" s="75">
        <f>+IF(H276=0,"",'Ark1'!AG792)</f>
        <v>539.79999999999995</v>
      </c>
      <c r="R276" s="75">
        <f>+IF(H276=0,"",'Ark1'!AH792)</f>
        <v>0</v>
      </c>
      <c r="S276" s="75">
        <f>+IF(H276=0,"",'Ark1'!AI792)</f>
        <v>0</v>
      </c>
      <c r="T276" s="75"/>
      <c r="U276" s="75"/>
      <c r="V276" s="75">
        <f>+IF(H276=0,"",'Ark1'!Y792)</f>
        <v>28.313487951858001</v>
      </c>
      <c r="W276" s="52">
        <f>+IF(H276=0,"",'Ark1'!AA792)</f>
        <v>0.63245553203367599</v>
      </c>
      <c r="X276" s="75">
        <f>+IF(H276=0,"",'Ark1'!AC792)</f>
        <v>-48.137540448918301</v>
      </c>
      <c r="Y276" s="75">
        <f t="shared" si="113"/>
        <v>325.52797332345318</v>
      </c>
      <c r="Z276" s="65"/>
      <c r="AA276" s="65">
        <f t="shared" si="114"/>
        <v>58.573333333333331</v>
      </c>
      <c r="AB276" s="65">
        <f t="shared" si="115"/>
        <v>2.5</v>
      </c>
      <c r="AC276" s="296"/>
      <c r="AE276" s="55"/>
      <c r="AF276" s="55"/>
      <c r="AG276" s="1"/>
      <c r="AJ276" s="1"/>
      <c r="AK276" s="1"/>
      <c r="AL276" s="1"/>
      <c r="AN276" s="1"/>
      <c r="AP276" s="12"/>
      <c r="AQ276" s="12"/>
    </row>
    <row r="277" spans="1:43">
      <c r="A277" s="296"/>
      <c r="B277" s="296">
        <f>+'Ark1'!C793</f>
        <v>2023</v>
      </c>
      <c r="C277" s="50">
        <f>+'Ark1'!L793</f>
        <v>3</v>
      </c>
      <c r="D277" s="51" t="s">
        <v>31</v>
      </c>
      <c r="E277" s="51">
        <f>+'Ark1'!D793</f>
        <v>8</v>
      </c>
      <c r="F277" s="51" t="s">
        <v>586</v>
      </c>
      <c r="G277" s="50">
        <f>+IF(H277=0,"",'Ark1'!Q793)</f>
        <v>12</v>
      </c>
      <c r="H277" s="50">
        <f>+'Ark1'!R793</f>
        <v>38</v>
      </c>
      <c r="I277" s="65"/>
      <c r="J277" s="52">
        <f>+IF(H277=0,"",'Ark1'!AE793)</f>
        <v>24.20382165605097</v>
      </c>
      <c r="K277" s="52">
        <f>+IF(H277=0,"",'Ark1'!AF793)</f>
        <v>21.308449747768723</v>
      </c>
      <c r="L277" s="52">
        <f>+IF(H277=0,"",'Ark1'!T793)</f>
        <v>5.7368421052631557</v>
      </c>
      <c r="M277" s="65">
        <f>+IF(H277=0,"",'Ark1'!U793)</f>
        <v>231.20789473684221</v>
      </c>
      <c r="N277" s="65"/>
      <c r="O277" s="75">
        <f>+IF(H277=0,"",'Ark1'!W793)</f>
        <v>15.789473684210527</v>
      </c>
      <c r="P277" s="75">
        <f>+IF(H277=0,"",'Ark1'!X793)</f>
        <v>0</v>
      </c>
      <c r="Q277" s="75">
        <f>+IF(H277=0,"",'Ark1'!AG793)</f>
        <v>696.97297297297291</v>
      </c>
      <c r="R277" s="75">
        <f>+IF(H277=0,"",'Ark1'!AH793)</f>
        <v>0</v>
      </c>
      <c r="S277" s="75">
        <f>+IF(H277=0,"",'Ark1'!AI793)</f>
        <v>2.6315789473684221</v>
      </c>
      <c r="T277" s="75"/>
      <c r="U277" s="75"/>
      <c r="V277" s="75">
        <f>+IF(H277=0,"",'Ark1'!Y793)</f>
        <v>46.345342022114657</v>
      </c>
      <c r="W277" s="52">
        <f>+IF(H277=0,"",'Ark1'!AA793)</f>
        <v>0.90856192113853473</v>
      </c>
      <c r="X277" s="75">
        <f>+IF(H277=0,"",'Ark1'!AC793)</f>
        <v>60.132828296202</v>
      </c>
      <c r="Y277" s="75">
        <f t="shared" si="113"/>
        <v>331.73150710652868</v>
      </c>
      <c r="Z277" s="65"/>
      <c r="AA277" s="65">
        <f t="shared" si="114"/>
        <v>77.069298245614064</v>
      </c>
      <c r="AB277" s="65">
        <f t="shared" si="115"/>
        <v>3.1666666666666665</v>
      </c>
      <c r="AC277" s="296"/>
      <c r="AE277" s="55"/>
      <c r="AF277" s="55"/>
      <c r="AG277" s="1"/>
      <c r="AJ277" s="1"/>
      <c r="AK277" s="1"/>
      <c r="AL277" s="1"/>
      <c r="AN277" s="1"/>
      <c r="AP277" s="12"/>
      <c r="AQ277" s="12"/>
    </row>
    <row r="278" spans="1:43">
      <c r="A278" s="296"/>
      <c r="B278" s="296">
        <f>+'Ark1'!C794</f>
        <v>2023</v>
      </c>
      <c r="C278" s="50">
        <f>+'Ark1'!L794</f>
        <v>3</v>
      </c>
      <c r="D278" s="51" t="s">
        <v>31</v>
      </c>
      <c r="E278" s="51">
        <f>+'Ark1'!D794</f>
        <v>9</v>
      </c>
      <c r="F278" s="51" t="s">
        <v>587</v>
      </c>
      <c r="G278" s="50">
        <f>+IF(H278=0,"",'Ark1'!Q794)</f>
        <v>10</v>
      </c>
      <c r="H278" s="50">
        <f>+'Ark1'!R794</f>
        <v>29</v>
      </c>
      <c r="I278" s="65"/>
      <c r="J278" s="52">
        <f>+IF(H278=0,"",'Ark1'!AE794)</f>
        <v>26.126126126126128</v>
      </c>
      <c r="K278" s="52">
        <f>+IF(H278=0,"",'Ark1'!AF794)</f>
        <v>21.404916409432367</v>
      </c>
      <c r="L278" s="52">
        <f>+IF(H278=0,"",'Ark1'!T794)</f>
        <v>5.137931034482758</v>
      </c>
      <c r="M278" s="65">
        <f>+IF(H278=0,"",'Ark1'!U794)</f>
        <v>203.48620689655175</v>
      </c>
      <c r="N278" s="65"/>
      <c r="O278" s="75">
        <f>+IF(H278=0,"",'Ark1'!W794)</f>
        <v>20.689655172413797</v>
      </c>
      <c r="P278" s="75">
        <f>+IF(H278=0,"",'Ark1'!X794)</f>
        <v>0</v>
      </c>
      <c r="Q278" s="75">
        <f>+IF(H278=0,"",'Ark1'!AG794)</f>
        <v>622</v>
      </c>
      <c r="R278" s="75">
        <f>+IF(H278=0,"",'Ark1'!AH794)</f>
        <v>0</v>
      </c>
      <c r="S278" s="75">
        <f>+IF(H278=0,"",'Ark1'!AI794)</f>
        <v>0</v>
      </c>
      <c r="T278" s="75"/>
      <c r="U278" s="75"/>
      <c r="V278" s="75">
        <f>+IF(H278=0,"",'Ark1'!Y794)</f>
        <v>50.849546325158386</v>
      </c>
      <c r="W278" s="52">
        <f>+IF(H278=0,"",'Ark1'!AA794)</f>
        <v>1.4556462702900295</v>
      </c>
      <c r="X278" s="75">
        <f>+IF(H278=0,"",'Ark1'!AC794)</f>
        <v>68.47524780779375</v>
      </c>
      <c r="Y278" s="75">
        <f t="shared" si="113"/>
        <v>327.14824259895778</v>
      </c>
      <c r="Z278" s="65"/>
      <c r="AA278" s="65">
        <f t="shared" si="114"/>
        <v>67.828735632183921</v>
      </c>
      <c r="AB278" s="65">
        <f t="shared" si="115"/>
        <v>2.9</v>
      </c>
      <c r="AC278" s="296"/>
      <c r="AE278" s="55"/>
      <c r="AF278" s="55"/>
      <c r="AG278" s="1"/>
      <c r="AJ278" s="1"/>
      <c r="AK278" s="1"/>
      <c r="AL278" s="1"/>
      <c r="AN278" s="1"/>
      <c r="AP278" s="12"/>
      <c r="AQ278" s="12"/>
    </row>
    <row r="279" spans="1:43">
      <c r="A279" s="296"/>
      <c r="B279" s="296">
        <f>+'Ark1'!C795</f>
        <v>2023</v>
      </c>
      <c r="C279" s="50">
        <f>+'Ark1'!L795</f>
        <v>3</v>
      </c>
      <c r="D279" s="51" t="s">
        <v>31</v>
      </c>
      <c r="E279" s="51">
        <f>+'Ark1'!D795</f>
        <v>10</v>
      </c>
      <c r="F279" s="51" t="s">
        <v>588</v>
      </c>
      <c r="G279" s="50">
        <f>+IF(H279=0,"",'Ark1'!Q795)</f>
        <v>25</v>
      </c>
      <c r="H279" s="50">
        <f>+'Ark1'!R795</f>
        <v>82</v>
      </c>
      <c r="I279" s="65"/>
      <c r="J279" s="52">
        <f>+IF(H279=0,"",'Ark1'!AE795)</f>
        <v>26.623376623376618</v>
      </c>
      <c r="K279" s="52">
        <f>+IF(H279=0,"",'Ark1'!AF795)</f>
        <v>25.069680122277379</v>
      </c>
      <c r="L279" s="52">
        <f>+IF(H279=0,"",'Ark1'!T795)</f>
        <v>5.2073170731707323</v>
      </c>
      <c r="M279" s="65">
        <f>+IF(H279=0,"",'Ark1'!U795)</f>
        <v>227.82560975609755</v>
      </c>
      <c r="N279" s="65"/>
      <c r="O279" s="75">
        <f>+IF(H279=0,"",'Ark1'!W795)</f>
        <v>14.634146341463419</v>
      </c>
      <c r="P279" s="75">
        <f>+IF(H279=0,"",'Ark1'!X795)</f>
        <v>0</v>
      </c>
      <c r="Q279" s="75">
        <f>+IF(H279=0,"",'Ark1'!AG795)</f>
        <v>728.48780487804879</v>
      </c>
      <c r="R279" s="75">
        <f>+IF(H279=0,"",'Ark1'!AH795)</f>
        <v>0</v>
      </c>
      <c r="S279" s="75">
        <f>+IF(H279=0,"",'Ark1'!AI795)</f>
        <v>1.2195121951219512</v>
      </c>
      <c r="T279" s="75"/>
      <c r="U279" s="75"/>
      <c r="V279" s="75">
        <f>+IF(H279=0,"",'Ark1'!Y795)</f>
        <v>47.540131470557995</v>
      </c>
      <c r="W279" s="52">
        <f>+IF(H279=0,"",'Ark1'!AA795)</f>
        <v>1.3591407335559278</v>
      </c>
      <c r="X279" s="75">
        <f>+IF(H279=0,"",'Ark1'!AC795)</f>
        <v>-4.2510667469770356</v>
      </c>
      <c r="Y279" s="75">
        <f t="shared" si="113"/>
        <v>312.73771260211595</v>
      </c>
      <c r="Z279" s="65"/>
      <c r="AA279" s="65">
        <f t="shared" si="114"/>
        <v>75.941869918699183</v>
      </c>
      <c r="AB279" s="65">
        <f t="shared" si="115"/>
        <v>3.28</v>
      </c>
      <c r="AC279" s="296"/>
      <c r="AE279" s="55"/>
      <c r="AF279" s="55"/>
      <c r="AG279" s="1"/>
      <c r="AJ279" s="1"/>
      <c r="AK279" s="1"/>
      <c r="AL279" s="1"/>
      <c r="AN279" s="1"/>
      <c r="AP279" s="12"/>
      <c r="AQ279" s="12"/>
    </row>
    <row r="280" spans="1:43">
      <c r="A280" s="296"/>
      <c r="B280" s="296">
        <f>+'Ark1'!C796</f>
        <v>2023</v>
      </c>
      <c r="C280" s="50">
        <f>+'Ark1'!L796</f>
        <v>3</v>
      </c>
      <c r="D280" s="51" t="s">
        <v>31</v>
      </c>
      <c r="E280" s="51">
        <f>+'Ark1'!D796</f>
        <v>11</v>
      </c>
      <c r="F280" s="51" t="s">
        <v>589</v>
      </c>
      <c r="G280" s="50">
        <f>+IF(H280=0,"",'Ark1'!Q796)</f>
        <v>23</v>
      </c>
      <c r="H280" s="50">
        <f>+'Ark1'!R796</f>
        <v>59</v>
      </c>
      <c r="I280" s="65"/>
      <c r="J280" s="52">
        <f>+IF(H280=0,"",'Ark1'!AE796)</f>
        <v>24.380165289256205</v>
      </c>
      <c r="K280" s="52">
        <f>+IF(H280=0,"",'Ark1'!AF796)</f>
        <v>21.495193504335596</v>
      </c>
      <c r="L280" s="52">
        <f>+IF(H280=0,"",'Ark1'!T796)</f>
        <v>5.813559322033897</v>
      </c>
      <c r="M280" s="65">
        <f>+IF(H280=0,"",'Ark1'!U796)</f>
        <v>216.63220338983055</v>
      </c>
      <c r="N280" s="65"/>
      <c r="O280" s="75">
        <f>+IF(H280=0,"",'Ark1'!W796)</f>
        <v>25.423728813559318</v>
      </c>
      <c r="P280" s="75">
        <f>+IF(H280=0,"",'Ark1'!X796)</f>
        <v>0</v>
      </c>
      <c r="Q280" s="75">
        <f>+IF(H280=0,"",'Ark1'!AG796)</f>
        <v>663.55932203389841</v>
      </c>
      <c r="R280" s="75">
        <f>+IF(H280=0,"",'Ark1'!AH796)</f>
        <v>0</v>
      </c>
      <c r="S280" s="75">
        <f>+IF(H280=0,"",'Ark1'!AI796)</f>
        <v>3.3898305084745752</v>
      </c>
      <c r="T280" s="75"/>
      <c r="U280" s="75"/>
      <c r="V280" s="75">
        <f>+IF(H280=0,"",'Ark1'!Y796)</f>
        <v>41.718789981469577</v>
      </c>
      <c r="W280" s="52">
        <f>+IF(H280=0,"",'Ark1'!AA796)</f>
        <v>1.4317770903012159</v>
      </c>
      <c r="X280" s="75">
        <f>+IF(H280=0,"",'Ark1'!AC796)</f>
        <v>39.159490318922067</v>
      </c>
      <c r="Y280" s="75">
        <f t="shared" si="113"/>
        <v>326.46998722860792</v>
      </c>
      <c r="Z280" s="65"/>
      <c r="AA280" s="65">
        <f t="shared" si="114"/>
        <v>72.21073446327685</v>
      </c>
      <c r="AB280" s="65">
        <f t="shared" si="115"/>
        <v>2.5652173913043477</v>
      </c>
      <c r="AC280" s="296"/>
      <c r="AE280" s="55"/>
      <c r="AF280" s="55"/>
      <c r="AG280" s="1"/>
      <c r="AJ280" s="1"/>
      <c r="AK280" s="1"/>
      <c r="AL280" s="1"/>
      <c r="AN280" s="1"/>
      <c r="AP280" s="12"/>
      <c r="AQ280" s="12"/>
    </row>
    <row r="281" spans="1:43">
      <c r="A281" s="296"/>
      <c r="B281" s="296">
        <f>+'Ark1'!C797</f>
        <v>2023</v>
      </c>
      <c r="C281" s="50">
        <f>+'Ark1'!L797</f>
        <v>3</v>
      </c>
      <c r="D281" s="51" t="s">
        <v>31</v>
      </c>
      <c r="E281" s="51">
        <f>+'Ark1'!D797</f>
        <v>12</v>
      </c>
      <c r="F281" s="51" t="s">
        <v>590</v>
      </c>
      <c r="G281" s="50">
        <f>+IF(H281=0,"",'Ark1'!Q797)</f>
        <v>7</v>
      </c>
      <c r="H281" s="50">
        <f>+'Ark1'!R797</f>
        <v>20</v>
      </c>
      <c r="I281" s="65"/>
      <c r="J281" s="52">
        <f>+IF(H281=0,"",'Ark1'!AE797)</f>
        <v>23.809523809523821</v>
      </c>
      <c r="K281" s="52">
        <f>+IF(H281=0,"",'Ark1'!AF797)</f>
        <v>18.812001704095913</v>
      </c>
      <c r="L281" s="52">
        <f>+IF(H281=0,"",'Ark1'!T797)</f>
        <v>5.9</v>
      </c>
      <c r="M281" s="65">
        <f>+IF(H281=0,"",'Ark1'!U797)</f>
        <v>185.45999999999995</v>
      </c>
      <c r="N281" s="65"/>
      <c r="O281" s="75">
        <f>+IF(H281=0,"",'Ark1'!W797)</f>
        <v>40</v>
      </c>
      <c r="P281" s="75">
        <f>+IF(H281=0,"",'Ark1'!X797)</f>
        <v>0</v>
      </c>
      <c r="Q281" s="75">
        <f>+IF(H281=0,"",'Ark1'!AG797)</f>
        <v>586.85</v>
      </c>
      <c r="R281" s="75">
        <f>+IF(H281=0,"",'Ark1'!AH797)</f>
        <v>0</v>
      </c>
      <c r="S281" s="75">
        <f>+IF(H281=0,"",'Ark1'!AI797)</f>
        <v>0</v>
      </c>
      <c r="T281" s="75"/>
      <c r="U281" s="75"/>
      <c r="V281" s="75">
        <f>+IF(H281=0,"",'Ark1'!Y797)</f>
        <v>50.308502263534017</v>
      </c>
      <c r="W281" s="52">
        <f>+IF(H281=0,"",'Ark1'!AA797)</f>
        <v>1.0908712114635704</v>
      </c>
      <c r="X281" s="75">
        <f>+IF(H281=0,"",'Ark1'!AC797)</f>
        <v>42.394240083188365</v>
      </c>
      <c r="Y281" s="75">
        <f t="shared" si="113"/>
        <v>316.02624179943757</v>
      </c>
      <c r="Z281" s="65"/>
      <c r="AA281" s="65">
        <f t="shared" si="114"/>
        <v>61.819999999999986</v>
      </c>
      <c r="AB281" s="65">
        <f t="shared" si="115"/>
        <v>2.8571428571428572</v>
      </c>
      <c r="AC281" s="296"/>
      <c r="AE281" s="55"/>
      <c r="AF281" s="55"/>
      <c r="AG281" s="1"/>
      <c r="AJ281" s="1"/>
      <c r="AK281" s="1"/>
      <c r="AL281" s="1"/>
      <c r="AN281" s="1"/>
      <c r="AP281" s="12"/>
      <c r="AQ281" s="12"/>
    </row>
    <row r="282" spans="1:43" ht="15.6">
      <c r="A282" s="296"/>
      <c r="B282" s="296"/>
      <c r="C282" s="293"/>
      <c r="D282" s="293"/>
      <c r="E282" s="293"/>
      <c r="F282" s="293"/>
      <c r="G282" s="293"/>
      <c r="H282" s="293"/>
      <c r="I282" s="296"/>
      <c r="J282" s="294"/>
      <c r="K282" s="295"/>
      <c r="L282" s="296"/>
      <c r="M282" s="296"/>
      <c r="N282" s="296"/>
      <c r="O282" s="297"/>
      <c r="P282" s="297"/>
      <c r="Q282" s="296"/>
      <c r="R282" s="297"/>
      <c r="S282" s="297"/>
      <c r="T282" s="297"/>
      <c r="U282" s="297"/>
      <c r="V282" s="297"/>
      <c r="W282" s="296"/>
      <c r="X282" s="297"/>
      <c r="Y282" s="296"/>
      <c r="Z282" s="296"/>
      <c r="AA282" s="295"/>
      <c r="AB282" s="298"/>
      <c r="AC282" s="296"/>
      <c r="AD282" s="4"/>
      <c r="AE282" s="55"/>
      <c r="AF282" s="55"/>
      <c r="AG282" s="1"/>
      <c r="AH282" s="5"/>
      <c r="AI282"/>
      <c r="AM282"/>
    </row>
    <row r="283" spans="1:43" ht="17.399999999999999">
      <c r="A283" s="296"/>
      <c r="B283" s="399" t="s">
        <v>0</v>
      </c>
      <c r="C283" s="399"/>
      <c r="D283" s="399" t="str">
        <f>+D285</f>
        <v>O-</v>
      </c>
      <c r="E283" s="3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4"/>
      <c r="AE283" s="55"/>
      <c r="AF283" s="55"/>
      <c r="AG283" s="1"/>
      <c r="AH283" s="5"/>
      <c r="AI283"/>
      <c r="AM283"/>
    </row>
    <row r="284" spans="1:43" ht="15.6">
      <c r="A284" s="296"/>
      <c r="B284" s="296"/>
      <c r="C284" s="299"/>
      <c r="D284" s="299"/>
      <c r="E284" s="299"/>
      <c r="F284" s="299"/>
      <c r="G284" s="302"/>
      <c r="H284" s="302"/>
      <c r="I284" s="303"/>
      <c r="J284" s="303"/>
      <c r="K284" s="303"/>
      <c r="L284" s="302"/>
      <c r="M284" s="303"/>
      <c r="N284" s="303"/>
      <c r="O284" s="304"/>
      <c r="P284" s="304"/>
      <c r="Q284" s="304"/>
      <c r="R284" s="304"/>
      <c r="S284" s="304"/>
      <c r="T284" s="304"/>
      <c r="U284" s="304"/>
      <c r="V284" s="304"/>
      <c r="W284" s="302"/>
      <c r="X284" s="304"/>
      <c r="Y284" s="302"/>
      <c r="Z284" s="303"/>
      <c r="AA284" s="303"/>
      <c r="AB284" s="303"/>
      <c r="AC284" s="296"/>
      <c r="AD284" s="4"/>
      <c r="AE284" s="55"/>
      <c r="AF284" s="55"/>
      <c r="AG284" s="1"/>
      <c r="AH284" s="5"/>
      <c r="AI284"/>
      <c r="AM284"/>
    </row>
    <row r="285" spans="1:43">
      <c r="A285" s="296"/>
      <c r="B285" s="296">
        <f>+'Ark1'!C798</f>
        <v>2023</v>
      </c>
      <c r="C285" s="50">
        <f>+'Ark1'!L798</f>
        <v>4</v>
      </c>
      <c r="D285" s="51" t="str">
        <f>+D58</f>
        <v>O-</v>
      </c>
      <c r="E285" s="51">
        <f>+'Ark1'!D798</f>
        <v>1</v>
      </c>
      <c r="F285" s="51" t="str">
        <f t="shared" ref="F285:F296" si="116">+F270</f>
        <v>Jan</v>
      </c>
      <c r="G285" s="50">
        <f>+IF(H285=0,"",'Ark1'!Q798)</f>
        <v>20</v>
      </c>
      <c r="H285" s="50">
        <f>+'Ark1'!R798</f>
        <v>42</v>
      </c>
      <c r="I285" s="65"/>
      <c r="J285" s="52">
        <f>+IF(H285=0,"",'Ark1'!AE798)</f>
        <v>35</v>
      </c>
      <c r="K285" s="52">
        <f>+IF(H285=0,"",'Ark1'!AF798)</f>
        <v>34.441116101878713</v>
      </c>
      <c r="L285" s="52">
        <f>+IF(H285=0,"",'Ark1'!T798)</f>
        <v>6.6904761904761916</v>
      </c>
      <c r="M285" s="65">
        <f>+IF(H285=0,"",'Ark1'!U798)</f>
        <v>260.88571428571407</v>
      </c>
      <c r="N285" s="65"/>
      <c r="O285" s="75">
        <f>+IF(H285=0,"",'Ark1'!W798)</f>
        <v>61.904761904761877</v>
      </c>
      <c r="P285" s="75">
        <f>+IF(H285=0,"",'Ark1'!X798)</f>
        <v>0</v>
      </c>
      <c r="Q285" s="75">
        <f>+IF(H285=0,"",'Ark1'!AG798)</f>
        <v>683.6</v>
      </c>
      <c r="R285" s="75">
        <f>+IF(H285=0,"",'Ark1'!AH798)</f>
        <v>0</v>
      </c>
      <c r="S285" s="75">
        <f>+IF(H285=0,"",'Ark1'!AI798)</f>
        <v>2.3809523809523818</v>
      </c>
      <c r="T285" s="75"/>
      <c r="U285" s="75"/>
      <c r="V285" s="75">
        <f>+IF(H285=0,"",'Ark1'!Y798)</f>
        <v>34.63180874385273</v>
      </c>
      <c r="W285" s="52">
        <f>+IF(H285=0,"",'Ark1'!AA798)</f>
        <v>1.5351143161728442</v>
      </c>
      <c r="X285" s="75">
        <f>+IF(H285=0,"",'Ark1'!AC798)</f>
        <v>54.387823654896486</v>
      </c>
      <c r="Y285" s="75">
        <f t="shared" ref="Y285:Y296" si="117">IF(H285=0,"",1000*M285/Q285)</f>
        <v>381.63504137758059</v>
      </c>
      <c r="Z285" s="65"/>
      <c r="AA285" s="65">
        <f t="shared" ref="AA285:AA296" si="118">IF(H285=0,"",M285/C285)</f>
        <v>65.221428571428518</v>
      </c>
      <c r="AB285" s="65">
        <f t="shared" ref="AB285:AB296" si="119">IF(H285=0,"",H285/G285)</f>
        <v>2.1</v>
      </c>
      <c r="AC285" s="296"/>
      <c r="AE285" s="55"/>
      <c r="AF285" s="55"/>
      <c r="AG285" s="1"/>
      <c r="AJ285" s="1"/>
      <c r="AK285" s="1"/>
      <c r="AL285" s="1"/>
      <c r="AN285" s="1"/>
      <c r="AP285" s="12"/>
      <c r="AQ285" s="12"/>
    </row>
    <row r="286" spans="1:43">
      <c r="A286" s="296"/>
      <c r="B286" s="296">
        <f>+'Ark1'!C799</f>
        <v>2023</v>
      </c>
      <c r="C286" s="50">
        <f>+'Ark1'!L799</f>
        <v>4</v>
      </c>
      <c r="D286" s="51" t="str">
        <f>+D285</f>
        <v>O-</v>
      </c>
      <c r="E286" s="51">
        <f>+'Ark1'!D799</f>
        <v>2</v>
      </c>
      <c r="F286" s="51" t="str">
        <f t="shared" si="116"/>
        <v>Feb</v>
      </c>
      <c r="G286" s="50">
        <f>+IF(H286=0,"",'Ark1'!Q799)</f>
        <v>9</v>
      </c>
      <c r="H286" s="50">
        <f>+'Ark1'!R799</f>
        <v>27</v>
      </c>
      <c r="I286" s="65"/>
      <c r="J286" s="52">
        <f>+IF(H286=0,"",'Ark1'!AE799)</f>
        <v>57.446808510638292</v>
      </c>
      <c r="K286" s="52">
        <f>+IF(H286=0,"",'Ark1'!AF799)</f>
        <v>57.15991403327228</v>
      </c>
      <c r="L286" s="52">
        <f>+IF(H286=0,"",'Ark1'!T799)</f>
        <v>7.6296296296296289</v>
      </c>
      <c r="M286" s="65">
        <f>+IF(H286=0,"",'Ark1'!U799)</f>
        <v>239.36666666666659</v>
      </c>
      <c r="N286" s="65"/>
      <c r="O286" s="75">
        <f>+IF(H286=0,"",'Ark1'!W799)</f>
        <v>77.777777777777771</v>
      </c>
      <c r="P286" s="75">
        <f>+IF(H286=0,"",'Ark1'!X799)</f>
        <v>0</v>
      </c>
      <c r="Q286" s="75">
        <f>+IF(H286=0,"",'Ark1'!AG799)</f>
        <v>602.37037037037032</v>
      </c>
      <c r="R286" s="75">
        <f>+IF(H286=0,"",'Ark1'!AH799)</f>
        <v>0</v>
      </c>
      <c r="S286" s="75">
        <f>+IF(H286=0,"",'Ark1'!AI799)</f>
        <v>7.4074074074074083</v>
      </c>
      <c r="T286" s="75"/>
      <c r="U286" s="75"/>
      <c r="V286" s="75">
        <f>+IF(H286=0,"",'Ark1'!Y799)</f>
        <v>47.698171406832721</v>
      </c>
      <c r="W286" s="52">
        <f>+IF(H286=0,"",'Ark1'!AA799)</f>
        <v>1.2216609261089368</v>
      </c>
      <c r="X286" s="75">
        <f>+IF(H286=0,"",'Ark1'!AC799)</f>
        <v>35.191047974469143</v>
      </c>
      <c r="Y286" s="75">
        <f t="shared" si="117"/>
        <v>397.37456960157397</v>
      </c>
      <c r="Z286" s="65"/>
      <c r="AA286" s="65">
        <f t="shared" si="118"/>
        <v>59.841666666666647</v>
      </c>
      <c r="AB286" s="65">
        <f t="shared" si="119"/>
        <v>3</v>
      </c>
      <c r="AC286" s="296"/>
      <c r="AE286" s="55"/>
      <c r="AF286" s="55"/>
      <c r="AG286" s="1"/>
      <c r="AJ286" s="1"/>
      <c r="AK286" s="1"/>
      <c r="AL286" s="1"/>
      <c r="AN286" s="1"/>
      <c r="AP286" s="12"/>
      <c r="AQ286" s="12"/>
    </row>
    <row r="287" spans="1:43">
      <c r="A287" s="296"/>
      <c r="B287" s="296">
        <f>+'Ark1'!C800</f>
        <v>2023</v>
      </c>
      <c r="C287" s="50">
        <f>+'Ark1'!L800</f>
        <v>4</v>
      </c>
      <c r="D287" s="51" t="str">
        <f t="shared" ref="D287:D296" si="120">+D286</f>
        <v>O-</v>
      </c>
      <c r="E287" s="51">
        <f>+'Ark1'!D800</f>
        <v>3</v>
      </c>
      <c r="F287" s="51" t="str">
        <f t="shared" si="116"/>
        <v>Mar</v>
      </c>
      <c r="G287" s="50">
        <f>+IF(H287=0,"",'Ark1'!Q800)</f>
        <v>22</v>
      </c>
      <c r="H287" s="50">
        <f>+'Ark1'!R800</f>
        <v>51</v>
      </c>
      <c r="I287" s="65"/>
      <c r="J287" s="52">
        <f>+IF(H287=0,"",'Ark1'!AE800)</f>
        <v>35.915492957746473</v>
      </c>
      <c r="K287" s="52">
        <f>+IF(H287=0,"",'Ark1'!AF800)</f>
        <v>34.633627206270347</v>
      </c>
      <c r="L287" s="52">
        <f>+IF(H287=0,"",'Ark1'!T800)</f>
        <v>7.607843137254906</v>
      </c>
      <c r="M287" s="65">
        <f>+IF(H287=0,"",'Ark1'!U800)</f>
        <v>229.08039215686273</v>
      </c>
      <c r="N287" s="65"/>
      <c r="O287" s="75">
        <f>+IF(H287=0,"",'Ark1'!W800)</f>
        <v>74.509803921568619</v>
      </c>
      <c r="P287" s="75">
        <f>+IF(H287=0,"",'Ark1'!X800)</f>
        <v>0</v>
      </c>
      <c r="Q287" s="75">
        <f>+IF(H287=0,"",'Ark1'!AG800)</f>
        <v>616.64705882352939</v>
      </c>
      <c r="R287" s="75">
        <f>+IF(H287=0,"",'Ark1'!AH800)</f>
        <v>0</v>
      </c>
      <c r="S287" s="75">
        <f>+IF(H287=0,"",'Ark1'!AI800)</f>
        <v>13.725490196078436</v>
      </c>
      <c r="T287" s="75"/>
      <c r="U287" s="75"/>
      <c r="V287" s="75">
        <f>+IF(H287=0,"",'Ark1'!Y800)</f>
        <v>55.195236437000787</v>
      </c>
      <c r="W287" s="52">
        <f>+IF(H287=0,"",'Ark1'!AA800)</f>
        <v>1.5602718638492379</v>
      </c>
      <c r="X287" s="75">
        <f>+IF(H287=0,"",'Ark1'!AC800)</f>
        <v>58.293500522867888</v>
      </c>
      <c r="Y287" s="75">
        <f t="shared" si="117"/>
        <v>371.49352920601609</v>
      </c>
      <c r="Z287" s="65"/>
      <c r="AA287" s="65">
        <f t="shared" si="118"/>
        <v>57.270098039215682</v>
      </c>
      <c r="AB287" s="65">
        <f t="shared" si="119"/>
        <v>2.3181818181818183</v>
      </c>
      <c r="AC287" s="296"/>
      <c r="AE287" s="55"/>
      <c r="AF287" s="55"/>
      <c r="AG287" s="1"/>
      <c r="AJ287" s="1"/>
      <c r="AK287" s="1"/>
      <c r="AL287" s="1"/>
      <c r="AN287" s="1"/>
      <c r="AP287" s="12"/>
      <c r="AQ287" s="12"/>
    </row>
    <row r="288" spans="1:43">
      <c r="A288" s="296"/>
      <c r="B288" s="296">
        <f>+'Ark1'!C801</f>
        <v>2023</v>
      </c>
      <c r="C288" s="50">
        <f>+'Ark1'!L801</f>
        <v>4</v>
      </c>
      <c r="D288" s="51" t="str">
        <f t="shared" si="120"/>
        <v>O-</v>
      </c>
      <c r="E288" s="51">
        <f>+'Ark1'!D801</f>
        <v>4</v>
      </c>
      <c r="F288" s="51" t="str">
        <f t="shared" si="116"/>
        <v>Apr</v>
      </c>
      <c r="G288" s="50">
        <f>+IF(H288=0,"",'Ark1'!Q801)</f>
        <v>13</v>
      </c>
      <c r="H288" s="50">
        <f>+'Ark1'!R801</f>
        <v>31</v>
      </c>
      <c r="I288" s="65"/>
      <c r="J288" s="52">
        <f>+IF(H288=0,"",'Ark1'!AE801)</f>
        <v>34.444444444444443</v>
      </c>
      <c r="K288" s="52">
        <f>+IF(H288=0,"",'Ark1'!AF801)</f>
        <v>32.460954733962758</v>
      </c>
      <c r="L288" s="52">
        <f>+IF(H288=0,"",'Ark1'!T801)</f>
        <v>7.3870967741935489</v>
      </c>
      <c r="M288" s="65">
        <f>+IF(H288=0,"",'Ark1'!U801)</f>
        <v>237.34193548387103</v>
      </c>
      <c r="N288" s="65"/>
      <c r="O288" s="75">
        <f>+IF(H288=0,"",'Ark1'!W801)</f>
        <v>77.419354838709694</v>
      </c>
      <c r="P288" s="75">
        <f>+IF(H288=0,"",'Ark1'!X801)</f>
        <v>0</v>
      </c>
      <c r="Q288" s="75">
        <f>+IF(H288=0,"",'Ark1'!AG801)</f>
        <v>617.34482758620686</v>
      </c>
      <c r="R288" s="75">
        <f>+IF(H288=0,"",'Ark1'!AH801)</f>
        <v>0</v>
      </c>
      <c r="S288" s="75">
        <f>+IF(H288=0,"",'Ark1'!AI801)</f>
        <v>3.2258064516129026</v>
      </c>
      <c r="T288" s="75"/>
      <c r="U288" s="75"/>
      <c r="V288" s="75">
        <f>+IF(H288=0,"",'Ark1'!Y801)</f>
        <v>51.47782343816899</v>
      </c>
      <c r="W288" s="52">
        <f>+IF(H288=0,"",'Ark1'!AA801)</f>
        <v>1.2617811106843853</v>
      </c>
      <c r="X288" s="75">
        <f>+IF(H288=0,"",'Ark1'!AC801)</f>
        <v>63.638177697291859</v>
      </c>
      <c r="Y288" s="75">
        <f t="shared" si="117"/>
        <v>384.45602016602021</v>
      </c>
      <c r="Z288" s="65"/>
      <c r="AA288" s="65">
        <f t="shared" si="118"/>
        <v>59.335483870967757</v>
      </c>
      <c r="AB288" s="65">
        <f t="shared" si="119"/>
        <v>2.3846153846153846</v>
      </c>
      <c r="AC288" s="296"/>
      <c r="AE288" s="55"/>
      <c r="AF288" s="55"/>
      <c r="AG288" s="1"/>
      <c r="AJ288" s="1"/>
      <c r="AK288" s="1"/>
      <c r="AL288" s="1"/>
      <c r="AN288" s="1"/>
      <c r="AP288" s="12"/>
      <c r="AQ288" s="12"/>
    </row>
    <row r="289" spans="1:43">
      <c r="A289" s="296"/>
      <c r="B289" s="296">
        <f>+'Ark1'!C802</f>
        <v>2023</v>
      </c>
      <c r="C289" s="50">
        <f>+'Ark1'!L802</f>
        <v>4</v>
      </c>
      <c r="D289" s="51" t="str">
        <f t="shared" si="120"/>
        <v>O-</v>
      </c>
      <c r="E289" s="51">
        <f>+'Ark1'!D802</f>
        <v>5</v>
      </c>
      <c r="F289" s="51" t="str">
        <f t="shared" si="116"/>
        <v>Mai</v>
      </c>
      <c r="G289" s="50">
        <f>+IF(H289=0,"",'Ark1'!Q802)</f>
        <v>27</v>
      </c>
      <c r="H289" s="50">
        <f>+'Ark1'!R802</f>
        <v>82</v>
      </c>
      <c r="I289" s="65"/>
      <c r="J289" s="52">
        <f>+IF(H289=0,"",'Ark1'!AE802)</f>
        <v>39.423076923076913</v>
      </c>
      <c r="K289" s="52">
        <f>+IF(H289=0,"",'Ark1'!AF802)</f>
        <v>38.490354458325321</v>
      </c>
      <c r="L289" s="52">
        <f>+IF(H289=0,"",'Ark1'!T802)</f>
        <v>7.6463414634146387</v>
      </c>
      <c r="M289" s="65">
        <f>+IF(H289=0,"",'Ark1'!U802)</f>
        <v>267.89756097560996</v>
      </c>
      <c r="N289" s="65"/>
      <c r="O289" s="75">
        <f>+IF(H289=0,"",'Ark1'!W802)</f>
        <v>82.926829268292678</v>
      </c>
      <c r="P289" s="75">
        <f>+IF(H289=0,"",'Ark1'!X802)</f>
        <v>3.6585365853658542</v>
      </c>
      <c r="Q289" s="75">
        <f>+IF(H289=0,"",'Ark1'!AG802)</f>
        <v>665.85185185185173</v>
      </c>
      <c r="R289" s="75">
        <f>+IF(H289=0,"",'Ark1'!AH802)</f>
        <v>0</v>
      </c>
      <c r="S289" s="75">
        <f>+IF(H289=0,"",'Ark1'!AI802)</f>
        <v>1.2195121951219512</v>
      </c>
      <c r="T289" s="75"/>
      <c r="U289" s="75"/>
      <c r="V289" s="75">
        <f>+IF(H289=0,"",'Ark1'!Y802)</f>
        <v>40.576558099743345</v>
      </c>
      <c r="W289" s="52">
        <f>+IF(H289=0,"",'Ark1'!AA802)</f>
        <v>1.3007685459881029</v>
      </c>
      <c r="X289" s="75">
        <f>+IF(H289=0,"",'Ark1'!AC802)</f>
        <v>9.9544235368210536</v>
      </c>
      <c r="Y289" s="75">
        <f t="shared" si="117"/>
        <v>402.33808801543393</v>
      </c>
      <c r="Z289" s="65"/>
      <c r="AA289" s="65">
        <f t="shared" si="118"/>
        <v>66.974390243902491</v>
      </c>
      <c r="AB289" s="65">
        <f t="shared" si="119"/>
        <v>3.0370370370370372</v>
      </c>
      <c r="AC289" s="296"/>
      <c r="AE289" s="55"/>
      <c r="AF289" s="55"/>
      <c r="AG289" s="1"/>
      <c r="AJ289" s="1"/>
      <c r="AK289" s="1"/>
      <c r="AL289" s="1"/>
      <c r="AN289" s="1"/>
      <c r="AP289" s="12"/>
      <c r="AQ289" s="12"/>
    </row>
    <row r="290" spans="1:43">
      <c r="A290" s="296"/>
      <c r="B290" s="296">
        <f>+'Ark1'!C803</f>
        <v>2023</v>
      </c>
      <c r="C290" s="50">
        <f>+'Ark1'!L803</f>
        <v>4</v>
      </c>
      <c r="D290" s="51" t="str">
        <f t="shared" si="120"/>
        <v>O-</v>
      </c>
      <c r="E290" s="51">
        <f>+'Ark1'!D803</f>
        <v>6</v>
      </c>
      <c r="F290" s="51" t="str">
        <f t="shared" si="116"/>
        <v>Jun</v>
      </c>
      <c r="G290" s="50">
        <f>+IF(H290=0,"",'Ark1'!Q803)</f>
        <v>14</v>
      </c>
      <c r="H290" s="50">
        <f>+'Ark1'!R803</f>
        <v>48</v>
      </c>
      <c r="I290" s="65"/>
      <c r="J290" s="52">
        <f>+IF(H290=0,"",'Ark1'!AE803)</f>
        <v>35.820895522388057</v>
      </c>
      <c r="K290" s="52">
        <f>+IF(H290=0,"",'Ark1'!AF803)</f>
        <v>35.054879132598643</v>
      </c>
      <c r="L290" s="52">
        <f>+IF(H290=0,"",'Ark1'!T803)</f>
        <v>7.1458333333333313</v>
      </c>
      <c r="M290" s="65">
        <f>+IF(H290=0,"",'Ark1'!U803)</f>
        <v>262.95833333333343</v>
      </c>
      <c r="N290" s="65"/>
      <c r="O290" s="75">
        <f>+IF(H290=0,"",'Ark1'!W803)</f>
        <v>79.166666666666686</v>
      </c>
      <c r="P290" s="75">
        <f>+IF(H290=0,"",'Ark1'!X803)</f>
        <v>0</v>
      </c>
      <c r="Q290" s="75">
        <f>+IF(H290=0,"",'Ark1'!AG803)</f>
        <v>680.02083333333348</v>
      </c>
      <c r="R290" s="75">
        <f>+IF(H290=0,"",'Ark1'!AH803)</f>
        <v>0</v>
      </c>
      <c r="S290" s="75">
        <f>+IF(H290=0,"",'Ark1'!AI803)</f>
        <v>10.416666666666664</v>
      </c>
      <c r="T290" s="75"/>
      <c r="U290" s="75"/>
      <c r="V290" s="75">
        <f>+IF(H290=0,"",'Ark1'!Y803)</f>
        <v>33.587856395164877</v>
      </c>
      <c r="W290" s="52">
        <f>+IF(H290=0,"",'Ark1'!AA803)</f>
        <v>0.97872330387886564</v>
      </c>
      <c r="X290" s="75">
        <f>+IF(H290=0,"",'Ark1'!AC803)</f>
        <v>34.488033585028042</v>
      </c>
      <c r="Y290" s="75">
        <f t="shared" si="117"/>
        <v>386.6915842039154</v>
      </c>
      <c r="Z290" s="65"/>
      <c r="AA290" s="65">
        <f t="shared" si="118"/>
        <v>65.739583333333357</v>
      </c>
      <c r="AB290" s="65">
        <f t="shared" si="119"/>
        <v>3.4285714285714284</v>
      </c>
      <c r="AC290" s="296"/>
      <c r="AE290" s="55"/>
      <c r="AF290" s="55"/>
      <c r="AG290" s="1"/>
      <c r="AJ290" s="1"/>
      <c r="AK290" s="1"/>
      <c r="AL290" s="1"/>
      <c r="AN290" s="1"/>
      <c r="AP290" s="12"/>
      <c r="AQ290" s="12"/>
    </row>
    <row r="291" spans="1:43">
      <c r="A291" s="296"/>
      <c r="B291" s="296">
        <f>+'Ark1'!C804</f>
        <v>2023</v>
      </c>
      <c r="C291" s="50">
        <f>+'Ark1'!L804</f>
        <v>4</v>
      </c>
      <c r="D291" s="51" t="str">
        <f t="shared" si="120"/>
        <v>O-</v>
      </c>
      <c r="E291" s="51">
        <f>+'Ark1'!D804</f>
        <v>7</v>
      </c>
      <c r="F291" s="51" t="str">
        <f t="shared" si="116"/>
        <v>Jul</v>
      </c>
      <c r="G291" s="50">
        <f>+IF(H291=0,"",'Ark1'!Q804)</f>
        <v>11</v>
      </c>
      <c r="H291" s="50">
        <f>+'Ark1'!R804</f>
        <v>33</v>
      </c>
      <c r="I291" s="65"/>
      <c r="J291" s="52">
        <f>+IF(H291=0,"",'Ark1'!AE804)</f>
        <v>45.833333333333343</v>
      </c>
      <c r="K291" s="52">
        <f>+IF(H291=0,"",'Ark1'!AF804)</f>
        <v>43.695038991206246</v>
      </c>
      <c r="L291" s="52">
        <f>+IF(H291=0,"",'Ark1'!T804)</f>
        <v>7.1515151515151505</v>
      </c>
      <c r="M291" s="65">
        <f>+IF(H291=0,"",'Ark1'!U804)</f>
        <v>255.36969696969695</v>
      </c>
      <c r="N291" s="65"/>
      <c r="O291" s="75">
        <f>+IF(H291=0,"",'Ark1'!W804)</f>
        <v>84.848484848484858</v>
      </c>
      <c r="P291" s="75">
        <f>+IF(H291=0,"",'Ark1'!X804)</f>
        <v>0</v>
      </c>
      <c r="Q291" s="75">
        <f>+IF(H291=0,"",'Ark1'!AG804)</f>
        <v>595.4545454545455</v>
      </c>
      <c r="R291" s="75">
        <f>+IF(H291=0,"",'Ark1'!AH804)</f>
        <v>0</v>
      </c>
      <c r="S291" s="75">
        <f>+IF(H291=0,"",'Ark1'!AI804)</f>
        <v>3.0303030303030303</v>
      </c>
      <c r="T291" s="75"/>
      <c r="U291" s="75"/>
      <c r="V291" s="75">
        <f>+IF(H291=0,"",'Ark1'!Y804)</f>
        <v>49.363128706208883</v>
      </c>
      <c r="W291" s="52">
        <f>+IF(H291=0,"",'Ark1'!AA804)</f>
        <v>1.2820724728064379</v>
      </c>
      <c r="X291" s="75">
        <f>+IF(H291=0,"",'Ark1'!AC804)</f>
        <v>45.097580988362807</v>
      </c>
      <c r="Y291" s="75">
        <f t="shared" si="117"/>
        <v>428.86513994910933</v>
      </c>
      <c r="Z291" s="65"/>
      <c r="AA291" s="65">
        <f t="shared" si="118"/>
        <v>63.842424242424237</v>
      </c>
      <c r="AB291" s="65">
        <f t="shared" si="119"/>
        <v>3</v>
      </c>
      <c r="AC291" s="296"/>
      <c r="AE291" s="55"/>
      <c r="AF291" s="55"/>
      <c r="AG291" s="1"/>
      <c r="AJ291" s="1"/>
      <c r="AK291" s="1"/>
      <c r="AL291" s="1"/>
      <c r="AN291" s="1"/>
      <c r="AP291" s="12"/>
      <c r="AQ291" s="12"/>
    </row>
    <row r="292" spans="1:43">
      <c r="A292" s="296"/>
      <c r="B292" s="296">
        <f>+'Ark1'!C805</f>
        <v>2023</v>
      </c>
      <c r="C292" s="50">
        <f>+'Ark1'!L805</f>
        <v>4</v>
      </c>
      <c r="D292" s="51" t="str">
        <f t="shared" si="120"/>
        <v>O-</v>
      </c>
      <c r="E292" s="51">
        <f>+'Ark1'!D805</f>
        <v>8</v>
      </c>
      <c r="F292" s="51" t="str">
        <f t="shared" si="116"/>
        <v>Aug</v>
      </c>
      <c r="G292" s="50">
        <f>+IF(H292=0,"",'Ark1'!Q805)</f>
        <v>16</v>
      </c>
      <c r="H292" s="50">
        <f>+'Ark1'!R805</f>
        <v>60</v>
      </c>
      <c r="I292" s="65"/>
      <c r="J292" s="52">
        <f>+IF(H292=0,"",'Ark1'!AE805)</f>
        <v>38.216560509554149</v>
      </c>
      <c r="K292" s="52">
        <f>+IF(H292=0,"",'Ark1'!AF805)</f>
        <v>36.908954210322094</v>
      </c>
      <c r="L292" s="52">
        <f>+IF(H292=0,"",'Ark1'!T805)</f>
        <v>6.6833333333333353</v>
      </c>
      <c r="M292" s="65">
        <f>+IF(H292=0,"",'Ark1'!U805)</f>
        <v>253.63833333333341</v>
      </c>
      <c r="N292" s="65"/>
      <c r="O292" s="75">
        <f>+IF(H292=0,"",'Ark1'!W805)</f>
        <v>61.66666666666665</v>
      </c>
      <c r="P292" s="75">
        <f>+IF(H292=0,"",'Ark1'!X805)</f>
        <v>0</v>
      </c>
      <c r="Q292" s="75">
        <f>+IF(H292=0,"",'Ark1'!AG805)</f>
        <v>652.89655172413779</v>
      </c>
      <c r="R292" s="75">
        <f>+IF(H292=0,"",'Ark1'!AH805)</f>
        <v>0</v>
      </c>
      <c r="S292" s="75">
        <f>+IF(H292=0,"",'Ark1'!AI805)</f>
        <v>1.6666666666666672</v>
      </c>
      <c r="T292" s="75"/>
      <c r="U292" s="75"/>
      <c r="V292" s="75">
        <f>+IF(H292=0,"",'Ark1'!Y805)</f>
        <v>58.157034804245519</v>
      </c>
      <c r="W292" s="52">
        <f>+IF(H292=0,"",'Ark1'!AA805)</f>
        <v>1.3843369853070044</v>
      </c>
      <c r="X292" s="75">
        <f>+IF(H292=0,"",'Ark1'!AC805)</f>
        <v>74.758335159398811</v>
      </c>
      <c r="Y292" s="75">
        <f t="shared" si="117"/>
        <v>388.48165557550811</v>
      </c>
      <c r="Z292" s="65"/>
      <c r="AA292" s="65">
        <f t="shared" si="118"/>
        <v>63.409583333333352</v>
      </c>
      <c r="AB292" s="65">
        <f t="shared" si="119"/>
        <v>3.75</v>
      </c>
      <c r="AC292" s="296"/>
      <c r="AE292" s="55"/>
      <c r="AF292" s="55"/>
      <c r="AG292" s="1"/>
      <c r="AJ292" s="1"/>
      <c r="AK292" s="1"/>
      <c r="AL292" s="1"/>
      <c r="AN292" s="1"/>
      <c r="AP292" s="12"/>
      <c r="AQ292" s="12"/>
    </row>
    <row r="293" spans="1:43">
      <c r="A293" s="296"/>
      <c r="B293" s="296">
        <f>+'Ark1'!C806</f>
        <v>2023</v>
      </c>
      <c r="C293" s="50">
        <f>+'Ark1'!L806</f>
        <v>4</v>
      </c>
      <c r="D293" s="51" t="str">
        <f t="shared" si="120"/>
        <v>O-</v>
      </c>
      <c r="E293" s="51">
        <f>+'Ark1'!D806</f>
        <v>9</v>
      </c>
      <c r="F293" s="51" t="str">
        <f t="shared" si="116"/>
        <v>Sep</v>
      </c>
      <c r="G293" s="50">
        <f>+IF(H293=0,"",'Ark1'!Q806)</f>
        <v>17</v>
      </c>
      <c r="H293" s="50">
        <f>+'Ark1'!R806</f>
        <v>40</v>
      </c>
      <c r="I293" s="65"/>
      <c r="J293" s="52">
        <f>+IF(H293=0,"",'Ark1'!AE806)</f>
        <v>36.036036036036023</v>
      </c>
      <c r="K293" s="52">
        <f>+IF(H293=0,"",'Ark1'!AF806)</f>
        <v>40.324060807649182</v>
      </c>
      <c r="L293" s="52">
        <f>+IF(H293=0,"",'Ark1'!T806)</f>
        <v>7.1749999999999998</v>
      </c>
      <c r="M293" s="65">
        <f>+IF(H293=0,"",'Ark1'!U806)</f>
        <v>277.92250000000001</v>
      </c>
      <c r="N293" s="65"/>
      <c r="O293" s="75">
        <f>+IF(H293=0,"",'Ark1'!W806)</f>
        <v>80</v>
      </c>
      <c r="P293" s="75">
        <f>+IF(H293=0,"",'Ark1'!X806)</f>
        <v>0</v>
      </c>
      <c r="Q293" s="75">
        <f>+IF(H293=0,"",'Ark1'!AG806)</f>
        <v>695.6</v>
      </c>
      <c r="R293" s="75">
        <f>+IF(H293=0,"",'Ark1'!AH806)</f>
        <v>0</v>
      </c>
      <c r="S293" s="75">
        <f>+IF(H293=0,"",'Ark1'!AI806)</f>
        <v>5</v>
      </c>
      <c r="T293" s="75"/>
      <c r="U293" s="75"/>
      <c r="V293" s="75">
        <f>+IF(H293=0,"",'Ark1'!Y806)</f>
        <v>38.525196219487427</v>
      </c>
      <c r="W293" s="52">
        <f>+IF(H293=0,"",'Ark1'!AA806)</f>
        <v>1.0219466717984858</v>
      </c>
      <c r="X293" s="75">
        <f>+IF(H293=0,"",'Ark1'!AC806)</f>
        <v>39.759425328372807</v>
      </c>
      <c r="Y293" s="75">
        <f t="shared" si="117"/>
        <v>399.54355951696374</v>
      </c>
      <c r="Z293" s="65"/>
      <c r="AA293" s="65">
        <f t="shared" si="118"/>
        <v>69.480625000000003</v>
      </c>
      <c r="AB293" s="65">
        <f t="shared" si="119"/>
        <v>2.3529411764705883</v>
      </c>
      <c r="AC293" s="296"/>
      <c r="AE293" s="55"/>
      <c r="AF293" s="55"/>
      <c r="AG293" s="1"/>
      <c r="AJ293" s="1"/>
      <c r="AK293" s="1"/>
      <c r="AL293" s="1"/>
      <c r="AN293" s="1"/>
      <c r="AP293" s="12"/>
      <c r="AQ293" s="12"/>
    </row>
    <row r="294" spans="1:43">
      <c r="A294" s="296"/>
      <c r="B294" s="296">
        <f>+'Ark1'!C807</f>
        <v>2023</v>
      </c>
      <c r="C294" s="50">
        <f>+'Ark1'!L807</f>
        <v>4</v>
      </c>
      <c r="D294" s="51" t="str">
        <f t="shared" si="120"/>
        <v>O-</v>
      </c>
      <c r="E294" s="51">
        <f>+'Ark1'!D807</f>
        <v>10</v>
      </c>
      <c r="F294" s="51" t="str">
        <f t="shared" si="116"/>
        <v>Okt</v>
      </c>
      <c r="G294" s="50">
        <f>+IF(H294=0,"",'Ark1'!Q807)</f>
        <v>30</v>
      </c>
      <c r="H294" s="50">
        <f>+'Ark1'!R807</f>
        <v>108</v>
      </c>
      <c r="I294" s="65"/>
      <c r="J294" s="52">
        <f>+IF(H294=0,"",'Ark1'!AE807)</f>
        <v>35.064935064935071</v>
      </c>
      <c r="K294" s="52">
        <f>+IF(H294=0,"",'Ark1'!AF807)</f>
        <v>37.610626000582407</v>
      </c>
      <c r="L294" s="52">
        <f>+IF(H294=0,"",'Ark1'!T807)</f>
        <v>6.7314814814814836</v>
      </c>
      <c r="M294" s="65">
        <f>+IF(H294=0,"",'Ark1'!U807)</f>
        <v>259.51018518518509</v>
      </c>
      <c r="N294" s="65"/>
      <c r="O294" s="75">
        <f>+IF(H294=0,"",'Ark1'!W807)</f>
        <v>52.777777777777779</v>
      </c>
      <c r="P294" s="75">
        <f>+IF(H294=0,"",'Ark1'!X807)</f>
        <v>1.8518518518518521</v>
      </c>
      <c r="Q294" s="75">
        <f>+IF(H294=0,"",'Ark1'!AG807)</f>
        <v>684.49074074074065</v>
      </c>
      <c r="R294" s="75">
        <f>+IF(H294=0,"",'Ark1'!AH807)</f>
        <v>0</v>
      </c>
      <c r="S294" s="75">
        <f>+IF(H294=0,"",'Ark1'!AI807)</f>
        <v>9.2592592592592613</v>
      </c>
      <c r="T294" s="75"/>
      <c r="U294" s="75"/>
      <c r="V294" s="75">
        <f>+IF(H294=0,"",'Ark1'!Y807)</f>
        <v>55.478826357807847</v>
      </c>
      <c r="W294" s="52">
        <f>+IF(H294=0,"",'Ark1'!AA807)</f>
        <v>1.4050601771842059</v>
      </c>
      <c r="X294" s="75">
        <f>+IF(H294=0,"",'Ark1'!AC807)</f>
        <v>6.7396887769527849</v>
      </c>
      <c r="Y294" s="75">
        <f t="shared" si="117"/>
        <v>379.12884680419336</v>
      </c>
      <c r="Z294" s="65"/>
      <c r="AA294" s="65">
        <f t="shared" si="118"/>
        <v>64.877546296296273</v>
      </c>
      <c r="AB294" s="65">
        <f t="shared" si="119"/>
        <v>3.6</v>
      </c>
      <c r="AC294" s="296"/>
      <c r="AE294" s="55"/>
      <c r="AF294" s="55"/>
      <c r="AG294" s="1"/>
      <c r="AJ294" s="1"/>
      <c r="AK294" s="1"/>
      <c r="AL294" s="1"/>
      <c r="AN294" s="1"/>
      <c r="AP294" s="12"/>
      <c r="AQ294" s="12"/>
    </row>
    <row r="295" spans="1:43">
      <c r="A295" s="296"/>
      <c r="B295" s="296">
        <f>+'Ark1'!C808</f>
        <v>2023</v>
      </c>
      <c r="C295" s="50">
        <f>+'Ark1'!L808</f>
        <v>4</v>
      </c>
      <c r="D295" s="51" t="str">
        <f t="shared" si="120"/>
        <v>O-</v>
      </c>
      <c r="E295" s="51">
        <f>+'Ark1'!D808</f>
        <v>11</v>
      </c>
      <c r="F295" s="51" t="str">
        <f t="shared" si="116"/>
        <v>Nov</v>
      </c>
      <c r="G295" s="50">
        <f>+IF(H295=0,"",'Ark1'!Q808)</f>
        <v>31</v>
      </c>
      <c r="H295" s="50">
        <f>+'Ark1'!R808</f>
        <v>89</v>
      </c>
      <c r="I295" s="65"/>
      <c r="J295" s="52">
        <f>+IF(H295=0,"",'Ark1'!AE808)</f>
        <v>36.77685950413224</v>
      </c>
      <c r="K295" s="52">
        <f>+IF(H295=0,"",'Ark1'!AF808)</f>
        <v>36.918696561791549</v>
      </c>
      <c r="L295" s="52">
        <f>+IF(H295=0,"",'Ark1'!T808)</f>
        <v>6.617977528089888</v>
      </c>
      <c r="M295" s="65">
        <f>+IF(H295=0,"",'Ark1'!U808)</f>
        <v>246.65505617977527</v>
      </c>
      <c r="N295" s="65"/>
      <c r="O295" s="75">
        <f>+IF(H295=0,"",'Ark1'!W808)</f>
        <v>50.561797752808992</v>
      </c>
      <c r="P295" s="75">
        <f>+IF(H295=0,"",'Ark1'!X808)</f>
        <v>0</v>
      </c>
      <c r="Q295" s="75">
        <f>+IF(H295=0,"",'Ark1'!AG808)</f>
        <v>639.15730337078639</v>
      </c>
      <c r="R295" s="75">
        <f>+IF(H295=0,"",'Ark1'!AH808)</f>
        <v>0</v>
      </c>
      <c r="S295" s="75">
        <f>+IF(H295=0,"",'Ark1'!AI808)</f>
        <v>17.977528089887642</v>
      </c>
      <c r="T295" s="75"/>
      <c r="U295" s="75"/>
      <c r="V295" s="75">
        <f>+IF(H295=0,"",'Ark1'!Y808)</f>
        <v>58.321343465737677</v>
      </c>
      <c r="W295" s="52">
        <f>+IF(H295=0,"",'Ark1'!AA808)</f>
        <v>1.5543026036665677</v>
      </c>
      <c r="X295" s="75">
        <f>+IF(H295=0,"",'Ark1'!AC808)</f>
        <v>16.960984201393639</v>
      </c>
      <c r="Y295" s="75">
        <f t="shared" si="117"/>
        <v>385.90665377516046</v>
      </c>
      <c r="Z295" s="65"/>
      <c r="AA295" s="65">
        <f t="shared" si="118"/>
        <v>61.663764044943818</v>
      </c>
      <c r="AB295" s="65">
        <f t="shared" si="119"/>
        <v>2.870967741935484</v>
      </c>
      <c r="AC295" s="296"/>
      <c r="AE295" s="55"/>
      <c r="AF295" s="55"/>
      <c r="AG295" s="1"/>
      <c r="AJ295" s="1"/>
      <c r="AK295" s="1"/>
      <c r="AL295" s="1"/>
      <c r="AN295" s="1"/>
      <c r="AP295" s="12"/>
      <c r="AQ295" s="12"/>
    </row>
    <row r="296" spans="1:43">
      <c r="A296" s="296"/>
      <c r="B296" s="296">
        <f>+'Ark1'!C809</f>
        <v>2023</v>
      </c>
      <c r="C296" s="50">
        <f>+'Ark1'!L809</f>
        <v>4</v>
      </c>
      <c r="D296" s="51" t="str">
        <f t="shared" si="120"/>
        <v>O-</v>
      </c>
      <c r="E296" s="51">
        <f>+'Ark1'!D809</f>
        <v>12</v>
      </c>
      <c r="F296" s="51" t="str">
        <f t="shared" si="116"/>
        <v>Des</v>
      </c>
      <c r="G296" s="50">
        <f>+IF(H296=0,"",'Ark1'!Q809)</f>
        <v>16</v>
      </c>
      <c r="H296" s="50">
        <f>+'Ark1'!R809</f>
        <v>33</v>
      </c>
      <c r="I296" s="65"/>
      <c r="J296" s="52">
        <f>+IF(H296=0,"",'Ark1'!AE809)</f>
        <v>39.285714285714278</v>
      </c>
      <c r="K296" s="52">
        <f>+IF(H296=0,"",'Ark1'!AF809)</f>
        <v>36.493518349461397</v>
      </c>
      <c r="L296" s="52">
        <f>+IF(H296=0,"",'Ark1'!T809)</f>
        <v>6.8787878787878798</v>
      </c>
      <c r="M296" s="65">
        <f>+IF(H296=0,"",'Ark1'!U809)</f>
        <v>218.04545454545465</v>
      </c>
      <c r="N296" s="65"/>
      <c r="O296" s="75">
        <f>+IF(H296=0,"",'Ark1'!W809)</f>
        <v>69.696969696969703</v>
      </c>
      <c r="P296" s="75">
        <f>+IF(H296=0,"",'Ark1'!X809)</f>
        <v>3.0303030303030303</v>
      </c>
      <c r="Q296" s="75">
        <f>+IF(H296=0,"",'Ark1'!AG809)</f>
        <v>630.4545454545455</v>
      </c>
      <c r="R296" s="75">
        <f>+IF(H296=0,"",'Ark1'!AH809)</f>
        <v>0</v>
      </c>
      <c r="S296" s="75">
        <f>+IF(H296=0,"",'Ark1'!AI809)</f>
        <v>18.181818181818183</v>
      </c>
      <c r="T296" s="75"/>
      <c r="U296" s="75"/>
      <c r="V296" s="75">
        <f>+IF(H296=0,"",'Ark1'!Y809)</f>
        <v>72.723303300765807</v>
      </c>
      <c r="W296" s="52">
        <f>+IF(H296=0,"",'Ark1'!AA809)</f>
        <v>1.4925588310333036</v>
      </c>
      <c r="X296" s="75">
        <f>+IF(H296=0,"",'Ark1'!AC809)</f>
        <v>51.70602745824597</v>
      </c>
      <c r="Y296" s="75">
        <f t="shared" si="117"/>
        <v>345.85436193222796</v>
      </c>
      <c r="Z296" s="65"/>
      <c r="AA296" s="65">
        <f t="shared" si="118"/>
        <v>54.511363636363662</v>
      </c>
      <c r="AB296" s="65">
        <f t="shared" si="119"/>
        <v>2.0625</v>
      </c>
      <c r="AC296" s="296"/>
      <c r="AE296" s="55"/>
      <c r="AF296" s="55"/>
      <c r="AG296" s="1"/>
      <c r="AJ296" s="1"/>
      <c r="AK296" s="1"/>
      <c r="AL296" s="1"/>
      <c r="AN296" s="1"/>
    </row>
    <row r="297" spans="1:43" ht="15.6">
      <c r="A297" s="296"/>
      <c r="B297" s="296"/>
      <c r="C297" s="293"/>
      <c r="D297" s="293"/>
      <c r="E297" s="293"/>
      <c r="F297" s="293"/>
      <c r="G297" s="293"/>
      <c r="H297" s="293"/>
      <c r="I297" s="296"/>
      <c r="J297" s="294"/>
      <c r="K297" s="295"/>
      <c r="L297" s="296"/>
      <c r="M297" s="296"/>
      <c r="N297" s="296"/>
      <c r="O297" s="297"/>
      <c r="P297" s="297"/>
      <c r="Q297" s="296"/>
      <c r="R297" s="297"/>
      <c r="S297" s="297"/>
      <c r="T297" s="297"/>
      <c r="U297" s="297"/>
      <c r="V297" s="297"/>
      <c r="W297" s="296"/>
      <c r="X297" s="297"/>
      <c r="Y297" s="296"/>
      <c r="Z297" s="296"/>
      <c r="AA297" s="295"/>
      <c r="AB297" s="298"/>
      <c r="AC297" s="296"/>
      <c r="AD297" s="4"/>
      <c r="AE297" s="55"/>
      <c r="AF297" s="55"/>
      <c r="AG297" s="1"/>
      <c r="AH297" s="5"/>
      <c r="AI297"/>
      <c r="AM297"/>
    </row>
    <row r="298" spans="1:43" ht="17.399999999999999">
      <c r="A298" s="296"/>
      <c r="B298" s="399" t="s">
        <v>0</v>
      </c>
      <c r="C298" s="399"/>
      <c r="D298" s="399" t="str">
        <f>+D300</f>
        <v>O</v>
      </c>
      <c r="E298" s="3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4"/>
      <c r="AE298" s="55"/>
      <c r="AF298" s="55"/>
      <c r="AG298" s="1"/>
      <c r="AH298" s="5"/>
      <c r="AI298"/>
      <c r="AM298"/>
    </row>
    <row r="299" spans="1:43" ht="15.6">
      <c r="A299" s="296"/>
      <c r="B299" s="296"/>
      <c r="C299" s="299"/>
      <c r="D299" s="299"/>
      <c r="E299" s="299"/>
      <c r="F299" s="299"/>
      <c r="G299" s="302"/>
      <c r="H299" s="302"/>
      <c r="I299" s="303"/>
      <c r="J299" s="303"/>
      <c r="K299" s="303"/>
      <c r="L299" s="302"/>
      <c r="M299" s="303"/>
      <c r="N299" s="303"/>
      <c r="O299" s="304"/>
      <c r="P299" s="304"/>
      <c r="Q299" s="304"/>
      <c r="R299" s="304"/>
      <c r="S299" s="304"/>
      <c r="T299" s="304"/>
      <c r="U299" s="304"/>
      <c r="V299" s="304"/>
      <c r="W299" s="302"/>
      <c r="X299" s="304"/>
      <c r="Y299" s="302"/>
      <c r="Z299" s="303"/>
      <c r="AA299" s="303"/>
      <c r="AB299" s="303"/>
      <c r="AC299" s="296"/>
      <c r="AD299" s="4"/>
      <c r="AE299" s="55"/>
      <c r="AF299" s="55"/>
      <c r="AG299" s="1"/>
      <c r="AH299" s="5"/>
      <c r="AI299"/>
      <c r="AM299"/>
    </row>
    <row r="300" spans="1:43" ht="15.6">
      <c r="A300" s="296"/>
      <c r="B300" s="296">
        <f>+'Ark1'!C810</f>
        <v>2023</v>
      </c>
      <c r="C300" s="50">
        <f>+'Ark1'!L810</f>
        <v>5</v>
      </c>
      <c r="D300" s="51" t="str">
        <f>+D73</f>
        <v>O</v>
      </c>
      <c r="E300" s="51">
        <f>+'Ark1'!D810</f>
        <v>1</v>
      </c>
      <c r="F300" s="51" t="str">
        <f t="shared" ref="F300:F311" si="121">+F285</f>
        <v>Jan</v>
      </c>
      <c r="G300" s="50">
        <f>+IF(H300=0,"",'Ark1'!Q810)</f>
        <v>13</v>
      </c>
      <c r="H300" s="90">
        <f>+'Ark1'!R810</f>
        <v>19</v>
      </c>
      <c r="I300" s="65"/>
      <c r="J300" s="52">
        <f>+IF(H300=0,"",'Ark1'!AE810)</f>
        <v>15.833333333333337</v>
      </c>
      <c r="K300" s="52">
        <f>+IF(H300=0,"",'Ark1'!AF810)</f>
        <v>17.549026695542576</v>
      </c>
      <c r="L300" s="52">
        <f>+IF(H300=0,"",'Ark1'!T810)</f>
        <v>8.0526315789473699</v>
      </c>
      <c r="M300" s="65">
        <f>+IF(H300=0,"",'Ark1'!U810)</f>
        <v>293.84736842105269</v>
      </c>
      <c r="N300" s="65"/>
      <c r="O300" s="75">
        <f>+IF(H300=0,"",'Ark1'!W810)</f>
        <v>94.736842105263179</v>
      </c>
      <c r="P300" s="75">
        <f>+IF(H300=0,"",'Ark1'!X810)</f>
        <v>21.052631578947377</v>
      </c>
      <c r="Q300" s="75">
        <f>+IF(H300=0,"",'Ark1'!AG810)</f>
        <v>742.44444444444446</v>
      </c>
      <c r="R300" s="75">
        <f>+IF(H300=0,"",'Ark1'!AH810)</f>
        <v>0</v>
      </c>
      <c r="S300" s="75">
        <f>+IF(H300=0,"",'Ark1'!AI810)</f>
        <v>36.84210526315789</v>
      </c>
      <c r="T300" s="75"/>
      <c r="U300" s="75"/>
      <c r="V300" s="75">
        <f>+IF(H300=0,"",'Ark1'!Y810)</f>
        <v>59.111975529240155</v>
      </c>
      <c r="W300" s="52">
        <f>+IF(H300=0,"",'Ark1'!AA810)</f>
        <v>1.0499967022768444</v>
      </c>
      <c r="X300" s="75">
        <f>+IF(H300=0,"",'Ark1'!AC810)</f>
        <v>-8.6448808116687808</v>
      </c>
      <c r="Y300" s="75">
        <f t="shared" ref="Y300:Y311" si="122">IF(H300=0,"",1000*M300/Q300)</f>
        <v>395.78364498495574</v>
      </c>
      <c r="Z300" s="65"/>
      <c r="AA300" s="65">
        <f t="shared" ref="AA300:AA311" si="123">IF(H300=0,"",M300/C300)</f>
        <v>58.769473684210539</v>
      </c>
      <c r="AB300" s="65">
        <f t="shared" ref="AB300:AB311" si="124">IF(H300=0,"",H300/G300)</f>
        <v>1.4615384615384615</v>
      </c>
      <c r="AC300" s="296"/>
      <c r="AE300" s="55"/>
      <c r="AF300" s="55"/>
      <c r="AG300" s="1"/>
      <c r="AJ300" s="1"/>
      <c r="AK300" s="1"/>
      <c r="AL300" s="1"/>
      <c r="AN300" s="1"/>
    </row>
    <row r="301" spans="1:43" ht="15.6">
      <c r="A301" s="296"/>
      <c r="B301" s="296">
        <f>+'Ark1'!C811</f>
        <v>2023</v>
      </c>
      <c r="C301" s="50">
        <f>+'Ark1'!L811</f>
        <v>5</v>
      </c>
      <c r="D301" s="51" t="str">
        <f>+D300</f>
        <v>O</v>
      </c>
      <c r="E301" s="51">
        <f>+'Ark1'!D811</f>
        <v>2</v>
      </c>
      <c r="F301" s="51" t="str">
        <f t="shared" si="121"/>
        <v>Feb</v>
      </c>
      <c r="G301" s="50">
        <f>+IF(H301=0,"",'Ark1'!Q811)</f>
        <v>4</v>
      </c>
      <c r="H301" s="90">
        <f>+'Ark1'!R811</f>
        <v>6</v>
      </c>
      <c r="I301" s="65"/>
      <c r="J301" s="52">
        <f>+IF(H301=0,"",'Ark1'!AE811)</f>
        <v>12.765957446808516</v>
      </c>
      <c r="K301" s="52">
        <f>+IF(H301=0,"",'Ark1'!AF811)</f>
        <v>10.017953956503664</v>
      </c>
      <c r="L301" s="52">
        <f>+IF(H301=0,"",'Ark1'!T811)</f>
        <v>7.3333333333333313</v>
      </c>
      <c r="M301" s="65">
        <f>+IF(H301=0,"",'Ark1'!U811)</f>
        <v>188.78333333333327</v>
      </c>
      <c r="N301" s="65"/>
      <c r="O301" s="75">
        <f>+IF(H301=0,"",'Ark1'!W811)</f>
        <v>66.666666666666686</v>
      </c>
      <c r="P301" s="75">
        <f>+IF(H301=0,"",'Ark1'!X811)</f>
        <v>0</v>
      </c>
      <c r="Q301" s="75">
        <f>+IF(H301=0,"",'Ark1'!AG811)</f>
        <v>604.33333333333348</v>
      </c>
      <c r="R301" s="75">
        <f>+IF(H301=0,"",'Ark1'!AH811)</f>
        <v>0</v>
      </c>
      <c r="S301" s="75">
        <f>+IF(H301=0,"",'Ark1'!AI811)</f>
        <v>66.666666666666686</v>
      </c>
      <c r="T301" s="75"/>
      <c r="U301" s="75"/>
      <c r="V301" s="75">
        <f>+IF(H301=0,"",'Ark1'!Y811)</f>
        <v>79.09788064305026</v>
      </c>
      <c r="W301" s="52">
        <f>+IF(H301=0,"",'Ark1'!AA811)</f>
        <v>1.1055415967851359</v>
      </c>
      <c r="X301" s="75">
        <f>+IF(H301=0,"",'Ark1'!AC811)</f>
        <v>-6.4547773720475687</v>
      </c>
      <c r="Y301" s="75">
        <f t="shared" si="122"/>
        <v>312.38279095421939</v>
      </c>
      <c r="Z301" s="65"/>
      <c r="AA301" s="65">
        <f t="shared" si="123"/>
        <v>37.756666666666653</v>
      </c>
      <c r="AB301" s="65">
        <f t="shared" si="124"/>
        <v>1.5</v>
      </c>
      <c r="AC301" s="296"/>
      <c r="AE301" s="55"/>
      <c r="AF301" s="55"/>
      <c r="AG301" s="1"/>
      <c r="AJ301" s="1"/>
      <c r="AK301" s="1"/>
      <c r="AL301" s="1"/>
      <c r="AN301" s="1"/>
    </row>
    <row r="302" spans="1:43" ht="15.6">
      <c r="A302" s="296"/>
      <c r="B302" s="296">
        <f>+'Ark1'!C812</f>
        <v>2023</v>
      </c>
      <c r="C302" s="50">
        <f>+'Ark1'!L812</f>
        <v>5</v>
      </c>
      <c r="D302" s="51" t="str">
        <f t="shared" ref="D302:D311" si="125">+D301</f>
        <v>O</v>
      </c>
      <c r="E302" s="51">
        <f>+'Ark1'!D812</f>
        <v>3</v>
      </c>
      <c r="F302" s="51" t="str">
        <f t="shared" si="121"/>
        <v>Mar</v>
      </c>
      <c r="G302" s="50">
        <f>+IF(H302=0,"",'Ark1'!Q812)</f>
        <v>20</v>
      </c>
      <c r="H302" s="90">
        <f>+'Ark1'!R812</f>
        <v>40</v>
      </c>
      <c r="I302" s="65"/>
      <c r="J302" s="52">
        <f>+IF(H302=0,"",'Ark1'!AE812)</f>
        <v>28.16901408450704</v>
      </c>
      <c r="K302" s="52">
        <f>+IF(H302=0,"",'Ark1'!AF812)</f>
        <v>30.884227501526663</v>
      </c>
      <c r="L302" s="52">
        <f>+IF(H302=0,"",'Ark1'!T812)</f>
        <v>8.15</v>
      </c>
      <c r="M302" s="65">
        <f>+IF(H302=0,"",'Ark1'!U812)</f>
        <v>260.45749999999998</v>
      </c>
      <c r="N302" s="65"/>
      <c r="O302" s="75">
        <f>+IF(H302=0,"",'Ark1'!W812)</f>
        <v>82.5</v>
      </c>
      <c r="P302" s="75">
        <f>+IF(H302=0,"",'Ark1'!X812)</f>
        <v>12.5</v>
      </c>
      <c r="Q302" s="75">
        <f>+IF(H302=0,"",'Ark1'!AG812)</f>
        <v>680.75</v>
      </c>
      <c r="R302" s="75">
        <f>+IF(H302=0,"",'Ark1'!AH812)</f>
        <v>0</v>
      </c>
      <c r="S302" s="75">
        <f>+IF(H302=0,"",'Ark1'!AI812)</f>
        <v>50</v>
      </c>
      <c r="T302" s="75"/>
      <c r="U302" s="75"/>
      <c r="V302" s="75">
        <f>+IF(H302=0,"",'Ark1'!Y812)</f>
        <v>84.747365408902525</v>
      </c>
      <c r="W302" s="52">
        <f>+IF(H302=0,"",'Ark1'!AA812)</f>
        <v>1.681517172080023</v>
      </c>
      <c r="X302" s="75">
        <f>+IF(H302=0,"",'Ark1'!AC812)</f>
        <v>62.628965444132625</v>
      </c>
      <c r="Y302" s="75">
        <f t="shared" si="122"/>
        <v>382.60374586852731</v>
      </c>
      <c r="Z302" s="65"/>
      <c r="AA302" s="65">
        <f t="shared" si="123"/>
        <v>52.091499999999996</v>
      </c>
      <c r="AB302" s="65">
        <f t="shared" si="124"/>
        <v>2</v>
      </c>
      <c r="AC302" s="296"/>
      <c r="AE302" s="55"/>
      <c r="AF302" s="55"/>
      <c r="AG302" s="1"/>
      <c r="AJ302" s="1"/>
      <c r="AK302" s="1"/>
      <c r="AL302" s="1"/>
      <c r="AN302" s="1"/>
    </row>
    <row r="303" spans="1:43" ht="15.6">
      <c r="A303" s="296"/>
      <c r="B303" s="296">
        <f>+'Ark1'!C813</f>
        <v>2023</v>
      </c>
      <c r="C303" s="50">
        <f>+'Ark1'!L813</f>
        <v>5</v>
      </c>
      <c r="D303" s="51" t="str">
        <f t="shared" si="125"/>
        <v>O</v>
      </c>
      <c r="E303" s="51">
        <f>+'Ark1'!D813</f>
        <v>4</v>
      </c>
      <c r="F303" s="51" t="str">
        <f t="shared" si="121"/>
        <v>Apr</v>
      </c>
      <c r="G303" s="50">
        <f>+IF(H303=0,"",'Ark1'!Q813)</f>
        <v>16</v>
      </c>
      <c r="H303" s="90">
        <f>+'Ark1'!R813</f>
        <v>21</v>
      </c>
      <c r="I303" s="65"/>
      <c r="J303" s="52">
        <f>+IF(H303=0,"",'Ark1'!AE813)</f>
        <v>23.333333333333329</v>
      </c>
      <c r="K303" s="52">
        <f>+IF(H303=0,"",'Ark1'!AF813)</f>
        <v>24.930733256860488</v>
      </c>
      <c r="L303" s="52">
        <f>+IF(H303=0,"",'Ark1'!T813)</f>
        <v>7.6666666666666687</v>
      </c>
      <c r="M303" s="65">
        <f>+IF(H303=0,"",'Ark1'!U813)</f>
        <v>269.0857142857144</v>
      </c>
      <c r="N303" s="65"/>
      <c r="O303" s="75">
        <f>+IF(H303=0,"",'Ark1'!W813)</f>
        <v>85.714285714285694</v>
      </c>
      <c r="P303" s="75">
        <f>+IF(H303=0,"",'Ark1'!X813)</f>
        <v>28.571428571428577</v>
      </c>
      <c r="Q303" s="75">
        <f>+IF(H303=0,"",'Ark1'!AG813)</f>
        <v>706.142857142857</v>
      </c>
      <c r="R303" s="75">
        <f>+IF(H303=0,"",'Ark1'!AH813)</f>
        <v>0</v>
      </c>
      <c r="S303" s="75">
        <f>+IF(H303=0,"",'Ark1'!AI813)</f>
        <v>42.857142857142847</v>
      </c>
      <c r="T303" s="75"/>
      <c r="U303" s="75"/>
      <c r="V303" s="75">
        <f>+IF(H303=0,"",'Ark1'!Y813)</f>
        <v>85.35610718638479</v>
      </c>
      <c r="W303" s="52">
        <f>+IF(H303=0,"",'Ark1'!AA813)</f>
        <v>1.2848321488792389</v>
      </c>
      <c r="X303" s="75">
        <f>+IF(H303=0,"",'Ark1'!AC813)</f>
        <v>8.219593200141345</v>
      </c>
      <c r="Y303" s="75">
        <f t="shared" si="122"/>
        <v>381.06413109447726</v>
      </c>
      <c r="Z303" s="65"/>
      <c r="AA303" s="65">
        <f t="shared" si="123"/>
        <v>53.817142857142883</v>
      </c>
      <c r="AB303" s="65">
        <f t="shared" si="124"/>
        <v>1.3125</v>
      </c>
      <c r="AC303" s="296"/>
      <c r="AE303" s="55"/>
      <c r="AF303" s="55"/>
      <c r="AG303" s="1"/>
      <c r="AJ303" s="1"/>
      <c r="AK303" s="1"/>
      <c r="AL303" s="1"/>
      <c r="AN303" s="1"/>
    </row>
    <row r="304" spans="1:43" ht="15.6">
      <c r="A304" s="296"/>
      <c r="B304" s="296">
        <f>+'Ark1'!C814</f>
        <v>2023</v>
      </c>
      <c r="C304" s="50">
        <f>+'Ark1'!L814</f>
        <v>5</v>
      </c>
      <c r="D304" s="51" t="str">
        <f t="shared" si="125"/>
        <v>O</v>
      </c>
      <c r="E304" s="51">
        <f>+'Ark1'!D814</f>
        <v>5</v>
      </c>
      <c r="F304" s="51" t="str">
        <f t="shared" si="121"/>
        <v>Mai</v>
      </c>
      <c r="G304" s="50">
        <f>+IF(H304=0,"",'Ark1'!Q814)</f>
        <v>26</v>
      </c>
      <c r="H304" s="90">
        <f>+'Ark1'!R814</f>
        <v>64</v>
      </c>
      <c r="I304" s="65"/>
      <c r="J304" s="52">
        <f>+IF(H304=0,"",'Ark1'!AE814)</f>
        <v>30.769230769230759</v>
      </c>
      <c r="K304" s="52">
        <f>+IF(H304=0,"",'Ark1'!AF814)</f>
        <v>30.736074851505943</v>
      </c>
      <c r="L304" s="52">
        <f>+IF(H304=0,"",'Ark1'!T814)</f>
        <v>8.203125</v>
      </c>
      <c r="M304" s="65">
        <f>+IF(H304=0,"",'Ark1'!U814)</f>
        <v>274.09374999999994</v>
      </c>
      <c r="N304" s="65"/>
      <c r="O304" s="75">
        <f>+IF(H304=0,"",'Ark1'!W814)</f>
        <v>95.3125</v>
      </c>
      <c r="P304" s="75">
        <f>+IF(H304=0,"",'Ark1'!X814)</f>
        <v>1.5625</v>
      </c>
      <c r="Q304" s="75">
        <f>+IF(H304=0,"",'Ark1'!AG814)</f>
        <v>621.453125</v>
      </c>
      <c r="R304" s="75">
        <f>+IF(H304=0,"",'Ark1'!AH814)</f>
        <v>0</v>
      </c>
      <c r="S304" s="75">
        <f>+IF(H304=0,"",'Ark1'!AI814)</f>
        <v>23.4375</v>
      </c>
      <c r="T304" s="75"/>
      <c r="U304" s="75"/>
      <c r="V304" s="75">
        <f>+IF(H304=0,"",'Ark1'!Y814)</f>
        <v>50.955675821615372</v>
      </c>
      <c r="W304" s="52">
        <f>+IF(H304=0,"",'Ark1'!AA814)</f>
        <v>1.2270351398289296</v>
      </c>
      <c r="X304" s="75">
        <f>+IF(H304=0,"",'Ark1'!AC814)</f>
        <v>12.379697264070742</v>
      </c>
      <c r="Y304" s="75">
        <f t="shared" si="122"/>
        <v>441.05297563673838</v>
      </c>
      <c r="Z304" s="65"/>
      <c r="AA304" s="65">
        <f t="shared" si="123"/>
        <v>54.818749999999987</v>
      </c>
      <c r="AB304" s="65">
        <f t="shared" si="124"/>
        <v>2.4615384615384617</v>
      </c>
      <c r="AC304" s="296"/>
      <c r="AE304" s="55"/>
      <c r="AF304" s="55"/>
      <c r="AG304" s="1"/>
      <c r="AJ304" s="1"/>
      <c r="AK304" s="1"/>
      <c r="AL304" s="1"/>
      <c r="AN304" s="1"/>
    </row>
    <row r="305" spans="1:40" ht="15.6">
      <c r="A305" s="296"/>
      <c r="B305" s="296">
        <f>+'Ark1'!C815</f>
        <v>2023</v>
      </c>
      <c r="C305" s="50">
        <f>+'Ark1'!L815</f>
        <v>5</v>
      </c>
      <c r="D305" s="51" t="str">
        <f t="shared" si="125"/>
        <v>O</v>
      </c>
      <c r="E305" s="51">
        <f>+'Ark1'!D815</f>
        <v>6</v>
      </c>
      <c r="F305" s="51" t="str">
        <f t="shared" si="121"/>
        <v>Jun</v>
      </c>
      <c r="G305" s="50">
        <f>+IF(H305=0,"",'Ark1'!Q815)</f>
        <v>22</v>
      </c>
      <c r="H305" s="90">
        <f>+'Ark1'!R815</f>
        <v>41</v>
      </c>
      <c r="I305" s="65"/>
      <c r="J305" s="52">
        <f>+IF(H305=0,"",'Ark1'!AE815)</f>
        <v>30.597014925373127</v>
      </c>
      <c r="K305" s="52">
        <f>+IF(H305=0,"",'Ark1'!AF815)</f>
        <v>30.653994845360824</v>
      </c>
      <c r="L305" s="52">
        <f>+IF(H305=0,"",'Ark1'!T815)</f>
        <v>7.8048780487804876</v>
      </c>
      <c r="M305" s="65">
        <f>+IF(H305=0,"",'Ark1'!U815)</f>
        <v>269.20487804878064</v>
      </c>
      <c r="N305" s="65"/>
      <c r="O305" s="75">
        <f>+IF(H305=0,"",'Ark1'!W815)</f>
        <v>85.365853658536579</v>
      </c>
      <c r="P305" s="75">
        <f>+IF(H305=0,"",'Ark1'!X815)</f>
        <v>2.4390243902439024</v>
      </c>
      <c r="Q305" s="75">
        <f>+IF(H305=0,"",'Ark1'!AG815)</f>
        <v>662.8</v>
      </c>
      <c r="R305" s="75">
        <f>+IF(H305=0,"",'Ark1'!AH815)</f>
        <v>0</v>
      </c>
      <c r="S305" s="75">
        <f>+IF(H305=0,"",'Ark1'!AI815)</f>
        <v>36.585365853658544</v>
      </c>
      <c r="T305" s="75"/>
      <c r="U305" s="75"/>
      <c r="V305" s="75">
        <f>+IF(H305=0,"",'Ark1'!Y815)</f>
        <v>52.195542054383871</v>
      </c>
      <c r="W305" s="52">
        <f>+IF(H305=0,"",'Ark1'!AA815)</f>
        <v>1.347436811408111</v>
      </c>
      <c r="X305" s="75">
        <f>+IF(H305=0,"",'Ark1'!AC815)</f>
        <v>-13.78032742000822</v>
      </c>
      <c r="Y305" s="75">
        <f t="shared" si="122"/>
        <v>406.1630628376293</v>
      </c>
      <c r="Z305" s="65"/>
      <c r="AA305" s="65">
        <f t="shared" si="123"/>
        <v>53.840975609756129</v>
      </c>
      <c r="AB305" s="65">
        <f t="shared" si="124"/>
        <v>1.8636363636363635</v>
      </c>
      <c r="AC305" s="296"/>
      <c r="AE305" s="55"/>
      <c r="AF305" s="55"/>
      <c r="AG305" s="1"/>
      <c r="AJ305" s="1"/>
      <c r="AK305" s="1"/>
      <c r="AL305" s="1"/>
      <c r="AN305" s="1"/>
    </row>
    <row r="306" spans="1:40" ht="15.6">
      <c r="A306" s="296"/>
      <c r="B306" s="296">
        <f>+'Ark1'!C816</f>
        <v>2023</v>
      </c>
      <c r="C306" s="50">
        <f>+'Ark1'!L816</f>
        <v>5</v>
      </c>
      <c r="D306" s="51" t="str">
        <f t="shared" si="125"/>
        <v>O</v>
      </c>
      <c r="E306" s="51">
        <f>+'Ark1'!D816</f>
        <v>7</v>
      </c>
      <c r="F306" s="51" t="str">
        <f t="shared" si="121"/>
        <v>Jul</v>
      </c>
      <c r="G306" s="50">
        <f>+IF(H306=0,"",'Ark1'!Q816)</f>
        <v>9</v>
      </c>
      <c r="H306" s="90">
        <f>+'Ark1'!R816</f>
        <v>19</v>
      </c>
      <c r="I306" s="65"/>
      <c r="J306" s="52">
        <f>+IF(H306=0,"",'Ark1'!AE816)</f>
        <v>26.388888888888889</v>
      </c>
      <c r="K306" s="52">
        <f>+IF(H306=0,"",'Ark1'!AF816)</f>
        <v>28.763273602123775</v>
      </c>
      <c r="L306" s="52">
        <f>+IF(H306=0,"",'Ark1'!T816)</f>
        <v>8.1052631578947363</v>
      </c>
      <c r="M306" s="65">
        <f>+IF(H306=0,"",'Ark1'!U816)</f>
        <v>291.96842105263158</v>
      </c>
      <c r="N306" s="65"/>
      <c r="O306" s="75">
        <f>+IF(H306=0,"",'Ark1'!W816)</f>
        <v>94.736842105263179</v>
      </c>
      <c r="P306" s="75">
        <f>+IF(H306=0,"",'Ark1'!X816)</f>
        <v>0</v>
      </c>
      <c r="Q306" s="75">
        <f>+IF(H306=0,"",'Ark1'!AG816)</f>
        <v>623.05263157894763</v>
      </c>
      <c r="R306" s="75">
        <f>+IF(H306=0,"",'Ark1'!AH816)</f>
        <v>0</v>
      </c>
      <c r="S306" s="75">
        <f>+IF(H306=0,"",'Ark1'!AI816)</f>
        <v>15.789473684210527</v>
      </c>
      <c r="T306" s="75"/>
      <c r="U306" s="75"/>
      <c r="V306" s="75">
        <f>+IF(H306=0,"",'Ark1'!Y816)</f>
        <v>51.794625332136498</v>
      </c>
      <c r="W306" s="52">
        <f>+IF(H306=0,"",'Ark1'!AA816)</f>
        <v>1.3724636642531916</v>
      </c>
      <c r="X306" s="75">
        <f>+IF(H306=0,"",'Ark1'!AC816)</f>
        <v>70.489853396398004</v>
      </c>
      <c r="Y306" s="75">
        <f t="shared" si="122"/>
        <v>468.60956242608529</v>
      </c>
      <c r="Z306" s="65"/>
      <c r="AA306" s="65">
        <f t="shared" si="123"/>
        <v>58.393684210526317</v>
      </c>
      <c r="AB306" s="65">
        <f t="shared" si="124"/>
        <v>2.1111111111111112</v>
      </c>
      <c r="AC306" s="296"/>
      <c r="AE306" s="55"/>
      <c r="AF306" s="55"/>
      <c r="AG306" s="1"/>
      <c r="AJ306" s="1"/>
      <c r="AK306" s="1"/>
      <c r="AL306" s="1"/>
      <c r="AN306" s="1"/>
    </row>
    <row r="307" spans="1:40" ht="15.6">
      <c r="A307" s="296"/>
      <c r="B307" s="296">
        <f>+'Ark1'!C817</f>
        <v>2023</v>
      </c>
      <c r="C307" s="50">
        <f>+'Ark1'!L817</f>
        <v>5</v>
      </c>
      <c r="D307" s="51" t="str">
        <f t="shared" si="125"/>
        <v>O</v>
      </c>
      <c r="E307" s="51">
        <f>+'Ark1'!D817</f>
        <v>8</v>
      </c>
      <c r="F307" s="51" t="str">
        <f t="shared" si="121"/>
        <v>Aug</v>
      </c>
      <c r="G307" s="50">
        <f>+IF(H307=0,"",'Ark1'!Q817)</f>
        <v>12</v>
      </c>
      <c r="H307" s="90">
        <f>+'Ark1'!R817</f>
        <v>22</v>
      </c>
      <c r="I307" s="65"/>
      <c r="J307" s="52">
        <f>+IF(H307=0,"",'Ark1'!AE817)</f>
        <v>14.012738853503183</v>
      </c>
      <c r="K307" s="52">
        <f>+IF(H307=0,"",'Ark1'!AF817)</f>
        <v>15.134846720993401</v>
      </c>
      <c r="L307" s="52">
        <f>+IF(H307=0,"",'Ark1'!T817)</f>
        <v>7</v>
      </c>
      <c r="M307" s="65">
        <f>+IF(H307=0,"",'Ark1'!U817)</f>
        <v>283.65454545454543</v>
      </c>
      <c r="N307" s="65"/>
      <c r="O307" s="75">
        <f>+IF(H307=0,"",'Ark1'!W817)</f>
        <v>72.727272727272734</v>
      </c>
      <c r="P307" s="75">
        <f>+IF(H307=0,"",'Ark1'!X817)</f>
        <v>13.636363636363638</v>
      </c>
      <c r="Q307" s="75">
        <f>+IF(H307=0,"",'Ark1'!AG817)</f>
        <v>701.23809523809518</v>
      </c>
      <c r="R307" s="75">
        <f>+IF(H307=0,"",'Ark1'!AH817)</f>
        <v>0</v>
      </c>
      <c r="S307" s="75">
        <f>+IF(H307=0,"",'Ark1'!AI817)</f>
        <v>50</v>
      </c>
      <c r="T307" s="75"/>
      <c r="U307" s="75"/>
      <c r="V307" s="75">
        <f>+IF(H307=0,"",'Ark1'!Y817)</f>
        <v>63.179511403278845</v>
      </c>
      <c r="W307" s="52">
        <f>+IF(H307=0,"",'Ark1'!AA817)</f>
        <v>1.9069251784911845</v>
      </c>
      <c r="X307" s="75">
        <f>+IF(H307=0,"",'Ark1'!AC817)</f>
        <v>54.724920111877132</v>
      </c>
      <c r="Y307" s="75">
        <f t="shared" si="122"/>
        <v>404.50532762090546</v>
      </c>
      <c r="Z307" s="65"/>
      <c r="AA307" s="65">
        <f t="shared" si="123"/>
        <v>56.730909090909087</v>
      </c>
      <c r="AB307" s="65">
        <f t="shared" si="124"/>
        <v>1.8333333333333333</v>
      </c>
      <c r="AC307" s="296"/>
      <c r="AE307" s="55"/>
      <c r="AF307" s="55"/>
      <c r="AG307" s="1"/>
      <c r="AJ307" s="1"/>
      <c r="AK307" s="1"/>
      <c r="AL307" s="1"/>
      <c r="AN307" s="1"/>
    </row>
    <row r="308" spans="1:40" ht="15.6">
      <c r="A308" s="296"/>
      <c r="B308" s="296">
        <f>+'Ark1'!C818</f>
        <v>2023</v>
      </c>
      <c r="C308" s="50">
        <f>+'Ark1'!L818</f>
        <v>5</v>
      </c>
      <c r="D308" s="51" t="str">
        <f t="shared" si="125"/>
        <v>O</v>
      </c>
      <c r="E308" s="51">
        <f>+'Ark1'!D818</f>
        <v>9</v>
      </c>
      <c r="F308" s="51" t="str">
        <f t="shared" si="121"/>
        <v>Sep</v>
      </c>
      <c r="G308" s="50">
        <f>+IF(H308=0,"",'Ark1'!Q818)</f>
        <v>11</v>
      </c>
      <c r="H308" s="90">
        <f>+'Ark1'!R818</f>
        <v>19</v>
      </c>
      <c r="I308" s="65"/>
      <c r="J308" s="52">
        <f>+IF(H308=0,"",'Ark1'!AE818)</f>
        <v>17.117117117117122</v>
      </c>
      <c r="K308" s="52">
        <f>+IF(H308=0,"",'Ark1'!AF818)</f>
        <v>18.405884892034145</v>
      </c>
      <c r="L308" s="52">
        <f>+IF(H308=0,"",'Ark1'!T818)</f>
        <v>6.8421052631578956</v>
      </c>
      <c r="M308" s="65">
        <f>+IF(H308=0,"",'Ark1'!U818)</f>
        <v>267.06842105263166</v>
      </c>
      <c r="N308" s="65"/>
      <c r="O308" s="75">
        <f>+IF(H308=0,"",'Ark1'!W818)</f>
        <v>63.15789473684211</v>
      </c>
      <c r="P308" s="75">
        <f>+IF(H308=0,"",'Ark1'!X818)</f>
        <v>10.526315789473689</v>
      </c>
      <c r="Q308" s="75">
        <f>+IF(H308=0,"",'Ark1'!AG818)</f>
        <v>654.84210526315803</v>
      </c>
      <c r="R308" s="75">
        <f>+IF(H308=0,"",'Ark1'!AH818)</f>
        <v>0</v>
      </c>
      <c r="S308" s="75">
        <f>+IF(H308=0,"",'Ark1'!AI818)</f>
        <v>68.421052631578959</v>
      </c>
      <c r="T308" s="75"/>
      <c r="U308" s="75"/>
      <c r="V308" s="75">
        <f>+IF(H308=0,"",'Ark1'!Y818)</f>
        <v>65.533784397872893</v>
      </c>
      <c r="W308" s="52">
        <f>+IF(H308=0,"",'Ark1'!AA818)</f>
        <v>1.3084003047006389</v>
      </c>
      <c r="X308" s="75">
        <f>+IF(H308=0,"",'Ark1'!AC818)</f>
        <v>21.790906950597719</v>
      </c>
      <c r="Y308" s="75">
        <f t="shared" si="122"/>
        <v>407.83636071371171</v>
      </c>
      <c r="Z308" s="65"/>
      <c r="AA308" s="65">
        <f t="shared" si="123"/>
        <v>53.413684210526334</v>
      </c>
      <c r="AB308" s="65">
        <f t="shared" si="124"/>
        <v>1.7272727272727273</v>
      </c>
      <c r="AC308" s="296"/>
      <c r="AE308" s="55"/>
      <c r="AF308" s="55"/>
      <c r="AG308" s="1"/>
      <c r="AJ308" s="1"/>
      <c r="AK308" s="1"/>
      <c r="AL308" s="1"/>
      <c r="AN308" s="1"/>
    </row>
    <row r="309" spans="1:40" ht="15.6">
      <c r="A309" s="296"/>
      <c r="B309" s="296">
        <f>+'Ark1'!C819</f>
        <v>2023</v>
      </c>
      <c r="C309" s="50">
        <f>+'Ark1'!L819</f>
        <v>5</v>
      </c>
      <c r="D309" s="51" t="str">
        <f t="shared" si="125"/>
        <v>O</v>
      </c>
      <c r="E309" s="51">
        <f>+'Ark1'!D819</f>
        <v>10</v>
      </c>
      <c r="F309" s="51" t="str">
        <f t="shared" si="121"/>
        <v>Okt</v>
      </c>
      <c r="G309" s="50">
        <f>+IF(H309=0,"",'Ark1'!Q819)</f>
        <v>26</v>
      </c>
      <c r="H309" s="90">
        <f>+'Ark1'!R819</f>
        <v>52</v>
      </c>
      <c r="I309" s="65"/>
      <c r="J309" s="52">
        <f>+IF(H309=0,"",'Ark1'!AE819)</f>
        <v>16.883116883116884</v>
      </c>
      <c r="K309" s="52">
        <f>+IF(H309=0,"",'Ark1'!AF819)</f>
        <v>16.445045632596202</v>
      </c>
      <c r="L309" s="52">
        <f>+IF(H309=0,"",'Ark1'!T819)</f>
        <v>7.6153846153846141</v>
      </c>
      <c r="M309" s="65">
        <f>+IF(H309=0,"",'Ark1'!U819)</f>
        <v>235.66730769230756</v>
      </c>
      <c r="N309" s="65"/>
      <c r="O309" s="75">
        <f>+IF(H309=0,"",'Ark1'!W819)</f>
        <v>80.769230769230745</v>
      </c>
      <c r="P309" s="75">
        <f>+IF(H309=0,"",'Ark1'!X819)</f>
        <v>5.7692307692307692</v>
      </c>
      <c r="Q309" s="75">
        <f>+IF(H309=0,"",'Ark1'!AG819)</f>
        <v>670.53846153846166</v>
      </c>
      <c r="R309" s="75">
        <f>+IF(H309=0,"",'Ark1'!AH819)</f>
        <v>0</v>
      </c>
      <c r="S309" s="75">
        <f>+IF(H309=0,"",'Ark1'!AI819)</f>
        <v>75</v>
      </c>
      <c r="T309" s="75"/>
      <c r="U309" s="75"/>
      <c r="V309" s="75">
        <f>+IF(H309=0,"",'Ark1'!Y819)</f>
        <v>78.609538277082621</v>
      </c>
      <c r="W309" s="52">
        <f>+IF(H309=0,"",'Ark1'!AA819)</f>
        <v>1.4432048491764429</v>
      </c>
      <c r="X309" s="75">
        <f>+IF(H309=0,"",'Ark1'!AC819)</f>
        <v>10.559514242950115</v>
      </c>
      <c r="Y309" s="75">
        <f t="shared" si="122"/>
        <v>351.4597912125729</v>
      </c>
      <c r="Z309" s="65"/>
      <c r="AA309" s="65">
        <f t="shared" si="123"/>
        <v>47.133461538461511</v>
      </c>
      <c r="AB309" s="65">
        <f t="shared" si="124"/>
        <v>2</v>
      </c>
      <c r="AC309" s="296"/>
      <c r="AE309" s="55"/>
      <c r="AF309" s="55"/>
      <c r="AG309" s="1"/>
      <c r="AJ309" s="1"/>
      <c r="AK309" s="1"/>
      <c r="AL309" s="1"/>
      <c r="AN309" s="1"/>
    </row>
    <row r="310" spans="1:40" ht="15.6">
      <c r="A310" s="296"/>
      <c r="B310" s="296">
        <f>+'Ark1'!C820</f>
        <v>2023</v>
      </c>
      <c r="C310" s="50">
        <f>+'Ark1'!L820</f>
        <v>5</v>
      </c>
      <c r="D310" s="51" t="str">
        <f t="shared" si="125"/>
        <v>O</v>
      </c>
      <c r="E310" s="51">
        <f>+'Ark1'!D820</f>
        <v>11</v>
      </c>
      <c r="F310" s="51" t="str">
        <f t="shared" si="121"/>
        <v>Nov</v>
      </c>
      <c r="G310" s="50">
        <f>+IF(H310=0,"",'Ark1'!Q820)</f>
        <v>26</v>
      </c>
      <c r="H310" s="90">
        <f>+'Ark1'!R820</f>
        <v>53</v>
      </c>
      <c r="I310" s="65"/>
      <c r="J310" s="52">
        <f>+IF(H310=0,"",'Ark1'!AE820)</f>
        <v>21.900826446280995</v>
      </c>
      <c r="K310" s="52">
        <f>+IF(H310=0,"",'Ark1'!AF820)</f>
        <v>23.087492347951272</v>
      </c>
      <c r="L310" s="52">
        <f>+IF(H310=0,"",'Ark1'!T820)</f>
        <v>7.3018867924528301</v>
      </c>
      <c r="M310" s="65">
        <f>+IF(H310=0,"",'Ark1'!U820)</f>
        <v>259.02075471698117</v>
      </c>
      <c r="N310" s="65"/>
      <c r="O310" s="75">
        <f>+IF(H310=0,"",'Ark1'!W820)</f>
        <v>81.132075471698116</v>
      </c>
      <c r="P310" s="75">
        <f>+IF(H310=0,"",'Ark1'!X820)</f>
        <v>1.886792452830188</v>
      </c>
      <c r="Q310" s="75">
        <f>+IF(H310=0,"",'Ark1'!AG820)</f>
        <v>677.05660377358492</v>
      </c>
      <c r="R310" s="75">
        <f>+IF(H310=0,"",'Ark1'!AH820)</f>
        <v>1.886792452830188</v>
      </c>
      <c r="S310" s="75">
        <f>+IF(H310=0,"",'Ark1'!AI820)</f>
        <v>62.264150943396238</v>
      </c>
      <c r="T310" s="75"/>
      <c r="U310" s="75"/>
      <c r="V310" s="75">
        <f>+IF(H310=0,"",'Ark1'!Y820)</f>
        <v>70.698174187121765</v>
      </c>
      <c r="W310" s="52">
        <f>+IF(H310=0,"",'Ark1'!AA820)</f>
        <v>1.3258661200574249</v>
      </c>
      <c r="X310" s="75">
        <f>+IF(H310=0,"",'Ark1'!AC820)</f>
        <v>15.486395111788108</v>
      </c>
      <c r="Y310" s="75">
        <f t="shared" si="122"/>
        <v>382.56883290603059</v>
      </c>
      <c r="Z310" s="65"/>
      <c r="AA310" s="65">
        <f t="shared" si="123"/>
        <v>51.804150943396237</v>
      </c>
      <c r="AB310" s="65">
        <f t="shared" si="124"/>
        <v>2.0384615384615383</v>
      </c>
      <c r="AC310" s="296"/>
      <c r="AE310" s="55"/>
      <c r="AF310" s="55"/>
      <c r="AG310" s="1"/>
      <c r="AJ310" s="1"/>
      <c r="AK310" s="1"/>
      <c r="AL310" s="1"/>
      <c r="AN310" s="1"/>
    </row>
    <row r="311" spans="1:40" ht="15.6">
      <c r="A311" s="296"/>
      <c r="B311" s="296">
        <f>+'Ark1'!C821</f>
        <v>2023</v>
      </c>
      <c r="C311" s="50">
        <f>+'Ark1'!L821</f>
        <v>5</v>
      </c>
      <c r="D311" s="51" t="str">
        <f t="shared" si="125"/>
        <v>O</v>
      </c>
      <c r="E311" s="51">
        <f>+'Ark1'!D821</f>
        <v>12</v>
      </c>
      <c r="F311" s="51" t="str">
        <f t="shared" si="121"/>
        <v>Des</v>
      </c>
      <c r="G311" s="50">
        <f>+IF(H311=0,"",'Ark1'!Q821)</f>
        <v>11</v>
      </c>
      <c r="H311" s="90">
        <f>+'Ark1'!R821</f>
        <v>16</v>
      </c>
      <c r="I311" s="65"/>
      <c r="J311" s="52">
        <f>+IF(H311=0,"",'Ark1'!AE821)</f>
        <v>19.047619047619055</v>
      </c>
      <c r="K311" s="52">
        <f>+IF(H311=0,"",'Ark1'!AF821)</f>
        <v>21.506603371675496</v>
      </c>
      <c r="L311" s="52">
        <f>+IF(H311=0,"",'Ark1'!T821)</f>
        <v>7.1875</v>
      </c>
      <c r="M311" s="65">
        <f>+IF(H311=0,"",'Ark1'!U821)</f>
        <v>265.03125</v>
      </c>
      <c r="N311" s="65"/>
      <c r="O311" s="75">
        <f>+IF(H311=0,"",'Ark1'!W821)</f>
        <v>75</v>
      </c>
      <c r="P311" s="75">
        <f>+IF(H311=0,"",'Ark1'!X821)</f>
        <v>0</v>
      </c>
      <c r="Q311" s="75">
        <f>+IF(H311=0,"",'Ark1'!AG821)</f>
        <v>630.875</v>
      </c>
      <c r="R311" s="75">
        <f>+IF(H311=0,"",'Ark1'!AH821)</f>
        <v>0</v>
      </c>
      <c r="S311" s="75">
        <f>+IF(H311=0,"",'Ark1'!AI821)</f>
        <v>43.75</v>
      </c>
      <c r="T311" s="75"/>
      <c r="U311" s="75"/>
      <c r="V311" s="75">
        <f>+IF(H311=0,"",'Ark1'!Y821)</f>
        <v>58.794320715843753</v>
      </c>
      <c r="W311" s="52">
        <f>+IF(H311=0,"",'Ark1'!AA821)</f>
        <v>1.2358574958303241</v>
      </c>
      <c r="X311" s="75">
        <f>+IF(H311=0,"",'Ark1'!AC821)</f>
        <v>74.120013054566499</v>
      </c>
      <c r="Y311" s="75">
        <f t="shared" si="122"/>
        <v>420.10105012878938</v>
      </c>
      <c r="Z311" s="65"/>
      <c r="AA311" s="65">
        <f t="shared" si="123"/>
        <v>53.006250000000001</v>
      </c>
      <c r="AB311" s="65">
        <f t="shared" si="124"/>
        <v>1.4545454545454546</v>
      </c>
      <c r="AC311" s="296"/>
      <c r="AE311" s="55"/>
      <c r="AF311" s="55"/>
      <c r="AG311" s="1"/>
      <c r="AJ311" s="1"/>
      <c r="AK311" s="1"/>
      <c r="AL311" s="1"/>
      <c r="AN311" s="1"/>
    </row>
    <row r="312" spans="1:40" ht="15.6">
      <c r="A312" s="296"/>
      <c r="B312" s="296"/>
      <c r="C312" s="293"/>
      <c r="D312" s="293"/>
      <c r="E312" s="293"/>
      <c r="F312" s="293"/>
      <c r="G312" s="293"/>
      <c r="H312" s="293"/>
      <c r="I312" s="296"/>
      <c r="J312" s="294"/>
      <c r="K312" s="295"/>
      <c r="L312" s="296"/>
      <c r="M312" s="296"/>
      <c r="N312" s="296"/>
      <c r="O312" s="297"/>
      <c r="P312" s="297"/>
      <c r="Q312" s="296"/>
      <c r="R312" s="297"/>
      <c r="S312" s="297"/>
      <c r="T312" s="297"/>
      <c r="U312" s="297"/>
      <c r="V312" s="297"/>
      <c r="W312" s="296"/>
      <c r="X312" s="297"/>
      <c r="Y312" s="296"/>
      <c r="Z312" s="296"/>
      <c r="AA312" s="295"/>
      <c r="AB312" s="298"/>
      <c r="AC312" s="296"/>
      <c r="AD312" s="4"/>
      <c r="AE312" s="55"/>
      <c r="AF312" s="55"/>
      <c r="AG312" s="1"/>
      <c r="AH312" s="5"/>
      <c r="AI312"/>
      <c r="AM312"/>
    </row>
    <row r="313" spans="1:40" ht="17.399999999999999">
      <c r="A313" s="296"/>
      <c r="B313" s="399" t="s">
        <v>0</v>
      </c>
      <c r="C313" s="399"/>
      <c r="D313" s="399" t="str">
        <f>+D315</f>
        <v>O+</v>
      </c>
      <c r="E313" s="399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  <c r="AB313" s="299"/>
      <c r="AC313" s="299"/>
      <c r="AD313" s="4"/>
      <c r="AE313" s="55"/>
      <c r="AF313" s="55"/>
      <c r="AG313" s="1"/>
      <c r="AH313" s="5"/>
      <c r="AI313"/>
      <c r="AM313"/>
    </row>
    <row r="314" spans="1:40" ht="15.6">
      <c r="A314" s="296"/>
      <c r="B314" s="296"/>
      <c r="C314" s="299"/>
      <c r="D314" s="299"/>
      <c r="E314" s="299"/>
      <c r="F314" s="299"/>
      <c r="G314" s="302"/>
      <c r="H314" s="302"/>
      <c r="I314" s="303"/>
      <c r="J314" s="303"/>
      <c r="K314" s="303"/>
      <c r="L314" s="302"/>
      <c r="M314" s="303"/>
      <c r="N314" s="303"/>
      <c r="O314" s="304"/>
      <c r="P314" s="304"/>
      <c r="Q314" s="304"/>
      <c r="R314" s="304"/>
      <c r="S314" s="304"/>
      <c r="T314" s="304"/>
      <c r="U314" s="304"/>
      <c r="V314" s="304"/>
      <c r="W314" s="302"/>
      <c r="X314" s="304"/>
      <c r="Y314" s="302"/>
      <c r="Z314" s="303"/>
      <c r="AA314" s="303"/>
      <c r="AB314" s="303"/>
      <c r="AC314" s="296"/>
      <c r="AD314" s="4"/>
      <c r="AE314" s="55"/>
      <c r="AF314" s="55"/>
      <c r="AG314" s="1"/>
      <c r="AH314" s="5"/>
      <c r="AI314"/>
      <c r="AM314"/>
    </row>
    <row r="315" spans="1:40" ht="15.6">
      <c r="A315" s="296"/>
      <c r="B315" s="296">
        <f>+'Ark1'!C822</f>
        <v>2023</v>
      </c>
      <c r="C315" s="50">
        <f>+'Ark1'!L822</f>
        <v>6</v>
      </c>
      <c r="D315" s="51" t="str">
        <f>+D88</f>
        <v>O+</v>
      </c>
      <c r="E315" s="51">
        <f>+'Ark1'!D822</f>
        <v>1</v>
      </c>
      <c r="F315" s="51" t="str">
        <f t="shared" ref="F315:F326" si="126">+F300</f>
        <v>Jan</v>
      </c>
      <c r="G315" s="50">
        <f>+IF(H315=0,"",'Ark1'!Q822)</f>
        <v>9</v>
      </c>
      <c r="H315" s="90">
        <f>+'Ark1'!R822</f>
        <v>12</v>
      </c>
      <c r="I315" s="65"/>
      <c r="J315" s="65">
        <f>+IF(H315=0,"",'Ark1'!AE822)</f>
        <v>10</v>
      </c>
      <c r="K315" s="65">
        <f>+IF(H315=0,"",'Ark1'!AF822)</f>
        <v>12.274668938181888</v>
      </c>
      <c r="L315" s="52">
        <f>+IF(H315=0,"",'Ark1'!T822)</f>
        <v>8.4166666666666643</v>
      </c>
      <c r="M315" s="65">
        <f>+IF(H315=0,"",'Ark1'!U822)</f>
        <v>325.42500000000001</v>
      </c>
      <c r="N315" s="65"/>
      <c r="O315" s="75">
        <f>+IF(H315=0,"",'Ark1'!W822)</f>
        <v>83.333333333333314</v>
      </c>
      <c r="P315" s="75">
        <f>+IF(H315=0,"",'Ark1'!X822)</f>
        <v>33.333333333333343</v>
      </c>
      <c r="Q315" s="75">
        <f>+IF(H315=0,"",'Ark1'!AG822)</f>
        <v>678.33333333333348</v>
      </c>
      <c r="R315" s="75">
        <f>+IF(H315=0,"",'Ark1'!AH822)</f>
        <v>0</v>
      </c>
      <c r="S315" s="75">
        <f>+IF(H315=0,"",'Ark1'!AI822)</f>
        <v>83.333333333333314</v>
      </c>
      <c r="T315" s="75"/>
      <c r="U315" s="75"/>
      <c r="V315" s="75">
        <f>+IF(H315=0,"",'Ark1'!Y822)</f>
        <v>48.711243140915215</v>
      </c>
      <c r="W315" s="52">
        <f>+IF(H315=0,"",'Ark1'!AA822)</f>
        <v>1.3202482931462405</v>
      </c>
      <c r="X315" s="75">
        <f>+IF(H315=0,"",'Ark1'!AC822)</f>
        <v>-27.875637575827568</v>
      </c>
      <c r="Y315" s="75">
        <f t="shared" ref="Y315:Y326" si="127">IF(H315=0,"",1000*M315/Q315)</f>
        <v>479.74201474201465</v>
      </c>
      <c r="Z315" s="65"/>
      <c r="AA315" s="65">
        <f t="shared" ref="AA315:AA326" si="128">IF(H315=0,"",M315/C315)</f>
        <v>54.237500000000004</v>
      </c>
      <c r="AB315" s="65">
        <f t="shared" ref="AB315:AB326" si="129">IF(H315=0,"",H315/G315)</f>
        <v>1.3333333333333333</v>
      </c>
      <c r="AC315" s="296"/>
      <c r="AE315" s="55"/>
      <c r="AF315" s="55"/>
      <c r="AG315" s="1"/>
      <c r="AJ315" s="1"/>
      <c r="AK315" s="1"/>
      <c r="AL315" s="1"/>
      <c r="AN315" s="1"/>
    </row>
    <row r="316" spans="1:40" ht="15.6">
      <c r="A316" s="296"/>
      <c r="B316" s="296">
        <f>+'Ark1'!C823</f>
        <v>2023</v>
      </c>
      <c r="C316" s="50">
        <f>+'Ark1'!L823</f>
        <v>6</v>
      </c>
      <c r="D316" s="51" t="str">
        <f>+D315</f>
        <v>O+</v>
      </c>
      <c r="E316" s="51">
        <f>+'Ark1'!D823</f>
        <v>2</v>
      </c>
      <c r="F316" s="51" t="str">
        <f t="shared" si="126"/>
        <v>Feb</v>
      </c>
      <c r="G316" s="50">
        <f>+IF(H316=0,"",'Ark1'!Q823)</f>
        <v>4</v>
      </c>
      <c r="H316" s="90">
        <f>+'Ark1'!R823</f>
        <v>5</v>
      </c>
      <c r="I316" s="65"/>
      <c r="J316" s="65">
        <f>+IF(H316=0,"",'Ark1'!AE823)</f>
        <v>10.638297872340427</v>
      </c>
      <c r="K316" s="65">
        <f>+IF(H316=0,"",'Ark1'!AF823)</f>
        <v>13.90414532976023</v>
      </c>
      <c r="L316" s="52">
        <f>+IF(H316=0,"",'Ark1'!T823)</f>
        <v>8</v>
      </c>
      <c r="M316" s="65">
        <f>+IF(H316=0,"",'Ark1'!U823)</f>
        <v>314.42000000000007</v>
      </c>
      <c r="N316" s="65"/>
      <c r="O316" s="75">
        <f>+IF(H316=0,"",'Ark1'!W823)</f>
        <v>100</v>
      </c>
      <c r="P316" s="75">
        <f>+IF(H316=0,"",'Ark1'!X823)</f>
        <v>20</v>
      </c>
      <c r="Q316" s="75">
        <f>+IF(H316=0,"",'Ark1'!AG823)</f>
        <v>646</v>
      </c>
      <c r="R316" s="75">
        <f>+IF(H316=0,"",'Ark1'!AH823)</f>
        <v>0</v>
      </c>
      <c r="S316" s="75">
        <f>+IF(H316=0,"",'Ark1'!AI823)</f>
        <v>60</v>
      </c>
      <c r="T316" s="75"/>
      <c r="U316" s="75"/>
      <c r="V316" s="75">
        <f>+IF(H316=0,"",'Ark1'!Y823)</f>
        <v>26.492217725211177</v>
      </c>
      <c r="W316" s="52">
        <f>+IF(H316=0,"",'Ark1'!AA823)</f>
        <v>0.63245553203367599</v>
      </c>
      <c r="X316" s="75">
        <f>+IF(H316=0,"",'Ark1'!AC823)</f>
        <v>-62.54793430718761</v>
      </c>
      <c r="Y316" s="75">
        <f t="shared" si="127"/>
        <v>486.71826625387007</v>
      </c>
      <c r="Z316" s="65"/>
      <c r="AA316" s="65">
        <f t="shared" si="128"/>
        <v>52.403333333333343</v>
      </c>
      <c r="AB316" s="65">
        <f t="shared" si="129"/>
        <v>1.25</v>
      </c>
      <c r="AC316" s="296"/>
      <c r="AE316" s="55"/>
      <c r="AF316" s="55"/>
      <c r="AG316" s="1"/>
      <c r="AJ316" s="1"/>
      <c r="AK316" s="1"/>
      <c r="AL316" s="1"/>
      <c r="AN316" s="1"/>
    </row>
    <row r="317" spans="1:40" ht="15.6">
      <c r="A317" s="296"/>
      <c r="B317" s="296">
        <f>+'Ark1'!C824</f>
        <v>2023</v>
      </c>
      <c r="C317" s="50">
        <f>+'Ark1'!L824</f>
        <v>6</v>
      </c>
      <c r="D317" s="51" t="str">
        <f t="shared" ref="D317:D326" si="130">+D316</f>
        <v>O+</v>
      </c>
      <c r="E317" s="51">
        <f>+'Ark1'!D824</f>
        <v>3</v>
      </c>
      <c r="F317" s="51" t="str">
        <f t="shared" si="126"/>
        <v>Mar</v>
      </c>
      <c r="G317" s="50">
        <f>+IF(H317=0,"",'Ark1'!Q824)</f>
        <v>4</v>
      </c>
      <c r="H317" s="90">
        <f>+'Ark1'!R824</f>
        <v>11</v>
      </c>
      <c r="I317" s="65"/>
      <c r="J317" s="65">
        <f>+IF(H317=0,"",'Ark1'!AE824)</f>
        <v>7.746478873239437</v>
      </c>
      <c r="K317" s="65">
        <f>+IF(H317=0,"",'Ark1'!AF824)</f>
        <v>10.407489313262232</v>
      </c>
      <c r="L317" s="52">
        <f>+IF(H317=0,"",'Ark1'!T824)</f>
        <v>10.090909090909092</v>
      </c>
      <c r="M317" s="65">
        <f>+IF(H317=0,"",'Ark1'!U824)</f>
        <v>319.16363636363639</v>
      </c>
      <c r="N317" s="65"/>
      <c r="O317" s="75">
        <f>+IF(H317=0,"",'Ark1'!W824)</f>
        <v>100</v>
      </c>
      <c r="P317" s="75">
        <f>+IF(H317=0,"",'Ark1'!X824)</f>
        <v>36.363636363636367</v>
      </c>
      <c r="Q317" s="75">
        <f>+IF(H317=0,"",'Ark1'!AG824)</f>
        <v>715.27272727272725</v>
      </c>
      <c r="R317" s="75">
        <f>+IF(H317=0,"",'Ark1'!AH824)</f>
        <v>0</v>
      </c>
      <c r="S317" s="75">
        <f>+IF(H317=0,"",'Ark1'!AI824)</f>
        <v>36.363636363636367</v>
      </c>
      <c r="T317" s="75"/>
      <c r="U317" s="75"/>
      <c r="V317" s="75">
        <f>+IF(H317=0,"",'Ark1'!Y824)</f>
        <v>76.157089716254347</v>
      </c>
      <c r="W317" s="52">
        <f>+IF(H317=0,"",'Ark1'!AA824)</f>
        <v>1.4431370787624989</v>
      </c>
      <c r="X317" s="75">
        <f>+IF(H317=0,"",'Ark1'!AC824)</f>
        <v>56.340858018696977</v>
      </c>
      <c r="Y317" s="75">
        <f t="shared" si="127"/>
        <v>446.21250635485518</v>
      </c>
      <c r="Z317" s="65"/>
      <c r="AA317" s="65">
        <f t="shared" si="128"/>
        <v>53.193939393939395</v>
      </c>
      <c r="AB317" s="65">
        <f t="shared" si="129"/>
        <v>2.75</v>
      </c>
      <c r="AC317" s="296"/>
      <c r="AE317" s="55"/>
      <c r="AF317" s="55"/>
      <c r="AG317" s="1"/>
      <c r="AJ317" s="1"/>
      <c r="AK317" s="1"/>
      <c r="AL317" s="1"/>
      <c r="AN317" s="1"/>
    </row>
    <row r="318" spans="1:40" ht="15.6">
      <c r="A318" s="296"/>
      <c r="B318" s="296">
        <f>+'Ark1'!C825</f>
        <v>2023</v>
      </c>
      <c r="C318" s="50">
        <f>+'Ark1'!L825</f>
        <v>6</v>
      </c>
      <c r="D318" s="51" t="str">
        <f t="shared" si="130"/>
        <v>O+</v>
      </c>
      <c r="E318" s="51">
        <f>+'Ark1'!D825</f>
        <v>4</v>
      </c>
      <c r="F318" s="51" t="str">
        <f t="shared" si="126"/>
        <v>Apr</v>
      </c>
      <c r="G318" s="50">
        <f>+IF(H318=0,"",'Ark1'!Q825)</f>
        <v>8</v>
      </c>
      <c r="H318" s="90">
        <f>+'Ark1'!R825</f>
        <v>15</v>
      </c>
      <c r="I318" s="65"/>
      <c r="J318" s="52">
        <f>+IF(H318=0,"",'Ark1'!AE825)</f>
        <v>16.666666666666671</v>
      </c>
      <c r="K318" s="52">
        <f>+IF(H318=0,"",'Ark1'!AF825)</f>
        <v>21.721521221212388</v>
      </c>
      <c r="L318" s="52">
        <f>+IF(H318=0,"",'Ark1'!T825)</f>
        <v>8</v>
      </c>
      <c r="M318" s="65">
        <f>+IF(H318=0,"",'Ark1'!U825)</f>
        <v>328.22666666666674</v>
      </c>
      <c r="N318" s="65"/>
      <c r="O318" s="75">
        <f>+IF(H318=0,"",'Ark1'!W825)</f>
        <v>80</v>
      </c>
      <c r="P318" s="75">
        <f>+IF(H318=0,"",'Ark1'!X825)</f>
        <v>46.666666666666657</v>
      </c>
      <c r="Q318" s="75">
        <f>+IF(H318=0,"",'Ark1'!AG825)</f>
        <v>835.33333333333348</v>
      </c>
      <c r="R318" s="75">
        <f>+IF(H318=0,"",'Ark1'!AH825)</f>
        <v>0</v>
      </c>
      <c r="S318" s="75">
        <f>+IF(H318=0,"",'Ark1'!AI825)</f>
        <v>66.666666666666686</v>
      </c>
      <c r="T318" s="75"/>
      <c r="U318" s="75"/>
      <c r="V318" s="75">
        <f>+IF(H318=0,"",'Ark1'!Y825)</f>
        <v>77.967937569804306</v>
      </c>
      <c r="W318" s="52">
        <f>+IF(H318=0,"",'Ark1'!AA825)</f>
        <v>1.505545305418162</v>
      </c>
      <c r="X318" s="75">
        <f>+IF(H318=0,"",'Ark1'!AC825)</f>
        <v>46.525260052243347</v>
      </c>
      <c r="Y318" s="75">
        <f t="shared" si="127"/>
        <v>392.92897047086996</v>
      </c>
      <c r="Z318" s="65"/>
      <c r="AA318" s="65">
        <f t="shared" si="128"/>
        <v>54.704444444444455</v>
      </c>
      <c r="AB318" s="65">
        <f t="shared" si="129"/>
        <v>1.875</v>
      </c>
      <c r="AC318" s="296"/>
      <c r="AE318" s="55"/>
      <c r="AF318" s="55"/>
      <c r="AG318" s="1"/>
      <c r="AJ318" s="1"/>
      <c r="AK318" s="1"/>
      <c r="AL318" s="1"/>
      <c r="AN318" s="1"/>
    </row>
    <row r="319" spans="1:40" ht="15.6">
      <c r="A319" s="296"/>
      <c r="B319" s="296">
        <f>+'Ark1'!C826</f>
        <v>2023</v>
      </c>
      <c r="C319" s="50">
        <f>+'Ark1'!L826</f>
        <v>6</v>
      </c>
      <c r="D319" s="51" t="str">
        <f t="shared" si="130"/>
        <v>O+</v>
      </c>
      <c r="E319" s="51">
        <f>+'Ark1'!D826</f>
        <v>5</v>
      </c>
      <c r="F319" s="51" t="str">
        <f t="shared" si="126"/>
        <v>Mai</v>
      </c>
      <c r="G319" s="50">
        <f>+IF(H319=0,"",'Ark1'!Q826)</f>
        <v>11</v>
      </c>
      <c r="H319" s="90">
        <f>+'Ark1'!R826</f>
        <v>21</v>
      </c>
      <c r="I319" s="65"/>
      <c r="J319" s="52">
        <f>+IF(H319=0,"",'Ark1'!AE826)</f>
        <v>10.096153846153843</v>
      </c>
      <c r="K319" s="52">
        <f>+IF(H319=0,"",'Ark1'!AF826)</f>
        <v>11.350726262856345</v>
      </c>
      <c r="L319" s="52">
        <f>+IF(H319=0,"",'Ark1'!T826)</f>
        <v>7.8095238095238066</v>
      </c>
      <c r="M319" s="65">
        <f>+IF(H319=0,"",'Ark1'!U826)</f>
        <v>308.48571428571427</v>
      </c>
      <c r="N319" s="65"/>
      <c r="O319" s="75">
        <f>+IF(H319=0,"",'Ark1'!W826)</f>
        <v>76.190476190476218</v>
      </c>
      <c r="P319" s="75">
        <f>+IF(H319=0,"",'Ark1'!X826)</f>
        <v>19.047619047619055</v>
      </c>
      <c r="Q319" s="75">
        <f>+IF(H319=0,"",'Ark1'!AG826)</f>
        <v>631.47619047619025</v>
      </c>
      <c r="R319" s="75">
        <f>+IF(H319=0,"",'Ark1'!AH826)</f>
        <v>0</v>
      </c>
      <c r="S319" s="75">
        <f>+IF(H319=0,"",'Ark1'!AI826)</f>
        <v>80.952380952380949</v>
      </c>
      <c r="T319" s="75"/>
      <c r="U319" s="75"/>
      <c r="V319" s="75">
        <f>+IF(H319=0,"",'Ark1'!Y826)</f>
        <v>52.009965031569024</v>
      </c>
      <c r="W319" s="52">
        <f>+IF(H319=0,"",'Ark1'!AA826)</f>
        <v>1.331631567058057</v>
      </c>
      <c r="X319" s="75">
        <f>+IF(H319=0,"",'Ark1'!AC826)</f>
        <v>-7.7114669041526192</v>
      </c>
      <c r="Y319" s="75">
        <f t="shared" si="127"/>
        <v>488.51519493250902</v>
      </c>
      <c r="Z319" s="65"/>
      <c r="AA319" s="65">
        <f t="shared" si="128"/>
        <v>51.414285714285711</v>
      </c>
      <c r="AB319" s="65">
        <f t="shared" si="129"/>
        <v>1.9090909090909092</v>
      </c>
      <c r="AC319" s="296"/>
      <c r="AE319" s="55"/>
      <c r="AF319" s="55"/>
      <c r="AG319" s="1"/>
      <c r="AJ319" s="1"/>
      <c r="AK319" s="1"/>
      <c r="AL319" s="1"/>
      <c r="AN319" s="1"/>
    </row>
    <row r="320" spans="1:40" ht="15.6">
      <c r="A320" s="296"/>
      <c r="B320" s="296">
        <f>+'Ark1'!C827</f>
        <v>2023</v>
      </c>
      <c r="C320" s="50">
        <f>+'Ark1'!L827</f>
        <v>6</v>
      </c>
      <c r="D320" s="51" t="str">
        <f t="shared" si="130"/>
        <v>O+</v>
      </c>
      <c r="E320" s="51">
        <f>+'Ark1'!D827</f>
        <v>6</v>
      </c>
      <c r="F320" s="51" t="str">
        <f t="shared" si="126"/>
        <v>Jun</v>
      </c>
      <c r="G320" s="50">
        <f>+IF(H320=0,"",'Ark1'!Q827)</f>
        <v>6</v>
      </c>
      <c r="H320" s="90">
        <f>+'Ark1'!R827</f>
        <v>15</v>
      </c>
      <c r="I320" s="65"/>
      <c r="J320" s="52">
        <f>+IF(H320=0,"",'Ark1'!AE827)</f>
        <v>11.194029850746269</v>
      </c>
      <c r="K320" s="52">
        <f>+IF(H320=0,"",'Ark1'!AF827)</f>
        <v>12.713850870956271</v>
      </c>
      <c r="L320" s="52">
        <f>+IF(H320=0,"",'Ark1'!T827)</f>
        <v>9</v>
      </c>
      <c r="M320" s="65">
        <f>+IF(H320=0,"",'Ark1'!U827)</f>
        <v>305.18666666666678</v>
      </c>
      <c r="N320" s="65"/>
      <c r="O320" s="75">
        <f>+IF(H320=0,"",'Ark1'!W827)</f>
        <v>100</v>
      </c>
      <c r="P320" s="75">
        <f>+IF(H320=0,"",'Ark1'!X827)</f>
        <v>6.6666666666666687</v>
      </c>
      <c r="Q320" s="75">
        <f>+IF(H320=0,"",'Ark1'!AG827)</f>
        <v>738.53333333333308</v>
      </c>
      <c r="R320" s="75">
        <f>+IF(H320=0,"",'Ark1'!AH827)</f>
        <v>0</v>
      </c>
      <c r="S320" s="75">
        <f>+IF(H320=0,"",'Ark1'!AI827)</f>
        <v>100</v>
      </c>
      <c r="T320" s="75"/>
      <c r="U320" s="75"/>
      <c r="V320" s="75">
        <f>+IF(H320=0,"",'Ark1'!Y827)</f>
        <v>31.39662119117633</v>
      </c>
      <c r="W320" s="52">
        <f>+IF(H320=0,"",'Ark1'!AA827)</f>
        <v>1.3165611772087671</v>
      </c>
      <c r="X320" s="75">
        <f>+IF(H320=0,"",'Ark1'!AC827)</f>
        <v>33.498185244594097</v>
      </c>
      <c r="Y320" s="75">
        <f t="shared" si="127"/>
        <v>413.2334356382022</v>
      </c>
      <c r="Z320" s="65"/>
      <c r="AA320" s="65">
        <f t="shared" si="128"/>
        <v>50.864444444444466</v>
      </c>
      <c r="AB320" s="65">
        <f t="shared" si="129"/>
        <v>2.5</v>
      </c>
      <c r="AC320" s="296"/>
      <c r="AE320" s="55"/>
      <c r="AF320" s="55"/>
      <c r="AG320" s="1"/>
      <c r="AJ320" s="1"/>
      <c r="AK320" s="1"/>
      <c r="AL320" s="1"/>
      <c r="AN320" s="1"/>
    </row>
    <row r="321" spans="1:41" ht="15.6">
      <c r="A321" s="296"/>
      <c r="B321" s="296">
        <f>+'Ark1'!C828</f>
        <v>2023</v>
      </c>
      <c r="C321" s="50">
        <f>+'Ark1'!L828</f>
        <v>6</v>
      </c>
      <c r="D321" s="51" t="str">
        <f t="shared" si="130"/>
        <v>O+</v>
      </c>
      <c r="E321" s="51">
        <f>+'Ark1'!D828</f>
        <v>7</v>
      </c>
      <c r="F321" s="51" t="str">
        <f t="shared" si="126"/>
        <v>Jul</v>
      </c>
      <c r="G321" s="50">
        <f>+IF(H321=0,"",'Ark1'!Q828)</f>
        <v>3</v>
      </c>
      <c r="H321" s="90">
        <f>+'Ark1'!R828</f>
        <v>4</v>
      </c>
      <c r="I321" s="65"/>
      <c r="J321" s="52">
        <f>+IF(H321=0,"",'Ark1'!AE828)</f>
        <v>5.5555555555555562</v>
      </c>
      <c r="K321" s="52">
        <f>+IF(H321=0,"",'Ark1'!AF828)</f>
        <v>5.3426248548199764</v>
      </c>
      <c r="L321" s="52">
        <f>+IF(H321=0,"",'Ark1'!T828)</f>
        <v>7.75</v>
      </c>
      <c r="M321" s="65">
        <f>+IF(H321=0,"",'Ark1'!U828)</f>
        <v>257.60000000000002</v>
      </c>
      <c r="N321" s="65"/>
      <c r="O321" s="75">
        <f>+IF(H321=0,"",'Ark1'!W828)</f>
        <v>100</v>
      </c>
      <c r="P321" s="75">
        <f>+IF(H321=0,"",'Ark1'!X828)</f>
        <v>0</v>
      </c>
      <c r="Q321" s="75">
        <f>+IF(H321=0,"",'Ark1'!AG828)</f>
        <v>551.25</v>
      </c>
      <c r="R321" s="75">
        <f>+IF(H321=0,"",'Ark1'!AH828)</f>
        <v>0</v>
      </c>
      <c r="S321" s="75">
        <f>+IF(H321=0,"",'Ark1'!AI828)</f>
        <v>75</v>
      </c>
      <c r="T321" s="75"/>
      <c r="U321" s="75"/>
      <c r="V321" s="75">
        <f>+IF(H321=0,"",'Ark1'!Y828)</f>
        <v>30.607597096145877</v>
      </c>
      <c r="W321" s="52">
        <f>+IF(H321=0,"",'Ark1'!AA828)</f>
        <v>0.4330127018922193</v>
      </c>
      <c r="X321" s="75">
        <f>+IF(H321=0,"",'Ark1'!AC828)</f>
        <v>40.744021085099995</v>
      </c>
      <c r="Y321" s="75">
        <f t="shared" si="127"/>
        <v>467.30158730158735</v>
      </c>
      <c r="Z321" s="65"/>
      <c r="AA321" s="65">
        <f t="shared" si="128"/>
        <v>42.933333333333337</v>
      </c>
      <c r="AB321" s="65">
        <f t="shared" si="129"/>
        <v>1.3333333333333333</v>
      </c>
      <c r="AC321" s="296"/>
      <c r="AE321" s="55"/>
      <c r="AF321" s="55"/>
      <c r="AG321" s="1"/>
      <c r="AJ321" s="1"/>
      <c r="AK321" s="1"/>
      <c r="AL321" s="1"/>
      <c r="AN321" s="1"/>
    </row>
    <row r="322" spans="1:41" ht="15.6">
      <c r="A322" s="296"/>
      <c r="B322" s="296">
        <f>+'Ark1'!C829</f>
        <v>2023</v>
      </c>
      <c r="C322" s="50">
        <f>+'Ark1'!L829</f>
        <v>6</v>
      </c>
      <c r="D322" s="51" t="str">
        <f t="shared" si="130"/>
        <v>O+</v>
      </c>
      <c r="E322" s="51">
        <f>+'Ark1'!D829</f>
        <v>8</v>
      </c>
      <c r="F322" s="51" t="str">
        <f t="shared" si="126"/>
        <v>Aug</v>
      </c>
      <c r="G322" s="50">
        <f>+IF(H322=0,"",'Ark1'!Q829)</f>
        <v>8</v>
      </c>
      <c r="H322" s="90">
        <f>+'Ark1'!R829</f>
        <v>27</v>
      </c>
      <c r="I322" s="65"/>
      <c r="J322" s="52">
        <f>+IF(H322=0,"",'Ark1'!AE829)</f>
        <v>17.197452229299365</v>
      </c>
      <c r="K322" s="52">
        <f>+IF(H322=0,"",'Ark1'!AF829)</f>
        <v>19.667006208769887</v>
      </c>
      <c r="L322" s="52">
        <f>+IF(H322=0,"",'Ark1'!T829)</f>
        <v>8.4074074074074083</v>
      </c>
      <c r="M322" s="65">
        <f>+IF(H322=0,"",'Ark1'!U829)</f>
        <v>300.33703703703713</v>
      </c>
      <c r="N322" s="65"/>
      <c r="O322" s="75">
        <f>+IF(H322=0,"",'Ark1'!W829)</f>
        <v>88.8888888888889</v>
      </c>
      <c r="P322" s="75">
        <f>+IF(H322=0,"",'Ark1'!X829)</f>
        <v>11.111111111111112</v>
      </c>
      <c r="Q322" s="75">
        <f>+IF(H322=0,"",'Ark1'!AG829)</f>
        <v>715.80769230769261</v>
      </c>
      <c r="R322" s="75">
        <f>+IF(H322=0,"",'Ark1'!AH829)</f>
        <v>0</v>
      </c>
      <c r="S322" s="75">
        <f>+IF(H322=0,"",'Ark1'!AI829)</f>
        <v>88.8888888888889</v>
      </c>
      <c r="T322" s="75"/>
      <c r="U322" s="75"/>
      <c r="V322" s="75">
        <f>+IF(H322=0,"",'Ark1'!Y829)</f>
        <v>40.5683707133024</v>
      </c>
      <c r="W322" s="52">
        <f>+IF(H322=0,"",'Ark1'!AA829)</f>
        <v>1.5216769321610522</v>
      </c>
      <c r="X322" s="75">
        <f>+IF(H322=0,"",'Ark1'!AC829)</f>
        <v>61.172028803685158</v>
      </c>
      <c r="Y322" s="75">
        <f t="shared" si="127"/>
        <v>419.57782832534321</v>
      </c>
      <c r="Z322" s="65"/>
      <c r="AA322" s="65">
        <f t="shared" si="128"/>
        <v>50.056172839506189</v>
      </c>
      <c r="AB322" s="65">
        <f t="shared" si="129"/>
        <v>3.375</v>
      </c>
      <c r="AC322" s="296"/>
      <c r="AE322" s="55"/>
      <c r="AF322" s="55"/>
      <c r="AG322" s="1"/>
      <c r="AJ322" s="1"/>
      <c r="AK322" s="1"/>
      <c r="AL322" s="1"/>
      <c r="AN322" s="1"/>
    </row>
    <row r="323" spans="1:41" ht="15.6">
      <c r="A323" s="296"/>
      <c r="B323" s="296">
        <f>+'Ark1'!C830</f>
        <v>2023</v>
      </c>
      <c r="C323" s="50">
        <f>+'Ark1'!L830</f>
        <v>6</v>
      </c>
      <c r="D323" s="51" t="str">
        <f t="shared" si="130"/>
        <v>O+</v>
      </c>
      <c r="E323" s="51">
        <f>+'Ark1'!D830</f>
        <v>9</v>
      </c>
      <c r="F323" s="51" t="str">
        <f t="shared" si="126"/>
        <v>Sep</v>
      </c>
      <c r="G323" s="50">
        <f>+IF(H323=0,"",'Ark1'!Q830)</f>
        <v>7</v>
      </c>
      <c r="H323" s="90">
        <f>+'Ark1'!R830</f>
        <v>7</v>
      </c>
      <c r="I323" s="65"/>
      <c r="J323" s="52">
        <f>+IF(H323=0,"",'Ark1'!AE830)</f>
        <v>6.3063063063063058</v>
      </c>
      <c r="K323" s="52">
        <f>+IF(H323=0,"",'Ark1'!AF830)</f>
        <v>7.4395423829024718</v>
      </c>
      <c r="L323" s="52">
        <f>+IF(H323=0,"",'Ark1'!T830)</f>
        <v>6.7142857142857109</v>
      </c>
      <c r="M323" s="65">
        <f>+IF(H323=0,"",'Ark1'!U830)</f>
        <v>293</v>
      </c>
      <c r="N323" s="65"/>
      <c r="O323" s="75">
        <f>+IF(H323=0,"",'Ark1'!W830)</f>
        <v>28.571428571428577</v>
      </c>
      <c r="P323" s="75">
        <f>+IF(H323=0,"",'Ark1'!X830)</f>
        <v>14.285714285714288</v>
      </c>
      <c r="Q323" s="75">
        <f>+IF(H323=0,"",'Ark1'!AG830)</f>
        <v>721.5</v>
      </c>
      <c r="R323" s="75">
        <f>+IF(H323=0,"",'Ark1'!AH830)</f>
        <v>0</v>
      </c>
      <c r="S323" s="75">
        <f>+IF(H323=0,"",'Ark1'!AI830)</f>
        <v>71.428571428571445</v>
      </c>
      <c r="T323" s="75"/>
      <c r="U323" s="75"/>
      <c r="V323" s="75">
        <f>+IF(H323=0,"",'Ark1'!Y830)</f>
        <v>76.465417019722139</v>
      </c>
      <c r="W323" s="52">
        <f>+IF(H323=0,"",'Ark1'!AA830)</f>
        <v>1.3850513878332349</v>
      </c>
      <c r="X323" s="75">
        <f>+IF(H323=0,"",'Ark1'!AC830)</f>
        <v>60.793699139696258</v>
      </c>
      <c r="Y323" s="75">
        <f t="shared" si="127"/>
        <v>406.09840609840609</v>
      </c>
      <c r="Z323" s="65"/>
      <c r="AA323" s="65">
        <f t="shared" si="128"/>
        <v>48.833333333333336</v>
      </c>
      <c r="AB323" s="65">
        <f t="shared" si="129"/>
        <v>1</v>
      </c>
      <c r="AC323" s="296"/>
      <c r="AE323" s="55"/>
      <c r="AF323" s="55"/>
      <c r="AG323" s="1"/>
      <c r="AJ323" s="1"/>
      <c r="AK323" s="1"/>
      <c r="AL323" s="1"/>
      <c r="AN323" s="1"/>
    </row>
    <row r="324" spans="1:41" ht="15.6">
      <c r="A324" s="296"/>
      <c r="B324" s="296">
        <f>+'Ark1'!C831</f>
        <v>2023</v>
      </c>
      <c r="C324" s="50">
        <f>+'Ark1'!L831</f>
        <v>6</v>
      </c>
      <c r="D324" s="51" t="str">
        <f t="shared" si="130"/>
        <v>O+</v>
      </c>
      <c r="E324" s="51">
        <f>+'Ark1'!D831</f>
        <v>10</v>
      </c>
      <c r="F324" s="51" t="str">
        <f t="shared" si="126"/>
        <v>Okt</v>
      </c>
      <c r="G324" s="50">
        <f>+IF(H324=0,"",'Ark1'!Q831)</f>
        <v>13</v>
      </c>
      <c r="H324" s="90">
        <f>+'Ark1'!R831</f>
        <v>27</v>
      </c>
      <c r="I324" s="65"/>
      <c r="J324" s="52">
        <f>+IF(H324=0,"",'Ark1'!AE831)</f>
        <v>8.7662337662337677</v>
      </c>
      <c r="K324" s="52">
        <f>+IF(H324=0,"",'Ark1'!AF831)</f>
        <v>8.6563042226757982</v>
      </c>
      <c r="L324" s="52">
        <f>+IF(H324=0,"",'Ark1'!T831)</f>
        <v>7.6666666666666687</v>
      </c>
      <c r="M324" s="65">
        <f>+IF(H324=0,"",'Ark1'!U831)</f>
        <v>238.91111111111113</v>
      </c>
      <c r="N324" s="65"/>
      <c r="O324" s="75">
        <f>+IF(H324=0,"",'Ark1'!W831)</f>
        <v>77.777777777777771</v>
      </c>
      <c r="P324" s="75">
        <f>+IF(H324=0,"",'Ark1'!X831)</f>
        <v>7.4074074074074083</v>
      </c>
      <c r="Q324" s="75">
        <f>+IF(H324=0,"",'Ark1'!AG831)</f>
        <v>567.92592592592598</v>
      </c>
      <c r="R324" s="75">
        <f>+IF(H324=0,"",'Ark1'!AH831)</f>
        <v>0</v>
      </c>
      <c r="S324" s="75">
        <f>+IF(H324=0,"",'Ark1'!AI831)</f>
        <v>100</v>
      </c>
      <c r="T324" s="75"/>
      <c r="U324" s="75"/>
      <c r="V324" s="75">
        <f>+IF(H324=0,"",'Ark1'!Y831)</f>
        <v>73.546127291014841</v>
      </c>
      <c r="W324" s="52">
        <f>+IF(H324=0,"",'Ark1'!AA831)</f>
        <v>2.108185106778917</v>
      </c>
      <c r="X324" s="75">
        <f>+IF(H324=0,"",'Ark1'!AC831)</f>
        <v>48.013541758385557</v>
      </c>
      <c r="Y324" s="75">
        <f t="shared" si="127"/>
        <v>420.67301421677314</v>
      </c>
      <c r="Z324" s="65"/>
      <c r="AA324" s="65">
        <f t="shared" si="128"/>
        <v>39.818518518518523</v>
      </c>
      <c r="AB324" s="65">
        <f t="shared" si="129"/>
        <v>2.0769230769230771</v>
      </c>
      <c r="AC324" s="296"/>
      <c r="AE324" s="55"/>
      <c r="AF324" s="55"/>
      <c r="AG324" s="1"/>
      <c r="AJ324" s="1"/>
      <c r="AK324" s="1"/>
      <c r="AL324" s="1"/>
      <c r="AN324" s="1"/>
    </row>
    <row r="325" spans="1:41" ht="15.6">
      <c r="A325" s="296"/>
      <c r="B325" s="296">
        <f>+'Ark1'!C832</f>
        <v>2023</v>
      </c>
      <c r="C325" s="50">
        <f>+'Ark1'!L832</f>
        <v>6</v>
      </c>
      <c r="D325" s="51" t="str">
        <f t="shared" si="130"/>
        <v>O+</v>
      </c>
      <c r="E325" s="51">
        <f>+'Ark1'!D832</f>
        <v>11</v>
      </c>
      <c r="F325" s="51" t="str">
        <f t="shared" si="126"/>
        <v>Nov</v>
      </c>
      <c r="G325" s="50">
        <f>+IF(H325=0,"",'Ark1'!Q832)</f>
        <v>12</v>
      </c>
      <c r="H325" s="90">
        <f>+'Ark1'!R832</f>
        <v>21</v>
      </c>
      <c r="I325" s="65"/>
      <c r="J325" s="52">
        <f>+IF(H325=0,"",'Ark1'!AE832)</f>
        <v>8.6776859504132258</v>
      </c>
      <c r="K325" s="52">
        <f>+IF(H325=0,"",'Ark1'!AF832)</f>
        <v>9.8455799748407369</v>
      </c>
      <c r="L325" s="52">
        <f>+IF(H325=0,"",'Ark1'!T832)</f>
        <v>7.1428571428571441</v>
      </c>
      <c r="M325" s="65">
        <f>+IF(H325=0,"",'Ark1'!U832)</f>
        <v>278.77619047619055</v>
      </c>
      <c r="N325" s="65"/>
      <c r="O325" s="75">
        <f>+IF(H325=0,"",'Ark1'!W832)</f>
        <v>66.666666666666686</v>
      </c>
      <c r="P325" s="75">
        <f>+IF(H325=0,"",'Ark1'!X832)</f>
        <v>9.5238095238095273</v>
      </c>
      <c r="Q325" s="75">
        <f>+IF(H325=0,"",'Ark1'!AG832)</f>
        <v>591.90476190476181</v>
      </c>
      <c r="R325" s="75">
        <f>+IF(H325=0,"",'Ark1'!AH832)</f>
        <v>0</v>
      </c>
      <c r="S325" s="75">
        <f>+IF(H325=0,"",'Ark1'!AI832)</f>
        <v>100</v>
      </c>
      <c r="T325" s="75"/>
      <c r="U325" s="75"/>
      <c r="V325" s="75">
        <f>+IF(H325=0,"",'Ark1'!Y832)</f>
        <v>48.258183660902489</v>
      </c>
      <c r="W325" s="52">
        <f>+IF(H325=0,"",'Ark1'!AA832)</f>
        <v>1.6120296076010223</v>
      </c>
      <c r="X325" s="75">
        <f>+IF(H325=0,"",'Ark1'!AC832)</f>
        <v>47.235567765392304</v>
      </c>
      <c r="Y325" s="75">
        <f t="shared" si="127"/>
        <v>470.98149637972665</v>
      </c>
      <c r="Z325" s="65"/>
      <c r="AA325" s="65">
        <f t="shared" si="128"/>
        <v>46.462698412698423</v>
      </c>
      <c r="AB325" s="65">
        <f t="shared" si="129"/>
        <v>1.75</v>
      </c>
      <c r="AC325" s="296"/>
      <c r="AE325" s="55"/>
      <c r="AF325" s="55"/>
      <c r="AG325" s="1"/>
      <c r="AJ325" s="1"/>
      <c r="AK325" s="1"/>
      <c r="AL325" s="1"/>
      <c r="AN325" s="1"/>
    </row>
    <row r="326" spans="1:41" s="274" customFormat="1" ht="15.6">
      <c r="A326" s="296"/>
      <c r="B326" s="296">
        <f>+'Ark1'!C833</f>
        <v>2023</v>
      </c>
      <c r="C326" s="50">
        <f>+'Ark1'!L833</f>
        <v>6</v>
      </c>
      <c r="D326" s="51" t="str">
        <f t="shared" si="130"/>
        <v>O+</v>
      </c>
      <c r="E326" s="51">
        <f>+'Ark1'!D833</f>
        <v>12</v>
      </c>
      <c r="F326" s="51" t="str">
        <f t="shared" si="126"/>
        <v>Des</v>
      </c>
      <c r="G326" s="50">
        <f>+IF(H326=0,"",'Ark1'!Q833)</f>
        <v>4</v>
      </c>
      <c r="H326" s="90">
        <f>+'Ark1'!R833</f>
        <v>8</v>
      </c>
      <c r="I326" s="65"/>
      <c r="J326" s="52">
        <f>+IF(H326=0,"",'Ark1'!AE833)</f>
        <v>9.5238095238095273</v>
      </c>
      <c r="K326" s="52">
        <f>+IF(H326=0,"",'Ark1'!AF833)</f>
        <v>13.633274501450511</v>
      </c>
      <c r="L326" s="52">
        <f>+IF(H326=0,"",'Ark1'!T833)</f>
        <v>8.5</v>
      </c>
      <c r="M326" s="65">
        <f>+IF(H326=0,"",'Ark1'!U833)</f>
        <v>336.0125000000001</v>
      </c>
      <c r="N326" s="65"/>
      <c r="O326" s="75">
        <f>+IF(H326=0,"",'Ark1'!W833)</f>
        <v>100</v>
      </c>
      <c r="P326" s="75">
        <f>+IF(H326=0,"",'Ark1'!X833)</f>
        <v>50</v>
      </c>
      <c r="Q326" s="75">
        <f>+IF(H326=0,"",'Ark1'!AG833)</f>
        <v>703.875</v>
      </c>
      <c r="R326" s="75">
        <f>+IF(H326=0,"",'Ark1'!AH833)</f>
        <v>0</v>
      </c>
      <c r="S326" s="75">
        <f>+IF(H326=0,"",'Ark1'!AI833)</f>
        <v>87.5</v>
      </c>
      <c r="T326" s="75"/>
      <c r="U326" s="75"/>
      <c r="V326" s="75">
        <f>+IF(H326=0,"",'Ark1'!Y833)</f>
        <v>31.194207695499724</v>
      </c>
      <c r="W326" s="52">
        <f>+IF(H326=0,"",'Ark1'!AA833)</f>
        <v>1</v>
      </c>
      <c r="X326" s="75">
        <f>+IF(H326=0,"",'Ark1'!AC833)</f>
        <v>51.111251664519919</v>
      </c>
      <c r="Y326" s="75">
        <f t="shared" si="127"/>
        <v>477.37524418398169</v>
      </c>
      <c r="Z326" s="65"/>
      <c r="AA326" s="65">
        <f t="shared" si="128"/>
        <v>56.002083333333353</v>
      </c>
      <c r="AB326" s="65">
        <f t="shared" si="129"/>
        <v>2</v>
      </c>
      <c r="AC326" s="296"/>
      <c r="AD326" s="66"/>
      <c r="AE326" s="55"/>
      <c r="AF326" s="55"/>
      <c r="AG326" s="1"/>
      <c r="AH326" s="66"/>
      <c r="AI326" s="66"/>
      <c r="AJ326" s="1"/>
      <c r="AK326" s="1"/>
      <c r="AL326" s="1"/>
      <c r="AM326" s="66"/>
      <c r="AN326" s="1"/>
      <c r="AO326"/>
    </row>
    <row r="327" spans="1:41" ht="15.6">
      <c r="A327" s="296"/>
      <c r="B327" s="296"/>
      <c r="C327" s="293"/>
      <c r="D327" s="293"/>
      <c r="E327" s="293"/>
      <c r="F327" s="293"/>
      <c r="G327" s="293"/>
      <c r="H327" s="293"/>
      <c r="I327" s="296"/>
      <c r="J327" s="294"/>
      <c r="K327" s="295"/>
      <c r="L327" s="296"/>
      <c r="M327" s="296"/>
      <c r="N327" s="296"/>
      <c r="O327" s="297"/>
      <c r="P327" s="297"/>
      <c r="Q327" s="296"/>
      <c r="R327" s="297"/>
      <c r="S327" s="297"/>
      <c r="T327" s="297"/>
      <c r="U327" s="297"/>
      <c r="V327" s="297"/>
      <c r="W327" s="296"/>
      <c r="X327" s="297"/>
      <c r="Y327" s="296"/>
      <c r="Z327" s="296"/>
      <c r="AA327" s="295"/>
      <c r="AB327" s="298"/>
      <c r="AC327" s="296"/>
      <c r="AD327" s="4"/>
      <c r="AE327" s="55"/>
      <c r="AF327" s="55"/>
      <c r="AG327" s="1"/>
      <c r="AH327" s="5"/>
      <c r="AI327"/>
      <c r="AM327"/>
    </row>
    <row r="328" spans="1:41" ht="17.399999999999999">
      <c r="A328" s="296"/>
      <c r="B328" s="399" t="s">
        <v>0</v>
      </c>
      <c r="C328" s="399"/>
      <c r="D328" s="399" t="str">
        <f>+D330</f>
        <v>R-</v>
      </c>
      <c r="E328" s="3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  <c r="AB328" s="299"/>
      <c r="AC328" s="299"/>
      <c r="AD328" s="4"/>
      <c r="AE328" s="55"/>
      <c r="AF328" s="55"/>
      <c r="AG328" s="1"/>
      <c r="AH328" s="5"/>
      <c r="AI328"/>
      <c r="AM328"/>
    </row>
    <row r="329" spans="1:41" ht="15.6">
      <c r="A329" s="296"/>
      <c r="B329" s="296"/>
      <c r="C329" s="299"/>
      <c r="D329" s="299"/>
      <c r="E329" s="299"/>
      <c r="F329" s="299"/>
      <c r="G329" s="302"/>
      <c r="H329" s="302"/>
      <c r="I329" s="303"/>
      <c r="J329" s="303"/>
      <c r="K329" s="303"/>
      <c r="L329" s="302"/>
      <c r="M329" s="303"/>
      <c r="N329" s="303"/>
      <c r="O329" s="304"/>
      <c r="P329" s="304"/>
      <c r="Q329" s="304"/>
      <c r="R329" s="304"/>
      <c r="S329" s="304"/>
      <c r="T329" s="304"/>
      <c r="U329" s="304"/>
      <c r="V329" s="304"/>
      <c r="W329" s="302"/>
      <c r="X329" s="304"/>
      <c r="Y329" s="302"/>
      <c r="Z329" s="303"/>
      <c r="AA329" s="303"/>
      <c r="AB329" s="303"/>
      <c r="AC329" s="296"/>
      <c r="AD329" s="4"/>
      <c r="AE329" s="55"/>
      <c r="AF329" s="55"/>
      <c r="AG329" s="1"/>
      <c r="AH329" s="5"/>
      <c r="AI329"/>
      <c r="AM329"/>
    </row>
    <row r="330" spans="1:41" s="274" customFormat="1" ht="15.6">
      <c r="A330" s="296"/>
      <c r="B330" s="296">
        <f>+'Ark1'!C834</f>
        <v>2023</v>
      </c>
      <c r="C330" s="50">
        <f>+'Ark1'!L834</f>
        <v>7</v>
      </c>
      <c r="D330" s="51" t="str">
        <f>+D103</f>
        <v>R-</v>
      </c>
      <c r="E330" s="51">
        <f>+'Ark1'!D834</f>
        <v>1</v>
      </c>
      <c r="F330" s="51" t="str">
        <f t="shared" ref="F330:F341" si="131">+F315</f>
        <v>Jan</v>
      </c>
      <c r="G330" s="50">
        <f>+IF(H330=0,"",'Ark1'!Q834)</f>
        <v>4</v>
      </c>
      <c r="H330" s="90">
        <f>+'Ark1'!R834</f>
        <v>4</v>
      </c>
      <c r="I330" s="65"/>
      <c r="J330" s="52">
        <f>+IF(H330=0,"",'Ark1'!AE834)</f>
        <v>3.3333333333333344</v>
      </c>
      <c r="K330" s="52">
        <f>+IF(H330=0,"",'Ark1'!AF834)</f>
        <v>4.0315204169194345</v>
      </c>
      <c r="L330" s="52">
        <f>+IF(H330=0,"",'Ark1'!T834)</f>
        <v>8.75</v>
      </c>
      <c r="M330" s="65">
        <f>+IF(H330=0,"",'Ark1'!U834)</f>
        <v>320.65000000000009</v>
      </c>
      <c r="N330" s="65"/>
      <c r="O330" s="75">
        <f>+IF(H330=0,"",'Ark1'!W834)</f>
        <v>75</v>
      </c>
      <c r="P330" s="75">
        <f>+IF(H330=0,"",'Ark1'!X834)</f>
        <v>25</v>
      </c>
      <c r="Q330" s="75">
        <f>+IF(H330=0,"",'Ark1'!AG834)</f>
        <v>655</v>
      </c>
      <c r="R330" s="75">
        <f>+IF(H330=0,"",'Ark1'!AH834)</f>
        <v>0</v>
      </c>
      <c r="S330" s="75">
        <f>+IF(H330=0,"",'Ark1'!AI834)</f>
        <v>75</v>
      </c>
      <c r="T330" s="75"/>
      <c r="U330" s="75"/>
      <c r="V330" s="75">
        <f>+IF(H330=0,"",'Ark1'!Y834)</f>
        <v>28.475998665543003</v>
      </c>
      <c r="W330" s="52">
        <f>+IF(H330=0,"",'Ark1'!AA834)</f>
        <v>1.9202864369671515</v>
      </c>
      <c r="X330" s="75">
        <f>+IF(H330=0,"",'Ark1'!AC834)</f>
        <v>3.0860204744422566</v>
      </c>
      <c r="Y330" s="75">
        <f t="shared" ref="Y330:Y341" si="132">IF(H330=0,"",1000*M330/Q330)</f>
        <v>489.54198473282463</v>
      </c>
      <c r="Z330" s="65"/>
      <c r="AA330" s="65">
        <f t="shared" ref="AA330:AA341" si="133">IF(H330=0,"",M330/C330)</f>
        <v>45.807142857142871</v>
      </c>
      <c r="AB330" s="65">
        <f t="shared" ref="AB330:AB341" si="134">IF(H330=0,"",H330/G330)</f>
        <v>1</v>
      </c>
      <c r="AC330" s="296"/>
      <c r="AD330" s="66"/>
      <c r="AE330" s="55"/>
      <c r="AF330" s="55"/>
      <c r="AG330" s="1"/>
      <c r="AH330" s="66"/>
      <c r="AI330" s="66"/>
      <c r="AJ330" s="1"/>
      <c r="AK330" s="1"/>
      <c r="AL330" s="1"/>
      <c r="AM330" s="66"/>
      <c r="AN330" s="1"/>
      <c r="AO330"/>
    </row>
    <row r="331" spans="1:41" s="274" customFormat="1" ht="15.6">
      <c r="A331" s="296"/>
      <c r="B331" s="296">
        <f>+'Ark1'!C835</f>
        <v>2023</v>
      </c>
      <c r="C331" s="50">
        <f>+'Ark1'!L835</f>
        <v>7</v>
      </c>
      <c r="D331" s="51" t="str">
        <f>+D330</f>
        <v>R-</v>
      </c>
      <c r="E331" s="51">
        <f>+'Ark1'!D835</f>
        <v>2</v>
      </c>
      <c r="F331" s="51" t="str">
        <f t="shared" si="131"/>
        <v>Feb</v>
      </c>
      <c r="G331" s="50">
        <f>+IF(H331=0,"",'Ark1'!Q835)</f>
        <v>1</v>
      </c>
      <c r="H331" s="90">
        <f>+'Ark1'!R835</f>
        <v>1</v>
      </c>
      <c r="I331" s="65"/>
      <c r="J331" s="52">
        <f>+IF(H331=0,"",'Ark1'!AE835)</f>
        <v>2.1276595744680855</v>
      </c>
      <c r="K331" s="52">
        <f>+IF(H331=0,"",'Ark1'!AF835)</f>
        <v>3.0477504488489129</v>
      </c>
      <c r="L331" s="52">
        <f>+IF(H331=0,"",'Ark1'!T835)</f>
        <v>11</v>
      </c>
      <c r="M331" s="65">
        <f>+IF(H331=0,"",'Ark1'!U835)</f>
        <v>344.6</v>
      </c>
      <c r="N331" s="65"/>
      <c r="O331" s="75">
        <f>+IF(H331=0,"",'Ark1'!W835)</f>
        <v>100</v>
      </c>
      <c r="P331" s="75">
        <f>+IF(H331=0,"",'Ark1'!X835)</f>
        <v>0</v>
      </c>
      <c r="Q331" s="75">
        <f>+IF(H331=0,"",'Ark1'!AG835)</f>
        <v>751</v>
      </c>
      <c r="R331" s="75">
        <f>+IF(H331=0,"",'Ark1'!AH835)</f>
        <v>0</v>
      </c>
      <c r="S331" s="75">
        <f>+IF(H331=0,"",'Ark1'!AI835)</f>
        <v>100</v>
      </c>
      <c r="T331" s="75"/>
      <c r="U331" s="75"/>
      <c r="V331" s="75">
        <f>+IF(H331=0,"",'Ark1'!Y835)</f>
        <v>0</v>
      </c>
      <c r="W331" s="52">
        <f>+IF(H331=0,"",'Ark1'!AA835)</f>
        <v>0</v>
      </c>
      <c r="X331" s="75">
        <f>+IF(H331=0,"",'Ark1'!AC835)</f>
        <v>0</v>
      </c>
      <c r="Y331" s="75">
        <f t="shared" si="132"/>
        <v>458.85486018641814</v>
      </c>
      <c r="Z331" s="65"/>
      <c r="AA331" s="65">
        <f t="shared" si="133"/>
        <v>49.228571428571435</v>
      </c>
      <c r="AB331" s="65">
        <f t="shared" si="134"/>
        <v>1</v>
      </c>
      <c r="AC331" s="296"/>
      <c r="AD331" s="66"/>
      <c r="AE331" s="55"/>
      <c r="AF331" s="55"/>
      <c r="AG331" s="1"/>
      <c r="AH331" s="66"/>
      <c r="AI331" s="66"/>
      <c r="AJ331" s="1"/>
      <c r="AK331" s="1"/>
      <c r="AL331" s="1"/>
      <c r="AM331" s="66"/>
      <c r="AN331" s="1"/>
      <c r="AO331"/>
    </row>
    <row r="332" spans="1:41" s="274" customFormat="1" ht="15.6">
      <c r="A332" s="296"/>
      <c r="B332" s="296">
        <f>+'Ark1'!C836</f>
        <v>2023</v>
      </c>
      <c r="C332" s="50">
        <f>+'Ark1'!L836</f>
        <v>7</v>
      </c>
      <c r="D332" s="51" t="str">
        <f t="shared" ref="D332:D341" si="135">+D331</f>
        <v>R-</v>
      </c>
      <c r="E332" s="51">
        <f>+'Ark1'!D836</f>
        <v>3</v>
      </c>
      <c r="F332" s="51" t="str">
        <f t="shared" si="131"/>
        <v>Mar</v>
      </c>
      <c r="G332" s="50">
        <f>+IF(H332=0,"",'Ark1'!Q836)</f>
        <v>4</v>
      </c>
      <c r="H332" s="90">
        <f>+'Ark1'!R836</f>
        <v>6</v>
      </c>
      <c r="I332" s="65"/>
      <c r="J332" s="52">
        <f>+IF(H332=0,"",'Ark1'!AE836)</f>
        <v>4.2253521126760551</v>
      </c>
      <c r="K332" s="52">
        <f>+IF(H332=0,"",'Ark1'!AF836)</f>
        <v>5.1305234574635241</v>
      </c>
      <c r="L332" s="52">
        <f>+IF(H332=0,"",'Ark1'!T836)</f>
        <v>8.3333333333333357</v>
      </c>
      <c r="M332" s="65">
        <f>+IF(H332=0,"",'Ark1'!U836)</f>
        <v>288.4500000000001</v>
      </c>
      <c r="N332" s="65"/>
      <c r="O332" s="75">
        <f>+IF(H332=0,"",'Ark1'!W836)</f>
        <v>100</v>
      </c>
      <c r="P332" s="75">
        <f>+IF(H332=0,"",'Ark1'!X836)</f>
        <v>16.666666666666671</v>
      </c>
      <c r="Q332" s="75">
        <f>+IF(H332=0,"",'Ark1'!AG836)</f>
        <v>598.83333333333348</v>
      </c>
      <c r="R332" s="75">
        <f>+IF(H332=0,"",'Ark1'!AH836)</f>
        <v>0</v>
      </c>
      <c r="S332" s="75">
        <f>+IF(H332=0,"",'Ark1'!AI836)</f>
        <v>100</v>
      </c>
      <c r="T332" s="75"/>
      <c r="U332" s="75"/>
      <c r="V332" s="75">
        <f>+IF(H332=0,"",'Ark1'!Y836)</f>
        <v>106.30261442379162</v>
      </c>
      <c r="W332" s="52">
        <f>+IF(H332=0,"",'Ark1'!AA836)</f>
        <v>1.2472191289246417</v>
      </c>
      <c r="X332" s="75">
        <f>+IF(H332=0,"",'Ark1'!AC836)</f>
        <v>61.031110877100389</v>
      </c>
      <c r="Y332" s="75">
        <f t="shared" si="132"/>
        <v>481.68661285833571</v>
      </c>
      <c r="Z332" s="65"/>
      <c r="AA332" s="65">
        <f t="shared" si="133"/>
        <v>41.20714285714287</v>
      </c>
      <c r="AB332" s="65">
        <f t="shared" si="134"/>
        <v>1.5</v>
      </c>
      <c r="AC332" s="296"/>
      <c r="AD332" s="66"/>
      <c r="AE332" s="55"/>
      <c r="AF332" s="55"/>
      <c r="AG332" s="1"/>
      <c r="AH332" s="66"/>
      <c r="AI332" s="66"/>
      <c r="AJ332" s="1"/>
      <c r="AK332" s="1"/>
      <c r="AL332" s="1"/>
      <c r="AM332" s="66"/>
      <c r="AN332" s="1"/>
      <c r="AO332"/>
    </row>
    <row r="333" spans="1:41" s="274" customFormat="1" ht="15.6">
      <c r="A333" s="296"/>
      <c r="B333" s="296">
        <f>+'Ark1'!C837</f>
        <v>2023</v>
      </c>
      <c r="C333" s="50">
        <f>+'Ark1'!L837</f>
        <v>7</v>
      </c>
      <c r="D333" s="51" t="str">
        <f t="shared" si="135"/>
        <v>R-</v>
      </c>
      <c r="E333" s="51">
        <f>+'Ark1'!D837</f>
        <v>4</v>
      </c>
      <c r="F333" s="51" t="str">
        <f t="shared" si="131"/>
        <v>Apr</v>
      </c>
      <c r="G333" s="50">
        <f>+IF(H333=0,"",'Ark1'!Q837)</f>
        <v>1</v>
      </c>
      <c r="H333" s="90">
        <f>+'Ark1'!R837</f>
        <v>1</v>
      </c>
      <c r="I333" s="65"/>
      <c r="J333" s="52">
        <f>+IF(H333=0,"",'Ark1'!AE837)</f>
        <v>1.1111111111111112</v>
      </c>
      <c r="K333" s="52">
        <f>+IF(H333=0,"",'Ark1'!AF837)</f>
        <v>1.9619694696902847</v>
      </c>
      <c r="L333" s="52">
        <f>+IF(H333=0,"",'Ark1'!T837)</f>
        <v>10</v>
      </c>
      <c r="M333" s="65">
        <f>+IF(H333=0,"",'Ark1'!U837)</f>
        <v>444.7</v>
      </c>
      <c r="N333" s="65"/>
      <c r="O333" s="75">
        <f>+IF(H333=0,"",'Ark1'!W837)</f>
        <v>100</v>
      </c>
      <c r="P333" s="75">
        <f>+IF(H333=0,"",'Ark1'!X837)</f>
        <v>100</v>
      </c>
      <c r="Q333" s="75">
        <f>+IF(H333=0,"",'Ark1'!AG837)</f>
        <v>1118</v>
      </c>
      <c r="R333" s="75">
        <f>+IF(H333=0,"",'Ark1'!AH837)</f>
        <v>0</v>
      </c>
      <c r="S333" s="75">
        <f>+IF(H333=0,"",'Ark1'!AI837)</f>
        <v>100</v>
      </c>
      <c r="T333" s="75"/>
      <c r="U333" s="75"/>
      <c r="V333" s="75">
        <f>+IF(H333=0,"",'Ark1'!Y837)</f>
        <v>0</v>
      </c>
      <c r="W333" s="52">
        <f>+IF(H333=0,"",'Ark1'!AA837)</f>
        <v>0</v>
      </c>
      <c r="X333" s="75">
        <f>+IF(H333=0,"",'Ark1'!AC837)</f>
        <v>0</v>
      </c>
      <c r="Y333" s="75">
        <f t="shared" si="132"/>
        <v>397.76386404293379</v>
      </c>
      <c r="Z333" s="65"/>
      <c r="AA333" s="65">
        <f t="shared" si="133"/>
        <v>63.528571428571425</v>
      </c>
      <c r="AB333" s="65">
        <f t="shared" si="134"/>
        <v>1</v>
      </c>
      <c r="AC333" s="296"/>
      <c r="AD333" s="66"/>
      <c r="AE333" s="55"/>
      <c r="AF333" s="55"/>
      <c r="AG333" s="1"/>
      <c r="AH333" s="66"/>
      <c r="AI333" s="66"/>
      <c r="AJ333"/>
      <c r="AK333"/>
      <c r="AL333"/>
      <c r="AM333" s="66"/>
      <c r="AN333"/>
      <c r="AO333"/>
    </row>
    <row r="334" spans="1:41" s="274" customFormat="1" ht="15.6">
      <c r="A334" s="296"/>
      <c r="B334" s="296">
        <f>+'Ark1'!C838</f>
        <v>2023</v>
      </c>
      <c r="C334" s="50">
        <f>+'Ark1'!L838</f>
        <v>7</v>
      </c>
      <c r="D334" s="51" t="str">
        <f t="shared" si="135"/>
        <v>R-</v>
      </c>
      <c r="E334" s="51">
        <f>+'Ark1'!D838</f>
        <v>5</v>
      </c>
      <c r="F334" s="51" t="str">
        <f t="shared" si="131"/>
        <v>Mai</v>
      </c>
      <c r="G334" s="50">
        <f>+IF(H334=0,"",'Ark1'!Q838)</f>
        <v>6</v>
      </c>
      <c r="H334" s="90">
        <f>+'Ark1'!R838</f>
        <v>11</v>
      </c>
      <c r="I334" s="65"/>
      <c r="J334" s="52">
        <f>+IF(H334=0,"",'Ark1'!AE838)</f>
        <v>5.2884615384615392</v>
      </c>
      <c r="K334" s="52">
        <f>+IF(H334=0,"",'Ark1'!AF838)</f>
        <v>6.4888826590506898</v>
      </c>
      <c r="L334" s="52">
        <f>+IF(H334=0,"",'Ark1'!T838)</f>
        <v>8.8181818181818183</v>
      </c>
      <c r="M334" s="65">
        <f>+IF(H334=0,"",'Ark1'!U838)</f>
        <v>336.67272727272712</v>
      </c>
      <c r="N334" s="65"/>
      <c r="O334" s="75">
        <f>+IF(H334=0,"",'Ark1'!W838)</f>
        <v>90.909090909090892</v>
      </c>
      <c r="P334" s="75">
        <f>+IF(H334=0,"",'Ark1'!X838)</f>
        <v>45.454545454545446</v>
      </c>
      <c r="Q334" s="75">
        <f>+IF(H334=0,"",'Ark1'!AG838)</f>
        <v>660.09090909090924</v>
      </c>
      <c r="R334" s="75">
        <f>+IF(H334=0,"",'Ark1'!AH838)</f>
        <v>0</v>
      </c>
      <c r="S334" s="75">
        <f>+IF(H334=0,"",'Ark1'!AI838)</f>
        <v>81.818181818181813</v>
      </c>
      <c r="T334" s="75"/>
      <c r="U334" s="75"/>
      <c r="V334" s="75">
        <f>+IF(H334=0,"",'Ark1'!Y838)</f>
        <v>33.390883102730221</v>
      </c>
      <c r="W334" s="52">
        <f>+IF(H334=0,"",'Ark1'!AA838)</f>
        <v>1.6414063713879812</v>
      </c>
      <c r="X334" s="75">
        <f>+IF(H334=0,"",'Ark1'!AC838)</f>
        <v>70.634245544943056</v>
      </c>
      <c r="Y334" s="75">
        <f t="shared" si="132"/>
        <v>510.03993940228582</v>
      </c>
      <c r="Z334" s="65"/>
      <c r="AA334" s="65">
        <f t="shared" si="133"/>
        <v>48.096103896103877</v>
      </c>
      <c r="AB334" s="65">
        <f t="shared" si="134"/>
        <v>1.8333333333333333</v>
      </c>
      <c r="AC334" s="296"/>
      <c r="AD334" s="66"/>
      <c r="AE334" s="55"/>
      <c r="AF334" s="55"/>
      <c r="AG334" s="1"/>
      <c r="AH334" s="66"/>
      <c r="AI334" s="66"/>
      <c r="AJ334"/>
      <c r="AK334"/>
      <c r="AL334"/>
      <c r="AM334" s="66"/>
      <c r="AN334"/>
      <c r="AO334"/>
    </row>
    <row r="335" spans="1:41" s="274" customFormat="1" ht="15.6">
      <c r="A335" s="296"/>
      <c r="B335" s="296">
        <f>+'Ark1'!C839</f>
        <v>2023</v>
      </c>
      <c r="C335" s="50">
        <f>+'Ark1'!L839</f>
        <v>7</v>
      </c>
      <c r="D335" s="51" t="str">
        <f t="shared" si="135"/>
        <v>R-</v>
      </c>
      <c r="E335" s="51">
        <f>+'Ark1'!D839</f>
        <v>6</v>
      </c>
      <c r="F335" s="51" t="str">
        <f t="shared" si="131"/>
        <v>Jun</v>
      </c>
      <c r="G335" s="50">
        <f>+IF(H335=0,"",'Ark1'!Q839)</f>
        <v>6</v>
      </c>
      <c r="H335" s="90">
        <f>+'Ark1'!R839</f>
        <v>8</v>
      </c>
      <c r="I335" s="65"/>
      <c r="J335" s="52">
        <f>+IF(H335=0,"",'Ark1'!AE839)</f>
        <v>5.9701492537313445</v>
      </c>
      <c r="K335" s="52">
        <f>+IF(H335=0,"",'Ark1'!AF839)</f>
        <v>7.2967583540703869</v>
      </c>
      <c r="L335" s="52">
        <f>+IF(H335=0,"",'Ark1'!T839)</f>
        <v>9.875</v>
      </c>
      <c r="M335" s="65">
        <f>+IF(H335=0,"",'Ark1'!U839)</f>
        <v>328.41249999999991</v>
      </c>
      <c r="N335" s="65"/>
      <c r="O335" s="75">
        <f>+IF(H335=0,"",'Ark1'!W839)</f>
        <v>100</v>
      </c>
      <c r="P335" s="75">
        <f>+IF(H335=0,"",'Ark1'!X839)</f>
        <v>37.5</v>
      </c>
      <c r="Q335" s="75">
        <f>+IF(H335=0,"",'Ark1'!AG839)</f>
        <v>776.25</v>
      </c>
      <c r="R335" s="75">
        <f>+IF(H335=0,"",'Ark1'!AH839)</f>
        <v>0</v>
      </c>
      <c r="S335" s="75">
        <f>+IF(H335=0,"",'Ark1'!AI839)</f>
        <v>100</v>
      </c>
      <c r="T335" s="75"/>
      <c r="U335" s="75"/>
      <c r="V335" s="75">
        <f>+IF(H335=0,"",'Ark1'!Y839)</f>
        <v>48.93550442929989</v>
      </c>
      <c r="W335" s="52">
        <f>+IF(H335=0,"",'Ark1'!AA839)</f>
        <v>0.92702481088695809</v>
      </c>
      <c r="X335" s="75">
        <f>+IF(H335=0,"",'Ark1'!AC839)</f>
        <v>43.291768267881942</v>
      </c>
      <c r="Y335" s="75">
        <f t="shared" si="132"/>
        <v>423.07568438003204</v>
      </c>
      <c r="Z335" s="65"/>
      <c r="AA335" s="65">
        <f t="shared" si="133"/>
        <v>46.916071428571414</v>
      </c>
      <c r="AB335" s="65">
        <f t="shared" si="134"/>
        <v>1.3333333333333333</v>
      </c>
      <c r="AC335" s="296"/>
      <c r="AD335" s="66"/>
      <c r="AE335" s="55"/>
      <c r="AF335" s="55"/>
      <c r="AG335" s="1"/>
      <c r="AH335" s="66"/>
      <c r="AI335" s="66"/>
      <c r="AJ335"/>
      <c r="AK335"/>
      <c r="AL335"/>
      <c r="AM335" s="66"/>
      <c r="AN335"/>
      <c r="AO335"/>
    </row>
    <row r="336" spans="1:41" s="274" customFormat="1" ht="15.6">
      <c r="A336" s="296"/>
      <c r="B336" s="296">
        <f>+'Ark1'!C840</f>
        <v>2023</v>
      </c>
      <c r="C336" s="50">
        <f>+'Ark1'!L840</f>
        <v>7</v>
      </c>
      <c r="D336" s="51" t="str">
        <f t="shared" si="135"/>
        <v>R-</v>
      </c>
      <c r="E336" s="51">
        <f>+'Ark1'!D840</f>
        <v>7</v>
      </c>
      <c r="F336" s="51" t="str">
        <f t="shared" si="131"/>
        <v>Jul</v>
      </c>
      <c r="G336" s="50">
        <f>+IF(H336=0,"",'Ark1'!Q840)</f>
        <v>2</v>
      </c>
      <c r="H336" s="90">
        <f>+'Ark1'!R840</f>
        <v>3</v>
      </c>
      <c r="I336" s="65"/>
      <c r="J336" s="52">
        <f>+IF(H336=0,"",'Ark1'!AE840)</f>
        <v>4.1666666666666679</v>
      </c>
      <c r="K336" s="52">
        <f>+IF(H336=0,"",'Ark1'!AF840)</f>
        <v>4.7593122614899617</v>
      </c>
      <c r="L336" s="52">
        <f>+IF(H336=0,"",'Ark1'!T840)</f>
        <v>8.3333333333333357</v>
      </c>
      <c r="M336" s="65">
        <f>+IF(H336=0,"",'Ark1'!U840)</f>
        <v>305.96666666666675</v>
      </c>
      <c r="N336" s="65"/>
      <c r="O336" s="75">
        <f>+IF(H336=0,"",'Ark1'!W840)</f>
        <v>100</v>
      </c>
      <c r="P336" s="75">
        <f>+IF(H336=0,"",'Ark1'!X840)</f>
        <v>33.333333333333343</v>
      </c>
      <c r="Q336" s="75">
        <f>+IF(H336=0,"",'Ark1'!AG840)</f>
        <v>563.66666666666652</v>
      </c>
      <c r="R336" s="75">
        <f>+IF(H336=0,"",'Ark1'!AH840)</f>
        <v>0</v>
      </c>
      <c r="S336" s="75">
        <f>+IF(H336=0,"",'Ark1'!AI840)</f>
        <v>100</v>
      </c>
      <c r="T336" s="75"/>
      <c r="U336" s="75"/>
      <c r="V336" s="75">
        <f>+IF(H336=0,"",'Ark1'!Y840)</f>
        <v>36.310910512161499</v>
      </c>
      <c r="W336" s="52">
        <f>+IF(H336=0,"",'Ark1'!AA840)</f>
        <v>0.94280904158205681</v>
      </c>
      <c r="X336" s="75">
        <f>+IF(H336=0,"",'Ark1'!AC840)</f>
        <v>11.035081109798497</v>
      </c>
      <c r="Y336" s="75">
        <f t="shared" si="132"/>
        <v>542.81490242460109</v>
      </c>
      <c r="Z336" s="65"/>
      <c r="AA336" s="65">
        <f t="shared" si="133"/>
        <v>43.709523809523823</v>
      </c>
      <c r="AB336" s="65">
        <f t="shared" si="134"/>
        <v>1.5</v>
      </c>
      <c r="AC336" s="296"/>
      <c r="AD336" s="66"/>
      <c r="AE336" s="55"/>
      <c r="AF336" s="55"/>
      <c r="AG336" s="1"/>
      <c r="AH336" s="66"/>
      <c r="AI336" s="66"/>
      <c r="AJ336"/>
      <c r="AK336"/>
      <c r="AL336"/>
      <c r="AM336" s="66"/>
      <c r="AN336"/>
      <c r="AO336"/>
    </row>
    <row r="337" spans="1:41" s="274" customFormat="1" ht="15.6">
      <c r="A337" s="296"/>
      <c r="B337" s="296">
        <f>+'Ark1'!C841</f>
        <v>2023</v>
      </c>
      <c r="C337" s="50">
        <f>+'Ark1'!L841</f>
        <v>7</v>
      </c>
      <c r="D337" s="51" t="str">
        <f t="shared" si="135"/>
        <v>R-</v>
      </c>
      <c r="E337" s="51">
        <f>+'Ark1'!D841</f>
        <v>8</v>
      </c>
      <c r="F337" s="51" t="str">
        <f t="shared" si="131"/>
        <v>Aug</v>
      </c>
      <c r="G337" s="50">
        <f>+IF(H337=0,"",'Ark1'!Q841)</f>
        <v>3</v>
      </c>
      <c r="H337" s="90">
        <f>+'Ark1'!R841</f>
        <v>5</v>
      </c>
      <c r="I337" s="65"/>
      <c r="J337" s="52">
        <f>+IF(H337=0,"",'Ark1'!AE841)</f>
        <v>3.1847133757961794</v>
      </c>
      <c r="K337" s="52">
        <f>+IF(H337=0,"",'Ark1'!AF841)</f>
        <v>3.742239037640668</v>
      </c>
      <c r="L337" s="52">
        <f>+IF(H337=0,"",'Ark1'!T841)</f>
        <v>8.1999999999999993</v>
      </c>
      <c r="M337" s="65">
        <f>+IF(H337=0,"",'Ark1'!U841)</f>
        <v>308.60000000000002</v>
      </c>
      <c r="N337" s="65"/>
      <c r="O337" s="75">
        <f>+IF(H337=0,"",'Ark1'!W841)</f>
        <v>100</v>
      </c>
      <c r="P337" s="75">
        <f>+IF(H337=0,"",'Ark1'!X841)</f>
        <v>20</v>
      </c>
      <c r="Q337" s="75">
        <f>+IF(H337=0,"",'Ark1'!AG841)</f>
        <v>547.20000000000005</v>
      </c>
      <c r="R337" s="75">
        <f>+IF(H337=0,"",'Ark1'!AH841)</f>
        <v>0</v>
      </c>
      <c r="S337" s="75">
        <f>+IF(H337=0,"",'Ark1'!AI841)</f>
        <v>100</v>
      </c>
      <c r="T337" s="75"/>
      <c r="U337" s="75"/>
      <c r="V337" s="75">
        <f>+IF(H337=0,"",'Ark1'!Y841)</f>
        <v>32.900759869643956</v>
      </c>
      <c r="W337" s="52">
        <f>+IF(H337=0,"",'Ark1'!AA841)</f>
        <v>0.97979589711327197</v>
      </c>
      <c r="X337" s="75">
        <f>+IF(H337=0,"",'Ark1'!AC841)</f>
        <v>78.979949979817604</v>
      </c>
      <c r="Y337" s="75">
        <f t="shared" si="132"/>
        <v>563.96198830409355</v>
      </c>
      <c r="Z337" s="65"/>
      <c r="AA337" s="65">
        <f t="shared" si="133"/>
        <v>44.085714285714289</v>
      </c>
      <c r="AB337" s="65">
        <f t="shared" si="134"/>
        <v>1.6666666666666667</v>
      </c>
      <c r="AC337" s="296"/>
      <c r="AD337" s="66"/>
      <c r="AE337" s="55"/>
      <c r="AF337" s="55"/>
      <c r="AG337" s="1"/>
      <c r="AH337" s="66"/>
      <c r="AI337" s="66"/>
      <c r="AJ337"/>
      <c r="AK337"/>
      <c r="AL337"/>
      <c r="AM337" s="66"/>
      <c r="AN337"/>
      <c r="AO337"/>
    </row>
    <row r="338" spans="1:41" s="274" customFormat="1" ht="15.6">
      <c r="A338" s="296"/>
      <c r="B338" s="296">
        <f>+'Ark1'!C842</f>
        <v>2023</v>
      </c>
      <c r="C338" s="50">
        <f>+'Ark1'!L842</f>
        <v>7</v>
      </c>
      <c r="D338" s="51" t="str">
        <f t="shared" si="135"/>
        <v>R-</v>
      </c>
      <c r="E338" s="51">
        <f>+'Ark1'!D842</f>
        <v>9</v>
      </c>
      <c r="F338" s="51" t="str">
        <f t="shared" si="131"/>
        <v>Sep</v>
      </c>
      <c r="G338" s="50">
        <f>+IF(H338=0,"",'Ark1'!Q842)</f>
        <v>4</v>
      </c>
      <c r="H338" s="90">
        <f>+'Ark1'!R842</f>
        <v>6</v>
      </c>
      <c r="I338" s="65"/>
      <c r="J338" s="52">
        <f>+IF(H338=0,"",'Ark1'!AE842)</f>
        <v>5.4054054054054061</v>
      </c>
      <c r="K338" s="52">
        <f>+IF(H338=0,"",'Ark1'!AF842)</f>
        <v>6.9723492776280516</v>
      </c>
      <c r="L338" s="52">
        <f>+IF(H338=0,"",'Ark1'!T842)</f>
        <v>9.1666666666666643</v>
      </c>
      <c r="M338" s="65">
        <f>+IF(H338=0,"",'Ark1'!U842)</f>
        <v>320.36666666666679</v>
      </c>
      <c r="N338" s="65"/>
      <c r="O338" s="75">
        <f>+IF(H338=0,"",'Ark1'!W842)</f>
        <v>83.333333333333314</v>
      </c>
      <c r="P338" s="75">
        <f>+IF(H338=0,"",'Ark1'!X842)</f>
        <v>50</v>
      </c>
      <c r="Q338" s="75">
        <f>+IF(H338=0,"",'Ark1'!AG842)</f>
        <v>807.66666666666652</v>
      </c>
      <c r="R338" s="75">
        <f>+IF(H338=0,"",'Ark1'!AH842)</f>
        <v>0</v>
      </c>
      <c r="S338" s="75">
        <f>+IF(H338=0,"",'Ark1'!AI842)</f>
        <v>100</v>
      </c>
      <c r="T338" s="75"/>
      <c r="U338" s="75"/>
      <c r="V338" s="75">
        <f>+IF(H338=0,"",'Ark1'!Y842)</f>
        <v>85.431798659645622</v>
      </c>
      <c r="W338" s="52">
        <f>+IF(H338=0,"",'Ark1'!AA842)</f>
        <v>1.5723301886761023</v>
      </c>
      <c r="X338" s="75">
        <f>+IF(H338=0,"",'Ark1'!AC842)</f>
        <v>-23.545362209206505</v>
      </c>
      <c r="Y338" s="75">
        <f t="shared" si="132"/>
        <v>396.65703673132504</v>
      </c>
      <c r="Z338" s="65"/>
      <c r="AA338" s="65">
        <f t="shared" si="133"/>
        <v>45.766666666666687</v>
      </c>
      <c r="AB338" s="65">
        <f t="shared" si="134"/>
        <v>1.5</v>
      </c>
      <c r="AC338" s="296"/>
      <c r="AD338" s="66"/>
      <c r="AE338" s="55"/>
      <c r="AF338" s="55"/>
      <c r="AG338" s="1"/>
      <c r="AH338" s="66"/>
      <c r="AI338" s="66"/>
      <c r="AJ338"/>
      <c r="AK338"/>
      <c r="AL338"/>
      <c r="AM338" s="66"/>
      <c r="AN338"/>
      <c r="AO338"/>
    </row>
    <row r="339" spans="1:41" ht="15.6">
      <c r="A339" s="296"/>
      <c r="B339" s="296">
        <f>+'Ark1'!C843</f>
        <v>2023</v>
      </c>
      <c r="C339" s="50">
        <f>+'Ark1'!L843</f>
        <v>7</v>
      </c>
      <c r="D339" s="51" t="str">
        <f t="shared" si="135"/>
        <v>R-</v>
      </c>
      <c r="E339" s="51">
        <f>+'Ark1'!D843</f>
        <v>10</v>
      </c>
      <c r="F339" s="51" t="str">
        <f t="shared" si="131"/>
        <v>Okt</v>
      </c>
      <c r="G339" s="50">
        <f>+IF(H339=0,"",'Ark1'!Q843)</f>
        <v>5</v>
      </c>
      <c r="H339" s="90">
        <f>+'Ark1'!R843</f>
        <v>9</v>
      </c>
      <c r="I339" s="65"/>
      <c r="J339" s="52">
        <f>+IF(H339=0,"",'Ark1'!AE843)</f>
        <v>2.9220779220779223</v>
      </c>
      <c r="K339" s="52">
        <f>+IF(H339=0,"",'Ark1'!AF843)</f>
        <v>3.6037740659777175</v>
      </c>
      <c r="L339" s="52">
        <f>+IF(H339=0,"",'Ark1'!T843)</f>
        <v>7.4444444444444446</v>
      </c>
      <c r="M339" s="65">
        <f>+IF(H339=0,"",'Ark1'!U843)</f>
        <v>298.38888888888886</v>
      </c>
      <c r="N339" s="65"/>
      <c r="O339" s="75">
        <f>+IF(H339=0,"",'Ark1'!W843)</f>
        <v>77.777777777777771</v>
      </c>
      <c r="P339" s="75">
        <f>+IF(H339=0,"",'Ark1'!X843)</f>
        <v>22.222222222222225</v>
      </c>
      <c r="Q339" s="75">
        <f>+IF(H339=0,"",'Ark1'!AG843)</f>
        <v>569.33333333333348</v>
      </c>
      <c r="R339" s="75">
        <f>+IF(H339=0,"",'Ark1'!AH843)</f>
        <v>0</v>
      </c>
      <c r="S339" s="75">
        <f>+IF(H339=0,"",'Ark1'!AI843)</f>
        <v>100</v>
      </c>
      <c r="T339" s="75"/>
      <c r="U339" s="75"/>
      <c r="V339" s="75">
        <f>+IF(H339=0,"",'Ark1'!Y843)</f>
        <v>66.946951543648751</v>
      </c>
      <c r="W339" s="52">
        <f>+IF(H339=0,"",'Ark1'!AA843)</f>
        <v>1.6405358955814895</v>
      </c>
      <c r="X339" s="75">
        <f>+IF(H339=0,"",'Ark1'!AC843)</f>
        <v>48.463720922792845</v>
      </c>
      <c r="Y339" s="75">
        <f t="shared" si="132"/>
        <v>524.10226385636201</v>
      </c>
      <c r="Z339" s="65"/>
      <c r="AA339" s="65">
        <f t="shared" si="133"/>
        <v>42.626984126984119</v>
      </c>
      <c r="AB339" s="65">
        <f t="shared" si="134"/>
        <v>1.8</v>
      </c>
      <c r="AC339" s="296"/>
      <c r="AE339" s="55"/>
      <c r="AF339" s="55"/>
      <c r="AG339" s="1"/>
    </row>
    <row r="340" spans="1:41" ht="15.6">
      <c r="A340" s="296"/>
      <c r="B340" s="296">
        <f>+'Ark1'!C844</f>
        <v>2023</v>
      </c>
      <c r="C340" s="50">
        <f>+'Ark1'!L844</f>
        <v>7</v>
      </c>
      <c r="D340" s="51" t="str">
        <f t="shared" si="135"/>
        <v>R-</v>
      </c>
      <c r="E340" s="51">
        <f>+'Ark1'!D844</f>
        <v>11</v>
      </c>
      <c r="F340" s="51" t="str">
        <f t="shared" si="131"/>
        <v>Nov</v>
      </c>
      <c r="G340" s="50">
        <f>+IF(H340=0,"",'Ark1'!Q844)</f>
        <v>5</v>
      </c>
      <c r="H340" s="90">
        <f>+'Ark1'!R844</f>
        <v>9</v>
      </c>
      <c r="I340" s="65"/>
      <c r="J340" s="52">
        <f>+IF(H340=0,"",'Ark1'!AE844)</f>
        <v>3.7190082644628095</v>
      </c>
      <c r="K340" s="52">
        <f>+IF(H340=0,"",'Ark1'!AF844)</f>
        <v>5.0236120360840335</v>
      </c>
      <c r="L340" s="52">
        <f>+IF(H340=0,"",'Ark1'!T844)</f>
        <v>8.6666666666666643</v>
      </c>
      <c r="M340" s="65">
        <f>+IF(H340=0,"",'Ark1'!U844)</f>
        <v>331.9</v>
      </c>
      <c r="N340" s="65"/>
      <c r="O340" s="75">
        <f>+IF(H340=0,"",'Ark1'!W844)</f>
        <v>88.8888888888889</v>
      </c>
      <c r="P340" s="75">
        <f>+IF(H340=0,"",'Ark1'!X844)</f>
        <v>33.333333333333343</v>
      </c>
      <c r="Q340" s="75">
        <f>+IF(H340=0,"",'Ark1'!AG844)</f>
        <v>564</v>
      </c>
      <c r="R340" s="75">
        <f>+IF(H340=0,"",'Ark1'!AH844)</f>
        <v>0</v>
      </c>
      <c r="S340" s="75">
        <f>+IF(H340=0,"",'Ark1'!AI844)</f>
        <v>100</v>
      </c>
      <c r="T340" s="75"/>
      <c r="U340" s="75"/>
      <c r="V340" s="75">
        <f>+IF(H340=0,"",'Ark1'!Y844)</f>
        <v>37.759560967316126</v>
      </c>
      <c r="W340" s="52">
        <f>+IF(H340=0,"",'Ark1'!AA844)</f>
        <v>1.7638342073763964</v>
      </c>
      <c r="X340" s="75">
        <f>+IF(H340=0,"",'Ark1'!AC844)</f>
        <v>49.948746012926115</v>
      </c>
      <c r="Y340" s="75">
        <f t="shared" si="132"/>
        <v>588.47517730496452</v>
      </c>
      <c r="Z340" s="65"/>
      <c r="AA340" s="65">
        <f t="shared" si="133"/>
        <v>47.414285714285711</v>
      </c>
      <c r="AB340" s="65">
        <f t="shared" si="134"/>
        <v>1.8</v>
      </c>
      <c r="AC340" s="296"/>
      <c r="AE340" s="55"/>
      <c r="AF340" s="55"/>
      <c r="AG340" s="1"/>
    </row>
    <row r="341" spans="1:41" ht="15.6">
      <c r="A341" s="296"/>
      <c r="B341" s="296">
        <f>+'Ark1'!C845</f>
        <v>2023</v>
      </c>
      <c r="C341" s="50">
        <f>+'Ark1'!L845</f>
        <v>7</v>
      </c>
      <c r="D341" s="51" t="str">
        <f t="shared" si="135"/>
        <v>R-</v>
      </c>
      <c r="E341" s="51">
        <f>+'Ark1'!D845</f>
        <v>12</v>
      </c>
      <c r="F341" s="51" t="str">
        <f t="shared" si="131"/>
        <v>Des</v>
      </c>
      <c r="G341" s="50">
        <f>+IF(H341=0,"",'Ark1'!Q845)</f>
        <v>1</v>
      </c>
      <c r="H341" s="90">
        <f>+'Ark1'!R845</f>
        <v>3</v>
      </c>
      <c r="I341" s="65"/>
      <c r="J341" s="52">
        <f>+IF(H341=0,"",'Ark1'!AE845)</f>
        <v>3.5714285714285721</v>
      </c>
      <c r="K341" s="52">
        <f>+IF(H341=0,"",'Ark1'!AF845)</f>
        <v>4.1466333962225876</v>
      </c>
      <c r="L341" s="52">
        <f>+IF(H341=0,"",'Ark1'!T845)</f>
        <v>7</v>
      </c>
      <c r="M341" s="65">
        <f>+IF(H341=0,"",'Ark1'!U845)</f>
        <v>272.53333333333342</v>
      </c>
      <c r="N341" s="65"/>
      <c r="O341" s="75">
        <f>+IF(H341=0,"",'Ark1'!W845)</f>
        <v>33.333333333333343</v>
      </c>
      <c r="P341" s="75">
        <f>+IF(H341=0,"",'Ark1'!X845)</f>
        <v>0</v>
      </c>
      <c r="Q341" s="75">
        <f>+IF(H341=0,"",'Ark1'!AG845)</f>
        <v>547.66666666666652</v>
      </c>
      <c r="R341" s="75">
        <f>+IF(H341=0,"",'Ark1'!AH845)</f>
        <v>0</v>
      </c>
      <c r="S341" s="75">
        <f>+IF(H341=0,"",'Ark1'!AI845)</f>
        <v>100</v>
      </c>
      <c r="T341" s="75"/>
      <c r="U341" s="75"/>
      <c r="V341" s="75">
        <f>+IF(H341=0,"",'Ark1'!Y845)</f>
        <v>10.410358089688362</v>
      </c>
      <c r="W341" s="52">
        <f>+IF(H341=0,"",'Ark1'!AA845)</f>
        <v>2.1602468994692874</v>
      </c>
      <c r="X341" s="75">
        <f>+IF(H341=0,"",'Ark1'!AC845)</f>
        <v>94.416765570446643</v>
      </c>
      <c r="Y341" s="75">
        <f t="shared" si="132"/>
        <v>497.6262933657946</v>
      </c>
      <c r="Z341" s="65"/>
      <c r="AA341" s="65">
        <f t="shared" si="133"/>
        <v>38.933333333333344</v>
      </c>
      <c r="AB341" s="65">
        <f t="shared" si="134"/>
        <v>3</v>
      </c>
      <c r="AC341" s="296"/>
      <c r="AE341" s="55"/>
      <c r="AF341" s="55"/>
      <c r="AG341" s="1"/>
    </row>
    <row r="342" spans="1:41" ht="15.6">
      <c r="A342" s="296"/>
      <c r="B342" s="296"/>
      <c r="C342" s="293"/>
      <c r="D342" s="293"/>
      <c r="E342" s="293"/>
      <c r="F342" s="293"/>
      <c r="G342" s="293"/>
      <c r="H342" s="293"/>
      <c r="I342" s="296"/>
      <c r="J342" s="294"/>
      <c r="K342" s="295"/>
      <c r="L342" s="296"/>
      <c r="M342" s="296"/>
      <c r="N342" s="296"/>
      <c r="O342" s="297"/>
      <c r="P342" s="297"/>
      <c r="Q342" s="296"/>
      <c r="R342" s="297"/>
      <c r="S342" s="297"/>
      <c r="T342" s="297"/>
      <c r="U342" s="297"/>
      <c r="V342" s="297"/>
      <c r="W342" s="296"/>
      <c r="X342" s="297"/>
      <c r="Y342" s="296"/>
      <c r="Z342" s="296"/>
      <c r="AA342" s="295"/>
      <c r="AB342" s="298"/>
      <c r="AC342" s="296"/>
      <c r="AD342" s="4"/>
      <c r="AE342" s="55"/>
      <c r="AF342" s="55"/>
      <c r="AG342" s="1"/>
      <c r="AH342" s="5"/>
      <c r="AI342"/>
      <c r="AM342"/>
    </row>
    <row r="343" spans="1:41" ht="17.399999999999999">
      <c r="A343" s="296"/>
      <c r="B343" s="399" t="s">
        <v>0</v>
      </c>
      <c r="C343" s="399"/>
      <c r="D343" s="399" t="str">
        <f>+D345</f>
        <v>R</v>
      </c>
      <c r="E343" s="3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4"/>
      <c r="AE343" s="55"/>
      <c r="AF343" s="55"/>
      <c r="AG343" s="1"/>
      <c r="AH343" s="5"/>
      <c r="AI343"/>
      <c r="AM343"/>
    </row>
    <row r="344" spans="1:41" ht="15.6">
      <c r="A344" s="296"/>
      <c r="B344" s="296"/>
      <c r="C344" s="299"/>
      <c r="D344" s="299"/>
      <c r="E344" s="299"/>
      <c r="F344" s="299"/>
      <c r="G344" s="302"/>
      <c r="H344" s="302"/>
      <c r="I344" s="303"/>
      <c r="J344" s="303"/>
      <c r="K344" s="303"/>
      <c r="L344" s="302"/>
      <c r="M344" s="303"/>
      <c r="N344" s="303"/>
      <c r="O344" s="304"/>
      <c r="P344" s="304"/>
      <c r="Q344" s="304"/>
      <c r="R344" s="304"/>
      <c r="S344" s="304"/>
      <c r="T344" s="304"/>
      <c r="U344" s="304"/>
      <c r="V344" s="304"/>
      <c r="W344" s="302"/>
      <c r="X344" s="304"/>
      <c r="Y344" s="302"/>
      <c r="Z344" s="303"/>
      <c r="AA344" s="303"/>
      <c r="AB344" s="303"/>
      <c r="AC344" s="296"/>
      <c r="AD344" s="4"/>
      <c r="AE344" s="55"/>
      <c r="AF344" s="55"/>
      <c r="AG344" s="1"/>
      <c r="AH344" s="5"/>
      <c r="AI344"/>
      <c r="AM344"/>
    </row>
    <row r="345" spans="1:41" ht="15.6">
      <c r="A345" s="296"/>
      <c r="B345" s="296">
        <f>+'Ark1'!C846</f>
        <v>2023</v>
      </c>
      <c r="C345" s="50">
        <f>+'Ark1'!L846</f>
        <v>8</v>
      </c>
      <c r="D345" s="51" t="str">
        <f>+D118</f>
        <v>R</v>
      </c>
      <c r="E345" s="51">
        <f>+'Ark1'!D846</f>
        <v>1</v>
      </c>
      <c r="F345" s="51" t="str">
        <f t="shared" ref="F345:F356" si="136">+F330</f>
        <v>Jan</v>
      </c>
      <c r="G345" s="50">
        <f>+IF(H345=0,"",'Ark1'!Q846)</f>
        <v>1</v>
      </c>
      <c r="H345" s="90">
        <f>+'Ark1'!R846</f>
        <v>1</v>
      </c>
      <c r="I345" s="65"/>
      <c r="J345" s="52">
        <f>+IF(H345=0,"",'Ark1'!AE846)</f>
        <v>0.83333333333333359</v>
      </c>
      <c r="K345" s="52">
        <f>+IF(H345=0,"",'Ark1'!AF846)</f>
        <v>1.061472356770383</v>
      </c>
      <c r="L345" s="52">
        <f>+IF(H345=0,"",'Ark1'!T846)</f>
        <v>5</v>
      </c>
      <c r="M345" s="65">
        <f>+IF(H345=0,"",'Ark1'!U846)</f>
        <v>337.7</v>
      </c>
      <c r="N345" s="65"/>
      <c r="O345" s="75">
        <f>+IF(H345=0,"",'Ark1'!W846)</f>
        <v>0</v>
      </c>
      <c r="P345" s="75">
        <f>+IF(H345=0,"",'Ark1'!X846)</f>
        <v>0</v>
      </c>
      <c r="Q345" s="75">
        <f>+IF(H345=0,"",'Ark1'!AG846)</f>
        <v>586</v>
      </c>
      <c r="R345" s="75">
        <f>+IF(H345=0,"",'Ark1'!AH846)</f>
        <v>0</v>
      </c>
      <c r="S345" s="75">
        <f>+IF(H345=0,"",'Ark1'!AI846)</f>
        <v>100</v>
      </c>
      <c r="T345" s="75"/>
      <c r="U345" s="75"/>
      <c r="V345" s="75">
        <f>+IF(H345=0,"",'Ark1'!Y846)</f>
        <v>0</v>
      </c>
      <c r="W345" s="52">
        <f>+IF(H345=0,"",'Ark1'!AA846)</f>
        <v>0</v>
      </c>
      <c r="X345" s="75">
        <f>+IF(H345=0,"",'Ark1'!AC846)</f>
        <v>0</v>
      </c>
      <c r="Y345" s="75">
        <f t="shared" ref="Y345:Y356" si="137">IF(H345=0,"",1000*M345/Q345)</f>
        <v>576.27986348122863</v>
      </c>
      <c r="Z345" s="65"/>
      <c r="AA345" s="65">
        <f t="shared" ref="AA345:AA356" si="138">IF(H345=0,"",M345/C345)</f>
        <v>42.212499999999999</v>
      </c>
      <c r="AB345" s="65">
        <f t="shared" ref="AB345:AB356" si="139">IF(H345=0,"",H345/G345)</f>
        <v>1</v>
      </c>
      <c r="AC345" s="296"/>
      <c r="AE345" s="55"/>
      <c r="AF345" s="55"/>
      <c r="AG345" s="1"/>
    </row>
    <row r="346" spans="1:41" ht="15.6">
      <c r="A346" s="296"/>
      <c r="B346" s="296">
        <f>+'Ark1'!C847</f>
        <v>2023</v>
      </c>
      <c r="C346" s="50">
        <f>+'Ark1'!L847</f>
        <v>8</v>
      </c>
      <c r="D346" s="51" t="str">
        <f>+D345</f>
        <v>R</v>
      </c>
      <c r="E346" s="51">
        <f>+'Ark1'!D847</f>
        <v>2</v>
      </c>
      <c r="F346" s="51" t="str">
        <f t="shared" si="136"/>
        <v>Feb</v>
      </c>
      <c r="G346" s="50" t="str">
        <f>+IF(H346=0,"",'Ark1'!Q847)</f>
        <v/>
      </c>
      <c r="H346" s="90">
        <f>+'Ark1'!R847</f>
        <v>0</v>
      </c>
      <c r="I346" s="65"/>
      <c r="J346" s="52" t="str">
        <f>+IF(H346=0,"",'Ark1'!AE847)</f>
        <v/>
      </c>
      <c r="K346" s="52" t="str">
        <f>+IF(H346=0,"",'Ark1'!AF847)</f>
        <v/>
      </c>
      <c r="L346" s="52" t="str">
        <f>+IF(H346=0,"",'Ark1'!T847)</f>
        <v/>
      </c>
      <c r="M346" s="65" t="str">
        <f>+IF(H346=0,"",'Ark1'!U847)</f>
        <v/>
      </c>
      <c r="N346" s="65"/>
      <c r="O346" s="75" t="str">
        <f>+IF(H346=0,"",'Ark1'!W847)</f>
        <v/>
      </c>
      <c r="P346" s="75" t="str">
        <f>+IF(H346=0,"",'Ark1'!X847)</f>
        <v/>
      </c>
      <c r="Q346" s="75" t="str">
        <f>+IF(H346=0,"",'Ark1'!AG847)</f>
        <v/>
      </c>
      <c r="R346" s="75" t="str">
        <f>+IF(H346=0,"",'Ark1'!AH847)</f>
        <v/>
      </c>
      <c r="S346" s="75" t="str">
        <f>+IF(H346=0,"",'Ark1'!AI847)</f>
        <v/>
      </c>
      <c r="T346" s="75"/>
      <c r="U346" s="75"/>
      <c r="V346" s="75" t="str">
        <f>+IF(H346=0,"",'Ark1'!Y847)</f>
        <v/>
      </c>
      <c r="W346" s="52" t="str">
        <f>+IF(H346=0,"",'Ark1'!AA847)</f>
        <v/>
      </c>
      <c r="X346" s="75" t="str">
        <f>+IF(H346=0,"",'Ark1'!AC847)</f>
        <v/>
      </c>
      <c r="Y346" s="75" t="str">
        <f t="shared" si="137"/>
        <v/>
      </c>
      <c r="Z346" s="65"/>
      <c r="AA346" s="65" t="str">
        <f t="shared" si="138"/>
        <v/>
      </c>
      <c r="AB346" s="65" t="str">
        <f t="shared" si="139"/>
        <v/>
      </c>
      <c r="AC346" s="296"/>
      <c r="AE346" s="55"/>
      <c r="AF346" s="55"/>
      <c r="AG346" s="1"/>
    </row>
    <row r="347" spans="1:41" ht="15.6">
      <c r="A347" s="296"/>
      <c r="B347" s="296">
        <f>+'Ark1'!C848</f>
        <v>2023</v>
      </c>
      <c r="C347" s="50">
        <f>+'Ark1'!L848</f>
        <v>8</v>
      </c>
      <c r="D347" s="51" t="str">
        <f t="shared" ref="D347:D356" si="140">+D346</f>
        <v>R</v>
      </c>
      <c r="E347" s="51">
        <f>+'Ark1'!D848</f>
        <v>3</v>
      </c>
      <c r="F347" s="51" t="str">
        <f t="shared" si="136"/>
        <v>Mar</v>
      </c>
      <c r="G347" s="50">
        <f>+IF(H347=0,"",'Ark1'!Q848)</f>
        <v>1</v>
      </c>
      <c r="H347" s="90">
        <f>+'Ark1'!R848</f>
        <v>1</v>
      </c>
      <c r="I347" s="65"/>
      <c r="J347" s="52">
        <f>+IF(H347=0,"",'Ark1'!AE848)</f>
        <v>0.7042253521126759</v>
      </c>
      <c r="K347" s="52">
        <f>+IF(H347=0,"",'Ark1'!AF848)</f>
        <v>1.1270728713974878</v>
      </c>
      <c r="L347" s="52">
        <f>+IF(H347=0,"",'Ark1'!T848)</f>
        <v>8</v>
      </c>
      <c r="M347" s="65">
        <f>+IF(H347=0,"",'Ark1'!U848)</f>
        <v>380.2</v>
      </c>
      <c r="N347" s="65"/>
      <c r="O347" s="75">
        <f>+IF(H347=0,"",'Ark1'!W848)</f>
        <v>100</v>
      </c>
      <c r="P347" s="75">
        <f>+IF(H347=0,"",'Ark1'!X848)</f>
        <v>100</v>
      </c>
      <c r="Q347" s="75">
        <f>+IF(H347=0,"",'Ark1'!AG848)</f>
        <v>668</v>
      </c>
      <c r="R347" s="75">
        <f>+IF(H347=0,"",'Ark1'!AH848)</f>
        <v>0</v>
      </c>
      <c r="S347" s="75">
        <f>+IF(H347=0,"",'Ark1'!AI848)</f>
        <v>100</v>
      </c>
      <c r="T347" s="75"/>
      <c r="U347" s="75"/>
      <c r="V347" s="75">
        <f>+IF(H347=0,"",'Ark1'!Y848)</f>
        <v>0</v>
      </c>
      <c r="W347" s="52">
        <f>+IF(H347=0,"",'Ark1'!AA848)</f>
        <v>0</v>
      </c>
      <c r="X347" s="75">
        <f>+IF(H347=0,"",'Ark1'!AC848)</f>
        <v>0</v>
      </c>
      <c r="Y347" s="75">
        <f t="shared" si="137"/>
        <v>569.16167664670661</v>
      </c>
      <c r="Z347" s="65"/>
      <c r="AA347" s="65">
        <f t="shared" si="138"/>
        <v>47.524999999999999</v>
      </c>
      <c r="AB347" s="65">
        <f t="shared" si="139"/>
        <v>1</v>
      </c>
      <c r="AC347" s="296"/>
      <c r="AE347" s="55"/>
      <c r="AF347" s="55"/>
      <c r="AG347" s="1"/>
    </row>
    <row r="348" spans="1:41" ht="15.6">
      <c r="A348" s="296"/>
      <c r="B348" s="296">
        <f>+'Ark1'!C849</f>
        <v>2023</v>
      </c>
      <c r="C348" s="50">
        <f>+'Ark1'!L849</f>
        <v>8</v>
      </c>
      <c r="D348" s="51" t="str">
        <f t="shared" si="140"/>
        <v>R</v>
      </c>
      <c r="E348" s="51">
        <f>+'Ark1'!D849</f>
        <v>4</v>
      </c>
      <c r="F348" s="51" t="str">
        <f t="shared" si="136"/>
        <v>Apr</v>
      </c>
      <c r="G348" s="50" t="str">
        <f>+IF(H348=0,"",'Ark1'!Q849)</f>
        <v/>
      </c>
      <c r="H348" s="90">
        <f>+'Ark1'!R849</f>
        <v>0</v>
      </c>
      <c r="I348" s="65"/>
      <c r="J348" s="52" t="str">
        <f>+IF(H348=0,"",'Ark1'!AE849)</f>
        <v/>
      </c>
      <c r="K348" s="52" t="str">
        <f>+IF(H348=0,"",'Ark1'!AF849)</f>
        <v/>
      </c>
      <c r="L348" s="52" t="str">
        <f>+IF(H348=0,"",'Ark1'!T849)</f>
        <v/>
      </c>
      <c r="M348" s="65" t="str">
        <f>+IF(H348=0,"",'Ark1'!U849)</f>
        <v/>
      </c>
      <c r="N348" s="65"/>
      <c r="O348" s="75" t="str">
        <f>+IF(H348=0,"",'Ark1'!W849)</f>
        <v/>
      </c>
      <c r="P348" s="75" t="str">
        <f>+IF(H348=0,"",'Ark1'!X849)</f>
        <v/>
      </c>
      <c r="Q348" s="75" t="str">
        <f>+IF(H348=0,"",'Ark1'!AG849)</f>
        <v/>
      </c>
      <c r="R348" s="75" t="str">
        <f>+IF(H348=0,"",'Ark1'!AH849)</f>
        <v/>
      </c>
      <c r="S348" s="75" t="str">
        <f>+IF(H348=0,"",'Ark1'!AI849)</f>
        <v/>
      </c>
      <c r="T348" s="75"/>
      <c r="U348" s="75"/>
      <c r="V348" s="75" t="str">
        <f>+IF(H348=0,"",'Ark1'!Y849)</f>
        <v/>
      </c>
      <c r="W348" s="52" t="str">
        <f>+IF(H348=0,"",'Ark1'!AA849)</f>
        <v/>
      </c>
      <c r="X348" s="75" t="str">
        <f>+IF(H348=0,"",'Ark1'!AC849)</f>
        <v/>
      </c>
      <c r="Y348" s="75" t="str">
        <f t="shared" si="137"/>
        <v/>
      </c>
      <c r="Z348" s="65"/>
      <c r="AA348" s="65" t="str">
        <f t="shared" si="138"/>
        <v/>
      </c>
      <c r="AB348" s="65" t="str">
        <f t="shared" si="139"/>
        <v/>
      </c>
      <c r="AC348" s="296"/>
      <c r="AE348" s="55"/>
      <c r="AF348" s="55"/>
      <c r="AG348" s="1"/>
    </row>
    <row r="349" spans="1:41" ht="15.6">
      <c r="A349" s="296"/>
      <c r="B349" s="296">
        <f>+'Ark1'!C850</f>
        <v>2023</v>
      </c>
      <c r="C349" s="50">
        <f>+'Ark1'!L850</f>
        <v>8</v>
      </c>
      <c r="D349" s="51" t="str">
        <f t="shared" si="140"/>
        <v>R</v>
      </c>
      <c r="E349" s="51">
        <f>+'Ark1'!D850</f>
        <v>5</v>
      </c>
      <c r="F349" s="51" t="str">
        <f t="shared" si="136"/>
        <v>Mai</v>
      </c>
      <c r="G349" s="50">
        <f>+IF(H349=0,"",'Ark1'!Q850)</f>
        <v>3</v>
      </c>
      <c r="H349" s="90">
        <f>+'Ark1'!R850</f>
        <v>5</v>
      </c>
      <c r="I349" s="65"/>
      <c r="J349" s="52">
        <f>+IF(H349=0,"",'Ark1'!AE850)</f>
        <v>2.4038461538461529</v>
      </c>
      <c r="K349" s="52">
        <f>+IF(H349=0,"",'Ark1'!AF850)</f>
        <v>3.4680146479070664</v>
      </c>
      <c r="L349" s="52">
        <f>+IF(H349=0,"",'Ark1'!T850)</f>
        <v>10.199999999999999</v>
      </c>
      <c r="M349" s="65">
        <f>+IF(H349=0,"",'Ark1'!U850)</f>
        <v>395.86</v>
      </c>
      <c r="N349" s="65"/>
      <c r="O349" s="75">
        <f>+IF(H349=0,"",'Ark1'!W850)</f>
        <v>100</v>
      </c>
      <c r="P349" s="75">
        <f>+IF(H349=0,"",'Ark1'!X850)</f>
        <v>80</v>
      </c>
      <c r="Q349" s="75">
        <f>+IF(H349=0,"",'Ark1'!AG850)</f>
        <v>703.6</v>
      </c>
      <c r="R349" s="75">
        <f>+IF(H349=0,"",'Ark1'!AH850)</f>
        <v>0</v>
      </c>
      <c r="S349" s="75">
        <f>+IF(H349=0,"",'Ark1'!AI850)</f>
        <v>100</v>
      </c>
      <c r="T349" s="75"/>
      <c r="U349" s="75"/>
      <c r="V349" s="75">
        <f>+IF(H349=0,"",'Ark1'!Y850)</f>
        <v>52.59770337191528</v>
      </c>
      <c r="W349" s="52">
        <f>+IF(H349=0,"",'Ark1'!AA850)</f>
        <v>0.97979589711327819</v>
      </c>
      <c r="X349" s="75">
        <f>+IF(H349=0,"",'Ark1'!AC850)</f>
        <v>-41.276790990955448</v>
      </c>
      <c r="Y349" s="75">
        <f t="shared" si="137"/>
        <v>562.6208072768618</v>
      </c>
      <c r="Z349" s="65"/>
      <c r="AA349" s="65">
        <f t="shared" si="138"/>
        <v>49.482500000000002</v>
      </c>
      <c r="AB349" s="65">
        <f t="shared" si="139"/>
        <v>1.6666666666666667</v>
      </c>
      <c r="AC349" s="296"/>
      <c r="AE349" s="55"/>
      <c r="AF349" s="55"/>
      <c r="AG349" s="1"/>
    </row>
    <row r="350" spans="1:41" ht="15.6">
      <c r="A350" s="296"/>
      <c r="B350" s="296">
        <f>+'Ark1'!C851</f>
        <v>2023</v>
      </c>
      <c r="C350" s="50">
        <f>+'Ark1'!L851</f>
        <v>8</v>
      </c>
      <c r="D350" s="51" t="str">
        <f t="shared" si="140"/>
        <v>R</v>
      </c>
      <c r="E350" s="51">
        <f>+'Ark1'!D851</f>
        <v>6</v>
      </c>
      <c r="F350" s="51" t="str">
        <f t="shared" si="136"/>
        <v>Jun</v>
      </c>
      <c r="G350" s="50" t="str">
        <f>+IF(H350=0,"",'Ark1'!Q851)</f>
        <v/>
      </c>
      <c r="H350" s="90">
        <f>+'Ark1'!R851</f>
        <v>0</v>
      </c>
      <c r="I350" s="65"/>
      <c r="J350" s="52" t="str">
        <f>+IF(H350=0,"",'Ark1'!AE851)</f>
        <v/>
      </c>
      <c r="K350" s="52" t="str">
        <f>+IF(H350=0,"",'Ark1'!AF851)</f>
        <v/>
      </c>
      <c r="L350" s="52" t="str">
        <f>+IF(H350=0,"",'Ark1'!T851)</f>
        <v/>
      </c>
      <c r="M350" s="65" t="str">
        <f>+IF(H350=0,"",'Ark1'!U851)</f>
        <v/>
      </c>
      <c r="N350" s="65"/>
      <c r="O350" s="75" t="str">
        <f>+IF(H350=0,"",'Ark1'!W851)</f>
        <v/>
      </c>
      <c r="P350" s="75" t="str">
        <f>+IF(H350=0,"",'Ark1'!X851)</f>
        <v/>
      </c>
      <c r="Q350" s="75" t="str">
        <f>+IF(H350=0,"",'Ark1'!AG851)</f>
        <v/>
      </c>
      <c r="R350" s="75" t="str">
        <f>+IF(H350=0,"",'Ark1'!AH851)</f>
        <v/>
      </c>
      <c r="S350" s="75" t="str">
        <f>+IF(H350=0,"",'Ark1'!AI851)</f>
        <v/>
      </c>
      <c r="T350" s="75"/>
      <c r="U350" s="75"/>
      <c r="V350" s="75" t="str">
        <f>+IF(H350=0,"",'Ark1'!Y851)</f>
        <v/>
      </c>
      <c r="W350" s="52" t="str">
        <f>+IF(H350=0,"",'Ark1'!AA851)</f>
        <v/>
      </c>
      <c r="X350" s="75" t="str">
        <f>+IF(H350=0,"",'Ark1'!AC851)</f>
        <v/>
      </c>
      <c r="Y350" s="75" t="str">
        <f t="shared" si="137"/>
        <v/>
      </c>
      <c r="Z350" s="65"/>
      <c r="AA350" s="65" t="str">
        <f t="shared" si="138"/>
        <v/>
      </c>
      <c r="AB350" s="65" t="str">
        <f t="shared" si="139"/>
        <v/>
      </c>
      <c r="AC350" s="296"/>
      <c r="AE350" s="55"/>
      <c r="AF350" s="55"/>
      <c r="AG350" s="1"/>
    </row>
    <row r="351" spans="1:41" ht="15.6">
      <c r="A351" s="296"/>
      <c r="B351" s="296">
        <f>+'Ark1'!C852</f>
        <v>2023</v>
      </c>
      <c r="C351" s="50">
        <f>+'Ark1'!L852</f>
        <v>8</v>
      </c>
      <c r="D351" s="51" t="str">
        <f t="shared" si="140"/>
        <v>R</v>
      </c>
      <c r="E351" s="51">
        <f>+'Ark1'!D852</f>
        <v>7</v>
      </c>
      <c r="F351" s="51" t="str">
        <f t="shared" si="136"/>
        <v>Jul</v>
      </c>
      <c r="G351" s="50">
        <f>+IF(H351=0,"",'Ark1'!Q852)</f>
        <v>3</v>
      </c>
      <c r="H351" s="90">
        <f>+'Ark1'!R852</f>
        <v>5</v>
      </c>
      <c r="I351" s="65"/>
      <c r="J351" s="52">
        <f>+IF(H351=0,"",'Ark1'!AE852)</f>
        <v>6.9444444444444438</v>
      </c>
      <c r="K351" s="52">
        <f>+IF(H351=0,"",'Ark1'!AF852)</f>
        <v>8.3763688402190137</v>
      </c>
      <c r="L351" s="52">
        <f>+IF(H351=0,"",'Ark1'!T852)</f>
        <v>5.4</v>
      </c>
      <c r="M351" s="65">
        <f>+IF(H351=0,"",'Ark1'!U852)</f>
        <v>323.10000000000002</v>
      </c>
      <c r="N351" s="65"/>
      <c r="O351" s="75">
        <f>+IF(H351=0,"",'Ark1'!W852)</f>
        <v>20</v>
      </c>
      <c r="P351" s="75">
        <f>+IF(H351=0,"",'Ark1'!X852)</f>
        <v>40</v>
      </c>
      <c r="Q351" s="75">
        <f>+IF(H351=0,"",'Ark1'!AG852)</f>
        <v>531.4</v>
      </c>
      <c r="R351" s="75">
        <f>+IF(H351=0,"",'Ark1'!AH852)</f>
        <v>0</v>
      </c>
      <c r="S351" s="75">
        <f>+IF(H351=0,"",'Ark1'!AI852)</f>
        <v>100</v>
      </c>
      <c r="T351" s="75"/>
      <c r="U351" s="75"/>
      <c r="V351" s="75">
        <f>+IF(H351=0,"",'Ark1'!Y852)</f>
        <v>41.92975077436072</v>
      </c>
      <c r="W351" s="52">
        <f>+IF(H351=0,"",'Ark1'!AA852)</f>
        <v>1.7435595774162684</v>
      </c>
      <c r="X351" s="75">
        <f>+IF(H351=0,"",'Ark1'!AC852)</f>
        <v>87.789108734793857</v>
      </c>
      <c r="Y351" s="75">
        <f t="shared" si="137"/>
        <v>608.01656003010919</v>
      </c>
      <c r="Z351" s="65"/>
      <c r="AA351" s="65">
        <f t="shared" si="138"/>
        <v>40.387500000000003</v>
      </c>
      <c r="AB351" s="65">
        <f t="shared" si="139"/>
        <v>1.6666666666666667</v>
      </c>
      <c r="AC351" s="296"/>
      <c r="AE351" s="55"/>
      <c r="AF351" s="55"/>
      <c r="AG351" s="1"/>
    </row>
    <row r="352" spans="1:41" ht="15.6">
      <c r="A352" s="296"/>
      <c r="B352" s="296">
        <f>+'Ark1'!C853</f>
        <v>2023</v>
      </c>
      <c r="C352" s="50">
        <f>+'Ark1'!L853</f>
        <v>8</v>
      </c>
      <c r="D352" s="51" t="str">
        <f t="shared" si="140"/>
        <v>R</v>
      </c>
      <c r="E352" s="51">
        <f>+'Ark1'!D853</f>
        <v>8</v>
      </c>
      <c r="F352" s="51" t="str">
        <f t="shared" si="136"/>
        <v>Aug</v>
      </c>
      <c r="G352" s="50">
        <f>+IF(H352=0,"",'Ark1'!Q853)</f>
        <v>2</v>
      </c>
      <c r="H352" s="90">
        <f>+'Ark1'!R853</f>
        <v>3</v>
      </c>
      <c r="I352" s="65"/>
      <c r="J352" s="52">
        <f>+IF(H352=0,"",'Ark1'!AE853)</f>
        <v>1.9108280254777077</v>
      </c>
      <c r="K352" s="52">
        <f>+IF(H352=0,"",'Ark1'!AF853)</f>
        <v>2.5358944509119139</v>
      </c>
      <c r="L352" s="52">
        <f>+IF(H352=0,"",'Ark1'!T853)</f>
        <v>9</v>
      </c>
      <c r="M352" s="65">
        <f>+IF(H352=0,"",'Ark1'!U853)</f>
        <v>348.53333333333342</v>
      </c>
      <c r="N352" s="65"/>
      <c r="O352" s="75">
        <f>+IF(H352=0,"",'Ark1'!W853)</f>
        <v>100</v>
      </c>
      <c r="P352" s="75">
        <f>+IF(H352=0,"",'Ark1'!X853)</f>
        <v>33.333333333333343</v>
      </c>
      <c r="Q352" s="75">
        <f>+IF(H352=0,"",'Ark1'!AG853)</f>
        <v>530.33333333333348</v>
      </c>
      <c r="R352" s="75">
        <f>+IF(H352=0,"",'Ark1'!AH853)</f>
        <v>0</v>
      </c>
      <c r="S352" s="75">
        <f>+IF(H352=0,"",'Ark1'!AI853)</f>
        <v>100</v>
      </c>
      <c r="T352" s="75"/>
      <c r="U352" s="75"/>
      <c r="V352" s="75">
        <f>+IF(H352=0,"",'Ark1'!Y853)</f>
        <v>78.469541153806389</v>
      </c>
      <c r="W352" s="52">
        <f>+IF(H352=0,"",'Ark1'!AA853)</f>
        <v>1.4142135623730951</v>
      </c>
      <c r="X352" s="75">
        <f>+IF(H352=0,"",'Ark1'!AC853)</f>
        <v>99.904460577753056</v>
      </c>
      <c r="Y352" s="75">
        <f t="shared" si="137"/>
        <v>657.19673161533626</v>
      </c>
      <c r="Z352" s="65"/>
      <c r="AA352" s="65">
        <f t="shared" si="138"/>
        <v>43.566666666666677</v>
      </c>
      <c r="AB352" s="65">
        <f t="shared" si="139"/>
        <v>1.5</v>
      </c>
      <c r="AC352" s="296"/>
      <c r="AE352" s="55"/>
      <c r="AF352" s="55"/>
      <c r="AG352" s="1"/>
    </row>
    <row r="353" spans="1:39" ht="15.6">
      <c r="A353" s="296"/>
      <c r="B353" s="296">
        <f>+'Ark1'!C854</f>
        <v>2023</v>
      </c>
      <c r="C353" s="50">
        <f>+'Ark1'!L854</f>
        <v>8</v>
      </c>
      <c r="D353" s="51" t="str">
        <f t="shared" si="140"/>
        <v>R</v>
      </c>
      <c r="E353" s="51">
        <f>+'Ark1'!D854</f>
        <v>9</v>
      </c>
      <c r="F353" s="51" t="str">
        <f t="shared" si="136"/>
        <v>Sep</v>
      </c>
      <c r="G353" s="50" t="str">
        <f>+IF(H353=0,"",'Ark1'!Q854)</f>
        <v/>
      </c>
      <c r="H353" s="90">
        <f>+'Ark1'!R854</f>
        <v>0</v>
      </c>
      <c r="I353" s="65"/>
      <c r="J353" s="52" t="str">
        <f>+IF(H353=0,"",'Ark1'!AE854)</f>
        <v/>
      </c>
      <c r="K353" s="52" t="str">
        <f>+IF(H353=0,"",'Ark1'!AF854)</f>
        <v/>
      </c>
      <c r="L353" s="52" t="str">
        <f>+IF(H353=0,"",'Ark1'!T854)</f>
        <v/>
      </c>
      <c r="M353" s="65" t="str">
        <f>+IF(H353=0,"",'Ark1'!U854)</f>
        <v/>
      </c>
      <c r="N353" s="65"/>
      <c r="O353" s="75" t="str">
        <f>+IF(H353=0,"",'Ark1'!W854)</f>
        <v/>
      </c>
      <c r="P353" s="75" t="str">
        <f>+IF(H353=0,"",'Ark1'!X854)</f>
        <v/>
      </c>
      <c r="Q353" s="75" t="str">
        <f>+IF(H353=0,"",'Ark1'!AG854)</f>
        <v/>
      </c>
      <c r="R353" s="75" t="str">
        <f>+IF(H353=0,"",'Ark1'!AH854)</f>
        <v/>
      </c>
      <c r="S353" s="75" t="str">
        <f>+IF(H353=0,"",'Ark1'!AI854)</f>
        <v/>
      </c>
      <c r="T353" s="75"/>
      <c r="U353" s="75"/>
      <c r="V353" s="75" t="str">
        <f>+IF(H353=0,"",'Ark1'!Y854)</f>
        <v/>
      </c>
      <c r="W353" s="52" t="str">
        <f>+IF(H353=0,"",'Ark1'!AA854)</f>
        <v/>
      </c>
      <c r="X353" s="75" t="str">
        <f>+IF(H353=0,"",'Ark1'!AC854)</f>
        <v/>
      </c>
      <c r="Y353" s="75" t="str">
        <f t="shared" si="137"/>
        <v/>
      </c>
      <c r="Z353" s="65"/>
      <c r="AA353" s="65" t="str">
        <f t="shared" si="138"/>
        <v/>
      </c>
      <c r="AB353" s="65" t="str">
        <f t="shared" si="139"/>
        <v/>
      </c>
      <c r="AC353" s="296"/>
      <c r="AE353" s="55"/>
      <c r="AF353" s="55"/>
      <c r="AG353" s="1"/>
    </row>
    <row r="354" spans="1:39" ht="15.6">
      <c r="A354" s="296"/>
      <c r="B354" s="296">
        <f>+'Ark1'!C855</f>
        <v>2023</v>
      </c>
      <c r="C354" s="50">
        <f>+'Ark1'!L855</f>
        <v>8</v>
      </c>
      <c r="D354" s="51" t="str">
        <f t="shared" si="140"/>
        <v>R</v>
      </c>
      <c r="E354" s="51">
        <f>+'Ark1'!D855</f>
        <v>10</v>
      </c>
      <c r="F354" s="51" t="str">
        <f t="shared" si="136"/>
        <v>Okt</v>
      </c>
      <c r="G354" s="50">
        <f>+IF(H354=0,"",'Ark1'!Q855)</f>
        <v>1</v>
      </c>
      <c r="H354" s="90">
        <f>+'Ark1'!R855</f>
        <v>1</v>
      </c>
      <c r="I354" s="65"/>
      <c r="J354" s="52">
        <f>+IF(H354=0,"",'Ark1'!AE855)</f>
        <v>0.32467532467532462</v>
      </c>
      <c r="K354" s="52">
        <f>+IF(H354=0,"",'Ark1'!AF855)</f>
        <v>0.46417629842550451</v>
      </c>
      <c r="L354" s="52">
        <f>+IF(H354=0,"",'Ark1'!T855)</f>
        <v>6</v>
      </c>
      <c r="M354" s="65">
        <f>+IF(H354=0,"",'Ark1'!U855)</f>
        <v>345.90000000000009</v>
      </c>
      <c r="N354" s="65"/>
      <c r="O354" s="75">
        <f>+IF(H354=0,"",'Ark1'!W855)</f>
        <v>0</v>
      </c>
      <c r="P354" s="75">
        <f>+IF(H354=0,"",'Ark1'!X855)</f>
        <v>0</v>
      </c>
      <c r="Q354" s="75">
        <f>+IF(H354=0,"",'Ark1'!AG855)</f>
        <v>646</v>
      </c>
      <c r="R354" s="75">
        <f>+IF(H354=0,"",'Ark1'!AH855)</f>
        <v>0</v>
      </c>
      <c r="S354" s="75">
        <f>+IF(H354=0,"",'Ark1'!AI855)</f>
        <v>100</v>
      </c>
      <c r="T354" s="75"/>
      <c r="U354" s="75"/>
      <c r="V354" s="75">
        <f>+IF(H354=0,"",'Ark1'!Y855)</f>
        <v>0</v>
      </c>
      <c r="W354" s="52">
        <f>+IF(H354=0,"",'Ark1'!AA855)</f>
        <v>0</v>
      </c>
      <c r="X354" s="75">
        <f>+IF(H354=0,"",'Ark1'!AC855)</f>
        <v>0</v>
      </c>
      <c r="Y354" s="75">
        <f t="shared" si="137"/>
        <v>535.44891640866888</v>
      </c>
      <c r="Z354" s="65"/>
      <c r="AA354" s="65">
        <f t="shared" si="138"/>
        <v>43.237500000000011</v>
      </c>
      <c r="AB354" s="65">
        <f t="shared" si="139"/>
        <v>1</v>
      </c>
      <c r="AC354" s="296"/>
      <c r="AE354" s="55"/>
      <c r="AF354" s="55"/>
      <c r="AG354" s="1"/>
    </row>
    <row r="355" spans="1:39" ht="15.6">
      <c r="A355" s="296"/>
      <c r="B355" s="296">
        <f>+'Ark1'!C856</f>
        <v>2023</v>
      </c>
      <c r="C355" s="50">
        <f>+'Ark1'!L856</f>
        <v>8</v>
      </c>
      <c r="D355" s="51" t="str">
        <f t="shared" si="140"/>
        <v>R</v>
      </c>
      <c r="E355" s="51">
        <f>+'Ark1'!D856</f>
        <v>11</v>
      </c>
      <c r="F355" s="51" t="str">
        <f t="shared" si="136"/>
        <v>Nov</v>
      </c>
      <c r="G355" s="50" t="str">
        <f>+IF(H355=0,"",'Ark1'!Q856)</f>
        <v/>
      </c>
      <c r="H355" s="90">
        <f>+'Ark1'!R856</f>
        <v>0</v>
      </c>
      <c r="I355" s="65"/>
      <c r="J355" s="52" t="str">
        <f>+IF(H355=0,"",'Ark1'!AE856)</f>
        <v/>
      </c>
      <c r="K355" s="52" t="str">
        <f>+IF(H355=0,"",'Ark1'!AF856)</f>
        <v/>
      </c>
      <c r="L355" s="52" t="str">
        <f>+IF(H355=0,"",'Ark1'!T856)</f>
        <v/>
      </c>
      <c r="M355" s="65" t="str">
        <f>+IF(H355=0,"",'Ark1'!U856)</f>
        <v/>
      </c>
      <c r="N355" s="65"/>
      <c r="O355" s="75" t="str">
        <f>+IF(H355=0,"",'Ark1'!W856)</f>
        <v/>
      </c>
      <c r="P355" s="75" t="str">
        <f>+IF(H355=0,"",'Ark1'!X856)</f>
        <v/>
      </c>
      <c r="Q355" s="75" t="str">
        <f>+IF(H355=0,"",'Ark1'!AG856)</f>
        <v/>
      </c>
      <c r="R355" s="75" t="str">
        <f>+IF(H355=0,"",'Ark1'!AH856)</f>
        <v/>
      </c>
      <c r="S355" s="75" t="str">
        <f>+IF(H355=0,"",'Ark1'!AI856)</f>
        <v/>
      </c>
      <c r="T355" s="75"/>
      <c r="U355" s="75"/>
      <c r="V355" s="75" t="str">
        <f>+IF(H355=0,"",'Ark1'!Y856)</f>
        <v/>
      </c>
      <c r="W355" s="52" t="str">
        <f>+IF(H355=0,"",'Ark1'!AA856)</f>
        <v/>
      </c>
      <c r="X355" s="75" t="str">
        <f>+IF(H355=0,"",'Ark1'!AC856)</f>
        <v/>
      </c>
      <c r="Y355" s="75" t="str">
        <f t="shared" si="137"/>
        <v/>
      </c>
      <c r="Z355" s="65"/>
      <c r="AA355" s="65" t="str">
        <f t="shared" si="138"/>
        <v/>
      </c>
      <c r="AB355" s="65" t="str">
        <f t="shared" si="139"/>
        <v/>
      </c>
      <c r="AC355" s="296"/>
      <c r="AE355" s="55"/>
      <c r="AF355" s="55"/>
      <c r="AG355" s="1"/>
    </row>
    <row r="356" spans="1:39" ht="15.6">
      <c r="A356" s="296"/>
      <c r="B356" s="296">
        <f>+'Ark1'!C857</f>
        <v>2023</v>
      </c>
      <c r="C356" s="50">
        <f>+'Ark1'!L857</f>
        <v>8</v>
      </c>
      <c r="D356" s="51" t="str">
        <f t="shared" si="140"/>
        <v>R</v>
      </c>
      <c r="E356" s="51">
        <f>+'Ark1'!D857</f>
        <v>12</v>
      </c>
      <c r="F356" s="51" t="str">
        <f t="shared" si="136"/>
        <v>Des</v>
      </c>
      <c r="G356" s="50">
        <f>+IF(H356=0,"",'Ark1'!Q857)</f>
        <v>1</v>
      </c>
      <c r="H356" s="90">
        <f>+'Ark1'!R857</f>
        <v>3</v>
      </c>
      <c r="I356" s="65"/>
      <c r="J356" s="52">
        <f>+IF(H356=0,"",'Ark1'!AE857)</f>
        <v>3.5714285714285721</v>
      </c>
      <c r="K356" s="52">
        <f>+IF(H356=0,"",'Ark1'!AF857)</f>
        <v>4.6761203416306572</v>
      </c>
      <c r="L356" s="52">
        <f>+IF(H356=0,"",'Ark1'!T857)</f>
        <v>6.6666666666666687</v>
      </c>
      <c r="M356" s="65">
        <f>+IF(H356=0,"",'Ark1'!U857)</f>
        <v>307.33333333333326</v>
      </c>
      <c r="N356" s="65"/>
      <c r="O356" s="75">
        <f>+IF(H356=0,"",'Ark1'!W857)</f>
        <v>33.333333333333343</v>
      </c>
      <c r="P356" s="75">
        <f>+IF(H356=0,"",'Ark1'!X857)</f>
        <v>0</v>
      </c>
      <c r="Q356" s="75">
        <f>+IF(H356=0,"",'Ark1'!AG857)</f>
        <v>601.33333333333348</v>
      </c>
      <c r="R356" s="75">
        <f>+IF(H356=0,"",'Ark1'!AH857)</f>
        <v>0</v>
      </c>
      <c r="S356" s="75">
        <f>+IF(H356=0,"",'Ark1'!AI857)</f>
        <v>100</v>
      </c>
      <c r="T356" s="75"/>
      <c r="U356" s="75"/>
      <c r="V356" s="75">
        <f>+IF(H356=0,"",'Ark1'!Y857)</f>
        <v>8.1960695187130259</v>
      </c>
      <c r="W356" s="52">
        <f>+IF(H356=0,"",'Ark1'!AA857)</f>
        <v>0.9428090415820618</v>
      </c>
      <c r="X356" s="75">
        <f>+IF(H356=0,"",'Ark1'!AC857)</f>
        <v>-55.502867749558739</v>
      </c>
      <c r="Y356" s="75">
        <f t="shared" si="137"/>
        <v>511.0864745011084</v>
      </c>
      <c r="Z356" s="65"/>
      <c r="AA356" s="65">
        <f t="shared" si="138"/>
        <v>38.416666666666657</v>
      </c>
      <c r="AB356" s="65">
        <f t="shared" si="139"/>
        <v>3</v>
      </c>
      <c r="AC356" s="296"/>
      <c r="AE356" s="55"/>
      <c r="AF356" s="55"/>
      <c r="AG356" s="1"/>
    </row>
    <row r="357" spans="1:39" ht="15.6">
      <c r="A357" s="296"/>
      <c r="B357" s="296"/>
      <c r="C357" s="293"/>
      <c r="D357" s="293"/>
      <c r="E357" s="293"/>
      <c r="F357" s="293"/>
      <c r="G357" s="293"/>
      <c r="H357" s="293"/>
      <c r="I357" s="296"/>
      <c r="J357" s="294"/>
      <c r="K357" s="295"/>
      <c r="L357" s="296"/>
      <c r="M357" s="296"/>
      <c r="N357" s="296"/>
      <c r="O357" s="297"/>
      <c r="P357" s="297"/>
      <c r="Q357" s="296"/>
      <c r="R357" s="297"/>
      <c r="S357" s="297"/>
      <c r="T357" s="297"/>
      <c r="U357" s="297"/>
      <c r="V357" s="297"/>
      <c r="W357" s="296"/>
      <c r="X357" s="297"/>
      <c r="Y357" s="296"/>
      <c r="Z357" s="296"/>
      <c r="AA357" s="295"/>
      <c r="AB357" s="298"/>
      <c r="AC357" s="296"/>
      <c r="AD357" s="4"/>
      <c r="AE357" s="55"/>
      <c r="AF357" s="55"/>
      <c r="AG357" s="1"/>
      <c r="AH357" s="5"/>
      <c r="AI357"/>
      <c r="AM357"/>
    </row>
    <row r="358" spans="1:39" ht="17.399999999999999">
      <c r="A358" s="296"/>
      <c r="B358" s="399" t="s">
        <v>0</v>
      </c>
      <c r="C358" s="399"/>
      <c r="D358" s="399" t="str">
        <f>+D360</f>
        <v>R+</v>
      </c>
      <c r="E358" s="3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4"/>
      <c r="AE358" s="55"/>
      <c r="AF358" s="55"/>
      <c r="AG358" s="1"/>
      <c r="AH358" s="5"/>
      <c r="AI358"/>
      <c r="AM358"/>
    </row>
    <row r="359" spans="1:39" ht="15.6">
      <c r="A359" s="296"/>
      <c r="B359" s="296"/>
      <c r="C359" s="299"/>
      <c r="D359" s="299"/>
      <c r="E359" s="299"/>
      <c r="F359" s="299"/>
      <c r="G359" s="302"/>
      <c r="H359" s="302"/>
      <c r="I359" s="303"/>
      <c r="J359" s="303"/>
      <c r="K359" s="303"/>
      <c r="L359" s="302"/>
      <c r="M359" s="303"/>
      <c r="N359" s="303"/>
      <c r="O359" s="304"/>
      <c r="P359" s="304"/>
      <c r="Q359" s="304"/>
      <c r="R359" s="304"/>
      <c r="S359" s="304"/>
      <c r="T359" s="304"/>
      <c r="U359" s="304"/>
      <c r="V359" s="304"/>
      <c r="W359" s="302"/>
      <c r="X359" s="304"/>
      <c r="Y359" s="302"/>
      <c r="Z359" s="303"/>
      <c r="AA359" s="303"/>
      <c r="AB359" s="303"/>
      <c r="AC359" s="296"/>
      <c r="AD359" s="4"/>
      <c r="AE359" s="55"/>
      <c r="AF359" s="55"/>
      <c r="AG359" s="1"/>
      <c r="AH359" s="5"/>
      <c r="AI359"/>
      <c r="AM359"/>
    </row>
    <row r="360" spans="1:39" ht="15.6">
      <c r="A360" s="296"/>
      <c r="B360" s="296">
        <f>+'Ark1'!C858</f>
        <v>2023</v>
      </c>
      <c r="C360" s="50">
        <f>+'Ark1'!L858</f>
        <v>9</v>
      </c>
      <c r="D360" s="51" t="s">
        <v>36</v>
      </c>
      <c r="E360" s="51">
        <f>+'Ark1'!D858</f>
        <v>1</v>
      </c>
      <c r="F360" s="51" t="str">
        <f t="shared" ref="F360:F371" si="141">+F133</f>
        <v>Jan</v>
      </c>
      <c r="G360" s="50" t="str">
        <f>+IF(H360=0,"",'Ark1'!Q858)</f>
        <v/>
      </c>
      <c r="H360" s="90">
        <f>+'Ark1'!R858</f>
        <v>0</v>
      </c>
      <c r="I360" s="65"/>
      <c r="J360" s="52" t="str">
        <f>+IF(H360=0,"",'Ark1'!AE858)</f>
        <v/>
      </c>
      <c r="K360" s="52" t="str">
        <f>+IF(H360=0,"",'Ark1'!AF858)</f>
        <v/>
      </c>
      <c r="L360" s="52" t="str">
        <f>+IF(H360=0,"",'Ark1'!T858)</f>
        <v/>
      </c>
      <c r="M360" s="65" t="str">
        <f>+IF(H360=0,"",'Ark1'!U858)</f>
        <v/>
      </c>
      <c r="N360" s="65"/>
      <c r="O360" s="75" t="str">
        <f>+IF(H360=0,"",'Ark1'!W858)</f>
        <v/>
      </c>
      <c r="P360" s="75" t="str">
        <f>+IF(H360=0,"",'Ark1'!X858)</f>
        <v/>
      </c>
      <c r="Q360" s="75" t="str">
        <f>+IF(H360=0,"",'Ark1'!AG858)</f>
        <v/>
      </c>
      <c r="R360" s="75" t="str">
        <f>+IF(H360=0,"",'Ark1'!AH858)</f>
        <v/>
      </c>
      <c r="S360" s="75" t="str">
        <f>+IF(H360=0,"",'Ark1'!AI858)</f>
        <v/>
      </c>
      <c r="T360" s="75"/>
      <c r="U360" s="75"/>
      <c r="V360" s="75" t="str">
        <f>+IF(H360=0,"",'Ark1'!Y858)</f>
        <v/>
      </c>
      <c r="W360" s="52" t="str">
        <f>+IF(H360=0,"",'Ark1'!AA858)</f>
        <v/>
      </c>
      <c r="X360" s="75" t="str">
        <f>+IF(H360=0,"",'Ark1'!AC858)</f>
        <v/>
      </c>
      <c r="Y360" s="75" t="str">
        <f t="shared" ref="Y360:Y371" si="142">IF(H360=0,"",1000*M360/Q360)</f>
        <v/>
      </c>
      <c r="Z360" s="65"/>
      <c r="AA360" s="65" t="str">
        <f t="shared" ref="AA360:AA371" si="143">IF(H360=0,"",M360/C360)</f>
        <v/>
      </c>
      <c r="AB360" s="65" t="str">
        <f t="shared" ref="AB360:AB371" si="144">IF(H360=0,"",H360/G360)</f>
        <v/>
      </c>
      <c r="AC360" s="296"/>
      <c r="AE360" s="55"/>
      <c r="AF360" s="55"/>
      <c r="AG360" s="1"/>
    </row>
    <row r="361" spans="1:39" ht="15.6">
      <c r="A361" s="296"/>
      <c r="B361" s="296">
        <f>+'Ark1'!C859</f>
        <v>2023</v>
      </c>
      <c r="C361" s="50">
        <f>+'Ark1'!L859</f>
        <v>9</v>
      </c>
      <c r="D361" s="51" t="str">
        <f>+D360</f>
        <v>R+</v>
      </c>
      <c r="E361" s="51">
        <f>+'Ark1'!D859</f>
        <v>2</v>
      </c>
      <c r="F361" s="51" t="str">
        <f t="shared" si="141"/>
        <v>Feb</v>
      </c>
      <c r="G361" s="50" t="str">
        <f>+IF(H361=0,"",'Ark1'!Q859)</f>
        <v/>
      </c>
      <c r="H361" s="90">
        <f>+'Ark1'!R859</f>
        <v>0</v>
      </c>
      <c r="I361" s="65"/>
      <c r="J361" s="52" t="str">
        <f>+IF(H361=0,"",'Ark1'!AE859)</f>
        <v/>
      </c>
      <c r="K361" s="52" t="str">
        <f>+IF(H361=0,"",'Ark1'!AF859)</f>
        <v/>
      </c>
      <c r="L361" s="52" t="str">
        <f>+IF(H361=0,"",'Ark1'!T859)</f>
        <v/>
      </c>
      <c r="M361" s="65" t="str">
        <f>+IF(H361=0,"",'Ark1'!U859)</f>
        <v/>
      </c>
      <c r="N361" s="65"/>
      <c r="O361" s="75" t="str">
        <f>+IF(H361=0,"",'Ark1'!W859)</f>
        <v/>
      </c>
      <c r="P361" s="75" t="str">
        <f>+IF(H361=0,"",'Ark1'!X859)</f>
        <v/>
      </c>
      <c r="Q361" s="75" t="str">
        <f>+IF(H361=0,"",'Ark1'!AG859)</f>
        <v/>
      </c>
      <c r="R361" s="75" t="str">
        <f>+IF(H361=0,"",'Ark1'!AH859)</f>
        <v/>
      </c>
      <c r="S361" s="75" t="str">
        <f>+IF(H361=0,"",'Ark1'!AI859)</f>
        <v/>
      </c>
      <c r="T361" s="75"/>
      <c r="U361" s="75"/>
      <c r="V361" s="75" t="str">
        <f>+IF(H361=0,"",'Ark1'!Y859)</f>
        <v/>
      </c>
      <c r="W361" s="52" t="str">
        <f>+IF(H361=0,"",'Ark1'!AA859)</f>
        <v/>
      </c>
      <c r="X361" s="75" t="str">
        <f>+IF(H361=0,"",'Ark1'!AC859)</f>
        <v/>
      </c>
      <c r="Y361" s="75" t="str">
        <f t="shared" si="142"/>
        <v/>
      </c>
      <c r="Z361" s="65"/>
      <c r="AA361" s="65" t="str">
        <f t="shared" si="143"/>
        <v/>
      </c>
      <c r="AB361" s="65" t="str">
        <f t="shared" si="144"/>
        <v/>
      </c>
      <c r="AC361" s="296"/>
      <c r="AE361" s="55"/>
      <c r="AF361" s="55"/>
      <c r="AG361" s="1"/>
    </row>
    <row r="362" spans="1:39" ht="15.6">
      <c r="A362" s="296"/>
      <c r="B362" s="296">
        <f>+'Ark1'!C860</f>
        <v>2023</v>
      </c>
      <c r="C362" s="50">
        <f>+'Ark1'!L860</f>
        <v>9</v>
      </c>
      <c r="D362" s="51" t="str">
        <f t="shared" ref="D362:D371" si="145">+D361</f>
        <v>R+</v>
      </c>
      <c r="E362" s="51">
        <f>+'Ark1'!D860</f>
        <v>3</v>
      </c>
      <c r="F362" s="51" t="str">
        <f t="shared" si="141"/>
        <v>Mar</v>
      </c>
      <c r="G362" s="50" t="str">
        <f>+IF(H362=0,"",'Ark1'!Q860)</f>
        <v/>
      </c>
      <c r="H362" s="90">
        <f>+'Ark1'!R860</f>
        <v>0</v>
      </c>
      <c r="I362" s="65"/>
      <c r="J362" s="52" t="str">
        <f>+IF(H362=0,"",'Ark1'!AE860)</f>
        <v/>
      </c>
      <c r="K362" s="52" t="str">
        <f>+IF(H362=0,"",'Ark1'!AF860)</f>
        <v/>
      </c>
      <c r="L362" s="52" t="str">
        <f>+IF(H362=0,"",'Ark1'!T860)</f>
        <v/>
      </c>
      <c r="M362" s="65" t="str">
        <f>+IF(H362=0,"",'Ark1'!U860)</f>
        <v/>
      </c>
      <c r="N362" s="65"/>
      <c r="O362" s="75" t="str">
        <f>+IF(H362=0,"",'Ark1'!W860)</f>
        <v/>
      </c>
      <c r="P362" s="75" t="str">
        <f>+IF(H362=0,"",'Ark1'!X860)</f>
        <v/>
      </c>
      <c r="Q362" s="75" t="str">
        <f>+IF(H362=0,"",'Ark1'!AG860)</f>
        <v/>
      </c>
      <c r="R362" s="75" t="str">
        <f>+IF(H362=0,"",'Ark1'!AH860)</f>
        <v/>
      </c>
      <c r="S362" s="75" t="str">
        <f>+IF(H362=0,"",'Ark1'!AI860)</f>
        <v/>
      </c>
      <c r="T362" s="75"/>
      <c r="U362" s="75"/>
      <c r="V362" s="75" t="str">
        <f>+IF(H362=0,"",'Ark1'!Y860)</f>
        <v/>
      </c>
      <c r="W362" s="52" t="str">
        <f>+IF(H362=0,"",'Ark1'!AA860)</f>
        <v/>
      </c>
      <c r="X362" s="75" t="str">
        <f>+IF(H362=0,"",'Ark1'!AC860)</f>
        <v/>
      </c>
      <c r="Y362" s="75" t="str">
        <f t="shared" si="142"/>
        <v/>
      </c>
      <c r="Z362" s="65"/>
      <c r="AA362" s="65" t="str">
        <f t="shared" si="143"/>
        <v/>
      </c>
      <c r="AB362" s="65" t="str">
        <f t="shared" si="144"/>
        <v/>
      </c>
      <c r="AC362" s="296"/>
      <c r="AE362" s="55"/>
      <c r="AF362" s="55"/>
      <c r="AG362" s="1"/>
    </row>
    <row r="363" spans="1:39" ht="15.6">
      <c r="A363" s="296"/>
      <c r="B363" s="296">
        <f>+'Ark1'!C861</f>
        <v>2023</v>
      </c>
      <c r="C363" s="50">
        <f>+'Ark1'!L861</f>
        <v>9</v>
      </c>
      <c r="D363" s="51" t="str">
        <f t="shared" si="145"/>
        <v>R+</v>
      </c>
      <c r="E363" s="51">
        <f>+'Ark1'!D861</f>
        <v>4</v>
      </c>
      <c r="F363" s="51" t="str">
        <f t="shared" si="141"/>
        <v>Apr</v>
      </c>
      <c r="G363" s="50" t="str">
        <f>+IF(H363=0,"",'Ark1'!Q861)</f>
        <v/>
      </c>
      <c r="H363" s="90">
        <f>+'Ark1'!R861</f>
        <v>0</v>
      </c>
      <c r="I363" s="65"/>
      <c r="J363" s="52" t="str">
        <f>+IF(H363=0,"",'Ark1'!AE861)</f>
        <v/>
      </c>
      <c r="K363" s="52" t="str">
        <f>+IF(H363=0,"",'Ark1'!AF861)</f>
        <v/>
      </c>
      <c r="L363" s="52" t="str">
        <f>+IF(H363=0,"",'Ark1'!T861)</f>
        <v/>
      </c>
      <c r="M363" s="65" t="str">
        <f>+IF(H363=0,"",'Ark1'!U861)</f>
        <v/>
      </c>
      <c r="N363" s="65"/>
      <c r="O363" s="75" t="str">
        <f>+IF(H363=0,"",'Ark1'!W861)</f>
        <v/>
      </c>
      <c r="P363" s="75" t="str">
        <f>+IF(H363=0,"",'Ark1'!X861)</f>
        <v/>
      </c>
      <c r="Q363" s="75" t="str">
        <f>+IF(H363=0,"",'Ark1'!AG861)</f>
        <v/>
      </c>
      <c r="R363" s="75" t="str">
        <f>+IF(H363=0,"",'Ark1'!AH861)</f>
        <v/>
      </c>
      <c r="S363" s="75" t="str">
        <f>+IF(H363=0,"",'Ark1'!AI861)</f>
        <v/>
      </c>
      <c r="T363" s="75"/>
      <c r="U363" s="75"/>
      <c r="V363" s="75" t="str">
        <f>+IF(H363=0,"",'Ark1'!Y861)</f>
        <v/>
      </c>
      <c r="W363" s="52" t="str">
        <f>+IF(H363=0,"",'Ark1'!AA861)</f>
        <v/>
      </c>
      <c r="X363" s="75" t="str">
        <f>+IF(H363=0,"",'Ark1'!AC861)</f>
        <v/>
      </c>
      <c r="Y363" s="75" t="str">
        <f t="shared" si="142"/>
        <v/>
      </c>
      <c r="Z363" s="65"/>
      <c r="AA363" s="65" t="str">
        <f t="shared" si="143"/>
        <v/>
      </c>
      <c r="AB363" s="65" t="str">
        <f t="shared" si="144"/>
        <v/>
      </c>
      <c r="AC363" s="296"/>
      <c r="AE363" s="55"/>
      <c r="AF363" s="55"/>
      <c r="AG363" s="1"/>
    </row>
    <row r="364" spans="1:39" ht="15.6">
      <c r="A364" s="296"/>
      <c r="B364" s="296">
        <f>+'Ark1'!C862</f>
        <v>2023</v>
      </c>
      <c r="C364" s="50">
        <f>+'Ark1'!L862</f>
        <v>9</v>
      </c>
      <c r="D364" s="51" t="str">
        <f t="shared" si="145"/>
        <v>R+</v>
      </c>
      <c r="E364" s="51">
        <f>+'Ark1'!D862</f>
        <v>5</v>
      </c>
      <c r="F364" s="51" t="str">
        <f t="shared" si="141"/>
        <v>Mai</v>
      </c>
      <c r="G364" s="50">
        <f>+IF(H364=0,"",'Ark1'!Q862)</f>
        <v>1</v>
      </c>
      <c r="H364" s="90">
        <f>+'Ark1'!R862</f>
        <v>1</v>
      </c>
      <c r="I364" s="65"/>
      <c r="J364" s="52">
        <f>+IF(H364=0,"",'Ark1'!AE862)</f>
        <v>0.48076923076923056</v>
      </c>
      <c r="K364" s="52">
        <f>+IF(H364=0,"",'Ark1'!AF862)</f>
        <v>0.54771958719534641</v>
      </c>
      <c r="L364" s="52">
        <f>+IF(H364=0,"",'Ark1'!T862)</f>
        <v>7</v>
      </c>
      <c r="M364" s="65">
        <f>+IF(H364=0,"",'Ark1'!U862)</f>
        <v>312.60000000000002</v>
      </c>
      <c r="N364" s="65"/>
      <c r="O364" s="75">
        <f>+IF(H364=0,"",'Ark1'!W862)</f>
        <v>100</v>
      </c>
      <c r="P364" s="75">
        <f>+IF(H364=0,"",'Ark1'!X862)</f>
        <v>0</v>
      </c>
      <c r="Q364" s="75">
        <f>+IF(H364=0,"",'Ark1'!AG862)</f>
        <v>467</v>
      </c>
      <c r="R364" s="75">
        <f>+IF(H364=0,"",'Ark1'!AH862)</f>
        <v>0</v>
      </c>
      <c r="S364" s="75">
        <f>+IF(H364=0,"",'Ark1'!AI862)</f>
        <v>100</v>
      </c>
      <c r="T364" s="75"/>
      <c r="U364" s="75"/>
      <c r="V364" s="75">
        <f>+IF(H364=0,"",'Ark1'!Y862)</f>
        <v>0</v>
      </c>
      <c r="W364" s="52">
        <f>+IF(H364=0,"",'Ark1'!AA862)</f>
        <v>0</v>
      </c>
      <c r="X364" s="75">
        <f>+IF(H364=0,"",'Ark1'!AC862)</f>
        <v>0</v>
      </c>
      <c r="Y364" s="75">
        <f t="shared" si="142"/>
        <v>669.37901498929341</v>
      </c>
      <c r="Z364" s="65"/>
      <c r="AA364" s="65">
        <f t="shared" si="143"/>
        <v>34.733333333333334</v>
      </c>
      <c r="AB364" s="65">
        <f t="shared" si="144"/>
        <v>1</v>
      </c>
      <c r="AC364" s="296"/>
      <c r="AE364" s="55"/>
      <c r="AF364" s="55"/>
      <c r="AG364" s="1"/>
    </row>
    <row r="365" spans="1:39" ht="15.6">
      <c r="A365" s="296"/>
      <c r="B365" s="296">
        <f>+'Ark1'!C863</f>
        <v>2023</v>
      </c>
      <c r="C365" s="50">
        <f>+'Ark1'!L863</f>
        <v>9</v>
      </c>
      <c r="D365" s="51" t="str">
        <f t="shared" si="145"/>
        <v>R+</v>
      </c>
      <c r="E365" s="51">
        <f>+'Ark1'!D863</f>
        <v>6</v>
      </c>
      <c r="F365" s="51" t="str">
        <f t="shared" si="141"/>
        <v>Jun</v>
      </c>
      <c r="G365" s="50" t="str">
        <f>+IF(H365=0,"",'Ark1'!Q863)</f>
        <v/>
      </c>
      <c r="H365" s="90">
        <f>+'Ark1'!R863</f>
        <v>0</v>
      </c>
      <c r="I365" s="65"/>
      <c r="J365" s="52" t="str">
        <f>+IF(H365=0,"",'Ark1'!AE863)</f>
        <v/>
      </c>
      <c r="K365" s="52" t="str">
        <f>+IF(H365=0,"",'Ark1'!AF863)</f>
        <v/>
      </c>
      <c r="L365" s="52" t="str">
        <f>+IF(H365=0,"",'Ark1'!T863)</f>
        <v/>
      </c>
      <c r="M365" s="65" t="str">
        <f>+IF(H365=0,"",'Ark1'!U863)</f>
        <v/>
      </c>
      <c r="N365" s="65"/>
      <c r="O365" s="75" t="str">
        <f>+IF(H365=0,"",'Ark1'!W863)</f>
        <v/>
      </c>
      <c r="P365" s="75" t="str">
        <f>+IF(H365=0,"",'Ark1'!X863)</f>
        <v/>
      </c>
      <c r="Q365" s="75" t="str">
        <f>+IF(H365=0,"",'Ark1'!AG863)</f>
        <v/>
      </c>
      <c r="R365" s="75" t="str">
        <f>+IF(H365=0,"",'Ark1'!AH863)</f>
        <v/>
      </c>
      <c r="S365" s="75" t="str">
        <f>+IF(H365=0,"",'Ark1'!AI863)</f>
        <v/>
      </c>
      <c r="T365" s="75"/>
      <c r="U365" s="75"/>
      <c r="V365" s="75" t="str">
        <f>+IF(H365=0,"",'Ark1'!Y863)</f>
        <v/>
      </c>
      <c r="W365" s="52" t="str">
        <f>+IF(H365=0,"",'Ark1'!AA863)</f>
        <v/>
      </c>
      <c r="X365" s="75" t="str">
        <f>+IF(H365=0,"",'Ark1'!AC863)</f>
        <v/>
      </c>
      <c r="Y365" s="75" t="str">
        <f t="shared" si="142"/>
        <v/>
      </c>
      <c r="Z365" s="65"/>
      <c r="AA365" s="65" t="str">
        <f t="shared" si="143"/>
        <v/>
      </c>
      <c r="AB365" s="65" t="str">
        <f t="shared" si="144"/>
        <v/>
      </c>
      <c r="AC365" s="296"/>
      <c r="AE365" s="55"/>
      <c r="AF365" s="55"/>
      <c r="AG365" s="1"/>
    </row>
    <row r="366" spans="1:39" ht="15.6">
      <c r="A366" s="296"/>
      <c r="B366" s="296">
        <f>+'Ark1'!C864</f>
        <v>2023</v>
      </c>
      <c r="C366" s="50">
        <f>+'Ark1'!L864</f>
        <v>9</v>
      </c>
      <c r="D366" s="51" t="str">
        <f t="shared" si="145"/>
        <v>R+</v>
      </c>
      <c r="E366" s="51">
        <f>+'Ark1'!D864</f>
        <v>7</v>
      </c>
      <c r="F366" s="51" t="str">
        <f t="shared" si="141"/>
        <v>Jul</v>
      </c>
      <c r="G366" s="50">
        <f>+IF(H366=0,"",'Ark1'!Q864)</f>
        <v>2</v>
      </c>
      <c r="H366" s="90">
        <f>+'Ark1'!R864</f>
        <v>2</v>
      </c>
      <c r="I366" s="65"/>
      <c r="J366" s="52">
        <f>+IF(H366=0,"",'Ark1'!AE864)</f>
        <v>2.7777777777777781</v>
      </c>
      <c r="K366" s="52">
        <f>+IF(H366=0,"",'Ark1'!AF864)</f>
        <v>3.6056495769039314</v>
      </c>
      <c r="L366" s="52">
        <f>+IF(H366=0,"",'Ark1'!T864)</f>
        <v>7</v>
      </c>
      <c r="M366" s="65">
        <f>+IF(H366=0,"",'Ark1'!U864)</f>
        <v>347.7000000000001</v>
      </c>
      <c r="N366" s="65"/>
      <c r="O366" s="75">
        <f>+IF(H366=0,"",'Ark1'!W864)</f>
        <v>100</v>
      </c>
      <c r="P366" s="75">
        <f>+IF(H366=0,"",'Ark1'!X864)</f>
        <v>50</v>
      </c>
      <c r="Q366" s="75">
        <f>+IF(H366=0,"",'Ark1'!AG864)</f>
        <v>429</v>
      </c>
      <c r="R366" s="75">
        <f>+IF(H366=0,"",'Ark1'!AH864)</f>
        <v>0</v>
      </c>
      <c r="S366" s="75">
        <f>+IF(H366=0,"",'Ark1'!AI864)</f>
        <v>100</v>
      </c>
      <c r="T366" s="75"/>
      <c r="U366" s="75"/>
      <c r="V366" s="75">
        <f>+IF(H366=0,"",'Ark1'!Y864)</f>
        <v>11.599999999998643</v>
      </c>
      <c r="W366" s="52">
        <f>+IF(H366=0,"",'Ark1'!AA864)</f>
        <v>0</v>
      </c>
      <c r="X366" s="75">
        <f>+IF(H366=0,"",'Ark1'!AC864)</f>
        <v>0</v>
      </c>
      <c r="Y366" s="75">
        <f t="shared" si="142"/>
        <v>810.48951048951074</v>
      </c>
      <c r="Z366" s="65"/>
      <c r="AA366" s="65">
        <f t="shared" si="143"/>
        <v>38.633333333333347</v>
      </c>
      <c r="AB366" s="65">
        <f t="shared" si="144"/>
        <v>1</v>
      </c>
      <c r="AC366" s="296"/>
      <c r="AE366" s="55"/>
      <c r="AF366" s="55"/>
      <c r="AG366" s="1"/>
    </row>
    <row r="367" spans="1:39" ht="15.6">
      <c r="A367" s="296"/>
      <c r="B367" s="296">
        <f>+'Ark1'!C865</f>
        <v>2023</v>
      </c>
      <c r="C367" s="50">
        <f>+'Ark1'!L865</f>
        <v>9</v>
      </c>
      <c r="D367" s="51" t="str">
        <f t="shared" si="145"/>
        <v>R+</v>
      </c>
      <c r="E367" s="51">
        <f>+'Ark1'!D865</f>
        <v>8</v>
      </c>
      <c r="F367" s="51" t="str">
        <f t="shared" si="141"/>
        <v>Aug</v>
      </c>
      <c r="G367" s="50" t="str">
        <f>+IF(H367=0,"",'Ark1'!Q865)</f>
        <v/>
      </c>
      <c r="H367" s="90">
        <f>+'Ark1'!R865</f>
        <v>0</v>
      </c>
      <c r="I367" s="65"/>
      <c r="J367" s="52" t="str">
        <f>+IF(H367=0,"",'Ark1'!AE865)</f>
        <v/>
      </c>
      <c r="K367" s="52" t="str">
        <f>+IF(H367=0,"",'Ark1'!AF865)</f>
        <v/>
      </c>
      <c r="L367" s="52" t="str">
        <f>+IF(H367=0,"",'Ark1'!T865)</f>
        <v/>
      </c>
      <c r="M367" s="65" t="str">
        <f>+IF(H367=0,"",'Ark1'!U865)</f>
        <v/>
      </c>
      <c r="N367" s="65"/>
      <c r="O367" s="75" t="str">
        <f>+IF(H367=0,"",'Ark1'!W865)</f>
        <v/>
      </c>
      <c r="P367" s="75" t="str">
        <f>+IF(H367=0,"",'Ark1'!X865)</f>
        <v/>
      </c>
      <c r="Q367" s="75" t="str">
        <f>+IF(H367=0,"",'Ark1'!AG865)</f>
        <v/>
      </c>
      <c r="R367" s="75" t="str">
        <f>+IF(H367=0,"",'Ark1'!AH865)</f>
        <v/>
      </c>
      <c r="S367" s="75" t="str">
        <f>+IF(H367=0,"",'Ark1'!AI865)</f>
        <v/>
      </c>
      <c r="T367" s="75"/>
      <c r="U367" s="75"/>
      <c r="V367" s="75" t="str">
        <f>+IF(H367=0,"",'Ark1'!Y865)</f>
        <v/>
      </c>
      <c r="W367" s="52" t="str">
        <f>+IF(H367=0,"",'Ark1'!AA865)</f>
        <v/>
      </c>
      <c r="X367" s="75" t="str">
        <f>+IF(H367=0,"",'Ark1'!AC865)</f>
        <v/>
      </c>
      <c r="Y367" s="75" t="str">
        <f t="shared" si="142"/>
        <v/>
      </c>
      <c r="Z367" s="65"/>
      <c r="AA367" s="65" t="str">
        <f t="shared" si="143"/>
        <v/>
      </c>
      <c r="AB367" s="65" t="str">
        <f t="shared" si="144"/>
        <v/>
      </c>
      <c r="AC367" s="296"/>
      <c r="AE367" s="55"/>
      <c r="AF367" s="55"/>
      <c r="AG367" s="1"/>
    </row>
    <row r="368" spans="1:39" ht="15.6">
      <c r="A368" s="296"/>
      <c r="B368" s="296">
        <f>+'Ark1'!C866</f>
        <v>2023</v>
      </c>
      <c r="C368" s="50">
        <f>+'Ark1'!L866</f>
        <v>9</v>
      </c>
      <c r="D368" s="51" t="str">
        <f t="shared" si="145"/>
        <v>R+</v>
      </c>
      <c r="E368" s="51">
        <f>+'Ark1'!D866</f>
        <v>9</v>
      </c>
      <c r="F368" s="51" t="str">
        <f t="shared" si="141"/>
        <v>Sep</v>
      </c>
      <c r="G368" s="50" t="str">
        <f>+IF(H368=0,"",'Ark1'!Q866)</f>
        <v/>
      </c>
      <c r="H368" s="90">
        <f>+'Ark1'!R866</f>
        <v>0</v>
      </c>
      <c r="I368" s="65"/>
      <c r="J368" s="52" t="str">
        <f>+IF(H368=0,"",'Ark1'!AE866)</f>
        <v/>
      </c>
      <c r="K368" s="52" t="str">
        <f>+IF(H368=0,"",'Ark1'!AF866)</f>
        <v/>
      </c>
      <c r="L368" s="52" t="str">
        <f>+IF(H368=0,"",'Ark1'!T866)</f>
        <v/>
      </c>
      <c r="M368" s="65" t="str">
        <f>+IF(H368=0,"",'Ark1'!U866)</f>
        <v/>
      </c>
      <c r="N368" s="65"/>
      <c r="O368" s="75" t="str">
        <f>+IF(H368=0,"",'Ark1'!W866)</f>
        <v/>
      </c>
      <c r="P368" s="75" t="str">
        <f>+IF(H368=0,"",'Ark1'!X866)</f>
        <v/>
      </c>
      <c r="Q368" s="75" t="str">
        <f>+IF(H368=0,"",'Ark1'!AG866)</f>
        <v/>
      </c>
      <c r="R368" s="75" t="str">
        <f>+IF(H368=0,"",'Ark1'!AH866)</f>
        <v/>
      </c>
      <c r="S368" s="75" t="str">
        <f>+IF(H368=0,"",'Ark1'!AI866)</f>
        <v/>
      </c>
      <c r="T368" s="75"/>
      <c r="U368" s="75"/>
      <c r="V368" s="75" t="str">
        <f>+IF(H368=0,"",'Ark1'!Y866)</f>
        <v/>
      </c>
      <c r="W368" s="52" t="str">
        <f>+IF(H368=0,"",'Ark1'!AA866)</f>
        <v/>
      </c>
      <c r="X368" s="75" t="str">
        <f>+IF(H368=0,"",'Ark1'!AC866)</f>
        <v/>
      </c>
      <c r="Y368" s="75" t="str">
        <f t="shared" si="142"/>
        <v/>
      </c>
      <c r="Z368" s="65"/>
      <c r="AA368" s="65" t="str">
        <f t="shared" si="143"/>
        <v/>
      </c>
      <c r="AB368" s="65" t="str">
        <f t="shared" si="144"/>
        <v/>
      </c>
      <c r="AC368" s="296"/>
      <c r="AE368" s="55"/>
      <c r="AF368" s="55"/>
      <c r="AG368" s="1"/>
    </row>
    <row r="369" spans="1:39" ht="15.6">
      <c r="A369" s="296"/>
      <c r="B369" s="296">
        <f>+'Ark1'!C867</f>
        <v>2023</v>
      </c>
      <c r="C369" s="50">
        <f>+'Ark1'!L867</f>
        <v>9</v>
      </c>
      <c r="D369" s="51" t="str">
        <f t="shared" si="145"/>
        <v>R+</v>
      </c>
      <c r="E369" s="51">
        <f>+'Ark1'!D867</f>
        <v>10</v>
      </c>
      <c r="F369" s="51" t="str">
        <f t="shared" si="141"/>
        <v>Okt</v>
      </c>
      <c r="G369" s="50" t="str">
        <f>+IF(H369=0,"",'Ark1'!Q867)</f>
        <v/>
      </c>
      <c r="H369" s="90">
        <f>+'Ark1'!R867</f>
        <v>0</v>
      </c>
      <c r="I369" s="65"/>
      <c r="J369" s="52" t="str">
        <f>+IF(H369=0,"",'Ark1'!AE867)</f>
        <v/>
      </c>
      <c r="K369" s="52" t="str">
        <f>+IF(H369=0,"",'Ark1'!AF867)</f>
        <v/>
      </c>
      <c r="L369" s="52" t="str">
        <f>+IF(H369=0,"",'Ark1'!T867)</f>
        <v/>
      </c>
      <c r="M369" s="65" t="str">
        <f>+IF(H369=0,"",'Ark1'!U867)</f>
        <v/>
      </c>
      <c r="N369" s="65"/>
      <c r="O369" s="75" t="str">
        <f>+IF(H369=0,"",'Ark1'!W867)</f>
        <v/>
      </c>
      <c r="P369" s="75" t="str">
        <f>+IF(H369=0,"",'Ark1'!X867)</f>
        <v/>
      </c>
      <c r="Q369" s="75" t="str">
        <f>+IF(H369=0,"",'Ark1'!AG867)</f>
        <v/>
      </c>
      <c r="R369" s="75" t="str">
        <f>+IF(H369=0,"",'Ark1'!AH867)</f>
        <v/>
      </c>
      <c r="S369" s="75" t="str">
        <f>+IF(H369=0,"",'Ark1'!AI867)</f>
        <v/>
      </c>
      <c r="T369" s="75"/>
      <c r="U369" s="75"/>
      <c r="V369" s="75" t="str">
        <f>+IF(H369=0,"",'Ark1'!Y867)</f>
        <v/>
      </c>
      <c r="W369" s="52" t="str">
        <f>+IF(H369=0,"",'Ark1'!AA867)</f>
        <v/>
      </c>
      <c r="X369" s="75" t="str">
        <f>+IF(H369=0,"",'Ark1'!AC867)</f>
        <v/>
      </c>
      <c r="Y369" s="75" t="str">
        <f t="shared" si="142"/>
        <v/>
      </c>
      <c r="Z369" s="65"/>
      <c r="AA369" s="65" t="str">
        <f t="shared" si="143"/>
        <v/>
      </c>
      <c r="AB369" s="65" t="str">
        <f t="shared" si="144"/>
        <v/>
      </c>
      <c r="AC369" s="296"/>
      <c r="AE369" s="55"/>
      <c r="AF369" s="55"/>
      <c r="AG369" s="1"/>
    </row>
    <row r="370" spans="1:39" ht="15.6">
      <c r="A370" s="296"/>
      <c r="B370" s="296">
        <f>+'Ark1'!C868</f>
        <v>2023</v>
      </c>
      <c r="C370" s="50">
        <f>+'Ark1'!L868</f>
        <v>9</v>
      </c>
      <c r="D370" s="51" t="str">
        <f t="shared" si="145"/>
        <v>R+</v>
      </c>
      <c r="E370" s="51">
        <f>+'Ark1'!D868</f>
        <v>11</v>
      </c>
      <c r="F370" s="51" t="str">
        <f t="shared" si="141"/>
        <v>Nov</v>
      </c>
      <c r="G370" s="50">
        <f>+IF(H370=0,"",'Ark1'!Q868)</f>
        <v>1</v>
      </c>
      <c r="H370" s="90">
        <f>+'Ark1'!R868</f>
        <v>1</v>
      </c>
      <c r="I370" s="65"/>
      <c r="J370" s="52">
        <f>+IF(H370=0,"",'Ark1'!AE868)</f>
        <v>0.41322314049586795</v>
      </c>
      <c r="K370" s="52">
        <f>+IF(H370=0,"",'Ark1'!AF868)</f>
        <v>0.73896927744478746</v>
      </c>
      <c r="L370" s="52">
        <f>+IF(H370=0,"",'Ark1'!T868)</f>
        <v>14</v>
      </c>
      <c r="M370" s="65">
        <f>+IF(H370=0,"",'Ark1'!U868)</f>
        <v>439.4</v>
      </c>
      <c r="N370" s="65"/>
      <c r="O370" s="75">
        <f>+IF(H370=0,"",'Ark1'!W868)</f>
        <v>100</v>
      </c>
      <c r="P370" s="75">
        <f>+IF(H370=0,"",'Ark1'!X868)</f>
        <v>100</v>
      </c>
      <c r="Q370" s="75">
        <f>+IF(H370=0,"",'Ark1'!AG868)</f>
        <v>809</v>
      </c>
      <c r="R370" s="75">
        <f>+IF(H370=0,"",'Ark1'!AH868)</f>
        <v>0</v>
      </c>
      <c r="S370" s="75">
        <f>+IF(H370=0,"",'Ark1'!AI868)</f>
        <v>100</v>
      </c>
      <c r="T370" s="75"/>
      <c r="U370" s="75"/>
      <c r="V370" s="75">
        <f>+IF(H370=0,"",'Ark1'!Y868)</f>
        <v>0</v>
      </c>
      <c r="W370" s="52">
        <f>+IF(H370=0,"",'Ark1'!AA868)</f>
        <v>0</v>
      </c>
      <c r="X370" s="75">
        <f>+IF(H370=0,"",'Ark1'!AC868)</f>
        <v>0</v>
      </c>
      <c r="Y370" s="75">
        <f t="shared" si="142"/>
        <v>543.13967861557478</v>
      </c>
      <c r="Z370" s="65"/>
      <c r="AA370" s="65">
        <f t="shared" si="143"/>
        <v>48.822222222222223</v>
      </c>
      <c r="AB370" s="65">
        <f t="shared" si="144"/>
        <v>1</v>
      </c>
      <c r="AC370" s="296"/>
      <c r="AE370" s="55"/>
      <c r="AF370" s="55"/>
      <c r="AG370" s="1"/>
    </row>
    <row r="371" spans="1:39" ht="15.6">
      <c r="A371" s="296"/>
      <c r="B371" s="296">
        <f>+'Ark1'!C869</f>
        <v>2023</v>
      </c>
      <c r="C371" s="50">
        <f>+'Ark1'!L869</f>
        <v>9</v>
      </c>
      <c r="D371" s="51" t="str">
        <f t="shared" si="145"/>
        <v>R+</v>
      </c>
      <c r="E371" s="51">
        <f>+'Ark1'!D869</f>
        <v>12</v>
      </c>
      <c r="F371" s="51" t="str">
        <f t="shared" si="141"/>
        <v>Des</v>
      </c>
      <c r="G371" s="50" t="str">
        <f>+IF(H371=0,"",'Ark1'!Q869)</f>
        <v/>
      </c>
      <c r="H371" s="90">
        <f>+'Ark1'!R869</f>
        <v>0</v>
      </c>
      <c r="I371" s="65"/>
      <c r="J371" s="52" t="str">
        <f>+IF(H371=0,"",'Ark1'!AE869)</f>
        <v/>
      </c>
      <c r="K371" s="52" t="str">
        <f>+IF(H371=0,"",'Ark1'!AF869)</f>
        <v/>
      </c>
      <c r="L371" s="52" t="str">
        <f>+IF(H371=0,"",'Ark1'!T869)</f>
        <v/>
      </c>
      <c r="M371" s="65" t="str">
        <f>+IF(H371=0,"",'Ark1'!U869)</f>
        <v/>
      </c>
      <c r="N371" s="65"/>
      <c r="O371" s="75" t="str">
        <f>+IF(H371=0,"",'Ark1'!W869)</f>
        <v/>
      </c>
      <c r="P371" s="75" t="str">
        <f>+IF(H371=0,"",'Ark1'!X869)</f>
        <v/>
      </c>
      <c r="Q371" s="75" t="str">
        <f>+IF(H371=0,"",'Ark1'!AG869)</f>
        <v/>
      </c>
      <c r="R371" s="75" t="str">
        <f>+IF(H371=0,"",'Ark1'!AH869)</f>
        <v/>
      </c>
      <c r="S371" s="75" t="str">
        <f>+IF(H371=0,"",'Ark1'!AI869)</f>
        <v/>
      </c>
      <c r="T371" s="75"/>
      <c r="U371" s="75"/>
      <c r="V371" s="75" t="str">
        <f>+IF(H371=0,"",'Ark1'!Y869)</f>
        <v/>
      </c>
      <c r="W371" s="52" t="str">
        <f>+IF(H371=0,"",'Ark1'!AA869)</f>
        <v/>
      </c>
      <c r="X371" s="75" t="str">
        <f>+IF(H371=0,"",'Ark1'!AC869)</f>
        <v/>
      </c>
      <c r="Y371" s="75" t="str">
        <f t="shared" si="142"/>
        <v/>
      </c>
      <c r="Z371" s="65"/>
      <c r="AA371" s="65" t="str">
        <f t="shared" si="143"/>
        <v/>
      </c>
      <c r="AB371" s="65" t="str">
        <f t="shared" si="144"/>
        <v/>
      </c>
      <c r="AC371" s="296"/>
      <c r="AE371" s="55"/>
      <c r="AF371" s="55"/>
      <c r="AG371" s="1"/>
    </row>
    <row r="372" spans="1:39" ht="15.6">
      <c r="A372" s="296"/>
      <c r="B372" s="296"/>
      <c r="C372" s="293"/>
      <c r="D372" s="293"/>
      <c r="E372" s="293"/>
      <c r="F372" s="293"/>
      <c r="G372" s="293"/>
      <c r="H372" s="293"/>
      <c r="I372" s="296"/>
      <c r="J372" s="294"/>
      <c r="K372" s="295"/>
      <c r="L372" s="296"/>
      <c r="M372" s="296"/>
      <c r="N372" s="296"/>
      <c r="O372" s="297"/>
      <c r="P372" s="297"/>
      <c r="Q372" s="296"/>
      <c r="R372" s="297"/>
      <c r="S372" s="297"/>
      <c r="T372" s="297"/>
      <c r="U372" s="297"/>
      <c r="V372" s="297"/>
      <c r="W372" s="296"/>
      <c r="X372" s="297"/>
      <c r="Y372" s="296"/>
      <c r="Z372" s="296"/>
      <c r="AA372" s="295"/>
      <c r="AB372" s="298"/>
      <c r="AC372" s="296"/>
      <c r="AD372" s="4"/>
      <c r="AE372" s="55"/>
      <c r="AF372" s="55"/>
      <c r="AG372" s="1"/>
      <c r="AH372" s="5"/>
      <c r="AI372"/>
      <c r="AM372"/>
    </row>
    <row r="373" spans="1:39" ht="17.399999999999999">
      <c r="A373" s="296"/>
      <c r="B373" s="399" t="s">
        <v>0</v>
      </c>
      <c r="C373" s="399"/>
      <c r="D373" s="399" t="str">
        <f>+D375</f>
        <v>U-</v>
      </c>
      <c r="E373" s="3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  <c r="AB373" s="299"/>
      <c r="AC373" s="299"/>
      <c r="AD373" s="4"/>
      <c r="AE373" s="55"/>
      <c r="AF373" s="55"/>
      <c r="AG373" s="1"/>
      <c r="AH373" s="5"/>
      <c r="AI373"/>
      <c r="AM373"/>
    </row>
    <row r="374" spans="1:39" ht="15.6">
      <c r="A374" s="296"/>
      <c r="B374" s="296"/>
      <c r="C374" s="299"/>
      <c r="D374" s="299"/>
      <c r="E374" s="299"/>
      <c r="F374" s="299"/>
      <c r="G374" s="302"/>
      <c r="H374" s="302"/>
      <c r="I374" s="303"/>
      <c r="J374" s="303"/>
      <c r="K374" s="303"/>
      <c r="L374" s="302"/>
      <c r="M374" s="303"/>
      <c r="N374" s="303"/>
      <c r="O374" s="304"/>
      <c r="P374" s="304"/>
      <c r="Q374" s="304"/>
      <c r="R374" s="304"/>
      <c r="S374" s="304"/>
      <c r="T374" s="304"/>
      <c r="U374" s="304"/>
      <c r="V374" s="304"/>
      <c r="W374" s="302"/>
      <c r="X374" s="304"/>
      <c r="Y374" s="302"/>
      <c r="Z374" s="303"/>
      <c r="AA374" s="303"/>
      <c r="AB374" s="303"/>
      <c r="AC374" s="296"/>
      <c r="AD374" s="4"/>
      <c r="AE374" s="55"/>
      <c r="AF374" s="55"/>
      <c r="AG374" s="1"/>
      <c r="AH374" s="5"/>
      <c r="AI374"/>
      <c r="AM374"/>
    </row>
    <row r="375" spans="1:39" ht="15.6">
      <c r="A375" s="296"/>
      <c r="B375" s="296">
        <f>+'Ark1'!C870</f>
        <v>2023</v>
      </c>
      <c r="C375" s="50">
        <f>+'Ark1'!L870</f>
        <v>10</v>
      </c>
      <c r="D375" s="51" t="s">
        <v>37</v>
      </c>
      <c r="E375" s="51">
        <f>+'Ark1'!D870</f>
        <v>1</v>
      </c>
      <c r="F375" s="51" t="str">
        <f t="shared" ref="F375:F386" si="146">+F360</f>
        <v>Jan</v>
      </c>
      <c r="G375" s="50" t="str">
        <f>+IF(H375=0,"",'Ark1'!Q870)</f>
        <v/>
      </c>
      <c r="H375" s="90">
        <f>+'Ark1'!R870</f>
        <v>0</v>
      </c>
      <c r="I375" s="65"/>
      <c r="J375" s="52" t="str">
        <f>+IF(H375=0,"",'Ark1'!AE870)</f>
        <v/>
      </c>
      <c r="K375" s="52" t="str">
        <f>+IF(H375=0,"",'Ark1'!AF870)</f>
        <v/>
      </c>
      <c r="L375" s="52" t="str">
        <f>+IF(H375=0,"",'Ark1'!T870)</f>
        <v/>
      </c>
      <c r="M375" s="65" t="str">
        <f>+IF(H375=0,"",'Ark1'!U870)</f>
        <v/>
      </c>
      <c r="N375" s="65"/>
      <c r="O375" s="75" t="str">
        <f>+IF(H375=0,"",'Ark1'!W870)</f>
        <v/>
      </c>
      <c r="P375" s="75" t="str">
        <f>+IF(H375=0,"",'Ark1'!X870)</f>
        <v/>
      </c>
      <c r="Q375" s="75" t="str">
        <f>+IF(H375=0,"",'Ark1'!AG870)</f>
        <v/>
      </c>
      <c r="R375" s="75" t="str">
        <f>+IF(H375=0,"",'Ark1'!AH870)</f>
        <v/>
      </c>
      <c r="S375" s="75" t="str">
        <f>+IF(H375=0,"",'Ark1'!AI870)</f>
        <v/>
      </c>
      <c r="T375" s="75"/>
      <c r="U375" s="75"/>
      <c r="V375" s="75" t="str">
        <f>+IF(H375=0,"",'Ark1'!Y870)</f>
        <v/>
      </c>
      <c r="W375" s="52" t="str">
        <f>+IF(H375=0,"",'Ark1'!AA870)</f>
        <v/>
      </c>
      <c r="X375" s="75" t="str">
        <f>+IF(H375=0,"",'Ark1'!AC870)</f>
        <v/>
      </c>
      <c r="Y375" s="75" t="str">
        <f t="shared" ref="Y375:Y386" si="147">IF(H375=0,"",1000*M375/Q375)</f>
        <v/>
      </c>
      <c r="Z375" s="65"/>
      <c r="AA375" s="65" t="str">
        <f t="shared" ref="AA375:AA386" si="148">IF(H375=0,"",M375/C375)</f>
        <v/>
      </c>
      <c r="AB375" s="65" t="str">
        <f t="shared" ref="AB375:AB386" si="149">IF(H375=0,"",H375/G375)</f>
        <v/>
      </c>
      <c r="AC375" s="296"/>
      <c r="AE375" s="55"/>
      <c r="AF375" s="55"/>
      <c r="AG375" s="1"/>
    </row>
    <row r="376" spans="1:39" ht="15.6">
      <c r="A376" s="296"/>
      <c r="B376" s="296">
        <f>+'Ark1'!C871</f>
        <v>2023</v>
      </c>
      <c r="C376" s="50">
        <f>+'Ark1'!L871</f>
        <v>10</v>
      </c>
      <c r="D376" s="51" t="s">
        <v>37</v>
      </c>
      <c r="E376" s="51">
        <f>+'Ark1'!D871</f>
        <v>2</v>
      </c>
      <c r="F376" s="51" t="str">
        <f t="shared" si="146"/>
        <v>Feb</v>
      </c>
      <c r="G376" s="50" t="str">
        <f>+IF(H376=0,"",'Ark1'!Q871)</f>
        <v/>
      </c>
      <c r="H376" s="90">
        <f>+'Ark1'!R871</f>
        <v>0</v>
      </c>
      <c r="I376" s="65"/>
      <c r="J376" s="52" t="str">
        <f>+IF(H376=0,"",'Ark1'!AE871)</f>
        <v/>
      </c>
      <c r="K376" s="52" t="str">
        <f>+IF(H376=0,"",'Ark1'!AF871)</f>
        <v/>
      </c>
      <c r="L376" s="52" t="str">
        <f>+IF(H376=0,"",'Ark1'!T871)</f>
        <v/>
      </c>
      <c r="M376" s="65" t="str">
        <f>+IF(H376=0,"",'Ark1'!U871)</f>
        <v/>
      </c>
      <c r="N376" s="65"/>
      <c r="O376" s="75" t="str">
        <f>+IF(H376=0,"",'Ark1'!W871)</f>
        <v/>
      </c>
      <c r="P376" s="75" t="str">
        <f>+IF(H376=0,"",'Ark1'!X871)</f>
        <v/>
      </c>
      <c r="Q376" s="75" t="str">
        <f>+IF(H376=0,"",'Ark1'!AG871)</f>
        <v/>
      </c>
      <c r="R376" s="75" t="str">
        <f>+IF(H376=0,"",'Ark1'!AH871)</f>
        <v/>
      </c>
      <c r="S376" s="75" t="str">
        <f>+IF(H376=0,"",'Ark1'!AI871)</f>
        <v/>
      </c>
      <c r="T376" s="75"/>
      <c r="U376" s="75"/>
      <c r="V376" s="75" t="str">
        <f>+IF(H376=0,"",'Ark1'!Y871)</f>
        <v/>
      </c>
      <c r="W376" s="52" t="str">
        <f>+IF(H376=0,"",'Ark1'!AA871)</f>
        <v/>
      </c>
      <c r="X376" s="75" t="str">
        <f>+IF(H376=0,"",'Ark1'!AC871)</f>
        <v/>
      </c>
      <c r="Y376" s="75" t="str">
        <f t="shared" si="147"/>
        <v/>
      </c>
      <c r="Z376" s="65"/>
      <c r="AA376" s="65" t="str">
        <f t="shared" si="148"/>
        <v/>
      </c>
      <c r="AB376" s="65" t="str">
        <f t="shared" si="149"/>
        <v/>
      </c>
      <c r="AC376" s="296"/>
      <c r="AE376" s="55"/>
      <c r="AF376" s="55"/>
      <c r="AG376" s="1"/>
    </row>
    <row r="377" spans="1:39" ht="15.6">
      <c r="A377" s="296"/>
      <c r="B377" s="296">
        <f>+'Ark1'!C872</f>
        <v>2023</v>
      </c>
      <c r="C377" s="50">
        <f>+'Ark1'!L872</f>
        <v>10</v>
      </c>
      <c r="D377" s="51" t="s">
        <v>37</v>
      </c>
      <c r="E377" s="51">
        <f>+'Ark1'!D872</f>
        <v>3</v>
      </c>
      <c r="F377" s="51" t="str">
        <f t="shared" si="146"/>
        <v>Mar</v>
      </c>
      <c r="G377" s="50" t="str">
        <f>+IF(H377=0,"",'Ark1'!Q872)</f>
        <v/>
      </c>
      <c r="H377" s="90">
        <f>+'Ark1'!R872</f>
        <v>0</v>
      </c>
      <c r="I377" s="65"/>
      <c r="J377" s="52" t="str">
        <f>+IF(H377=0,"",'Ark1'!AE872)</f>
        <v/>
      </c>
      <c r="K377" s="52" t="str">
        <f>+IF(H377=0,"",'Ark1'!AF872)</f>
        <v/>
      </c>
      <c r="L377" s="52" t="str">
        <f>+IF(H377=0,"",'Ark1'!T872)</f>
        <v/>
      </c>
      <c r="M377" s="65" t="str">
        <f>+IF(H377=0,"",'Ark1'!U872)</f>
        <v/>
      </c>
      <c r="N377" s="65"/>
      <c r="O377" s="75" t="str">
        <f>+IF(H377=0,"",'Ark1'!W872)</f>
        <v/>
      </c>
      <c r="P377" s="75" t="str">
        <f>+IF(H377=0,"",'Ark1'!X872)</f>
        <v/>
      </c>
      <c r="Q377" s="75" t="str">
        <f>+IF(H377=0,"",'Ark1'!AG872)</f>
        <v/>
      </c>
      <c r="R377" s="75" t="str">
        <f>+IF(H377=0,"",'Ark1'!AH872)</f>
        <v/>
      </c>
      <c r="S377" s="75" t="str">
        <f>+IF(H377=0,"",'Ark1'!AI872)</f>
        <v/>
      </c>
      <c r="T377" s="75"/>
      <c r="U377" s="75"/>
      <c r="V377" s="75" t="str">
        <f>+IF(H377=0,"",'Ark1'!Y872)</f>
        <v/>
      </c>
      <c r="W377" s="52" t="str">
        <f>+IF(H377=0,"",'Ark1'!AA872)</f>
        <v/>
      </c>
      <c r="X377" s="75" t="str">
        <f>+IF(H377=0,"",'Ark1'!AC872)</f>
        <v/>
      </c>
      <c r="Y377" s="75" t="str">
        <f t="shared" si="147"/>
        <v/>
      </c>
      <c r="Z377" s="65"/>
      <c r="AA377" s="65" t="str">
        <f t="shared" si="148"/>
        <v/>
      </c>
      <c r="AB377" s="65" t="str">
        <f t="shared" si="149"/>
        <v/>
      </c>
      <c r="AC377" s="296"/>
      <c r="AE377" s="55"/>
      <c r="AF377" s="55"/>
      <c r="AG377" s="1"/>
    </row>
    <row r="378" spans="1:39" ht="15.6">
      <c r="A378" s="296"/>
      <c r="B378" s="296">
        <f>+'Ark1'!C873</f>
        <v>2023</v>
      </c>
      <c r="C378" s="50">
        <f>+'Ark1'!L873</f>
        <v>10</v>
      </c>
      <c r="D378" s="51" t="s">
        <v>37</v>
      </c>
      <c r="E378" s="51">
        <f>+'Ark1'!D873</f>
        <v>4</v>
      </c>
      <c r="F378" s="51" t="str">
        <f t="shared" si="146"/>
        <v>Apr</v>
      </c>
      <c r="G378" s="50" t="str">
        <f>+IF(H378=0,"",'Ark1'!Q873)</f>
        <v/>
      </c>
      <c r="H378" s="90">
        <f>+'Ark1'!R873</f>
        <v>0</v>
      </c>
      <c r="I378" s="65"/>
      <c r="J378" s="52" t="str">
        <f>+IF(H378=0,"",'Ark1'!AE873)</f>
        <v/>
      </c>
      <c r="K378" s="52" t="str">
        <f>+IF(H378=0,"",'Ark1'!AF873)</f>
        <v/>
      </c>
      <c r="L378" s="52" t="str">
        <f>+IF(H378=0,"",'Ark1'!T873)</f>
        <v/>
      </c>
      <c r="M378" s="65" t="str">
        <f>+IF(H378=0,"",'Ark1'!U873)</f>
        <v/>
      </c>
      <c r="N378" s="65"/>
      <c r="O378" s="75" t="str">
        <f>+IF(H378=0,"",'Ark1'!W873)</f>
        <v/>
      </c>
      <c r="P378" s="75" t="str">
        <f>+IF(H378=0,"",'Ark1'!X873)</f>
        <v/>
      </c>
      <c r="Q378" s="75" t="str">
        <f>+IF(H378=0,"",'Ark1'!AG873)</f>
        <v/>
      </c>
      <c r="R378" s="75" t="str">
        <f>+IF(H378=0,"",'Ark1'!AH873)</f>
        <v/>
      </c>
      <c r="S378" s="75" t="str">
        <f>+IF(H378=0,"",'Ark1'!AI873)</f>
        <v/>
      </c>
      <c r="T378" s="75"/>
      <c r="U378" s="75"/>
      <c r="V378" s="75" t="str">
        <f>+IF(H378=0,"",'Ark1'!Y873)</f>
        <v/>
      </c>
      <c r="W378" s="52" t="str">
        <f>+IF(H378=0,"",'Ark1'!AA873)</f>
        <v/>
      </c>
      <c r="X378" s="75" t="str">
        <f>+IF(H378=0,"",'Ark1'!AC873)</f>
        <v/>
      </c>
      <c r="Y378" s="75" t="str">
        <f t="shared" si="147"/>
        <v/>
      </c>
      <c r="Z378" s="65"/>
      <c r="AA378" s="65" t="str">
        <f t="shared" si="148"/>
        <v/>
      </c>
      <c r="AB378" s="65" t="str">
        <f t="shared" si="149"/>
        <v/>
      </c>
      <c r="AC378" s="296"/>
      <c r="AE378" s="55"/>
      <c r="AF378" s="55"/>
      <c r="AG378" s="1"/>
    </row>
    <row r="379" spans="1:39" ht="15.6">
      <c r="A379" s="296"/>
      <c r="B379" s="296">
        <f>+'Ark1'!C874</f>
        <v>2023</v>
      </c>
      <c r="C379" s="50">
        <f>+'Ark1'!L874</f>
        <v>10</v>
      </c>
      <c r="D379" s="51" t="s">
        <v>37</v>
      </c>
      <c r="E379" s="51">
        <f>+'Ark1'!D874</f>
        <v>5</v>
      </c>
      <c r="F379" s="51" t="str">
        <f t="shared" si="146"/>
        <v>Mai</v>
      </c>
      <c r="G379" s="50">
        <f>+IF(H379=0,"",'Ark1'!Q874)</f>
        <v>1</v>
      </c>
      <c r="H379" s="90">
        <f>+'Ark1'!R874</f>
        <v>1</v>
      </c>
      <c r="I379" s="65"/>
      <c r="J379" s="52">
        <f>+IF(H379=0,"",'Ark1'!AE874)</f>
        <v>0.48076923076923056</v>
      </c>
      <c r="K379" s="52">
        <f>+IF(H379=0,"",'Ark1'!AF874)</f>
        <v>0.96578066686524289</v>
      </c>
      <c r="L379" s="52">
        <f>+IF(H379=0,"",'Ark1'!T874)</f>
        <v>10</v>
      </c>
      <c r="M379" s="65">
        <f>+IF(H379=0,"",'Ark1'!U874)</f>
        <v>551.20000000000005</v>
      </c>
      <c r="N379" s="65"/>
      <c r="O379" s="75">
        <f>+IF(H379=0,"",'Ark1'!W874)</f>
        <v>100</v>
      </c>
      <c r="P379" s="75">
        <f>+IF(H379=0,"",'Ark1'!X874)</f>
        <v>100</v>
      </c>
      <c r="Q379" s="75">
        <f>+IF(H379=0,"",'Ark1'!AG874)</f>
        <v>678</v>
      </c>
      <c r="R379" s="75">
        <f>+IF(H379=0,"",'Ark1'!AH874)</f>
        <v>0</v>
      </c>
      <c r="S379" s="75">
        <f>+IF(H379=0,"",'Ark1'!AI874)</f>
        <v>100</v>
      </c>
      <c r="T379" s="75"/>
      <c r="U379" s="75"/>
      <c r="V379" s="75">
        <f>+IF(H379=0,"",'Ark1'!Y874)</f>
        <v>0</v>
      </c>
      <c r="W379" s="52">
        <f>+IF(H379=0,"",'Ark1'!AA874)</f>
        <v>0</v>
      </c>
      <c r="X379" s="75">
        <f>+IF(H379=0,"",'Ark1'!AC874)</f>
        <v>0</v>
      </c>
      <c r="Y379" s="75">
        <f t="shared" si="147"/>
        <v>812.97935103244833</v>
      </c>
      <c r="Z379" s="65"/>
      <c r="AA379" s="65">
        <f t="shared" si="148"/>
        <v>55.120000000000005</v>
      </c>
      <c r="AB379" s="65">
        <f t="shared" si="149"/>
        <v>1</v>
      </c>
      <c r="AC379" s="296"/>
      <c r="AE379" s="55"/>
      <c r="AF379" s="55"/>
      <c r="AG379" s="1"/>
    </row>
    <row r="380" spans="1:39" ht="15.6">
      <c r="A380" s="296"/>
      <c r="B380" s="296">
        <f>+'Ark1'!C875</f>
        <v>2023</v>
      </c>
      <c r="C380" s="50">
        <f>+'Ark1'!L875</f>
        <v>10</v>
      </c>
      <c r="D380" s="51" t="s">
        <v>37</v>
      </c>
      <c r="E380" s="51">
        <f>+'Ark1'!D875</f>
        <v>6</v>
      </c>
      <c r="F380" s="51" t="str">
        <f t="shared" si="146"/>
        <v>Jun</v>
      </c>
      <c r="G380" s="50" t="str">
        <f>+IF(H380=0,"",'Ark1'!Q875)</f>
        <v/>
      </c>
      <c r="H380" s="90">
        <f>+'Ark1'!R875</f>
        <v>0</v>
      </c>
      <c r="I380" s="65"/>
      <c r="J380" s="52" t="str">
        <f>+IF(H380=0,"",'Ark1'!AE875)</f>
        <v/>
      </c>
      <c r="K380" s="52" t="str">
        <f>+IF(H380=0,"",'Ark1'!AF875)</f>
        <v/>
      </c>
      <c r="L380" s="52" t="str">
        <f>+IF(H380=0,"",'Ark1'!T875)</f>
        <v/>
      </c>
      <c r="M380" s="65" t="str">
        <f>+IF(H380=0,"",'Ark1'!U875)</f>
        <v/>
      </c>
      <c r="N380" s="65"/>
      <c r="O380" s="75" t="str">
        <f>+IF(H380=0,"",'Ark1'!W875)</f>
        <v/>
      </c>
      <c r="P380" s="75" t="str">
        <f>+IF(H380=0,"",'Ark1'!X875)</f>
        <v/>
      </c>
      <c r="Q380" s="75" t="str">
        <f>+IF(H380=0,"",'Ark1'!AG875)</f>
        <v/>
      </c>
      <c r="R380" s="75" t="str">
        <f>+IF(H380=0,"",'Ark1'!AH875)</f>
        <v/>
      </c>
      <c r="S380" s="75" t="str">
        <f>+IF(H380=0,"",'Ark1'!AI875)</f>
        <v/>
      </c>
      <c r="T380" s="75"/>
      <c r="U380" s="75"/>
      <c r="V380" s="75" t="str">
        <f>+IF(H380=0,"",'Ark1'!Y875)</f>
        <v/>
      </c>
      <c r="W380" s="52" t="str">
        <f>+IF(H380=0,"",'Ark1'!AA875)</f>
        <v/>
      </c>
      <c r="X380" s="75" t="str">
        <f>+IF(H380=0,"",'Ark1'!AC875)</f>
        <v/>
      </c>
      <c r="Y380" s="75" t="str">
        <f t="shared" si="147"/>
        <v/>
      </c>
      <c r="Z380" s="65"/>
      <c r="AA380" s="65" t="str">
        <f t="shared" si="148"/>
        <v/>
      </c>
      <c r="AB380" s="65" t="str">
        <f t="shared" si="149"/>
        <v/>
      </c>
      <c r="AC380" s="296"/>
      <c r="AE380" s="55"/>
      <c r="AF380" s="55"/>
      <c r="AG380" s="1"/>
    </row>
    <row r="381" spans="1:39" ht="15.6">
      <c r="A381" s="296"/>
      <c r="B381" s="296">
        <f>+'Ark1'!C876</f>
        <v>2023</v>
      </c>
      <c r="C381" s="50">
        <f>+'Ark1'!L876</f>
        <v>10</v>
      </c>
      <c r="D381" s="51" t="s">
        <v>37</v>
      </c>
      <c r="E381" s="51">
        <f>+'Ark1'!D876</f>
        <v>7</v>
      </c>
      <c r="F381" s="51" t="str">
        <f t="shared" si="146"/>
        <v>Jul</v>
      </c>
      <c r="G381" s="50" t="str">
        <f>+IF(H381=0,"",'Ark1'!Q876)</f>
        <v/>
      </c>
      <c r="H381" s="90">
        <f>+'Ark1'!R876</f>
        <v>0</v>
      </c>
      <c r="I381" s="65"/>
      <c r="J381" s="52" t="str">
        <f>+IF(H381=0,"",'Ark1'!AE876)</f>
        <v/>
      </c>
      <c r="K381" s="52" t="str">
        <f>+IF(H381=0,"",'Ark1'!AF876)</f>
        <v/>
      </c>
      <c r="L381" s="52" t="str">
        <f>+IF(H381=0,"",'Ark1'!T876)</f>
        <v/>
      </c>
      <c r="M381" s="65" t="str">
        <f>+IF(H381=0,"",'Ark1'!U876)</f>
        <v/>
      </c>
      <c r="N381" s="65"/>
      <c r="O381" s="75" t="str">
        <f>+IF(H381=0,"",'Ark1'!W876)</f>
        <v/>
      </c>
      <c r="P381" s="75" t="str">
        <f>+IF(H381=0,"",'Ark1'!X876)</f>
        <v/>
      </c>
      <c r="Q381" s="75" t="str">
        <f>+IF(H381=0,"",'Ark1'!AG876)</f>
        <v/>
      </c>
      <c r="R381" s="75" t="str">
        <f>+IF(H381=0,"",'Ark1'!AH876)</f>
        <v/>
      </c>
      <c r="S381" s="75" t="str">
        <f>+IF(H381=0,"",'Ark1'!AI876)</f>
        <v/>
      </c>
      <c r="T381" s="75"/>
      <c r="U381" s="75"/>
      <c r="V381" s="75" t="str">
        <f>+IF(H381=0,"",'Ark1'!Y876)</f>
        <v/>
      </c>
      <c r="W381" s="52" t="str">
        <f>+IF(H381=0,"",'Ark1'!AA876)</f>
        <v/>
      </c>
      <c r="X381" s="75" t="str">
        <f>+IF(H381=0,"",'Ark1'!AC876)</f>
        <v/>
      </c>
      <c r="Y381" s="75" t="str">
        <f t="shared" si="147"/>
        <v/>
      </c>
      <c r="Z381" s="65"/>
      <c r="AA381" s="65" t="str">
        <f t="shared" si="148"/>
        <v/>
      </c>
      <c r="AB381" s="65" t="str">
        <f t="shared" si="149"/>
        <v/>
      </c>
      <c r="AC381" s="296"/>
      <c r="AE381" s="55"/>
      <c r="AF381" s="55"/>
      <c r="AG381" s="1"/>
    </row>
    <row r="382" spans="1:39" ht="15.6">
      <c r="A382" s="296"/>
      <c r="B382" s="296">
        <f>+'Ark1'!C877</f>
        <v>2023</v>
      </c>
      <c r="C382" s="50">
        <f>+'Ark1'!L877</f>
        <v>10</v>
      </c>
      <c r="D382" s="51" t="s">
        <v>37</v>
      </c>
      <c r="E382" s="51">
        <f>+'Ark1'!D877</f>
        <v>8</v>
      </c>
      <c r="F382" s="51" t="str">
        <f t="shared" si="146"/>
        <v>Aug</v>
      </c>
      <c r="G382" s="50" t="str">
        <f>+IF(H382=0,"",'Ark1'!Q877)</f>
        <v/>
      </c>
      <c r="H382" s="90">
        <f>+'Ark1'!R877</f>
        <v>0</v>
      </c>
      <c r="I382" s="65"/>
      <c r="J382" s="52" t="str">
        <f>+IF(H382=0,"",'Ark1'!AE877)</f>
        <v/>
      </c>
      <c r="K382" s="52" t="str">
        <f>+IF(H382=0,"",'Ark1'!AF877)</f>
        <v/>
      </c>
      <c r="L382" s="52" t="str">
        <f>+IF(H382=0,"",'Ark1'!T877)</f>
        <v/>
      </c>
      <c r="M382" s="65" t="str">
        <f>+IF(H382=0,"",'Ark1'!U877)</f>
        <v/>
      </c>
      <c r="N382" s="65"/>
      <c r="O382" s="75" t="str">
        <f>+IF(H382=0,"",'Ark1'!W877)</f>
        <v/>
      </c>
      <c r="P382" s="75" t="str">
        <f>+IF(H382=0,"",'Ark1'!X877)</f>
        <v/>
      </c>
      <c r="Q382" s="75" t="str">
        <f>+IF(H382=0,"",'Ark1'!AG877)</f>
        <v/>
      </c>
      <c r="R382" s="75" t="str">
        <f>+IF(H382=0,"",'Ark1'!AH877)</f>
        <v/>
      </c>
      <c r="S382" s="75" t="str">
        <f>+IF(H382=0,"",'Ark1'!AI877)</f>
        <v/>
      </c>
      <c r="T382" s="75"/>
      <c r="U382" s="75"/>
      <c r="V382" s="75" t="str">
        <f>+IF(H382=0,"",'Ark1'!Y877)</f>
        <v/>
      </c>
      <c r="W382" s="52" t="str">
        <f>+IF(H382=0,"",'Ark1'!AA877)</f>
        <v/>
      </c>
      <c r="X382" s="75" t="str">
        <f>+IF(H382=0,"",'Ark1'!AC877)</f>
        <v/>
      </c>
      <c r="Y382" s="75" t="str">
        <f t="shared" si="147"/>
        <v/>
      </c>
      <c r="Z382" s="65"/>
      <c r="AA382" s="65" t="str">
        <f t="shared" si="148"/>
        <v/>
      </c>
      <c r="AB382" s="65" t="str">
        <f t="shared" si="149"/>
        <v/>
      </c>
      <c r="AC382" s="296"/>
      <c r="AE382" s="55"/>
      <c r="AF382" s="55"/>
      <c r="AG382" s="1"/>
    </row>
    <row r="383" spans="1:39" ht="15.6">
      <c r="A383" s="296"/>
      <c r="B383" s="296">
        <f>+'Ark1'!C878</f>
        <v>2023</v>
      </c>
      <c r="C383" s="50">
        <f>+'Ark1'!L878</f>
        <v>10</v>
      </c>
      <c r="D383" s="51" t="s">
        <v>37</v>
      </c>
      <c r="E383" s="51">
        <f>+'Ark1'!D878</f>
        <v>9</v>
      </c>
      <c r="F383" s="51" t="str">
        <f t="shared" si="146"/>
        <v>Sep</v>
      </c>
      <c r="G383" s="50" t="str">
        <f>+IF(H383=0,"",'Ark1'!Q878)</f>
        <v/>
      </c>
      <c r="H383" s="90">
        <f>+'Ark1'!R878</f>
        <v>0</v>
      </c>
      <c r="I383" s="65"/>
      <c r="J383" s="52" t="str">
        <f>+IF(H383=0,"",'Ark1'!AE878)</f>
        <v/>
      </c>
      <c r="K383" s="52" t="str">
        <f>+IF(H383=0,"",'Ark1'!AF878)</f>
        <v/>
      </c>
      <c r="L383" s="52" t="str">
        <f>+IF(H383=0,"",'Ark1'!T878)</f>
        <v/>
      </c>
      <c r="M383" s="65" t="str">
        <f>+IF(H383=0,"",'Ark1'!U878)</f>
        <v/>
      </c>
      <c r="N383" s="65"/>
      <c r="O383" s="75" t="str">
        <f>+IF(H383=0,"",'Ark1'!W878)</f>
        <v/>
      </c>
      <c r="P383" s="75" t="str">
        <f>+IF(H383=0,"",'Ark1'!X878)</f>
        <v/>
      </c>
      <c r="Q383" s="75" t="str">
        <f>+IF(H383=0,"",'Ark1'!AG878)</f>
        <v/>
      </c>
      <c r="R383" s="75" t="str">
        <f>+IF(H383=0,"",'Ark1'!AH878)</f>
        <v/>
      </c>
      <c r="S383" s="75" t="str">
        <f>+IF(H383=0,"",'Ark1'!AI878)</f>
        <v/>
      </c>
      <c r="T383" s="75"/>
      <c r="U383" s="75"/>
      <c r="V383" s="75" t="str">
        <f>+IF(H383=0,"",'Ark1'!Y878)</f>
        <v/>
      </c>
      <c r="W383" s="52" t="str">
        <f>+IF(H383=0,"",'Ark1'!AA878)</f>
        <v/>
      </c>
      <c r="X383" s="75" t="str">
        <f>+IF(H383=0,"",'Ark1'!AC878)</f>
        <v/>
      </c>
      <c r="Y383" s="75" t="str">
        <f t="shared" si="147"/>
        <v/>
      </c>
      <c r="Z383" s="65"/>
      <c r="AA383" s="65" t="str">
        <f t="shared" si="148"/>
        <v/>
      </c>
      <c r="AB383" s="65" t="str">
        <f t="shared" si="149"/>
        <v/>
      </c>
      <c r="AC383" s="296"/>
      <c r="AE383" s="55"/>
      <c r="AF383" s="55"/>
      <c r="AG383" s="1"/>
    </row>
    <row r="384" spans="1:39" ht="15.6">
      <c r="A384" s="296"/>
      <c r="B384" s="296">
        <f>+'Ark1'!C879</f>
        <v>2023</v>
      </c>
      <c r="C384" s="50">
        <f>+'Ark1'!L879</f>
        <v>10</v>
      </c>
      <c r="D384" s="51" t="s">
        <v>37</v>
      </c>
      <c r="E384" s="51">
        <f>+'Ark1'!D879</f>
        <v>10</v>
      </c>
      <c r="F384" s="51" t="str">
        <f t="shared" si="146"/>
        <v>Okt</v>
      </c>
      <c r="G384" s="50" t="str">
        <f>+IF(H384=0,"",'Ark1'!Q879)</f>
        <v/>
      </c>
      <c r="H384" s="90">
        <f>+'Ark1'!R879</f>
        <v>0</v>
      </c>
      <c r="I384" s="65"/>
      <c r="J384" s="52" t="str">
        <f>+IF(H384=0,"",'Ark1'!AE879)</f>
        <v/>
      </c>
      <c r="K384" s="52" t="str">
        <f>+IF(H384=0,"",'Ark1'!AF879)</f>
        <v/>
      </c>
      <c r="L384" s="52" t="str">
        <f>+IF(H384=0,"",'Ark1'!T879)</f>
        <v/>
      </c>
      <c r="M384" s="65" t="str">
        <f>+IF(H384=0,"",'Ark1'!U879)</f>
        <v/>
      </c>
      <c r="N384" s="65"/>
      <c r="O384" s="75" t="str">
        <f>+IF(H384=0,"",'Ark1'!W879)</f>
        <v/>
      </c>
      <c r="P384" s="75" t="str">
        <f>+IF(H384=0,"",'Ark1'!X879)</f>
        <v/>
      </c>
      <c r="Q384" s="75" t="str">
        <f>+IF(H384=0,"",'Ark1'!AG879)</f>
        <v/>
      </c>
      <c r="R384" s="75" t="str">
        <f>+IF(H384=0,"",'Ark1'!AH879)</f>
        <v/>
      </c>
      <c r="S384" s="75" t="str">
        <f>+IF(H384=0,"",'Ark1'!AI879)</f>
        <v/>
      </c>
      <c r="T384" s="75"/>
      <c r="U384" s="75"/>
      <c r="V384" s="75" t="str">
        <f>+IF(H384=0,"",'Ark1'!Y879)</f>
        <v/>
      </c>
      <c r="W384" s="52" t="str">
        <f>+IF(H384=0,"",'Ark1'!AA879)</f>
        <v/>
      </c>
      <c r="X384" s="75" t="str">
        <f>+IF(H384=0,"",'Ark1'!AC879)</f>
        <v/>
      </c>
      <c r="Y384" s="75" t="str">
        <f t="shared" si="147"/>
        <v/>
      </c>
      <c r="Z384" s="65"/>
      <c r="AA384" s="65" t="str">
        <f t="shared" si="148"/>
        <v/>
      </c>
      <c r="AB384" s="65" t="str">
        <f t="shared" si="149"/>
        <v/>
      </c>
      <c r="AC384" s="296"/>
      <c r="AE384" s="55"/>
      <c r="AF384" s="55"/>
      <c r="AG384" s="1"/>
    </row>
    <row r="385" spans="1:39" ht="15.6">
      <c r="A385" s="296"/>
      <c r="B385" s="296">
        <f>+'Ark1'!C880</f>
        <v>2023</v>
      </c>
      <c r="C385" s="50">
        <f>+'Ark1'!L880</f>
        <v>10</v>
      </c>
      <c r="D385" s="51" t="s">
        <v>37</v>
      </c>
      <c r="E385" s="51">
        <f>+'Ark1'!D880</f>
        <v>11</v>
      </c>
      <c r="F385" s="51" t="str">
        <f t="shared" si="146"/>
        <v>Nov</v>
      </c>
      <c r="G385" s="50" t="str">
        <f>+IF(H385=0,"",'Ark1'!Q880)</f>
        <v/>
      </c>
      <c r="H385" s="90">
        <f>+'Ark1'!R880</f>
        <v>0</v>
      </c>
      <c r="I385" s="65"/>
      <c r="J385" s="52" t="str">
        <f>+IF(H385=0,"",'Ark1'!AE880)</f>
        <v/>
      </c>
      <c r="K385" s="52" t="str">
        <f>+IF(H385=0,"",'Ark1'!AF880)</f>
        <v/>
      </c>
      <c r="L385" s="52" t="str">
        <f>+IF(H385=0,"",'Ark1'!T880)</f>
        <v/>
      </c>
      <c r="M385" s="65" t="str">
        <f>+IF(H385=0,"",'Ark1'!U880)</f>
        <v/>
      </c>
      <c r="N385" s="65"/>
      <c r="O385" s="75" t="str">
        <f>+IF(H385=0,"",'Ark1'!W880)</f>
        <v/>
      </c>
      <c r="P385" s="75" t="str">
        <f>+IF(H385=0,"",'Ark1'!X880)</f>
        <v/>
      </c>
      <c r="Q385" s="75" t="str">
        <f>+IF(H385=0,"",'Ark1'!AG880)</f>
        <v/>
      </c>
      <c r="R385" s="75" t="str">
        <f>+IF(H385=0,"",'Ark1'!AH880)</f>
        <v/>
      </c>
      <c r="S385" s="75" t="str">
        <f>+IF(H385=0,"",'Ark1'!AI880)</f>
        <v/>
      </c>
      <c r="T385" s="75"/>
      <c r="U385" s="75"/>
      <c r="V385" s="75" t="str">
        <f>+IF(H385=0,"",'Ark1'!Y880)</f>
        <v/>
      </c>
      <c r="W385" s="52" t="str">
        <f>+IF(H385=0,"",'Ark1'!AA880)</f>
        <v/>
      </c>
      <c r="X385" s="75" t="str">
        <f>+IF(H385=0,"",'Ark1'!AC880)</f>
        <v/>
      </c>
      <c r="Y385" s="75" t="str">
        <f t="shared" si="147"/>
        <v/>
      </c>
      <c r="Z385" s="65"/>
      <c r="AA385" s="65" t="str">
        <f t="shared" si="148"/>
        <v/>
      </c>
      <c r="AB385" s="65" t="str">
        <f t="shared" si="149"/>
        <v/>
      </c>
      <c r="AC385" s="296"/>
      <c r="AE385" s="55"/>
      <c r="AF385" s="55"/>
      <c r="AG385" s="1"/>
    </row>
    <row r="386" spans="1:39" ht="15.6">
      <c r="A386" s="296"/>
      <c r="B386" s="296">
        <f>+'Ark1'!C881</f>
        <v>2023</v>
      </c>
      <c r="C386" s="50">
        <f>+'Ark1'!L881</f>
        <v>10</v>
      </c>
      <c r="D386" s="51" t="s">
        <v>37</v>
      </c>
      <c r="E386" s="51">
        <f>+'Ark1'!D881</f>
        <v>12</v>
      </c>
      <c r="F386" s="51" t="str">
        <f t="shared" si="146"/>
        <v>Des</v>
      </c>
      <c r="G386" s="50" t="str">
        <f>+IF(H386=0,"",'Ark1'!Q881)</f>
        <v/>
      </c>
      <c r="H386" s="90">
        <f>+'Ark1'!R881</f>
        <v>0</v>
      </c>
      <c r="I386" s="65"/>
      <c r="J386" s="52" t="str">
        <f>+IF(H386=0,"",'Ark1'!AE881)</f>
        <v/>
      </c>
      <c r="K386" s="52" t="str">
        <f>+IF(H386=0,"",'Ark1'!AF881)</f>
        <v/>
      </c>
      <c r="L386" s="52" t="str">
        <f>+IF(H386=0,"",'Ark1'!T881)</f>
        <v/>
      </c>
      <c r="M386" s="65" t="str">
        <f>+IF(H386=0,"",'Ark1'!U881)</f>
        <v/>
      </c>
      <c r="N386" s="65"/>
      <c r="O386" s="75" t="str">
        <f>+IF(H386=0,"",'Ark1'!W881)</f>
        <v/>
      </c>
      <c r="P386" s="75" t="str">
        <f>+IF(H386=0,"",'Ark1'!X881)</f>
        <v/>
      </c>
      <c r="Q386" s="75" t="str">
        <f>+IF(H386=0,"",'Ark1'!AG881)</f>
        <v/>
      </c>
      <c r="R386" s="75" t="str">
        <f>+IF(H386=0,"",'Ark1'!AH881)</f>
        <v/>
      </c>
      <c r="S386" s="75" t="str">
        <f>+IF(H386=0,"",'Ark1'!AI881)</f>
        <v/>
      </c>
      <c r="T386" s="75"/>
      <c r="U386" s="75"/>
      <c r="V386" s="75" t="str">
        <f>+IF(H386=0,"",'Ark1'!Y881)</f>
        <v/>
      </c>
      <c r="W386" s="52" t="str">
        <f>+IF(H386=0,"",'Ark1'!AA881)</f>
        <v/>
      </c>
      <c r="X386" s="75" t="str">
        <f>+IF(H386=0,"",'Ark1'!AC881)</f>
        <v/>
      </c>
      <c r="Y386" s="75" t="str">
        <f t="shared" si="147"/>
        <v/>
      </c>
      <c r="Z386" s="65"/>
      <c r="AA386" s="65" t="str">
        <f t="shared" si="148"/>
        <v/>
      </c>
      <c r="AB386" s="65" t="str">
        <f t="shared" si="149"/>
        <v/>
      </c>
      <c r="AC386" s="296"/>
      <c r="AE386" s="55"/>
      <c r="AF386" s="55"/>
      <c r="AG386" s="1"/>
    </row>
    <row r="387" spans="1:39" ht="15.6">
      <c r="A387" s="296"/>
      <c r="B387" s="296"/>
      <c r="C387" s="293"/>
      <c r="D387" s="293"/>
      <c r="E387" s="293"/>
      <c r="F387" s="293"/>
      <c r="G387" s="293"/>
      <c r="H387" s="293"/>
      <c r="I387" s="296"/>
      <c r="J387" s="294"/>
      <c r="K387" s="295"/>
      <c r="L387" s="296"/>
      <c r="M387" s="296"/>
      <c r="N387" s="296"/>
      <c r="O387" s="297"/>
      <c r="P387" s="297"/>
      <c r="Q387" s="296"/>
      <c r="R387" s="297"/>
      <c r="S387" s="297"/>
      <c r="T387" s="297"/>
      <c r="U387" s="297"/>
      <c r="V387" s="297"/>
      <c r="W387" s="296"/>
      <c r="X387" s="297"/>
      <c r="Y387" s="296"/>
      <c r="Z387" s="296"/>
      <c r="AA387" s="295"/>
      <c r="AB387" s="298"/>
      <c r="AC387" s="296"/>
      <c r="AD387" s="4"/>
      <c r="AE387" s="55"/>
      <c r="AF387" s="55"/>
      <c r="AG387" s="1"/>
      <c r="AH387" s="5"/>
      <c r="AI387"/>
      <c r="AM387"/>
    </row>
    <row r="388" spans="1:39" ht="15.6">
      <c r="A388" s="296"/>
      <c r="B388" s="296"/>
      <c r="C388" s="293"/>
      <c r="D388" s="2" t="str">
        <f>+D390</f>
        <v>U</v>
      </c>
      <c r="E388" s="293"/>
      <c r="F388" s="293"/>
      <c r="G388" s="293"/>
      <c r="H388" s="293"/>
      <c r="I388" s="296"/>
      <c r="J388" s="294"/>
      <c r="K388" s="295"/>
      <c r="L388" s="296"/>
      <c r="M388" s="296"/>
      <c r="N388" s="296"/>
      <c r="O388" s="297"/>
      <c r="P388" s="297"/>
      <c r="Q388" s="296"/>
      <c r="R388" s="297"/>
      <c r="S388" s="297"/>
      <c r="T388" s="297"/>
      <c r="U388" s="297"/>
      <c r="V388" s="297"/>
      <c r="W388" s="296"/>
      <c r="X388" s="297"/>
      <c r="Y388" s="296"/>
      <c r="Z388" s="296"/>
      <c r="AA388" s="295"/>
      <c r="AB388" s="295"/>
      <c r="AC388" s="296"/>
      <c r="AD388" s="4"/>
      <c r="AE388" s="55"/>
      <c r="AF388" s="55"/>
      <c r="AG388" s="1"/>
      <c r="AH388" s="5"/>
      <c r="AI388"/>
      <c r="AM388"/>
    </row>
    <row r="389" spans="1:39" ht="15.6">
      <c r="A389" s="296"/>
      <c r="B389" s="296"/>
      <c r="C389" s="296"/>
      <c r="D389" s="296"/>
      <c r="E389" s="296"/>
      <c r="F389" s="296"/>
      <c r="G389" s="299"/>
      <c r="H389" s="296"/>
      <c r="I389" s="295"/>
      <c r="J389" s="295"/>
      <c r="K389" s="295"/>
      <c r="L389" s="299"/>
      <c r="M389" s="295"/>
      <c r="N389" s="295"/>
      <c r="O389" s="300"/>
      <c r="P389" s="300"/>
      <c r="Q389" s="301"/>
      <c r="R389" s="300"/>
      <c r="S389" s="300"/>
      <c r="T389" s="300"/>
      <c r="U389" s="300"/>
      <c r="V389" s="301"/>
      <c r="W389" s="296"/>
      <c r="X389" s="301"/>
      <c r="Y389" s="299"/>
      <c r="Z389" s="295"/>
      <c r="AA389" s="298"/>
      <c r="AB389" s="298"/>
      <c r="AC389" s="296"/>
      <c r="AD389" s="4"/>
      <c r="AE389" s="55"/>
      <c r="AF389" s="55"/>
      <c r="AG389" s="1"/>
      <c r="AH389" s="5"/>
      <c r="AI389"/>
      <c r="AM389"/>
    </row>
    <row r="390" spans="1:39" ht="15.6">
      <c r="A390" s="296"/>
      <c r="B390" s="296">
        <f>+'Ark1'!C882</f>
        <v>2023</v>
      </c>
      <c r="C390" s="50">
        <f>+'Ark1'!L882</f>
        <v>11</v>
      </c>
      <c r="D390" s="51" t="str">
        <f t="shared" ref="D390:D401" si="150">+D163</f>
        <v>U</v>
      </c>
      <c r="E390" s="51">
        <f>+'Ark1'!D882</f>
        <v>1</v>
      </c>
      <c r="F390" s="51" t="str">
        <f t="shared" ref="F390:F401" si="151">+F375</f>
        <v>Jan</v>
      </c>
      <c r="G390" s="50" t="str">
        <f>+IF(H390=0,"",'Ark1'!Q882)</f>
        <v/>
      </c>
      <c r="H390" s="90">
        <f>+'Ark1'!R882</f>
        <v>0</v>
      </c>
      <c r="I390" s="65"/>
      <c r="J390" s="52" t="str">
        <f>+IF(H390=0,"",'Ark1'!AE882)</f>
        <v/>
      </c>
      <c r="K390" s="52" t="str">
        <f>+IF(H390=0,"",'Ark1'!AF882)</f>
        <v/>
      </c>
      <c r="L390" s="52" t="str">
        <f>+IF(H390=0,"",'Ark1'!T882)</f>
        <v/>
      </c>
      <c r="M390" s="75" t="str">
        <f>+IF(H390=0,"",'Ark1'!U882)</f>
        <v/>
      </c>
      <c r="N390" s="65"/>
      <c r="O390" s="75" t="str">
        <f>+IF(H390=0,"",'Ark1'!W882)</f>
        <v/>
      </c>
      <c r="P390" s="75" t="str">
        <f>+IF(H390=0,"",'Ark1'!X882)</f>
        <v/>
      </c>
      <c r="Q390" s="75" t="str">
        <f>+IF(H390=0,"",'Ark1'!AG882)</f>
        <v/>
      </c>
      <c r="R390" s="75" t="str">
        <f>+IF(H390=0,"",'Ark1'!AH882)</f>
        <v/>
      </c>
      <c r="S390" s="75" t="str">
        <f>+IF(H390=0,"",'Ark1'!AI882)</f>
        <v/>
      </c>
      <c r="T390" s="75"/>
      <c r="U390" s="75"/>
      <c r="V390" s="75" t="str">
        <f>+IF(H390=0,"",'Ark1'!Y882)</f>
        <v/>
      </c>
      <c r="W390" s="52" t="str">
        <f>+IF(H390=0,"",'Ark1'!AA882)</f>
        <v/>
      </c>
      <c r="X390" s="75" t="str">
        <f>+IF(H390=0,"",'Ark1'!AC882)</f>
        <v/>
      </c>
      <c r="Y390" s="75" t="str">
        <f t="shared" ref="Y390:Y401" si="152">IF(H390=0,"",1000*M390/Q390)</f>
        <v/>
      </c>
      <c r="Z390" s="65"/>
      <c r="AA390" s="65" t="str">
        <f t="shared" ref="AA390:AA401" si="153">IF(H390=0,"",M390/C390)</f>
        <v/>
      </c>
      <c r="AB390" s="65" t="str">
        <f t="shared" ref="AB390:AB398" si="154">IF(H390=0,"",H390/G390)</f>
        <v/>
      </c>
      <c r="AC390" s="296"/>
      <c r="AE390" s="55"/>
      <c r="AF390" s="55"/>
      <c r="AG390" s="1"/>
    </row>
    <row r="391" spans="1:39" ht="15.6">
      <c r="A391" s="296"/>
      <c r="B391" s="296">
        <f>+'Ark1'!C883</f>
        <v>2023</v>
      </c>
      <c r="C391" s="50">
        <f>+'Ark1'!L883</f>
        <v>11</v>
      </c>
      <c r="D391" s="51" t="str">
        <f t="shared" si="150"/>
        <v>U</v>
      </c>
      <c r="E391" s="51">
        <f>+'Ark1'!D883</f>
        <v>2</v>
      </c>
      <c r="F391" s="51" t="str">
        <f t="shared" si="151"/>
        <v>Feb</v>
      </c>
      <c r="G391" s="50" t="str">
        <f>+IF(H391=0,"",'Ark1'!Q883)</f>
        <v/>
      </c>
      <c r="H391" s="90">
        <f>+'Ark1'!R883</f>
        <v>0</v>
      </c>
      <c r="I391" s="65"/>
      <c r="J391" s="52" t="str">
        <f>+IF(H391=0,"",'Ark1'!AE883)</f>
        <v/>
      </c>
      <c r="K391" s="52" t="str">
        <f>+IF(H391=0,"",'Ark1'!AF883)</f>
        <v/>
      </c>
      <c r="L391" s="52" t="str">
        <f>+IF(H391=0,"",'Ark1'!T883)</f>
        <v/>
      </c>
      <c r="M391" s="75" t="str">
        <f>+IF(H391=0,"",'Ark1'!U883)</f>
        <v/>
      </c>
      <c r="N391" s="65"/>
      <c r="O391" s="75" t="str">
        <f>+IF(H391=0,"",'Ark1'!W883)</f>
        <v/>
      </c>
      <c r="P391" s="75" t="str">
        <f>+IF(H391=0,"",'Ark1'!X883)</f>
        <v/>
      </c>
      <c r="Q391" s="75" t="str">
        <f>+IF(H391=0,"",'Ark1'!AG883)</f>
        <v/>
      </c>
      <c r="R391" s="75" t="str">
        <f>+IF(H391=0,"",'Ark1'!AH883)</f>
        <v/>
      </c>
      <c r="S391" s="75" t="str">
        <f>+IF(H391=0,"",'Ark1'!AI883)</f>
        <v/>
      </c>
      <c r="T391" s="75"/>
      <c r="U391" s="75"/>
      <c r="V391" s="75" t="str">
        <f>+IF(H391=0,"",'Ark1'!Y883)</f>
        <v/>
      </c>
      <c r="W391" s="52" t="str">
        <f>+IF(H391=0,"",'Ark1'!AA883)</f>
        <v/>
      </c>
      <c r="X391" s="75" t="str">
        <f>+IF(H391=0,"",'Ark1'!AC883)</f>
        <v/>
      </c>
      <c r="Y391" s="75" t="str">
        <f t="shared" si="152"/>
        <v/>
      </c>
      <c r="Z391" s="65"/>
      <c r="AA391" s="65" t="str">
        <f t="shared" si="153"/>
        <v/>
      </c>
      <c r="AB391" s="65" t="str">
        <f t="shared" si="154"/>
        <v/>
      </c>
      <c r="AC391" s="296"/>
      <c r="AE391" s="55"/>
      <c r="AF391" s="55"/>
      <c r="AG391" s="1"/>
    </row>
    <row r="392" spans="1:39" ht="15.6">
      <c r="A392" s="296"/>
      <c r="B392" s="296">
        <f>+'Ark1'!C884</f>
        <v>2023</v>
      </c>
      <c r="C392" s="50">
        <f>+'Ark1'!L884</f>
        <v>11</v>
      </c>
      <c r="D392" s="51" t="str">
        <f t="shared" si="150"/>
        <v>U</v>
      </c>
      <c r="E392" s="51">
        <f>+'Ark1'!D884</f>
        <v>3</v>
      </c>
      <c r="F392" s="51" t="str">
        <f t="shared" si="151"/>
        <v>Mar</v>
      </c>
      <c r="G392" s="50" t="str">
        <f>+IF(H392=0,"",'Ark1'!Q884)</f>
        <v/>
      </c>
      <c r="H392" s="90">
        <f>+'Ark1'!R884</f>
        <v>0</v>
      </c>
      <c r="I392" s="65"/>
      <c r="J392" s="52" t="str">
        <f>+IF(H392=0,"",'Ark1'!AE884)</f>
        <v/>
      </c>
      <c r="K392" s="52" t="str">
        <f>+IF(H392=0,"",'Ark1'!AF884)</f>
        <v/>
      </c>
      <c r="L392" s="52" t="str">
        <f>+IF(H392=0,"",'Ark1'!T884)</f>
        <v/>
      </c>
      <c r="M392" s="75" t="str">
        <f>+IF(H392=0,"",'Ark1'!U884)</f>
        <v/>
      </c>
      <c r="N392" s="65"/>
      <c r="O392" s="75" t="str">
        <f>+IF(H392=0,"",'Ark1'!W884)</f>
        <v/>
      </c>
      <c r="P392" s="75" t="str">
        <f>+IF(H392=0,"",'Ark1'!X884)</f>
        <v/>
      </c>
      <c r="Q392" s="75" t="str">
        <f>+IF(H392=0,"",'Ark1'!AG884)</f>
        <v/>
      </c>
      <c r="R392" s="75" t="str">
        <f>+IF(H392=0,"",'Ark1'!AH884)</f>
        <v/>
      </c>
      <c r="S392" s="75" t="str">
        <f>+IF(H392=0,"",'Ark1'!AI884)</f>
        <v/>
      </c>
      <c r="T392" s="75"/>
      <c r="U392" s="75"/>
      <c r="V392" s="75" t="str">
        <f>+IF(H392=0,"",'Ark1'!Y884)</f>
        <v/>
      </c>
      <c r="W392" s="52" t="str">
        <f>+IF(H392=0,"",'Ark1'!AA884)</f>
        <v/>
      </c>
      <c r="X392" s="75" t="str">
        <f>+IF(H392=0,"",'Ark1'!AC884)</f>
        <v/>
      </c>
      <c r="Y392" s="75" t="str">
        <f t="shared" si="152"/>
        <v/>
      </c>
      <c r="Z392" s="65"/>
      <c r="AA392" s="65" t="str">
        <f t="shared" si="153"/>
        <v/>
      </c>
      <c r="AB392" s="65" t="str">
        <f t="shared" si="154"/>
        <v/>
      </c>
      <c r="AC392" s="296"/>
      <c r="AE392" s="55"/>
      <c r="AF392" s="55"/>
      <c r="AG392" s="1"/>
    </row>
    <row r="393" spans="1:39" ht="15.6">
      <c r="A393" s="296"/>
      <c r="B393" s="296">
        <f>+'Ark1'!C885</f>
        <v>2023</v>
      </c>
      <c r="C393" s="50">
        <f>+'Ark1'!L885</f>
        <v>11</v>
      </c>
      <c r="D393" s="51" t="str">
        <f t="shared" si="150"/>
        <v>U</v>
      </c>
      <c r="E393" s="51">
        <f>+'Ark1'!D885</f>
        <v>4</v>
      </c>
      <c r="F393" s="51" t="str">
        <f t="shared" si="151"/>
        <v>Apr</v>
      </c>
      <c r="G393" s="50" t="str">
        <f>+IF(H393=0,"",'Ark1'!Q885)</f>
        <v/>
      </c>
      <c r="H393" s="90">
        <f>+'Ark1'!R885</f>
        <v>0</v>
      </c>
      <c r="I393" s="65"/>
      <c r="J393" s="52" t="str">
        <f>+IF(H393=0,"",'Ark1'!AE885)</f>
        <v/>
      </c>
      <c r="K393" s="52" t="str">
        <f>+IF(H393=0,"",'Ark1'!AF885)</f>
        <v/>
      </c>
      <c r="L393" s="52" t="str">
        <f>+IF(H393=0,"",'Ark1'!T885)</f>
        <v/>
      </c>
      <c r="M393" s="75" t="str">
        <f>+IF(H393=0,"",'Ark1'!U885)</f>
        <v/>
      </c>
      <c r="N393" s="65"/>
      <c r="O393" s="75" t="str">
        <f>+IF(H393=0,"",'Ark1'!W885)</f>
        <v/>
      </c>
      <c r="P393" s="75" t="str">
        <f>+IF(H393=0,"",'Ark1'!X885)</f>
        <v/>
      </c>
      <c r="Q393" s="75" t="str">
        <f>+IF(H393=0,"",'Ark1'!AG885)</f>
        <v/>
      </c>
      <c r="R393" s="75" t="str">
        <f>+IF(H393=0,"",'Ark1'!AH885)</f>
        <v/>
      </c>
      <c r="S393" s="75" t="str">
        <f>+IF(H393=0,"",'Ark1'!AI885)</f>
        <v/>
      </c>
      <c r="T393" s="75"/>
      <c r="U393" s="75"/>
      <c r="V393" s="75" t="str">
        <f>+IF(H393=0,"",'Ark1'!Y885)</f>
        <v/>
      </c>
      <c r="W393" s="52" t="str">
        <f>+IF(H393=0,"",'Ark1'!AA885)</f>
        <v/>
      </c>
      <c r="X393" s="75" t="str">
        <f>+IF(H393=0,"",'Ark1'!AC885)</f>
        <v/>
      </c>
      <c r="Y393" s="75" t="str">
        <f t="shared" si="152"/>
        <v/>
      </c>
      <c r="Z393" s="65"/>
      <c r="AA393" s="65" t="str">
        <f t="shared" si="153"/>
        <v/>
      </c>
      <c r="AB393" s="65" t="str">
        <f t="shared" si="154"/>
        <v/>
      </c>
      <c r="AC393" s="296"/>
      <c r="AE393" s="55"/>
      <c r="AF393" s="55"/>
      <c r="AG393" s="1"/>
    </row>
    <row r="394" spans="1:39" ht="15.6">
      <c r="A394" s="296"/>
      <c r="B394" s="296">
        <f>+'Ark1'!C886</f>
        <v>2023</v>
      </c>
      <c r="C394" s="50">
        <f>+'Ark1'!L886</f>
        <v>11</v>
      </c>
      <c r="D394" s="51" t="str">
        <f t="shared" si="150"/>
        <v>U</v>
      </c>
      <c r="E394" s="51">
        <f>+'Ark1'!D886</f>
        <v>5</v>
      </c>
      <c r="F394" s="51" t="str">
        <f t="shared" si="151"/>
        <v>Mai</v>
      </c>
      <c r="G394" s="50" t="str">
        <f>+IF(H394=0,"",'Ark1'!Q886)</f>
        <v/>
      </c>
      <c r="H394" s="90">
        <f>+'Ark1'!R886</f>
        <v>0</v>
      </c>
      <c r="I394" s="65"/>
      <c r="J394" s="52" t="str">
        <f>+IF(H394=0,"",'Ark1'!AE886)</f>
        <v/>
      </c>
      <c r="K394" s="52" t="str">
        <f>+IF(H394=0,"",'Ark1'!AF886)</f>
        <v/>
      </c>
      <c r="L394" s="52" t="str">
        <f>+IF(H394=0,"",'Ark1'!T886)</f>
        <v/>
      </c>
      <c r="M394" s="75" t="str">
        <f>+IF(H394=0,"",'Ark1'!U886)</f>
        <v/>
      </c>
      <c r="N394" s="65"/>
      <c r="O394" s="75" t="str">
        <f>+IF(H394=0,"",'Ark1'!W886)</f>
        <v/>
      </c>
      <c r="P394" s="75" t="str">
        <f>+IF(H394=0,"",'Ark1'!X886)</f>
        <v/>
      </c>
      <c r="Q394" s="75" t="str">
        <f>+IF(H394=0,"",'Ark1'!AG886)</f>
        <v/>
      </c>
      <c r="R394" s="75" t="str">
        <f>+IF(H394=0,"",'Ark1'!AH886)</f>
        <v/>
      </c>
      <c r="S394" s="75" t="str">
        <f>+IF(H394=0,"",'Ark1'!AI886)</f>
        <v/>
      </c>
      <c r="T394" s="75"/>
      <c r="U394" s="75"/>
      <c r="V394" s="75" t="str">
        <f>+IF(H394=0,"",'Ark1'!Y886)</f>
        <v/>
      </c>
      <c r="W394" s="52" t="str">
        <f>+IF(H394=0,"",'Ark1'!AA886)</f>
        <v/>
      </c>
      <c r="X394" s="75" t="str">
        <f>+IF(H394=0,"",'Ark1'!AC886)</f>
        <v/>
      </c>
      <c r="Y394" s="75" t="str">
        <f t="shared" si="152"/>
        <v/>
      </c>
      <c r="Z394" s="65"/>
      <c r="AA394" s="65" t="str">
        <f t="shared" si="153"/>
        <v/>
      </c>
      <c r="AB394" s="65" t="str">
        <f t="shared" si="154"/>
        <v/>
      </c>
      <c r="AC394" s="296"/>
      <c r="AE394" s="55"/>
      <c r="AF394" s="55"/>
      <c r="AG394" s="1"/>
    </row>
    <row r="395" spans="1:39" ht="15.6">
      <c r="A395" s="296"/>
      <c r="B395" s="296">
        <f>+'Ark1'!C887</f>
        <v>2023</v>
      </c>
      <c r="C395" s="50">
        <f>+'Ark1'!L887</f>
        <v>11</v>
      </c>
      <c r="D395" s="51" t="str">
        <f t="shared" si="150"/>
        <v>U</v>
      </c>
      <c r="E395" s="51">
        <f>+'Ark1'!D887</f>
        <v>6</v>
      </c>
      <c r="F395" s="51" t="str">
        <f t="shared" si="151"/>
        <v>Jun</v>
      </c>
      <c r="G395" s="50" t="str">
        <f>+IF(H395=0,"",'Ark1'!Q887)</f>
        <v/>
      </c>
      <c r="H395" s="90">
        <f>+'Ark1'!R887</f>
        <v>0</v>
      </c>
      <c r="I395" s="65"/>
      <c r="J395" s="52" t="str">
        <f>+IF(H395=0,"",'Ark1'!AE887)</f>
        <v/>
      </c>
      <c r="K395" s="52" t="str">
        <f>+IF(H395=0,"",'Ark1'!AF887)</f>
        <v/>
      </c>
      <c r="L395" s="52" t="str">
        <f>+IF(H395=0,"",'Ark1'!T887)</f>
        <v/>
      </c>
      <c r="M395" s="75" t="str">
        <f>+IF(H395=0,"",'Ark1'!U887)</f>
        <v/>
      </c>
      <c r="N395" s="65"/>
      <c r="O395" s="75" t="str">
        <f>+IF(H395=0,"",'Ark1'!W887)</f>
        <v/>
      </c>
      <c r="P395" s="75" t="str">
        <f>+IF(H395=0,"",'Ark1'!X887)</f>
        <v/>
      </c>
      <c r="Q395" s="75" t="str">
        <f>+IF(H395=0,"",'Ark1'!AG887)</f>
        <v/>
      </c>
      <c r="R395" s="75" t="str">
        <f>+IF(H395=0,"",'Ark1'!AH887)</f>
        <v/>
      </c>
      <c r="S395" s="75" t="str">
        <f>+IF(H395=0,"",'Ark1'!AI887)</f>
        <v/>
      </c>
      <c r="T395" s="75"/>
      <c r="U395" s="75"/>
      <c r="V395" s="75" t="str">
        <f>+IF(H395=0,"",'Ark1'!Y887)</f>
        <v/>
      </c>
      <c r="W395" s="52" t="str">
        <f>+IF(H395=0,"",'Ark1'!AA887)</f>
        <v/>
      </c>
      <c r="X395" s="75" t="str">
        <f>+IF(H395=0,"",'Ark1'!AC887)</f>
        <v/>
      </c>
      <c r="Y395" s="75" t="str">
        <f t="shared" si="152"/>
        <v/>
      </c>
      <c r="Z395" s="65"/>
      <c r="AA395" s="65" t="str">
        <f t="shared" si="153"/>
        <v/>
      </c>
      <c r="AB395" s="65" t="str">
        <f t="shared" si="154"/>
        <v/>
      </c>
      <c r="AC395" s="296"/>
      <c r="AE395" s="55"/>
      <c r="AF395" s="55"/>
      <c r="AG395" s="1"/>
    </row>
    <row r="396" spans="1:39" ht="15.6">
      <c r="A396" s="296"/>
      <c r="B396" s="296">
        <f>+'Ark1'!C888</f>
        <v>2023</v>
      </c>
      <c r="C396" s="50">
        <f>+'Ark1'!L888</f>
        <v>11</v>
      </c>
      <c r="D396" s="51" t="str">
        <f t="shared" si="150"/>
        <v>U</v>
      </c>
      <c r="E396" s="51">
        <f>+'Ark1'!D888</f>
        <v>7</v>
      </c>
      <c r="F396" s="51" t="str">
        <f t="shared" si="151"/>
        <v>Jul</v>
      </c>
      <c r="G396" s="50" t="str">
        <f>+IF(H396=0,"",'Ark1'!Q888)</f>
        <v/>
      </c>
      <c r="H396" s="90">
        <f>+'Ark1'!R888</f>
        <v>0</v>
      </c>
      <c r="I396" s="65"/>
      <c r="J396" s="52" t="str">
        <f>+IF(H396=0,"",'Ark1'!AE888)</f>
        <v/>
      </c>
      <c r="K396" s="52" t="str">
        <f>+IF(H396=0,"",'Ark1'!AF888)</f>
        <v/>
      </c>
      <c r="L396" s="52" t="str">
        <f>+IF(H396=0,"",'Ark1'!T888)</f>
        <v/>
      </c>
      <c r="M396" s="75" t="str">
        <f>+IF(H396=0,"",'Ark1'!U888)</f>
        <v/>
      </c>
      <c r="N396" s="65"/>
      <c r="O396" s="75" t="str">
        <f>+IF(H396=0,"",'Ark1'!W888)</f>
        <v/>
      </c>
      <c r="P396" s="75" t="str">
        <f>+IF(H396=0,"",'Ark1'!X888)</f>
        <v/>
      </c>
      <c r="Q396" s="75" t="str">
        <f>+IF(H396=0,"",'Ark1'!AG888)</f>
        <v/>
      </c>
      <c r="R396" s="75" t="str">
        <f>+IF(H396=0,"",'Ark1'!AH888)</f>
        <v/>
      </c>
      <c r="S396" s="75" t="str">
        <f>+IF(H396=0,"",'Ark1'!AI888)</f>
        <v/>
      </c>
      <c r="T396" s="75"/>
      <c r="U396" s="75"/>
      <c r="V396" s="75" t="str">
        <f>+IF(H396=0,"",'Ark1'!Y888)</f>
        <v/>
      </c>
      <c r="W396" s="52" t="str">
        <f>+IF(H396=0,"",'Ark1'!AA888)</f>
        <v/>
      </c>
      <c r="X396" s="75" t="str">
        <f>+IF(H396=0,"",'Ark1'!AC888)</f>
        <v/>
      </c>
      <c r="Y396" s="75" t="str">
        <f t="shared" si="152"/>
        <v/>
      </c>
      <c r="Z396" s="65"/>
      <c r="AA396" s="65" t="str">
        <f t="shared" si="153"/>
        <v/>
      </c>
      <c r="AB396" s="65" t="str">
        <f t="shared" si="154"/>
        <v/>
      </c>
      <c r="AC396" s="296"/>
      <c r="AE396" s="55"/>
      <c r="AF396" s="55"/>
      <c r="AG396" s="1"/>
    </row>
    <row r="397" spans="1:39" ht="15.6">
      <c r="A397" s="296"/>
      <c r="B397" s="296">
        <f>+'Ark1'!C889</f>
        <v>2023</v>
      </c>
      <c r="C397" s="50">
        <f>+'Ark1'!L889</f>
        <v>11</v>
      </c>
      <c r="D397" s="51" t="str">
        <f t="shared" si="150"/>
        <v>U</v>
      </c>
      <c r="E397" s="51">
        <f>+'Ark1'!D889</f>
        <v>8</v>
      </c>
      <c r="F397" s="51" t="str">
        <f t="shared" si="151"/>
        <v>Aug</v>
      </c>
      <c r="G397" s="50" t="str">
        <f>+IF(H397=0,"",'Ark1'!Q889)</f>
        <v/>
      </c>
      <c r="H397" s="90">
        <f>+'Ark1'!R889</f>
        <v>0</v>
      </c>
      <c r="I397" s="65"/>
      <c r="J397" s="52" t="str">
        <f>+IF(H397=0,"",'Ark1'!AE889)</f>
        <v/>
      </c>
      <c r="K397" s="52" t="str">
        <f>+IF(H397=0,"",'Ark1'!AF889)</f>
        <v/>
      </c>
      <c r="L397" s="52" t="str">
        <f>+IF(H397=0,"",'Ark1'!T889)</f>
        <v/>
      </c>
      <c r="M397" s="75" t="str">
        <f>+IF(H397=0,"",'Ark1'!U889)</f>
        <v/>
      </c>
      <c r="N397" s="65"/>
      <c r="O397" s="75" t="str">
        <f>+IF(H397=0,"",'Ark1'!W889)</f>
        <v/>
      </c>
      <c r="P397" s="75" t="str">
        <f>+IF(H397=0,"",'Ark1'!X889)</f>
        <v/>
      </c>
      <c r="Q397" s="75" t="str">
        <f>+IF(H397=0,"",'Ark1'!AG889)</f>
        <v/>
      </c>
      <c r="R397" s="75" t="str">
        <f>+IF(H397=0,"",'Ark1'!AH889)</f>
        <v/>
      </c>
      <c r="S397" s="75" t="str">
        <f>+IF(H397=0,"",'Ark1'!AI889)</f>
        <v/>
      </c>
      <c r="T397" s="75"/>
      <c r="U397" s="75"/>
      <c r="V397" s="75" t="str">
        <f>+IF(H397=0,"",'Ark1'!Y889)</f>
        <v/>
      </c>
      <c r="W397" s="52" t="str">
        <f>+IF(H397=0,"",'Ark1'!AA889)</f>
        <v/>
      </c>
      <c r="X397" s="75" t="str">
        <f>+IF(H397=0,"",'Ark1'!AC889)</f>
        <v/>
      </c>
      <c r="Y397" s="75" t="str">
        <f t="shared" si="152"/>
        <v/>
      </c>
      <c r="Z397" s="65"/>
      <c r="AA397" s="65" t="str">
        <f t="shared" si="153"/>
        <v/>
      </c>
      <c r="AB397" s="65" t="str">
        <f t="shared" si="154"/>
        <v/>
      </c>
      <c r="AC397" s="296"/>
      <c r="AE397" s="55"/>
      <c r="AF397" s="55"/>
      <c r="AG397" s="1"/>
    </row>
    <row r="398" spans="1:39" ht="15.6">
      <c r="A398" s="296"/>
      <c r="B398" s="296">
        <f>+'Ark1'!C890</f>
        <v>2023</v>
      </c>
      <c r="C398" s="50">
        <f>+'Ark1'!L890</f>
        <v>11</v>
      </c>
      <c r="D398" s="51" t="str">
        <f t="shared" si="150"/>
        <v>U</v>
      </c>
      <c r="E398" s="51">
        <f>+'Ark1'!D890</f>
        <v>9</v>
      </c>
      <c r="F398" s="51" t="str">
        <f t="shared" si="151"/>
        <v>Sep</v>
      </c>
      <c r="G398" s="50" t="str">
        <f>+IF(H398=0,"",'Ark1'!Q890)</f>
        <v/>
      </c>
      <c r="H398" s="90">
        <f>+'Ark1'!R890</f>
        <v>0</v>
      </c>
      <c r="I398" s="65"/>
      <c r="J398" s="52" t="str">
        <f>+IF(H398=0,"",'Ark1'!AE890)</f>
        <v/>
      </c>
      <c r="K398" s="52" t="str">
        <f>+IF(H398=0,"",'Ark1'!AF890)</f>
        <v/>
      </c>
      <c r="L398" s="52" t="str">
        <f>+IF(H398=0,"",'Ark1'!T890)</f>
        <v/>
      </c>
      <c r="M398" s="75" t="str">
        <f>+IF(H398=0,"",'Ark1'!U890)</f>
        <v/>
      </c>
      <c r="N398" s="65"/>
      <c r="O398" s="75" t="str">
        <f>+IF(H398=0,"",'Ark1'!W890)</f>
        <v/>
      </c>
      <c r="P398" s="75" t="str">
        <f>+IF(H398=0,"",'Ark1'!X890)</f>
        <v/>
      </c>
      <c r="Q398" s="75" t="str">
        <f>+IF(H398=0,"",'Ark1'!AG890)</f>
        <v/>
      </c>
      <c r="R398" s="75" t="str">
        <f>+IF(H398=0,"",'Ark1'!AH890)</f>
        <v/>
      </c>
      <c r="S398" s="75" t="str">
        <f>+IF(H398=0,"",'Ark1'!AI890)</f>
        <v/>
      </c>
      <c r="T398" s="75"/>
      <c r="U398" s="75"/>
      <c r="V398" s="75" t="str">
        <f>+IF(H398=0,"",'Ark1'!Y890)</f>
        <v/>
      </c>
      <c r="W398" s="52" t="str">
        <f>+IF(H398=0,"",'Ark1'!AA890)</f>
        <v/>
      </c>
      <c r="X398" s="75" t="str">
        <f>+IF(H398=0,"",'Ark1'!AC890)</f>
        <v/>
      </c>
      <c r="Y398" s="75" t="str">
        <f t="shared" si="152"/>
        <v/>
      </c>
      <c r="Z398" s="65"/>
      <c r="AA398" s="65" t="str">
        <f t="shared" si="153"/>
        <v/>
      </c>
      <c r="AB398" s="65" t="str">
        <f t="shared" si="154"/>
        <v/>
      </c>
      <c r="AC398" s="296"/>
      <c r="AE398" s="55"/>
      <c r="AF398" s="55"/>
      <c r="AG398" s="1"/>
    </row>
    <row r="399" spans="1:39" ht="15.6">
      <c r="A399" s="296"/>
      <c r="B399" s="296">
        <f>+'Ark1'!C891</f>
        <v>2023</v>
      </c>
      <c r="C399" s="50">
        <f>+'Ark1'!L891</f>
        <v>11</v>
      </c>
      <c r="D399" s="51" t="str">
        <f t="shared" si="150"/>
        <v>U</v>
      </c>
      <c r="E399" s="51">
        <f>+'Ark1'!D891</f>
        <v>10</v>
      </c>
      <c r="F399" s="51" t="str">
        <f t="shared" si="151"/>
        <v>Okt</v>
      </c>
      <c r="G399" s="50" t="str">
        <f>+IF(H399=0,"",'Ark1'!Q891)</f>
        <v/>
      </c>
      <c r="H399" s="90">
        <f>+'Ark1'!R891</f>
        <v>0</v>
      </c>
      <c r="I399" s="65"/>
      <c r="J399" s="52" t="str">
        <f>+IF(H399=0,"",'Ark1'!AE891)</f>
        <v/>
      </c>
      <c r="K399" s="52" t="str">
        <f>+IF(H399=0,"",'Ark1'!AF891)</f>
        <v/>
      </c>
      <c r="L399" s="52" t="str">
        <f>+IF(H399=0,"",'Ark1'!T891)</f>
        <v/>
      </c>
      <c r="M399" s="75" t="str">
        <f>+IF(H399=0,"",'Ark1'!U891)</f>
        <v/>
      </c>
      <c r="N399" s="65"/>
      <c r="O399" s="75" t="str">
        <f>+IF(H399=0,"",'Ark1'!W891)</f>
        <v/>
      </c>
      <c r="P399" s="75" t="str">
        <f>+IF(H399=0,"",'Ark1'!X891)</f>
        <v/>
      </c>
      <c r="Q399" s="75" t="str">
        <f>+IF(H399=0,"",'Ark1'!AG891)</f>
        <v/>
      </c>
      <c r="R399" s="75" t="str">
        <f>+IF(H399=0,"",'Ark1'!AH891)</f>
        <v/>
      </c>
      <c r="S399" s="75" t="str">
        <f>+IF(H399=0,"",'Ark1'!AI891)</f>
        <v/>
      </c>
      <c r="T399" s="75"/>
      <c r="U399" s="75"/>
      <c r="V399" s="75" t="str">
        <f>+IF(H399=0,"",'Ark1'!Y891)</f>
        <v/>
      </c>
      <c r="W399" s="52" t="str">
        <f>+IF(H399=0,"",'Ark1'!AA891)</f>
        <v/>
      </c>
      <c r="X399" s="75" t="str">
        <f>+IF(H399=0,"",'Ark1'!AC891)</f>
        <v/>
      </c>
      <c r="Y399" s="75" t="str">
        <f t="shared" si="152"/>
        <v/>
      </c>
      <c r="Z399" s="65"/>
      <c r="AA399" s="65" t="str">
        <f t="shared" si="153"/>
        <v/>
      </c>
      <c r="AB399" s="65" t="str">
        <f t="shared" ref="AB399:AB461" si="155">IF(H399=0,"",H399/G399)</f>
        <v/>
      </c>
      <c r="AC399" s="296"/>
      <c r="AE399" s="55"/>
      <c r="AF399" s="55"/>
      <c r="AG399" s="1"/>
    </row>
    <row r="400" spans="1:39" ht="15.6">
      <c r="A400" s="296"/>
      <c r="B400" s="296">
        <f>+'Ark1'!C892</f>
        <v>2023</v>
      </c>
      <c r="C400" s="50">
        <f>+'Ark1'!L892</f>
        <v>11</v>
      </c>
      <c r="D400" s="51" t="str">
        <f t="shared" si="150"/>
        <v>U</v>
      </c>
      <c r="E400" s="51">
        <f>+'Ark1'!D892</f>
        <v>11</v>
      </c>
      <c r="F400" s="51" t="str">
        <f t="shared" si="151"/>
        <v>Nov</v>
      </c>
      <c r="G400" s="50" t="str">
        <f>+IF(H400=0,"",'Ark1'!Q892)</f>
        <v/>
      </c>
      <c r="H400" s="90">
        <f>+'Ark1'!R892</f>
        <v>0</v>
      </c>
      <c r="I400" s="65"/>
      <c r="J400" s="52" t="str">
        <f>+IF(H400=0,"",'Ark1'!AE892)</f>
        <v/>
      </c>
      <c r="K400" s="52" t="str">
        <f>+IF(H400=0,"",'Ark1'!AF892)</f>
        <v/>
      </c>
      <c r="L400" s="52" t="str">
        <f>+IF(H400=0,"",'Ark1'!T892)</f>
        <v/>
      </c>
      <c r="M400" s="75" t="str">
        <f>+IF(H400=0,"",'Ark1'!U892)</f>
        <v/>
      </c>
      <c r="N400" s="65"/>
      <c r="O400" s="75" t="str">
        <f>+IF(H400=0,"",'Ark1'!W892)</f>
        <v/>
      </c>
      <c r="P400" s="75" t="str">
        <f>+IF(H400=0,"",'Ark1'!X892)</f>
        <v/>
      </c>
      <c r="Q400" s="75" t="str">
        <f>+IF(H400=0,"",'Ark1'!AG892)</f>
        <v/>
      </c>
      <c r="R400" s="75" t="str">
        <f>+IF(H400=0,"",'Ark1'!AH892)</f>
        <v/>
      </c>
      <c r="S400" s="75" t="str">
        <f>+IF(H400=0,"",'Ark1'!AI892)</f>
        <v/>
      </c>
      <c r="T400" s="75"/>
      <c r="U400" s="75"/>
      <c r="V400" s="75" t="str">
        <f>+IF(H400=0,"",'Ark1'!Y892)</f>
        <v/>
      </c>
      <c r="W400" s="52" t="str">
        <f>+IF(H400=0,"",'Ark1'!AA892)</f>
        <v/>
      </c>
      <c r="X400" s="75" t="str">
        <f>+IF(H400=0,"",'Ark1'!AC892)</f>
        <v/>
      </c>
      <c r="Y400" s="75" t="str">
        <f t="shared" si="152"/>
        <v/>
      </c>
      <c r="Z400" s="65"/>
      <c r="AA400" s="65" t="str">
        <f t="shared" si="153"/>
        <v/>
      </c>
      <c r="AB400" s="65" t="str">
        <f t="shared" si="155"/>
        <v/>
      </c>
      <c r="AC400" s="296"/>
      <c r="AE400" s="55"/>
      <c r="AF400" s="55"/>
      <c r="AG400" s="1"/>
    </row>
    <row r="401" spans="1:39" ht="15.6">
      <c r="A401" s="296"/>
      <c r="B401" s="296">
        <f>+'Ark1'!C893</f>
        <v>2023</v>
      </c>
      <c r="C401" s="50">
        <f>+'Ark1'!L893</f>
        <v>11</v>
      </c>
      <c r="D401" s="51" t="str">
        <f t="shared" si="150"/>
        <v>U</v>
      </c>
      <c r="E401" s="51">
        <f>+'Ark1'!D893</f>
        <v>12</v>
      </c>
      <c r="F401" s="51" t="str">
        <f t="shared" si="151"/>
        <v>Des</v>
      </c>
      <c r="G401" s="50" t="str">
        <f>+IF(H401=0,"",'Ark1'!Q893)</f>
        <v/>
      </c>
      <c r="H401" s="90">
        <f>+'Ark1'!R893</f>
        <v>0</v>
      </c>
      <c r="I401" s="65"/>
      <c r="J401" s="52" t="str">
        <f>+IF(H401=0,"",'Ark1'!AE893)</f>
        <v/>
      </c>
      <c r="K401" s="52" t="str">
        <f>+IF(H401=0,"",'Ark1'!AF893)</f>
        <v/>
      </c>
      <c r="L401" s="52" t="str">
        <f>+IF(H401=0,"",'Ark1'!T893)</f>
        <v/>
      </c>
      <c r="M401" s="75" t="str">
        <f>+IF(H401=0,"",'Ark1'!U893)</f>
        <v/>
      </c>
      <c r="N401" s="65"/>
      <c r="O401" s="75" t="str">
        <f>+IF(H401=0,"",'Ark1'!W893)</f>
        <v/>
      </c>
      <c r="P401" s="75" t="str">
        <f>+IF(H401=0,"",'Ark1'!X893)</f>
        <v/>
      </c>
      <c r="Q401" s="75" t="str">
        <f>+IF(H401=0,"",'Ark1'!AG893)</f>
        <v/>
      </c>
      <c r="R401" s="75" t="str">
        <f>+IF(H401=0,"",'Ark1'!AH893)</f>
        <v/>
      </c>
      <c r="S401" s="75" t="str">
        <f>+IF(H401=0,"",'Ark1'!AI893)</f>
        <v/>
      </c>
      <c r="T401" s="75"/>
      <c r="U401" s="75"/>
      <c r="V401" s="75" t="str">
        <f>+IF(H401=0,"",'Ark1'!Y893)</f>
        <v/>
      </c>
      <c r="W401" s="52" t="str">
        <f>+IF(H401=0,"",'Ark1'!AA893)</f>
        <v/>
      </c>
      <c r="X401" s="75" t="str">
        <f>+IF(H401=0,"",'Ark1'!AC893)</f>
        <v/>
      </c>
      <c r="Y401" s="75" t="str">
        <f t="shared" si="152"/>
        <v/>
      </c>
      <c r="Z401" s="65"/>
      <c r="AA401" s="65" t="str">
        <f t="shared" si="153"/>
        <v/>
      </c>
      <c r="AB401" s="65" t="str">
        <f t="shared" si="155"/>
        <v/>
      </c>
      <c r="AC401" s="296"/>
      <c r="AE401" s="55"/>
      <c r="AF401" s="55"/>
      <c r="AG401" s="1"/>
    </row>
    <row r="402" spans="1:39" ht="15.6">
      <c r="A402" s="296"/>
      <c r="B402" s="296"/>
      <c r="C402" s="293"/>
      <c r="D402" s="293"/>
      <c r="E402" s="293"/>
      <c r="F402" s="293"/>
      <c r="G402" s="293"/>
      <c r="H402" s="293"/>
      <c r="I402" s="296"/>
      <c r="J402" s="294"/>
      <c r="K402" s="295"/>
      <c r="L402" s="296"/>
      <c r="M402" s="296"/>
      <c r="N402" s="296"/>
      <c r="O402" s="297"/>
      <c r="P402" s="297"/>
      <c r="Q402" s="296"/>
      <c r="R402" s="297"/>
      <c r="S402" s="297"/>
      <c r="T402" s="297"/>
      <c r="U402" s="297"/>
      <c r="V402" s="297"/>
      <c r="W402" s="296"/>
      <c r="X402" s="297"/>
      <c r="Y402" s="296"/>
      <c r="Z402" s="296"/>
      <c r="AA402" s="295"/>
      <c r="AB402" s="298"/>
      <c r="AC402" s="296"/>
      <c r="AD402" s="4"/>
      <c r="AE402" s="55"/>
      <c r="AF402" s="55"/>
      <c r="AG402" s="1"/>
      <c r="AH402" s="5"/>
      <c r="AI402"/>
      <c r="AM402"/>
    </row>
    <row r="403" spans="1:39" ht="15.6">
      <c r="A403" s="296"/>
      <c r="B403" s="296"/>
      <c r="C403" s="293"/>
      <c r="D403" s="61" t="str">
        <f>+D405</f>
        <v>U+</v>
      </c>
      <c r="E403" s="293"/>
      <c r="F403" s="293"/>
      <c r="G403" s="293"/>
      <c r="H403" s="293"/>
      <c r="I403" s="296"/>
      <c r="J403" s="294"/>
      <c r="K403" s="295"/>
      <c r="L403" s="296"/>
      <c r="M403" s="296"/>
      <c r="N403" s="296"/>
      <c r="O403" s="297"/>
      <c r="P403" s="297"/>
      <c r="Q403" s="296"/>
      <c r="R403" s="297"/>
      <c r="S403" s="297"/>
      <c r="T403" s="297"/>
      <c r="U403" s="297"/>
      <c r="V403" s="297"/>
      <c r="W403" s="296"/>
      <c r="X403" s="297"/>
      <c r="Y403" s="296"/>
      <c r="Z403" s="296"/>
      <c r="AA403" s="295"/>
      <c r="AB403" s="295"/>
      <c r="AC403" s="296"/>
      <c r="AD403" s="4"/>
      <c r="AE403" s="55"/>
      <c r="AF403" s="55"/>
      <c r="AG403" s="1"/>
      <c r="AH403" s="5"/>
      <c r="AI403"/>
      <c r="AM403"/>
    </row>
    <row r="404" spans="1:39" ht="15.6">
      <c r="A404" s="296"/>
      <c r="B404" s="296"/>
      <c r="C404" s="296"/>
      <c r="D404" s="296"/>
      <c r="E404" s="296"/>
      <c r="F404" s="296"/>
      <c r="G404" s="299"/>
      <c r="H404" s="296"/>
      <c r="I404" s="295"/>
      <c r="J404" s="295"/>
      <c r="K404" s="295"/>
      <c r="L404" s="299"/>
      <c r="M404" s="295"/>
      <c r="N404" s="295"/>
      <c r="O404" s="300"/>
      <c r="P404" s="300"/>
      <c r="Q404" s="301"/>
      <c r="R404" s="300"/>
      <c r="S404" s="300"/>
      <c r="T404" s="300"/>
      <c r="U404" s="300"/>
      <c r="V404" s="301"/>
      <c r="W404" s="296"/>
      <c r="X404" s="301"/>
      <c r="Y404" s="299"/>
      <c r="Z404" s="295"/>
      <c r="AA404" s="298"/>
      <c r="AB404" s="298"/>
      <c r="AC404" s="296"/>
      <c r="AD404" s="4"/>
      <c r="AE404" s="55"/>
      <c r="AF404" s="55"/>
      <c r="AG404" s="1"/>
      <c r="AH404" s="5"/>
      <c r="AI404"/>
      <c r="AM404"/>
    </row>
    <row r="405" spans="1:39" ht="15.6">
      <c r="A405" s="296"/>
      <c r="B405" s="296">
        <f>+'Ark1'!C894</f>
        <v>2023</v>
      </c>
      <c r="C405" s="50">
        <f>+'Ark1'!L894</f>
        <v>12</v>
      </c>
      <c r="D405" s="51" t="s">
        <v>39</v>
      </c>
      <c r="E405" s="51">
        <f>+'Ark1'!D894</f>
        <v>1</v>
      </c>
      <c r="F405" s="51" t="str">
        <f t="shared" ref="F405:F416" si="156">+F390</f>
        <v>Jan</v>
      </c>
      <c r="G405" s="50" t="str">
        <f>+IF(H405=0,"",'Ark1'!Q894)</f>
        <v/>
      </c>
      <c r="H405" s="50">
        <f>+'Ark1'!R894</f>
        <v>0</v>
      </c>
      <c r="I405" s="65"/>
      <c r="J405" s="52" t="str">
        <f>+IF(H405=0,"",'Ark1'!AE894)</f>
        <v/>
      </c>
      <c r="K405" s="52" t="str">
        <f>+IF(H405=0,"",'Ark1'!AF894)</f>
        <v/>
      </c>
      <c r="L405" s="52" t="str">
        <f>+IF(H405=0,"",'Ark1'!T894)</f>
        <v/>
      </c>
      <c r="M405" s="114" t="str">
        <f>+IF(H405=0,"",'Ark1'!U894)</f>
        <v/>
      </c>
      <c r="N405" s="65"/>
      <c r="O405" s="75" t="str">
        <f>+IF(H405=0,"",'Ark1'!W894)</f>
        <v/>
      </c>
      <c r="P405" s="75" t="str">
        <f>+IF(H405=0,"",'Ark1'!X894)</f>
        <v/>
      </c>
      <c r="Q405" s="75" t="str">
        <f>+IF(H405=0,"",'Ark1'!AG894)</f>
        <v/>
      </c>
      <c r="R405" s="75" t="str">
        <f>+IF(H405=0,"",'Ark1'!AH894)</f>
        <v/>
      </c>
      <c r="S405" s="75" t="str">
        <f>+IF(H405=0,"",'Ark1'!AI894)</f>
        <v/>
      </c>
      <c r="T405" s="75"/>
      <c r="U405" s="75"/>
      <c r="V405" s="75" t="str">
        <f>+IF(H405=0,"",'Ark1'!Y894)</f>
        <v/>
      </c>
      <c r="W405" s="52" t="str">
        <f>+IF(H405=0,"",'Ark1'!AA894)</f>
        <v/>
      </c>
      <c r="X405" s="75" t="str">
        <f>+IF(H405=0,"",'Ark1'!AC894)</f>
        <v/>
      </c>
      <c r="Y405" s="75" t="str">
        <f t="shared" ref="Y405:Y416" si="157">IF(H405=0,"",1000*M405/Q405)</f>
        <v/>
      </c>
      <c r="Z405" s="65"/>
      <c r="AA405" s="65" t="str">
        <f t="shared" ref="AA405:AA416" si="158">IF(H405=0,"",M405/C405)</f>
        <v/>
      </c>
      <c r="AB405" s="65" t="str">
        <f t="shared" si="155"/>
        <v/>
      </c>
      <c r="AC405" s="296"/>
      <c r="AE405" s="55"/>
      <c r="AF405" s="55"/>
      <c r="AG405" s="1"/>
    </row>
    <row r="406" spans="1:39" ht="15.6">
      <c r="A406" s="296"/>
      <c r="B406" s="296">
        <f>+'Ark1'!C895</f>
        <v>2023</v>
      </c>
      <c r="C406" s="50">
        <f>+'Ark1'!L895</f>
        <v>12</v>
      </c>
      <c r="D406" s="51" t="s">
        <v>39</v>
      </c>
      <c r="E406" s="51">
        <f>+'Ark1'!D895</f>
        <v>2</v>
      </c>
      <c r="F406" s="51" t="str">
        <f t="shared" si="156"/>
        <v>Feb</v>
      </c>
      <c r="G406" s="50" t="str">
        <f>+IF(H406=0,"",'Ark1'!Q895)</f>
        <v/>
      </c>
      <c r="H406" s="50">
        <f>+'Ark1'!R895</f>
        <v>0</v>
      </c>
      <c r="I406" s="65"/>
      <c r="J406" s="52" t="str">
        <f>+IF(H406=0,"",'Ark1'!AE895)</f>
        <v/>
      </c>
      <c r="K406" s="52" t="str">
        <f>+IF(H406=0,"",'Ark1'!AF895)</f>
        <v/>
      </c>
      <c r="L406" s="52" t="str">
        <f>+IF(H406=0,"",'Ark1'!T895)</f>
        <v/>
      </c>
      <c r="M406" s="114" t="str">
        <f>+IF(H406=0,"",'Ark1'!U895)</f>
        <v/>
      </c>
      <c r="N406" s="65"/>
      <c r="O406" s="75" t="str">
        <f>+IF(H406=0,"",'Ark1'!W895)</f>
        <v/>
      </c>
      <c r="P406" s="75" t="str">
        <f>+IF(H406=0,"",'Ark1'!X895)</f>
        <v/>
      </c>
      <c r="Q406" s="75" t="str">
        <f>+IF(H406=0,"",'Ark1'!AG895)</f>
        <v/>
      </c>
      <c r="R406" s="75" t="str">
        <f>+IF(H406=0,"",'Ark1'!AH895)</f>
        <v/>
      </c>
      <c r="S406" s="75" t="str">
        <f>+IF(H406=0,"",'Ark1'!AI895)</f>
        <v/>
      </c>
      <c r="T406" s="75"/>
      <c r="U406" s="75"/>
      <c r="V406" s="75" t="str">
        <f>+IF(H406=0,"",'Ark1'!Y895)</f>
        <v/>
      </c>
      <c r="W406" s="52" t="str">
        <f>+IF(H406=0,"",'Ark1'!AA895)</f>
        <v/>
      </c>
      <c r="X406" s="75" t="str">
        <f>+IF(H406=0,"",'Ark1'!AC895)</f>
        <v/>
      </c>
      <c r="Y406" s="75" t="str">
        <f t="shared" si="157"/>
        <v/>
      </c>
      <c r="Z406" s="65"/>
      <c r="AA406" s="65" t="str">
        <f t="shared" si="158"/>
        <v/>
      </c>
      <c r="AB406" s="65" t="str">
        <f t="shared" si="155"/>
        <v/>
      </c>
      <c r="AC406" s="296"/>
      <c r="AE406" s="55"/>
      <c r="AF406" s="55"/>
      <c r="AG406" s="1"/>
    </row>
    <row r="407" spans="1:39" ht="15.6">
      <c r="A407" s="296"/>
      <c r="B407" s="296">
        <f>+'Ark1'!C896</f>
        <v>2023</v>
      </c>
      <c r="C407" s="50">
        <f>+'Ark1'!L896</f>
        <v>12</v>
      </c>
      <c r="D407" s="51" t="s">
        <v>39</v>
      </c>
      <c r="E407" s="51">
        <f>+'Ark1'!D896</f>
        <v>3</v>
      </c>
      <c r="F407" s="51" t="str">
        <f t="shared" si="156"/>
        <v>Mar</v>
      </c>
      <c r="G407" s="50" t="str">
        <f>+IF(H407=0,"",'Ark1'!Q896)</f>
        <v/>
      </c>
      <c r="H407" s="50">
        <f>+'Ark1'!R896</f>
        <v>0</v>
      </c>
      <c r="I407" s="65"/>
      <c r="J407" s="52" t="str">
        <f>+IF(H407=0,"",'Ark1'!AE896)</f>
        <v/>
      </c>
      <c r="K407" s="52" t="str">
        <f>+IF(H407=0,"",'Ark1'!AF896)</f>
        <v/>
      </c>
      <c r="L407" s="52" t="str">
        <f>+IF(H407=0,"",'Ark1'!T896)</f>
        <v/>
      </c>
      <c r="M407" s="114" t="str">
        <f>+IF(H407=0,"",'Ark1'!U896)</f>
        <v/>
      </c>
      <c r="N407" s="65"/>
      <c r="O407" s="75" t="str">
        <f>+IF(H407=0,"",'Ark1'!W896)</f>
        <v/>
      </c>
      <c r="P407" s="75" t="str">
        <f>+IF(H407=0,"",'Ark1'!X896)</f>
        <v/>
      </c>
      <c r="Q407" s="75" t="str">
        <f>+IF(H407=0,"",'Ark1'!AG896)</f>
        <v/>
      </c>
      <c r="R407" s="75" t="str">
        <f>+IF(H407=0,"",'Ark1'!AH896)</f>
        <v/>
      </c>
      <c r="S407" s="75" t="str">
        <f>+IF(H407=0,"",'Ark1'!AI896)</f>
        <v/>
      </c>
      <c r="T407" s="75"/>
      <c r="U407" s="75"/>
      <c r="V407" s="75" t="str">
        <f>+IF(H407=0,"",'Ark1'!Y896)</f>
        <v/>
      </c>
      <c r="W407" s="52" t="str">
        <f>+IF(H407=0,"",'Ark1'!AA896)</f>
        <v/>
      </c>
      <c r="X407" s="75" t="str">
        <f>+IF(H407=0,"",'Ark1'!AC896)</f>
        <v/>
      </c>
      <c r="Y407" s="75" t="str">
        <f t="shared" si="157"/>
        <v/>
      </c>
      <c r="Z407" s="65"/>
      <c r="AA407" s="65" t="str">
        <f t="shared" si="158"/>
        <v/>
      </c>
      <c r="AB407" s="65" t="str">
        <f t="shared" si="155"/>
        <v/>
      </c>
      <c r="AC407" s="296"/>
      <c r="AE407" s="55"/>
      <c r="AF407" s="55"/>
      <c r="AG407" s="1"/>
    </row>
    <row r="408" spans="1:39" ht="15.6">
      <c r="A408" s="296"/>
      <c r="B408" s="296">
        <f>+'Ark1'!C897</f>
        <v>2023</v>
      </c>
      <c r="C408" s="50">
        <f>+'Ark1'!L897</f>
        <v>12</v>
      </c>
      <c r="D408" s="51" t="s">
        <v>39</v>
      </c>
      <c r="E408" s="51">
        <f>+'Ark1'!D897</f>
        <v>4</v>
      </c>
      <c r="F408" s="51" t="str">
        <f t="shared" si="156"/>
        <v>Apr</v>
      </c>
      <c r="G408" s="50" t="str">
        <f>+IF(H408=0,"",'Ark1'!Q897)</f>
        <v/>
      </c>
      <c r="H408" s="50">
        <f>+'Ark1'!R897</f>
        <v>0</v>
      </c>
      <c r="I408" s="65"/>
      <c r="J408" s="52" t="str">
        <f>+IF(H408=0,"",'Ark1'!AE897)</f>
        <v/>
      </c>
      <c r="K408" s="52" t="str">
        <f>+IF(H408=0,"",'Ark1'!AF897)</f>
        <v/>
      </c>
      <c r="L408" s="52" t="str">
        <f>+IF(H408=0,"",'Ark1'!T897)</f>
        <v/>
      </c>
      <c r="M408" s="114" t="str">
        <f>+IF(H408=0,"",'Ark1'!U897)</f>
        <v/>
      </c>
      <c r="N408" s="65"/>
      <c r="O408" s="75" t="str">
        <f>+IF(H408=0,"",'Ark1'!W897)</f>
        <v/>
      </c>
      <c r="P408" s="75" t="str">
        <f>+IF(H408=0,"",'Ark1'!X897)</f>
        <v/>
      </c>
      <c r="Q408" s="75" t="str">
        <f>+IF(H408=0,"",'Ark1'!AG897)</f>
        <v/>
      </c>
      <c r="R408" s="75" t="str">
        <f>+IF(H408=0,"",'Ark1'!AH897)</f>
        <v/>
      </c>
      <c r="S408" s="75" t="str">
        <f>+IF(H408=0,"",'Ark1'!AI897)</f>
        <v/>
      </c>
      <c r="T408" s="75"/>
      <c r="U408" s="75"/>
      <c r="V408" s="75" t="str">
        <f>+IF(H408=0,"",'Ark1'!Y897)</f>
        <v/>
      </c>
      <c r="W408" s="52" t="str">
        <f>+IF(H408=0,"",'Ark1'!AA897)</f>
        <v/>
      </c>
      <c r="X408" s="75" t="str">
        <f>+IF(H408=0,"",'Ark1'!AC897)</f>
        <v/>
      </c>
      <c r="Y408" s="75" t="str">
        <f t="shared" si="157"/>
        <v/>
      </c>
      <c r="Z408" s="65"/>
      <c r="AA408" s="65" t="str">
        <f t="shared" si="158"/>
        <v/>
      </c>
      <c r="AB408" s="65" t="str">
        <f t="shared" si="155"/>
        <v/>
      </c>
      <c r="AC408" s="296"/>
      <c r="AE408" s="55"/>
      <c r="AF408" s="55"/>
      <c r="AG408" s="1"/>
    </row>
    <row r="409" spans="1:39" ht="15.6">
      <c r="A409" s="296"/>
      <c r="B409" s="296">
        <f>+'Ark1'!C898</f>
        <v>2023</v>
      </c>
      <c r="C409" s="50">
        <f>+'Ark1'!L898</f>
        <v>12</v>
      </c>
      <c r="D409" s="51" t="s">
        <v>39</v>
      </c>
      <c r="E409" s="51">
        <f>+'Ark1'!D898</f>
        <v>5</v>
      </c>
      <c r="F409" s="51" t="str">
        <f t="shared" si="156"/>
        <v>Mai</v>
      </c>
      <c r="G409" s="50" t="str">
        <f>+IF(H409=0,"",'Ark1'!Q898)</f>
        <v/>
      </c>
      <c r="H409" s="50">
        <f>+'Ark1'!R898</f>
        <v>0</v>
      </c>
      <c r="I409" s="65"/>
      <c r="J409" s="52" t="str">
        <f>+IF(H409=0,"",'Ark1'!AE898)</f>
        <v/>
      </c>
      <c r="K409" s="52" t="str">
        <f>+IF(H409=0,"",'Ark1'!AF898)</f>
        <v/>
      </c>
      <c r="L409" s="52" t="str">
        <f>+IF(H409=0,"",'Ark1'!T898)</f>
        <v/>
      </c>
      <c r="M409" s="114" t="str">
        <f>+IF(H409=0,"",'Ark1'!U898)</f>
        <v/>
      </c>
      <c r="N409" s="65"/>
      <c r="O409" s="75" t="str">
        <f>+IF(H409=0,"",'Ark1'!W898)</f>
        <v/>
      </c>
      <c r="P409" s="75" t="str">
        <f>+IF(H409=0,"",'Ark1'!X898)</f>
        <v/>
      </c>
      <c r="Q409" s="75" t="str">
        <f>+IF(H409=0,"",'Ark1'!AG898)</f>
        <v/>
      </c>
      <c r="R409" s="75" t="str">
        <f>+IF(H409=0,"",'Ark1'!AH898)</f>
        <v/>
      </c>
      <c r="S409" s="75" t="str">
        <f>+IF(H409=0,"",'Ark1'!AI898)</f>
        <v/>
      </c>
      <c r="T409" s="75"/>
      <c r="U409" s="75"/>
      <c r="V409" s="75" t="str">
        <f>+IF(H409=0,"",'Ark1'!Y898)</f>
        <v/>
      </c>
      <c r="W409" s="52" t="str">
        <f>+IF(H409=0,"",'Ark1'!AA898)</f>
        <v/>
      </c>
      <c r="X409" s="75" t="str">
        <f>+IF(H409=0,"",'Ark1'!AC898)</f>
        <v/>
      </c>
      <c r="Y409" s="75" t="str">
        <f t="shared" si="157"/>
        <v/>
      </c>
      <c r="Z409" s="65"/>
      <c r="AA409" s="65" t="str">
        <f t="shared" si="158"/>
        <v/>
      </c>
      <c r="AB409" s="65" t="str">
        <f t="shared" si="155"/>
        <v/>
      </c>
      <c r="AC409" s="296"/>
      <c r="AE409" s="55"/>
      <c r="AF409" s="55"/>
      <c r="AG409" s="1"/>
    </row>
    <row r="410" spans="1:39" ht="15.6">
      <c r="A410" s="296"/>
      <c r="B410" s="296">
        <f>+'Ark1'!C899</f>
        <v>2023</v>
      </c>
      <c r="C410" s="50">
        <f>+'Ark1'!L899</f>
        <v>12</v>
      </c>
      <c r="D410" s="51" t="s">
        <v>39</v>
      </c>
      <c r="E410" s="51">
        <f>+'Ark1'!D899</f>
        <v>6</v>
      </c>
      <c r="F410" s="51" t="str">
        <f t="shared" si="156"/>
        <v>Jun</v>
      </c>
      <c r="G410" s="50" t="str">
        <f>+IF(H410=0,"",'Ark1'!Q899)</f>
        <v/>
      </c>
      <c r="H410" s="50">
        <f>+'Ark1'!R899</f>
        <v>0</v>
      </c>
      <c r="I410" s="65"/>
      <c r="J410" s="52" t="str">
        <f>+IF(H410=0,"",'Ark1'!AE899)</f>
        <v/>
      </c>
      <c r="K410" s="52" t="str">
        <f>+IF(H410=0,"",'Ark1'!AF899)</f>
        <v/>
      </c>
      <c r="L410" s="52" t="str">
        <f>+IF(H410=0,"",'Ark1'!T899)</f>
        <v/>
      </c>
      <c r="M410" s="114" t="str">
        <f>+IF(H410=0,"",'Ark1'!U899)</f>
        <v/>
      </c>
      <c r="N410" s="65"/>
      <c r="O410" s="75" t="str">
        <f>+IF(H410=0,"",'Ark1'!W899)</f>
        <v/>
      </c>
      <c r="P410" s="75" t="str">
        <f>+IF(H410=0,"",'Ark1'!X899)</f>
        <v/>
      </c>
      <c r="Q410" s="75" t="str">
        <f>+IF(H410=0,"",'Ark1'!AG899)</f>
        <v/>
      </c>
      <c r="R410" s="75" t="str">
        <f>+IF(H410=0,"",'Ark1'!AH899)</f>
        <v/>
      </c>
      <c r="S410" s="75" t="str">
        <f>+IF(H410=0,"",'Ark1'!AI899)</f>
        <v/>
      </c>
      <c r="T410" s="75"/>
      <c r="U410" s="75"/>
      <c r="V410" s="75" t="str">
        <f>+IF(H410=0,"",'Ark1'!Y899)</f>
        <v/>
      </c>
      <c r="W410" s="52" t="str">
        <f>+IF(H410=0,"",'Ark1'!AA899)</f>
        <v/>
      </c>
      <c r="X410" s="75" t="str">
        <f>+IF(H410=0,"",'Ark1'!AC899)</f>
        <v/>
      </c>
      <c r="Y410" s="75" t="str">
        <f t="shared" si="157"/>
        <v/>
      </c>
      <c r="Z410" s="65"/>
      <c r="AA410" s="65" t="str">
        <f t="shared" si="158"/>
        <v/>
      </c>
      <c r="AB410" s="65" t="str">
        <f t="shared" si="155"/>
        <v/>
      </c>
      <c r="AC410" s="296"/>
      <c r="AE410" s="55"/>
      <c r="AF410" s="55"/>
      <c r="AG410" s="1"/>
    </row>
    <row r="411" spans="1:39" ht="15.6">
      <c r="A411" s="296"/>
      <c r="B411" s="296">
        <f>+'Ark1'!C900</f>
        <v>2023</v>
      </c>
      <c r="C411" s="50">
        <f>+'Ark1'!L900</f>
        <v>12</v>
      </c>
      <c r="D411" s="51" t="s">
        <v>39</v>
      </c>
      <c r="E411" s="51">
        <f>+'Ark1'!D900</f>
        <v>7</v>
      </c>
      <c r="F411" s="51" t="str">
        <f t="shared" si="156"/>
        <v>Jul</v>
      </c>
      <c r="G411" s="50" t="str">
        <f>+IF(H411=0,"",'Ark1'!Q900)</f>
        <v/>
      </c>
      <c r="H411" s="50">
        <f>+'Ark1'!R900</f>
        <v>0</v>
      </c>
      <c r="I411" s="65"/>
      <c r="J411" s="52" t="str">
        <f>+IF(H411=0,"",'Ark1'!AE900)</f>
        <v/>
      </c>
      <c r="K411" s="52" t="str">
        <f>+IF(H411=0,"",'Ark1'!AF900)</f>
        <v/>
      </c>
      <c r="L411" s="52" t="str">
        <f>+IF(H411=0,"",'Ark1'!T900)</f>
        <v/>
      </c>
      <c r="M411" s="114" t="str">
        <f>+IF(H411=0,"",'Ark1'!U900)</f>
        <v/>
      </c>
      <c r="N411" s="65"/>
      <c r="O411" s="75" t="str">
        <f>+IF(H411=0,"",'Ark1'!W900)</f>
        <v/>
      </c>
      <c r="P411" s="75" t="str">
        <f>+IF(H411=0,"",'Ark1'!X900)</f>
        <v/>
      </c>
      <c r="Q411" s="75" t="str">
        <f>+IF(H411=0,"",'Ark1'!AG900)</f>
        <v/>
      </c>
      <c r="R411" s="75" t="str">
        <f>+IF(H411=0,"",'Ark1'!AH900)</f>
        <v/>
      </c>
      <c r="S411" s="75" t="str">
        <f>+IF(H411=0,"",'Ark1'!AI900)</f>
        <v/>
      </c>
      <c r="T411" s="75"/>
      <c r="U411" s="75"/>
      <c r="V411" s="75" t="str">
        <f>+IF(H411=0,"",'Ark1'!Y900)</f>
        <v/>
      </c>
      <c r="W411" s="52" t="str">
        <f>+IF(H411=0,"",'Ark1'!AA900)</f>
        <v/>
      </c>
      <c r="X411" s="75" t="str">
        <f>+IF(H411=0,"",'Ark1'!AC900)</f>
        <v/>
      </c>
      <c r="Y411" s="75" t="str">
        <f t="shared" si="157"/>
        <v/>
      </c>
      <c r="Z411" s="65"/>
      <c r="AA411" s="65" t="str">
        <f t="shared" si="158"/>
        <v/>
      </c>
      <c r="AB411" s="65" t="str">
        <f t="shared" si="155"/>
        <v/>
      </c>
      <c r="AC411" s="296"/>
      <c r="AE411" s="55"/>
      <c r="AF411" s="55"/>
      <c r="AG411" s="1"/>
    </row>
    <row r="412" spans="1:39" ht="15.6">
      <c r="A412" s="296"/>
      <c r="B412" s="296">
        <f>+'Ark1'!C901</f>
        <v>2023</v>
      </c>
      <c r="C412" s="50">
        <f>+'Ark1'!L901</f>
        <v>12</v>
      </c>
      <c r="D412" s="51" t="s">
        <v>39</v>
      </c>
      <c r="E412" s="51">
        <f>+'Ark1'!D901</f>
        <v>8</v>
      </c>
      <c r="F412" s="51" t="str">
        <f t="shared" si="156"/>
        <v>Aug</v>
      </c>
      <c r="G412" s="50" t="str">
        <f>+IF(H412=0,"",'Ark1'!Q901)</f>
        <v/>
      </c>
      <c r="H412" s="50">
        <f>+'Ark1'!R901</f>
        <v>0</v>
      </c>
      <c r="I412" s="65"/>
      <c r="J412" s="52" t="str">
        <f>+IF(H412=0,"",'Ark1'!AE901)</f>
        <v/>
      </c>
      <c r="K412" s="52" t="str">
        <f>+IF(H412=0,"",'Ark1'!AF901)</f>
        <v/>
      </c>
      <c r="L412" s="52" t="str">
        <f>+IF(H412=0,"",'Ark1'!T901)</f>
        <v/>
      </c>
      <c r="M412" s="114" t="str">
        <f>+IF(H412=0,"",'Ark1'!U901)</f>
        <v/>
      </c>
      <c r="N412" s="65"/>
      <c r="O412" s="75" t="str">
        <f>+IF(H412=0,"",'Ark1'!W901)</f>
        <v/>
      </c>
      <c r="P412" s="75" t="str">
        <f>+IF(H412=0,"",'Ark1'!X901)</f>
        <v/>
      </c>
      <c r="Q412" s="75" t="str">
        <f>+IF(H412=0,"",'Ark1'!AG901)</f>
        <v/>
      </c>
      <c r="R412" s="75" t="str">
        <f>+IF(H412=0,"",'Ark1'!AH901)</f>
        <v/>
      </c>
      <c r="S412" s="75" t="str">
        <f>+IF(H412=0,"",'Ark1'!AI901)</f>
        <v/>
      </c>
      <c r="T412" s="75"/>
      <c r="U412" s="75"/>
      <c r="V412" s="75" t="str">
        <f>+IF(H412=0,"",'Ark1'!Y901)</f>
        <v/>
      </c>
      <c r="W412" s="52" t="str">
        <f>+IF(H412=0,"",'Ark1'!AA901)</f>
        <v/>
      </c>
      <c r="X412" s="75" t="str">
        <f>+IF(H412=0,"",'Ark1'!AC901)</f>
        <v/>
      </c>
      <c r="Y412" s="75" t="str">
        <f t="shared" si="157"/>
        <v/>
      </c>
      <c r="Z412" s="65"/>
      <c r="AA412" s="65" t="str">
        <f t="shared" si="158"/>
        <v/>
      </c>
      <c r="AB412" s="65" t="str">
        <f t="shared" si="155"/>
        <v/>
      </c>
      <c r="AC412" s="296"/>
      <c r="AE412" s="55"/>
      <c r="AF412" s="55"/>
      <c r="AG412" s="1"/>
    </row>
    <row r="413" spans="1:39" ht="15.6">
      <c r="A413" s="296"/>
      <c r="B413" s="296">
        <f>+'Ark1'!C902</f>
        <v>2023</v>
      </c>
      <c r="C413" s="50">
        <f>+'Ark1'!L902</f>
        <v>12</v>
      </c>
      <c r="D413" s="51" t="s">
        <v>39</v>
      </c>
      <c r="E413" s="51">
        <f>+'Ark1'!D902</f>
        <v>9</v>
      </c>
      <c r="F413" s="51" t="str">
        <f t="shared" si="156"/>
        <v>Sep</v>
      </c>
      <c r="G413" s="50" t="str">
        <f>+IF(H413=0,"",'Ark1'!Q902)</f>
        <v/>
      </c>
      <c r="H413" s="50">
        <f>+'Ark1'!R902</f>
        <v>0</v>
      </c>
      <c r="I413" s="65"/>
      <c r="J413" s="52" t="str">
        <f>+IF(H413=0,"",'Ark1'!AE902)</f>
        <v/>
      </c>
      <c r="K413" s="52" t="str">
        <f>+IF(H413=0,"",'Ark1'!AF902)</f>
        <v/>
      </c>
      <c r="L413" s="52" t="str">
        <f>+IF(H413=0,"",'Ark1'!T902)</f>
        <v/>
      </c>
      <c r="M413" s="114" t="str">
        <f>+IF(H413=0,"",'Ark1'!U902)</f>
        <v/>
      </c>
      <c r="N413" s="65"/>
      <c r="O413" s="75" t="str">
        <f>+IF(H413=0,"",'Ark1'!W902)</f>
        <v/>
      </c>
      <c r="P413" s="75" t="str">
        <f>+IF(H413=0,"",'Ark1'!X902)</f>
        <v/>
      </c>
      <c r="Q413" s="75" t="str">
        <f>+IF(H413=0,"",'Ark1'!AG902)</f>
        <v/>
      </c>
      <c r="R413" s="75" t="str">
        <f>+IF(H413=0,"",'Ark1'!AH902)</f>
        <v/>
      </c>
      <c r="S413" s="75" t="str">
        <f>+IF(H413=0,"",'Ark1'!AI902)</f>
        <v/>
      </c>
      <c r="T413" s="75"/>
      <c r="U413" s="75"/>
      <c r="V413" s="75" t="str">
        <f>+IF(H413=0,"",'Ark1'!Y902)</f>
        <v/>
      </c>
      <c r="W413" s="52" t="str">
        <f>+IF(H413=0,"",'Ark1'!AA902)</f>
        <v/>
      </c>
      <c r="X413" s="75" t="str">
        <f>+IF(H413=0,"",'Ark1'!AC902)</f>
        <v/>
      </c>
      <c r="Y413" s="75" t="str">
        <f t="shared" si="157"/>
        <v/>
      </c>
      <c r="Z413" s="65"/>
      <c r="AA413" s="65" t="str">
        <f t="shared" si="158"/>
        <v/>
      </c>
      <c r="AB413" s="65" t="str">
        <f t="shared" si="155"/>
        <v/>
      </c>
      <c r="AC413" s="296"/>
      <c r="AE413" s="55"/>
      <c r="AF413" s="55"/>
      <c r="AG413" s="1"/>
    </row>
    <row r="414" spans="1:39" ht="15.6">
      <c r="A414" s="296"/>
      <c r="B414" s="296">
        <f>+'Ark1'!C903</f>
        <v>2023</v>
      </c>
      <c r="C414" s="50">
        <f>+'Ark1'!L903</f>
        <v>12</v>
      </c>
      <c r="D414" s="51" t="s">
        <v>39</v>
      </c>
      <c r="E414" s="51">
        <f>+'Ark1'!D903</f>
        <v>10</v>
      </c>
      <c r="F414" s="51" t="str">
        <f t="shared" si="156"/>
        <v>Okt</v>
      </c>
      <c r="G414" s="50" t="str">
        <f>+IF(H414=0,"",'Ark1'!Q903)</f>
        <v/>
      </c>
      <c r="H414" s="50">
        <f>+'Ark1'!R903</f>
        <v>0</v>
      </c>
      <c r="I414" s="65"/>
      <c r="J414" s="52" t="str">
        <f>+IF(H414=0,"",'Ark1'!AE903)</f>
        <v/>
      </c>
      <c r="K414" s="52" t="str">
        <f>+IF(H414=0,"",'Ark1'!AF903)</f>
        <v/>
      </c>
      <c r="L414" s="52" t="str">
        <f>+IF(H414=0,"",'Ark1'!T903)</f>
        <v/>
      </c>
      <c r="M414" s="114" t="str">
        <f>+IF(H414=0,"",'Ark1'!U903)</f>
        <v/>
      </c>
      <c r="N414" s="65"/>
      <c r="O414" s="75" t="str">
        <f>+IF(H414=0,"",'Ark1'!W903)</f>
        <v/>
      </c>
      <c r="P414" s="75" t="str">
        <f>+IF(H414=0,"",'Ark1'!X903)</f>
        <v/>
      </c>
      <c r="Q414" s="75" t="str">
        <f>+IF(H414=0,"",'Ark1'!AG903)</f>
        <v/>
      </c>
      <c r="R414" s="75" t="str">
        <f>+IF(H414=0,"",'Ark1'!AH903)</f>
        <v/>
      </c>
      <c r="S414" s="75" t="str">
        <f>+IF(H414=0,"",'Ark1'!AI903)</f>
        <v/>
      </c>
      <c r="T414" s="75"/>
      <c r="U414" s="75"/>
      <c r="V414" s="75" t="str">
        <f>+IF(H414=0,"",'Ark1'!Y903)</f>
        <v/>
      </c>
      <c r="W414" s="52" t="str">
        <f>+IF(H414=0,"",'Ark1'!AA903)</f>
        <v/>
      </c>
      <c r="X414" s="75" t="str">
        <f>+IF(H414=0,"",'Ark1'!AC903)</f>
        <v/>
      </c>
      <c r="Y414" s="75" t="str">
        <f t="shared" si="157"/>
        <v/>
      </c>
      <c r="Z414" s="65"/>
      <c r="AA414" s="65" t="str">
        <f t="shared" si="158"/>
        <v/>
      </c>
      <c r="AB414" s="65" t="str">
        <f t="shared" si="155"/>
        <v/>
      </c>
      <c r="AC414" s="296"/>
      <c r="AE414" s="55"/>
      <c r="AF414" s="55"/>
      <c r="AG414" s="1"/>
    </row>
    <row r="415" spans="1:39" ht="15.6">
      <c r="A415" s="296"/>
      <c r="B415" s="296">
        <f>+'Ark1'!C904</f>
        <v>2023</v>
      </c>
      <c r="C415" s="50">
        <f>+'Ark1'!L904</f>
        <v>12</v>
      </c>
      <c r="D415" s="51" t="s">
        <v>39</v>
      </c>
      <c r="E415" s="51">
        <f>+'Ark1'!D904</f>
        <v>11</v>
      </c>
      <c r="F415" s="51" t="str">
        <f t="shared" si="156"/>
        <v>Nov</v>
      </c>
      <c r="G415" s="50" t="str">
        <f>+IF(H415=0,"",'Ark1'!Q904)</f>
        <v/>
      </c>
      <c r="H415" s="50">
        <f>+'Ark1'!R904</f>
        <v>0</v>
      </c>
      <c r="I415" s="65"/>
      <c r="J415" s="52" t="str">
        <f>+IF(H415=0,"",'Ark1'!AE904)</f>
        <v/>
      </c>
      <c r="K415" s="52" t="str">
        <f>+IF(H415=0,"",'Ark1'!AF904)</f>
        <v/>
      </c>
      <c r="L415" s="52" t="str">
        <f>+IF(H415=0,"",'Ark1'!T904)</f>
        <v/>
      </c>
      <c r="M415" s="114" t="str">
        <f>+IF(H415=0,"",'Ark1'!U904)</f>
        <v/>
      </c>
      <c r="N415" s="65"/>
      <c r="O415" s="75" t="str">
        <f>+IF(H415=0,"",'Ark1'!W904)</f>
        <v/>
      </c>
      <c r="P415" s="75" t="str">
        <f>+IF(H415=0,"",'Ark1'!X904)</f>
        <v/>
      </c>
      <c r="Q415" s="75" t="str">
        <f>+IF(H415=0,"",'Ark1'!AG904)</f>
        <v/>
      </c>
      <c r="R415" s="75" t="str">
        <f>+IF(H415=0,"",'Ark1'!AH904)</f>
        <v/>
      </c>
      <c r="S415" s="75" t="str">
        <f>+IF(H415=0,"",'Ark1'!AI904)</f>
        <v/>
      </c>
      <c r="T415" s="75"/>
      <c r="U415" s="75"/>
      <c r="V415" s="75" t="str">
        <f>+IF(H415=0,"",'Ark1'!Y904)</f>
        <v/>
      </c>
      <c r="W415" s="52" t="str">
        <f>+IF(H415=0,"",'Ark1'!AA904)</f>
        <v/>
      </c>
      <c r="X415" s="75" t="str">
        <f>+IF(H415=0,"",'Ark1'!AC904)</f>
        <v/>
      </c>
      <c r="Y415" s="75" t="str">
        <f t="shared" si="157"/>
        <v/>
      </c>
      <c r="Z415" s="65"/>
      <c r="AA415" s="65" t="str">
        <f t="shared" si="158"/>
        <v/>
      </c>
      <c r="AB415" s="65" t="str">
        <f t="shared" si="155"/>
        <v/>
      </c>
      <c r="AC415" s="296"/>
      <c r="AE415" s="55"/>
      <c r="AF415" s="55"/>
      <c r="AG415" s="1"/>
    </row>
    <row r="416" spans="1:39" ht="15.6">
      <c r="A416" s="296"/>
      <c r="B416" s="296">
        <f>+'Ark1'!C905</f>
        <v>2023</v>
      </c>
      <c r="C416" s="50">
        <f>+'Ark1'!L905</f>
        <v>12</v>
      </c>
      <c r="D416" s="51" t="s">
        <v>39</v>
      </c>
      <c r="E416" s="51">
        <f>+'Ark1'!D905</f>
        <v>12</v>
      </c>
      <c r="F416" s="51" t="str">
        <f t="shared" si="156"/>
        <v>Des</v>
      </c>
      <c r="G416" s="50" t="str">
        <f>+IF(H416=0,"",'Ark1'!Q905)</f>
        <v/>
      </c>
      <c r="H416" s="50">
        <f>+'Ark1'!R905</f>
        <v>0</v>
      </c>
      <c r="I416" s="65"/>
      <c r="J416" s="52" t="str">
        <f>+IF(H416=0,"",'Ark1'!AE905)</f>
        <v/>
      </c>
      <c r="K416" s="52" t="str">
        <f>+IF(H416=0,"",'Ark1'!AF905)</f>
        <v/>
      </c>
      <c r="L416" s="52" t="str">
        <f>+IF(H416=0,"",'Ark1'!T905)</f>
        <v/>
      </c>
      <c r="M416" s="114" t="str">
        <f>+IF(H416=0,"",'Ark1'!U905)</f>
        <v/>
      </c>
      <c r="N416" s="65"/>
      <c r="O416" s="75" t="str">
        <f>+IF(H416=0,"",'Ark1'!W905)</f>
        <v/>
      </c>
      <c r="P416" s="75" t="str">
        <f>+IF(H416=0,"",'Ark1'!X905)</f>
        <v/>
      </c>
      <c r="Q416" s="75" t="str">
        <f>+IF(H416=0,"",'Ark1'!AG905)</f>
        <v/>
      </c>
      <c r="R416" s="75" t="str">
        <f>+IF(H416=0,"",'Ark1'!AH905)</f>
        <v/>
      </c>
      <c r="S416" s="75" t="str">
        <f>+IF(H416=0,"",'Ark1'!AI905)</f>
        <v/>
      </c>
      <c r="T416" s="75"/>
      <c r="U416" s="75"/>
      <c r="V416" s="75" t="str">
        <f>+IF(H416=0,"",'Ark1'!Y905)</f>
        <v/>
      </c>
      <c r="W416" s="52" t="str">
        <f>+IF(H416=0,"",'Ark1'!AA905)</f>
        <v/>
      </c>
      <c r="X416" s="75" t="str">
        <f>+IF(H416=0,"",'Ark1'!AC905)</f>
        <v/>
      </c>
      <c r="Y416" s="75" t="str">
        <f t="shared" si="157"/>
        <v/>
      </c>
      <c r="Z416" s="65"/>
      <c r="AA416" s="65" t="str">
        <f t="shared" si="158"/>
        <v/>
      </c>
      <c r="AB416" s="65" t="str">
        <f t="shared" si="155"/>
        <v/>
      </c>
      <c r="AC416" s="296"/>
      <c r="AE416" s="55"/>
      <c r="AF416" s="55"/>
      <c r="AG416" s="1"/>
    </row>
    <row r="417" spans="1:39" ht="15.6">
      <c r="A417" s="296"/>
      <c r="B417" s="296"/>
      <c r="C417" s="293"/>
      <c r="D417" s="293"/>
      <c r="E417" s="293"/>
      <c r="F417" s="293"/>
      <c r="G417" s="293"/>
      <c r="H417" s="293"/>
      <c r="I417" s="296"/>
      <c r="J417" s="294"/>
      <c r="K417" s="295"/>
      <c r="L417" s="296"/>
      <c r="M417" s="296"/>
      <c r="N417" s="296"/>
      <c r="O417" s="297"/>
      <c r="P417" s="297"/>
      <c r="Q417" s="296"/>
      <c r="R417" s="297"/>
      <c r="S417" s="297"/>
      <c r="T417" s="297"/>
      <c r="U417" s="297"/>
      <c r="V417" s="297"/>
      <c r="W417" s="296"/>
      <c r="X417" s="297"/>
      <c r="Y417" s="296"/>
      <c r="Z417" s="296"/>
      <c r="AA417" s="295"/>
      <c r="AB417" s="298"/>
      <c r="AC417" s="296"/>
      <c r="AD417" s="4"/>
      <c r="AE417" s="55"/>
      <c r="AF417" s="55"/>
      <c r="AG417" s="1"/>
      <c r="AH417" s="5"/>
      <c r="AI417"/>
      <c r="AM417"/>
    </row>
    <row r="418" spans="1:39" ht="15.6">
      <c r="A418" s="296"/>
      <c r="B418" s="296"/>
      <c r="C418" s="293"/>
      <c r="D418" s="2" t="str">
        <f>+D420</f>
        <v>E-</v>
      </c>
      <c r="E418" s="293"/>
      <c r="F418" s="293"/>
      <c r="G418" s="293"/>
      <c r="H418" s="293"/>
      <c r="I418" s="296"/>
      <c r="J418" s="294"/>
      <c r="K418" s="295"/>
      <c r="L418" s="296"/>
      <c r="M418" s="296"/>
      <c r="N418" s="296"/>
      <c r="O418" s="297"/>
      <c r="P418" s="297"/>
      <c r="Q418" s="296"/>
      <c r="R418" s="297"/>
      <c r="S418" s="297"/>
      <c r="T418" s="297"/>
      <c r="U418" s="297"/>
      <c r="V418" s="297"/>
      <c r="W418" s="296"/>
      <c r="X418" s="297"/>
      <c r="Y418" s="296"/>
      <c r="Z418" s="296"/>
      <c r="AA418" s="295"/>
      <c r="AB418" s="295"/>
      <c r="AC418" s="295"/>
      <c r="AD418" s="4"/>
      <c r="AE418" s="55"/>
      <c r="AF418" s="55"/>
      <c r="AG418" s="1"/>
      <c r="AH418" s="5"/>
      <c r="AI418"/>
      <c r="AM418"/>
    </row>
    <row r="419" spans="1:39" ht="15.6">
      <c r="A419" s="296"/>
      <c r="B419" s="296"/>
      <c r="C419" s="296"/>
      <c r="D419" s="296"/>
      <c r="E419" s="296"/>
      <c r="F419" s="296"/>
      <c r="G419" s="299"/>
      <c r="H419" s="296"/>
      <c r="I419" s="295"/>
      <c r="J419" s="295"/>
      <c r="K419" s="295"/>
      <c r="L419" s="299"/>
      <c r="M419" s="295"/>
      <c r="N419" s="295"/>
      <c r="O419" s="300"/>
      <c r="P419" s="300"/>
      <c r="Q419" s="301"/>
      <c r="R419" s="300"/>
      <c r="S419" s="300"/>
      <c r="T419" s="300"/>
      <c r="U419" s="300"/>
      <c r="V419" s="301"/>
      <c r="W419" s="296"/>
      <c r="X419" s="301"/>
      <c r="Y419" s="299"/>
      <c r="Z419" s="295"/>
      <c r="AA419" s="298"/>
      <c r="AB419" s="298"/>
      <c r="AC419" s="296"/>
      <c r="AD419" s="4"/>
      <c r="AE419" s="55"/>
      <c r="AF419" s="55"/>
      <c r="AG419" s="1"/>
      <c r="AH419" s="5"/>
      <c r="AI419"/>
      <c r="AM419"/>
    </row>
    <row r="420" spans="1:39" ht="15.6">
      <c r="A420" s="296"/>
      <c r="B420" s="296">
        <f>+'Ark1'!C906</f>
        <v>2023</v>
      </c>
      <c r="C420" s="50">
        <f>+'Ark1'!L906</f>
        <v>13</v>
      </c>
      <c r="D420" s="51" t="s">
        <v>40</v>
      </c>
      <c r="E420" s="51">
        <f>+'Ark1'!D906</f>
        <v>1</v>
      </c>
      <c r="F420" s="51" t="str">
        <f t="shared" ref="F420:F431" si="159">+F405</f>
        <v>Jan</v>
      </c>
      <c r="G420" s="50" t="str">
        <f>+IF(H420=0,"",'Ark1'!Q906)</f>
        <v/>
      </c>
      <c r="H420" s="50">
        <f>+'Ark1'!R906</f>
        <v>0</v>
      </c>
      <c r="I420" s="65"/>
      <c r="J420" s="52" t="str">
        <f>+IF(H420=0,"",'Ark1'!AE906)</f>
        <v/>
      </c>
      <c r="K420" s="52" t="str">
        <f>+IF(H420=0,"",'Ark1'!AF906)</f>
        <v/>
      </c>
      <c r="L420" s="52" t="str">
        <f>+IF(H420=0,"",'Ark1'!T906)</f>
        <v/>
      </c>
      <c r="M420" s="114" t="str">
        <f>+IF(H420=0,"",'Ark1'!U906)</f>
        <v/>
      </c>
      <c r="N420" s="65"/>
      <c r="O420" s="75" t="str">
        <f>+IF(H420=0,"",'Ark1'!W906)</f>
        <v/>
      </c>
      <c r="P420" s="75" t="str">
        <f>+IF(H420=0,"",'Ark1'!X906)</f>
        <v/>
      </c>
      <c r="Q420" s="75" t="str">
        <f>+IF(H420=0,"",'Ark1'!AG906)</f>
        <v/>
      </c>
      <c r="R420" s="75" t="str">
        <f>+IF(H420=0,"",'Ark1'!AH906)</f>
        <v/>
      </c>
      <c r="S420" s="75" t="str">
        <f>+IF(H420=0,"",'Ark1'!AI906)</f>
        <v/>
      </c>
      <c r="T420" s="75"/>
      <c r="U420" s="75"/>
      <c r="V420" s="75" t="str">
        <f>+IF(H420=0,"",'Ark1'!Y906)</f>
        <v/>
      </c>
      <c r="W420" s="52" t="str">
        <f>+IF(H420=0,"",'Ark1'!AA906)</f>
        <v/>
      </c>
      <c r="X420" s="75" t="str">
        <f>+IF(H420=0,"",'Ark1'!AC906)</f>
        <v/>
      </c>
      <c r="Y420" s="75" t="str">
        <f t="shared" ref="Y420:Y431" si="160">IF(H420=0,"",1000*M420/Q420)</f>
        <v/>
      </c>
      <c r="Z420" s="65"/>
      <c r="AA420" s="65" t="str">
        <f t="shared" ref="AA420:AA431" si="161">IF(H420=0,"",M420/C420)</f>
        <v/>
      </c>
      <c r="AB420" s="65" t="str">
        <f t="shared" si="155"/>
        <v/>
      </c>
      <c r="AC420" s="296"/>
      <c r="AE420" s="55"/>
      <c r="AF420" s="55"/>
      <c r="AG420" s="1"/>
    </row>
    <row r="421" spans="1:39" ht="15.6">
      <c r="A421" s="296"/>
      <c r="B421" s="296">
        <f>+'Ark1'!C907</f>
        <v>2023</v>
      </c>
      <c r="C421" s="50">
        <f>+'Ark1'!L907</f>
        <v>13</v>
      </c>
      <c r="D421" s="51" t="s">
        <v>40</v>
      </c>
      <c r="E421" s="51">
        <f>+'Ark1'!D907</f>
        <v>2</v>
      </c>
      <c r="F421" s="51" t="str">
        <f t="shared" si="159"/>
        <v>Feb</v>
      </c>
      <c r="G421" s="50" t="str">
        <f>+IF(H421=0,"",'Ark1'!Q907)</f>
        <v/>
      </c>
      <c r="H421" s="50">
        <f>+'Ark1'!R907</f>
        <v>0</v>
      </c>
      <c r="I421" s="65"/>
      <c r="J421" s="52" t="str">
        <f>+IF(H421=0,"",'Ark1'!AE907)</f>
        <v/>
      </c>
      <c r="K421" s="52" t="str">
        <f>+IF(H421=0,"",'Ark1'!AF907)</f>
        <v/>
      </c>
      <c r="L421" s="52" t="str">
        <f>+IF(H421=0,"",'Ark1'!T907)</f>
        <v/>
      </c>
      <c r="M421" s="114" t="str">
        <f>+IF(H421=0,"",'Ark1'!U907)</f>
        <v/>
      </c>
      <c r="N421" s="65"/>
      <c r="O421" s="75" t="str">
        <f>+IF(H421=0,"",'Ark1'!W907)</f>
        <v/>
      </c>
      <c r="P421" s="75" t="str">
        <f>+IF(H421=0,"",'Ark1'!X907)</f>
        <v/>
      </c>
      <c r="Q421" s="75" t="str">
        <f>+IF(H421=0,"",'Ark1'!AG907)</f>
        <v/>
      </c>
      <c r="R421" s="75" t="str">
        <f>+IF(H421=0,"",'Ark1'!AH907)</f>
        <v/>
      </c>
      <c r="S421" s="75" t="str">
        <f>+IF(H421=0,"",'Ark1'!AI907)</f>
        <v/>
      </c>
      <c r="T421" s="75"/>
      <c r="U421" s="75"/>
      <c r="V421" s="75" t="str">
        <f>+IF(H421=0,"",'Ark1'!Y907)</f>
        <v/>
      </c>
      <c r="W421" s="52" t="str">
        <f>+IF(H421=0,"",'Ark1'!AA907)</f>
        <v/>
      </c>
      <c r="X421" s="75" t="str">
        <f>+IF(H421=0,"",'Ark1'!AC907)</f>
        <v/>
      </c>
      <c r="Y421" s="75" t="str">
        <f t="shared" si="160"/>
        <v/>
      </c>
      <c r="Z421" s="65"/>
      <c r="AA421" s="65" t="str">
        <f t="shared" si="161"/>
        <v/>
      </c>
      <c r="AB421" s="65" t="str">
        <f t="shared" si="155"/>
        <v/>
      </c>
      <c r="AC421" s="296"/>
      <c r="AE421" s="55"/>
      <c r="AF421" s="55"/>
      <c r="AG421" s="1"/>
    </row>
    <row r="422" spans="1:39" ht="15.6">
      <c r="A422" s="296"/>
      <c r="B422" s="296">
        <f>+'Ark1'!C908</f>
        <v>2023</v>
      </c>
      <c r="C422" s="50">
        <f>+'Ark1'!L908</f>
        <v>13</v>
      </c>
      <c r="D422" s="51" t="s">
        <v>40</v>
      </c>
      <c r="E422" s="51">
        <f>+'Ark1'!D908</f>
        <v>3</v>
      </c>
      <c r="F422" s="51" t="str">
        <f t="shared" si="159"/>
        <v>Mar</v>
      </c>
      <c r="G422" s="50" t="str">
        <f>+IF(H422=0,"",'Ark1'!Q908)</f>
        <v/>
      </c>
      <c r="H422" s="50">
        <f>+'Ark1'!R908</f>
        <v>0</v>
      </c>
      <c r="I422" s="65"/>
      <c r="J422" s="52" t="str">
        <f>+IF(H422=0,"",'Ark1'!AE908)</f>
        <v/>
      </c>
      <c r="K422" s="52" t="str">
        <f>+IF(H422=0,"",'Ark1'!AF908)</f>
        <v/>
      </c>
      <c r="L422" s="52" t="str">
        <f>+IF(H422=0,"",'Ark1'!T908)</f>
        <v/>
      </c>
      <c r="M422" s="114" t="str">
        <f>+IF(H422=0,"",'Ark1'!U908)</f>
        <v/>
      </c>
      <c r="N422" s="65"/>
      <c r="O422" s="75" t="str">
        <f>+IF(H422=0,"",'Ark1'!W908)</f>
        <v/>
      </c>
      <c r="P422" s="75" t="str">
        <f>+IF(H422=0,"",'Ark1'!X908)</f>
        <v/>
      </c>
      <c r="Q422" s="75" t="str">
        <f>+IF(H422=0,"",'Ark1'!AG908)</f>
        <v/>
      </c>
      <c r="R422" s="75" t="str">
        <f>+IF(H422=0,"",'Ark1'!AH908)</f>
        <v/>
      </c>
      <c r="S422" s="75" t="str">
        <f>+IF(H422=0,"",'Ark1'!AI908)</f>
        <v/>
      </c>
      <c r="T422" s="75"/>
      <c r="U422" s="75"/>
      <c r="V422" s="75" t="str">
        <f>+IF(H422=0,"",'Ark1'!Y908)</f>
        <v/>
      </c>
      <c r="W422" s="52" t="str">
        <f>+IF(H422=0,"",'Ark1'!AA908)</f>
        <v/>
      </c>
      <c r="X422" s="75" t="str">
        <f>+IF(H422=0,"",'Ark1'!AC908)</f>
        <v/>
      </c>
      <c r="Y422" s="75" t="str">
        <f t="shared" si="160"/>
        <v/>
      </c>
      <c r="Z422" s="65"/>
      <c r="AA422" s="65" t="str">
        <f t="shared" si="161"/>
        <v/>
      </c>
      <c r="AB422" s="65" t="str">
        <f t="shared" si="155"/>
        <v/>
      </c>
      <c r="AC422" s="296"/>
      <c r="AE422" s="55"/>
      <c r="AF422" s="55"/>
      <c r="AG422" s="1"/>
    </row>
    <row r="423" spans="1:39" ht="15.6">
      <c r="A423" s="296"/>
      <c r="B423" s="296">
        <f>+'Ark1'!C909</f>
        <v>2023</v>
      </c>
      <c r="C423" s="50">
        <f>+'Ark1'!L909</f>
        <v>13</v>
      </c>
      <c r="D423" s="51" t="s">
        <v>40</v>
      </c>
      <c r="E423" s="51">
        <f>+'Ark1'!D909</f>
        <v>4</v>
      </c>
      <c r="F423" s="51" t="str">
        <f t="shared" si="159"/>
        <v>Apr</v>
      </c>
      <c r="G423" s="50" t="str">
        <f>+IF(H423=0,"",'Ark1'!Q909)</f>
        <v/>
      </c>
      <c r="H423" s="50">
        <f>+'Ark1'!R909</f>
        <v>0</v>
      </c>
      <c r="I423" s="65"/>
      <c r="J423" s="52" t="str">
        <f>+IF(H423=0,"",'Ark1'!AE909)</f>
        <v/>
      </c>
      <c r="K423" s="52" t="str">
        <f>+IF(H423=0,"",'Ark1'!AF909)</f>
        <v/>
      </c>
      <c r="L423" s="52" t="str">
        <f>+IF(H423=0,"",'Ark1'!T909)</f>
        <v/>
      </c>
      <c r="M423" s="114" t="str">
        <f>+IF(H423=0,"",'Ark1'!U909)</f>
        <v/>
      </c>
      <c r="N423" s="65"/>
      <c r="O423" s="75" t="str">
        <f>+IF(H423=0,"",'Ark1'!W909)</f>
        <v/>
      </c>
      <c r="P423" s="75" t="str">
        <f>+IF(H423=0,"",'Ark1'!X909)</f>
        <v/>
      </c>
      <c r="Q423" s="75" t="str">
        <f>+IF(H423=0,"",'Ark1'!AG909)</f>
        <v/>
      </c>
      <c r="R423" s="75" t="str">
        <f>+IF(H423=0,"",'Ark1'!AH909)</f>
        <v/>
      </c>
      <c r="S423" s="75" t="str">
        <f>+IF(H423=0,"",'Ark1'!AI909)</f>
        <v/>
      </c>
      <c r="T423" s="75"/>
      <c r="U423" s="75"/>
      <c r="V423" s="75" t="str">
        <f>+IF(H423=0,"",'Ark1'!Y909)</f>
        <v/>
      </c>
      <c r="W423" s="52" t="str">
        <f>+IF(H423=0,"",'Ark1'!AA909)</f>
        <v/>
      </c>
      <c r="X423" s="75" t="str">
        <f>+IF(H423=0,"",'Ark1'!AC909)</f>
        <v/>
      </c>
      <c r="Y423" s="75" t="str">
        <f t="shared" si="160"/>
        <v/>
      </c>
      <c r="Z423" s="65"/>
      <c r="AA423" s="65" t="str">
        <f t="shared" si="161"/>
        <v/>
      </c>
      <c r="AB423" s="65" t="str">
        <f t="shared" si="155"/>
        <v/>
      </c>
      <c r="AC423" s="296"/>
      <c r="AE423" s="55"/>
      <c r="AF423" s="55"/>
      <c r="AG423" s="1"/>
    </row>
    <row r="424" spans="1:39" ht="15.6">
      <c r="A424" s="296"/>
      <c r="B424" s="296">
        <f>+'Ark1'!C910</f>
        <v>2023</v>
      </c>
      <c r="C424" s="50">
        <f>+'Ark1'!L910</f>
        <v>13</v>
      </c>
      <c r="D424" s="51" t="s">
        <v>40</v>
      </c>
      <c r="E424" s="51">
        <f>+'Ark1'!D910</f>
        <v>5</v>
      </c>
      <c r="F424" s="51" t="str">
        <f t="shared" si="159"/>
        <v>Mai</v>
      </c>
      <c r="G424" s="50" t="str">
        <f>+IF(H424=0,"",'Ark1'!Q910)</f>
        <v/>
      </c>
      <c r="H424" s="50">
        <f>+'Ark1'!R910</f>
        <v>0</v>
      </c>
      <c r="I424" s="65"/>
      <c r="J424" s="52" t="str">
        <f>+IF(H424=0,"",'Ark1'!AE910)</f>
        <v/>
      </c>
      <c r="K424" s="52" t="str">
        <f>+IF(H424=0,"",'Ark1'!AF910)</f>
        <v/>
      </c>
      <c r="L424" s="52" t="str">
        <f>+IF(H424=0,"",'Ark1'!T910)</f>
        <v/>
      </c>
      <c r="M424" s="114" t="str">
        <f>+IF(H424=0,"",'Ark1'!U910)</f>
        <v/>
      </c>
      <c r="N424" s="65"/>
      <c r="O424" s="75" t="str">
        <f>+IF(H424=0,"",'Ark1'!W910)</f>
        <v/>
      </c>
      <c r="P424" s="75" t="str">
        <f>+IF(H424=0,"",'Ark1'!X910)</f>
        <v/>
      </c>
      <c r="Q424" s="75" t="str">
        <f>+IF(H424=0,"",'Ark1'!AG910)</f>
        <v/>
      </c>
      <c r="R424" s="75" t="str">
        <f>+IF(H424=0,"",'Ark1'!AH910)</f>
        <v/>
      </c>
      <c r="S424" s="75" t="str">
        <f>+IF(H424=0,"",'Ark1'!AI910)</f>
        <v/>
      </c>
      <c r="T424" s="75"/>
      <c r="U424" s="75"/>
      <c r="V424" s="75" t="str">
        <f>+IF(H424=0,"",'Ark1'!Y910)</f>
        <v/>
      </c>
      <c r="W424" s="52" t="str">
        <f>+IF(H424=0,"",'Ark1'!AA910)</f>
        <v/>
      </c>
      <c r="X424" s="75" t="str">
        <f>+IF(H424=0,"",'Ark1'!AC910)</f>
        <v/>
      </c>
      <c r="Y424" s="75" t="str">
        <f t="shared" si="160"/>
        <v/>
      </c>
      <c r="Z424" s="65"/>
      <c r="AA424" s="65" t="str">
        <f t="shared" si="161"/>
        <v/>
      </c>
      <c r="AB424" s="65" t="str">
        <f t="shared" si="155"/>
        <v/>
      </c>
      <c r="AC424" s="296"/>
      <c r="AE424" s="55"/>
      <c r="AF424" s="55"/>
      <c r="AG424" s="1"/>
    </row>
    <row r="425" spans="1:39" ht="15.6">
      <c r="A425" s="296"/>
      <c r="B425" s="296">
        <f>+'Ark1'!C911</f>
        <v>2023</v>
      </c>
      <c r="C425" s="50">
        <f>+'Ark1'!L911</f>
        <v>13</v>
      </c>
      <c r="D425" s="51" t="s">
        <v>40</v>
      </c>
      <c r="E425" s="51">
        <f>+'Ark1'!D911</f>
        <v>6</v>
      </c>
      <c r="F425" s="51" t="str">
        <f t="shared" si="159"/>
        <v>Jun</v>
      </c>
      <c r="G425" s="50" t="str">
        <f>+IF(H425=0,"",'Ark1'!Q911)</f>
        <v/>
      </c>
      <c r="H425" s="50">
        <f>+'Ark1'!R911</f>
        <v>0</v>
      </c>
      <c r="I425" s="65"/>
      <c r="J425" s="52" t="str">
        <f>+IF(H425=0,"",'Ark1'!AE911)</f>
        <v/>
      </c>
      <c r="K425" s="52" t="str">
        <f>+IF(H425=0,"",'Ark1'!AF911)</f>
        <v/>
      </c>
      <c r="L425" s="52" t="str">
        <f>+IF(H425=0,"",'Ark1'!T911)</f>
        <v/>
      </c>
      <c r="M425" s="114" t="str">
        <f>+IF(H425=0,"",'Ark1'!U911)</f>
        <v/>
      </c>
      <c r="N425" s="65"/>
      <c r="O425" s="75" t="str">
        <f>+IF(H425=0,"",'Ark1'!W911)</f>
        <v/>
      </c>
      <c r="P425" s="75" t="str">
        <f>+IF(H425=0,"",'Ark1'!X911)</f>
        <v/>
      </c>
      <c r="Q425" s="75" t="str">
        <f>+IF(H425=0,"",'Ark1'!AG911)</f>
        <v/>
      </c>
      <c r="R425" s="75" t="str">
        <f>+IF(H425=0,"",'Ark1'!AH911)</f>
        <v/>
      </c>
      <c r="S425" s="75" t="str">
        <f>+IF(H425=0,"",'Ark1'!AI911)</f>
        <v/>
      </c>
      <c r="T425" s="75"/>
      <c r="U425" s="75"/>
      <c r="V425" s="75" t="str">
        <f>+IF(H425=0,"",'Ark1'!Y911)</f>
        <v/>
      </c>
      <c r="W425" s="52" t="str">
        <f>+IF(H425=0,"",'Ark1'!AA911)</f>
        <v/>
      </c>
      <c r="X425" s="75" t="str">
        <f>+IF(H425=0,"",'Ark1'!AC911)</f>
        <v/>
      </c>
      <c r="Y425" s="75" t="str">
        <f t="shared" si="160"/>
        <v/>
      </c>
      <c r="Z425" s="65"/>
      <c r="AA425" s="65" t="str">
        <f t="shared" si="161"/>
        <v/>
      </c>
      <c r="AB425" s="65" t="str">
        <f t="shared" si="155"/>
        <v/>
      </c>
      <c r="AC425" s="296"/>
      <c r="AE425" s="55"/>
      <c r="AF425" s="55"/>
      <c r="AG425" s="1"/>
    </row>
    <row r="426" spans="1:39" ht="15.6">
      <c r="A426" s="296"/>
      <c r="B426" s="296">
        <f>+'Ark1'!C912</f>
        <v>2023</v>
      </c>
      <c r="C426" s="50">
        <f>+'Ark1'!L912</f>
        <v>13</v>
      </c>
      <c r="D426" s="51" t="s">
        <v>40</v>
      </c>
      <c r="E426" s="51">
        <f>+'Ark1'!D912</f>
        <v>7</v>
      </c>
      <c r="F426" s="51" t="str">
        <f t="shared" si="159"/>
        <v>Jul</v>
      </c>
      <c r="G426" s="50" t="str">
        <f>+IF(H426=0,"",'Ark1'!Q912)</f>
        <v/>
      </c>
      <c r="H426" s="50">
        <f>+'Ark1'!R912</f>
        <v>0</v>
      </c>
      <c r="I426" s="65"/>
      <c r="J426" s="52" t="str">
        <f>+IF(H426=0,"",'Ark1'!AE912)</f>
        <v/>
      </c>
      <c r="K426" s="52" t="str">
        <f>+IF(H426=0,"",'Ark1'!AF912)</f>
        <v/>
      </c>
      <c r="L426" s="52" t="str">
        <f>+IF(H426=0,"",'Ark1'!T912)</f>
        <v/>
      </c>
      <c r="M426" s="114" t="str">
        <f>+IF(H426=0,"",'Ark1'!U912)</f>
        <v/>
      </c>
      <c r="N426" s="65"/>
      <c r="O426" s="75" t="str">
        <f>+IF(H426=0,"",'Ark1'!W912)</f>
        <v/>
      </c>
      <c r="P426" s="75" t="str">
        <f>+IF(H426=0,"",'Ark1'!X912)</f>
        <v/>
      </c>
      <c r="Q426" s="75" t="str">
        <f>+IF(H426=0,"",'Ark1'!AG912)</f>
        <v/>
      </c>
      <c r="R426" s="75" t="str">
        <f>+IF(H426=0,"",'Ark1'!AH912)</f>
        <v/>
      </c>
      <c r="S426" s="75" t="str">
        <f>+IF(H426=0,"",'Ark1'!AI912)</f>
        <v/>
      </c>
      <c r="T426" s="75"/>
      <c r="U426" s="75"/>
      <c r="V426" s="75" t="str">
        <f>+IF(H426=0,"",'Ark1'!Y912)</f>
        <v/>
      </c>
      <c r="W426" s="52" t="str">
        <f>+IF(H426=0,"",'Ark1'!AA912)</f>
        <v/>
      </c>
      <c r="X426" s="75" t="str">
        <f>+IF(H426=0,"",'Ark1'!AC912)</f>
        <v/>
      </c>
      <c r="Y426" s="75" t="str">
        <f t="shared" si="160"/>
        <v/>
      </c>
      <c r="Z426" s="65"/>
      <c r="AA426" s="65" t="str">
        <f t="shared" si="161"/>
        <v/>
      </c>
      <c r="AB426" s="65" t="str">
        <f t="shared" si="155"/>
        <v/>
      </c>
      <c r="AC426" s="296"/>
      <c r="AE426" s="55"/>
      <c r="AF426" s="55"/>
      <c r="AG426" s="1"/>
    </row>
    <row r="427" spans="1:39" ht="15.6">
      <c r="A427" s="296"/>
      <c r="B427" s="296">
        <f>+'Ark1'!C913</f>
        <v>2023</v>
      </c>
      <c r="C427" s="50">
        <f>+'Ark1'!L913</f>
        <v>13</v>
      </c>
      <c r="D427" s="51" t="s">
        <v>40</v>
      </c>
      <c r="E427" s="51">
        <f>+'Ark1'!D913</f>
        <v>8</v>
      </c>
      <c r="F427" s="51" t="str">
        <f t="shared" si="159"/>
        <v>Aug</v>
      </c>
      <c r="G427" s="50" t="str">
        <f>+IF(H427=0,"",'Ark1'!Q913)</f>
        <v/>
      </c>
      <c r="H427" s="50">
        <f>+'Ark1'!R913</f>
        <v>0</v>
      </c>
      <c r="I427" s="65"/>
      <c r="J427" s="52" t="str">
        <f>+IF(H427=0,"",'Ark1'!AE913)</f>
        <v/>
      </c>
      <c r="K427" s="52" t="str">
        <f>+IF(H427=0,"",'Ark1'!AF913)</f>
        <v/>
      </c>
      <c r="L427" s="52" t="str">
        <f>+IF(H427=0,"",'Ark1'!T913)</f>
        <v/>
      </c>
      <c r="M427" s="114" t="str">
        <f>+IF(H427=0,"",'Ark1'!U913)</f>
        <v/>
      </c>
      <c r="N427" s="65"/>
      <c r="O427" s="75" t="str">
        <f>+IF(H427=0,"",'Ark1'!W913)</f>
        <v/>
      </c>
      <c r="P427" s="75" t="str">
        <f>+IF(H427=0,"",'Ark1'!X913)</f>
        <v/>
      </c>
      <c r="Q427" s="75" t="str">
        <f>+IF(H427=0,"",'Ark1'!AG913)</f>
        <v/>
      </c>
      <c r="R427" s="75" t="str">
        <f>+IF(H427=0,"",'Ark1'!AH913)</f>
        <v/>
      </c>
      <c r="S427" s="75" t="str">
        <f>+IF(H427=0,"",'Ark1'!AI913)</f>
        <v/>
      </c>
      <c r="T427" s="75"/>
      <c r="U427" s="75"/>
      <c r="V427" s="75" t="str">
        <f>+IF(H427=0,"",'Ark1'!Y913)</f>
        <v/>
      </c>
      <c r="W427" s="52" t="str">
        <f>+IF(H427=0,"",'Ark1'!AA913)</f>
        <v/>
      </c>
      <c r="X427" s="75" t="str">
        <f>+IF(H427=0,"",'Ark1'!AC913)</f>
        <v/>
      </c>
      <c r="Y427" s="75" t="str">
        <f t="shared" si="160"/>
        <v/>
      </c>
      <c r="Z427" s="65"/>
      <c r="AA427" s="65" t="str">
        <f t="shared" si="161"/>
        <v/>
      </c>
      <c r="AB427" s="65" t="str">
        <f t="shared" si="155"/>
        <v/>
      </c>
      <c r="AC427" s="296"/>
      <c r="AE427" s="55"/>
      <c r="AF427" s="55"/>
      <c r="AG427" s="1"/>
    </row>
    <row r="428" spans="1:39" ht="15.6">
      <c r="A428" s="296"/>
      <c r="B428" s="296">
        <f>+'Ark1'!C914</f>
        <v>2023</v>
      </c>
      <c r="C428" s="50">
        <f>+'Ark1'!L914</f>
        <v>13</v>
      </c>
      <c r="D428" s="51" t="s">
        <v>40</v>
      </c>
      <c r="E428" s="51">
        <f>+'Ark1'!D914</f>
        <v>9</v>
      </c>
      <c r="F428" s="51" t="str">
        <f t="shared" si="159"/>
        <v>Sep</v>
      </c>
      <c r="G428" s="50" t="str">
        <f>+IF(H428=0,"",'Ark1'!Q914)</f>
        <v/>
      </c>
      <c r="H428" s="50">
        <f>+'Ark1'!R914</f>
        <v>0</v>
      </c>
      <c r="I428" s="65"/>
      <c r="J428" s="52" t="str">
        <f>+IF(H428=0,"",'Ark1'!AE914)</f>
        <v/>
      </c>
      <c r="K428" s="52" t="str">
        <f>+IF(H428=0,"",'Ark1'!AF914)</f>
        <v/>
      </c>
      <c r="L428" s="52" t="str">
        <f>+IF(H428=0,"",'Ark1'!T914)</f>
        <v/>
      </c>
      <c r="M428" s="114" t="str">
        <f>+IF(H428=0,"",'Ark1'!U914)</f>
        <v/>
      </c>
      <c r="N428" s="65"/>
      <c r="O428" s="75" t="str">
        <f>+IF(H428=0,"",'Ark1'!W914)</f>
        <v/>
      </c>
      <c r="P428" s="75" t="str">
        <f>+IF(H428=0,"",'Ark1'!X914)</f>
        <v/>
      </c>
      <c r="Q428" s="75" t="str">
        <f>+IF(H428=0,"",'Ark1'!AG914)</f>
        <v/>
      </c>
      <c r="R428" s="75" t="str">
        <f>+IF(H428=0,"",'Ark1'!AH914)</f>
        <v/>
      </c>
      <c r="S428" s="75" t="str">
        <f>+IF(H428=0,"",'Ark1'!AI914)</f>
        <v/>
      </c>
      <c r="T428" s="75"/>
      <c r="U428" s="75"/>
      <c r="V428" s="75" t="str">
        <f>+IF(H428=0,"",'Ark1'!Y914)</f>
        <v/>
      </c>
      <c r="W428" s="52" t="str">
        <f>+IF(H428=0,"",'Ark1'!AA914)</f>
        <v/>
      </c>
      <c r="X428" s="75" t="str">
        <f>+IF(H428=0,"",'Ark1'!AC914)</f>
        <v/>
      </c>
      <c r="Y428" s="75" t="str">
        <f t="shared" si="160"/>
        <v/>
      </c>
      <c r="Z428" s="65"/>
      <c r="AA428" s="65" t="str">
        <f t="shared" si="161"/>
        <v/>
      </c>
      <c r="AB428" s="65" t="str">
        <f t="shared" si="155"/>
        <v/>
      </c>
      <c r="AC428" s="296"/>
      <c r="AE428" s="55"/>
      <c r="AF428" s="55"/>
      <c r="AG428" s="1"/>
    </row>
    <row r="429" spans="1:39" ht="15.6">
      <c r="A429" s="296"/>
      <c r="B429" s="296">
        <f>+'Ark1'!C915</f>
        <v>2023</v>
      </c>
      <c r="C429" s="50">
        <f>+'Ark1'!L915</f>
        <v>13</v>
      </c>
      <c r="D429" s="51" t="s">
        <v>40</v>
      </c>
      <c r="E429" s="51">
        <f>+'Ark1'!D915</f>
        <v>10</v>
      </c>
      <c r="F429" s="51" t="str">
        <f t="shared" si="159"/>
        <v>Okt</v>
      </c>
      <c r="G429" s="50" t="str">
        <f>+IF(H429=0,"",'Ark1'!Q915)</f>
        <v/>
      </c>
      <c r="H429" s="50">
        <f>+'Ark1'!R915</f>
        <v>0</v>
      </c>
      <c r="I429" s="65"/>
      <c r="J429" s="52" t="str">
        <f>+IF(H429=0,"",'Ark1'!AE915)</f>
        <v/>
      </c>
      <c r="K429" s="52" t="str">
        <f>+IF(H429=0,"",'Ark1'!AF915)</f>
        <v/>
      </c>
      <c r="L429" s="52" t="str">
        <f>+IF(H429=0,"",'Ark1'!T915)</f>
        <v/>
      </c>
      <c r="M429" s="114" t="str">
        <f>+IF(H429=0,"",'Ark1'!U915)</f>
        <v/>
      </c>
      <c r="N429" s="65"/>
      <c r="O429" s="75" t="str">
        <f>+IF(H429=0,"",'Ark1'!W915)</f>
        <v/>
      </c>
      <c r="P429" s="75" t="str">
        <f>+IF(H429=0,"",'Ark1'!X915)</f>
        <v/>
      </c>
      <c r="Q429" s="75" t="str">
        <f>+IF(H429=0,"",'Ark1'!AG915)</f>
        <v/>
      </c>
      <c r="R429" s="75" t="str">
        <f>+IF(H429=0,"",'Ark1'!AH915)</f>
        <v/>
      </c>
      <c r="S429" s="75" t="str">
        <f>+IF(H429=0,"",'Ark1'!AI915)</f>
        <v/>
      </c>
      <c r="T429" s="75"/>
      <c r="U429" s="75"/>
      <c r="V429" s="75" t="str">
        <f>+IF(H429=0,"",'Ark1'!Y915)</f>
        <v/>
      </c>
      <c r="W429" s="52" t="str">
        <f>+IF(H429=0,"",'Ark1'!AA915)</f>
        <v/>
      </c>
      <c r="X429" s="75" t="str">
        <f>+IF(H429=0,"",'Ark1'!AC915)</f>
        <v/>
      </c>
      <c r="Y429" s="75" t="str">
        <f t="shared" si="160"/>
        <v/>
      </c>
      <c r="Z429" s="65"/>
      <c r="AA429" s="65" t="str">
        <f t="shared" si="161"/>
        <v/>
      </c>
      <c r="AB429" s="65" t="str">
        <f t="shared" si="155"/>
        <v/>
      </c>
      <c r="AC429" s="296"/>
      <c r="AE429" s="55"/>
      <c r="AF429" s="55"/>
      <c r="AG429" s="1"/>
    </row>
    <row r="430" spans="1:39" ht="15.6">
      <c r="A430" s="296"/>
      <c r="B430" s="296">
        <f>+'Ark1'!C916</f>
        <v>2023</v>
      </c>
      <c r="C430" s="50">
        <f>+'Ark1'!L916</f>
        <v>13</v>
      </c>
      <c r="D430" s="51" t="s">
        <v>40</v>
      </c>
      <c r="E430" s="51">
        <f>+'Ark1'!D916</f>
        <v>11</v>
      </c>
      <c r="F430" s="51" t="str">
        <f t="shared" si="159"/>
        <v>Nov</v>
      </c>
      <c r="G430" s="50" t="str">
        <f>+IF(H430=0,"",'Ark1'!Q916)</f>
        <v/>
      </c>
      <c r="H430" s="50">
        <f>+'Ark1'!R916</f>
        <v>0</v>
      </c>
      <c r="I430" s="65"/>
      <c r="J430" s="52" t="str">
        <f>+IF(H430=0,"",'Ark1'!AE916)</f>
        <v/>
      </c>
      <c r="K430" s="52" t="str">
        <f>+IF(H430=0,"",'Ark1'!AF916)</f>
        <v/>
      </c>
      <c r="L430" s="52" t="str">
        <f>+IF(H430=0,"",'Ark1'!T916)</f>
        <v/>
      </c>
      <c r="M430" s="114" t="str">
        <f>+IF(H430=0,"",'Ark1'!U916)</f>
        <v/>
      </c>
      <c r="N430" s="65"/>
      <c r="O430" s="75" t="str">
        <f>+IF(H430=0,"",'Ark1'!W916)</f>
        <v/>
      </c>
      <c r="P430" s="75" t="str">
        <f>+IF(H430=0,"",'Ark1'!X916)</f>
        <v/>
      </c>
      <c r="Q430" s="75" t="str">
        <f>+IF(H430=0,"",'Ark1'!AG916)</f>
        <v/>
      </c>
      <c r="R430" s="75" t="str">
        <f>+IF(H430=0,"",'Ark1'!AH916)</f>
        <v/>
      </c>
      <c r="S430" s="75" t="str">
        <f>+IF(H430=0,"",'Ark1'!AI916)</f>
        <v/>
      </c>
      <c r="T430" s="75"/>
      <c r="U430" s="75"/>
      <c r="V430" s="75" t="str">
        <f>+IF(H430=0,"",'Ark1'!Y916)</f>
        <v/>
      </c>
      <c r="W430" s="52" t="str">
        <f>+IF(H430=0,"",'Ark1'!AA916)</f>
        <v/>
      </c>
      <c r="X430" s="75" t="str">
        <f>+IF(H430=0,"",'Ark1'!AC916)</f>
        <v/>
      </c>
      <c r="Y430" s="75" t="str">
        <f t="shared" si="160"/>
        <v/>
      </c>
      <c r="Z430" s="65"/>
      <c r="AA430" s="65" t="str">
        <f t="shared" si="161"/>
        <v/>
      </c>
      <c r="AB430" s="65" t="str">
        <f t="shared" si="155"/>
        <v/>
      </c>
      <c r="AC430" s="296"/>
      <c r="AE430" s="55"/>
      <c r="AF430" s="55"/>
      <c r="AG430" s="1"/>
    </row>
    <row r="431" spans="1:39" ht="15.6">
      <c r="A431" s="296"/>
      <c r="B431" s="296">
        <f>+'Ark1'!C917</f>
        <v>2023</v>
      </c>
      <c r="C431" s="50">
        <f>+'Ark1'!L917</f>
        <v>13</v>
      </c>
      <c r="D431" s="51" t="s">
        <v>40</v>
      </c>
      <c r="E431" s="51">
        <f>+'Ark1'!D917</f>
        <v>12</v>
      </c>
      <c r="F431" s="51" t="str">
        <f t="shared" si="159"/>
        <v>Des</v>
      </c>
      <c r="G431" s="50" t="str">
        <f>+IF(H431=0,"",'Ark1'!Q917)</f>
        <v/>
      </c>
      <c r="H431" s="50">
        <f>+'Ark1'!R917</f>
        <v>0</v>
      </c>
      <c r="I431" s="65"/>
      <c r="J431" s="52" t="str">
        <f>+IF(H431=0,"",'Ark1'!AE917)</f>
        <v/>
      </c>
      <c r="K431" s="52" t="str">
        <f>+IF(H431=0,"",'Ark1'!AF917)</f>
        <v/>
      </c>
      <c r="L431" s="52" t="str">
        <f>+IF(H431=0,"",'Ark1'!T917)</f>
        <v/>
      </c>
      <c r="M431" s="114" t="str">
        <f>+IF(H431=0,"",'Ark1'!U917)</f>
        <v/>
      </c>
      <c r="N431" s="65"/>
      <c r="O431" s="75" t="str">
        <f>+IF(H431=0,"",'Ark1'!W917)</f>
        <v/>
      </c>
      <c r="P431" s="75" t="str">
        <f>+IF(H431=0,"",'Ark1'!X917)</f>
        <v/>
      </c>
      <c r="Q431" s="75" t="str">
        <f>+IF(H431=0,"",'Ark1'!AG917)</f>
        <v/>
      </c>
      <c r="R431" s="75" t="str">
        <f>+IF(H431=0,"",'Ark1'!AH917)</f>
        <v/>
      </c>
      <c r="S431" s="75" t="str">
        <f>+IF(H431=0,"",'Ark1'!AI917)</f>
        <v/>
      </c>
      <c r="T431" s="75"/>
      <c r="U431" s="75"/>
      <c r="V431" s="75" t="str">
        <f>+IF(H431=0,"",'Ark1'!Y917)</f>
        <v/>
      </c>
      <c r="W431" s="52" t="str">
        <f>+IF(H431=0,"",'Ark1'!AA917)</f>
        <v/>
      </c>
      <c r="X431" s="75" t="str">
        <f>+IF(H431=0,"",'Ark1'!AC917)</f>
        <v/>
      </c>
      <c r="Y431" s="75" t="str">
        <f t="shared" si="160"/>
        <v/>
      </c>
      <c r="Z431" s="65"/>
      <c r="AA431" s="65" t="str">
        <f t="shared" si="161"/>
        <v/>
      </c>
      <c r="AB431" s="65" t="str">
        <f t="shared" si="155"/>
        <v/>
      </c>
      <c r="AC431" s="296"/>
      <c r="AE431" s="55"/>
      <c r="AF431" s="55"/>
      <c r="AG431" s="1"/>
    </row>
    <row r="432" spans="1:39" ht="15.6">
      <c r="A432" s="296"/>
      <c r="B432" s="296"/>
      <c r="C432" s="293"/>
      <c r="D432" s="293"/>
      <c r="E432" s="293"/>
      <c r="F432" s="293"/>
      <c r="G432" s="293"/>
      <c r="H432" s="293"/>
      <c r="I432" s="296"/>
      <c r="J432" s="294"/>
      <c r="K432" s="295"/>
      <c r="L432" s="296"/>
      <c r="M432" s="296"/>
      <c r="N432" s="296"/>
      <c r="O432" s="297"/>
      <c r="P432" s="297"/>
      <c r="Q432" s="296"/>
      <c r="R432" s="297"/>
      <c r="S432" s="297"/>
      <c r="T432" s="297"/>
      <c r="U432" s="297"/>
      <c r="V432" s="297"/>
      <c r="W432" s="296"/>
      <c r="X432" s="297"/>
      <c r="Y432" s="296"/>
      <c r="Z432" s="296"/>
      <c r="AA432" s="295"/>
      <c r="AB432" s="298"/>
      <c r="AC432" s="296"/>
      <c r="AD432" s="4"/>
      <c r="AE432" s="55"/>
      <c r="AF432" s="55"/>
      <c r="AG432" s="1"/>
      <c r="AH432" s="5"/>
      <c r="AI432"/>
      <c r="AM432"/>
    </row>
    <row r="433" spans="1:39" ht="15.6">
      <c r="A433" s="296"/>
      <c r="B433" s="296"/>
      <c r="C433" s="293"/>
      <c r="D433" s="2" t="str">
        <f>+D435</f>
        <v>E</v>
      </c>
      <c r="E433" s="293"/>
      <c r="F433" s="293"/>
      <c r="G433" s="293"/>
      <c r="H433" s="293"/>
      <c r="I433" s="296"/>
      <c r="J433" s="294"/>
      <c r="K433" s="295"/>
      <c r="L433" s="296"/>
      <c r="M433" s="296"/>
      <c r="N433" s="296"/>
      <c r="O433" s="297"/>
      <c r="P433" s="297"/>
      <c r="Q433" s="296"/>
      <c r="R433" s="297"/>
      <c r="S433" s="297"/>
      <c r="T433" s="297"/>
      <c r="U433" s="297"/>
      <c r="V433" s="297"/>
      <c r="W433" s="296"/>
      <c r="X433" s="297"/>
      <c r="Y433" s="296"/>
      <c r="Z433" s="296"/>
      <c r="AA433" s="295"/>
      <c r="AB433" s="295"/>
      <c r="AC433" s="295"/>
      <c r="AD433" s="4"/>
      <c r="AE433" s="55"/>
      <c r="AF433" s="55"/>
      <c r="AG433" s="1"/>
      <c r="AH433" s="5"/>
      <c r="AI433"/>
      <c r="AM433"/>
    </row>
    <row r="434" spans="1:39" ht="15.6">
      <c r="A434" s="296"/>
      <c r="B434" s="296"/>
      <c r="C434" s="296"/>
      <c r="D434" s="296"/>
      <c r="E434" s="296"/>
      <c r="F434" s="296"/>
      <c r="G434" s="299"/>
      <c r="H434" s="296"/>
      <c r="I434" s="295"/>
      <c r="J434" s="295"/>
      <c r="K434" s="295"/>
      <c r="L434" s="299"/>
      <c r="M434" s="295"/>
      <c r="N434" s="295"/>
      <c r="O434" s="300"/>
      <c r="P434" s="300"/>
      <c r="Q434" s="301"/>
      <c r="R434" s="300"/>
      <c r="S434" s="300"/>
      <c r="T434" s="300"/>
      <c r="U434" s="300"/>
      <c r="V434" s="301"/>
      <c r="W434" s="296"/>
      <c r="X434" s="301"/>
      <c r="Y434" s="299"/>
      <c r="Z434" s="295"/>
      <c r="AA434" s="298"/>
      <c r="AB434" s="298"/>
      <c r="AC434" s="296"/>
      <c r="AD434" s="4"/>
      <c r="AE434" s="55"/>
      <c r="AF434" s="55"/>
      <c r="AG434" s="1"/>
      <c r="AH434" s="5"/>
      <c r="AI434"/>
      <c r="AM434"/>
    </row>
    <row r="435" spans="1:39">
      <c r="A435" s="296"/>
      <c r="B435" s="296">
        <f>+'Ark1'!C918</f>
        <v>2023</v>
      </c>
      <c r="C435" s="50">
        <f>+'Ark1'!L918</f>
        <v>14</v>
      </c>
      <c r="D435" s="51" t="s">
        <v>403</v>
      </c>
      <c r="E435" s="51">
        <f>+'Ark1'!D918</f>
        <v>1</v>
      </c>
      <c r="F435" s="51" t="str">
        <f t="shared" ref="F435:F446" si="162">+F420</f>
        <v>Jan</v>
      </c>
      <c r="G435" s="50" t="str">
        <f>+IF(H435=0,"",'Ark1'!Q918)</f>
        <v/>
      </c>
      <c r="H435" s="50">
        <f>+'Ark1'!R918</f>
        <v>0</v>
      </c>
      <c r="I435" s="65"/>
      <c r="J435" s="52" t="str">
        <f>+IF(H435=0,"",'Ark1'!AE918)</f>
        <v/>
      </c>
      <c r="K435" s="52" t="str">
        <f>+IF(H435=0,"",'Ark1'!AF918)</f>
        <v/>
      </c>
      <c r="L435" s="52" t="str">
        <f>+IF(H435=0,"",'Ark1'!T918)</f>
        <v/>
      </c>
      <c r="M435" s="65" t="str">
        <f>+IF(H435=0,"",'Ark1'!U918)</f>
        <v/>
      </c>
      <c r="N435" s="65"/>
      <c r="O435" s="75" t="str">
        <f>+IF(H435=0,"",'Ark1'!W918)</f>
        <v/>
      </c>
      <c r="P435" s="75" t="str">
        <f>+IF(H435=0,"",'Ark1'!X918)</f>
        <v/>
      </c>
      <c r="Q435" s="75" t="str">
        <f>+IF(H435=0,"",'Ark1'!AG918)</f>
        <v/>
      </c>
      <c r="R435" s="75" t="str">
        <f>+IF(H435=0,"",'Ark1'!AH918)</f>
        <v/>
      </c>
      <c r="S435" s="75" t="str">
        <f>+IF(H435=0,"",'Ark1'!AI918)</f>
        <v/>
      </c>
      <c r="T435" s="75"/>
      <c r="U435" s="75"/>
      <c r="V435" s="75" t="str">
        <f>+IF(H435=0,"",'Ark1'!Y918)</f>
        <v/>
      </c>
      <c r="W435" s="52" t="str">
        <f>+IF(H435=0,"",'Ark1'!AA918)</f>
        <v/>
      </c>
      <c r="X435" s="75" t="str">
        <f>+IF(H435=0,"",'Ark1'!AC918)</f>
        <v/>
      </c>
      <c r="Y435" s="75" t="str">
        <f t="shared" ref="Y435:Y446" si="163">IF(H435=0,"",1000*M435/Q435)</f>
        <v/>
      </c>
      <c r="Z435" s="65"/>
      <c r="AA435" s="65" t="str">
        <f t="shared" ref="AA435:AA446" si="164">IF(H435=0,"",M435/C435)</f>
        <v/>
      </c>
      <c r="AB435" s="65" t="str">
        <f t="shared" si="155"/>
        <v/>
      </c>
      <c r="AC435" s="296"/>
      <c r="AE435" s="55"/>
      <c r="AF435" s="55"/>
      <c r="AG435" s="1"/>
    </row>
    <row r="436" spans="1:39">
      <c r="A436" s="296"/>
      <c r="B436" s="296">
        <f>+'Ark1'!C919</f>
        <v>2023</v>
      </c>
      <c r="C436" s="50">
        <f>+'Ark1'!L919</f>
        <v>14</v>
      </c>
      <c r="D436" s="51" t="s">
        <v>403</v>
      </c>
      <c r="E436" s="51">
        <f>+'Ark1'!D919</f>
        <v>2</v>
      </c>
      <c r="F436" s="51" t="str">
        <f t="shared" si="162"/>
        <v>Feb</v>
      </c>
      <c r="G436" s="50" t="str">
        <f>+IF(H436=0,"",'Ark1'!Q919)</f>
        <v/>
      </c>
      <c r="H436" s="50">
        <f>+'Ark1'!R919</f>
        <v>0</v>
      </c>
      <c r="I436" s="65"/>
      <c r="J436" s="52" t="str">
        <f>+IF(H436=0,"",'Ark1'!AE919)</f>
        <v/>
      </c>
      <c r="K436" s="52" t="str">
        <f>+IF(H436=0,"",'Ark1'!AF919)</f>
        <v/>
      </c>
      <c r="L436" s="52" t="str">
        <f>+IF(H436=0,"",'Ark1'!T919)</f>
        <v/>
      </c>
      <c r="M436" s="65" t="str">
        <f>+IF(H436=0,"",'Ark1'!U919)</f>
        <v/>
      </c>
      <c r="N436" s="65"/>
      <c r="O436" s="75" t="str">
        <f>+IF(H436=0,"",'Ark1'!W919)</f>
        <v/>
      </c>
      <c r="P436" s="75" t="str">
        <f>+IF(H436=0,"",'Ark1'!X919)</f>
        <v/>
      </c>
      <c r="Q436" s="75" t="str">
        <f>+IF(H436=0,"",'Ark1'!AG919)</f>
        <v/>
      </c>
      <c r="R436" s="75" t="str">
        <f>+IF(H436=0,"",'Ark1'!AH919)</f>
        <v/>
      </c>
      <c r="S436" s="75" t="str">
        <f>+IF(H436=0,"",'Ark1'!AI919)</f>
        <v/>
      </c>
      <c r="T436" s="75"/>
      <c r="U436" s="75"/>
      <c r="V436" s="75" t="str">
        <f>+IF(H436=0,"",'Ark1'!Y919)</f>
        <v/>
      </c>
      <c r="W436" s="52" t="str">
        <f>+IF(H436=0,"",'Ark1'!AA919)</f>
        <v/>
      </c>
      <c r="X436" s="75" t="str">
        <f>+IF(H436=0,"",'Ark1'!AC919)</f>
        <v/>
      </c>
      <c r="Y436" s="75" t="str">
        <f t="shared" si="163"/>
        <v/>
      </c>
      <c r="Z436" s="65"/>
      <c r="AA436" s="65" t="str">
        <f t="shared" si="164"/>
        <v/>
      </c>
      <c r="AB436" s="65" t="str">
        <f t="shared" si="155"/>
        <v/>
      </c>
      <c r="AC436" s="296"/>
      <c r="AE436" s="55"/>
      <c r="AF436" s="55"/>
      <c r="AG436" s="1"/>
    </row>
    <row r="437" spans="1:39">
      <c r="A437" s="296"/>
      <c r="B437" s="296">
        <f>+'Ark1'!C920</f>
        <v>2023</v>
      </c>
      <c r="C437" s="50">
        <f>+'Ark1'!L920</f>
        <v>14</v>
      </c>
      <c r="D437" s="51" t="s">
        <v>403</v>
      </c>
      <c r="E437" s="51">
        <f>+'Ark1'!D920</f>
        <v>3</v>
      </c>
      <c r="F437" s="51" t="str">
        <f t="shared" si="162"/>
        <v>Mar</v>
      </c>
      <c r="G437" s="50" t="str">
        <f>+IF(H437=0,"",'Ark1'!Q920)</f>
        <v/>
      </c>
      <c r="H437" s="50">
        <f>+'Ark1'!R920</f>
        <v>0</v>
      </c>
      <c r="I437" s="65"/>
      <c r="J437" s="52" t="str">
        <f>+IF(H437=0,"",'Ark1'!AE920)</f>
        <v/>
      </c>
      <c r="K437" s="52" t="str">
        <f>+IF(H437=0,"",'Ark1'!AF920)</f>
        <v/>
      </c>
      <c r="L437" s="52" t="str">
        <f>+IF(H437=0,"",'Ark1'!T920)</f>
        <v/>
      </c>
      <c r="M437" s="65" t="str">
        <f>+IF(H437=0,"",'Ark1'!U920)</f>
        <v/>
      </c>
      <c r="N437" s="65"/>
      <c r="O437" s="75" t="str">
        <f>+IF(H437=0,"",'Ark1'!W920)</f>
        <v/>
      </c>
      <c r="P437" s="75" t="str">
        <f>+IF(H437=0,"",'Ark1'!X920)</f>
        <v/>
      </c>
      <c r="Q437" s="75" t="str">
        <f>+IF(H437=0,"",'Ark1'!AG920)</f>
        <v/>
      </c>
      <c r="R437" s="75" t="str">
        <f>+IF(H437=0,"",'Ark1'!AH920)</f>
        <v/>
      </c>
      <c r="S437" s="75" t="str">
        <f>+IF(H437=0,"",'Ark1'!AI920)</f>
        <v/>
      </c>
      <c r="T437" s="75"/>
      <c r="U437" s="75"/>
      <c r="V437" s="75" t="str">
        <f>+IF(H437=0,"",'Ark1'!Y920)</f>
        <v/>
      </c>
      <c r="W437" s="52" t="str">
        <f>+IF(H437=0,"",'Ark1'!AA920)</f>
        <v/>
      </c>
      <c r="X437" s="75" t="str">
        <f>+IF(H437=0,"",'Ark1'!AC920)</f>
        <v/>
      </c>
      <c r="Y437" s="75" t="str">
        <f t="shared" si="163"/>
        <v/>
      </c>
      <c r="Z437" s="65"/>
      <c r="AA437" s="65" t="str">
        <f t="shared" si="164"/>
        <v/>
      </c>
      <c r="AB437" s="65" t="str">
        <f t="shared" si="155"/>
        <v/>
      </c>
      <c r="AC437" s="296"/>
      <c r="AE437" s="55"/>
      <c r="AF437" s="55"/>
      <c r="AG437" s="1"/>
    </row>
    <row r="438" spans="1:39">
      <c r="A438" s="296"/>
      <c r="B438" s="296">
        <f>+'Ark1'!C921</f>
        <v>2023</v>
      </c>
      <c r="C438" s="50">
        <f>+'Ark1'!L921</f>
        <v>14</v>
      </c>
      <c r="D438" s="51" t="s">
        <v>403</v>
      </c>
      <c r="E438" s="51">
        <f>+'Ark1'!D921</f>
        <v>4</v>
      </c>
      <c r="F438" s="51" t="str">
        <f t="shared" si="162"/>
        <v>Apr</v>
      </c>
      <c r="G438" s="50" t="str">
        <f>+IF(H438=0,"",'Ark1'!Q921)</f>
        <v/>
      </c>
      <c r="H438" s="50">
        <f>+'Ark1'!R921</f>
        <v>0</v>
      </c>
      <c r="I438" s="65"/>
      <c r="J438" s="52" t="str">
        <f>+IF(H438=0,"",'Ark1'!AE921)</f>
        <v/>
      </c>
      <c r="K438" s="52" t="str">
        <f>+IF(H438=0,"",'Ark1'!AF921)</f>
        <v/>
      </c>
      <c r="L438" s="52" t="str">
        <f>+IF(H438=0,"",'Ark1'!T921)</f>
        <v/>
      </c>
      <c r="M438" s="65" t="str">
        <f>+IF(H438=0,"",'Ark1'!U921)</f>
        <v/>
      </c>
      <c r="N438" s="65"/>
      <c r="O438" s="75" t="str">
        <f>+IF(H438=0,"",'Ark1'!W921)</f>
        <v/>
      </c>
      <c r="P438" s="75" t="str">
        <f>+IF(H438=0,"",'Ark1'!X921)</f>
        <v/>
      </c>
      <c r="Q438" s="75" t="str">
        <f>+IF(H438=0,"",'Ark1'!AG921)</f>
        <v/>
      </c>
      <c r="R438" s="75" t="str">
        <f>+IF(H438=0,"",'Ark1'!AH921)</f>
        <v/>
      </c>
      <c r="S438" s="75" t="str">
        <f>+IF(H438=0,"",'Ark1'!AI921)</f>
        <v/>
      </c>
      <c r="T438" s="75"/>
      <c r="U438" s="75"/>
      <c r="V438" s="75" t="str">
        <f>+IF(H438=0,"",'Ark1'!Y921)</f>
        <v/>
      </c>
      <c r="W438" s="52" t="str">
        <f>+IF(H438=0,"",'Ark1'!AA921)</f>
        <v/>
      </c>
      <c r="X438" s="75" t="str">
        <f>+IF(H438=0,"",'Ark1'!AC921)</f>
        <v/>
      </c>
      <c r="Y438" s="75" t="str">
        <f t="shared" si="163"/>
        <v/>
      </c>
      <c r="Z438" s="65"/>
      <c r="AA438" s="65" t="str">
        <f t="shared" si="164"/>
        <v/>
      </c>
      <c r="AB438" s="65" t="str">
        <f t="shared" si="155"/>
        <v/>
      </c>
      <c r="AC438" s="296"/>
      <c r="AE438" s="55"/>
      <c r="AF438" s="55"/>
      <c r="AG438" s="1"/>
    </row>
    <row r="439" spans="1:39">
      <c r="A439" s="296"/>
      <c r="B439" s="296">
        <f>+'Ark1'!C922</f>
        <v>2023</v>
      </c>
      <c r="C439" s="50">
        <f>+'Ark1'!L922</f>
        <v>14</v>
      </c>
      <c r="D439" s="51" t="s">
        <v>403</v>
      </c>
      <c r="E439" s="51">
        <f>+'Ark1'!D922</f>
        <v>5</v>
      </c>
      <c r="F439" s="51" t="str">
        <f t="shared" si="162"/>
        <v>Mai</v>
      </c>
      <c r="G439" s="50" t="str">
        <f>+IF(H439=0,"",'Ark1'!Q922)</f>
        <v/>
      </c>
      <c r="H439" s="50">
        <f>+'Ark1'!R922</f>
        <v>0</v>
      </c>
      <c r="I439" s="65"/>
      <c r="J439" s="52" t="str">
        <f>+IF(H439=0,"",'Ark1'!AE922)</f>
        <v/>
      </c>
      <c r="K439" s="52" t="str">
        <f>+IF(H439=0,"",'Ark1'!AF922)</f>
        <v/>
      </c>
      <c r="L439" s="52" t="str">
        <f>+IF(H439=0,"",'Ark1'!T922)</f>
        <v/>
      </c>
      <c r="M439" s="65" t="str">
        <f>+IF(H439=0,"",'Ark1'!U922)</f>
        <v/>
      </c>
      <c r="N439" s="65"/>
      <c r="O439" s="75" t="str">
        <f>+IF(H439=0,"",'Ark1'!W922)</f>
        <v/>
      </c>
      <c r="P439" s="75" t="str">
        <f>+IF(H439=0,"",'Ark1'!X922)</f>
        <v/>
      </c>
      <c r="Q439" s="75" t="str">
        <f>+IF(H439=0,"",'Ark1'!AG922)</f>
        <v/>
      </c>
      <c r="R439" s="75" t="str">
        <f>+IF(H439=0,"",'Ark1'!AH922)</f>
        <v/>
      </c>
      <c r="S439" s="75" t="str">
        <f>+IF(H439=0,"",'Ark1'!AI922)</f>
        <v/>
      </c>
      <c r="T439" s="75"/>
      <c r="U439" s="75"/>
      <c r="V439" s="75" t="str">
        <f>+IF(H439=0,"",'Ark1'!Y922)</f>
        <v/>
      </c>
      <c r="W439" s="52" t="str">
        <f>+IF(H439=0,"",'Ark1'!AA922)</f>
        <v/>
      </c>
      <c r="X439" s="75" t="str">
        <f>+IF(H439=0,"",'Ark1'!AC922)</f>
        <v/>
      </c>
      <c r="Y439" s="75" t="str">
        <f t="shared" si="163"/>
        <v/>
      </c>
      <c r="Z439" s="65"/>
      <c r="AA439" s="65" t="str">
        <f t="shared" si="164"/>
        <v/>
      </c>
      <c r="AB439" s="65" t="str">
        <f t="shared" si="155"/>
        <v/>
      </c>
      <c r="AC439" s="296"/>
      <c r="AE439" s="55"/>
      <c r="AF439" s="55"/>
      <c r="AG439" s="1"/>
    </row>
    <row r="440" spans="1:39">
      <c r="A440" s="296"/>
      <c r="B440" s="296">
        <f>+'Ark1'!C923</f>
        <v>2023</v>
      </c>
      <c r="C440" s="50">
        <f>+'Ark1'!L923</f>
        <v>14</v>
      </c>
      <c r="D440" s="51" t="s">
        <v>403</v>
      </c>
      <c r="E440" s="51">
        <f>+'Ark1'!D923</f>
        <v>6</v>
      </c>
      <c r="F440" s="51" t="str">
        <f t="shared" si="162"/>
        <v>Jun</v>
      </c>
      <c r="G440" s="50" t="str">
        <f>+IF(H440=0,"",'Ark1'!Q923)</f>
        <v/>
      </c>
      <c r="H440" s="50">
        <f>+'Ark1'!R923</f>
        <v>0</v>
      </c>
      <c r="I440" s="65"/>
      <c r="J440" s="52" t="str">
        <f>+IF(H440=0,"",'Ark1'!AE923)</f>
        <v/>
      </c>
      <c r="K440" s="52" t="str">
        <f>+IF(H440=0,"",'Ark1'!AF923)</f>
        <v/>
      </c>
      <c r="L440" s="52" t="str">
        <f>+IF(H440=0,"",'Ark1'!T923)</f>
        <v/>
      </c>
      <c r="M440" s="65" t="str">
        <f>+IF(H440=0,"",'Ark1'!U923)</f>
        <v/>
      </c>
      <c r="N440" s="65"/>
      <c r="O440" s="75" t="str">
        <f>+IF(H440=0,"",'Ark1'!W923)</f>
        <v/>
      </c>
      <c r="P440" s="75" t="str">
        <f>+IF(H440=0,"",'Ark1'!X923)</f>
        <v/>
      </c>
      <c r="Q440" s="75" t="str">
        <f>+IF(H440=0,"",'Ark1'!AG923)</f>
        <v/>
      </c>
      <c r="R440" s="75" t="str">
        <f>+IF(H440=0,"",'Ark1'!AH923)</f>
        <v/>
      </c>
      <c r="S440" s="75" t="str">
        <f>+IF(H440=0,"",'Ark1'!AI923)</f>
        <v/>
      </c>
      <c r="T440" s="75"/>
      <c r="U440" s="75"/>
      <c r="V440" s="75" t="str">
        <f>+IF(H440=0,"",'Ark1'!Y923)</f>
        <v/>
      </c>
      <c r="W440" s="52" t="str">
        <f>+IF(H440=0,"",'Ark1'!AA923)</f>
        <v/>
      </c>
      <c r="X440" s="75" t="str">
        <f>+IF(H440=0,"",'Ark1'!AC923)</f>
        <v/>
      </c>
      <c r="Y440" s="75" t="str">
        <f t="shared" si="163"/>
        <v/>
      </c>
      <c r="Z440" s="65"/>
      <c r="AA440" s="65" t="str">
        <f t="shared" si="164"/>
        <v/>
      </c>
      <c r="AB440" s="65" t="str">
        <f t="shared" si="155"/>
        <v/>
      </c>
      <c r="AC440" s="296"/>
      <c r="AE440" s="55"/>
      <c r="AF440" s="55"/>
      <c r="AG440" s="1"/>
    </row>
    <row r="441" spans="1:39">
      <c r="A441" s="296"/>
      <c r="B441" s="296">
        <f>+'Ark1'!C924</f>
        <v>2023</v>
      </c>
      <c r="C441" s="50">
        <f>+'Ark1'!L924</f>
        <v>14</v>
      </c>
      <c r="D441" s="51" t="s">
        <v>403</v>
      </c>
      <c r="E441" s="51">
        <f>+'Ark1'!D924</f>
        <v>7</v>
      </c>
      <c r="F441" s="51" t="str">
        <f t="shared" si="162"/>
        <v>Jul</v>
      </c>
      <c r="G441" s="50" t="str">
        <f>+IF(H441=0,"",'Ark1'!Q924)</f>
        <v/>
      </c>
      <c r="H441" s="50">
        <f>+'Ark1'!R924</f>
        <v>0</v>
      </c>
      <c r="I441" s="65"/>
      <c r="J441" s="52" t="str">
        <f>+IF(H441=0,"",'Ark1'!AE924)</f>
        <v/>
      </c>
      <c r="K441" s="52" t="str">
        <f>+IF(H441=0,"",'Ark1'!AF924)</f>
        <v/>
      </c>
      <c r="L441" s="52" t="str">
        <f>+IF(H441=0,"",'Ark1'!T924)</f>
        <v/>
      </c>
      <c r="M441" s="65" t="str">
        <f>+IF(H441=0,"",'Ark1'!U924)</f>
        <v/>
      </c>
      <c r="N441" s="65"/>
      <c r="O441" s="75" t="str">
        <f>+IF(H441=0,"",'Ark1'!W924)</f>
        <v/>
      </c>
      <c r="P441" s="75" t="str">
        <f>+IF(H441=0,"",'Ark1'!X924)</f>
        <v/>
      </c>
      <c r="Q441" s="75" t="str">
        <f>+IF(H441=0,"",'Ark1'!AG924)</f>
        <v/>
      </c>
      <c r="R441" s="75" t="str">
        <f>+IF(H441=0,"",'Ark1'!AH924)</f>
        <v/>
      </c>
      <c r="S441" s="75" t="str">
        <f>+IF(H441=0,"",'Ark1'!AI924)</f>
        <v/>
      </c>
      <c r="T441" s="75"/>
      <c r="U441" s="75"/>
      <c r="V441" s="75" t="str">
        <f>+IF(H441=0,"",'Ark1'!Y924)</f>
        <v/>
      </c>
      <c r="W441" s="52" t="str">
        <f>+IF(H441=0,"",'Ark1'!AA924)</f>
        <v/>
      </c>
      <c r="X441" s="75" t="str">
        <f>+IF(H441=0,"",'Ark1'!AC924)</f>
        <v/>
      </c>
      <c r="Y441" s="75" t="str">
        <f t="shared" si="163"/>
        <v/>
      </c>
      <c r="Z441" s="65"/>
      <c r="AA441" s="65" t="str">
        <f t="shared" si="164"/>
        <v/>
      </c>
      <c r="AB441" s="65" t="str">
        <f t="shared" si="155"/>
        <v/>
      </c>
      <c r="AC441" s="296"/>
      <c r="AE441" s="55"/>
      <c r="AF441" s="55"/>
      <c r="AG441" s="1"/>
    </row>
    <row r="442" spans="1:39">
      <c r="A442" s="296"/>
      <c r="B442" s="296">
        <f>+'Ark1'!C925</f>
        <v>2023</v>
      </c>
      <c r="C442" s="50">
        <f>+'Ark1'!L925</f>
        <v>14</v>
      </c>
      <c r="D442" s="51" t="s">
        <v>403</v>
      </c>
      <c r="E442" s="51">
        <f>+'Ark1'!D925</f>
        <v>8</v>
      </c>
      <c r="F442" s="51" t="str">
        <f t="shared" si="162"/>
        <v>Aug</v>
      </c>
      <c r="G442" s="50" t="str">
        <f>+IF(H442=0,"",'Ark1'!Q925)</f>
        <v/>
      </c>
      <c r="H442" s="50">
        <f>+'Ark1'!R925</f>
        <v>0</v>
      </c>
      <c r="I442" s="65"/>
      <c r="J442" s="52" t="str">
        <f>+IF(H442=0,"",'Ark1'!AE925)</f>
        <v/>
      </c>
      <c r="K442" s="52" t="str">
        <f>+IF(H442=0,"",'Ark1'!AF925)</f>
        <v/>
      </c>
      <c r="L442" s="52" t="str">
        <f>+IF(H442=0,"",'Ark1'!T925)</f>
        <v/>
      </c>
      <c r="M442" s="65" t="str">
        <f>+IF(H442=0,"",'Ark1'!U925)</f>
        <v/>
      </c>
      <c r="N442" s="65"/>
      <c r="O442" s="75" t="str">
        <f>+IF(H442=0,"",'Ark1'!W925)</f>
        <v/>
      </c>
      <c r="P442" s="75" t="str">
        <f>+IF(H442=0,"",'Ark1'!X925)</f>
        <v/>
      </c>
      <c r="Q442" s="75" t="str">
        <f>+IF(H442=0,"",'Ark1'!AG925)</f>
        <v/>
      </c>
      <c r="R442" s="75" t="str">
        <f>+IF(H442=0,"",'Ark1'!AH925)</f>
        <v/>
      </c>
      <c r="S442" s="75" t="str">
        <f>+IF(H442=0,"",'Ark1'!AI925)</f>
        <v/>
      </c>
      <c r="T442" s="75"/>
      <c r="U442" s="75"/>
      <c r="V442" s="75" t="str">
        <f>+IF(H442=0,"",'Ark1'!Y925)</f>
        <v/>
      </c>
      <c r="W442" s="52" t="str">
        <f>+IF(H442=0,"",'Ark1'!AA925)</f>
        <v/>
      </c>
      <c r="X442" s="75" t="str">
        <f>+IF(H442=0,"",'Ark1'!AC925)</f>
        <v/>
      </c>
      <c r="Y442" s="75" t="str">
        <f t="shared" si="163"/>
        <v/>
      </c>
      <c r="Z442" s="65"/>
      <c r="AA442" s="65" t="str">
        <f t="shared" si="164"/>
        <v/>
      </c>
      <c r="AB442" s="65" t="str">
        <f t="shared" si="155"/>
        <v/>
      </c>
      <c r="AC442" s="296"/>
      <c r="AE442" s="55"/>
      <c r="AF442" s="55"/>
      <c r="AG442" s="1"/>
    </row>
    <row r="443" spans="1:39">
      <c r="A443" s="296"/>
      <c r="B443" s="296">
        <f>+'Ark1'!C926</f>
        <v>2023</v>
      </c>
      <c r="C443" s="50">
        <f>+'Ark1'!L926</f>
        <v>14</v>
      </c>
      <c r="D443" s="51" t="s">
        <v>403</v>
      </c>
      <c r="E443" s="51">
        <f>+'Ark1'!D926</f>
        <v>9</v>
      </c>
      <c r="F443" s="51" t="str">
        <f t="shared" si="162"/>
        <v>Sep</v>
      </c>
      <c r="G443" s="50" t="str">
        <f>+IF(H443=0,"",'Ark1'!Q926)</f>
        <v/>
      </c>
      <c r="H443" s="50">
        <f>+'Ark1'!R926</f>
        <v>0</v>
      </c>
      <c r="I443" s="65"/>
      <c r="J443" s="52" t="str">
        <f>+IF(H443=0,"",'Ark1'!AE926)</f>
        <v/>
      </c>
      <c r="K443" s="52" t="str">
        <f>+IF(H443=0,"",'Ark1'!AF926)</f>
        <v/>
      </c>
      <c r="L443" s="52" t="str">
        <f>+IF(H443=0,"",'Ark1'!T926)</f>
        <v/>
      </c>
      <c r="M443" s="65" t="str">
        <f>+IF(H443=0,"",'Ark1'!U926)</f>
        <v/>
      </c>
      <c r="N443" s="65"/>
      <c r="O443" s="75" t="str">
        <f>+IF(H443=0,"",'Ark1'!W926)</f>
        <v/>
      </c>
      <c r="P443" s="75" t="str">
        <f>+IF(H443=0,"",'Ark1'!X926)</f>
        <v/>
      </c>
      <c r="Q443" s="75" t="str">
        <f>+IF(H443=0,"",'Ark1'!AG926)</f>
        <v/>
      </c>
      <c r="R443" s="75" t="str">
        <f>+IF(H443=0,"",'Ark1'!AH926)</f>
        <v/>
      </c>
      <c r="S443" s="75" t="str">
        <f>+IF(H443=0,"",'Ark1'!AI926)</f>
        <v/>
      </c>
      <c r="T443" s="75"/>
      <c r="U443" s="75"/>
      <c r="V443" s="75" t="str">
        <f>+IF(H443=0,"",'Ark1'!Y926)</f>
        <v/>
      </c>
      <c r="W443" s="52" t="str">
        <f>+IF(H443=0,"",'Ark1'!AA926)</f>
        <v/>
      </c>
      <c r="X443" s="75" t="str">
        <f>+IF(H443=0,"",'Ark1'!AC926)</f>
        <v/>
      </c>
      <c r="Y443" s="75" t="str">
        <f t="shared" si="163"/>
        <v/>
      </c>
      <c r="Z443" s="65"/>
      <c r="AA443" s="65" t="str">
        <f t="shared" si="164"/>
        <v/>
      </c>
      <c r="AB443" s="65" t="str">
        <f t="shared" si="155"/>
        <v/>
      </c>
      <c r="AC443" s="296"/>
      <c r="AE443" s="55"/>
      <c r="AF443" s="55"/>
      <c r="AG443" s="1"/>
    </row>
    <row r="444" spans="1:39">
      <c r="A444" s="296"/>
      <c r="B444" s="296">
        <f>+'Ark1'!C927</f>
        <v>2023</v>
      </c>
      <c r="C444" s="50">
        <f>+'Ark1'!L927</f>
        <v>14</v>
      </c>
      <c r="D444" s="51" t="s">
        <v>403</v>
      </c>
      <c r="E444" s="51">
        <f>+'Ark1'!D927</f>
        <v>10</v>
      </c>
      <c r="F444" s="51" t="str">
        <f t="shared" si="162"/>
        <v>Okt</v>
      </c>
      <c r="G444" s="50" t="str">
        <f>+IF(H444=0,"",'Ark1'!Q927)</f>
        <v/>
      </c>
      <c r="H444" s="50">
        <f>+'Ark1'!R927</f>
        <v>0</v>
      </c>
      <c r="I444" s="65"/>
      <c r="J444" s="52" t="str">
        <f>+IF(H444=0,"",'Ark1'!AE927)</f>
        <v/>
      </c>
      <c r="K444" s="52" t="str">
        <f>+IF(H444=0,"",'Ark1'!AF927)</f>
        <v/>
      </c>
      <c r="L444" s="52" t="str">
        <f>+IF(H444=0,"",'Ark1'!T927)</f>
        <v/>
      </c>
      <c r="M444" s="65" t="str">
        <f>+IF(H444=0,"",'Ark1'!U927)</f>
        <v/>
      </c>
      <c r="N444" s="65"/>
      <c r="O444" s="75" t="str">
        <f>+IF(H444=0,"",'Ark1'!W927)</f>
        <v/>
      </c>
      <c r="P444" s="75" t="str">
        <f>+IF(H444=0,"",'Ark1'!X927)</f>
        <v/>
      </c>
      <c r="Q444" s="75" t="str">
        <f>+IF(H444=0,"",'Ark1'!AG927)</f>
        <v/>
      </c>
      <c r="R444" s="75" t="str">
        <f>+IF(H444=0,"",'Ark1'!AH927)</f>
        <v/>
      </c>
      <c r="S444" s="75" t="str">
        <f>+IF(H444=0,"",'Ark1'!AI927)</f>
        <v/>
      </c>
      <c r="T444" s="75"/>
      <c r="U444" s="75"/>
      <c r="V444" s="75" t="str">
        <f>+IF(H444=0,"",'Ark1'!Y927)</f>
        <v/>
      </c>
      <c r="W444" s="52" t="str">
        <f>+IF(H444=0,"",'Ark1'!AA927)</f>
        <v/>
      </c>
      <c r="X444" s="75" t="str">
        <f>+IF(H444=0,"",'Ark1'!AC927)</f>
        <v/>
      </c>
      <c r="Y444" s="75" t="str">
        <f t="shared" si="163"/>
        <v/>
      </c>
      <c r="Z444" s="65"/>
      <c r="AA444" s="65" t="str">
        <f t="shared" si="164"/>
        <v/>
      </c>
      <c r="AB444" s="65" t="str">
        <f t="shared" si="155"/>
        <v/>
      </c>
      <c r="AC444" s="296"/>
      <c r="AE444" s="55"/>
      <c r="AF444" s="55"/>
      <c r="AG444" s="1"/>
    </row>
    <row r="445" spans="1:39">
      <c r="A445" s="296"/>
      <c r="B445" s="296">
        <f>+'Ark1'!C928</f>
        <v>2023</v>
      </c>
      <c r="C445" s="50">
        <f>+'Ark1'!L928</f>
        <v>14</v>
      </c>
      <c r="D445" s="51" t="s">
        <v>403</v>
      </c>
      <c r="E445" s="51">
        <f>+'Ark1'!D928</f>
        <v>11</v>
      </c>
      <c r="F445" s="51" t="str">
        <f t="shared" si="162"/>
        <v>Nov</v>
      </c>
      <c r="G445" s="50" t="str">
        <f>+IF(H445=0,"",'Ark1'!Q928)</f>
        <v/>
      </c>
      <c r="H445" s="50">
        <f>+'Ark1'!R928</f>
        <v>0</v>
      </c>
      <c r="I445" s="65"/>
      <c r="J445" s="52" t="str">
        <f>+IF(H445=0,"",'Ark1'!AE928)</f>
        <v/>
      </c>
      <c r="K445" s="52" t="str">
        <f>+IF(H445=0,"",'Ark1'!AF928)</f>
        <v/>
      </c>
      <c r="L445" s="52" t="str">
        <f>+IF(H445=0,"",'Ark1'!T928)</f>
        <v/>
      </c>
      <c r="M445" s="65" t="str">
        <f>+IF(H445=0,"",'Ark1'!U928)</f>
        <v/>
      </c>
      <c r="N445" s="65"/>
      <c r="O445" s="75" t="str">
        <f>+IF(H445=0,"",'Ark1'!W928)</f>
        <v/>
      </c>
      <c r="P445" s="75" t="str">
        <f>+IF(H445=0,"",'Ark1'!X928)</f>
        <v/>
      </c>
      <c r="Q445" s="75" t="str">
        <f>+IF(H445=0,"",'Ark1'!AG928)</f>
        <v/>
      </c>
      <c r="R445" s="75" t="str">
        <f>+IF(H445=0,"",'Ark1'!AH928)</f>
        <v/>
      </c>
      <c r="S445" s="75" t="str">
        <f>+IF(H445=0,"",'Ark1'!AI928)</f>
        <v/>
      </c>
      <c r="T445" s="75"/>
      <c r="U445" s="75"/>
      <c r="V445" s="75" t="str">
        <f>+IF(H445=0,"",'Ark1'!Y928)</f>
        <v/>
      </c>
      <c r="W445" s="52" t="str">
        <f>+IF(H445=0,"",'Ark1'!AA928)</f>
        <v/>
      </c>
      <c r="X445" s="75" t="str">
        <f>+IF(H445=0,"",'Ark1'!AC928)</f>
        <v/>
      </c>
      <c r="Y445" s="75" t="str">
        <f t="shared" si="163"/>
        <v/>
      </c>
      <c r="Z445" s="65"/>
      <c r="AA445" s="65" t="str">
        <f t="shared" si="164"/>
        <v/>
      </c>
      <c r="AB445" s="65" t="str">
        <f t="shared" si="155"/>
        <v/>
      </c>
      <c r="AC445" s="296"/>
      <c r="AE445" s="55"/>
      <c r="AF445" s="55"/>
      <c r="AG445" s="1"/>
    </row>
    <row r="446" spans="1:39">
      <c r="A446" s="296"/>
      <c r="B446" s="296">
        <f>+'Ark1'!C929</f>
        <v>2023</v>
      </c>
      <c r="C446" s="50">
        <f>+'Ark1'!L929</f>
        <v>14</v>
      </c>
      <c r="D446" s="51" t="s">
        <v>403</v>
      </c>
      <c r="E446" s="51">
        <f>+'Ark1'!D929</f>
        <v>12</v>
      </c>
      <c r="F446" s="51" t="str">
        <f t="shared" si="162"/>
        <v>Des</v>
      </c>
      <c r="G446" s="50" t="str">
        <f>+IF(H446=0,"",'Ark1'!Q929)</f>
        <v/>
      </c>
      <c r="H446" s="50">
        <f>+'Ark1'!R929</f>
        <v>0</v>
      </c>
      <c r="I446" s="65"/>
      <c r="J446" s="52" t="str">
        <f>+IF(H446=0,"",'Ark1'!AE929)</f>
        <v/>
      </c>
      <c r="K446" s="52" t="str">
        <f>+IF(H446=0,"",'Ark1'!AF929)</f>
        <v/>
      </c>
      <c r="L446" s="52" t="str">
        <f>+IF(H446=0,"",'Ark1'!T929)</f>
        <v/>
      </c>
      <c r="M446" s="65" t="str">
        <f>+IF(H446=0,"",'Ark1'!U929)</f>
        <v/>
      </c>
      <c r="N446" s="65"/>
      <c r="O446" s="75" t="str">
        <f>+IF(H446=0,"",'Ark1'!W929)</f>
        <v/>
      </c>
      <c r="P446" s="75" t="str">
        <f>+IF(H446=0,"",'Ark1'!X929)</f>
        <v/>
      </c>
      <c r="Q446" s="75" t="str">
        <f>+IF(H446=0,"",'Ark1'!AG929)</f>
        <v/>
      </c>
      <c r="R446" s="75" t="str">
        <f>+IF(H446=0,"",'Ark1'!AH929)</f>
        <v/>
      </c>
      <c r="S446" s="75" t="str">
        <f>+IF(H446=0,"",'Ark1'!AI929)</f>
        <v/>
      </c>
      <c r="T446" s="75"/>
      <c r="U446" s="75"/>
      <c r="V446" s="75" t="str">
        <f>+IF(H446=0,"",'Ark1'!Y929)</f>
        <v/>
      </c>
      <c r="W446" s="52" t="str">
        <f>+IF(H446=0,"",'Ark1'!AA929)</f>
        <v/>
      </c>
      <c r="X446" s="75" t="str">
        <f>+IF(H446=0,"",'Ark1'!AC929)</f>
        <v/>
      </c>
      <c r="Y446" s="75" t="str">
        <f t="shared" si="163"/>
        <v/>
      </c>
      <c r="Z446" s="65"/>
      <c r="AA446" s="65" t="str">
        <f t="shared" si="164"/>
        <v/>
      </c>
      <c r="AB446" s="65" t="str">
        <f t="shared" si="155"/>
        <v/>
      </c>
      <c r="AC446" s="296"/>
      <c r="AE446" s="55"/>
      <c r="AF446" s="55"/>
      <c r="AG446" s="1"/>
    </row>
    <row r="447" spans="1:39" ht="15.6">
      <c r="A447" s="296"/>
      <c r="B447" s="296"/>
      <c r="C447" s="293"/>
      <c r="D447" s="293"/>
      <c r="E447" s="293"/>
      <c r="F447" s="293"/>
      <c r="G447" s="293"/>
      <c r="H447" s="293"/>
      <c r="I447" s="296"/>
      <c r="J447" s="294"/>
      <c r="K447" s="295"/>
      <c r="L447" s="296"/>
      <c r="M447" s="296"/>
      <c r="N447" s="296"/>
      <c r="O447" s="297"/>
      <c r="P447" s="297"/>
      <c r="Q447" s="296"/>
      <c r="R447" s="297"/>
      <c r="S447" s="297"/>
      <c r="T447" s="297"/>
      <c r="U447" s="297"/>
      <c r="V447" s="297"/>
      <c r="W447" s="296"/>
      <c r="X447" s="297"/>
      <c r="Y447" s="296"/>
      <c r="Z447" s="296"/>
      <c r="AA447" s="295"/>
      <c r="AB447" s="298"/>
      <c r="AC447" s="296"/>
      <c r="AD447" s="4"/>
      <c r="AE447" s="55"/>
      <c r="AF447" s="55"/>
      <c r="AG447" s="1"/>
      <c r="AH447" s="5"/>
      <c r="AI447"/>
      <c r="AM447"/>
    </row>
    <row r="448" spans="1:39" ht="15.6">
      <c r="A448" s="296"/>
      <c r="B448" s="296"/>
      <c r="C448" s="293"/>
      <c r="D448" s="2" t="str">
        <f>+D450</f>
        <v>E+</v>
      </c>
      <c r="E448" s="293"/>
      <c r="F448" s="293"/>
      <c r="G448" s="293"/>
      <c r="H448" s="293"/>
      <c r="I448" s="296"/>
      <c r="J448" s="294"/>
      <c r="K448" s="295"/>
      <c r="L448" s="296"/>
      <c r="M448" s="296"/>
      <c r="N448" s="296"/>
      <c r="O448" s="297"/>
      <c r="P448" s="297"/>
      <c r="Q448" s="296"/>
      <c r="R448" s="297"/>
      <c r="S448" s="297"/>
      <c r="T448" s="297"/>
      <c r="U448" s="297"/>
      <c r="V448" s="297"/>
      <c r="W448" s="296"/>
      <c r="X448" s="297"/>
      <c r="Y448" s="296"/>
      <c r="Z448" s="296"/>
      <c r="AA448" s="295"/>
      <c r="AB448" s="295"/>
      <c r="AC448" s="296"/>
      <c r="AD448" s="4"/>
      <c r="AE448" s="55"/>
      <c r="AF448" s="55"/>
      <c r="AG448" s="1"/>
      <c r="AH448" s="5"/>
      <c r="AI448"/>
      <c r="AM448"/>
    </row>
    <row r="449" spans="1:39" ht="15.6">
      <c r="A449" s="296"/>
      <c r="B449" s="296"/>
      <c r="C449" s="296"/>
      <c r="D449" s="296"/>
      <c r="E449" s="296"/>
      <c r="F449" s="296"/>
      <c r="G449" s="299"/>
      <c r="H449" s="296"/>
      <c r="I449" s="295"/>
      <c r="J449" s="295"/>
      <c r="K449" s="295"/>
      <c r="L449" s="299"/>
      <c r="M449" s="295"/>
      <c r="N449" s="295"/>
      <c r="O449" s="300"/>
      <c r="P449" s="300"/>
      <c r="Q449" s="301"/>
      <c r="R449" s="300"/>
      <c r="S449" s="300"/>
      <c r="T449" s="300"/>
      <c r="U449" s="300"/>
      <c r="V449" s="301"/>
      <c r="W449" s="296"/>
      <c r="X449" s="301"/>
      <c r="Y449" s="299"/>
      <c r="Z449" s="295"/>
      <c r="AA449" s="298"/>
      <c r="AB449" s="298"/>
      <c r="AC449" s="296"/>
      <c r="AD449" s="4"/>
      <c r="AE449" s="55"/>
      <c r="AF449" s="55"/>
      <c r="AG449" s="1"/>
      <c r="AH449" s="5"/>
      <c r="AI449"/>
      <c r="AM449"/>
    </row>
    <row r="450" spans="1:39">
      <c r="A450" s="296"/>
      <c r="B450" s="296">
        <f>+'Ark1'!C930</f>
        <v>2023</v>
      </c>
      <c r="C450" s="50">
        <f>+'Ark1'!L930</f>
        <v>15</v>
      </c>
      <c r="D450" s="51" t="s">
        <v>41</v>
      </c>
      <c r="E450" s="51">
        <f>+'Ark1'!D930</f>
        <v>1</v>
      </c>
      <c r="F450" s="51" t="str">
        <f>+F435</f>
        <v>Jan</v>
      </c>
      <c r="G450" s="50" t="str">
        <f>+IF(H450=0,"",'Ark1'!Q930)</f>
        <v/>
      </c>
      <c r="H450" s="50">
        <f>+'Ark1'!R930</f>
        <v>0</v>
      </c>
      <c r="I450" s="65"/>
      <c r="J450" s="52" t="str">
        <f>+IF(H450=0,"",'Ark1'!AE930)</f>
        <v/>
      </c>
      <c r="K450" s="52" t="str">
        <f>+IF(H450=0,"",'Ark1'!AF930)</f>
        <v/>
      </c>
      <c r="L450" s="52" t="str">
        <f>+IF(H450=0,"",'Ark1'!T930)</f>
        <v/>
      </c>
      <c r="M450" s="65" t="str">
        <f>+IF(H450=0,"",'Ark1'!U930)</f>
        <v/>
      </c>
      <c r="N450" s="65"/>
      <c r="O450" s="75" t="str">
        <f>+IF(H450=0,"",'Ark1'!W930)</f>
        <v/>
      </c>
      <c r="P450" s="75" t="str">
        <f>+IF(H450=0,"",'Ark1'!X930)</f>
        <v/>
      </c>
      <c r="Q450" s="75" t="str">
        <f>+IF(H450=0,"",'Ark1'!AG930)</f>
        <v/>
      </c>
      <c r="R450" s="75" t="str">
        <f>+IF(H450=0,"",'Ark1'!AH930)</f>
        <v/>
      </c>
      <c r="S450" s="75" t="str">
        <f>+IF(H450=0,"",'Ark1'!AI930)</f>
        <v/>
      </c>
      <c r="T450" s="75"/>
      <c r="U450" s="75"/>
      <c r="V450" s="75" t="str">
        <f>+IF(H450=0,"",'Ark1'!Y930)</f>
        <v/>
      </c>
      <c r="W450" s="52" t="str">
        <f>+IF(H450=0,"",'Ark1'!AA930)</f>
        <v/>
      </c>
      <c r="X450" s="75" t="str">
        <f>+IF(H450=0,"",'Ark1'!AC930)</f>
        <v/>
      </c>
      <c r="Y450" s="75" t="str">
        <f t="shared" ref="Y450:Y461" si="165">IF(H450=0,"",1000*M450/Q450)</f>
        <v/>
      </c>
      <c r="Z450" s="65"/>
      <c r="AA450" s="65" t="str">
        <f t="shared" ref="AA450:AA461" si="166">IF(H450=0,"",M450/C450)</f>
        <v/>
      </c>
      <c r="AB450" s="65" t="str">
        <f t="shared" si="155"/>
        <v/>
      </c>
      <c r="AC450" s="296"/>
      <c r="AE450" s="55"/>
      <c r="AF450" s="55"/>
      <c r="AG450" s="1"/>
    </row>
    <row r="451" spans="1:39">
      <c r="A451" s="296"/>
      <c r="B451" s="296">
        <f>+'Ark1'!C931</f>
        <v>2023</v>
      </c>
      <c r="C451" s="50">
        <f>+'Ark1'!L931</f>
        <v>15</v>
      </c>
      <c r="D451" s="51" t="s">
        <v>41</v>
      </c>
      <c r="E451" s="51">
        <f>+'Ark1'!D931</f>
        <v>2</v>
      </c>
      <c r="F451" s="51" t="str">
        <f t="shared" ref="F451:F461" si="167">+F436</f>
        <v>Feb</v>
      </c>
      <c r="G451" s="50" t="str">
        <f>+IF(H451=0,"",'Ark1'!Q931)</f>
        <v/>
      </c>
      <c r="H451" s="50">
        <f>+'Ark1'!R931</f>
        <v>0</v>
      </c>
      <c r="I451" s="65"/>
      <c r="J451" s="52" t="str">
        <f>+IF(H451=0,"",'Ark1'!AE931)</f>
        <v/>
      </c>
      <c r="K451" s="52" t="str">
        <f>+IF(H451=0,"",'Ark1'!AF931)</f>
        <v/>
      </c>
      <c r="L451" s="52" t="str">
        <f>+IF(H451=0,"",'Ark1'!T931)</f>
        <v/>
      </c>
      <c r="M451" s="65" t="str">
        <f>+IF(H451=0,"",'Ark1'!U931)</f>
        <v/>
      </c>
      <c r="N451" s="65"/>
      <c r="O451" s="75" t="str">
        <f>+IF(H451=0,"",'Ark1'!W931)</f>
        <v/>
      </c>
      <c r="P451" s="75" t="str">
        <f>+IF(H451=0,"",'Ark1'!X931)</f>
        <v/>
      </c>
      <c r="Q451" s="75" t="str">
        <f>+IF(H451=0,"",'Ark1'!AG931)</f>
        <v/>
      </c>
      <c r="R451" s="75" t="str">
        <f>+IF(H451=0,"",'Ark1'!AH931)</f>
        <v/>
      </c>
      <c r="S451" s="75" t="str">
        <f>+IF(H451=0,"",'Ark1'!AI931)</f>
        <v/>
      </c>
      <c r="T451" s="75"/>
      <c r="U451" s="75"/>
      <c r="V451" s="75" t="str">
        <f>+IF(H451=0,"",'Ark1'!Y931)</f>
        <v/>
      </c>
      <c r="W451" s="52" t="str">
        <f>+IF(H451=0,"",'Ark1'!AA931)</f>
        <v/>
      </c>
      <c r="X451" s="75" t="str">
        <f>+IF(H451=0,"",'Ark1'!AC931)</f>
        <v/>
      </c>
      <c r="Y451" s="75" t="str">
        <f t="shared" si="165"/>
        <v/>
      </c>
      <c r="Z451" s="65"/>
      <c r="AA451" s="65" t="str">
        <f t="shared" si="166"/>
        <v/>
      </c>
      <c r="AB451" s="65" t="str">
        <f t="shared" si="155"/>
        <v/>
      </c>
      <c r="AC451" s="296"/>
      <c r="AE451" s="55"/>
      <c r="AF451" s="55"/>
      <c r="AG451" s="1"/>
    </row>
    <row r="452" spans="1:39">
      <c r="A452" s="296"/>
      <c r="B452" s="296">
        <f>+'Ark1'!C932</f>
        <v>2023</v>
      </c>
      <c r="C452" s="50">
        <f>+'Ark1'!L932</f>
        <v>15</v>
      </c>
      <c r="D452" s="51" t="s">
        <v>41</v>
      </c>
      <c r="E452" s="51">
        <f>+'Ark1'!D932</f>
        <v>3</v>
      </c>
      <c r="F452" s="51" t="str">
        <f t="shared" si="167"/>
        <v>Mar</v>
      </c>
      <c r="G452" s="50" t="str">
        <f>+IF(H452=0,"",'Ark1'!Q932)</f>
        <v/>
      </c>
      <c r="H452" s="50">
        <f>+'Ark1'!R932</f>
        <v>0</v>
      </c>
      <c r="I452" s="65"/>
      <c r="J452" s="52" t="str">
        <f>+IF(H452=0,"",'Ark1'!AE932)</f>
        <v/>
      </c>
      <c r="K452" s="52" t="str">
        <f>+IF(H452=0,"",'Ark1'!AF932)</f>
        <v/>
      </c>
      <c r="L452" s="52" t="str">
        <f>+IF(H452=0,"",'Ark1'!T932)</f>
        <v/>
      </c>
      <c r="M452" s="65" t="str">
        <f>+IF(H452=0,"",'Ark1'!U932)</f>
        <v/>
      </c>
      <c r="N452" s="65"/>
      <c r="O452" s="75" t="str">
        <f>+IF(H452=0,"",'Ark1'!W932)</f>
        <v/>
      </c>
      <c r="P452" s="75" t="str">
        <f>+IF(H452=0,"",'Ark1'!X932)</f>
        <v/>
      </c>
      <c r="Q452" s="75" t="str">
        <f>+IF(H452=0,"",'Ark1'!AG932)</f>
        <v/>
      </c>
      <c r="R452" s="75" t="str">
        <f>+IF(H452=0,"",'Ark1'!AH932)</f>
        <v/>
      </c>
      <c r="S452" s="75" t="str">
        <f>+IF(H452=0,"",'Ark1'!AI932)</f>
        <v/>
      </c>
      <c r="T452" s="75"/>
      <c r="U452" s="75"/>
      <c r="V452" s="75" t="str">
        <f>+IF(H452=0,"",'Ark1'!Y932)</f>
        <v/>
      </c>
      <c r="W452" s="52" t="str">
        <f>+IF(H452=0,"",'Ark1'!AA932)</f>
        <v/>
      </c>
      <c r="X452" s="75" t="str">
        <f>+IF(H452=0,"",'Ark1'!AC932)</f>
        <v/>
      </c>
      <c r="Y452" s="75" t="str">
        <f t="shared" si="165"/>
        <v/>
      </c>
      <c r="Z452" s="65"/>
      <c r="AA452" s="65" t="str">
        <f t="shared" si="166"/>
        <v/>
      </c>
      <c r="AB452" s="65" t="str">
        <f t="shared" si="155"/>
        <v/>
      </c>
      <c r="AC452" s="296"/>
      <c r="AE452" s="55"/>
      <c r="AF452" s="55"/>
      <c r="AG452" s="1"/>
    </row>
    <row r="453" spans="1:39">
      <c r="A453" s="296"/>
      <c r="B453" s="296">
        <f>+'Ark1'!C933</f>
        <v>2023</v>
      </c>
      <c r="C453" s="50">
        <f>+'Ark1'!L933</f>
        <v>15</v>
      </c>
      <c r="D453" s="51" t="s">
        <v>41</v>
      </c>
      <c r="E453" s="51">
        <f>+'Ark1'!D933</f>
        <v>4</v>
      </c>
      <c r="F453" s="51" t="str">
        <f t="shared" si="167"/>
        <v>Apr</v>
      </c>
      <c r="G453" s="50" t="str">
        <f>+IF(H453=0,"",'Ark1'!Q933)</f>
        <v/>
      </c>
      <c r="H453" s="50">
        <f>+'Ark1'!R933</f>
        <v>0</v>
      </c>
      <c r="I453" s="65"/>
      <c r="J453" s="52" t="str">
        <f>+IF(H453=0,"",'Ark1'!AE933)</f>
        <v/>
      </c>
      <c r="K453" s="52" t="str">
        <f>+IF(H453=0,"",'Ark1'!AF933)</f>
        <v/>
      </c>
      <c r="L453" s="52" t="str">
        <f>+IF(H453=0,"",'Ark1'!T933)</f>
        <v/>
      </c>
      <c r="M453" s="65" t="str">
        <f>+IF(H453=0,"",'Ark1'!U933)</f>
        <v/>
      </c>
      <c r="N453" s="65"/>
      <c r="O453" s="75" t="str">
        <f>+IF(H453=0,"",'Ark1'!W933)</f>
        <v/>
      </c>
      <c r="P453" s="75" t="str">
        <f>+IF(H453=0,"",'Ark1'!X933)</f>
        <v/>
      </c>
      <c r="Q453" s="75" t="str">
        <f>+IF(H453=0,"",'Ark1'!AG933)</f>
        <v/>
      </c>
      <c r="R453" s="75" t="str">
        <f>+IF(H453=0,"",'Ark1'!AH933)</f>
        <v/>
      </c>
      <c r="S453" s="75" t="str">
        <f>+IF(H453=0,"",'Ark1'!AI933)</f>
        <v/>
      </c>
      <c r="T453" s="75"/>
      <c r="U453" s="75"/>
      <c r="V453" s="75" t="str">
        <f>+IF(H453=0,"",'Ark1'!Y933)</f>
        <v/>
      </c>
      <c r="W453" s="52" t="str">
        <f>+IF(H453=0,"",'Ark1'!AA933)</f>
        <v/>
      </c>
      <c r="X453" s="75" t="str">
        <f>+IF(H453=0,"",'Ark1'!AC933)</f>
        <v/>
      </c>
      <c r="Y453" s="75" t="str">
        <f t="shared" si="165"/>
        <v/>
      </c>
      <c r="Z453" s="65"/>
      <c r="AA453" s="65" t="str">
        <f t="shared" si="166"/>
        <v/>
      </c>
      <c r="AB453" s="65" t="str">
        <f t="shared" si="155"/>
        <v/>
      </c>
      <c r="AC453" s="296"/>
      <c r="AE453" s="55"/>
      <c r="AF453" s="55"/>
      <c r="AG453" s="1"/>
    </row>
    <row r="454" spans="1:39">
      <c r="A454" s="296"/>
      <c r="B454" s="296">
        <f>+'Ark1'!C934</f>
        <v>2023</v>
      </c>
      <c r="C454" s="50">
        <f>+'Ark1'!L934</f>
        <v>15</v>
      </c>
      <c r="D454" s="51" t="s">
        <v>41</v>
      </c>
      <c r="E454" s="51">
        <f>+'Ark1'!D934</f>
        <v>5</v>
      </c>
      <c r="F454" s="51" t="str">
        <f t="shared" si="167"/>
        <v>Mai</v>
      </c>
      <c r="G454" s="50" t="str">
        <f>+IF(H454=0,"",'Ark1'!Q934)</f>
        <v/>
      </c>
      <c r="H454" s="50">
        <f>+'Ark1'!R934</f>
        <v>0</v>
      </c>
      <c r="I454" s="65"/>
      <c r="J454" s="52" t="str">
        <f>+IF(H454=0,"",'Ark1'!AE934)</f>
        <v/>
      </c>
      <c r="K454" s="52" t="str">
        <f>+IF(H454=0,"",'Ark1'!AF934)</f>
        <v/>
      </c>
      <c r="L454" s="52" t="str">
        <f>+IF(H454=0,"",'Ark1'!T934)</f>
        <v/>
      </c>
      <c r="M454" s="65" t="str">
        <f>+IF(H454=0,"",'Ark1'!U934)</f>
        <v/>
      </c>
      <c r="N454" s="65"/>
      <c r="O454" s="75" t="str">
        <f>+IF(H454=0,"",'Ark1'!W934)</f>
        <v/>
      </c>
      <c r="P454" s="75" t="str">
        <f>+IF(H454=0,"",'Ark1'!X934)</f>
        <v/>
      </c>
      <c r="Q454" s="75" t="str">
        <f>+IF(H454=0,"",'Ark1'!AG934)</f>
        <v/>
      </c>
      <c r="R454" s="75" t="str">
        <f>+IF(H454=0,"",'Ark1'!AH934)</f>
        <v/>
      </c>
      <c r="S454" s="75" t="str">
        <f>+IF(H454=0,"",'Ark1'!AI934)</f>
        <v/>
      </c>
      <c r="T454" s="75"/>
      <c r="U454" s="75"/>
      <c r="V454" s="75" t="str">
        <f>+IF(H454=0,"",'Ark1'!Y934)</f>
        <v/>
      </c>
      <c r="W454" s="52" t="str">
        <f>+IF(H454=0,"",'Ark1'!AA934)</f>
        <v/>
      </c>
      <c r="X454" s="75" t="str">
        <f>+IF(H454=0,"",'Ark1'!AC934)</f>
        <v/>
      </c>
      <c r="Y454" s="75" t="str">
        <f t="shared" si="165"/>
        <v/>
      </c>
      <c r="Z454" s="65"/>
      <c r="AA454" s="65" t="str">
        <f t="shared" si="166"/>
        <v/>
      </c>
      <c r="AB454" s="65" t="str">
        <f t="shared" si="155"/>
        <v/>
      </c>
      <c r="AC454" s="296"/>
      <c r="AE454" s="55"/>
      <c r="AF454" s="55"/>
      <c r="AG454" s="1"/>
    </row>
    <row r="455" spans="1:39">
      <c r="A455" s="296"/>
      <c r="B455" s="296">
        <f>+'Ark1'!C935</f>
        <v>2023</v>
      </c>
      <c r="C455" s="50">
        <f>+'Ark1'!L935</f>
        <v>15</v>
      </c>
      <c r="D455" s="51" t="s">
        <v>41</v>
      </c>
      <c r="E455" s="51">
        <f>+'Ark1'!D935</f>
        <v>6</v>
      </c>
      <c r="F455" s="51" t="str">
        <f t="shared" si="167"/>
        <v>Jun</v>
      </c>
      <c r="G455" s="50" t="str">
        <f>+IF(H455=0,"",'Ark1'!Q935)</f>
        <v/>
      </c>
      <c r="H455" s="50">
        <f>+'Ark1'!R935</f>
        <v>0</v>
      </c>
      <c r="I455" s="65"/>
      <c r="J455" s="52" t="str">
        <f>+IF(H455=0,"",'Ark1'!AE935)</f>
        <v/>
      </c>
      <c r="K455" s="52" t="str">
        <f>+IF(H455=0,"",'Ark1'!AF935)</f>
        <v/>
      </c>
      <c r="L455" s="52" t="str">
        <f>+IF(H455=0,"",'Ark1'!T935)</f>
        <v/>
      </c>
      <c r="M455" s="65" t="str">
        <f>+IF(H455=0,"",'Ark1'!U935)</f>
        <v/>
      </c>
      <c r="N455" s="65"/>
      <c r="O455" s="75" t="str">
        <f>+IF(H455=0,"",'Ark1'!W935)</f>
        <v/>
      </c>
      <c r="P455" s="75" t="str">
        <f>+IF(H455=0,"",'Ark1'!X935)</f>
        <v/>
      </c>
      <c r="Q455" s="75" t="str">
        <f>+IF(H455=0,"",'Ark1'!AG935)</f>
        <v/>
      </c>
      <c r="R455" s="75" t="str">
        <f>+IF(H455=0,"",'Ark1'!AH935)</f>
        <v/>
      </c>
      <c r="S455" s="75" t="str">
        <f>+IF(H455=0,"",'Ark1'!AI935)</f>
        <v/>
      </c>
      <c r="T455" s="75"/>
      <c r="U455" s="75"/>
      <c r="V455" s="75" t="str">
        <f>+IF(H455=0,"",'Ark1'!Y935)</f>
        <v/>
      </c>
      <c r="W455" s="52" t="str">
        <f>+IF(H455=0,"",'Ark1'!AA935)</f>
        <v/>
      </c>
      <c r="X455" s="75" t="str">
        <f>+IF(H455=0,"",'Ark1'!AC935)</f>
        <v/>
      </c>
      <c r="Y455" s="75" t="str">
        <f t="shared" si="165"/>
        <v/>
      </c>
      <c r="Z455" s="65"/>
      <c r="AA455" s="65" t="str">
        <f t="shared" si="166"/>
        <v/>
      </c>
      <c r="AB455" s="65" t="str">
        <f t="shared" si="155"/>
        <v/>
      </c>
      <c r="AC455" s="296"/>
      <c r="AE455" s="55"/>
      <c r="AF455" s="55"/>
      <c r="AG455" s="1"/>
    </row>
    <row r="456" spans="1:39">
      <c r="A456" s="296"/>
      <c r="B456" s="296">
        <f>+'Ark1'!C936</f>
        <v>2023</v>
      </c>
      <c r="C456" s="50">
        <f>+'Ark1'!L936</f>
        <v>15</v>
      </c>
      <c r="D456" s="51" t="s">
        <v>41</v>
      </c>
      <c r="E456" s="51">
        <f>+'Ark1'!D936</f>
        <v>7</v>
      </c>
      <c r="F456" s="51" t="str">
        <f t="shared" si="167"/>
        <v>Jul</v>
      </c>
      <c r="G456" s="50" t="str">
        <f>+IF(H456=0,"",'Ark1'!Q936)</f>
        <v/>
      </c>
      <c r="H456" s="50">
        <f>+'Ark1'!R936</f>
        <v>0</v>
      </c>
      <c r="I456" s="65"/>
      <c r="J456" s="52" t="str">
        <f>+IF(H456=0,"",'Ark1'!AE936)</f>
        <v/>
      </c>
      <c r="K456" s="52" t="str">
        <f>+IF(H456=0,"",'Ark1'!AF936)</f>
        <v/>
      </c>
      <c r="L456" s="52" t="str">
        <f>+IF(H456=0,"",'Ark1'!T936)</f>
        <v/>
      </c>
      <c r="M456" s="65" t="str">
        <f>+IF(H456=0,"",'Ark1'!U936)</f>
        <v/>
      </c>
      <c r="N456" s="65"/>
      <c r="O456" s="75" t="str">
        <f>+IF(H456=0,"",'Ark1'!W936)</f>
        <v/>
      </c>
      <c r="P456" s="75" t="str">
        <f>+IF(H456=0,"",'Ark1'!X936)</f>
        <v/>
      </c>
      <c r="Q456" s="75" t="str">
        <f>+IF(H456=0,"",'Ark1'!AG936)</f>
        <v/>
      </c>
      <c r="R456" s="75" t="str">
        <f>+IF(H456=0,"",'Ark1'!AH936)</f>
        <v/>
      </c>
      <c r="S456" s="75" t="str">
        <f>+IF(H456=0,"",'Ark1'!AI936)</f>
        <v/>
      </c>
      <c r="T456" s="75"/>
      <c r="U456" s="75"/>
      <c r="V456" s="75" t="str">
        <f>+IF(H456=0,"",'Ark1'!Y936)</f>
        <v/>
      </c>
      <c r="W456" s="52" t="str">
        <f>+IF(H456=0,"",'Ark1'!AA936)</f>
        <v/>
      </c>
      <c r="X456" s="75" t="str">
        <f>+IF(H456=0,"",'Ark1'!AC936)</f>
        <v/>
      </c>
      <c r="Y456" s="75" t="str">
        <f t="shared" si="165"/>
        <v/>
      </c>
      <c r="Z456" s="65"/>
      <c r="AA456" s="65" t="str">
        <f t="shared" si="166"/>
        <v/>
      </c>
      <c r="AB456" s="65" t="str">
        <f t="shared" si="155"/>
        <v/>
      </c>
      <c r="AC456" s="296"/>
      <c r="AE456" s="55"/>
      <c r="AF456" s="55"/>
      <c r="AG456" s="1"/>
    </row>
    <row r="457" spans="1:39">
      <c r="A457" s="296"/>
      <c r="B457" s="296">
        <f>+'Ark1'!C937</f>
        <v>2023</v>
      </c>
      <c r="C457" s="50">
        <f>+'Ark1'!L937</f>
        <v>15</v>
      </c>
      <c r="D457" s="51" t="s">
        <v>41</v>
      </c>
      <c r="E457" s="51">
        <f>+'Ark1'!D937</f>
        <v>8</v>
      </c>
      <c r="F457" s="51" t="str">
        <f t="shared" si="167"/>
        <v>Aug</v>
      </c>
      <c r="G457" s="50" t="str">
        <f>+IF(H457=0,"",'Ark1'!Q937)</f>
        <v/>
      </c>
      <c r="H457" s="50">
        <f>+'Ark1'!R937</f>
        <v>0</v>
      </c>
      <c r="I457" s="65"/>
      <c r="J457" s="52" t="str">
        <f>+IF(H457=0,"",'Ark1'!AE937)</f>
        <v/>
      </c>
      <c r="K457" s="52" t="str">
        <f>+IF(H457=0,"",'Ark1'!AF937)</f>
        <v/>
      </c>
      <c r="L457" s="52" t="str">
        <f>+IF(H457=0,"",'Ark1'!T937)</f>
        <v/>
      </c>
      <c r="M457" s="65" t="str">
        <f>+IF(H457=0,"",'Ark1'!U937)</f>
        <v/>
      </c>
      <c r="N457" s="65"/>
      <c r="O457" s="75" t="str">
        <f>+IF(H457=0,"",'Ark1'!W937)</f>
        <v/>
      </c>
      <c r="P457" s="75" t="str">
        <f>+IF(H457=0,"",'Ark1'!X937)</f>
        <v/>
      </c>
      <c r="Q457" s="75" t="str">
        <f>+IF(H457=0,"",'Ark1'!AG937)</f>
        <v/>
      </c>
      <c r="R457" s="75" t="str">
        <f>+IF(H457=0,"",'Ark1'!AH937)</f>
        <v/>
      </c>
      <c r="S457" s="75" t="str">
        <f>+IF(H457=0,"",'Ark1'!AI937)</f>
        <v/>
      </c>
      <c r="T457" s="75"/>
      <c r="U457" s="75"/>
      <c r="V457" s="75" t="str">
        <f>+IF(H457=0,"",'Ark1'!Y937)</f>
        <v/>
      </c>
      <c r="W457" s="52" t="str">
        <f>+IF(H457=0,"",'Ark1'!AA937)</f>
        <v/>
      </c>
      <c r="X457" s="75" t="str">
        <f>+IF(H457=0,"",'Ark1'!AC937)</f>
        <v/>
      </c>
      <c r="Y457" s="75" t="str">
        <f t="shared" si="165"/>
        <v/>
      </c>
      <c r="Z457" s="65"/>
      <c r="AA457" s="65" t="str">
        <f t="shared" si="166"/>
        <v/>
      </c>
      <c r="AB457" s="65" t="str">
        <f t="shared" si="155"/>
        <v/>
      </c>
      <c r="AC457" s="296"/>
      <c r="AE457" s="55"/>
      <c r="AF457" s="55"/>
      <c r="AG457" s="1"/>
    </row>
    <row r="458" spans="1:39">
      <c r="A458" s="296"/>
      <c r="B458" s="296">
        <f>+'Ark1'!C938</f>
        <v>2023</v>
      </c>
      <c r="C458" s="50">
        <f>+'Ark1'!L938</f>
        <v>15</v>
      </c>
      <c r="D458" s="51" t="s">
        <v>41</v>
      </c>
      <c r="E458" s="51">
        <f>+'Ark1'!D938</f>
        <v>9</v>
      </c>
      <c r="F458" s="51" t="str">
        <f t="shared" si="167"/>
        <v>Sep</v>
      </c>
      <c r="G458" s="50" t="str">
        <f>+IF(H458=0,"",'Ark1'!Q938)</f>
        <v/>
      </c>
      <c r="H458" s="50">
        <f>+'Ark1'!R938</f>
        <v>0</v>
      </c>
      <c r="I458" s="65"/>
      <c r="J458" s="52" t="str">
        <f>+IF(H458=0,"",'Ark1'!AE938)</f>
        <v/>
      </c>
      <c r="K458" s="52" t="str">
        <f>+IF(H458=0,"",'Ark1'!AF938)</f>
        <v/>
      </c>
      <c r="L458" s="52" t="str">
        <f>+IF(H458=0,"",'Ark1'!T938)</f>
        <v/>
      </c>
      <c r="M458" s="65" t="str">
        <f>+IF(H458=0,"",'Ark1'!U938)</f>
        <v/>
      </c>
      <c r="N458" s="65"/>
      <c r="O458" s="75" t="str">
        <f>+IF(H458=0,"",'Ark1'!W938)</f>
        <v/>
      </c>
      <c r="P458" s="75" t="str">
        <f>+IF(H458=0,"",'Ark1'!X938)</f>
        <v/>
      </c>
      <c r="Q458" s="75" t="str">
        <f>+IF(H458=0,"",'Ark1'!AG938)</f>
        <v/>
      </c>
      <c r="R458" s="75" t="str">
        <f>+IF(H458=0,"",'Ark1'!AH938)</f>
        <v/>
      </c>
      <c r="S458" s="75" t="str">
        <f>+IF(H458=0,"",'Ark1'!AI938)</f>
        <v/>
      </c>
      <c r="T458" s="75"/>
      <c r="U458" s="75"/>
      <c r="V458" s="75" t="str">
        <f>+IF(H458=0,"",'Ark1'!Y938)</f>
        <v/>
      </c>
      <c r="W458" s="52" t="str">
        <f>+IF(H458=0,"",'Ark1'!AA938)</f>
        <v/>
      </c>
      <c r="X458" s="75" t="str">
        <f>+IF(H458=0,"",'Ark1'!AC938)</f>
        <v/>
      </c>
      <c r="Y458" s="75" t="str">
        <f t="shared" si="165"/>
        <v/>
      </c>
      <c r="Z458" s="65"/>
      <c r="AA458" s="65" t="str">
        <f t="shared" si="166"/>
        <v/>
      </c>
      <c r="AB458" s="65" t="str">
        <f t="shared" si="155"/>
        <v/>
      </c>
      <c r="AC458" s="296"/>
      <c r="AE458" s="55"/>
      <c r="AF458" s="55"/>
      <c r="AG458" s="1"/>
    </row>
    <row r="459" spans="1:39">
      <c r="A459" s="296"/>
      <c r="B459" s="296">
        <f>+'Ark1'!C939</f>
        <v>2023</v>
      </c>
      <c r="C459" s="50">
        <f>+'Ark1'!L939</f>
        <v>15</v>
      </c>
      <c r="D459" s="51" t="s">
        <v>41</v>
      </c>
      <c r="E459" s="51">
        <f>+'Ark1'!D939</f>
        <v>10</v>
      </c>
      <c r="F459" s="51" t="str">
        <f t="shared" si="167"/>
        <v>Okt</v>
      </c>
      <c r="G459" s="50" t="str">
        <f>+IF(H459=0,"",'Ark1'!Q939)</f>
        <v/>
      </c>
      <c r="H459" s="50">
        <f>+'Ark1'!R939</f>
        <v>0</v>
      </c>
      <c r="I459" s="65"/>
      <c r="J459" s="52" t="str">
        <f>+IF(H459=0,"",'Ark1'!AE939)</f>
        <v/>
      </c>
      <c r="K459" s="52" t="str">
        <f>+IF(H459=0,"",'Ark1'!AF939)</f>
        <v/>
      </c>
      <c r="L459" s="52" t="str">
        <f>+IF(H459=0,"",'Ark1'!T939)</f>
        <v/>
      </c>
      <c r="M459" s="65" t="str">
        <f>+IF(H459=0,"",'Ark1'!U939)</f>
        <v/>
      </c>
      <c r="N459" s="65"/>
      <c r="O459" s="75" t="str">
        <f>+IF(H459=0,"",'Ark1'!W939)</f>
        <v/>
      </c>
      <c r="P459" s="75" t="str">
        <f>+IF(H459=0,"",'Ark1'!X939)</f>
        <v/>
      </c>
      <c r="Q459" s="75" t="str">
        <f>+IF(H459=0,"",'Ark1'!AG939)</f>
        <v/>
      </c>
      <c r="R459" s="75" t="str">
        <f>+IF(H459=0,"",'Ark1'!AH939)</f>
        <v/>
      </c>
      <c r="S459" s="75" t="str">
        <f>+IF(H459=0,"",'Ark1'!AI939)</f>
        <v/>
      </c>
      <c r="T459" s="75"/>
      <c r="U459" s="75"/>
      <c r="V459" s="75" t="str">
        <f>+IF(H459=0,"",'Ark1'!Y939)</f>
        <v/>
      </c>
      <c r="W459" s="52" t="str">
        <f>+IF(H459=0,"",'Ark1'!AA939)</f>
        <v/>
      </c>
      <c r="X459" s="75" t="str">
        <f>+IF(H459=0,"",'Ark1'!AC939)</f>
        <v/>
      </c>
      <c r="Y459" s="75" t="str">
        <f t="shared" si="165"/>
        <v/>
      </c>
      <c r="Z459" s="65"/>
      <c r="AA459" s="65" t="str">
        <f t="shared" si="166"/>
        <v/>
      </c>
      <c r="AB459" s="65" t="str">
        <f t="shared" si="155"/>
        <v/>
      </c>
      <c r="AC459" s="296"/>
      <c r="AE459" s="55"/>
      <c r="AF459" s="55"/>
      <c r="AG459" s="1"/>
    </row>
    <row r="460" spans="1:39">
      <c r="A460" s="296"/>
      <c r="B460" s="296">
        <f>+'Ark1'!C940</f>
        <v>2023</v>
      </c>
      <c r="C460" s="50">
        <f>+'Ark1'!L940</f>
        <v>15</v>
      </c>
      <c r="D460" s="51" t="s">
        <v>41</v>
      </c>
      <c r="E460" s="51">
        <f>+'Ark1'!D940</f>
        <v>11</v>
      </c>
      <c r="F460" s="51" t="str">
        <f t="shared" si="167"/>
        <v>Nov</v>
      </c>
      <c r="G460" s="50" t="str">
        <f>+IF(H460=0,"",'Ark1'!Q940)</f>
        <v/>
      </c>
      <c r="H460" s="50">
        <f>+'Ark1'!R940</f>
        <v>0</v>
      </c>
      <c r="I460" s="65"/>
      <c r="J460" s="52" t="str">
        <f>+IF(H460=0,"",'Ark1'!AE940)</f>
        <v/>
      </c>
      <c r="K460" s="52" t="str">
        <f>+IF(H460=0,"",'Ark1'!AF940)</f>
        <v/>
      </c>
      <c r="L460" s="52" t="str">
        <f>+IF(H460=0,"",'Ark1'!T940)</f>
        <v/>
      </c>
      <c r="M460" s="65" t="str">
        <f>+IF(H460=0,"",'Ark1'!U940)</f>
        <v/>
      </c>
      <c r="N460" s="65"/>
      <c r="O460" s="75" t="str">
        <f>+IF(H460=0,"",'Ark1'!W940)</f>
        <v/>
      </c>
      <c r="P460" s="75" t="str">
        <f>+IF(H460=0,"",'Ark1'!X940)</f>
        <v/>
      </c>
      <c r="Q460" s="75" t="str">
        <f>+IF(H460=0,"",'Ark1'!AG940)</f>
        <v/>
      </c>
      <c r="R460" s="75" t="str">
        <f>+IF(H460=0,"",'Ark1'!AH940)</f>
        <v/>
      </c>
      <c r="S460" s="75" t="str">
        <f>+IF(H460=0,"",'Ark1'!AI940)</f>
        <v/>
      </c>
      <c r="T460" s="75"/>
      <c r="U460" s="75"/>
      <c r="V460" s="75" t="str">
        <f>+IF(H460=0,"",'Ark1'!Y940)</f>
        <v/>
      </c>
      <c r="W460" s="52" t="str">
        <f>+IF(H460=0,"",'Ark1'!AA940)</f>
        <v/>
      </c>
      <c r="X460" s="75" t="str">
        <f>+IF(H460=0,"",'Ark1'!AC940)</f>
        <v/>
      </c>
      <c r="Y460" s="75" t="str">
        <f t="shared" si="165"/>
        <v/>
      </c>
      <c r="Z460" s="65"/>
      <c r="AA460" s="65" t="str">
        <f t="shared" si="166"/>
        <v/>
      </c>
      <c r="AB460" s="65" t="str">
        <f t="shared" si="155"/>
        <v/>
      </c>
      <c r="AC460" s="296"/>
      <c r="AE460" s="55"/>
      <c r="AF460" s="55"/>
      <c r="AG460" s="1"/>
    </row>
    <row r="461" spans="1:39">
      <c r="A461" s="296"/>
      <c r="B461" s="296">
        <f>+'Ark1'!C941</f>
        <v>2023</v>
      </c>
      <c r="C461" s="50">
        <f>+'Ark1'!L941</f>
        <v>15</v>
      </c>
      <c r="D461" s="51" t="s">
        <v>41</v>
      </c>
      <c r="E461" s="51">
        <f>+'Ark1'!D941</f>
        <v>12</v>
      </c>
      <c r="F461" s="51" t="str">
        <f t="shared" si="167"/>
        <v>Des</v>
      </c>
      <c r="G461" s="50" t="str">
        <f>+IF(H461=0,"",'Ark1'!Q941)</f>
        <v/>
      </c>
      <c r="H461" s="50">
        <f>+'Ark1'!R941</f>
        <v>0</v>
      </c>
      <c r="I461" s="65"/>
      <c r="J461" s="52" t="str">
        <f>+IF(H461=0,"",'Ark1'!AE941)</f>
        <v/>
      </c>
      <c r="K461" s="52" t="str">
        <f>+IF(H461=0,"",'Ark1'!AF941)</f>
        <v/>
      </c>
      <c r="L461" s="52" t="str">
        <f>+IF(H461=0,"",'Ark1'!T941)</f>
        <v/>
      </c>
      <c r="M461" s="65" t="str">
        <f>+IF(H461=0,"",'Ark1'!U941)</f>
        <v/>
      </c>
      <c r="N461" s="65"/>
      <c r="O461" s="75" t="str">
        <f>+IF(H461=0,"",'Ark1'!W941)</f>
        <v/>
      </c>
      <c r="P461" s="75" t="str">
        <f>+IF(H461=0,"",'Ark1'!X941)</f>
        <v/>
      </c>
      <c r="Q461" s="75" t="str">
        <f>+IF(H461=0,"",'Ark1'!AG941)</f>
        <v/>
      </c>
      <c r="R461" s="75" t="str">
        <f>+IF(H461=0,"",'Ark1'!AH941)</f>
        <v/>
      </c>
      <c r="S461" s="75" t="str">
        <f>+IF(H461=0,"",'Ark1'!AI941)</f>
        <v/>
      </c>
      <c r="T461" s="75"/>
      <c r="U461" s="75"/>
      <c r="V461" s="75" t="str">
        <f>+IF(H461=0,"",'Ark1'!Y941)</f>
        <v/>
      </c>
      <c r="W461" s="52" t="str">
        <f>+IF(H461=0,"",'Ark1'!AA941)</f>
        <v/>
      </c>
      <c r="X461" s="75" t="str">
        <f>+IF(H461=0,"",'Ark1'!AC941)</f>
        <v/>
      </c>
      <c r="Y461" s="75" t="str">
        <f t="shared" si="165"/>
        <v/>
      </c>
      <c r="Z461" s="65"/>
      <c r="AA461" s="65" t="str">
        <f t="shared" si="166"/>
        <v/>
      </c>
      <c r="AB461" s="65" t="str">
        <f t="shared" si="155"/>
        <v/>
      </c>
      <c r="AC461" s="296"/>
      <c r="AE461" s="55"/>
      <c r="AF461" s="55"/>
      <c r="AG461" s="1"/>
    </row>
    <row r="462" spans="1:39">
      <c r="A462" s="296"/>
      <c r="B462" s="296"/>
      <c r="C462" s="296"/>
      <c r="D462" s="296"/>
      <c r="E462" s="296"/>
      <c r="F462" s="296"/>
      <c r="G462" s="296"/>
      <c r="H462" s="296"/>
      <c r="I462" s="296"/>
      <c r="J462" s="296"/>
      <c r="K462" s="296"/>
      <c r="L462" s="296"/>
      <c r="M462" s="296"/>
      <c r="N462" s="296"/>
      <c r="O462" s="296"/>
      <c r="P462" s="296"/>
      <c r="Q462" s="296"/>
      <c r="R462" s="296"/>
      <c r="S462" s="296"/>
      <c r="T462" s="296"/>
      <c r="U462" s="296"/>
      <c r="V462" s="296"/>
      <c r="W462" s="296"/>
      <c r="X462" s="296"/>
      <c r="Y462" s="296"/>
      <c r="Z462" s="296"/>
      <c r="AA462" s="295"/>
      <c r="AB462" s="296"/>
      <c r="AC462" s="296"/>
      <c r="AE462" s="55"/>
      <c r="AF462" s="55"/>
      <c r="AG462" s="1"/>
    </row>
    <row r="463" spans="1:39">
      <c r="A463" s="296"/>
      <c r="B463" s="296"/>
      <c r="C463" s="296"/>
      <c r="D463" s="296"/>
      <c r="E463" s="296"/>
      <c r="F463" s="296"/>
      <c r="G463" s="296"/>
      <c r="H463" s="296"/>
      <c r="I463" s="296"/>
      <c r="J463" s="296"/>
      <c r="K463" s="296"/>
      <c r="L463" s="296"/>
      <c r="M463" s="296"/>
      <c r="N463" s="296"/>
      <c r="O463" s="296"/>
      <c r="P463" s="296"/>
      <c r="Q463" s="296"/>
      <c r="R463" s="296"/>
      <c r="S463" s="296"/>
      <c r="T463" s="296"/>
      <c r="U463" s="296"/>
      <c r="V463" s="296"/>
      <c r="W463" s="296"/>
      <c r="X463" s="296"/>
      <c r="Y463" s="296"/>
      <c r="Z463" s="296"/>
      <c r="AA463" s="295"/>
      <c r="AB463" s="296"/>
      <c r="AC463" s="296"/>
      <c r="AE463" s="55"/>
      <c r="AF463" s="55"/>
      <c r="AG463" s="1"/>
    </row>
    <row r="464" spans="1:39">
      <c r="A464" s="33"/>
      <c r="B464" s="33"/>
      <c r="C464" s="33"/>
      <c r="D464" s="33"/>
      <c r="E464" s="33"/>
      <c r="F464" s="33"/>
      <c r="G464" s="33"/>
      <c r="H464" s="33"/>
      <c r="I464" s="33"/>
      <c r="J464" s="71"/>
      <c r="K464" s="71"/>
      <c r="L464" s="33"/>
      <c r="M464" s="33"/>
      <c r="N464" s="33"/>
      <c r="Z464" s="33"/>
      <c r="AE464" s="55"/>
      <c r="AF464" s="55"/>
      <c r="AG464" s="1"/>
    </row>
    <row r="465" spans="1:33">
      <c r="A465" s="33"/>
      <c r="B465" s="33"/>
      <c r="C465" s="33"/>
      <c r="D465" s="33"/>
      <c r="E465" s="33"/>
      <c r="F465" s="33"/>
      <c r="G465" s="33"/>
      <c r="H465" s="33"/>
      <c r="I465" s="33"/>
      <c r="J465" s="71"/>
      <c r="K465" s="71"/>
      <c r="L465" s="33"/>
      <c r="M465" s="33"/>
      <c r="N465" s="33"/>
      <c r="Z465" s="33"/>
      <c r="AE465" s="55"/>
      <c r="AF465" s="55"/>
      <c r="AG465" s="1"/>
    </row>
    <row r="466" spans="1:33">
      <c r="A466" s="33"/>
      <c r="B466" s="33"/>
      <c r="C466" s="33"/>
      <c r="D466" s="33"/>
      <c r="E466" s="33"/>
      <c r="F466" s="33"/>
      <c r="G466" s="33"/>
      <c r="H466" s="33"/>
      <c r="I466" s="33"/>
      <c r="J466" s="71"/>
      <c r="K466" s="71"/>
      <c r="L466" s="33"/>
      <c r="M466" s="33"/>
      <c r="N466" s="33"/>
      <c r="Z466" s="33"/>
      <c r="AE466" s="55"/>
      <c r="AF466" s="55"/>
      <c r="AG466" s="1"/>
    </row>
    <row r="467" spans="1:33">
      <c r="A467" s="33"/>
      <c r="B467" s="33"/>
      <c r="C467" s="33"/>
      <c r="D467" s="33"/>
      <c r="E467" s="33"/>
      <c r="F467" s="33"/>
      <c r="G467" s="33"/>
      <c r="H467" s="33"/>
      <c r="I467" s="33"/>
      <c r="J467" s="71"/>
      <c r="K467" s="71"/>
      <c r="L467" s="33"/>
      <c r="M467" s="33"/>
      <c r="N467" s="33"/>
      <c r="Z467" s="33"/>
      <c r="AE467" s="55"/>
      <c r="AF467" s="55"/>
      <c r="AG467" s="1"/>
    </row>
    <row r="468" spans="1:33">
      <c r="A468" s="33"/>
      <c r="B468" s="33"/>
      <c r="C468" s="33"/>
      <c r="D468" s="33"/>
      <c r="E468" s="33"/>
      <c r="F468" s="33"/>
      <c r="G468" s="33"/>
      <c r="H468" s="33"/>
      <c r="I468" s="33"/>
      <c r="J468" s="71"/>
      <c r="K468" s="71"/>
      <c r="L468" s="33"/>
      <c r="M468" s="33"/>
      <c r="N468" s="33"/>
      <c r="Z468" s="33"/>
      <c r="AE468" s="55"/>
      <c r="AF468" s="55"/>
      <c r="AG468" s="1"/>
    </row>
    <row r="469" spans="1:33">
      <c r="A469" s="33"/>
      <c r="B469" s="33"/>
      <c r="C469" s="33"/>
      <c r="D469" s="33"/>
      <c r="E469" s="33"/>
      <c r="F469" s="33"/>
      <c r="G469" s="33"/>
      <c r="H469" s="33"/>
      <c r="I469" s="33"/>
      <c r="J469" s="71"/>
      <c r="K469" s="71"/>
      <c r="L469" s="33"/>
      <c r="M469" s="33"/>
      <c r="N469" s="33"/>
      <c r="Z469" s="33"/>
      <c r="AE469" s="55"/>
      <c r="AF469" s="55"/>
      <c r="AG469" s="1"/>
    </row>
    <row r="470" spans="1:33">
      <c r="A470" s="33"/>
      <c r="B470" s="33"/>
      <c r="C470" s="33"/>
      <c r="D470" s="33"/>
      <c r="E470" s="33"/>
      <c r="F470" s="33"/>
      <c r="G470" s="33"/>
      <c r="H470" s="33"/>
      <c r="I470" s="33"/>
      <c r="J470" s="71"/>
      <c r="K470" s="71"/>
      <c r="L470" s="33"/>
      <c r="M470" s="33"/>
      <c r="N470" s="33"/>
      <c r="Z470" s="33"/>
      <c r="AE470" s="55"/>
      <c r="AF470" s="55"/>
      <c r="AG470" s="1"/>
    </row>
    <row r="471" spans="1:33">
      <c r="A471" s="33"/>
      <c r="B471" s="33"/>
      <c r="C471" s="33"/>
      <c r="D471" s="33"/>
      <c r="E471" s="33"/>
      <c r="F471" s="33"/>
      <c r="G471" s="33"/>
      <c r="H471" s="33"/>
      <c r="I471" s="33"/>
      <c r="J471" s="71"/>
      <c r="K471" s="71"/>
      <c r="L471" s="33"/>
      <c r="M471" s="33"/>
      <c r="N471" s="33"/>
      <c r="Z471" s="33"/>
      <c r="AE471" s="55"/>
      <c r="AF471" s="55"/>
      <c r="AG471" s="1"/>
    </row>
    <row r="472" spans="1:33">
      <c r="A472" s="33"/>
      <c r="B472" s="33"/>
      <c r="C472" s="33"/>
      <c r="D472" s="33"/>
      <c r="E472" s="33"/>
      <c r="F472" s="33"/>
      <c r="G472" s="33"/>
      <c r="H472" s="33"/>
      <c r="I472" s="33"/>
      <c r="J472" s="71"/>
      <c r="K472" s="71"/>
      <c r="L472" s="33"/>
      <c r="M472" s="33"/>
      <c r="N472" s="33"/>
      <c r="Z472" s="33"/>
      <c r="AE472" s="55"/>
      <c r="AF472" s="55"/>
      <c r="AG472" s="1"/>
    </row>
    <row r="473" spans="1:33">
      <c r="A473" s="33"/>
      <c r="B473" s="33"/>
      <c r="C473" s="33"/>
      <c r="D473" s="33"/>
      <c r="E473" s="33"/>
      <c r="F473" s="33"/>
      <c r="G473" s="33"/>
      <c r="H473" s="33"/>
      <c r="I473" s="33"/>
      <c r="J473" s="71"/>
      <c r="K473" s="71"/>
      <c r="L473" s="33"/>
      <c r="M473" s="33"/>
      <c r="N473" s="33"/>
      <c r="Z473" s="33"/>
      <c r="AE473" s="55"/>
      <c r="AF473" s="55"/>
      <c r="AG473" s="1"/>
    </row>
    <row r="474" spans="1:33">
      <c r="A474" s="33"/>
      <c r="B474" s="33"/>
      <c r="C474" s="33"/>
      <c r="D474" s="33"/>
      <c r="E474" s="33"/>
      <c r="F474" s="33"/>
      <c r="G474" s="33"/>
      <c r="H474" s="33"/>
      <c r="I474" s="33"/>
      <c r="J474" s="71"/>
      <c r="K474" s="71"/>
      <c r="L474" s="33"/>
      <c r="M474" s="33"/>
      <c r="N474" s="33"/>
      <c r="Z474" s="33"/>
      <c r="AE474" s="55"/>
      <c r="AF474" s="55"/>
      <c r="AG474" s="1"/>
    </row>
    <row r="475" spans="1:33">
      <c r="A475" s="33"/>
      <c r="B475" s="33"/>
      <c r="C475" s="33"/>
      <c r="D475" s="33"/>
      <c r="E475" s="33"/>
      <c r="F475" s="33"/>
      <c r="G475" s="33"/>
      <c r="H475" s="33"/>
      <c r="I475" s="33"/>
      <c r="J475" s="71"/>
      <c r="K475" s="71"/>
      <c r="L475" s="33"/>
      <c r="M475" s="33"/>
      <c r="N475" s="33"/>
      <c r="Z475" s="33"/>
      <c r="AE475" s="55"/>
      <c r="AF475" s="55"/>
      <c r="AG475" s="1"/>
    </row>
    <row r="476" spans="1:33">
      <c r="A476" s="33"/>
      <c r="B476" s="33"/>
      <c r="C476" s="33"/>
      <c r="D476" s="33"/>
      <c r="E476" s="33"/>
      <c r="F476" s="33"/>
      <c r="G476" s="33"/>
      <c r="H476" s="33"/>
      <c r="I476" s="33"/>
      <c r="J476" s="71"/>
      <c r="K476" s="71"/>
      <c r="L476" s="33"/>
      <c r="M476" s="33"/>
      <c r="N476" s="33"/>
      <c r="Z476" s="33"/>
      <c r="AE476" s="55"/>
      <c r="AF476" s="55"/>
      <c r="AG476" s="1"/>
    </row>
    <row r="477" spans="1:33">
      <c r="A477" s="33"/>
      <c r="B477" s="33"/>
      <c r="C477" s="33"/>
      <c r="D477" s="33"/>
      <c r="E477" s="33"/>
      <c r="F477" s="33"/>
      <c r="G477" s="33"/>
      <c r="H477" s="33"/>
      <c r="I477" s="33"/>
      <c r="J477" s="71"/>
      <c r="K477" s="71"/>
      <c r="L477" s="33"/>
      <c r="M477" s="33"/>
      <c r="N477" s="33"/>
      <c r="Z477" s="33"/>
      <c r="AE477" s="55"/>
      <c r="AF477" s="55"/>
      <c r="AG477" s="1"/>
    </row>
    <row r="478" spans="1:33">
      <c r="A478" s="33"/>
      <c r="B478" s="33"/>
      <c r="C478" s="33"/>
      <c r="D478" s="33"/>
      <c r="E478" s="33"/>
      <c r="F478" s="33"/>
      <c r="G478" s="33"/>
      <c r="H478" s="33"/>
      <c r="I478" s="33"/>
      <c r="J478" s="71"/>
      <c r="K478" s="71"/>
      <c r="L478" s="33"/>
      <c r="M478" s="33"/>
      <c r="N478" s="33"/>
      <c r="Z478" s="33"/>
    </row>
    <row r="479" spans="1:33">
      <c r="A479" s="33"/>
      <c r="B479" s="33"/>
      <c r="C479" s="33"/>
      <c r="D479" s="33"/>
      <c r="E479" s="33"/>
      <c r="F479" s="33"/>
      <c r="G479" s="33"/>
      <c r="H479" s="33"/>
      <c r="I479" s="33"/>
      <c r="J479" s="71"/>
      <c r="K479" s="71"/>
      <c r="L479" s="33"/>
      <c r="M479" s="33"/>
      <c r="N479" s="33"/>
      <c r="Z479" s="33"/>
    </row>
    <row r="480" spans="1:33">
      <c r="A480" s="33"/>
      <c r="B480" s="33"/>
      <c r="C480" s="33"/>
      <c r="D480" s="33"/>
      <c r="E480" s="33"/>
      <c r="F480" s="33"/>
      <c r="G480" s="33"/>
      <c r="H480" s="33"/>
      <c r="I480" s="33"/>
      <c r="J480" s="71"/>
      <c r="K480" s="71"/>
      <c r="L480" s="33"/>
      <c r="M480" s="33"/>
      <c r="N480" s="33"/>
      <c r="Z480" s="33"/>
    </row>
    <row r="481" spans="1:26">
      <c r="A481" s="33"/>
      <c r="B481" s="33"/>
      <c r="C481" s="33"/>
      <c r="D481" s="33"/>
      <c r="E481" s="33"/>
      <c r="F481" s="33"/>
      <c r="G481" s="33"/>
      <c r="H481" s="33"/>
      <c r="I481" s="33"/>
      <c r="J481" s="71"/>
      <c r="K481" s="71"/>
      <c r="L481" s="33"/>
      <c r="M481" s="33"/>
      <c r="N481" s="33"/>
      <c r="Z481" s="33"/>
    </row>
    <row r="482" spans="1:26">
      <c r="A482" s="33"/>
      <c r="B482" s="33"/>
      <c r="C482" s="33"/>
      <c r="D482" s="33"/>
      <c r="E482" s="33"/>
      <c r="F482" s="33"/>
      <c r="G482" s="33"/>
      <c r="H482" s="33"/>
      <c r="I482" s="33"/>
      <c r="J482" s="71"/>
      <c r="K482" s="71"/>
      <c r="L482" s="33"/>
      <c r="M482" s="33"/>
      <c r="N482" s="33"/>
      <c r="Z482" s="33"/>
    </row>
    <row r="483" spans="1:26">
      <c r="A483" s="33"/>
      <c r="B483" s="33"/>
      <c r="C483" s="33"/>
      <c r="D483" s="33"/>
      <c r="E483" s="33"/>
      <c r="F483" s="33"/>
      <c r="G483" s="33"/>
      <c r="H483" s="33"/>
      <c r="I483" s="33"/>
      <c r="J483" s="71"/>
      <c r="K483" s="71"/>
      <c r="L483" s="33"/>
      <c r="M483" s="33"/>
      <c r="N483" s="33"/>
      <c r="Z483" s="33"/>
    </row>
    <row r="484" spans="1:26">
      <c r="A484" s="33"/>
      <c r="B484" s="33"/>
      <c r="C484" s="33"/>
      <c r="D484" s="33"/>
      <c r="E484" s="33"/>
      <c r="F484" s="33"/>
      <c r="G484" s="33"/>
      <c r="H484" s="33"/>
      <c r="I484" s="33"/>
      <c r="J484" s="71"/>
      <c r="K484" s="71"/>
      <c r="L484" s="33"/>
      <c r="M484" s="33"/>
      <c r="N484" s="33"/>
      <c r="Z484" s="33"/>
    </row>
    <row r="485" spans="1:26">
      <c r="A485" s="33"/>
      <c r="B485" s="33"/>
      <c r="C485" s="33"/>
      <c r="D485" s="33"/>
      <c r="E485" s="33"/>
      <c r="F485" s="33"/>
      <c r="G485" s="33"/>
      <c r="H485" s="33"/>
      <c r="I485" s="33"/>
      <c r="J485" s="71"/>
      <c r="K485" s="71"/>
      <c r="L485" s="33"/>
      <c r="M485" s="33"/>
      <c r="N485" s="33"/>
      <c r="Z485" s="33"/>
    </row>
    <row r="486" spans="1:26">
      <c r="A486" s="33"/>
      <c r="B486" s="33"/>
      <c r="C486" s="33"/>
      <c r="D486" s="33"/>
      <c r="E486" s="33"/>
      <c r="F486" s="33"/>
      <c r="G486" s="33"/>
      <c r="H486" s="33"/>
      <c r="I486" s="33"/>
      <c r="J486" s="71"/>
      <c r="K486" s="71"/>
      <c r="L486" s="33"/>
      <c r="M486" s="33"/>
      <c r="N486" s="33"/>
      <c r="Z486" s="33"/>
    </row>
    <row r="487" spans="1:26">
      <c r="A487" s="33"/>
      <c r="B487" s="33"/>
      <c r="C487" s="33"/>
      <c r="D487" s="33"/>
      <c r="E487" s="33"/>
      <c r="F487" s="33"/>
      <c r="G487" s="33"/>
      <c r="H487" s="33"/>
      <c r="I487" s="33"/>
      <c r="J487" s="71"/>
      <c r="K487" s="71"/>
      <c r="L487" s="33"/>
      <c r="M487" s="33"/>
      <c r="N487" s="33"/>
      <c r="Z487" s="33"/>
    </row>
    <row r="488" spans="1:26">
      <c r="A488" s="33"/>
      <c r="B488" s="33"/>
      <c r="C488" s="33"/>
      <c r="D488" s="33"/>
      <c r="E488" s="33"/>
      <c r="F488" s="33"/>
      <c r="G488" s="33"/>
      <c r="H488" s="33"/>
      <c r="I488" s="33"/>
      <c r="J488" s="71"/>
      <c r="K488" s="71"/>
      <c r="L488" s="33"/>
      <c r="M488" s="33"/>
      <c r="N488" s="33"/>
      <c r="Z488" s="33"/>
    </row>
    <row r="489" spans="1:26">
      <c r="A489" s="33"/>
      <c r="B489" s="33"/>
      <c r="C489" s="33"/>
      <c r="D489" s="33"/>
      <c r="E489" s="33"/>
      <c r="F489" s="33"/>
      <c r="G489" s="33"/>
      <c r="H489" s="33"/>
      <c r="I489" s="33"/>
      <c r="J489" s="71"/>
      <c r="K489" s="71"/>
      <c r="L489" s="33"/>
      <c r="M489" s="33"/>
      <c r="N489" s="33"/>
      <c r="Z489" s="33"/>
    </row>
    <row r="490" spans="1:26">
      <c r="A490" s="33"/>
      <c r="B490" s="33"/>
      <c r="C490" s="33"/>
      <c r="D490" s="33"/>
      <c r="E490" s="33"/>
      <c r="F490" s="33"/>
      <c r="G490" s="33"/>
      <c r="H490" s="33"/>
      <c r="I490" s="33"/>
      <c r="J490" s="71"/>
      <c r="K490" s="71"/>
      <c r="L490" s="33"/>
      <c r="M490" s="33"/>
      <c r="N490" s="33"/>
      <c r="Z490" s="33"/>
    </row>
    <row r="491" spans="1:26">
      <c r="A491" s="33"/>
      <c r="B491" s="33"/>
      <c r="C491" s="33"/>
      <c r="D491" s="33"/>
      <c r="E491" s="33"/>
      <c r="F491" s="33"/>
      <c r="G491" s="33"/>
      <c r="H491" s="33"/>
      <c r="I491" s="33"/>
      <c r="J491" s="71"/>
      <c r="K491" s="71"/>
      <c r="L491" s="33"/>
      <c r="M491" s="33"/>
      <c r="N491" s="33"/>
      <c r="Z491" s="33"/>
    </row>
    <row r="492" spans="1:26">
      <c r="A492" s="33"/>
      <c r="B492" s="33"/>
      <c r="C492" s="33"/>
      <c r="D492" s="33"/>
      <c r="E492" s="33"/>
      <c r="F492" s="33"/>
      <c r="G492" s="33"/>
      <c r="H492" s="33"/>
      <c r="I492" s="33"/>
      <c r="J492" s="71"/>
      <c r="K492" s="71"/>
      <c r="L492" s="33"/>
      <c r="M492" s="33"/>
      <c r="N492" s="33"/>
      <c r="Z492" s="33"/>
    </row>
    <row r="493" spans="1:26">
      <c r="A493" s="33"/>
      <c r="B493" s="33"/>
      <c r="C493" s="33"/>
      <c r="D493" s="33"/>
      <c r="E493" s="33"/>
      <c r="F493" s="33"/>
      <c r="G493" s="33"/>
      <c r="H493" s="33"/>
      <c r="I493" s="33"/>
      <c r="J493" s="71"/>
      <c r="K493" s="71"/>
      <c r="L493" s="33"/>
      <c r="M493" s="33"/>
      <c r="N493" s="33"/>
      <c r="Z493" s="33"/>
    </row>
    <row r="494" spans="1:26">
      <c r="A494" s="33"/>
      <c r="B494" s="33"/>
      <c r="C494" s="33"/>
      <c r="D494" s="33"/>
      <c r="E494" s="33"/>
      <c r="F494" s="33"/>
      <c r="G494" s="33"/>
      <c r="H494" s="33"/>
      <c r="I494" s="33"/>
      <c r="J494" s="71"/>
      <c r="K494" s="71"/>
      <c r="L494" s="33"/>
      <c r="M494" s="33"/>
      <c r="N494" s="33"/>
      <c r="Z494" s="33"/>
    </row>
    <row r="495" spans="1:26">
      <c r="A495" s="33"/>
      <c r="B495" s="33"/>
      <c r="C495" s="33"/>
      <c r="D495" s="33"/>
      <c r="E495" s="33"/>
      <c r="F495" s="33"/>
      <c r="G495" s="33"/>
      <c r="H495" s="33"/>
      <c r="I495" s="33"/>
      <c r="J495" s="71"/>
      <c r="K495" s="71"/>
      <c r="L495" s="33"/>
      <c r="M495" s="33"/>
      <c r="N495" s="33"/>
      <c r="Z495" s="33"/>
    </row>
    <row r="496" spans="1:26">
      <c r="A496" s="33"/>
      <c r="B496" s="33"/>
      <c r="C496" s="33"/>
      <c r="D496" s="33"/>
      <c r="E496" s="33"/>
      <c r="F496" s="33"/>
      <c r="G496" s="33"/>
      <c r="H496" s="33"/>
      <c r="I496" s="33"/>
      <c r="J496" s="71"/>
      <c r="K496" s="71"/>
      <c r="L496" s="33"/>
      <c r="M496" s="33"/>
      <c r="N496" s="33"/>
      <c r="Z496" s="33"/>
    </row>
    <row r="497" spans="1:26">
      <c r="A497" s="33"/>
      <c r="B497" s="33"/>
      <c r="C497" s="33"/>
      <c r="D497" s="33"/>
      <c r="E497" s="33"/>
      <c r="F497" s="33"/>
      <c r="G497" s="33"/>
      <c r="H497" s="33"/>
      <c r="I497" s="33"/>
      <c r="J497" s="71"/>
      <c r="K497" s="71"/>
      <c r="L497" s="33"/>
      <c r="M497" s="33"/>
      <c r="N497" s="33"/>
      <c r="Z497" s="33"/>
    </row>
    <row r="498" spans="1:26">
      <c r="A498" s="33"/>
      <c r="B498" s="33"/>
      <c r="C498" s="33"/>
      <c r="D498" s="33"/>
      <c r="E498" s="33"/>
      <c r="F498" s="33"/>
      <c r="G498" s="33"/>
      <c r="H498" s="33"/>
      <c r="I498" s="33"/>
      <c r="J498" s="71"/>
      <c r="K498" s="71"/>
      <c r="L498" s="33"/>
      <c r="M498" s="33"/>
      <c r="N498" s="33"/>
      <c r="Z498" s="33"/>
    </row>
  </sheetData>
  <mergeCells count="6">
    <mergeCell ref="G191:H191"/>
    <mergeCell ref="G206:H206"/>
    <mergeCell ref="G221:H221"/>
    <mergeCell ref="G71:H71"/>
    <mergeCell ref="Q5:R5"/>
    <mergeCell ref="G86:H86"/>
  </mergeCells>
  <conditionalFormatting sqref="N88:N99">
    <cfRule type="cellIs" dxfId="213" priority="99" operator="greaterThan">
      <formula>0</formula>
    </cfRule>
  </conditionalFormatting>
  <conditionalFormatting sqref="N103:N114">
    <cfRule type="cellIs" dxfId="212" priority="1" operator="lessThan">
      <formula>0</formula>
    </cfRule>
    <cfRule type="cellIs" dxfId="211" priority="98" operator="greaterThan">
      <formula>0</formula>
    </cfRule>
  </conditionalFormatting>
  <conditionalFormatting sqref="N133:N144">
    <cfRule type="cellIs" dxfId="210" priority="94" operator="lessThan">
      <formula>0</formula>
    </cfRule>
    <cfRule type="cellIs" dxfId="209" priority="97" operator="greaterThan">
      <formula>0</formula>
    </cfRule>
  </conditionalFormatting>
  <conditionalFormatting sqref="N118:N129">
    <cfRule type="cellIs" dxfId="208" priority="95" operator="lessThan">
      <formula>0</formula>
    </cfRule>
    <cfRule type="cellIs" dxfId="207" priority="96" operator="greaterThan">
      <formula>0</formula>
    </cfRule>
  </conditionalFormatting>
  <conditionalFormatting sqref="N73:N84">
    <cfRule type="cellIs" dxfId="206" priority="93" operator="greaterThan">
      <formula>0</formula>
    </cfRule>
  </conditionalFormatting>
  <conditionalFormatting sqref="N148:N159">
    <cfRule type="cellIs" dxfId="205" priority="89" operator="lessThan">
      <formula>0</formula>
    </cfRule>
    <cfRule type="cellIs" dxfId="204" priority="90" operator="greaterThan">
      <formula>0</formula>
    </cfRule>
  </conditionalFormatting>
  <conditionalFormatting sqref="N58:N69">
    <cfRule type="cellIs" dxfId="203" priority="88" operator="greaterThan">
      <formula>0</formula>
    </cfRule>
  </conditionalFormatting>
  <conditionalFormatting sqref="N43:N54">
    <cfRule type="cellIs" dxfId="202" priority="86" operator="lessThan">
      <formula>0</formula>
    </cfRule>
    <cfRule type="cellIs" dxfId="201" priority="87" operator="greaterThan">
      <formula>0</formula>
    </cfRule>
  </conditionalFormatting>
  <conditionalFormatting sqref="N28:N39">
    <cfRule type="cellIs" dxfId="200" priority="84" operator="lessThan">
      <formula>0</formula>
    </cfRule>
    <cfRule type="cellIs" dxfId="199" priority="85" operator="greaterThan">
      <formula>0</formula>
    </cfRule>
  </conditionalFormatting>
  <conditionalFormatting sqref="N13:N24">
    <cfRule type="cellIs" dxfId="198" priority="82" operator="lessThan">
      <formula>0</formula>
    </cfRule>
    <cfRule type="cellIs" dxfId="197" priority="83" operator="greaterThan">
      <formula>0</formula>
    </cfRule>
  </conditionalFormatting>
  <conditionalFormatting sqref="N163:N174">
    <cfRule type="cellIs" dxfId="196" priority="80" operator="lessThan">
      <formula>0</formula>
    </cfRule>
    <cfRule type="cellIs" dxfId="195" priority="81" operator="greaterThan">
      <formula>0</formula>
    </cfRule>
  </conditionalFormatting>
  <conditionalFormatting sqref="N178:N189">
    <cfRule type="cellIs" dxfId="194" priority="78" operator="lessThan">
      <formula>0</formula>
    </cfRule>
    <cfRule type="cellIs" dxfId="193" priority="79" operator="greaterThan">
      <formula>0</formula>
    </cfRule>
  </conditionalFormatting>
  <conditionalFormatting sqref="N193:N204">
    <cfRule type="cellIs" dxfId="192" priority="76" operator="lessThan">
      <formula>0</formula>
    </cfRule>
    <cfRule type="cellIs" dxfId="191" priority="77" operator="greaterThan">
      <formula>0</formula>
    </cfRule>
  </conditionalFormatting>
  <conditionalFormatting sqref="N208:N219">
    <cfRule type="cellIs" dxfId="190" priority="74" operator="lessThan">
      <formula>0</formula>
    </cfRule>
    <cfRule type="cellIs" dxfId="189" priority="75" operator="greaterThan">
      <formula>0</formula>
    </cfRule>
  </conditionalFormatting>
  <conditionalFormatting sqref="N223:N234">
    <cfRule type="cellIs" dxfId="188" priority="72" operator="lessThan">
      <formula>0</formula>
    </cfRule>
    <cfRule type="cellIs" dxfId="187" priority="73" operator="greaterThan">
      <formula>0</formula>
    </cfRule>
  </conditionalFormatting>
  <conditionalFormatting sqref="I88:I99">
    <cfRule type="cellIs" dxfId="186" priority="44" operator="lessThan">
      <formula>0</formula>
    </cfRule>
    <cfRule type="cellIs" dxfId="185" priority="71" operator="greaterThan">
      <formula>0</formula>
    </cfRule>
  </conditionalFormatting>
  <conditionalFormatting sqref="I103:I114">
    <cfRule type="cellIs" dxfId="184" priority="45" operator="lessThan">
      <formula>0</formula>
    </cfRule>
    <cfRule type="cellIs" dxfId="183" priority="70" operator="greaterThan">
      <formula>0</formula>
    </cfRule>
  </conditionalFormatting>
  <conditionalFormatting sqref="I133:I144">
    <cfRule type="cellIs" dxfId="182" priority="66" operator="lessThan">
      <formula>0</formula>
    </cfRule>
    <cfRule type="cellIs" dxfId="181" priority="69" operator="greaterThan">
      <formula>0</formula>
    </cfRule>
  </conditionalFormatting>
  <conditionalFormatting sqref="I118:I129">
    <cfRule type="cellIs" dxfId="180" priority="67" operator="lessThan">
      <formula>0</formula>
    </cfRule>
    <cfRule type="cellIs" dxfId="179" priority="68" operator="greaterThan">
      <formula>0</formula>
    </cfRule>
  </conditionalFormatting>
  <conditionalFormatting sqref="I73:I84">
    <cfRule type="cellIs" dxfId="178" priority="43" operator="lessThan">
      <formula>0</formula>
    </cfRule>
    <cfRule type="cellIs" dxfId="177" priority="65" operator="greaterThan">
      <formula>0</formula>
    </cfRule>
  </conditionalFormatting>
  <conditionalFormatting sqref="I148:I159">
    <cfRule type="cellIs" dxfId="176" priority="63" operator="lessThan">
      <formula>0</formula>
    </cfRule>
    <cfRule type="cellIs" dxfId="175" priority="64" operator="greaterThan">
      <formula>0</formula>
    </cfRule>
  </conditionalFormatting>
  <conditionalFormatting sqref="I58:I69">
    <cfRule type="cellIs" dxfId="174" priority="42" operator="lessThan">
      <formula>0</formula>
    </cfRule>
    <cfRule type="cellIs" dxfId="173" priority="62" operator="greaterThan">
      <formula>0</formula>
    </cfRule>
  </conditionalFormatting>
  <conditionalFormatting sqref="I43:I54">
    <cfRule type="cellIs" dxfId="172" priority="60" operator="lessThan">
      <formula>0</formula>
    </cfRule>
    <cfRule type="cellIs" dxfId="171" priority="61" operator="greaterThan">
      <formula>0</formula>
    </cfRule>
  </conditionalFormatting>
  <conditionalFormatting sqref="I28:I39">
    <cfRule type="cellIs" dxfId="170" priority="58" operator="lessThan">
      <formula>0</formula>
    </cfRule>
    <cfRule type="cellIs" dxfId="169" priority="59" operator="greaterThan">
      <formula>0</formula>
    </cfRule>
  </conditionalFormatting>
  <conditionalFormatting sqref="I13:I24">
    <cfRule type="cellIs" dxfId="168" priority="56" operator="lessThan">
      <formula>0</formula>
    </cfRule>
    <cfRule type="cellIs" dxfId="167" priority="57" operator="greaterThan">
      <formula>0</formula>
    </cfRule>
  </conditionalFormatting>
  <conditionalFormatting sqref="I163:I174">
    <cfRule type="cellIs" dxfId="166" priority="54" operator="lessThan">
      <formula>0</formula>
    </cfRule>
    <cfRule type="cellIs" dxfId="165" priority="55" operator="greaterThan">
      <formula>0</formula>
    </cfRule>
  </conditionalFormatting>
  <conditionalFormatting sqref="I178:I189">
    <cfRule type="cellIs" dxfId="164" priority="52" operator="lessThan">
      <formula>0</formula>
    </cfRule>
    <cfRule type="cellIs" dxfId="163" priority="53" operator="greaterThan">
      <formula>0</formula>
    </cfRule>
  </conditionalFormatting>
  <conditionalFormatting sqref="I193:I204">
    <cfRule type="cellIs" dxfId="162" priority="50" operator="lessThan">
      <formula>0</formula>
    </cfRule>
    <cfRule type="cellIs" dxfId="161" priority="51" operator="greaterThan">
      <formula>0</formula>
    </cfRule>
  </conditionalFormatting>
  <conditionalFormatting sqref="I208:I219">
    <cfRule type="cellIs" dxfId="160" priority="48" operator="lessThan">
      <formula>0</formula>
    </cfRule>
    <cfRule type="cellIs" dxfId="159" priority="49" operator="greaterThan">
      <formula>0</formula>
    </cfRule>
  </conditionalFormatting>
  <conditionalFormatting sqref="I223:I234">
    <cfRule type="cellIs" dxfId="158" priority="46" operator="lessThan">
      <formula>0</formula>
    </cfRule>
    <cfRule type="cellIs" dxfId="157" priority="47" operator="greaterThan">
      <formula>0</formula>
    </cfRule>
  </conditionalFormatting>
  <conditionalFormatting sqref="Z88:Z99">
    <cfRule type="cellIs" dxfId="156" priority="3" operator="lessThan">
      <formula>0</formula>
    </cfRule>
    <cfRule type="cellIs" dxfId="155" priority="31" operator="greaterThan">
      <formula>0</formula>
    </cfRule>
  </conditionalFormatting>
  <conditionalFormatting sqref="Z103:Z114">
    <cfRule type="cellIs" dxfId="154" priority="2" operator="lessThan">
      <formula>0</formula>
    </cfRule>
    <cfRule type="cellIs" dxfId="153" priority="30" operator="greaterThan">
      <formula>0</formula>
    </cfRule>
  </conditionalFormatting>
  <conditionalFormatting sqref="Z133:Z144">
    <cfRule type="cellIs" dxfId="152" priority="26" operator="lessThan">
      <formula>0</formula>
    </cfRule>
    <cfRule type="cellIs" dxfId="151" priority="29" operator="greaterThan">
      <formula>0</formula>
    </cfRule>
  </conditionalFormatting>
  <conditionalFormatting sqref="Z118:Z129">
    <cfRule type="cellIs" dxfId="150" priority="27" operator="lessThan">
      <formula>0</formula>
    </cfRule>
    <cfRule type="cellIs" dxfId="149" priority="28" operator="greaterThan">
      <formula>0</formula>
    </cfRule>
  </conditionalFormatting>
  <conditionalFormatting sqref="Z73:Z84">
    <cfRule type="cellIs" dxfId="148" priority="5" operator="lessThan">
      <formula>0</formula>
    </cfRule>
    <cfRule type="cellIs" dxfId="147" priority="25" operator="greaterThan">
      <formula>0</formula>
    </cfRule>
  </conditionalFormatting>
  <conditionalFormatting sqref="Z148:Z159">
    <cfRule type="cellIs" dxfId="146" priority="23" operator="lessThan">
      <formula>0</formula>
    </cfRule>
    <cfRule type="cellIs" dxfId="145" priority="24" operator="greaterThan">
      <formula>0</formula>
    </cfRule>
  </conditionalFormatting>
  <conditionalFormatting sqref="Z58:Z69">
    <cfRule type="cellIs" dxfId="144" priority="4" operator="lessThan">
      <formula>0</formula>
    </cfRule>
    <cfRule type="cellIs" dxfId="143" priority="22" operator="greaterThan">
      <formula>0</formula>
    </cfRule>
  </conditionalFormatting>
  <conditionalFormatting sqref="Z43:Z54">
    <cfRule type="cellIs" dxfId="142" priority="20" operator="lessThan">
      <formula>0</formula>
    </cfRule>
    <cfRule type="cellIs" dxfId="141" priority="21" operator="greaterThan">
      <formula>0</formula>
    </cfRule>
  </conditionalFormatting>
  <conditionalFormatting sqref="Z28:Z39">
    <cfRule type="cellIs" dxfId="140" priority="18" operator="lessThan">
      <formula>0</formula>
    </cfRule>
    <cfRule type="cellIs" dxfId="139" priority="19" operator="greaterThan">
      <formula>0</formula>
    </cfRule>
  </conditionalFormatting>
  <conditionalFormatting sqref="Z13:Z24">
    <cfRule type="cellIs" dxfId="138" priority="16" operator="lessThan">
      <formula>0</formula>
    </cfRule>
    <cfRule type="cellIs" dxfId="137" priority="17" operator="greaterThan">
      <formula>0</formula>
    </cfRule>
  </conditionalFormatting>
  <conditionalFormatting sqref="Z163:Z174">
    <cfRule type="cellIs" dxfId="136" priority="14" operator="lessThan">
      <formula>0</formula>
    </cfRule>
    <cfRule type="cellIs" dxfId="135" priority="15" operator="greaterThan">
      <formula>0</formula>
    </cfRule>
  </conditionalFormatting>
  <conditionalFormatting sqref="Z178:Z189">
    <cfRule type="cellIs" dxfId="134" priority="12" operator="lessThan">
      <formula>0</formula>
    </cfRule>
    <cfRule type="cellIs" dxfId="133" priority="13" operator="greaterThan">
      <formula>0</formula>
    </cfRule>
  </conditionalFormatting>
  <conditionalFormatting sqref="Z193:Z204">
    <cfRule type="cellIs" dxfId="132" priority="10" operator="lessThan">
      <formula>0</formula>
    </cfRule>
    <cfRule type="cellIs" dxfId="131" priority="11" operator="greaterThan">
      <formula>0</formula>
    </cfRule>
  </conditionalFormatting>
  <conditionalFormatting sqref="Z208:Z219">
    <cfRule type="cellIs" dxfId="130" priority="8" operator="lessThan">
      <formula>0</formula>
    </cfRule>
    <cfRule type="cellIs" dxfId="129" priority="9" operator="greaterThan">
      <formula>0</formula>
    </cfRule>
  </conditionalFormatting>
  <conditionalFormatting sqref="Z223:Z234">
    <cfRule type="cellIs" dxfId="128" priority="6" operator="lessThan">
      <formula>0</formula>
    </cfRule>
    <cfRule type="cellIs" dxfId="127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8E99B-7409-417B-8E32-1957C85DA02D}">
  <dimension ref="A1"/>
  <sheetViews>
    <sheetView topLeftCell="M65" workbookViewId="0">
      <selection activeCell="Z95" sqref="Z9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T3:U20"/>
  <sheetViews>
    <sheetView zoomScale="92" zoomScaleNormal="92" workbookViewId="0">
      <selection activeCell="M24" sqref="M24"/>
    </sheetView>
  </sheetViews>
  <sheetFormatPr baseColWidth="10" defaultRowHeight="15"/>
  <sheetData>
    <row r="3" spans="20:21">
      <c r="T3" s="66">
        <v>2</v>
      </c>
      <c r="U3" s="389" t="s">
        <v>94</v>
      </c>
    </row>
    <row r="4" spans="20:21">
      <c r="T4" s="66">
        <v>3</v>
      </c>
      <c r="U4" s="3" t="s">
        <v>95</v>
      </c>
    </row>
    <row r="5" spans="20:21">
      <c r="T5" s="66">
        <v>4</v>
      </c>
      <c r="U5" s="3" t="s">
        <v>96</v>
      </c>
    </row>
    <row r="17" spans="20:21">
      <c r="T17" s="66">
        <v>2</v>
      </c>
      <c r="U17" s="389" t="s">
        <v>94</v>
      </c>
    </row>
    <row r="18" spans="20:21">
      <c r="T18" s="66">
        <v>3</v>
      </c>
      <c r="U18" s="3" t="s">
        <v>95</v>
      </c>
    </row>
    <row r="19" spans="20:21">
      <c r="T19" s="66">
        <v>4</v>
      </c>
      <c r="U19" s="3" t="s">
        <v>96</v>
      </c>
    </row>
    <row r="20" spans="20:21">
      <c r="T20" s="66">
        <v>5</v>
      </c>
      <c r="U20" s="389" t="s">
        <v>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145"/>
  <sheetViews>
    <sheetView zoomScale="84" zoomScaleNormal="84" workbookViewId="0">
      <pane xSplit="1" ySplit="9" topLeftCell="B87" activePane="bottomRight" state="frozen"/>
      <selection pane="topRight" activeCell="B1" sqref="B1"/>
      <selection pane="bottomLeft" activeCell="A10" sqref="A10"/>
      <selection pane="bottomRight" activeCell="AA101" sqref="AA101"/>
    </sheetView>
  </sheetViews>
  <sheetFormatPr baseColWidth="10" defaultColWidth="11.54296875" defaultRowHeight="15"/>
  <cols>
    <col min="1" max="1" width="1.453125" style="85" customWidth="1"/>
    <col min="2" max="2" width="6.453125" style="85" customWidth="1"/>
    <col min="3" max="3" width="3.453125" style="85" customWidth="1"/>
    <col min="4" max="4" width="4.453125" style="85" customWidth="1"/>
    <col min="5" max="5" width="3.81640625" style="85" customWidth="1"/>
    <col min="6" max="6" width="15.81640625" style="85" customWidth="1"/>
    <col min="7" max="7" width="6.6328125" style="85" customWidth="1"/>
    <col min="8" max="8" width="7" style="85" customWidth="1"/>
    <col min="9" max="9" width="6.36328125" style="27" customWidth="1"/>
    <col min="10" max="10" width="4.54296875" style="85" customWidth="1"/>
    <col min="11" max="11" width="6.36328125" style="27" customWidth="1"/>
    <col min="12" max="12" width="7.54296875" style="85" customWidth="1"/>
    <col min="13" max="13" width="5.453125" style="85" customWidth="1"/>
    <col min="14" max="14" width="3.81640625" style="85" customWidth="1"/>
    <col min="15" max="15" width="5.08984375" style="32" customWidth="1"/>
    <col min="16" max="16" width="6.54296875" style="32" customWidth="1"/>
    <col min="17" max="17" width="7.36328125" style="85" customWidth="1"/>
    <col min="18" max="19" width="5.81640625" style="32" customWidth="1"/>
    <col min="20" max="20" width="6.90625" style="32" customWidth="1"/>
    <col min="21" max="21" width="5.453125" style="32" customWidth="1"/>
    <col min="22" max="22" width="7" style="26" customWidth="1"/>
    <col min="23" max="23" width="7.6328125" style="27" customWidth="1"/>
    <col min="24" max="24" width="8.08984375" style="32" customWidth="1"/>
    <col min="25" max="25" width="5.90625" style="27" customWidth="1"/>
    <col min="26" max="26" width="9.453125" style="27" customWidth="1"/>
    <col min="27" max="27" width="8.90625" style="27" customWidth="1"/>
    <col min="28" max="28" width="11.54296875" style="27"/>
    <col min="29" max="29" width="9.81640625" style="32" customWidth="1"/>
    <col min="30" max="30" width="9.1796875" style="27" customWidth="1"/>
    <col min="31" max="31" width="6.81640625" style="27" customWidth="1"/>
    <col min="32" max="32" width="9.90625" style="27" customWidth="1"/>
    <col min="33" max="33" width="10" style="85" customWidth="1"/>
    <col min="34" max="34" width="13.08984375" style="85" customWidth="1"/>
    <col min="35" max="35" width="9.36328125" style="85" customWidth="1"/>
    <col min="36" max="36" width="9.81640625" style="27" customWidth="1"/>
    <col min="37" max="37" width="9.81640625" style="85" customWidth="1"/>
    <col min="38" max="38" width="11.54296875" style="85"/>
    <col min="39" max="39" width="14" style="85" customWidth="1"/>
    <col min="40" max="40" width="12.54296875" style="85" customWidth="1"/>
    <col min="41" max="41" width="10.90625" style="85" customWidth="1"/>
    <col min="42" max="16384" width="11.54296875" style="85"/>
  </cols>
  <sheetData>
    <row r="1" spans="1:69" ht="15.6">
      <c r="A1" s="247"/>
      <c r="B1" s="247"/>
      <c r="C1" s="247"/>
      <c r="D1" s="247"/>
      <c r="E1" s="247"/>
      <c r="F1" s="247"/>
      <c r="G1" s="247"/>
      <c r="H1" s="247"/>
      <c r="I1" s="248"/>
      <c r="J1" s="247"/>
      <c r="K1" s="248"/>
      <c r="L1" s="247"/>
      <c r="M1" s="247"/>
      <c r="N1" s="247"/>
      <c r="O1" s="249"/>
      <c r="P1" s="249"/>
      <c r="Q1" s="247"/>
      <c r="R1" s="249"/>
      <c r="S1" s="249"/>
      <c r="T1" s="249"/>
      <c r="U1" s="249"/>
      <c r="V1" s="247"/>
      <c r="W1" s="247"/>
      <c r="X1" s="249"/>
      <c r="Y1" s="248"/>
      <c r="Z1" s="247"/>
      <c r="AA1" s="250"/>
      <c r="AC1" s="27"/>
      <c r="AD1" s="26"/>
      <c r="AE1" s="251"/>
      <c r="AF1" s="85"/>
      <c r="AJ1" s="85"/>
    </row>
    <row r="2" spans="1:69" s="256" customFormat="1" ht="31.8">
      <c r="A2" s="252"/>
      <c r="B2" s="252"/>
      <c r="C2" s="252"/>
      <c r="D2" s="253" t="s">
        <v>594</v>
      </c>
      <c r="E2" s="252"/>
      <c r="F2" s="252"/>
      <c r="G2" s="252"/>
      <c r="H2" s="252"/>
      <c r="I2" s="254"/>
      <c r="J2" s="252"/>
      <c r="K2" s="254"/>
      <c r="L2" s="252"/>
      <c r="M2" s="252"/>
      <c r="N2" s="252"/>
      <c r="O2" s="255"/>
      <c r="P2" s="255"/>
      <c r="Q2" s="252"/>
      <c r="R2" s="255"/>
      <c r="S2" s="255"/>
      <c r="T2" s="255"/>
      <c r="U2" s="255"/>
      <c r="V2" s="252"/>
      <c r="W2" s="252"/>
      <c r="X2" s="255"/>
      <c r="Y2" s="254"/>
      <c r="Z2" s="252"/>
      <c r="AA2" s="250"/>
      <c r="AB2" s="27"/>
      <c r="AC2" s="27"/>
      <c r="AD2" s="26"/>
      <c r="AE2" s="251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BB2" s="263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</row>
    <row r="3" spans="1:69" ht="15" customHeight="1">
      <c r="A3" s="247"/>
      <c r="B3" s="247"/>
      <c r="C3" s="247"/>
      <c r="D3" s="247"/>
      <c r="E3" s="247"/>
      <c r="F3" s="247"/>
      <c r="G3" s="247"/>
      <c r="H3" s="247"/>
      <c r="I3" s="248"/>
      <c r="J3" s="247"/>
      <c r="K3" s="248"/>
      <c r="L3" s="247"/>
      <c r="M3" s="247"/>
      <c r="N3" s="247"/>
      <c r="O3" s="249"/>
      <c r="P3" s="249"/>
      <c r="Q3" s="247"/>
      <c r="R3" s="249"/>
      <c r="S3" s="249"/>
      <c r="T3" s="249"/>
      <c r="U3" s="249"/>
      <c r="V3" s="247"/>
      <c r="W3" s="247"/>
      <c r="X3" s="249"/>
      <c r="Y3" s="248"/>
      <c r="Z3" s="247"/>
      <c r="AA3" s="250"/>
      <c r="AC3" s="27"/>
      <c r="AD3" s="26"/>
      <c r="AE3" s="251"/>
      <c r="AF3" s="85"/>
      <c r="AJ3" s="85"/>
      <c r="BB3" s="263"/>
    </row>
    <row r="4" spans="1:69" s="263" customFormat="1" ht="19.8">
      <c r="A4" s="257"/>
      <c r="B4" s="257"/>
      <c r="C4" s="257"/>
      <c r="D4" s="257"/>
      <c r="E4" s="257"/>
      <c r="F4" s="258" t="s">
        <v>7</v>
      </c>
      <c r="G4" s="258"/>
      <c r="H4" s="259">
        <f>+År!O2</f>
        <v>52</v>
      </c>
      <c r="I4" s="260"/>
      <c r="J4" s="257"/>
      <c r="K4" s="260"/>
      <c r="L4" s="258" t="s">
        <v>423</v>
      </c>
      <c r="M4" s="257"/>
      <c r="N4" s="257"/>
      <c r="O4" s="261"/>
      <c r="P4" s="261"/>
      <c r="Q4" s="513">
        <f>+H11+H49+H87+H125+H163+H201+H239+H277+H315+H353+H391+H429+H467+H505</f>
        <v>1599</v>
      </c>
      <c r="R4" s="501"/>
      <c r="S4" s="501"/>
      <c r="T4" s="249"/>
      <c r="U4" s="249"/>
      <c r="V4" s="257"/>
      <c r="W4" s="257"/>
      <c r="X4" s="257"/>
      <c r="Y4" s="257"/>
      <c r="Z4" s="257"/>
      <c r="AA4" s="250"/>
      <c r="AB4" s="250"/>
      <c r="AC4" s="27"/>
      <c r="AD4" s="27"/>
      <c r="AE4" s="26"/>
      <c r="AF4" s="250"/>
      <c r="AG4" s="27"/>
      <c r="AH4" s="27"/>
      <c r="AI4" s="26"/>
      <c r="AJ4" s="251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262"/>
      <c r="AZ4" s="262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</row>
    <row r="5" spans="1:69" ht="19.8">
      <c r="A5" s="247"/>
      <c r="B5" s="247"/>
      <c r="C5" s="247"/>
      <c r="D5" s="247"/>
      <c r="E5" s="247"/>
      <c r="F5" s="247"/>
      <c r="G5" s="247"/>
      <c r="H5" s="247"/>
      <c r="I5" s="248" t="s">
        <v>458</v>
      </c>
      <c r="J5" s="247"/>
      <c r="K5" s="248"/>
      <c r="L5" s="247"/>
      <c r="M5" s="247"/>
      <c r="N5" s="247"/>
      <c r="O5" s="249"/>
      <c r="P5" s="249"/>
      <c r="Q5" s="247"/>
      <c r="R5" s="249"/>
      <c r="S5" s="249"/>
      <c r="T5" s="249"/>
      <c r="U5" s="249"/>
      <c r="V5" s="247"/>
      <c r="W5" s="247"/>
      <c r="X5" s="249"/>
      <c r="Y5" s="248"/>
      <c r="Z5" s="247"/>
      <c r="AA5" s="250"/>
      <c r="AC5" s="27"/>
      <c r="AD5" s="26"/>
      <c r="AE5" s="251"/>
      <c r="AF5" s="85"/>
      <c r="AJ5" s="85"/>
      <c r="BB5" s="263"/>
    </row>
    <row r="6" spans="1:69" ht="15" customHeight="1">
      <c r="A6" s="247"/>
      <c r="B6" s="247"/>
      <c r="C6" s="247"/>
      <c r="D6" s="247"/>
      <c r="E6" s="247"/>
      <c r="F6" s="247"/>
      <c r="G6" s="247"/>
      <c r="H6" s="247"/>
      <c r="I6" s="248"/>
      <c r="J6" s="247"/>
      <c r="K6" s="248"/>
      <c r="L6" s="247"/>
      <c r="M6" s="247"/>
      <c r="N6" s="247"/>
      <c r="O6" s="249"/>
      <c r="P6" s="249"/>
      <c r="Q6" s="247"/>
      <c r="R6" s="249"/>
      <c r="S6" s="249"/>
      <c r="T6" s="249"/>
      <c r="U6" s="249"/>
      <c r="V6" s="247"/>
      <c r="W6" s="265" t="s">
        <v>479</v>
      </c>
      <c r="X6" s="266" t="s">
        <v>81</v>
      </c>
      <c r="Y6" s="264" t="s">
        <v>4</v>
      </c>
      <c r="Z6" s="247"/>
      <c r="AA6" s="250"/>
      <c r="AC6" s="27"/>
      <c r="AD6" s="26"/>
      <c r="AE6" s="251"/>
      <c r="AF6" s="85"/>
      <c r="AJ6" s="85"/>
      <c r="BB6" s="263"/>
    </row>
    <row r="7" spans="1:69" ht="15" customHeight="1">
      <c r="A7" s="247"/>
      <c r="B7" s="247"/>
      <c r="C7" s="247"/>
      <c r="D7" s="265"/>
      <c r="E7" s="247"/>
      <c r="F7" s="247"/>
      <c r="G7" s="265" t="s">
        <v>4</v>
      </c>
      <c r="H7" s="247"/>
      <c r="I7" s="248"/>
      <c r="J7" s="248"/>
      <c r="K7" s="248"/>
      <c r="L7" s="265" t="s">
        <v>24</v>
      </c>
      <c r="M7" s="248"/>
      <c r="N7" s="248"/>
      <c r="O7" s="249" t="s">
        <v>404</v>
      </c>
      <c r="P7" s="249" t="s">
        <v>404</v>
      </c>
      <c r="Q7" s="266" t="s">
        <v>527</v>
      </c>
      <c r="R7" s="249" t="s">
        <v>404</v>
      </c>
      <c r="S7" s="249"/>
      <c r="T7" s="249"/>
      <c r="U7" s="266" t="s">
        <v>424</v>
      </c>
      <c r="V7" s="247"/>
      <c r="W7" s="265" t="s">
        <v>567</v>
      </c>
      <c r="X7" s="266" t="s">
        <v>44</v>
      </c>
      <c r="Y7" s="264" t="s">
        <v>10</v>
      </c>
      <c r="Z7" s="247"/>
      <c r="AA7" s="250"/>
      <c r="AC7" s="27"/>
      <c r="AD7" s="26"/>
      <c r="AE7" s="251"/>
      <c r="AF7" s="85"/>
      <c r="AJ7" s="85"/>
      <c r="BB7" s="263"/>
    </row>
    <row r="8" spans="1:69" ht="15" customHeight="1">
      <c r="A8" s="265"/>
      <c r="B8" s="265"/>
      <c r="C8" s="247"/>
      <c r="D8" s="247"/>
      <c r="E8" s="265"/>
      <c r="F8" s="265"/>
      <c r="G8" s="265" t="s">
        <v>477</v>
      </c>
      <c r="H8" s="265" t="s">
        <v>4</v>
      </c>
      <c r="I8" s="264" t="s">
        <v>4</v>
      </c>
      <c r="J8" s="264"/>
      <c r="K8" s="264" t="s">
        <v>1</v>
      </c>
      <c r="L8" s="265" t="s">
        <v>483</v>
      </c>
      <c r="M8" s="264" t="s">
        <v>24</v>
      </c>
      <c r="N8" s="264"/>
      <c r="O8" s="266" t="s">
        <v>569</v>
      </c>
      <c r="P8" s="266" t="s">
        <v>489</v>
      </c>
      <c r="Q8" s="266" t="s">
        <v>548</v>
      </c>
      <c r="R8" s="266" t="s">
        <v>491</v>
      </c>
      <c r="S8" s="427" t="s">
        <v>24</v>
      </c>
      <c r="T8" s="427" t="s">
        <v>24</v>
      </c>
      <c r="U8" s="266"/>
      <c r="V8" s="265" t="s">
        <v>415</v>
      </c>
      <c r="W8" s="265" t="s">
        <v>71</v>
      </c>
      <c r="X8" s="266" t="s">
        <v>531</v>
      </c>
      <c r="Y8" s="264" t="s">
        <v>71</v>
      </c>
      <c r="Z8" s="247"/>
      <c r="AA8" s="250"/>
      <c r="AC8" s="27"/>
      <c r="AD8" s="26"/>
      <c r="AE8" s="251"/>
      <c r="AF8" s="85"/>
      <c r="AJ8" s="85"/>
      <c r="BB8" s="263"/>
    </row>
    <row r="9" spans="1:69" ht="15" customHeight="1">
      <c r="A9" s="247"/>
      <c r="B9" s="247"/>
      <c r="C9" s="265" t="s">
        <v>0</v>
      </c>
      <c r="D9" s="265"/>
      <c r="E9" s="265" t="s">
        <v>595</v>
      </c>
      <c r="F9" s="265"/>
      <c r="G9" s="49" t="s">
        <v>478</v>
      </c>
      <c r="H9" s="49" t="s">
        <v>10</v>
      </c>
      <c r="I9" s="86" t="s">
        <v>404</v>
      </c>
      <c r="J9" s="86"/>
      <c r="K9" s="86" t="s">
        <v>404</v>
      </c>
      <c r="L9" s="49" t="s">
        <v>416</v>
      </c>
      <c r="M9" s="86" t="s">
        <v>45</v>
      </c>
      <c r="N9" s="86"/>
      <c r="O9" s="74" t="s">
        <v>546</v>
      </c>
      <c r="P9" s="74" t="s">
        <v>441</v>
      </c>
      <c r="Q9" s="74" t="s">
        <v>485</v>
      </c>
      <c r="R9" s="74" t="s">
        <v>472</v>
      </c>
      <c r="S9" s="427" t="s">
        <v>725</v>
      </c>
      <c r="T9" s="427" t="s">
        <v>726</v>
      </c>
      <c r="U9" s="74" t="s">
        <v>1</v>
      </c>
      <c r="V9" s="49" t="s">
        <v>416</v>
      </c>
      <c r="W9" s="49" t="s">
        <v>488</v>
      </c>
      <c r="X9" s="74" t="s">
        <v>45</v>
      </c>
      <c r="Y9" s="86" t="s">
        <v>551</v>
      </c>
      <c r="Z9" s="247"/>
      <c r="AA9" s="250"/>
      <c r="AC9" s="27"/>
      <c r="AD9" s="26"/>
      <c r="AE9" s="251"/>
      <c r="AF9" s="85"/>
      <c r="AJ9" s="85"/>
      <c r="BB9" s="263"/>
    </row>
    <row r="10" spans="1:69" ht="15" customHeight="1">
      <c r="A10" s="247"/>
      <c r="B10" s="247"/>
      <c r="C10" s="265"/>
      <c r="D10" s="247"/>
      <c r="E10" s="247"/>
      <c r="F10" s="247"/>
      <c r="G10" s="247"/>
      <c r="H10" s="247"/>
      <c r="I10" s="248"/>
      <c r="J10" s="247"/>
      <c r="K10" s="248"/>
      <c r="L10" s="247"/>
      <c r="M10" s="247"/>
      <c r="N10" s="247"/>
      <c r="O10" s="249"/>
      <c r="P10" s="249"/>
      <c r="Q10" s="247"/>
      <c r="R10" s="249"/>
      <c r="S10" s="249"/>
      <c r="T10" s="249"/>
      <c r="U10" s="249"/>
      <c r="V10" s="247"/>
      <c r="W10" s="247"/>
      <c r="X10" s="249"/>
      <c r="Y10" s="248"/>
      <c r="Z10" s="247"/>
      <c r="AA10" s="250"/>
      <c r="AC10" s="27"/>
      <c r="AD10" s="26"/>
      <c r="AE10" s="251"/>
      <c r="AF10" s="85"/>
      <c r="AJ10" s="85"/>
      <c r="BB10" s="263"/>
    </row>
    <row r="11" spans="1:69" ht="22.8">
      <c r="A11" s="247"/>
      <c r="B11" s="247"/>
      <c r="C11" s="265"/>
      <c r="D11" s="346" t="str">
        <f>+D13</f>
        <v>P-</v>
      </c>
      <c r="E11" s="247"/>
      <c r="F11" s="265" t="s">
        <v>596</v>
      </c>
      <c r="G11" s="247"/>
      <c r="H11" s="280">
        <f>SUM(H13:H47)</f>
        <v>2</v>
      </c>
      <c r="I11" s="248"/>
      <c r="J11" s="247"/>
      <c r="K11" s="248"/>
      <c r="L11" s="247"/>
      <c r="M11" s="345">
        <f>+Klasse!L11</f>
        <v>124.5</v>
      </c>
      <c r="N11" s="247" t="s">
        <v>562</v>
      </c>
      <c r="O11" s="249"/>
      <c r="P11" s="249"/>
      <c r="Q11" s="247"/>
      <c r="R11" s="249"/>
      <c r="S11" s="249"/>
      <c r="T11" s="249"/>
      <c r="U11" s="249"/>
      <c r="V11" s="247"/>
      <c r="W11" s="345">
        <f>+Klasse!AC11</f>
        <v>269.77248104008669</v>
      </c>
      <c r="X11" s="249" t="s">
        <v>621</v>
      </c>
      <c r="Y11" s="248"/>
      <c r="Z11" s="247"/>
      <c r="AA11" s="250"/>
      <c r="AC11" s="27"/>
      <c r="AD11" s="26"/>
      <c r="AE11" s="251"/>
      <c r="AF11" s="85"/>
      <c r="AJ11" s="85"/>
      <c r="BB11" s="263"/>
    </row>
    <row r="12" spans="1:69" ht="14.25" customHeight="1">
      <c r="A12" s="247"/>
      <c r="B12" s="247"/>
      <c r="C12" s="265"/>
      <c r="D12" s="344"/>
      <c r="E12" s="247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48"/>
      <c r="Z12" s="247"/>
      <c r="AA12" s="250"/>
      <c r="AC12" s="27"/>
      <c r="AD12" s="26"/>
      <c r="AE12" s="251"/>
      <c r="AF12" s="85"/>
      <c r="AJ12" s="85"/>
      <c r="BB12" s="263"/>
    </row>
    <row r="13" spans="1:69" ht="19.8">
      <c r="A13" s="247"/>
      <c r="B13" s="267">
        <f>+'Ark1'!C1600</f>
        <v>2024</v>
      </c>
      <c r="C13" s="267">
        <f>+'Ark1'!L1600</f>
        <v>1</v>
      </c>
      <c r="D13" s="267" t="s">
        <v>29</v>
      </c>
      <c r="E13" s="267">
        <f>+'Ark1'!AP1600</f>
        <v>1</v>
      </c>
      <c r="F13" s="275" t="str">
        <f>VLOOKUP(E13,RNR!$D$1:$E$38,2)</f>
        <v>NRF</v>
      </c>
      <c r="G13" s="267" t="str">
        <f>+IF(H13=0,"",'Ark1'!Q1600)</f>
        <v/>
      </c>
      <c r="H13" s="361">
        <f>+'Ark1'!R1600</f>
        <v>0</v>
      </c>
      <c r="I13" s="268" t="str">
        <f>+IF(H13=0,"",'Ark1'!AE1600)</f>
        <v/>
      </c>
      <c r="J13" s="268"/>
      <c r="K13" s="268" t="str">
        <f>+IF(H13=0,"",'Ark1'!AF1600)</f>
        <v/>
      </c>
      <c r="L13" s="269" t="str">
        <f>+IF(H13=0,"",'Ark1'!T1600)</f>
        <v/>
      </c>
      <c r="M13" s="305" t="str">
        <f>+IF(H13=0,"",'Ark1'!U1600)</f>
        <v/>
      </c>
      <c r="N13" s="86"/>
      <c r="O13" s="270" t="str">
        <f>+IF(H13=0,"",'Ark1'!W1600)</f>
        <v/>
      </c>
      <c r="P13" s="270" t="str">
        <f>+IF(H13=0,"",'Ark1'!X1600)</f>
        <v/>
      </c>
      <c r="Q13" s="270" t="str">
        <f>+IF(H13=0,"",'Ark1'!AG1600)</f>
        <v/>
      </c>
      <c r="R13" s="270" t="str">
        <f>+IF(H13=0,"",'Ark1'!AH1600)</f>
        <v/>
      </c>
      <c r="S13" s="440" t="str">
        <f>+IF(H13=0,"",'Ark1'!AR1600)</f>
        <v/>
      </c>
      <c r="T13" s="415" t="str">
        <f>+IF(H13=0,"",'Ark1'!AS1600)</f>
        <v/>
      </c>
      <c r="U13" s="270" t="str">
        <f>+IF(H13=0,"",'Ark1'!Y1600)</f>
        <v/>
      </c>
      <c r="V13" s="269" t="str">
        <f>+IF(H13=0,"",'Ark1'!AA1600)</f>
        <v/>
      </c>
      <c r="W13" s="305" t="str">
        <f t="shared" ref="W13:W47" si="0">IF(H13=0,"",1000*M13/Q13)</f>
        <v/>
      </c>
      <c r="X13" s="270" t="str">
        <f t="shared" ref="X13:X47" si="1">IF(H13=0,"",M13/C13)</f>
        <v/>
      </c>
      <c r="Y13" s="268" t="str">
        <f t="shared" ref="Y13:Y47" si="2">IF(H13=0,"",H13/G13)</f>
        <v/>
      </c>
      <c r="Z13" s="247"/>
      <c r="AA13" s="250"/>
      <c r="AC13" s="27"/>
      <c r="AD13" s="26"/>
      <c r="AE13" s="251"/>
      <c r="AF13" s="85"/>
      <c r="AJ13" s="85"/>
      <c r="BB13" s="263"/>
    </row>
    <row r="14" spans="1:69" ht="19.8">
      <c r="A14" s="247"/>
      <c r="B14" s="267">
        <f>+'Ark1'!C1601</f>
        <v>2024</v>
      </c>
      <c r="C14" s="267">
        <f>+'Ark1'!L1601</f>
        <v>1</v>
      </c>
      <c r="D14" s="267" t="s">
        <v>29</v>
      </c>
      <c r="E14" s="267">
        <f>+'Ark1'!AP1601</f>
        <v>2</v>
      </c>
      <c r="F14" s="275" t="str">
        <f>VLOOKUP(E14,RNR!$D$1:$E$38,2)</f>
        <v>Jersey</v>
      </c>
      <c r="G14" s="267" t="str">
        <f>+IF(H14=0,"",'Ark1'!Q1601)</f>
        <v/>
      </c>
      <c r="H14" s="361">
        <f>+'Ark1'!R1601</f>
        <v>0</v>
      </c>
      <c r="I14" s="268" t="str">
        <f>+IF(H14=0,"",'Ark1'!AE1601)</f>
        <v/>
      </c>
      <c r="J14" s="268"/>
      <c r="K14" s="268" t="str">
        <f>+IF(H14=0,"",'Ark1'!AF1601)</f>
        <v/>
      </c>
      <c r="L14" s="269" t="str">
        <f>+IF(H14=0,"",'Ark1'!T1601)</f>
        <v/>
      </c>
      <c r="M14" s="305" t="str">
        <f>+IF(H14=0,"",'Ark1'!U1601)</f>
        <v/>
      </c>
      <c r="N14" s="86"/>
      <c r="O14" s="270" t="str">
        <f>+IF(H14=0,"",'Ark1'!W1601)</f>
        <v/>
      </c>
      <c r="P14" s="270" t="str">
        <f>+IF(H14=0,"",'Ark1'!X1601)</f>
        <v/>
      </c>
      <c r="Q14" s="270" t="str">
        <f>+IF(H14=0,"",'Ark1'!AG1601)</f>
        <v/>
      </c>
      <c r="R14" s="270" t="str">
        <f>+IF(H14=0,"",'Ark1'!AH1601)</f>
        <v/>
      </c>
      <c r="S14" s="440" t="str">
        <f>+IF(H14=0,"",'Ark1'!AR1601)</f>
        <v/>
      </c>
      <c r="T14" s="415" t="str">
        <f>+IF(H14=0,"",'Ark1'!AS1601)</f>
        <v/>
      </c>
      <c r="U14" s="270" t="str">
        <f>+IF(H14=0,"",'Ark1'!Y1601)</f>
        <v/>
      </c>
      <c r="V14" s="269" t="str">
        <f>+IF(H14=0,"",'Ark1'!AA1601)</f>
        <v/>
      </c>
      <c r="W14" s="305" t="str">
        <f t="shared" si="0"/>
        <v/>
      </c>
      <c r="X14" s="270" t="str">
        <f t="shared" si="1"/>
        <v/>
      </c>
      <c r="Y14" s="268" t="str">
        <f t="shared" si="2"/>
        <v/>
      </c>
      <c r="Z14" s="247"/>
      <c r="AA14" s="250"/>
      <c r="AC14" s="27"/>
      <c r="AD14" s="26"/>
      <c r="AE14" s="251"/>
      <c r="AF14" s="85"/>
      <c r="AJ14" s="85"/>
      <c r="BB14" s="263"/>
    </row>
    <row r="15" spans="1:69" ht="19.8">
      <c r="A15" s="247"/>
      <c r="B15" s="267">
        <f>+'Ark1'!C1602</f>
        <v>2024</v>
      </c>
      <c r="C15" s="267">
        <f>+'Ark1'!L1602</f>
        <v>1</v>
      </c>
      <c r="D15" s="267" t="s">
        <v>29</v>
      </c>
      <c r="E15" s="267">
        <f>+'Ark1'!AP1602</f>
        <v>3</v>
      </c>
      <c r="F15" s="275" t="str">
        <f>VLOOKUP(E15,RNR!$D$1:$E$38,2)</f>
        <v>Sidet Trønderfe og Nordlandsfe</v>
      </c>
      <c r="G15" s="267" t="str">
        <f>+IF(H15=0,"",'Ark1'!Q1602)</f>
        <v/>
      </c>
      <c r="H15" s="361">
        <f>+'Ark1'!R1602</f>
        <v>0</v>
      </c>
      <c r="I15" s="268" t="str">
        <f>+IF(H15=0,"",'Ark1'!AE1602)</f>
        <v/>
      </c>
      <c r="J15" s="268"/>
      <c r="K15" s="268" t="str">
        <f>+IF(H15=0,"",'Ark1'!AF1602)</f>
        <v/>
      </c>
      <c r="L15" s="269" t="str">
        <f>+IF(H15=0,"",'Ark1'!T1602)</f>
        <v/>
      </c>
      <c r="M15" s="305" t="str">
        <f>+IF(H15=0,"",'Ark1'!U1602)</f>
        <v/>
      </c>
      <c r="N15" s="86"/>
      <c r="O15" s="270" t="str">
        <f>+IF(H15=0,"",'Ark1'!W1602)</f>
        <v/>
      </c>
      <c r="P15" s="270" t="str">
        <f>+IF(H15=0,"",'Ark1'!X1602)</f>
        <v/>
      </c>
      <c r="Q15" s="270" t="str">
        <f>+IF(H15=0,"",'Ark1'!AG1602)</f>
        <v/>
      </c>
      <c r="R15" s="270" t="str">
        <f>+IF(H15=0,"",'Ark1'!AH1602)</f>
        <v/>
      </c>
      <c r="S15" s="440" t="str">
        <f>+IF(H15=0,"",'Ark1'!AR1602)</f>
        <v/>
      </c>
      <c r="T15" s="415" t="str">
        <f>+IF(H15=0,"",'Ark1'!AS1602)</f>
        <v/>
      </c>
      <c r="U15" s="270" t="str">
        <f>+IF(H15=0,"",'Ark1'!Y1602)</f>
        <v/>
      </c>
      <c r="V15" s="269" t="str">
        <f>+IF(H15=0,"",'Ark1'!AA1602)</f>
        <v/>
      </c>
      <c r="W15" s="305" t="str">
        <f t="shared" si="0"/>
        <v/>
      </c>
      <c r="X15" s="270" t="str">
        <f t="shared" si="1"/>
        <v/>
      </c>
      <c r="Y15" s="268" t="str">
        <f t="shared" si="2"/>
        <v/>
      </c>
      <c r="Z15" s="247"/>
      <c r="AA15" s="250"/>
      <c r="AC15" s="27"/>
      <c r="AD15" s="26"/>
      <c r="AE15" s="251"/>
      <c r="AF15" s="85"/>
      <c r="AJ15" s="85"/>
      <c r="BB15" s="263"/>
    </row>
    <row r="16" spans="1:69" ht="19.8">
      <c r="A16" s="247"/>
      <c r="B16" s="267">
        <f>+'Ark1'!C1603</f>
        <v>2024</v>
      </c>
      <c r="C16" s="267">
        <f>+'Ark1'!L1603</f>
        <v>1</v>
      </c>
      <c r="D16" s="267" t="s">
        <v>29</v>
      </c>
      <c r="E16" s="267">
        <f>+'Ark1'!AP1603</f>
        <v>4</v>
      </c>
      <c r="F16" s="275" t="str">
        <f>VLOOKUP(E16,RNR!$D$1:$E$38,2)</f>
        <v>Telemarkfe</v>
      </c>
      <c r="G16" s="267" t="str">
        <f>+IF(H16=0,"",'Ark1'!Q1603)</f>
        <v/>
      </c>
      <c r="H16" s="361">
        <f>+'Ark1'!R1603</f>
        <v>0</v>
      </c>
      <c r="I16" s="268" t="str">
        <f>+IF(H16=0,"",'Ark1'!AE1603)</f>
        <v/>
      </c>
      <c r="J16" s="268"/>
      <c r="K16" s="268" t="str">
        <f>+IF(H16=0,"",'Ark1'!AF1603)</f>
        <v/>
      </c>
      <c r="L16" s="269" t="str">
        <f>+IF(H16=0,"",'Ark1'!T1603)</f>
        <v/>
      </c>
      <c r="M16" s="305" t="str">
        <f>+IF(H16=0,"",'Ark1'!U1603)</f>
        <v/>
      </c>
      <c r="N16" s="86"/>
      <c r="O16" s="270" t="str">
        <f>+IF(H16=0,"",'Ark1'!W1603)</f>
        <v/>
      </c>
      <c r="P16" s="270" t="str">
        <f>+IF(H16=0,"",'Ark1'!X1603)</f>
        <v/>
      </c>
      <c r="Q16" s="270" t="str">
        <f>+IF(H16=0,"",'Ark1'!AG1603)</f>
        <v/>
      </c>
      <c r="R16" s="270" t="str">
        <f>+IF(H16=0,"",'Ark1'!AH1603)</f>
        <v/>
      </c>
      <c r="S16" s="440" t="str">
        <f>+IF(H16=0,"",'Ark1'!AR1603)</f>
        <v/>
      </c>
      <c r="T16" s="415" t="str">
        <f>+IF(H16=0,"",'Ark1'!AS1603)</f>
        <v/>
      </c>
      <c r="U16" s="270" t="str">
        <f>+IF(H16=0,"",'Ark1'!Y1603)</f>
        <v/>
      </c>
      <c r="V16" s="269" t="str">
        <f>+IF(H16=0,"",'Ark1'!AA1603)</f>
        <v/>
      </c>
      <c r="W16" s="305" t="str">
        <f t="shared" si="0"/>
        <v/>
      </c>
      <c r="X16" s="270" t="str">
        <f t="shared" si="1"/>
        <v/>
      </c>
      <c r="Y16" s="268" t="str">
        <f t="shared" si="2"/>
        <v/>
      </c>
      <c r="Z16" s="247"/>
      <c r="AA16" s="250"/>
      <c r="AC16" s="27"/>
      <c r="AD16" s="26"/>
      <c r="AE16" s="251"/>
      <c r="AF16" s="85"/>
      <c r="AJ16" s="85"/>
      <c r="BB16" s="263"/>
    </row>
    <row r="17" spans="1:54" ht="19.8">
      <c r="A17" s="247"/>
      <c r="B17" s="267">
        <f>+'Ark1'!C1604</f>
        <v>2024</v>
      </c>
      <c r="C17" s="267">
        <f>+'Ark1'!L1604</f>
        <v>1</v>
      </c>
      <c r="D17" s="267" t="s">
        <v>29</v>
      </c>
      <c r="E17" s="267">
        <f>+'Ark1'!AP1604</f>
        <v>5</v>
      </c>
      <c r="F17" s="275" t="str">
        <f>VLOOKUP(E17,RNR!$D$1:$E$38,2)</f>
        <v>Dølafe</v>
      </c>
      <c r="G17" s="267" t="str">
        <f>+IF(H17=0,"",'Ark1'!Q1604)</f>
        <v/>
      </c>
      <c r="H17" s="361">
        <f>+'Ark1'!R1604</f>
        <v>0</v>
      </c>
      <c r="I17" s="268" t="str">
        <f>+IF(H17=0,"",'Ark1'!AE1604)</f>
        <v/>
      </c>
      <c r="J17" s="268"/>
      <c r="K17" s="268" t="str">
        <f>+IF(H17=0,"",'Ark1'!AF1604)</f>
        <v/>
      </c>
      <c r="L17" s="269" t="str">
        <f>+IF(H17=0,"",'Ark1'!T1604)</f>
        <v/>
      </c>
      <c r="M17" s="305" t="str">
        <f>+IF(H17=0,"",'Ark1'!U1604)</f>
        <v/>
      </c>
      <c r="N17" s="86"/>
      <c r="O17" s="270" t="str">
        <f>+IF(H17=0,"",'Ark1'!W1604)</f>
        <v/>
      </c>
      <c r="P17" s="270" t="str">
        <f>+IF(H17=0,"",'Ark1'!X1604)</f>
        <v/>
      </c>
      <c r="Q17" s="270" t="str">
        <f>+IF(H17=0,"",'Ark1'!AG1604)</f>
        <v/>
      </c>
      <c r="R17" s="270" t="str">
        <f>+IF(H17=0,"",'Ark1'!AH1604)</f>
        <v/>
      </c>
      <c r="S17" s="440" t="str">
        <f>+IF(H17=0,"",'Ark1'!AR1604)</f>
        <v/>
      </c>
      <c r="T17" s="415" t="str">
        <f>+IF(H17=0,"",'Ark1'!AS1604)</f>
        <v/>
      </c>
      <c r="U17" s="270" t="str">
        <f>+IF(H17=0,"",'Ark1'!Y1604)</f>
        <v/>
      </c>
      <c r="V17" s="269" t="str">
        <f>+IF(H17=0,"",'Ark1'!AA1604)</f>
        <v/>
      </c>
      <c r="W17" s="305" t="str">
        <f t="shared" si="0"/>
        <v/>
      </c>
      <c r="X17" s="270" t="str">
        <f t="shared" si="1"/>
        <v/>
      </c>
      <c r="Y17" s="268" t="str">
        <f t="shared" si="2"/>
        <v/>
      </c>
      <c r="Z17" s="247"/>
      <c r="AA17" s="250"/>
      <c r="AC17" s="27"/>
      <c r="AD17" s="26"/>
      <c r="AE17" s="251"/>
      <c r="AF17" s="85"/>
      <c r="AJ17" s="85"/>
      <c r="BB17" s="263"/>
    </row>
    <row r="18" spans="1:54" ht="19.8">
      <c r="A18" s="247"/>
      <c r="B18" s="267">
        <f>+'Ark1'!C1605</f>
        <v>2024</v>
      </c>
      <c r="C18" s="267">
        <f>+'Ark1'!L1605</f>
        <v>1</v>
      </c>
      <c r="D18" s="267" t="s">
        <v>29</v>
      </c>
      <c r="E18" s="267">
        <f>+'Ark1'!AP1605</f>
        <v>6</v>
      </c>
      <c r="F18" s="275" t="str">
        <f>VLOOKUP(E18,RNR!$D$1:$E$38,2)</f>
        <v>Østlandsk Rødkolle</v>
      </c>
      <c r="G18" s="267" t="str">
        <f>+IF(H18=0,"",'Ark1'!Q1605)</f>
        <v/>
      </c>
      <c r="H18" s="361">
        <f>+'Ark1'!R1605</f>
        <v>0</v>
      </c>
      <c r="I18" s="268" t="str">
        <f>+IF(H18=0,"",'Ark1'!AE1605)</f>
        <v/>
      </c>
      <c r="J18" s="268"/>
      <c r="K18" s="268" t="str">
        <f>+IF(H18=0,"",'Ark1'!AF1605)</f>
        <v/>
      </c>
      <c r="L18" s="269" t="str">
        <f>+IF(H18=0,"",'Ark1'!T1605)</f>
        <v/>
      </c>
      <c r="M18" s="305" t="str">
        <f>+IF(H18=0,"",'Ark1'!U1605)</f>
        <v/>
      </c>
      <c r="N18" s="86"/>
      <c r="O18" s="270" t="str">
        <f>+IF(H18=0,"",'Ark1'!W1605)</f>
        <v/>
      </c>
      <c r="P18" s="270" t="str">
        <f>+IF(H18=0,"",'Ark1'!X1605)</f>
        <v/>
      </c>
      <c r="Q18" s="270" t="str">
        <f>+IF(H18=0,"",'Ark1'!AG1605)</f>
        <v/>
      </c>
      <c r="R18" s="270" t="str">
        <f>+IF(H18=0,"",'Ark1'!AH1605)</f>
        <v/>
      </c>
      <c r="S18" s="440" t="str">
        <f>+IF(H18=0,"",'Ark1'!AR1605)</f>
        <v/>
      </c>
      <c r="T18" s="415" t="str">
        <f>+IF(H18=0,"",'Ark1'!AS1605)</f>
        <v/>
      </c>
      <c r="U18" s="270" t="str">
        <f>+IF(H18=0,"",'Ark1'!Y1605)</f>
        <v/>
      </c>
      <c r="V18" s="269" t="str">
        <f>+IF(H18=0,"",'Ark1'!AA1605)</f>
        <v/>
      </c>
      <c r="W18" s="305" t="str">
        <f t="shared" si="0"/>
        <v/>
      </c>
      <c r="X18" s="270" t="str">
        <f t="shared" si="1"/>
        <v/>
      </c>
      <c r="Y18" s="268" t="str">
        <f t="shared" si="2"/>
        <v/>
      </c>
      <c r="Z18" s="247"/>
      <c r="AA18" s="250"/>
      <c r="AC18" s="27"/>
      <c r="AD18" s="26"/>
      <c r="AE18" s="251"/>
      <c r="AF18" s="85"/>
      <c r="AJ18" s="85"/>
      <c r="BB18" s="263"/>
    </row>
    <row r="19" spans="1:54" ht="19.8">
      <c r="A19" s="247"/>
      <c r="B19" s="267">
        <f>+'Ark1'!C1606</f>
        <v>2024</v>
      </c>
      <c r="C19" s="267">
        <f>+'Ark1'!L1606</f>
        <v>1</v>
      </c>
      <c r="D19" s="267" t="s">
        <v>29</v>
      </c>
      <c r="E19" s="267">
        <f>+'Ark1'!AP1606</f>
        <v>7</v>
      </c>
      <c r="F19" s="275" t="str">
        <f>VLOOKUP(E19,RNR!$D$1:$E$38,2)</f>
        <v>Vestlandsk Raukolle</v>
      </c>
      <c r="G19" s="267" t="str">
        <f>+IF(H19=0,"",'Ark1'!Q1606)</f>
        <v/>
      </c>
      <c r="H19" s="361">
        <f>+'Ark1'!R1606</f>
        <v>0</v>
      </c>
      <c r="I19" s="268" t="str">
        <f>+IF(H19=0,"",'Ark1'!AE1606)</f>
        <v/>
      </c>
      <c r="J19" s="268"/>
      <c r="K19" s="268" t="str">
        <f>+IF(H19=0,"",'Ark1'!AF1606)</f>
        <v/>
      </c>
      <c r="L19" s="269" t="str">
        <f>+IF(H19=0,"",'Ark1'!T1606)</f>
        <v/>
      </c>
      <c r="M19" s="305" t="str">
        <f>+IF(H19=0,"",'Ark1'!U1606)</f>
        <v/>
      </c>
      <c r="N19" s="86"/>
      <c r="O19" s="270" t="str">
        <f>+IF(H19=0,"",'Ark1'!W1606)</f>
        <v/>
      </c>
      <c r="P19" s="270" t="str">
        <f>+IF(H19=0,"",'Ark1'!X1606)</f>
        <v/>
      </c>
      <c r="Q19" s="270" t="str">
        <f>+IF(H19=0,"",'Ark1'!AG1606)</f>
        <v/>
      </c>
      <c r="R19" s="270" t="str">
        <f>+IF(H19=0,"",'Ark1'!AH1606)</f>
        <v/>
      </c>
      <c r="S19" s="440" t="str">
        <f>+IF(H19=0,"",'Ark1'!AR1606)</f>
        <v/>
      </c>
      <c r="T19" s="415" t="str">
        <f>+IF(H19=0,"",'Ark1'!AS1606)</f>
        <v/>
      </c>
      <c r="U19" s="270" t="str">
        <f>+IF(H19=0,"",'Ark1'!Y1606)</f>
        <v/>
      </c>
      <c r="V19" s="269" t="str">
        <f>+IF(H19=0,"",'Ark1'!AA1606)</f>
        <v/>
      </c>
      <c r="W19" s="305" t="str">
        <f t="shared" si="0"/>
        <v/>
      </c>
      <c r="X19" s="270" t="str">
        <f t="shared" si="1"/>
        <v/>
      </c>
      <c r="Y19" s="268" t="str">
        <f t="shared" si="2"/>
        <v/>
      </c>
      <c r="Z19" s="247"/>
      <c r="AA19" s="250"/>
      <c r="AC19" s="27"/>
      <c r="AD19" s="26"/>
      <c r="AE19" s="251"/>
      <c r="AF19" s="85"/>
      <c r="AJ19" s="85"/>
      <c r="BB19" s="263"/>
    </row>
    <row r="20" spans="1:54" ht="19.8">
      <c r="A20" s="247"/>
      <c r="B20" s="267">
        <f>+'Ark1'!C1607</f>
        <v>2024</v>
      </c>
      <c r="C20" s="267">
        <f>+'Ark1'!L1607</f>
        <v>1</v>
      </c>
      <c r="D20" s="267" t="s">
        <v>29</v>
      </c>
      <c r="E20" s="267">
        <f>+'Ark1'!AP1607</f>
        <v>8</v>
      </c>
      <c r="F20" s="275" t="str">
        <f>VLOOKUP(E20,RNR!$D$1:$E$38,2)</f>
        <v>Vestlandsk fjordfe</v>
      </c>
      <c r="G20" s="267" t="str">
        <f>+IF(H20=0,"",'Ark1'!Q1607)</f>
        <v/>
      </c>
      <c r="H20" s="361">
        <f>+'Ark1'!R1607</f>
        <v>0</v>
      </c>
      <c r="I20" s="268" t="str">
        <f>+IF(H20=0,"",'Ark1'!AE1607)</f>
        <v/>
      </c>
      <c r="J20" s="268"/>
      <c r="K20" s="268" t="str">
        <f>+IF(H20=0,"",'Ark1'!AF1607)</f>
        <v/>
      </c>
      <c r="L20" s="269" t="str">
        <f>+IF(H20=0,"",'Ark1'!T1607)</f>
        <v/>
      </c>
      <c r="M20" s="305" t="str">
        <f>+IF(H20=0,"",'Ark1'!U1607)</f>
        <v/>
      </c>
      <c r="N20" s="86"/>
      <c r="O20" s="270" t="str">
        <f>+IF(H20=0,"",'Ark1'!W1607)</f>
        <v/>
      </c>
      <c r="P20" s="270" t="str">
        <f>+IF(H20=0,"",'Ark1'!X1607)</f>
        <v/>
      </c>
      <c r="Q20" s="270" t="str">
        <f>+IF(H20=0,"",'Ark1'!AG1607)</f>
        <v/>
      </c>
      <c r="R20" s="270" t="str">
        <f>+IF(H20=0,"",'Ark1'!AH1607)</f>
        <v/>
      </c>
      <c r="S20" s="440" t="str">
        <f>+IF(H20=0,"",'Ark1'!AR1607)</f>
        <v/>
      </c>
      <c r="T20" s="415" t="str">
        <f>+IF(H20=0,"",'Ark1'!AS1607)</f>
        <v/>
      </c>
      <c r="U20" s="270" t="str">
        <f>+IF(H20=0,"",'Ark1'!Y1607)</f>
        <v/>
      </c>
      <c r="V20" s="269" t="str">
        <f>+IF(H20=0,"",'Ark1'!AA1607)</f>
        <v/>
      </c>
      <c r="W20" s="305" t="str">
        <f t="shared" si="0"/>
        <v/>
      </c>
      <c r="X20" s="270" t="str">
        <f t="shared" si="1"/>
        <v/>
      </c>
      <c r="Y20" s="268" t="str">
        <f t="shared" si="2"/>
        <v/>
      </c>
      <c r="Z20" s="247"/>
      <c r="AA20" s="250"/>
      <c r="AC20" s="27"/>
      <c r="AD20" s="26"/>
      <c r="AE20" s="251"/>
      <c r="AF20" s="85"/>
      <c r="AJ20" s="85"/>
      <c r="BB20" s="263"/>
    </row>
    <row r="21" spans="1:54" ht="19.8">
      <c r="A21" s="247"/>
      <c r="B21" s="267">
        <f>+'Ark1'!C1608</f>
        <v>2024</v>
      </c>
      <c r="C21" s="267">
        <f>+'Ark1'!L1608</f>
        <v>1</v>
      </c>
      <c r="D21" s="267" t="s">
        <v>29</v>
      </c>
      <c r="E21" s="267">
        <f>+'Ark1'!AP1608</f>
        <v>9</v>
      </c>
      <c r="F21" s="275" t="str">
        <f>VLOOKUP(E21,RNR!$D$1:$E$38,2)</f>
        <v>Holstein</v>
      </c>
      <c r="G21" s="267">
        <f>+IF(H21=0,"",'Ark1'!Q1608)</f>
        <v>1</v>
      </c>
      <c r="H21" s="361">
        <f>+'Ark1'!R1608</f>
        <v>2</v>
      </c>
      <c r="I21" s="268">
        <f>+IF(H21=0,"",'Ark1'!AE1608)</f>
        <v>12.5</v>
      </c>
      <c r="J21" s="268"/>
      <c r="K21" s="268">
        <f>+IF(H21=0,"",'Ark1'!AF1608)</f>
        <v>8.2072579847720721</v>
      </c>
      <c r="L21" s="269">
        <f>+IF(H21=0,"",'Ark1'!T1608)</f>
        <v>4</v>
      </c>
      <c r="M21" s="305">
        <f>+IF(H21=0,"",'Ark1'!U1608)</f>
        <v>124.5</v>
      </c>
      <c r="N21" s="86"/>
      <c r="O21" s="270">
        <f>+IF(H21=0,"",'Ark1'!W1608)</f>
        <v>0</v>
      </c>
      <c r="P21" s="270">
        <f>+IF(H21=0,"",'Ark1'!X1608)</f>
        <v>0</v>
      </c>
      <c r="Q21" s="270">
        <f>+IF(H21=0,"",'Ark1'!AG1608)</f>
        <v>461.5</v>
      </c>
      <c r="R21" s="270">
        <f>+IF(H21=0,"",'Ark1'!AH1608)</f>
        <v>0</v>
      </c>
      <c r="S21" s="440">
        <f>+IF(H21=0,"",'Ark1'!AR1608)</f>
        <v>186</v>
      </c>
      <c r="T21" s="415">
        <f>+IF(H21=0,"",'Ark1'!AS1608)</f>
        <v>19.336578058198736</v>
      </c>
      <c r="U21" s="270">
        <f>+IF(H21=0,"",'Ark1'!Y1608)</f>
        <v>5.3000000000003586</v>
      </c>
      <c r="V21" s="269">
        <f>+IF(H21=0,"",'Ark1'!AA1608)</f>
        <v>0</v>
      </c>
      <c r="W21" s="305">
        <f t="shared" si="0"/>
        <v>269.77248104008669</v>
      </c>
      <c r="X21" s="270">
        <f t="shared" si="1"/>
        <v>124.5</v>
      </c>
      <c r="Y21" s="268">
        <f t="shared" si="2"/>
        <v>2</v>
      </c>
      <c r="Z21" s="247"/>
      <c r="AA21" s="250"/>
      <c r="AC21" s="27"/>
      <c r="AD21" s="26"/>
      <c r="AE21" s="251"/>
      <c r="AF21" s="85"/>
      <c r="AJ21" s="85"/>
      <c r="BB21" s="263"/>
    </row>
    <row r="22" spans="1:54" ht="19.8">
      <c r="A22" s="247"/>
      <c r="B22" s="267">
        <f>+'Ark1'!C1609</f>
        <v>2024</v>
      </c>
      <c r="C22" s="267">
        <f>+'Ark1'!L1609</f>
        <v>1</v>
      </c>
      <c r="D22" s="267" t="s">
        <v>29</v>
      </c>
      <c r="E22" s="267">
        <f>+'Ark1'!AP1609</f>
        <v>10</v>
      </c>
      <c r="F22" s="275" t="str">
        <f>VLOOKUP(E22,RNR!$D$1:$E$38,2)</f>
        <v>Rød Dansk Mælkefe</v>
      </c>
      <c r="G22" s="267" t="str">
        <f>+IF(H22=0,"",'Ark1'!Q1609)</f>
        <v/>
      </c>
      <c r="H22" s="361">
        <f>+'Ark1'!R1609</f>
        <v>0</v>
      </c>
      <c r="I22" s="268" t="str">
        <f>+IF(H22=0,"",'Ark1'!AE1609)</f>
        <v/>
      </c>
      <c r="J22" s="268"/>
      <c r="K22" s="268" t="str">
        <f>+IF(H22=0,"",'Ark1'!AF1609)</f>
        <v/>
      </c>
      <c r="L22" s="269" t="str">
        <f>+IF(H22=0,"",'Ark1'!T1609)</f>
        <v/>
      </c>
      <c r="M22" s="305" t="str">
        <f>+IF(H22=0,"",'Ark1'!U1609)</f>
        <v/>
      </c>
      <c r="N22" s="86"/>
      <c r="O22" s="270" t="str">
        <f>+IF(H22=0,"",'Ark1'!W1609)</f>
        <v/>
      </c>
      <c r="P22" s="270" t="str">
        <f>+IF(H22=0,"",'Ark1'!X1609)</f>
        <v/>
      </c>
      <c r="Q22" s="270" t="str">
        <f>+IF(H22=0,"",'Ark1'!AG1609)</f>
        <v/>
      </c>
      <c r="R22" s="270" t="str">
        <f>+IF(H22=0,"",'Ark1'!AH1609)</f>
        <v/>
      </c>
      <c r="S22" s="440" t="str">
        <f>+IF(H22=0,"",'Ark1'!AR1609)</f>
        <v/>
      </c>
      <c r="T22" s="415" t="str">
        <f>+IF(H22=0,"",'Ark1'!AS1609)</f>
        <v/>
      </c>
      <c r="U22" s="270" t="str">
        <f>+IF(H22=0,"",'Ark1'!Y1609)</f>
        <v/>
      </c>
      <c r="V22" s="269" t="str">
        <f>+IF(H22=0,"",'Ark1'!AA1609)</f>
        <v/>
      </c>
      <c r="W22" s="305" t="str">
        <f t="shared" si="0"/>
        <v/>
      </c>
      <c r="X22" s="270" t="str">
        <f t="shared" si="1"/>
        <v/>
      </c>
      <c r="Y22" s="268" t="str">
        <f t="shared" si="2"/>
        <v/>
      </c>
      <c r="Z22" s="247"/>
      <c r="AA22" s="250"/>
      <c r="AC22" s="27"/>
      <c r="AD22" s="26"/>
      <c r="AE22" s="251"/>
      <c r="AF22" s="85"/>
      <c r="AJ22" s="85"/>
      <c r="BB22" s="263"/>
    </row>
    <row r="23" spans="1:54" ht="19.8">
      <c r="A23" s="247"/>
      <c r="B23" s="267">
        <f>+'Ark1'!C1610</f>
        <v>2024</v>
      </c>
      <c r="C23" s="267">
        <f>+'Ark1'!L1610</f>
        <v>1</v>
      </c>
      <c r="D23" s="267" t="s">
        <v>29</v>
      </c>
      <c r="E23" s="267">
        <f>+'Ark1'!AP1610</f>
        <v>11</v>
      </c>
      <c r="F23" s="275" t="str">
        <f>VLOOKUP(E23,RNR!$D$1:$E$38,2)</f>
        <v>Brown Swiss</v>
      </c>
      <c r="G23" s="267" t="str">
        <f>+IF(H23=0,"",'Ark1'!Q1610)</f>
        <v/>
      </c>
      <c r="H23" s="361">
        <f>+'Ark1'!R1610</f>
        <v>0</v>
      </c>
      <c r="I23" s="268" t="str">
        <f>+IF(H23=0,"",'Ark1'!AE1610)</f>
        <v/>
      </c>
      <c r="J23" s="268"/>
      <c r="K23" s="268" t="str">
        <f>+IF(H23=0,"",'Ark1'!AF1610)</f>
        <v/>
      </c>
      <c r="L23" s="269" t="str">
        <f>+IF(H23=0,"",'Ark1'!T1610)</f>
        <v/>
      </c>
      <c r="M23" s="305" t="str">
        <f>+IF(H23=0,"",'Ark1'!U1610)</f>
        <v/>
      </c>
      <c r="N23" s="86"/>
      <c r="O23" s="270" t="str">
        <f>+IF(H23=0,"",'Ark1'!W1610)</f>
        <v/>
      </c>
      <c r="P23" s="270" t="str">
        <f>+IF(H23=0,"",'Ark1'!X1610)</f>
        <v/>
      </c>
      <c r="Q23" s="270" t="str">
        <f>+IF(H23=0,"",'Ark1'!AG1610)</f>
        <v/>
      </c>
      <c r="R23" s="270" t="str">
        <f>+IF(H23=0,"",'Ark1'!AH1610)</f>
        <v/>
      </c>
      <c r="S23" s="440" t="str">
        <f>+IF(H23=0,"",'Ark1'!AR1610)</f>
        <v/>
      </c>
      <c r="T23" s="415" t="str">
        <f>+IF(H23=0,"",'Ark1'!AS1610)</f>
        <v/>
      </c>
      <c r="U23" s="270" t="str">
        <f>+IF(H23=0,"",'Ark1'!Y1610)</f>
        <v/>
      </c>
      <c r="V23" s="269" t="str">
        <f>+IF(H23=0,"",'Ark1'!AA1610)</f>
        <v/>
      </c>
      <c r="W23" s="305" t="str">
        <f t="shared" si="0"/>
        <v/>
      </c>
      <c r="X23" s="270" t="str">
        <f t="shared" si="1"/>
        <v/>
      </c>
      <c r="Y23" s="268" t="str">
        <f t="shared" si="2"/>
        <v/>
      </c>
      <c r="Z23" s="247"/>
      <c r="AA23" s="250"/>
      <c r="AC23" s="27"/>
      <c r="AD23" s="26"/>
      <c r="AE23" s="251"/>
      <c r="AF23" s="85"/>
      <c r="AJ23" s="85"/>
      <c r="BB23" s="263"/>
    </row>
    <row r="24" spans="1:54" ht="19.8">
      <c r="A24" s="247"/>
      <c r="B24" s="267">
        <f>+'Ark1'!C1611</f>
        <v>2024</v>
      </c>
      <c r="C24" s="267">
        <f>+'Ark1'!L1611</f>
        <v>1</v>
      </c>
      <c r="D24" s="267" t="s">
        <v>29</v>
      </c>
      <c r="E24" s="267">
        <f>+'Ark1'!AP1611</f>
        <v>12</v>
      </c>
      <c r="F24" s="275" t="str">
        <f>VLOOKUP(E24,RNR!$D$1:$E$38,2)</f>
        <v>Jarlsbergfe</v>
      </c>
      <c r="G24" s="267" t="str">
        <f>+IF(H24=0,"",'Ark1'!Q1611)</f>
        <v/>
      </c>
      <c r="H24" s="361">
        <f>+'Ark1'!R1611</f>
        <v>0</v>
      </c>
      <c r="I24" s="268" t="str">
        <f>+IF(H24=0,"",'Ark1'!AE1611)</f>
        <v/>
      </c>
      <c r="J24" s="268"/>
      <c r="K24" s="268" t="str">
        <f>+IF(H24=0,"",'Ark1'!AF1611)</f>
        <v/>
      </c>
      <c r="L24" s="269" t="str">
        <f>+IF(H24=0,"",'Ark1'!T1611)</f>
        <v/>
      </c>
      <c r="M24" s="305" t="str">
        <f>+IF(H24=0,"",'Ark1'!U1611)</f>
        <v/>
      </c>
      <c r="N24" s="86"/>
      <c r="O24" s="270" t="str">
        <f>+IF(H24=0,"",'Ark1'!W1611)</f>
        <v/>
      </c>
      <c r="P24" s="270" t="str">
        <f>+IF(H24=0,"",'Ark1'!X1611)</f>
        <v/>
      </c>
      <c r="Q24" s="270" t="str">
        <f>+IF(H24=0,"",'Ark1'!AG1611)</f>
        <v/>
      </c>
      <c r="R24" s="270" t="str">
        <f>+IF(H24=0,"",'Ark1'!AH1611)</f>
        <v/>
      </c>
      <c r="S24" s="440" t="str">
        <f>+IF(H24=0,"",'Ark1'!AR1611)</f>
        <v/>
      </c>
      <c r="T24" s="415" t="str">
        <f>+IF(H24=0,"",'Ark1'!AS1611)</f>
        <v/>
      </c>
      <c r="U24" s="270" t="str">
        <f>+IF(H24=0,"",'Ark1'!Y1611)</f>
        <v/>
      </c>
      <c r="V24" s="269" t="str">
        <f>+IF(H24=0,"",'Ark1'!AA1611)</f>
        <v/>
      </c>
      <c r="W24" s="305" t="str">
        <f t="shared" si="0"/>
        <v/>
      </c>
      <c r="X24" s="270" t="str">
        <f t="shared" si="1"/>
        <v/>
      </c>
      <c r="Y24" s="268" t="str">
        <f t="shared" si="2"/>
        <v/>
      </c>
      <c r="Z24" s="247"/>
      <c r="AA24" s="250"/>
      <c r="AC24" s="27"/>
      <c r="AD24" s="26"/>
      <c r="AE24" s="251"/>
      <c r="AF24" s="85"/>
      <c r="AJ24" s="85"/>
      <c r="BB24" s="263"/>
    </row>
    <row r="25" spans="1:54" ht="19.8">
      <c r="A25" s="247"/>
      <c r="B25" s="267">
        <f>+'Ark1'!C1612</f>
        <v>2024</v>
      </c>
      <c r="C25" s="267">
        <f>+'Ark1'!L1612</f>
        <v>1</v>
      </c>
      <c r="D25" s="267" t="s">
        <v>29</v>
      </c>
      <c r="E25" s="267">
        <f>+'Ark1'!AP1612</f>
        <v>13</v>
      </c>
      <c r="F25" s="275" t="str">
        <f>VLOOKUP(E25,RNR!$D$1:$E$38,2)</f>
        <v>Fleckvieh</v>
      </c>
      <c r="G25" s="267" t="str">
        <f>+IF(H25=0,"",'Ark1'!Q1612)</f>
        <v/>
      </c>
      <c r="H25" s="361">
        <f>+'Ark1'!R1612</f>
        <v>0</v>
      </c>
      <c r="I25" s="268" t="str">
        <f>+IF(H25=0,"",'Ark1'!AE1612)</f>
        <v/>
      </c>
      <c r="J25" s="268"/>
      <c r="K25" s="268" t="str">
        <f>+IF(H25=0,"",'Ark1'!AF1612)</f>
        <v/>
      </c>
      <c r="L25" s="269" t="str">
        <f>+IF(H25=0,"",'Ark1'!T1612)</f>
        <v/>
      </c>
      <c r="M25" s="305" t="str">
        <f>+IF(H25=0,"",'Ark1'!U1612)</f>
        <v/>
      </c>
      <c r="N25" s="86"/>
      <c r="O25" s="270" t="str">
        <f>+IF(H25=0,"",'Ark1'!W1612)</f>
        <v/>
      </c>
      <c r="P25" s="270" t="str">
        <f>+IF(H25=0,"",'Ark1'!X1612)</f>
        <v/>
      </c>
      <c r="Q25" s="270" t="str">
        <f>+IF(H25=0,"",'Ark1'!AG1612)</f>
        <v/>
      </c>
      <c r="R25" s="270" t="str">
        <f>+IF(H25=0,"",'Ark1'!AH1612)</f>
        <v/>
      </c>
      <c r="S25" s="440" t="str">
        <f>+IF(H25=0,"",'Ark1'!AR1612)</f>
        <v/>
      </c>
      <c r="T25" s="415" t="str">
        <f>+IF(H25=0,"",'Ark1'!AS1612)</f>
        <v/>
      </c>
      <c r="U25" s="270" t="str">
        <f>+IF(H25=0,"",'Ark1'!Y1612)</f>
        <v/>
      </c>
      <c r="V25" s="269" t="str">
        <f>+IF(H25=0,"",'Ark1'!AA1612)</f>
        <v/>
      </c>
      <c r="W25" s="305" t="str">
        <f t="shared" si="0"/>
        <v/>
      </c>
      <c r="X25" s="270" t="str">
        <f t="shared" si="1"/>
        <v/>
      </c>
      <c r="Y25" s="268" t="str">
        <f t="shared" si="2"/>
        <v/>
      </c>
      <c r="Z25" s="247"/>
      <c r="AA25" s="250"/>
      <c r="AC25" s="27"/>
      <c r="AD25" s="26"/>
      <c r="AE25" s="251"/>
      <c r="AF25" s="85"/>
      <c r="AJ25" s="85"/>
      <c r="BB25" s="263"/>
    </row>
    <row r="26" spans="1:54" ht="19.8">
      <c r="A26" s="247"/>
      <c r="B26" s="267">
        <f>+'Ark1'!C1613</f>
        <v>2024</v>
      </c>
      <c r="C26" s="267">
        <f>+'Ark1'!L1613</f>
        <v>1</v>
      </c>
      <c r="D26" s="267" t="s">
        <v>29</v>
      </c>
      <c r="E26" s="267">
        <f>+'Ark1'!AP1613</f>
        <v>14</v>
      </c>
      <c r="F26" s="275" t="str">
        <f>VLOOKUP(E26,RNR!$D$1:$E$38,2)</f>
        <v>Canadisk Ayrshire</v>
      </c>
      <c r="G26" s="267" t="str">
        <f>+IF(H26=0,"",'Ark1'!Q1613)</f>
        <v/>
      </c>
      <c r="H26" s="361">
        <f>+'Ark1'!R1613</f>
        <v>0</v>
      </c>
      <c r="I26" s="268" t="str">
        <f>+IF(H26=0,"",'Ark1'!AE1613)</f>
        <v/>
      </c>
      <c r="J26" s="268"/>
      <c r="K26" s="268" t="str">
        <f>+IF(H26=0,"",'Ark1'!AF1613)</f>
        <v/>
      </c>
      <c r="L26" s="269" t="str">
        <f>+IF(H26=0,"",'Ark1'!T1613)</f>
        <v/>
      </c>
      <c r="M26" s="305" t="str">
        <f>+IF(H26=0,"",'Ark1'!U1613)</f>
        <v/>
      </c>
      <c r="N26" s="86"/>
      <c r="O26" s="270" t="str">
        <f>+IF(H26=0,"",'Ark1'!W1613)</f>
        <v/>
      </c>
      <c r="P26" s="270" t="str">
        <f>+IF(H26=0,"",'Ark1'!X1613)</f>
        <v/>
      </c>
      <c r="Q26" s="270" t="str">
        <f>+IF(H26=0,"",'Ark1'!AG1613)</f>
        <v/>
      </c>
      <c r="R26" s="270" t="str">
        <f>+IF(H26=0,"",'Ark1'!AH1613)</f>
        <v/>
      </c>
      <c r="S26" s="440" t="str">
        <f>+IF(H26=0,"",'Ark1'!AR1613)</f>
        <v/>
      </c>
      <c r="T26" s="415" t="str">
        <f>+IF(H26=0,"",'Ark1'!AS1613)</f>
        <v/>
      </c>
      <c r="U26" s="270" t="str">
        <f>+IF(H26=0,"",'Ark1'!Y1613)</f>
        <v/>
      </c>
      <c r="V26" s="269" t="str">
        <f>+IF(H26=0,"",'Ark1'!AA1613)</f>
        <v/>
      </c>
      <c r="W26" s="305" t="str">
        <f t="shared" si="0"/>
        <v/>
      </c>
      <c r="X26" s="270" t="str">
        <f t="shared" si="1"/>
        <v/>
      </c>
      <c r="Y26" s="268" t="str">
        <f t="shared" si="2"/>
        <v/>
      </c>
      <c r="Z26" s="247"/>
      <c r="AA26" s="250"/>
      <c r="AC26" s="27"/>
      <c r="AD26" s="26"/>
      <c r="AE26" s="251"/>
      <c r="AF26" s="85"/>
      <c r="AJ26" s="85"/>
      <c r="BB26" s="263"/>
    </row>
    <row r="27" spans="1:54" ht="19.8">
      <c r="A27" s="247"/>
      <c r="B27" s="267">
        <f>+'Ark1'!C1614</f>
        <v>2024</v>
      </c>
      <c r="C27" s="267">
        <f>+'Ark1'!L1614</f>
        <v>1</v>
      </c>
      <c r="D27" s="267" t="s">
        <v>29</v>
      </c>
      <c r="E27" s="267">
        <f>+'Ark1'!AP1614</f>
        <v>15</v>
      </c>
      <c r="F27" s="275" t="str">
        <f>VLOOKUP(E27,RNR!$D$1:$E$38,2)</f>
        <v>Montbéliard</v>
      </c>
      <c r="G27" s="267" t="str">
        <f>+IF(H27=0,"",'Ark1'!Q1614)</f>
        <v/>
      </c>
      <c r="H27" s="361">
        <f>+'Ark1'!R1614</f>
        <v>0</v>
      </c>
      <c r="I27" s="268" t="str">
        <f>+IF(H27=0,"",'Ark1'!AE1614)</f>
        <v/>
      </c>
      <c r="J27" s="268"/>
      <c r="K27" s="268" t="str">
        <f>+IF(H27=0,"",'Ark1'!AF1614)</f>
        <v/>
      </c>
      <c r="L27" s="269" t="str">
        <f>+IF(H27=0,"",'Ark1'!T1614)</f>
        <v/>
      </c>
      <c r="M27" s="305" t="str">
        <f>+IF(H27=0,"",'Ark1'!U1614)</f>
        <v/>
      </c>
      <c r="N27" s="86"/>
      <c r="O27" s="270" t="str">
        <f>+IF(H27=0,"",'Ark1'!W1614)</f>
        <v/>
      </c>
      <c r="P27" s="270" t="str">
        <f>+IF(H27=0,"",'Ark1'!X1614)</f>
        <v/>
      </c>
      <c r="Q27" s="270" t="str">
        <f>+IF(H27=0,"",'Ark1'!AG1614)</f>
        <v/>
      </c>
      <c r="R27" s="270" t="str">
        <f>+IF(H27=0,"",'Ark1'!AH1614)</f>
        <v/>
      </c>
      <c r="S27" s="440" t="str">
        <f>+IF(H27=0,"",'Ark1'!AR1614)</f>
        <v/>
      </c>
      <c r="T27" s="415" t="str">
        <f>+IF(H27=0,"",'Ark1'!AS1614)</f>
        <v/>
      </c>
      <c r="U27" s="270" t="str">
        <f>+IF(H27=0,"",'Ark1'!Y1614)</f>
        <v/>
      </c>
      <c r="V27" s="269" t="str">
        <f>+IF(H27=0,"",'Ark1'!AA1614)</f>
        <v/>
      </c>
      <c r="W27" s="305" t="str">
        <f t="shared" si="0"/>
        <v/>
      </c>
      <c r="X27" s="270" t="str">
        <f t="shared" si="1"/>
        <v/>
      </c>
      <c r="Y27" s="268" t="str">
        <f t="shared" si="2"/>
        <v/>
      </c>
      <c r="Z27" s="247"/>
      <c r="AA27" s="250"/>
      <c r="AC27" s="27"/>
      <c r="AD27" s="26"/>
      <c r="AE27" s="251"/>
      <c r="AF27" s="85"/>
      <c r="AJ27" s="85"/>
      <c r="BB27" s="263"/>
    </row>
    <row r="28" spans="1:54" ht="19.8">
      <c r="A28" s="247"/>
      <c r="B28" s="267">
        <f>+'Ark1'!C1615</f>
        <v>2024</v>
      </c>
      <c r="C28" s="267">
        <f>+'Ark1'!L1615</f>
        <v>1</v>
      </c>
      <c r="D28" s="267" t="s">
        <v>29</v>
      </c>
      <c r="E28" s="267">
        <f>+'Ark1'!AP1615</f>
        <v>16</v>
      </c>
      <c r="F28" s="275" t="str">
        <f>VLOOKUP(E28,RNR!$D$1:$E$38,2)</f>
        <v>Mørefe</v>
      </c>
      <c r="G28" s="267" t="str">
        <f>+IF(H28=0,"",'Ark1'!Q1615)</f>
        <v/>
      </c>
      <c r="H28" s="361">
        <f>+'Ark1'!R1615</f>
        <v>0</v>
      </c>
      <c r="I28" s="268" t="str">
        <f>+IF(H28=0,"",'Ark1'!AE1615)</f>
        <v/>
      </c>
      <c r="J28" s="268"/>
      <c r="K28" s="268" t="str">
        <f>+IF(H28=0,"",'Ark1'!AF1615)</f>
        <v/>
      </c>
      <c r="L28" s="269" t="str">
        <f>+IF(H28=0,"",'Ark1'!T1615)</f>
        <v/>
      </c>
      <c r="M28" s="305" t="str">
        <f>+IF(H28=0,"",'Ark1'!U1615)</f>
        <v/>
      </c>
      <c r="N28" s="86"/>
      <c r="O28" s="270" t="str">
        <f>+IF(H28=0,"",'Ark1'!W1615)</f>
        <v/>
      </c>
      <c r="P28" s="270" t="str">
        <f>+IF(H28=0,"",'Ark1'!X1615)</f>
        <v/>
      </c>
      <c r="Q28" s="270" t="str">
        <f>+IF(H28=0,"",'Ark1'!AG1615)</f>
        <v/>
      </c>
      <c r="R28" s="270" t="str">
        <f>+IF(H28=0,"",'Ark1'!AH1615)</f>
        <v/>
      </c>
      <c r="S28" s="440" t="str">
        <f>+IF(H28=0,"",'Ark1'!AR1615)</f>
        <v/>
      </c>
      <c r="T28" s="415" t="str">
        <f>+IF(H28=0,"",'Ark1'!AS1615)</f>
        <v/>
      </c>
      <c r="U28" s="270" t="str">
        <f>+IF(H28=0,"",'Ark1'!Y1615)</f>
        <v/>
      </c>
      <c r="V28" s="269" t="str">
        <f>+IF(H28=0,"",'Ark1'!AA1615)</f>
        <v/>
      </c>
      <c r="W28" s="305" t="str">
        <f t="shared" si="0"/>
        <v/>
      </c>
      <c r="X28" s="270" t="str">
        <f t="shared" si="1"/>
        <v/>
      </c>
      <c r="Y28" s="268" t="str">
        <f t="shared" si="2"/>
        <v/>
      </c>
      <c r="Z28" s="247"/>
      <c r="AA28" s="250"/>
      <c r="AC28" s="27"/>
      <c r="AD28" s="26"/>
      <c r="AE28" s="251"/>
      <c r="AF28" s="85"/>
      <c r="AJ28" s="85"/>
      <c r="BB28" s="263"/>
    </row>
    <row r="29" spans="1:54" ht="19.8">
      <c r="A29" s="247"/>
      <c r="B29" s="267">
        <f>+'Ark1'!C1616</f>
        <v>2024</v>
      </c>
      <c r="C29" s="267">
        <f>+'Ark1'!L1616</f>
        <v>1</v>
      </c>
      <c r="D29" s="267" t="s">
        <v>29</v>
      </c>
      <c r="E29" s="267">
        <f>+'Ark1'!AP1616</f>
        <v>17</v>
      </c>
      <c r="F29" s="275" t="str">
        <f>VLOOKUP(E29,RNR!$D$1:$E$38,2)</f>
        <v>Normande</v>
      </c>
      <c r="G29" s="267" t="str">
        <f>+IF(H29=0,"",'Ark1'!Q1616)</f>
        <v/>
      </c>
      <c r="H29" s="361">
        <f>+'Ark1'!R1616</f>
        <v>0</v>
      </c>
      <c r="I29" s="268" t="str">
        <f>+IF(H29=0,"",'Ark1'!AE1616)</f>
        <v/>
      </c>
      <c r="J29" s="268"/>
      <c r="K29" s="268" t="str">
        <f>+IF(H29=0,"",'Ark1'!AF1616)</f>
        <v/>
      </c>
      <c r="L29" s="269" t="str">
        <f>+IF(H29=0,"",'Ark1'!T1616)</f>
        <v/>
      </c>
      <c r="M29" s="305" t="str">
        <f>+IF(H29=0,"",'Ark1'!U1616)</f>
        <v/>
      </c>
      <c r="N29" s="86"/>
      <c r="O29" s="270" t="str">
        <f>+IF(H29=0,"",'Ark1'!W1616)</f>
        <v/>
      </c>
      <c r="P29" s="270" t="str">
        <f>+IF(H29=0,"",'Ark1'!X1616)</f>
        <v/>
      </c>
      <c r="Q29" s="270" t="str">
        <f>+IF(H29=0,"",'Ark1'!AG1616)</f>
        <v/>
      </c>
      <c r="R29" s="270" t="str">
        <f>+IF(H29=0,"",'Ark1'!AH1616)</f>
        <v/>
      </c>
      <c r="S29" s="440" t="str">
        <f>+IF(H29=0,"",'Ark1'!AR1616)</f>
        <v/>
      </c>
      <c r="T29" s="415" t="str">
        <f>+IF(H29=0,"",'Ark1'!AS1616)</f>
        <v/>
      </c>
      <c r="U29" s="270" t="str">
        <f>+IF(H29=0,"",'Ark1'!Y1616)</f>
        <v/>
      </c>
      <c r="V29" s="269" t="str">
        <f>+IF(H29=0,"",'Ark1'!AA1616)</f>
        <v/>
      </c>
      <c r="W29" s="305" t="str">
        <f t="shared" si="0"/>
        <v/>
      </c>
      <c r="X29" s="270" t="str">
        <f t="shared" si="1"/>
        <v/>
      </c>
      <c r="Y29" s="268" t="str">
        <f t="shared" si="2"/>
        <v/>
      </c>
      <c r="Z29" s="247"/>
      <c r="AA29" s="250"/>
      <c r="AC29" s="27"/>
      <c r="AD29" s="26"/>
      <c r="AE29" s="251"/>
      <c r="AF29" s="85"/>
      <c r="AJ29" s="85"/>
      <c r="BB29" s="263"/>
    </row>
    <row r="30" spans="1:54" ht="19.8">
      <c r="A30" s="247"/>
      <c r="B30" s="267">
        <f>+'Ark1'!C1617</f>
        <v>2024</v>
      </c>
      <c r="C30" s="267">
        <f>+'Ark1'!L1617</f>
        <v>1</v>
      </c>
      <c r="D30" s="267" t="s">
        <v>29</v>
      </c>
      <c r="E30" s="267">
        <f>+'Ark1'!AP1617</f>
        <v>21</v>
      </c>
      <c r="F30" s="275" t="str">
        <f>VLOOKUP(E30,RNR!$D$1:$E$38,2)</f>
        <v>Hereford</v>
      </c>
      <c r="G30" s="267" t="str">
        <f>+IF(H30=0,"",'Ark1'!Q1617)</f>
        <v/>
      </c>
      <c r="H30" s="361">
        <f>+'Ark1'!R1617</f>
        <v>0</v>
      </c>
      <c r="I30" s="268" t="str">
        <f>+IF(H30=0,"",'Ark1'!AE1617)</f>
        <v/>
      </c>
      <c r="J30" s="268"/>
      <c r="K30" s="268" t="str">
        <f>+IF(H30=0,"",'Ark1'!AF1617)</f>
        <v/>
      </c>
      <c r="L30" s="269" t="str">
        <f>+IF(H30=0,"",'Ark1'!T1617)</f>
        <v/>
      </c>
      <c r="M30" s="305" t="str">
        <f>+IF(H30=0,"",'Ark1'!U1617)</f>
        <v/>
      </c>
      <c r="N30" s="86"/>
      <c r="O30" s="270" t="str">
        <f>+IF(H30=0,"",'Ark1'!W1617)</f>
        <v/>
      </c>
      <c r="P30" s="270" t="str">
        <f>+IF(H30=0,"",'Ark1'!X1617)</f>
        <v/>
      </c>
      <c r="Q30" s="270" t="str">
        <f>+IF(H30=0,"",'Ark1'!AG1617)</f>
        <v/>
      </c>
      <c r="R30" s="270" t="str">
        <f>+IF(H30=0,"",'Ark1'!AH1617)</f>
        <v/>
      </c>
      <c r="S30" s="440" t="str">
        <f>+IF(H30=0,"",'Ark1'!AR1617)</f>
        <v/>
      </c>
      <c r="T30" s="415" t="str">
        <f>+IF(H30=0,"",'Ark1'!AS1617)</f>
        <v/>
      </c>
      <c r="U30" s="270" t="str">
        <f>+IF(H30=0,"",'Ark1'!Y1617)</f>
        <v/>
      </c>
      <c r="V30" s="269" t="str">
        <f>+IF(H30=0,"",'Ark1'!AA1617)</f>
        <v/>
      </c>
      <c r="W30" s="305" t="str">
        <f t="shared" si="0"/>
        <v/>
      </c>
      <c r="X30" s="270" t="str">
        <f t="shared" si="1"/>
        <v/>
      </c>
      <c r="Y30" s="268" t="str">
        <f t="shared" si="2"/>
        <v/>
      </c>
      <c r="Z30" s="247"/>
      <c r="AA30" s="250"/>
      <c r="AC30" s="27"/>
      <c r="AD30" s="26"/>
      <c r="AE30" s="251"/>
      <c r="AF30" s="85"/>
      <c r="AJ30" s="85"/>
      <c r="BB30" s="263"/>
    </row>
    <row r="31" spans="1:54" ht="19.8">
      <c r="A31" s="247"/>
      <c r="B31" s="267">
        <f>+'Ark1'!C1618</f>
        <v>2024</v>
      </c>
      <c r="C31" s="267">
        <f>+'Ark1'!L1618</f>
        <v>1</v>
      </c>
      <c r="D31" s="267" t="s">
        <v>29</v>
      </c>
      <c r="E31" s="267">
        <f>+'Ark1'!AP1618</f>
        <v>22</v>
      </c>
      <c r="F31" s="275" t="str">
        <f>VLOOKUP(E31,RNR!$D$1:$E$38,2)</f>
        <v>Charolais</v>
      </c>
      <c r="G31" s="267" t="str">
        <f>+IF(H31=0,"",'Ark1'!Q1618)</f>
        <v/>
      </c>
      <c r="H31" s="361">
        <f>+'Ark1'!R1618</f>
        <v>0</v>
      </c>
      <c r="I31" s="268" t="str">
        <f>+IF(H31=0,"",'Ark1'!AE1618)</f>
        <v/>
      </c>
      <c r="J31" s="268"/>
      <c r="K31" s="268" t="str">
        <f>+IF(H31=0,"",'Ark1'!AF1618)</f>
        <v/>
      </c>
      <c r="L31" s="269" t="str">
        <f>+IF(H31=0,"",'Ark1'!T1618)</f>
        <v/>
      </c>
      <c r="M31" s="305" t="str">
        <f>+IF(H31=0,"",'Ark1'!U1618)</f>
        <v/>
      </c>
      <c r="N31" s="86"/>
      <c r="O31" s="270" t="str">
        <f>+IF(H31=0,"",'Ark1'!W1618)</f>
        <v/>
      </c>
      <c r="P31" s="270" t="str">
        <f>+IF(H31=0,"",'Ark1'!X1618)</f>
        <v/>
      </c>
      <c r="Q31" s="270" t="str">
        <f>+IF(H31=0,"",'Ark1'!AG1618)</f>
        <v/>
      </c>
      <c r="R31" s="270" t="str">
        <f>+IF(H31=0,"",'Ark1'!AH1618)</f>
        <v/>
      </c>
      <c r="S31" s="440" t="str">
        <f>+IF(H31=0,"",'Ark1'!AR1618)</f>
        <v/>
      </c>
      <c r="T31" s="415" t="str">
        <f>+IF(H31=0,"",'Ark1'!AS1618)</f>
        <v/>
      </c>
      <c r="U31" s="270" t="str">
        <f>+IF(H31=0,"",'Ark1'!Y1618)</f>
        <v/>
      </c>
      <c r="V31" s="269" t="str">
        <f>+IF(H31=0,"",'Ark1'!AA1618)</f>
        <v/>
      </c>
      <c r="W31" s="305" t="str">
        <f t="shared" si="0"/>
        <v/>
      </c>
      <c r="X31" s="270" t="str">
        <f t="shared" si="1"/>
        <v/>
      </c>
      <c r="Y31" s="268" t="str">
        <f t="shared" si="2"/>
        <v/>
      </c>
      <c r="Z31" s="247"/>
      <c r="AA31" s="250"/>
      <c r="AC31" s="27"/>
      <c r="AD31" s="26"/>
      <c r="AE31" s="251"/>
      <c r="AF31" s="85"/>
      <c r="AJ31" s="85"/>
      <c r="BB31" s="263"/>
    </row>
    <row r="32" spans="1:54" ht="19.8">
      <c r="A32" s="247"/>
      <c r="B32" s="267">
        <f>+'Ark1'!C1619</f>
        <v>2024</v>
      </c>
      <c r="C32" s="267">
        <f>+'Ark1'!L1619</f>
        <v>1</v>
      </c>
      <c r="D32" s="267" t="s">
        <v>29</v>
      </c>
      <c r="E32" s="267">
        <f>+'Ark1'!AP1619</f>
        <v>23</v>
      </c>
      <c r="F32" s="275" t="str">
        <f>VLOOKUP(E32,RNR!$D$1:$E$38,2)</f>
        <v>Aberdeen Angus</v>
      </c>
      <c r="G32" s="267" t="str">
        <f>+IF(H32=0,"",'Ark1'!Q1619)</f>
        <v/>
      </c>
      <c r="H32" s="361">
        <f>+'Ark1'!R1619</f>
        <v>0</v>
      </c>
      <c r="I32" s="268" t="str">
        <f>+IF(H32=0,"",'Ark1'!AE1619)</f>
        <v/>
      </c>
      <c r="J32" s="268"/>
      <c r="K32" s="268" t="str">
        <f>+IF(H32=0,"",'Ark1'!AF1619)</f>
        <v/>
      </c>
      <c r="L32" s="269" t="str">
        <f>+IF(H32=0,"",'Ark1'!T1619)</f>
        <v/>
      </c>
      <c r="M32" s="305" t="str">
        <f>+IF(H32=0,"",'Ark1'!U1619)</f>
        <v/>
      </c>
      <c r="N32" s="86"/>
      <c r="O32" s="270" t="str">
        <f>+IF(H32=0,"",'Ark1'!W1619)</f>
        <v/>
      </c>
      <c r="P32" s="270" t="str">
        <f>+IF(H32=0,"",'Ark1'!X1619)</f>
        <v/>
      </c>
      <c r="Q32" s="270" t="str">
        <f>+IF(H32=0,"",'Ark1'!AG1619)</f>
        <v/>
      </c>
      <c r="R32" s="270" t="str">
        <f>+IF(H32=0,"",'Ark1'!AH1619)</f>
        <v/>
      </c>
      <c r="S32" s="440" t="str">
        <f>+IF(H32=0,"",'Ark1'!AR1619)</f>
        <v/>
      </c>
      <c r="T32" s="415" t="str">
        <f>+IF(H32=0,"",'Ark1'!AS1619)</f>
        <v/>
      </c>
      <c r="U32" s="270" t="str">
        <f>+IF(H32=0,"",'Ark1'!Y1619)</f>
        <v/>
      </c>
      <c r="V32" s="269" t="str">
        <f>+IF(H32=0,"",'Ark1'!AA1619)</f>
        <v/>
      </c>
      <c r="W32" s="305" t="str">
        <f t="shared" si="0"/>
        <v/>
      </c>
      <c r="X32" s="270" t="str">
        <f t="shared" si="1"/>
        <v/>
      </c>
      <c r="Y32" s="268" t="str">
        <f t="shared" si="2"/>
        <v/>
      </c>
      <c r="Z32" s="247"/>
      <c r="AA32" s="250"/>
      <c r="AC32" s="27"/>
      <c r="AD32" s="26"/>
      <c r="AE32" s="251"/>
      <c r="AF32" s="85"/>
      <c r="AJ32" s="85"/>
      <c r="BB32" s="263"/>
    </row>
    <row r="33" spans="1:54" ht="19.8">
      <c r="A33" s="247"/>
      <c r="B33" s="267">
        <f>+'Ark1'!C1620</f>
        <v>2024</v>
      </c>
      <c r="C33" s="267">
        <f>+'Ark1'!L1620</f>
        <v>1</v>
      </c>
      <c r="D33" s="267" t="s">
        <v>29</v>
      </c>
      <c r="E33" s="267">
        <f>+'Ark1'!AP1620</f>
        <v>24</v>
      </c>
      <c r="F33" s="275" t="str">
        <f>VLOOKUP(E33,RNR!$D$1:$E$38,2)</f>
        <v>Limousin</v>
      </c>
      <c r="G33" s="267" t="str">
        <f>+IF(H33=0,"",'Ark1'!Q1620)</f>
        <v/>
      </c>
      <c r="H33" s="361">
        <f>+'Ark1'!R1620</f>
        <v>0</v>
      </c>
      <c r="I33" s="268" t="str">
        <f>+IF(H33=0,"",'Ark1'!AE1620)</f>
        <v/>
      </c>
      <c r="J33" s="268"/>
      <c r="K33" s="268" t="str">
        <f>+IF(H33=0,"",'Ark1'!AF1620)</f>
        <v/>
      </c>
      <c r="L33" s="269" t="str">
        <f>+IF(H33=0,"",'Ark1'!T1620)</f>
        <v/>
      </c>
      <c r="M33" s="305" t="str">
        <f>+IF(H33=0,"",'Ark1'!U1620)</f>
        <v/>
      </c>
      <c r="N33" s="86"/>
      <c r="O33" s="270" t="str">
        <f>+IF(H33=0,"",'Ark1'!W1620)</f>
        <v/>
      </c>
      <c r="P33" s="270" t="str">
        <f>+IF(H33=0,"",'Ark1'!X1620)</f>
        <v/>
      </c>
      <c r="Q33" s="270" t="str">
        <f>+IF(H33=0,"",'Ark1'!AG1620)</f>
        <v/>
      </c>
      <c r="R33" s="270" t="str">
        <f>+IF(H33=0,"",'Ark1'!AH1620)</f>
        <v/>
      </c>
      <c r="S33" s="440" t="str">
        <f>+IF(H33=0,"",'Ark1'!AR1620)</f>
        <v/>
      </c>
      <c r="T33" s="415" t="str">
        <f>+IF(H33=0,"",'Ark1'!AS1620)</f>
        <v/>
      </c>
      <c r="U33" s="270" t="str">
        <f>+IF(H33=0,"",'Ark1'!Y1620)</f>
        <v/>
      </c>
      <c r="V33" s="269" t="str">
        <f>+IF(H33=0,"",'Ark1'!AA1620)</f>
        <v/>
      </c>
      <c r="W33" s="305" t="str">
        <f t="shared" si="0"/>
        <v/>
      </c>
      <c r="X33" s="270" t="str">
        <f t="shared" si="1"/>
        <v/>
      </c>
      <c r="Y33" s="268" t="str">
        <f t="shared" si="2"/>
        <v/>
      </c>
      <c r="Z33" s="247"/>
      <c r="AA33" s="250"/>
      <c r="AC33" s="27"/>
      <c r="AD33" s="26"/>
      <c r="AE33" s="251"/>
      <c r="AF33" s="85"/>
      <c r="AJ33" s="85"/>
      <c r="BB33" s="263"/>
    </row>
    <row r="34" spans="1:54" ht="19.8">
      <c r="A34" s="247"/>
      <c r="B34" s="267">
        <f>+'Ark1'!C1621</f>
        <v>2024</v>
      </c>
      <c r="C34" s="267">
        <f>+'Ark1'!L1621</f>
        <v>1</v>
      </c>
      <c r="D34" s="267" t="s">
        <v>29</v>
      </c>
      <c r="E34" s="267">
        <f>+'Ark1'!AP1621</f>
        <v>25</v>
      </c>
      <c r="F34" s="275" t="str">
        <f>VLOOKUP(E34,RNR!$D$1:$E$38,2)</f>
        <v>Kjøttsimmental</v>
      </c>
      <c r="G34" s="267" t="str">
        <f>+IF(H34=0,"",'Ark1'!Q1621)</f>
        <v/>
      </c>
      <c r="H34" s="361">
        <f>+'Ark1'!R1621</f>
        <v>0</v>
      </c>
      <c r="I34" s="268" t="str">
        <f>+IF(H34=0,"",'Ark1'!AE1621)</f>
        <v/>
      </c>
      <c r="J34" s="268"/>
      <c r="K34" s="268" t="str">
        <f>+IF(H34=0,"",'Ark1'!AF1621)</f>
        <v/>
      </c>
      <c r="L34" s="269" t="str">
        <f>+IF(H34=0,"",'Ark1'!T1621)</f>
        <v/>
      </c>
      <c r="M34" s="305" t="str">
        <f>+IF(H34=0,"",'Ark1'!U1621)</f>
        <v/>
      </c>
      <c r="N34" s="86"/>
      <c r="O34" s="270" t="str">
        <f>+IF(H34=0,"",'Ark1'!W1621)</f>
        <v/>
      </c>
      <c r="P34" s="270" t="str">
        <f>+IF(H34=0,"",'Ark1'!X1621)</f>
        <v/>
      </c>
      <c r="Q34" s="270" t="str">
        <f>+IF(H34=0,"",'Ark1'!AG1621)</f>
        <v/>
      </c>
      <c r="R34" s="270" t="str">
        <f>+IF(H34=0,"",'Ark1'!AH1621)</f>
        <v/>
      </c>
      <c r="S34" s="440" t="str">
        <f>+IF(H34=0,"",'Ark1'!AR1621)</f>
        <v/>
      </c>
      <c r="T34" s="415" t="str">
        <f>+IF(H34=0,"",'Ark1'!AS1621)</f>
        <v/>
      </c>
      <c r="U34" s="270" t="str">
        <f>+IF(H34=0,"",'Ark1'!Y1621)</f>
        <v/>
      </c>
      <c r="V34" s="269" t="str">
        <f>+IF(H34=0,"",'Ark1'!AA1621)</f>
        <v/>
      </c>
      <c r="W34" s="305" t="str">
        <f t="shared" si="0"/>
        <v/>
      </c>
      <c r="X34" s="270" t="str">
        <f t="shared" si="1"/>
        <v/>
      </c>
      <c r="Y34" s="268" t="str">
        <f t="shared" si="2"/>
        <v/>
      </c>
      <c r="Z34" s="247"/>
      <c r="AA34" s="250"/>
      <c r="AC34" s="27"/>
      <c r="AD34" s="26"/>
      <c r="AE34" s="251"/>
      <c r="AF34" s="85"/>
      <c r="AJ34" s="85"/>
      <c r="BB34" s="263"/>
    </row>
    <row r="35" spans="1:54" ht="19.8">
      <c r="A35" s="247"/>
      <c r="B35" s="267">
        <f>+'Ark1'!C1622</f>
        <v>2024</v>
      </c>
      <c r="C35" s="267">
        <f>+'Ark1'!L1622</f>
        <v>1</v>
      </c>
      <c r="D35" s="267" t="s">
        <v>29</v>
      </c>
      <c r="E35" s="267">
        <f>+'Ark1'!AP1622</f>
        <v>26</v>
      </c>
      <c r="F35" s="275" t="str">
        <f>VLOOKUP(E35,RNR!$D$1:$E$38,2)</f>
        <v>Blonde d`Aquitaine</v>
      </c>
      <c r="G35" s="267" t="str">
        <f>+IF(H35=0,"",'Ark1'!Q1622)</f>
        <v/>
      </c>
      <c r="H35" s="361">
        <f>+'Ark1'!R1622</f>
        <v>0</v>
      </c>
      <c r="I35" s="268" t="str">
        <f>+IF(H35=0,"",'Ark1'!AE1622)</f>
        <v/>
      </c>
      <c r="J35" s="268"/>
      <c r="K35" s="268" t="str">
        <f>+IF(H35=0,"",'Ark1'!AF1622)</f>
        <v/>
      </c>
      <c r="L35" s="269" t="str">
        <f>+IF(H35=0,"",'Ark1'!T1622)</f>
        <v/>
      </c>
      <c r="M35" s="305" t="str">
        <f>+IF(H35=0,"",'Ark1'!U1622)</f>
        <v/>
      </c>
      <c r="N35" s="86"/>
      <c r="O35" s="270" t="str">
        <f>+IF(H35=0,"",'Ark1'!W1622)</f>
        <v/>
      </c>
      <c r="P35" s="270" t="str">
        <f>+IF(H35=0,"",'Ark1'!X1622)</f>
        <v/>
      </c>
      <c r="Q35" s="270" t="str">
        <f>+IF(H35=0,"",'Ark1'!AG1622)</f>
        <v/>
      </c>
      <c r="R35" s="270" t="str">
        <f>+IF(H35=0,"",'Ark1'!AH1622)</f>
        <v/>
      </c>
      <c r="S35" s="440" t="str">
        <f>+IF(H35=0,"",'Ark1'!AR1622)</f>
        <v/>
      </c>
      <c r="T35" s="415" t="str">
        <f>+IF(H35=0,"",'Ark1'!AS1622)</f>
        <v/>
      </c>
      <c r="U35" s="270" t="str">
        <f>+IF(H35=0,"",'Ark1'!Y1622)</f>
        <v/>
      </c>
      <c r="V35" s="269" t="str">
        <f>+IF(H35=0,"",'Ark1'!AA1622)</f>
        <v/>
      </c>
      <c r="W35" s="305" t="str">
        <f t="shared" si="0"/>
        <v/>
      </c>
      <c r="X35" s="270" t="str">
        <f t="shared" si="1"/>
        <v/>
      </c>
      <c r="Y35" s="268" t="str">
        <f t="shared" si="2"/>
        <v/>
      </c>
      <c r="Z35" s="247"/>
      <c r="AA35" s="250"/>
      <c r="AC35" s="27"/>
      <c r="AD35" s="26"/>
      <c r="AE35" s="251"/>
      <c r="AF35" s="85"/>
      <c r="AJ35" s="85"/>
      <c r="BB35" s="263"/>
    </row>
    <row r="36" spans="1:54" ht="19.8">
      <c r="A36" s="247"/>
      <c r="B36" s="267">
        <f>+'Ark1'!C1623</f>
        <v>2024</v>
      </c>
      <c r="C36" s="267">
        <f>+'Ark1'!L1623</f>
        <v>1</v>
      </c>
      <c r="D36" s="267" t="s">
        <v>29</v>
      </c>
      <c r="E36" s="267">
        <f>+'Ark1'!AP1623</f>
        <v>27</v>
      </c>
      <c r="F36" s="275" t="str">
        <f>VLOOKUP(E36,RNR!$D$1:$E$38,2)</f>
        <v>Highland</v>
      </c>
      <c r="G36" s="267" t="str">
        <f>+IF(H36=0,"",'Ark1'!Q1623)</f>
        <v/>
      </c>
      <c r="H36" s="361">
        <f>+'Ark1'!R1623</f>
        <v>0</v>
      </c>
      <c r="I36" s="268" t="str">
        <f>+IF(H36=0,"",'Ark1'!AE1623)</f>
        <v/>
      </c>
      <c r="J36" s="268"/>
      <c r="K36" s="268" t="str">
        <f>+IF(H36=0,"",'Ark1'!AF1623)</f>
        <v/>
      </c>
      <c r="L36" s="269" t="str">
        <f>+IF(H36=0,"",'Ark1'!T1623)</f>
        <v/>
      </c>
      <c r="M36" s="305" t="str">
        <f>+IF(H36=0,"",'Ark1'!U1623)</f>
        <v/>
      </c>
      <c r="N36" s="86"/>
      <c r="O36" s="270" t="str">
        <f>+IF(H36=0,"",'Ark1'!W1623)</f>
        <v/>
      </c>
      <c r="P36" s="270" t="str">
        <f>+IF(H36=0,"",'Ark1'!X1623)</f>
        <v/>
      </c>
      <c r="Q36" s="270" t="str">
        <f>+IF(H36=0,"",'Ark1'!AG1623)</f>
        <v/>
      </c>
      <c r="R36" s="270" t="str">
        <f>+IF(H36=0,"",'Ark1'!AH1623)</f>
        <v/>
      </c>
      <c r="S36" s="440" t="str">
        <f>+IF(H36=0,"",'Ark1'!AR1623)</f>
        <v/>
      </c>
      <c r="T36" s="415" t="str">
        <f>+IF(H36=0,"",'Ark1'!AS1623)</f>
        <v/>
      </c>
      <c r="U36" s="270" t="str">
        <f>+IF(H36=0,"",'Ark1'!Y1623)</f>
        <v/>
      </c>
      <c r="V36" s="269" t="str">
        <f>+IF(H36=0,"",'Ark1'!AA1623)</f>
        <v/>
      </c>
      <c r="W36" s="305" t="str">
        <f t="shared" si="0"/>
        <v/>
      </c>
      <c r="X36" s="270" t="str">
        <f t="shared" si="1"/>
        <v/>
      </c>
      <c r="Y36" s="268" t="str">
        <f t="shared" si="2"/>
        <v/>
      </c>
      <c r="Z36" s="247"/>
      <c r="AA36" s="250"/>
      <c r="AC36" s="27"/>
      <c r="AD36" s="26"/>
      <c r="AE36" s="251"/>
      <c r="AF36" s="85"/>
      <c r="AJ36" s="85"/>
      <c r="BB36" s="263"/>
    </row>
    <row r="37" spans="1:54" ht="19.8">
      <c r="A37" s="247"/>
      <c r="B37" s="267">
        <f>+'Ark1'!C1624</f>
        <v>2024</v>
      </c>
      <c r="C37" s="267">
        <f>+'Ark1'!L1624</f>
        <v>1</v>
      </c>
      <c r="D37" s="267" t="s">
        <v>29</v>
      </c>
      <c r="E37" s="267">
        <f>+'Ark1'!AP1624</f>
        <v>28</v>
      </c>
      <c r="F37" s="275" t="str">
        <f>VLOOKUP(E37,RNR!$D$1:$E$38,2)</f>
        <v>Tiroler Grauvieh</v>
      </c>
      <c r="G37" s="267" t="str">
        <f>+IF(H37=0,"",'Ark1'!Q1624)</f>
        <v/>
      </c>
      <c r="H37" s="361">
        <f>+'Ark1'!R1624</f>
        <v>0</v>
      </c>
      <c r="I37" s="268" t="str">
        <f>+IF(H37=0,"",'Ark1'!AE1624)</f>
        <v/>
      </c>
      <c r="J37" s="268"/>
      <c r="K37" s="268" t="str">
        <f>+IF(H37=0,"",'Ark1'!AF1624)</f>
        <v/>
      </c>
      <c r="L37" s="269" t="str">
        <f>+IF(H37=0,"",'Ark1'!T1624)</f>
        <v/>
      </c>
      <c r="M37" s="305" t="str">
        <f>+IF(H37=0,"",'Ark1'!U1624)</f>
        <v/>
      </c>
      <c r="N37" s="86"/>
      <c r="O37" s="270" t="str">
        <f>+IF(H37=0,"",'Ark1'!W1624)</f>
        <v/>
      </c>
      <c r="P37" s="270" t="str">
        <f>+IF(H37=0,"",'Ark1'!X1624)</f>
        <v/>
      </c>
      <c r="Q37" s="270" t="str">
        <f>+IF(H37=0,"",'Ark1'!AG1624)</f>
        <v/>
      </c>
      <c r="R37" s="270" t="str">
        <f>+IF(H37=0,"",'Ark1'!AH1624)</f>
        <v/>
      </c>
      <c r="S37" s="440" t="str">
        <f>+IF(H37=0,"",'Ark1'!AR1624)</f>
        <v/>
      </c>
      <c r="T37" s="415" t="str">
        <f>+IF(H37=0,"",'Ark1'!AS1624)</f>
        <v/>
      </c>
      <c r="U37" s="270" t="str">
        <f>+IF(H37=0,"",'Ark1'!Y1624)</f>
        <v/>
      </c>
      <c r="V37" s="269" t="str">
        <f>+IF(H37=0,"",'Ark1'!AA1624)</f>
        <v/>
      </c>
      <c r="W37" s="305" t="str">
        <f t="shared" si="0"/>
        <v/>
      </c>
      <c r="X37" s="270" t="str">
        <f t="shared" si="1"/>
        <v/>
      </c>
      <c r="Y37" s="268" t="str">
        <f t="shared" si="2"/>
        <v/>
      </c>
      <c r="Z37" s="247"/>
      <c r="AA37" s="250"/>
      <c r="AC37" s="27"/>
      <c r="AD37" s="26"/>
      <c r="AE37" s="251"/>
      <c r="AF37" s="85"/>
      <c r="AG37" s="212"/>
      <c r="AH37" s="212"/>
      <c r="AI37" s="212"/>
      <c r="AJ37" s="85"/>
      <c r="BB37" s="263"/>
    </row>
    <row r="38" spans="1:54" ht="19.8">
      <c r="A38" s="247"/>
      <c r="B38" s="267">
        <f>+'Ark1'!C1625</f>
        <v>2024</v>
      </c>
      <c r="C38" s="267">
        <f>+'Ark1'!L1625</f>
        <v>1</v>
      </c>
      <c r="D38" s="267" t="s">
        <v>29</v>
      </c>
      <c r="E38" s="267">
        <f>+'Ark1'!AP1625</f>
        <v>29</v>
      </c>
      <c r="F38" s="275" t="str">
        <f>VLOOKUP(E38,RNR!$D$1:$E$38,2)</f>
        <v>Dexter</v>
      </c>
      <c r="G38" s="267" t="str">
        <f>+IF(H38=0,"",'Ark1'!Q1625)</f>
        <v/>
      </c>
      <c r="H38" s="361">
        <f>+'Ark1'!R1625</f>
        <v>0</v>
      </c>
      <c r="I38" s="268" t="str">
        <f>+IF(H38=0,"",'Ark1'!AE1625)</f>
        <v/>
      </c>
      <c r="J38" s="268"/>
      <c r="K38" s="268" t="str">
        <f>+IF(H38=0,"",'Ark1'!AF1625)</f>
        <v/>
      </c>
      <c r="L38" s="269" t="str">
        <f>+IF(H38=0,"",'Ark1'!T1625)</f>
        <v/>
      </c>
      <c r="M38" s="305" t="str">
        <f>+IF(H38=0,"",'Ark1'!U1625)</f>
        <v/>
      </c>
      <c r="N38" s="86"/>
      <c r="O38" s="270" t="str">
        <f>+IF(H38=0,"",'Ark1'!W1625)</f>
        <v/>
      </c>
      <c r="P38" s="270" t="str">
        <f>+IF(H38=0,"",'Ark1'!X1625)</f>
        <v/>
      </c>
      <c r="Q38" s="270" t="str">
        <f>+IF(H38=0,"",'Ark1'!AG1625)</f>
        <v/>
      </c>
      <c r="R38" s="270" t="str">
        <f>+IF(H38=0,"",'Ark1'!AH1625)</f>
        <v/>
      </c>
      <c r="S38" s="440" t="str">
        <f>+IF(H38=0,"",'Ark1'!AR1625)</f>
        <v/>
      </c>
      <c r="T38" s="415" t="str">
        <f>+IF(H38=0,"",'Ark1'!AS1625)</f>
        <v/>
      </c>
      <c r="U38" s="270" t="str">
        <f>+IF(H38=0,"",'Ark1'!Y1625)</f>
        <v/>
      </c>
      <c r="V38" s="269" t="str">
        <f>+IF(H38=0,"",'Ark1'!AA1625)</f>
        <v/>
      </c>
      <c r="W38" s="305" t="str">
        <f t="shared" si="0"/>
        <v/>
      </c>
      <c r="X38" s="270" t="str">
        <f t="shared" si="1"/>
        <v/>
      </c>
      <c r="Y38" s="268" t="str">
        <f t="shared" si="2"/>
        <v/>
      </c>
      <c r="Z38" s="247"/>
      <c r="AA38" s="250"/>
      <c r="AC38" s="27"/>
      <c r="AD38" s="26"/>
      <c r="AE38" s="251"/>
      <c r="AF38" s="85"/>
      <c r="AG38" s="212"/>
      <c r="AH38" s="212"/>
      <c r="AI38" s="212"/>
      <c r="AJ38" s="85"/>
      <c r="BB38" s="263"/>
    </row>
    <row r="39" spans="1:54" ht="19.8">
      <c r="A39" s="247"/>
      <c r="B39" s="267">
        <f>+'Ark1'!C1626</f>
        <v>2024</v>
      </c>
      <c r="C39" s="267">
        <f>+'Ark1'!L1626</f>
        <v>1</v>
      </c>
      <c r="D39" s="267" t="s">
        <v>29</v>
      </c>
      <c r="E39" s="267">
        <f>+'Ark1'!AP1626</f>
        <v>30</v>
      </c>
      <c r="F39" s="275" t="str">
        <f>VLOOKUP(E39,RNR!$D$1:$E$38,2)</f>
        <v>Piemontese</v>
      </c>
      <c r="G39" s="267" t="str">
        <f>+IF(H39=0,"",'Ark1'!Q1626)</f>
        <v/>
      </c>
      <c r="H39" s="361">
        <f>+'Ark1'!R1626</f>
        <v>0</v>
      </c>
      <c r="I39" s="268" t="str">
        <f>+IF(H39=0,"",'Ark1'!AE1626)</f>
        <v/>
      </c>
      <c r="J39" s="268"/>
      <c r="K39" s="268" t="str">
        <f>+IF(H39=0,"",'Ark1'!AF1626)</f>
        <v/>
      </c>
      <c r="L39" s="269" t="str">
        <f>+IF(H39=0,"",'Ark1'!T1626)</f>
        <v/>
      </c>
      <c r="M39" s="305" t="str">
        <f>+IF(H39=0,"",'Ark1'!U1626)</f>
        <v/>
      </c>
      <c r="N39" s="86"/>
      <c r="O39" s="270" t="str">
        <f>+IF(H39=0,"",'Ark1'!W1626)</f>
        <v/>
      </c>
      <c r="P39" s="270" t="str">
        <f>+IF(H39=0,"",'Ark1'!X1626)</f>
        <v/>
      </c>
      <c r="Q39" s="270" t="str">
        <f>+IF(H39=0,"",'Ark1'!AG1626)</f>
        <v/>
      </c>
      <c r="R39" s="270" t="str">
        <f>+IF(H39=0,"",'Ark1'!AH1626)</f>
        <v/>
      </c>
      <c r="S39" s="440" t="str">
        <f>+IF(H39=0,"",'Ark1'!AR1626)</f>
        <v/>
      </c>
      <c r="T39" s="415" t="str">
        <f>+IF(H39=0,"",'Ark1'!AS1626)</f>
        <v/>
      </c>
      <c r="U39" s="270" t="str">
        <f>+IF(H39=0,"",'Ark1'!Y1626)</f>
        <v/>
      </c>
      <c r="V39" s="269" t="str">
        <f>+IF(H39=0,"",'Ark1'!AA1626)</f>
        <v/>
      </c>
      <c r="W39" s="305" t="str">
        <f t="shared" si="0"/>
        <v/>
      </c>
      <c r="X39" s="270" t="str">
        <f t="shared" si="1"/>
        <v/>
      </c>
      <c r="Y39" s="268" t="str">
        <f t="shared" si="2"/>
        <v/>
      </c>
      <c r="Z39" s="247"/>
      <c r="AA39" s="250"/>
      <c r="AC39" s="27"/>
      <c r="AD39" s="26"/>
      <c r="AE39" s="251"/>
      <c r="AF39" s="85"/>
      <c r="AG39" s="212"/>
      <c r="AH39" s="212"/>
      <c r="AI39" s="212"/>
      <c r="AJ39" s="85"/>
      <c r="BB39" s="263"/>
    </row>
    <row r="40" spans="1:54" ht="19.8">
      <c r="A40" s="247"/>
      <c r="B40" s="267">
        <f>+'Ark1'!C1627</f>
        <v>2024</v>
      </c>
      <c r="C40" s="267">
        <f>+'Ark1'!L1627</f>
        <v>1</v>
      </c>
      <c r="D40" s="267" t="s">
        <v>29</v>
      </c>
      <c r="E40" s="267">
        <f>+'Ark1'!AP1627</f>
        <v>31</v>
      </c>
      <c r="F40" s="275" t="str">
        <f>VLOOKUP(E40,RNR!$D$1:$E$38,2)</f>
        <v>Galloway</v>
      </c>
      <c r="G40" s="267" t="str">
        <f>+IF(H40=0,"",'Ark1'!Q1627)</f>
        <v/>
      </c>
      <c r="H40" s="361">
        <f>+'Ark1'!R1627</f>
        <v>0</v>
      </c>
      <c r="I40" s="268" t="str">
        <f>+IF(H40=0,"",'Ark1'!AE1627)</f>
        <v/>
      </c>
      <c r="J40" s="268"/>
      <c r="K40" s="268" t="str">
        <f>+IF(H40=0,"",'Ark1'!AF1627)</f>
        <v/>
      </c>
      <c r="L40" s="269" t="str">
        <f>+IF(H40=0,"",'Ark1'!T1627)</f>
        <v/>
      </c>
      <c r="M40" s="305" t="str">
        <f>+IF(H40=0,"",'Ark1'!U1627)</f>
        <v/>
      </c>
      <c r="N40" s="86"/>
      <c r="O40" s="270" t="str">
        <f>+IF(H40=0,"",'Ark1'!W1627)</f>
        <v/>
      </c>
      <c r="P40" s="270" t="str">
        <f>+IF(H40=0,"",'Ark1'!X1627)</f>
        <v/>
      </c>
      <c r="Q40" s="270" t="str">
        <f>+IF(H40=0,"",'Ark1'!AG1627)</f>
        <v/>
      </c>
      <c r="R40" s="270" t="str">
        <f>+IF(H40=0,"",'Ark1'!AH1627)</f>
        <v/>
      </c>
      <c r="S40" s="440" t="str">
        <f>+IF(H40=0,"",'Ark1'!AR1627)</f>
        <v/>
      </c>
      <c r="T40" s="415" t="str">
        <f>+IF(H40=0,"",'Ark1'!AS1627)</f>
        <v/>
      </c>
      <c r="U40" s="270" t="str">
        <f>+IF(H40=0,"",'Ark1'!Y1627)</f>
        <v/>
      </c>
      <c r="V40" s="269" t="str">
        <f>+IF(H40=0,"",'Ark1'!AA1627)</f>
        <v/>
      </c>
      <c r="W40" s="305" t="str">
        <f t="shared" si="0"/>
        <v/>
      </c>
      <c r="X40" s="270" t="str">
        <f t="shared" si="1"/>
        <v/>
      </c>
      <c r="Y40" s="268" t="str">
        <f t="shared" si="2"/>
        <v/>
      </c>
      <c r="Z40" s="247"/>
      <c r="AA40" s="250"/>
      <c r="AC40" s="27"/>
      <c r="AD40" s="26"/>
      <c r="AE40" s="251"/>
      <c r="AF40" s="85"/>
      <c r="AG40" s="212"/>
      <c r="AH40" s="212"/>
      <c r="AI40" s="212"/>
      <c r="AJ40" s="85"/>
      <c r="BB40" s="263"/>
    </row>
    <row r="41" spans="1:54" ht="19.8">
      <c r="A41" s="247"/>
      <c r="B41" s="267">
        <f>+'Ark1'!C1628</f>
        <v>2024</v>
      </c>
      <c r="C41" s="267">
        <f>+'Ark1'!L1628</f>
        <v>1</v>
      </c>
      <c r="D41" s="267" t="s">
        <v>29</v>
      </c>
      <c r="E41" s="267">
        <f>+'Ark1'!AP1628</f>
        <v>32</v>
      </c>
      <c r="F41" s="275" t="str">
        <f>VLOOKUP(E41,RNR!$D$1:$E$38,2)</f>
        <v>Salers</v>
      </c>
      <c r="G41" s="267" t="str">
        <f>+IF(H41=0,"",'Ark1'!Q1628)</f>
        <v/>
      </c>
      <c r="H41" s="361">
        <f>+'Ark1'!R1628</f>
        <v>0</v>
      </c>
      <c r="I41" s="268" t="str">
        <f>+IF(H41=0,"",'Ark1'!AE1628)</f>
        <v/>
      </c>
      <c r="J41" s="268"/>
      <c r="K41" s="268" t="str">
        <f>+IF(H41=0,"",'Ark1'!AF1628)</f>
        <v/>
      </c>
      <c r="L41" s="269" t="str">
        <f>+IF(H41=0,"",'Ark1'!T1628)</f>
        <v/>
      </c>
      <c r="M41" s="305" t="str">
        <f>+IF(H41=0,"",'Ark1'!U1628)</f>
        <v/>
      </c>
      <c r="N41" s="86"/>
      <c r="O41" s="270" t="str">
        <f>+IF(H41=0,"",'Ark1'!W1628)</f>
        <v/>
      </c>
      <c r="P41" s="270" t="str">
        <f>+IF(H41=0,"",'Ark1'!X1628)</f>
        <v/>
      </c>
      <c r="Q41" s="270" t="str">
        <f>+IF(H41=0,"",'Ark1'!AG1628)</f>
        <v/>
      </c>
      <c r="R41" s="270" t="str">
        <f>+IF(H41=0,"",'Ark1'!AH1628)</f>
        <v/>
      </c>
      <c r="S41" s="440" t="str">
        <f>+IF(H41=0,"",'Ark1'!AR1628)</f>
        <v/>
      </c>
      <c r="T41" s="415" t="str">
        <f>+IF(H41=0,"",'Ark1'!AS1628)</f>
        <v/>
      </c>
      <c r="U41" s="270" t="str">
        <f>+IF(H41=0,"",'Ark1'!Y1628)</f>
        <v/>
      </c>
      <c r="V41" s="269" t="str">
        <f>+IF(H41=0,"",'Ark1'!AA1628)</f>
        <v/>
      </c>
      <c r="W41" s="305" t="str">
        <f t="shared" si="0"/>
        <v/>
      </c>
      <c r="X41" s="270" t="str">
        <f t="shared" si="1"/>
        <v/>
      </c>
      <c r="Y41" s="268" t="str">
        <f t="shared" si="2"/>
        <v/>
      </c>
      <c r="Z41" s="247"/>
      <c r="AA41" s="250"/>
      <c r="AC41" s="27"/>
      <c r="AD41" s="26"/>
      <c r="AE41" s="251"/>
      <c r="AF41" s="85"/>
      <c r="AG41" s="212"/>
      <c r="AH41" s="212"/>
      <c r="AI41" s="212"/>
      <c r="AJ41" s="85"/>
      <c r="BB41" s="263"/>
    </row>
    <row r="42" spans="1:54" ht="19.8">
      <c r="A42" s="247"/>
      <c r="B42" s="267">
        <f>+'Ark1'!C1629</f>
        <v>2024</v>
      </c>
      <c r="C42" s="267">
        <f>+'Ark1'!L1629</f>
        <v>1</v>
      </c>
      <c r="D42" s="267" t="s">
        <v>29</v>
      </c>
      <c r="E42" s="267">
        <f>+'Ark1'!AP1629</f>
        <v>33</v>
      </c>
      <c r="F42" s="275" t="str">
        <f>VLOOKUP(E42,RNR!$D$1:$E$38,2)</f>
        <v>Chianina</v>
      </c>
      <c r="G42" s="267" t="str">
        <f>+IF(H42=0,"",'Ark1'!Q1629)</f>
        <v/>
      </c>
      <c r="H42" s="361">
        <f>+'Ark1'!R1629</f>
        <v>0</v>
      </c>
      <c r="I42" s="268" t="str">
        <f>+IF(H42=0,"",'Ark1'!AE1629)</f>
        <v/>
      </c>
      <c r="J42" s="268"/>
      <c r="K42" s="268" t="str">
        <f>+IF(H42=0,"",'Ark1'!AF1629)</f>
        <v/>
      </c>
      <c r="L42" s="269" t="str">
        <f>+IF(H42=0,"",'Ark1'!T1629)</f>
        <v/>
      </c>
      <c r="M42" s="305" t="str">
        <f>+IF(H42=0,"",'Ark1'!U1629)</f>
        <v/>
      </c>
      <c r="N42" s="86"/>
      <c r="O42" s="270" t="str">
        <f>+IF(H42=0,"",'Ark1'!W1629)</f>
        <v/>
      </c>
      <c r="P42" s="270" t="str">
        <f>+IF(H42=0,"",'Ark1'!X1629)</f>
        <v/>
      </c>
      <c r="Q42" s="270" t="str">
        <f>+IF(H42=0,"",'Ark1'!AG1629)</f>
        <v/>
      </c>
      <c r="R42" s="270" t="str">
        <f>+IF(H42=0,"",'Ark1'!AH1629)</f>
        <v/>
      </c>
      <c r="S42" s="440" t="str">
        <f>+IF(H42=0,"",'Ark1'!AR1629)</f>
        <v/>
      </c>
      <c r="T42" s="415" t="str">
        <f>+IF(H42=0,"",'Ark1'!AS1629)</f>
        <v/>
      </c>
      <c r="U42" s="270" t="str">
        <f>+IF(H42=0,"",'Ark1'!Y1629)</f>
        <v/>
      </c>
      <c r="V42" s="269" t="str">
        <f>+IF(H42=0,"",'Ark1'!AA1629)</f>
        <v/>
      </c>
      <c r="W42" s="305" t="str">
        <f t="shared" si="0"/>
        <v/>
      </c>
      <c r="X42" s="270" t="str">
        <f t="shared" si="1"/>
        <v/>
      </c>
      <c r="Y42" s="268" t="str">
        <f t="shared" si="2"/>
        <v/>
      </c>
      <c r="Z42" s="247"/>
      <c r="AA42" s="250"/>
      <c r="AC42" s="27"/>
      <c r="AD42" s="26"/>
      <c r="AE42" s="251"/>
      <c r="AF42" s="85"/>
      <c r="AG42" s="212"/>
      <c r="AH42" s="212"/>
      <c r="AI42" s="212"/>
      <c r="AJ42" s="85"/>
      <c r="BB42" s="263"/>
    </row>
    <row r="43" spans="1:54" ht="19.8">
      <c r="A43" s="247"/>
      <c r="B43" s="267">
        <f>+'Ark1'!C1630</f>
        <v>2024</v>
      </c>
      <c r="C43" s="267">
        <f>+'Ark1'!L1630</f>
        <v>1</v>
      </c>
      <c r="D43" s="267" t="s">
        <v>29</v>
      </c>
      <c r="E43" s="267">
        <f>+'Ark1'!AP1630</f>
        <v>34</v>
      </c>
      <c r="F43" s="275" t="str">
        <f>VLOOKUP(E43,RNR!$D$1:$E$38,2)</f>
        <v>Belgisk blå</v>
      </c>
      <c r="G43" s="267" t="str">
        <f>+IF(H43=0,"",'Ark1'!Q1630)</f>
        <v/>
      </c>
      <c r="H43" s="361">
        <f>+'Ark1'!R1630</f>
        <v>0</v>
      </c>
      <c r="I43" s="268" t="str">
        <f>+IF(H43=0,"",'Ark1'!AE1630)</f>
        <v/>
      </c>
      <c r="J43" s="268"/>
      <c r="K43" s="268" t="str">
        <f>+IF(H43=0,"",'Ark1'!AF1630)</f>
        <v/>
      </c>
      <c r="L43" s="269" t="str">
        <f>+IF(H43=0,"",'Ark1'!T1630)</f>
        <v/>
      </c>
      <c r="M43" s="305" t="str">
        <f>+IF(H43=0,"",'Ark1'!U1630)</f>
        <v/>
      </c>
      <c r="N43" s="86"/>
      <c r="O43" s="270" t="str">
        <f>+IF(H43=0,"",'Ark1'!W1630)</f>
        <v/>
      </c>
      <c r="P43" s="270" t="str">
        <f>+IF(H43=0,"",'Ark1'!X1630)</f>
        <v/>
      </c>
      <c r="Q43" s="270" t="str">
        <f>+IF(H43=0,"",'Ark1'!AG1630)</f>
        <v/>
      </c>
      <c r="R43" s="270" t="str">
        <f>+IF(H43=0,"",'Ark1'!AH1630)</f>
        <v/>
      </c>
      <c r="S43" s="440" t="str">
        <f>+IF(H43=0,"",'Ark1'!AR1630)</f>
        <v/>
      </c>
      <c r="T43" s="415" t="str">
        <f>+IF(H43=0,"",'Ark1'!AS1630)</f>
        <v/>
      </c>
      <c r="U43" s="270" t="str">
        <f>+IF(H43=0,"",'Ark1'!Y1630)</f>
        <v/>
      </c>
      <c r="V43" s="269" t="str">
        <f>+IF(H43=0,"",'Ark1'!AA1630)</f>
        <v/>
      </c>
      <c r="W43" s="305" t="str">
        <f t="shared" si="0"/>
        <v/>
      </c>
      <c r="X43" s="270" t="str">
        <f t="shared" si="1"/>
        <v/>
      </c>
      <c r="Y43" s="268" t="str">
        <f t="shared" si="2"/>
        <v/>
      </c>
      <c r="Z43" s="247"/>
      <c r="AA43" s="250"/>
      <c r="AC43" s="27"/>
      <c r="AD43" s="26"/>
      <c r="AE43" s="251"/>
      <c r="AF43" s="85"/>
      <c r="AG43" s="212"/>
      <c r="AH43" s="212"/>
      <c r="AI43" s="212"/>
      <c r="AJ43" s="85"/>
      <c r="BB43" s="263"/>
    </row>
    <row r="44" spans="1:54" ht="19.8">
      <c r="A44" s="247"/>
      <c r="B44" s="267">
        <f>+'Ark1'!C1631</f>
        <v>2024</v>
      </c>
      <c r="C44" s="267">
        <f>+'Ark1'!L1631</f>
        <v>1</v>
      </c>
      <c r="D44" s="267" t="s">
        <v>29</v>
      </c>
      <c r="E44" s="267">
        <f>+'Ark1'!AP1631</f>
        <v>39</v>
      </c>
      <c r="F44" s="275" t="str">
        <f>VLOOKUP(E44,RNR!$D$1:$E$38,2)</f>
        <v>Wagyu</v>
      </c>
      <c r="G44" s="267" t="str">
        <f>+IF(H44=0,"",'Ark1'!Q1631)</f>
        <v/>
      </c>
      <c r="H44" s="361">
        <f>+'Ark1'!R1631</f>
        <v>0</v>
      </c>
      <c r="I44" s="268" t="str">
        <f>+IF(H44=0,"",'Ark1'!AE1631)</f>
        <v/>
      </c>
      <c r="J44" s="268"/>
      <c r="K44" s="268" t="str">
        <f>+IF(H44=0,"",'Ark1'!AF1631)</f>
        <v/>
      </c>
      <c r="L44" s="269" t="str">
        <f>+IF(H44=0,"",'Ark1'!T1631)</f>
        <v/>
      </c>
      <c r="M44" s="305" t="str">
        <f>+IF(H44=0,"",'Ark1'!U1631)</f>
        <v/>
      </c>
      <c r="N44" s="86"/>
      <c r="O44" s="270" t="str">
        <f>+IF(H44=0,"",'Ark1'!W1631)</f>
        <v/>
      </c>
      <c r="P44" s="270" t="str">
        <f>+IF(H44=0,"",'Ark1'!X1631)</f>
        <v/>
      </c>
      <c r="Q44" s="270" t="str">
        <f>+IF(H44=0,"",'Ark1'!AG1631)</f>
        <v/>
      </c>
      <c r="R44" s="270" t="str">
        <f>+IF(H44=0,"",'Ark1'!AH1631)</f>
        <v/>
      </c>
      <c r="S44" s="440" t="str">
        <f>+IF(H44=0,"",'Ark1'!AR1631)</f>
        <v/>
      </c>
      <c r="T44" s="415" t="str">
        <f>+IF(H44=0,"",'Ark1'!AS1631)</f>
        <v/>
      </c>
      <c r="U44" s="270" t="str">
        <f>+IF(H44=0,"",'Ark1'!Y1631)</f>
        <v/>
      </c>
      <c r="V44" s="269" t="str">
        <f>+IF(H44=0,"",'Ark1'!AA1631)</f>
        <v/>
      </c>
      <c r="W44" s="305" t="str">
        <f t="shared" si="0"/>
        <v/>
      </c>
      <c r="X44" s="270" t="str">
        <f t="shared" si="1"/>
        <v/>
      </c>
      <c r="Y44" s="268" t="str">
        <f t="shared" si="2"/>
        <v/>
      </c>
      <c r="Z44" s="247"/>
      <c r="AA44" s="250"/>
      <c r="AC44" s="27"/>
      <c r="AD44" s="26"/>
      <c r="AE44" s="251"/>
      <c r="AF44" s="85"/>
      <c r="AG44" s="212"/>
      <c r="AH44" s="212"/>
      <c r="AI44" s="212"/>
      <c r="AJ44" s="85"/>
      <c r="BB44" s="263"/>
    </row>
    <row r="45" spans="1:54" ht="19.8">
      <c r="A45" s="247"/>
      <c r="B45" s="267">
        <f>+'Ark1'!C1632</f>
        <v>2024</v>
      </c>
      <c r="C45" s="267">
        <f>+'Ark1'!L1632</f>
        <v>1</v>
      </c>
      <c r="D45" s="267" t="s">
        <v>29</v>
      </c>
      <c r="E45" s="267">
        <f>+'Ark1'!AP1632</f>
        <v>40</v>
      </c>
      <c r="F45" s="275" t="str">
        <f>VLOOKUP(E45,RNR!$D$1:$E$38,2)</f>
        <v>Jak (Bos Grunniens)</v>
      </c>
      <c r="G45" s="267" t="str">
        <f>+IF(H45=0,"",'Ark1'!Q1632)</f>
        <v/>
      </c>
      <c r="H45" s="361">
        <f>+'Ark1'!R1632</f>
        <v>0</v>
      </c>
      <c r="I45" s="268" t="str">
        <f>+IF(H45=0,"",'Ark1'!AE1632)</f>
        <v/>
      </c>
      <c r="J45" s="268"/>
      <c r="K45" s="268" t="str">
        <f>+IF(H45=0,"",'Ark1'!AF1632)</f>
        <v/>
      </c>
      <c r="L45" s="269" t="str">
        <f>+IF(H45=0,"",'Ark1'!T1632)</f>
        <v/>
      </c>
      <c r="M45" s="305" t="str">
        <f>+IF(H45=0,"",'Ark1'!U1632)</f>
        <v/>
      </c>
      <c r="N45" s="86"/>
      <c r="O45" s="270" t="str">
        <f>+IF(H45=0,"",'Ark1'!W1632)</f>
        <v/>
      </c>
      <c r="P45" s="270" t="str">
        <f>+IF(H45=0,"",'Ark1'!X1632)</f>
        <v/>
      </c>
      <c r="Q45" s="270" t="str">
        <f>+IF(H45=0,"",'Ark1'!AG1632)</f>
        <v/>
      </c>
      <c r="R45" s="270" t="str">
        <f>+IF(H45=0,"",'Ark1'!AH1632)</f>
        <v/>
      </c>
      <c r="S45" s="440" t="str">
        <f>+IF(H45=0,"",'Ark1'!AR1632)</f>
        <v/>
      </c>
      <c r="T45" s="415" t="str">
        <f>+IF(H45=0,"",'Ark1'!AS1632)</f>
        <v/>
      </c>
      <c r="U45" s="270" t="str">
        <f>+IF(H45=0,"",'Ark1'!Y1632)</f>
        <v/>
      </c>
      <c r="V45" s="269" t="str">
        <f>+IF(H45=0,"",'Ark1'!AA1632)</f>
        <v/>
      </c>
      <c r="W45" s="305" t="str">
        <f t="shared" si="0"/>
        <v/>
      </c>
      <c r="X45" s="270" t="str">
        <f t="shared" si="1"/>
        <v/>
      </c>
      <c r="Y45" s="268" t="str">
        <f t="shared" si="2"/>
        <v/>
      </c>
      <c r="Z45" s="247"/>
      <c r="AA45" s="250"/>
      <c r="AC45" s="27"/>
      <c r="AD45" s="26"/>
      <c r="AE45" s="251"/>
      <c r="AF45" s="85"/>
      <c r="AG45" s="212"/>
      <c r="AH45" s="212"/>
      <c r="AI45" s="212"/>
      <c r="AJ45" s="85"/>
      <c r="BB45" s="263"/>
    </row>
    <row r="46" spans="1:54" ht="19.8">
      <c r="A46" s="247"/>
      <c r="B46" s="267">
        <f>+'Ark1'!C1633</f>
        <v>2024</v>
      </c>
      <c r="C46" s="267">
        <f>+'Ark1'!L1633</f>
        <v>1</v>
      </c>
      <c r="D46" s="267" t="s">
        <v>29</v>
      </c>
      <c r="E46" s="267">
        <f>+'Ark1'!AP1633</f>
        <v>98</v>
      </c>
      <c r="F46" s="275" t="str">
        <f>VLOOKUP(E46,RNR!$D$1:$E$38,2)</f>
        <v>Krysning</v>
      </c>
      <c r="G46" s="267" t="str">
        <f>+IF(H46=0,"",'Ark1'!Q1633)</f>
        <v/>
      </c>
      <c r="H46" s="361">
        <f>+'Ark1'!R1633</f>
        <v>0</v>
      </c>
      <c r="I46" s="268" t="str">
        <f>+IF(H46=0,"",'Ark1'!AE1633)</f>
        <v/>
      </c>
      <c r="J46" s="268"/>
      <c r="K46" s="268" t="str">
        <f>+IF(H46=0,"",'Ark1'!AF1633)</f>
        <v/>
      </c>
      <c r="L46" s="269" t="str">
        <f>+IF(H46=0,"",'Ark1'!T1633)</f>
        <v/>
      </c>
      <c r="M46" s="305" t="str">
        <f>+IF(H46=0,"",'Ark1'!U1633)</f>
        <v/>
      </c>
      <c r="N46" s="86"/>
      <c r="O46" s="270" t="str">
        <f>+IF(H46=0,"",'Ark1'!W1633)</f>
        <v/>
      </c>
      <c r="P46" s="270" t="str">
        <f>+IF(H46=0,"",'Ark1'!X1633)</f>
        <v/>
      </c>
      <c r="Q46" s="270" t="str">
        <f>+IF(H46=0,"",'Ark1'!AG1633)</f>
        <v/>
      </c>
      <c r="R46" s="270" t="str">
        <f>+IF(H46=0,"",'Ark1'!AH1633)</f>
        <v/>
      </c>
      <c r="S46" s="440" t="str">
        <f>+IF(H46=0,"",'Ark1'!AR1633)</f>
        <v/>
      </c>
      <c r="T46" s="415" t="str">
        <f>+IF(H46=0,"",'Ark1'!AS1633)</f>
        <v/>
      </c>
      <c r="U46" s="270" t="str">
        <f>+IF(H46=0,"",'Ark1'!Y1633)</f>
        <v/>
      </c>
      <c r="V46" s="269" t="str">
        <f>+IF(H46=0,"",'Ark1'!AA1633)</f>
        <v/>
      </c>
      <c r="W46" s="305" t="str">
        <f t="shared" si="0"/>
        <v/>
      </c>
      <c r="X46" s="270" t="str">
        <f t="shared" si="1"/>
        <v/>
      </c>
      <c r="Y46" s="268" t="str">
        <f t="shared" si="2"/>
        <v/>
      </c>
      <c r="Z46" s="247"/>
      <c r="AA46" s="250"/>
      <c r="AC46" s="27"/>
      <c r="AD46" s="26"/>
      <c r="AE46" s="251"/>
      <c r="AF46" s="85"/>
      <c r="AG46" s="212"/>
      <c r="AH46" s="212"/>
      <c r="AI46" s="212"/>
      <c r="AJ46" s="85"/>
      <c r="BB46" s="263"/>
    </row>
    <row r="47" spans="1:54" ht="19.8">
      <c r="A47" s="247"/>
      <c r="B47" s="267">
        <f>+'Ark1'!C1634</f>
        <v>2024</v>
      </c>
      <c r="C47" s="267">
        <f>+'Ark1'!L1634</f>
        <v>1</v>
      </c>
      <c r="D47" s="267" t="s">
        <v>29</v>
      </c>
      <c r="E47" s="267">
        <f>+'Ark1'!AP1634</f>
        <v>99</v>
      </c>
      <c r="F47" s="275" t="str">
        <f>VLOOKUP(E47,RNR!$D$1:$E$38,2)</f>
        <v>Ukjent rase</v>
      </c>
      <c r="G47" s="267" t="str">
        <f>+IF(H47=0,"",'Ark1'!Q1634)</f>
        <v/>
      </c>
      <c r="H47" s="361">
        <f>+'Ark1'!R1634</f>
        <v>0</v>
      </c>
      <c r="I47" s="268" t="str">
        <f>+IF(H47=0,"",'Ark1'!AE1634)</f>
        <v/>
      </c>
      <c r="J47" s="268"/>
      <c r="K47" s="268" t="str">
        <f>+IF(H47=0,"",'Ark1'!AF1634)</f>
        <v/>
      </c>
      <c r="L47" s="269" t="str">
        <f>+IF(H47=0,"",'Ark1'!T1634)</f>
        <v/>
      </c>
      <c r="M47" s="305" t="str">
        <f>+IF(H47=0,"",'Ark1'!U1634)</f>
        <v/>
      </c>
      <c r="N47" s="86"/>
      <c r="O47" s="270" t="str">
        <f>+IF(H47=0,"",'Ark1'!W1634)</f>
        <v/>
      </c>
      <c r="P47" s="270" t="str">
        <f>+IF(H47=0,"",'Ark1'!X1634)</f>
        <v/>
      </c>
      <c r="Q47" s="270" t="str">
        <f>+IF(H47=0,"",'Ark1'!AG1634)</f>
        <v/>
      </c>
      <c r="R47" s="270" t="str">
        <f>+IF(H47=0,"",'Ark1'!AH1634)</f>
        <v/>
      </c>
      <c r="S47" s="440" t="str">
        <f>+IF(H47=0,"",'Ark1'!AR1634)</f>
        <v/>
      </c>
      <c r="T47" s="415" t="str">
        <f>+IF(H47=0,"",'Ark1'!AS1634)</f>
        <v/>
      </c>
      <c r="U47" s="270" t="str">
        <f>+IF(H47=0,"",'Ark1'!Y1634)</f>
        <v/>
      </c>
      <c r="V47" s="269" t="str">
        <f>+IF(H47=0,"",'Ark1'!AA1634)</f>
        <v/>
      </c>
      <c r="W47" s="305" t="str">
        <f t="shared" si="0"/>
        <v/>
      </c>
      <c r="X47" s="270" t="str">
        <f t="shared" si="1"/>
        <v/>
      </c>
      <c r="Y47" s="268" t="str">
        <f t="shared" si="2"/>
        <v/>
      </c>
      <c r="Z47" s="247"/>
      <c r="AA47" s="250"/>
      <c r="AC47" s="27"/>
      <c r="AD47" s="26"/>
      <c r="AE47" s="251"/>
      <c r="AF47" s="85"/>
      <c r="AG47" s="212"/>
      <c r="AH47" s="212"/>
      <c r="AI47" s="212"/>
      <c r="AJ47" s="85"/>
      <c r="BB47" s="263"/>
    </row>
    <row r="48" spans="1:54" ht="19.8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50"/>
      <c r="AC48" s="27"/>
      <c r="AD48" s="26"/>
      <c r="AE48" s="251"/>
      <c r="AF48" s="85"/>
      <c r="AG48" s="212"/>
      <c r="AH48" s="212"/>
      <c r="AI48" s="212"/>
      <c r="AJ48" s="85"/>
      <c r="BB48" s="263"/>
    </row>
    <row r="49" spans="1:54" ht="22.8">
      <c r="A49" s="247"/>
      <c r="B49" s="247"/>
      <c r="C49" s="265"/>
      <c r="D49" s="346" t="str">
        <f>+D51</f>
        <v>P</v>
      </c>
      <c r="E49" s="247"/>
      <c r="F49" s="247"/>
      <c r="G49" s="247"/>
      <c r="H49" s="280">
        <f>SUM(H51:H85)</f>
        <v>51</v>
      </c>
      <c r="I49" s="248"/>
      <c r="J49" s="247"/>
      <c r="K49" s="248"/>
      <c r="L49" s="247"/>
      <c r="M49" s="345">
        <f>+Klasse!L12</f>
        <v>171.76862745098043</v>
      </c>
      <c r="N49" s="247" t="s">
        <v>562</v>
      </c>
      <c r="O49" s="249"/>
      <c r="P49" s="249"/>
      <c r="Q49" s="247"/>
      <c r="R49" s="249"/>
      <c r="S49" s="249"/>
      <c r="T49" s="249"/>
      <c r="U49" s="249"/>
      <c r="V49" s="247"/>
      <c r="W49" s="345">
        <f>+Klasse!AC12</f>
        <v>252.04856715387282</v>
      </c>
      <c r="X49" s="249" t="s">
        <v>621</v>
      </c>
      <c r="Y49" s="248"/>
      <c r="Z49" s="247"/>
      <c r="AA49" s="250"/>
      <c r="AC49" s="27"/>
      <c r="AD49" s="26"/>
      <c r="AE49" s="251"/>
      <c r="AF49" s="85"/>
      <c r="AJ49" s="85"/>
      <c r="BB49" s="263"/>
    </row>
    <row r="50" spans="1:54" ht="19.8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50"/>
      <c r="AC50" s="27"/>
      <c r="AD50" s="26"/>
      <c r="AE50" s="251"/>
      <c r="AF50" s="85"/>
      <c r="AJ50" s="85"/>
      <c r="BB50" s="263"/>
    </row>
    <row r="51" spans="1:54" ht="15.6">
      <c r="A51" s="247"/>
      <c r="B51" s="306">
        <f>+'Ark1'!C1635</f>
        <v>2024</v>
      </c>
      <c r="C51" s="85">
        <f>+'Ark1'!L1635</f>
        <v>2</v>
      </c>
      <c r="D51" s="85" t="s">
        <v>30</v>
      </c>
      <c r="E51" s="85">
        <f>+'Ark1'!AP1635</f>
        <v>1</v>
      </c>
      <c r="F51" s="275" t="str">
        <f>VLOOKUP(E51,RNR!$D$1:$E$38,2)</f>
        <v>NRF</v>
      </c>
      <c r="G51" s="85">
        <f>+IF(H51=0,"",'Ark1'!Q1635)</f>
        <v>11</v>
      </c>
      <c r="H51" s="361">
        <f>+'Ark1'!R1635</f>
        <v>31</v>
      </c>
      <c r="I51" s="27">
        <f>+IF(H51=0,"",'Ark1'!AE1635)</f>
        <v>3.6729857819905214</v>
      </c>
      <c r="J51" s="27"/>
      <c r="K51" s="27">
        <f>+IF(H51=0,"",'Ark1'!AF1635)</f>
        <v>2.5302859776145192</v>
      </c>
      <c r="L51" s="26">
        <f>+IF(H51=0,"",'Ark1'!T1635)</f>
        <v>3.9677419354838719</v>
      </c>
      <c r="M51" s="305">
        <f>+IF(H51=0,"",'Ark1'!U1635)</f>
        <v>184.20645161290321</v>
      </c>
      <c r="N51" s="27"/>
      <c r="O51" s="32">
        <f>+IF(H51=0,"",'Ark1'!W1635)</f>
        <v>3.2258064516129026</v>
      </c>
      <c r="P51" s="32">
        <f>+IF(H51=0,"",'Ark1'!X1635)</f>
        <v>0</v>
      </c>
      <c r="Q51" s="32">
        <f>+IF(H51=0,"",'Ark1'!AG1635)</f>
        <v>735.70967741935488</v>
      </c>
      <c r="R51" s="32">
        <f>+IF(H51=0,"",'Ark1'!AH1635)</f>
        <v>0</v>
      </c>
      <c r="S51" s="377">
        <f>+IF(H51=0,"",'Ark1'!AR1635)</f>
        <v>200.32258064516128</v>
      </c>
      <c r="T51" s="113">
        <f>+IF(H51=0,"",'Ark1'!AS1635)</f>
        <v>22.492521197793735</v>
      </c>
      <c r="U51" s="32">
        <f>+IF(H51=0,"",'Ark1'!Y1635)</f>
        <v>42.44780427076239</v>
      </c>
      <c r="V51" s="26">
        <f>+IF(H51=0,"",'Ark1'!AA1635)</f>
        <v>1.1211707869021139</v>
      </c>
      <c r="W51" s="305">
        <f t="shared" ref="W51:W85" si="3">IF(H51=0,"",1000*M51/Q51)</f>
        <v>250.37926952251499</v>
      </c>
      <c r="X51" s="32">
        <f t="shared" ref="X51:X85" si="4">IF(H51=0,"",M51/C51)</f>
        <v>92.103225806451604</v>
      </c>
      <c r="Y51" s="27">
        <f t="shared" ref="Y51:Y85" si="5">IF(H51=0,"",H51/G51)</f>
        <v>2.8181818181818183</v>
      </c>
      <c r="Z51" s="247"/>
      <c r="AA51" s="250"/>
      <c r="AC51" s="27"/>
      <c r="AD51" s="26"/>
      <c r="AE51" s="251"/>
      <c r="AF51" s="85"/>
      <c r="AJ51" s="85"/>
    </row>
    <row r="52" spans="1:54" ht="15.6">
      <c r="A52" s="247"/>
      <c r="B52" s="306">
        <f>+'Ark1'!C1636</f>
        <v>2024</v>
      </c>
      <c r="C52" s="85">
        <f>+'Ark1'!L1636</f>
        <v>2</v>
      </c>
      <c r="D52" s="85" t="s">
        <v>30</v>
      </c>
      <c r="E52" s="85">
        <f>+'Ark1'!AP1636</f>
        <v>2</v>
      </c>
      <c r="F52" s="275" t="str">
        <f>VLOOKUP(E52,RNR!$D$1:$E$38,2)</f>
        <v>Jersey</v>
      </c>
      <c r="G52" s="85" t="str">
        <f>+IF(H52=0,"",'Ark1'!Q1636)</f>
        <v/>
      </c>
      <c r="H52" s="361">
        <f>+'Ark1'!R1636</f>
        <v>0</v>
      </c>
      <c r="I52" s="27" t="str">
        <f>+IF(H52=0,"",'Ark1'!AE1636)</f>
        <v/>
      </c>
      <c r="J52" s="27"/>
      <c r="K52" s="27" t="str">
        <f>+IF(H52=0,"",'Ark1'!AF1636)</f>
        <v/>
      </c>
      <c r="L52" s="26" t="str">
        <f>+IF(H52=0,"",'Ark1'!T1636)</f>
        <v/>
      </c>
      <c r="M52" s="305" t="str">
        <f>+IF(H52=0,"",'Ark1'!U1636)</f>
        <v/>
      </c>
      <c r="N52" s="27"/>
      <c r="O52" s="32" t="str">
        <f>+IF(H52=0,"",'Ark1'!W1636)</f>
        <v/>
      </c>
      <c r="P52" s="32" t="str">
        <f>+IF(H52=0,"",'Ark1'!X1636)</f>
        <v/>
      </c>
      <c r="Q52" s="32" t="str">
        <f>+IF(H52=0,"",'Ark1'!AG1636)</f>
        <v/>
      </c>
      <c r="R52" s="32" t="str">
        <f>+IF(H52=0,"",'Ark1'!AH1636)</f>
        <v/>
      </c>
      <c r="S52" s="377" t="str">
        <f>+IF(H52=0,"",'Ark1'!AR1636)</f>
        <v/>
      </c>
      <c r="T52" s="113" t="str">
        <f>+IF(H52=0,"",'Ark1'!AS1636)</f>
        <v/>
      </c>
      <c r="U52" s="32" t="str">
        <f>+IF(H52=0,"",'Ark1'!Y1636)</f>
        <v/>
      </c>
      <c r="V52" s="26" t="str">
        <f>+IF(H52=0,"",'Ark1'!AA1636)</f>
        <v/>
      </c>
      <c r="W52" s="305" t="str">
        <f t="shared" si="3"/>
        <v/>
      </c>
      <c r="X52" s="32" t="str">
        <f t="shared" si="4"/>
        <v/>
      </c>
      <c r="Y52" s="27" t="str">
        <f t="shared" si="5"/>
        <v/>
      </c>
      <c r="Z52" s="247"/>
      <c r="AA52" s="250"/>
      <c r="AC52" s="27"/>
      <c r="AD52" s="26"/>
      <c r="AE52" s="251"/>
      <c r="AF52" s="85"/>
      <c r="AJ52" s="85"/>
    </row>
    <row r="53" spans="1:54" ht="15.6">
      <c r="A53" s="247"/>
      <c r="B53" s="306">
        <f>+'Ark1'!C1637</f>
        <v>2024</v>
      </c>
      <c r="C53" s="85">
        <f>+'Ark1'!L1637</f>
        <v>2</v>
      </c>
      <c r="D53" s="85" t="s">
        <v>30</v>
      </c>
      <c r="E53" s="85">
        <f>+'Ark1'!AP1637</f>
        <v>3</v>
      </c>
      <c r="F53" s="275" t="str">
        <f>VLOOKUP(E53,RNR!$D$1:$E$38,2)</f>
        <v>Sidet Trønderfe og Nordlandsfe</v>
      </c>
      <c r="G53" s="85">
        <f>+IF(H53=0,"",'Ark1'!Q1637)</f>
        <v>4</v>
      </c>
      <c r="H53" s="361">
        <f>+'Ark1'!R1637</f>
        <v>4</v>
      </c>
      <c r="I53" s="27">
        <f>+IF(H53=0,"",'Ark1'!AE1637)</f>
        <v>4.2105263157894726</v>
      </c>
      <c r="J53" s="27"/>
      <c r="K53" s="27">
        <f>+IF(H53=0,"",'Ark1'!AF1637)</f>
        <v>3.4914547094166606</v>
      </c>
      <c r="L53" s="26">
        <f>+IF(H53=0,"",'Ark1'!T1637)</f>
        <v>5</v>
      </c>
      <c r="M53" s="305">
        <f>+IF(H53=0,"",'Ark1'!U1637)</f>
        <v>160.67500000000001</v>
      </c>
      <c r="N53" s="27"/>
      <c r="O53" s="32">
        <f>+IF(H53=0,"",'Ark1'!W1637)</f>
        <v>25</v>
      </c>
      <c r="P53" s="32">
        <f>+IF(H53=0,"",'Ark1'!X1637)</f>
        <v>0</v>
      </c>
      <c r="Q53" s="32">
        <f>+IF(H53=0,"",'Ark1'!AG1637)</f>
        <v>600.5</v>
      </c>
      <c r="R53" s="32">
        <f>+IF(H53=0,"",'Ark1'!AH1637)</f>
        <v>0</v>
      </c>
      <c r="S53" s="377">
        <f>+IF(H53=0,"",'Ark1'!AR1637)</f>
        <v>192</v>
      </c>
      <c r="T53" s="113">
        <f>+IF(H53=0,"",'Ark1'!AS1637)</f>
        <v>22.635595351487655</v>
      </c>
      <c r="U53" s="32">
        <f>+IF(H53=0,"",'Ark1'!Y1637)</f>
        <v>11.768044654911977</v>
      </c>
      <c r="V53" s="26">
        <f>+IF(H53=0,"",'Ark1'!AA1637)</f>
        <v>1.2247448713915889</v>
      </c>
      <c r="W53" s="305">
        <f t="shared" si="3"/>
        <v>267.56869275603663</v>
      </c>
      <c r="X53" s="32">
        <f t="shared" si="4"/>
        <v>80.337500000000006</v>
      </c>
      <c r="Y53" s="27">
        <f t="shared" si="5"/>
        <v>1</v>
      </c>
      <c r="Z53" s="247"/>
      <c r="AA53" s="250"/>
      <c r="AC53" s="27"/>
      <c r="AD53" s="26"/>
      <c r="AE53" s="251"/>
      <c r="AF53" s="85"/>
      <c r="AJ53" s="85"/>
    </row>
    <row r="54" spans="1:54" ht="15.6">
      <c r="A54" s="247"/>
      <c r="B54" s="306">
        <f>+'Ark1'!C1638</f>
        <v>2024</v>
      </c>
      <c r="C54" s="85">
        <f>+'Ark1'!L1638</f>
        <v>2</v>
      </c>
      <c r="D54" s="85" t="s">
        <v>30</v>
      </c>
      <c r="E54" s="85">
        <f>+'Ark1'!AP1638</f>
        <v>4</v>
      </c>
      <c r="F54" s="275" t="str">
        <f>VLOOKUP(E54,RNR!$D$1:$E$38,2)</f>
        <v>Telemarkfe</v>
      </c>
      <c r="G54" s="85">
        <f>+IF(H54=0,"",'Ark1'!Q1638)</f>
        <v>1</v>
      </c>
      <c r="H54" s="361">
        <f>+'Ark1'!R1638</f>
        <v>1</v>
      </c>
      <c r="I54" s="27">
        <f>+IF(H54=0,"",'Ark1'!AE1638)</f>
        <v>3.8461538461538449</v>
      </c>
      <c r="J54" s="27"/>
      <c r="K54" s="27">
        <f>+IF(H54=0,"",'Ark1'!AF1638)</f>
        <v>3.9076820529911673</v>
      </c>
      <c r="L54" s="26">
        <f>+IF(H54=0,"",'Ark1'!T1638)</f>
        <v>5</v>
      </c>
      <c r="M54" s="305">
        <f>+IF(H54=0,"",'Ark1'!U1638)</f>
        <v>187.6</v>
      </c>
      <c r="N54" s="27"/>
      <c r="O54" s="32">
        <f>+IF(H54=0,"",'Ark1'!W1638)</f>
        <v>0</v>
      </c>
      <c r="P54" s="32">
        <f>+IF(H54=0,"",'Ark1'!X1638)</f>
        <v>0</v>
      </c>
      <c r="Q54" s="32">
        <f>+IF(H54=0,"",'Ark1'!AG1638)</f>
        <v>707</v>
      </c>
      <c r="R54" s="32">
        <f>+IF(H54=0,"",'Ark1'!AH1638)</f>
        <v>0</v>
      </c>
      <c r="S54" s="377">
        <f>+IF(H54=0,"",'Ark1'!AR1638)</f>
        <v>202</v>
      </c>
      <c r="T54" s="113">
        <f>+IF(H54=0,"",'Ark1'!AS1638)</f>
        <v>22.808868476299647</v>
      </c>
      <c r="U54" s="32">
        <f>+IF(H54=0,"",'Ark1'!Y1638)</f>
        <v>0</v>
      </c>
      <c r="V54" s="26">
        <f>+IF(H54=0,"",'Ark1'!AA1638)</f>
        <v>0</v>
      </c>
      <c r="W54" s="305">
        <f t="shared" si="3"/>
        <v>265.34653465346537</v>
      </c>
      <c r="X54" s="32">
        <f t="shared" si="4"/>
        <v>93.8</v>
      </c>
      <c r="Y54" s="27">
        <f t="shared" si="5"/>
        <v>1</v>
      </c>
      <c r="Z54" s="247"/>
      <c r="AA54" s="250"/>
      <c r="AC54" s="27"/>
      <c r="AD54" s="26"/>
      <c r="AE54" s="251"/>
      <c r="AF54" s="85"/>
      <c r="AJ54" s="85"/>
    </row>
    <row r="55" spans="1:54" ht="15.6">
      <c r="A55" s="247"/>
      <c r="B55" s="306">
        <f>+'Ark1'!C1639</f>
        <v>2024</v>
      </c>
      <c r="C55" s="85">
        <f>+'Ark1'!L1639</f>
        <v>2</v>
      </c>
      <c r="D55" s="85" t="s">
        <v>30</v>
      </c>
      <c r="E55" s="85">
        <f>+'Ark1'!AP1639</f>
        <v>5</v>
      </c>
      <c r="F55" s="275" t="str">
        <f>VLOOKUP(E55,RNR!$D$1:$E$38,2)</f>
        <v>Dølafe</v>
      </c>
      <c r="G55" s="85" t="str">
        <f>+IF(H55=0,"",'Ark1'!Q1639)</f>
        <v/>
      </c>
      <c r="H55" s="361">
        <f>+'Ark1'!R1639</f>
        <v>0</v>
      </c>
      <c r="I55" s="27" t="str">
        <f>+IF(H55=0,"",'Ark1'!AE1639)</f>
        <v/>
      </c>
      <c r="J55" s="27"/>
      <c r="K55" s="27" t="str">
        <f>+IF(H55=0,"",'Ark1'!AF1639)</f>
        <v/>
      </c>
      <c r="L55" s="26" t="str">
        <f>+IF(H55=0,"",'Ark1'!T1639)</f>
        <v/>
      </c>
      <c r="M55" s="305" t="str">
        <f>+IF(H55=0,"",'Ark1'!U1639)</f>
        <v/>
      </c>
      <c r="N55" s="27"/>
      <c r="O55" s="32" t="str">
        <f>+IF(H55=0,"",'Ark1'!W1639)</f>
        <v/>
      </c>
      <c r="P55" s="32" t="str">
        <f>+IF(H55=0,"",'Ark1'!X1639)</f>
        <v/>
      </c>
      <c r="Q55" s="32" t="str">
        <f>+IF(H55=0,"",'Ark1'!AG1639)</f>
        <v/>
      </c>
      <c r="R55" s="32" t="str">
        <f>+IF(H55=0,"",'Ark1'!AH1639)</f>
        <v/>
      </c>
      <c r="S55" s="377" t="str">
        <f>+IF(H55=0,"",'Ark1'!AR1639)</f>
        <v/>
      </c>
      <c r="T55" s="113" t="str">
        <f>+IF(H55=0,"",'Ark1'!AS1639)</f>
        <v/>
      </c>
      <c r="U55" s="32" t="str">
        <f>+IF(H55=0,"",'Ark1'!Y1639)</f>
        <v/>
      </c>
      <c r="V55" s="26" t="str">
        <f>+IF(H55=0,"",'Ark1'!AA1639)</f>
        <v/>
      </c>
      <c r="W55" s="305" t="str">
        <f t="shared" si="3"/>
        <v/>
      </c>
      <c r="X55" s="32" t="str">
        <f t="shared" si="4"/>
        <v/>
      </c>
      <c r="Y55" s="27" t="str">
        <f t="shared" si="5"/>
        <v/>
      </c>
      <c r="Z55" s="247"/>
      <c r="AA55" s="250"/>
      <c r="AC55" s="27"/>
      <c r="AD55" s="26"/>
      <c r="AE55" s="251"/>
      <c r="AF55" s="85"/>
      <c r="AJ55" s="85"/>
    </row>
    <row r="56" spans="1:54" ht="15.6">
      <c r="A56" s="247"/>
      <c r="B56" s="306">
        <f>+'Ark1'!C1640</f>
        <v>2024</v>
      </c>
      <c r="C56" s="85">
        <f>+'Ark1'!L1640</f>
        <v>2</v>
      </c>
      <c r="D56" s="85" t="s">
        <v>30</v>
      </c>
      <c r="E56" s="85">
        <f>+'Ark1'!AP1640</f>
        <v>6</v>
      </c>
      <c r="F56" s="275" t="str">
        <f>VLOOKUP(E56,RNR!$D$1:$E$38,2)</f>
        <v>Østlandsk Rødkolle</v>
      </c>
      <c r="G56" s="85" t="str">
        <f>+IF(H56=0,"",'Ark1'!Q1640)</f>
        <v/>
      </c>
      <c r="H56" s="361">
        <f>+'Ark1'!R1640</f>
        <v>0</v>
      </c>
      <c r="I56" s="27" t="str">
        <f>+IF(H56=0,"",'Ark1'!AE1640)</f>
        <v/>
      </c>
      <c r="J56" s="27"/>
      <c r="K56" s="27" t="str">
        <f>+IF(H56=0,"",'Ark1'!AF1640)</f>
        <v/>
      </c>
      <c r="L56" s="26" t="str">
        <f>+IF(H56=0,"",'Ark1'!T1640)</f>
        <v/>
      </c>
      <c r="M56" s="305" t="str">
        <f>+IF(H56=0,"",'Ark1'!U1640)</f>
        <v/>
      </c>
      <c r="N56" s="27"/>
      <c r="O56" s="32" t="str">
        <f>+IF(H56=0,"",'Ark1'!W1640)</f>
        <v/>
      </c>
      <c r="P56" s="32" t="str">
        <f>+IF(H56=0,"",'Ark1'!X1640)</f>
        <v/>
      </c>
      <c r="Q56" s="32" t="str">
        <f>+IF(H56=0,"",'Ark1'!AG1640)</f>
        <v/>
      </c>
      <c r="R56" s="32" t="str">
        <f>+IF(H56=0,"",'Ark1'!AH1640)</f>
        <v/>
      </c>
      <c r="S56" s="377" t="str">
        <f>+IF(H56=0,"",'Ark1'!AR1640)</f>
        <v/>
      </c>
      <c r="T56" s="113" t="str">
        <f>+IF(H56=0,"",'Ark1'!AS1640)</f>
        <v/>
      </c>
      <c r="U56" s="32" t="str">
        <f>+IF(H56=0,"",'Ark1'!Y1640)</f>
        <v/>
      </c>
      <c r="V56" s="26" t="str">
        <f>+IF(H56=0,"",'Ark1'!AA1640)</f>
        <v/>
      </c>
      <c r="W56" s="305" t="str">
        <f t="shared" si="3"/>
        <v/>
      </c>
      <c r="X56" s="32" t="str">
        <f t="shared" si="4"/>
        <v/>
      </c>
      <c r="Y56" s="27" t="str">
        <f t="shared" si="5"/>
        <v/>
      </c>
      <c r="Z56" s="247"/>
      <c r="AA56" s="250"/>
      <c r="AC56" s="27"/>
      <c r="AD56" s="26"/>
      <c r="AE56" s="251"/>
      <c r="AF56" s="85"/>
      <c r="AJ56" s="85"/>
    </row>
    <row r="57" spans="1:54" ht="15.6">
      <c r="A57" s="247"/>
      <c r="B57" s="306">
        <f>+'Ark1'!C1641</f>
        <v>2024</v>
      </c>
      <c r="C57" s="85">
        <f>+'Ark1'!L1641</f>
        <v>2</v>
      </c>
      <c r="D57" s="85" t="s">
        <v>30</v>
      </c>
      <c r="E57" s="85">
        <f>+'Ark1'!AP1641</f>
        <v>7</v>
      </c>
      <c r="F57" s="275" t="str">
        <f>VLOOKUP(E57,RNR!$D$1:$E$38,2)</f>
        <v>Vestlandsk Raukolle</v>
      </c>
      <c r="G57" s="85" t="str">
        <f>+IF(H57=0,"",'Ark1'!Q1641)</f>
        <v/>
      </c>
      <c r="H57" s="361">
        <f>+'Ark1'!R1641</f>
        <v>0</v>
      </c>
      <c r="I57" s="27" t="str">
        <f>+IF(H57=0,"",'Ark1'!AE1641)</f>
        <v/>
      </c>
      <c r="J57" s="27"/>
      <c r="K57" s="27" t="str">
        <f>+IF(H57=0,"",'Ark1'!AF1641)</f>
        <v/>
      </c>
      <c r="L57" s="26" t="str">
        <f>+IF(H57=0,"",'Ark1'!T1641)</f>
        <v/>
      </c>
      <c r="M57" s="305" t="str">
        <f>+IF(H57=0,"",'Ark1'!U1641)</f>
        <v/>
      </c>
      <c r="N57" s="27"/>
      <c r="O57" s="32" t="str">
        <f>+IF(H57=0,"",'Ark1'!W1641)</f>
        <v/>
      </c>
      <c r="P57" s="32" t="str">
        <f>+IF(H57=0,"",'Ark1'!X1641)</f>
        <v/>
      </c>
      <c r="Q57" s="32" t="str">
        <f>+IF(H57=0,"",'Ark1'!AG1641)</f>
        <v/>
      </c>
      <c r="R57" s="32" t="str">
        <f>+IF(H57=0,"",'Ark1'!AH1641)</f>
        <v/>
      </c>
      <c r="S57" s="377" t="str">
        <f>+IF(H57=0,"",'Ark1'!AR1641)</f>
        <v/>
      </c>
      <c r="T57" s="113" t="str">
        <f>+IF(H57=0,"",'Ark1'!AS1641)</f>
        <v/>
      </c>
      <c r="U57" s="32" t="str">
        <f>+IF(H57=0,"",'Ark1'!Y1641)</f>
        <v/>
      </c>
      <c r="V57" s="26" t="str">
        <f>+IF(H57=0,"",'Ark1'!AA1641)</f>
        <v/>
      </c>
      <c r="W57" s="305" t="str">
        <f t="shared" si="3"/>
        <v/>
      </c>
      <c r="X57" s="32" t="str">
        <f t="shared" si="4"/>
        <v/>
      </c>
      <c r="Y57" s="27" t="str">
        <f t="shared" si="5"/>
        <v/>
      </c>
      <c r="Z57" s="247"/>
      <c r="AA57" s="250"/>
      <c r="AC57" s="27"/>
      <c r="AD57" s="26"/>
      <c r="AE57" s="251"/>
      <c r="AF57" s="85"/>
      <c r="AJ57" s="85"/>
    </row>
    <row r="58" spans="1:54" ht="15.6">
      <c r="A58" s="247"/>
      <c r="B58" s="306">
        <f>+'Ark1'!C1642</f>
        <v>2024</v>
      </c>
      <c r="C58" s="85">
        <f>+'Ark1'!L1642</f>
        <v>2</v>
      </c>
      <c r="D58" s="85" t="s">
        <v>30</v>
      </c>
      <c r="E58" s="85">
        <f>+'Ark1'!AP1642</f>
        <v>8</v>
      </c>
      <c r="F58" s="275" t="str">
        <f>VLOOKUP(E58,RNR!$D$1:$E$38,2)</f>
        <v>Vestlandsk fjordfe</v>
      </c>
      <c r="G58" s="85" t="str">
        <f>+IF(H58=0,"",'Ark1'!Q1642)</f>
        <v/>
      </c>
      <c r="H58" s="361">
        <f>+'Ark1'!R1642</f>
        <v>0</v>
      </c>
      <c r="I58" s="27" t="str">
        <f>+IF(H58=0,"",'Ark1'!AE1642)</f>
        <v/>
      </c>
      <c r="J58" s="27"/>
      <c r="K58" s="27" t="str">
        <f>+IF(H58=0,"",'Ark1'!AF1642)</f>
        <v/>
      </c>
      <c r="L58" s="26" t="str">
        <f>+IF(H58=0,"",'Ark1'!T1642)</f>
        <v/>
      </c>
      <c r="M58" s="305" t="str">
        <f>+IF(H58=0,"",'Ark1'!U1642)</f>
        <v/>
      </c>
      <c r="N58" s="27"/>
      <c r="O58" s="32" t="str">
        <f>+IF(H58=0,"",'Ark1'!W1642)</f>
        <v/>
      </c>
      <c r="P58" s="32" t="str">
        <f>+IF(H58=0,"",'Ark1'!X1642)</f>
        <v/>
      </c>
      <c r="Q58" s="32" t="str">
        <f>+IF(H58=0,"",'Ark1'!AG1642)</f>
        <v/>
      </c>
      <c r="R58" s="32" t="str">
        <f>+IF(H58=0,"",'Ark1'!AH1642)</f>
        <v/>
      </c>
      <c r="S58" s="377" t="str">
        <f>+IF(H58=0,"",'Ark1'!AR1642)</f>
        <v/>
      </c>
      <c r="T58" s="113" t="str">
        <f>+IF(H58=0,"",'Ark1'!AS1642)</f>
        <v/>
      </c>
      <c r="U58" s="32" t="str">
        <f>+IF(H58=0,"",'Ark1'!Y1642)</f>
        <v/>
      </c>
      <c r="V58" s="26" t="str">
        <f>+IF(H58=0,"",'Ark1'!AA1642)</f>
        <v/>
      </c>
      <c r="W58" s="305" t="str">
        <f t="shared" si="3"/>
        <v/>
      </c>
      <c r="X58" s="32" t="str">
        <f t="shared" si="4"/>
        <v/>
      </c>
      <c r="Y58" s="27" t="str">
        <f t="shared" si="5"/>
        <v/>
      </c>
      <c r="Z58" s="247"/>
      <c r="AA58" s="250"/>
      <c r="AC58" s="27"/>
      <c r="AD58" s="26"/>
      <c r="AE58" s="251"/>
      <c r="AF58" s="85"/>
      <c r="AJ58" s="85"/>
    </row>
    <row r="59" spans="1:54" ht="15.6">
      <c r="A59" s="247"/>
      <c r="B59" s="306">
        <f>+'Ark1'!C1643</f>
        <v>2024</v>
      </c>
      <c r="C59" s="85">
        <f>+'Ark1'!L1643</f>
        <v>2</v>
      </c>
      <c r="D59" s="85" t="s">
        <v>30</v>
      </c>
      <c r="E59" s="85">
        <f>+'Ark1'!AP1643</f>
        <v>9</v>
      </c>
      <c r="F59" s="275" t="str">
        <f>VLOOKUP(E59,RNR!$D$1:$E$38,2)</f>
        <v>Holstein</v>
      </c>
      <c r="G59" s="85">
        <f>+IF(H59=0,"",'Ark1'!Q1643)</f>
        <v>1</v>
      </c>
      <c r="H59" s="361">
        <f>+'Ark1'!R1643</f>
        <v>7</v>
      </c>
      <c r="I59" s="27">
        <f>+IF(H59=0,"",'Ark1'!AE1643)</f>
        <v>43.75</v>
      </c>
      <c r="J59" s="27"/>
      <c r="K59" s="27">
        <f>+IF(H59=0,"",'Ark1'!AF1643)</f>
        <v>38.125844622433185</v>
      </c>
      <c r="L59" s="26">
        <f>+IF(H59=0,"",'Ark1'!T1643)</f>
        <v>4.5714285714285694</v>
      </c>
      <c r="M59" s="305">
        <f>+IF(H59=0,"",'Ark1'!U1643)</f>
        <v>165.24285714285722</v>
      </c>
      <c r="N59" s="27"/>
      <c r="O59" s="32">
        <f>+IF(H59=0,"",'Ark1'!W1643)</f>
        <v>0</v>
      </c>
      <c r="P59" s="32">
        <f>+IF(H59=0,"",'Ark1'!X1643)</f>
        <v>0</v>
      </c>
      <c r="Q59" s="32">
        <f>+IF(H59=0,"",'Ark1'!AG1643)</f>
        <v>523.57142857142844</v>
      </c>
      <c r="R59" s="32">
        <f>+IF(H59=0,"",'Ark1'!AH1643)</f>
        <v>0</v>
      </c>
      <c r="S59" s="377">
        <f>+IF(H59=0,"",'Ark1'!AR1643)</f>
        <v>193.14285714285711</v>
      </c>
      <c r="T59" s="113">
        <f>+IF(H59=0,"",'Ark1'!AS1643)</f>
        <v>22.661300455626719</v>
      </c>
      <c r="U59" s="32">
        <f>+IF(H59=0,"",'Ark1'!Y1643)</f>
        <v>28.855197954260895</v>
      </c>
      <c r="V59" s="26">
        <f>+IF(H59=0,"",'Ark1'!AA1643)</f>
        <v>0.90350790290525185</v>
      </c>
      <c r="W59" s="305">
        <f t="shared" si="3"/>
        <v>315.60709413369733</v>
      </c>
      <c r="X59" s="32">
        <f t="shared" si="4"/>
        <v>82.621428571428609</v>
      </c>
      <c r="Y59" s="27">
        <f t="shared" si="5"/>
        <v>7</v>
      </c>
      <c r="Z59" s="247"/>
      <c r="AA59" s="250"/>
      <c r="AC59" s="27"/>
      <c r="AD59" s="26"/>
      <c r="AE59" s="251"/>
      <c r="AF59" s="85"/>
      <c r="AJ59" s="85"/>
    </row>
    <row r="60" spans="1:54" ht="15.6">
      <c r="A60" s="247"/>
      <c r="B60" s="306">
        <f>+'Ark1'!C1644</f>
        <v>2024</v>
      </c>
      <c r="C60" s="85">
        <f>+'Ark1'!L1644</f>
        <v>2</v>
      </c>
      <c r="D60" s="85" t="s">
        <v>30</v>
      </c>
      <c r="E60" s="85">
        <f>+'Ark1'!AP1644</f>
        <v>10</v>
      </c>
      <c r="F60" s="275" t="str">
        <f>VLOOKUP(E60,RNR!$D$1:$E$38,2)</f>
        <v>Rød Dansk Mælkefe</v>
      </c>
      <c r="G60" s="85" t="str">
        <f>+IF(H60=0,"",'Ark1'!Q1644)</f>
        <v/>
      </c>
      <c r="H60" s="361">
        <f>+'Ark1'!R1644</f>
        <v>0</v>
      </c>
      <c r="I60" s="27" t="str">
        <f>+IF(H60=0,"",'Ark1'!AE1644)</f>
        <v/>
      </c>
      <c r="J60" s="27"/>
      <c r="K60" s="27" t="str">
        <f>+IF(H60=0,"",'Ark1'!AF1644)</f>
        <v/>
      </c>
      <c r="L60" s="26" t="str">
        <f>+IF(H60=0,"",'Ark1'!T1644)</f>
        <v/>
      </c>
      <c r="M60" s="305" t="str">
        <f>+IF(H60=0,"",'Ark1'!U1644)</f>
        <v/>
      </c>
      <c r="N60" s="27"/>
      <c r="O60" s="32" t="str">
        <f>+IF(H60=0,"",'Ark1'!W1644)</f>
        <v/>
      </c>
      <c r="P60" s="32" t="str">
        <f>+IF(H60=0,"",'Ark1'!X1644)</f>
        <v/>
      </c>
      <c r="Q60" s="32" t="str">
        <f>+IF(H60=0,"",'Ark1'!AG1644)</f>
        <v/>
      </c>
      <c r="R60" s="32" t="str">
        <f>+IF(H60=0,"",'Ark1'!AH1644)</f>
        <v/>
      </c>
      <c r="S60" s="377" t="str">
        <f>+IF(H60=0,"",'Ark1'!AR1644)</f>
        <v/>
      </c>
      <c r="T60" s="113" t="str">
        <f>+IF(H60=0,"",'Ark1'!AS1644)</f>
        <v/>
      </c>
      <c r="U60" s="32" t="str">
        <f>+IF(H60=0,"",'Ark1'!Y1644)</f>
        <v/>
      </c>
      <c r="V60" s="26" t="str">
        <f>+IF(H60=0,"",'Ark1'!AA1644)</f>
        <v/>
      </c>
      <c r="W60" s="305" t="str">
        <f t="shared" si="3"/>
        <v/>
      </c>
      <c r="X60" s="32" t="str">
        <f t="shared" si="4"/>
        <v/>
      </c>
      <c r="Y60" s="27" t="str">
        <f t="shared" si="5"/>
        <v/>
      </c>
      <c r="Z60" s="247"/>
      <c r="AA60" s="250"/>
      <c r="AC60" s="27"/>
      <c r="AD60" s="26"/>
      <c r="AE60" s="251"/>
      <c r="AF60" s="85"/>
      <c r="AJ60" s="85"/>
    </row>
    <row r="61" spans="1:54" ht="15.6">
      <c r="A61" s="247"/>
      <c r="B61" s="306">
        <f>+'Ark1'!C1645</f>
        <v>2024</v>
      </c>
      <c r="C61" s="85">
        <f>+'Ark1'!L1645</f>
        <v>2</v>
      </c>
      <c r="D61" s="85" t="s">
        <v>30</v>
      </c>
      <c r="E61" s="85">
        <f>+'Ark1'!AP1645</f>
        <v>11</v>
      </c>
      <c r="F61" s="275" t="str">
        <f>VLOOKUP(E61,RNR!$D$1:$E$38,2)</f>
        <v>Brown Swiss</v>
      </c>
      <c r="G61" s="85">
        <f>+IF(H61=0,"",'Ark1'!Q1645)</f>
        <v>1</v>
      </c>
      <c r="H61" s="361">
        <f>+'Ark1'!R1645</f>
        <v>2</v>
      </c>
      <c r="I61" s="27">
        <f>+IF(H61=0,"",'Ark1'!AE1645)</f>
        <v>50</v>
      </c>
      <c r="J61" s="27"/>
      <c r="K61" s="27">
        <f>+IF(H61=0,"",'Ark1'!AF1645)</f>
        <v>37.240783410138249</v>
      </c>
      <c r="L61" s="26">
        <f>+IF(H61=0,"",'Ark1'!T1645)</f>
        <v>2.5</v>
      </c>
      <c r="M61" s="305">
        <f>+IF(H61=0,"",'Ark1'!U1645)</f>
        <v>193.95000000000005</v>
      </c>
      <c r="N61" s="27"/>
      <c r="O61" s="32">
        <f>+IF(H61=0,"",'Ark1'!W1645)</f>
        <v>0</v>
      </c>
      <c r="P61" s="32">
        <f>+IF(H61=0,"",'Ark1'!X1645)</f>
        <v>0</v>
      </c>
      <c r="Q61" s="32">
        <f>+IF(H61=0,"",'Ark1'!AG1645)</f>
        <v>596</v>
      </c>
      <c r="R61" s="32">
        <f>+IF(H61=0,"",'Ark1'!AH1645)</f>
        <v>0</v>
      </c>
      <c r="S61" s="377">
        <f>+IF(H61=0,"",'Ark1'!AR1645)</f>
        <v>206</v>
      </c>
      <c r="T61" s="113">
        <f>+IF(H61=0,"",'Ark1'!AS1645)</f>
        <v>22.175428404077255</v>
      </c>
      <c r="U61" s="32">
        <f>+IF(H61=0,"",'Ark1'!Y1645)</f>
        <v>8.75</v>
      </c>
      <c r="V61" s="26">
        <f>+IF(H61=0,"",'Ark1'!AA1645)</f>
        <v>0.5</v>
      </c>
      <c r="W61" s="305">
        <f t="shared" si="3"/>
        <v>325.4194630872484</v>
      </c>
      <c r="X61" s="32">
        <f t="shared" si="4"/>
        <v>96.975000000000023</v>
      </c>
      <c r="Y61" s="27">
        <f t="shared" si="5"/>
        <v>2</v>
      </c>
      <c r="Z61" s="247"/>
      <c r="AA61" s="250"/>
      <c r="AC61" s="27"/>
      <c r="AD61" s="26"/>
      <c r="AE61" s="251"/>
      <c r="AF61" s="85"/>
      <c r="AJ61" s="85"/>
    </row>
    <row r="62" spans="1:54" ht="15.6">
      <c r="A62" s="247"/>
      <c r="B62" s="306">
        <f>+'Ark1'!C1646</f>
        <v>2024</v>
      </c>
      <c r="C62" s="85">
        <f>+'Ark1'!L1646</f>
        <v>2</v>
      </c>
      <c r="D62" s="85" t="s">
        <v>30</v>
      </c>
      <c r="E62" s="85">
        <f>+'Ark1'!AP1646</f>
        <v>12</v>
      </c>
      <c r="F62" s="275" t="str">
        <f>VLOOKUP(E62,RNR!$D$1:$E$38,2)</f>
        <v>Jarlsbergfe</v>
      </c>
      <c r="G62" s="85" t="str">
        <f>+IF(H62=0,"",'Ark1'!Q1646)</f>
        <v/>
      </c>
      <c r="H62" s="361">
        <f>+'Ark1'!R1646</f>
        <v>0</v>
      </c>
      <c r="I62" s="27" t="str">
        <f>+IF(H62=0,"",'Ark1'!AE1646)</f>
        <v/>
      </c>
      <c r="J62" s="27"/>
      <c r="K62" s="27" t="str">
        <f>+IF(H62=0,"",'Ark1'!AF1646)</f>
        <v/>
      </c>
      <c r="L62" s="26" t="str">
        <f>+IF(H62=0,"",'Ark1'!T1646)</f>
        <v/>
      </c>
      <c r="M62" s="305" t="str">
        <f>+IF(H62=0,"",'Ark1'!U1646)</f>
        <v/>
      </c>
      <c r="N62" s="27"/>
      <c r="O62" s="32" t="str">
        <f>+IF(H62=0,"",'Ark1'!W1646)</f>
        <v/>
      </c>
      <c r="P62" s="32" t="str">
        <f>+IF(H62=0,"",'Ark1'!X1646)</f>
        <v/>
      </c>
      <c r="Q62" s="32" t="str">
        <f>+IF(H62=0,"",'Ark1'!AG1646)</f>
        <v/>
      </c>
      <c r="R62" s="32" t="str">
        <f>+IF(H62=0,"",'Ark1'!AH1646)</f>
        <v/>
      </c>
      <c r="S62" s="377" t="str">
        <f>+IF(H62=0,"",'Ark1'!AR1646)</f>
        <v/>
      </c>
      <c r="T62" s="113" t="str">
        <f>+IF(H62=0,"",'Ark1'!AS1646)</f>
        <v/>
      </c>
      <c r="U62" s="32" t="str">
        <f>+IF(H62=0,"",'Ark1'!Y1646)</f>
        <v/>
      </c>
      <c r="V62" s="26" t="str">
        <f>+IF(H62=0,"",'Ark1'!AA1646)</f>
        <v/>
      </c>
      <c r="W62" s="305" t="str">
        <f t="shared" si="3"/>
        <v/>
      </c>
      <c r="X62" s="32" t="str">
        <f t="shared" si="4"/>
        <v/>
      </c>
      <c r="Y62" s="27" t="str">
        <f t="shared" si="5"/>
        <v/>
      </c>
      <c r="Z62" s="247"/>
      <c r="AA62" s="250"/>
      <c r="AC62" s="27"/>
      <c r="AD62" s="26"/>
      <c r="AE62" s="251"/>
      <c r="AF62" s="85"/>
      <c r="AJ62" s="85"/>
    </row>
    <row r="63" spans="1:54" ht="15.6">
      <c r="A63" s="247"/>
      <c r="B63" s="306">
        <f>+'Ark1'!C1647</f>
        <v>2024</v>
      </c>
      <c r="C63" s="85">
        <f>+'Ark1'!L1647</f>
        <v>2</v>
      </c>
      <c r="D63" s="85" t="s">
        <v>30</v>
      </c>
      <c r="E63" s="85">
        <f>+'Ark1'!AP1647</f>
        <v>13</v>
      </c>
      <c r="F63" s="275" t="str">
        <f>VLOOKUP(E63,RNR!$D$1:$E$38,2)</f>
        <v>Fleckvieh</v>
      </c>
      <c r="G63" s="85" t="str">
        <f>+IF(H63=0,"",'Ark1'!Q1647)</f>
        <v/>
      </c>
      <c r="H63" s="361">
        <f>+'Ark1'!R1647</f>
        <v>0</v>
      </c>
      <c r="I63" s="27" t="str">
        <f>+IF(H63=0,"",'Ark1'!AE1647)</f>
        <v/>
      </c>
      <c r="J63" s="27"/>
      <c r="K63" s="27" t="str">
        <f>+IF(H63=0,"",'Ark1'!AF1647)</f>
        <v/>
      </c>
      <c r="L63" s="26" t="str">
        <f>+IF(H63=0,"",'Ark1'!T1647)</f>
        <v/>
      </c>
      <c r="M63" s="305" t="str">
        <f>+IF(H63=0,"",'Ark1'!U1647)</f>
        <v/>
      </c>
      <c r="N63" s="27"/>
      <c r="O63" s="32" t="str">
        <f>+IF(H63=0,"",'Ark1'!W1647)</f>
        <v/>
      </c>
      <c r="P63" s="32" t="str">
        <f>+IF(H63=0,"",'Ark1'!X1647)</f>
        <v/>
      </c>
      <c r="Q63" s="32" t="str">
        <f>+IF(H63=0,"",'Ark1'!AG1647)</f>
        <v/>
      </c>
      <c r="R63" s="32" t="str">
        <f>+IF(H63=0,"",'Ark1'!AH1647)</f>
        <v/>
      </c>
      <c r="S63" s="377" t="str">
        <f>+IF(H63=0,"",'Ark1'!AR1647)</f>
        <v/>
      </c>
      <c r="T63" s="113" t="str">
        <f>+IF(H63=0,"",'Ark1'!AS1647)</f>
        <v/>
      </c>
      <c r="U63" s="32" t="str">
        <f>+IF(H63=0,"",'Ark1'!Y1647)</f>
        <v/>
      </c>
      <c r="V63" s="26" t="str">
        <f>+IF(H63=0,"",'Ark1'!AA1647)</f>
        <v/>
      </c>
      <c r="W63" s="305" t="str">
        <f t="shared" si="3"/>
        <v/>
      </c>
      <c r="X63" s="32" t="str">
        <f t="shared" si="4"/>
        <v/>
      </c>
      <c r="Y63" s="27" t="str">
        <f t="shared" si="5"/>
        <v/>
      </c>
      <c r="Z63" s="247"/>
      <c r="AA63" s="250"/>
      <c r="AC63" s="27"/>
      <c r="AD63" s="26"/>
      <c r="AE63" s="251"/>
      <c r="AF63" s="85"/>
      <c r="AJ63" s="85"/>
    </row>
    <row r="64" spans="1:54" ht="15.6">
      <c r="A64" s="247"/>
      <c r="B64" s="306">
        <f>+'Ark1'!C1648</f>
        <v>2024</v>
      </c>
      <c r="C64" s="85">
        <f>+'Ark1'!L1648</f>
        <v>2</v>
      </c>
      <c r="D64" s="85" t="s">
        <v>30</v>
      </c>
      <c r="E64" s="85">
        <f>+'Ark1'!AP1648</f>
        <v>14</v>
      </c>
      <c r="F64" s="275" t="str">
        <f>VLOOKUP(E64,RNR!$D$1:$E$38,2)</f>
        <v>Canadisk Ayrshire</v>
      </c>
      <c r="G64" s="85" t="str">
        <f>+IF(H64=0,"",'Ark1'!Q1648)</f>
        <v/>
      </c>
      <c r="H64" s="361">
        <f>+'Ark1'!R1648</f>
        <v>0</v>
      </c>
      <c r="I64" s="27" t="str">
        <f>+IF(H64=0,"",'Ark1'!AE1648)</f>
        <v/>
      </c>
      <c r="J64" s="27"/>
      <c r="K64" s="27" t="str">
        <f>+IF(H64=0,"",'Ark1'!AF1648)</f>
        <v/>
      </c>
      <c r="L64" s="26" t="str">
        <f>+IF(H64=0,"",'Ark1'!T1648)</f>
        <v/>
      </c>
      <c r="M64" s="305" t="str">
        <f>+IF(H64=0,"",'Ark1'!U1648)</f>
        <v/>
      </c>
      <c r="N64" s="27"/>
      <c r="O64" s="32" t="str">
        <f>+IF(H64=0,"",'Ark1'!W1648)</f>
        <v/>
      </c>
      <c r="P64" s="32" t="str">
        <f>+IF(H64=0,"",'Ark1'!X1648)</f>
        <v/>
      </c>
      <c r="Q64" s="32" t="str">
        <f>+IF(H64=0,"",'Ark1'!AG1648)</f>
        <v/>
      </c>
      <c r="R64" s="32" t="str">
        <f>+IF(H64=0,"",'Ark1'!AH1648)</f>
        <v/>
      </c>
      <c r="S64" s="377" t="str">
        <f>+IF(H64=0,"",'Ark1'!AR1648)</f>
        <v/>
      </c>
      <c r="T64" s="113" t="str">
        <f>+IF(H64=0,"",'Ark1'!AS1648)</f>
        <v/>
      </c>
      <c r="U64" s="32" t="str">
        <f>+IF(H64=0,"",'Ark1'!Y1648)</f>
        <v/>
      </c>
      <c r="V64" s="26" t="str">
        <f>+IF(H64=0,"",'Ark1'!AA1648)</f>
        <v/>
      </c>
      <c r="W64" s="305" t="str">
        <f t="shared" si="3"/>
        <v/>
      </c>
      <c r="X64" s="32" t="str">
        <f t="shared" si="4"/>
        <v/>
      </c>
      <c r="Y64" s="27" t="str">
        <f t="shared" si="5"/>
        <v/>
      </c>
      <c r="Z64" s="247"/>
      <c r="AA64" s="250"/>
      <c r="AC64" s="27"/>
      <c r="AD64" s="26"/>
      <c r="AE64" s="251"/>
      <c r="AF64" s="85"/>
      <c r="AJ64" s="85"/>
    </row>
    <row r="65" spans="1:36" ht="15.6">
      <c r="A65" s="247"/>
      <c r="B65" s="306">
        <f>+'Ark1'!C1649</f>
        <v>2024</v>
      </c>
      <c r="C65" s="85">
        <f>+'Ark1'!L1649</f>
        <v>2</v>
      </c>
      <c r="D65" s="85" t="s">
        <v>30</v>
      </c>
      <c r="E65" s="85">
        <f>+'Ark1'!AP1649</f>
        <v>15</v>
      </c>
      <c r="F65" s="275" t="str">
        <f>VLOOKUP(E65,RNR!$D$1:$E$38,2)</f>
        <v>Montbéliard</v>
      </c>
      <c r="G65" s="85" t="str">
        <f>+IF(H65=0,"",'Ark1'!Q1649)</f>
        <v/>
      </c>
      <c r="H65" s="361">
        <f>+'Ark1'!R1649</f>
        <v>0</v>
      </c>
      <c r="I65" s="27" t="str">
        <f>+IF(H65=0,"",'Ark1'!AE1649)</f>
        <v/>
      </c>
      <c r="J65" s="27"/>
      <c r="K65" s="27" t="str">
        <f>+IF(H65=0,"",'Ark1'!AF1649)</f>
        <v/>
      </c>
      <c r="L65" s="26" t="str">
        <f>+IF(H65=0,"",'Ark1'!T1649)</f>
        <v/>
      </c>
      <c r="M65" s="305" t="str">
        <f>+IF(H65=0,"",'Ark1'!U1649)</f>
        <v/>
      </c>
      <c r="N65" s="27"/>
      <c r="O65" s="32" t="str">
        <f>+IF(H65=0,"",'Ark1'!W1649)</f>
        <v/>
      </c>
      <c r="P65" s="32" t="str">
        <f>+IF(H65=0,"",'Ark1'!X1649)</f>
        <v/>
      </c>
      <c r="Q65" s="32" t="str">
        <f>+IF(H65=0,"",'Ark1'!AG1649)</f>
        <v/>
      </c>
      <c r="R65" s="32" t="str">
        <f>+IF(H65=0,"",'Ark1'!AH1649)</f>
        <v/>
      </c>
      <c r="S65" s="377" t="str">
        <f>+IF(H65=0,"",'Ark1'!AR1649)</f>
        <v/>
      </c>
      <c r="T65" s="113" t="str">
        <f>+IF(H65=0,"",'Ark1'!AS1649)</f>
        <v/>
      </c>
      <c r="U65" s="32" t="str">
        <f>+IF(H65=0,"",'Ark1'!Y1649)</f>
        <v/>
      </c>
      <c r="V65" s="26" t="str">
        <f>+IF(H65=0,"",'Ark1'!AA1649)</f>
        <v/>
      </c>
      <c r="W65" s="305" t="str">
        <f t="shared" si="3"/>
        <v/>
      </c>
      <c r="X65" s="32" t="str">
        <f t="shared" si="4"/>
        <v/>
      </c>
      <c r="Y65" s="27" t="str">
        <f t="shared" si="5"/>
        <v/>
      </c>
      <c r="Z65" s="247"/>
      <c r="AA65" s="250"/>
      <c r="AC65" s="27"/>
      <c r="AD65" s="26"/>
      <c r="AE65" s="251"/>
      <c r="AF65" s="85"/>
      <c r="AJ65" s="85"/>
    </row>
    <row r="66" spans="1:36" ht="15.6">
      <c r="A66" s="247"/>
      <c r="B66" s="306">
        <f>+'Ark1'!C1650</f>
        <v>2024</v>
      </c>
      <c r="C66" s="85">
        <f>+'Ark1'!L1650</f>
        <v>2</v>
      </c>
      <c r="D66" s="85" t="s">
        <v>30</v>
      </c>
      <c r="E66" s="85">
        <f>+'Ark1'!AP1650</f>
        <v>16</v>
      </c>
      <c r="F66" s="275" t="str">
        <f>VLOOKUP(E66,RNR!$D$1:$E$38,2)</f>
        <v>Mørefe</v>
      </c>
      <c r="G66" s="85" t="str">
        <f>+IF(H66=0,"",'Ark1'!Q1650)</f>
        <v/>
      </c>
      <c r="H66" s="361">
        <f>+'Ark1'!R1650</f>
        <v>0</v>
      </c>
      <c r="I66" s="27" t="str">
        <f>+IF(H66=0,"",'Ark1'!AE1650)</f>
        <v/>
      </c>
      <c r="J66" s="27"/>
      <c r="K66" s="27" t="str">
        <f>+IF(H66=0,"",'Ark1'!AF1650)</f>
        <v/>
      </c>
      <c r="L66" s="26" t="str">
        <f>+IF(H66=0,"",'Ark1'!T1650)</f>
        <v/>
      </c>
      <c r="M66" s="305" t="str">
        <f>+IF(H66=0,"",'Ark1'!U1650)</f>
        <v/>
      </c>
      <c r="N66" s="27"/>
      <c r="O66" s="32" t="str">
        <f>+IF(H66=0,"",'Ark1'!W1650)</f>
        <v/>
      </c>
      <c r="P66" s="32" t="str">
        <f>+IF(H66=0,"",'Ark1'!X1650)</f>
        <v/>
      </c>
      <c r="Q66" s="32" t="str">
        <f>+IF(H66=0,"",'Ark1'!AG1650)</f>
        <v/>
      </c>
      <c r="R66" s="32" t="str">
        <f>+IF(H66=0,"",'Ark1'!AH1650)</f>
        <v/>
      </c>
      <c r="S66" s="377" t="str">
        <f>+IF(H66=0,"",'Ark1'!AR1650)</f>
        <v/>
      </c>
      <c r="T66" s="113" t="str">
        <f>+IF(H66=0,"",'Ark1'!AS1650)</f>
        <v/>
      </c>
      <c r="U66" s="32" t="str">
        <f>+IF(H66=0,"",'Ark1'!Y1650)</f>
        <v/>
      </c>
      <c r="V66" s="26" t="str">
        <f>+IF(H66=0,"",'Ark1'!AA1650)</f>
        <v/>
      </c>
      <c r="W66" s="305" t="str">
        <f t="shared" si="3"/>
        <v/>
      </c>
      <c r="X66" s="32" t="str">
        <f t="shared" si="4"/>
        <v/>
      </c>
      <c r="Y66" s="27" t="str">
        <f t="shared" si="5"/>
        <v/>
      </c>
      <c r="Z66" s="247"/>
      <c r="AA66" s="250"/>
      <c r="AC66" s="27"/>
      <c r="AD66" s="26"/>
      <c r="AE66" s="251"/>
      <c r="AF66" s="85"/>
      <c r="AJ66" s="85"/>
    </row>
    <row r="67" spans="1:36" ht="15.6">
      <c r="A67" s="247"/>
      <c r="B67" s="306">
        <f>+'Ark1'!C1651</f>
        <v>2024</v>
      </c>
      <c r="C67" s="85">
        <f>+'Ark1'!L1651</f>
        <v>2</v>
      </c>
      <c r="D67" s="85" t="s">
        <v>30</v>
      </c>
      <c r="E67" s="85">
        <f>+'Ark1'!AP1651</f>
        <v>17</v>
      </c>
      <c r="F67" s="275" t="str">
        <f>VLOOKUP(E67,RNR!$D$1:$E$38,2)</f>
        <v>Normande</v>
      </c>
      <c r="G67" s="85" t="str">
        <f>+IF(H67=0,"",'Ark1'!Q1651)</f>
        <v/>
      </c>
      <c r="H67" s="361">
        <f>+'Ark1'!R1651</f>
        <v>0</v>
      </c>
      <c r="I67" s="27" t="str">
        <f>+IF(H67=0,"",'Ark1'!AE1651)</f>
        <v/>
      </c>
      <c r="J67" s="27"/>
      <c r="K67" s="27" t="str">
        <f>+IF(H67=0,"",'Ark1'!AF1651)</f>
        <v/>
      </c>
      <c r="L67" s="26" t="str">
        <f>+IF(H67=0,"",'Ark1'!T1651)</f>
        <v/>
      </c>
      <c r="M67" s="305" t="str">
        <f>+IF(H67=0,"",'Ark1'!U1651)</f>
        <v/>
      </c>
      <c r="N67" s="27"/>
      <c r="O67" s="32" t="str">
        <f>+IF(H67=0,"",'Ark1'!W1651)</f>
        <v/>
      </c>
      <c r="P67" s="32" t="str">
        <f>+IF(H67=0,"",'Ark1'!X1651)</f>
        <v/>
      </c>
      <c r="Q67" s="32" t="str">
        <f>+IF(H67=0,"",'Ark1'!AG1651)</f>
        <v/>
      </c>
      <c r="R67" s="32" t="str">
        <f>+IF(H67=0,"",'Ark1'!AH1651)</f>
        <v/>
      </c>
      <c r="S67" s="377" t="str">
        <f>+IF(H67=0,"",'Ark1'!AR1651)</f>
        <v/>
      </c>
      <c r="T67" s="113" t="str">
        <f>+IF(H67=0,"",'Ark1'!AS1651)</f>
        <v/>
      </c>
      <c r="U67" s="32" t="str">
        <f>+IF(H67=0,"",'Ark1'!Y1651)</f>
        <v/>
      </c>
      <c r="V67" s="26" t="str">
        <f>+IF(H67=0,"",'Ark1'!AA1651)</f>
        <v/>
      </c>
      <c r="W67" s="305" t="str">
        <f t="shared" si="3"/>
        <v/>
      </c>
      <c r="X67" s="32" t="str">
        <f t="shared" si="4"/>
        <v/>
      </c>
      <c r="Y67" s="27" t="str">
        <f t="shared" si="5"/>
        <v/>
      </c>
      <c r="Z67" s="247"/>
      <c r="AA67" s="250"/>
      <c r="AC67" s="27"/>
      <c r="AD67" s="26"/>
      <c r="AE67" s="251"/>
      <c r="AF67" s="85"/>
      <c r="AJ67" s="85"/>
    </row>
    <row r="68" spans="1:36" ht="15.6">
      <c r="A68" s="247"/>
      <c r="B68" s="306">
        <f>+'Ark1'!C1652</f>
        <v>2024</v>
      </c>
      <c r="C68" s="85">
        <f>+'Ark1'!L1652</f>
        <v>2</v>
      </c>
      <c r="D68" s="85" t="s">
        <v>30</v>
      </c>
      <c r="E68" s="85">
        <f>+'Ark1'!AP1652</f>
        <v>21</v>
      </c>
      <c r="F68" s="275" t="str">
        <f>VLOOKUP(E68,RNR!$D$1:$E$38,2)</f>
        <v>Hereford</v>
      </c>
      <c r="G68" s="85" t="str">
        <f>+IF(H68=0,"",'Ark1'!Q1652)</f>
        <v/>
      </c>
      <c r="H68" s="361">
        <f>+'Ark1'!R1652</f>
        <v>0</v>
      </c>
      <c r="I68" s="27" t="str">
        <f>+IF(H68=0,"",'Ark1'!AE1652)</f>
        <v/>
      </c>
      <c r="J68" s="27"/>
      <c r="K68" s="27" t="str">
        <f>+IF(H68=0,"",'Ark1'!AF1652)</f>
        <v/>
      </c>
      <c r="L68" s="26" t="str">
        <f>+IF(H68=0,"",'Ark1'!T1652)</f>
        <v/>
      </c>
      <c r="M68" s="305" t="str">
        <f>+IF(H68=0,"",'Ark1'!U1652)</f>
        <v/>
      </c>
      <c r="N68" s="27"/>
      <c r="O68" s="32" t="str">
        <f>+IF(H68=0,"",'Ark1'!W1652)</f>
        <v/>
      </c>
      <c r="P68" s="32" t="str">
        <f>+IF(H68=0,"",'Ark1'!X1652)</f>
        <v/>
      </c>
      <c r="Q68" s="32" t="str">
        <f>+IF(H68=0,"",'Ark1'!AG1652)</f>
        <v/>
      </c>
      <c r="R68" s="32" t="str">
        <f>+IF(H68=0,"",'Ark1'!AH1652)</f>
        <v/>
      </c>
      <c r="S68" s="377" t="str">
        <f>+IF(H68=0,"",'Ark1'!AR1652)</f>
        <v/>
      </c>
      <c r="T68" s="113" t="str">
        <f>+IF(H68=0,"",'Ark1'!AS1652)</f>
        <v/>
      </c>
      <c r="U68" s="32" t="str">
        <f>+IF(H68=0,"",'Ark1'!Y1652)</f>
        <v/>
      </c>
      <c r="V68" s="26" t="str">
        <f>+IF(H68=0,"",'Ark1'!AA1652)</f>
        <v/>
      </c>
      <c r="W68" s="305" t="str">
        <f t="shared" si="3"/>
        <v/>
      </c>
      <c r="X68" s="32" t="str">
        <f t="shared" si="4"/>
        <v/>
      </c>
      <c r="Y68" s="27" t="str">
        <f t="shared" si="5"/>
        <v/>
      </c>
      <c r="Z68" s="247"/>
      <c r="AA68" s="250"/>
      <c r="AC68" s="27"/>
      <c r="AD68" s="26"/>
      <c r="AE68" s="251"/>
      <c r="AF68" s="85"/>
      <c r="AJ68" s="85"/>
    </row>
    <row r="69" spans="1:36" ht="15.6">
      <c r="A69" s="247"/>
      <c r="B69" s="306">
        <f>+'Ark1'!C1653</f>
        <v>2024</v>
      </c>
      <c r="C69" s="85">
        <f>+'Ark1'!L1653</f>
        <v>2</v>
      </c>
      <c r="D69" s="85" t="s">
        <v>30</v>
      </c>
      <c r="E69" s="85">
        <f>+'Ark1'!AP1653</f>
        <v>22</v>
      </c>
      <c r="F69" s="275" t="str">
        <f>VLOOKUP(E69,RNR!$D$1:$E$38,2)</f>
        <v>Charolais</v>
      </c>
      <c r="G69" s="85" t="str">
        <f>+IF(H69=0,"",'Ark1'!Q1653)</f>
        <v/>
      </c>
      <c r="H69" s="361">
        <f>+'Ark1'!R1653</f>
        <v>0</v>
      </c>
      <c r="I69" s="27" t="str">
        <f>+IF(H69=0,"",'Ark1'!AE1653)</f>
        <v/>
      </c>
      <c r="J69" s="27"/>
      <c r="K69" s="27" t="str">
        <f>+IF(H69=0,"",'Ark1'!AF1653)</f>
        <v/>
      </c>
      <c r="L69" s="26" t="str">
        <f>+IF(H69=0,"",'Ark1'!T1653)</f>
        <v/>
      </c>
      <c r="M69" s="305" t="str">
        <f>+IF(H69=0,"",'Ark1'!U1653)</f>
        <v/>
      </c>
      <c r="N69" s="27"/>
      <c r="O69" s="32" t="str">
        <f>+IF(H69=0,"",'Ark1'!W1653)</f>
        <v/>
      </c>
      <c r="P69" s="32" t="str">
        <f>+IF(H69=0,"",'Ark1'!X1653)</f>
        <v/>
      </c>
      <c r="Q69" s="32" t="str">
        <f>+IF(H69=0,"",'Ark1'!AG1653)</f>
        <v/>
      </c>
      <c r="R69" s="32" t="str">
        <f>+IF(H69=0,"",'Ark1'!AH1653)</f>
        <v/>
      </c>
      <c r="S69" s="377" t="str">
        <f>+IF(H69=0,"",'Ark1'!AR1653)</f>
        <v/>
      </c>
      <c r="T69" s="113" t="str">
        <f>+IF(H69=0,"",'Ark1'!AS1653)</f>
        <v/>
      </c>
      <c r="U69" s="32" t="str">
        <f>+IF(H69=0,"",'Ark1'!Y1653)</f>
        <v/>
      </c>
      <c r="V69" s="26" t="str">
        <f>+IF(H69=0,"",'Ark1'!AA1653)</f>
        <v/>
      </c>
      <c r="W69" s="305" t="str">
        <f t="shared" si="3"/>
        <v/>
      </c>
      <c r="X69" s="32" t="str">
        <f t="shared" si="4"/>
        <v/>
      </c>
      <c r="Y69" s="27" t="str">
        <f t="shared" si="5"/>
        <v/>
      </c>
      <c r="Z69" s="247"/>
      <c r="AA69" s="250"/>
      <c r="AC69" s="27"/>
      <c r="AD69" s="26"/>
      <c r="AE69" s="251"/>
      <c r="AF69" s="85"/>
      <c r="AJ69" s="85"/>
    </row>
    <row r="70" spans="1:36" ht="15.6">
      <c r="A70" s="247"/>
      <c r="B70" s="306">
        <f>+'Ark1'!C1654</f>
        <v>2024</v>
      </c>
      <c r="C70" s="85">
        <f>+'Ark1'!L1654</f>
        <v>2</v>
      </c>
      <c r="D70" s="85" t="s">
        <v>30</v>
      </c>
      <c r="E70" s="85">
        <f>+'Ark1'!AP1654</f>
        <v>23</v>
      </c>
      <c r="F70" s="275" t="str">
        <f>VLOOKUP(E70,RNR!$D$1:$E$38,2)</f>
        <v>Aberdeen Angus</v>
      </c>
      <c r="G70" s="85" t="str">
        <f>+IF(H70=0,"",'Ark1'!Q1654)</f>
        <v/>
      </c>
      <c r="H70" s="361">
        <f>+'Ark1'!R1654</f>
        <v>0</v>
      </c>
      <c r="I70" s="27" t="str">
        <f>+IF(H70=0,"",'Ark1'!AE1654)</f>
        <v/>
      </c>
      <c r="J70" s="27"/>
      <c r="K70" s="27" t="str">
        <f>+IF(H70=0,"",'Ark1'!AF1654)</f>
        <v/>
      </c>
      <c r="L70" s="26" t="str">
        <f>+IF(H70=0,"",'Ark1'!T1654)</f>
        <v/>
      </c>
      <c r="M70" s="305" t="str">
        <f>+IF(H70=0,"",'Ark1'!U1654)</f>
        <v/>
      </c>
      <c r="N70" s="27"/>
      <c r="O70" s="32" t="str">
        <f>+IF(H70=0,"",'Ark1'!W1654)</f>
        <v/>
      </c>
      <c r="P70" s="32" t="str">
        <f>+IF(H70=0,"",'Ark1'!X1654)</f>
        <v/>
      </c>
      <c r="Q70" s="32" t="str">
        <f>+IF(H70=0,"",'Ark1'!AG1654)</f>
        <v/>
      </c>
      <c r="R70" s="32" t="str">
        <f>+IF(H70=0,"",'Ark1'!AH1654)</f>
        <v/>
      </c>
      <c r="S70" s="377" t="str">
        <f>+IF(H70=0,"",'Ark1'!AR1654)</f>
        <v/>
      </c>
      <c r="T70" s="113" t="str">
        <f>+IF(H70=0,"",'Ark1'!AS1654)</f>
        <v/>
      </c>
      <c r="U70" s="32" t="str">
        <f>+IF(H70=0,"",'Ark1'!Y1654)</f>
        <v/>
      </c>
      <c r="V70" s="26" t="str">
        <f>+IF(H70=0,"",'Ark1'!AA1654)</f>
        <v/>
      </c>
      <c r="W70" s="305" t="str">
        <f t="shared" si="3"/>
        <v/>
      </c>
      <c r="X70" s="32" t="str">
        <f t="shared" si="4"/>
        <v/>
      </c>
      <c r="Y70" s="27" t="str">
        <f t="shared" si="5"/>
        <v/>
      </c>
      <c r="Z70" s="247"/>
      <c r="AA70" s="250"/>
      <c r="AC70" s="27"/>
      <c r="AD70" s="26"/>
      <c r="AE70" s="251"/>
      <c r="AF70" s="85"/>
      <c r="AJ70" s="85"/>
    </row>
    <row r="71" spans="1:36" ht="15.6">
      <c r="A71" s="247"/>
      <c r="B71" s="306">
        <f>+'Ark1'!C1655</f>
        <v>2024</v>
      </c>
      <c r="C71" s="85">
        <f>+'Ark1'!L1655</f>
        <v>2</v>
      </c>
      <c r="D71" s="85" t="s">
        <v>30</v>
      </c>
      <c r="E71" s="85">
        <f>+'Ark1'!AP1655</f>
        <v>24</v>
      </c>
      <c r="F71" s="275" t="str">
        <f>VLOOKUP(E71,RNR!$D$1:$E$38,2)</f>
        <v>Limousin</v>
      </c>
      <c r="G71" s="85" t="str">
        <f>+IF(H71=0,"",'Ark1'!Q1655)</f>
        <v/>
      </c>
      <c r="H71" s="361">
        <f>+'Ark1'!R1655</f>
        <v>0</v>
      </c>
      <c r="I71" s="27" t="str">
        <f>+IF(H71=0,"",'Ark1'!AE1655)</f>
        <v/>
      </c>
      <c r="J71" s="27"/>
      <c r="K71" s="27" t="str">
        <f>+IF(H71=0,"",'Ark1'!AF1655)</f>
        <v/>
      </c>
      <c r="L71" s="26" t="str">
        <f>+IF(H71=0,"",'Ark1'!T1655)</f>
        <v/>
      </c>
      <c r="M71" s="305" t="str">
        <f>+IF(H71=0,"",'Ark1'!U1655)</f>
        <v/>
      </c>
      <c r="N71" s="27"/>
      <c r="O71" s="32" t="str">
        <f>+IF(H71=0,"",'Ark1'!W1655)</f>
        <v/>
      </c>
      <c r="P71" s="32" t="str">
        <f>+IF(H71=0,"",'Ark1'!X1655)</f>
        <v/>
      </c>
      <c r="Q71" s="32" t="str">
        <f>+IF(H71=0,"",'Ark1'!AG1655)</f>
        <v/>
      </c>
      <c r="R71" s="32" t="str">
        <f>+IF(H71=0,"",'Ark1'!AH1655)</f>
        <v/>
      </c>
      <c r="S71" s="377" t="str">
        <f>+IF(H71=0,"",'Ark1'!AR1655)</f>
        <v/>
      </c>
      <c r="T71" s="113" t="str">
        <f>+IF(H71=0,"",'Ark1'!AS1655)</f>
        <v/>
      </c>
      <c r="U71" s="32" t="str">
        <f>+IF(H71=0,"",'Ark1'!Y1655)</f>
        <v/>
      </c>
      <c r="V71" s="26" t="str">
        <f>+IF(H71=0,"",'Ark1'!AA1655)</f>
        <v/>
      </c>
      <c r="W71" s="305" t="str">
        <f t="shared" si="3"/>
        <v/>
      </c>
      <c r="X71" s="32" t="str">
        <f t="shared" si="4"/>
        <v/>
      </c>
      <c r="Y71" s="27" t="str">
        <f t="shared" si="5"/>
        <v/>
      </c>
      <c r="Z71" s="247"/>
      <c r="AA71" s="250"/>
      <c r="AC71" s="27"/>
      <c r="AD71" s="26"/>
      <c r="AE71" s="251"/>
      <c r="AF71" s="85"/>
      <c r="AJ71" s="85"/>
    </row>
    <row r="72" spans="1:36" ht="15.6">
      <c r="A72" s="247"/>
      <c r="B72" s="306">
        <f>+'Ark1'!C1656</f>
        <v>2024</v>
      </c>
      <c r="C72" s="85">
        <f>+'Ark1'!L1656</f>
        <v>2</v>
      </c>
      <c r="D72" s="85" t="s">
        <v>30</v>
      </c>
      <c r="E72" s="85">
        <f>+'Ark1'!AP1656</f>
        <v>25</v>
      </c>
      <c r="F72" s="275" t="str">
        <f>VLOOKUP(E72,RNR!$D$1:$E$38,2)</f>
        <v>Kjøttsimmental</v>
      </c>
      <c r="G72" s="85" t="str">
        <f>+IF(H72=0,"",'Ark1'!Q1656)</f>
        <v/>
      </c>
      <c r="H72" s="361">
        <f>+'Ark1'!R1656</f>
        <v>0</v>
      </c>
      <c r="I72" s="27" t="str">
        <f>+IF(H72=0,"",'Ark1'!AE1656)</f>
        <v/>
      </c>
      <c r="J72" s="27"/>
      <c r="K72" s="27" t="str">
        <f>+IF(H72=0,"",'Ark1'!AF1656)</f>
        <v/>
      </c>
      <c r="L72" s="26" t="str">
        <f>+IF(H72=0,"",'Ark1'!T1656)</f>
        <v/>
      </c>
      <c r="M72" s="305" t="str">
        <f>+IF(H72=0,"",'Ark1'!U1656)</f>
        <v/>
      </c>
      <c r="N72" s="27"/>
      <c r="O72" s="32" t="str">
        <f>+IF(H72=0,"",'Ark1'!W1656)</f>
        <v/>
      </c>
      <c r="P72" s="32" t="str">
        <f>+IF(H72=0,"",'Ark1'!X1656)</f>
        <v/>
      </c>
      <c r="Q72" s="32" t="str">
        <f>+IF(H72=0,"",'Ark1'!AG1656)</f>
        <v/>
      </c>
      <c r="R72" s="32" t="str">
        <f>+IF(H72=0,"",'Ark1'!AH1656)</f>
        <v/>
      </c>
      <c r="S72" s="377" t="str">
        <f>+IF(H72=0,"",'Ark1'!AR1656)</f>
        <v/>
      </c>
      <c r="T72" s="113" t="str">
        <f>+IF(H72=0,"",'Ark1'!AS1656)</f>
        <v/>
      </c>
      <c r="U72" s="32" t="str">
        <f>+IF(H72=0,"",'Ark1'!Y1656)</f>
        <v/>
      </c>
      <c r="V72" s="26" t="str">
        <f>+IF(H72=0,"",'Ark1'!AA1656)</f>
        <v/>
      </c>
      <c r="W72" s="305" t="str">
        <f t="shared" si="3"/>
        <v/>
      </c>
      <c r="X72" s="32" t="str">
        <f t="shared" si="4"/>
        <v/>
      </c>
      <c r="Y72" s="27" t="str">
        <f t="shared" si="5"/>
        <v/>
      </c>
      <c r="Z72" s="247"/>
      <c r="AA72" s="250"/>
      <c r="AC72" s="27"/>
      <c r="AD72" s="26"/>
      <c r="AE72" s="251"/>
      <c r="AF72" s="85"/>
      <c r="AJ72" s="85"/>
    </row>
    <row r="73" spans="1:36" ht="15.6">
      <c r="A73" s="247"/>
      <c r="B73" s="306">
        <f>+'Ark1'!C1657</f>
        <v>2024</v>
      </c>
      <c r="C73" s="85">
        <f>+'Ark1'!L1657</f>
        <v>2</v>
      </c>
      <c r="D73" s="85" t="s">
        <v>30</v>
      </c>
      <c r="E73" s="85">
        <f>+'Ark1'!AP1657</f>
        <v>26</v>
      </c>
      <c r="F73" s="275" t="str">
        <f>VLOOKUP(E73,RNR!$D$1:$E$38,2)</f>
        <v>Blonde d`Aquitaine</v>
      </c>
      <c r="G73" s="85" t="str">
        <f>+IF(H73=0,"",'Ark1'!Q1657)</f>
        <v/>
      </c>
      <c r="H73" s="361">
        <f>+'Ark1'!R1657</f>
        <v>0</v>
      </c>
      <c r="I73" s="27" t="str">
        <f>+IF(H73=0,"",'Ark1'!AE1657)</f>
        <v/>
      </c>
      <c r="J73" s="27"/>
      <c r="K73" s="27" t="str">
        <f>+IF(H73=0,"",'Ark1'!AF1657)</f>
        <v/>
      </c>
      <c r="L73" s="26" t="str">
        <f>+IF(H73=0,"",'Ark1'!T1657)</f>
        <v/>
      </c>
      <c r="M73" s="305" t="str">
        <f>+IF(H73=0,"",'Ark1'!U1657)</f>
        <v/>
      </c>
      <c r="N73" s="27"/>
      <c r="O73" s="32" t="str">
        <f>+IF(H73=0,"",'Ark1'!W1657)</f>
        <v/>
      </c>
      <c r="P73" s="32" t="str">
        <f>+IF(H73=0,"",'Ark1'!X1657)</f>
        <v/>
      </c>
      <c r="Q73" s="32" t="str">
        <f>+IF(H73=0,"",'Ark1'!AG1657)</f>
        <v/>
      </c>
      <c r="R73" s="32" t="str">
        <f>+IF(H73=0,"",'Ark1'!AH1657)</f>
        <v/>
      </c>
      <c r="S73" s="377" t="str">
        <f>+IF(H73=0,"",'Ark1'!AR1657)</f>
        <v/>
      </c>
      <c r="T73" s="113" t="str">
        <f>+IF(H73=0,"",'Ark1'!AS1657)</f>
        <v/>
      </c>
      <c r="U73" s="32" t="str">
        <f>+IF(H73=0,"",'Ark1'!Y1657)</f>
        <v/>
      </c>
      <c r="V73" s="26" t="str">
        <f>+IF(H73=0,"",'Ark1'!AA1657)</f>
        <v/>
      </c>
      <c r="W73" s="305" t="str">
        <f t="shared" si="3"/>
        <v/>
      </c>
      <c r="X73" s="32" t="str">
        <f t="shared" si="4"/>
        <v/>
      </c>
      <c r="Y73" s="27" t="str">
        <f t="shared" si="5"/>
        <v/>
      </c>
      <c r="Z73" s="247"/>
      <c r="AA73" s="250"/>
      <c r="AC73" s="27"/>
      <c r="AD73" s="26"/>
      <c r="AE73" s="251"/>
      <c r="AF73" s="85"/>
      <c r="AJ73" s="85"/>
    </row>
    <row r="74" spans="1:36" ht="15.6">
      <c r="A74" s="247"/>
      <c r="B74" s="306">
        <f>+'Ark1'!C1658</f>
        <v>2024</v>
      </c>
      <c r="C74" s="85">
        <f>+'Ark1'!L1658</f>
        <v>2</v>
      </c>
      <c r="D74" s="85" t="s">
        <v>30</v>
      </c>
      <c r="E74" s="85">
        <f>+'Ark1'!AP1658</f>
        <v>27</v>
      </c>
      <c r="F74" s="275" t="str">
        <f>VLOOKUP(E74,RNR!$D$1:$E$38,2)</f>
        <v>Highland</v>
      </c>
      <c r="G74" s="85" t="str">
        <f>+IF(H74=0,"",'Ark1'!Q1658)</f>
        <v/>
      </c>
      <c r="H74" s="361">
        <f>+'Ark1'!R1658</f>
        <v>0</v>
      </c>
      <c r="I74" s="27" t="str">
        <f>+IF(H74=0,"",'Ark1'!AE1658)</f>
        <v/>
      </c>
      <c r="J74" s="27"/>
      <c r="K74" s="27" t="str">
        <f>+IF(H74=0,"",'Ark1'!AF1658)</f>
        <v/>
      </c>
      <c r="L74" s="26" t="str">
        <f>+IF(H74=0,"",'Ark1'!T1658)</f>
        <v/>
      </c>
      <c r="M74" s="305" t="str">
        <f>+IF(H74=0,"",'Ark1'!U1658)</f>
        <v/>
      </c>
      <c r="N74" s="27"/>
      <c r="O74" s="32" t="str">
        <f>+IF(H74=0,"",'Ark1'!W1658)</f>
        <v/>
      </c>
      <c r="P74" s="32" t="str">
        <f>+IF(H74=0,"",'Ark1'!X1658)</f>
        <v/>
      </c>
      <c r="Q74" s="32" t="str">
        <f>+IF(H74=0,"",'Ark1'!AG1658)</f>
        <v/>
      </c>
      <c r="R74" s="32" t="str">
        <f>+IF(H74=0,"",'Ark1'!AH1658)</f>
        <v/>
      </c>
      <c r="S74" s="377" t="str">
        <f>+IF(H74=0,"",'Ark1'!AR1658)</f>
        <v/>
      </c>
      <c r="T74" s="113" t="str">
        <f>+IF(H74=0,"",'Ark1'!AS1658)</f>
        <v/>
      </c>
      <c r="U74" s="32" t="str">
        <f>+IF(H74=0,"",'Ark1'!Y1658)</f>
        <v/>
      </c>
      <c r="V74" s="26" t="str">
        <f>+IF(H74=0,"",'Ark1'!AA1658)</f>
        <v/>
      </c>
      <c r="W74" s="305" t="str">
        <f t="shared" si="3"/>
        <v/>
      </c>
      <c r="X74" s="32" t="str">
        <f t="shared" si="4"/>
        <v/>
      </c>
      <c r="Y74" s="27" t="str">
        <f t="shared" si="5"/>
        <v/>
      </c>
      <c r="Z74" s="247"/>
      <c r="AA74" s="250"/>
      <c r="AC74" s="27"/>
      <c r="AD74" s="26"/>
      <c r="AE74" s="251"/>
      <c r="AF74" s="85"/>
      <c r="AJ74" s="85"/>
    </row>
    <row r="75" spans="1:36" ht="15.6">
      <c r="A75" s="247"/>
      <c r="B75" s="306">
        <f>+'Ark1'!C1659</f>
        <v>2024</v>
      </c>
      <c r="C75" s="85">
        <f>+'Ark1'!L1659</f>
        <v>2</v>
      </c>
      <c r="D75" s="85" t="s">
        <v>30</v>
      </c>
      <c r="E75" s="85">
        <f>+'Ark1'!AP1659</f>
        <v>28</v>
      </c>
      <c r="F75" s="275" t="str">
        <f>VLOOKUP(E75,RNR!$D$1:$E$38,2)</f>
        <v>Tiroler Grauvieh</v>
      </c>
      <c r="G75" s="85" t="str">
        <f>+IF(H75=0,"",'Ark1'!Q1659)</f>
        <v/>
      </c>
      <c r="H75" s="361">
        <f>+'Ark1'!R1659</f>
        <v>0</v>
      </c>
      <c r="I75" s="27" t="str">
        <f>+IF(H75=0,"",'Ark1'!AE1659)</f>
        <v/>
      </c>
      <c r="J75" s="27"/>
      <c r="K75" s="27" t="str">
        <f>+IF(H75=0,"",'Ark1'!AF1659)</f>
        <v/>
      </c>
      <c r="L75" s="26" t="str">
        <f>+IF(H75=0,"",'Ark1'!T1659)</f>
        <v/>
      </c>
      <c r="M75" s="305" t="str">
        <f>+IF(H75=0,"",'Ark1'!U1659)</f>
        <v/>
      </c>
      <c r="N75" s="27"/>
      <c r="O75" s="32" t="str">
        <f>+IF(H75=0,"",'Ark1'!W1659)</f>
        <v/>
      </c>
      <c r="P75" s="32" t="str">
        <f>+IF(H75=0,"",'Ark1'!X1659)</f>
        <v/>
      </c>
      <c r="Q75" s="32" t="str">
        <f>+IF(H75=0,"",'Ark1'!AG1659)</f>
        <v/>
      </c>
      <c r="R75" s="32" t="str">
        <f>+IF(H75=0,"",'Ark1'!AH1659)</f>
        <v/>
      </c>
      <c r="S75" s="377" t="str">
        <f>+IF(H75=0,"",'Ark1'!AR1659)</f>
        <v/>
      </c>
      <c r="T75" s="113" t="str">
        <f>+IF(H75=0,"",'Ark1'!AS1659)</f>
        <v/>
      </c>
      <c r="U75" s="32" t="str">
        <f>+IF(H75=0,"",'Ark1'!Y1659)</f>
        <v/>
      </c>
      <c r="V75" s="26" t="str">
        <f>+IF(H75=0,"",'Ark1'!AA1659)</f>
        <v/>
      </c>
      <c r="W75" s="305" t="str">
        <f t="shared" si="3"/>
        <v/>
      </c>
      <c r="X75" s="32" t="str">
        <f t="shared" si="4"/>
        <v/>
      </c>
      <c r="Y75" s="27" t="str">
        <f t="shared" si="5"/>
        <v/>
      </c>
      <c r="Z75" s="247"/>
      <c r="AA75" s="250"/>
      <c r="AC75" s="27"/>
      <c r="AD75" s="26"/>
      <c r="AE75" s="251"/>
      <c r="AF75" s="85"/>
      <c r="AJ75" s="85"/>
    </row>
    <row r="76" spans="1:36" ht="15.6">
      <c r="A76" s="247"/>
      <c r="B76" s="306">
        <f>+'Ark1'!C1660</f>
        <v>2024</v>
      </c>
      <c r="C76" s="85">
        <f>+'Ark1'!L1660</f>
        <v>2</v>
      </c>
      <c r="D76" s="85" t="s">
        <v>30</v>
      </c>
      <c r="E76" s="85">
        <f>+'Ark1'!AP1660</f>
        <v>29</v>
      </c>
      <c r="F76" s="275" t="str">
        <f>VLOOKUP(E76,RNR!$D$1:$E$38,2)</f>
        <v>Dexter</v>
      </c>
      <c r="G76" s="85">
        <f>+IF(H76=0,"",'Ark1'!Q1660)</f>
        <v>2</v>
      </c>
      <c r="H76" s="361">
        <f>+'Ark1'!R1660</f>
        <v>4</v>
      </c>
      <c r="I76" s="27">
        <f>+IF(H76=0,"",'Ark1'!AE1660)</f>
        <v>3.5087719298245608</v>
      </c>
      <c r="J76" s="27"/>
      <c r="K76" s="27">
        <f>+IF(H76=0,"",'Ark1'!AF1660)</f>
        <v>2.2351177942378673</v>
      </c>
      <c r="L76" s="26">
        <f>+IF(H76=0,"",'Ark1'!T1660)</f>
        <v>5.5</v>
      </c>
      <c r="M76" s="305">
        <f>+IF(H76=0,"",'Ark1'!U1660)</f>
        <v>90.224999999999994</v>
      </c>
      <c r="N76" s="27"/>
      <c r="O76" s="32">
        <f>+IF(H76=0,"",'Ark1'!W1660)</f>
        <v>25</v>
      </c>
      <c r="P76" s="32">
        <f>+IF(H76=0,"",'Ark1'!X1660)</f>
        <v>0</v>
      </c>
      <c r="Q76" s="32">
        <f>+IF(H76=0,"",'Ark1'!AG1660)</f>
        <v>656.75</v>
      </c>
      <c r="R76" s="32">
        <f>+IF(H76=0,"",'Ark1'!AH1660)</f>
        <v>0</v>
      </c>
      <c r="S76" s="377">
        <f>+IF(H76=0,"",'Ark1'!AR1660)</f>
        <v>171.5</v>
      </c>
      <c r="T76" s="113">
        <f>+IF(H76=0,"",'Ark1'!AS1660)</f>
        <v>17.387706890279059</v>
      </c>
      <c r="U76" s="32">
        <f>+IF(H76=0,"",'Ark1'!Y1660)</f>
        <v>22.661021049370245</v>
      </c>
      <c r="V76" s="26">
        <f>+IF(H76=0,"",'Ark1'!AA1660)</f>
        <v>0.8660254037844386</v>
      </c>
      <c r="W76" s="305">
        <f t="shared" si="3"/>
        <v>137.38104301484583</v>
      </c>
      <c r="X76" s="32">
        <f t="shared" si="4"/>
        <v>45.112499999999997</v>
      </c>
      <c r="Y76" s="27">
        <f t="shared" si="5"/>
        <v>2</v>
      </c>
      <c r="Z76" s="247"/>
      <c r="AA76" s="250"/>
      <c r="AC76" s="27"/>
      <c r="AD76" s="26"/>
      <c r="AE76" s="251"/>
      <c r="AF76" s="85"/>
      <c r="AJ76" s="85"/>
    </row>
    <row r="77" spans="1:36" ht="15.6">
      <c r="A77" s="247"/>
      <c r="B77" s="306">
        <f>+'Ark1'!C1661</f>
        <v>2024</v>
      </c>
      <c r="C77" s="85">
        <f>+'Ark1'!L1661</f>
        <v>2</v>
      </c>
      <c r="D77" s="85" t="s">
        <v>30</v>
      </c>
      <c r="E77" s="85">
        <f>+'Ark1'!AP1661</f>
        <v>30</v>
      </c>
      <c r="F77" s="275" t="str">
        <f>VLOOKUP(E77,RNR!$D$1:$E$38,2)</f>
        <v>Piemontese</v>
      </c>
      <c r="G77" s="85" t="str">
        <f>+IF(H77=0,"",'Ark1'!Q1661)</f>
        <v/>
      </c>
      <c r="H77" s="361">
        <f>+'Ark1'!R1661</f>
        <v>0</v>
      </c>
      <c r="I77" s="27" t="str">
        <f>+IF(H77=0,"",'Ark1'!AE1661)</f>
        <v/>
      </c>
      <c r="J77" s="27"/>
      <c r="K77" s="27" t="str">
        <f>+IF(H77=0,"",'Ark1'!AF1661)</f>
        <v/>
      </c>
      <c r="L77" s="26" t="str">
        <f>+IF(H77=0,"",'Ark1'!T1661)</f>
        <v/>
      </c>
      <c r="M77" s="305" t="str">
        <f>+IF(H77=0,"",'Ark1'!U1661)</f>
        <v/>
      </c>
      <c r="N77" s="27"/>
      <c r="O77" s="32" t="str">
        <f>+IF(H77=0,"",'Ark1'!W1661)</f>
        <v/>
      </c>
      <c r="P77" s="32" t="str">
        <f>+IF(H77=0,"",'Ark1'!X1661)</f>
        <v/>
      </c>
      <c r="Q77" s="32" t="str">
        <f>+IF(H77=0,"",'Ark1'!AG1661)</f>
        <v/>
      </c>
      <c r="R77" s="32" t="str">
        <f>+IF(H77=0,"",'Ark1'!AH1661)</f>
        <v/>
      </c>
      <c r="S77" s="377" t="str">
        <f>+IF(H77=0,"",'Ark1'!AR1661)</f>
        <v/>
      </c>
      <c r="T77" s="113" t="str">
        <f>+IF(H77=0,"",'Ark1'!AS1661)</f>
        <v/>
      </c>
      <c r="U77" s="32" t="str">
        <f>+IF(H77=0,"",'Ark1'!Y1661)</f>
        <v/>
      </c>
      <c r="V77" s="26" t="str">
        <f>+IF(H77=0,"",'Ark1'!AA1661)</f>
        <v/>
      </c>
      <c r="W77" s="305" t="str">
        <f t="shared" si="3"/>
        <v/>
      </c>
      <c r="X77" s="32" t="str">
        <f t="shared" si="4"/>
        <v/>
      </c>
      <c r="Y77" s="27" t="str">
        <f t="shared" si="5"/>
        <v/>
      </c>
      <c r="Z77" s="247"/>
      <c r="AA77" s="250"/>
      <c r="AC77" s="27"/>
      <c r="AD77" s="26"/>
      <c r="AE77" s="251"/>
      <c r="AF77" s="85"/>
      <c r="AJ77" s="85"/>
    </row>
    <row r="78" spans="1:36" ht="15.6">
      <c r="A78" s="247"/>
      <c r="B78" s="306">
        <f>+'Ark1'!C1662</f>
        <v>2024</v>
      </c>
      <c r="C78" s="85">
        <f>+'Ark1'!L1662</f>
        <v>2</v>
      </c>
      <c r="D78" s="85" t="s">
        <v>30</v>
      </c>
      <c r="E78" s="85">
        <f>+'Ark1'!AP1662</f>
        <v>31</v>
      </c>
      <c r="F78" s="275" t="str">
        <f>VLOOKUP(E78,RNR!$D$1:$E$38,2)</f>
        <v>Galloway</v>
      </c>
      <c r="G78" s="85" t="str">
        <f>+IF(H78=0,"",'Ark1'!Q1662)</f>
        <v/>
      </c>
      <c r="H78" s="361">
        <f>+'Ark1'!R1662</f>
        <v>0</v>
      </c>
      <c r="I78" s="27" t="str">
        <f>+IF(H78=0,"",'Ark1'!AE1662)</f>
        <v/>
      </c>
      <c r="J78" s="27"/>
      <c r="K78" s="27" t="str">
        <f>+IF(H78=0,"",'Ark1'!AF1662)</f>
        <v/>
      </c>
      <c r="L78" s="26" t="str">
        <f>+IF(H78=0,"",'Ark1'!T1662)</f>
        <v/>
      </c>
      <c r="M78" s="305" t="str">
        <f>+IF(H78=0,"",'Ark1'!U1662)</f>
        <v/>
      </c>
      <c r="N78" s="27"/>
      <c r="O78" s="32" t="str">
        <f>+IF(H78=0,"",'Ark1'!W1662)</f>
        <v/>
      </c>
      <c r="P78" s="32" t="str">
        <f>+IF(H78=0,"",'Ark1'!X1662)</f>
        <v/>
      </c>
      <c r="Q78" s="32" t="str">
        <f>+IF(H78=0,"",'Ark1'!AG1662)</f>
        <v/>
      </c>
      <c r="R78" s="32" t="str">
        <f>+IF(H78=0,"",'Ark1'!AH1662)</f>
        <v/>
      </c>
      <c r="S78" s="377" t="str">
        <f>+IF(H78=0,"",'Ark1'!AR1662)</f>
        <v/>
      </c>
      <c r="T78" s="113" t="str">
        <f>+IF(H78=0,"",'Ark1'!AS1662)</f>
        <v/>
      </c>
      <c r="U78" s="32" t="str">
        <f>+IF(H78=0,"",'Ark1'!Y1662)</f>
        <v/>
      </c>
      <c r="V78" s="26" t="str">
        <f>+IF(H78=0,"",'Ark1'!AA1662)</f>
        <v/>
      </c>
      <c r="W78" s="305" t="str">
        <f t="shared" si="3"/>
        <v/>
      </c>
      <c r="X78" s="32" t="str">
        <f t="shared" si="4"/>
        <v/>
      </c>
      <c r="Y78" s="27" t="str">
        <f t="shared" si="5"/>
        <v/>
      </c>
      <c r="Z78" s="247"/>
      <c r="AA78" s="250"/>
      <c r="AC78" s="27"/>
      <c r="AD78" s="26"/>
      <c r="AE78" s="251"/>
      <c r="AF78" s="85"/>
      <c r="AG78" s="212"/>
      <c r="AH78" s="212"/>
      <c r="AI78" s="212"/>
      <c r="AJ78" s="85"/>
    </row>
    <row r="79" spans="1:36" ht="15.6">
      <c r="A79" s="247"/>
      <c r="B79" s="306">
        <f>+'Ark1'!C1663</f>
        <v>2024</v>
      </c>
      <c r="C79" s="85">
        <f>+'Ark1'!L1663</f>
        <v>2</v>
      </c>
      <c r="D79" s="85" t="s">
        <v>30</v>
      </c>
      <c r="E79" s="85">
        <f>+'Ark1'!AP1663</f>
        <v>32</v>
      </c>
      <c r="F79" s="275" t="str">
        <f>VLOOKUP(E79,RNR!$D$1:$E$38,2)</f>
        <v>Salers</v>
      </c>
      <c r="G79" s="85" t="str">
        <f>+IF(H79=0,"",'Ark1'!Q1663)</f>
        <v/>
      </c>
      <c r="H79" s="361">
        <f>+'Ark1'!R1663</f>
        <v>0</v>
      </c>
      <c r="I79" s="27" t="str">
        <f>+IF(H79=0,"",'Ark1'!AE1663)</f>
        <v/>
      </c>
      <c r="J79" s="27"/>
      <c r="K79" s="27" t="str">
        <f>+IF(H79=0,"",'Ark1'!AF1663)</f>
        <v/>
      </c>
      <c r="L79" s="26" t="str">
        <f>+IF(H79=0,"",'Ark1'!T1663)</f>
        <v/>
      </c>
      <c r="M79" s="305" t="str">
        <f>+IF(H79=0,"",'Ark1'!U1663)</f>
        <v/>
      </c>
      <c r="N79" s="27"/>
      <c r="O79" s="32" t="str">
        <f>+IF(H79=0,"",'Ark1'!W1663)</f>
        <v/>
      </c>
      <c r="P79" s="32" t="str">
        <f>+IF(H79=0,"",'Ark1'!X1663)</f>
        <v/>
      </c>
      <c r="Q79" s="32" t="str">
        <f>+IF(H79=0,"",'Ark1'!AG1663)</f>
        <v/>
      </c>
      <c r="R79" s="32" t="str">
        <f>+IF(H79=0,"",'Ark1'!AH1663)</f>
        <v/>
      </c>
      <c r="S79" s="377" t="str">
        <f>+IF(H79=0,"",'Ark1'!AR1663)</f>
        <v/>
      </c>
      <c r="T79" s="113" t="str">
        <f>+IF(H79=0,"",'Ark1'!AS1663)</f>
        <v/>
      </c>
      <c r="U79" s="32" t="str">
        <f>+IF(H79=0,"",'Ark1'!Y1663)</f>
        <v/>
      </c>
      <c r="V79" s="26" t="str">
        <f>+IF(H79=0,"",'Ark1'!AA1663)</f>
        <v/>
      </c>
      <c r="W79" s="305" t="str">
        <f t="shared" si="3"/>
        <v/>
      </c>
      <c r="X79" s="32" t="str">
        <f t="shared" si="4"/>
        <v/>
      </c>
      <c r="Y79" s="27" t="str">
        <f t="shared" si="5"/>
        <v/>
      </c>
      <c r="Z79" s="247"/>
      <c r="AA79" s="250"/>
      <c r="AC79" s="27"/>
      <c r="AD79" s="26"/>
      <c r="AE79" s="251"/>
      <c r="AF79" s="85"/>
      <c r="AG79" s="212"/>
      <c r="AH79" s="212"/>
      <c r="AI79" s="212"/>
      <c r="AJ79" s="85"/>
    </row>
    <row r="80" spans="1:36" ht="15.6">
      <c r="A80" s="247"/>
      <c r="B80" s="306">
        <f>+'Ark1'!C1664</f>
        <v>2024</v>
      </c>
      <c r="C80" s="85">
        <f>+'Ark1'!L1664</f>
        <v>2</v>
      </c>
      <c r="D80" s="85" t="s">
        <v>30</v>
      </c>
      <c r="E80" s="85">
        <f>+'Ark1'!AP1664</f>
        <v>33</v>
      </c>
      <c r="F80" s="275" t="str">
        <f>VLOOKUP(E80,RNR!$D$1:$E$38,2)</f>
        <v>Chianina</v>
      </c>
      <c r="G80" s="85" t="str">
        <f>+IF(H80=0,"",'Ark1'!Q1664)</f>
        <v/>
      </c>
      <c r="H80" s="361">
        <f>+'Ark1'!R1664</f>
        <v>0</v>
      </c>
      <c r="I80" s="27" t="str">
        <f>+IF(H80=0,"",'Ark1'!AE1664)</f>
        <v/>
      </c>
      <c r="J80" s="27"/>
      <c r="K80" s="27" t="str">
        <f>+IF(H80=0,"",'Ark1'!AF1664)</f>
        <v/>
      </c>
      <c r="L80" s="26" t="str">
        <f>+IF(H80=0,"",'Ark1'!T1664)</f>
        <v/>
      </c>
      <c r="M80" s="305" t="str">
        <f>+IF(H80=0,"",'Ark1'!U1664)</f>
        <v/>
      </c>
      <c r="N80" s="27"/>
      <c r="O80" s="32" t="str">
        <f>+IF(H80=0,"",'Ark1'!W1664)</f>
        <v/>
      </c>
      <c r="P80" s="32" t="str">
        <f>+IF(H80=0,"",'Ark1'!X1664)</f>
        <v/>
      </c>
      <c r="Q80" s="32" t="str">
        <f>+IF(H80=0,"",'Ark1'!AG1664)</f>
        <v/>
      </c>
      <c r="R80" s="32" t="str">
        <f>+IF(H80=0,"",'Ark1'!AH1664)</f>
        <v/>
      </c>
      <c r="S80" s="377" t="str">
        <f>+IF(H80=0,"",'Ark1'!AR1664)</f>
        <v/>
      </c>
      <c r="T80" s="113" t="str">
        <f>+IF(H80=0,"",'Ark1'!AS1664)</f>
        <v/>
      </c>
      <c r="U80" s="32" t="str">
        <f>+IF(H80=0,"",'Ark1'!Y1664)</f>
        <v/>
      </c>
      <c r="V80" s="26" t="str">
        <f>+IF(H80=0,"",'Ark1'!AA1664)</f>
        <v/>
      </c>
      <c r="W80" s="305" t="str">
        <f t="shared" si="3"/>
        <v/>
      </c>
      <c r="X80" s="32" t="str">
        <f t="shared" si="4"/>
        <v/>
      </c>
      <c r="Y80" s="27" t="str">
        <f t="shared" si="5"/>
        <v/>
      </c>
      <c r="Z80" s="247"/>
      <c r="AA80" s="250"/>
      <c r="AC80" s="27"/>
      <c r="AD80" s="26"/>
      <c r="AE80" s="251"/>
      <c r="AF80" s="85"/>
      <c r="AG80" s="212"/>
      <c r="AH80" s="212"/>
      <c r="AI80" s="212"/>
      <c r="AJ80" s="85"/>
    </row>
    <row r="81" spans="1:54" ht="15.6">
      <c r="A81" s="247"/>
      <c r="B81" s="306">
        <f>+'Ark1'!C1665</f>
        <v>2024</v>
      </c>
      <c r="C81" s="85">
        <f>+'Ark1'!L1665</f>
        <v>2</v>
      </c>
      <c r="D81" s="85" t="s">
        <v>30</v>
      </c>
      <c r="E81" s="85">
        <f>+'Ark1'!AP1665</f>
        <v>34</v>
      </c>
      <c r="F81" s="275" t="str">
        <f>VLOOKUP(E81,RNR!$D$1:$E$38,2)</f>
        <v>Belgisk blå</v>
      </c>
      <c r="G81" s="85" t="str">
        <f>+IF(H81=0,"",'Ark1'!Q1665)</f>
        <v/>
      </c>
      <c r="H81" s="361">
        <f>+'Ark1'!R1665</f>
        <v>0</v>
      </c>
      <c r="I81" s="27" t="str">
        <f>+IF(H81=0,"",'Ark1'!AE1665)</f>
        <v/>
      </c>
      <c r="J81" s="27"/>
      <c r="K81" s="27" t="str">
        <f>+IF(H81=0,"",'Ark1'!AF1665)</f>
        <v/>
      </c>
      <c r="L81" s="26" t="str">
        <f>+IF(H81=0,"",'Ark1'!T1665)</f>
        <v/>
      </c>
      <c r="M81" s="305" t="str">
        <f>+IF(H81=0,"",'Ark1'!U1665)</f>
        <v/>
      </c>
      <c r="N81" s="27"/>
      <c r="O81" s="32" t="str">
        <f>+IF(H81=0,"",'Ark1'!W1665)</f>
        <v/>
      </c>
      <c r="P81" s="32" t="str">
        <f>+IF(H81=0,"",'Ark1'!X1665)</f>
        <v/>
      </c>
      <c r="Q81" s="32" t="str">
        <f>+IF(H81=0,"",'Ark1'!AG1665)</f>
        <v/>
      </c>
      <c r="R81" s="32" t="str">
        <f>+IF(H81=0,"",'Ark1'!AH1665)</f>
        <v/>
      </c>
      <c r="S81" s="377" t="str">
        <f>+IF(H81=0,"",'Ark1'!AR1665)</f>
        <v/>
      </c>
      <c r="T81" s="113" t="str">
        <f>+IF(H81=0,"",'Ark1'!AS1665)</f>
        <v/>
      </c>
      <c r="U81" s="32" t="str">
        <f>+IF(H81=0,"",'Ark1'!Y1665)</f>
        <v/>
      </c>
      <c r="V81" s="26" t="str">
        <f>+IF(H81=0,"",'Ark1'!AA1665)</f>
        <v/>
      </c>
      <c r="W81" s="305" t="str">
        <f t="shared" si="3"/>
        <v/>
      </c>
      <c r="X81" s="32" t="str">
        <f t="shared" si="4"/>
        <v/>
      </c>
      <c r="Y81" s="27" t="str">
        <f t="shared" si="5"/>
        <v/>
      </c>
      <c r="Z81" s="247"/>
      <c r="AA81" s="250"/>
      <c r="AC81" s="27"/>
      <c r="AD81" s="26"/>
      <c r="AE81" s="251"/>
      <c r="AF81" s="85"/>
      <c r="AG81" s="212"/>
      <c r="AH81" s="212"/>
      <c r="AI81" s="212"/>
      <c r="AJ81" s="85"/>
    </row>
    <row r="82" spans="1:54" ht="15.6">
      <c r="A82" s="247"/>
      <c r="B82" s="306">
        <f>+'Ark1'!C1666</f>
        <v>2024</v>
      </c>
      <c r="C82" s="85">
        <f>+'Ark1'!L1666</f>
        <v>2</v>
      </c>
      <c r="D82" s="85" t="s">
        <v>30</v>
      </c>
      <c r="E82" s="85">
        <f>+'Ark1'!AP1666</f>
        <v>39</v>
      </c>
      <c r="F82" s="275" t="str">
        <f>VLOOKUP(E82,RNR!$D$1:$E$38,2)</f>
        <v>Wagyu</v>
      </c>
      <c r="G82" s="85" t="str">
        <f>+IF(H82=0,"",'Ark1'!Q1666)</f>
        <v/>
      </c>
      <c r="H82" s="361">
        <f>+'Ark1'!R1666</f>
        <v>0</v>
      </c>
      <c r="I82" s="27" t="str">
        <f>+IF(H82=0,"",'Ark1'!AE1666)</f>
        <v/>
      </c>
      <c r="J82" s="27"/>
      <c r="K82" s="27" t="str">
        <f>+IF(H82=0,"",'Ark1'!AF1666)</f>
        <v/>
      </c>
      <c r="L82" s="26" t="str">
        <f>+IF(H82=0,"",'Ark1'!T1666)</f>
        <v/>
      </c>
      <c r="M82" s="305" t="str">
        <f>+IF(H82=0,"",'Ark1'!U1666)</f>
        <v/>
      </c>
      <c r="N82" s="27"/>
      <c r="O82" s="32" t="str">
        <f>+IF(H82=0,"",'Ark1'!W1666)</f>
        <v/>
      </c>
      <c r="P82" s="32" t="str">
        <f>+IF(H82=0,"",'Ark1'!X1666)</f>
        <v/>
      </c>
      <c r="Q82" s="32" t="str">
        <f>+IF(H82=0,"",'Ark1'!AG1666)</f>
        <v/>
      </c>
      <c r="R82" s="32" t="str">
        <f>+IF(H82=0,"",'Ark1'!AH1666)</f>
        <v/>
      </c>
      <c r="S82" s="377" t="str">
        <f>+IF(H82=0,"",'Ark1'!AR1666)</f>
        <v/>
      </c>
      <c r="T82" s="113" t="str">
        <f>+IF(H82=0,"",'Ark1'!AS1666)</f>
        <v/>
      </c>
      <c r="U82" s="32" t="str">
        <f>+IF(H82=0,"",'Ark1'!Y1666)</f>
        <v/>
      </c>
      <c r="V82" s="26" t="str">
        <f>+IF(H82=0,"",'Ark1'!AA1666)</f>
        <v/>
      </c>
      <c r="W82" s="305" t="str">
        <f t="shared" si="3"/>
        <v/>
      </c>
      <c r="X82" s="32" t="str">
        <f t="shared" si="4"/>
        <v/>
      </c>
      <c r="Y82" s="27" t="str">
        <f t="shared" si="5"/>
        <v/>
      </c>
      <c r="Z82" s="247"/>
      <c r="AA82" s="250"/>
      <c r="AC82" s="27"/>
      <c r="AD82" s="26"/>
      <c r="AE82" s="251"/>
      <c r="AF82" s="85"/>
      <c r="AG82" s="212"/>
      <c r="AH82" s="212"/>
      <c r="AI82" s="212"/>
      <c r="AJ82" s="85"/>
    </row>
    <row r="83" spans="1:54" ht="15.6">
      <c r="A83" s="247"/>
      <c r="B83" s="306">
        <f>+'Ark1'!C1667</f>
        <v>2024</v>
      </c>
      <c r="C83" s="85">
        <f>+'Ark1'!L1667</f>
        <v>2</v>
      </c>
      <c r="D83" s="85" t="s">
        <v>30</v>
      </c>
      <c r="E83" s="85">
        <f>+'Ark1'!AP1667</f>
        <v>40</v>
      </c>
      <c r="F83" s="275" t="str">
        <f>VLOOKUP(E83,RNR!$D$1:$E$38,2)</f>
        <v>Jak (Bos Grunniens)</v>
      </c>
      <c r="G83" s="85" t="str">
        <f>+IF(H83=0,"",'Ark1'!Q1667)</f>
        <v/>
      </c>
      <c r="H83" s="361">
        <f>+'Ark1'!R1667</f>
        <v>0</v>
      </c>
      <c r="I83" s="27" t="str">
        <f>+IF(H83=0,"",'Ark1'!AE1667)</f>
        <v/>
      </c>
      <c r="J83" s="27"/>
      <c r="K83" s="27" t="str">
        <f>+IF(H83=0,"",'Ark1'!AF1667)</f>
        <v/>
      </c>
      <c r="L83" s="26" t="str">
        <f>+IF(H83=0,"",'Ark1'!T1667)</f>
        <v/>
      </c>
      <c r="M83" s="305" t="str">
        <f>+IF(H83=0,"",'Ark1'!U1667)</f>
        <v/>
      </c>
      <c r="N83" s="27"/>
      <c r="O83" s="32" t="str">
        <f>+IF(H83=0,"",'Ark1'!W1667)</f>
        <v/>
      </c>
      <c r="P83" s="32" t="str">
        <f>+IF(H83=0,"",'Ark1'!X1667)</f>
        <v/>
      </c>
      <c r="Q83" s="32" t="str">
        <f>+IF(H83=0,"",'Ark1'!AG1667)</f>
        <v/>
      </c>
      <c r="R83" s="32" t="str">
        <f>+IF(H83=0,"",'Ark1'!AH1667)</f>
        <v/>
      </c>
      <c r="S83" s="377" t="str">
        <f>+IF(H83=0,"",'Ark1'!AR1667)</f>
        <v/>
      </c>
      <c r="T83" s="113" t="str">
        <f>+IF(H83=0,"",'Ark1'!AS1667)</f>
        <v/>
      </c>
      <c r="U83" s="32" t="str">
        <f>+IF(H83=0,"",'Ark1'!Y1667)</f>
        <v/>
      </c>
      <c r="V83" s="26" t="str">
        <f>+IF(H83=0,"",'Ark1'!AA1667)</f>
        <v/>
      </c>
      <c r="W83" s="305" t="str">
        <f t="shared" si="3"/>
        <v/>
      </c>
      <c r="X83" s="32" t="str">
        <f t="shared" si="4"/>
        <v/>
      </c>
      <c r="Y83" s="27" t="str">
        <f t="shared" si="5"/>
        <v/>
      </c>
      <c r="Z83" s="247"/>
      <c r="AA83" s="250"/>
      <c r="AC83" s="27"/>
      <c r="AD83" s="26"/>
      <c r="AE83" s="251"/>
      <c r="AF83" s="85"/>
      <c r="AG83" s="212"/>
      <c r="AH83" s="212"/>
      <c r="AI83" s="250"/>
      <c r="AJ83" s="250"/>
      <c r="AK83" s="250"/>
    </row>
    <row r="84" spans="1:54" ht="15.6">
      <c r="A84" s="247"/>
      <c r="B84" s="306">
        <f>+'Ark1'!C1668</f>
        <v>2024</v>
      </c>
      <c r="C84" s="85">
        <f>+'Ark1'!L1668</f>
        <v>2</v>
      </c>
      <c r="D84" s="85" t="s">
        <v>30</v>
      </c>
      <c r="E84" s="85">
        <f>+'Ark1'!AP1668</f>
        <v>98</v>
      </c>
      <c r="F84" s="275" t="str">
        <f>VLOOKUP(E84,RNR!$D$1:$E$38,2)</f>
        <v>Krysning</v>
      </c>
      <c r="G84" s="85">
        <f>+IF(H84=0,"",'Ark1'!Q1668)</f>
        <v>1</v>
      </c>
      <c r="H84" s="361">
        <f>+'Ark1'!R1668</f>
        <v>1</v>
      </c>
      <c r="I84" s="27">
        <f>+IF(H84=0,"",'Ark1'!AE1668)</f>
        <v>1</v>
      </c>
      <c r="J84" s="27"/>
      <c r="K84" s="27">
        <f>+IF(H84=0,"",'Ark1'!AF1668)</f>
        <v>0.85630696523011107</v>
      </c>
      <c r="L84" s="26">
        <f>+IF(H84=0,"",'Ark1'!T1668)</f>
        <v>6</v>
      </c>
      <c r="M84" s="305">
        <f>+IF(H84=0,"",'Ark1'!U1668)</f>
        <v>228.3</v>
      </c>
      <c r="N84" s="27"/>
      <c r="O84" s="32">
        <f>+IF(H84=0,"",'Ark1'!W1668)</f>
        <v>0</v>
      </c>
      <c r="P84" s="32">
        <f>+IF(H84=0,"",'Ark1'!X1668)</f>
        <v>0</v>
      </c>
      <c r="Q84" s="32">
        <f>+IF(H84=0,"",'Ark1'!AG1668)</f>
        <v>678</v>
      </c>
      <c r="R84" s="32">
        <f>+IF(H84=0,"",'Ark1'!AH1668)</f>
        <v>0</v>
      </c>
      <c r="S84" s="377">
        <f>+IF(H84=0,"",'Ark1'!AR1668)</f>
        <v>217</v>
      </c>
      <c r="T84" s="113">
        <f>+IF(H84=0,"",'Ark1'!AS1668)</f>
        <v>22.312880805275778</v>
      </c>
      <c r="U84" s="32">
        <f>+IF(H84=0,"",'Ark1'!Y1668)</f>
        <v>0</v>
      </c>
      <c r="V84" s="26">
        <f>+IF(H84=0,"",'Ark1'!AA1668)</f>
        <v>0</v>
      </c>
      <c r="W84" s="305">
        <f t="shared" si="3"/>
        <v>336.72566371681415</v>
      </c>
      <c r="X84" s="32">
        <f t="shared" si="4"/>
        <v>114.15</v>
      </c>
      <c r="Y84" s="27">
        <f t="shared" si="5"/>
        <v>1</v>
      </c>
      <c r="Z84" s="247"/>
      <c r="AA84" s="250"/>
      <c r="AC84" s="27"/>
      <c r="AD84" s="26"/>
      <c r="AE84" s="251"/>
      <c r="AF84" s="85"/>
      <c r="AG84" s="26"/>
      <c r="AH84" s="26"/>
      <c r="AI84" s="32"/>
      <c r="AJ84" s="32"/>
      <c r="AK84" s="32"/>
    </row>
    <row r="85" spans="1:54" ht="15.6">
      <c r="A85" s="247"/>
      <c r="B85" s="306">
        <f>+'Ark1'!C1669</f>
        <v>2024</v>
      </c>
      <c r="C85" s="85">
        <f>+'Ark1'!L1669</f>
        <v>2</v>
      </c>
      <c r="D85" s="85" t="s">
        <v>30</v>
      </c>
      <c r="E85" s="85">
        <f>+'Ark1'!AP1669</f>
        <v>99</v>
      </c>
      <c r="F85" s="275" t="str">
        <f>VLOOKUP(E85,RNR!$D$1:$E$38,2)</f>
        <v>Ukjent rase</v>
      </c>
      <c r="G85" s="85">
        <f>+IF(H85=0,"",'Ark1'!Q1669)</f>
        <v>1</v>
      </c>
      <c r="H85" s="361">
        <f>+'Ark1'!R1669</f>
        <v>1</v>
      </c>
      <c r="I85" s="27">
        <f>+IF(H85=0,"",'Ark1'!AE1669)</f>
        <v>12.5</v>
      </c>
      <c r="J85" s="27"/>
      <c r="K85" s="27">
        <f>+IF(H85=0,"",'Ark1'!AF1669)</f>
        <v>6.348618416178974</v>
      </c>
      <c r="L85" s="26">
        <f>+IF(H85=0,"",'Ark1'!T1669)</f>
        <v>2</v>
      </c>
      <c r="M85" s="305">
        <f>+IF(H85=0,"",'Ark1'!U1669)</f>
        <v>85.7</v>
      </c>
      <c r="N85" s="27"/>
      <c r="O85" s="32">
        <f>+IF(H85=0,"",'Ark1'!W1669)</f>
        <v>0</v>
      </c>
      <c r="P85" s="32">
        <f>+IF(H85=0,"",'Ark1'!X1669)</f>
        <v>0</v>
      </c>
      <c r="Q85" s="32">
        <f>+IF(H85=0,"",'Ark1'!AG1669)</f>
        <v>678</v>
      </c>
      <c r="R85" s="32">
        <f>+IF(H85=0,"",'Ark1'!AH1669)</f>
        <v>0</v>
      </c>
      <c r="S85" s="377">
        <f>+IF(H85=0,"",'Ark1'!AR1669)</f>
        <v>164</v>
      </c>
      <c r="T85" s="113">
        <f>+IF(H85=0,"",'Ark1'!AS1669)</f>
        <v>19.496960287865814</v>
      </c>
      <c r="U85" s="32">
        <f>+IF(H85=0,"",'Ark1'!Y1669)</f>
        <v>0</v>
      </c>
      <c r="V85" s="26">
        <f>+IF(H85=0,"",'Ark1'!AA1669)</f>
        <v>0</v>
      </c>
      <c r="W85" s="305">
        <f t="shared" si="3"/>
        <v>126.40117994100295</v>
      </c>
      <c r="X85" s="32">
        <f t="shared" si="4"/>
        <v>42.85</v>
      </c>
      <c r="Y85" s="27">
        <f t="shared" si="5"/>
        <v>1</v>
      </c>
      <c r="Z85" s="247"/>
      <c r="AA85" s="250"/>
      <c r="AC85" s="27"/>
      <c r="AD85" s="26"/>
      <c r="AE85" s="251"/>
      <c r="AF85" s="85"/>
      <c r="AG85" s="26"/>
      <c r="AH85" s="26"/>
      <c r="AI85" s="32"/>
      <c r="AJ85" s="32"/>
      <c r="AK85" s="32"/>
    </row>
    <row r="86" spans="1:54" ht="19.8">
      <c r="A86" s="247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50"/>
      <c r="AC86" s="27"/>
      <c r="AD86" s="26"/>
      <c r="AE86" s="251"/>
      <c r="AF86" s="85"/>
      <c r="AG86" s="212"/>
      <c r="AH86" s="212"/>
      <c r="AI86" s="212"/>
      <c r="AJ86" s="85"/>
      <c r="BB86" s="263"/>
    </row>
    <row r="87" spans="1:54" ht="22.8">
      <c r="A87" s="247"/>
      <c r="B87" s="247"/>
      <c r="C87" s="265"/>
      <c r="D87" s="346" t="str">
        <f>+D89</f>
        <v>P+</v>
      </c>
      <c r="E87" s="247"/>
      <c r="F87" s="275" t="str">
        <f>VLOOKUP(E87,RNR!$D$1:$E$38,2)</f>
        <v>Datamangel</v>
      </c>
      <c r="G87" s="247"/>
      <c r="H87" s="280">
        <f>SUM(H89:H123)</f>
        <v>315</v>
      </c>
      <c r="I87" s="248"/>
      <c r="J87" s="247"/>
      <c r="K87" s="248"/>
      <c r="L87" s="247"/>
      <c r="M87" s="345">
        <f>+Klasse!L13</f>
        <v>201.4658227848102</v>
      </c>
      <c r="N87" s="247" t="s">
        <v>562</v>
      </c>
      <c r="O87" s="249"/>
      <c r="P87" s="249"/>
      <c r="Q87" s="247"/>
      <c r="R87" s="249"/>
      <c r="S87" s="249"/>
      <c r="T87" s="249"/>
      <c r="U87" s="249"/>
      <c r="V87" s="247"/>
      <c r="W87" s="345">
        <f>+Klasse!AC13</f>
        <v>315.33310895845125</v>
      </c>
      <c r="X87" s="249" t="s">
        <v>621</v>
      </c>
      <c r="Y87" s="248"/>
      <c r="Z87" s="247"/>
      <c r="AA87" s="250"/>
      <c r="AC87" s="27"/>
      <c r="AD87" s="26"/>
      <c r="AE87" s="251"/>
      <c r="AF87" s="85"/>
      <c r="AJ87" s="85"/>
      <c r="BB87" s="263"/>
    </row>
    <row r="88" spans="1:54" ht="19.8">
      <c r="A88" s="247"/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50"/>
      <c r="AC88" s="27"/>
      <c r="AD88" s="26"/>
      <c r="AE88" s="251"/>
      <c r="AF88" s="85"/>
      <c r="AJ88" s="85"/>
      <c r="BB88" s="263"/>
    </row>
    <row r="89" spans="1:54" ht="15.6">
      <c r="A89" s="247"/>
      <c r="B89" s="306">
        <f>+'Ark1'!C1670</f>
        <v>2024</v>
      </c>
      <c r="C89" s="267">
        <f>+'Ark1'!L1670</f>
        <v>3</v>
      </c>
      <c r="D89" s="267" t="s">
        <v>31</v>
      </c>
      <c r="E89" s="267">
        <f>+'Ark1'!AP1670</f>
        <v>1</v>
      </c>
      <c r="F89" s="275" t="str">
        <f>VLOOKUP(E89,RNR!$D$1:$E$38,2)</f>
        <v>NRF</v>
      </c>
      <c r="G89" s="267">
        <f>+IF(H89=0,"",'Ark1'!Q1670)</f>
        <v>73</v>
      </c>
      <c r="H89" s="361">
        <f>+'Ark1'!R1670</f>
        <v>191</v>
      </c>
      <c r="I89" s="268">
        <f>+IF(H89=0,"",'Ark1'!AE1670)</f>
        <v>22.630331753554497</v>
      </c>
      <c r="J89" s="30" t="e">
        <f>+IF(H89=0,"",I89-#REF!)</f>
        <v>#REF!</v>
      </c>
      <c r="K89" s="268">
        <f>+IF(H89=0,"",'Ark1'!AF1670)</f>
        <v>19.208443739420954</v>
      </c>
      <c r="L89" s="269">
        <f>+IF(H89=0,"",'Ark1'!T1670)</f>
        <v>5.7748691099476419</v>
      </c>
      <c r="M89" s="305">
        <f>+IF(H89=0,"",'Ark1'!U1670)</f>
        <v>226.96335078534031</v>
      </c>
      <c r="N89" s="34" t="e">
        <f>+IF(H89=0,"",M89-#REF!)</f>
        <v>#REF!</v>
      </c>
      <c r="O89" s="270">
        <f>+IF(H89=0,"",'Ark1'!W1670)</f>
        <v>26.178010471204193</v>
      </c>
      <c r="P89" s="270">
        <f>+IF(H89=0,"",'Ark1'!X1670)</f>
        <v>0</v>
      </c>
      <c r="Q89" s="270">
        <f>+IF(H89=0,"",'Ark1'!AG1670)</f>
        <v>666.25654450261777</v>
      </c>
      <c r="R89" s="270">
        <f>+IF(H89=0,"",'Ark1'!AH1670)</f>
        <v>0</v>
      </c>
      <c r="S89" s="377">
        <f>+IF(H89=0,"",'Ark1'!AR1670)</f>
        <v>205.8952879581152</v>
      </c>
      <c r="T89" s="113">
        <f>+IF(H89=0,"",'Ark1'!AS1670)</f>
        <v>25.665903678444671</v>
      </c>
      <c r="U89" s="270">
        <f>+IF(H89=0,"",'Ark1'!Y1670)</f>
        <v>42.24770779466153</v>
      </c>
      <c r="V89" s="269">
        <f>+IF(H89=0,"",'Ark1'!AA1670)</f>
        <v>1.3170635506612303</v>
      </c>
      <c r="W89" s="305">
        <f t="shared" ref="W89:W122" si="6">IF(H89=0,"",1000*M89/Q89)</f>
        <v>340.65459117519941</v>
      </c>
      <c r="X89" s="270">
        <f t="shared" ref="X89:X122" si="7">IF(H89=0,"",M89/C89)</f>
        <v>75.654450261780099</v>
      </c>
      <c r="Y89" s="268">
        <f t="shared" ref="Y89:Y122" si="8">IF(H89=0,"",H89/G89)</f>
        <v>2.6164383561643834</v>
      </c>
      <c r="Z89" s="247"/>
      <c r="AA89" s="250"/>
      <c r="AC89" s="27"/>
      <c r="AD89" s="26"/>
      <c r="AE89" s="251"/>
      <c r="AF89" s="85"/>
      <c r="AG89" s="26"/>
      <c r="AH89" s="26"/>
      <c r="AI89" s="32"/>
      <c r="AJ89" s="32"/>
      <c r="AK89" s="32"/>
    </row>
    <row r="90" spans="1:54" ht="15.6">
      <c r="A90" s="247"/>
      <c r="B90" s="306">
        <f>+'Ark1'!C1671</f>
        <v>2024</v>
      </c>
      <c r="C90" s="267">
        <f>+'Ark1'!L1671</f>
        <v>3</v>
      </c>
      <c r="D90" s="267" t="s">
        <v>31</v>
      </c>
      <c r="E90" s="267">
        <f>+'Ark1'!AP1671</f>
        <v>2</v>
      </c>
      <c r="F90" s="275" t="str">
        <f>VLOOKUP(E90,RNR!$D$1:$E$38,2)</f>
        <v>Jersey</v>
      </c>
      <c r="G90" s="267">
        <f>+IF(H90=0,"",'Ark1'!Q1671)</f>
        <v>2</v>
      </c>
      <c r="H90" s="361">
        <f>+'Ark1'!R1671</f>
        <v>2</v>
      </c>
      <c r="I90" s="268">
        <f>+IF(H90=0,"",'Ark1'!AE1671)</f>
        <v>66.666666666666686</v>
      </c>
      <c r="J90" s="30" t="e">
        <f>+IF(H90=0,"",I90-#REF!)</f>
        <v>#REF!</v>
      </c>
      <c r="K90" s="268">
        <f>+IF(H90=0,"",'Ark1'!AF1671)</f>
        <v>52.730290456431554</v>
      </c>
      <c r="L90" s="269">
        <f>+IF(H90=0,"",'Ark1'!T1671)</f>
        <v>6</v>
      </c>
      <c r="M90" s="305">
        <f>+IF(H90=0,"",'Ark1'!U1671)</f>
        <v>158.85</v>
      </c>
      <c r="N90" s="34" t="e">
        <f>+IF(H90=0,"",M90-#REF!)</f>
        <v>#REF!</v>
      </c>
      <c r="O90" s="270">
        <f>+IF(H90=0,"",'Ark1'!W1671)</f>
        <v>50</v>
      </c>
      <c r="P90" s="270">
        <f>+IF(H90=0,"",'Ark1'!X1671)</f>
        <v>0</v>
      </c>
      <c r="Q90" s="270">
        <f>+IF(H90=0,"",'Ark1'!AG1671)</f>
        <v>533.5</v>
      </c>
      <c r="R90" s="270">
        <f>+IF(H90=0,"",'Ark1'!AH1671)</f>
        <v>0</v>
      </c>
      <c r="S90" s="377">
        <f>+IF(H90=0,"",'Ark1'!AR1671)</f>
        <v>184</v>
      </c>
      <c r="T90" s="113">
        <f>+IF(H90=0,"",'Ark1'!AS1671)</f>
        <v>23.73730468301866</v>
      </c>
      <c r="U90" s="270">
        <f>+IF(H90=0,"",'Ark1'!Y1671)</f>
        <v>67.55</v>
      </c>
      <c r="V90" s="269">
        <f>+IF(H90=0,"",'Ark1'!AA1671)</f>
        <v>2</v>
      </c>
      <c r="W90" s="305">
        <f t="shared" si="6"/>
        <v>297.75070290534205</v>
      </c>
      <c r="X90" s="270">
        <f t="shared" si="7"/>
        <v>52.949999999999996</v>
      </c>
      <c r="Y90" s="268">
        <f t="shared" si="8"/>
        <v>1</v>
      </c>
      <c r="Z90" s="247"/>
      <c r="AA90" s="250"/>
      <c r="AC90" s="27"/>
      <c r="AD90" s="26"/>
      <c r="AE90" s="251"/>
      <c r="AF90" s="85"/>
      <c r="AG90" s="26"/>
      <c r="AH90" s="26"/>
      <c r="AI90" s="32"/>
      <c r="AJ90" s="32"/>
      <c r="AK90" s="32"/>
    </row>
    <row r="91" spans="1:54" ht="15.6">
      <c r="A91" s="247"/>
      <c r="B91" s="306">
        <f>+'Ark1'!C1672</f>
        <v>2024</v>
      </c>
      <c r="C91" s="267">
        <f>+'Ark1'!L1672</f>
        <v>3</v>
      </c>
      <c r="D91" s="267" t="s">
        <v>31</v>
      </c>
      <c r="E91" s="267">
        <f>+'Ark1'!AP1672</f>
        <v>3</v>
      </c>
      <c r="F91" s="275" t="str">
        <f>VLOOKUP(E91,RNR!$D$1:$E$38,2)</f>
        <v>Sidet Trønderfe og Nordlandsfe</v>
      </c>
      <c r="G91" s="267">
        <f>+IF(H91=0,"",'Ark1'!Q1672)</f>
        <v>17</v>
      </c>
      <c r="H91" s="361">
        <f>+'Ark1'!R1672</f>
        <v>52</v>
      </c>
      <c r="I91" s="268">
        <f>+IF(H91=0,"",'Ark1'!AE1672)</f>
        <v>54.736842105263158</v>
      </c>
      <c r="J91" s="30" t="e">
        <f>+IF(H91=0,"",I91-#REF!)</f>
        <v>#REF!</v>
      </c>
      <c r="K91" s="268">
        <f>+IF(H91=0,"",'Ark1'!AF1672)</f>
        <v>46.004411173524254</v>
      </c>
      <c r="L91" s="269">
        <f>+IF(H91=0,"",'Ark1'!T1672)</f>
        <v>5.8653846153846141</v>
      </c>
      <c r="M91" s="305">
        <f>+IF(H91=0,"",'Ark1'!U1672)</f>
        <v>162.85384615384612</v>
      </c>
      <c r="N91" s="34" t="e">
        <f>+IF(H91=0,"",M91-#REF!)</f>
        <v>#REF!</v>
      </c>
      <c r="O91" s="270">
        <f>+IF(H91=0,"",'Ark1'!W1672)</f>
        <v>32.692307692307701</v>
      </c>
      <c r="P91" s="270">
        <f>+IF(H91=0,"",'Ark1'!X1672)</f>
        <v>0</v>
      </c>
      <c r="Q91" s="270">
        <f>+IF(H91=0,"",'Ark1'!AG1672)</f>
        <v>571.71153846153823</v>
      </c>
      <c r="R91" s="270">
        <f>+IF(H91=0,"",'Ark1'!AH1672)</f>
        <v>0</v>
      </c>
      <c r="S91" s="377">
        <f>+IF(H91=0,"",'Ark1'!AR1672)</f>
        <v>185.96153846153845</v>
      </c>
      <c r="T91" s="113">
        <f>+IF(H91=0,"",'Ark1'!AS1672)</f>
        <v>25.005020156099661</v>
      </c>
      <c r="U91" s="270">
        <f>+IF(H91=0,"",'Ark1'!Y1672)</f>
        <v>31.25694053103955</v>
      </c>
      <c r="V91" s="269">
        <f>+IF(H91=0,"",'Ark1'!AA1672)</f>
        <v>1.6175580616596861</v>
      </c>
      <c r="W91" s="305">
        <f t="shared" si="6"/>
        <v>284.85317366880832</v>
      </c>
      <c r="X91" s="270">
        <f t="shared" si="7"/>
        <v>54.284615384615371</v>
      </c>
      <c r="Y91" s="268">
        <f t="shared" si="8"/>
        <v>3.0588235294117645</v>
      </c>
      <c r="Z91" s="247"/>
      <c r="AA91" s="250"/>
      <c r="AC91" s="27"/>
      <c r="AD91" s="26"/>
      <c r="AE91" s="251"/>
      <c r="AF91" s="85"/>
      <c r="AG91" s="26"/>
      <c r="AH91" s="26"/>
      <c r="AI91" s="32"/>
      <c r="AJ91" s="32"/>
      <c r="AK91" s="32"/>
    </row>
    <row r="92" spans="1:54" ht="15.6">
      <c r="A92" s="247"/>
      <c r="B92" s="306">
        <f>+'Ark1'!C1673</f>
        <v>2024</v>
      </c>
      <c r="C92" s="267">
        <f>+'Ark1'!L1673</f>
        <v>3</v>
      </c>
      <c r="D92" s="267" t="s">
        <v>31</v>
      </c>
      <c r="E92" s="267">
        <f>+'Ark1'!AP1673</f>
        <v>4</v>
      </c>
      <c r="F92" s="275" t="str">
        <f>VLOOKUP(E92,RNR!$D$1:$E$38,2)</f>
        <v>Telemarkfe</v>
      </c>
      <c r="G92" s="267">
        <f>+IF(H92=0,"",'Ark1'!Q1673)</f>
        <v>8</v>
      </c>
      <c r="H92" s="361">
        <f>+'Ark1'!R1673</f>
        <v>16</v>
      </c>
      <c r="I92" s="268">
        <f>+IF(H92=0,"",'Ark1'!AE1673)</f>
        <v>61.538461538461519</v>
      </c>
      <c r="J92" s="30" t="e">
        <f>+IF(H92=0,"",I92-#REF!)</f>
        <v>#REF!</v>
      </c>
      <c r="K92" s="268">
        <f>+IF(H92=0,"",'Ark1'!AF1673)</f>
        <v>57.525829028495266</v>
      </c>
      <c r="L92" s="269">
        <f>+IF(H92=0,"",'Ark1'!T1673)</f>
        <v>5.375</v>
      </c>
      <c r="M92" s="305">
        <f>+IF(H92=0,"",'Ark1'!U1673)</f>
        <v>172.60624999999999</v>
      </c>
      <c r="N92" s="34" t="e">
        <f>+IF(H92=0,"",M92-#REF!)</f>
        <v>#REF!</v>
      </c>
      <c r="O92" s="270">
        <f>+IF(H92=0,"",'Ark1'!W1673)</f>
        <v>12.5</v>
      </c>
      <c r="P92" s="270">
        <f>+IF(H92=0,"",'Ark1'!X1673)</f>
        <v>0</v>
      </c>
      <c r="Q92" s="270">
        <f>+IF(H92=0,"",'Ark1'!AG1673)</f>
        <v>632.5625</v>
      </c>
      <c r="R92" s="270">
        <f>+IF(H92=0,"",'Ark1'!AH1673)</f>
        <v>0</v>
      </c>
      <c r="S92" s="377">
        <f>+IF(H92=0,"",'Ark1'!AR1673)</f>
        <v>187.125</v>
      </c>
      <c r="T92" s="113">
        <f>+IF(H92=0,"",'Ark1'!AS1673)</f>
        <v>25.910621728869081</v>
      </c>
      <c r="U92" s="270">
        <f>+IF(H92=0,"",'Ark1'!Y1673)</f>
        <v>38.55662181697857</v>
      </c>
      <c r="V92" s="269">
        <f>+IF(H92=0,"",'Ark1'!AA1673)</f>
        <v>0.92702481088695809</v>
      </c>
      <c r="W92" s="305">
        <f t="shared" si="6"/>
        <v>272.86829364687281</v>
      </c>
      <c r="X92" s="270">
        <f t="shared" si="7"/>
        <v>57.535416666666663</v>
      </c>
      <c r="Y92" s="268">
        <f t="shared" si="8"/>
        <v>2</v>
      </c>
      <c r="Z92" s="247"/>
      <c r="AA92" s="250"/>
      <c r="AC92" s="27"/>
      <c r="AD92" s="26"/>
      <c r="AE92" s="251"/>
      <c r="AF92" s="85"/>
      <c r="AG92" s="26"/>
      <c r="AH92" s="26"/>
      <c r="AI92" s="32"/>
      <c r="AJ92" s="32"/>
      <c r="AK92" s="32"/>
    </row>
    <row r="93" spans="1:54" ht="15.6">
      <c r="A93" s="247"/>
      <c r="B93" s="306">
        <f>+'Ark1'!C1674</f>
        <v>2024</v>
      </c>
      <c r="C93" s="267">
        <f>+'Ark1'!L1674</f>
        <v>3</v>
      </c>
      <c r="D93" s="267" t="s">
        <v>31</v>
      </c>
      <c r="E93" s="267">
        <f>+'Ark1'!AP1674</f>
        <v>5</v>
      </c>
      <c r="F93" s="275" t="str">
        <f>VLOOKUP(E93,RNR!$D$1:$E$38,2)</f>
        <v>Dølafe</v>
      </c>
      <c r="G93" s="267">
        <f>+IF(H93=0,"",'Ark1'!Q1674)</f>
        <v>3</v>
      </c>
      <c r="H93" s="361">
        <f>+'Ark1'!R1674</f>
        <v>3</v>
      </c>
      <c r="I93" s="268">
        <f>+IF(H93=0,"",'Ark1'!AE1674)</f>
        <v>18.75</v>
      </c>
      <c r="J93" s="30" t="e">
        <f>+IF(H93=0,"",I93-#REF!)</f>
        <v>#REF!</v>
      </c>
      <c r="K93" s="268">
        <f>+IF(H93=0,"",'Ark1'!AF1674)</f>
        <v>16.066029749667429</v>
      </c>
      <c r="L93" s="269">
        <f>+IF(H93=0,"",'Ark1'!T1674)</f>
        <v>8.6666666666666643</v>
      </c>
      <c r="M93" s="305">
        <f>+IF(H93=0,"",'Ark1'!U1674)</f>
        <v>177.13333333333338</v>
      </c>
      <c r="N93" s="34" t="e">
        <f>+IF(H93=0,"",M93-#REF!)</f>
        <v>#REF!</v>
      </c>
      <c r="O93" s="270">
        <f>+IF(H93=0,"",'Ark1'!W1674)</f>
        <v>100</v>
      </c>
      <c r="P93" s="270">
        <f>+IF(H93=0,"",'Ark1'!X1674)</f>
        <v>0</v>
      </c>
      <c r="Q93" s="270">
        <f>+IF(H93=0,"",'Ark1'!AG1674)</f>
        <v>632.33333333333348</v>
      </c>
      <c r="R93" s="270">
        <f>+IF(H93=0,"",'Ark1'!AH1674)</f>
        <v>0</v>
      </c>
      <c r="S93" s="377">
        <f>+IF(H93=0,"",'Ark1'!AR1674)</f>
        <v>187</v>
      </c>
      <c r="T93" s="113">
        <f>+IF(H93=0,"",'Ark1'!AS1674)</f>
        <v>26.752962069232439</v>
      </c>
      <c r="U93" s="270">
        <f>+IF(H93=0,"",'Ark1'!Y1674)</f>
        <v>30.552068487892576</v>
      </c>
      <c r="V93" s="269">
        <f>+IF(H93=0,"",'Ark1'!AA1674)</f>
        <v>0.4714045207910384</v>
      </c>
      <c r="W93" s="305">
        <f t="shared" si="6"/>
        <v>280.12651555086978</v>
      </c>
      <c r="X93" s="270">
        <f t="shared" si="7"/>
        <v>59.044444444444458</v>
      </c>
      <c r="Y93" s="268">
        <f t="shared" si="8"/>
        <v>1</v>
      </c>
      <c r="Z93" s="247"/>
      <c r="AA93" s="250"/>
      <c r="AC93" s="27"/>
      <c r="AD93" s="26"/>
      <c r="AE93" s="251"/>
      <c r="AF93" s="85"/>
      <c r="AG93" s="26"/>
      <c r="AH93" s="26"/>
      <c r="AI93" s="32"/>
      <c r="AJ93" s="32"/>
      <c r="AK93" s="32"/>
    </row>
    <row r="94" spans="1:54" ht="15.6">
      <c r="A94" s="247"/>
      <c r="B94" s="306">
        <f>+'Ark1'!C1675</f>
        <v>2024</v>
      </c>
      <c r="C94" s="267">
        <f>+'Ark1'!L1675</f>
        <v>3</v>
      </c>
      <c r="D94" s="267" t="s">
        <v>31</v>
      </c>
      <c r="E94" s="267">
        <f>+'Ark1'!AP1675</f>
        <v>6</v>
      </c>
      <c r="F94" s="275" t="str">
        <f>VLOOKUP(E94,RNR!$D$1:$E$38,2)</f>
        <v>Østlandsk Rødkolle</v>
      </c>
      <c r="G94" s="267" t="str">
        <f>+IF(H94=0,"",'Ark1'!Q1675)</f>
        <v/>
      </c>
      <c r="H94" s="361">
        <f>+'Ark1'!R1675</f>
        <v>0</v>
      </c>
      <c r="I94" s="268" t="str">
        <f>+IF(H94=0,"",'Ark1'!AE1675)</f>
        <v/>
      </c>
      <c r="J94" s="30" t="str">
        <f>+IF(H94=0,"",I94-#REF!)</f>
        <v/>
      </c>
      <c r="K94" s="268" t="str">
        <f>+IF(H94=0,"",'Ark1'!AF1675)</f>
        <v/>
      </c>
      <c r="L94" s="269" t="str">
        <f>+IF(H94=0,"",'Ark1'!T1675)</f>
        <v/>
      </c>
      <c r="M94" s="305" t="str">
        <f>+IF(H94=0,"",'Ark1'!U1675)</f>
        <v/>
      </c>
      <c r="N94" s="34" t="str">
        <f>+IF(H94=0,"",M94-#REF!)</f>
        <v/>
      </c>
      <c r="O94" s="270" t="str">
        <f>+IF(H94=0,"",'Ark1'!W1675)</f>
        <v/>
      </c>
      <c r="P94" s="270" t="str">
        <f>+IF(H94=0,"",'Ark1'!X1675)</f>
        <v/>
      </c>
      <c r="Q94" s="270" t="str">
        <f>+IF(H94=0,"",'Ark1'!AG1675)</f>
        <v/>
      </c>
      <c r="R94" s="270" t="str">
        <f>+IF(H94=0,"",'Ark1'!AH1675)</f>
        <v/>
      </c>
      <c r="S94" s="377" t="str">
        <f>+IF(H94=0,"",'Ark1'!AR1675)</f>
        <v/>
      </c>
      <c r="T94" s="113" t="str">
        <f>+IF(H94=0,"",'Ark1'!AS1675)</f>
        <v/>
      </c>
      <c r="U94" s="270" t="str">
        <f>+IF(H94=0,"",'Ark1'!Y1675)</f>
        <v/>
      </c>
      <c r="V94" s="269" t="str">
        <f>+IF(H94=0,"",'Ark1'!AA1675)</f>
        <v/>
      </c>
      <c r="W94" s="305" t="str">
        <f t="shared" si="6"/>
        <v/>
      </c>
      <c r="X94" s="270" t="str">
        <f t="shared" si="7"/>
        <v/>
      </c>
      <c r="Y94" s="268" t="str">
        <f t="shared" si="8"/>
        <v/>
      </c>
      <c r="Z94" s="247"/>
      <c r="AA94" s="250"/>
      <c r="AC94" s="27"/>
      <c r="AD94" s="26"/>
      <c r="AE94" s="251"/>
      <c r="AF94" s="85"/>
      <c r="AG94" s="26"/>
      <c r="AH94" s="26"/>
      <c r="AI94" s="32"/>
      <c r="AJ94" s="32"/>
      <c r="AK94" s="32"/>
    </row>
    <row r="95" spans="1:54" ht="15.6">
      <c r="A95" s="247"/>
      <c r="B95" s="306">
        <f>+'Ark1'!C1676</f>
        <v>2024</v>
      </c>
      <c r="C95" s="267">
        <f>+'Ark1'!L1676</f>
        <v>3</v>
      </c>
      <c r="D95" s="267" t="s">
        <v>31</v>
      </c>
      <c r="E95" s="267">
        <f>+'Ark1'!AP1676</f>
        <v>7</v>
      </c>
      <c r="F95" s="275" t="str">
        <f>VLOOKUP(E95,RNR!$D$1:$E$38,2)</f>
        <v>Vestlandsk Raukolle</v>
      </c>
      <c r="G95" s="267">
        <f>+IF(H95=0,"",'Ark1'!Q1676)</f>
        <v>1</v>
      </c>
      <c r="H95" s="361">
        <f>+'Ark1'!R1676</f>
        <v>1</v>
      </c>
      <c r="I95" s="268">
        <f>+IF(H95=0,"",'Ark1'!AE1676)</f>
        <v>50</v>
      </c>
      <c r="J95" s="30" t="e">
        <f>+IF(H95=0,"",I95-#REF!)</f>
        <v>#REF!</v>
      </c>
      <c r="K95" s="268">
        <f>+IF(H95=0,"",'Ark1'!AF1676)</f>
        <v>34.849483629971445</v>
      </c>
      <c r="L95" s="269">
        <f>+IF(H95=0,"",'Ark1'!T1676)</f>
        <v>6</v>
      </c>
      <c r="M95" s="305">
        <f>+IF(H95=0,"",'Ark1'!U1676)</f>
        <v>158.6</v>
      </c>
      <c r="N95" s="34" t="e">
        <f>+IF(H95=0,"",M95-#REF!)</f>
        <v>#REF!</v>
      </c>
      <c r="O95" s="270">
        <f>+IF(H95=0,"",'Ark1'!W1676)</f>
        <v>0</v>
      </c>
      <c r="P95" s="270">
        <f>+IF(H95=0,"",'Ark1'!X1676)</f>
        <v>0</v>
      </c>
      <c r="Q95" s="270">
        <f>+IF(H95=0,"",'Ark1'!AG1676)</f>
        <v>568</v>
      </c>
      <c r="R95" s="270">
        <f>+IF(H95=0,"",'Ark1'!AH1676)</f>
        <v>0</v>
      </c>
      <c r="S95" s="377">
        <f>+IF(H95=0,"",'Ark1'!AR1676)</f>
        <v>187</v>
      </c>
      <c r="T95" s="113">
        <f>+IF(H95=0,"",'Ark1'!AS1676)</f>
        <v>24.31488975032584</v>
      </c>
      <c r="U95" s="270">
        <f>+IF(H95=0,"",'Ark1'!Y1676)</f>
        <v>0</v>
      </c>
      <c r="V95" s="269">
        <f>+IF(H95=0,"",'Ark1'!AA1676)</f>
        <v>0</v>
      </c>
      <c r="W95" s="305">
        <f t="shared" si="6"/>
        <v>279.22535211267603</v>
      </c>
      <c r="X95" s="270">
        <f t="shared" si="7"/>
        <v>52.866666666666667</v>
      </c>
      <c r="Y95" s="268">
        <f t="shared" si="8"/>
        <v>1</v>
      </c>
      <c r="Z95" s="247"/>
      <c r="AA95" s="250"/>
      <c r="AC95" s="27"/>
      <c r="AD95" s="26"/>
      <c r="AE95" s="251"/>
      <c r="AF95" s="85"/>
      <c r="AG95" s="26"/>
      <c r="AH95" s="26"/>
      <c r="AI95" s="32"/>
      <c r="AJ95" s="32"/>
      <c r="AK95" s="32"/>
    </row>
    <row r="96" spans="1:54" ht="15.6">
      <c r="A96" s="247"/>
      <c r="B96" s="306">
        <f>+'Ark1'!C1677</f>
        <v>2024</v>
      </c>
      <c r="C96" s="267">
        <f>+'Ark1'!L1677</f>
        <v>3</v>
      </c>
      <c r="D96" s="267" t="s">
        <v>31</v>
      </c>
      <c r="E96" s="267">
        <f>+'Ark1'!AP1677</f>
        <v>8</v>
      </c>
      <c r="F96" s="275" t="str">
        <f>VLOOKUP(E96,RNR!$D$1:$E$38,2)</f>
        <v>Vestlandsk fjordfe</v>
      </c>
      <c r="G96" s="267">
        <f>+IF(H96=0,"",'Ark1'!Q1677)</f>
        <v>9</v>
      </c>
      <c r="H96" s="361">
        <f>+'Ark1'!R1677</f>
        <v>16</v>
      </c>
      <c r="I96" s="268">
        <f>+IF(H96=0,"",'Ark1'!AE1677)</f>
        <v>30.769230769230759</v>
      </c>
      <c r="J96" s="30" t="e">
        <f>+IF(H96=0,"",I96-#REF!)</f>
        <v>#REF!</v>
      </c>
      <c r="K96" s="268">
        <f>+IF(H96=0,"",'Ark1'!AF1677)</f>
        <v>26.170888809960353</v>
      </c>
      <c r="L96" s="269">
        <f>+IF(H96=0,"",'Ark1'!T1677)</f>
        <v>6.3125</v>
      </c>
      <c r="M96" s="305">
        <f>+IF(H96=0,"",'Ark1'!U1677)</f>
        <v>170.39375000000001</v>
      </c>
      <c r="N96" s="34" t="e">
        <f>+IF(H96=0,"",M96-#REF!)</f>
        <v>#REF!</v>
      </c>
      <c r="O96" s="270">
        <f>+IF(H96=0,"",'Ark1'!W1677)</f>
        <v>50</v>
      </c>
      <c r="P96" s="270">
        <f>+IF(H96=0,"",'Ark1'!X1677)</f>
        <v>0</v>
      </c>
      <c r="Q96" s="270">
        <f>+IF(H96=0,"",'Ark1'!AG1677)</f>
        <v>630.5</v>
      </c>
      <c r="R96" s="270">
        <f>+IF(H96=0,"",'Ark1'!AH1677)</f>
        <v>0</v>
      </c>
      <c r="S96" s="377">
        <f>+IF(H96=0,"",'Ark1'!AR1677)</f>
        <v>187</v>
      </c>
      <c r="T96" s="113">
        <f>+IF(H96=0,"",'Ark1'!AS1677)</f>
        <v>25.687640002789443</v>
      </c>
      <c r="U96" s="270">
        <f>+IF(H96=0,"",'Ark1'!Y1677)</f>
        <v>31.239567633651681</v>
      </c>
      <c r="V96" s="269">
        <f>+IF(H96=0,"",'Ark1'!AA1677)</f>
        <v>1.5699820858850588</v>
      </c>
      <c r="W96" s="305">
        <f t="shared" si="6"/>
        <v>270.25178429817606</v>
      </c>
      <c r="X96" s="270">
        <f t="shared" si="7"/>
        <v>56.797916666666673</v>
      </c>
      <c r="Y96" s="268">
        <f t="shared" si="8"/>
        <v>1.7777777777777777</v>
      </c>
      <c r="Z96" s="247"/>
      <c r="AA96" s="250"/>
      <c r="AC96" s="27"/>
      <c r="AD96" s="26"/>
      <c r="AE96" s="251"/>
      <c r="AF96" s="85"/>
      <c r="AG96" s="26"/>
      <c r="AH96" s="26"/>
      <c r="AI96" s="32"/>
      <c r="AJ96" s="32"/>
      <c r="AK96" s="32"/>
    </row>
    <row r="97" spans="1:37" ht="15.6">
      <c r="A97" s="247"/>
      <c r="B97" s="306">
        <f>+'Ark1'!C1678</f>
        <v>2024</v>
      </c>
      <c r="C97" s="267">
        <f>+'Ark1'!L1678</f>
        <v>3</v>
      </c>
      <c r="D97" s="267" t="s">
        <v>31</v>
      </c>
      <c r="E97" s="267">
        <f>+'Ark1'!AP1678</f>
        <v>9</v>
      </c>
      <c r="F97" s="275" t="str">
        <f>VLOOKUP(E97,RNR!$D$1:$E$38,2)</f>
        <v>Holstein</v>
      </c>
      <c r="G97" s="267">
        <f>+IF(H97=0,"",'Ark1'!Q1678)</f>
        <v>4</v>
      </c>
      <c r="H97" s="361">
        <f>+'Ark1'!R1678</f>
        <v>5</v>
      </c>
      <c r="I97" s="268">
        <f>+IF(H97=0,"",'Ark1'!AE1678)</f>
        <v>31.25</v>
      </c>
      <c r="J97" s="30" t="e">
        <f>+IF(H97=0,"",I97-#REF!)</f>
        <v>#REF!</v>
      </c>
      <c r="K97" s="268">
        <f>+IF(H97=0,"",'Ark1'!AF1678)</f>
        <v>38.768581693529775</v>
      </c>
      <c r="L97" s="269">
        <f>+IF(H97=0,"",'Ark1'!T1678)</f>
        <v>6</v>
      </c>
      <c r="M97" s="305">
        <f>+IF(H97=0,"",'Ark1'!U1678)</f>
        <v>235.23999999999995</v>
      </c>
      <c r="N97" s="34" t="e">
        <f>+IF(H97=0,"",M97-#REF!)</f>
        <v>#REF!</v>
      </c>
      <c r="O97" s="270">
        <f>+IF(H97=0,"",'Ark1'!W1678)</f>
        <v>40</v>
      </c>
      <c r="P97" s="270">
        <f>+IF(H97=0,"",'Ark1'!X1678)</f>
        <v>0</v>
      </c>
      <c r="Q97" s="270">
        <f>+IF(H97=0,"",'Ark1'!AG1678)</f>
        <v>622.20000000000005</v>
      </c>
      <c r="R97" s="270">
        <f>+IF(H97=0,"",'Ark1'!AH1678)</f>
        <v>0</v>
      </c>
      <c r="S97" s="377">
        <f>+IF(H97=0,"",'Ark1'!AR1678)</f>
        <v>208.4</v>
      </c>
      <c r="T97" s="113">
        <f>+IF(H97=0,"",'Ark1'!AS1678)</f>
        <v>25.856987320643064</v>
      </c>
      <c r="U97" s="270">
        <f>+IF(H97=0,"",'Ark1'!Y1678)</f>
        <v>35.003691233925977</v>
      </c>
      <c r="V97" s="269">
        <f>+IF(H97=0,"",'Ark1'!AA1678)</f>
        <v>0.89442719099991597</v>
      </c>
      <c r="W97" s="305">
        <f t="shared" si="6"/>
        <v>378.07778849244602</v>
      </c>
      <c r="X97" s="270">
        <f t="shared" si="7"/>
        <v>78.413333333333313</v>
      </c>
      <c r="Y97" s="268">
        <f t="shared" si="8"/>
        <v>1.25</v>
      </c>
      <c r="Z97" s="247"/>
      <c r="AA97" s="250"/>
      <c r="AC97" s="27"/>
      <c r="AD97" s="26"/>
      <c r="AE97" s="251"/>
      <c r="AF97" s="85"/>
      <c r="AG97" s="26"/>
      <c r="AH97" s="26"/>
      <c r="AI97" s="32"/>
      <c r="AJ97" s="32"/>
      <c r="AK97" s="32"/>
    </row>
    <row r="98" spans="1:37" ht="15.6">
      <c r="A98" s="247"/>
      <c r="B98" s="306">
        <f>+'Ark1'!C1679</f>
        <v>2024</v>
      </c>
      <c r="C98" s="267">
        <f>+'Ark1'!L1679</f>
        <v>3</v>
      </c>
      <c r="D98" s="267" t="s">
        <v>31</v>
      </c>
      <c r="E98" s="267">
        <f>+'Ark1'!AP1679</f>
        <v>10</v>
      </c>
      <c r="F98" s="275" t="str">
        <f>VLOOKUP(E98,RNR!$D$1:$E$38,2)</f>
        <v>Rød Dansk Mælkefe</v>
      </c>
      <c r="G98" s="267" t="str">
        <f>+IF(H98=0,"",'Ark1'!Q1679)</f>
        <v/>
      </c>
      <c r="H98" s="361">
        <f>+'Ark1'!R1679</f>
        <v>0</v>
      </c>
      <c r="I98" s="268" t="str">
        <f>+IF(H98=0,"",'Ark1'!AE1679)</f>
        <v/>
      </c>
      <c r="J98" s="30" t="str">
        <f>+IF(H98=0,"",I98-#REF!)</f>
        <v/>
      </c>
      <c r="K98" s="268" t="str">
        <f>+IF(H98=0,"",'Ark1'!AF1679)</f>
        <v/>
      </c>
      <c r="L98" s="269" t="str">
        <f>+IF(H98=0,"",'Ark1'!T1679)</f>
        <v/>
      </c>
      <c r="M98" s="305" t="str">
        <f>+IF(H98=0,"",'Ark1'!U1679)</f>
        <v/>
      </c>
      <c r="N98" s="34" t="str">
        <f>+IF(H98=0,"",M98-#REF!)</f>
        <v/>
      </c>
      <c r="O98" s="270" t="str">
        <f>+IF(H98=0,"",'Ark1'!W1679)</f>
        <v/>
      </c>
      <c r="P98" s="270" t="str">
        <f>+IF(H98=0,"",'Ark1'!X1679)</f>
        <v/>
      </c>
      <c r="Q98" s="270" t="str">
        <f>+IF(H98=0,"",'Ark1'!AG1679)</f>
        <v/>
      </c>
      <c r="R98" s="270" t="str">
        <f>+IF(H98=0,"",'Ark1'!AH1679)</f>
        <v/>
      </c>
      <c r="S98" s="377" t="str">
        <f>+IF(H98=0,"",'Ark1'!AR1679)</f>
        <v/>
      </c>
      <c r="T98" s="113" t="str">
        <f>+IF(H98=0,"",'Ark1'!AS1679)</f>
        <v/>
      </c>
      <c r="U98" s="270" t="str">
        <f>+IF(H98=0,"",'Ark1'!Y1679)</f>
        <v/>
      </c>
      <c r="V98" s="269" t="str">
        <f>+IF(H98=0,"",'Ark1'!AA1679)</f>
        <v/>
      </c>
      <c r="W98" s="305" t="str">
        <f t="shared" si="6"/>
        <v/>
      </c>
      <c r="X98" s="270" t="str">
        <f t="shared" si="7"/>
        <v/>
      </c>
      <c r="Y98" s="268" t="str">
        <f t="shared" si="8"/>
        <v/>
      </c>
      <c r="Z98" s="247"/>
      <c r="AA98" s="250"/>
      <c r="AC98" s="27"/>
      <c r="AD98" s="26"/>
      <c r="AE98" s="251"/>
      <c r="AF98" s="85"/>
      <c r="AG98" s="26"/>
      <c r="AH98" s="26"/>
      <c r="AI98" s="32"/>
      <c r="AJ98" s="32"/>
      <c r="AK98" s="32"/>
    </row>
    <row r="99" spans="1:37" ht="15.6">
      <c r="A99" s="247"/>
      <c r="B99" s="306">
        <f>+'Ark1'!C1680</f>
        <v>2024</v>
      </c>
      <c r="C99" s="267">
        <f>+'Ark1'!L1680</f>
        <v>3</v>
      </c>
      <c r="D99" s="267" t="s">
        <v>31</v>
      </c>
      <c r="E99" s="267">
        <f>+'Ark1'!AP1680</f>
        <v>11</v>
      </c>
      <c r="F99" s="275" t="str">
        <f>VLOOKUP(E99,RNR!$D$1:$E$38,2)</f>
        <v>Brown Swiss</v>
      </c>
      <c r="G99" s="267" t="str">
        <f>+IF(H99=0,"",'Ark1'!Q1680)</f>
        <v/>
      </c>
      <c r="H99" s="361">
        <f>+'Ark1'!R1680</f>
        <v>0</v>
      </c>
      <c r="I99" s="268" t="str">
        <f>+IF(H99=0,"",'Ark1'!AE1680)</f>
        <v/>
      </c>
      <c r="J99" s="30" t="str">
        <f>+IF(H99=0,"",I99-#REF!)</f>
        <v/>
      </c>
      <c r="K99" s="268" t="str">
        <f>+IF(H99=0,"",'Ark1'!AF1680)</f>
        <v/>
      </c>
      <c r="L99" s="269" t="str">
        <f>+IF(H99=0,"",'Ark1'!T1680)</f>
        <v/>
      </c>
      <c r="M99" s="305" t="str">
        <f>+IF(H99=0,"",'Ark1'!U1680)</f>
        <v/>
      </c>
      <c r="N99" s="34" t="str">
        <f>+IF(H99=0,"",M99-#REF!)</f>
        <v/>
      </c>
      <c r="O99" s="270" t="str">
        <f>+IF(H99=0,"",'Ark1'!W1680)</f>
        <v/>
      </c>
      <c r="P99" s="270" t="str">
        <f>+IF(H99=0,"",'Ark1'!X1680)</f>
        <v/>
      </c>
      <c r="Q99" s="270" t="str">
        <f>+IF(H99=0,"",'Ark1'!AG1680)</f>
        <v/>
      </c>
      <c r="R99" s="270" t="str">
        <f>+IF(H99=0,"",'Ark1'!AH1680)</f>
        <v/>
      </c>
      <c r="S99" s="377" t="str">
        <f>+IF(H99=0,"",'Ark1'!AR1680)</f>
        <v/>
      </c>
      <c r="T99" s="113" t="str">
        <f>+IF(H99=0,"",'Ark1'!AS1680)</f>
        <v/>
      </c>
      <c r="U99" s="270" t="str">
        <f>+IF(H99=0,"",'Ark1'!Y1680)</f>
        <v/>
      </c>
      <c r="V99" s="269" t="str">
        <f>+IF(H99=0,"",'Ark1'!AA1680)</f>
        <v/>
      </c>
      <c r="W99" s="305" t="str">
        <f t="shared" si="6"/>
        <v/>
      </c>
      <c r="X99" s="270" t="str">
        <f t="shared" si="7"/>
        <v/>
      </c>
      <c r="Y99" s="268" t="str">
        <f t="shared" si="8"/>
        <v/>
      </c>
      <c r="Z99" s="247"/>
      <c r="AA99" s="250"/>
      <c r="AC99" s="27"/>
      <c r="AD99" s="26"/>
      <c r="AE99" s="251"/>
      <c r="AF99" s="85"/>
      <c r="AG99" s="26"/>
      <c r="AH99" s="26"/>
      <c r="AI99" s="32"/>
      <c r="AJ99" s="32"/>
      <c r="AK99" s="32"/>
    </row>
    <row r="100" spans="1:37" ht="15.6">
      <c r="A100" s="247"/>
      <c r="B100" s="306">
        <f>+'Ark1'!C1681</f>
        <v>2024</v>
      </c>
      <c r="C100" s="267">
        <f>+'Ark1'!L1681</f>
        <v>3</v>
      </c>
      <c r="D100" s="267" t="s">
        <v>31</v>
      </c>
      <c r="E100" s="267">
        <f>+'Ark1'!AP1681</f>
        <v>12</v>
      </c>
      <c r="F100" s="275" t="str">
        <f>VLOOKUP(E100,RNR!$D$1:$E$38,2)</f>
        <v>Jarlsbergfe</v>
      </c>
      <c r="G100" s="267">
        <f>+IF(H100=0,"",'Ark1'!Q1681)</f>
        <v>1</v>
      </c>
      <c r="H100" s="361">
        <f>+'Ark1'!R1681</f>
        <v>1</v>
      </c>
      <c r="I100" s="268">
        <f>+IF(H100=0,"",'Ark1'!AE1681)</f>
        <v>100</v>
      </c>
      <c r="J100" s="30" t="e">
        <f>+IF(H100=0,"",I100-#REF!)</f>
        <v>#REF!</v>
      </c>
      <c r="K100" s="268">
        <f>+IF(H100=0,"",'Ark1'!AF1681)</f>
        <v>100</v>
      </c>
      <c r="L100" s="269">
        <f>+IF(H100=0,"",'Ark1'!T1681)</f>
        <v>4</v>
      </c>
      <c r="M100" s="305">
        <f>+IF(H100=0,"",'Ark1'!U1681)</f>
        <v>181.5</v>
      </c>
      <c r="N100" s="34" t="e">
        <f>+IF(H100=0,"",M100-#REF!)</f>
        <v>#REF!</v>
      </c>
      <c r="O100" s="270">
        <f>+IF(H100=0,"",'Ark1'!W1681)</f>
        <v>0</v>
      </c>
      <c r="P100" s="270">
        <f>+IF(H100=0,"",'Ark1'!X1681)</f>
        <v>0</v>
      </c>
      <c r="Q100" s="270">
        <f>+IF(H100=0,"",'Ark1'!AG1681)</f>
        <v>627</v>
      </c>
      <c r="R100" s="270">
        <f>+IF(H100=0,"",'Ark1'!AH1681)</f>
        <v>0</v>
      </c>
      <c r="S100" s="377">
        <f>+IF(H100=0,"",'Ark1'!AR1681)</f>
        <v>195</v>
      </c>
      <c r="T100" s="113">
        <f>+IF(H100=0,"",'Ark1'!AS1681)</f>
        <v>24.545255314486088</v>
      </c>
      <c r="U100" s="270">
        <f>+IF(H100=0,"",'Ark1'!Y1681)</f>
        <v>0</v>
      </c>
      <c r="V100" s="269">
        <f>+IF(H100=0,"",'Ark1'!AA1681)</f>
        <v>0</v>
      </c>
      <c r="W100" s="305">
        <f t="shared" si="6"/>
        <v>289.4736842105263</v>
      </c>
      <c r="X100" s="270">
        <f t="shared" si="7"/>
        <v>60.5</v>
      </c>
      <c r="Y100" s="268">
        <f t="shared" si="8"/>
        <v>1</v>
      </c>
      <c r="Z100" s="247"/>
      <c r="AA100" s="250"/>
      <c r="AC100" s="27"/>
      <c r="AD100" s="26"/>
      <c r="AE100" s="251"/>
      <c r="AF100" s="85"/>
      <c r="AG100" s="26"/>
      <c r="AH100" s="26"/>
      <c r="AI100" s="32"/>
      <c r="AJ100" s="32"/>
      <c r="AK100" s="32"/>
    </row>
    <row r="101" spans="1:37" ht="15.6">
      <c r="A101" s="247"/>
      <c r="B101" s="306">
        <f>+'Ark1'!C1682</f>
        <v>2024</v>
      </c>
      <c r="C101" s="267">
        <f>+'Ark1'!L1682</f>
        <v>3</v>
      </c>
      <c r="D101" s="267" t="s">
        <v>31</v>
      </c>
      <c r="E101" s="267">
        <f>+'Ark1'!AP1682</f>
        <v>13</v>
      </c>
      <c r="F101" s="275" t="str">
        <f>VLOOKUP(E101,RNR!$D$1:$E$38,2)</f>
        <v>Fleckvieh</v>
      </c>
      <c r="G101" s="267" t="str">
        <f>+IF(H101=0,"",'Ark1'!Q1682)</f>
        <v/>
      </c>
      <c r="H101" s="361">
        <f>+'Ark1'!R1682</f>
        <v>0</v>
      </c>
      <c r="I101" s="268" t="str">
        <f>+IF(H101=0,"",'Ark1'!AE1682)</f>
        <v/>
      </c>
      <c r="J101" s="30" t="str">
        <f>+IF(H101=0,"",I101-#REF!)</f>
        <v/>
      </c>
      <c r="K101" s="268" t="str">
        <f>+IF(H101=0,"",'Ark1'!AF1682)</f>
        <v/>
      </c>
      <c r="L101" s="269" t="str">
        <f>+IF(H101=0,"",'Ark1'!T1682)</f>
        <v/>
      </c>
      <c r="M101" s="305" t="str">
        <f>+IF(H101=0,"",'Ark1'!U1682)</f>
        <v/>
      </c>
      <c r="N101" s="34" t="str">
        <f>+IF(H101=0,"",M101-#REF!)</f>
        <v/>
      </c>
      <c r="O101" s="270" t="str">
        <f>+IF(H101=0,"",'Ark1'!W1682)</f>
        <v/>
      </c>
      <c r="P101" s="270" t="str">
        <f>+IF(H101=0,"",'Ark1'!X1682)</f>
        <v/>
      </c>
      <c r="Q101" s="270" t="str">
        <f>+IF(H101=0,"",'Ark1'!AG1682)</f>
        <v/>
      </c>
      <c r="R101" s="270" t="str">
        <f>+IF(H101=0,"",'Ark1'!AH1682)</f>
        <v/>
      </c>
      <c r="S101" s="377" t="str">
        <f>+IF(H101=0,"",'Ark1'!AR1682)</f>
        <v/>
      </c>
      <c r="T101" s="113" t="str">
        <f>+IF(H101=0,"",'Ark1'!AS1682)</f>
        <v/>
      </c>
      <c r="U101" s="270" t="str">
        <f>+IF(H101=0,"",'Ark1'!Y1682)</f>
        <v/>
      </c>
      <c r="V101" s="269" t="str">
        <f>+IF(H101=0,"",'Ark1'!AA1682)</f>
        <v/>
      </c>
      <c r="W101" s="305" t="str">
        <f t="shared" si="6"/>
        <v/>
      </c>
      <c r="X101" s="270" t="str">
        <f t="shared" si="7"/>
        <v/>
      </c>
      <c r="Y101" s="268" t="str">
        <f t="shared" si="8"/>
        <v/>
      </c>
      <c r="Z101" s="247"/>
      <c r="AA101" s="250"/>
      <c r="AC101" s="27"/>
      <c r="AD101" s="26"/>
      <c r="AE101" s="251"/>
      <c r="AF101" s="85"/>
      <c r="AG101" s="26"/>
      <c r="AH101" s="26"/>
      <c r="AI101" s="32"/>
      <c r="AJ101" s="32"/>
      <c r="AK101" s="32"/>
    </row>
    <row r="102" spans="1:37" ht="15.6">
      <c r="A102" s="247"/>
      <c r="B102" s="306">
        <f>+'Ark1'!C1683</f>
        <v>2024</v>
      </c>
      <c r="C102" s="267">
        <f>+'Ark1'!L1683</f>
        <v>3</v>
      </c>
      <c r="D102" s="267" t="s">
        <v>31</v>
      </c>
      <c r="E102" s="267">
        <f>+'Ark1'!AP1683</f>
        <v>14</v>
      </c>
      <c r="F102" s="275" t="str">
        <f>VLOOKUP(E102,RNR!$D$1:$E$38,2)</f>
        <v>Canadisk Ayrshire</v>
      </c>
      <c r="G102" s="267" t="str">
        <f>+IF(H102=0,"",'Ark1'!Q1683)</f>
        <v/>
      </c>
      <c r="H102" s="361">
        <f>+'Ark1'!R1683</f>
        <v>0</v>
      </c>
      <c r="I102" s="268" t="str">
        <f>+IF(H102=0,"",'Ark1'!AE1683)</f>
        <v/>
      </c>
      <c r="J102" s="30" t="str">
        <f>+IF(H102=0,"",I102-#REF!)</f>
        <v/>
      </c>
      <c r="K102" s="268" t="str">
        <f>+IF(H102=0,"",'Ark1'!AF1683)</f>
        <v/>
      </c>
      <c r="L102" s="269" t="str">
        <f>+IF(H102=0,"",'Ark1'!T1683)</f>
        <v/>
      </c>
      <c r="M102" s="305" t="str">
        <f>+IF(H102=0,"",'Ark1'!U1683)</f>
        <v/>
      </c>
      <c r="N102" s="34" t="str">
        <f>+IF(H102=0,"",M102-#REF!)</f>
        <v/>
      </c>
      <c r="O102" s="270" t="str">
        <f>+IF(H102=0,"",'Ark1'!W1683)</f>
        <v/>
      </c>
      <c r="P102" s="270" t="str">
        <f>+IF(H102=0,"",'Ark1'!X1683)</f>
        <v/>
      </c>
      <c r="Q102" s="270" t="str">
        <f>+IF(H102=0,"",'Ark1'!AG1683)</f>
        <v/>
      </c>
      <c r="R102" s="270" t="str">
        <f>+IF(H102=0,"",'Ark1'!AH1683)</f>
        <v/>
      </c>
      <c r="S102" s="377" t="str">
        <f>+IF(H102=0,"",'Ark1'!AR1683)</f>
        <v/>
      </c>
      <c r="T102" s="113" t="str">
        <f>+IF(H102=0,"",'Ark1'!AS1683)</f>
        <v/>
      </c>
      <c r="U102" s="270" t="str">
        <f>+IF(H102=0,"",'Ark1'!Y1683)</f>
        <v/>
      </c>
      <c r="V102" s="269" t="str">
        <f>+IF(H102=0,"",'Ark1'!AA1683)</f>
        <v/>
      </c>
      <c r="W102" s="305" t="str">
        <f t="shared" si="6"/>
        <v/>
      </c>
      <c r="X102" s="270" t="str">
        <f t="shared" si="7"/>
        <v/>
      </c>
      <c r="Y102" s="268" t="str">
        <f t="shared" si="8"/>
        <v/>
      </c>
      <c r="Z102" s="247"/>
      <c r="AA102" s="250"/>
      <c r="AC102" s="27"/>
      <c r="AD102" s="26"/>
      <c r="AE102" s="251"/>
      <c r="AF102" s="85"/>
      <c r="AG102" s="26"/>
      <c r="AH102" s="26"/>
      <c r="AI102" s="32"/>
      <c r="AJ102" s="32"/>
      <c r="AK102" s="32"/>
    </row>
    <row r="103" spans="1:37" ht="15.6">
      <c r="A103" s="247"/>
      <c r="B103" s="306">
        <f>+'Ark1'!C1684</f>
        <v>2024</v>
      </c>
      <c r="C103" s="267">
        <f>+'Ark1'!L1684</f>
        <v>3</v>
      </c>
      <c r="D103" s="267" t="s">
        <v>31</v>
      </c>
      <c r="E103" s="267">
        <f>+'Ark1'!AP1684</f>
        <v>15</v>
      </c>
      <c r="F103" s="275" t="str">
        <f>VLOOKUP(E103,RNR!$D$1:$E$38,2)</f>
        <v>Montbéliard</v>
      </c>
      <c r="G103" s="267" t="str">
        <f>+IF(H103=0,"",'Ark1'!Q1684)</f>
        <v/>
      </c>
      <c r="H103" s="361">
        <f>+'Ark1'!R1684</f>
        <v>0</v>
      </c>
      <c r="I103" s="268" t="str">
        <f>+IF(H103=0,"",'Ark1'!AE1684)</f>
        <v/>
      </c>
      <c r="J103" s="30" t="str">
        <f>+IF(H103=0,"",I103-#REF!)</f>
        <v/>
      </c>
      <c r="K103" s="268" t="str">
        <f>+IF(H103=0,"",'Ark1'!AF1684)</f>
        <v/>
      </c>
      <c r="L103" s="269" t="str">
        <f>+IF(H103=0,"",'Ark1'!T1684)</f>
        <v/>
      </c>
      <c r="M103" s="305" t="str">
        <f>+IF(H103=0,"",'Ark1'!U1684)</f>
        <v/>
      </c>
      <c r="N103" s="34" t="str">
        <f>+IF(H103=0,"",M103-#REF!)</f>
        <v/>
      </c>
      <c r="O103" s="270" t="str">
        <f>+IF(H103=0,"",'Ark1'!W1684)</f>
        <v/>
      </c>
      <c r="P103" s="270" t="str">
        <f>+IF(H103=0,"",'Ark1'!X1684)</f>
        <v/>
      </c>
      <c r="Q103" s="270" t="str">
        <f>+IF(H103=0,"",'Ark1'!AG1684)</f>
        <v/>
      </c>
      <c r="R103" s="270" t="str">
        <f>+IF(H103=0,"",'Ark1'!AH1684)</f>
        <v/>
      </c>
      <c r="S103" s="377" t="str">
        <f>+IF(H103=0,"",'Ark1'!AR1684)</f>
        <v/>
      </c>
      <c r="T103" s="113" t="str">
        <f>+IF(H103=0,"",'Ark1'!AS1684)</f>
        <v/>
      </c>
      <c r="U103" s="270" t="str">
        <f>+IF(H103=0,"",'Ark1'!Y1684)</f>
        <v/>
      </c>
      <c r="V103" s="269" t="str">
        <f>+IF(H103=0,"",'Ark1'!AA1684)</f>
        <v/>
      </c>
      <c r="W103" s="305" t="str">
        <f t="shared" si="6"/>
        <v/>
      </c>
      <c r="X103" s="270" t="str">
        <f t="shared" si="7"/>
        <v/>
      </c>
      <c r="Y103" s="268" t="str">
        <f t="shared" si="8"/>
        <v/>
      </c>
      <c r="Z103" s="247"/>
      <c r="AA103" s="250"/>
      <c r="AC103" s="27"/>
      <c r="AD103" s="26"/>
      <c r="AE103" s="251"/>
      <c r="AF103" s="85"/>
      <c r="AG103" s="26"/>
      <c r="AH103" s="26"/>
      <c r="AI103" s="32"/>
      <c r="AJ103" s="32"/>
      <c r="AK103" s="32"/>
    </row>
    <row r="104" spans="1:37" ht="15.6">
      <c r="A104" s="247"/>
      <c r="B104" s="306">
        <f>+'Ark1'!C1685</f>
        <v>2024</v>
      </c>
      <c r="C104" s="267">
        <f>+'Ark1'!L1685</f>
        <v>3</v>
      </c>
      <c r="D104" s="267" t="s">
        <v>31</v>
      </c>
      <c r="E104" s="267">
        <f>+'Ark1'!AP1685</f>
        <v>16</v>
      </c>
      <c r="F104" s="275" t="str">
        <f>VLOOKUP(E104,RNR!$D$1:$E$38,2)</f>
        <v>Mørefe</v>
      </c>
      <c r="G104" s="267" t="str">
        <f>+IF(H104=0,"",'Ark1'!Q1685)</f>
        <v/>
      </c>
      <c r="H104" s="361">
        <f>+'Ark1'!R1685</f>
        <v>0</v>
      </c>
      <c r="I104" s="268" t="str">
        <f>+IF(H104=0,"",'Ark1'!AE1685)</f>
        <v/>
      </c>
      <c r="J104" s="30" t="str">
        <f>+IF(H104=0,"",I104-#REF!)</f>
        <v/>
      </c>
      <c r="K104" s="268" t="str">
        <f>+IF(H104=0,"",'Ark1'!AF1685)</f>
        <v/>
      </c>
      <c r="L104" s="269" t="str">
        <f>+IF(H104=0,"",'Ark1'!T1685)</f>
        <v/>
      </c>
      <c r="M104" s="305" t="str">
        <f>+IF(H104=0,"",'Ark1'!U1685)</f>
        <v/>
      </c>
      <c r="N104" s="34" t="str">
        <f>+IF(H104=0,"",M104-#REF!)</f>
        <v/>
      </c>
      <c r="O104" s="270" t="str">
        <f>+IF(H104=0,"",'Ark1'!W1685)</f>
        <v/>
      </c>
      <c r="P104" s="270" t="str">
        <f>+IF(H104=0,"",'Ark1'!X1685)</f>
        <v/>
      </c>
      <c r="Q104" s="270" t="str">
        <f>+IF(H104=0,"",'Ark1'!AG1685)</f>
        <v/>
      </c>
      <c r="R104" s="270" t="str">
        <f>+IF(H104=0,"",'Ark1'!AH1685)</f>
        <v/>
      </c>
      <c r="S104" s="377" t="str">
        <f>+IF(H104=0,"",'Ark1'!AR1685)</f>
        <v/>
      </c>
      <c r="T104" s="113" t="str">
        <f>+IF(H104=0,"",'Ark1'!AS1685)</f>
        <v/>
      </c>
      <c r="U104" s="270" t="str">
        <f>+IF(H104=0,"",'Ark1'!Y1685)</f>
        <v/>
      </c>
      <c r="V104" s="269" t="str">
        <f>+IF(H104=0,"",'Ark1'!AA1685)</f>
        <v/>
      </c>
      <c r="W104" s="305" t="str">
        <f t="shared" si="6"/>
        <v/>
      </c>
      <c r="X104" s="270" t="str">
        <f t="shared" si="7"/>
        <v/>
      </c>
      <c r="Y104" s="268" t="str">
        <f t="shared" si="8"/>
        <v/>
      </c>
      <c r="Z104" s="247"/>
      <c r="AA104" s="250"/>
      <c r="AC104" s="27"/>
      <c r="AD104" s="26"/>
      <c r="AE104" s="251"/>
      <c r="AF104" s="85"/>
      <c r="AG104" s="26"/>
      <c r="AH104" s="26"/>
      <c r="AI104" s="32"/>
      <c r="AJ104" s="32"/>
      <c r="AK104" s="32"/>
    </row>
    <row r="105" spans="1:37" ht="15.6">
      <c r="A105" s="247"/>
      <c r="B105" s="306">
        <f>+'Ark1'!C1686</f>
        <v>2024</v>
      </c>
      <c r="C105" s="267">
        <f>+'Ark1'!L1686</f>
        <v>3</v>
      </c>
      <c r="D105" s="267" t="s">
        <v>31</v>
      </c>
      <c r="E105" s="267">
        <f>+'Ark1'!AP1686</f>
        <v>17</v>
      </c>
      <c r="F105" s="275" t="str">
        <f>VLOOKUP(E105,RNR!$D$1:$E$38,2)</f>
        <v>Normande</v>
      </c>
      <c r="G105" s="267" t="str">
        <f>+IF(H105=0,"",'Ark1'!Q1686)</f>
        <v/>
      </c>
      <c r="H105" s="361">
        <f>+'Ark1'!R1686</f>
        <v>0</v>
      </c>
      <c r="I105" s="268" t="str">
        <f>+IF(H105=0,"",'Ark1'!AE1686)</f>
        <v/>
      </c>
      <c r="J105" s="30" t="str">
        <f>+IF(H105=0,"",I105-#REF!)</f>
        <v/>
      </c>
      <c r="K105" s="268" t="str">
        <f>+IF(H105=0,"",'Ark1'!AF1686)</f>
        <v/>
      </c>
      <c r="L105" s="269" t="str">
        <f>+IF(H105=0,"",'Ark1'!T1686)</f>
        <v/>
      </c>
      <c r="M105" s="305" t="str">
        <f>+IF(H105=0,"",'Ark1'!U1686)</f>
        <v/>
      </c>
      <c r="N105" s="34" t="str">
        <f>+IF(H105=0,"",M105-#REF!)</f>
        <v/>
      </c>
      <c r="O105" s="270" t="str">
        <f>+IF(H105=0,"",'Ark1'!W1686)</f>
        <v/>
      </c>
      <c r="P105" s="270" t="str">
        <f>+IF(H105=0,"",'Ark1'!X1686)</f>
        <v/>
      </c>
      <c r="Q105" s="270" t="str">
        <f>+IF(H105=0,"",'Ark1'!AG1686)</f>
        <v/>
      </c>
      <c r="R105" s="270" t="str">
        <f>+IF(H105=0,"",'Ark1'!AH1686)</f>
        <v/>
      </c>
      <c r="S105" s="377" t="str">
        <f>+IF(H105=0,"",'Ark1'!AR1686)</f>
        <v/>
      </c>
      <c r="T105" s="113" t="str">
        <f>+IF(H105=0,"",'Ark1'!AS1686)</f>
        <v/>
      </c>
      <c r="U105" s="270" t="str">
        <f>+IF(H105=0,"",'Ark1'!Y1686)</f>
        <v/>
      </c>
      <c r="V105" s="269" t="str">
        <f>+IF(H105=0,"",'Ark1'!AA1686)</f>
        <v/>
      </c>
      <c r="W105" s="305" t="str">
        <f t="shared" si="6"/>
        <v/>
      </c>
      <c r="X105" s="270" t="str">
        <f t="shared" si="7"/>
        <v/>
      </c>
      <c r="Y105" s="268" t="str">
        <f t="shared" si="8"/>
        <v/>
      </c>
      <c r="Z105" s="247"/>
      <c r="AA105" s="250"/>
      <c r="AC105" s="27"/>
      <c r="AD105" s="26"/>
      <c r="AE105" s="251"/>
      <c r="AF105" s="85"/>
      <c r="AG105" s="26"/>
      <c r="AH105" s="26"/>
      <c r="AI105" s="32"/>
      <c r="AJ105" s="32"/>
      <c r="AK105" s="32"/>
    </row>
    <row r="106" spans="1:37" ht="15.6">
      <c r="A106" s="247"/>
      <c r="B106" s="306">
        <f>+'Ark1'!C1687</f>
        <v>2024</v>
      </c>
      <c r="C106" s="267">
        <f>+'Ark1'!L1687</f>
        <v>3</v>
      </c>
      <c r="D106" s="267" t="s">
        <v>31</v>
      </c>
      <c r="E106" s="267">
        <f>+'Ark1'!AP1687</f>
        <v>21</v>
      </c>
      <c r="F106" s="275" t="str">
        <f>VLOOKUP(E106,RNR!$D$1:$E$38,2)</f>
        <v>Hereford</v>
      </c>
      <c r="G106" s="267" t="str">
        <f>+IF(H106=0,"",'Ark1'!Q1687)</f>
        <v/>
      </c>
      <c r="H106" s="361">
        <f>+'Ark1'!R1687</f>
        <v>0</v>
      </c>
      <c r="I106" s="268" t="str">
        <f>+IF(H106=0,"",'Ark1'!AE1687)</f>
        <v/>
      </c>
      <c r="J106" s="30" t="str">
        <f>+IF(H106=0,"",I106-#REF!)</f>
        <v/>
      </c>
      <c r="K106" s="268" t="str">
        <f>+IF(H106=0,"",'Ark1'!AF1687)</f>
        <v/>
      </c>
      <c r="L106" s="269" t="str">
        <f>+IF(H106=0,"",'Ark1'!T1687)</f>
        <v/>
      </c>
      <c r="M106" s="305" t="str">
        <f>+IF(H106=0,"",'Ark1'!U1687)</f>
        <v/>
      </c>
      <c r="N106" s="34" t="str">
        <f>+IF(H106=0,"",M106-#REF!)</f>
        <v/>
      </c>
      <c r="O106" s="270" t="str">
        <f>+IF(H106=0,"",'Ark1'!W1687)</f>
        <v/>
      </c>
      <c r="P106" s="270" t="str">
        <f>+IF(H106=0,"",'Ark1'!X1687)</f>
        <v/>
      </c>
      <c r="Q106" s="270" t="str">
        <f>+IF(H106=0,"",'Ark1'!AG1687)</f>
        <v/>
      </c>
      <c r="R106" s="270" t="str">
        <f>+IF(H106=0,"",'Ark1'!AH1687)</f>
        <v/>
      </c>
      <c r="S106" s="377" t="str">
        <f>+IF(H106=0,"",'Ark1'!AR1687)</f>
        <v/>
      </c>
      <c r="T106" s="113" t="str">
        <f>+IF(H106=0,"",'Ark1'!AS1687)</f>
        <v/>
      </c>
      <c r="U106" s="270" t="str">
        <f>+IF(H106=0,"",'Ark1'!Y1687)</f>
        <v/>
      </c>
      <c r="V106" s="269" t="str">
        <f>+IF(H106=0,"",'Ark1'!AA1687)</f>
        <v/>
      </c>
      <c r="W106" s="305" t="str">
        <f t="shared" si="6"/>
        <v/>
      </c>
      <c r="X106" s="270" t="str">
        <f t="shared" si="7"/>
        <v/>
      </c>
      <c r="Y106" s="268" t="str">
        <f t="shared" si="8"/>
        <v/>
      </c>
      <c r="Z106" s="247"/>
      <c r="AA106" s="250"/>
      <c r="AC106" s="27"/>
      <c r="AD106" s="26"/>
      <c r="AE106" s="251"/>
      <c r="AF106" s="85"/>
      <c r="AG106" s="26"/>
      <c r="AH106" s="26"/>
      <c r="AI106" s="32"/>
      <c r="AJ106" s="32"/>
      <c r="AK106" s="32"/>
    </row>
    <row r="107" spans="1:37" ht="15.6">
      <c r="A107" s="247"/>
      <c r="B107" s="306">
        <f>+'Ark1'!C1688</f>
        <v>2024</v>
      </c>
      <c r="C107" s="267">
        <f>+'Ark1'!L1688</f>
        <v>3</v>
      </c>
      <c r="D107" s="267" t="s">
        <v>31</v>
      </c>
      <c r="E107" s="267">
        <f>+'Ark1'!AP1688</f>
        <v>22</v>
      </c>
      <c r="F107" s="275" t="str">
        <f>VLOOKUP(E107,RNR!$D$1:$E$38,2)</f>
        <v>Charolais</v>
      </c>
      <c r="G107" s="267" t="str">
        <f>+IF(H107=0,"",'Ark1'!Q1688)</f>
        <v/>
      </c>
      <c r="H107" s="361">
        <f>+'Ark1'!R1688</f>
        <v>0</v>
      </c>
      <c r="I107" s="268" t="str">
        <f>+IF(H107=0,"",'Ark1'!AE1688)</f>
        <v/>
      </c>
      <c r="J107" s="30" t="str">
        <f>+IF(H107=0,"",I107-#REF!)</f>
        <v/>
      </c>
      <c r="K107" s="268" t="str">
        <f>+IF(H107=0,"",'Ark1'!AF1688)</f>
        <v/>
      </c>
      <c r="L107" s="269" t="str">
        <f>+IF(H107=0,"",'Ark1'!T1688)</f>
        <v/>
      </c>
      <c r="M107" s="305" t="str">
        <f>+IF(H107=0,"",'Ark1'!U1688)</f>
        <v/>
      </c>
      <c r="N107" s="34" t="str">
        <f>+IF(H107=0,"",M107-#REF!)</f>
        <v/>
      </c>
      <c r="O107" s="270" t="str">
        <f>+IF(H107=0,"",'Ark1'!W1688)</f>
        <v/>
      </c>
      <c r="P107" s="270" t="str">
        <f>+IF(H107=0,"",'Ark1'!X1688)</f>
        <v/>
      </c>
      <c r="Q107" s="270" t="str">
        <f>+IF(H107=0,"",'Ark1'!AG1688)</f>
        <v/>
      </c>
      <c r="R107" s="270" t="str">
        <f>+IF(H107=0,"",'Ark1'!AH1688)</f>
        <v/>
      </c>
      <c r="S107" s="377" t="str">
        <f>+IF(H107=0,"",'Ark1'!AR1688)</f>
        <v/>
      </c>
      <c r="T107" s="113" t="str">
        <f>+IF(H107=0,"",'Ark1'!AS1688)</f>
        <v/>
      </c>
      <c r="U107" s="270" t="str">
        <f>+IF(H107=0,"",'Ark1'!Y1688)</f>
        <v/>
      </c>
      <c r="V107" s="269" t="str">
        <f>+IF(H107=0,"",'Ark1'!AA1688)</f>
        <v/>
      </c>
      <c r="W107" s="305" t="str">
        <f t="shared" si="6"/>
        <v/>
      </c>
      <c r="X107" s="270" t="str">
        <f t="shared" si="7"/>
        <v/>
      </c>
      <c r="Y107" s="268" t="str">
        <f t="shared" si="8"/>
        <v/>
      </c>
      <c r="Z107" s="247"/>
      <c r="AA107" s="250"/>
      <c r="AC107" s="27"/>
      <c r="AD107" s="26"/>
      <c r="AE107" s="251"/>
      <c r="AF107" s="85"/>
      <c r="AG107" s="26"/>
      <c r="AH107" s="26"/>
      <c r="AI107" s="32"/>
      <c r="AJ107" s="32"/>
      <c r="AK107" s="32"/>
    </row>
    <row r="108" spans="1:37" ht="15.6">
      <c r="A108" s="247"/>
      <c r="B108" s="306">
        <f>+'Ark1'!C1689</f>
        <v>2024</v>
      </c>
      <c r="C108" s="267">
        <f>+'Ark1'!L1689</f>
        <v>3</v>
      </c>
      <c r="D108" s="267" t="s">
        <v>31</v>
      </c>
      <c r="E108" s="267">
        <f>+'Ark1'!AP1689</f>
        <v>23</v>
      </c>
      <c r="F108" s="275" t="str">
        <f>VLOOKUP(E108,RNR!$D$1:$E$38,2)</f>
        <v>Aberdeen Angus</v>
      </c>
      <c r="G108" s="267">
        <f>+IF(H108=0,"",'Ark1'!Q1689)</f>
        <v>1</v>
      </c>
      <c r="H108" s="361">
        <f>+'Ark1'!R1689</f>
        <v>1</v>
      </c>
      <c r="I108" s="268">
        <f>+IF(H108=0,"",'Ark1'!AE1689)</f>
        <v>0.96153846153846112</v>
      </c>
      <c r="J108" s="30" t="e">
        <f>+IF(H108=0,"",I108-#REF!)</f>
        <v>#REF!</v>
      </c>
      <c r="K108" s="268">
        <f>+IF(H108=0,"",'Ark1'!AF1689)</f>
        <v>0.59518634682645299</v>
      </c>
      <c r="L108" s="269">
        <f>+IF(H108=0,"",'Ark1'!T1689)</f>
        <v>4</v>
      </c>
      <c r="M108" s="305">
        <f>+IF(H108=0,"",'Ark1'!U1689)</f>
        <v>178</v>
      </c>
      <c r="N108" s="34" t="e">
        <f>+IF(H108=0,"",M108-#REF!)</f>
        <v>#REF!</v>
      </c>
      <c r="O108" s="270">
        <f>+IF(H108=0,"",'Ark1'!W1689)</f>
        <v>0</v>
      </c>
      <c r="P108" s="270">
        <f>+IF(H108=0,"",'Ark1'!X1689)</f>
        <v>0</v>
      </c>
      <c r="Q108" s="270">
        <f>+IF(H108=0,"",'Ark1'!AG1689)</f>
        <v>571</v>
      </c>
      <c r="R108" s="270">
        <f>+IF(H108=0,"",'Ark1'!AH1689)</f>
        <v>0</v>
      </c>
      <c r="S108" s="377">
        <f>+IF(H108=0,"",'Ark1'!AR1689)</f>
        <v>198</v>
      </c>
      <c r="T108" s="113">
        <f>+IF(H108=0,"",'Ark1'!AS1689)</f>
        <v>22.931075884856114</v>
      </c>
      <c r="U108" s="270">
        <f>+IF(H108=0,"",'Ark1'!Y1689)</f>
        <v>0</v>
      </c>
      <c r="V108" s="269">
        <f>+IF(H108=0,"",'Ark1'!AA1689)</f>
        <v>0</v>
      </c>
      <c r="W108" s="305">
        <f t="shared" si="6"/>
        <v>311.7338003502627</v>
      </c>
      <c r="X108" s="270">
        <f t="shared" si="7"/>
        <v>59.333333333333336</v>
      </c>
      <c r="Y108" s="268">
        <f t="shared" si="8"/>
        <v>1</v>
      </c>
      <c r="Z108" s="247"/>
      <c r="AA108" s="250"/>
      <c r="AC108" s="27"/>
      <c r="AD108" s="26"/>
      <c r="AE108" s="251"/>
      <c r="AF108" s="85"/>
      <c r="AG108" s="26"/>
      <c r="AH108" s="26"/>
      <c r="AI108" s="32"/>
      <c r="AJ108" s="32"/>
      <c r="AK108" s="32"/>
    </row>
    <row r="109" spans="1:37" ht="15.6">
      <c r="A109" s="247"/>
      <c r="B109" s="306">
        <f>+'Ark1'!C1690</f>
        <v>2024</v>
      </c>
      <c r="C109" s="267">
        <f>+'Ark1'!L1690</f>
        <v>3</v>
      </c>
      <c r="D109" s="267" t="s">
        <v>31</v>
      </c>
      <c r="E109" s="267">
        <f>+'Ark1'!AP1690</f>
        <v>24</v>
      </c>
      <c r="F109" s="275" t="str">
        <f>VLOOKUP(E109,RNR!$D$1:$E$38,2)</f>
        <v>Limousin</v>
      </c>
      <c r="G109" s="267" t="str">
        <f>+IF(H109=0,"",'Ark1'!Q1690)</f>
        <v/>
      </c>
      <c r="H109" s="361">
        <f>+'Ark1'!R1690</f>
        <v>0</v>
      </c>
      <c r="I109" s="268" t="str">
        <f>+IF(H109=0,"",'Ark1'!AE1690)</f>
        <v/>
      </c>
      <c r="J109" s="30" t="str">
        <f>+IF(H109=0,"",I109-#REF!)</f>
        <v/>
      </c>
      <c r="K109" s="268" t="str">
        <f>+IF(H109=0,"",'Ark1'!AF1690)</f>
        <v/>
      </c>
      <c r="L109" s="269" t="str">
        <f>+IF(H109=0,"",'Ark1'!T1690)</f>
        <v/>
      </c>
      <c r="M109" s="305" t="str">
        <f>+IF(H109=0,"",'Ark1'!U1690)</f>
        <v/>
      </c>
      <c r="N109" s="34" t="str">
        <f>+IF(H109=0,"",M109-#REF!)</f>
        <v/>
      </c>
      <c r="O109" s="270" t="str">
        <f>+IF(H109=0,"",'Ark1'!W1690)</f>
        <v/>
      </c>
      <c r="P109" s="270" t="str">
        <f>+IF(H109=0,"",'Ark1'!X1690)</f>
        <v/>
      </c>
      <c r="Q109" s="270" t="str">
        <f>+IF(H109=0,"",'Ark1'!AG1690)</f>
        <v/>
      </c>
      <c r="R109" s="270" t="str">
        <f>+IF(H109=0,"",'Ark1'!AH1690)</f>
        <v/>
      </c>
      <c r="S109" s="377" t="str">
        <f>+IF(H109=0,"",'Ark1'!AR1690)</f>
        <v/>
      </c>
      <c r="T109" s="113" t="str">
        <f>+IF(H109=0,"",'Ark1'!AS1690)</f>
        <v/>
      </c>
      <c r="U109" s="270" t="str">
        <f>+IF(H109=0,"",'Ark1'!Y1690)</f>
        <v/>
      </c>
      <c r="V109" s="269" t="str">
        <f>+IF(H109=0,"",'Ark1'!AA1690)</f>
        <v/>
      </c>
      <c r="W109" s="305" t="str">
        <f t="shared" si="6"/>
        <v/>
      </c>
      <c r="X109" s="270" t="str">
        <f t="shared" si="7"/>
        <v/>
      </c>
      <c r="Y109" s="268" t="str">
        <f t="shared" si="8"/>
        <v/>
      </c>
      <c r="Z109" s="247"/>
      <c r="AA109" s="250"/>
      <c r="AC109" s="27"/>
      <c r="AD109" s="26"/>
      <c r="AE109" s="251"/>
      <c r="AF109" s="85"/>
      <c r="AG109" s="26"/>
      <c r="AH109" s="26"/>
      <c r="AI109" s="32"/>
      <c r="AJ109" s="32"/>
      <c r="AK109" s="32"/>
    </row>
    <row r="110" spans="1:37" ht="15.6">
      <c r="A110" s="247"/>
      <c r="B110" s="306">
        <f>+'Ark1'!C1691</f>
        <v>2024</v>
      </c>
      <c r="C110" s="267">
        <f>+'Ark1'!L1691</f>
        <v>3</v>
      </c>
      <c r="D110" s="267" t="s">
        <v>31</v>
      </c>
      <c r="E110" s="267">
        <f>+'Ark1'!AP1691</f>
        <v>25</v>
      </c>
      <c r="F110" s="275" t="str">
        <f>VLOOKUP(E110,RNR!$D$1:$E$38,2)</f>
        <v>Kjøttsimmental</v>
      </c>
      <c r="G110" s="267" t="str">
        <f>+IF(H110=0,"",'Ark1'!Q1691)</f>
        <v/>
      </c>
      <c r="H110" s="361">
        <f>+'Ark1'!R1691</f>
        <v>0</v>
      </c>
      <c r="I110" s="268" t="str">
        <f>+IF(H110=0,"",'Ark1'!AE1691)</f>
        <v/>
      </c>
      <c r="J110" s="30" t="str">
        <f>+IF(H110=0,"",I110-#REF!)</f>
        <v/>
      </c>
      <c r="K110" s="268" t="str">
        <f>+IF(H110=0,"",'Ark1'!AF1691)</f>
        <v/>
      </c>
      <c r="L110" s="269" t="str">
        <f>+IF(H110=0,"",'Ark1'!T1691)</f>
        <v/>
      </c>
      <c r="M110" s="305" t="str">
        <f>+IF(H110=0,"",'Ark1'!U1691)</f>
        <v/>
      </c>
      <c r="N110" s="34" t="str">
        <f>+IF(H110=0,"",M110-#REF!)</f>
        <v/>
      </c>
      <c r="O110" s="270" t="str">
        <f>+IF(H110=0,"",'Ark1'!W1691)</f>
        <v/>
      </c>
      <c r="P110" s="270" t="str">
        <f>+IF(H110=0,"",'Ark1'!X1691)</f>
        <v/>
      </c>
      <c r="Q110" s="270" t="str">
        <f>+IF(H110=0,"",'Ark1'!AG1691)</f>
        <v/>
      </c>
      <c r="R110" s="270" t="str">
        <f>+IF(H110=0,"",'Ark1'!AH1691)</f>
        <v/>
      </c>
      <c r="S110" s="377" t="str">
        <f>+IF(H110=0,"",'Ark1'!AR1691)</f>
        <v/>
      </c>
      <c r="T110" s="113" t="str">
        <f>+IF(H110=0,"",'Ark1'!AS1691)</f>
        <v/>
      </c>
      <c r="U110" s="270" t="str">
        <f>+IF(H110=0,"",'Ark1'!Y1691)</f>
        <v/>
      </c>
      <c r="V110" s="269" t="str">
        <f>+IF(H110=0,"",'Ark1'!AA1691)</f>
        <v/>
      </c>
      <c r="W110" s="305" t="str">
        <f t="shared" si="6"/>
        <v/>
      </c>
      <c r="X110" s="270" t="str">
        <f t="shared" si="7"/>
        <v/>
      </c>
      <c r="Y110" s="268" t="str">
        <f t="shared" si="8"/>
        <v/>
      </c>
      <c r="Z110" s="247"/>
      <c r="AA110" s="250"/>
      <c r="AC110" s="27"/>
      <c r="AD110" s="26"/>
      <c r="AE110" s="251"/>
      <c r="AF110" s="85"/>
      <c r="AG110" s="26"/>
      <c r="AH110" s="26"/>
      <c r="AI110" s="32"/>
      <c r="AJ110" s="32"/>
      <c r="AK110" s="32"/>
    </row>
    <row r="111" spans="1:37" ht="15.6">
      <c r="A111" s="247"/>
      <c r="B111" s="306">
        <f>+'Ark1'!C1692</f>
        <v>2024</v>
      </c>
      <c r="C111" s="267">
        <f>+'Ark1'!L1692</f>
        <v>3</v>
      </c>
      <c r="D111" s="267" t="s">
        <v>31</v>
      </c>
      <c r="E111" s="267">
        <f>+'Ark1'!AP1692</f>
        <v>26</v>
      </c>
      <c r="F111" s="275" t="str">
        <f>VLOOKUP(E111,RNR!$D$1:$E$38,2)</f>
        <v>Blonde d`Aquitaine</v>
      </c>
      <c r="G111" s="267" t="str">
        <f>+IF(H111=0,"",'Ark1'!Q1692)</f>
        <v/>
      </c>
      <c r="H111" s="361">
        <f>+'Ark1'!R1692</f>
        <v>0</v>
      </c>
      <c r="I111" s="268" t="str">
        <f>+IF(H111=0,"",'Ark1'!AE1692)</f>
        <v/>
      </c>
      <c r="J111" s="30" t="str">
        <f>+IF(H111=0,"",I111-#REF!)</f>
        <v/>
      </c>
      <c r="K111" s="268" t="str">
        <f>+IF(H111=0,"",'Ark1'!AF1692)</f>
        <v/>
      </c>
      <c r="L111" s="269" t="str">
        <f>+IF(H111=0,"",'Ark1'!T1692)</f>
        <v/>
      </c>
      <c r="M111" s="305" t="str">
        <f>+IF(H111=0,"",'Ark1'!U1692)</f>
        <v/>
      </c>
      <c r="N111" s="34" t="str">
        <f>+IF(H111=0,"",M111-#REF!)</f>
        <v/>
      </c>
      <c r="O111" s="270" t="str">
        <f>+IF(H111=0,"",'Ark1'!W1692)</f>
        <v/>
      </c>
      <c r="P111" s="270" t="str">
        <f>+IF(H111=0,"",'Ark1'!X1692)</f>
        <v/>
      </c>
      <c r="Q111" s="270" t="str">
        <f>+IF(H111=0,"",'Ark1'!AG1692)</f>
        <v/>
      </c>
      <c r="R111" s="270" t="str">
        <f>+IF(H111=0,"",'Ark1'!AH1692)</f>
        <v/>
      </c>
      <c r="S111" s="377" t="str">
        <f>+IF(H111=0,"",'Ark1'!AR1692)</f>
        <v/>
      </c>
      <c r="T111" s="113" t="str">
        <f>+IF(H111=0,"",'Ark1'!AS1692)</f>
        <v/>
      </c>
      <c r="U111" s="270" t="str">
        <f>+IF(H111=0,"",'Ark1'!Y1692)</f>
        <v/>
      </c>
      <c r="V111" s="269" t="str">
        <f>+IF(H111=0,"",'Ark1'!AA1692)</f>
        <v/>
      </c>
      <c r="W111" s="305" t="str">
        <f t="shared" si="6"/>
        <v/>
      </c>
      <c r="X111" s="270" t="str">
        <f t="shared" si="7"/>
        <v/>
      </c>
      <c r="Y111" s="268" t="str">
        <f t="shared" si="8"/>
        <v/>
      </c>
      <c r="Z111" s="247"/>
      <c r="AA111" s="250"/>
      <c r="AC111" s="27"/>
      <c r="AD111" s="26"/>
      <c r="AE111" s="251"/>
      <c r="AF111" s="85"/>
      <c r="AG111" s="26"/>
      <c r="AH111" s="26"/>
      <c r="AI111" s="32"/>
      <c r="AJ111" s="32"/>
      <c r="AK111" s="32"/>
    </row>
    <row r="112" spans="1:37" ht="15.6">
      <c r="A112" s="247"/>
      <c r="B112" s="306">
        <f>+'Ark1'!C1693</f>
        <v>2024</v>
      </c>
      <c r="C112" s="267">
        <f>+'Ark1'!L1693</f>
        <v>3</v>
      </c>
      <c r="D112" s="267" t="s">
        <v>31</v>
      </c>
      <c r="E112" s="267">
        <f>+'Ark1'!AP1693</f>
        <v>27</v>
      </c>
      <c r="F112" s="275" t="str">
        <f>VLOOKUP(E112,RNR!$D$1:$E$38,2)</f>
        <v>Highland</v>
      </c>
      <c r="G112" s="267">
        <f>+IF(H112=0,"",'Ark1'!Q1693)</f>
        <v>1</v>
      </c>
      <c r="H112" s="361">
        <f>+'Ark1'!R1693</f>
        <v>1</v>
      </c>
      <c r="I112" s="268">
        <f>+IF(H112=0,"",'Ark1'!AE1693)</f>
        <v>2.5641025641025639</v>
      </c>
      <c r="J112" s="30" t="e">
        <f>+IF(H112=0,"",I112-#REF!)</f>
        <v>#REF!</v>
      </c>
      <c r="K112" s="268">
        <f>+IF(H112=0,"",'Ark1'!AF1693)</f>
        <v>2.0777185463093781</v>
      </c>
      <c r="L112" s="269">
        <f>+IF(H112=0,"",'Ark1'!T1693)</f>
        <v>4</v>
      </c>
      <c r="M112" s="305">
        <f>+IF(H112=0,"",'Ark1'!U1693)</f>
        <v>175</v>
      </c>
      <c r="N112" s="34" t="e">
        <f>+IF(H112=0,"",M112-#REF!)</f>
        <v>#REF!</v>
      </c>
      <c r="O112" s="270">
        <f>+IF(H112=0,"",'Ark1'!W1693)</f>
        <v>0</v>
      </c>
      <c r="P112" s="270">
        <f>+IF(H112=0,"",'Ark1'!X1693)</f>
        <v>0</v>
      </c>
      <c r="Q112" s="270">
        <f>+IF(H112=0,"",'Ark1'!AG1693)</f>
        <v>678</v>
      </c>
      <c r="R112" s="270">
        <f>+IF(H112=0,"",'Ark1'!AH1693)</f>
        <v>0</v>
      </c>
      <c r="S112" s="377">
        <f>+IF(H112=0,"",'Ark1'!AR1693)</f>
        <v>194</v>
      </c>
      <c r="T112" s="113">
        <f>+IF(H112=0,"",'Ark1'!AS1693)</f>
        <v>23.968058658468038</v>
      </c>
      <c r="U112" s="270">
        <f>+IF(H112=0,"",'Ark1'!Y1693)</f>
        <v>0</v>
      </c>
      <c r="V112" s="269">
        <f>+IF(H112=0,"",'Ark1'!AA1693)</f>
        <v>0</v>
      </c>
      <c r="W112" s="305">
        <f t="shared" si="6"/>
        <v>258.11209439528022</v>
      </c>
      <c r="X112" s="270">
        <f t="shared" si="7"/>
        <v>58.333333333333336</v>
      </c>
      <c r="Y112" s="268">
        <f t="shared" si="8"/>
        <v>1</v>
      </c>
      <c r="Z112" s="247"/>
      <c r="AA112" s="250"/>
      <c r="AC112" s="27"/>
      <c r="AD112" s="26"/>
      <c r="AE112" s="251"/>
      <c r="AF112" s="85"/>
      <c r="AG112" s="26"/>
      <c r="AH112" s="26"/>
      <c r="AI112" s="32"/>
      <c r="AJ112" s="32"/>
      <c r="AK112" s="32"/>
    </row>
    <row r="113" spans="1:54" ht="15.6">
      <c r="A113" s="247"/>
      <c r="B113" s="306">
        <f>+'Ark1'!C1694</f>
        <v>2024</v>
      </c>
      <c r="C113" s="267">
        <f>+'Ark1'!L1694</f>
        <v>3</v>
      </c>
      <c r="D113" s="267" t="s">
        <v>31</v>
      </c>
      <c r="E113" s="267">
        <f>+'Ark1'!AP1694</f>
        <v>28</v>
      </c>
      <c r="F113" s="275" t="str">
        <f>VLOOKUP(E113,RNR!$D$1:$E$38,2)</f>
        <v>Tiroler Grauvieh</v>
      </c>
      <c r="G113" s="267" t="str">
        <f>+IF(H113=0,"",'Ark1'!Q1694)</f>
        <v/>
      </c>
      <c r="H113" s="361">
        <f>+'Ark1'!R1694</f>
        <v>0</v>
      </c>
      <c r="I113" s="268" t="str">
        <f>+IF(H113=0,"",'Ark1'!AE1694)</f>
        <v/>
      </c>
      <c r="J113" s="30" t="str">
        <f>+IF(H113=0,"",I113-#REF!)</f>
        <v/>
      </c>
      <c r="K113" s="268" t="str">
        <f>+IF(H113=0,"",'Ark1'!AF1694)</f>
        <v/>
      </c>
      <c r="L113" s="269" t="str">
        <f>+IF(H113=0,"",'Ark1'!T1694)</f>
        <v/>
      </c>
      <c r="M113" s="305" t="str">
        <f>+IF(H113=0,"",'Ark1'!U1694)</f>
        <v/>
      </c>
      <c r="N113" s="34" t="str">
        <f>+IF(H113=0,"",M113-#REF!)</f>
        <v/>
      </c>
      <c r="O113" s="270" t="str">
        <f>+IF(H113=0,"",'Ark1'!W1694)</f>
        <v/>
      </c>
      <c r="P113" s="270" t="str">
        <f>+IF(H113=0,"",'Ark1'!X1694)</f>
        <v/>
      </c>
      <c r="Q113" s="270" t="str">
        <f>+IF(H113=0,"",'Ark1'!AG1694)</f>
        <v/>
      </c>
      <c r="R113" s="270" t="str">
        <f>+IF(H113=0,"",'Ark1'!AH1694)</f>
        <v/>
      </c>
      <c r="S113" s="377" t="str">
        <f>+IF(H113=0,"",'Ark1'!AR1694)</f>
        <v/>
      </c>
      <c r="T113" s="113" t="str">
        <f>+IF(H113=0,"",'Ark1'!AS1694)</f>
        <v/>
      </c>
      <c r="U113" s="270" t="str">
        <f>+IF(H113=0,"",'Ark1'!Y1694)</f>
        <v/>
      </c>
      <c r="V113" s="269" t="str">
        <f>+IF(H113=0,"",'Ark1'!AA1694)</f>
        <v/>
      </c>
      <c r="W113" s="305" t="str">
        <f t="shared" si="6"/>
        <v/>
      </c>
      <c r="X113" s="270" t="str">
        <f t="shared" si="7"/>
        <v/>
      </c>
      <c r="Y113" s="268" t="str">
        <f t="shared" si="8"/>
        <v/>
      </c>
      <c r="Z113" s="247"/>
      <c r="AA113" s="250"/>
      <c r="AC113" s="27"/>
      <c r="AD113" s="26"/>
      <c r="AE113" s="251"/>
      <c r="AF113" s="85"/>
      <c r="AG113" s="26"/>
      <c r="AH113" s="26"/>
      <c r="AI113" s="32"/>
      <c r="AJ113" s="32"/>
      <c r="AK113" s="32"/>
    </row>
    <row r="114" spans="1:54" ht="15.6">
      <c r="A114" s="247"/>
      <c r="B114" s="306">
        <f>+'Ark1'!C1695</f>
        <v>2024</v>
      </c>
      <c r="C114" s="267">
        <f>+'Ark1'!L1695</f>
        <v>3</v>
      </c>
      <c r="D114" s="267" t="s">
        <v>31</v>
      </c>
      <c r="E114" s="267">
        <f>+'Ark1'!AP1695</f>
        <v>29</v>
      </c>
      <c r="F114" s="275" t="str">
        <f>VLOOKUP(E114,RNR!$D$1:$E$38,2)</f>
        <v>Dexter</v>
      </c>
      <c r="G114" s="267">
        <f>+IF(H114=0,"",'Ark1'!Q1695)</f>
        <v>2</v>
      </c>
      <c r="H114" s="361">
        <f>+'Ark1'!R1695</f>
        <v>16</v>
      </c>
      <c r="I114" s="268">
        <f>+IF(H114=0,"",'Ark1'!AE1695)</f>
        <v>14.035087719298245</v>
      </c>
      <c r="J114" s="30" t="e">
        <f>+IF(H114=0,"",I114-#REF!)</f>
        <v>#REF!</v>
      </c>
      <c r="K114" s="268">
        <f>+IF(H114=0,"",'Ark1'!AF1695)</f>
        <v>10.194589640052518</v>
      </c>
      <c r="L114" s="269">
        <f>+IF(H114=0,"",'Ark1'!T1695)</f>
        <v>5.625</v>
      </c>
      <c r="M114" s="305">
        <f>+IF(H114=0,"",'Ark1'!U1695)</f>
        <v>102.88124999999999</v>
      </c>
      <c r="N114" s="34" t="e">
        <f>+IF(H114=0,"",M114-#REF!)</f>
        <v>#REF!</v>
      </c>
      <c r="O114" s="270">
        <f>+IF(H114=0,"",'Ark1'!W1695)</f>
        <v>18.75</v>
      </c>
      <c r="P114" s="270">
        <f>+IF(H114=0,"",'Ark1'!X1695)</f>
        <v>0</v>
      </c>
      <c r="Q114" s="270">
        <f>+IF(H114=0,"",'Ark1'!AG1695)</f>
        <v>607.8125</v>
      </c>
      <c r="R114" s="270">
        <f>+IF(H114=0,"",'Ark1'!AH1695)</f>
        <v>0</v>
      </c>
      <c r="S114" s="377">
        <f>+IF(H114=0,"",'Ark1'!AR1695)</f>
        <v>165.6875</v>
      </c>
      <c r="T114" s="113">
        <f>+IF(H114=0,"",'Ark1'!AS1695)</f>
        <v>21.858911653319577</v>
      </c>
      <c r="U114" s="270">
        <f>+IF(H114=0,"",'Ark1'!Y1695)</f>
        <v>31.076020070747497</v>
      </c>
      <c r="V114" s="269">
        <f>+IF(H114=0,"",'Ark1'!AA1695)</f>
        <v>1.3169567191065921</v>
      </c>
      <c r="W114" s="305">
        <f t="shared" si="6"/>
        <v>169.26478149100257</v>
      </c>
      <c r="X114" s="270">
        <f t="shared" si="7"/>
        <v>34.293749999999996</v>
      </c>
      <c r="Y114" s="268">
        <f t="shared" si="8"/>
        <v>8</v>
      </c>
      <c r="Z114" s="247"/>
      <c r="AA114" s="250"/>
      <c r="AC114" s="27"/>
      <c r="AD114" s="26"/>
      <c r="AE114" s="251"/>
      <c r="AF114" s="85"/>
      <c r="AG114" s="26"/>
      <c r="AH114" s="26"/>
      <c r="AI114" s="32"/>
      <c r="AJ114" s="32"/>
      <c r="AK114" s="32"/>
    </row>
    <row r="115" spans="1:54" ht="15.6">
      <c r="A115" s="247"/>
      <c r="B115" s="306">
        <f>+'Ark1'!C1696</f>
        <v>2024</v>
      </c>
      <c r="C115" s="267">
        <f>+'Ark1'!L1696</f>
        <v>3</v>
      </c>
      <c r="D115" s="267" t="s">
        <v>31</v>
      </c>
      <c r="E115" s="267">
        <f>+'Ark1'!AP1696</f>
        <v>30</v>
      </c>
      <c r="F115" s="275" t="str">
        <f>VLOOKUP(E115,RNR!$D$1:$E$38,2)</f>
        <v>Piemontese</v>
      </c>
      <c r="G115" s="267" t="str">
        <f>+IF(H115=0,"",'Ark1'!Q1696)</f>
        <v/>
      </c>
      <c r="H115" s="361">
        <f>+'Ark1'!R1696</f>
        <v>0</v>
      </c>
      <c r="I115" s="268" t="str">
        <f>+IF(H115=0,"",'Ark1'!AE1696)</f>
        <v/>
      </c>
      <c r="J115" s="30" t="str">
        <f>+IF(H115=0,"",I115-#REF!)</f>
        <v/>
      </c>
      <c r="K115" s="268" t="str">
        <f>+IF(H115=0,"",'Ark1'!AF1696)</f>
        <v/>
      </c>
      <c r="L115" s="269" t="str">
        <f>+IF(H115=0,"",'Ark1'!T1696)</f>
        <v/>
      </c>
      <c r="M115" s="305" t="str">
        <f>+IF(H115=0,"",'Ark1'!U1696)</f>
        <v/>
      </c>
      <c r="N115" s="34" t="str">
        <f>+IF(H115=0,"",M115-#REF!)</f>
        <v/>
      </c>
      <c r="O115" s="270" t="str">
        <f>+IF(H115=0,"",'Ark1'!W1696)</f>
        <v/>
      </c>
      <c r="P115" s="270" t="str">
        <f>+IF(H115=0,"",'Ark1'!X1696)</f>
        <v/>
      </c>
      <c r="Q115" s="270" t="str">
        <f>+IF(H115=0,"",'Ark1'!AG1696)</f>
        <v/>
      </c>
      <c r="R115" s="270" t="str">
        <f>+IF(H115=0,"",'Ark1'!AH1696)</f>
        <v/>
      </c>
      <c r="S115" s="377" t="str">
        <f>+IF(H115=0,"",'Ark1'!AR1696)</f>
        <v/>
      </c>
      <c r="T115" s="113" t="str">
        <f>+IF(H115=0,"",'Ark1'!AS1696)</f>
        <v/>
      </c>
      <c r="U115" s="270" t="str">
        <f>+IF(H115=0,"",'Ark1'!Y1696)</f>
        <v/>
      </c>
      <c r="V115" s="269" t="str">
        <f>+IF(H115=0,"",'Ark1'!AA1696)</f>
        <v/>
      </c>
      <c r="W115" s="305" t="str">
        <f t="shared" si="6"/>
        <v/>
      </c>
      <c r="X115" s="270" t="str">
        <f t="shared" si="7"/>
        <v/>
      </c>
      <c r="Y115" s="268" t="str">
        <f t="shared" si="8"/>
        <v/>
      </c>
      <c r="Z115" s="247"/>
      <c r="AA115" s="250"/>
      <c r="AC115" s="27"/>
      <c r="AD115" s="26"/>
      <c r="AE115" s="251"/>
      <c r="AF115" s="85"/>
      <c r="AG115" s="26"/>
      <c r="AH115" s="26"/>
      <c r="AI115" s="32"/>
      <c r="AJ115" s="32"/>
      <c r="AK115" s="32"/>
    </row>
    <row r="116" spans="1:54" ht="15.6">
      <c r="A116" s="247"/>
      <c r="B116" s="306">
        <f>+'Ark1'!C1697</f>
        <v>2024</v>
      </c>
      <c r="C116" s="267">
        <f>+'Ark1'!L1697</f>
        <v>3</v>
      </c>
      <c r="D116" s="267" t="s">
        <v>31</v>
      </c>
      <c r="E116" s="267">
        <f>+'Ark1'!AP1697</f>
        <v>31</v>
      </c>
      <c r="F116" s="275" t="str">
        <f>VLOOKUP(E116,RNR!$D$1:$E$38,2)</f>
        <v>Galloway</v>
      </c>
      <c r="G116" s="267" t="str">
        <f>+IF(H116=0,"",'Ark1'!Q1697)</f>
        <v/>
      </c>
      <c r="H116" s="361">
        <f>+'Ark1'!R1697</f>
        <v>0</v>
      </c>
      <c r="I116" s="268" t="str">
        <f>+IF(H116=0,"",'Ark1'!AE1697)</f>
        <v/>
      </c>
      <c r="J116" s="30" t="str">
        <f>+IF(H116=0,"",I116-#REF!)</f>
        <v/>
      </c>
      <c r="K116" s="268" t="str">
        <f>+IF(H116=0,"",'Ark1'!AF1697)</f>
        <v/>
      </c>
      <c r="L116" s="269" t="str">
        <f>+IF(H116=0,"",'Ark1'!T1697)</f>
        <v/>
      </c>
      <c r="M116" s="305" t="str">
        <f>+IF(H116=0,"",'Ark1'!U1697)</f>
        <v/>
      </c>
      <c r="N116" s="34" t="str">
        <f>+IF(H116=0,"",M116-#REF!)</f>
        <v/>
      </c>
      <c r="O116" s="270" t="str">
        <f>+IF(H116=0,"",'Ark1'!W1697)</f>
        <v/>
      </c>
      <c r="P116" s="270" t="str">
        <f>+IF(H116=0,"",'Ark1'!X1697)</f>
        <v/>
      </c>
      <c r="Q116" s="270" t="str">
        <f>+IF(H116=0,"",'Ark1'!AG1697)</f>
        <v/>
      </c>
      <c r="R116" s="270" t="str">
        <f>+IF(H116=0,"",'Ark1'!AH1697)</f>
        <v/>
      </c>
      <c r="S116" s="377" t="str">
        <f>+IF(H116=0,"",'Ark1'!AR1697)</f>
        <v/>
      </c>
      <c r="T116" s="113" t="str">
        <f>+IF(H116=0,"",'Ark1'!AS1697)</f>
        <v/>
      </c>
      <c r="U116" s="270" t="str">
        <f>+IF(H116=0,"",'Ark1'!Y1697)</f>
        <v/>
      </c>
      <c r="V116" s="269" t="str">
        <f>+IF(H116=0,"",'Ark1'!AA1697)</f>
        <v/>
      </c>
      <c r="W116" s="305" t="str">
        <f t="shared" si="6"/>
        <v/>
      </c>
      <c r="X116" s="270" t="str">
        <f t="shared" si="7"/>
        <v/>
      </c>
      <c r="Y116" s="268" t="str">
        <f t="shared" si="8"/>
        <v/>
      </c>
      <c r="Z116" s="247"/>
      <c r="AA116" s="250"/>
      <c r="AC116" s="27"/>
      <c r="AD116" s="26"/>
      <c r="AE116" s="251"/>
      <c r="AF116" s="85"/>
      <c r="AG116" s="26"/>
      <c r="AH116" s="26"/>
      <c r="AI116" s="32"/>
      <c r="AJ116" s="32"/>
      <c r="AK116" s="32"/>
    </row>
    <row r="117" spans="1:54" ht="15.6">
      <c r="A117" s="247"/>
      <c r="B117" s="306">
        <f>+'Ark1'!C1698</f>
        <v>2024</v>
      </c>
      <c r="C117" s="267">
        <f>+'Ark1'!L1698</f>
        <v>3</v>
      </c>
      <c r="D117" s="267" t="s">
        <v>31</v>
      </c>
      <c r="E117" s="267">
        <f>+'Ark1'!AP1698</f>
        <v>32</v>
      </c>
      <c r="F117" s="275" t="str">
        <f>VLOOKUP(E117,RNR!$D$1:$E$38,2)</f>
        <v>Salers</v>
      </c>
      <c r="G117" s="267" t="str">
        <f>+IF(H117=0,"",'Ark1'!Q1698)</f>
        <v/>
      </c>
      <c r="H117" s="361">
        <f>+'Ark1'!R1698</f>
        <v>0</v>
      </c>
      <c r="I117" s="268" t="str">
        <f>+IF(H117=0,"",'Ark1'!AE1698)</f>
        <v/>
      </c>
      <c r="J117" s="30" t="str">
        <f>+IF(H117=0,"",I117-#REF!)</f>
        <v/>
      </c>
      <c r="K117" s="268" t="str">
        <f>+IF(H117=0,"",'Ark1'!AF1698)</f>
        <v/>
      </c>
      <c r="L117" s="269" t="str">
        <f>+IF(H117=0,"",'Ark1'!T1698)</f>
        <v/>
      </c>
      <c r="M117" s="305" t="str">
        <f>+IF(H117=0,"",'Ark1'!U1698)</f>
        <v/>
      </c>
      <c r="N117" s="34" t="str">
        <f>+IF(H117=0,"",M117-#REF!)</f>
        <v/>
      </c>
      <c r="O117" s="270" t="str">
        <f>+IF(H117=0,"",'Ark1'!W1698)</f>
        <v/>
      </c>
      <c r="P117" s="270" t="str">
        <f>+IF(H117=0,"",'Ark1'!X1698)</f>
        <v/>
      </c>
      <c r="Q117" s="270" t="str">
        <f>+IF(H117=0,"",'Ark1'!AG1698)</f>
        <v/>
      </c>
      <c r="R117" s="270" t="str">
        <f>+IF(H117=0,"",'Ark1'!AH1698)</f>
        <v/>
      </c>
      <c r="S117" s="377" t="str">
        <f>+IF(H117=0,"",'Ark1'!AR1698)</f>
        <v/>
      </c>
      <c r="T117" s="113" t="str">
        <f>+IF(H117=0,"",'Ark1'!AS1698)</f>
        <v/>
      </c>
      <c r="U117" s="270" t="str">
        <f>+IF(H117=0,"",'Ark1'!Y1698)</f>
        <v/>
      </c>
      <c r="V117" s="269" t="str">
        <f>+IF(H117=0,"",'Ark1'!AA1698)</f>
        <v/>
      </c>
      <c r="W117" s="305" t="str">
        <f t="shared" si="6"/>
        <v/>
      </c>
      <c r="X117" s="270" t="str">
        <f t="shared" si="7"/>
        <v/>
      </c>
      <c r="Y117" s="268" t="str">
        <f t="shared" si="8"/>
        <v/>
      </c>
      <c r="Z117" s="247"/>
      <c r="AA117" s="250"/>
      <c r="AC117" s="27"/>
      <c r="AD117" s="26"/>
      <c r="AE117" s="251"/>
      <c r="AF117" s="85"/>
      <c r="AG117" s="26"/>
      <c r="AH117" s="26"/>
      <c r="AI117" s="32"/>
      <c r="AJ117" s="32"/>
      <c r="AK117" s="32"/>
    </row>
    <row r="118" spans="1:54" ht="15.6">
      <c r="A118" s="247"/>
      <c r="B118" s="306">
        <f>+'Ark1'!C1699</f>
        <v>2024</v>
      </c>
      <c r="C118" s="267">
        <f>+'Ark1'!L1699</f>
        <v>3</v>
      </c>
      <c r="D118" s="267" t="s">
        <v>31</v>
      </c>
      <c r="E118" s="267">
        <f>+'Ark1'!AP1699</f>
        <v>33</v>
      </c>
      <c r="F118" s="275" t="str">
        <f>VLOOKUP(E118,RNR!$D$1:$E$38,2)</f>
        <v>Chianina</v>
      </c>
      <c r="G118" s="267" t="str">
        <f>+IF(H118=0,"",'Ark1'!Q1699)</f>
        <v/>
      </c>
      <c r="H118" s="361">
        <f>+'Ark1'!R1699</f>
        <v>0</v>
      </c>
      <c r="I118" s="268" t="str">
        <f>+IF(H118=0,"",'Ark1'!AE1699)</f>
        <v/>
      </c>
      <c r="J118" s="30" t="str">
        <f>+IF(H118=0,"",I118-#REF!)</f>
        <v/>
      </c>
      <c r="K118" s="268" t="str">
        <f>+IF(H118=0,"",'Ark1'!AF1699)</f>
        <v/>
      </c>
      <c r="L118" s="269" t="str">
        <f>+IF(H118=0,"",'Ark1'!T1699)</f>
        <v/>
      </c>
      <c r="M118" s="305" t="str">
        <f>+IF(H118=0,"",'Ark1'!U1699)</f>
        <v/>
      </c>
      <c r="N118" s="34" t="str">
        <f>+IF(H118=0,"",M118-#REF!)</f>
        <v/>
      </c>
      <c r="O118" s="270" t="str">
        <f>+IF(H118=0,"",'Ark1'!W1699)</f>
        <v/>
      </c>
      <c r="P118" s="270" t="str">
        <f>+IF(H118=0,"",'Ark1'!X1699)</f>
        <v/>
      </c>
      <c r="Q118" s="270" t="str">
        <f>+IF(H118=0,"",'Ark1'!AG1699)</f>
        <v/>
      </c>
      <c r="R118" s="270" t="str">
        <f>+IF(H118=0,"",'Ark1'!AH1699)</f>
        <v/>
      </c>
      <c r="S118" s="377" t="str">
        <f>+IF(H118=0,"",'Ark1'!AR1699)</f>
        <v/>
      </c>
      <c r="T118" s="113" t="str">
        <f>+IF(H118=0,"",'Ark1'!AS1699)</f>
        <v/>
      </c>
      <c r="U118" s="270" t="str">
        <f>+IF(H118=0,"",'Ark1'!Y1699)</f>
        <v/>
      </c>
      <c r="V118" s="269" t="str">
        <f>+IF(H118=0,"",'Ark1'!AA1699)</f>
        <v/>
      </c>
      <c r="W118" s="305" t="str">
        <f t="shared" si="6"/>
        <v/>
      </c>
      <c r="X118" s="270" t="str">
        <f t="shared" si="7"/>
        <v/>
      </c>
      <c r="Y118" s="268" t="str">
        <f t="shared" si="8"/>
        <v/>
      </c>
      <c r="Z118" s="247"/>
      <c r="AA118" s="250"/>
      <c r="AC118" s="27"/>
      <c r="AD118" s="26"/>
      <c r="AE118" s="251"/>
      <c r="AF118" s="85"/>
      <c r="AG118" s="26"/>
      <c r="AH118" s="26"/>
      <c r="AI118" s="32"/>
      <c r="AJ118" s="32"/>
      <c r="AK118" s="32"/>
    </row>
    <row r="119" spans="1:54" ht="15.6">
      <c r="A119" s="247"/>
      <c r="B119" s="306">
        <f>+'Ark1'!C1700</f>
        <v>2024</v>
      </c>
      <c r="C119" s="267">
        <f>+'Ark1'!L1700</f>
        <v>3</v>
      </c>
      <c r="D119" s="267" t="s">
        <v>31</v>
      </c>
      <c r="E119" s="267">
        <f>+'Ark1'!AP1700</f>
        <v>34</v>
      </c>
      <c r="F119" s="275" t="str">
        <f>VLOOKUP(E119,RNR!$D$1:$E$38,2)</f>
        <v>Belgisk blå</v>
      </c>
      <c r="G119" s="267" t="str">
        <f>+IF(H119=0,"",'Ark1'!Q1700)</f>
        <v/>
      </c>
      <c r="H119" s="361">
        <f>+'Ark1'!R1700</f>
        <v>0</v>
      </c>
      <c r="I119" s="268" t="str">
        <f>+IF(H119=0,"",'Ark1'!AE1700)</f>
        <v/>
      </c>
      <c r="J119" s="30" t="str">
        <f>+IF(H119=0,"",I119-#REF!)</f>
        <v/>
      </c>
      <c r="K119" s="268" t="str">
        <f>+IF(H119=0,"",'Ark1'!AF1700)</f>
        <v/>
      </c>
      <c r="L119" s="269" t="str">
        <f>+IF(H119=0,"",'Ark1'!T1700)</f>
        <v/>
      </c>
      <c r="M119" s="305" t="str">
        <f>+IF(H119=0,"",'Ark1'!U1700)</f>
        <v/>
      </c>
      <c r="N119" s="34" t="str">
        <f>+IF(H119=0,"",M119-#REF!)</f>
        <v/>
      </c>
      <c r="O119" s="270" t="str">
        <f>+IF(H119=0,"",'Ark1'!W1700)</f>
        <v/>
      </c>
      <c r="P119" s="270" t="str">
        <f>+IF(H119=0,"",'Ark1'!X1700)</f>
        <v/>
      </c>
      <c r="Q119" s="270" t="str">
        <f>+IF(H119=0,"",'Ark1'!AG1700)</f>
        <v/>
      </c>
      <c r="R119" s="270" t="str">
        <f>+IF(H119=0,"",'Ark1'!AH1700)</f>
        <v/>
      </c>
      <c r="S119" s="377" t="str">
        <f>+IF(H119=0,"",'Ark1'!AR1700)</f>
        <v/>
      </c>
      <c r="T119" s="113" t="str">
        <f>+IF(H119=0,"",'Ark1'!AS1700)</f>
        <v/>
      </c>
      <c r="U119" s="270" t="str">
        <f>+IF(H119=0,"",'Ark1'!Y1700)</f>
        <v/>
      </c>
      <c r="V119" s="269" t="str">
        <f>+IF(H119=0,"",'Ark1'!AA1700)</f>
        <v/>
      </c>
      <c r="W119" s="305" t="str">
        <f t="shared" si="6"/>
        <v/>
      </c>
      <c r="X119" s="270" t="str">
        <f t="shared" si="7"/>
        <v/>
      </c>
      <c r="Y119" s="268" t="str">
        <f t="shared" si="8"/>
        <v/>
      </c>
      <c r="Z119" s="247"/>
      <c r="AA119" s="250"/>
      <c r="AC119" s="27"/>
      <c r="AD119" s="26"/>
      <c r="AE119" s="251"/>
      <c r="AF119" s="85"/>
      <c r="AG119" s="26"/>
      <c r="AH119" s="26"/>
      <c r="AI119" s="32"/>
      <c r="AJ119" s="32"/>
      <c r="AK119" s="32"/>
    </row>
    <row r="120" spans="1:54" ht="15.6">
      <c r="A120" s="247"/>
      <c r="B120" s="306">
        <f>+'Ark1'!C1701</f>
        <v>2024</v>
      </c>
      <c r="C120" s="267">
        <f>+'Ark1'!L1701</f>
        <v>3</v>
      </c>
      <c r="D120" s="267" t="s">
        <v>31</v>
      </c>
      <c r="E120" s="267">
        <f>+'Ark1'!AP1701</f>
        <v>39</v>
      </c>
      <c r="F120" s="275" t="str">
        <f>VLOOKUP(E120,RNR!$D$1:$E$38,2)</f>
        <v>Wagyu</v>
      </c>
      <c r="G120" s="267" t="str">
        <f>+IF(H120=0,"",'Ark1'!Q1701)</f>
        <v/>
      </c>
      <c r="H120" s="361">
        <f>+'Ark1'!R1701</f>
        <v>0</v>
      </c>
      <c r="I120" s="268" t="str">
        <f>+IF(H120=0,"",'Ark1'!AE1701)</f>
        <v/>
      </c>
      <c r="J120" s="30" t="str">
        <f>+IF(H120=0,"",I120-#REF!)</f>
        <v/>
      </c>
      <c r="K120" s="268" t="str">
        <f>+IF(H120=0,"",'Ark1'!AF1701)</f>
        <v/>
      </c>
      <c r="L120" s="269" t="str">
        <f>+IF(H120=0,"",'Ark1'!T1701)</f>
        <v/>
      </c>
      <c r="M120" s="305" t="str">
        <f>+IF(H120=0,"",'Ark1'!U1701)</f>
        <v/>
      </c>
      <c r="N120" s="34" t="str">
        <f>+IF(H120=0,"",M120-#REF!)</f>
        <v/>
      </c>
      <c r="O120" s="270" t="str">
        <f>+IF(H120=0,"",'Ark1'!W1701)</f>
        <v/>
      </c>
      <c r="P120" s="270" t="str">
        <f>+IF(H120=0,"",'Ark1'!X1701)</f>
        <v/>
      </c>
      <c r="Q120" s="270" t="str">
        <f>+IF(H120=0,"",'Ark1'!AG1701)</f>
        <v/>
      </c>
      <c r="R120" s="270" t="str">
        <f>+IF(H120=0,"",'Ark1'!AH1701)</f>
        <v/>
      </c>
      <c r="S120" s="377" t="str">
        <f>+IF(H120=0,"",'Ark1'!AR1701)</f>
        <v/>
      </c>
      <c r="T120" s="113" t="str">
        <f>+IF(H120=0,"",'Ark1'!AS1701)</f>
        <v/>
      </c>
      <c r="U120" s="270" t="str">
        <f>+IF(H120=0,"",'Ark1'!Y1701)</f>
        <v/>
      </c>
      <c r="V120" s="269" t="str">
        <f>+IF(H120=0,"",'Ark1'!AA1701)</f>
        <v/>
      </c>
      <c r="W120" s="305" t="str">
        <f t="shared" si="6"/>
        <v/>
      </c>
      <c r="X120" s="270" t="str">
        <f t="shared" si="7"/>
        <v/>
      </c>
      <c r="Y120" s="268" t="str">
        <f t="shared" si="8"/>
        <v/>
      </c>
      <c r="Z120" s="247"/>
      <c r="AA120" s="250"/>
      <c r="AC120" s="27"/>
      <c r="AD120" s="26"/>
      <c r="AE120" s="251"/>
      <c r="AF120" s="85"/>
      <c r="AG120" s="26"/>
      <c r="AH120" s="26"/>
      <c r="AI120" s="32"/>
      <c r="AJ120" s="32"/>
      <c r="AK120" s="32"/>
    </row>
    <row r="121" spans="1:54" ht="15.6">
      <c r="A121" s="247"/>
      <c r="B121" s="306">
        <f>+'Ark1'!C1702</f>
        <v>2024</v>
      </c>
      <c r="C121" s="267">
        <f>+'Ark1'!L1702</f>
        <v>3</v>
      </c>
      <c r="D121" s="267" t="s">
        <v>31</v>
      </c>
      <c r="E121" s="267">
        <f>+'Ark1'!AP1702</f>
        <v>40</v>
      </c>
      <c r="F121" s="275" t="str">
        <f>VLOOKUP(E121,RNR!$D$1:$E$38,2)</f>
        <v>Jak (Bos Grunniens)</v>
      </c>
      <c r="G121" s="267" t="str">
        <f>+IF(H121=0,"",'Ark1'!Q1702)</f>
        <v/>
      </c>
      <c r="H121" s="361">
        <f>+'Ark1'!R1702</f>
        <v>0</v>
      </c>
      <c r="I121" s="268" t="str">
        <f>+IF(H121=0,"",'Ark1'!AE1702)</f>
        <v/>
      </c>
      <c r="J121" s="30" t="str">
        <f>+IF(H121=0,"",I121-#REF!)</f>
        <v/>
      </c>
      <c r="K121" s="268" t="str">
        <f>+IF(H121=0,"",'Ark1'!AF1702)</f>
        <v/>
      </c>
      <c r="L121" s="269" t="str">
        <f>+IF(H121=0,"",'Ark1'!T1702)</f>
        <v/>
      </c>
      <c r="M121" s="305" t="str">
        <f>+IF(H121=0,"",'Ark1'!U1702)</f>
        <v/>
      </c>
      <c r="N121" s="34" t="str">
        <f>+IF(H121=0,"",M121-#REF!)</f>
        <v/>
      </c>
      <c r="O121" s="270" t="str">
        <f>+IF(H121=0,"",'Ark1'!W1702)</f>
        <v/>
      </c>
      <c r="P121" s="270" t="str">
        <f>+IF(H121=0,"",'Ark1'!X1702)</f>
        <v/>
      </c>
      <c r="Q121" s="270" t="str">
        <f>+IF(H121=0,"",'Ark1'!AG1702)</f>
        <v/>
      </c>
      <c r="R121" s="270" t="str">
        <f>+IF(H121=0,"",'Ark1'!AH1702)</f>
        <v/>
      </c>
      <c r="S121" s="377" t="str">
        <f>+IF(H121=0,"",'Ark1'!AR1702)</f>
        <v/>
      </c>
      <c r="T121" s="113" t="str">
        <f>+IF(H121=0,"",'Ark1'!AS1702)</f>
        <v/>
      </c>
      <c r="U121" s="270" t="str">
        <f>+IF(H121=0,"",'Ark1'!Y1702)</f>
        <v/>
      </c>
      <c r="V121" s="269" t="str">
        <f>+IF(H121=0,"",'Ark1'!AA1702)</f>
        <v/>
      </c>
      <c r="W121" s="305" t="str">
        <f t="shared" si="6"/>
        <v/>
      </c>
      <c r="X121" s="270" t="str">
        <f t="shared" si="7"/>
        <v/>
      </c>
      <c r="Y121" s="268" t="str">
        <f t="shared" si="8"/>
        <v/>
      </c>
      <c r="Z121" s="247"/>
      <c r="AA121" s="250"/>
      <c r="AC121" s="27"/>
      <c r="AD121" s="26"/>
      <c r="AE121" s="251"/>
      <c r="AF121" s="85"/>
      <c r="AG121" s="26"/>
      <c r="AH121" s="26"/>
      <c r="AI121" s="32"/>
      <c r="AJ121" s="32"/>
      <c r="AK121" s="32"/>
    </row>
    <row r="122" spans="1:54" ht="15.6">
      <c r="A122" s="247"/>
      <c r="B122" s="306">
        <f>+'Ark1'!C1703</f>
        <v>2024</v>
      </c>
      <c r="C122" s="267">
        <f>+'Ark1'!L1703</f>
        <v>3</v>
      </c>
      <c r="D122" s="267" t="s">
        <v>31</v>
      </c>
      <c r="E122" s="267">
        <f>+'Ark1'!AP1703</f>
        <v>98</v>
      </c>
      <c r="F122" s="275" t="str">
        <f>VLOOKUP(E122,RNR!$D$1:$E$38,2)</f>
        <v>Krysning</v>
      </c>
      <c r="G122" s="267">
        <f>+IF(H122=0,"",'Ark1'!Q1703)</f>
        <v>6</v>
      </c>
      <c r="H122" s="361">
        <f>+'Ark1'!R1703</f>
        <v>6</v>
      </c>
      <c r="I122" s="268">
        <f>+IF(H122=0,"",'Ark1'!AE1703)</f>
        <v>6</v>
      </c>
      <c r="J122" s="30" t="e">
        <f>+IF(H122=0,"",I122-#REF!)</f>
        <v>#REF!</v>
      </c>
      <c r="K122" s="268">
        <f>+IF(H122=0,"",'Ark1'!AF1703)</f>
        <v>4.1630096395484042</v>
      </c>
      <c r="L122" s="269">
        <f>+IF(H122=0,"",'Ark1'!T1703)</f>
        <v>5.5</v>
      </c>
      <c r="M122" s="305">
        <f>+IF(H122=0,"",'Ark1'!U1703)</f>
        <v>184.98333333333335</v>
      </c>
      <c r="N122" s="34" t="e">
        <f>+IF(H122=0,"",M122-#REF!)</f>
        <v>#REF!</v>
      </c>
      <c r="O122" s="270">
        <f>+IF(H122=0,"",'Ark1'!W1703)</f>
        <v>16.666666666666671</v>
      </c>
      <c r="P122" s="270">
        <f>+IF(H122=0,"",'Ark1'!X1703)</f>
        <v>0</v>
      </c>
      <c r="Q122" s="270">
        <f>+IF(H122=0,"",'Ark1'!AG1703)</f>
        <v>596.66666666666652</v>
      </c>
      <c r="R122" s="270">
        <f>+IF(H122=0,"",'Ark1'!AH1703)</f>
        <v>0</v>
      </c>
      <c r="S122" s="377">
        <f>+IF(H122=0,"",'Ark1'!AR1703)</f>
        <v>193.33333333333337</v>
      </c>
      <c r="T122" s="113">
        <f>+IF(H122=0,"",'Ark1'!AS1703)</f>
        <v>24.785369810412941</v>
      </c>
      <c r="U122" s="270">
        <f>+IF(H122=0,"",'Ark1'!Y1703)</f>
        <v>49.17426212517632</v>
      </c>
      <c r="V122" s="269">
        <f>+IF(H122=0,"",'Ark1'!AA1703)</f>
        <v>0.95742710775633821</v>
      </c>
      <c r="W122" s="305">
        <f t="shared" si="6"/>
        <v>310.02793296089396</v>
      </c>
      <c r="X122" s="270">
        <f t="shared" si="7"/>
        <v>61.661111111111119</v>
      </c>
      <c r="Y122" s="268">
        <f t="shared" si="8"/>
        <v>1</v>
      </c>
      <c r="Z122" s="247"/>
      <c r="AA122" s="250"/>
      <c r="AC122" s="27"/>
      <c r="AD122" s="26"/>
      <c r="AE122" s="251"/>
      <c r="AF122" s="85"/>
      <c r="AG122" s="26"/>
      <c r="AH122" s="26"/>
      <c r="AI122" s="32"/>
      <c r="AJ122" s="32"/>
      <c r="AK122" s="32"/>
    </row>
    <row r="123" spans="1:54" ht="15.6">
      <c r="A123" s="247"/>
      <c r="B123" s="306">
        <f>+'Ark1'!C1704</f>
        <v>2024</v>
      </c>
      <c r="C123" s="267">
        <f>+'Ark1'!L1704</f>
        <v>3</v>
      </c>
      <c r="D123" s="267" t="s">
        <v>31</v>
      </c>
      <c r="E123" s="267">
        <f>+'Ark1'!AP1704</f>
        <v>99</v>
      </c>
      <c r="F123" s="275" t="str">
        <f>VLOOKUP(E123,RNR!$D$1:$E$38,2)</f>
        <v>Ukjent rase</v>
      </c>
      <c r="G123" s="267">
        <f>+IF(H123=0,"",'Ark1'!Q1704)</f>
        <v>1</v>
      </c>
      <c r="H123" s="361">
        <f>+'Ark1'!R1704</f>
        <v>4</v>
      </c>
      <c r="I123" s="268">
        <f>+IF(H123=0,"",'Ark1'!AE1704)</f>
        <v>50</v>
      </c>
      <c r="J123" s="30" t="e">
        <f>+IF(H123=0,"",I123-#REF!)</f>
        <v>#REF!</v>
      </c>
      <c r="K123" s="268">
        <f>+IF(H123=0,"",'Ark1'!AF1704)</f>
        <v>48.625824135121114</v>
      </c>
      <c r="L123" s="269">
        <f>+IF(H123=0,"",'Ark1'!T1704)</f>
        <v>4.5</v>
      </c>
      <c r="M123" s="305">
        <f>+IF(H123=0,"",'Ark1'!U1704)</f>
        <v>164.10000000000005</v>
      </c>
      <c r="N123" s="34" t="e">
        <f>+IF(H123=0,"",M123-#REF!)</f>
        <v>#REF!</v>
      </c>
      <c r="O123" s="270">
        <f>+IF(H123=0,"",'Ark1'!W1704)</f>
        <v>0</v>
      </c>
      <c r="P123" s="270">
        <f>+IF(H123=0,"",'Ark1'!X1704)</f>
        <v>0</v>
      </c>
      <c r="Q123" s="270">
        <f>+IF(H123=0,"",'Ark1'!AG1704)</f>
        <v>559</v>
      </c>
      <c r="R123" s="270">
        <f>+IF(H123=0,"",'Ark1'!AH1704)</f>
        <v>0</v>
      </c>
      <c r="S123" s="377">
        <f>+IF(H123=0,"",'Ark1'!AR1704)</f>
        <v>186</v>
      </c>
      <c r="T123" s="113">
        <f>+IF(H123=0,"",'Ark1'!AS1704)</f>
        <v>25.33790950438528</v>
      </c>
      <c r="U123" s="270">
        <f>+IF(H123=0,"",'Ark1'!Y1704)</f>
        <v>23.922060948003537</v>
      </c>
      <c r="V123" s="269">
        <f>+IF(H123=0,"",'Ark1'!AA1704)</f>
        <v>1.1180339887498949</v>
      </c>
      <c r="W123" s="305">
        <f>IF(H123=0,"",1000*M123/Q123)</f>
        <v>293.55992844364948</v>
      </c>
      <c r="X123" s="270">
        <f>IF(H123=0,"",M123/C123)</f>
        <v>54.700000000000017</v>
      </c>
      <c r="Y123" s="268">
        <f>IF(H123=0,"",H123/G123)</f>
        <v>4</v>
      </c>
      <c r="Z123" s="247"/>
      <c r="AA123" s="250"/>
      <c r="AC123" s="27"/>
      <c r="AD123" s="26"/>
      <c r="AE123" s="251"/>
      <c r="AF123" s="85"/>
      <c r="AG123" s="26"/>
      <c r="AH123" s="26"/>
      <c r="AI123" s="32"/>
      <c r="AJ123" s="32"/>
      <c r="AK123" s="32"/>
    </row>
    <row r="124" spans="1:54" ht="19.8">
      <c r="A124" s="247"/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50"/>
      <c r="AC124" s="27"/>
      <c r="AD124" s="26"/>
      <c r="AE124" s="251"/>
      <c r="AF124" s="85"/>
      <c r="AG124" s="212"/>
      <c r="AH124" s="212"/>
      <c r="AI124" s="212"/>
      <c r="AJ124" s="85"/>
      <c r="BB124" s="263"/>
    </row>
    <row r="125" spans="1:54" ht="22.2">
      <c r="A125" s="247"/>
      <c r="B125" s="247"/>
      <c r="C125" s="265"/>
      <c r="D125" s="359" t="str">
        <f>+D127</f>
        <v>O-</v>
      </c>
      <c r="E125" s="247"/>
      <c r="F125" s="247"/>
      <c r="G125" s="247"/>
      <c r="H125" s="280">
        <f>SUM(H127:H161)</f>
        <v>641</v>
      </c>
      <c r="I125" s="248"/>
      <c r="J125" s="247"/>
      <c r="K125" s="248"/>
      <c r="L125" s="247"/>
      <c r="M125" s="345">
        <f>+Klasse!L14</f>
        <v>246.98478260869553</v>
      </c>
      <c r="N125" s="247" t="s">
        <v>562</v>
      </c>
      <c r="O125" s="249"/>
      <c r="P125" s="249"/>
      <c r="Q125" s="247"/>
      <c r="R125" s="249"/>
      <c r="S125" s="249"/>
      <c r="T125" s="249"/>
      <c r="U125" s="249"/>
      <c r="V125" s="247"/>
      <c r="W125" s="345">
        <f>+Klasse!AC14</f>
        <v>371.10192949419013</v>
      </c>
      <c r="X125" s="249" t="s">
        <v>621</v>
      </c>
      <c r="Y125" s="248"/>
      <c r="Z125" s="247"/>
      <c r="AA125" s="250"/>
      <c r="AC125" s="27"/>
      <c r="AD125" s="26"/>
      <c r="AE125" s="251"/>
      <c r="AF125" s="85"/>
      <c r="AJ125" s="85"/>
      <c r="BB125" s="263"/>
    </row>
    <row r="126" spans="1:54" ht="19.8">
      <c r="A126" s="247"/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50"/>
      <c r="AC126" s="27"/>
      <c r="AD126" s="26"/>
      <c r="AE126" s="251"/>
      <c r="AF126" s="85"/>
      <c r="AJ126" s="85"/>
      <c r="BB126" s="263"/>
    </row>
    <row r="127" spans="1:54" ht="16.5" customHeight="1">
      <c r="A127" s="247"/>
      <c r="B127" s="306">
        <f>+'Ark1'!C1705</f>
        <v>2024</v>
      </c>
      <c r="C127" s="267">
        <f>+'Ark1'!L1705</f>
        <v>4</v>
      </c>
      <c r="D127" s="267" t="s">
        <v>32</v>
      </c>
      <c r="E127" s="85">
        <f>+'Ark1'!AP1705</f>
        <v>1</v>
      </c>
      <c r="F127" s="275" t="str">
        <f>VLOOKUP(E127,RNR!$D$1:$E$38,2)</f>
        <v>NRF</v>
      </c>
      <c r="G127" s="85">
        <f>+IF(H127=0,"",'Ark1'!Q1705)</f>
        <v>111</v>
      </c>
      <c r="H127" s="361">
        <f>+'Ark1'!R1705</f>
        <v>448</v>
      </c>
      <c r="I127" s="27">
        <f>+IF(H127=0,"",'Ark1'!AE1705)</f>
        <v>53.080568720379134</v>
      </c>
      <c r="J127" s="34" t="e">
        <f>+IF(H127=0,"",IF(#REF!=0,"",I127-#REF!))</f>
        <v>#REF!</v>
      </c>
      <c r="K127" s="27">
        <f>+IF(H127=0,"",'Ark1'!AF1705)</f>
        <v>53.723646546911134</v>
      </c>
      <c r="L127" s="26">
        <f>+IF(H127=0,"",'Ark1'!T1705)</f>
        <v>6.90625</v>
      </c>
      <c r="M127" s="305">
        <f>+IF(H127=0,"",'Ark1'!U1705)</f>
        <v>270.63526785714294</v>
      </c>
      <c r="N127" s="34" t="e">
        <f>+IF(H127=0,"",IF(#REF!=0,"",M127-#REF!))</f>
        <v>#REF!</v>
      </c>
      <c r="O127" s="32">
        <f>+IF(H127=0,"",'Ark1'!W1705)</f>
        <v>69.196428571428555</v>
      </c>
      <c r="P127" s="32">
        <f>+IF(H127=0,"",'Ark1'!X1705)</f>
        <v>1.785714285714286</v>
      </c>
      <c r="Q127" s="32">
        <f>+IF(H127=0,"",'Ark1'!AG1705)</f>
        <v>673.549107142857</v>
      </c>
      <c r="R127" s="32">
        <f>+IF(H127=0,"",'Ark1'!AH1705)</f>
        <v>0</v>
      </c>
      <c r="S127" s="377">
        <f>+IF(H127=0,"",'Ark1'!AR1705)</f>
        <v>211.27678571428575</v>
      </c>
      <c r="T127" s="113">
        <f>+IF(H127=0,"",'Ark1'!AS1705)</f>
        <v>28.516537928852504</v>
      </c>
      <c r="U127" s="32">
        <f>+IF(H127=0,"",'Ark1'!Y1705)</f>
        <v>39.723057546229761</v>
      </c>
      <c r="V127" s="26">
        <f>+IF(H127=0,"",'Ark1'!AA1705)</f>
        <v>1.1707583966020856</v>
      </c>
      <c r="W127" s="305">
        <f t="shared" ref="W127:W161" si="9">IF(H127=0,"",1000*M127/Q127)</f>
        <v>401.80480530240288</v>
      </c>
      <c r="X127" s="32">
        <f t="shared" ref="X127:X161" si="10">IF(H127=0,"",M127/C127)</f>
        <v>67.658816964285734</v>
      </c>
      <c r="Y127" s="27">
        <f t="shared" ref="Y127:Y161" si="11">IF(H127=0,"",H127/G127)</f>
        <v>4.0360360360360357</v>
      </c>
      <c r="Z127" s="247"/>
      <c r="AA127" s="250"/>
      <c r="AC127" s="27"/>
      <c r="AD127" s="26"/>
      <c r="AE127" s="251"/>
      <c r="AF127" s="85"/>
      <c r="AG127" s="26"/>
      <c r="AH127" s="26"/>
      <c r="AI127" s="32"/>
      <c r="AJ127" s="32"/>
      <c r="AK127" s="32"/>
    </row>
    <row r="128" spans="1:54" ht="16.5" customHeight="1">
      <c r="A128" s="247"/>
      <c r="B128" s="306">
        <f>+'Ark1'!C1706</f>
        <v>2024</v>
      </c>
      <c r="C128" s="267">
        <f>+'Ark1'!L1706</f>
        <v>4</v>
      </c>
      <c r="D128" s="267" t="s">
        <v>32</v>
      </c>
      <c r="E128" s="85">
        <f>+'Ark1'!AP1706</f>
        <v>2</v>
      </c>
      <c r="F128" s="275" t="str">
        <f>VLOOKUP(E128,RNR!$D$1:$E$38,2)</f>
        <v>Jersey</v>
      </c>
      <c r="G128" s="85">
        <f>+IF(H128=0,"",'Ark1'!Q1706)</f>
        <v>1</v>
      </c>
      <c r="H128" s="361">
        <f>+'Ark1'!R1706</f>
        <v>1</v>
      </c>
      <c r="I128" s="27">
        <f>+IF(H128=0,"",'Ark1'!AE1706)</f>
        <v>33.333333333333343</v>
      </c>
      <c r="J128" s="34" t="e">
        <f>+IF(H128=0,"",IF(#REF!=0,"",I128-#REF!))</f>
        <v>#REF!</v>
      </c>
      <c r="K128" s="27">
        <f>+IF(H128=0,"",'Ark1'!AF1706)</f>
        <v>47.269709543568446</v>
      </c>
      <c r="L128" s="26">
        <f>+IF(H128=0,"",'Ark1'!T1706)</f>
        <v>8</v>
      </c>
      <c r="M128" s="305">
        <f>+IF(H128=0,"",'Ark1'!U1706)</f>
        <v>284.8</v>
      </c>
      <c r="N128" s="34" t="e">
        <f>+IF(H128=0,"",IF(#REF!=0,"",M128-#REF!))</f>
        <v>#REF!</v>
      </c>
      <c r="O128" s="32">
        <f>+IF(H128=0,"",'Ark1'!W1706)</f>
        <v>100</v>
      </c>
      <c r="P128" s="32">
        <f>+IF(H128=0,"",'Ark1'!X1706)</f>
        <v>0</v>
      </c>
      <c r="Q128" s="32">
        <f>+IF(H128=0,"",'Ark1'!AG1706)</f>
        <v>678</v>
      </c>
      <c r="R128" s="32">
        <f>+IF(H128=0,"",'Ark1'!AH1706)</f>
        <v>0</v>
      </c>
      <c r="S128" s="377">
        <f>+IF(H128=0,"",'Ark1'!AR1706)</f>
        <v>214</v>
      </c>
      <c r="T128" s="113">
        <f>+IF(H128=0,"",'Ark1'!AS1706)</f>
        <v>29.080611864236602</v>
      </c>
      <c r="U128" s="32">
        <f>+IF(H128=0,"",'Ark1'!Y1706)</f>
        <v>0</v>
      </c>
      <c r="V128" s="26">
        <f>+IF(H128=0,"",'Ark1'!AA1706)</f>
        <v>0</v>
      </c>
      <c r="W128" s="305">
        <f t="shared" si="9"/>
        <v>420.05899705014747</v>
      </c>
      <c r="X128" s="32">
        <f t="shared" si="10"/>
        <v>71.2</v>
      </c>
      <c r="Y128" s="27">
        <f t="shared" si="11"/>
        <v>1</v>
      </c>
      <c r="Z128" s="247"/>
      <c r="AA128" s="250"/>
      <c r="AC128" s="27"/>
      <c r="AD128" s="26"/>
      <c r="AE128" s="251"/>
      <c r="AF128" s="85"/>
      <c r="AG128" s="26"/>
      <c r="AH128" s="26"/>
      <c r="AI128" s="32"/>
      <c r="AJ128" s="32"/>
      <c r="AK128" s="32"/>
    </row>
    <row r="129" spans="1:37" ht="16.5" customHeight="1">
      <c r="A129" s="247"/>
      <c r="B129" s="306">
        <f>+'Ark1'!C1707</f>
        <v>2024</v>
      </c>
      <c r="C129" s="267">
        <f>+'Ark1'!L1707</f>
        <v>4</v>
      </c>
      <c r="D129" s="267" t="s">
        <v>32</v>
      </c>
      <c r="E129" s="85">
        <f>+'Ark1'!AP1707</f>
        <v>3</v>
      </c>
      <c r="F129" s="275" t="str">
        <f>VLOOKUP(E129,RNR!$D$1:$E$38,2)</f>
        <v>Sidet Trønderfe og Nordlandsfe</v>
      </c>
      <c r="G129" s="85">
        <f>+IF(H129=0,"",'Ark1'!Q1707)</f>
        <v>17</v>
      </c>
      <c r="H129" s="361">
        <f>+'Ark1'!R1707</f>
        <v>33</v>
      </c>
      <c r="I129" s="27">
        <f>+IF(H129=0,"",'Ark1'!AE1707)</f>
        <v>34.736842105263158</v>
      </c>
      <c r="J129" s="34" t="e">
        <f>+IF(H129=0,"",IF(#REF!=0,"",I129-#REF!))</f>
        <v>#REF!</v>
      </c>
      <c r="K129" s="27">
        <f>+IF(H129=0,"",'Ark1'!AF1707)</f>
        <v>41.627462271428406</v>
      </c>
      <c r="L129" s="26">
        <f>+IF(H129=0,"",'Ark1'!T1707)</f>
        <v>8.2121212121212128</v>
      </c>
      <c r="M129" s="305">
        <f>+IF(H129=0,"",'Ark1'!U1707)</f>
        <v>232.20303030303023</v>
      </c>
      <c r="N129" s="34" t="e">
        <f>+IF(H129=0,"",IF(#REF!=0,"",M129-#REF!))</f>
        <v>#REF!</v>
      </c>
      <c r="O129" s="32">
        <f>+IF(H129=0,"",'Ark1'!W1707)</f>
        <v>81.818181818181813</v>
      </c>
      <c r="P129" s="32">
        <f>+IF(H129=0,"",'Ark1'!X1707)</f>
        <v>0</v>
      </c>
      <c r="Q129" s="32">
        <f>+IF(H129=0,"",'Ark1'!AG1707)</f>
        <v>681.24242424242414</v>
      </c>
      <c r="R129" s="32">
        <f>+IF(H129=0,"",'Ark1'!AH1707)</f>
        <v>0</v>
      </c>
      <c r="S129" s="377">
        <f>+IF(H129=0,"",'Ark1'!AR1707)</f>
        <v>198.66666666666663</v>
      </c>
      <c r="T129" s="113">
        <f>+IF(H129=0,"",'Ark1'!AS1707)</f>
        <v>29.051228783638965</v>
      </c>
      <c r="U129" s="32">
        <f>+IF(H129=0,"",'Ark1'!Y1707)</f>
        <v>55.59292240133032</v>
      </c>
      <c r="V129" s="26">
        <f>+IF(H129=0,"",'Ark1'!AA1707)</f>
        <v>1.8217137412350437</v>
      </c>
      <c r="W129" s="305">
        <f t="shared" si="9"/>
        <v>340.85227525465945</v>
      </c>
      <c r="X129" s="32">
        <f t="shared" si="10"/>
        <v>58.050757575757558</v>
      </c>
      <c r="Y129" s="27">
        <f t="shared" si="11"/>
        <v>1.9411764705882353</v>
      </c>
      <c r="Z129" s="247"/>
      <c r="AA129" s="250"/>
      <c r="AC129" s="27"/>
      <c r="AD129" s="26"/>
      <c r="AE129" s="251"/>
      <c r="AF129" s="85"/>
      <c r="AG129" s="26"/>
      <c r="AH129" s="26"/>
      <c r="AI129" s="32"/>
      <c r="AJ129" s="32"/>
      <c r="AK129" s="32"/>
    </row>
    <row r="130" spans="1:37" ht="16.5" customHeight="1">
      <c r="A130" s="247"/>
      <c r="B130" s="306">
        <f>+'Ark1'!C1708</f>
        <v>2024</v>
      </c>
      <c r="C130" s="267">
        <f>+'Ark1'!L1708</f>
        <v>4</v>
      </c>
      <c r="D130" s="267" t="s">
        <v>32</v>
      </c>
      <c r="E130" s="85">
        <f>+'Ark1'!AP1708</f>
        <v>4</v>
      </c>
      <c r="F130" s="275" t="str">
        <f>VLOOKUP(E130,RNR!$D$1:$E$38,2)</f>
        <v>Telemarkfe</v>
      </c>
      <c r="G130" s="85">
        <f>+IF(H130=0,"",'Ark1'!Q1708)</f>
        <v>3</v>
      </c>
      <c r="H130" s="361">
        <f>+'Ark1'!R1708</f>
        <v>5</v>
      </c>
      <c r="I130" s="27">
        <f>+IF(H130=0,"",'Ark1'!AE1708)</f>
        <v>19.230769230769223</v>
      </c>
      <c r="J130" s="34" t="e">
        <f>+IF(H130=0,"",IF(#REF!=0,"",I130-#REF!))</f>
        <v>#REF!</v>
      </c>
      <c r="K130" s="27">
        <f>+IF(H130=0,"",'Ark1'!AF1708)</f>
        <v>20.550741543076157</v>
      </c>
      <c r="L130" s="26">
        <f>+IF(H130=0,"",'Ark1'!T1708)</f>
        <v>6.6</v>
      </c>
      <c r="M130" s="305">
        <f>+IF(H130=0,"",'Ark1'!U1708)</f>
        <v>197.32</v>
      </c>
      <c r="N130" s="34" t="e">
        <f>+IF(H130=0,"",IF(#REF!=0,"",M130-#REF!))</f>
        <v>#REF!</v>
      </c>
      <c r="O130" s="32">
        <f>+IF(H130=0,"",'Ark1'!W1708)</f>
        <v>60</v>
      </c>
      <c r="P130" s="32">
        <f>+IF(H130=0,"",'Ark1'!X1708)</f>
        <v>0</v>
      </c>
      <c r="Q130" s="32">
        <f>+IF(H130=0,"",'Ark1'!AG1708)</f>
        <v>700.4</v>
      </c>
      <c r="R130" s="32">
        <f>+IF(H130=0,"",'Ark1'!AH1708)</f>
        <v>0</v>
      </c>
      <c r="S130" s="377">
        <f>+IF(H130=0,"",'Ark1'!AR1708)</f>
        <v>185.6</v>
      </c>
      <c r="T130" s="113">
        <f>+IF(H130=0,"",'Ark1'!AS1708)</f>
        <v>30.522950559415062</v>
      </c>
      <c r="U130" s="32">
        <f>+IF(H130=0,"",'Ark1'!Y1708)</f>
        <v>36.274365604376911</v>
      </c>
      <c r="V130" s="26">
        <f>+IF(H130=0,"",'Ark1'!AA1708)</f>
        <v>1.019803902718559</v>
      </c>
      <c r="W130" s="305">
        <f t="shared" si="9"/>
        <v>281.72472872644204</v>
      </c>
      <c r="X130" s="32">
        <f t="shared" si="10"/>
        <v>49.33</v>
      </c>
      <c r="Y130" s="27">
        <f t="shared" si="11"/>
        <v>1.6666666666666667</v>
      </c>
      <c r="Z130" s="247"/>
      <c r="AA130" s="250"/>
      <c r="AC130" s="27"/>
      <c r="AD130" s="26"/>
      <c r="AE130" s="251"/>
      <c r="AF130" s="85"/>
      <c r="AG130" s="26"/>
      <c r="AH130" s="26"/>
      <c r="AI130" s="32"/>
      <c r="AJ130" s="32"/>
      <c r="AK130" s="32"/>
    </row>
    <row r="131" spans="1:37" ht="16.5" customHeight="1">
      <c r="A131" s="247"/>
      <c r="B131" s="306">
        <f>+'Ark1'!C1709</f>
        <v>2024</v>
      </c>
      <c r="C131" s="267">
        <f>+'Ark1'!L1709</f>
        <v>4</v>
      </c>
      <c r="D131" s="267" t="s">
        <v>32</v>
      </c>
      <c r="E131" s="85">
        <f>+'Ark1'!AP1709</f>
        <v>5</v>
      </c>
      <c r="F131" s="275" t="str">
        <f>VLOOKUP(E131,RNR!$D$1:$E$38,2)</f>
        <v>Dølafe</v>
      </c>
      <c r="G131" s="85">
        <f>+IF(H131=0,"",'Ark1'!Q1709)</f>
        <v>5</v>
      </c>
      <c r="H131" s="361">
        <f>+'Ark1'!R1709</f>
        <v>12</v>
      </c>
      <c r="I131" s="27">
        <f>+IF(H131=0,"",'Ark1'!AE1709)</f>
        <v>75</v>
      </c>
      <c r="J131" s="34" t="e">
        <f>+IF(H131=0,"",IF(#REF!=0,"",I131-#REF!))</f>
        <v>#REF!</v>
      </c>
      <c r="K131" s="27">
        <f>+IF(H131=0,"",'Ark1'!AF1709)</f>
        <v>77.754262909662614</v>
      </c>
      <c r="L131" s="26">
        <f>+IF(H131=0,"",'Ark1'!T1709)</f>
        <v>8.3333333333333357</v>
      </c>
      <c r="M131" s="305">
        <f>+IF(H131=0,"",'Ark1'!U1709)</f>
        <v>214.31666666666672</v>
      </c>
      <c r="N131" s="34" t="e">
        <f>+IF(H131=0,"",IF(#REF!=0,"",M131-#REF!))</f>
        <v>#REF!</v>
      </c>
      <c r="O131" s="32">
        <f>+IF(H131=0,"",'Ark1'!W1709)</f>
        <v>100</v>
      </c>
      <c r="P131" s="32">
        <f>+IF(H131=0,"",'Ark1'!X1709)</f>
        <v>0</v>
      </c>
      <c r="Q131" s="32">
        <f>+IF(H131=0,"",'Ark1'!AG1709)</f>
        <v>687</v>
      </c>
      <c r="R131" s="32">
        <f>+IF(H131=0,"",'Ark1'!AH1709)</f>
        <v>0</v>
      </c>
      <c r="S131" s="377">
        <f>+IF(H131=0,"",'Ark1'!AR1709)</f>
        <v>192.66666666666663</v>
      </c>
      <c r="T131" s="113">
        <f>+IF(H131=0,"",'Ark1'!AS1709)</f>
        <v>29.862689217816651</v>
      </c>
      <c r="U131" s="32">
        <f>+IF(H131=0,"",'Ark1'!Y1709)</f>
        <v>23.424269228491877</v>
      </c>
      <c r="V131" s="26">
        <f>+IF(H131=0,"",'Ark1'!AA1709)</f>
        <v>0.74535599249992179</v>
      </c>
      <c r="W131" s="305">
        <f t="shared" si="9"/>
        <v>311.96021348859784</v>
      </c>
      <c r="X131" s="32">
        <f t="shared" si="10"/>
        <v>53.57916666666668</v>
      </c>
      <c r="Y131" s="27">
        <f t="shared" si="11"/>
        <v>2.4</v>
      </c>
      <c r="Z131" s="247"/>
      <c r="AA131" s="250"/>
      <c r="AC131" s="27"/>
      <c r="AD131" s="26"/>
      <c r="AE131" s="251"/>
      <c r="AF131" s="85"/>
      <c r="AG131" s="26"/>
      <c r="AH131" s="26"/>
      <c r="AI131" s="32"/>
      <c r="AJ131" s="32"/>
      <c r="AK131" s="32"/>
    </row>
    <row r="132" spans="1:37" ht="16.5" customHeight="1">
      <c r="A132" s="247"/>
      <c r="B132" s="306">
        <f>+'Ark1'!C1710</f>
        <v>2024</v>
      </c>
      <c r="C132" s="267">
        <f>+'Ark1'!L1710</f>
        <v>4</v>
      </c>
      <c r="D132" s="267" t="s">
        <v>32</v>
      </c>
      <c r="E132" s="85">
        <f>+'Ark1'!AP1710</f>
        <v>6</v>
      </c>
      <c r="F132" s="275" t="str">
        <f>VLOOKUP(E132,RNR!$D$1:$E$38,2)</f>
        <v>Østlandsk Rødkolle</v>
      </c>
      <c r="G132" s="85">
        <f>+IF(H132=0,"",'Ark1'!Q1710)</f>
        <v>3</v>
      </c>
      <c r="H132" s="361">
        <f>+'Ark1'!R1710</f>
        <v>4</v>
      </c>
      <c r="I132" s="27">
        <f>+IF(H132=0,"",'Ark1'!AE1710)</f>
        <v>66.666666666666686</v>
      </c>
      <c r="J132" s="34" t="e">
        <f>+IF(H132=0,"",IF(#REF!=0,"",I132-#REF!))</f>
        <v>#REF!</v>
      </c>
      <c r="K132" s="27">
        <f>+IF(H132=0,"",'Ark1'!AF1710)</f>
        <v>61.410715333607193</v>
      </c>
      <c r="L132" s="26">
        <f>+IF(H132=0,"",'Ark1'!T1710)</f>
        <v>8.25</v>
      </c>
      <c r="M132" s="305">
        <f>+IF(H132=0,"",'Ark1'!U1710)</f>
        <v>261.625</v>
      </c>
      <c r="N132" s="34" t="e">
        <f>+IF(H132=0,"",IF(#REF!=0,"",M132-#REF!))</f>
        <v>#REF!</v>
      </c>
      <c r="O132" s="32">
        <f>+IF(H132=0,"",'Ark1'!W1710)</f>
        <v>100</v>
      </c>
      <c r="P132" s="32">
        <f>+IF(H132=0,"",'Ark1'!X1710)</f>
        <v>25</v>
      </c>
      <c r="Q132" s="32">
        <f>+IF(H132=0,"",'Ark1'!AG1710)</f>
        <v>723.5</v>
      </c>
      <c r="R132" s="32">
        <f>+IF(H132=0,"",'Ark1'!AH1710)</f>
        <v>0</v>
      </c>
      <c r="S132" s="377">
        <f>+IF(H132=0,"",'Ark1'!AR1710)</f>
        <v>205.75</v>
      </c>
      <c r="T132" s="113">
        <f>+IF(H132=0,"",'Ark1'!AS1710)</f>
        <v>29.602677263913549</v>
      </c>
      <c r="U132" s="32">
        <f>+IF(H132=0,"",'Ark1'!Y1710)</f>
        <v>54.649536823288763</v>
      </c>
      <c r="V132" s="26">
        <f>+IF(H132=0,"",'Ark1'!AA1710)</f>
        <v>0.4330127018922193</v>
      </c>
      <c r="W132" s="305">
        <f t="shared" si="9"/>
        <v>361.61022805805112</v>
      </c>
      <c r="X132" s="32">
        <f t="shared" si="10"/>
        <v>65.40625</v>
      </c>
      <c r="Y132" s="27">
        <f t="shared" si="11"/>
        <v>1.3333333333333333</v>
      </c>
      <c r="Z132" s="247"/>
      <c r="AA132" s="250"/>
      <c r="AC132" s="27"/>
      <c r="AD132" s="26"/>
      <c r="AE132" s="251"/>
      <c r="AF132" s="85"/>
      <c r="AG132" s="26"/>
      <c r="AH132" s="26"/>
      <c r="AI132" s="32"/>
      <c r="AJ132" s="32"/>
      <c r="AK132" s="32"/>
    </row>
    <row r="133" spans="1:37" ht="16.5" customHeight="1">
      <c r="A133" s="247"/>
      <c r="B133" s="306">
        <f>+'Ark1'!C1711</f>
        <v>2024</v>
      </c>
      <c r="C133" s="267">
        <f>+'Ark1'!L1711</f>
        <v>4</v>
      </c>
      <c r="D133" s="267" t="s">
        <v>32</v>
      </c>
      <c r="E133" s="85">
        <f>+'Ark1'!AP1711</f>
        <v>7</v>
      </c>
      <c r="F133" s="275" t="str">
        <f>VLOOKUP(E133,RNR!$D$1:$E$38,2)</f>
        <v>Vestlandsk Raukolle</v>
      </c>
      <c r="G133" s="85">
        <f>+IF(H133=0,"",'Ark1'!Q1711)</f>
        <v>1</v>
      </c>
      <c r="H133" s="361">
        <f>+'Ark1'!R1711</f>
        <v>1</v>
      </c>
      <c r="I133" s="27">
        <f>+IF(H133=0,"",'Ark1'!AE1711)</f>
        <v>50</v>
      </c>
      <c r="J133" s="34" t="e">
        <f>+IF(H133=0,"",IF(#REF!=0,"",I133-#REF!))</f>
        <v>#REF!</v>
      </c>
      <c r="K133" s="27">
        <f>+IF(H133=0,"",'Ark1'!AF1711)</f>
        <v>65.150516370028527</v>
      </c>
      <c r="L133" s="26">
        <f>+IF(H133=0,"",'Ark1'!T1711)</f>
        <v>8</v>
      </c>
      <c r="M133" s="305">
        <f>+IF(H133=0,"",'Ark1'!U1711)</f>
        <v>296.5</v>
      </c>
      <c r="N133" s="34" t="e">
        <f>+IF(H133=0,"",IF(#REF!=0,"",M133-#REF!))</f>
        <v>#REF!</v>
      </c>
      <c r="O133" s="32">
        <f>+IF(H133=0,"",'Ark1'!W1711)</f>
        <v>100</v>
      </c>
      <c r="P133" s="32">
        <f>+IF(H133=0,"",'Ark1'!X1711)</f>
        <v>0</v>
      </c>
      <c r="Q133" s="32">
        <f>+IF(H133=0,"",'Ark1'!AG1711)</f>
        <v>791</v>
      </c>
      <c r="R133" s="32">
        <f>+IF(H133=0,"",'Ark1'!AH1711)</f>
        <v>0</v>
      </c>
      <c r="S133" s="377">
        <f>+IF(H133=0,"",'Ark1'!AR1711)</f>
        <v>215</v>
      </c>
      <c r="T133" s="113">
        <f>+IF(H133=0,"",'Ark1'!AS1711)</f>
        <v>29.884161143044008</v>
      </c>
      <c r="U133" s="32">
        <f>+IF(H133=0,"",'Ark1'!Y1711)</f>
        <v>0</v>
      </c>
      <c r="V133" s="26">
        <f>+IF(H133=0,"",'Ark1'!AA1711)</f>
        <v>0</v>
      </c>
      <c r="W133" s="305">
        <f t="shared" si="9"/>
        <v>374.84197218710494</v>
      </c>
      <c r="X133" s="32">
        <f t="shared" si="10"/>
        <v>74.125</v>
      </c>
      <c r="Y133" s="27">
        <f t="shared" si="11"/>
        <v>1</v>
      </c>
      <c r="Z133" s="247"/>
      <c r="AA133" s="250"/>
      <c r="AC133" s="27"/>
      <c r="AD133" s="26"/>
      <c r="AE133" s="251"/>
      <c r="AF133" s="85"/>
      <c r="AG133" s="26"/>
      <c r="AH133" s="26"/>
      <c r="AI133" s="32"/>
      <c r="AJ133" s="32"/>
      <c r="AK133" s="32"/>
    </row>
    <row r="134" spans="1:37" ht="16.5" customHeight="1">
      <c r="A134" s="247"/>
      <c r="B134" s="306">
        <f>+'Ark1'!C1712</f>
        <v>2024</v>
      </c>
      <c r="C134" s="267">
        <f>+'Ark1'!L1712</f>
        <v>4</v>
      </c>
      <c r="D134" s="267" t="s">
        <v>32</v>
      </c>
      <c r="E134" s="85">
        <f>+'Ark1'!AP1712</f>
        <v>8</v>
      </c>
      <c r="F134" s="275" t="str">
        <f>VLOOKUP(E134,RNR!$D$1:$E$38,2)</f>
        <v>Vestlandsk fjordfe</v>
      </c>
      <c r="G134" s="85">
        <f>+IF(H134=0,"",'Ark1'!Q1712)</f>
        <v>14</v>
      </c>
      <c r="H134" s="361">
        <f>+'Ark1'!R1712</f>
        <v>30</v>
      </c>
      <c r="I134" s="27">
        <f>+IF(H134=0,"",'Ark1'!AE1712)</f>
        <v>57.692307692307693</v>
      </c>
      <c r="J134" s="34" t="e">
        <f>+IF(H134=0,"",IF(#REF!=0,"",I134-#REF!))</f>
        <v>#REF!</v>
      </c>
      <c r="K134" s="27">
        <f>+IF(H134=0,"",'Ark1'!AF1712)</f>
        <v>57.575379416931447</v>
      </c>
      <c r="L134" s="26">
        <f>+IF(H134=0,"",'Ark1'!T1712)</f>
        <v>8.1999999999999993</v>
      </c>
      <c r="M134" s="305">
        <f>+IF(H134=0,"",'Ark1'!U1712)</f>
        <v>199.92666666666665</v>
      </c>
      <c r="N134" s="34" t="e">
        <f>+IF(H134=0,"",IF(#REF!=0,"",M134-#REF!))</f>
        <v>#REF!</v>
      </c>
      <c r="O134" s="32">
        <f>+IF(H134=0,"",'Ark1'!W1712)</f>
        <v>86.666666666666686</v>
      </c>
      <c r="P134" s="32">
        <f>+IF(H134=0,"",'Ark1'!X1712)</f>
        <v>0</v>
      </c>
      <c r="Q134" s="32">
        <f>+IF(H134=0,"",'Ark1'!AG1712)</f>
        <v>623.5</v>
      </c>
      <c r="R134" s="32">
        <f>+IF(H134=0,"",'Ark1'!AH1712)</f>
        <v>0</v>
      </c>
      <c r="S134" s="377">
        <f>+IF(H134=0,"",'Ark1'!AR1712)</f>
        <v>188.83333333333337</v>
      </c>
      <c r="T134" s="113">
        <f>+IF(H134=0,"",'Ark1'!AS1712)</f>
        <v>29.358771134219655</v>
      </c>
      <c r="U134" s="32">
        <f>+IF(H134=0,"",'Ark1'!Y1712)</f>
        <v>35.244062699347801</v>
      </c>
      <c r="V134" s="26">
        <f>+IF(H134=0,"",'Ark1'!AA1712)</f>
        <v>1.6411378166788244</v>
      </c>
      <c r="W134" s="305">
        <f t="shared" si="9"/>
        <v>320.65223202352308</v>
      </c>
      <c r="X134" s="32">
        <f t="shared" si="10"/>
        <v>49.981666666666662</v>
      </c>
      <c r="Y134" s="27">
        <f t="shared" si="11"/>
        <v>2.1428571428571428</v>
      </c>
      <c r="Z134" s="247"/>
      <c r="AA134" s="250"/>
      <c r="AC134" s="27"/>
      <c r="AD134" s="26"/>
      <c r="AE134" s="251"/>
      <c r="AF134" s="85"/>
      <c r="AG134" s="26"/>
      <c r="AH134" s="26"/>
      <c r="AI134" s="32"/>
      <c r="AJ134" s="32"/>
      <c r="AK134" s="32"/>
    </row>
    <row r="135" spans="1:37" ht="16.5" customHeight="1">
      <c r="A135" s="247"/>
      <c r="B135" s="306">
        <f>+'Ark1'!C1713</f>
        <v>2024</v>
      </c>
      <c r="C135" s="267">
        <f>+'Ark1'!L1713</f>
        <v>4</v>
      </c>
      <c r="D135" s="267" t="s">
        <v>32</v>
      </c>
      <c r="E135" s="85">
        <f>+'Ark1'!AP1713</f>
        <v>9</v>
      </c>
      <c r="F135" s="275" t="str">
        <f>VLOOKUP(E135,RNR!$D$1:$E$38,2)</f>
        <v>Holstein</v>
      </c>
      <c r="G135" s="85">
        <f>+IF(H135=0,"",'Ark1'!Q1713)</f>
        <v>2</v>
      </c>
      <c r="H135" s="361">
        <f>+'Ark1'!R1713</f>
        <v>2</v>
      </c>
      <c r="I135" s="27">
        <f>+IF(H135=0,"",'Ark1'!AE1713)</f>
        <v>12.5</v>
      </c>
      <c r="J135" s="34" t="e">
        <f>+IF(H135=0,"",IF(#REF!=0,"",I135-#REF!))</f>
        <v>#REF!</v>
      </c>
      <c r="K135" s="27">
        <f>+IF(H135=0,"",'Ark1'!AF1713)</f>
        <v>14.89831569926498</v>
      </c>
      <c r="L135" s="26">
        <f>+IF(H135=0,"",'Ark1'!T1713)</f>
        <v>6.5</v>
      </c>
      <c r="M135" s="305">
        <f>+IF(H135=0,"",'Ark1'!U1713)</f>
        <v>226</v>
      </c>
      <c r="N135" s="34" t="e">
        <f>+IF(H135=0,"",IF(#REF!=0,"",M135-#REF!))</f>
        <v>#REF!</v>
      </c>
      <c r="O135" s="32">
        <f>+IF(H135=0,"",'Ark1'!W1713)</f>
        <v>50</v>
      </c>
      <c r="P135" s="32">
        <f>+IF(H135=0,"",'Ark1'!X1713)</f>
        <v>0</v>
      </c>
      <c r="Q135" s="32">
        <f>+IF(H135=0,"",'Ark1'!AG1713)</f>
        <v>521</v>
      </c>
      <c r="R135" s="32">
        <f>+IF(H135=0,"",'Ark1'!AH1713)</f>
        <v>0</v>
      </c>
      <c r="S135" s="377">
        <f>+IF(H135=0,"",'Ark1'!AR1713)</f>
        <v>196</v>
      </c>
      <c r="T135" s="113">
        <f>+IF(H135=0,"",'Ark1'!AS1713)</f>
        <v>29.760403675194944</v>
      </c>
      <c r="U135" s="32">
        <f>+IF(H135=0,"",'Ark1'!Y1713)</f>
        <v>33.700000000000038</v>
      </c>
      <c r="V135" s="26">
        <f>+IF(H135=0,"",'Ark1'!AA1713)</f>
        <v>0.5</v>
      </c>
      <c r="W135" s="305">
        <f t="shared" si="9"/>
        <v>433.78119001919384</v>
      </c>
      <c r="X135" s="32">
        <f t="shared" si="10"/>
        <v>56.5</v>
      </c>
      <c r="Y135" s="27">
        <f t="shared" si="11"/>
        <v>1</v>
      </c>
      <c r="Z135" s="247"/>
      <c r="AA135" s="250"/>
      <c r="AC135" s="27"/>
      <c r="AD135" s="26"/>
      <c r="AE135" s="251"/>
      <c r="AF135" s="85"/>
      <c r="AG135" s="26"/>
      <c r="AH135" s="26"/>
      <c r="AI135" s="32"/>
      <c r="AJ135" s="32"/>
      <c r="AK135" s="32"/>
    </row>
    <row r="136" spans="1:37" ht="16.5" customHeight="1">
      <c r="A136" s="247"/>
      <c r="B136" s="306">
        <f>+'Ark1'!C1714</f>
        <v>2024</v>
      </c>
      <c r="C136" s="267">
        <f>+'Ark1'!L1714</f>
        <v>4</v>
      </c>
      <c r="D136" s="267" t="s">
        <v>32</v>
      </c>
      <c r="E136" s="85">
        <f>+'Ark1'!AP1714</f>
        <v>10</v>
      </c>
      <c r="F136" s="275" t="str">
        <f>VLOOKUP(E136,RNR!$D$1:$E$38,2)</f>
        <v>Rød Dansk Mælkefe</v>
      </c>
      <c r="G136" s="85" t="str">
        <f>+IF(H136=0,"",'Ark1'!Q1714)</f>
        <v/>
      </c>
      <c r="H136" s="361">
        <f>+'Ark1'!R1714</f>
        <v>0</v>
      </c>
      <c r="I136" s="27" t="str">
        <f>+IF(H136=0,"",'Ark1'!AE1714)</f>
        <v/>
      </c>
      <c r="J136" s="34" t="str">
        <f>+IF(H136=0,"",IF(#REF!=0,"",I136-#REF!))</f>
        <v/>
      </c>
      <c r="K136" s="27" t="str">
        <f>+IF(H136=0,"",'Ark1'!AF1714)</f>
        <v/>
      </c>
      <c r="L136" s="26" t="str">
        <f>+IF(H136=0,"",'Ark1'!T1714)</f>
        <v/>
      </c>
      <c r="M136" s="305" t="str">
        <f>+IF(H136=0,"",'Ark1'!U1714)</f>
        <v/>
      </c>
      <c r="N136" s="34" t="str">
        <f>+IF(H136=0,"",IF(#REF!=0,"",M136-#REF!))</f>
        <v/>
      </c>
      <c r="O136" s="32" t="str">
        <f>+IF(H136=0,"",'Ark1'!W1714)</f>
        <v/>
      </c>
      <c r="P136" s="32" t="str">
        <f>+IF(H136=0,"",'Ark1'!X1714)</f>
        <v/>
      </c>
      <c r="Q136" s="32" t="str">
        <f>+IF(H136=0,"",'Ark1'!AG1714)</f>
        <v/>
      </c>
      <c r="R136" s="32" t="str">
        <f>+IF(H136=0,"",'Ark1'!AH1714)</f>
        <v/>
      </c>
      <c r="S136" s="377" t="str">
        <f>+IF(H136=0,"",'Ark1'!AR1714)</f>
        <v/>
      </c>
      <c r="T136" s="113" t="str">
        <f>+IF(H136=0,"",'Ark1'!AS1714)</f>
        <v/>
      </c>
      <c r="U136" s="32" t="str">
        <f>+IF(H136=0,"",'Ark1'!Y1714)</f>
        <v/>
      </c>
      <c r="V136" s="26" t="str">
        <f>+IF(H136=0,"",'Ark1'!AA1714)</f>
        <v/>
      </c>
      <c r="W136" s="305" t="str">
        <f t="shared" si="9"/>
        <v/>
      </c>
      <c r="X136" s="32" t="str">
        <f t="shared" si="10"/>
        <v/>
      </c>
      <c r="Y136" s="27" t="str">
        <f t="shared" si="11"/>
        <v/>
      </c>
      <c r="Z136" s="247"/>
      <c r="AA136" s="250"/>
      <c r="AC136" s="27"/>
      <c r="AD136" s="26"/>
      <c r="AE136" s="251"/>
      <c r="AF136" s="85"/>
      <c r="AG136" s="26"/>
      <c r="AH136" s="26"/>
      <c r="AI136" s="32"/>
      <c r="AJ136" s="32"/>
      <c r="AK136" s="32"/>
    </row>
    <row r="137" spans="1:37" ht="16.5" customHeight="1">
      <c r="A137" s="247"/>
      <c r="B137" s="306">
        <f>+'Ark1'!C1715</f>
        <v>2024</v>
      </c>
      <c r="C137" s="267">
        <f>+'Ark1'!L1715</f>
        <v>4</v>
      </c>
      <c r="D137" s="267" t="s">
        <v>32</v>
      </c>
      <c r="E137" s="85">
        <f>+'Ark1'!AP1715</f>
        <v>11</v>
      </c>
      <c r="F137" s="275" t="str">
        <f>VLOOKUP(E137,RNR!$D$1:$E$38,2)</f>
        <v>Brown Swiss</v>
      </c>
      <c r="G137" s="85">
        <f>+IF(H137=0,"",'Ark1'!Q1715)</f>
        <v>1</v>
      </c>
      <c r="H137" s="361">
        <f>+'Ark1'!R1715</f>
        <v>1</v>
      </c>
      <c r="I137" s="27">
        <f>+IF(H137=0,"",'Ark1'!AE1715)</f>
        <v>25</v>
      </c>
      <c r="J137" s="34" t="e">
        <f>+IF(H137=0,"",IF(#REF!=0,"",I137-#REF!))</f>
        <v>#REF!</v>
      </c>
      <c r="K137" s="27">
        <f>+IF(H137=0,"",'Ark1'!AF1715)</f>
        <v>27.966589861751157</v>
      </c>
      <c r="L137" s="26">
        <f>+IF(H137=0,"",'Ark1'!T1715)</f>
        <v>8</v>
      </c>
      <c r="M137" s="305">
        <f>+IF(H137=0,"",'Ark1'!U1715)</f>
        <v>291.3</v>
      </c>
      <c r="N137" s="34" t="e">
        <f>+IF(H137=0,"",IF(#REF!=0,"",M137-#REF!))</f>
        <v>#REF!</v>
      </c>
      <c r="O137" s="32">
        <f>+IF(H137=0,"",'Ark1'!W1715)</f>
        <v>100</v>
      </c>
      <c r="P137" s="32">
        <f>+IF(H137=0,"",'Ark1'!X1715)</f>
        <v>0</v>
      </c>
      <c r="Q137" s="32">
        <f>+IF(H137=0,"",'Ark1'!AG1715)</f>
        <v>708</v>
      </c>
      <c r="R137" s="32">
        <f>+IF(H137=0,"",'Ark1'!AH1715)</f>
        <v>0</v>
      </c>
      <c r="S137" s="377">
        <f>+IF(H137=0,"",'Ark1'!AR1715)</f>
        <v>217</v>
      </c>
      <c r="T137" s="113">
        <f>+IF(H137=0,"",'Ark1'!AS1715)</f>
        <v>28.478282080417777</v>
      </c>
      <c r="U137" s="32">
        <f>+IF(H137=0,"",'Ark1'!Y1715)</f>
        <v>0</v>
      </c>
      <c r="V137" s="26">
        <f>+IF(H137=0,"",'Ark1'!AA1715)</f>
        <v>0</v>
      </c>
      <c r="W137" s="305">
        <f t="shared" si="9"/>
        <v>411.4406779661017</v>
      </c>
      <c r="X137" s="32">
        <f t="shared" si="10"/>
        <v>72.825000000000003</v>
      </c>
      <c r="Y137" s="27">
        <f t="shared" si="11"/>
        <v>1</v>
      </c>
      <c r="Z137" s="247"/>
      <c r="AA137" s="250"/>
      <c r="AC137" s="27"/>
      <c r="AD137" s="26"/>
      <c r="AE137" s="251"/>
      <c r="AF137" s="85"/>
      <c r="AG137" s="26"/>
      <c r="AH137" s="26"/>
      <c r="AI137" s="32"/>
      <c r="AJ137" s="32"/>
      <c r="AK137" s="32"/>
    </row>
    <row r="138" spans="1:37" ht="16.5" customHeight="1">
      <c r="A138" s="247"/>
      <c r="B138" s="306">
        <f>+'Ark1'!C1716</f>
        <v>2024</v>
      </c>
      <c r="C138" s="267">
        <f>+'Ark1'!L1716</f>
        <v>4</v>
      </c>
      <c r="D138" s="267" t="s">
        <v>32</v>
      </c>
      <c r="E138" s="85">
        <f>+'Ark1'!AP1716</f>
        <v>12</v>
      </c>
      <c r="F138" s="275" t="str">
        <f>VLOOKUP(E138,RNR!$D$1:$E$38,2)</f>
        <v>Jarlsbergfe</v>
      </c>
      <c r="G138" s="85" t="str">
        <f>+IF(H138=0,"",'Ark1'!Q1716)</f>
        <v/>
      </c>
      <c r="H138" s="361">
        <f>+'Ark1'!R1716</f>
        <v>0</v>
      </c>
      <c r="I138" s="27" t="str">
        <f>+IF(H138=0,"",'Ark1'!AE1716)</f>
        <v/>
      </c>
      <c r="J138" s="34" t="str">
        <f>+IF(H138=0,"",IF(#REF!=0,"",I138-#REF!))</f>
        <v/>
      </c>
      <c r="K138" s="27" t="str">
        <f>+IF(H138=0,"",'Ark1'!AF1716)</f>
        <v/>
      </c>
      <c r="L138" s="26" t="str">
        <f>+IF(H138=0,"",'Ark1'!T1716)</f>
        <v/>
      </c>
      <c r="M138" s="305" t="str">
        <f>+IF(H138=0,"",'Ark1'!U1716)</f>
        <v/>
      </c>
      <c r="N138" s="34" t="str">
        <f>+IF(H138=0,"",IF(#REF!=0,"",M138-#REF!))</f>
        <v/>
      </c>
      <c r="O138" s="32" t="str">
        <f>+IF(H138=0,"",'Ark1'!W1716)</f>
        <v/>
      </c>
      <c r="P138" s="32" t="str">
        <f>+IF(H138=0,"",'Ark1'!X1716)</f>
        <v/>
      </c>
      <c r="Q138" s="32" t="str">
        <f>+IF(H138=0,"",'Ark1'!AG1716)</f>
        <v/>
      </c>
      <c r="R138" s="32" t="str">
        <f>+IF(H138=0,"",'Ark1'!AH1716)</f>
        <v/>
      </c>
      <c r="S138" s="377" t="str">
        <f>+IF(H138=0,"",'Ark1'!AR1716)</f>
        <v/>
      </c>
      <c r="T138" s="113" t="str">
        <f>+IF(H138=0,"",'Ark1'!AS1716)</f>
        <v/>
      </c>
      <c r="U138" s="32" t="str">
        <f>+IF(H138=0,"",'Ark1'!Y1716)</f>
        <v/>
      </c>
      <c r="V138" s="26" t="str">
        <f>+IF(H138=0,"",'Ark1'!AA1716)</f>
        <v/>
      </c>
      <c r="W138" s="305" t="str">
        <f t="shared" si="9"/>
        <v/>
      </c>
      <c r="X138" s="32" t="str">
        <f t="shared" si="10"/>
        <v/>
      </c>
      <c r="Y138" s="27" t="str">
        <f t="shared" si="11"/>
        <v/>
      </c>
      <c r="Z138" s="247"/>
      <c r="AA138" s="250"/>
      <c r="AC138" s="27"/>
      <c r="AD138" s="26"/>
      <c r="AE138" s="251"/>
      <c r="AF138" s="85"/>
      <c r="AG138" s="26"/>
      <c r="AH138" s="26"/>
      <c r="AI138" s="32"/>
      <c r="AJ138" s="32"/>
      <c r="AK138" s="32"/>
    </row>
    <row r="139" spans="1:37" ht="16.5" customHeight="1">
      <c r="A139" s="247"/>
      <c r="B139" s="306">
        <f>+'Ark1'!C1717</f>
        <v>2024</v>
      </c>
      <c r="C139" s="267">
        <f>+'Ark1'!L1717</f>
        <v>4</v>
      </c>
      <c r="D139" s="267" t="s">
        <v>32</v>
      </c>
      <c r="E139" s="85">
        <f>+'Ark1'!AP1717</f>
        <v>13</v>
      </c>
      <c r="F139" s="275" t="str">
        <f>VLOOKUP(E139,RNR!$D$1:$E$38,2)</f>
        <v>Fleckvieh</v>
      </c>
      <c r="G139" s="85" t="str">
        <f>+IF(H139=0,"",'Ark1'!Q1717)</f>
        <v/>
      </c>
      <c r="H139" s="361">
        <f>+'Ark1'!R1717</f>
        <v>0</v>
      </c>
      <c r="I139" s="27" t="str">
        <f>+IF(H139=0,"",'Ark1'!AE1717)</f>
        <v/>
      </c>
      <c r="J139" s="34" t="str">
        <f>+IF(H139=0,"",IF(#REF!=0,"",I139-#REF!))</f>
        <v/>
      </c>
      <c r="K139" s="27" t="str">
        <f>+IF(H139=0,"",'Ark1'!AF1717)</f>
        <v/>
      </c>
      <c r="L139" s="26" t="str">
        <f>+IF(H139=0,"",'Ark1'!T1717)</f>
        <v/>
      </c>
      <c r="M139" s="305" t="str">
        <f>+IF(H139=0,"",'Ark1'!U1717)</f>
        <v/>
      </c>
      <c r="N139" s="34" t="str">
        <f>+IF(H139=0,"",IF(#REF!=0,"",M139-#REF!))</f>
        <v/>
      </c>
      <c r="O139" s="32" t="str">
        <f>+IF(H139=0,"",'Ark1'!W1717)</f>
        <v/>
      </c>
      <c r="P139" s="32" t="str">
        <f>+IF(H139=0,"",'Ark1'!X1717)</f>
        <v/>
      </c>
      <c r="Q139" s="32" t="str">
        <f>+IF(H139=0,"",'Ark1'!AG1717)</f>
        <v/>
      </c>
      <c r="R139" s="32" t="str">
        <f>+IF(H139=0,"",'Ark1'!AH1717)</f>
        <v/>
      </c>
      <c r="S139" s="377" t="str">
        <f>+IF(H139=0,"",'Ark1'!AR1717)</f>
        <v/>
      </c>
      <c r="T139" s="113" t="str">
        <f>+IF(H139=0,"",'Ark1'!AS1717)</f>
        <v/>
      </c>
      <c r="U139" s="32" t="str">
        <f>+IF(H139=0,"",'Ark1'!Y1717)</f>
        <v/>
      </c>
      <c r="V139" s="26" t="str">
        <f>+IF(H139=0,"",'Ark1'!AA1717)</f>
        <v/>
      </c>
      <c r="W139" s="305" t="str">
        <f t="shared" si="9"/>
        <v/>
      </c>
      <c r="X139" s="32" t="str">
        <f t="shared" si="10"/>
        <v/>
      </c>
      <c r="Y139" s="27" t="str">
        <f t="shared" si="11"/>
        <v/>
      </c>
      <c r="Z139" s="247"/>
      <c r="AA139" s="250"/>
      <c r="AC139" s="27"/>
      <c r="AD139" s="26"/>
      <c r="AE139" s="251"/>
      <c r="AF139" s="85"/>
      <c r="AG139" s="26"/>
      <c r="AH139" s="26"/>
      <c r="AI139" s="32"/>
      <c r="AJ139" s="32"/>
      <c r="AK139" s="32"/>
    </row>
    <row r="140" spans="1:37" ht="16.5" customHeight="1">
      <c r="A140" s="247"/>
      <c r="B140" s="306">
        <f>+'Ark1'!C1718</f>
        <v>2024</v>
      </c>
      <c r="C140" s="267">
        <f>+'Ark1'!L1718</f>
        <v>4</v>
      </c>
      <c r="D140" s="267" t="s">
        <v>32</v>
      </c>
      <c r="E140" s="85">
        <f>+'Ark1'!AP1718</f>
        <v>14</v>
      </c>
      <c r="F140" s="275" t="str">
        <f>VLOOKUP(E140,RNR!$D$1:$E$38,2)</f>
        <v>Canadisk Ayrshire</v>
      </c>
      <c r="G140" s="85" t="str">
        <f>+IF(H140=0,"",'Ark1'!Q1718)</f>
        <v/>
      </c>
      <c r="H140" s="361">
        <f>+'Ark1'!R1718</f>
        <v>0</v>
      </c>
      <c r="I140" s="27" t="str">
        <f>+IF(H140=0,"",'Ark1'!AE1718)</f>
        <v/>
      </c>
      <c r="J140" s="34" t="str">
        <f>+IF(H140=0,"",IF(#REF!=0,"",I140-#REF!))</f>
        <v/>
      </c>
      <c r="K140" s="27" t="str">
        <f>+IF(H140=0,"",'Ark1'!AF1718)</f>
        <v/>
      </c>
      <c r="L140" s="26" t="str">
        <f>+IF(H140=0,"",'Ark1'!T1718)</f>
        <v/>
      </c>
      <c r="M140" s="305" t="str">
        <f>+IF(H140=0,"",'Ark1'!U1718)</f>
        <v/>
      </c>
      <c r="N140" s="34" t="str">
        <f>+IF(H140=0,"",IF(#REF!=0,"",M140-#REF!))</f>
        <v/>
      </c>
      <c r="O140" s="32" t="str">
        <f>+IF(H140=0,"",'Ark1'!W1718)</f>
        <v/>
      </c>
      <c r="P140" s="32" t="str">
        <f>+IF(H140=0,"",'Ark1'!X1718)</f>
        <v/>
      </c>
      <c r="Q140" s="32" t="str">
        <f>+IF(H140=0,"",'Ark1'!AG1718)</f>
        <v/>
      </c>
      <c r="R140" s="32" t="str">
        <f>+IF(H140=0,"",'Ark1'!AH1718)</f>
        <v/>
      </c>
      <c r="S140" s="377" t="str">
        <f>+IF(H140=0,"",'Ark1'!AR1718)</f>
        <v/>
      </c>
      <c r="T140" s="113" t="str">
        <f>+IF(H140=0,"",'Ark1'!AS1718)</f>
        <v/>
      </c>
      <c r="U140" s="32" t="str">
        <f>+IF(H140=0,"",'Ark1'!Y1718)</f>
        <v/>
      </c>
      <c r="V140" s="26" t="str">
        <f>+IF(H140=0,"",'Ark1'!AA1718)</f>
        <v/>
      </c>
      <c r="W140" s="305" t="str">
        <f t="shared" si="9"/>
        <v/>
      </c>
      <c r="X140" s="32" t="str">
        <f t="shared" si="10"/>
        <v/>
      </c>
      <c r="Y140" s="27" t="str">
        <f t="shared" si="11"/>
        <v/>
      </c>
      <c r="Z140" s="247"/>
      <c r="AA140" s="250"/>
      <c r="AC140" s="27"/>
      <c r="AD140" s="26"/>
      <c r="AE140" s="251"/>
      <c r="AF140" s="85"/>
      <c r="AG140" s="26"/>
      <c r="AH140" s="26"/>
      <c r="AI140" s="32"/>
      <c r="AJ140" s="32"/>
      <c r="AK140" s="32"/>
    </row>
    <row r="141" spans="1:37" ht="16.5" customHeight="1">
      <c r="A141" s="247"/>
      <c r="B141" s="306">
        <f>+'Ark1'!C1719</f>
        <v>2024</v>
      </c>
      <c r="C141" s="267">
        <f>+'Ark1'!L1719</f>
        <v>4</v>
      </c>
      <c r="D141" s="267" t="s">
        <v>32</v>
      </c>
      <c r="E141" s="85">
        <f>+'Ark1'!AP1719</f>
        <v>15</v>
      </c>
      <c r="F141" s="275" t="str">
        <f>VLOOKUP(E141,RNR!$D$1:$E$38,2)</f>
        <v>Montbéliard</v>
      </c>
      <c r="G141" s="85" t="str">
        <f>+IF(H141=0,"",'Ark1'!Q1719)</f>
        <v/>
      </c>
      <c r="H141" s="361">
        <f>+'Ark1'!R1719</f>
        <v>0</v>
      </c>
      <c r="I141" s="27" t="str">
        <f>+IF(H141=0,"",'Ark1'!AE1719)</f>
        <v/>
      </c>
      <c r="J141" s="34" t="str">
        <f>+IF(H141=0,"",IF(#REF!=0,"",I141-#REF!))</f>
        <v/>
      </c>
      <c r="K141" s="27" t="str">
        <f>+IF(H141=0,"",'Ark1'!AF1719)</f>
        <v/>
      </c>
      <c r="L141" s="26" t="str">
        <f>+IF(H141=0,"",'Ark1'!T1719)</f>
        <v/>
      </c>
      <c r="M141" s="305" t="str">
        <f>+IF(H141=0,"",'Ark1'!U1719)</f>
        <v/>
      </c>
      <c r="N141" s="34" t="str">
        <f>+IF(H141=0,"",IF(#REF!=0,"",M141-#REF!))</f>
        <v/>
      </c>
      <c r="O141" s="32" t="str">
        <f>+IF(H141=0,"",'Ark1'!W1719)</f>
        <v/>
      </c>
      <c r="P141" s="32" t="str">
        <f>+IF(H141=0,"",'Ark1'!X1719)</f>
        <v/>
      </c>
      <c r="Q141" s="32" t="str">
        <f>+IF(H141=0,"",'Ark1'!AG1719)</f>
        <v/>
      </c>
      <c r="R141" s="32" t="str">
        <f>+IF(H141=0,"",'Ark1'!AH1719)</f>
        <v/>
      </c>
      <c r="S141" s="377" t="str">
        <f>+IF(H141=0,"",'Ark1'!AR1719)</f>
        <v/>
      </c>
      <c r="T141" s="113" t="str">
        <f>+IF(H141=0,"",'Ark1'!AS1719)</f>
        <v/>
      </c>
      <c r="U141" s="32" t="str">
        <f>+IF(H141=0,"",'Ark1'!Y1719)</f>
        <v/>
      </c>
      <c r="V141" s="26" t="str">
        <f>+IF(H141=0,"",'Ark1'!AA1719)</f>
        <v/>
      </c>
      <c r="W141" s="305" t="str">
        <f t="shared" si="9"/>
        <v/>
      </c>
      <c r="X141" s="32" t="str">
        <f t="shared" si="10"/>
        <v/>
      </c>
      <c r="Y141" s="27" t="str">
        <f t="shared" si="11"/>
        <v/>
      </c>
      <c r="Z141" s="247"/>
      <c r="AA141" s="250"/>
      <c r="AC141" s="27"/>
      <c r="AD141" s="26"/>
      <c r="AE141" s="251"/>
      <c r="AF141" s="85"/>
      <c r="AG141" s="26"/>
      <c r="AH141" s="26"/>
      <c r="AI141" s="32"/>
      <c r="AJ141" s="32"/>
      <c r="AK141" s="32"/>
    </row>
    <row r="142" spans="1:37" ht="16.5" customHeight="1">
      <c r="A142" s="247"/>
      <c r="B142" s="306">
        <f>+'Ark1'!C1720</f>
        <v>2024</v>
      </c>
      <c r="C142" s="267">
        <f>+'Ark1'!L1720</f>
        <v>4</v>
      </c>
      <c r="D142" s="267" t="s">
        <v>32</v>
      </c>
      <c r="E142" s="85">
        <f>+'Ark1'!AP1720</f>
        <v>16</v>
      </c>
      <c r="F142" s="275" t="str">
        <f>VLOOKUP(E142,RNR!$D$1:$E$38,2)</f>
        <v>Mørefe</v>
      </c>
      <c r="G142" s="85" t="str">
        <f>+IF(H142=0,"",'Ark1'!Q1720)</f>
        <v/>
      </c>
      <c r="H142" s="361">
        <f>+'Ark1'!R1720</f>
        <v>0</v>
      </c>
      <c r="I142" s="27" t="str">
        <f>+IF(H142=0,"",'Ark1'!AE1720)</f>
        <v/>
      </c>
      <c r="J142" s="34" t="str">
        <f>+IF(H142=0,"",IF(#REF!=0,"",I142-#REF!))</f>
        <v/>
      </c>
      <c r="K142" s="27" t="str">
        <f>+IF(H142=0,"",'Ark1'!AF1720)</f>
        <v/>
      </c>
      <c r="L142" s="26" t="str">
        <f>+IF(H142=0,"",'Ark1'!T1720)</f>
        <v/>
      </c>
      <c r="M142" s="305" t="str">
        <f>+IF(H142=0,"",'Ark1'!U1720)</f>
        <v/>
      </c>
      <c r="N142" s="34" t="str">
        <f>+IF(H142=0,"",IF(#REF!=0,"",M142-#REF!))</f>
        <v/>
      </c>
      <c r="O142" s="32" t="str">
        <f>+IF(H142=0,"",'Ark1'!W1720)</f>
        <v/>
      </c>
      <c r="P142" s="32" t="str">
        <f>+IF(H142=0,"",'Ark1'!X1720)</f>
        <v/>
      </c>
      <c r="Q142" s="32" t="str">
        <f>+IF(H142=0,"",'Ark1'!AG1720)</f>
        <v/>
      </c>
      <c r="R142" s="32" t="str">
        <f>+IF(H142=0,"",'Ark1'!AH1720)</f>
        <v/>
      </c>
      <c r="S142" s="377" t="str">
        <f>+IF(H142=0,"",'Ark1'!AR1720)</f>
        <v/>
      </c>
      <c r="T142" s="113" t="str">
        <f>+IF(H142=0,"",'Ark1'!AS1720)</f>
        <v/>
      </c>
      <c r="U142" s="32" t="str">
        <f>+IF(H142=0,"",'Ark1'!Y1720)</f>
        <v/>
      </c>
      <c r="V142" s="26" t="str">
        <f>+IF(H142=0,"",'Ark1'!AA1720)</f>
        <v/>
      </c>
      <c r="W142" s="305" t="str">
        <f t="shared" si="9"/>
        <v/>
      </c>
      <c r="X142" s="32" t="str">
        <f t="shared" si="10"/>
        <v/>
      </c>
      <c r="Y142" s="27" t="str">
        <f t="shared" si="11"/>
        <v/>
      </c>
      <c r="Z142" s="247"/>
      <c r="AA142" s="250"/>
      <c r="AC142" s="27"/>
      <c r="AD142" s="26"/>
      <c r="AE142" s="251"/>
      <c r="AF142" s="85"/>
      <c r="AG142" s="26"/>
      <c r="AH142" s="26"/>
      <c r="AI142" s="32"/>
      <c r="AJ142" s="32"/>
      <c r="AK142" s="32"/>
    </row>
    <row r="143" spans="1:37" ht="16.5" customHeight="1">
      <c r="A143" s="247"/>
      <c r="B143" s="306">
        <f>+'Ark1'!C1721</f>
        <v>2024</v>
      </c>
      <c r="C143" s="267">
        <f>+'Ark1'!L1721</f>
        <v>4</v>
      </c>
      <c r="D143" s="267" t="s">
        <v>32</v>
      </c>
      <c r="E143" s="85">
        <f>+'Ark1'!AP1721</f>
        <v>17</v>
      </c>
      <c r="F143" s="275" t="str">
        <f>VLOOKUP(E143,RNR!$D$1:$E$38,2)</f>
        <v>Normande</v>
      </c>
      <c r="G143" s="85" t="str">
        <f>+IF(H143=0,"",'Ark1'!Q1721)</f>
        <v/>
      </c>
      <c r="H143" s="361">
        <f>+'Ark1'!R1721</f>
        <v>0</v>
      </c>
      <c r="I143" s="27" t="str">
        <f>+IF(H143=0,"",'Ark1'!AE1721)</f>
        <v/>
      </c>
      <c r="J143" s="34" t="str">
        <f>+IF(H143=0,"",IF(#REF!=0,"",I143-#REF!))</f>
        <v/>
      </c>
      <c r="K143" s="27" t="str">
        <f>+IF(H143=0,"",'Ark1'!AF1721)</f>
        <v/>
      </c>
      <c r="L143" s="26" t="str">
        <f>+IF(H143=0,"",'Ark1'!T1721)</f>
        <v/>
      </c>
      <c r="M143" s="305" t="str">
        <f>+IF(H143=0,"",'Ark1'!U1721)</f>
        <v/>
      </c>
      <c r="N143" s="34" t="str">
        <f>+IF(H143=0,"",IF(#REF!=0,"",M143-#REF!))</f>
        <v/>
      </c>
      <c r="O143" s="32" t="str">
        <f>+IF(H143=0,"",'Ark1'!W1721)</f>
        <v/>
      </c>
      <c r="P143" s="32" t="str">
        <f>+IF(H143=0,"",'Ark1'!X1721)</f>
        <v/>
      </c>
      <c r="Q143" s="32" t="str">
        <f>+IF(H143=0,"",'Ark1'!AG1721)</f>
        <v/>
      </c>
      <c r="R143" s="32" t="str">
        <f>+IF(H143=0,"",'Ark1'!AH1721)</f>
        <v/>
      </c>
      <c r="S143" s="377" t="str">
        <f>+IF(H143=0,"",'Ark1'!AR1721)</f>
        <v/>
      </c>
      <c r="T143" s="113" t="str">
        <f>+IF(H143=0,"",'Ark1'!AS1721)</f>
        <v/>
      </c>
      <c r="U143" s="32" t="str">
        <f>+IF(H143=0,"",'Ark1'!Y1721)</f>
        <v/>
      </c>
      <c r="V143" s="26" t="str">
        <f>+IF(H143=0,"",'Ark1'!AA1721)</f>
        <v/>
      </c>
      <c r="W143" s="305" t="str">
        <f t="shared" si="9"/>
        <v/>
      </c>
      <c r="X143" s="32" t="str">
        <f t="shared" si="10"/>
        <v/>
      </c>
      <c r="Y143" s="27" t="str">
        <f t="shared" si="11"/>
        <v/>
      </c>
      <c r="Z143" s="247"/>
      <c r="AA143" s="250"/>
      <c r="AC143" s="27"/>
      <c r="AD143" s="26"/>
      <c r="AE143" s="251"/>
      <c r="AF143" s="85"/>
      <c r="AG143" s="26"/>
      <c r="AH143" s="26"/>
      <c r="AI143" s="32"/>
      <c r="AJ143" s="32"/>
      <c r="AK143" s="32"/>
    </row>
    <row r="144" spans="1:37" ht="16.5" customHeight="1">
      <c r="A144" s="247"/>
      <c r="B144" s="306">
        <f>+'Ark1'!C1722</f>
        <v>2024</v>
      </c>
      <c r="C144" s="267">
        <f>+'Ark1'!L1722</f>
        <v>4</v>
      </c>
      <c r="D144" s="267" t="s">
        <v>32</v>
      </c>
      <c r="E144" s="85">
        <f>+'Ark1'!AP1722</f>
        <v>21</v>
      </c>
      <c r="F144" s="275" t="str">
        <f>VLOOKUP(E144,RNR!$D$1:$E$38,2)</f>
        <v>Hereford</v>
      </c>
      <c r="G144" s="85">
        <f>+IF(H144=0,"",'Ark1'!Q1722)</f>
        <v>5</v>
      </c>
      <c r="H144" s="361">
        <f>+'Ark1'!R1722</f>
        <v>12</v>
      </c>
      <c r="I144" s="27">
        <f>+IF(H144=0,"",'Ark1'!AE1722)</f>
        <v>14.634146341463419</v>
      </c>
      <c r="J144" s="34" t="e">
        <f>+IF(H144=0,"",IF(#REF!=0,"",I144-#REF!))</f>
        <v>#REF!</v>
      </c>
      <c r="K144" s="27">
        <f>+IF(H144=0,"",'Ark1'!AF1722)</f>
        <v>11.884928091950959</v>
      </c>
      <c r="L144" s="26">
        <f>+IF(H144=0,"",'Ark1'!T1722)</f>
        <v>5.5833333333333321</v>
      </c>
      <c r="M144" s="305">
        <f>+IF(H144=0,"",'Ark1'!U1722)</f>
        <v>208.18333333333337</v>
      </c>
      <c r="N144" s="34" t="e">
        <f>+IF(H144=0,"",IF(#REF!=0,"",M144-#REF!))</f>
        <v>#REF!</v>
      </c>
      <c r="O144" s="32">
        <f>+IF(H144=0,"",'Ark1'!W1722)</f>
        <v>16.666666666666671</v>
      </c>
      <c r="P144" s="32">
        <f>+IF(H144=0,"",'Ark1'!X1722)</f>
        <v>0</v>
      </c>
      <c r="Q144" s="32">
        <f>+IF(H144=0,"",'Ark1'!AG1722)</f>
        <v>649.75</v>
      </c>
      <c r="R144" s="32">
        <f>+IF(H144=0,"",'Ark1'!AH1722)</f>
        <v>0</v>
      </c>
      <c r="S144" s="377">
        <f>+IF(H144=0,"",'Ark1'!AR1722)</f>
        <v>196.66666666666663</v>
      </c>
      <c r="T144" s="113">
        <f>+IF(H144=0,"",'Ark1'!AS1722)</f>
        <v>27.180692041055181</v>
      </c>
      <c r="U144" s="32">
        <f>+IF(H144=0,"",'Ark1'!Y1722)</f>
        <v>29.912618110459849</v>
      </c>
      <c r="V144" s="26">
        <f>+IF(H144=0,"",'Ark1'!AA1722)</f>
        <v>0.9537935951883032</v>
      </c>
      <c r="W144" s="305">
        <f t="shared" si="9"/>
        <v>320.40528408362195</v>
      </c>
      <c r="X144" s="32">
        <f t="shared" si="10"/>
        <v>52.045833333333341</v>
      </c>
      <c r="Y144" s="27">
        <f t="shared" si="11"/>
        <v>2.4</v>
      </c>
      <c r="Z144" s="247"/>
      <c r="AA144" s="250"/>
      <c r="AC144" s="27"/>
      <c r="AD144" s="26"/>
      <c r="AE144" s="251"/>
      <c r="AF144" s="85"/>
      <c r="AG144" s="26"/>
      <c r="AH144" s="26"/>
      <c r="AI144" s="32"/>
      <c r="AJ144" s="32"/>
      <c r="AK144" s="32"/>
    </row>
    <row r="145" spans="1:37" ht="16.5" customHeight="1">
      <c r="A145" s="247"/>
      <c r="B145" s="306">
        <f>+'Ark1'!C1723</f>
        <v>2024</v>
      </c>
      <c r="C145" s="267">
        <f>+'Ark1'!L1723</f>
        <v>4</v>
      </c>
      <c r="D145" s="267" t="s">
        <v>32</v>
      </c>
      <c r="E145" s="85">
        <f>+'Ark1'!AP1723</f>
        <v>22</v>
      </c>
      <c r="F145" s="275" t="str">
        <f>VLOOKUP(E145,RNR!$D$1:$E$38,2)</f>
        <v>Charolais</v>
      </c>
      <c r="G145" s="85">
        <f>+IF(H145=0,"",'Ark1'!Q1723)</f>
        <v>1</v>
      </c>
      <c r="H145" s="361">
        <f>+'Ark1'!R1723</f>
        <v>1</v>
      </c>
      <c r="I145" s="27">
        <f>+IF(H145=0,"",'Ark1'!AE1723)</f>
        <v>4.5454545454545459</v>
      </c>
      <c r="J145" s="34" t="e">
        <f>+IF(H145=0,"",IF(#REF!=0,"",I145-#REF!))</f>
        <v>#REF!</v>
      </c>
      <c r="K145" s="27">
        <f>+IF(H145=0,"",'Ark1'!AF1723)</f>
        <v>2.0827459825204397</v>
      </c>
      <c r="L145" s="26">
        <f>+IF(H145=0,"",'Ark1'!T1723)</f>
        <v>5</v>
      </c>
      <c r="M145" s="305">
        <f>+IF(H145=0,"",'Ark1'!U1723)</f>
        <v>118.2</v>
      </c>
      <c r="N145" s="34" t="e">
        <f>+IF(H145=0,"",IF(#REF!=0,"",M145-#REF!))</f>
        <v>#REF!</v>
      </c>
      <c r="O145" s="32">
        <f>+IF(H145=0,"",'Ark1'!W1723)</f>
        <v>0</v>
      </c>
      <c r="P145" s="32">
        <f>+IF(H145=0,"",'Ark1'!X1723)</f>
        <v>0</v>
      </c>
      <c r="Q145" s="32">
        <f>+IF(H145=0,"",'Ark1'!AG1723)</f>
        <v>325</v>
      </c>
      <c r="R145" s="32">
        <f>+IF(H145=0,"",'Ark1'!AH1723)</f>
        <v>0</v>
      </c>
      <c r="S145" s="377">
        <f>+IF(H145=0,"",'Ark1'!AR1723)</f>
        <v>171</v>
      </c>
      <c r="T145" s="113">
        <f>+IF(H145=0,"",'Ark1'!AS1723)</f>
        <v>23.599004122026059</v>
      </c>
      <c r="U145" s="32">
        <f>+IF(H145=0,"",'Ark1'!Y1723)</f>
        <v>0</v>
      </c>
      <c r="V145" s="26">
        <f>+IF(H145=0,"",'Ark1'!AA1723)</f>
        <v>0</v>
      </c>
      <c r="W145" s="305">
        <f t="shared" si="9"/>
        <v>363.69230769230768</v>
      </c>
      <c r="X145" s="32">
        <f t="shared" si="10"/>
        <v>29.55</v>
      </c>
      <c r="Y145" s="27">
        <f t="shared" si="11"/>
        <v>1</v>
      </c>
      <c r="Z145" s="247"/>
      <c r="AA145" s="250"/>
      <c r="AC145" s="27"/>
      <c r="AD145" s="26"/>
      <c r="AE145" s="251"/>
      <c r="AF145" s="85"/>
      <c r="AG145" s="26"/>
      <c r="AH145" s="26"/>
      <c r="AI145" s="32"/>
      <c r="AJ145" s="32"/>
      <c r="AK145" s="32"/>
    </row>
    <row r="146" spans="1:37" ht="16.5" customHeight="1">
      <c r="A146" s="247"/>
      <c r="B146" s="306">
        <f>+'Ark1'!C1724</f>
        <v>2024</v>
      </c>
      <c r="C146" s="267">
        <f>+'Ark1'!L1724</f>
        <v>4</v>
      </c>
      <c r="D146" s="267" t="s">
        <v>32</v>
      </c>
      <c r="E146" s="85">
        <f>+'Ark1'!AP1724</f>
        <v>23</v>
      </c>
      <c r="F146" s="275" t="str">
        <f>VLOOKUP(E146,RNR!$D$1:$E$38,2)</f>
        <v>Aberdeen Angus</v>
      </c>
      <c r="G146" s="85">
        <f>+IF(H146=0,"",'Ark1'!Q1724)</f>
        <v>7</v>
      </c>
      <c r="H146" s="361">
        <f>+'Ark1'!R1724</f>
        <v>9</v>
      </c>
      <c r="I146" s="27">
        <f>+IF(H146=0,"",'Ark1'!AE1724)</f>
        <v>8.6538461538461586</v>
      </c>
      <c r="J146" s="34" t="e">
        <f>+IF(H146=0,"",IF(#REF!=0,"",I146-#REF!))</f>
        <v>#REF!</v>
      </c>
      <c r="K146" s="27">
        <f>+IF(H146=0,"",'Ark1'!AF1724)</f>
        <v>6.1628536844709885</v>
      </c>
      <c r="L146" s="26">
        <f>+IF(H146=0,"",'Ark1'!T1724)</f>
        <v>5.8888888888888884</v>
      </c>
      <c r="M146" s="305">
        <f>+IF(H146=0,"",'Ark1'!U1724)</f>
        <v>204.78888888888889</v>
      </c>
      <c r="N146" s="34" t="e">
        <f>+IF(H146=0,"",IF(#REF!=0,"",M146-#REF!))</f>
        <v>#REF!</v>
      </c>
      <c r="O146" s="32">
        <f>+IF(H146=0,"",'Ark1'!W1724)</f>
        <v>33.333333333333343</v>
      </c>
      <c r="P146" s="32">
        <f>+IF(H146=0,"",'Ark1'!X1724)</f>
        <v>0</v>
      </c>
      <c r="Q146" s="32">
        <f>+IF(H146=0,"",'Ark1'!AG1724)</f>
        <v>560.22222222222229</v>
      </c>
      <c r="R146" s="32">
        <f>+IF(H146=0,"",'Ark1'!AH1724)</f>
        <v>0</v>
      </c>
      <c r="S146" s="377">
        <f>+IF(H146=0,"",'Ark1'!AR1724)</f>
        <v>195.77777777777777</v>
      </c>
      <c r="T146" s="113">
        <f>+IF(H146=0,"",'Ark1'!AS1724)</f>
        <v>26.736993001828235</v>
      </c>
      <c r="U146" s="32">
        <f>+IF(H146=0,"",'Ark1'!Y1724)</f>
        <v>49.406015028411808</v>
      </c>
      <c r="V146" s="26">
        <f>+IF(H146=0,"",'Ark1'!AA1724)</f>
        <v>1.5234788000891173</v>
      </c>
      <c r="W146" s="305">
        <f t="shared" si="9"/>
        <v>365.54938516461721</v>
      </c>
      <c r="X146" s="32">
        <f t="shared" si="10"/>
        <v>51.197222222222223</v>
      </c>
      <c r="Y146" s="27">
        <f t="shared" si="11"/>
        <v>1.2857142857142858</v>
      </c>
      <c r="Z146" s="247"/>
      <c r="AA146" s="250"/>
      <c r="AC146" s="27"/>
      <c r="AD146" s="26"/>
      <c r="AE146" s="251"/>
      <c r="AF146" s="85"/>
      <c r="AG146" s="26"/>
      <c r="AH146" s="26"/>
      <c r="AI146" s="32"/>
      <c r="AJ146" s="32"/>
      <c r="AK146" s="32"/>
    </row>
    <row r="147" spans="1:37" ht="16.5" customHeight="1">
      <c r="A147" s="247"/>
      <c r="B147" s="306">
        <f>+'Ark1'!C1725</f>
        <v>2024</v>
      </c>
      <c r="C147" s="267">
        <f>+'Ark1'!L1725</f>
        <v>4</v>
      </c>
      <c r="D147" s="267" t="s">
        <v>32</v>
      </c>
      <c r="E147" s="85">
        <f>+'Ark1'!AP1725</f>
        <v>24</v>
      </c>
      <c r="F147" s="275" t="str">
        <f>VLOOKUP(E147,RNR!$D$1:$E$38,2)</f>
        <v>Limousin</v>
      </c>
      <c r="G147" s="85" t="str">
        <f>+IF(H147=0,"",'Ark1'!Q1725)</f>
        <v/>
      </c>
      <c r="H147" s="361">
        <f>+'Ark1'!R1725</f>
        <v>0</v>
      </c>
      <c r="I147" s="27" t="str">
        <f>+IF(H147=0,"",'Ark1'!AE1725)</f>
        <v/>
      </c>
      <c r="J147" s="34" t="str">
        <f>+IF(H147=0,"",IF(#REF!=0,"",I147-#REF!))</f>
        <v/>
      </c>
      <c r="K147" s="27" t="str">
        <f>+IF(H147=0,"",'Ark1'!AF1725)</f>
        <v/>
      </c>
      <c r="L147" s="26" t="str">
        <f>+IF(H147=0,"",'Ark1'!T1725)</f>
        <v/>
      </c>
      <c r="M147" s="305" t="str">
        <f>+IF(H147=0,"",'Ark1'!U1725)</f>
        <v/>
      </c>
      <c r="N147" s="34" t="str">
        <f>+IF(H147=0,"",IF(#REF!=0,"",M147-#REF!))</f>
        <v/>
      </c>
      <c r="O147" s="32" t="str">
        <f>+IF(H147=0,"",'Ark1'!W1725)</f>
        <v/>
      </c>
      <c r="P147" s="32" t="str">
        <f>+IF(H147=0,"",'Ark1'!X1725)</f>
        <v/>
      </c>
      <c r="Q147" s="32" t="str">
        <f>+IF(H147=0,"",'Ark1'!AG1725)</f>
        <v/>
      </c>
      <c r="R147" s="32" t="str">
        <f>+IF(H147=0,"",'Ark1'!AH1725)</f>
        <v/>
      </c>
      <c r="S147" s="377" t="str">
        <f>+IF(H147=0,"",'Ark1'!AR1725)</f>
        <v/>
      </c>
      <c r="T147" s="113" t="str">
        <f>+IF(H147=0,"",'Ark1'!AS1725)</f>
        <v/>
      </c>
      <c r="U147" s="32" t="str">
        <f>+IF(H147=0,"",'Ark1'!Y1725)</f>
        <v/>
      </c>
      <c r="V147" s="26" t="str">
        <f>+IF(H147=0,"",'Ark1'!AA1725)</f>
        <v/>
      </c>
      <c r="W147" s="305" t="str">
        <f t="shared" si="9"/>
        <v/>
      </c>
      <c r="X147" s="32" t="str">
        <f t="shared" si="10"/>
        <v/>
      </c>
      <c r="Y147" s="27" t="str">
        <f t="shared" si="11"/>
        <v/>
      </c>
      <c r="Z147" s="247"/>
      <c r="AA147" s="250"/>
      <c r="AC147" s="27"/>
      <c r="AD147" s="26"/>
      <c r="AE147" s="251"/>
      <c r="AF147" s="85"/>
      <c r="AG147" s="26"/>
      <c r="AH147" s="26"/>
      <c r="AI147" s="32"/>
      <c r="AJ147" s="32"/>
      <c r="AK147" s="32"/>
    </row>
    <row r="148" spans="1:37" ht="16.5" customHeight="1">
      <c r="A148" s="247"/>
      <c r="B148" s="306">
        <f>+'Ark1'!C1726</f>
        <v>2024</v>
      </c>
      <c r="C148" s="267">
        <f>+'Ark1'!L1726</f>
        <v>4</v>
      </c>
      <c r="D148" s="267" t="s">
        <v>32</v>
      </c>
      <c r="E148" s="85">
        <f>+'Ark1'!AP1726</f>
        <v>25</v>
      </c>
      <c r="F148" s="275" t="str">
        <f>VLOOKUP(E148,RNR!$D$1:$E$38,2)</f>
        <v>Kjøttsimmental</v>
      </c>
      <c r="G148" s="85" t="str">
        <f>+IF(H148=0,"",'Ark1'!Q1726)</f>
        <v/>
      </c>
      <c r="H148" s="361">
        <f>+'Ark1'!R1726</f>
        <v>0</v>
      </c>
      <c r="I148" s="27" t="str">
        <f>+IF(H148=0,"",'Ark1'!AE1726)</f>
        <v/>
      </c>
      <c r="J148" s="34" t="str">
        <f>+IF(H148=0,"",IF(#REF!=0,"",I148-#REF!))</f>
        <v/>
      </c>
      <c r="K148" s="27" t="str">
        <f>+IF(H148=0,"",'Ark1'!AF1726)</f>
        <v/>
      </c>
      <c r="L148" s="26" t="str">
        <f>+IF(H148=0,"",'Ark1'!T1726)</f>
        <v/>
      </c>
      <c r="M148" s="305" t="str">
        <f>+IF(H148=0,"",'Ark1'!U1726)</f>
        <v/>
      </c>
      <c r="N148" s="34" t="str">
        <f>+IF(H148=0,"",IF(#REF!=0,"",M148-#REF!))</f>
        <v/>
      </c>
      <c r="O148" s="32" t="str">
        <f>+IF(H148=0,"",'Ark1'!W1726)</f>
        <v/>
      </c>
      <c r="P148" s="32" t="str">
        <f>+IF(H148=0,"",'Ark1'!X1726)</f>
        <v/>
      </c>
      <c r="Q148" s="32" t="str">
        <f>+IF(H148=0,"",'Ark1'!AG1726)</f>
        <v/>
      </c>
      <c r="R148" s="32" t="str">
        <f>+IF(H148=0,"",'Ark1'!AH1726)</f>
        <v/>
      </c>
      <c r="S148" s="377" t="str">
        <f>+IF(H148=0,"",'Ark1'!AR1726)</f>
        <v/>
      </c>
      <c r="T148" s="113" t="str">
        <f>+IF(H148=0,"",'Ark1'!AS1726)</f>
        <v/>
      </c>
      <c r="U148" s="32" t="str">
        <f>+IF(H148=0,"",'Ark1'!Y1726)</f>
        <v/>
      </c>
      <c r="V148" s="26" t="str">
        <f>+IF(H148=0,"",'Ark1'!AA1726)</f>
        <v/>
      </c>
      <c r="W148" s="305" t="str">
        <f t="shared" si="9"/>
        <v/>
      </c>
      <c r="X148" s="32" t="str">
        <f t="shared" si="10"/>
        <v/>
      </c>
      <c r="Y148" s="27" t="str">
        <f t="shared" si="11"/>
        <v/>
      </c>
      <c r="Z148" s="247"/>
      <c r="AA148" s="250"/>
      <c r="AC148" s="27"/>
      <c r="AD148" s="26"/>
      <c r="AE148" s="251"/>
      <c r="AF148" s="85"/>
      <c r="AG148" s="26"/>
      <c r="AH148" s="26"/>
      <c r="AI148" s="32"/>
      <c r="AJ148" s="32"/>
      <c r="AK148" s="32"/>
    </row>
    <row r="149" spans="1:37" ht="16.5" customHeight="1">
      <c r="A149" s="247"/>
      <c r="B149" s="306">
        <f>+'Ark1'!C1727</f>
        <v>2024</v>
      </c>
      <c r="C149" s="267">
        <f>+'Ark1'!L1727</f>
        <v>4</v>
      </c>
      <c r="D149" s="267" t="s">
        <v>32</v>
      </c>
      <c r="E149" s="85">
        <f>+'Ark1'!AP1727</f>
        <v>26</v>
      </c>
      <c r="F149" s="275" t="str">
        <f>VLOOKUP(E149,RNR!$D$1:$E$38,2)</f>
        <v>Blonde d`Aquitaine</v>
      </c>
      <c r="G149" s="85" t="str">
        <f>+IF(H149=0,"",'Ark1'!Q1727)</f>
        <v/>
      </c>
      <c r="H149" s="361">
        <f>+'Ark1'!R1727</f>
        <v>0</v>
      </c>
      <c r="I149" s="27" t="str">
        <f>+IF(H149=0,"",'Ark1'!AE1727)</f>
        <v/>
      </c>
      <c r="J149" s="34" t="str">
        <f>+IF(H149=0,"",IF(#REF!=0,"",I149-#REF!))</f>
        <v/>
      </c>
      <c r="K149" s="27" t="str">
        <f>+IF(H149=0,"",'Ark1'!AF1727)</f>
        <v/>
      </c>
      <c r="L149" s="26" t="str">
        <f>+IF(H149=0,"",'Ark1'!T1727)</f>
        <v/>
      </c>
      <c r="M149" s="305" t="str">
        <f>+IF(H149=0,"",'Ark1'!U1727)</f>
        <v/>
      </c>
      <c r="N149" s="34" t="str">
        <f>+IF(H149=0,"",IF(#REF!=0,"",M149-#REF!))</f>
        <v/>
      </c>
      <c r="O149" s="32" t="str">
        <f>+IF(H149=0,"",'Ark1'!W1727)</f>
        <v/>
      </c>
      <c r="P149" s="32" t="str">
        <f>+IF(H149=0,"",'Ark1'!X1727)</f>
        <v/>
      </c>
      <c r="Q149" s="32" t="str">
        <f>+IF(H149=0,"",'Ark1'!AG1727)</f>
        <v/>
      </c>
      <c r="R149" s="32" t="str">
        <f>+IF(H149=0,"",'Ark1'!AH1727)</f>
        <v/>
      </c>
      <c r="S149" s="377" t="str">
        <f>+IF(H149=0,"",'Ark1'!AR1727)</f>
        <v/>
      </c>
      <c r="T149" s="113" t="str">
        <f>+IF(H149=0,"",'Ark1'!AS1727)</f>
        <v/>
      </c>
      <c r="U149" s="32" t="str">
        <f>+IF(H149=0,"",'Ark1'!Y1727)</f>
        <v/>
      </c>
      <c r="V149" s="26" t="str">
        <f>+IF(H149=0,"",'Ark1'!AA1727)</f>
        <v/>
      </c>
      <c r="W149" s="305" t="str">
        <f t="shared" si="9"/>
        <v/>
      </c>
      <c r="X149" s="32" t="str">
        <f t="shared" si="10"/>
        <v/>
      </c>
      <c r="Y149" s="27" t="str">
        <f t="shared" si="11"/>
        <v/>
      </c>
      <c r="Z149" s="247"/>
      <c r="AA149" s="250"/>
      <c r="AC149" s="27"/>
      <c r="AD149" s="26"/>
      <c r="AE149" s="251"/>
      <c r="AF149" s="85"/>
      <c r="AG149" s="26"/>
      <c r="AH149" s="26"/>
      <c r="AI149" s="32"/>
      <c r="AJ149" s="32"/>
      <c r="AK149" s="32"/>
    </row>
    <row r="150" spans="1:37" ht="16.5" customHeight="1">
      <c r="A150" s="247"/>
      <c r="B150" s="306">
        <f>+'Ark1'!C1728</f>
        <v>2024</v>
      </c>
      <c r="C150" s="267">
        <f>+'Ark1'!L1728</f>
        <v>4</v>
      </c>
      <c r="D150" s="267" t="s">
        <v>32</v>
      </c>
      <c r="E150" s="85">
        <f>+'Ark1'!AP1728</f>
        <v>27</v>
      </c>
      <c r="F150" s="275" t="str">
        <f>VLOOKUP(E150,RNR!$D$1:$E$38,2)</f>
        <v>Highland</v>
      </c>
      <c r="G150" s="85">
        <f>+IF(H150=0,"",'Ark1'!Q1728)</f>
        <v>6</v>
      </c>
      <c r="H150" s="361">
        <f>+'Ark1'!R1728</f>
        <v>10</v>
      </c>
      <c r="I150" s="27">
        <f>+IF(H150=0,"",'Ark1'!AE1728)</f>
        <v>25.641025641025639</v>
      </c>
      <c r="J150" s="34" t="e">
        <f>+IF(H150=0,"",IF(#REF!=0,"",I150-#REF!))</f>
        <v>#REF!</v>
      </c>
      <c r="K150" s="27">
        <f>+IF(H150=0,"",'Ark1'!AF1728)</f>
        <v>19.994776021940705</v>
      </c>
      <c r="L150" s="26">
        <f>+IF(H150=0,"",'Ark1'!T1728)</f>
        <v>5.2</v>
      </c>
      <c r="M150" s="305">
        <f>+IF(H150=0,"",'Ark1'!U1728)</f>
        <v>168.41000000000005</v>
      </c>
      <c r="N150" s="34" t="e">
        <f>+IF(H150=0,"",IF(#REF!=0,"",M150-#REF!))</f>
        <v>#REF!</v>
      </c>
      <c r="O150" s="32">
        <f>+IF(H150=0,"",'Ark1'!W1728)</f>
        <v>0</v>
      </c>
      <c r="P150" s="32">
        <f>+IF(H150=0,"",'Ark1'!X1728)</f>
        <v>0</v>
      </c>
      <c r="Q150" s="32">
        <f>+IF(H150=0,"",'Ark1'!AG1728)</f>
        <v>723.5</v>
      </c>
      <c r="R150" s="32">
        <f>+IF(H150=0,"",'Ark1'!AH1728)</f>
        <v>0</v>
      </c>
      <c r="S150" s="377">
        <f>+IF(H150=0,"",'Ark1'!AR1728)</f>
        <v>182.7</v>
      </c>
      <c r="T150" s="113">
        <f>+IF(H150=0,"",'Ark1'!AS1728)</f>
        <v>27.246352922653752</v>
      </c>
      <c r="U150" s="32">
        <f>+IF(H150=0,"",'Ark1'!Y1728)</f>
        <v>34.035289039466022</v>
      </c>
      <c r="V150" s="26">
        <f>+IF(H150=0,"",'Ark1'!AA1728)</f>
        <v>0.74833147735478611</v>
      </c>
      <c r="W150" s="305">
        <f t="shared" si="9"/>
        <v>232.77125086385632</v>
      </c>
      <c r="X150" s="32">
        <f t="shared" si="10"/>
        <v>42.102500000000013</v>
      </c>
      <c r="Y150" s="27">
        <f t="shared" si="11"/>
        <v>1.6666666666666667</v>
      </c>
      <c r="Z150" s="247"/>
      <c r="AA150" s="250"/>
      <c r="AC150" s="27"/>
      <c r="AD150" s="26"/>
      <c r="AE150" s="251"/>
      <c r="AF150" s="85"/>
      <c r="AG150" s="26"/>
      <c r="AH150" s="26"/>
      <c r="AI150" s="32"/>
      <c r="AJ150" s="32"/>
      <c r="AK150" s="32"/>
    </row>
    <row r="151" spans="1:37" ht="16.5" customHeight="1">
      <c r="A151" s="247"/>
      <c r="B151" s="306">
        <f>+'Ark1'!C1729</f>
        <v>2024</v>
      </c>
      <c r="C151" s="267">
        <f>+'Ark1'!L1729</f>
        <v>4</v>
      </c>
      <c r="D151" s="267" t="s">
        <v>32</v>
      </c>
      <c r="E151" s="85">
        <f>+'Ark1'!AP1729</f>
        <v>28</v>
      </c>
      <c r="F151" s="275" t="str">
        <f>VLOOKUP(E151,RNR!$D$1:$E$38,2)</f>
        <v>Tiroler Grauvieh</v>
      </c>
      <c r="G151" s="85">
        <f>+IF(H151=0,"",'Ark1'!Q1729)</f>
        <v>1</v>
      </c>
      <c r="H151" s="361">
        <f>+'Ark1'!R1729</f>
        <v>1</v>
      </c>
      <c r="I151" s="27">
        <f>+IF(H151=0,"",'Ark1'!AE1729)</f>
        <v>7.1428571428571441</v>
      </c>
      <c r="J151" s="34" t="e">
        <f>+IF(H151=0,"",IF(#REF!=0,"",I151-#REF!))</f>
        <v>#REF!</v>
      </c>
      <c r="K151" s="27">
        <f>+IF(H151=0,"",'Ark1'!AF1729)</f>
        <v>5.4823792058682814</v>
      </c>
      <c r="L151" s="26">
        <f>+IF(H151=0,"",'Ark1'!T1729)</f>
        <v>5</v>
      </c>
      <c r="M151" s="305">
        <f>+IF(H151=0,"",'Ark1'!U1729)</f>
        <v>171.9</v>
      </c>
      <c r="N151" s="34" t="e">
        <f>+IF(H151=0,"",IF(#REF!=0,"",M151-#REF!))</f>
        <v>#REF!</v>
      </c>
      <c r="O151" s="32">
        <f>+IF(H151=0,"",'Ark1'!W1729)</f>
        <v>0</v>
      </c>
      <c r="P151" s="32">
        <f>+IF(H151=0,"",'Ark1'!X1729)</f>
        <v>0</v>
      </c>
      <c r="Q151" s="32">
        <f>+IF(H151=0,"",'Ark1'!AG1729)</f>
        <v>379</v>
      </c>
      <c r="R151" s="32">
        <f>+IF(H151=0,"",'Ark1'!AH1729)</f>
        <v>0</v>
      </c>
      <c r="S151" s="377">
        <f>+IF(H151=0,"",'Ark1'!AR1729)</f>
        <v>188</v>
      </c>
      <c r="T151" s="113">
        <f>+IF(H151=0,"",'Ark1'!AS1729)</f>
        <v>25.885401115359784</v>
      </c>
      <c r="U151" s="32">
        <f>+IF(H151=0,"",'Ark1'!Y1729)</f>
        <v>0</v>
      </c>
      <c r="V151" s="26">
        <f>+IF(H151=0,"",'Ark1'!AA1729)</f>
        <v>0</v>
      </c>
      <c r="W151" s="305">
        <f t="shared" si="9"/>
        <v>453.56200527704488</v>
      </c>
      <c r="X151" s="32">
        <f t="shared" si="10"/>
        <v>42.975000000000001</v>
      </c>
      <c r="Y151" s="27">
        <f t="shared" si="11"/>
        <v>1</v>
      </c>
      <c r="Z151" s="247"/>
      <c r="AA151" s="250"/>
      <c r="AC151" s="27"/>
      <c r="AD151" s="26"/>
      <c r="AE151" s="251"/>
      <c r="AF151" s="85"/>
      <c r="AG151" s="26"/>
      <c r="AH151" s="26"/>
      <c r="AI151" s="32"/>
      <c r="AJ151" s="32"/>
      <c r="AK151" s="32"/>
    </row>
    <row r="152" spans="1:37" ht="16.5" customHeight="1">
      <c r="A152" s="247"/>
      <c r="B152" s="306">
        <f>+'Ark1'!C1730</f>
        <v>2024</v>
      </c>
      <c r="C152" s="267">
        <f>+'Ark1'!L1730</f>
        <v>4</v>
      </c>
      <c r="D152" s="267" t="s">
        <v>32</v>
      </c>
      <c r="E152" s="85">
        <f>+'Ark1'!AP1730</f>
        <v>29</v>
      </c>
      <c r="F152" s="275" t="str">
        <f>VLOOKUP(E152,RNR!$D$1:$E$38,2)</f>
        <v>Dexter</v>
      </c>
      <c r="G152" s="85">
        <f>+IF(H152=0,"",'Ark1'!Q1730)</f>
        <v>14</v>
      </c>
      <c r="H152" s="361">
        <f>+'Ark1'!R1730</f>
        <v>42</v>
      </c>
      <c r="I152" s="27">
        <f>+IF(H152=0,"",'Ark1'!AE1730)</f>
        <v>36.84210526315789</v>
      </c>
      <c r="J152" s="34" t="e">
        <f>+IF(H152=0,"",IF(#REF!=0,"",I152-#REF!))</f>
        <v>#REF!</v>
      </c>
      <c r="K152" s="27">
        <f>+IF(H152=0,"",'Ark1'!AF1730)</f>
        <v>36.103128793321261</v>
      </c>
      <c r="L152" s="26">
        <f>+IF(H152=0,"",'Ark1'!T1730)</f>
        <v>6.5</v>
      </c>
      <c r="M152" s="305">
        <f>+IF(H152=0,"",'Ark1'!U1730)</f>
        <v>138.79761904761904</v>
      </c>
      <c r="N152" s="34" t="e">
        <f>+IF(H152=0,"",IF(#REF!=0,"",M152-#REF!))</f>
        <v>#REF!</v>
      </c>
      <c r="O152" s="32">
        <f>+IF(H152=0,"",'Ark1'!W1730)</f>
        <v>40.476190476190474</v>
      </c>
      <c r="P152" s="32">
        <f>+IF(H152=0,"",'Ark1'!X1730)</f>
        <v>0</v>
      </c>
      <c r="Q152" s="32">
        <f>+IF(H152=0,"",'Ark1'!AG1730)</f>
        <v>679.97619047619048</v>
      </c>
      <c r="R152" s="32">
        <f>+IF(H152=0,"",'Ark1'!AH1730)</f>
        <v>0</v>
      </c>
      <c r="S152" s="377">
        <f>+IF(H152=0,"",'Ark1'!AR1730)</f>
        <v>171.71428571428575</v>
      </c>
      <c r="T152" s="113">
        <f>+IF(H152=0,"",'Ark1'!AS1730)</f>
        <v>27.118997126969369</v>
      </c>
      <c r="U152" s="32">
        <f>+IF(H152=0,"",'Ark1'!Y1730)</f>
        <v>24.360159590681089</v>
      </c>
      <c r="V152" s="26">
        <f>+IF(H152=0,"",'Ark1'!AA1730)</f>
        <v>1.531417021989143</v>
      </c>
      <c r="W152" s="305">
        <f t="shared" si="9"/>
        <v>204.12129276235157</v>
      </c>
      <c r="X152" s="32">
        <f t="shared" si="10"/>
        <v>34.699404761904759</v>
      </c>
      <c r="Y152" s="27">
        <f t="shared" si="11"/>
        <v>3</v>
      </c>
      <c r="Z152" s="247"/>
      <c r="AA152" s="250"/>
      <c r="AC152" s="27"/>
      <c r="AD152" s="26"/>
      <c r="AE152" s="251"/>
      <c r="AF152" s="85"/>
      <c r="AG152" s="26"/>
      <c r="AH152" s="26"/>
      <c r="AI152" s="32"/>
      <c r="AJ152" s="32"/>
      <c r="AK152" s="32"/>
    </row>
    <row r="153" spans="1:37" ht="15.6">
      <c r="A153" s="247"/>
      <c r="B153" s="306">
        <f>+'Ark1'!C1731</f>
        <v>2024</v>
      </c>
      <c r="C153" s="267">
        <f>+'Ark1'!L1731</f>
        <v>4</v>
      </c>
      <c r="D153" s="267" t="s">
        <v>32</v>
      </c>
      <c r="E153" s="85">
        <f>+'Ark1'!AP1731</f>
        <v>30</v>
      </c>
      <c r="F153" s="275" t="str">
        <f>VLOOKUP(E153,RNR!$D$1:$E$38,2)</f>
        <v>Piemontese</v>
      </c>
      <c r="G153" s="85" t="str">
        <f>+IF(H153=0,"",'Ark1'!Q1731)</f>
        <v/>
      </c>
      <c r="H153" s="361">
        <f>+'Ark1'!R1731</f>
        <v>0</v>
      </c>
      <c r="I153" s="27" t="str">
        <f>+IF(H153=0,"",'Ark1'!AE1731)</f>
        <v/>
      </c>
      <c r="J153" s="34" t="str">
        <f>+IF(H153=0,"",IF(#REF!=0,"",I153-#REF!))</f>
        <v/>
      </c>
      <c r="K153" s="27" t="str">
        <f>+IF(H153=0,"",'Ark1'!AF1731)</f>
        <v/>
      </c>
      <c r="L153" s="26" t="str">
        <f>+IF(H153=0,"",'Ark1'!T1731)</f>
        <v/>
      </c>
      <c r="M153" s="305" t="str">
        <f>+IF(H153=0,"",'Ark1'!U1731)</f>
        <v/>
      </c>
      <c r="N153" s="34" t="str">
        <f>+IF(H153=0,"",IF(#REF!=0,"",M153-#REF!))</f>
        <v/>
      </c>
      <c r="O153" s="32" t="str">
        <f>+IF(H153=0,"",'Ark1'!W1731)</f>
        <v/>
      </c>
      <c r="P153" s="32" t="str">
        <f>+IF(H153=0,"",'Ark1'!X1731)</f>
        <v/>
      </c>
      <c r="Q153" s="32" t="str">
        <f>+IF(H153=0,"",'Ark1'!AG1731)</f>
        <v/>
      </c>
      <c r="R153" s="32" t="str">
        <f>+IF(H153=0,"",'Ark1'!AH1731)</f>
        <v/>
      </c>
      <c r="S153" s="377" t="str">
        <f>+IF(H153=0,"",'Ark1'!AR1731)</f>
        <v/>
      </c>
      <c r="T153" s="113" t="str">
        <f>+IF(H153=0,"",'Ark1'!AS1731)</f>
        <v/>
      </c>
      <c r="U153" s="32" t="str">
        <f>+IF(H153=0,"",'Ark1'!Y1731)</f>
        <v/>
      </c>
      <c r="V153" s="26" t="str">
        <f>+IF(H153=0,"",'Ark1'!AA1731)</f>
        <v/>
      </c>
      <c r="W153" s="305" t="str">
        <f t="shared" si="9"/>
        <v/>
      </c>
      <c r="X153" s="32" t="str">
        <f t="shared" si="10"/>
        <v/>
      </c>
      <c r="Y153" s="27" t="str">
        <f t="shared" si="11"/>
        <v/>
      </c>
      <c r="Z153" s="247"/>
      <c r="AA153" s="85"/>
      <c r="AC153" s="27"/>
      <c r="AD153" s="26"/>
      <c r="AE153" s="85"/>
      <c r="AF153" s="85"/>
      <c r="AG153" s="26"/>
      <c r="AH153" s="26"/>
      <c r="AI153" s="32"/>
      <c r="AJ153" s="32"/>
      <c r="AK153" s="32"/>
    </row>
    <row r="154" spans="1:37" ht="17.25" customHeight="1">
      <c r="A154" s="247"/>
      <c r="B154" s="306">
        <f>+'Ark1'!C1732</f>
        <v>2024</v>
      </c>
      <c r="C154" s="267">
        <f>+'Ark1'!L1732</f>
        <v>4</v>
      </c>
      <c r="D154" s="267" t="s">
        <v>32</v>
      </c>
      <c r="E154" s="85">
        <f>+'Ark1'!AP1732</f>
        <v>31</v>
      </c>
      <c r="F154" s="275" t="str">
        <f>VLOOKUP(E154,RNR!$D$1:$E$38,2)</f>
        <v>Galloway</v>
      </c>
      <c r="G154" s="85">
        <f>+IF(H154=0,"",'Ark1'!Q1732)</f>
        <v>4</v>
      </c>
      <c r="H154" s="361">
        <f>+'Ark1'!R1732</f>
        <v>5</v>
      </c>
      <c r="I154" s="27">
        <f>+IF(H154=0,"",'Ark1'!AE1732)</f>
        <v>27.777777777777779</v>
      </c>
      <c r="J154" s="34" t="e">
        <f>+IF(H154=0,"",IF(#REF!=0,"",I154-#REF!))</f>
        <v>#REF!</v>
      </c>
      <c r="K154" s="27">
        <f>+IF(H154=0,"",'Ark1'!AF1732)</f>
        <v>18.448052314110157</v>
      </c>
      <c r="L154" s="26">
        <f>+IF(H154=0,"",'Ark1'!T1732)</f>
        <v>4.4000000000000004</v>
      </c>
      <c r="M154" s="305">
        <f>+IF(H154=0,"",'Ark1'!U1732)</f>
        <v>130.9</v>
      </c>
      <c r="N154" s="34" t="e">
        <f>+IF(H154=0,"",IF(#REF!=0,"",M154-#REF!))</f>
        <v>#REF!</v>
      </c>
      <c r="O154" s="32">
        <f>+IF(H154=0,"",'Ark1'!W1732)</f>
        <v>0</v>
      </c>
      <c r="P154" s="32">
        <f>+IF(H154=0,"",'Ark1'!X1732)</f>
        <v>0</v>
      </c>
      <c r="Q154" s="32">
        <f>+IF(H154=0,"",'Ark1'!AG1732)</f>
        <v>486.4</v>
      </c>
      <c r="R154" s="32">
        <f>+IF(H154=0,"",'Ark1'!AH1732)</f>
        <v>0</v>
      </c>
      <c r="S154" s="377">
        <f>+IF(H154=0,"",'Ark1'!AR1732)</f>
        <v>170.6</v>
      </c>
      <c r="T154" s="113">
        <f>+IF(H154=0,"",'Ark1'!AS1732)</f>
        <v>25.576127344498559</v>
      </c>
      <c r="U154" s="32">
        <f>+IF(H154=0,"",'Ark1'!Y1732)</f>
        <v>39.138983124245797</v>
      </c>
      <c r="V154" s="26">
        <f>+IF(H154=0,"",'Ark1'!AA1732)</f>
        <v>0.48989794855663321</v>
      </c>
      <c r="W154" s="305">
        <f t="shared" si="9"/>
        <v>269.1200657894737</v>
      </c>
      <c r="X154" s="32">
        <f t="shared" si="10"/>
        <v>32.725000000000001</v>
      </c>
      <c r="Y154" s="27">
        <f t="shared" si="11"/>
        <v>1.25</v>
      </c>
      <c r="Z154" s="247"/>
      <c r="AA154" s="212"/>
      <c r="AC154" s="27"/>
      <c r="AD154" s="26"/>
      <c r="AE154" s="251"/>
      <c r="AF154" s="85"/>
      <c r="AG154" s="26"/>
      <c r="AH154" s="26"/>
      <c r="AI154" s="32"/>
      <c r="AJ154" s="32"/>
      <c r="AK154" s="32"/>
    </row>
    <row r="155" spans="1:37" ht="15.6">
      <c r="A155" s="247"/>
      <c r="B155" s="306">
        <f>+'Ark1'!C1733</f>
        <v>2024</v>
      </c>
      <c r="C155" s="267">
        <f>+'Ark1'!L1733</f>
        <v>4</v>
      </c>
      <c r="D155" s="267" t="s">
        <v>32</v>
      </c>
      <c r="E155" s="85">
        <f>+'Ark1'!AP1733</f>
        <v>32</v>
      </c>
      <c r="F155" s="275" t="str">
        <f>VLOOKUP(E155,RNR!$D$1:$E$38,2)</f>
        <v>Salers</v>
      </c>
      <c r="G155" s="85" t="str">
        <f>+IF(H155=0,"",'Ark1'!Q1733)</f>
        <v/>
      </c>
      <c r="H155" s="361">
        <f>+'Ark1'!R1733</f>
        <v>0</v>
      </c>
      <c r="I155" s="27" t="str">
        <f>+IF(H155=0,"",'Ark1'!AE1733)</f>
        <v/>
      </c>
      <c r="J155" s="34" t="str">
        <f>+IF(H155=0,"",IF(#REF!=0,"",I155-#REF!))</f>
        <v/>
      </c>
      <c r="K155" s="27" t="str">
        <f>+IF(H155=0,"",'Ark1'!AF1733)</f>
        <v/>
      </c>
      <c r="L155" s="26" t="str">
        <f>+IF(H155=0,"",'Ark1'!T1733)</f>
        <v/>
      </c>
      <c r="M155" s="305" t="str">
        <f>+IF(H155=0,"",'Ark1'!U1733)</f>
        <v/>
      </c>
      <c r="N155" s="34" t="str">
        <f>+IF(H155=0,"",IF(#REF!=0,"",M155-#REF!))</f>
        <v/>
      </c>
      <c r="O155" s="32" t="str">
        <f>+IF(H155=0,"",'Ark1'!W1733)</f>
        <v/>
      </c>
      <c r="P155" s="32" t="str">
        <f>+IF(H155=0,"",'Ark1'!X1733)</f>
        <v/>
      </c>
      <c r="Q155" s="32" t="str">
        <f>+IF(H155=0,"",'Ark1'!AG1733)</f>
        <v/>
      </c>
      <c r="R155" s="32" t="str">
        <f>+IF(H155=0,"",'Ark1'!AH1733)</f>
        <v/>
      </c>
      <c r="S155" s="377" t="str">
        <f>+IF(H155=0,"",'Ark1'!AR1733)</f>
        <v/>
      </c>
      <c r="T155" s="113" t="str">
        <f>+IF(H155=0,"",'Ark1'!AS1733)</f>
        <v/>
      </c>
      <c r="U155" s="32" t="str">
        <f>+IF(H155=0,"",'Ark1'!Y1733)</f>
        <v/>
      </c>
      <c r="V155" s="26" t="str">
        <f>+IF(H155=0,"",'Ark1'!AA1733)</f>
        <v/>
      </c>
      <c r="W155" s="305" t="str">
        <f t="shared" si="9"/>
        <v/>
      </c>
      <c r="X155" s="32" t="str">
        <f t="shared" si="10"/>
        <v/>
      </c>
      <c r="Y155" s="27" t="str">
        <f t="shared" si="11"/>
        <v/>
      </c>
      <c r="Z155" s="247"/>
      <c r="AA155" s="212"/>
      <c r="AC155" s="27"/>
      <c r="AD155" s="26"/>
      <c r="AE155" s="85"/>
      <c r="AF155" s="85"/>
      <c r="AG155" s="26"/>
      <c r="AH155" s="26"/>
      <c r="AI155" s="32"/>
      <c r="AJ155" s="32"/>
      <c r="AK155" s="32"/>
    </row>
    <row r="156" spans="1:37" ht="15.6">
      <c r="A156" s="247"/>
      <c r="B156" s="306">
        <f>+'Ark1'!C1734</f>
        <v>2024</v>
      </c>
      <c r="C156" s="267">
        <f>+'Ark1'!L1734</f>
        <v>4</v>
      </c>
      <c r="D156" s="267" t="s">
        <v>32</v>
      </c>
      <c r="E156" s="85">
        <f>+'Ark1'!AP1734</f>
        <v>33</v>
      </c>
      <c r="F156" s="275" t="str">
        <f>VLOOKUP(E156,RNR!$D$1:$E$38,2)</f>
        <v>Chianina</v>
      </c>
      <c r="G156" s="85" t="str">
        <f>+IF(H156=0,"",'Ark1'!Q1734)</f>
        <v/>
      </c>
      <c r="H156" s="361">
        <f>+'Ark1'!R1734</f>
        <v>0</v>
      </c>
      <c r="I156" s="27" t="str">
        <f>+IF(H156=0,"",'Ark1'!AE1734)</f>
        <v/>
      </c>
      <c r="J156" s="34" t="str">
        <f>+IF(H156=0,"",IF(#REF!=0,"",I156-#REF!))</f>
        <v/>
      </c>
      <c r="K156" s="27" t="str">
        <f>+IF(H156=0,"",'Ark1'!AF1734)</f>
        <v/>
      </c>
      <c r="L156" s="26" t="str">
        <f>+IF(H156=0,"",'Ark1'!T1734)</f>
        <v/>
      </c>
      <c r="M156" s="305" t="str">
        <f>+IF(H156=0,"",'Ark1'!U1734)</f>
        <v/>
      </c>
      <c r="N156" s="34" t="str">
        <f>+IF(H156=0,"",IF(#REF!=0,"",M156-#REF!))</f>
        <v/>
      </c>
      <c r="O156" s="32" t="str">
        <f>+IF(H156=0,"",'Ark1'!W1734)</f>
        <v/>
      </c>
      <c r="P156" s="32" t="str">
        <f>+IF(H156=0,"",'Ark1'!X1734)</f>
        <v/>
      </c>
      <c r="Q156" s="32" t="str">
        <f>+IF(H156=0,"",'Ark1'!AG1734)</f>
        <v/>
      </c>
      <c r="R156" s="32" t="str">
        <f>+IF(H156=0,"",'Ark1'!AH1734)</f>
        <v/>
      </c>
      <c r="S156" s="377" t="str">
        <f>+IF(H156=0,"",'Ark1'!AR1734)</f>
        <v/>
      </c>
      <c r="T156" s="113" t="str">
        <f>+IF(H156=0,"",'Ark1'!AS1734)</f>
        <v/>
      </c>
      <c r="U156" s="32" t="str">
        <f>+IF(H156=0,"",'Ark1'!Y1734)</f>
        <v/>
      </c>
      <c r="V156" s="26" t="str">
        <f>+IF(H156=0,"",'Ark1'!AA1734)</f>
        <v/>
      </c>
      <c r="W156" s="305" t="str">
        <f t="shared" si="9"/>
        <v/>
      </c>
      <c r="X156" s="32" t="str">
        <f t="shared" si="10"/>
        <v/>
      </c>
      <c r="Y156" s="27" t="str">
        <f t="shared" si="11"/>
        <v/>
      </c>
      <c r="Z156" s="247"/>
      <c r="AA156" s="271"/>
      <c r="AC156" s="27"/>
      <c r="AD156" s="26"/>
      <c r="AE156" s="85"/>
      <c r="AF156" s="85"/>
      <c r="AG156" s="26"/>
      <c r="AH156" s="26"/>
      <c r="AI156" s="32"/>
      <c r="AJ156" s="32"/>
      <c r="AK156" s="32"/>
    </row>
    <row r="157" spans="1:37" ht="16.5" customHeight="1">
      <c r="A157" s="247"/>
      <c r="B157" s="306">
        <f>+'Ark1'!C1735</f>
        <v>2024</v>
      </c>
      <c r="C157" s="267">
        <f>+'Ark1'!L1735</f>
        <v>4</v>
      </c>
      <c r="D157" s="267" t="s">
        <v>32</v>
      </c>
      <c r="E157" s="85">
        <f>+'Ark1'!AP1735</f>
        <v>34</v>
      </c>
      <c r="F157" s="275" t="str">
        <f>VLOOKUP(E157,RNR!$D$1:$E$38,2)</f>
        <v>Belgisk blå</v>
      </c>
      <c r="G157" s="85" t="str">
        <f>+IF(H157=0,"",'Ark1'!Q1735)</f>
        <v/>
      </c>
      <c r="H157" s="361">
        <f>+'Ark1'!R1735</f>
        <v>0</v>
      </c>
      <c r="I157" s="27" t="str">
        <f>+IF(H157=0,"",'Ark1'!AE1735)</f>
        <v/>
      </c>
      <c r="J157" s="34" t="str">
        <f>+IF(H157=0,"",IF(#REF!=0,"",I157-#REF!))</f>
        <v/>
      </c>
      <c r="K157" s="27" t="str">
        <f>+IF(H157=0,"",'Ark1'!AF1735)</f>
        <v/>
      </c>
      <c r="L157" s="26" t="str">
        <f>+IF(H157=0,"",'Ark1'!T1735)</f>
        <v/>
      </c>
      <c r="M157" s="305" t="str">
        <f>+IF(H157=0,"",'Ark1'!U1735)</f>
        <v/>
      </c>
      <c r="N157" s="34" t="str">
        <f>+IF(H157=0,"",IF(#REF!=0,"",M157-#REF!))</f>
        <v/>
      </c>
      <c r="O157" s="32" t="str">
        <f>+IF(H157=0,"",'Ark1'!W1735)</f>
        <v/>
      </c>
      <c r="P157" s="32" t="str">
        <f>+IF(H157=0,"",'Ark1'!X1735)</f>
        <v/>
      </c>
      <c r="Q157" s="32" t="str">
        <f>+IF(H157=0,"",'Ark1'!AG1735)</f>
        <v/>
      </c>
      <c r="R157" s="32" t="str">
        <f>+IF(H157=0,"",'Ark1'!AH1735)</f>
        <v/>
      </c>
      <c r="S157" s="377" t="str">
        <f>+IF(H157=0,"",'Ark1'!AR1735)</f>
        <v/>
      </c>
      <c r="T157" s="113" t="str">
        <f>+IF(H157=0,"",'Ark1'!AS1735)</f>
        <v/>
      </c>
      <c r="U157" s="32" t="str">
        <f>+IF(H157=0,"",'Ark1'!Y1735)</f>
        <v/>
      </c>
      <c r="V157" s="26" t="str">
        <f>+IF(H157=0,"",'Ark1'!AA1735)</f>
        <v/>
      </c>
      <c r="W157" s="305" t="str">
        <f t="shared" si="9"/>
        <v/>
      </c>
      <c r="X157" s="32" t="str">
        <f t="shared" si="10"/>
        <v/>
      </c>
      <c r="Y157" s="27" t="str">
        <f t="shared" si="11"/>
        <v/>
      </c>
      <c r="Z157" s="247"/>
      <c r="AA157" s="212"/>
      <c r="AC157" s="27"/>
      <c r="AD157" s="26"/>
      <c r="AE157" s="85"/>
      <c r="AF157" s="85"/>
      <c r="AG157" s="272"/>
      <c r="AH157" s="272"/>
      <c r="AI157" s="32"/>
      <c r="AJ157" s="32"/>
      <c r="AK157" s="32"/>
    </row>
    <row r="158" spans="1:37" ht="15.6">
      <c r="A158" s="247"/>
      <c r="B158" s="306">
        <f>+'Ark1'!C1736</f>
        <v>2024</v>
      </c>
      <c r="C158" s="267">
        <f>+'Ark1'!L1736</f>
        <v>4</v>
      </c>
      <c r="D158" s="267" t="s">
        <v>32</v>
      </c>
      <c r="E158" s="85">
        <f>+'Ark1'!AP1736</f>
        <v>39</v>
      </c>
      <c r="F158" s="275" t="str">
        <f>VLOOKUP(E158,RNR!$D$1:$E$38,2)</f>
        <v>Wagyu</v>
      </c>
      <c r="G158" s="85" t="str">
        <f>+IF(H158=0,"",'Ark1'!Q1736)</f>
        <v/>
      </c>
      <c r="H158" s="361">
        <f>+'Ark1'!R1736</f>
        <v>0</v>
      </c>
      <c r="I158" s="27" t="str">
        <f>+IF(H158=0,"",'Ark1'!AE1736)</f>
        <v/>
      </c>
      <c r="J158" s="34" t="str">
        <f>+IF(H158=0,"",IF(#REF!=0,"",I158-#REF!))</f>
        <v/>
      </c>
      <c r="K158" s="27" t="str">
        <f>+IF(H158=0,"",'Ark1'!AF1736)</f>
        <v/>
      </c>
      <c r="L158" s="26" t="str">
        <f>+IF(H158=0,"",'Ark1'!T1736)</f>
        <v/>
      </c>
      <c r="M158" s="305" t="str">
        <f>+IF(H158=0,"",'Ark1'!U1736)</f>
        <v/>
      </c>
      <c r="N158" s="34" t="str">
        <f>+IF(H158=0,"",IF(#REF!=0,"",M158-#REF!))</f>
        <v/>
      </c>
      <c r="O158" s="32" t="str">
        <f>+IF(H158=0,"",'Ark1'!W1736)</f>
        <v/>
      </c>
      <c r="P158" s="32" t="str">
        <f>+IF(H158=0,"",'Ark1'!X1736)</f>
        <v/>
      </c>
      <c r="Q158" s="32" t="str">
        <f>+IF(H158=0,"",'Ark1'!AG1736)</f>
        <v/>
      </c>
      <c r="R158" s="32" t="str">
        <f>+IF(H158=0,"",'Ark1'!AH1736)</f>
        <v/>
      </c>
      <c r="S158" s="377" t="str">
        <f>+IF(H158=0,"",'Ark1'!AR1736)</f>
        <v/>
      </c>
      <c r="T158" s="113" t="str">
        <f>+IF(H158=0,"",'Ark1'!AS1736)</f>
        <v/>
      </c>
      <c r="U158" s="32" t="str">
        <f>+IF(H158=0,"",'Ark1'!Y1736)</f>
        <v/>
      </c>
      <c r="V158" s="26" t="str">
        <f>+IF(H158=0,"",'Ark1'!AA1736)</f>
        <v/>
      </c>
      <c r="W158" s="305" t="str">
        <f t="shared" si="9"/>
        <v/>
      </c>
      <c r="X158" s="32" t="str">
        <f t="shared" si="10"/>
        <v/>
      </c>
      <c r="Y158" s="27" t="str">
        <f t="shared" si="11"/>
        <v/>
      </c>
      <c r="Z158" s="247"/>
      <c r="AA158" s="250"/>
      <c r="AC158" s="27"/>
      <c r="AD158" s="26"/>
      <c r="AE158" s="250"/>
      <c r="AF158" s="85"/>
      <c r="AJ158" s="85"/>
    </row>
    <row r="159" spans="1:37" ht="15.6">
      <c r="A159" s="247"/>
      <c r="B159" s="306">
        <f>+'Ark1'!C1737</f>
        <v>2024</v>
      </c>
      <c r="C159" s="267">
        <f>+'Ark1'!L1737</f>
        <v>4</v>
      </c>
      <c r="D159" s="267" t="s">
        <v>32</v>
      </c>
      <c r="E159" s="85">
        <f>+'Ark1'!AP1737</f>
        <v>40</v>
      </c>
      <c r="F159" s="275" t="str">
        <f>VLOOKUP(E159,RNR!$D$1:$E$38,2)</f>
        <v>Jak (Bos Grunniens)</v>
      </c>
      <c r="G159" s="85" t="str">
        <f>+IF(H159=0,"",'Ark1'!Q1737)</f>
        <v/>
      </c>
      <c r="H159" s="361">
        <f>+'Ark1'!R1737</f>
        <v>0</v>
      </c>
      <c r="I159" s="27" t="str">
        <f>+IF(H159=0,"",'Ark1'!AE1737)</f>
        <v/>
      </c>
      <c r="J159" s="34" t="str">
        <f>+IF(H159=0,"",IF(#REF!=0,"",I159-#REF!))</f>
        <v/>
      </c>
      <c r="K159" s="27" t="str">
        <f>+IF(H159=0,"",'Ark1'!AF1737)</f>
        <v/>
      </c>
      <c r="L159" s="26" t="str">
        <f>+IF(H159=0,"",'Ark1'!T1737)</f>
        <v/>
      </c>
      <c r="M159" s="305" t="str">
        <f>+IF(H159=0,"",'Ark1'!U1737)</f>
        <v/>
      </c>
      <c r="N159" s="34" t="str">
        <f>+IF(H159=0,"",IF(#REF!=0,"",M159-#REF!))</f>
        <v/>
      </c>
      <c r="O159" s="32" t="str">
        <f>+IF(H159=0,"",'Ark1'!W1737)</f>
        <v/>
      </c>
      <c r="P159" s="32" t="str">
        <f>+IF(H159=0,"",'Ark1'!X1737)</f>
        <v/>
      </c>
      <c r="Q159" s="32" t="str">
        <f>+IF(H159=0,"",'Ark1'!AG1737)</f>
        <v/>
      </c>
      <c r="R159" s="32" t="str">
        <f>+IF(H159=0,"",'Ark1'!AH1737)</f>
        <v/>
      </c>
      <c r="S159" s="377" t="str">
        <f>+IF(H159=0,"",'Ark1'!AR1737)</f>
        <v/>
      </c>
      <c r="T159" s="113" t="str">
        <f>+IF(H159=0,"",'Ark1'!AS1737)</f>
        <v/>
      </c>
      <c r="U159" s="32" t="str">
        <f>+IF(H159=0,"",'Ark1'!Y1737)</f>
        <v/>
      </c>
      <c r="V159" s="26" t="str">
        <f>+IF(H159=0,"",'Ark1'!AA1737)</f>
        <v/>
      </c>
      <c r="W159" s="305" t="str">
        <f t="shared" si="9"/>
        <v/>
      </c>
      <c r="X159" s="32" t="str">
        <f t="shared" si="10"/>
        <v/>
      </c>
      <c r="Y159" s="27" t="str">
        <f t="shared" si="11"/>
        <v/>
      </c>
      <c r="Z159" s="247"/>
      <c r="AA159" s="250"/>
      <c r="AC159" s="27"/>
      <c r="AD159" s="26"/>
      <c r="AE159" s="273"/>
      <c r="AF159" s="85"/>
      <c r="AG159" s="26"/>
      <c r="AH159" s="251"/>
      <c r="AJ159" s="85"/>
    </row>
    <row r="160" spans="1:37" ht="15.6">
      <c r="A160" s="247"/>
      <c r="B160" s="306">
        <f>+'Ark1'!C1738</f>
        <v>2024</v>
      </c>
      <c r="C160" s="267">
        <f>+'Ark1'!L1738</f>
        <v>4</v>
      </c>
      <c r="D160" s="267" t="s">
        <v>32</v>
      </c>
      <c r="E160" s="85">
        <f>+'Ark1'!AP1738</f>
        <v>98</v>
      </c>
      <c r="F160" s="275" t="str">
        <f>VLOOKUP(E160,RNR!$D$1:$E$38,2)</f>
        <v>Krysning</v>
      </c>
      <c r="G160" s="85">
        <f>+IF(H160=0,"",'Ark1'!Q1738)</f>
        <v>14</v>
      </c>
      <c r="H160" s="361">
        <f>+'Ark1'!R1738</f>
        <v>23</v>
      </c>
      <c r="I160" s="27">
        <f>+IF(H160=0,"",'Ark1'!AE1738)</f>
        <v>23</v>
      </c>
      <c r="J160" s="34" t="e">
        <f>+IF(H160=0,"",IF(#REF!=0,"",I160-#REF!))</f>
        <v>#REF!</v>
      </c>
      <c r="K160" s="27">
        <f>+IF(H160=0,"",'Ark1'!AF1738)</f>
        <v>16.479501894152509</v>
      </c>
      <c r="L160" s="26">
        <f>+IF(H160=0,"",'Ark1'!T1738)</f>
        <v>6.6521739130434794</v>
      </c>
      <c r="M160" s="305">
        <f>+IF(H160=0,"",'Ark1'!U1738)</f>
        <v>191.02608695652177</v>
      </c>
      <c r="N160" s="34" t="e">
        <f>+IF(H160=0,"",IF(#REF!=0,"",M160-#REF!))</f>
        <v>#REF!</v>
      </c>
      <c r="O160" s="32">
        <f>+IF(H160=0,"",'Ark1'!W1738)</f>
        <v>52.173913043478258</v>
      </c>
      <c r="P160" s="32">
        <f>+IF(H160=0,"",'Ark1'!X1738)</f>
        <v>0</v>
      </c>
      <c r="Q160" s="32">
        <f>+IF(H160=0,"",'Ark1'!AG1738)</f>
        <v>584.60869565217388</v>
      </c>
      <c r="R160" s="32">
        <f>+IF(H160=0,"",'Ark1'!AH1738)</f>
        <v>0</v>
      </c>
      <c r="S160" s="377">
        <f>+IF(H160=0,"",'Ark1'!AR1738)</f>
        <v>190.52173913043475</v>
      </c>
      <c r="T160" s="113">
        <f>+IF(H160=0,"",'Ark1'!AS1738)</f>
        <v>27.269029571065904</v>
      </c>
      <c r="U160" s="32">
        <f>+IF(H160=0,"",'Ark1'!Y1738)</f>
        <v>40.340283215484241</v>
      </c>
      <c r="V160" s="26">
        <f>+IF(H160=0,"",'Ark1'!AA1738)</f>
        <v>1.784198654668103</v>
      </c>
      <c r="W160" s="305">
        <f t="shared" si="9"/>
        <v>326.75888740145774</v>
      </c>
      <c r="X160" s="32">
        <f t="shared" si="10"/>
        <v>47.756521739130442</v>
      </c>
      <c r="Y160" s="27">
        <f t="shared" si="11"/>
        <v>1.6428571428571428</v>
      </c>
      <c r="Z160" s="247"/>
      <c r="AA160" s="250"/>
      <c r="AC160" s="27"/>
      <c r="AD160" s="26"/>
      <c r="AE160" s="273"/>
      <c r="AF160" s="85"/>
      <c r="AJ160" s="85"/>
    </row>
    <row r="161" spans="1:54" ht="15.6">
      <c r="A161" s="247"/>
      <c r="B161" s="306">
        <f>+'Ark1'!C1739</f>
        <v>2024</v>
      </c>
      <c r="C161" s="267">
        <f>+'Ark1'!L1739</f>
        <v>4</v>
      </c>
      <c r="D161" s="267" t="s">
        <v>32</v>
      </c>
      <c r="E161" s="85">
        <f>+'Ark1'!AP1739</f>
        <v>99</v>
      </c>
      <c r="F161" s="275" t="str">
        <f>VLOOKUP(E161,RNR!$D$1:$E$38,2)</f>
        <v>Ukjent rase</v>
      </c>
      <c r="G161" s="85">
        <f>+IF(H161=0,"",'Ark1'!Q1739)</f>
        <v>1</v>
      </c>
      <c r="H161" s="361">
        <f>+'Ark1'!R1739</f>
        <v>1</v>
      </c>
      <c r="I161" s="27">
        <f>+IF(H161=0,"",'Ark1'!AE1739)</f>
        <v>12.5</v>
      </c>
      <c r="J161" s="34" t="e">
        <f>+IF(H161=0,"",IF(#REF!=0,"",I161-#REF!))</f>
        <v>#REF!</v>
      </c>
      <c r="K161" s="27">
        <f>+IF(H161=0,"",'Ark1'!AF1739)</f>
        <v>21.342321653455812</v>
      </c>
      <c r="L161" s="26">
        <f>+IF(H161=0,"",'Ark1'!T1739)</f>
        <v>6</v>
      </c>
      <c r="M161" s="305">
        <f>+IF(H161=0,"",'Ark1'!U1739)</f>
        <v>288.10000000000002</v>
      </c>
      <c r="N161" s="34" t="e">
        <f>+IF(H161=0,"",IF(#REF!=0,"",M161-#REF!))</f>
        <v>#REF!</v>
      </c>
      <c r="O161" s="32">
        <f>+IF(H161=0,"",'Ark1'!W1739)</f>
        <v>0</v>
      </c>
      <c r="P161" s="32">
        <f>+IF(H161=0,"",'Ark1'!X1739)</f>
        <v>0</v>
      </c>
      <c r="Q161" s="32">
        <f>+IF(H161=0,"",'Ark1'!AG1739)</f>
        <v>678</v>
      </c>
      <c r="R161" s="32">
        <f>+IF(H161=0,"",'Ark1'!AH1739)</f>
        <v>0</v>
      </c>
      <c r="S161" s="377">
        <f>+IF(H161=0,"",'Ark1'!AR1739)</f>
        <v>215</v>
      </c>
      <c r="T161" s="113">
        <f>+IF(H161=0,"",'Ark1'!AS1739)</f>
        <v>28.978580502345704</v>
      </c>
      <c r="U161" s="32">
        <f>+IF(H161=0,"",'Ark1'!Y1739)</f>
        <v>0</v>
      </c>
      <c r="V161" s="26">
        <f>+IF(H161=0,"",'Ark1'!AA1739)</f>
        <v>0</v>
      </c>
      <c r="W161" s="305">
        <f t="shared" si="9"/>
        <v>424.92625368731564</v>
      </c>
      <c r="X161" s="32">
        <f t="shared" si="10"/>
        <v>72.025000000000006</v>
      </c>
      <c r="Y161" s="27">
        <f t="shared" si="11"/>
        <v>1</v>
      </c>
      <c r="Z161" s="247"/>
      <c r="AA161" s="250"/>
      <c r="AC161" s="27"/>
      <c r="AD161" s="26"/>
      <c r="AE161" s="273"/>
      <c r="AF161" s="85"/>
      <c r="AJ161" s="85"/>
    </row>
    <row r="162" spans="1:54" ht="19.8">
      <c r="A162" s="247"/>
      <c r="B162" s="247"/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50"/>
      <c r="AC162" s="27"/>
      <c r="AD162" s="26"/>
      <c r="AE162" s="251"/>
      <c r="AF162" s="85"/>
      <c r="AG162" s="212"/>
      <c r="AH162" s="212"/>
      <c r="AI162" s="212"/>
      <c r="AJ162" s="85"/>
      <c r="BB162" s="263"/>
    </row>
    <row r="163" spans="1:54" ht="22.8">
      <c r="A163" s="247"/>
      <c r="B163" s="247"/>
      <c r="C163" s="265"/>
      <c r="D163" s="346" t="str">
        <f>+D165</f>
        <v>O</v>
      </c>
      <c r="E163" s="247"/>
      <c r="F163" s="247"/>
      <c r="G163" s="265" t="s">
        <v>592</v>
      </c>
      <c r="H163" s="280">
        <f>SUM(H165:H199)</f>
        <v>372</v>
      </c>
      <c r="I163" s="248"/>
      <c r="J163" s="247"/>
      <c r="K163" s="248"/>
      <c r="L163" s="247"/>
      <c r="M163" s="345">
        <f>+Klasse!L15</f>
        <v>262.55078125000006</v>
      </c>
      <c r="N163" s="247" t="s">
        <v>562</v>
      </c>
      <c r="O163" s="249"/>
      <c r="P163" s="249"/>
      <c r="Q163" s="247"/>
      <c r="R163" s="249"/>
      <c r="S163" s="249"/>
      <c r="T163" s="249"/>
      <c r="U163" s="249"/>
      <c r="V163" s="247"/>
      <c r="W163" s="345">
        <f>+Klasse!AC15</f>
        <v>396.27018379389648</v>
      </c>
      <c r="X163" s="249" t="s">
        <v>621</v>
      </c>
      <c r="Y163" s="248"/>
      <c r="Z163" s="247"/>
      <c r="AA163" s="250"/>
      <c r="AC163" s="27"/>
      <c r="AD163" s="26"/>
      <c r="AE163" s="251"/>
      <c r="AF163" s="85"/>
      <c r="AJ163" s="85"/>
      <c r="BB163" s="263"/>
    </row>
    <row r="164" spans="1:54" ht="19.8">
      <c r="A164" s="247"/>
      <c r="B164" s="247"/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50"/>
      <c r="AC164" s="27"/>
      <c r="AD164" s="26"/>
      <c r="AE164" s="251"/>
      <c r="AF164" s="85"/>
      <c r="AJ164" s="85"/>
      <c r="BB164" s="263"/>
    </row>
    <row r="165" spans="1:54" ht="15.6">
      <c r="A165" s="247"/>
      <c r="B165" s="267">
        <f>+'Ark1'!C1740</f>
        <v>2024</v>
      </c>
      <c r="C165" s="267">
        <f>+'Ark1'!L1740</f>
        <v>5</v>
      </c>
      <c r="D165" s="267" t="s">
        <v>402</v>
      </c>
      <c r="E165" s="275">
        <f>+'Ark1'!AP1740</f>
        <v>1</v>
      </c>
      <c r="F165" s="275" t="str">
        <f>VLOOKUP(E165,RNR!$D$1:$E$38,2)</f>
        <v>NRF</v>
      </c>
      <c r="G165" s="267">
        <f>+IF(H165=0,"",'Ark1'!Q1740)</f>
        <v>60</v>
      </c>
      <c r="H165" s="361">
        <f>+'Ark1'!R1740</f>
        <v>162</v>
      </c>
      <c r="I165" s="268">
        <f>+'Ark1'!AE1740</f>
        <v>19.194312796208536</v>
      </c>
      <c r="J165" s="34" t="e">
        <f>+IF(D165=0,"",IF(#REF!=0,"",I165-#REF!))</f>
        <v>#REF!</v>
      </c>
      <c r="K165" s="268">
        <f>+IF(H165=0,"",'Ark1'!AF1740)</f>
        <v>22.475297099458512</v>
      </c>
      <c r="L165" s="269">
        <f>+IF(H165=0,"",'Ark1'!T1740)</f>
        <v>8.1358024691358022</v>
      </c>
      <c r="M165" s="305">
        <f>+IF(H165=0,"",'Ark1'!U1740)</f>
        <v>313.10308641975297</v>
      </c>
      <c r="N165" s="34" t="e">
        <f>+IF(H165=0,"",M165-#REF!)</f>
        <v>#REF!</v>
      </c>
      <c r="O165" s="270">
        <f>+IF(H165=0,"",'Ark1'!W1740)</f>
        <v>91.358024691358011</v>
      </c>
      <c r="P165" s="270">
        <f>+IF(H165=0,"",'Ark1'!X1740)</f>
        <v>22.222222222222225</v>
      </c>
      <c r="Q165" s="270">
        <f>+IF(H165=0,"",'Ark1'!AG1740)</f>
        <v>680.26543209876559</v>
      </c>
      <c r="R165" s="270">
        <f>+IF(H165=0,"",'Ark1'!AH1740)</f>
        <v>0</v>
      </c>
      <c r="S165" s="377">
        <f>+IF(H165=0,"",'Ark1'!AR1740)</f>
        <v>214.18518518518519</v>
      </c>
      <c r="T165" s="113">
        <f>+IF(H165=0,"",'Ark1'!AS1740)</f>
        <v>31.6633233125525</v>
      </c>
      <c r="U165" s="270">
        <f>+IF(H165=0,"",'Ark1'!Y1740)</f>
        <v>45.316927073257929</v>
      </c>
      <c r="V165" s="269">
        <f>+IF(H165=0,"",'Ark1'!AA1740)</f>
        <v>1.2247759827393472</v>
      </c>
      <c r="W165" s="305">
        <f t="shared" ref="W165:W199" si="12">IF(H165=0,"",1000*M165/Q165)</f>
        <v>460.26605446312686</v>
      </c>
      <c r="X165" s="270">
        <f t="shared" ref="X165:X199" si="13">IF(H165=0,"",M165/C165)</f>
        <v>62.620617283950594</v>
      </c>
      <c r="Y165" s="268">
        <f t="shared" ref="Y165:Y199" si="14">IF(H165=0,"",H165/G165)</f>
        <v>2.7</v>
      </c>
      <c r="Z165" s="247"/>
      <c r="AA165" s="250"/>
      <c r="AC165" s="27"/>
      <c r="AD165" s="26"/>
      <c r="AE165" s="273"/>
      <c r="AF165" s="85"/>
      <c r="AJ165" s="85"/>
    </row>
    <row r="166" spans="1:54" ht="15.6">
      <c r="A166" s="247"/>
      <c r="B166" s="267">
        <f>+'Ark1'!C1741</f>
        <v>2024</v>
      </c>
      <c r="C166" s="267">
        <f>+'Ark1'!L1741</f>
        <v>5</v>
      </c>
      <c r="D166" s="267" t="s">
        <v>402</v>
      </c>
      <c r="E166" s="275">
        <f>+'Ark1'!AP1741</f>
        <v>2</v>
      </c>
      <c r="F166" s="275" t="str">
        <f>VLOOKUP(E166,RNR!$D$1:$E$38,2)</f>
        <v>Jersey</v>
      </c>
      <c r="G166" s="267" t="str">
        <f>+IF(H166=0,"",'Ark1'!Q1741)</f>
        <v/>
      </c>
      <c r="H166" s="361">
        <f>+'Ark1'!R1741</f>
        <v>0</v>
      </c>
      <c r="I166" s="268">
        <f>+'Ark1'!AE1741</f>
        <v>0</v>
      </c>
      <c r="J166" s="34" t="e">
        <f>+IF(D166=0,"",IF(#REF!=0,"",I166-#REF!))</f>
        <v>#REF!</v>
      </c>
      <c r="K166" s="268" t="str">
        <f>+IF(H166=0,"",'Ark1'!AF1741)</f>
        <v/>
      </c>
      <c r="L166" s="269" t="str">
        <f>+IF(H166=0,"",'Ark1'!T1741)</f>
        <v/>
      </c>
      <c r="M166" s="305" t="str">
        <f>+IF(H166=0,"",'Ark1'!U1741)</f>
        <v/>
      </c>
      <c r="N166" s="34" t="str">
        <f>+IF(H166=0,"",M166-#REF!)</f>
        <v/>
      </c>
      <c r="O166" s="270" t="str">
        <f>+IF(H166=0,"",'Ark1'!W1741)</f>
        <v/>
      </c>
      <c r="P166" s="270" t="str">
        <f>+IF(H166=0,"",'Ark1'!X1741)</f>
        <v/>
      </c>
      <c r="Q166" s="270" t="str">
        <f>+IF(H166=0,"",'Ark1'!AG1741)</f>
        <v/>
      </c>
      <c r="R166" s="270" t="str">
        <f>+IF(H166=0,"",'Ark1'!AH1741)</f>
        <v/>
      </c>
      <c r="S166" s="377" t="str">
        <f>+IF(H166=0,"",'Ark1'!AR1741)</f>
        <v/>
      </c>
      <c r="T166" s="113" t="str">
        <f>+IF(H166=0,"",'Ark1'!AS1741)</f>
        <v/>
      </c>
      <c r="U166" s="270" t="str">
        <f>+IF(H166=0,"",'Ark1'!Y1741)</f>
        <v/>
      </c>
      <c r="V166" s="269" t="str">
        <f>+IF(H166=0,"",'Ark1'!AA1741)</f>
        <v/>
      </c>
      <c r="W166" s="305" t="str">
        <f t="shared" si="12"/>
        <v/>
      </c>
      <c r="X166" s="270" t="str">
        <f t="shared" si="13"/>
        <v/>
      </c>
      <c r="Y166" s="268" t="str">
        <f t="shared" si="14"/>
        <v/>
      </c>
      <c r="Z166" s="247"/>
      <c r="AA166" s="250"/>
      <c r="AC166" s="27"/>
      <c r="AD166" s="26"/>
      <c r="AE166" s="273"/>
      <c r="AF166" s="85"/>
      <c r="AJ166" s="85"/>
    </row>
    <row r="167" spans="1:54" ht="15.6">
      <c r="A167" s="247"/>
      <c r="B167" s="267">
        <f>+'Ark1'!C1742</f>
        <v>2024</v>
      </c>
      <c r="C167" s="267">
        <f>+'Ark1'!L1742</f>
        <v>5</v>
      </c>
      <c r="D167" s="267" t="s">
        <v>402</v>
      </c>
      <c r="E167" s="275">
        <f>+'Ark1'!AP1742</f>
        <v>3</v>
      </c>
      <c r="F167" s="275" t="str">
        <f>VLOOKUP(E167,RNR!$D$1:$E$38,2)</f>
        <v>Sidet Trønderfe og Nordlandsfe</v>
      </c>
      <c r="G167" s="267">
        <f>+IF(H167=0,"",'Ark1'!Q1742)</f>
        <v>5</v>
      </c>
      <c r="H167" s="361">
        <f>+'Ark1'!R1742</f>
        <v>6</v>
      </c>
      <c r="I167" s="268">
        <f>+'Ark1'!AE1742</f>
        <v>6.3157894736842115</v>
      </c>
      <c r="J167" s="34" t="e">
        <f>+IF(D167=0,"",IF(#REF!=0,"",I167-#REF!))</f>
        <v>#REF!</v>
      </c>
      <c r="K167" s="268">
        <f>+IF(H167=0,"",'Ark1'!AF1742)</f>
        <v>8.8766718456306553</v>
      </c>
      <c r="L167" s="269">
        <f>+IF(H167=0,"",'Ark1'!T1742)</f>
        <v>8.6666666666666643</v>
      </c>
      <c r="M167" s="305">
        <f>+IF(H167=0,"",'Ark1'!U1742)</f>
        <v>272.33333333333326</v>
      </c>
      <c r="N167" s="34" t="e">
        <f>+IF(H167=0,"",M167-#REF!)</f>
        <v>#REF!</v>
      </c>
      <c r="O167" s="270">
        <f>+IF(H167=0,"",'Ark1'!W1742)</f>
        <v>100</v>
      </c>
      <c r="P167" s="270">
        <f>+IF(H167=0,"",'Ark1'!X1742)</f>
        <v>0</v>
      </c>
      <c r="Q167" s="270">
        <f>+IF(H167=0,"",'Ark1'!AG1742)</f>
        <v>698.66666666666652</v>
      </c>
      <c r="R167" s="270">
        <f>+IF(H167=0,"",'Ark1'!AH1742)</f>
        <v>0</v>
      </c>
      <c r="S167" s="377">
        <f>+IF(H167=0,"",'Ark1'!AR1742)</f>
        <v>202.33333333333337</v>
      </c>
      <c r="T167" s="113">
        <f>+IF(H167=0,"",'Ark1'!AS1742)</f>
        <v>32.733915453567754</v>
      </c>
      <c r="U167" s="270">
        <f>+IF(H167=0,"",'Ark1'!Y1742)</f>
        <v>35.680184354282176</v>
      </c>
      <c r="V167" s="269">
        <f>+IF(H167=0,"",'Ark1'!AA1742)</f>
        <v>1.5986105077709092</v>
      </c>
      <c r="W167" s="305">
        <f t="shared" si="12"/>
        <v>389.79007633587781</v>
      </c>
      <c r="X167" s="270">
        <f t="shared" si="13"/>
        <v>54.466666666666654</v>
      </c>
      <c r="Y167" s="268">
        <f t="shared" si="14"/>
        <v>1.2</v>
      </c>
      <c r="Z167" s="247"/>
      <c r="AA167" s="250"/>
      <c r="AC167" s="27"/>
      <c r="AD167" s="26"/>
      <c r="AE167" s="273"/>
      <c r="AF167" s="85"/>
      <c r="AJ167" s="85"/>
    </row>
    <row r="168" spans="1:54" ht="15.6">
      <c r="A168" s="247"/>
      <c r="B168" s="267">
        <f>+'Ark1'!C1743</f>
        <v>2024</v>
      </c>
      <c r="C168" s="267">
        <f>+'Ark1'!L1743</f>
        <v>5</v>
      </c>
      <c r="D168" s="267" t="s">
        <v>402</v>
      </c>
      <c r="E168" s="275">
        <f>+'Ark1'!AP1743</f>
        <v>4</v>
      </c>
      <c r="F168" s="275" t="str">
        <f>VLOOKUP(E168,RNR!$D$1:$E$38,2)</f>
        <v>Telemarkfe</v>
      </c>
      <c r="G168" s="267">
        <f>+IF(H168=0,"",'Ark1'!Q1743)</f>
        <v>3</v>
      </c>
      <c r="H168" s="361">
        <f>+'Ark1'!R1743</f>
        <v>4</v>
      </c>
      <c r="I168" s="268">
        <f>+'Ark1'!AE1743</f>
        <v>15.38461538461538</v>
      </c>
      <c r="J168" s="34" t="e">
        <f>+IF(D168=0,"",IF(#REF!=0,"",I168-#REF!))</f>
        <v>#REF!</v>
      </c>
      <c r="K168" s="268">
        <f>+IF(H168=0,"",'Ark1'!AF1743)</f>
        <v>18.015747375437432</v>
      </c>
      <c r="L168" s="269">
        <f>+IF(H168=0,"",'Ark1'!T1743)</f>
        <v>9.75</v>
      </c>
      <c r="M168" s="305">
        <f>+IF(H168=0,"",'Ark1'!U1743)</f>
        <v>216.22499999999999</v>
      </c>
      <c r="N168" s="34" t="e">
        <f>+IF(H168=0,"",M168-#REF!)</f>
        <v>#REF!</v>
      </c>
      <c r="O168" s="270">
        <f>+IF(H168=0,"",'Ark1'!W1743)</f>
        <v>100</v>
      </c>
      <c r="P168" s="270">
        <f>+IF(H168=0,"",'Ark1'!X1743)</f>
        <v>0</v>
      </c>
      <c r="Q168" s="270">
        <f>+IF(H168=0,"",'Ark1'!AG1743)</f>
        <v>508</v>
      </c>
      <c r="R168" s="270">
        <f>+IF(H168=0,"",'Ark1'!AH1743)</f>
        <v>0</v>
      </c>
      <c r="S168" s="377">
        <f>+IF(H168=0,"",'Ark1'!AR1743)</f>
        <v>186.5</v>
      </c>
      <c r="T168" s="113">
        <f>+IF(H168=0,"",'Ark1'!AS1743)</f>
        <v>32.696831093835399</v>
      </c>
      <c r="U168" s="270">
        <f>+IF(H168=0,"",'Ark1'!Y1743)</f>
        <v>50.152436381495967</v>
      </c>
      <c r="V168" s="269">
        <f>+IF(H168=0,"",'Ark1'!AA1743)</f>
        <v>2.2776083947860744</v>
      </c>
      <c r="W168" s="305">
        <f t="shared" si="12"/>
        <v>425.63976377952758</v>
      </c>
      <c r="X168" s="270">
        <f t="shared" si="13"/>
        <v>43.244999999999997</v>
      </c>
      <c r="Y168" s="268">
        <f t="shared" si="14"/>
        <v>1.3333333333333333</v>
      </c>
      <c r="Z168" s="247"/>
      <c r="AA168" s="250"/>
      <c r="AC168" s="27"/>
      <c r="AD168" s="26"/>
      <c r="AE168" s="273"/>
      <c r="AF168" s="85"/>
      <c r="AJ168" s="85"/>
    </row>
    <row r="169" spans="1:54" ht="15.6">
      <c r="A169" s="247"/>
      <c r="B169" s="267">
        <f>+'Ark1'!C1744</f>
        <v>2024</v>
      </c>
      <c r="C169" s="267">
        <f>+'Ark1'!L1744</f>
        <v>5</v>
      </c>
      <c r="D169" s="267" t="s">
        <v>402</v>
      </c>
      <c r="E169" s="275">
        <f>+'Ark1'!AP1744</f>
        <v>5</v>
      </c>
      <c r="F169" s="275" t="str">
        <f>VLOOKUP(E169,RNR!$D$1:$E$38,2)</f>
        <v>Dølafe</v>
      </c>
      <c r="G169" s="267">
        <f>+IF(H169=0,"",'Ark1'!Q1744)</f>
        <v>1</v>
      </c>
      <c r="H169" s="361">
        <f>+'Ark1'!R1744</f>
        <v>1</v>
      </c>
      <c r="I169" s="268">
        <f>+'Ark1'!AE1744</f>
        <v>6.25</v>
      </c>
      <c r="J169" s="34" t="e">
        <f>+IF(D169=0,"",IF(#REF!=0,"",I169-#REF!))</f>
        <v>#REF!</v>
      </c>
      <c r="K169" s="268">
        <f>+IF(H169=0,"",'Ark1'!AF1744)</f>
        <v>6.1797073406699692</v>
      </c>
      <c r="L169" s="269">
        <f>+IF(H169=0,"",'Ark1'!T1744)</f>
        <v>9</v>
      </c>
      <c r="M169" s="305">
        <f>+IF(H169=0,"",'Ark1'!U1744)</f>
        <v>204.4</v>
      </c>
      <c r="N169" s="34" t="e">
        <f>+IF(H169=0,"",M169-#REF!)</f>
        <v>#REF!</v>
      </c>
      <c r="O169" s="270">
        <f>+IF(H169=0,"",'Ark1'!W1744)</f>
        <v>100</v>
      </c>
      <c r="P169" s="270">
        <f>+IF(H169=0,"",'Ark1'!X1744)</f>
        <v>0</v>
      </c>
      <c r="Q169" s="270">
        <f>+IF(H169=0,"",'Ark1'!AG1744)</f>
        <v>599</v>
      </c>
      <c r="R169" s="270">
        <f>+IF(H169=0,"",'Ark1'!AH1744)</f>
        <v>0</v>
      </c>
      <c r="S169" s="377">
        <f>+IF(H169=0,"",'Ark1'!AR1744)</f>
        <v>183</v>
      </c>
      <c r="T169" s="113">
        <f>+IF(H169=0,"",'Ark1'!AS1744)</f>
        <v>33.287171858241699</v>
      </c>
      <c r="U169" s="270">
        <f>+IF(H169=0,"",'Ark1'!Y1744)</f>
        <v>0</v>
      </c>
      <c r="V169" s="269">
        <f>+IF(H169=0,"",'Ark1'!AA1744)</f>
        <v>0</v>
      </c>
      <c r="W169" s="305">
        <f t="shared" si="12"/>
        <v>341.23539232053423</v>
      </c>
      <c r="X169" s="270">
        <f t="shared" si="13"/>
        <v>40.880000000000003</v>
      </c>
      <c r="Y169" s="268">
        <f t="shared" si="14"/>
        <v>1</v>
      </c>
      <c r="Z169" s="247"/>
      <c r="AA169" s="250"/>
      <c r="AC169" s="27"/>
      <c r="AD169" s="26"/>
      <c r="AE169" s="273"/>
      <c r="AF169" s="85"/>
      <c r="AJ169" s="85"/>
    </row>
    <row r="170" spans="1:54" ht="15.6">
      <c r="A170" s="247"/>
      <c r="B170" s="267">
        <f>+'Ark1'!C1745</f>
        <v>2024</v>
      </c>
      <c r="C170" s="267">
        <f>+'Ark1'!L1745</f>
        <v>5</v>
      </c>
      <c r="D170" s="267" t="s">
        <v>402</v>
      </c>
      <c r="E170" s="275">
        <f>+'Ark1'!AP1745</f>
        <v>6</v>
      </c>
      <c r="F170" s="275" t="str">
        <f>VLOOKUP(E170,RNR!$D$1:$E$38,2)</f>
        <v>Østlandsk Rødkolle</v>
      </c>
      <c r="G170" s="267">
        <f>+IF(H170=0,"",'Ark1'!Q1745)</f>
        <v>2</v>
      </c>
      <c r="H170" s="361">
        <f>+'Ark1'!R1745</f>
        <v>2</v>
      </c>
      <c r="I170" s="268">
        <f>+'Ark1'!AE1745</f>
        <v>33.333333333333343</v>
      </c>
      <c r="J170" s="34" t="e">
        <f>+IF(D170=0,"",IF(#REF!=0,"",I170-#REF!))</f>
        <v>#REF!</v>
      </c>
      <c r="K170" s="268">
        <f>+IF(H170=0,"",'Ark1'!AF1745)</f>
        <v>38.589284666392807</v>
      </c>
      <c r="L170" s="269">
        <f>+IF(H170=0,"",'Ark1'!T1745)</f>
        <v>9</v>
      </c>
      <c r="M170" s="305">
        <f>+IF(H170=0,"",'Ark1'!U1745)</f>
        <v>328.7999999999999</v>
      </c>
      <c r="N170" s="34" t="e">
        <f>+IF(H170=0,"",M170-#REF!)</f>
        <v>#REF!</v>
      </c>
      <c r="O170" s="270">
        <f>+IF(H170=0,"",'Ark1'!W1745)</f>
        <v>100</v>
      </c>
      <c r="P170" s="270">
        <f>+IF(H170=0,"",'Ark1'!X1745)</f>
        <v>50</v>
      </c>
      <c r="Q170" s="270">
        <f>+IF(H170=0,"",'Ark1'!AG1745)</f>
        <v>856.5</v>
      </c>
      <c r="R170" s="270">
        <f>+IF(H170=0,"",'Ark1'!AH1745)</f>
        <v>0</v>
      </c>
      <c r="S170" s="377">
        <f>+IF(H170=0,"",'Ark1'!AR1745)</f>
        <v>212.5</v>
      </c>
      <c r="T170" s="113">
        <f>+IF(H170=0,"",'Ark1'!AS1745)</f>
        <v>33.755142397497302</v>
      </c>
      <c r="U170" s="270">
        <f>+IF(H170=0,"",'Ark1'!Y1745)</f>
        <v>63.40000000000024</v>
      </c>
      <c r="V170" s="269">
        <f>+IF(H170=0,"",'Ark1'!AA1745)</f>
        <v>1</v>
      </c>
      <c r="W170" s="305">
        <f t="shared" si="12"/>
        <v>383.8879159369526</v>
      </c>
      <c r="X170" s="270">
        <f t="shared" si="13"/>
        <v>65.759999999999977</v>
      </c>
      <c r="Y170" s="268">
        <f t="shared" si="14"/>
        <v>1</v>
      </c>
      <c r="Z170" s="247"/>
      <c r="AA170" s="250"/>
      <c r="AC170" s="27"/>
      <c r="AD170" s="26"/>
      <c r="AE170" s="273"/>
      <c r="AF170" s="85"/>
      <c r="AJ170" s="85"/>
    </row>
    <row r="171" spans="1:54" ht="15.6">
      <c r="A171" s="247"/>
      <c r="B171" s="267">
        <f>+'Ark1'!C1746</f>
        <v>2024</v>
      </c>
      <c r="C171" s="267">
        <f>+'Ark1'!L1746</f>
        <v>5</v>
      </c>
      <c r="D171" s="267" t="s">
        <v>402</v>
      </c>
      <c r="E171" s="275">
        <f>+'Ark1'!AP1746</f>
        <v>7</v>
      </c>
      <c r="F171" s="275" t="str">
        <f>VLOOKUP(E171,RNR!$D$1:$E$38,2)</f>
        <v>Vestlandsk Raukolle</v>
      </c>
      <c r="G171" s="267" t="str">
        <f>+IF(H171=0,"",'Ark1'!Q1746)</f>
        <v/>
      </c>
      <c r="H171" s="361">
        <f>+'Ark1'!R1746</f>
        <v>0</v>
      </c>
      <c r="I171" s="268">
        <f>+'Ark1'!AE1746</f>
        <v>0</v>
      </c>
      <c r="J171" s="34" t="e">
        <f>+IF(D171=0,"",IF(#REF!=0,"",I171-#REF!))</f>
        <v>#REF!</v>
      </c>
      <c r="K171" s="268" t="str">
        <f>+IF(H171=0,"",'Ark1'!AF1746)</f>
        <v/>
      </c>
      <c r="L171" s="269" t="str">
        <f>+IF(H171=0,"",'Ark1'!T1746)</f>
        <v/>
      </c>
      <c r="M171" s="305" t="str">
        <f>+IF(H171=0,"",'Ark1'!U1746)</f>
        <v/>
      </c>
      <c r="N171" s="34" t="str">
        <f>+IF(H171=0,"",M171-#REF!)</f>
        <v/>
      </c>
      <c r="O171" s="270" t="str">
        <f>+IF(H171=0,"",'Ark1'!W1746)</f>
        <v/>
      </c>
      <c r="P171" s="270" t="str">
        <f>+IF(H171=0,"",'Ark1'!X1746)</f>
        <v/>
      </c>
      <c r="Q171" s="270" t="str">
        <f>+IF(H171=0,"",'Ark1'!AG1746)</f>
        <v/>
      </c>
      <c r="R171" s="270" t="str">
        <f>+IF(H171=0,"",'Ark1'!AH1746)</f>
        <v/>
      </c>
      <c r="S171" s="377" t="str">
        <f>+IF(H171=0,"",'Ark1'!AR1746)</f>
        <v/>
      </c>
      <c r="T171" s="113" t="str">
        <f>+IF(H171=0,"",'Ark1'!AS1746)</f>
        <v/>
      </c>
      <c r="U171" s="270" t="str">
        <f>+IF(H171=0,"",'Ark1'!Y1746)</f>
        <v/>
      </c>
      <c r="V171" s="269" t="str">
        <f>+IF(H171=0,"",'Ark1'!AA1746)</f>
        <v/>
      </c>
      <c r="W171" s="305" t="str">
        <f t="shared" si="12"/>
        <v/>
      </c>
      <c r="X171" s="270" t="str">
        <f t="shared" si="13"/>
        <v/>
      </c>
      <c r="Y171" s="268" t="str">
        <f t="shared" si="14"/>
        <v/>
      </c>
      <c r="Z171" s="247"/>
      <c r="AA171" s="250"/>
      <c r="AC171" s="27"/>
      <c r="AD171" s="26"/>
      <c r="AE171" s="273"/>
      <c r="AF171" s="85"/>
      <c r="AJ171" s="85"/>
    </row>
    <row r="172" spans="1:54" ht="15.6">
      <c r="A172" s="247"/>
      <c r="B172" s="267">
        <f>+'Ark1'!C1747</f>
        <v>2024</v>
      </c>
      <c r="C172" s="267">
        <f>+'Ark1'!L1747</f>
        <v>5</v>
      </c>
      <c r="D172" s="267" t="s">
        <v>402</v>
      </c>
      <c r="E172" s="275">
        <f>+'Ark1'!AP1747</f>
        <v>8</v>
      </c>
      <c r="F172" s="275" t="str">
        <f>VLOOKUP(E172,RNR!$D$1:$E$38,2)</f>
        <v>Vestlandsk fjordfe</v>
      </c>
      <c r="G172" s="267">
        <f>+IF(H172=0,"",'Ark1'!Q1747)</f>
        <v>4</v>
      </c>
      <c r="H172" s="361">
        <f>+'Ark1'!R1747</f>
        <v>5</v>
      </c>
      <c r="I172" s="268">
        <f>+'Ark1'!AE1747</f>
        <v>9.6153846153846114</v>
      </c>
      <c r="J172" s="34" t="e">
        <f>+IF(D172=0,"",IF(#REF!=0,"",I172-#REF!))</f>
        <v>#REF!</v>
      </c>
      <c r="K172" s="268">
        <f>+IF(H172=0,"",'Ark1'!AF1747)</f>
        <v>13.03120770257169</v>
      </c>
      <c r="L172" s="269">
        <f>+IF(H172=0,"",'Ark1'!T1747)</f>
        <v>9.8000000000000007</v>
      </c>
      <c r="M172" s="305">
        <f>+IF(H172=0,"",'Ark1'!U1747)</f>
        <v>271.50000000000006</v>
      </c>
      <c r="N172" s="34" t="e">
        <f>+IF(H172=0,"",M172-#REF!)</f>
        <v>#REF!</v>
      </c>
      <c r="O172" s="270">
        <f>+IF(H172=0,"",'Ark1'!W1747)</f>
        <v>100</v>
      </c>
      <c r="P172" s="270">
        <f>+IF(H172=0,"",'Ark1'!X1747)</f>
        <v>0</v>
      </c>
      <c r="Q172" s="270">
        <f>+IF(H172=0,"",'Ark1'!AG1747)</f>
        <v>749.6</v>
      </c>
      <c r="R172" s="270">
        <f>+IF(H172=0,"",'Ark1'!AH1747)</f>
        <v>0</v>
      </c>
      <c r="S172" s="377">
        <f>+IF(H172=0,"",'Ark1'!AR1747)</f>
        <v>200.8</v>
      </c>
      <c r="T172" s="113">
        <f>+IF(H172=0,"",'Ark1'!AS1747)</f>
        <v>33.465428387979422</v>
      </c>
      <c r="U172" s="270">
        <f>+IF(H172=0,"",'Ark1'!Y1747)</f>
        <v>25.312210492171246</v>
      </c>
      <c r="V172" s="269">
        <f>+IF(H172=0,"",'Ark1'!AA1747)</f>
        <v>1.1661903789690511</v>
      </c>
      <c r="W172" s="305">
        <f t="shared" si="12"/>
        <v>362.19316969050169</v>
      </c>
      <c r="X172" s="270">
        <f t="shared" si="13"/>
        <v>54.300000000000011</v>
      </c>
      <c r="Y172" s="268">
        <f t="shared" si="14"/>
        <v>1.25</v>
      </c>
      <c r="Z172" s="247"/>
      <c r="AA172" s="250"/>
      <c r="AC172" s="27"/>
      <c r="AD172" s="26"/>
      <c r="AE172" s="273"/>
      <c r="AF172" s="85"/>
      <c r="AJ172" s="85"/>
    </row>
    <row r="173" spans="1:54" ht="15.6">
      <c r="A173" s="247"/>
      <c r="B173" s="267">
        <f>+'Ark1'!C1748</f>
        <v>2024</v>
      </c>
      <c r="C173" s="267">
        <f>+'Ark1'!L1748</f>
        <v>5</v>
      </c>
      <c r="D173" s="267" t="s">
        <v>402</v>
      </c>
      <c r="E173" s="275">
        <f>+'Ark1'!AP1748</f>
        <v>9</v>
      </c>
      <c r="F173" s="275" t="str">
        <f>VLOOKUP(E173,RNR!$D$1:$E$38,2)</f>
        <v>Holstein</v>
      </c>
      <c r="G173" s="267" t="str">
        <f>+IF(H173=0,"",'Ark1'!Q1748)</f>
        <v/>
      </c>
      <c r="H173" s="361">
        <f>+'Ark1'!R1748</f>
        <v>0</v>
      </c>
      <c r="I173" s="268">
        <f>+'Ark1'!AE1748</f>
        <v>0</v>
      </c>
      <c r="J173" s="34" t="e">
        <f>+IF(D173=0,"",IF(#REF!=0,"",I173-#REF!))</f>
        <v>#REF!</v>
      </c>
      <c r="K173" s="268" t="str">
        <f>+IF(H173=0,"",'Ark1'!AF1748)</f>
        <v/>
      </c>
      <c r="L173" s="269" t="str">
        <f>+IF(H173=0,"",'Ark1'!T1748)</f>
        <v/>
      </c>
      <c r="M173" s="305" t="str">
        <f>+IF(H173=0,"",'Ark1'!U1748)</f>
        <v/>
      </c>
      <c r="N173" s="34" t="str">
        <f>+IF(H173=0,"",M173-#REF!)</f>
        <v/>
      </c>
      <c r="O173" s="270" t="str">
        <f>+IF(H173=0,"",'Ark1'!W1748)</f>
        <v/>
      </c>
      <c r="P173" s="270" t="str">
        <f>+IF(H173=0,"",'Ark1'!X1748)</f>
        <v/>
      </c>
      <c r="Q173" s="270" t="str">
        <f>+IF(H173=0,"",'Ark1'!AG1748)</f>
        <v/>
      </c>
      <c r="R173" s="270" t="str">
        <f>+IF(H173=0,"",'Ark1'!AH1748)</f>
        <v/>
      </c>
      <c r="S173" s="377" t="str">
        <f>+IF(H173=0,"",'Ark1'!AR1748)</f>
        <v/>
      </c>
      <c r="T173" s="113" t="str">
        <f>+IF(H173=0,"",'Ark1'!AS1748)</f>
        <v/>
      </c>
      <c r="U173" s="270" t="str">
        <f>+IF(H173=0,"",'Ark1'!Y1748)</f>
        <v/>
      </c>
      <c r="V173" s="269" t="str">
        <f>+IF(H173=0,"",'Ark1'!AA1748)</f>
        <v/>
      </c>
      <c r="W173" s="305" t="str">
        <f t="shared" si="12"/>
        <v/>
      </c>
      <c r="X173" s="270" t="str">
        <f t="shared" si="13"/>
        <v/>
      </c>
      <c r="Y173" s="268" t="str">
        <f t="shared" si="14"/>
        <v/>
      </c>
      <c r="Z173" s="247"/>
      <c r="AA173" s="250"/>
      <c r="AC173" s="27"/>
      <c r="AD173" s="26"/>
      <c r="AE173" s="273"/>
      <c r="AF173" s="85"/>
      <c r="AJ173" s="85"/>
    </row>
    <row r="174" spans="1:54" ht="15.6">
      <c r="A174" s="247"/>
      <c r="B174" s="267">
        <f>+'Ark1'!C1749</f>
        <v>2024</v>
      </c>
      <c r="C174" s="267">
        <f>+'Ark1'!L1749</f>
        <v>5</v>
      </c>
      <c r="D174" s="267" t="s">
        <v>402</v>
      </c>
      <c r="E174" s="275">
        <f>+'Ark1'!AP1749</f>
        <v>10</v>
      </c>
      <c r="F174" s="275" t="str">
        <f>VLOOKUP(E174,RNR!$D$1:$E$38,2)</f>
        <v>Rød Dansk Mælkefe</v>
      </c>
      <c r="G174" s="267" t="str">
        <f>+IF(H174=0,"",'Ark1'!Q1749)</f>
        <v/>
      </c>
      <c r="H174" s="361">
        <f>+'Ark1'!R1749</f>
        <v>0</v>
      </c>
      <c r="I174" s="268">
        <f>+'Ark1'!AE1749</f>
        <v>0</v>
      </c>
      <c r="J174" s="34" t="e">
        <f>+IF(D174=0,"",IF(#REF!=0,"",I174-#REF!))</f>
        <v>#REF!</v>
      </c>
      <c r="K174" s="268" t="str">
        <f>+IF(H174=0,"",'Ark1'!AF1749)</f>
        <v/>
      </c>
      <c r="L174" s="269" t="str">
        <f>+IF(H174=0,"",'Ark1'!T1749)</f>
        <v/>
      </c>
      <c r="M174" s="305" t="str">
        <f>+IF(H174=0,"",'Ark1'!U1749)</f>
        <v/>
      </c>
      <c r="N174" s="34" t="str">
        <f>+IF(H174=0,"",M174-#REF!)</f>
        <v/>
      </c>
      <c r="O174" s="270" t="str">
        <f>+IF(H174=0,"",'Ark1'!W1749)</f>
        <v/>
      </c>
      <c r="P174" s="270" t="str">
        <f>+IF(H174=0,"",'Ark1'!X1749)</f>
        <v/>
      </c>
      <c r="Q174" s="270" t="str">
        <f>+IF(H174=0,"",'Ark1'!AG1749)</f>
        <v/>
      </c>
      <c r="R174" s="270" t="str">
        <f>+IF(H174=0,"",'Ark1'!AH1749)</f>
        <v/>
      </c>
      <c r="S174" s="377" t="str">
        <f>+IF(H174=0,"",'Ark1'!AR1749)</f>
        <v/>
      </c>
      <c r="T174" s="113" t="str">
        <f>+IF(H174=0,"",'Ark1'!AS1749)</f>
        <v/>
      </c>
      <c r="U174" s="270" t="str">
        <f>+IF(H174=0,"",'Ark1'!Y1749)</f>
        <v/>
      </c>
      <c r="V174" s="269" t="str">
        <f>+IF(H174=0,"",'Ark1'!AA1749)</f>
        <v/>
      </c>
      <c r="W174" s="305" t="str">
        <f t="shared" si="12"/>
        <v/>
      </c>
      <c r="X174" s="270" t="str">
        <f t="shared" si="13"/>
        <v/>
      </c>
      <c r="Y174" s="268" t="str">
        <f t="shared" si="14"/>
        <v/>
      </c>
      <c r="Z174" s="247"/>
      <c r="AA174" s="250"/>
      <c r="AC174" s="27"/>
      <c r="AD174" s="26"/>
      <c r="AE174" s="273"/>
      <c r="AF174" s="85"/>
      <c r="AJ174" s="85"/>
    </row>
    <row r="175" spans="1:54" ht="15.6">
      <c r="A175" s="247"/>
      <c r="B175" s="267">
        <f>+'Ark1'!C1750</f>
        <v>2024</v>
      </c>
      <c r="C175" s="267">
        <f>+'Ark1'!L1750</f>
        <v>5</v>
      </c>
      <c r="D175" s="267" t="s">
        <v>402</v>
      </c>
      <c r="E175" s="275">
        <f>+'Ark1'!AP1750</f>
        <v>11</v>
      </c>
      <c r="F175" s="275" t="str">
        <f>VLOOKUP(E175,RNR!$D$1:$E$38,2)</f>
        <v>Brown Swiss</v>
      </c>
      <c r="G175" s="267">
        <f>+IF(H175=0,"",'Ark1'!Q1750)</f>
        <v>1</v>
      </c>
      <c r="H175" s="361">
        <f>+'Ark1'!R1750</f>
        <v>1</v>
      </c>
      <c r="I175" s="268">
        <f>+'Ark1'!AE1750</f>
        <v>25</v>
      </c>
      <c r="J175" s="34" t="e">
        <f>+IF(D175=0,"",IF(#REF!=0,"",I175-#REF!))</f>
        <v>#REF!</v>
      </c>
      <c r="K175" s="268">
        <f>+IF(H175=0,"",'Ark1'!AF1750)</f>
        <v>34.792626728110598</v>
      </c>
      <c r="L175" s="269">
        <f>+IF(H175=0,"",'Ark1'!T1750)</f>
        <v>7</v>
      </c>
      <c r="M175" s="305">
        <f>+IF(H175=0,"",'Ark1'!U1750)</f>
        <v>362.40000000000009</v>
      </c>
      <c r="N175" s="34" t="e">
        <f>+IF(H175=0,"",M175-#REF!)</f>
        <v>#REF!</v>
      </c>
      <c r="O175" s="270">
        <f>+IF(H175=0,"",'Ark1'!W1750)</f>
        <v>100</v>
      </c>
      <c r="P175" s="270">
        <f>+IF(H175=0,"",'Ark1'!X1750)</f>
        <v>100</v>
      </c>
      <c r="Q175" s="270">
        <f>+IF(H175=0,"",'Ark1'!AG1750)</f>
        <v>802</v>
      </c>
      <c r="R175" s="270">
        <f>+IF(H175=0,"",'Ark1'!AH1750)</f>
        <v>0</v>
      </c>
      <c r="S175" s="377">
        <f>+IF(H175=0,"",'Ark1'!AR1750)</f>
        <v>230</v>
      </c>
      <c r="T175" s="113">
        <f>+IF(H175=0,"",'Ark1'!AS1750)</f>
        <v>29.752609517547462</v>
      </c>
      <c r="U175" s="270">
        <f>+IF(H175=0,"",'Ark1'!Y1750)</f>
        <v>0</v>
      </c>
      <c r="V175" s="269">
        <f>+IF(H175=0,"",'Ark1'!AA1750)</f>
        <v>0</v>
      </c>
      <c r="W175" s="305">
        <f t="shared" si="12"/>
        <v>451.87032418952634</v>
      </c>
      <c r="X175" s="270">
        <f t="shared" si="13"/>
        <v>72.480000000000018</v>
      </c>
      <c r="Y175" s="268">
        <f t="shared" si="14"/>
        <v>1</v>
      </c>
      <c r="Z175" s="247"/>
      <c r="AA175" s="250"/>
      <c r="AC175" s="27"/>
      <c r="AD175" s="26"/>
      <c r="AE175" s="273"/>
      <c r="AF175" s="85"/>
      <c r="AJ175" s="85"/>
    </row>
    <row r="176" spans="1:54" ht="15.6">
      <c r="A176" s="247"/>
      <c r="B176" s="267">
        <f>+'Ark1'!C1751</f>
        <v>2024</v>
      </c>
      <c r="C176" s="267">
        <f>+'Ark1'!L1751</f>
        <v>5</v>
      </c>
      <c r="D176" s="267" t="s">
        <v>402</v>
      </c>
      <c r="E176" s="275">
        <f>+'Ark1'!AP1751</f>
        <v>12</v>
      </c>
      <c r="F176" s="275" t="str">
        <f>VLOOKUP(E176,RNR!$D$1:$E$38,2)</f>
        <v>Jarlsbergfe</v>
      </c>
      <c r="G176" s="267" t="str">
        <f>+IF(H176=0,"",'Ark1'!Q1751)</f>
        <v/>
      </c>
      <c r="H176" s="361">
        <f>+'Ark1'!R1751</f>
        <v>0</v>
      </c>
      <c r="I176" s="268">
        <f>+'Ark1'!AE1751</f>
        <v>0</v>
      </c>
      <c r="J176" s="34" t="e">
        <f>+IF(D176=0,"",IF(#REF!=0,"",I176-#REF!))</f>
        <v>#REF!</v>
      </c>
      <c r="K176" s="268" t="str">
        <f>+IF(H176=0,"",'Ark1'!AF1751)</f>
        <v/>
      </c>
      <c r="L176" s="269" t="str">
        <f>+IF(H176=0,"",'Ark1'!T1751)</f>
        <v/>
      </c>
      <c r="M176" s="305" t="str">
        <f>+IF(H176=0,"",'Ark1'!U1751)</f>
        <v/>
      </c>
      <c r="N176" s="34" t="str">
        <f>+IF(H176=0,"",M176-#REF!)</f>
        <v/>
      </c>
      <c r="O176" s="270" t="str">
        <f>+IF(H176=0,"",'Ark1'!W1751)</f>
        <v/>
      </c>
      <c r="P176" s="270" t="str">
        <f>+IF(H176=0,"",'Ark1'!X1751)</f>
        <v/>
      </c>
      <c r="Q176" s="270" t="str">
        <f>+IF(H176=0,"",'Ark1'!AG1751)</f>
        <v/>
      </c>
      <c r="R176" s="270" t="str">
        <f>+IF(H176=0,"",'Ark1'!AH1751)</f>
        <v/>
      </c>
      <c r="S176" s="377" t="str">
        <f>+IF(H176=0,"",'Ark1'!AR1751)</f>
        <v/>
      </c>
      <c r="T176" s="113" t="str">
        <f>+IF(H176=0,"",'Ark1'!AS1751)</f>
        <v/>
      </c>
      <c r="U176" s="270" t="str">
        <f>+IF(H176=0,"",'Ark1'!Y1751)</f>
        <v/>
      </c>
      <c r="V176" s="269" t="str">
        <f>+IF(H176=0,"",'Ark1'!AA1751)</f>
        <v/>
      </c>
      <c r="W176" s="305" t="str">
        <f t="shared" si="12"/>
        <v/>
      </c>
      <c r="X176" s="270" t="str">
        <f t="shared" si="13"/>
        <v/>
      </c>
      <c r="Y176" s="268" t="str">
        <f t="shared" si="14"/>
        <v/>
      </c>
      <c r="Z176" s="247"/>
      <c r="AA176" s="250"/>
      <c r="AC176" s="27"/>
      <c r="AD176" s="26"/>
      <c r="AE176" s="273"/>
      <c r="AF176" s="85"/>
      <c r="AJ176" s="85"/>
    </row>
    <row r="177" spans="1:36" ht="15.6">
      <c r="A177" s="247"/>
      <c r="B177" s="267">
        <f>+'Ark1'!C1752</f>
        <v>2024</v>
      </c>
      <c r="C177" s="267">
        <f>+'Ark1'!L1752</f>
        <v>5</v>
      </c>
      <c r="D177" s="267" t="s">
        <v>402</v>
      </c>
      <c r="E177" s="275">
        <f>+'Ark1'!AP1752</f>
        <v>13</v>
      </c>
      <c r="F177" s="275" t="str">
        <f>VLOOKUP(E177,RNR!$D$1:$E$38,2)</f>
        <v>Fleckvieh</v>
      </c>
      <c r="G177" s="267">
        <f>+IF(H177=0,"",'Ark1'!Q1752)</f>
        <v>4</v>
      </c>
      <c r="H177" s="361">
        <f>+'Ark1'!R1752</f>
        <v>4</v>
      </c>
      <c r="I177" s="268">
        <f>+'Ark1'!AE1752</f>
        <v>100</v>
      </c>
      <c r="J177" s="34" t="e">
        <f>+IF(D177=0,"",IF(#REF!=0,"",I177-#REF!))</f>
        <v>#REF!</v>
      </c>
      <c r="K177" s="268">
        <f>+IF(H177=0,"",'Ark1'!AF1752)</f>
        <v>100</v>
      </c>
      <c r="L177" s="269">
        <f>+IF(H177=0,"",'Ark1'!T1752)</f>
        <v>5.5</v>
      </c>
      <c r="M177" s="305">
        <f>+IF(H177=0,"",'Ark1'!U1752)</f>
        <v>261.27500000000003</v>
      </c>
      <c r="N177" s="34" t="e">
        <f>+IF(H177=0,"",M177-#REF!)</f>
        <v>#REF!</v>
      </c>
      <c r="O177" s="270">
        <f>+IF(H177=0,"",'Ark1'!W1752)</f>
        <v>25</v>
      </c>
      <c r="P177" s="270">
        <f>+IF(H177=0,"",'Ark1'!X1752)</f>
        <v>25</v>
      </c>
      <c r="Q177" s="270">
        <f>+IF(H177=0,"",'Ark1'!AG1752)</f>
        <v>558.25</v>
      </c>
      <c r="R177" s="270">
        <f>+IF(H177=0,"",'Ark1'!AH1752)</f>
        <v>0</v>
      </c>
      <c r="S177" s="377">
        <f>+IF(H177=0,"",'Ark1'!AR1752)</f>
        <v>202.75</v>
      </c>
      <c r="T177" s="113">
        <f>+IF(H177=0,"",'Ark1'!AS1752)</f>
        <v>30.779774739050431</v>
      </c>
      <c r="U177" s="270">
        <f>+IF(H177=0,"",'Ark1'!Y1752)</f>
        <v>63.223863176809999</v>
      </c>
      <c r="V177" s="269">
        <f>+IF(H177=0,"",'Ark1'!AA1752)</f>
        <v>1.1180339887498949</v>
      </c>
      <c r="W177" s="305">
        <f t="shared" si="12"/>
        <v>468.025078369906</v>
      </c>
      <c r="X177" s="270">
        <f t="shared" si="13"/>
        <v>52.25500000000001</v>
      </c>
      <c r="Y177" s="268">
        <f t="shared" si="14"/>
        <v>1</v>
      </c>
      <c r="Z177" s="247"/>
      <c r="AA177" s="250"/>
      <c r="AC177" s="27"/>
      <c r="AD177" s="26"/>
      <c r="AE177" s="273"/>
      <c r="AF177" s="85"/>
      <c r="AJ177" s="85"/>
    </row>
    <row r="178" spans="1:36" ht="15.6">
      <c r="A178" s="247"/>
      <c r="B178" s="267">
        <f>+'Ark1'!C1753</f>
        <v>2024</v>
      </c>
      <c r="C178" s="267">
        <f>+'Ark1'!L1753</f>
        <v>5</v>
      </c>
      <c r="D178" s="267" t="s">
        <v>402</v>
      </c>
      <c r="E178" s="275">
        <f>+'Ark1'!AP1753</f>
        <v>14</v>
      </c>
      <c r="F178" s="275" t="str">
        <f>VLOOKUP(E178,RNR!$D$1:$E$38,2)</f>
        <v>Canadisk Ayrshire</v>
      </c>
      <c r="G178" s="267" t="str">
        <f>+IF(H178=0,"",'Ark1'!Q1753)</f>
        <v/>
      </c>
      <c r="H178" s="361">
        <f>+'Ark1'!R1753</f>
        <v>0</v>
      </c>
      <c r="I178" s="268">
        <f>+'Ark1'!AE1753</f>
        <v>0</v>
      </c>
      <c r="J178" s="34" t="e">
        <f>+IF(D178=0,"",IF(#REF!=0,"",I178-#REF!))</f>
        <v>#REF!</v>
      </c>
      <c r="K178" s="268" t="str">
        <f>+IF(H178=0,"",'Ark1'!AF1753)</f>
        <v/>
      </c>
      <c r="L178" s="269" t="str">
        <f>+IF(H178=0,"",'Ark1'!T1753)</f>
        <v/>
      </c>
      <c r="M178" s="305" t="str">
        <f>+IF(H178=0,"",'Ark1'!U1753)</f>
        <v/>
      </c>
      <c r="N178" s="34" t="str">
        <f>+IF(H178=0,"",M178-#REF!)</f>
        <v/>
      </c>
      <c r="O178" s="270" t="str">
        <f>+IF(H178=0,"",'Ark1'!W1753)</f>
        <v/>
      </c>
      <c r="P178" s="270" t="str">
        <f>+IF(H178=0,"",'Ark1'!X1753)</f>
        <v/>
      </c>
      <c r="Q178" s="270" t="str">
        <f>+IF(H178=0,"",'Ark1'!AG1753)</f>
        <v/>
      </c>
      <c r="R178" s="270" t="str">
        <f>+IF(H178=0,"",'Ark1'!AH1753)</f>
        <v/>
      </c>
      <c r="S178" s="377" t="str">
        <f>+IF(H178=0,"",'Ark1'!AR1753)</f>
        <v/>
      </c>
      <c r="T178" s="113" t="str">
        <f>+IF(H178=0,"",'Ark1'!AS1753)</f>
        <v/>
      </c>
      <c r="U178" s="270" t="str">
        <f>+IF(H178=0,"",'Ark1'!Y1753)</f>
        <v/>
      </c>
      <c r="V178" s="269" t="str">
        <f>+IF(H178=0,"",'Ark1'!AA1753)</f>
        <v/>
      </c>
      <c r="W178" s="305" t="str">
        <f t="shared" si="12"/>
        <v/>
      </c>
      <c r="X178" s="270" t="str">
        <f t="shared" si="13"/>
        <v/>
      </c>
      <c r="Y178" s="268" t="str">
        <f t="shared" si="14"/>
        <v/>
      </c>
      <c r="Z178" s="247"/>
      <c r="AA178" s="250"/>
      <c r="AC178" s="27"/>
      <c r="AD178" s="26"/>
      <c r="AE178" s="273"/>
      <c r="AF178" s="85"/>
      <c r="AJ178" s="85"/>
    </row>
    <row r="179" spans="1:36" ht="15.6">
      <c r="A179" s="247"/>
      <c r="B179" s="267">
        <f>+'Ark1'!C1754</f>
        <v>2024</v>
      </c>
      <c r="C179" s="267">
        <f>+'Ark1'!L1754</f>
        <v>5</v>
      </c>
      <c r="D179" s="267" t="s">
        <v>402</v>
      </c>
      <c r="E179" s="275">
        <f>+'Ark1'!AP1754</f>
        <v>15</v>
      </c>
      <c r="F179" s="275" t="str">
        <f>VLOOKUP(E179,RNR!$D$1:$E$38,2)</f>
        <v>Montbéliard</v>
      </c>
      <c r="G179" s="267" t="str">
        <f>+IF(H179=0,"",'Ark1'!Q1754)</f>
        <v/>
      </c>
      <c r="H179" s="361">
        <f>+'Ark1'!R1754</f>
        <v>0</v>
      </c>
      <c r="I179" s="268">
        <f>+'Ark1'!AE1754</f>
        <v>0</v>
      </c>
      <c r="J179" s="34" t="e">
        <f>+IF(D179=0,"",IF(#REF!=0,"",I179-#REF!))</f>
        <v>#REF!</v>
      </c>
      <c r="K179" s="268" t="str">
        <f>+IF(H179=0,"",'Ark1'!AF1754)</f>
        <v/>
      </c>
      <c r="L179" s="269" t="str">
        <f>+IF(H179=0,"",'Ark1'!T1754)</f>
        <v/>
      </c>
      <c r="M179" s="305" t="str">
        <f>+IF(H179=0,"",'Ark1'!U1754)</f>
        <v/>
      </c>
      <c r="N179" s="34" t="str">
        <f>+IF(H179=0,"",M179-#REF!)</f>
        <v/>
      </c>
      <c r="O179" s="270" t="str">
        <f>+IF(H179=0,"",'Ark1'!W1754)</f>
        <v/>
      </c>
      <c r="P179" s="270" t="str">
        <f>+IF(H179=0,"",'Ark1'!X1754)</f>
        <v/>
      </c>
      <c r="Q179" s="270" t="str">
        <f>+IF(H179=0,"",'Ark1'!AG1754)</f>
        <v/>
      </c>
      <c r="R179" s="270" t="str">
        <f>+IF(H179=0,"",'Ark1'!AH1754)</f>
        <v/>
      </c>
      <c r="S179" s="377" t="str">
        <f>+IF(H179=0,"",'Ark1'!AR1754)</f>
        <v/>
      </c>
      <c r="T179" s="113" t="str">
        <f>+IF(H179=0,"",'Ark1'!AS1754)</f>
        <v/>
      </c>
      <c r="U179" s="270" t="str">
        <f>+IF(H179=0,"",'Ark1'!Y1754)</f>
        <v/>
      </c>
      <c r="V179" s="269" t="str">
        <f>+IF(H179=0,"",'Ark1'!AA1754)</f>
        <v/>
      </c>
      <c r="W179" s="305" t="str">
        <f t="shared" si="12"/>
        <v/>
      </c>
      <c r="X179" s="270" t="str">
        <f t="shared" si="13"/>
        <v/>
      </c>
      <c r="Y179" s="268" t="str">
        <f t="shared" si="14"/>
        <v/>
      </c>
      <c r="Z179" s="247"/>
      <c r="AA179" s="250"/>
      <c r="AC179" s="27"/>
      <c r="AD179" s="26"/>
      <c r="AE179" s="273"/>
      <c r="AF179" s="85"/>
      <c r="AJ179" s="85"/>
    </row>
    <row r="180" spans="1:36" ht="15.6">
      <c r="A180" s="247"/>
      <c r="B180" s="267">
        <f>+'Ark1'!C1755</f>
        <v>2024</v>
      </c>
      <c r="C180" s="267">
        <f>+'Ark1'!L1755</f>
        <v>5</v>
      </c>
      <c r="D180" s="267" t="s">
        <v>402</v>
      </c>
      <c r="E180" s="275">
        <f>+'Ark1'!AP1755</f>
        <v>16</v>
      </c>
      <c r="F180" s="275" t="str">
        <f>VLOOKUP(E180,RNR!$D$1:$E$38,2)</f>
        <v>Mørefe</v>
      </c>
      <c r="G180" s="267" t="str">
        <f>+IF(H180=0,"",'Ark1'!Q1755)</f>
        <v/>
      </c>
      <c r="H180" s="361">
        <f>+'Ark1'!R1755</f>
        <v>0</v>
      </c>
      <c r="I180" s="268">
        <f>+'Ark1'!AE1755</f>
        <v>0</v>
      </c>
      <c r="J180" s="34" t="e">
        <f>+IF(D180=0,"",IF(#REF!=0,"",I180-#REF!))</f>
        <v>#REF!</v>
      </c>
      <c r="K180" s="268" t="str">
        <f>+IF(H180=0,"",'Ark1'!AF1755)</f>
        <v/>
      </c>
      <c r="L180" s="269" t="str">
        <f>+IF(H180=0,"",'Ark1'!T1755)</f>
        <v/>
      </c>
      <c r="M180" s="305" t="str">
        <f>+IF(H180=0,"",'Ark1'!U1755)</f>
        <v/>
      </c>
      <c r="N180" s="34" t="str">
        <f>+IF(H180=0,"",M180-#REF!)</f>
        <v/>
      </c>
      <c r="O180" s="270" t="str">
        <f>+IF(H180=0,"",'Ark1'!W1755)</f>
        <v/>
      </c>
      <c r="P180" s="270" t="str">
        <f>+IF(H180=0,"",'Ark1'!X1755)</f>
        <v/>
      </c>
      <c r="Q180" s="270" t="str">
        <f>+IF(H180=0,"",'Ark1'!AG1755)</f>
        <v/>
      </c>
      <c r="R180" s="270" t="str">
        <f>+IF(H180=0,"",'Ark1'!AH1755)</f>
        <v/>
      </c>
      <c r="S180" s="377" t="str">
        <f>+IF(H180=0,"",'Ark1'!AR1755)</f>
        <v/>
      </c>
      <c r="T180" s="113" t="str">
        <f>+IF(H180=0,"",'Ark1'!AS1755)</f>
        <v/>
      </c>
      <c r="U180" s="270" t="str">
        <f>+IF(H180=0,"",'Ark1'!Y1755)</f>
        <v/>
      </c>
      <c r="V180" s="269" t="str">
        <f>+IF(H180=0,"",'Ark1'!AA1755)</f>
        <v/>
      </c>
      <c r="W180" s="305" t="str">
        <f t="shared" si="12"/>
        <v/>
      </c>
      <c r="X180" s="270" t="str">
        <f t="shared" si="13"/>
        <v/>
      </c>
      <c r="Y180" s="268" t="str">
        <f t="shared" si="14"/>
        <v/>
      </c>
      <c r="Z180" s="247"/>
      <c r="AA180" s="250"/>
      <c r="AC180" s="27"/>
      <c r="AD180" s="26"/>
      <c r="AE180" s="273"/>
      <c r="AF180" s="85"/>
      <c r="AJ180" s="85"/>
    </row>
    <row r="181" spans="1:36" ht="15.6">
      <c r="A181" s="247"/>
      <c r="B181" s="267">
        <f>+'Ark1'!C1756</f>
        <v>2024</v>
      </c>
      <c r="C181" s="267">
        <f>+'Ark1'!L1756</f>
        <v>5</v>
      </c>
      <c r="D181" s="267" t="s">
        <v>402</v>
      </c>
      <c r="E181" s="275">
        <f>+'Ark1'!AP1756</f>
        <v>17</v>
      </c>
      <c r="F181" s="275" t="str">
        <f>VLOOKUP(E181,RNR!$D$1:$E$38,2)</f>
        <v>Normande</v>
      </c>
      <c r="G181" s="267" t="str">
        <f>+IF(H181=0,"",'Ark1'!Q1756)</f>
        <v/>
      </c>
      <c r="H181" s="361">
        <f>+'Ark1'!R1756</f>
        <v>0</v>
      </c>
      <c r="I181" s="268">
        <f>+'Ark1'!AE1756</f>
        <v>0</v>
      </c>
      <c r="J181" s="34" t="e">
        <f>+IF(D181=0,"",IF(#REF!=0,"",I181-#REF!))</f>
        <v>#REF!</v>
      </c>
      <c r="K181" s="268" t="str">
        <f>+IF(H181=0,"",'Ark1'!AF1756)</f>
        <v/>
      </c>
      <c r="L181" s="269" t="str">
        <f>+IF(H181=0,"",'Ark1'!T1756)</f>
        <v/>
      </c>
      <c r="M181" s="305" t="str">
        <f>+IF(H181=0,"",'Ark1'!U1756)</f>
        <v/>
      </c>
      <c r="N181" s="34" t="str">
        <f>+IF(H181=0,"",M181-#REF!)</f>
        <v/>
      </c>
      <c r="O181" s="270" t="str">
        <f>+IF(H181=0,"",'Ark1'!W1756)</f>
        <v/>
      </c>
      <c r="P181" s="270" t="str">
        <f>+IF(H181=0,"",'Ark1'!X1756)</f>
        <v/>
      </c>
      <c r="Q181" s="270" t="str">
        <f>+IF(H181=0,"",'Ark1'!AG1756)</f>
        <v/>
      </c>
      <c r="R181" s="270" t="str">
        <f>+IF(H181=0,"",'Ark1'!AH1756)</f>
        <v/>
      </c>
      <c r="S181" s="377" t="str">
        <f>+IF(H181=0,"",'Ark1'!AR1756)</f>
        <v/>
      </c>
      <c r="T181" s="113" t="str">
        <f>+IF(H181=0,"",'Ark1'!AS1756)</f>
        <v/>
      </c>
      <c r="U181" s="270" t="str">
        <f>+IF(H181=0,"",'Ark1'!Y1756)</f>
        <v/>
      </c>
      <c r="V181" s="269" t="str">
        <f>+IF(H181=0,"",'Ark1'!AA1756)</f>
        <v/>
      </c>
      <c r="W181" s="305" t="str">
        <f t="shared" si="12"/>
        <v/>
      </c>
      <c r="X181" s="270" t="str">
        <f t="shared" si="13"/>
        <v/>
      </c>
      <c r="Y181" s="268" t="str">
        <f t="shared" si="14"/>
        <v/>
      </c>
      <c r="Z181" s="247"/>
      <c r="AA181" s="250"/>
      <c r="AC181" s="27"/>
      <c r="AD181" s="26"/>
      <c r="AE181" s="273"/>
      <c r="AF181" s="85"/>
      <c r="AJ181" s="85"/>
    </row>
    <row r="182" spans="1:36" ht="15.6">
      <c r="A182" s="247"/>
      <c r="B182" s="267">
        <f>+'Ark1'!C1757</f>
        <v>2024</v>
      </c>
      <c r="C182" s="267">
        <f>+'Ark1'!L1757</f>
        <v>5</v>
      </c>
      <c r="D182" s="267" t="s">
        <v>402</v>
      </c>
      <c r="E182" s="275">
        <f>+'Ark1'!AP1757</f>
        <v>21</v>
      </c>
      <c r="F182" s="275" t="str">
        <f>VLOOKUP(E182,RNR!$D$1:$E$38,2)</f>
        <v>Hereford</v>
      </c>
      <c r="G182" s="267">
        <f>+IF(H182=0,"",'Ark1'!Q1757)</f>
        <v>9</v>
      </c>
      <c r="H182" s="361">
        <f>+'Ark1'!R1757</f>
        <v>47</v>
      </c>
      <c r="I182" s="268">
        <f>+'Ark1'!AE1757</f>
        <v>57.317073170731696</v>
      </c>
      <c r="J182" s="34" t="e">
        <f>+IF(D182=0,"",IF(#REF!=0,"",I182-#REF!))</f>
        <v>#REF!</v>
      </c>
      <c r="K182" s="268">
        <f>+IF(H182=0,"",'Ark1'!AF1757)</f>
        <v>53.579703043306573</v>
      </c>
      <c r="L182" s="269">
        <f>+IF(H182=0,"",'Ark1'!T1757)</f>
        <v>6.1914893617021285</v>
      </c>
      <c r="M182" s="305">
        <f>+IF(H182=0,"",'Ark1'!U1757)</f>
        <v>239.62553191489357</v>
      </c>
      <c r="N182" s="34" t="e">
        <f>+IF(H182=0,"",M182-#REF!)</f>
        <v>#REF!</v>
      </c>
      <c r="O182" s="270">
        <f>+IF(H182=0,"",'Ark1'!W1757)</f>
        <v>40.425531914893625</v>
      </c>
      <c r="P182" s="270">
        <f>+IF(H182=0,"",'Ark1'!X1757)</f>
        <v>0</v>
      </c>
      <c r="Q182" s="270">
        <f>+IF(H182=0,"",'Ark1'!AG1757)</f>
        <v>669.191489361702</v>
      </c>
      <c r="R182" s="270">
        <f>+IF(H182=0,"",'Ark1'!AH1757)</f>
        <v>0</v>
      </c>
      <c r="S182" s="377">
        <f>+IF(H182=0,"",'Ark1'!AR1757)</f>
        <v>198.82978723404253</v>
      </c>
      <c r="T182" s="113">
        <f>+IF(H182=0,"",'Ark1'!AS1757)</f>
        <v>30.149136810151287</v>
      </c>
      <c r="U182" s="270">
        <f>+IF(H182=0,"",'Ark1'!Y1757)</f>
        <v>42.138522669906159</v>
      </c>
      <c r="V182" s="269">
        <f>+IF(H182=0,"",'Ark1'!AA1757)</f>
        <v>1.43865034079804</v>
      </c>
      <c r="W182" s="305">
        <f t="shared" si="12"/>
        <v>358.08215693755562</v>
      </c>
      <c r="X182" s="270">
        <f t="shared" si="13"/>
        <v>47.925106382978711</v>
      </c>
      <c r="Y182" s="268">
        <f t="shared" si="14"/>
        <v>5.2222222222222223</v>
      </c>
      <c r="Z182" s="247"/>
      <c r="AA182" s="250"/>
      <c r="AC182" s="27"/>
      <c r="AD182" s="26"/>
      <c r="AE182" s="273"/>
      <c r="AF182" s="85"/>
      <c r="AJ182" s="85"/>
    </row>
    <row r="183" spans="1:36" ht="15.6">
      <c r="A183" s="247"/>
      <c r="B183" s="267">
        <f>+'Ark1'!C1758</f>
        <v>2024</v>
      </c>
      <c r="C183" s="267">
        <f>+'Ark1'!L1758</f>
        <v>5</v>
      </c>
      <c r="D183" s="267" t="s">
        <v>402</v>
      </c>
      <c r="E183" s="275">
        <f>+'Ark1'!AP1758</f>
        <v>22</v>
      </c>
      <c r="F183" s="275" t="str">
        <f>VLOOKUP(E183,RNR!$D$1:$E$38,2)</f>
        <v>Charolais</v>
      </c>
      <c r="G183" s="267">
        <f>+IF(H183=0,"",'Ark1'!Q1758)</f>
        <v>1</v>
      </c>
      <c r="H183" s="361">
        <f>+'Ark1'!R1758</f>
        <v>2</v>
      </c>
      <c r="I183" s="268">
        <f>+'Ark1'!AE1758</f>
        <v>9.0909090909090917</v>
      </c>
      <c r="J183" s="34" t="e">
        <f>+IF(D183=0,"",IF(#REF!=0,"",I183-#REF!))</f>
        <v>#REF!</v>
      </c>
      <c r="K183" s="268">
        <f>+IF(H183=0,"",'Ark1'!AF1758)</f>
        <v>9.4252184945023938</v>
      </c>
      <c r="L183" s="269">
        <f>+IF(H183=0,"",'Ark1'!T1758)</f>
        <v>6</v>
      </c>
      <c r="M183" s="305">
        <f>+IF(H183=0,"",'Ark1'!U1758)</f>
        <v>267.45</v>
      </c>
      <c r="N183" s="34" t="e">
        <f>+IF(H183=0,"",M183-#REF!)</f>
        <v>#REF!</v>
      </c>
      <c r="O183" s="270">
        <f>+IF(H183=0,"",'Ark1'!W1758)</f>
        <v>0</v>
      </c>
      <c r="P183" s="270">
        <f>+IF(H183=0,"",'Ark1'!X1758)</f>
        <v>0</v>
      </c>
      <c r="Q183" s="270">
        <f>+IF(H183=0,"",'Ark1'!AG1758)</f>
        <v>651</v>
      </c>
      <c r="R183" s="270">
        <f>+IF(H183=0,"",'Ark1'!AH1758)</f>
        <v>0</v>
      </c>
      <c r="S183" s="377">
        <f>+IF(H183=0,"",'Ark1'!AR1758)</f>
        <v>209.5</v>
      </c>
      <c r="T183" s="113">
        <f>+IF(H183=0,"",'Ark1'!AS1758)</f>
        <v>29.045150375133705</v>
      </c>
      <c r="U183" s="270">
        <f>+IF(H183=0,"",'Ark1'!Y1758)</f>
        <v>17.350000000000186</v>
      </c>
      <c r="V183" s="269">
        <f>+IF(H183=0,"",'Ark1'!AA1758)</f>
        <v>0</v>
      </c>
      <c r="W183" s="305">
        <f t="shared" si="12"/>
        <v>410.82949308755758</v>
      </c>
      <c r="X183" s="270">
        <f t="shared" si="13"/>
        <v>53.489999999999995</v>
      </c>
      <c r="Y183" s="268">
        <f t="shared" si="14"/>
        <v>2</v>
      </c>
      <c r="Z183" s="247"/>
      <c r="AA183" s="250"/>
      <c r="AC183" s="27"/>
      <c r="AD183" s="26"/>
      <c r="AE183" s="273"/>
      <c r="AF183" s="85"/>
      <c r="AJ183" s="85"/>
    </row>
    <row r="184" spans="1:36" ht="15.6">
      <c r="A184" s="247"/>
      <c r="B184" s="267">
        <f>+'Ark1'!C1759</f>
        <v>2024</v>
      </c>
      <c r="C184" s="267">
        <f>+'Ark1'!L1759</f>
        <v>5</v>
      </c>
      <c r="D184" s="267" t="s">
        <v>402</v>
      </c>
      <c r="E184" s="275">
        <f>+'Ark1'!AP1759</f>
        <v>23</v>
      </c>
      <c r="F184" s="275" t="str">
        <f>VLOOKUP(E184,RNR!$D$1:$E$38,2)</f>
        <v>Aberdeen Angus</v>
      </c>
      <c r="G184" s="267">
        <f>+IF(H184=0,"",'Ark1'!Q1759)</f>
        <v>14</v>
      </c>
      <c r="H184" s="361">
        <f>+'Ark1'!R1759</f>
        <v>33</v>
      </c>
      <c r="I184" s="268">
        <f>+'Ark1'!AE1759</f>
        <v>31.730769230769241</v>
      </c>
      <c r="J184" s="34" t="e">
        <f>+IF(D184=0,"",IF(#REF!=0,"",I184-#REF!))</f>
        <v>#REF!</v>
      </c>
      <c r="K184" s="268">
        <f>+IF(H184=0,"",'Ark1'!AF1759)</f>
        <v>28.770572382015995</v>
      </c>
      <c r="L184" s="269">
        <f>+IF(H184=0,"",'Ark1'!T1759)</f>
        <v>7.4848484848484862</v>
      </c>
      <c r="M184" s="305">
        <f>+IF(H184=0,"",'Ark1'!U1759)</f>
        <v>260.73636363636354</v>
      </c>
      <c r="N184" s="34" t="e">
        <f>+IF(H184=0,"",M184-#REF!)</f>
        <v>#REF!</v>
      </c>
      <c r="O184" s="270">
        <f>+IF(H184=0,"",'Ark1'!W1759)</f>
        <v>81.818181818181813</v>
      </c>
      <c r="P184" s="270">
        <f>+IF(H184=0,"",'Ark1'!X1759)</f>
        <v>6.0606060606060606</v>
      </c>
      <c r="Q184" s="270">
        <f>+IF(H184=0,"",'Ark1'!AG1759)</f>
        <v>691.39393939393938</v>
      </c>
      <c r="R184" s="270">
        <f>+IF(H184=0,"",'Ark1'!AH1759)</f>
        <v>0</v>
      </c>
      <c r="S184" s="377">
        <f>+IF(H184=0,"",'Ark1'!AR1759)</f>
        <v>202.33333333333337</v>
      </c>
      <c r="T184" s="113">
        <f>+IF(H184=0,"",'Ark1'!AS1759)</f>
        <v>31.194097706687351</v>
      </c>
      <c r="U184" s="270">
        <f>+IF(H184=0,"",'Ark1'!Y1759)</f>
        <v>43.462145271781154</v>
      </c>
      <c r="V184" s="269">
        <f>+IF(H184=0,"",'Ark1'!AA1759)</f>
        <v>1.157877162093506</v>
      </c>
      <c r="W184" s="305">
        <f t="shared" si="12"/>
        <v>377.1169354838708</v>
      </c>
      <c r="X184" s="270">
        <f t="shared" si="13"/>
        <v>52.147272727272707</v>
      </c>
      <c r="Y184" s="268">
        <f t="shared" si="14"/>
        <v>2.3571428571428572</v>
      </c>
      <c r="Z184" s="247"/>
      <c r="AA184" s="250"/>
      <c r="AC184" s="27"/>
      <c r="AD184" s="26"/>
      <c r="AE184" s="273"/>
      <c r="AF184" s="85"/>
      <c r="AJ184" s="85"/>
    </row>
    <row r="185" spans="1:36" ht="15.6">
      <c r="A185" s="247"/>
      <c r="B185" s="267">
        <f>+'Ark1'!C1760</f>
        <v>2024</v>
      </c>
      <c r="C185" s="267">
        <f>+'Ark1'!L1760</f>
        <v>5</v>
      </c>
      <c r="D185" s="267" t="s">
        <v>402</v>
      </c>
      <c r="E185" s="275">
        <f>+'Ark1'!AP1760</f>
        <v>24</v>
      </c>
      <c r="F185" s="275" t="str">
        <f>VLOOKUP(E185,RNR!$D$1:$E$38,2)</f>
        <v>Limousin</v>
      </c>
      <c r="G185" s="267">
        <f>+IF(H185=0,"",'Ark1'!Q1760)</f>
        <v>1</v>
      </c>
      <c r="H185" s="361">
        <f>+'Ark1'!R1760</f>
        <v>2</v>
      </c>
      <c r="I185" s="268">
        <f>+'Ark1'!AE1760</f>
        <v>11.111111111111112</v>
      </c>
      <c r="J185" s="34" t="e">
        <f>+IF(D185=0,"",IF(#REF!=0,"",I185-#REF!))</f>
        <v>#REF!</v>
      </c>
      <c r="K185" s="268">
        <f>+IF(H185=0,"",'Ark1'!AF1760)</f>
        <v>9.9400544959128023</v>
      </c>
      <c r="L185" s="269">
        <f>+IF(H185=0,"",'Ark1'!T1760)</f>
        <v>5</v>
      </c>
      <c r="M185" s="305">
        <f>+IF(H185=0,"",'Ark1'!U1760)</f>
        <v>273.60000000000002</v>
      </c>
      <c r="N185" s="34" t="e">
        <f>+IF(H185=0,"",M185-#REF!)</f>
        <v>#REF!</v>
      </c>
      <c r="O185" s="270">
        <f>+IF(H185=0,"",'Ark1'!W1760)</f>
        <v>50</v>
      </c>
      <c r="P185" s="270">
        <f>+IF(H185=0,"",'Ark1'!X1760)</f>
        <v>0</v>
      </c>
      <c r="Q185" s="270">
        <f>+IF(H185=0,"",'Ark1'!AG1760)</f>
        <v>627.5</v>
      </c>
      <c r="R185" s="270">
        <f>+IF(H185=0,"",'Ark1'!AH1760)</f>
        <v>0</v>
      </c>
      <c r="S185" s="377">
        <f>+IF(H185=0,"",'Ark1'!AR1760)</f>
        <v>216.5</v>
      </c>
      <c r="T185" s="113">
        <f>+IF(H185=0,"",'Ark1'!AS1760)</f>
        <v>27.016786121259809</v>
      </c>
      <c r="U185" s="270">
        <f>+IF(H185=0,"",'Ark1'!Y1760)</f>
        <v>3.8999999999989554</v>
      </c>
      <c r="V185" s="269">
        <f>+IF(H185=0,"",'Ark1'!AA1760)</f>
        <v>2</v>
      </c>
      <c r="W185" s="305">
        <f t="shared" si="12"/>
        <v>436.01593625498009</v>
      </c>
      <c r="X185" s="270">
        <f t="shared" si="13"/>
        <v>54.720000000000006</v>
      </c>
      <c r="Y185" s="268">
        <f t="shared" si="14"/>
        <v>2</v>
      </c>
      <c r="Z185" s="247"/>
      <c r="AA185" s="250"/>
      <c r="AC185" s="27"/>
      <c r="AD185" s="26"/>
      <c r="AE185" s="273"/>
      <c r="AF185" s="85"/>
      <c r="AJ185" s="85"/>
    </row>
    <row r="186" spans="1:36" ht="15.6">
      <c r="A186" s="247"/>
      <c r="B186" s="267">
        <f>+'Ark1'!C1761</f>
        <v>2024</v>
      </c>
      <c r="C186" s="267">
        <f>+'Ark1'!L1761</f>
        <v>5</v>
      </c>
      <c r="D186" s="267" t="s">
        <v>402</v>
      </c>
      <c r="E186" s="275">
        <f>+'Ark1'!AP1761</f>
        <v>25</v>
      </c>
      <c r="F186" s="275" t="str">
        <f>VLOOKUP(E186,RNR!$D$1:$E$38,2)</f>
        <v>Kjøttsimmental</v>
      </c>
      <c r="G186" s="267">
        <f>+IF(H186=0,"",'Ark1'!Q1761)</f>
        <v>1</v>
      </c>
      <c r="H186" s="361">
        <f>+'Ark1'!R1761</f>
        <v>1</v>
      </c>
      <c r="I186" s="268">
        <f>+'Ark1'!AE1761</f>
        <v>20</v>
      </c>
      <c r="J186" s="34" t="e">
        <f>+IF(D186=0,"",IF(#REF!=0,"",I186-#REF!))</f>
        <v>#REF!</v>
      </c>
      <c r="K186" s="268">
        <f>+IF(H186=0,"",'Ark1'!AF1761)</f>
        <v>15.125920185974426</v>
      </c>
      <c r="L186" s="269">
        <f>+IF(H186=0,"",'Ark1'!T1761)</f>
        <v>7</v>
      </c>
      <c r="M186" s="305">
        <f>+IF(H186=0,"",'Ark1'!U1761)</f>
        <v>195.20000000000005</v>
      </c>
      <c r="N186" s="34" t="e">
        <f>+IF(H186=0,"",M186-#REF!)</f>
        <v>#REF!</v>
      </c>
      <c r="O186" s="270">
        <f>+IF(H186=0,"",'Ark1'!W1761)</f>
        <v>100</v>
      </c>
      <c r="P186" s="270">
        <f>+IF(H186=0,"",'Ark1'!X1761)</f>
        <v>0</v>
      </c>
      <c r="Q186" s="270">
        <f>+IF(H186=0,"",'Ark1'!AG1761)</f>
        <v>378</v>
      </c>
      <c r="R186" s="270">
        <f>+IF(H186=0,"",'Ark1'!AH1761)</f>
        <v>0</v>
      </c>
      <c r="S186" s="377">
        <f>+IF(H186=0,"",'Ark1'!AR1761)</f>
        <v>188</v>
      </c>
      <c r="T186" s="113">
        <f>+IF(H186=0,"",'Ark1'!AS1761)</f>
        <v>29.3468210319486</v>
      </c>
      <c r="U186" s="270">
        <f>+IF(H186=0,"",'Ark1'!Y1761)</f>
        <v>0</v>
      </c>
      <c r="V186" s="269">
        <f>+IF(H186=0,"",'Ark1'!AA1761)</f>
        <v>0</v>
      </c>
      <c r="W186" s="305">
        <f t="shared" si="12"/>
        <v>516.40211640211658</v>
      </c>
      <c r="X186" s="270">
        <f t="shared" si="13"/>
        <v>39.040000000000006</v>
      </c>
      <c r="Y186" s="268">
        <f t="shared" si="14"/>
        <v>1</v>
      </c>
      <c r="Z186" s="247"/>
      <c r="AA186" s="250"/>
      <c r="AC186" s="27"/>
      <c r="AD186" s="26"/>
      <c r="AE186" s="273"/>
      <c r="AF186" s="85"/>
      <c r="AJ186" s="85"/>
    </row>
    <row r="187" spans="1:36" ht="15.6">
      <c r="A187" s="247"/>
      <c r="B187" s="267">
        <f>+'Ark1'!C1762</f>
        <v>2024</v>
      </c>
      <c r="C187" s="267">
        <f>+'Ark1'!L1762</f>
        <v>5</v>
      </c>
      <c r="D187" s="267" t="s">
        <v>402</v>
      </c>
      <c r="E187" s="275">
        <f>+'Ark1'!AP1762</f>
        <v>26</v>
      </c>
      <c r="F187" s="275" t="str">
        <f>VLOOKUP(E187,RNR!$D$1:$E$38,2)</f>
        <v>Blonde d`Aquitaine</v>
      </c>
      <c r="G187" s="267" t="str">
        <f>+IF(H187=0,"",'Ark1'!Q1762)</f>
        <v/>
      </c>
      <c r="H187" s="361">
        <f>+'Ark1'!R1762</f>
        <v>0</v>
      </c>
      <c r="I187" s="268">
        <f>+'Ark1'!AE1762</f>
        <v>0</v>
      </c>
      <c r="J187" s="34" t="e">
        <f>+IF(D187=0,"",IF(#REF!=0,"",I187-#REF!))</f>
        <v>#REF!</v>
      </c>
      <c r="K187" s="268" t="str">
        <f>+IF(H187=0,"",'Ark1'!AF1762)</f>
        <v/>
      </c>
      <c r="L187" s="269" t="str">
        <f>+IF(H187=0,"",'Ark1'!T1762)</f>
        <v/>
      </c>
      <c r="M187" s="305" t="str">
        <f>+IF(H187=0,"",'Ark1'!U1762)</f>
        <v/>
      </c>
      <c r="N187" s="34" t="str">
        <f>+IF(H187=0,"",M187-#REF!)</f>
        <v/>
      </c>
      <c r="O187" s="270" t="str">
        <f>+IF(H187=0,"",'Ark1'!W1762)</f>
        <v/>
      </c>
      <c r="P187" s="270" t="str">
        <f>+IF(H187=0,"",'Ark1'!X1762)</f>
        <v/>
      </c>
      <c r="Q187" s="270" t="str">
        <f>+IF(H187=0,"",'Ark1'!AG1762)</f>
        <v/>
      </c>
      <c r="R187" s="270" t="str">
        <f>+IF(H187=0,"",'Ark1'!AH1762)</f>
        <v/>
      </c>
      <c r="S187" s="377" t="str">
        <f>+IF(H187=0,"",'Ark1'!AR1762)</f>
        <v/>
      </c>
      <c r="T187" s="113" t="str">
        <f>+IF(H187=0,"",'Ark1'!AS1762)</f>
        <v/>
      </c>
      <c r="U187" s="270" t="str">
        <f>+IF(H187=0,"",'Ark1'!Y1762)</f>
        <v/>
      </c>
      <c r="V187" s="269" t="str">
        <f>+IF(H187=0,"",'Ark1'!AA1762)</f>
        <v/>
      </c>
      <c r="W187" s="305" t="str">
        <f t="shared" si="12"/>
        <v/>
      </c>
      <c r="X187" s="270" t="str">
        <f t="shared" si="13"/>
        <v/>
      </c>
      <c r="Y187" s="268" t="str">
        <f t="shared" si="14"/>
        <v/>
      </c>
      <c r="Z187" s="247"/>
      <c r="AA187" s="250"/>
      <c r="AC187" s="27"/>
      <c r="AD187" s="26"/>
      <c r="AE187" s="273"/>
      <c r="AF187" s="85"/>
      <c r="AJ187" s="85"/>
    </row>
    <row r="188" spans="1:36" ht="15.6">
      <c r="A188" s="247"/>
      <c r="B188" s="267">
        <f>+'Ark1'!C1763</f>
        <v>2024</v>
      </c>
      <c r="C188" s="267">
        <f>+'Ark1'!L1763</f>
        <v>5</v>
      </c>
      <c r="D188" s="267" t="s">
        <v>402</v>
      </c>
      <c r="E188" s="275">
        <f>+'Ark1'!AP1763</f>
        <v>27</v>
      </c>
      <c r="F188" s="275" t="str">
        <f>VLOOKUP(E188,RNR!$D$1:$E$38,2)</f>
        <v>Highland</v>
      </c>
      <c r="G188" s="267">
        <f>+IF(H188=0,"",'Ark1'!Q1763)</f>
        <v>3</v>
      </c>
      <c r="H188" s="361">
        <f>+'Ark1'!R1763</f>
        <v>17</v>
      </c>
      <c r="I188" s="268">
        <f>+'Ark1'!AE1763</f>
        <v>43.589743589743591</v>
      </c>
      <c r="J188" s="34" t="e">
        <f>+IF(D188=0,"",IF(#REF!=0,"",I188-#REF!))</f>
        <v>#REF!</v>
      </c>
      <c r="K188" s="268">
        <f>+IF(H188=0,"",'Ark1'!AF1763)</f>
        <v>42.094577748227998</v>
      </c>
      <c r="L188" s="269">
        <f>+IF(H188=0,"",'Ark1'!T1763)</f>
        <v>6.3529411764705879</v>
      </c>
      <c r="M188" s="305">
        <f>+IF(H188=0,"",'Ark1'!U1763)</f>
        <v>208.55882352941177</v>
      </c>
      <c r="N188" s="34" t="e">
        <f>+IF(H188=0,"",M188-#REF!)</f>
        <v>#REF!</v>
      </c>
      <c r="O188" s="270">
        <f>+IF(H188=0,"",'Ark1'!W1763)</f>
        <v>29.411764705882355</v>
      </c>
      <c r="P188" s="270">
        <f>+IF(H188=0,"",'Ark1'!X1763)</f>
        <v>0</v>
      </c>
      <c r="Q188" s="270">
        <f>+IF(H188=0,"",'Ark1'!AG1763)</f>
        <v>657.41176470588243</v>
      </c>
      <c r="R188" s="270">
        <f>+IF(H188=0,"",'Ark1'!AH1763)</f>
        <v>0</v>
      </c>
      <c r="S188" s="377">
        <f>+IF(H188=0,"",'Ark1'!AR1763)</f>
        <v>190.47058823529412</v>
      </c>
      <c r="T188" s="113">
        <f>+IF(H188=0,"",'Ark1'!AS1763)</f>
        <v>29.915151999517914</v>
      </c>
      <c r="U188" s="270">
        <f>+IF(H188=0,"",'Ark1'!Y1763)</f>
        <v>36.454598012637355</v>
      </c>
      <c r="V188" s="269">
        <f>+IF(H188=0,"",'Ark1'!AA1763)</f>
        <v>0.96656921912676708</v>
      </c>
      <c r="W188" s="305">
        <f t="shared" si="12"/>
        <v>317.2423049391553</v>
      </c>
      <c r="X188" s="270">
        <f t="shared" si="13"/>
        <v>41.711764705882352</v>
      </c>
      <c r="Y188" s="268">
        <f t="shared" si="14"/>
        <v>5.666666666666667</v>
      </c>
      <c r="Z188" s="247"/>
      <c r="AA188" s="250"/>
      <c r="AC188" s="27"/>
      <c r="AD188" s="26"/>
      <c r="AE188" s="273"/>
      <c r="AF188" s="85"/>
      <c r="AJ188" s="85"/>
    </row>
    <row r="189" spans="1:36" ht="15.6">
      <c r="A189" s="247"/>
      <c r="B189" s="267">
        <f>+'Ark1'!C1764</f>
        <v>2024</v>
      </c>
      <c r="C189" s="267">
        <f>+'Ark1'!L1764</f>
        <v>5</v>
      </c>
      <c r="D189" s="267" t="s">
        <v>402</v>
      </c>
      <c r="E189" s="275">
        <f>+'Ark1'!AP1764</f>
        <v>28</v>
      </c>
      <c r="F189" s="275" t="str">
        <f>VLOOKUP(E189,RNR!$D$1:$E$38,2)</f>
        <v>Tiroler Grauvieh</v>
      </c>
      <c r="G189" s="267">
        <f>+IF(H189=0,"",'Ark1'!Q1764)</f>
        <v>4</v>
      </c>
      <c r="H189" s="361">
        <f>+'Ark1'!R1764</f>
        <v>9</v>
      </c>
      <c r="I189" s="268">
        <f>+'Ark1'!AE1764</f>
        <v>64.285714285714306</v>
      </c>
      <c r="J189" s="34" t="e">
        <f>+IF(D189=0,"",IF(#REF!=0,"",I189-#REF!))</f>
        <v>#REF!</v>
      </c>
      <c r="K189" s="268">
        <f>+IF(H189=0,"",'Ark1'!AF1764)</f>
        <v>59.004943390208872</v>
      </c>
      <c r="L189" s="269">
        <f>+IF(H189=0,"",'Ark1'!T1764)</f>
        <v>5.3333333333333321</v>
      </c>
      <c r="M189" s="305">
        <f>+IF(H189=0,"",'Ark1'!U1764)</f>
        <v>205.56666666666663</v>
      </c>
      <c r="N189" s="34" t="e">
        <f>+IF(H189=0,"",M189-#REF!)</f>
        <v>#REF!</v>
      </c>
      <c r="O189" s="270">
        <f>+IF(H189=0,"",'Ark1'!W1764)</f>
        <v>22.222222222222225</v>
      </c>
      <c r="P189" s="270">
        <f>+IF(H189=0,"",'Ark1'!X1764)</f>
        <v>0</v>
      </c>
      <c r="Q189" s="270">
        <f>+IF(H189=0,"",'Ark1'!AG1764)</f>
        <v>515</v>
      </c>
      <c r="R189" s="270">
        <f>+IF(H189=0,"",'Ark1'!AH1764)</f>
        <v>0</v>
      </c>
      <c r="S189" s="377">
        <f>+IF(H189=0,"",'Ark1'!AR1764)</f>
        <v>189</v>
      </c>
      <c r="T189" s="113">
        <f>+IF(H189=0,"",'Ark1'!AS1764)</f>
        <v>30.309734168635799</v>
      </c>
      <c r="U189" s="270">
        <f>+IF(H189=0,"",'Ark1'!Y1764)</f>
        <v>26.038817177437455</v>
      </c>
      <c r="V189" s="269">
        <f>+IF(H189=0,"",'Ark1'!AA1764)</f>
        <v>1.4907119849998598</v>
      </c>
      <c r="W189" s="305">
        <f t="shared" si="12"/>
        <v>399.15857605177985</v>
      </c>
      <c r="X189" s="270">
        <f t="shared" si="13"/>
        <v>41.11333333333333</v>
      </c>
      <c r="Y189" s="268">
        <f t="shared" si="14"/>
        <v>2.25</v>
      </c>
      <c r="Z189" s="247"/>
      <c r="AA189" s="250"/>
      <c r="AC189" s="27"/>
      <c r="AD189" s="26"/>
      <c r="AE189" s="273"/>
      <c r="AF189" s="85"/>
      <c r="AJ189" s="85"/>
    </row>
    <row r="190" spans="1:36" ht="15.6">
      <c r="A190" s="247"/>
      <c r="B190" s="267">
        <f>+'Ark1'!C1765</f>
        <v>2024</v>
      </c>
      <c r="C190" s="267">
        <f>+'Ark1'!L1765</f>
        <v>5</v>
      </c>
      <c r="D190" s="267" t="s">
        <v>402</v>
      </c>
      <c r="E190" s="275">
        <f>+'Ark1'!AP1765</f>
        <v>29</v>
      </c>
      <c r="F190" s="275" t="str">
        <f>VLOOKUP(E190,RNR!$D$1:$E$38,2)</f>
        <v>Dexter</v>
      </c>
      <c r="G190" s="267">
        <f>+IF(H190=0,"",'Ark1'!Q1765)</f>
        <v>16</v>
      </c>
      <c r="H190" s="361">
        <f>+'Ark1'!R1765</f>
        <v>41</v>
      </c>
      <c r="I190" s="268">
        <f>+'Ark1'!AE1765</f>
        <v>35.964912280701753</v>
      </c>
      <c r="J190" s="34" t="e">
        <f>+IF(D190=0,"",IF(#REF!=0,"",I190-#REF!))</f>
        <v>#REF!</v>
      </c>
      <c r="K190" s="268">
        <f>+IF(H190=0,"",'Ark1'!AF1765)</f>
        <v>39.143359674982037</v>
      </c>
      <c r="L190" s="269">
        <f>+IF(H190=0,"",'Ark1'!T1765)</f>
        <v>8.0487804878048781</v>
      </c>
      <c r="M190" s="305">
        <f>+IF(H190=0,"",'Ark1'!U1765)</f>
        <v>154.15609756097572</v>
      </c>
      <c r="N190" s="34" t="e">
        <f>+IF(H190=0,"",M190-#REF!)</f>
        <v>#REF!</v>
      </c>
      <c r="O190" s="270">
        <f>+IF(H190=0,"",'Ark1'!W1765)</f>
        <v>87.804878048780495</v>
      </c>
      <c r="P190" s="270">
        <f>+IF(H190=0,"",'Ark1'!X1765)</f>
        <v>0</v>
      </c>
      <c r="Q190" s="270">
        <f>+IF(H190=0,"",'Ark1'!AG1765)</f>
        <v>677.292682926829</v>
      </c>
      <c r="R190" s="270">
        <f>+IF(H190=0,"",'Ark1'!AH1765)</f>
        <v>0</v>
      </c>
      <c r="S190" s="377">
        <f>+IF(H190=0,"",'Ark1'!AR1765)</f>
        <v>170.36585365853659</v>
      </c>
      <c r="T190" s="113">
        <f>+IF(H190=0,"",'Ark1'!AS1765)</f>
        <v>30.69007785427938</v>
      </c>
      <c r="U190" s="270">
        <f>+IF(H190=0,"",'Ark1'!Y1765)</f>
        <v>33.610705675282595</v>
      </c>
      <c r="V190" s="269">
        <f>+IF(H190=0,"",'Ark1'!AA1765)</f>
        <v>1.5919189143493355</v>
      </c>
      <c r="W190" s="305">
        <f t="shared" si="12"/>
        <v>227.60632359825732</v>
      </c>
      <c r="X190" s="270">
        <f t="shared" si="13"/>
        <v>30.831219512195144</v>
      </c>
      <c r="Y190" s="268">
        <f t="shared" si="14"/>
        <v>2.5625</v>
      </c>
      <c r="Z190" s="247"/>
      <c r="AA190" s="250"/>
      <c r="AC190" s="27"/>
      <c r="AD190" s="26"/>
      <c r="AE190" s="273"/>
      <c r="AF190" s="85"/>
      <c r="AJ190" s="85"/>
    </row>
    <row r="191" spans="1:36" ht="15.6">
      <c r="A191" s="247"/>
      <c r="B191" s="267">
        <f>+'Ark1'!C1766</f>
        <v>2024</v>
      </c>
      <c r="C191" s="267">
        <f>+'Ark1'!L1766</f>
        <v>5</v>
      </c>
      <c r="D191" s="267" t="s">
        <v>402</v>
      </c>
      <c r="E191" s="275">
        <f>+'Ark1'!AP1766</f>
        <v>30</v>
      </c>
      <c r="F191" s="275" t="str">
        <f>VLOOKUP(E191,RNR!$D$1:$E$38,2)</f>
        <v>Piemontese</v>
      </c>
      <c r="G191" s="267" t="str">
        <f>+IF(H191=0,"",'Ark1'!Q1766)</f>
        <v/>
      </c>
      <c r="H191" s="361">
        <f>+'Ark1'!R1766</f>
        <v>0</v>
      </c>
      <c r="I191" s="268">
        <f>+'Ark1'!AE1766</f>
        <v>0</v>
      </c>
      <c r="J191" s="34" t="e">
        <f>+IF(D191=0,"",IF(#REF!=0,"",I191-#REF!))</f>
        <v>#REF!</v>
      </c>
      <c r="K191" s="268" t="str">
        <f>+IF(H191=0,"",'Ark1'!AF1766)</f>
        <v/>
      </c>
      <c r="L191" s="269" t="str">
        <f>+IF(H191=0,"",'Ark1'!T1766)</f>
        <v/>
      </c>
      <c r="M191" s="305" t="str">
        <f>+IF(H191=0,"",'Ark1'!U1766)</f>
        <v/>
      </c>
      <c r="N191" s="34" t="str">
        <f>+IF(H191=0,"",M191-#REF!)</f>
        <v/>
      </c>
      <c r="O191" s="270" t="str">
        <f>+IF(H191=0,"",'Ark1'!W1766)</f>
        <v/>
      </c>
      <c r="P191" s="270" t="str">
        <f>+IF(H191=0,"",'Ark1'!X1766)</f>
        <v/>
      </c>
      <c r="Q191" s="270" t="str">
        <f>+IF(H191=0,"",'Ark1'!AG1766)</f>
        <v/>
      </c>
      <c r="R191" s="270" t="str">
        <f>+IF(H191=0,"",'Ark1'!AH1766)</f>
        <v/>
      </c>
      <c r="S191" s="377" t="str">
        <f>+IF(H191=0,"",'Ark1'!AR1766)</f>
        <v/>
      </c>
      <c r="T191" s="113" t="str">
        <f>+IF(H191=0,"",'Ark1'!AS1766)</f>
        <v/>
      </c>
      <c r="U191" s="270" t="str">
        <f>+IF(H191=0,"",'Ark1'!Y1766)</f>
        <v/>
      </c>
      <c r="V191" s="269" t="str">
        <f>+IF(H191=0,"",'Ark1'!AA1766)</f>
        <v/>
      </c>
      <c r="W191" s="305" t="str">
        <f t="shared" si="12"/>
        <v/>
      </c>
      <c r="X191" s="270" t="str">
        <f t="shared" si="13"/>
        <v/>
      </c>
      <c r="Y191" s="268" t="str">
        <f t="shared" si="14"/>
        <v/>
      </c>
      <c r="Z191" s="247"/>
      <c r="AA191" s="250"/>
      <c r="AC191" s="27"/>
      <c r="AD191" s="26"/>
      <c r="AE191" s="273"/>
      <c r="AF191" s="85"/>
      <c r="AJ191" s="85"/>
    </row>
    <row r="192" spans="1:36" ht="15.6">
      <c r="A192" s="247"/>
      <c r="B192" s="267">
        <f>+'Ark1'!C1767</f>
        <v>2024</v>
      </c>
      <c r="C192" s="267">
        <f>+'Ark1'!L1767</f>
        <v>5</v>
      </c>
      <c r="D192" s="267" t="s">
        <v>402</v>
      </c>
      <c r="E192" s="275">
        <f>+'Ark1'!AP1767</f>
        <v>31</v>
      </c>
      <c r="F192" s="275" t="str">
        <f>VLOOKUP(E192,RNR!$D$1:$E$38,2)</f>
        <v>Galloway</v>
      </c>
      <c r="G192" s="267">
        <f>+IF(H192=0,"",'Ark1'!Q1767)</f>
        <v>6</v>
      </c>
      <c r="H192" s="361">
        <f>+'Ark1'!R1767</f>
        <v>8</v>
      </c>
      <c r="I192" s="268">
        <f>+'Ark1'!AE1767</f>
        <v>44.44444444444445</v>
      </c>
      <c r="J192" s="34" t="e">
        <f>+IF(D192=0,"",IF(#REF!=0,"",I192-#REF!))</f>
        <v>#REF!</v>
      </c>
      <c r="K192" s="268">
        <f>+IF(H192=0,"",'Ark1'!AF1767)</f>
        <v>47.271548565308088</v>
      </c>
      <c r="L192" s="269">
        <f>+IF(H192=0,"",'Ark1'!T1767)</f>
        <v>7</v>
      </c>
      <c r="M192" s="305">
        <f>+IF(H192=0,"",'Ark1'!U1767)</f>
        <v>209.63749999999999</v>
      </c>
      <c r="N192" s="34" t="e">
        <f>+IF(H192=0,"",M192-#REF!)</f>
        <v>#REF!</v>
      </c>
      <c r="O192" s="270">
        <f>+IF(H192=0,"",'Ark1'!W1767)</f>
        <v>50</v>
      </c>
      <c r="P192" s="270">
        <f>+IF(H192=0,"",'Ark1'!X1767)</f>
        <v>0</v>
      </c>
      <c r="Q192" s="270">
        <f>+IF(H192=0,"",'Ark1'!AG1767)</f>
        <v>657.5</v>
      </c>
      <c r="R192" s="270">
        <f>+IF(H192=0,"",'Ark1'!AH1767)</f>
        <v>0</v>
      </c>
      <c r="S192" s="377">
        <f>+IF(H192=0,"",'Ark1'!AR1767)</f>
        <v>189.75</v>
      </c>
      <c r="T192" s="113">
        <f>+IF(H192=0,"",'Ark1'!AS1767)</f>
        <v>30.620283282448199</v>
      </c>
      <c r="U192" s="270">
        <f>+IF(H192=0,"",'Ark1'!Y1767)</f>
        <v>20.148941504456424</v>
      </c>
      <c r="V192" s="269">
        <f>+IF(H192=0,"",'Ark1'!AA1767)</f>
        <v>1.1180339887498949</v>
      </c>
      <c r="W192" s="305">
        <f t="shared" si="12"/>
        <v>318.8403041825095</v>
      </c>
      <c r="X192" s="270">
        <f t="shared" si="13"/>
        <v>41.927499999999995</v>
      </c>
      <c r="Y192" s="268">
        <f t="shared" si="14"/>
        <v>1.3333333333333333</v>
      </c>
      <c r="Z192" s="247"/>
      <c r="AA192" s="250"/>
      <c r="AC192" s="27"/>
      <c r="AD192" s="26"/>
      <c r="AE192" s="273"/>
      <c r="AF192" s="85"/>
      <c r="AJ192" s="85"/>
    </row>
    <row r="193" spans="1:54" ht="15.6">
      <c r="A193" s="247"/>
      <c r="B193" s="267">
        <f>+'Ark1'!C1768</f>
        <v>2024</v>
      </c>
      <c r="C193" s="267">
        <f>+'Ark1'!L1768</f>
        <v>5</v>
      </c>
      <c r="D193" s="267" t="s">
        <v>402</v>
      </c>
      <c r="E193" s="275">
        <f>+'Ark1'!AP1768</f>
        <v>32</v>
      </c>
      <c r="F193" s="275" t="str">
        <f>VLOOKUP(E193,RNR!$D$1:$E$38,2)</f>
        <v>Salers</v>
      </c>
      <c r="G193" s="267" t="str">
        <f>+IF(H193=0,"",'Ark1'!Q1768)</f>
        <v/>
      </c>
      <c r="H193" s="361">
        <f>+'Ark1'!R1768</f>
        <v>0</v>
      </c>
      <c r="I193" s="268">
        <f>+'Ark1'!AE1768</f>
        <v>0</v>
      </c>
      <c r="J193" s="34" t="e">
        <f>+IF(D193=0,"",IF(#REF!=0,"",I193-#REF!))</f>
        <v>#REF!</v>
      </c>
      <c r="K193" s="268" t="str">
        <f>+IF(H193=0,"",'Ark1'!AF1768)</f>
        <v/>
      </c>
      <c r="L193" s="269" t="str">
        <f>+IF(H193=0,"",'Ark1'!T1768)</f>
        <v/>
      </c>
      <c r="M193" s="305" t="str">
        <f>+IF(H193=0,"",'Ark1'!U1768)</f>
        <v/>
      </c>
      <c r="N193" s="34" t="str">
        <f>+IF(H193=0,"",M193-#REF!)</f>
        <v/>
      </c>
      <c r="O193" s="270" t="str">
        <f>+IF(H193=0,"",'Ark1'!W1768)</f>
        <v/>
      </c>
      <c r="P193" s="270" t="str">
        <f>+IF(H193=0,"",'Ark1'!X1768)</f>
        <v/>
      </c>
      <c r="Q193" s="270" t="str">
        <f>+IF(H193=0,"",'Ark1'!AG1768)</f>
        <v/>
      </c>
      <c r="R193" s="270" t="str">
        <f>+IF(H193=0,"",'Ark1'!AH1768)</f>
        <v/>
      </c>
      <c r="S193" s="377" t="str">
        <f>+IF(H193=0,"",'Ark1'!AR1768)</f>
        <v/>
      </c>
      <c r="T193" s="113" t="str">
        <f>+IF(H193=0,"",'Ark1'!AS1768)</f>
        <v/>
      </c>
      <c r="U193" s="270" t="str">
        <f>+IF(H193=0,"",'Ark1'!Y1768)</f>
        <v/>
      </c>
      <c r="V193" s="269" t="str">
        <f>+IF(H193=0,"",'Ark1'!AA1768)</f>
        <v/>
      </c>
      <c r="W193" s="305" t="str">
        <f t="shared" si="12"/>
        <v/>
      </c>
      <c r="X193" s="270" t="str">
        <f t="shared" si="13"/>
        <v/>
      </c>
      <c r="Y193" s="268" t="str">
        <f t="shared" si="14"/>
        <v/>
      </c>
      <c r="Z193" s="247"/>
      <c r="AA193" s="250"/>
      <c r="AC193" s="27"/>
      <c r="AD193" s="26"/>
      <c r="AE193" s="273"/>
      <c r="AF193" s="85"/>
      <c r="AJ193" s="85"/>
    </row>
    <row r="194" spans="1:54" ht="15.6">
      <c r="A194" s="247"/>
      <c r="B194" s="267">
        <f>+'Ark1'!C1769</f>
        <v>2024</v>
      </c>
      <c r="C194" s="267">
        <f>+'Ark1'!L1769</f>
        <v>5</v>
      </c>
      <c r="D194" s="267" t="s">
        <v>402</v>
      </c>
      <c r="E194" s="275">
        <f>+'Ark1'!AP1769</f>
        <v>33</v>
      </c>
      <c r="F194" s="275" t="str">
        <f>VLOOKUP(E194,RNR!$D$1:$E$38,2)</f>
        <v>Chianina</v>
      </c>
      <c r="G194" s="267" t="str">
        <f>+IF(H194=0,"",'Ark1'!Q1769)</f>
        <v/>
      </c>
      <c r="H194" s="361">
        <f>+'Ark1'!R1769</f>
        <v>0</v>
      </c>
      <c r="I194" s="268">
        <f>+'Ark1'!AE1769</f>
        <v>0</v>
      </c>
      <c r="J194" s="34" t="e">
        <f>+IF(D194=0,"",IF(#REF!=0,"",I194-#REF!))</f>
        <v>#REF!</v>
      </c>
      <c r="K194" s="268" t="str">
        <f>+IF(H194=0,"",'Ark1'!AF1769)</f>
        <v/>
      </c>
      <c r="L194" s="269" t="str">
        <f>+IF(H194=0,"",'Ark1'!T1769)</f>
        <v/>
      </c>
      <c r="M194" s="305" t="str">
        <f>+IF(H194=0,"",'Ark1'!U1769)</f>
        <v/>
      </c>
      <c r="N194" s="34" t="str">
        <f>+IF(H194=0,"",M194-#REF!)</f>
        <v/>
      </c>
      <c r="O194" s="270" t="str">
        <f>+IF(H194=0,"",'Ark1'!W1769)</f>
        <v/>
      </c>
      <c r="P194" s="270" t="str">
        <f>+IF(H194=0,"",'Ark1'!X1769)</f>
        <v/>
      </c>
      <c r="Q194" s="270" t="str">
        <f>+IF(H194=0,"",'Ark1'!AG1769)</f>
        <v/>
      </c>
      <c r="R194" s="270" t="str">
        <f>+IF(H194=0,"",'Ark1'!AH1769)</f>
        <v/>
      </c>
      <c r="S194" s="377" t="str">
        <f>+IF(H194=0,"",'Ark1'!AR1769)</f>
        <v/>
      </c>
      <c r="T194" s="113" t="str">
        <f>+IF(H194=0,"",'Ark1'!AS1769)</f>
        <v/>
      </c>
      <c r="U194" s="270" t="str">
        <f>+IF(H194=0,"",'Ark1'!Y1769)</f>
        <v/>
      </c>
      <c r="V194" s="269" t="str">
        <f>+IF(H194=0,"",'Ark1'!AA1769)</f>
        <v/>
      </c>
      <c r="W194" s="305" t="str">
        <f t="shared" si="12"/>
        <v/>
      </c>
      <c r="X194" s="270" t="str">
        <f t="shared" si="13"/>
        <v/>
      </c>
      <c r="Y194" s="268" t="str">
        <f t="shared" si="14"/>
        <v/>
      </c>
      <c r="Z194" s="247"/>
      <c r="AA194" s="250"/>
      <c r="AC194" s="27"/>
      <c r="AD194" s="26"/>
      <c r="AE194" s="273"/>
      <c r="AF194" s="85"/>
      <c r="AJ194" s="85"/>
    </row>
    <row r="195" spans="1:54" ht="15.6">
      <c r="A195" s="247"/>
      <c r="B195" s="267">
        <f>+'Ark1'!C1770</f>
        <v>2024</v>
      </c>
      <c r="C195" s="267">
        <f>+'Ark1'!L1770</f>
        <v>5</v>
      </c>
      <c r="D195" s="267" t="s">
        <v>402</v>
      </c>
      <c r="E195" s="275">
        <f>+'Ark1'!AP1770</f>
        <v>34</v>
      </c>
      <c r="F195" s="275" t="str">
        <f>VLOOKUP(E195,RNR!$D$1:$E$38,2)</f>
        <v>Belgisk blå</v>
      </c>
      <c r="G195" s="267" t="str">
        <f>+IF(H195=0,"",'Ark1'!Q1770)</f>
        <v/>
      </c>
      <c r="H195" s="361">
        <f>+'Ark1'!R1770</f>
        <v>0</v>
      </c>
      <c r="I195" s="268">
        <f>+'Ark1'!AE1770</f>
        <v>0</v>
      </c>
      <c r="J195" s="34" t="e">
        <f>+IF(D195=0,"",IF(#REF!=0,"",I195-#REF!))</f>
        <v>#REF!</v>
      </c>
      <c r="K195" s="268" t="str">
        <f>+IF(H195=0,"",'Ark1'!AF1770)</f>
        <v/>
      </c>
      <c r="L195" s="269" t="str">
        <f>+IF(H195=0,"",'Ark1'!T1770)</f>
        <v/>
      </c>
      <c r="M195" s="305" t="str">
        <f>+IF(H195=0,"",'Ark1'!U1770)</f>
        <v/>
      </c>
      <c r="N195" s="34" t="str">
        <f>+IF(H195=0,"",M195-#REF!)</f>
        <v/>
      </c>
      <c r="O195" s="270" t="str">
        <f>+IF(H195=0,"",'Ark1'!W1770)</f>
        <v/>
      </c>
      <c r="P195" s="270" t="str">
        <f>+IF(H195=0,"",'Ark1'!X1770)</f>
        <v/>
      </c>
      <c r="Q195" s="270" t="str">
        <f>+IF(H195=0,"",'Ark1'!AG1770)</f>
        <v/>
      </c>
      <c r="R195" s="270" t="str">
        <f>+IF(H195=0,"",'Ark1'!AH1770)</f>
        <v/>
      </c>
      <c r="S195" s="377" t="str">
        <f>+IF(H195=0,"",'Ark1'!AR1770)</f>
        <v/>
      </c>
      <c r="T195" s="113" t="str">
        <f>+IF(H195=0,"",'Ark1'!AS1770)</f>
        <v/>
      </c>
      <c r="U195" s="270" t="str">
        <f>+IF(H195=0,"",'Ark1'!Y1770)</f>
        <v/>
      </c>
      <c r="V195" s="269" t="str">
        <f>+IF(H195=0,"",'Ark1'!AA1770)</f>
        <v/>
      </c>
      <c r="W195" s="305" t="str">
        <f t="shared" si="12"/>
        <v/>
      </c>
      <c r="X195" s="270" t="str">
        <f t="shared" si="13"/>
        <v/>
      </c>
      <c r="Y195" s="268" t="str">
        <f t="shared" si="14"/>
        <v/>
      </c>
      <c r="Z195" s="247"/>
      <c r="AA195" s="250"/>
      <c r="AC195" s="27"/>
      <c r="AD195" s="26"/>
      <c r="AE195" s="273"/>
      <c r="AF195" s="85"/>
      <c r="AJ195" s="85"/>
    </row>
    <row r="196" spans="1:54" ht="15.6">
      <c r="A196" s="247"/>
      <c r="B196" s="267">
        <f>+'Ark1'!C1771</f>
        <v>2024</v>
      </c>
      <c r="C196" s="267">
        <f>+'Ark1'!L1771</f>
        <v>5</v>
      </c>
      <c r="D196" s="267" t="s">
        <v>402</v>
      </c>
      <c r="E196" s="275">
        <f>+'Ark1'!AP1771</f>
        <v>39</v>
      </c>
      <c r="F196" s="275" t="str">
        <f>VLOOKUP(E196,RNR!$D$1:$E$38,2)</f>
        <v>Wagyu</v>
      </c>
      <c r="G196" s="267">
        <f>+IF(H196=0,"",'Ark1'!Q1771)</f>
        <v>2</v>
      </c>
      <c r="H196" s="361">
        <f>+'Ark1'!R1771</f>
        <v>2</v>
      </c>
      <c r="I196" s="268">
        <f>+'Ark1'!AE1771</f>
        <v>33.333333333333343</v>
      </c>
      <c r="J196" s="34" t="e">
        <f>+IF(D196=0,"",IF(#REF!=0,"",I196-#REF!))</f>
        <v>#REF!</v>
      </c>
      <c r="K196" s="268">
        <f>+IF(H196=0,"",'Ark1'!AF1771)</f>
        <v>27.58202402957486</v>
      </c>
      <c r="L196" s="269">
        <f>+IF(H196=0,"",'Ark1'!T1771)</f>
        <v>7</v>
      </c>
      <c r="M196" s="305">
        <f>+IF(H196=0,"",'Ark1'!U1771)</f>
        <v>238.75</v>
      </c>
      <c r="N196" s="34" t="e">
        <f>+IF(H196=0,"",M196-#REF!)</f>
        <v>#REF!</v>
      </c>
      <c r="O196" s="270">
        <f>+IF(H196=0,"",'Ark1'!W1771)</f>
        <v>50</v>
      </c>
      <c r="P196" s="270">
        <f>+IF(H196=0,"",'Ark1'!X1771)</f>
        <v>0</v>
      </c>
      <c r="Q196" s="270">
        <f>+IF(H196=0,"",'Ark1'!AG1771)</f>
        <v>563.5</v>
      </c>
      <c r="R196" s="270">
        <f>+IF(H196=0,"",'Ark1'!AH1771)</f>
        <v>0</v>
      </c>
      <c r="S196" s="377">
        <f>+IF(H196=0,"",'Ark1'!AR1771)</f>
        <v>200.5</v>
      </c>
      <c r="T196" s="113">
        <f>+IF(H196=0,"",'Ark1'!AS1771)</f>
        <v>29.657335320825396</v>
      </c>
      <c r="U196" s="270">
        <f>+IF(H196=0,"",'Ark1'!Y1771)</f>
        <v>6.6500000000002624</v>
      </c>
      <c r="V196" s="269">
        <f>+IF(H196=0,"",'Ark1'!AA1771)</f>
        <v>3</v>
      </c>
      <c r="W196" s="305">
        <f t="shared" si="12"/>
        <v>423.69121561668146</v>
      </c>
      <c r="X196" s="270">
        <f t="shared" si="13"/>
        <v>47.75</v>
      </c>
      <c r="Y196" s="268">
        <f t="shared" si="14"/>
        <v>1</v>
      </c>
      <c r="Z196" s="247"/>
      <c r="AA196" s="250"/>
      <c r="AC196" s="27"/>
      <c r="AD196" s="26"/>
      <c r="AE196" s="273"/>
      <c r="AF196" s="85"/>
      <c r="AJ196" s="85"/>
    </row>
    <row r="197" spans="1:54" ht="15.6">
      <c r="A197" s="247"/>
      <c r="B197" s="267">
        <f>+'Ark1'!C1772</f>
        <v>2024</v>
      </c>
      <c r="C197" s="267">
        <f>+'Ark1'!L1772</f>
        <v>5</v>
      </c>
      <c r="D197" s="267" t="s">
        <v>402</v>
      </c>
      <c r="E197" s="275">
        <f>+'Ark1'!AP1772</f>
        <v>40</v>
      </c>
      <c r="F197" s="275" t="str">
        <f>VLOOKUP(E197,RNR!$D$1:$E$38,2)</f>
        <v>Jak (Bos Grunniens)</v>
      </c>
      <c r="G197" s="267" t="str">
        <f>+IF(H197=0,"",'Ark1'!Q1772)</f>
        <v/>
      </c>
      <c r="H197" s="361">
        <f>+'Ark1'!R1772</f>
        <v>0</v>
      </c>
      <c r="I197" s="268">
        <f>+'Ark1'!AE1772</f>
        <v>0</v>
      </c>
      <c r="J197" s="34" t="e">
        <f>+IF(D197=0,"",IF(#REF!=0,"",I197-#REF!))</f>
        <v>#REF!</v>
      </c>
      <c r="K197" s="268" t="str">
        <f>+IF(H197=0,"",'Ark1'!AF1772)</f>
        <v/>
      </c>
      <c r="L197" s="269" t="str">
        <f>+IF(H197=0,"",'Ark1'!T1772)</f>
        <v/>
      </c>
      <c r="M197" s="305" t="str">
        <f>+IF(H197=0,"",'Ark1'!U1772)</f>
        <v/>
      </c>
      <c r="N197" s="34" t="str">
        <f>+IF(H197=0,"",M197-#REF!)</f>
        <v/>
      </c>
      <c r="O197" s="270" t="str">
        <f>+IF(H197=0,"",'Ark1'!W1772)</f>
        <v/>
      </c>
      <c r="P197" s="270" t="str">
        <f>+IF(H197=0,"",'Ark1'!X1772)</f>
        <v/>
      </c>
      <c r="Q197" s="270" t="str">
        <f>+IF(H197=0,"",'Ark1'!AG1772)</f>
        <v/>
      </c>
      <c r="R197" s="270" t="str">
        <f>+IF(H197=0,"",'Ark1'!AH1772)</f>
        <v/>
      </c>
      <c r="S197" s="377" t="str">
        <f>+IF(H197=0,"",'Ark1'!AR1772)</f>
        <v/>
      </c>
      <c r="T197" s="113" t="str">
        <f>+IF(H197=0,"",'Ark1'!AS1772)</f>
        <v/>
      </c>
      <c r="U197" s="270" t="str">
        <f>+IF(H197=0,"",'Ark1'!Y1772)</f>
        <v/>
      </c>
      <c r="V197" s="269" t="str">
        <f>+IF(H197=0,"",'Ark1'!AA1772)</f>
        <v/>
      </c>
      <c r="W197" s="305" t="str">
        <f t="shared" si="12"/>
        <v/>
      </c>
      <c r="X197" s="270" t="str">
        <f t="shared" si="13"/>
        <v/>
      </c>
      <c r="Y197" s="268" t="str">
        <f t="shared" si="14"/>
        <v/>
      </c>
      <c r="Z197" s="247"/>
      <c r="AA197" s="250"/>
      <c r="AC197" s="27"/>
      <c r="AD197" s="26"/>
      <c r="AE197" s="273"/>
      <c r="AF197" s="85"/>
      <c r="AJ197" s="85"/>
    </row>
    <row r="198" spans="1:54" ht="15.6">
      <c r="A198" s="247"/>
      <c r="B198" s="267">
        <f>+'Ark1'!C1773</f>
        <v>2024</v>
      </c>
      <c r="C198" s="267">
        <f>+'Ark1'!L1773</f>
        <v>5</v>
      </c>
      <c r="D198" s="267" t="s">
        <v>402</v>
      </c>
      <c r="E198" s="275">
        <f>+'Ark1'!AP1773</f>
        <v>98</v>
      </c>
      <c r="F198" s="275" t="str">
        <f>VLOOKUP(E198,RNR!$D$1:$E$38,2)</f>
        <v>Krysning</v>
      </c>
      <c r="G198" s="267">
        <f>+IF(H198=0,"",'Ark1'!Q1773)</f>
        <v>19</v>
      </c>
      <c r="H198" s="361">
        <f>+'Ark1'!R1773</f>
        <v>23</v>
      </c>
      <c r="I198" s="268">
        <f>+'Ark1'!AE1773</f>
        <v>23</v>
      </c>
      <c r="J198" s="34" t="e">
        <f>+IF(D198=0,"",IF(#REF!=0,"",I198-#REF!))</f>
        <v>#REF!</v>
      </c>
      <c r="K198" s="268">
        <f>+IF(H198=0,"",'Ark1'!AF1773)</f>
        <v>19.292974757135887</v>
      </c>
      <c r="L198" s="269">
        <f>+IF(H198=0,"",'Ark1'!T1773)</f>
        <v>6.391304347826086</v>
      </c>
      <c r="M198" s="305">
        <f>+IF(H198=0,"",'Ark1'!U1773)</f>
        <v>223.63913043478263</v>
      </c>
      <c r="N198" s="34" t="e">
        <f>+IF(H198=0,"",M198-#REF!)</f>
        <v>#REF!</v>
      </c>
      <c r="O198" s="270">
        <f>+IF(H198=0,"",'Ark1'!W1773)</f>
        <v>34.782608695652172</v>
      </c>
      <c r="P198" s="270">
        <f>+IF(H198=0,"",'Ark1'!X1773)</f>
        <v>0</v>
      </c>
      <c r="Q198" s="270">
        <f>+IF(H198=0,"",'Ark1'!AG1773)</f>
        <v>558.34782608695662</v>
      </c>
      <c r="R198" s="270">
        <f>+IF(H198=0,"",'Ark1'!AH1773)</f>
        <v>0</v>
      </c>
      <c r="S198" s="377">
        <f>+IF(H198=0,"",'Ark1'!AR1773)</f>
        <v>195.34782608695653</v>
      </c>
      <c r="T198" s="113">
        <f>+IF(H198=0,"",'Ark1'!AS1773)</f>
        <v>29.573258623234793</v>
      </c>
      <c r="U198" s="270">
        <f>+IF(H198=0,"",'Ark1'!Y1773)</f>
        <v>45.62272259121719</v>
      </c>
      <c r="V198" s="269">
        <f>+IF(H198=0,"",'Ark1'!AA1773)</f>
        <v>1.9051219391484029</v>
      </c>
      <c r="W198" s="305">
        <f t="shared" si="12"/>
        <v>400.53729948606133</v>
      </c>
      <c r="X198" s="270">
        <f t="shared" si="13"/>
        <v>44.727826086956526</v>
      </c>
      <c r="Y198" s="268">
        <f t="shared" si="14"/>
        <v>1.2105263157894737</v>
      </c>
      <c r="Z198" s="247"/>
      <c r="AA198" s="250"/>
      <c r="AC198" s="27"/>
      <c r="AD198" s="26"/>
      <c r="AE198" s="273"/>
      <c r="AF198" s="85"/>
      <c r="AJ198" s="85"/>
    </row>
    <row r="199" spans="1:54" ht="15.6">
      <c r="A199" s="247"/>
      <c r="B199" s="267">
        <f>+'Ark1'!C1774</f>
        <v>2024</v>
      </c>
      <c r="C199" s="267">
        <f>+'Ark1'!L1774</f>
        <v>5</v>
      </c>
      <c r="D199" s="267" t="s">
        <v>402</v>
      </c>
      <c r="E199" s="275">
        <f>+'Ark1'!AP1774</f>
        <v>99</v>
      </c>
      <c r="F199" s="275" t="str">
        <f>VLOOKUP(E199,RNR!$D$1:$E$38,2)</f>
        <v>Ukjent rase</v>
      </c>
      <c r="G199" s="267">
        <f>+IF(H199=0,"",'Ark1'!Q1774)</f>
        <v>2</v>
      </c>
      <c r="H199" s="361">
        <f>+'Ark1'!R1774</f>
        <v>2</v>
      </c>
      <c r="I199" s="268">
        <f>+'Ark1'!AE1774</f>
        <v>25</v>
      </c>
      <c r="J199" s="34" t="e">
        <f>+IF(D199=0,"",IF(#REF!=0,"",I199-#REF!))</f>
        <v>#REF!</v>
      </c>
      <c r="K199" s="268">
        <f>+IF(H199=0,"",'Ark1'!AF1774)</f>
        <v>23.68323579524408</v>
      </c>
      <c r="L199" s="269">
        <f>+IF(H199=0,"",'Ark1'!T1774)</f>
        <v>7.5</v>
      </c>
      <c r="M199" s="305">
        <f>+IF(H199=0,"",'Ark1'!U1774)</f>
        <v>159.85</v>
      </c>
      <c r="N199" s="34" t="e">
        <f>+IF(H199=0,"",M199-#REF!)</f>
        <v>#REF!</v>
      </c>
      <c r="O199" s="270">
        <f>+IF(H199=0,"",'Ark1'!W1774)</f>
        <v>50</v>
      </c>
      <c r="P199" s="270">
        <f>+IF(H199=0,"",'Ark1'!X1774)</f>
        <v>0</v>
      </c>
      <c r="Q199" s="270">
        <f>+IF(H199=0,"",'Ark1'!AG1774)</f>
        <v>445</v>
      </c>
      <c r="R199" s="270">
        <f>+IF(H199=0,"",'Ark1'!AH1774)</f>
        <v>0</v>
      </c>
      <c r="S199" s="377">
        <f>+IF(H199=0,"",'Ark1'!AR1774)</f>
        <v>172</v>
      </c>
      <c r="T199" s="113">
        <f>+IF(H199=0,"",'Ark1'!AS1774)</f>
        <v>31.219749655715777</v>
      </c>
      <c r="U199" s="270">
        <f>+IF(H199=0,"",'Ark1'!Y1774)</f>
        <v>22.25</v>
      </c>
      <c r="V199" s="269">
        <f>+IF(H199=0,"",'Ark1'!AA1774)</f>
        <v>1.5</v>
      </c>
      <c r="W199" s="305">
        <f t="shared" si="12"/>
        <v>359.2134831460674</v>
      </c>
      <c r="X199" s="270">
        <f t="shared" si="13"/>
        <v>31.97</v>
      </c>
      <c r="Y199" s="268">
        <f t="shared" si="14"/>
        <v>1</v>
      </c>
      <c r="Z199" s="247"/>
      <c r="AA199" s="250"/>
      <c r="AC199" s="27"/>
      <c r="AD199" s="26"/>
      <c r="AE199" s="273"/>
      <c r="AF199" s="85"/>
      <c r="AJ199" s="85"/>
    </row>
    <row r="200" spans="1:54" ht="19.8">
      <c r="A200" s="247"/>
      <c r="B200" s="247"/>
      <c r="C200" s="247"/>
      <c r="D200" s="247"/>
      <c r="E200" s="247"/>
      <c r="F200" s="247"/>
      <c r="G200" s="247"/>
      <c r="H200" s="247"/>
      <c r="I200" s="248"/>
      <c r="J200" s="247"/>
      <c r="K200" s="248"/>
      <c r="L200" s="247"/>
      <c r="M200" s="247"/>
      <c r="N200" s="247"/>
      <c r="O200" s="249"/>
      <c r="P200" s="249"/>
      <c r="Q200" s="247"/>
      <c r="R200" s="249"/>
      <c r="S200" s="249"/>
      <c r="T200" s="249"/>
      <c r="U200" s="249"/>
      <c r="V200" s="247"/>
      <c r="W200" s="247"/>
      <c r="X200" s="249"/>
      <c r="Y200" s="264"/>
      <c r="Z200" s="247"/>
      <c r="AA200" s="250"/>
      <c r="AC200" s="27"/>
      <c r="AD200" s="26"/>
      <c r="AE200" s="251"/>
      <c r="AF200" s="85"/>
      <c r="AJ200" s="85"/>
      <c r="BB200" s="263"/>
    </row>
    <row r="201" spans="1:54" ht="19.8">
      <c r="A201" s="247"/>
      <c r="B201" s="247"/>
      <c r="C201" s="277" t="s">
        <v>0</v>
      </c>
      <c r="D201" s="278"/>
      <c r="E201" s="278" t="s">
        <v>597</v>
      </c>
      <c r="F201" s="247"/>
      <c r="G201" s="279" t="s">
        <v>592</v>
      </c>
      <c r="H201" s="280">
        <f>SUM(H203:H237)</f>
        <v>139</v>
      </c>
      <c r="I201" s="248"/>
      <c r="J201" s="247"/>
      <c r="K201" s="248"/>
      <c r="L201" s="247"/>
      <c r="M201" s="345">
        <f>+Klasse!L16</f>
        <v>287.69794520547953</v>
      </c>
      <c r="N201" s="247" t="s">
        <v>562</v>
      </c>
      <c r="O201" s="249"/>
      <c r="P201" s="249"/>
      <c r="Q201" s="247"/>
      <c r="R201" s="249"/>
      <c r="S201" s="249"/>
      <c r="T201" s="249"/>
      <c r="U201" s="249"/>
      <c r="V201" s="247"/>
      <c r="W201" s="345">
        <f>+Klasse!AC16</f>
        <v>434.68866762665192</v>
      </c>
      <c r="X201" s="247" t="s">
        <v>621</v>
      </c>
      <c r="Y201" s="264"/>
      <c r="Z201" s="247"/>
      <c r="AA201" s="250"/>
      <c r="AC201" s="27"/>
      <c r="AD201" s="26"/>
      <c r="AE201" s="251"/>
      <c r="AF201" s="85"/>
      <c r="AJ201" s="85"/>
      <c r="BB201" s="263"/>
    </row>
    <row r="202" spans="1:54" ht="19.8">
      <c r="A202" s="247"/>
      <c r="B202" s="247"/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50"/>
      <c r="AC202" s="27"/>
      <c r="AD202" s="26"/>
      <c r="AE202" s="251"/>
      <c r="AF202" s="85"/>
      <c r="AJ202" s="85"/>
      <c r="BB202" s="263"/>
    </row>
    <row r="203" spans="1:54" ht="15.6">
      <c r="A203" s="247"/>
      <c r="B203" s="330">
        <f>+'Ark1'!C1775</f>
        <v>2024</v>
      </c>
      <c r="C203" s="267">
        <f>+'Ark1'!L1775</f>
        <v>6</v>
      </c>
      <c r="D203" s="267" t="s">
        <v>33</v>
      </c>
      <c r="E203" s="276">
        <f>+'Ark1'!AP1775</f>
        <v>1</v>
      </c>
      <c r="F203" s="275" t="str">
        <f>VLOOKUP(E203,RNR!$D$1:$E$38,2)</f>
        <v>NRF</v>
      </c>
      <c r="G203" s="85">
        <f>+IF(H203=0,"",'Ark1'!Q1775)</f>
        <v>10</v>
      </c>
      <c r="H203" s="361">
        <f>+'Ark1'!R1775</f>
        <v>11</v>
      </c>
      <c r="I203" s="27">
        <f>+IF(H203=0,"",'Ark1'!AE1775)</f>
        <v>1.3033175355450235</v>
      </c>
      <c r="J203" s="30" t="e">
        <f>+IF(H203=0,"",IF(#REF!=0,"",I203-#REF!))</f>
        <v>#REF!</v>
      </c>
      <c r="K203" s="27">
        <f>+IF(H203=0,"",'Ark1'!AF1775)</f>
        <v>1.8074990473320864</v>
      </c>
      <c r="L203" s="26">
        <f>+IF(H203=0,"",'Ark1'!T1775)</f>
        <v>10</v>
      </c>
      <c r="M203" s="305">
        <f>+IF(H203=0,"",'Ark1'!U1775)</f>
        <v>370.83636363636361</v>
      </c>
      <c r="N203" s="34" t="e">
        <f>+IF(H203=0,"",IF(#REF!=0,"",M203-#REF!))</f>
        <v>#REF!</v>
      </c>
      <c r="O203" s="32">
        <f>+IF(H203=0,"",'Ark1'!W1775)</f>
        <v>100</v>
      </c>
      <c r="P203" s="32">
        <f>+IF(H203=0,"",'Ark1'!X1775)</f>
        <v>63.636363636363633</v>
      </c>
      <c r="Q203" s="32">
        <f>+IF(H203=0,"",'Ark1'!AG1775)</f>
        <v>713.4545454545455</v>
      </c>
      <c r="R203" s="32">
        <f>+IF(H203=0,"",'Ark1'!AH1775)</f>
        <v>0</v>
      </c>
      <c r="S203" s="377">
        <f>+IF(H203=0,"",'Ark1'!AR1775)</f>
        <v>220.90909090909088</v>
      </c>
      <c r="T203" s="113">
        <f>+IF(H203=0,"",'Ark1'!AS1775)</f>
        <v>34.222201913641996</v>
      </c>
      <c r="U203" s="32">
        <f>+IF(H203=0,"",'Ark1'!Y1775)</f>
        <v>52.753600010327347</v>
      </c>
      <c r="V203" s="26">
        <f>+IF(H203=0,"",'Ark1'!AA1775)</f>
        <v>0.60302268915552748</v>
      </c>
      <c r="W203" s="305">
        <f t="shared" ref="W203:W237" si="15">IF(H203=0,"",1000*M203/Q203)</f>
        <v>519.77573904179394</v>
      </c>
      <c r="X203" s="32">
        <f t="shared" ref="X203:X237" si="16">IF(H203=0,"",M203/C203)</f>
        <v>61.806060606060605</v>
      </c>
      <c r="Y203" s="27">
        <f t="shared" ref="Y203:Y237" si="17">IF(H203=0,"",H203/G203)</f>
        <v>1.1000000000000001</v>
      </c>
      <c r="Z203" s="247"/>
      <c r="AA203" s="250"/>
      <c r="AC203" s="27"/>
      <c r="AD203" s="26"/>
      <c r="AE203" s="273"/>
      <c r="AF203" s="85"/>
      <c r="AJ203" s="85"/>
    </row>
    <row r="204" spans="1:54" ht="15.6">
      <c r="A204" s="247"/>
      <c r="B204" s="330">
        <f>+'Ark1'!C1776</f>
        <v>2024</v>
      </c>
      <c r="C204" s="267">
        <f>+'Ark1'!L1776</f>
        <v>6</v>
      </c>
      <c r="D204" s="267" t="s">
        <v>33</v>
      </c>
      <c r="E204" s="276">
        <f>+'Ark1'!AP1776</f>
        <v>2</v>
      </c>
      <c r="F204" s="275" t="str">
        <f>VLOOKUP(E204,RNR!$D$1:$E$38,2)</f>
        <v>Jersey</v>
      </c>
      <c r="G204" s="85" t="str">
        <f>+IF(H204=0,"",'Ark1'!Q1776)</f>
        <v/>
      </c>
      <c r="H204" s="361">
        <f>+'Ark1'!R1776</f>
        <v>0</v>
      </c>
      <c r="I204" s="27" t="str">
        <f>+IF(H204=0,"",'Ark1'!AE1776)</f>
        <v/>
      </c>
      <c r="J204" s="30" t="str">
        <f>+IF(H204=0,"",IF(#REF!=0,"",I204-#REF!))</f>
        <v/>
      </c>
      <c r="K204" s="27" t="str">
        <f>+IF(H204=0,"",'Ark1'!AF1776)</f>
        <v/>
      </c>
      <c r="L204" s="26" t="str">
        <f>+IF(H204=0,"",'Ark1'!T1776)</f>
        <v/>
      </c>
      <c r="M204" s="305" t="str">
        <f>+IF(H204=0,"",'Ark1'!U1776)</f>
        <v/>
      </c>
      <c r="N204" s="34" t="str">
        <f>+IF(H204=0,"",IF(#REF!=0,"",M204-#REF!))</f>
        <v/>
      </c>
      <c r="O204" s="32" t="str">
        <f>+IF(H204=0,"",'Ark1'!W1776)</f>
        <v/>
      </c>
      <c r="P204" s="32" t="str">
        <f>+IF(H204=0,"",'Ark1'!X1776)</f>
        <v/>
      </c>
      <c r="Q204" s="32" t="str">
        <f>+IF(H204=0,"",'Ark1'!AG1776)</f>
        <v/>
      </c>
      <c r="R204" s="32" t="str">
        <f>+IF(H204=0,"",'Ark1'!AH1776)</f>
        <v/>
      </c>
      <c r="S204" s="377" t="str">
        <f>+IF(H204=0,"",'Ark1'!AR1776)</f>
        <v/>
      </c>
      <c r="T204" s="113" t="str">
        <f>+IF(H204=0,"",'Ark1'!AS1776)</f>
        <v/>
      </c>
      <c r="U204" s="32" t="str">
        <f>+IF(H204=0,"",'Ark1'!Y1776)</f>
        <v/>
      </c>
      <c r="V204" s="26" t="str">
        <f>+IF(H204=0,"",'Ark1'!AA1776)</f>
        <v/>
      </c>
      <c r="W204" s="305" t="str">
        <f t="shared" si="15"/>
        <v/>
      </c>
      <c r="X204" s="32" t="str">
        <f t="shared" si="16"/>
        <v/>
      </c>
      <c r="Y204" s="27" t="str">
        <f t="shared" si="17"/>
        <v/>
      </c>
      <c r="Z204" s="247"/>
      <c r="AA204" s="250"/>
      <c r="AC204" s="27"/>
      <c r="AD204" s="26"/>
      <c r="AE204" s="273"/>
      <c r="AF204" s="85"/>
      <c r="AJ204" s="85"/>
    </row>
    <row r="205" spans="1:54" ht="15.6">
      <c r="A205" s="247"/>
      <c r="B205" s="330">
        <f>+'Ark1'!C1777</f>
        <v>2024</v>
      </c>
      <c r="C205" s="267">
        <f>+'Ark1'!L1777</f>
        <v>6</v>
      </c>
      <c r="D205" s="267" t="s">
        <v>33</v>
      </c>
      <c r="E205" s="276">
        <f>+'Ark1'!AP1777</f>
        <v>3</v>
      </c>
      <c r="F205" s="275" t="str">
        <f>VLOOKUP(E205,RNR!$D$1:$E$38,2)</f>
        <v>Sidet Trønderfe og Nordlandsfe</v>
      </c>
      <c r="G205" s="85" t="str">
        <f>+IF(H205=0,"",'Ark1'!Q1777)</f>
        <v/>
      </c>
      <c r="H205" s="361">
        <f>+'Ark1'!R1777</f>
        <v>0</v>
      </c>
      <c r="I205" s="27" t="str">
        <f>+IF(H205=0,"",'Ark1'!AE1777)</f>
        <v/>
      </c>
      <c r="J205" s="30" t="str">
        <f>+IF(H205=0,"",IF(#REF!=0,"",I205-#REF!))</f>
        <v/>
      </c>
      <c r="K205" s="27" t="str">
        <f>+IF(H205=0,"",'Ark1'!AF1777)</f>
        <v/>
      </c>
      <c r="L205" s="26" t="str">
        <f>+IF(H205=0,"",'Ark1'!T1777)</f>
        <v/>
      </c>
      <c r="M205" s="305" t="str">
        <f>+IF(H205=0,"",'Ark1'!U1777)</f>
        <v/>
      </c>
      <c r="N205" s="34" t="str">
        <f>+IF(H205=0,"",IF(#REF!=0,"",M205-#REF!))</f>
        <v/>
      </c>
      <c r="O205" s="32" t="str">
        <f>+IF(H205=0,"",'Ark1'!W1777)</f>
        <v/>
      </c>
      <c r="P205" s="32" t="str">
        <f>+IF(H205=0,"",'Ark1'!X1777)</f>
        <v/>
      </c>
      <c r="Q205" s="32" t="str">
        <f>+IF(H205=0,"",'Ark1'!AG1777)</f>
        <v/>
      </c>
      <c r="R205" s="32" t="str">
        <f>+IF(H205=0,"",'Ark1'!AH1777)</f>
        <v/>
      </c>
      <c r="S205" s="377" t="str">
        <f>+IF(H205=0,"",'Ark1'!AR1777)</f>
        <v/>
      </c>
      <c r="T205" s="113" t="str">
        <f>+IF(H205=0,"",'Ark1'!AS1777)</f>
        <v/>
      </c>
      <c r="U205" s="32" t="str">
        <f>+IF(H205=0,"",'Ark1'!Y1777)</f>
        <v/>
      </c>
      <c r="V205" s="26" t="str">
        <f>+IF(H205=0,"",'Ark1'!AA1777)</f>
        <v/>
      </c>
      <c r="W205" s="305" t="str">
        <f t="shared" si="15"/>
        <v/>
      </c>
      <c r="X205" s="32" t="str">
        <f t="shared" si="16"/>
        <v/>
      </c>
      <c r="Y205" s="27" t="str">
        <f t="shared" si="17"/>
        <v/>
      </c>
      <c r="Z205" s="247"/>
      <c r="AA205" s="250"/>
      <c r="AC205" s="27"/>
      <c r="AD205" s="26"/>
      <c r="AE205" s="273"/>
      <c r="AF205" s="85"/>
      <c r="AJ205" s="85"/>
    </row>
    <row r="206" spans="1:54" ht="15.6">
      <c r="A206" s="247"/>
      <c r="B206" s="330">
        <f>+'Ark1'!C1778</f>
        <v>2024</v>
      </c>
      <c r="C206" s="267">
        <f>+'Ark1'!L1778</f>
        <v>6</v>
      </c>
      <c r="D206" s="267" t="s">
        <v>33</v>
      </c>
      <c r="E206" s="276">
        <f>+'Ark1'!AP1778</f>
        <v>4</v>
      </c>
      <c r="F206" s="275" t="str">
        <f>VLOOKUP(E206,RNR!$D$1:$E$38,2)</f>
        <v>Telemarkfe</v>
      </c>
      <c r="G206" s="85" t="str">
        <f>+IF(H206=0,"",'Ark1'!Q1778)</f>
        <v/>
      </c>
      <c r="H206" s="361">
        <f>+'Ark1'!R1778</f>
        <v>0</v>
      </c>
      <c r="I206" s="27" t="str">
        <f>+IF(H206=0,"",'Ark1'!AE1778)</f>
        <v/>
      </c>
      <c r="J206" s="30" t="str">
        <f>+IF(H206=0,"",IF(#REF!=0,"",I206-#REF!))</f>
        <v/>
      </c>
      <c r="K206" s="27" t="str">
        <f>+IF(H206=0,"",'Ark1'!AF1778)</f>
        <v/>
      </c>
      <c r="L206" s="26" t="str">
        <f>+IF(H206=0,"",'Ark1'!T1778)</f>
        <v/>
      </c>
      <c r="M206" s="305" t="str">
        <f>+IF(H206=0,"",'Ark1'!U1778)</f>
        <v/>
      </c>
      <c r="N206" s="34" t="str">
        <f>+IF(H206=0,"",IF(#REF!=0,"",M206-#REF!))</f>
        <v/>
      </c>
      <c r="O206" s="32" t="str">
        <f>+IF(H206=0,"",'Ark1'!W1778)</f>
        <v/>
      </c>
      <c r="P206" s="32" t="str">
        <f>+IF(H206=0,"",'Ark1'!X1778)</f>
        <v/>
      </c>
      <c r="Q206" s="32" t="str">
        <f>+IF(H206=0,"",'Ark1'!AG1778)</f>
        <v/>
      </c>
      <c r="R206" s="32" t="str">
        <f>+IF(H206=0,"",'Ark1'!AH1778)</f>
        <v/>
      </c>
      <c r="S206" s="377" t="str">
        <f>+IF(H206=0,"",'Ark1'!AR1778)</f>
        <v/>
      </c>
      <c r="T206" s="113" t="str">
        <f>+IF(H206=0,"",'Ark1'!AS1778)</f>
        <v/>
      </c>
      <c r="U206" s="32" t="str">
        <f>+IF(H206=0,"",'Ark1'!Y1778)</f>
        <v/>
      </c>
      <c r="V206" s="26" t="str">
        <f>+IF(H206=0,"",'Ark1'!AA1778)</f>
        <v/>
      </c>
      <c r="W206" s="305" t="str">
        <f t="shared" si="15"/>
        <v/>
      </c>
      <c r="X206" s="32" t="str">
        <f t="shared" si="16"/>
        <v/>
      </c>
      <c r="Y206" s="27" t="str">
        <f t="shared" si="17"/>
        <v/>
      </c>
      <c r="Z206" s="247"/>
      <c r="AA206" s="250"/>
      <c r="AC206" s="27"/>
      <c r="AD206" s="26"/>
      <c r="AE206" s="273"/>
      <c r="AF206" s="85"/>
      <c r="AJ206" s="85"/>
    </row>
    <row r="207" spans="1:54" ht="15.6">
      <c r="A207" s="247"/>
      <c r="B207" s="330">
        <f>+'Ark1'!C1779</f>
        <v>2024</v>
      </c>
      <c r="C207" s="267">
        <f>+'Ark1'!L1779</f>
        <v>6</v>
      </c>
      <c r="D207" s="267" t="s">
        <v>33</v>
      </c>
      <c r="E207" s="276">
        <f>+'Ark1'!AP1779</f>
        <v>5</v>
      </c>
      <c r="F207" s="275" t="str">
        <f>VLOOKUP(E207,RNR!$D$1:$E$38,2)</f>
        <v>Dølafe</v>
      </c>
      <c r="G207" s="85" t="str">
        <f>+IF(H207=0,"",'Ark1'!Q1779)</f>
        <v/>
      </c>
      <c r="H207" s="361">
        <f>+'Ark1'!R1779</f>
        <v>0</v>
      </c>
      <c r="I207" s="27" t="str">
        <f>+IF(H207=0,"",'Ark1'!AE1779)</f>
        <v/>
      </c>
      <c r="J207" s="30" t="str">
        <f>+IF(H207=0,"",IF(#REF!=0,"",I207-#REF!))</f>
        <v/>
      </c>
      <c r="K207" s="27" t="str">
        <f>+IF(H207=0,"",'Ark1'!AF1779)</f>
        <v/>
      </c>
      <c r="L207" s="26" t="str">
        <f>+IF(H207=0,"",'Ark1'!T1779)</f>
        <v/>
      </c>
      <c r="M207" s="305" t="str">
        <f>+IF(H207=0,"",'Ark1'!U1779)</f>
        <v/>
      </c>
      <c r="N207" s="34" t="str">
        <f>+IF(H207=0,"",IF(#REF!=0,"",M207-#REF!))</f>
        <v/>
      </c>
      <c r="O207" s="32" t="str">
        <f>+IF(H207=0,"",'Ark1'!W1779)</f>
        <v/>
      </c>
      <c r="P207" s="32" t="str">
        <f>+IF(H207=0,"",'Ark1'!X1779)</f>
        <v/>
      </c>
      <c r="Q207" s="32" t="str">
        <f>+IF(H207=0,"",'Ark1'!AG1779)</f>
        <v/>
      </c>
      <c r="R207" s="32" t="str">
        <f>+IF(H207=0,"",'Ark1'!AH1779)</f>
        <v/>
      </c>
      <c r="S207" s="377" t="str">
        <f>+IF(H207=0,"",'Ark1'!AR1779)</f>
        <v/>
      </c>
      <c r="T207" s="113" t="str">
        <f>+IF(H207=0,"",'Ark1'!AS1779)</f>
        <v/>
      </c>
      <c r="U207" s="32" t="str">
        <f>+IF(H207=0,"",'Ark1'!Y1779)</f>
        <v/>
      </c>
      <c r="V207" s="26" t="str">
        <f>+IF(H207=0,"",'Ark1'!AA1779)</f>
        <v/>
      </c>
      <c r="W207" s="305" t="str">
        <f t="shared" si="15"/>
        <v/>
      </c>
      <c r="X207" s="32" t="str">
        <f t="shared" si="16"/>
        <v/>
      </c>
      <c r="Y207" s="27" t="str">
        <f t="shared" si="17"/>
        <v/>
      </c>
      <c r="Z207" s="247"/>
      <c r="AA207" s="250"/>
      <c r="AC207" s="27"/>
      <c r="AD207" s="26"/>
      <c r="AE207" s="273"/>
      <c r="AF207" s="85"/>
      <c r="AJ207" s="85"/>
    </row>
    <row r="208" spans="1:54" ht="15.6">
      <c r="A208" s="247"/>
      <c r="B208" s="330">
        <f>+'Ark1'!C1780</f>
        <v>2024</v>
      </c>
      <c r="C208" s="267">
        <f>+'Ark1'!L1780</f>
        <v>6</v>
      </c>
      <c r="D208" s="267" t="s">
        <v>33</v>
      </c>
      <c r="E208" s="276">
        <f>+'Ark1'!AP1780</f>
        <v>6</v>
      </c>
      <c r="F208" s="275" t="str">
        <f>VLOOKUP(E208,RNR!$D$1:$E$38,2)</f>
        <v>Østlandsk Rødkolle</v>
      </c>
      <c r="G208" s="85" t="str">
        <f>+IF(H208=0,"",'Ark1'!Q1780)</f>
        <v/>
      </c>
      <c r="H208" s="361">
        <f>+'Ark1'!R1780</f>
        <v>0</v>
      </c>
      <c r="I208" s="27" t="str">
        <f>+IF(H208=0,"",'Ark1'!AE1780)</f>
        <v/>
      </c>
      <c r="J208" s="30" t="str">
        <f>+IF(H208=0,"",IF(#REF!=0,"",I208-#REF!))</f>
        <v/>
      </c>
      <c r="K208" s="27" t="str">
        <f>+IF(H208=0,"",'Ark1'!AF1780)</f>
        <v/>
      </c>
      <c r="L208" s="26" t="str">
        <f>+IF(H208=0,"",'Ark1'!T1780)</f>
        <v/>
      </c>
      <c r="M208" s="305" t="str">
        <f>+IF(H208=0,"",'Ark1'!U1780)</f>
        <v/>
      </c>
      <c r="N208" s="34" t="str">
        <f>+IF(H208=0,"",IF(#REF!=0,"",M208-#REF!))</f>
        <v/>
      </c>
      <c r="O208" s="32" t="str">
        <f>+IF(H208=0,"",'Ark1'!W1780)</f>
        <v/>
      </c>
      <c r="P208" s="32" t="str">
        <f>+IF(H208=0,"",'Ark1'!X1780)</f>
        <v/>
      </c>
      <c r="Q208" s="32" t="str">
        <f>+IF(H208=0,"",'Ark1'!AG1780)</f>
        <v/>
      </c>
      <c r="R208" s="32" t="str">
        <f>+IF(H208=0,"",'Ark1'!AH1780)</f>
        <v/>
      </c>
      <c r="S208" s="377" t="str">
        <f>+IF(H208=0,"",'Ark1'!AR1780)</f>
        <v/>
      </c>
      <c r="T208" s="113" t="str">
        <f>+IF(H208=0,"",'Ark1'!AS1780)</f>
        <v/>
      </c>
      <c r="U208" s="32" t="str">
        <f>+IF(H208=0,"",'Ark1'!Y1780)</f>
        <v/>
      </c>
      <c r="V208" s="26" t="str">
        <f>+IF(H208=0,"",'Ark1'!AA1780)</f>
        <v/>
      </c>
      <c r="W208" s="305" t="str">
        <f t="shared" si="15"/>
        <v/>
      </c>
      <c r="X208" s="32" t="str">
        <f t="shared" si="16"/>
        <v/>
      </c>
      <c r="Y208" s="27" t="str">
        <f t="shared" si="17"/>
        <v/>
      </c>
      <c r="Z208" s="247"/>
      <c r="AA208" s="250"/>
      <c r="AC208" s="27"/>
      <c r="AD208" s="26"/>
      <c r="AE208" s="273"/>
      <c r="AF208" s="85"/>
      <c r="AJ208" s="85"/>
    </row>
    <row r="209" spans="1:36" ht="15.6">
      <c r="A209" s="247"/>
      <c r="B209" s="330">
        <f>+'Ark1'!C1781</f>
        <v>2024</v>
      </c>
      <c r="C209" s="267">
        <f>+'Ark1'!L1781</f>
        <v>6</v>
      </c>
      <c r="D209" s="267" t="s">
        <v>33</v>
      </c>
      <c r="E209" s="276">
        <f>+'Ark1'!AP1781</f>
        <v>7</v>
      </c>
      <c r="F209" s="275" t="str">
        <f>VLOOKUP(E209,RNR!$D$1:$E$38,2)</f>
        <v>Vestlandsk Raukolle</v>
      </c>
      <c r="G209" s="85" t="str">
        <f>+IF(H209=0,"",'Ark1'!Q1781)</f>
        <v/>
      </c>
      <c r="H209" s="361">
        <f>+'Ark1'!R1781</f>
        <v>0</v>
      </c>
      <c r="I209" s="27" t="str">
        <f>+IF(H209=0,"",'Ark1'!AE1781)</f>
        <v/>
      </c>
      <c r="J209" s="30" t="str">
        <f>+IF(H209=0,"",IF(#REF!=0,"",I209-#REF!))</f>
        <v/>
      </c>
      <c r="K209" s="27" t="str">
        <f>+IF(H209=0,"",'Ark1'!AF1781)</f>
        <v/>
      </c>
      <c r="L209" s="26" t="str">
        <f>+IF(H209=0,"",'Ark1'!T1781)</f>
        <v/>
      </c>
      <c r="M209" s="305" t="str">
        <f>+IF(H209=0,"",'Ark1'!U1781)</f>
        <v/>
      </c>
      <c r="N209" s="34" t="str">
        <f>+IF(H209=0,"",IF(#REF!=0,"",M209-#REF!))</f>
        <v/>
      </c>
      <c r="O209" s="32" t="str">
        <f>+IF(H209=0,"",'Ark1'!W1781)</f>
        <v/>
      </c>
      <c r="P209" s="32" t="str">
        <f>+IF(H209=0,"",'Ark1'!X1781)</f>
        <v/>
      </c>
      <c r="Q209" s="32" t="str">
        <f>+IF(H209=0,"",'Ark1'!AG1781)</f>
        <v/>
      </c>
      <c r="R209" s="32" t="str">
        <f>+IF(H209=0,"",'Ark1'!AH1781)</f>
        <v/>
      </c>
      <c r="S209" s="377" t="str">
        <f>+IF(H209=0,"",'Ark1'!AR1781)</f>
        <v/>
      </c>
      <c r="T209" s="113" t="str">
        <f>+IF(H209=0,"",'Ark1'!AS1781)</f>
        <v/>
      </c>
      <c r="U209" s="32" t="str">
        <f>+IF(H209=0,"",'Ark1'!Y1781)</f>
        <v/>
      </c>
      <c r="V209" s="26" t="str">
        <f>+IF(H209=0,"",'Ark1'!AA1781)</f>
        <v/>
      </c>
      <c r="W209" s="305" t="str">
        <f t="shared" si="15"/>
        <v/>
      </c>
      <c r="X209" s="32" t="str">
        <f t="shared" si="16"/>
        <v/>
      </c>
      <c r="Y209" s="27" t="str">
        <f t="shared" si="17"/>
        <v/>
      </c>
      <c r="Z209" s="247"/>
      <c r="AA209" s="250"/>
      <c r="AC209" s="27"/>
      <c r="AD209" s="26"/>
      <c r="AE209" s="273"/>
      <c r="AF209" s="85"/>
      <c r="AJ209" s="85"/>
    </row>
    <row r="210" spans="1:36" ht="15.6">
      <c r="A210" s="247"/>
      <c r="B210" s="330">
        <f>+'Ark1'!C1782</f>
        <v>2024</v>
      </c>
      <c r="C210" s="267">
        <f>+'Ark1'!L1782</f>
        <v>6</v>
      </c>
      <c r="D210" s="267" t="s">
        <v>33</v>
      </c>
      <c r="E210" s="276">
        <f>+'Ark1'!AP1782</f>
        <v>8</v>
      </c>
      <c r="F210" s="275" t="str">
        <f>VLOOKUP(E210,RNR!$D$1:$E$38,2)</f>
        <v>Vestlandsk fjordfe</v>
      </c>
      <c r="G210" s="85">
        <f>+IF(H210=0,"",'Ark1'!Q1782)</f>
        <v>1</v>
      </c>
      <c r="H210" s="361">
        <f>+'Ark1'!R1782</f>
        <v>1</v>
      </c>
      <c r="I210" s="27">
        <f>+IF(H210=0,"",'Ark1'!AE1782)</f>
        <v>1.9230769230769225</v>
      </c>
      <c r="J210" s="30" t="e">
        <f>+IF(H210=0,"",IF(#REF!=0,"",I210-#REF!))</f>
        <v>#REF!</v>
      </c>
      <c r="K210" s="27">
        <f>+IF(H210=0,"",'Ark1'!AF1782)</f>
        <v>3.2225240705365112</v>
      </c>
      <c r="L210" s="26">
        <f>+IF(H210=0,"",'Ark1'!T1782)</f>
        <v>13</v>
      </c>
      <c r="M210" s="305">
        <f>+IF(H210=0,"",'Ark1'!U1782)</f>
        <v>335.7</v>
      </c>
      <c r="N210" s="34" t="e">
        <f>+IF(H210=0,"",IF(#REF!=0,"",M210-#REF!))</f>
        <v>#REF!</v>
      </c>
      <c r="O210" s="32">
        <f>+IF(H210=0,"",'Ark1'!W1782)</f>
        <v>100</v>
      </c>
      <c r="P210" s="32">
        <f>+IF(H210=0,"",'Ark1'!X1782)</f>
        <v>0</v>
      </c>
      <c r="Q210" s="32">
        <f>+IF(H210=0,"",'Ark1'!AG1782)</f>
        <v>678</v>
      </c>
      <c r="R210" s="32">
        <f>+IF(H210=0,"",'Ark1'!AH1782)</f>
        <v>0</v>
      </c>
      <c r="S210" s="377">
        <f>+IF(H210=0,"",'Ark1'!AR1782)</f>
        <v>211</v>
      </c>
      <c r="T210" s="113">
        <f>+IF(H210=0,"",'Ark1'!AS1782)</f>
        <v>35.767773895720524</v>
      </c>
      <c r="U210" s="32">
        <f>+IF(H210=0,"",'Ark1'!Y1782)</f>
        <v>0</v>
      </c>
      <c r="V210" s="26">
        <f>+IF(H210=0,"",'Ark1'!AA1782)</f>
        <v>0</v>
      </c>
      <c r="W210" s="305">
        <f t="shared" si="15"/>
        <v>495.13274336283183</v>
      </c>
      <c r="X210" s="32">
        <f t="shared" si="16"/>
        <v>55.949999999999996</v>
      </c>
      <c r="Y210" s="27">
        <f t="shared" si="17"/>
        <v>1</v>
      </c>
      <c r="Z210" s="247"/>
      <c r="AA210" s="250"/>
      <c r="AC210" s="27"/>
      <c r="AD210" s="26"/>
      <c r="AE210" s="273"/>
      <c r="AF210" s="85"/>
      <c r="AJ210" s="85"/>
    </row>
    <row r="211" spans="1:36" ht="15.6">
      <c r="A211" s="247"/>
      <c r="B211" s="330">
        <f>+'Ark1'!C1783</f>
        <v>2024</v>
      </c>
      <c r="C211" s="267">
        <f>+'Ark1'!L1783</f>
        <v>6</v>
      </c>
      <c r="D211" s="267" t="s">
        <v>33</v>
      </c>
      <c r="E211" s="276">
        <f>+'Ark1'!AP1783</f>
        <v>9</v>
      </c>
      <c r="F211" s="275" t="str">
        <f>VLOOKUP(E211,RNR!$D$1:$E$38,2)</f>
        <v>Holstein</v>
      </c>
      <c r="G211" s="85" t="str">
        <f>+IF(H211=0,"",'Ark1'!Q1783)</f>
        <v/>
      </c>
      <c r="H211" s="361">
        <f>+'Ark1'!R1783</f>
        <v>0</v>
      </c>
      <c r="I211" s="27" t="str">
        <f>+IF(H211=0,"",'Ark1'!AE1783)</f>
        <v/>
      </c>
      <c r="J211" s="30" t="str">
        <f>+IF(H211=0,"",IF(#REF!=0,"",I211-#REF!))</f>
        <v/>
      </c>
      <c r="K211" s="27" t="str">
        <f>+IF(H211=0,"",'Ark1'!AF1783)</f>
        <v/>
      </c>
      <c r="L211" s="26" t="str">
        <f>+IF(H211=0,"",'Ark1'!T1783)</f>
        <v/>
      </c>
      <c r="M211" s="305" t="str">
        <f>+IF(H211=0,"",'Ark1'!U1783)</f>
        <v/>
      </c>
      <c r="N211" s="34" t="str">
        <f>+IF(H211=0,"",IF(#REF!=0,"",M211-#REF!))</f>
        <v/>
      </c>
      <c r="O211" s="32" t="str">
        <f>+IF(H211=0,"",'Ark1'!W1783)</f>
        <v/>
      </c>
      <c r="P211" s="32" t="str">
        <f>+IF(H211=0,"",'Ark1'!X1783)</f>
        <v/>
      </c>
      <c r="Q211" s="32" t="str">
        <f>+IF(H211=0,"",'Ark1'!AG1783)</f>
        <v/>
      </c>
      <c r="R211" s="32" t="str">
        <f>+IF(H211=0,"",'Ark1'!AH1783)</f>
        <v/>
      </c>
      <c r="S211" s="377" t="str">
        <f>+IF(H211=0,"",'Ark1'!AR1783)</f>
        <v/>
      </c>
      <c r="T211" s="113" t="str">
        <f>+IF(H211=0,"",'Ark1'!AS1783)</f>
        <v/>
      </c>
      <c r="U211" s="32" t="str">
        <f>+IF(H211=0,"",'Ark1'!Y1783)</f>
        <v/>
      </c>
      <c r="V211" s="26" t="str">
        <f>+IF(H211=0,"",'Ark1'!AA1783)</f>
        <v/>
      </c>
      <c r="W211" s="305" t="str">
        <f t="shared" si="15"/>
        <v/>
      </c>
      <c r="X211" s="32" t="str">
        <f t="shared" si="16"/>
        <v/>
      </c>
      <c r="Y211" s="27" t="str">
        <f t="shared" si="17"/>
        <v/>
      </c>
      <c r="Z211" s="247"/>
      <c r="AA211" s="250"/>
      <c r="AC211" s="27"/>
      <c r="AD211" s="26"/>
      <c r="AE211" s="273"/>
      <c r="AF211" s="85"/>
      <c r="AJ211" s="85"/>
    </row>
    <row r="212" spans="1:36" ht="15.6">
      <c r="A212" s="247"/>
      <c r="B212" s="330">
        <f>+'Ark1'!C1784</f>
        <v>2024</v>
      </c>
      <c r="C212" s="267">
        <f>+'Ark1'!L1784</f>
        <v>6</v>
      </c>
      <c r="D212" s="267" t="s">
        <v>33</v>
      </c>
      <c r="E212" s="276">
        <f>+'Ark1'!AP1784</f>
        <v>10</v>
      </c>
      <c r="F212" s="275" t="str">
        <f>VLOOKUP(E212,RNR!$D$1:$E$38,2)</f>
        <v>Rød Dansk Mælkefe</v>
      </c>
      <c r="G212" s="85" t="str">
        <f>+IF(H212=0,"",'Ark1'!Q1784)</f>
        <v/>
      </c>
      <c r="H212" s="361">
        <f>+'Ark1'!R1784</f>
        <v>0</v>
      </c>
      <c r="I212" s="27" t="str">
        <f>+IF(H212=0,"",'Ark1'!AE1784)</f>
        <v/>
      </c>
      <c r="J212" s="30" t="str">
        <f>+IF(H212=0,"",IF(#REF!=0,"",I212-#REF!))</f>
        <v/>
      </c>
      <c r="K212" s="27" t="str">
        <f>+IF(H212=0,"",'Ark1'!AF1784)</f>
        <v/>
      </c>
      <c r="L212" s="26" t="str">
        <f>+IF(H212=0,"",'Ark1'!T1784)</f>
        <v/>
      </c>
      <c r="M212" s="305" t="str">
        <f>+IF(H212=0,"",'Ark1'!U1784)</f>
        <v/>
      </c>
      <c r="N212" s="34" t="str">
        <f>+IF(H212=0,"",IF(#REF!=0,"",M212-#REF!))</f>
        <v/>
      </c>
      <c r="O212" s="32" t="str">
        <f>+IF(H212=0,"",'Ark1'!W1784)</f>
        <v/>
      </c>
      <c r="P212" s="32" t="str">
        <f>+IF(H212=0,"",'Ark1'!X1784)</f>
        <v/>
      </c>
      <c r="Q212" s="32" t="str">
        <f>+IF(H212=0,"",'Ark1'!AG1784)</f>
        <v/>
      </c>
      <c r="R212" s="32" t="str">
        <f>+IF(H212=0,"",'Ark1'!AH1784)</f>
        <v/>
      </c>
      <c r="S212" s="377" t="str">
        <f>+IF(H212=0,"",'Ark1'!AR1784)</f>
        <v/>
      </c>
      <c r="T212" s="113" t="str">
        <f>+IF(H212=0,"",'Ark1'!AS1784)</f>
        <v/>
      </c>
      <c r="U212" s="32" t="str">
        <f>+IF(H212=0,"",'Ark1'!Y1784)</f>
        <v/>
      </c>
      <c r="V212" s="26" t="str">
        <f>+IF(H212=0,"",'Ark1'!AA1784)</f>
        <v/>
      </c>
      <c r="W212" s="305" t="str">
        <f t="shared" si="15"/>
        <v/>
      </c>
      <c r="X212" s="32" t="str">
        <f t="shared" si="16"/>
        <v/>
      </c>
      <c r="Y212" s="27" t="str">
        <f t="shared" si="17"/>
        <v/>
      </c>
      <c r="Z212" s="247"/>
      <c r="AA212" s="250"/>
      <c r="AC212" s="27"/>
      <c r="AD212" s="26"/>
      <c r="AE212" s="273"/>
      <c r="AF212" s="85"/>
      <c r="AJ212" s="85"/>
    </row>
    <row r="213" spans="1:36" ht="15.6">
      <c r="A213" s="247"/>
      <c r="B213" s="330">
        <f>+'Ark1'!C1785</f>
        <v>2024</v>
      </c>
      <c r="C213" s="267">
        <f>+'Ark1'!L1785</f>
        <v>6</v>
      </c>
      <c r="D213" s="267" t="s">
        <v>33</v>
      </c>
      <c r="E213" s="276">
        <f>+'Ark1'!AP1785</f>
        <v>11</v>
      </c>
      <c r="F213" s="275" t="str">
        <f>VLOOKUP(E213,RNR!$D$1:$E$38,2)</f>
        <v>Brown Swiss</v>
      </c>
      <c r="G213" s="85" t="str">
        <f>+IF(H213=0,"",'Ark1'!Q1785)</f>
        <v/>
      </c>
      <c r="H213" s="361">
        <f>+'Ark1'!R1785</f>
        <v>0</v>
      </c>
      <c r="I213" s="27" t="str">
        <f>+IF(H213=0,"",'Ark1'!AE1785)</f>
        <v/>
      </c>
      <c r="J213" s="30" t="str">
        <f>+IF(H213=0,"",IF(#REF!=0,"",I213-#REF!))</f>
        <v/>
      </c>
      <c r="K213" s="27" t="str">
        <f>+IF(H213=0,"",'Ark1'!AF1785)</f>
        <v/>
      </c>
      <c r="L213" s="26" t="str">
        <f>+IF(H213=0,"",'Ark1'!T1785)</f>
        <v/>
      </c>
      <c r="M213" s="305" t="str">
        <f>+IF(H213=0,"",'Ark1'!U1785)</f>
        <v/>
      </c>
      <c r="N213" s="34" t="str">
        <f>+IF(H213=0,"",IF(#REF!=0,"",M213-#REF!))</f>
        <v/>
      </c>
      <c r="O213" s="32" t="str">
        <f>+IF(H213=0,"",'Ark1'!W1785)</f>
        <v/>
      </c>
      <c r="P213" s="32" t="str">
        <f>+IF(H213=0,"",'Ark1'!X1785)</f>
        <v/>
      </c>
      <c r="Q213" s="32" t="str">
        <f>+IF(H213=0,"",'Ark1'!AG1785)</f>
        <v/>
      </c>
      <c r="R213" s="32" t="str">
        <f>+IF(H213=0,"",'Ark1'!AH1785)</f>
        <v/>
      </c>
      <c r="S213" s="377" t="str">
        <f>+IF(H213=0,"",'Ark1'!AR1785)</f>
        <v/>
      </c>
      <c r="T213" s="113" t="str">
        <f>+IF(H213=0,"",'Ark1'!AS1785)</f>
        <v/>
      </c>
      <c r="U213" s="32" t="str">
        <f>+IF(H213=0,"",'Ark1'!Y1785)</f>
        <v/>
      </c>
      <c r="V213" s="26" t="str">
        <f>+IF(H213=0,"",'Ark1'!AA1785)</f>
        <v/>
      </c>
      <c r="W213" s="305" t="str">
        <f t="shared" si="15"/>
        <v/>
      </c>
      <c r="X213" s="32" t="str">
        <f t="shared" si="16"/>
        <v/>
      </c>
      <c r="Y213" s="27" t="str">
        <f t="shared" si="17"/>
        <v/>
      </c>
      <c r="Z213" s="247"/>
      <c r="AA213" s="250"/>
      <c r="AC213" s="27"/>
      <c r="AD213" s="26"/>
      <c r="AE213" s="273"/>
      <c r="AF213" s="85"/>
      <c r="AJ213" s="85"/>
    </row>
    <row r="214" spans="1:36" ht="15.6">
      <c r="A214" s="247"/>
      <c r="B214" s="330">
        <f>+'Ark1'!C1786</f>
        <v>2024</v>
      </c>
      <c r="C214" s="267">
        <f>+'Ark1'!L1786</f>
        <v>6</v>
      </c>
      <c r="D214" s="267" t="s">
        <v>33</v>
      </c>
      <c r="E214" s="276">
        <f>+'Ark1'!AP1786</f>
        <v>12</v>
      </c>
      <c r="F214" s="275" t="str">
        <f>VLOOKUP(E214,RNR!$D$1:$E$38,2)</f>
        <v>Jarlsbergfe</v>
      </c>
      <c r="G214" s="85" t="str">
        <f>+IF(H214=0,"",'Ark1'!Q1786)</f>
        <v/>
      </c>
      <c r="H214" s="361">
        <f>+'Ark1'!R1786</f>
        <v>0</v>
      </c>
      <c r="I214" s="27" t="str">
        <f>+IF(H214=0,"",'Ark1'!AE1786)</f>
        <v/>
      </c>
      <c r="J214" s="30" t="str">
        <f>+IF(H214=0,"",IF(#REF!=0,"",I214-#REF!))</f>
        <v/>
      </c>
      <c r="K214" s="27" t="str">
        <f>+IF(H214=0,"",'Ark1'!AF1786)</f>
        <v/>
      </c>
      <c r="L214" s="26" t="str">
        <f>+IF(H214=0,"",'Ark1'!T1786)</f>
        <v/>
      </c>
      <c r="M214" s="305" t="str">
        <f>+IF(H214=0,"",'Ark1'!U1786)</f>
        <v/>
      </c>
      <c r="N214" s="34" t="str">
        <f>+IF(H214=0,"",IF(#REF!=0,"",M214-#REF!))</f>
        <v/>
      </c>
      <c r="O214" s="32" t="str">
        <f>+IF(H214=0,"",'Ark1'!W1786)</f>
        <v/>
      </c>
      <c r="P214" s="32" t="str">
        <f>+IF(H214=0,"",'Ark1'!X1786)</f>
        <v/>
      </c>
      <c r="Q214" s="32" t="str">
        <f>+IF(H214=0,"",'Ark1'!AG1786)</f>
        <v/>
      </c>
      <c r="R214" s="32" t="str">
        <f>+IF(H214=0,"",'Ark1'!AH1786)</f>
        <v/>
      </c>
      <c r="S214" s="377" t="str">
        <f>+IF(H214=0,"",'Ark1'!AR1786)</f>
        <v/>
      </c>
      <c r="T214" s="113" t="str">
        <f>+IF(H214=0,"",'Ark1'!AS1786)</f>
        <v/>
      </c>
      <c r="U214" s="32" t="str">
        <f>+IF(H214=0,"",'Ark1'!Y1786)</f>
        <v/>
      </c>
      <c r="V214" s="26" t="str">
        <f>+IF(H214=0,"",'Ark1'!AA1786)</f>
        <v/>
      </c>
      <c r="W214" s="305" t="str">
        <f t="shared" si="15"/>
        <v/>
      </c>
      <c r="X214" s="32" t="str">
        <f t="shared" si="16"/>
        <v/>
      </c>
      <c r="Y214" s="27" t="str">
        <f t="shared" si="17"/>
        <v/>
      </c>
      <c r="Z214" s="247"/>
      <c r="AA214" s="250"/>
      <c r="AC214" s="27"/>
      <c r="AD214" s="26"/>
      <c r="AE214" s="273"/>
      <c r="AF214" s="85"/>
      <c r="AJ214" s="85"/>
    </row>
    <row r="215" spans="1:36" ht="15.6">
      <c r="A215" s="247"/>
      <c r="B215" s="330">
        <f>+'Ark1'!C1787</f>
        <v>2024</v>
      </c>
      <c r="C215" s="267">
        <f>+'Ark1'!L1787</f>
        <v>6</v>
      </c>
      <c r="D215" s="267" t="s">
        <v>33</v>
      </c>
      <c r="E215" s="276">
        <f>+'Ark1'!AP1787</f>
        <v>13</v>
      </c>
      <c r="F215" s="275" t="str">
        <f>VLOOKUP(E215,RNR!$D$1:$E$38,2)</f>
        <v>Fleckvieh</v>
      </c>
      <c r="G215" s="85" t="str">
        <f>+IF(H215=0,"",'Ark1'!Q1787)</f>
        <v/>
      </c>
      <c r="H215" s="361">
        <f>+'Ark1'!R1787</f>
        <v>0</v>
      </c>
      <c r="I215" s="27" t="str">
        <f>+IF(H215=0,"",'Ark1'!AE1787)</f>
        <v/>
      </c>
      <c r="J215" s="30" t="str">
        <f>+IF(H215=0,"",IF(#REF!=0,"",I215-#REF!))</f>
        <v/>
      </c>
      <c r="K215" s="27" t="str">
        <f>+IF(H215=0,"",'Ark1'!AF1787)</f>
        <v/>
      </c>
      <c r="L215" s="26" t="str">
        <f>+IF(H215=0,"",'Ark1'!T1787)</f>
        <v/>
      </c>
      <c r="M215" s="305" t="str">
        <f>+IF(H215=0,"",'Ark1'!U1787)</f>
        <v/>
      </c>
      <c r="N215" s="34" t="str">
        <f>+IF(H215=0,"",IF(#REF!=0,"",M215-#REF!))</f>
        <v/>
      </c>
      <c r="O215" s="32" t="str">
        <f>+IF(H215=0,"",'Ark1'!W1787)</f>
        <v/>
      </c>
      <c r="P215" s="32" t="str">
        <f>+IF(H215=0,"",'Ark1'!X1787)</f>
        <v/>
      </c>
      <c r="Q215" s="32" t="str">
        <f>+IF(H215=0,"",'Ark1'!AG1787)</f>
        <v/>
      </c>
      <c r="R215" s="32" t="str">
        <f>+IF(H215=0,"",'Ark1'!AH1787)</f>
        <v/>
      </c>
      <c r="S215" s="377" t="str">
        <f>+IF(H215=0,"",'Ark1'!AR1787)</f>
        <v/>
      </c>
      <c r="T215" s="113" t="str">
        <f>+IF(H215=0,"",'Ark1'!AS1787)</f>
        <v/>
      </c>
      <c r="U215" s="32" t="str">
        <f>+IF(H215=0,"",'Ark1'!Y1787)</f>
        <v/>
      </c>
      <c r="V215" s="26" t="str">
        <f>+IF(H215=0,"",'Ark1'!AA1787)</f>
        <v/>
      </c>
      <c r="W215" s="305" t="str">
        <f t="shared" si="15"/>
        <v/>
      </c>
      <c r="X215" s="32" t="str">
        <f t="shared" si="16"/>
        <v/>
      </c>
      <c r="Y215" s="27" t="str">
        <f t="shared" si="17"/>
        <v/>
      </c>
      <c r="Z215" s="247"/>
      <c r="AA215" s="250"/>
      <c r="AC215" s="27"/>
      <c r="AD215" s="26"/>
      <c r="AE215" s="273"/>
      <c r="AF215" s="85"/>
      <c r="AJ215" s="85"/>
    </row>
    <row r="216" spans="1:36" ht="15.6">
      <c r="A216" s="247"/>
      <c r="B216" s="330">
        <f>+'Ark1'!C1788</f>
        <v>2024</v>
      </c>
      <c r="C216" s="267">
        <f>+'Ark1'!L1788</f>
        <v>6</v>
      </c>
      <c r="D216" s="267" t="s">
        <v>33</v>
      </c>
      <c r="E216" s="276">
        <f>+'Ark1'!AP1788</f>
        <v>14</v>
      </c>
      <c r="F216" s="275" t="str">
        <f>VLOOKUP(E216,RNR!$D$1:$E$38,2)</f>
        <v>Canadisk Ayrshire</v>
      </c>
      <c r="G216" s="85" t="str">
        <f>+IF(H216=0,"",'Ark1'!Q1788)</f>
        <v/>
      </c>
      <c r="H216" s="361">
        <f>+'Ark1'!R1788</f>
        <v>0</v>
      </c>
      <c r="I216" s="27" t="str">
        <f>+IF(H216=0,"",'Ark1'!AE1788)</f>
        <v/>
      </c>
      <c r="J216" s="30" t="str">
        <f>+IF(H216=0,"",IF(#REF!=0,"",I216-#REF!))</f>
        <v/>
      </c>
      <c r="K216" s="27" t="str">
        <f>+IF(H216=0,"",'Ark1'!AF1788)</f>
        <v/>
      </c>
      <c r="L216" s="26" t="str">
        <f>+IF(H216=0,"",'Ark1'!T1788)</f>
        <v/>
      </c>
      <c r="M216" s="305" t="str">
        <f>+IF(H216=0,"",'Ark1'!U1788)</f>
        <v/>
      </c>
      <c r="N216" s="34" t="str">
        <f>+IF(H216=0,"",IF(#REF!=0,"",M216-#REF!))</f>
        <v/>
      </c>
      <c r="O216" s="32" t="str">
        <f>+IF(H216=0,"",'Ark1'!W1788)</f>
        <v/>
      </c>
      <c r="P216" s="32" t="str">
        <f>+IF(H216=0,"",'Ark1'!X1788)</f>
        <v/>
      </c>
      <c r="Q216" s="32" t="str">
        <f>+IF(H216=0,"",'Ark1'!AG1788)</f>
        <v/>
      </c>
      <c r="R216" s="32" t="str">
        <f>+IF(H216=0,"",'Ark1'!AH1788)</f>
        <v/>
      </c>
      <c r="S216" s="377" t="str">
        <f>+IF(H216=0,"",'Ark1'!AR1788)</f>
        <v/>
      </c>
      <c r="T216" s="113" t="str">
        <f>+IF(H216=0,"",'Ark1'!AS1788)</f>
        <v/>
      </c>
      <c r="U216" s="32" t="str">
        <f>+IF(H216=0,"",'Ark1'!Y1788)</f>
        <v/>
      </c>
      <c r="V216" s="26" t="str">
        <f>+IF(H216=0,"",'Ark1'!AA1788)</f>
        <v/>
      </c>
      <c r="W216" s="305" t="str">
        <f t="shared" si="15"/>
        <v/>
      </c>
      <c r="X216" s="32" t="str">
        <f t="shared" si="16"/>
        <v/>
      </c>
      <c r="Y216" s="27" t="str">
        <f t="shared" si="17"/>
        <v/>
      </c>
      <c r="Z216" s="247"/>
      <c r="AA216" s="250"/>
      <c r="AC216" s="27"/>
      <c r="AD216" s="26"/>
      <c r="AE216" s="273"/>
      <c r="AF216" s="85"/>
      <c r="AJ216" s="85"/>
    </row>
    <row r="217" spans="1:36" ht="15.6">
      <c r="A217" s="247"/>
      <c r="B217" s="330">
        <f>+'Ark1'!C1789</f>
        <v>2024</v>
      </c>
      <c r="C217" s="267">
        <f>+'Ark1'!L1789</f>
        <v>6</v>
      </c>
      <c r="D217" s="267" t="s">
        <v>33</v>
      </c>
      <c r="E217" s="276">
        <f>+'Ark1'!AP1789</f>
        <v>15</v>
      </c>
      <c r="F217" s="275" t="str">
        <f>VLOOKUP(E217,RNR!$D$1:$E$38,2)</f>
        <v>Montbéliard</v>
      </c>
      <c r="G217" s="85" t="str">
        <f>+IF(H217=0,"",'Ark1'!Q1789)</f>
        <v/>
      </c>
      <c r="H217" s="361">
        <f>+'Ark1'!R1789</f>
        <v>0</v>
      </c>
      <c r="I217" s="27" t="str">
        <f>+IF(H217=0,"",'Ark1'!AE1789)</f>
        <v/>
      </c>
      <c r="J217" s="30" t="str">
        <f>+IF(H217=0,"",IF(#REF!=0,"",I217-#REF!))</f>
        <v/>
      </c>
      <c r="K217" s="27" t="str">
        <f>+IF(H217=0,"",'Ark1'!AF1789)</f>
        <v/>
      </c>
      <c r="L217" s="26" t="str">
        <f>+IF(H217=0,"",'Ark1'!T1789)</f>
        <v/>
      </c>
      <c r="M217" s="305" t="str">
        <f>+IF(H217=0,"",'Ark1'!U1789)</f>
        <v/>
      </c>
      <c r="N217" s="34" t="str">
        <f>+IF(H217=0,"",IF(#REF!=0,"",M217-#REF!))</f>
        <v/>
      </c>
      <c r="O217" s="32" t="str">
        <f>+IF(H217=0,"",'Ark1'!W1789)</f>
        <v/>
      </c>
      <c r="P217" s="32" t="str">
        <f>+IF(H217=0,"",'Ark1'!X1789)</f>
        <v/>
      </c>
      <c r="Q217" s="32" t="str">
        <f>+IF(H217=0,"",'Ark1'!AG1789)</f>
        <v/>
      </c>
      <c r="R217" s="32" t="str">
        <f>+IF(H217=0,"",'Ark1'!AH1789)</f>
        <v/>
      </c>
      <c r="S217" s="377" t="str">
        <f>+IF(H217=0,"",'Ark1'!AR1789)</f>
        <v/>
      </c>
      <c r="T217" s="113" t="str">
        <f>+IF(H217=0,"",'Ark1'!AS1789)</f>
        <v/>
      </c>
      <c r="U217" s="32" t="str">
        <f>+IF(H217=0,"",'Ark1'!Y1789)</f>
        <v/>
      </c>
      <c r="V217" s="26" t="str">
        <f>+IF(H217=0,"",'Ark1'!AA1789)</f>
        <v/>
      </c>
      <c r="W217" s="305" t="str">
        <f t="shared" si="15"/>
        <v/>
      </c>
      <c r="X217" s="32" t="str">
        <f t="shared" si="16"/>
        <v/>
      </c>
      <c r="Y217" s="27" t="str">
        <f t="shared" si="17"/>
        <v/>
      </c>
      <c r="Z217" s="247"/>
      <c r="AA217" s="250"/>
      <c r="AC217" s="27"/>
      <c r="AD217" s="26"/>
      <c r="AE217" s="273"/>
      <c r="AF217" s="85"/>
      <c r="AJ217" s="85"/>
    </row>
    <row r="218" spans="1:36" ht="15.6">
      <c r="A218" s="247"/>
      <c r="B218" s="330">
        <f>+'Ark1'!C1790</f>
        <v>2024</v>
      </c>
      <c r="C218" s="267">
        <f>+'Ark1'!L1790</f>
        <v>6</v>
      </c>
      <c r="D218" s="267" t="s">
        <v>33</v>
      </c>
      <c r="E218" s="276">
        <f>+'Ark1'!AP1790</f>
        <v>16</v>
      </c>
      <c r="F218" s="275" t="str">
        <f>VLOOKUP(E218,RNR!$D$1:$E$38,2)</f>
        <v>Mørefe</v>
      </c>
      <c r="G218" s="85" t="str">
        <f>+IF(H218=0,"",'Ark1'!Q1790)</f>
        <v/>
      </c>
      <c r="H218" s="361">
        <f>+'Ark1'!R1790</f>
        <v>0</v>
      </c>
      <c r="I218" s="27" t="str">
        <f>+IF(H218=0,"",'Ark1'!AE1790)</f>
        <v/>
      </c>
      <c r="J218" s="30" t="str">
        <f>+IF(H218=0,"",IF(#REF!=0,"",I218-#REF!))</f>
        <v/>
      </c>
      <c r="K218" s="27" t="str">
        <f>+IF(H218=0,"",'Ark1'!AF1790)</f>
        <v/>
      </c>
      <c r="L218" s="26" t="str">
        <f>+IF(H218=0,"",'Ark1'!T1790)</f>
        <v/>
      </c>
      <c r="M218" s="305" t="str">
        <f>+IF(H218=0,"",'Ark1'!U1790)</f>
        <v/>
      </c>
      <c r="N218" s="34" t="str">
        <f>+IF(H218=0,"",IF(#REF!=0,"",M218-#REF!))</f>
        <v/>
      </c>
      <c r="O218" s="32" t="str">
        <f>+IF(H218=0,"",'Ark1'!W1790)</f>
        <v/>
      </c>
      <c r="P218" s="32" t="str">
        <f>+IF(H218=0,"",'Ark1'!X1790)</f>
        <v/>
      </c>
      <c r="Q218" s="32" t="str">
        <f>+IF(H218=0,"",'Ark1'!AG1790)</f>
        <v/>
      </c>
      <c r="R218" s="32" t="str">
        <f>+IF(H218=0,"",'Ark1'!AH1790)</f>
        <v/>
      </c>
      <c r="S218" s="377" t="str">
        <f>+IF(H218=0,"",'Ark1'!AR1790)</f>
        <v/>
      </c>
      <c r="T218" s="113" t="str">
        <f>+IF(H218=0,"",'Ark1'!AS1790)</f>
        <v/>
      </c>
      <c r="U218" s="32" t="str">
        <f>+IF(H218=0,"",'Ark1'!Y1790)</f>
        <v/>
      </c>
      <c r="V218" s="26" t="str">
        <f>+IF(H218=0,"",'Ark1'!AA1790)</f>
        <v/>
      </c>
      <c r="W218" s="305" t="str">
        <f t="shared" si="15"/>
        <v/>
      </c>
      <c r="X218" s="32" t="str">
        <f t="shared" si="16"/>
        <v/>
      </c>
      <c r="Y218" s="27" t="str">
        <f t="shared" si="17"/>
        <v/>
      </c>
      <c r="Z218" s="247"/>
      <c r="AA218" s="250"/>
      <c r="AC218" s="27"/>
      <c r="AD218" s="26"/>
      <c r="AE218" s="273"/>
      <c r="AF218" s="85"/>
      <c r="AJ218" s="85"/>
    </row>
    <row r="219" spans="1:36" ht="15.6">
      <c r="A219" s="247"/>
      <c r="B219" s="330">
        <f>+'Ark1'!C1791</f>
        <v>2024</v>
      </c>
      <c r="C219" s="267">
        <f>+'Ark1'!L1791</f>
        <v>6</v>
      </c>
      <c r="D219" s="267" t="s">
        <v>33</v>
      </c>
      <c r="E219" s="276">
        <f>+'Ark1'!AP1791</f>
        <v>17</v>
      </c>
      <c r="F219" s="275" t="str">
        <f>VLOOKUP(E219,RNR!$D$1:$E$38,2)</f>
        <v>Normande</v>
      </c>
      <c r="G219" s="85" t="str">
        <f>+IF(H219=0,"",'Ark1'!Q1791)</f>
        <v/>
      </c>
      <c r="H219" s="361">
        <f>+'Ark1'!R1791</f>
        <v>0</v>
      </c>
      <c r="I219" s="27" t="str">
        <f>+IF(H219=0,"",'Ark1'!AE1791)</f>
        <v/>
      </c>
      <c r="J219" s="30" t="str">
        <f>+IF(H219=0,"",IF(#REF!=0,"",I219-#REF!))</f>
        <v/>
      </c>
      <c r="K219" s="27" t="str">
        <f>+IF(H219=0,"",'Ark1'!AF1791)</f>
        <v/>
      </c>
      <c r="L219" s="26" t="str">
        <f>+IF(H219=0,"",'Ark1'!T1791)</f>
        <v/>
      </c>
      <c r="M219" s="305" t="str">
        <f>+IF(H219=0,"",'Ark1'!U1791)</f>
        <v/>
      </c>
      <c r="N219" s="34" t="str">
        <f>+IF(H219=0,"",IF(#REF!=0,"",M219-#REF!))</f>
        <v/>
      </c>
      <c r="O219" s="32" t="str">
        <f>+IF(H219=0,"",'Ark1'!W1791)</f>
        <v/>
      </c>
      <c r="P219" s="32" t="str">
        <f>+IF(H219=0,"",'Ark1'!X1791)</f>
        <v/>
      </c>
      <c r="Q219" s="32" t="str">
        <f>+IF(H219=0,"",'Ark1'!AG1791)</f>
        <v/>
      </c>
      <c r="R219" s="32" t="str">
        <f>+IF(H219=0,"",'Ark1'!AH1791)</f>
        <v/>
      </c>
      <c r="S219" s="377" t="str">
        <f>+IF(H219=0,"",'Ark1'!AR1791)</f>
        <v/>
      </c>
      <c r="T219" s="113" t="str">
        <f>+IF(H219=0,"",'Ark1'!AS1791)</f>
        <v/>
      </c>
      <c r="U219" s="32" t="str">
        <f>+IF(H219=0,"",'Ark1'!Y1791)</f>
        <v/>
      </c>
      <c r="V219" s="26" t="str">
        <f>+IF(H219=0,"",'Ark1'!AA1791)</f>
        <v/>
      </c>
      <c r="W219" s="305" t="str">
        <f t="shared" si="15"/>
        <v/>
      </c>
      <c r="X219" s="32" t="str">
        <f t="shared" si="16"/>
        <v/>
      </c>
      <c r="Y219" s="27" t="str">
        <f t="shared" si="17"/>
        <v/>
      </c>
      <c r="Z219" s="247"/>
      <c r="AA219" s="250"/>
      <c r="AC219" s="27"/>
      <c r="AD219" s="26"/>
      <c r="AE219" s="273"/>
      <c r="AF219" s="85"/>
      <c r="AJ219" s="85"/>
    </row>
    <row r="220" spans="1:36" ht="15.6">
      <c r="A220" s="247"/>
      <c r="B220" s="330">
        <f>+'Ark1'!C1792</f>
        <v>2024</v>
      </c>
      <c r="C220" s="267">
        <f>+'Ark1'!L1792</f>
        <v>6</v>
      </c>
      <c r="D220" s="267" t="s">
        <v>33</v>
      </c>
      <c r="E220" s="276">
        <f>+'Ark1'!AP1792</f>
        <v>21</v>
      </c>
      <c r="F220" s="275" t="str">
        <f>VLOOKUP(E220,RNR!$D$1:$E$38,2)</f>
        <v>Hereford</v>
      </c>
      <c r="G220" s="85">
        <f>+IF(H220=0,"",'Ark1'!Q1792)</f>
        <v>10</v>
      </c>
      <c r="H220" s="361">
        <f>+'Ark1'!R1792</f>
        <v>16</v>
      </c>
      <c r="I220" s="27">
        <f>+IF(H220=0,"",'Ark1'!AE1792)</f>
        <v>19.512195121951219</v>
      </c>
      <c r="J220" s="30" t="e">
        <f>+IF(H220=0,"",IF(#REF!=0,"",I220-#REF!))</f>
        <v>#REF!</v>
      </c>
      <c r="K220" s="27">
        <f>+IF(H220=0,"",'Ark1'!AF1792)</f>
        <v>23.24368812411096</v>
      </c>
      <c r="L220" s="26">
        <f>+IF(H220=0,"",'Ark1'!T1792)</f>
        <v>8.25</v>
      </c>
      <c r="M220" s="305">
        <f>+IF(H220=0,"",'Ark1'!U1792)</f>
        <v>305.3624999999999</v>
      </c>
      <c r="N220" s="34" t="e">
        <f>+IF(H220=0,"",IF(#REF!=0,"",M220-#REF!))</f>
        <v>#REF!</v>
      </c>
      <c r="O220" s="32">
        <f>+IF(H220=0,"",'Ark1'!W1792)</f>
        <v>87.5</v>
      </c>
      <c r="P220" s="32">
        <f>+IF(H220=0,"",'Ark1'!X1792)</f>
        <v>6.25</v>
      </c>
      <c r="Q220" s="32">
        <f>+IF(H220=0,"",'Ark1'!AG1792)</f>
        <v>729.8125</v>
      </c>
      <c r="R220" s="32">
        <f>+IF(H220=0,"",'Ark1'!AH1792)</f>
        <v>0</v>
      </c>
      <c r="S220" s="377">
        <f>+IF(H220=0,"",'Ark1'!AR1792)</f>
        <v>209</v>
      </c>
      <c r="T220" s="113">
        <f>+IF(H220=0,"",'Ark1'!AS1792)</f>
        <v>33.398760542192406</v>
      </c>
      <c r="U220" s="32">
        <f>+IF(H220=0,"",'Ark1'!Y1792)</f>
        <v>29.621674391398344</v>
      </c>
      <c r="V220" s="26">
        <f>+IF(H220=0,"",'Ark1'!AA1792)</f>
        <v>1.75</v>
      </c>
      <c r="W220" s="305">
        <f t="shared" si="15"/>
        <v>418.41226342382447</v>
      </c>
      <c r="X220" s="32">
        <f t="shared" si="16"/>
        <v>50.893749999999983</v>
      </c>
      <c r="Y220" s="27">
        <f t="shared" si="17"/>
        <v>1.6</v>
      </c>
      <c r="Z220" s="247"/>
      <c r="AA220" s="250"/>
      <c r="AC220" s="27"/>
      <c r="AD220" s="26"/>
      <c r="AE220" s="273"/>
      <c r="AF220" s="85"/>
      <c r="AJ220" s="85"/>
    </row>
    <row r="221" spans="1:36" ht="15.6">
      <c r="A221" s="247"/>
      <c r="B221" s="330">
        <f>+'Ark1'!C1793</f>
        <v>2024</v>
      </c>
      <c r="C221" s="267">
        <f>+'Ark1'!L1793</f>
        <v>6</v>
      </c>
      <c r="D221" s="267" t="s">
        <v>33</v>
      </c>
      <c r="E221" s="276">
        <f>+'Ark1'!AP1793</f>
        <v>22</v>
      </c>
      <c r="F221" s="275" t="str">
        <f>VLOOKUP(E221,RNR!$D$1:$E$38,2)</f>
        <v>Charolais</v>
      </c>
      <c r="G221" s="85">
        <f>+IF(H221=0,"",'Ark1'!Q1793)</f>
        <v>7</v>
      </c>
      <c r="H221" s="361">
        <f>+'Ark1'!R1793</f>
        <v>10</v>
      </c>
      <c r="I221" s="27">
        <f>+IF(H221=0,"",'Ark1'!AE1793)</f>
        <v>45.454545454545446</v>
      </c>
      <c r="J221" s="30" t="e">
        <f>+IF(H221=0,"",IF(#REF!=0,"",I221-#REF!))</f>
        <v>#REF!</v>
      </c>
      <c r="K221" s="27">
        <f>+IF(H221=0,"",'Ark1'!AF1793)</f>
        <v>46.2256836763462</v>
      </c>
      <c r="L221" s="26">
        <f>+IF(H221=0,"",'Ark1'!T1793)</f>
        <v>6.5</v>
      </c>
      <c r="M221" s="305">
        <f>+IF(H221=0,"",'Ark1'!U1793)</f>
        <v>262.34000000000003</v>
      </c>
      <c r="N221" s="34" t="e">
        <f>+IF(H221=0,"",IF(#REF!=0,"",M221-#REF!))</f>
        <v>#REF!</v>
      </c>
      <c r="O221" s="32">
        <f>+IF(H221=0,"",'Ark1'!W1793)</f>
        <v>50</v>
      </c>
      <c r="P221" s="32">
        <f>+IF(H221=0,"",'Ark1'!X1793)</f>
        <v>0</v>
      </c>
      <c r="Q221" s="32">
        <f>+IF(H221=0,"",'Ark1'!AG1793)</f>
        <v>539.79999999999995</v>
      </c>
      <c r="R221" s="32">
        <f>+IF(H221=0,"",'Ark1'!AH1793)</f>
        <v>0</v>
      </c>
      <c r="S221" s="377">
        <f>+IF(H221=0,"",'Ark1'!AR1793)</f>
        <v>200.2</v>
      </c>
      <c r="T221" s="113">
        <f>+IF(H221=0,"",'Ark1'!AS1793)</f>
        <v>32.608417568426567</v>
      </c>
      <c r="U221" s="32">
        <f>+IF(H221=0,"",'Ark1'!Y1793)</f>
        <v>28.917302778785547</v>
      </c>
      <c r="V221" s="26">
        <f>+IF(H221=0,"",'Ark1'!AA1793)</f>
        <v>0.80622577482985502</v>
      </c>
      <c r="W221" s="305">
        <f t="shared" si="15"/>
        <v>485.99481289366446</v>
      </c>
      <c r="X221" s="32">
        <f t="shared" si="16"/>
        <v>43.723333333333336</v>
      </c>
      <c r="Y221" s="27">
        <f t="shared" si="17"/>
        <v>1.4285714285714286</v>
      </c>
      <c r="Z221" s="247"/>
      <c r="AA221" s="250"/>
      <c r="AC221" s="27"/>
      <c r="AD221" s="26"/>
      <c r="AE221" s="273"/>
      <c r="AF221" s="85"/>
      <c r="AJ221" s="85"/>
    </row>
    <row r="222" spans="1:36" ht="15.6">
      <c r="A222" s="247"/>
      <c r="B222" s="330">
        <f>+'Ark1'!C1794</f>
        <v>2024</v>
      </c>
      <c r="C222" s="267">
        <f>+'Ark1'!L1794</f>
        <v>6</v>
      </c>
      <c r="D222" s="267" t="s">
        <v>33</v>
      </c>
      <c r="E222" s="276">
        <f>+'Ark1'!AP1794</f>
        <v>23</v>
      </c>
      <c r="F222" s="275" t="str">
        <f>VLOOKUP(E222,RNR!$D$1:$E$38,2)</f>
        <v>Aberdeen Angus</v>
      </c>
      <c r="G222" s="85">
        <f>+IF(H222=0,"",'Ark1'!Q1794)</f>
        <v>12</v>
      </c>
      <c r="H222" s="361">
        <f>+'Ark1'!R1794</f>
        <v>33</v>
      </c>
      <c r="I222" s="27">
        <f>+IF(H222=0,"",'Ark1'!AE1794)</f>
        <v>31.730769230769241</v>
      </c>
      <c r="J222" s="30" t="e">
        <f>+IF(H222=0,"",IF(#REF!=0,"",I222-#REF!))</f>
        <v>#REF!</v>
      </c>
      <c r="K222" s="27">
        <f>+IF(H222=0,"",'Ark1'!AF1794)</f>
        <v>32.67539606642012</v>
      </c>
      <c r="L222" s="26">
        <f>+IF(H222=0,"",'Ark1'!T1794)</f>
        <v>8</v>
      </c>
      <c r="M222" s="305">
        <f>+IF(H222=0,"",'Ark1'!U1794)</f>
        <v>296.12424242424248</v>
      </c>
      <c r="N222" s="34" t="e">
        <f>+IF(H222=0,"",IF(#REF!=0,"",M222-#REF!))</f>
        <v>#REF!</v>
      </c>
      <c r="O222" s="32">
        <f>+IF(H222=0,"",'Ark1'!W1794)</f>
        <v>75.757575757575751</v>
      </c>
      <c r="P222" s="32">
        <f>+IF(H222=0,"",'Ark1'!X1794)</f>
        <v>9.0909090909090917</v>
      </c>
      <c r="Q222" s="32">
        <f>+IF(H222=0,"",'Ark1'!AG1794)</f>
        <v>647.66666666666652</v>
      </c>
      <c r="R222" s="32">
        <f>+IF(H222=0,"",'Ark1'!AH1794)</f>
        <v>0</v>
      </c>
      <c r="S222" s="377">
        <f>+IF(H222=0,"",'Ark1'!AR1794)</f>
        <v>206.21212121212125</v>
      </c>
      <c r="T222" s="113">
        <f>+IF(H222=0,"",'Ark1'!AS1794)</f>
        <v>33.605740617070119</v>
      </c>
      <c r="U222" s="32">
        <f>+IF(H222=0,"",'Ark1'!Y1794)</f>
        <v>37.677531527447634</v>
      </c>
      <c r="V222" s="26">
        <f>+IF(H222=0,"",'Ark1'!AA1794)</f>
        <v>1.6514456476895412</v>
      </c>
      <c r="W222" s="305">
        <f t="shared" si="15"/>
        <v>457.21704954849599</v>
      </c>
      <c r="X222" s="32">
        <f t="shared" si="16"/>
        <v>49.354040404040411</v>
      </c>
      <c r="Y222" s="27">
        <f t="shared" si="17"/>
        <v>2.75</v>
      </c>
      <c r="Z222" s="247"/>
      <c r="AA222" s="250"/>
      <c r="AC222" s="27"/>
      <c r="AD222" s="26"/>
      <c r="AE222" s="273"/>
      <c r="AF222" s="85"/>
      <c r="AJ222" s="85"/>
    </row>
    <row r="223" spans="1:36" ht="15.6">
      <c r="A223" s="247"/>
      <c r="B223" s="330">
        <f>+'Ark1'!C1795</f>
        <v>2024</v>
      </c>
      <c r="C223" s="267">
        <f>+'Ark1'!L1795</f>
        <v>6</v>
      </c>
      <c r="D223" s="267" t="s">
        <v>33</v>
      </c>
      <c r="E223" s="276">
        <f>+'Ark1'!AP1795</f>
        <v>24</v>
      </c>
      <c r="F223" s="275" t="str">
        <f>VLOOKUP(E223,RNR!$D$1:$E$38,2)</f>
        <v>Limousin</v>
      </c>
      <c r="G223" s="85">
        <f>+IF(H223=0,"",'Ark1'!Q1795)</f>
        <v>6</v>
      </c>
      <c r="H223" s="361">
        <f>+'Ark1'!R1795</f>
        <v>8</v>
      </c>
      <c r="I223" s="27">
        <f>+IF(H223=0,"",'Ark1'!AE1795)</f>
        <v>44.44444444444445</v>
      </c>
      <c r="J223" s="30" t="e">
        <f>+IF(H223=0,"",IF(#REF!=0,"",I223-#REF!))</f>
        <v>#REF!</v>
      </c>
      <c r="K223" s="27">
        <f>+IF(H223=0,"",'Ark1'!AF1795)</f>
        <v>42.270663033605807</v>
      </c>
      <c r="L223" s="26">
        <f>+IF(H223=0,"",'Ark1'!T1795)</f>
        <v>6</v>
      </c>
      <c r="M223" s="305">
        <f>+IF(H223=0,"",'Ark1'!U1795)</f>
        <v>290.87500000000006</v>
      </c>
      <c r="N223" s="34" t="e">
        <f>+IF(H223=0,"",IF(#REF!=0,"",M223-#REF!))</f>
        <v>#REF!</v>
      </c>
      <c r="O223" s="32">
        <f>+IF(H223=0,"",'Ark1'!W1795)</f>
        <v>37.5</v>
      </c>
      <c r="P223" s="32">
        <f>+IF(H223=0,"",'Ark1'!X1795)</f>
        <v>0</v>
      </c>
      <c r="Q223" s="32">
        <f>+IF(H223=0,"",'Ark1'!AG1795)</f>
        <v>646.375</v>
      </c>
      <c r="R223" s="32">
        <f>+IF(H223=0,"",'Ark1'!AH1795)</f>
        <v>0</v>
      </c>
      <c r="S223" s="377">
        <f>+IF(H223=0,"",'Ark1'!AR1795)</f>
        <v>210</v>
      </c>
      <c r="T223" s="113">
        <f>+IF(H223=0,"",'Ark1'!AS1795)</f>
        <v>31.325156623781151</v>
      </c>
      <c r="U223" s="32">
        <f>+IF(H223=0,"",'Ark1'!Y1795)</f>
        <v>32.90310585643816</v>
      </c>
      <c r="V223" s="26">
        <f>+IF(H223=0,"",'Ark1'!AA1795)</f>
        <v>1.4142135623730951</v>
      </c>
      <c r="W223" s="305">
        <f t="shared" si="15"/>
        <v>450.00966930961141</v>
      </c>
      <c r="X223" s="32">
        <f t="shared" si="16"/>
        <v>48.479166666666679</v>
      </c>
      <c r="Y223" s="27">
        <f t="shared" si="17"/>
        <v>1.3333333333333333</v>
      </c>
      <c r="Z223" s="247"/>
      <c r="AA223" s="250"/>
      <c r="AC223" s="27"/>
      <c r="AD223" s="26"/>
      <c r="AE223" s="273"/>
      <c r="AF223" s="85"/>
      <c r="AJ223" s="85"/>
    </row>
    <row r="224" spans="1:36" ht="15.6">
      <c r="A224" s="247"/>
      <c r="B224" s="330">
        <f>+'Ark1'!C1796</f>
        <v>2024</v>
      </c>
      <c r="C224" s="267">
        <f>+'Ark1'!L1796</f>
        <v>6</v>
      </c>
      <c r="D224" s="267" t="s">
        <v>33</v>
      </c>
      <c r="E224" s="276">
        <f>+'Ark1'!AP1796</f>
        <v>25</v>
      </c>
      <c r="F224" s="275" t="str">
        <f>VLOOKUP(E224,RNR!$D$1:$E$38,2)</f>
        <v>Kjøttsimmental</v>
      </c>
      <c r="G224" s="85">
        <f>+IF(H224=0,"",'Ark1'!Q1796)</f>
        <v>3</v>
      </c>
      <c r="H224" s="361">
        <f>+'Ark1'!R1796</f>
        <v>3</v>
      </c>
      <c r="I224" s="27">
        <f>+IF(H224=0,"",'Ark1'!AE1796)</f>
        <v>60</v>
      </c>
      <c r="J224" s="30" t="e">
        <f>+IF(H224=0,"",IF(#REF!=0,"",I224-#REF!))</f>
        <v>#REF!</v>
      </c>
      <c r="K224" s="27">
        <f>+IF(H224=0,"",'Ark1'!AF1796)</f>
        <v>64.277411855869829</v>
      </c>
      <c r="L224" s="26">
        <f>+IF(H224=0,"",'Ark1'!T1796)</f>
        <v>5.6666666666666679</v>
      </c>
      <c r="M224" s="305">
        <f>+IF(H224=0,"",'Ark1'!U1796)</f>
        <v>276.5</v>
      </c>
      <c r="N224" s="34" t="e">
        <f>+IF(H224=0,"",IF(#REF!=0,"",M224-#REF!))</f>
        <v>#REF!</v>
      </c>
      <c r="O224" s="32">
        <f>+IF(H224=0,"",'Ark1'!W1796)</f>
        <v>0</v>
      </c>
      <c r="P224" s="32">
        <f>+IF(H224=0,"",'Ark1'!X1796)</f>
        <v>0</v>
      </c>
      <c r="Q224" s="32">
        <f>+IF(H224=0,"",'Ark1'!AG1796)</f>
        <v>607.66666666666652</v>
      </c>
      <c r="R224" s="32">
        <f>+IF(H224=0,"",'Ark1'!AH1796)</f>
        <v>0</v>
      </c>
      <c r="S224" s="377">
        <f>+IF(H224=0,"",'Ark1'!AR1796)</f>
        <v>202</v>
      </c>
      <c r="T224" s="113">
        <f>+IF(H224=0,"",'Ark1'!AS1796)</f>
        <v>33.456571605747989</v>
      </c>
      <c r="U224" s="32">
        <f>+IF(H224=0,"",'Ark1'!Y1796)</f>
        <v>34.164406429304101</v>
      </c>
      <c r="V224" s="26">
        <f>+IF(H224=0,"",'Ark1'!AA1796)</f>
        <v>0.4714045207910284</v>
      </c>
      <c r="W224" s="305">
        <f t="shared" si="15"/>
        <v>455.01919912232597</v>
      </c>
      <c r="X224" s="32">
        <f t="shared" si="16"/>
        <v>46.083333333333336</v>
      </c>
      <c r="Y224" s="27">
        <f t="shared" si="17"/>
        <v>1</v>
      </c>
      <c r="Z224" s="247"/>
      <c r="AA224" s="250"/>
      <c r="AC224" s="27"/>
      <c r="AD224" s="26"/>
      <c r="AE224" s="273"/>
      <c r="AF224" s="85"/>
      <c r="AJ224" s="85"/>
    </row>
    <row r="225" spans="1:54" ht="15.6">
      <c r="A225" s="247"/>
      <c r="B225" s="330">
        <f>+'Ark1'!C1797</f>
        <v>2024</v>
      </c>
      <c r="C225" s="267">
        <f>+'Ark1'!L1797</f>
        <v>6</v>
      </c>
      <c r="D225" s="267" t="s">
        <v>33</v>
      </c>
      <c r="E225" s="276">
        <f>+'Ark1'!AP1797</f>
        <v>26</v>
      </c>
      <c r="F225" s="275" t="str">
        <f>VLOOKUP(E225,RNR!$D$1:$E$38,2)</f>
        <v>Blonde d`Aquitaine</v>
      </c>
      <c r="G225" s="85" t="str">
        <f>+IF(H225=0,"",'Ark1'!Q1797)</f>
        <v/>
      </c>
      <c r="H225" s="361">
        <f>+'Ark1'!R1797</f>
        <v>0</v>
      </c>
      <c r="I225" s="27" t="str">
        <f>+IF(H225=0,"",'Ark1'!AE1797)</f>
        <v/>
      </c>
      <c r="J225" s="30" t="str">
        <f>+IF(H225=0,"",IF(#REF!=0,"",I225-#REF!))</f>
        <v/>
      </c>
      <c r="K225" s="27" t="str">
        <f>+IF(H225=0,"",'Ark1'!AF1797)</f>
        <v/>
      </c>
      <c r="L225" s="26" t="str">
        <f>+IF(H225=0,"",'Ark1'!T1797)</f>
        <v/>
      </c>
      <c r="M225" s="305" t="str">
        <f>+IF(H225=0,"",'Ark1'!U1797)</f>
        <v/>
      </c>
      <c r="N225" s="34" t="str">
        <f>+IF(H225=0,"",IF(#REF!=0,"",M225-#REF!))</f>
        <v/>
      </c>
      <c r="O225" s="32" t="str">
        <f>+IF(H225=0,"",'Ark1'!W1797)</f>
        <v/>
      </c>
      <c r="P225" s="32" t="str">
        <f>+IF(H225=0,"",'Ark1'!X1797)</f>
        <v/>
      </c>
      <c r="Q225" s="32" t="str">
        <f>+IF(H225=0,"",'Ark1'!AG1797)</f>
        <v/>
      </c>
      <c r="R225" s="32" t="str">
        <f>+IF(H225=0,"",'Ark1'!AH1797)</f>
        <v/>
      </c>
      <c r="S225" s="377" t="str">
        <f>+IF(H225=0,"",'Ark1'!AR1797)</f>
        <v/>
      </c>
      <c r="T225" s="113" t="str">
        <f>+IF(H225=0,"",'Ark1'!AS1797)</f>
        <v/>
      </c>
      <c r="U225" s="32" t="str">
        <f>+IF(H225=0,"",'Ark1'!Y1797)</f>
        <v/>
      </c>
      <c r="V225" s="26" t="str">
        <f>+IF(H225=0,"",'Ark1'!AA1797)</f>
        <v/>
      </c>
      <c r="W225" s="305" t="str">
        <f t="shared" si="15"/>
        <v/>
      </c>
      <c r="X225" s="32" t="str">
        <f t="shared" si="16"/>
        <v/>
      </c>
      <c r="Y225" s="27" t="str">
        <f t="shared" si="17"/>
        <v/>
      </c>
      <c r="Z225" s="247"/>
      <c r="AA225" s="250"/>
      <c r="AC225" s="27"/>
      <c r="AD225" s="26"/>
      <c r="AE225" s="273"/>
      <c r="AF225" s="85"/>
      <c r="AJ225" s="85"/>
    </row>
    <row r="226" spans="1:54" ht="15.6">
      <c r="A226" s="247"/>
      <c r="B226" s="330">
        <f>+'Ark1'!C1798</f>
        <v>2024</v>
      </c>
      <c r="C226" s="267">
        <f>+'Ark1'!L1798</f>
        <v>6</v>
      </c>
      <c r="D226" s="267" t="s">
        <v>33</v>
      </c>
      <c r="E226" s="276">
        <f>+'Ark1'!AP1798</f>
        <v>27</v>
      </c>
      <c r="F226" s="275" t="str">
        <f>VLOOKUP(E226,RNR!$D$1:$E$38,2)</f>
        <v>Highland</v>
      </c>
      <c r="G226" s="85">
        <f>+IF(H226=0,"",'Ark1'!Q1798)</f>
        <v>2</v>
      </c>
      <c r="H226" s="361">
        <f>+'Ark1'!R1798</f>
        <v>11</v>
      </c>
      <c r="I226" s="27">
        <f>+IF(H226=0,"",'Ark1'!AE1798)</f>
        <v>28.205128205128201</v>
      </c>
      <c r="J226" s="30" t="e">
        <f>+IF(H226=0,"",IF(#REF!=0,"",I226-#REF!))</f>
        <v>#REF!</v>
      </c>
      <c r="K226" s="27">
        <f>+IF(H226=0,"",'Ark1'!AF1798)</f>
        <v>35.832927683521909</v>
      </c>
      <c r="L226" s="26">
        <f>+IF(H226=0,"",'Ark1'!T1798)</f>
        <v>7.1818181818181808</v>
      </c>
      <c r="M226" s="305">
        <f>+IF(H226=0,"",'Ark1'!U1798)</f>
        <v>274.37272727272739</v>
      </c>
      <c r="N226" s="34" t="e">
        <f>+IF(H226=0,"",IF(#REF!=0,"",M226-#REF!))</f>
        <v>#REF!</v>
      </c>
      <c r="O226" s="32">
        <f>+IF(H226=0,"",'Ark1'!W1798)</f>
        <v>72.727272727272734</v>
      </c>
      <c r="P226" s="32">
        <f>+IF(H226=0,"",'Ark1'!X1798)</f>
        <v>0</v>
      </c>
      <c r="Q226" s="32">
        <f>+IF(H226=0,"",'Ark1'!AG1798)</f>
        <v>678</v>
      </c>
      <c r="R226" s="32">
        <f>+IF(H226=0,"",'Ark1'!AH1798)</f>
        <v>0</v>
      </c>
      <c r="S226" s="377">
        <f>+IF(H226=0,"",'Ark1'!AR1798)</f>
        <v>202.27272727272728</v>
      </c>
      <c r="T226" s="113">
        <f>+IF(H226=0,"",'Ark1'!AS1798)</f>
        <v>33.005719165583322</v>
      </c>
      <c r="U226" s="32">
        <f>+IF(H226=0,"",'Ark1'!Y1798)</f>
        <v>36.445578130813502</v>
      </c>
      <c r="V226" s="26">
        <f>+IF(H226=0,"",'Ark1'!AA1798)</f>
        <v>0.93596637645336322</v>
      </c>
      <c r="W226" s="305">
        <f t="shared" si="15"/>
        <v>404.67953875033544</v>
      </c>
      <c r="X226" s="32">
        <f t="shared" si="16"/>
        <v>45.728787878787898</v>
      </c>
      <c r="Y226" s="27">
        <f t="shared" si="17"/>
        <v>5.5</v>
      </c>
      <c r="Z226" s="247"/>
      <c r="AA226" s="250"/>
      <c r="AC226" s="27"/>
      <c r="AD226" s="26"/>
      <c r="AE226" s="273"/>
      <c r="AF226" s="85"/>
      <c r="AJ226" s="85"/>
    </row>
    <row r="227" spans="1:54" ht="15.6">
      <c r="A227" s="247"/>
      <c r="B227" s="330">
        <f>+'Ark1'!C1799</f>
        <v>2024</v>
      </c>
      <c r="C227" s="267">
        <f>+'Ark1'!L1799</f>
        <v>6</v>
      </c>
      <c r="D227" s="267" t="s">
        <v>33</v>
      </c>
      <c r="E227" s="276">
        <f>+'Ark1'!AP1799</f>
        <v>28</v>
      </c>
      <c r="F227" s="275" t="str">
        <f>VLOOKUP(E227,RNR!$D$1:$E$38,2)</f>
        <v>Tiroler Grauvieh</v>
      </c>
      <c r="G227" s="85">
        <f>+IF(H227=0,"",'Ark1'!Q1799)</f>
        <v>2</v>
      </c>
      <c r="H227" s="361">
        <f>+'Ark1'!R1799</f>
        <v>4</v>
      </c>
      <c r="I227" s="27">
        <f>+IF(H227=0,"",'Ark1'!AE1799)</f>
        <v>28.571428571428577</v>
      </c>
      <c r="J227" s="30" t="e">
        <f>+IF(H227=0,"",IF(#REF!=0,"",I227-#REF!))</f>
        <v>#REF!</v>
      </c>
      <c r="K227" s="27">
        <f>+IF(H227=0,"",'Ark1'!AF1799)</f>
        <v>35.512677403922822</v>
      </c>
      <c r="L227" s="26">
        <f>+IF(H227=0,"",'Ark1'!T1799)</f>
        <v>7.5</v>
      </c>
      <c r="M227" s="305">
        <f>+IF(H227=0,"",'Ark1'!U1799)</f>
        <v>278.375</v>
      </c>
      <c r="N227" s="34" t="e">
        <f>+IF(H227=0,"",IF(#REF!=0,"",M227-#REF!))</f>
        <v>#REF!</v>
      </c>
      <c r="O227" s="32">
        <f>+IF(H227=0,"",'Ark1'!W1799)</f>
        <v>75</v>
      </c>
      <c r="P227" s="32">
        <f>+IF(H227=0,"",'Ark1'!X1799)</f>
        <v>0</v>
      </c>
      <c r="Q227" s="32">
        <f>+IF(H227=0,"",'Ark1'!AG1799)</f>
        <v>640.25</v>
      </c>
      <c r="R227" s="32">
        <f>+IF(H227=0,"",'Ark1'!AH1799)</f>
        <v>0</v>
      </c>
      <c r="S227" s="377">
        <f>+IF(H227=0,"",'Ark1'!AR1799)</f>
        <v>201.75</v>
      </c>
      <c r="T227" s="113">
        <f>+IF(H227=0,"",'Ark1'!AS1799)</f>
        <v>33.696018276294005</v>
      </c>
      <c r="U227" s="32">
        <f>+IF(H227=0,"",'Ark1'!Y1799)</f>
        <v>37.638104030357354</v>
      </c>
      <c r="V227" s="26">
        <f>+IF(H227=0,"",'Ark1'!AA1799)</f>
        <v>2.598076211353316</v>
      </c>
      <c r="W227" s="305">
        <f t="shared" si="15"/>
        <v>434.79109722764542</v>
      </c>
      <c r="X227" s="32">
        <f t="shared" si="16"/>
        <v>46.395833333333336</v>
      </c>
      <c r="Y227" s="27">
        <f t="shared" si="17"/>
        <v>2</v>
      </c>
      <c r="Z227" s="247"/>
      <c r="AA227" s="250"/>
      <c r="AC227" s="27"/>
      <c r="AD227" s="26"/>
      <c r="AE227" s="273"/>
      <c r="AF227" s="85"/>
      <c r="AJ227" s="85"/>
    </row>
    <row r="228" spans="1:54" ht="15.6">
      <c r="A228" s="247"/>
      <c r="B228" s="330">
        <f>+'Ark1'!C1800</f>
        <v>2024</v>
      </c>
      <c r="C228" s="267">
        <f>+'Ark1'!L1800</f>
        <v>6</v>
      </c>
      <c r="D228" s="267" t="s">
        <v>33</v>
      </c>
      <c r="E228" s="276">
        <f>+'Ark1'!AP1800</f>
        <v>29</v>
      </c>
      <c r="F228" s="275" t="str">
        <f>VLOOKUP(E228,RNR!$D$1:$E$38,2)</f>
        <v>Dexter</v>
      </c>
      <c r="G228" s="85">
        <f>+IF(H228=0,"",'Ark1'!Q1800)</f>
        <v>5</v>
      </c>
      <c r="H228" s="361">
        <f>+'Ark1'!R1800</f>
        <v>10</v>
      </c>
      <c r="I228" s="27">
        <f>+IF(H228=0,"",'Ark1'!AE1800)</f>
        <v>8.7719298245614024</v>
      </c>
      <c r="J228" s="30" t="e">
        <f>+IF(H228=0,"",IF(#REF!=0,"",I228-#REF!))</f>
        <v>#REF!</v>
      </c>
      <c r="K228" s="27">
        <f>+IF(H228=0,"",'Ark1'!AF1800)</f>
        <v>10.973072063814501</v>
      </c>
      <c r="L228" s="26">
        <f>+IF(H228=0,"",'Ark1'!T1800)</f>
        <v>9</v>
      </c>
      <c r="M228" s="305">
        <f>+IF(H228=0,"",'Ark1'!U1800)</f>
        <v>177.18</v>
      </c>
      <c r="N228" s="34" t="e">
        <f>+IF(H228=0,"",IF(#REF!=0,"",M228-#REF!))</f>
        <v>#REF!</v>
      </c>
      <c r="O228" s="32">
        <f>+IF(H228=0,"",'Ark1'!W1800)</f>
        <v>90</v>
      </c>
      <c r="P228" s="32">
        <f>+IF(H228=0,"",'Ark1'!X1800)</f>
        <v>0</v>
      </c>
      <c r="Q228" s="32">
        <f>+IF(H228=0,"",'Ark1'!AG1800)</f>
        <v>767.4</v>
      </c>
      <c r="R228" s="32">
        <f>+IF(H228=0,"",'Ark1'!AH1800)</f>
        <v>0</v>
      </c>
      <c r="S228" s="377">
        <f>+IF(H228=0,"",'Ark1'!AR1800)</f>
        <v>170.6</v>
      </c>
      <c r="T228" s="113">
        <f>+IF(H228=0,"",'Ark1'!AS1800)</f>
        <v>35.500851781560662</v>
      </c>
      <c r="U228" s="32">
        <f>+IF(H228=0,"",'Ark1'!Y1800)</f>
        <v>25.00675108845607</v>
      </c>
      <c r="V228" s="26">
        <f>+IF(H228=0,"",'Ark1'!AA1800)</f>
        <v>1.4142135623730951</v>
      </c>
      <c r="W228" s="305">
        <f t="shared" si="15"/>
        <v>230.8835027365129</v>
      </c>
      <c r="X228" s="32">
        <f t="shared" si="16"/>
        <v>29.53</v>
      </c>
      <c r="Y228" s="27">
        <f t="shared" si="17"/>
        <v>2</v>
      </c>
      <c r="Z228" s="247"/>
      <c r="AA228" s="250"/>
      <c r="AC228" s="27"/>
      <c r="AD228" s="26"/>
      <c r="AE228" s="273"/>
      <c r="AF228" s="85"/>
      <c r="AJ228" s="85"/>
    </row>
    <row r="229" spans="1:54" ht="15.6">
      <c r="A229" s="247"/>
      <c r="B229" s="330">
        <f>+'Ark1'!C1801</f>
        <v>2024</v>
      </c>
      <c r="C229" s="267">
        <f>+'Ark1'!L1801</f>
        <v>6</v>
      </c>
      <c r="D229" s="267" t="s">
        <v>33</v>
      </c>
      <c r="E229" s="276">
        <f>+'Ark1'!AP1801</f>
        <v>30</v>
      </c>
      <c r="F229" s="275" t="str">
        <f>VLOOKUP(E229,RNR!$D$1:$E$38,2)</f>
        <v>Piemontese</v>
      </c>
      <c r="G229" s="85" t="str">
        <f>+IF(H229=0,"",'Ark1'!Q1801)</f>
        <v/>
      </c>
      <c r="H229" s="361">
        <f>+'Ark1'!R1801</f>
        <v>0</v>
      </c>
      <c r="I229" s="27" t="str">
        <f>+IF(H229=0,"",'Ark1'!AE1801)</f>
        <v/>
      </c>
      <c r="J229" s="30" t="str">
        <f>+IF(H229=0,"",IF(#REF!=0,"",I229-#REF!))</f>
        <v/>
      </c>
      <c r="K229" s="27" t="str">
        <f>+IF(H229=0,"",'Ark1'!AF1801)</f>
        <v/>
      </c>
      <c r="L229" s="26" t="str">
        <f>+IF(H229=0,"",'Ark1'!T1801)</f>
        <v/>
      </c>
      <c r="M229" s="305" t="str">
        <f>+IF(H229=0,"",'Ark1'!U1801)</f>
        <v/>
      </c>
      <c r="N229" s="34" t="str">
        <f>+IF(H229=0,"",IF(#REF!=0,"",M229-#REF!))</f>
        <v/>
      </c>
      <c r="O229" s="32" t="str">
        <f>+IF(H229=0,"",'Ark1'!W1801)</f>
        <v/>
      </c>
      <c r="P229" s="32" t="str">
        <f>+IF(H229=0,"",'Ark1'!X1801)</f>
        <v/>
      </c>
      <c r="Q229" s="32" t="str">
        <f>+IF(H229=0,"",'Ark1'!AG1801)</f>
        <v/>
      </c>
      <c r="R229" s="32" t="str">
        <f>+IF(H229=0,"",'Ark1'!AH1801)</f>
        <v/>
      </c>
      <c r="S229" s="377" t="str">
        <f>+IF(H229=0,"",'Ark1'!AR1801)</f>
        <v/>
      </c>
      <c r="T229" s="113" t="str">
        <f>+IF(H229=0,"",'Ark1'!AS1801)</f>
        <v/>
      </c>
      <c r="U229" s="32" t="str">
        <f>+IF(H229=0,"",'Ark1'!Y1801)</f>
        <v/>
      </c>
      <c r="V229" s="26" t="str">
        <f>+IF(H229=0,"",'Ark1'!AA1801)</f>
        <v/>
      </c>
      <c r="W229" s="305" t="str">
        <f t="shared" si="15"/>
        <v/>
      </c>
      <c r="X229" s="32" t="str">
        <f t="shared" si="16"/>
        <v/>
      </c>
      <c r="Y229" s="27" t="str">
        <f t="shared" si="17"/>
        <v/>
      </c>
      <c r="Z229" s="247"/>
      <c r="AA229" s="250"/>
      <c r="AC229" s="27"/>
      <c r="AD229" s="26"/>
      <c r="AE229" s="273"/>
      <c r="AF229" s="85"/>
      <c r="AJ229" s="85"/>
    </row>
    <row r="230" spans="1:54" ht="15.6">
      <c r="A230" s="247"/>
      <c r="B230" s="330">
        <f>+'Ark1'!C1802</f>
        <v>2024</v>
      </c>
      <c r="C230" s="267">
        <f>+'Ark1'!L1802</f>
        <v>6</v>
      </c>
      <c r="D230" s="267" t="s">
        <v>33</v>
      </c>
      <c r="E230" s="276">
        <f>+'Ark1'!AP1802</f>
        <v>31</v>
      </c>
      <c r="F230" s="275" t="str">
        <f>VLOOKUP(E230,RNR!$D$1:$E$38,2)</f>
        <v>Galloway</v>
      </c>
      <c r="G230" s="85">
        <f>+IF(H230=0,"",'Ark1'!Q1802)</f>
        <v>5</v>
      </c>
      <c r="H230" s="361">
        <f>+'Ark1'!R1802</f>
        <v>5</v>
      </c>
      <c r="I230" s="27">
        <f>+IF(H230=0,"",'Ark1'!AE1802)</f>
        <v>27.777777777777779</v>
      </c>
      <c r="J230" s="30" t="e">
        <f>+IF(H230=0,"",IF(#REF!=0,"",I230-#REF!))</f>
        <v>#REF!</v>
      </c>
      <c r="K230" s="27">
        <f>+IF(H230=0,"",'Ark1'!AF1802)</f>
        <v>34.28039912058177</v>
      </c>
      <c r="L230" s="26">
        <f>+IF(H230=0,"",'Ark1'!T1802)</f>
        <v>8</v>
      </c>
      <c r="M230" s="305">
        <f>+IF(H230=0,"",'Ark1'!U1802)</f>
        <v>243.24</v>
      </c>
      <c r="N230" s="34" t="e">
        <f>+IF(H230=0,"",IF(#REF!=0,"",M230-#REF!))</f>
        <v>#REF!</v>
      </c>
      <c r="O230" s="32">
        <f>+IF(H230=0,"",'Ark1'!W1802)</f>
        <v>100</v>
      </c>
      <c r="P230" s="32">
        <f>+IF(H230=0,"",'Ark1'!X1802)</f>
        <v>0</v>
      </c>
      <c r="Q230" s="32">
        <f>+IF(H230=0,"",'Ark1'!AG1802)</f>
        <v>663.4</v>
      </c>
      <c r="R230" s="32">
        <f>+IF(H230=0,"",'Ark1'!AH1802)</f>
        <v>0</v>
      </c>
      <c r="S230" s="377">
        <f>+IF(H230=0,"",'Ark1'!AR1802)</f>
        <v>193.6</v>
      </c>
      <c r="T230" s="113">
        <f>+IF(H230=0,"",'Ark1'!AS1802)</f>
        <v>33.402859370935175</v>
      </c>
      <c r="U230" s="32">
        <f>+IF(H230=0,"",'Ark1'!Y1802)</f>
        <v>29.420373892933497</v>
      </c>
      <c r="V230" s="26">
        <f>+IF(H230=0,"",'Ark1'!AA1802)</f>
        <v>0.89442719099991597</v>
      </c>
      <c r="W230" s="305">
        <f t="shared" si="15"/>
        <v>366.65661742538441</v>
      </c>
      <c r="X230" s="32">
        <f t="shared" si="16"/>
        <v>40.54</v>
      </c>
      <c r="Y230" s="27">
        <f t="shared" si="17"/>
        <v>1</v>
      </c>
      <c r="Z230" s="247"/>
      <c r="AA230" s="250"/>
      <c r="AC230" s="27"/>
      <c r="AD230" s="26"/>
      <c r="AE230" s="273"/>
      <c r="AF230" s="85"/>
      <c r="AJ230" s="85"/>
    </row>
    <row r="231" spans="1:54" ht="15.6">
      <c r="A231" s="247"/>
      <c r="B231" s="330">
        <f>+'Ark1'!C1803</f>
        <v>2024</v>
      </c>
      <c r="C231" s="267">
        <f>+'Ark1'!L1803</f>
        <v>6</v>
      </c>
      <c r="D231" s="267" t="s">
        <v>33</v>
      </c>
      <c r="E231" s="276">
        <f>+'Ark1'!AP1803</f>
        <v>32</v>
      </c>
      <c r="F231" s="275" t="str">
        <f>VLOOKUP(E231,RNR!$D$1:$E$38,2)</f>
        <v>Salers</v>
      </c>
      <c r="G231" s="85" t="str">
        <f>+IF(H231=0,"",'Ark1'!Q1803)</f>
        <v/>
      </c>
      <c r="H231" s="361">
        <f>+'Ark1'!R1803</f>
        <v>0</v>
      </c>
      <c r="I231" s="27" t="str">
        <f>+IF(H231=0,"",'Ark1'!AE1803)</f>
        <v/>
      </c>
      <c r="J231" s="30" t="str">
        <f>+IF(H231=0,"",IF(#REF!=0,"",I231-#REF!))</f>
        <v/>
      </c>
      <c r="K231" s="27" t="str">
        <f>+IF(H231=0,"",'Ark1'!AF1803)</f>
        <v/>
      </c>
      <c r="L231" s="26" t="str">
        <f>+IF(H231=0,"",'Ark1'!T1803)</f>
        <v/>
      </c>
      <c r="M231" s="305" t="str">
        <f>+IF(H231=0,"",'Ark1'!U1803)</f>
        <v/>
      </c>
      <c r="N231" s="34" t="str">
        <f>+IF(H231=0,"",IF(#REF!=0,"",M231-#REF!))</f>
        <v/>
      </c>
      <c r="O231" s="32" t="str">
        <f>+IF(H231=0,"",'Ark1'!W1803)</f>
        <v/>
      </c>
      <c r="P231" s="32" t="str">
        <f>+IF(H231=0,"",'Ark1'!X1803)</f>
        <v/>
      </c>
      <c r="Q231" s="32" t="str">
        <f>+IF(H231=0,"",'Ark1'!AG1803)</f>
        <v/>
      </c>
      <c r="R231" s="32" t="str">
        <f>+IF(H231=0,"",'Ark1'!AH1803)</f>
        <v/>
      </c>
      <c r="S231" s="377" t="str">
        <f>+IF(H231=0,"",'Ark1'!AR1803)</f>
        <v/>
      </c>
      <c r="T231" s="113" t="str">
        <f>+IF(H231=0,"",'Ark1'!AS1803)</f>
        <v/>
      </c>
      <c r="U231" s="32" t="str">
        <f>+IF(H231=0,"",'Ark1'!Y1803)</f>
        <v/>
      </c>
      <c r="V231" s="26" t="str">
        <f>+IF(H231=0,"",'Ark1'!AA1803)</f>
        <v/>
      </c>
      <c r="W231" s="305" t="str">
        <f t="shared" si="15"/>
        <v/>
      </c>
      <c r="X231" s="32" t="str">
        <f t="shared" si="16"/>
        <v/>
      </c>
      <c r="Y231" s="27" t="str">
        <f t="shared" si="17"/>
        <v/>
      </c>
      <c r="Z231" s="247"/>
      <c r="AA231" s="250"/>
      <c r="AC231" s="27"/>
      <c r="AD231" s="26"/>
      <c r="AE231" s="273"/>
      <c r="AF231" s="85"/>
      <c r="AJ231" s="85"/>
    </row>
    <row r="232" spans="1:54" ht="15.6">
      <c r="A232" s="247"/>
      <c r="B232" s="330">
        <f>+'Ark1'!C1804</f>
        <v>2024</v>
      </c>
      <c r="C232" s="267">
        <f>+'Ark1'!L1804</f>
        <v>6</v>
      </c>
      <c r="D232" s="267" t="s">
        <v>33</v>
      </c>
      <c r="E232" s="276">
        <f>+'Ark1'!AP1804</f>
        <v>33</v>
      </c>
      <c r="F232" s="275" t="str">
        <f>VLOOKUP(E232,RNR!$D$1:$E$38,2)</f>
        <v>Chianina</v>
      </c>
      <c r="G232" s="85" t="str">
        <f>+IF(H232=0,"",'Ark1'!Q1804)</f>
        <v/>
      </c>
      <c r="H232" s="361">
        <f>+'Ark1'!R1804</f>
        <v>0</v>
      </c>
      <c r="I232" s="27" t="str">
        <f>+IF(H232=0,"",'Ark1'!AE1804)</f>
        <v/>
      </c>
      <c r="J232" s="30" t="str">
        <f>+IF(H232=0,"",IF(#REF!=0,"",I232-#REF!))</f>
        <v/>
      </c>
      <c r="K232" s="27" t="str">
        <f>+IF(H232=0,"",'Ark1'!AF1804)</f>
        <v/>
      </c>
      <c r="L232" s="26" t="str">
        <f>+IF(H232=0,"",'Ark1'!T1804)</f>
        <v/>
      </c>
      <c r="M232" s="305" t="str">
        <f>+IF(H232=0,"",'Ark1'!U1804)</f>
        <v/>
      </c>
      <c r="N232" s="34" t="str">
        <f>+IF(H232=0,"",IF(#REF!=0,"",M232-#REF!))</f>
        <v/>
      </c>
      <c r="O232" s="32" t="str">
        <f>+IF(H232=0,"",'Ark1'!W1804)</f>
        <v/>
      </c>
      <c r="P232" s="32" t="str">
        <f>+IF(H232=0,"",'Ark1'!X1804)</f>
        <v/>
      </c>
      <c r="Q232" s="32" t="str">
        <f>+IF(H232=0,"",'Ark1'!AG1804)</f>
        <v/>
      </c>
      <c r="R232" s="32" t="str">
        <f>+IF(H232=0,"",'Ark1'!AH1804)</f>
        <v/>
      </c>
      <c r="S232" s="377" t="str">
        <f>+IF(H232=0,"",'Ark1'!AR1804)</f>
        <v/>
      </c>
      <c r="T232" s="113" t="str">
        <f>+IF(H232=0,"",'Ark1'!AS1804)</f>
        <v/>
      </c>
      <c r="U232" s="32" t="str">
        <f>+IF(H232=0,"",'Ark1'!Y1804)</f>
        <v/>
      </c>
      <c r="V232" s="26" t="str">
        <f>+IF(H232=0,"",'Ark1'!AA1804)</f>
        <v/>
      </c>
      <c r="W232" s="305" t="str">
        <f t="shared" si="15"/>
        <v/>
      </c>
      <c r="X232" s="32" t="str">
        <f t="shared" si="16"/>
        <v/>
      </c>
      <c r="Y232" s="27" t="str">
        <f t="shared" si="17"/>
        <v/>
      </c>
      <c r="Z232" s="247"/>
      <c r="AA232" s="250"/>
      <c r="AC232" s="27"/>
      <c r="AD232" s="26"/>
      <c r="AE232" s="273"/>
      <c r="AF232" s="85"/>
      <c r="AJ232" s="85"/>
    </row>
    <row r="233" spans="1:54" ht="15.6">
      <c r="A233" s="247"/>
      <c r="B233" s="330">
        <f>+'Ark1'!C1805</f>
        <v>2024</v>
      </c>
      <c r="C233" s="267">
        <f>+'Ark1'!L1805</f>
        <v>6</v>
      </c>
      <c r="D233" s="267" t="s">
        <v>33</v>
      </c>
      <c r="E233" s="276">
        <f>+'Ark1'!AP1805</f>
        <v>34</v>
      </c>
      <c r="F233" s="275" t="str">
        <f>VLOOKUP(E233,RNR!$D$1:$E$38,2)</f>
        <v>Belgisk blå</v>
      </c>
      <c r="G233" s="85" t="str">
        <f>+IF(H233=0,"",'Ark1'!Q1805)</f>
        <v/>
      </c>
      <c r="H233" s="361">
        <f>+'Ark1'!R1805</f>
        <v>0</v>
      </c>
      <c r="I233" s="27" t="str">
        <f>+IF(H233=0,"",'Ark1'!AE1805)</f>
        <v/>
      </c>
      <c r="J233" s="30" t="str">
        <f>+IF(H233=0,"",IF(#REF!=0,"",I233-#REF!))</f>
        <v/>
      </c>
      <c r="K233" s="27" t="str">
        <f>+IF(H233=0,"",'Ark1'!AF1805)</f>
        <v/>
      </c>
      <c r="L233" s="26" t="str">
        <f>+IF(H233=0,"",'Ark1'!T1805)</f>
        <v/>
      </c>
      <c r="M233" s="305" t="str">
        <f>+IF(H233=0,"",'Ark1'!U1805)</f>
        <v/>
      </c>
      <c r="N233" s="34" t="str">
        <f>+IF(H233=0,"",IF(#REF!=0,"",M233-#REF!))</f>
        <v/>
      </c>
      <c r="O233" s="32" t="str">
        <f>+IF(H233=0,"",'Ark1'!W1805)</f>
        <v/>
      </c>
      <c r="P233" s="32" t="str">
        <f>+IF(H233=0,"",'Ark1'!X1805)</f>
        <v/>
      </c>
      <c r="Q233" s="32" t="str">
        <f>+IF(H233=0,"",'Ark1'!AG1805)</f>
        <v/>
      </c>
      <c r="R233" s="32" t="str">
        <f>+IF(H233=0,"",'Ark1'!AH1805)</f>
        <v/>
      </c>
      <c r="S233" s="377" t="str">
        <f>+IF(H233=0,"",'Ark1'!AR1805)</f>
        <v/>
      </c>
      <c r="T233" s="113" t="str">
        <f>+IF(H233=0,"",'Ark1'!AS1805)</f>
        <v/>
      </c>
      <c r="U233" s="32" t="str">
        <f>+IF(H233=0,"",'Ark1'!Y1805)</f>
        <v/>
      </c>
      <c r="V233" s="26" t="str">
        <f>+IF(H233=0,"",'Ark1'!AA1805)</f>
        <v/>
      </c>
      <c r="W233" s="305" t="str">
        <f t="shared" si="15"/>
        <v/>
      </c>
      <c r="X233" s="32" t="str">
        <f t="shared" si="16"/>
        <v/>
      </c>
      <c r="Y233" s="27" t="str">
        <f t="shared" si="17"/>
        <v/>
      </c>
      <c r="Z233" s="247"/>
      <c r="AA233" s="250"/>
      <c r="AC233" s="27"/>
      <c r="AD233" s="26"/>
      <c r="AE233" s="273"/>
      <c r="AF233" s="85"/>
      <c r="AJ233" s="85"/>
    </row>
    <row r="234" spans="1:54" ht="15.6">
      <c r="A234" s="247"/>
      <c r="B234" s="330">
        <f>+'Ark1'!C1806</f>
        <v>2024</v>
      </c>
      <c r="C234" s="267">
        <f>+'Ark1'!L1806</f>
        <v>6</v>
      </c>
      <c r="D234" s="267" t="s">
        <v>33</v>
      </c>
      <c r="E234" s="276">
        <f>+'Ark1'!AP1806</f>
        <v>39</v>
      </c>
      <c r="F234" s="275" t="str">
        <f>VLOOKUP(E234,RNR!$D$1:$E$38,2)</f>
        <v>Wagyu</v>
      </c>
      <c r="G234" s="85">
        <f>+IF(H234=0,"",'Ark1'!Q1806)</f>
        <v>1</v>
      </c>
      <c r="H234" s="361">
        <f>+'Ark1'!R1806</f>
        <v>1</v>
      </c>
      <c r="I234" s="27">
        <f>+IF(H234=0,"",'Ark1'!AE1806)</f>
        <v>16.666666666666671</v>
      </c>
      <c r="J234" s="30" t="e">
        <f>+IF(H234=0,"",IF(#REF!=0,"",I234-#REF!))</f>
        <v>#REF!</v>
      </c>
      <c r="K234" s="27">
        <f>+IF(H234=0,"",'Ark1'!AF1806)</f>
        <v>16.225739371534203</v>
      </c>
      <c r="L234" s="26">
        <f>+IF(H234=0,"",'Ark1'!T1806)</f>
        <v>9</v>
      </c>
      <c r="M234" s="305">
        <f>+IF(H234=0,"",'Ark1'!U1806)</f>
        <v>280.90000000000003</v>
      </c>
      <c r="N234" s="34" t="e">
        <f>+IF(H234=0,"",IF(#REF!=0,"",M234-#REF!))</f>
        <v>#REF!</v>
      </c>
      <c r="O234" s="32">
        <f>+IF(H234=0,"",'Ark1'!W1806)</f>
        <v>100</v>
      </c>
      <c r="P234" s="32">
        <f>+IF(H234=0,"",'Ark1'!X1806)</f>
        <v>0</v>
      </c>
      <c r="Q234" s="32">
        <f>+IF(H234=0,"",'Ark1'!AG1806)</f>
        <v>567</v>
      </c>
      <c r="R234" s="32">
        <f>+IF(H234=0,"",'Ark1'!AH1806)</f>
        <v>0</v>
      </c>
      <c r="S234" s="377">
        <f>+IF(H234=0,"",'Ark1'!AR1806)</f>
        <v>201</v>
      </c>
      <c r="T234" s="113">
        <f>+IF(H234=0,"",'Ark1'!AS1806)</f>
        <v>34.603350170757068</v>
      </c>
      <c r="U234" s="32">
        <f>+IF(H234=0,"",'Ark1'!Y1806)</f>
        <v>0</v>
      </c>
      <c r="V234" s="26">
        <f>+IF(H234=0,"",'Ark1'!AA1806)</f>
        <v>0</v>
      </c>
      <c r="W234" s="305">
        <f t="shared" si="15"/>
        <v>495.41446208112887</v>
      </c>
      <c r="X234" s="32">
        <f t="shared" si="16"/>
        <v>46.81666666666667</v>
      </c>
      <c r="Y234" s="27">
        <f t="shared" si="17"/>
        <v>1</v>
      </c>
      <c r="Z234" s="247"/>
      <c r="AA234" s="250"/>
      <c r="AC234" s="27"/>
      <c r="AD234" s="26"/>
      <c r="AE234" s="273"/>
      <c r="AF234" s="85"/>
      <c r="AJ234" s="85"/>
    </row>
    <row r="235" spans="1:54" ht="15.6">
      <c r="A235" s="247"/>
      <c r="B235" s="330">
        <f>+'Ark1'!C1807</f>
        <v>2024</v>
      </c>
      <c r="C235" s="267">
        <f>+'Ark1'!L1807</f>
        <v>6</v>
      </c>
      <c r="D235" s="267" t="s">
        <v>33</v>
      </c>
      <c r="E235" s="276">
        <f>+'Ark1'!AP1807</f>
        <v>40</v>
      </c>
      <c r="F235" s="275" t="str">
        <f>VLOOKUP(E235,RNR!$D$1:$E$38,2)</f>
        <v>Jak (Bos Grunniens)</v>
      </c>
      <c r="G235" s="85" t="str">
        <f>+IF(H235=0,"",'Ark1'!Q1807)</f>
        <v/>
      </c>
      <c r="H235" s="361">
        <f>+'Ark1'!R1807</f>
        <v>0</v>
      </c>
      <c r="I235" s="27" t="str">
        <f>+IF(H235=0,"",'Ark1'!AE1807)</f>
        <v/>
      </c>
      <c r="J235" s="30" t="str">
        <f>+IF(H235=0,"",IF(#REF!=0,"",I235-#REF!))</f>
        <v/>
      </c>
      <c r="K235" s="27" t="str">
        <f>+IF(H235=0,"",'Ark1'!AF1807)</f>
        <v/>
      </c>
      <c r="L235" s="26" t="str">
        <f>+IF(H235=0,"",'Ark1'!T1807)</f>
        <v/>
      </c>
      <c r="M235" s="305" t="str">
        <f>+IF(H235=0,"",'Ark1'!U1807)</f>
        <v/>
      </c>
      <c r="N235" s="34" t="str">
        <f>+IF(H235=0,"",IF(#REF!=0,"",M235-#REF!))</f>
        <v/>
      </c>
      <c r="O235" s="32" t="str">
        <f>+IF(H235=0,"",'Ark1'!W1807)</f>
        <v/>
      </c>
      <c r="P235" s="32" t="str">
        <f>+IF(H235=0,"",'Ark1'!X1807)</f>
        <v/>
      </c>
      <c r="Q235" s="32" t="str">
        <f>+IF(H235=0,"",'Ark1'!AG1807)</f>
        <v/>
      </c>
      <c r="R235" s="32" t="str">
        <f>+IF(H235=0,"",'Ark1'!AH1807)</f>
        <v/>
      </c>
      <c r="S235" s="377" t="str">
        <f>+IF(H235=0,"",'Ark1'!AR1807)</f>
        <v/>
      </c>
      <c r="T235" s="113" t="str">
        <f>+IF(H235=0,"",'Ark1'!AS1807)</f>
        <v/>
      </c>
      <c r="U235" s="32" t="str">
        <f>+IF(H235=0,"",'Ark1'!Y1807)</f>
        <v/>
      </c>
      <c r="V235" s="26" t="str">
        <f>+IF(H235=0,"",'Ark1'!AA1807)</f>
        <v/>
      </c>
      <c r="W235" s="305" t="str">
        <f t="shared" si="15"/>
        <v/>
      </c>
      <c r="X235" s="32" t="str">
        <f t="shared" si="16"/>
        <v/>
      </c>
      <c r="Y235" s="27" t="str">
        <f t="shared" si="17"/>
        <v/>
      </c>
      <c r="Z235" s="247"/>
      <c r="AA235" s="250"/>
      <c r="AC235" s="27"/>
      <c r="AD235" s="26"/>
      <c r="AE235" s="273"/>
      <c r="AF235" s="85"/>
      <c r="AJ235" s="85"/>
    </row>
    <row r="236" spans="1:54" ht="15.6">
      <c r="A236" s="247"/>
      <c r="B236" s="330">
        <f>+'Ark1'!C1808</f>
        <v>2024</v>
      </c>
      <c r="C236" s="267">
        <f>+'Ark1'!L1808</f>
        <v>6</v>
      </c>
      <c r="D236" s="267" t="s">
        <v>33</v>
      </c>
      <c r="E236" s="276">
        <f>+'Ark1'!AP1808</f>
        <v>98</v>
      </c>
      <c r="F236" s="275" t="str">
        <f>VLOOKUP(E236,RNR!$D$1:$E$38,2)</f>
        <v>Krysning</v>
      </c>
      <c r="G236" s="85">
        <f>+IF(H236=0,"",'Ark1'!Q1808)</f>
        <v>14</v>
      </c>
      <c r="H236" s="361">
        <f>+'Ark1'!R1808</f>
        <v>26</v>
      </c>
      <c r="I236" s="27">
        <f>+IF(H236=0,"",'Ark1'!AE1808)</f>
        <v>26</v>
      </c>
      <c r="J236" s="30" t="e">
        <f>+IF(H236=0,"",IF(#REF!=0,"",I236-#REF!))</f>
        <v>#REF!</v>
      </c>
      <c r="K236" s="27">
        <f>+IF(H236=0,"",'Ark1'!AF1808)</f>
        <v>28.425415400772657</v>
      </c>
      <c r="L236" s="26">
        <f>+IF(H236=0,"",'Ark1'!T1808)</f>
        <v>8.0384615384615383</v>
      </c>
      <c r="M236" s="305">
        <f>+IF(H236=0,"",'Ark1'!U1808)</f>
        <v>291.48076923076917</v>
      </c>
      <c r="N236" s="34" t="e">
        <f>+IF(H236=0,"",IF(#REF!=0,"",M236-#REF!))</f>
        <v>#REF!</v>
      </c>
      <c r="O236" s="32">
        <f>+IF(H236=0,"",'Ark1'!W1808)</f>
        <v>76.923076923076891</v>
      </c>
      <c r="P236" s="32">
        <f>+IF(H236=0,"",'Ark1'!X1808)</f>
        <v>7.6923076923076898</v>
      </c>
      <c r="Q236" s="32">
        <f>+IF(H236=0,"",'Ark1'!AG1808)</f>
        <v>640.34615384615404</v>
      </c>
      <c r="R236" s="32">
        <f>+IF(H236=0,"",'Ark1'!AH1808)</f>
        <v>0</v>
      </c>
      <c r="S236" s="377">
        <f>+IF(H236=0,"",'Ark1'!AR1808)</f>
        <v>204.61538461538464</v>
      </c>
      <c r="T236" s="113">
        <f>+IF(H236=0,"",'Ark1'!AS1808)</f>
        <v>33.879484047230477</v>
      </c>
      <c r="U236" s="32">
        <f>+IF(H236=0,"",'Ark1'!Y1808)</f>
        <v>39.293579620700143</v>
      </c>
      <c r="V236" s="26">
        <f>+IF(H236=0,"",'Ark1'!AA1808)</f>
        <v>1.9311369554820284</v>
      </c>
      <c r="W236" s="305">
        <f t="shared" si="15"/>
        <v>455.19250405429733</v>
      </c>
      <c r="X236" s="32">
        <f t="shared" si="16"/>
        <v>48.580128205128197</v>
      </c>
      <c r="Y236" s="27">
        <f t="shared" si="17"/>
        <v>1.8571428571428572</v>
      </c>
      <c r="Z236" s="247"/>
      <c r="AA236" s="250"/>
      <c r="AC236" s="27"/>
      <c r="AD236" s="26"/>
      <c r="AE236" s="273"/>
      <c r="AF236" s="85"/>
      <c r="AJ236" s="85"/>
    </row>
    <row r="237" spans="1:54" ht="15.6">
      <c r="A237" s="247"/>
      <c r="B237" s="330">
        <f>+'Ark1'!C1809</f>
        <v>2024</v>
      </c>
      <c r="C237" s="267">
        <f>+'Ark1'!L1809</f>
        <v>6</v>
      </c>
      <c r="D237" s="267" t="s">
        <v>33</v>
      </c>
      <c r="E237" s="276">
        <f>+'Ark1'!AP1809</f>
        <v>99</v>
      </c>
      <c r="F237" s="275" t="str">
        <f>VLOOKUP(E237,RNR!$D$1:$E$38,2)</f>
        <v>Ukjent rase</v>
      </c>
      <c r="G237" s="85" t="str">
        <f>+IF(H237=0,"",'Ark1'!Q1809)</f>
        <v/>
      </c>
      <c r="H237" s="361">
        <f>+'Ark1'!R1809</f>
        <v>0</v>
      </c>
      <c r="I237" s="27" t="str">
        <f>+IF(H237=0,"",'Ark1'!AE1809)</f>
        <v/>
      </c>
      <c r="J237" s="30" t="str">
        <f>+IF(H237=0,"",IF(#REF!=0,"",I237-#REF!))</f>
        <v/>
      </c>
      <c r="K237" s="27" t="str">
        <f>+IF(H237=0,"",'Ark1'!AF1809)</f>
        <v/>
      </c>
      <c r="L237" s="26" t="str">
        <f>+IF(H237=0,"",'Ark1'!T1809)</f>
        <v/>
      </c>
      <c r="M237" s="305" t="str">
        <f>+IF(H237=0,"",'Ark1'!U1809)</f>
        <v/>
      </c>
      <c r="N237" s="34" t="str">
        <f>+IF(H237=0,"",IF(#REF!=0,"",M237-#REF!))</f>
        <v/>
      </c>
      <c r="O237" s="32" t="str">
        <f>+IF(H237=0,"",'Ark1'!W1809)</f>
        <v/>
      </c>
      <c r="P237" s="32" t="str">
        <f>+IF(H237=0,"",'Ark1'!X1809)</f>
        <v/>
      </c>
      <c r="Q237" s="32" t="str">
        <f>+IF(H237=0,"",'Ark1'!AG1809)</f>
        <v/>
      </c>
      <c r="R237" s="32" t="str">
        <f>+IF(H237=0,"",'Ark1'!AH1809)</f>
        <v/>
      </c>
      <c r="S237" s="377" t="str">
        <f>+IF(H237=0,"",'Ark1'!AR1809)</f>
        <v/>
      </c>
      <c r="T237" s="113" t="str">
        <f>+IF(H237=0,"",'Ark1'!AS1809)</f>
        <v/>
      </c>
      <c r="U237" s="32" t="str">
        <f>+IF(H237=0,"",'Ark1'!Y1809)</f>
        <v/>
      </c>
      <c r="V237" s="26" t="str">
        <f>+IF(H237=0,"",'Ark1'!AA1809)</f>
        <v/>
      </c>
      <c r="W237" s="305" t="str">
        <f t="shared" si="15"/>
        <v/>
      </c>
      <c r="X237" s="32" t="str">
        <f t="shared" si="16"/>
        <v/>
      </c>
      <c r="Y237" s="27" t="str">
        <f t="shared" si="17"/>
        <v/>
      </c>
      <c r="Z237" s="247"/>
      <c r="AA237" s="250"/>
      <c r="AC237" s="27"/>
      <c r="AD237" s="26"/>
      <c r="AE237" s="273"/>
      <c r="AF237" s="85"/>
      <c r="AJ237" s="85"/>
    </row>
    <row r="238" spans="1:54" ht="19.8">
      <c r="A238" s="247"/>
      <c r="B238" s="247"/>
      <c r="C238" s="247"/>
      <c r="D238" s="247"/>
      <c r="E238" s="247"/>
      <c r="F238" s="278"/>
      <c r="G238" s="247"/>
      <c r="H238" s="247"/>
      <c r="I238" s="248"/>
      <c r="J238" s="247"/>
      <c r="K238" s="248"/>
      <c r="L238" s="247"/>
      <c r="M238" s="247"/>
      <c r="N238" s="247"/>
      <c r="O238" s="249"/>
      <c r="P238" s="249"/>
      <c r="Q238" s="247"/>
      <c r="R238" s="249"/>
      <c r="S238" s="249"/>
      <c r="T238" s="249"/>
      <c r="U238" s="249"/>
      <c r="V238" s="247"/>
      <c r="W238" s="247"/>
      <c r="X238" s="249"/>
      <c r="Y238" s="249"/>
      <c r="Z238" s="247"/>
      <c r="AA238" s="250"/>
      <c r="AC238" s="27"/>
      <c r="AD238" s="26"/>
      <c r="AE238" s="251"/>
      <c r="AF238" s="85"/>
      <c r="AJ238" s="85"/>
      <c r="BB238" s="263"/>
    </row>
    <row r="239" spans="1:54" ht="19.8">
      <c r="A239" s="247"/>
      <c r="B239" s="247"/>
      <c r="C239" s="277" t="s">
        <v>0</v>
      </c>
      <c r="D239" s="278"/>
      <c r="E239" s="278" t="s">
        <v>34</v>
      </c>
      <c r="F239" s="278"/>
      <c r="G239" s="279" t="s">
        <v>592</v>
      </c>
      <c r="H239" s="280">
        <f>SUM(H241:H275)</f>
        <v>58</v>
      </c>
      <c r="I239" s="248"/>
      <c r="J239" s="247"/>
      <c r="K239" s="248"/>
      <c r="L239" s="247"/>
      <c r="M239" s="345">
        <f>+Klasse!L17</f>
        <v>321.2224137931035</v>
      </c>
      <c r="N239" s="247" t="s">
        <v>562</v>
      </c>
      <c r="O239" s="249"/>
      <c r="P239" s="249"/>
      <c r="Q239" s="247"/>
      <c r="R239" s="249"/>
      <c r="S239" s="249"/>
      <c r="T239" s="249"/>
      <c r="U239" s="249"/>
      <c r="V239" s="247"/>
      <c r="W239" s="345">
        <f>+Klasse!AC17</f>
        <v>515.59153175591553</v>
      </c>
      <c r="X239" s="249" t="s">
        <v>621</v>
      </c>
      <c r="Y239" s="249"/>
      <c r="Z239" s="247"/>
      <c r="AA239" s="250"/>
      <c r="AC239" s="27"/>
      <c r="AD239" s="26"/>
      <c r="AE239" s="251"/>
      <c r="AF239" s="85"/>
      <c r="AJ239" s="85"/>
      <c r="BB239" s="263"/>
    </row>
    <row r="240" spans="1:54" ht="19.8">
      <c r="A240" s="247"/>
      <c r="B240" s="247"/>
      <c r="C240" s="277"/>
      <c r="D240" s="278"/>
      <c r="E240" s="278"/>
      <c r="F240" s="278"/>
      <c r="G240" s="278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78"/>
      <c r="Z240" s="278"/>
      <c r="AA240" s="250"/>
      <c r="AC240" s="27"/>
      <c r="AD240" s="26"/>
      <c r="AE240" s="251"/>
      <c r="AF240" s="85"/>
      <c r="AJ240" s="85"/>
      <c r="BB240" s="263"/>
    </row>
    <row r="241" spans="1:36" ht="15.6">
      <c r="A241" s="247"/>
      <c r="B241" s="330">
        <f>+'Ark1'!C1810</f>
        <v>2024</v>
      </c>
      <c r="C241" s="267">
        <f>+'Ark1'!L1810</f>
        <v>7</v>
      </c>
      <c r="D241" s="267" t="s">
        <v>34</v>
      </c>
      <c r="E241" s="275">
        <f>+'Ark1'!AP1810</f>
        <v>1</v>
      </c>
      <c r="F241" s="275" t="str">
        <f>VLOOKUP(E241,RNR!$D$1:$E$38,2)</f>
        <v>NRF</v>
      </c>
      <c r="G241" s="267" t="str">
        <f>+IF(H241=0,"",'Ark1'!Q1810)</f>
        <v/>
      </c>
      <c r="H241" s="361">
        <f>+'Ark1'!R1810</f>
        <v>0</v>
      </c>
      <c r="I241" s="268" t="str">
        <f>+IF(H241=0,"",'Ark1'!AE1810)</f>
        <v/>
      </c>
      <c r="J241" s="30" t="str">
        <f>+IF(H241=0,"",IF(#REF!=0,"",I241-#REF!))</f>
        <v/>
      </c>
      <c r="K241" s="268" t="str">
        <f>+IF(H241=0,"",'Ark1'!AF1810)</f>
        <v/>
      </c>
      <c r="L241" s="269" t="str">
        <f>+IF(H241=0,"",'Ark1'!T1810)</f>
        <v/>
      </c>
      <c r="M241" s="305" t="str">
        <f>+IF(H241=0,"",'Ark1'!U1810)</f>
        <v/>
      </c>
      <c r="N241" s="34" t="str">
        <f>+IF(H241=0,"",IF(#REF!=0,"",M241-#REF!))</f>
        <v/>
      </c>
      <c r="O241" s="270" t="str">
        <f>+IF(H241=0,"",'Ark1'!W1810)</f>
        <v/>
      </c>
      <c r="P241" s="270" t="str">
        <f>+IF(H241=0,"",'Ark1'!X1810)</f>
        <v/>
      </c>
      <c r="Q241" s="270" t="str">
        <f>+IF(H241=0,"",'Ark1'!AG1810)</f>
        <v/>
      </c>
      <c r="R241" s="270" t="str">
        <f>+IF(H241=0,"",'Ark1'!AH1810)</f>
        <v/>
      </c>
      <c r="S241" s="377" t="str">
        <f>+IF(H241=0,"",'Ark1'!AR1810)</f>
        <v/>
      </c>
      <c r="T241" s="113" t="str">
        <f>+IF(H241=0,"",'Ark1'!AS1810)</f>
        <v/>
      </c>
      <c r="U241" s="270" t="str">
        <f>+IF(H241=0,"",'Ark1'!Y1810)</f>
        <v/>
      </c>
      <c r="V241" s="269" t="str">
        <f>+IF(H241=0,"",'Ark1'!AA1810)</f>
        <v/>
      </c>
      <c r="W241" s="305" t="str">
        <f t="shared" ref="W241:W275" si="18">IF(H241=0,"",1000*M241/Q241)</f>
        <v/>
      </c>
      <c r="X241" s="270" t="str">
        <f t="shared" ref="X241:X275" si="19">IF(H241=0,"",M241/C241)</f>
        <v/>
      </c>
      <c r="Y241" s="268" t="str">
        <f t="shared" ref="Y241:Y275" si="20">IF(H241=0,"",H241/G241)</f>
        <v/>
      </c>
      <c r="Z241" s="247"/>
      <c r="AA241" s="250"/>
      <c r="AC241" s="27"/>
      <c r="AD241" s="26"/>
      <c r="AE241" s="273"/>
      <c r="AF241" s="85"/>
      <c r="AJ241" s="85"/>
    </row>
    <row r="242" spans="1:36" ht="15.6">
      <c r="A242" s="247"/>
      <c r="B242" s="330">
        <f>+'Ark1'!C1811</f>
        <v>2024</v>
      </c>
      <c r="C242" s="267">
        <f>+'Ark1'!L1811</f>
        <v>7</v>
      </c>
      <c r="D242" s="267" t="s">
        <v>34</v>
      </c>
      <c r="E242" s="275">
        <f>+'Ark1'!AP1811</f>
        <v>2</v>
      </c>
      <c r="F242" s="275" t="str">
        <f>VLOOKUP(E242,RNR!$D$1:$E$38,2)</f>
        <v>Jersey</v>
      </c>
      <c r="G242" s="267" t="str">
        <f>+IF(H242=0,"",'Ark1'!Q1811)</f>
        <v/>
      </c>
      <c r="H242" s="361">
        <f>+'Ark1'!R1811</f>
        <v>0</v>
      </c>
      <c r="I242" s="268" t="str">
        <f>+IF(H242=0,"",'Ark1'!AE1811)</f>
        <v/>
      </c>
      <c r="J242" s="30" t="str">
        <f>+IF(H242=0,"",IF(#REF!=0,"",I242-#REF!))</f>
        <v/>
      </c>
      <c r="K242" s="268" t="str">
        <f>+IF(H242=0,"",'Ark1'!AF1811)</f>
        <v/>
      </c>
      <c r="L242" s="269" t="str">
        <f>+IF(H242=0,"",'Ark1'!T1811)</f>
        <v/>
      </c>
      <c r="M242" s="305" t="str">
        <f>+IF(H242=0,"",'Ark1'!U1811)</f>
        <v/>
      </c>
      <c r="N242" s="34" t="str">
        <f>+IF(H242=0,"",IF(#REF!=0,"",M242-#REF!))</f>
        <v/>
      </c>
      <c r="O242" s="270" t="str">
        <f>+IF(H242=0,"",'Ark1'!W1811)</f>
        <v/>
      </c>
      <c r="P242" s="270" t="str">
        <f>+IF(H242=0,"",'Ark1'!X1811)</f>
        <v/>
      </c>
      <c r="Q242" s="270" t="str">
        <f>+IF(H242=0,"",'Ark1'!AG1811)</f>
        <v/>
      </c>
      <c r="R242" s="270" t="str">
        <f>+IF(H242=0,"",'Ark1'!AH1811)</f>
        <v/>
      </c>
      <c r="S242" s="377" t="str">
        <f>+IF(H242=0,"",'Ark1'!AR1811)</f>
        <v/>
      </c>
      <c r="T242" s="113" t="str">
        <f>+IF(H242=0,"",'Ark1'!AS1811)</f>
        <v/>
      </c>
      <c r="U242" s="270" t="str">
        <f>+IF(H242=0,"",'Ark1'!Y1811)</f>
        <v/>
      </c>
      <c r="V242" s="269" t="str">
        <f>+IF(H242=0,"",'Ark1'!AA1811)</f>
        <v/>
      </c>
      <c r="W242" s="305" t="str">
        <f t="shared" si="18"/>
        <v/>
      </c>
      <c r="X242" s="270" t="str">
        <f t="shared" si="19"/>
        <v/>
      </c>
      <c r="Y242" s="268" t="str">
        <f t="shared" si="20"/>
        <v/>
      </c>
      <c r="Z242" s="247"/>
      <c r="AA242" s="250"/>
      <c r="AC242" s="27"/>
      <c r="AD242" s="26"/>
      <c r="AE242" s="273"/>
      <c r="AF242" s="85"/>
      <c r="AJ242" s="85"/>
    </row>
    <row r="243" spans="1:36" ht="15.6">
      <c r="A243" s="247"/>
      <c r="B243" s="330">
        <f>+'Ark1'!C1812</f>
        <v>2024</v>
      </c>
      <c r="C243" s="267">
        <f>+'Ark1'!L1812</f>
        <v>7</v>
      </c>
      <c r="D243" s="267" t="s">
        <v>34</v>
      </c>
      <c r="E243" s="275">
        <f>+'Ark1'!AP1812</f>
        <v>3</v>
      </c>
      <c r="F243" s="275" t="str">
        <f>VLOOKUP(E243,RNR!$D$1:$E$38,2)</f>
        <v>Sidet Trønderfe og Nordlandsfe</v>
      </c>
      <c r="G243" s="267" t="str">
        <f>+IF(H243=0,"",'Ark1'!Q1812)</f>
        <v/>
      </c>
      <c r="H243" s="361">
        <f>+'Ark1'!R1812</f>
        <v>0</v>
      </c>
      <c r="I243" s="268" t="str">
        <f>+IF(H243=0,"",'Ark1'!AE1812)</f>
        <v/>
      </c>
      <c r="J243" s="30" t="str">
        <f>+IF(H243=0,"",IF(#REF!=0,"",I243-#REF!))</f>
        <v/>
      </c>
      <c r="K243" s="268" t="str">
        <f>+IF(H243=0,"",'Ark1'!AF1812)</f>
        <v/>
      </c>
      <c r="L243" s="269" t="str">
        <f>+IF(H243=0,"",'Ark1'!T1812)</f>
        <v/>
      </c>
      <c r="M243" s="305" t="str">
        <f>+IF(H243=0,"",'Ark1'!U1812)</f>
        <v/>
      </c>
      <c r="N243" s="34" t="str">
        <f>+IF(H243=0,"",IF(#REF!=0,"",M243-#REF!))</f>
        <v/>
      </c>
      <c r="O243" s="270" t="str">
        <f>+IF(H243=0,"",'Ark1'!W1812)</f>
        <v/>
      </c>
      <c r="P243" s="270" t="str">
        <f>+IF(H243=0,"",'Ark1'!X1812)</f>
        <v/>
      </c>
      <c r="Q243" s="270" t="str">
        <f>+IF(H243=0,"",'Ark1'!AG1812)</f>
        <v/>
      </c>
      <c r="R243" s="270" t="str">
        <f>+IF(H243=0,"",'Ark1'!AH1812)</f>
        <v/>
      </c>
      <c r="S243" s="377" t="str">
        <f>+IF(H243=0,"",'Ark1'!AR1812)</f>
        <v/>
      </c>
      <c r="T243" s="113" t="str">
        <f>+IF(H243=0,"",'Ark1'!AS1812)</f>
        <v/>
      </c>
      <c r="U243" s="270" t="str">
        <f>+IF(H243=0,"",'Ark1'!Y1812)</f>
        <v/>
      </c>
      <c r="V243" s="269" t="str">
        <f>+IF(H243=0,"",'Ark1'!AA1812)</f>
        <v/>
      </c>
      <c r="W243" s="305" t="str">
        <f t="shared" si="18"/>
        <v/>
      </c>
      <c r="X243" s="270" t="str">
        <f t="shared" si="19"/>
        <v/>
      </c>
      <c r="Y243" s="268" t="str">
        <f t="shared" si="20"/>
        <v/>
      </c>
      <c r="Z243" s="247"/>
      <c r="AA243" s="250"/>
      <c r="AC243" s="27"/>
      <c r="AD243" s="26"/>
      <c r="AE243" s="273"/>
      <c r="AF243" s="85"/>
      <c r="AJ243" s="85"/>
    </row>
    <row r="244" spans="1:36" ht="15.6">
      <c r="A244" s="247"/>
      <c r="B244" s="330">
        <f>+'Ark1'!C1813</f>
        <v>2024</v>
      </c>
      <c r="C244" s="267">
        <f>+'Ark1'!L1813</f>
        <v>7</v>
      </c>
      <c r="D244" s="267" t="s">
        <v>34</v>
      </c>
      <c r="E244" s="275">
        <f>+'Ark1'!AP1813</f>
        <v>4</v>
      </c>
      <c r="F244" s="275" t="str">
        <f>VLOOKUP(E244,RNR!$D$1:$E$38,2)</f>
        <v>Telemarkfe</v>
      </c>
      <c r="G244" s="267" t="str">
        <f>+IF(H244=0,"",'Ark1'!Q1813)</f>
        <v/>
      </c>
      <c r="H244" s="361">
        <f>+'Ark1'!R1813</f>
        <v>0</v>
      </c>
      <c r="I244" s="268" t="str">
        <f>+IF(H244=0,"",'Ark1'!AE1813)</f>
        <v/>
      </c>
      <c r="J244" s="30" t="str">
        <f>+IF(H244=0,"",IF(#REF!=0,"",I244-#REF!))</f>
        <v/>
      </c>
      <c r="K244" s="268" t="str">
        <f>+IF(H244=0,"",'Ark1'!AF1813)</f>
        <v/>
      </c>
      <c r="L244" s="269" t="str">
        <f>+IF(H244=0,"",'Ark1'!T1813)</f>
        <v/>
      </c>
      <c r="M244" s="305" t="str">
        <f>+IF(H244=0,"",'Ark1'!U1813)</f>
        <v/>
      </c>
      <c r="N244" s="34" t="str">
        <f>+IF(H244=0,"",IF(#REF!=0,"",M244-#REF!))</f>
        <v/>
      </c>
      <c r="O244" s="270" t="str">
        <f>+IF(H244=0,"",'Ark1'!W1813)</f>
        <v/>
      </c>
      <c r="P244" s="270" t="str">
        <f>+IF(H244=0,"",'Ark1'!X1813)</f>
        <v/>
      </c>
      <c r="Q244" s="270" t="str">
        <f>+IF(H244=0,"",'Ark1'!AG1813)</f>
        <v/>
      </c>
      <c r="R244" s="270" t="str">
        <f>+IF(H244=0,"",'Ark1'!AH1813)</f>
        <v/>
      </c>
      <c r="S244" s="377" t="str">
        <f>+IF(H244=0,"",'Ark1'!AR1813)</f>
        <v/>
      </c>
      <c r="T244" s="113" t="str">
        <f>+IF(H244=0,"",'Ark1'!AS1813)</f>
        <v/>
      </c>
      <c r="U244" s="270" t="str">
        <f>+IF(H244=0,"",'Ark1'!Y1813)</f>
        <v/>
      </c>
      <c r="V244" s="269" t="str">
        <f>+IF(H244=0,"",'Ark1'!AA1813)</f>
        <v/>
      </c>
      <c r="W244" s="305" t="str">
        <f t="shared" si="18"/>
        <v/>
      </c>
      <c r="X244" s="270" t="str">
        <f t="shared" si="19"/>
        <v/>
      </c>
      <c r="Y244" s="268" t="str">
        <f t="shared" si="20"/>
        <v/>
      </c>
      <c r="Z244" s="247"/>
      <c r="AA244" s="250"/>
      <c r="AC244" s="27"/>
      <c r="AD244" s="26"/>
      <c r="AE244" s="273"/>
      <c r="AF244" s="85"/>
      <c r="AJ244" s="85"/>
    </row>
    <row r="245" spans="1:36" ht="15.6">
      <c r="A245" s="247"/>
      <c r="B245" s="330">
        <f>+'Ark1'!C1814</f>
        <v>2024</v>
      </c>
      <c r="C245" s="267">
        <f>+'Ark1'!L1814</f>
        <v>7</v>
      </c>
      <c r="D245" s="267" t="s">
        <v>34</v>
      </c>
      <c r="E245" s="275">
        <f>+'Ark1'!AP1814</f>
        <v>5</v>
      </c>
      <c r="F245" s="275" t="str">
        <f>VLOOKUP(E245,RNR!$D$1:$E$38,2)</f>
        <v>Dølafe</v>
      </c>
      <c r="G245" s="267" t="str">
        <f>+IF(H245=0,"",'Ark1'!Q1814)</f>
        <v/>
      </c>
      <c r="H245" s="361">
        <f>+'Ark1'!R1814</f>
        <v>0</v>
      </c>
      <c r="I245" s="268" t="str">
        <f>+IF(H245=0,"",'Ark1'!AE1814)</f>
        <v/>
      </c>
      <c r="J245" s="30" t="str">
        <f>+IF(H245=0,"",IF(#REF!=0,"",I245-#REF!))</f>
        <v/>
      </c>
      <c r="K245" s="268" t="str">
        <f>+IF(H245=0,"",'Ark1'!AF1814)</f>
        <v/>
      </c>
      <c r="L245" s="269" t="str">
        <f>+IF(H245=0,"",'Ark1'!T1814)</f>
        <v/>
      </c>
      <c r="M245" s="305" t="str">
        <f>+IF(H245=0,"",'Ark1'!U1814)</f>
        <v/>
      </c>
      <c r="N245" s="34" t="str">
        <f>+IF(H245=0,"",IF(#REF!=0,"",M245-#REF!))</f>
        <v/>
      </c>
      <c r="O245" s="270" t="str">
        <f>+IF(H245=0,"",'Ark1'!W1814)</f>
        <v/>
      </c>
      <c r="P245" s="270" t="str">
        <f>+IF(H245=0,"",'Ark1'!X1814)</f>
        <v/>
      </c>
      <c r="Q245" s="270" t="str">
        <f>+IF(H245=0,"",'Ark1'!AG1814)</f>
        <v/>
      </c>
      <c r="R245" s="270" t="str">
        <f>+IF(H245=0,"",'Ark1'!AH1814)</f>
        <v/>
      </c>
      <c r="S245" s="377" t="str">
        <f>+IF(H245=0,"",'Ark1'!AR1814)</f>
        <v/>
      </c>
      <c r="T245" s="113" t="str">
        <f>+IF(H245=0,"",'Ark1'!AS1814)</f>
        <v/>
      </c>
      <c r="U245" s="270" t="str">
        <f>+IF(H245=0,"",'Ark1'!Y1814)</f>
        <v/>
      </c>
      <c r="V245" s="269" t="str">
        <f>+IF(H245=0,"",'Ark1'!AA1814)</f>
        <v/>
      </c>
      <c r="W245" s="305" t="str">
        <f t="shared" si="18"/>
        <v/>
      </c>
      <c r="X245" s="270" t="str">
        <f t="shared" si="19"/>
        <v/>
      </c>
      <c r="Y245" s="268" t="str">
        <f t="shared" si="20"/>
        <v/>
      </c>
      <c r="Z245" s="247"/>
      <c r="AA245" s="250"/>
      <c r="AC245" s="27"/>
      <c r="AD245" s="26"/>
      <c r="AE245" s="273"/>
      <c r="AF245" s="85"/>
      <c r="AJ245" s="85"/>
    </row>
    <row r="246" spans="1:36" ht="15.6">
      <c r="A246" s="247"/>
      <c r="B246" s="330">
        <f>+'Ark1'!C1815</f>
        <v>2024</v>
      </c>
      <c r="C246" s="267">
        <f>+'Ark1'!L1815</f>
        <v>7</v>
      </c>
      <c r="D246" s="267" t="s">
        <v>34</v>
      </c>
      <c r="E246" s="275">
        <f>+'Ark1'!AP1815</f>
        <v>6</v>
      </c>
      <c r="F246" s="275" t="str">
        <f>VLOOKUP(E246,RNR!$D$1:$E$38,2)</f>
        <v>Østlandsk Rødkolle</v>
      </c>
      <c r="G246" s="267" t="str">
        <f>+IF(H246=0,"",'Ark1'!Q1815)</f>
        <v/>
      </c>
      <c r="H246" s="361">
        <f>+'Ark1'!R1815</f>
        <v>0</v>
      </c>
      <c r="I246" s="268" t="str">
        <f>+IF(H246=0,"",'Ark1'!AE1815)</f>
        <v/>
      </c>
      <c r="J246" s="30" t="str">
        <f>+IF(H246=0,"",IF(#REF!=0,"",I246-#REF!))</f>
        <v/>
      </c>
      <c r="K246" s="268" t="str">
        <f>+IF(H246=0,"",'Ark1'!AF1815)</f>
        <v/>
      </c>
      <c r="L246" s="269" t="str">
        <f>+IF(H246=0,"",'Ark1'!T1815)</f>
        <v/>
      </c>
      <c r="M246" s="305" t="str">
        <f>+IF(H246=0,"",'Ark1'!U1815)</f>
        <v/>
      </c>
      <c r="N246" s="34" t="str">
        <f>+IF(H246=0,"",IF(#REF!=0,"",M246-#REF!))</f>
        <v/>
      </c>
      <c r="O246" s="270" t="str">
        <f>+IF(H246=0,"",'Ark1'!W1815)</f>
        <v/>
      </c>
      <c r="P246" s="270" t="str">
        <f>+IF(H246=0,"",'Ark1'!X1815)</f>
        <v/>
      </c>
      <c r="Q246" s="270" t="str">
        <f>+IF(H246=0,"",'Ark1'!AG1815)</f>
        <v/>
      </c>
      <c r="R246" s="270" t="str">
        <f>+IF(H246=0,"",'Ark1'!AH1815)</f>
        <v/>
      </c>
      <c r="S246" s="377" t="str">
        <f>+IF(H246=0,"",'Ark1'!AR1815)</f>
        <v/>
      </c>
      <c r="T246" s="113" t="str">
        <f>+IF(H246=0,"",'Ark1'!AS1815)</f>
        <v/>
      </c>
      <c r="U246" s="270" t="str">
        <f>+IF(H246=0,"",'Ark1'!Y1815)</f>
        <v/>
      </c>
      <c r="V246" s="269" t="str">
        <f>+IF(H246=0,"",'Ark1'!AA1815)</f>
        <v/>
      </c>
      <c r="W246" s="305" t="str">
        <f t="shared" si="18"/>
        <v/>
      </c>
      <c r="X246" s="270" t="str">
        <f t="shared" si="19"/>
        <v/>
      </c>
      <c r="Y246" s="268" t="str">
        <f t="shared" si="20"/>
        <v/>
      </c>
      <c r="Z246" s="247"/>
      <c r="AA246" s="250"/>
      <c r="AC246" s="27"/>
      <c r="AD246" s="26"/>
      <c r="AE246" s="273"/>
      <c r="AF246" s="85"/>
      <c r="AJ246" s="85"/>
    </row>
    <row r="247" spans="1:36" ht="15.6">
      <c r="A247" s="247"/>
      <c r="B247" s="330">
        <f>+'Ark1'!C1816</f>
        <v>2024</v>
      </c>
      <c r="C247" s="267">
        <f>+'Ark1'!L1816</f>
        <v>7</v>
      </c>
      <c r="D247" s="267" t="s">
        <v>34</v>
      </c>
      <c r="E247" s="275">
        <f>+'Ark1'!AP1816</f>
        <v>7</v>
      </c>
      <c r="F247" s="275" t="str">
        <f>VLOOKUP(E247,RNR!$D$1:$E$38,2)</f>
        <v>Vestlandsk Raukolle</v>
      </c>
      <c r="G247" s="267" t="str">
        <f>+IF(H247=0,"",'Ark1'!Q1816)</f>
        <v/>
      </c>
      <c r="H247" s="361">
        <f>+'Ark1'!R1816</f>
        <v>0</v>
      </c>
      <c r="I247" s="268" t="str">
        <f>+IF(H247=0,"",'Ark1'!AE1816)</f>
        <v/>
      </c>
      <c r="J247" s="30" t="str">
        <f>+IF(H247=0,"",IF(#REF!=0,"",I247-#REF!))</f>
        <v/>
      </c>
      <c r="K247" s="268" t="str">
        <f>+IF(H247=0,"",'Ark1'!AF1816)</f>
        <v/>
      </c>
      <c r="L247" s="269" t="str">
        <f>+IF(H247=0,"",'Ark1'!T1816)</f>
        <v/>
      </c>
      <c r="M247" s="305" t="str">
        <f>+IF(H247=0,"",'Ark1'!U1816)</f>
        <v/>
      </c>
      <c r="N247" s="34" t="str">
        <f>+IF(H247=0,"",IF(#REF!=0,"",M247-#REF!))</f>
        <v/>
      </c>
      <c r="O247" s="270" t="str">
        <f>+IF(H247=0,"",'Ark1'!W1816)</f>
        <v/>
      </c>
      <c r="P247" s="270" t="str">
        <f>+IF(H247=0,"",'Ark1'!X1816)</f>
        <v/>
      </c>
      <c r="Q247" s="270" t="str">
        <f>+IF(H247=0,"",'Ark1'!AG1816)</f>
        <v/>
      </c>
      <c r="R247" s="270" t="str">
        <f>+IF(H247=0,"",'Ark1'!AH1816)</f>
        <v/>
      </c>
      <c r="S247" s="377" t="str">
        <f>+IF(H247=0,"",'Ark1'!AR1816)</f>
        <v/>
      </c>
      <c r="T247" s="113" t="str">
        <f>+IF(H247=0,"",'Ark1'!AS1816)</f>
        <v/>
      </c>
      <c r="U247" s="270" t="str">
        <f>+IF(H247=0,"",'Ark1'!Y1816)</f>
        <v/>
      </c>
      <c r="V247" s="269" t="str">
        <f>+IF(H247=0,"",'Ark1'!AA1816)</f>
        <v/>
      </c>
      <c r="W247" s="305" t="str">
        <f t="shared" si="18"/>
        <v/>
      </c>
      <c r="X247" s="270" t="str">
        <f t="shared" si="19"/>
        <v/>
      </c>
      <c r="Y247" s="268" t="str">
        <f t="shared" si="20"/>
        <v/>
      </c>
      <c r="Z247" s="247"/>
      <c r="AA247" s="250"/>
      <c r="AC247" s="27"/>
      <c r="AD247" s="26"/>
      <c r="AE247" s="273"/>
      <c r="AF247" s="85"/>
      <c r="AJ247" s="85"/>
    </row>
    <row r="248" spans="1:36" ht="15.6">
      <c r="A248" s="247"/>
      <c r="B248" s="330">
        <f>+'Ark1'!C1817</f>
        <v>2024</v>
      </c>
      <c r="C248" s="267">
        <f>+'Ark1'!L1817</f>
        <v>7</v>
      </c>
      <c r="D248" s="267" t="s">
        <v>34</v>
      </c>
      <c r="E248" s="275">
        <f>+'Ark1'!AP1817</f>
        <v>8</v>
      </c>
      <c r="F248" s="275" t="str">
        <f>VLOOKUP(E248,RNR!$D$1:$E$38,2)</f>
        <v>Vestlandsk fjordfe</v>
      </c>
      <c r="G248" s="267" t="str">
        <f>+IF(H248=0,"",'Ark1'!Q1817)</f>
        <v/>
      </c>
      <c r="H248" s="361">
        <f>+'Ark1'!R1817</f>
        <v>0</v>
      </c>
      <c r="I248" s="268" t="str">
        <f>+IF(H248=0,"",'Ark1'!AE1817)</f>
        <v/>
      </c>
      <c r="J248" s="30" t="str">
        <f>+IF(H248=0,"",IF(#REF!=0,"",I248-#REF!))</f>
        <v/>
      </c>
      <c r="K248" s="268" t="str">
        <f>+IF(H248=0,"",'Ark1'!AF1817)</f>
        <v/>
      </c>
      <c r="L248" s="269" t="str">
        <f>+IF(H248=0,"",'Ark1'!T1817)</f>
        <v/>
      </c>
      <c r="M248" s="305" t="str">
        <f>+IF(H248=0,"",'Ark1'!U1817)</f>
        <v/>
      </c>
      <c r="N248" s="34" t="str">
        <f>+IF(H248=0,"",IF(#REF!=0,"",M248-#REF!))</f>
        <v/>
      </c>
      <c r="O248" s="270" t="str">
        <f>+IF(H248=0,"",'Ark1'!W1817)</f>
        <v/>
      </c>
      <c r="P248" s="270" t="str">
        <f>+IF(H248=0,"",'Ark1'!X1817)</f>
        <v/>
      </c>
      <c r="Q248" s="270" t="str">
        <f>+IF(H248=0,"",'Ark1'!AG1817)</f>
        <v/>
      </c>
      <c r="R248" s="270" t="str">
        <f>+IF(H248=0,"",'Ark1'!AH1817)</f>
        <v/>
      </c>
      <c r="S248" s="377" t="str">
        <f>+IF(H248=0,"",'Ark1'!AR1817)</f>
        <v/>
      </c>
      <c r="T248" s="113" t="str">
        <f>+IF(H248=0,"",'Ark1'!AS1817)</f>
        <v/>
      </c>
      <c r="U248" s="270" t="str">
        <f>+IF(H248=0,"",'Ark1'!Y1817)</f>
        <v/>
      </c>
      <c r="V248" s="269" t="str">
        <f>+IF(H248=0,"",'Ark1'!AA1817)</f>
        <v/>
      </c>
      <c r="W248" s="305" t="str">
        <f t="shared" si="18"/>
        <v/>
      </c>
      <c r="X248" s="270" t="str">
        <f t="shared" si="19"/>
        <v/>
      </c>
      <c r="Y248" s="268" t="str">
        <f t="shared" si="20"/>
        <v/>
      </c>
      <c r="Z248" s="247"/>
      <c r="AA248" s="250"/>
      <c r="AC248" s="27"/>
      <c r="AD248" s="26"/>
      <c r="AE248" s="273"/>
      <c r="AF248" s="85"/>
      <c r="AJ248" s="85"/>
    </row>
    <row r="249" spans="1:36" ht="15.6">
      <c r="A249" s="247"/>
      <c r="B249" s="330">
        <f>+'Ark1'!C1818</f>
        <v>2024</v>
      </c>
      <c r="C249" s="267">
        <f>+'Ark1'!L1818</f>
        <v>7</v>
      </c>
      <c r="D249" s="267" t="s">
        <v>34</v>
      </c>
      <c r="E249" s="275">
        <f>+'Ark1'!AP1818</f>
        <v>9</v>
      </c>
      <c r="F249" s="275" t="str">
        <f>VLOOKUP(E249,RNR!$D$1:$E$38,2)</f>
        <v>Holstein</v>
      </c>
      <c r="G249" s="267" t="str">
        <f>+IF(H249=0,"",'Ark1'!Q1818)</f>
        <v/>
      </c>
      <c r="H249" s="361">
        <f>+'Ark1'!R1818</f>
        <v>0</v>
      </c>
      <c r="I249" s="268" t="str">
        <f>+IF(H249=0,"",'Ark1'!AE1818)</f>
        <v/>
      </c>
      <c r="J249" s="30" t="str">
        <f>+IF(H249=0,"",IF(#REF!=0,"",I249-#REF!))</f>
        <v/>
      </c>
      <c r="K249" s="268" t="str">
        <f>+IF(H249=0,"",'Ark1'!AF1818)</f>
        <v/>
      </c>
      <c r="L249" s="269" t="str">
        <f>+IF(H249=0,"",'Ark1'!T1818)</f>
        <v/>
      </c>
      <c r="M249" s="305" t="str">
        <f>+IF(H249=0,"",'Ark1'!U1818)</f>
        <v/>
      </c>
      <c r="N249" s="34" t="str">
        <f>+IF(H249=0,"",IF(#REF!=0,"",M249-#REF!))</f>
        <v/>
      </c>
      <c r="O249" s="270" t="str">
        <f>+IF(H249=0,"",'Ark1'!W1818)</f>
        <v/>
      </c>
      <c r="P249" s="270" t="str">
        <f>+IF(H249=0,"",'Ark1'!X1818)</f>
        <v/>
      </c>
      <c r="Q249" s="270" t="str">
        <f>+IF(H249=0,"",'Ark1'!AG1818)</f>
        <v/>
      </c>
      <c r="R249" s="270" t="str">
        <f>+IF(H249=0,"",'Ark1'!AH1818)</f>
        <v/>
      </c>
      <c r="S249" s="377" t="str">
        <f>+IF(H249=0,"",'Ark1'!AR1818)</f>
        <v/>
      </c>
      <c r="T249" s="113" t="str">
        <f>+IF(H249=0,"",'Ark1'!AS1818)</f>
        <v/>
      </c>
      <c r="U249" s="270" t="str">
        <f>+IF(H249=0,"",'Ark1'!Y1818)</f>
        <v/>
      </c>
      <c r="V249" s="269" t="str">
        <f>+IF(H249=0,"",'Ark1'!AA1818)</f>
        <v/>
      </c>
      <c r="W249" s="305" t="str">
        <f t="shared" si="18"/>
        <v/>
      </c>
      <c r="X249" s="270" t="str">
        <f t="shared" si="19"/>
        <v/>
      </c>
      <c r="Y249" s="268" t="str">
        <f t="shared" si="20"/>
        <v/>
      </c>
      <c r="Z249" s="247"/>
      <c r="AA249" s="250"/>
      <c r="AC249" s="27"/>
      <c r="AD249" s="26"/>
      <c r="AE249" s="273"/>
      <c r="AF249" s="85"/>
      <c r="AJ249" s="85"/>
    </row>
    <row r="250" spans="1:36" ht="15.6">
      <c r="A250" s="247"/>
      <c r="B250" s="330">
        <f>+'Ark1'!C1819</f>
        <v>2024</v>
      </c>
      <c r="C250" s="267">
        <f>+'Ark1'!L1819</f>
        <v>7</v>
      </c>
      <c r="D250" s="267" t="s">
        <v>34</v>
      </c>
      <c r="E250" s="275">
        <f>+'Ark1'!AP1819</f>
        <v>10</v>
      </c>
      <c r="F250" s="275" t="str">
        <f>VLOOKUP(E250,RNR!$D$1:$E$38,2)</f>
        <v>Rød Dansk Mælkefe</v>
      </c>
      <c r="G250" s="267" t="str">
        <f>+IF(H250=0,"",'Ark1'!Q1819)</f>
        <v/>
      </c>
      <c r="H250" s="361">
        <f>+'Ark1'!R1819</f>
        <v>0</v>
      </c>
      <c r="I250" s="268" t="str">
        <f>+IF(H250=0,"",'Ark1'!AE1819)</f>
        <v/>
      </c>
      <c r="J250" s="30" t="str">
        <f>+IF(H250=0,"",IF(#REF!=0,"",I250-#REF!))</f>
        <v/>
      </c>
      <c r="K250" s="268" t="str">
        <f>+IF(H250=0,"",'Ark1'!AF1819)</f>
        <v/>
      </c>
      <c r="L250" s="269" t="str">
        <f>+IF(H250=0,"",'Ark1'!T1819)</f>
        <v/>
      </c>
      <c r="M250" s="305" t="str">
        <f>+IF(H250=0,"",'Ark1'!U1819)</f>
        <v/>
      </c>
      <c r="N250" s="34" t="str">
        <f>+IF(H250=0,"",IF(#REF!=0,"",M250-#REF!))</f>
        <v/>
      </c>
      <c r="O250" s="270" t="str">
        <f>+IF(H250=0,"",'Ark1'!W1819)</f>
        <v/>
      </c>
      <c r="P250" s="270" t="str">
        <f>+IF(H250=0,"",'Ark1'!X1819)</f>
        <v/>
      </c>
      <c r="Q250" s="270" t="str">
        <f>+IF(H250=0,"",'Ark1'!AG1819)</f>
        <v/>
      </c>
      <c r="R250" s="270" t="str">
        <f>+IF(H250=0,"",'Ark1'!AH1819)</f>
        <v/>
      </c>
      <c r="S250" s="377" t="str">
        <f>+IF(H250=0,"",'Ark1'!AR1819)</f>
        <v/>
      </c>
      <c r="T250" s="113" t="str">
        <f>+IF(H250=0,"",'Ark1'!AS1819)</f>
        <v/>
      </c>
      <c r="U250" s="270" t="str">
        <f>+IF(H250=0,"",'Ark1'!Y1819)</f>
        <v/>
      </c>
      <c r="V250" s="269" t="str">
        <f>+IF(H250=0,"",'Ark1'!AA1819)</f>
        <v/>
      </c>
      <c r="W250" s="305" t="str">
        <f t="shared" si="18"/>
        <v/>
      </c>
      <c r="X250" s="270" t="str">
        <f t="shared" si="19"/>
        <v/>
      </c>
      <c r="Y250" s="268" t="str">
        <f t="shared" si="20"/>
        <v/>
      </c>
      <c r="Z250" s="247"/>
      <c r="AA250" s="250"/>
      <c r="AC250" s="27"/>
      <c r="AD250" s="26"/>
      <c r="AE250" s="273"/>
      <c r="AF250" s="85"/>
      <c r="AJ250" s="85"/>
    </row>
    <row r="251" spans="1:36" ht="15.6">
      <c r="A251" s="247"/>
      <c r="B251" s="330">
        <f>+'Ark1'!C1820</f>
        <v>2024</v>
      </c>
      <c r="C251" s="267">
        <f>+'Ark1'!L1820</f>
        <v>7</v>
      </c>
      <c r="D251" s="267" t="s">
        <v>34</v>
      </c>
      <c r="E251" s="275">
        <f>+'Ark1'!AP1820</f>
        <v>11</v>
      </c>
      <c r="F251" s="275" t="str">
        <f>VLOOKUP(E251,RNR!$D$1:$E$38,2)</f>
        <v>Brown Swiss</v>
      </c>
      <c r="G251" s="267" t="str">
        <f>+IF(H251=0,"",'Ark1'!Q1820)</f>
        <v/>
      </c>
      <c r="H251" s="361">
        <f>+'Ark1'!R1820</f>
        <v>0</v>
      </c>
      <c r="I251" s="268" t="str">
        <f>+IF(H251=0,"",'Ark1'!AE1820)</f>
        <v/>
      </c>
      <c r="J251" s="30" t="str">
        <f>+IF(H251=0,"",IF(#REF!=0,"",I251-#REF!))</f>
        <v/>
      </c>
      <c r="K251" s="268" t="str">
        <f>+IF(H251=0,"",'Ark1'!AF1820)</f>
        <v/>
      </c>
      <c r="L251" s="269" t="str">
        <f>+IF(H251=0,"",'Ark1'!T1820)</f>
        <v/>
      </c>
      <c r="M251" s="305" t="str">
        <f>+IF(H251=0,"",'Ark1'!U1820)</f>
        <v/>
      </c>
      <c r="N251" s="34" t="str">
        <f>+IF(H251=0,"",IF(#REF!=0,"",M251-#REF!))</f>
        <v/>
      </c>
      <c r="O251" s="270" t="str">
        <f>+IF(H251=0,"",'Ark1'!W1820)</f>
        <v/>
      </c>
      <c r="P251" s="270" t="str">
        <f>+IF(H251=0,"",'Ark1'!X1820)</f>
        <v/>
      </c>
      <c r="Q251" s="270" t="str">
        <f>+IF(H251=0,"",'Ark1'!AG1820)</f>
        <v/>
      </c>
      <c r="R251" s="270" t="str">
        <f>+IF(H251=0,"",'Ark1'!AH1820)</f>
        <v/>
      </c>
      <c r="S251" s="377" t="str">
        <f>+IF(H251=0,"",'Ark1'!AR1820)</f>
        <v/>
      </c>
      <c r="T251" s="113" t="str">
        <f>+IF(H251=0,"",'Ark1'!AS1820)</f>
        <v/>
      </c>
      <c r="U251" s="270" t="str">
        <f>+IF(H251=0,"",'Ark1'!Y1820)</f>
        <v/>
      </c>
      <c r="V251" s="269" t="str">
        <f>+IF(H251=0,"",'Ark1'!AA1820)</f>
        <v/>
      </c>
      <c r="W251" s="305" t="str">
        <f t="shared" si="18"/>
        <v/>
      </c>
      <c r="X251" s="270" t="str">
        <f t="shared" si="19"/>
        <v/>
      </c>
      <c r="Y251" s="268" t="str">
        <f t="shared" si="20"/>
        <v/>
      </c>
      <c r="Z251" s="247"/>
      <c r="AA251" s="250"/>
      <c r="AC251" s="27"/>
      <c r="AD251" s="26"/>
      <c r="AE251" s="273"/>
      <c r="AF251" s="85"/>
      <c r="AJ251" s="85"/>
    </row>
    <row r="252" spans="1:36" ht="15.6">
      <c r="A252" s="247"/>
      <c r="B252" s="330">
        <f>+'Ark1'!C1821</f>
        <v>2024</v>
      </c>
      <c r="C252" s="267">
        <f>+'Ark1'!L1821</f>
        <v>7</v>
      </c>
      <c r="D252" s="267" t="s">
        <v>34</v>
      </c>
      <c r="E252" s="275">
        <f>+'Ark1'!AP1821</f>
        <v>12</v>
      </c>
      <c r="F252" s="275" t="str">
        <f>VLOOKUP(E252,RNR!$D$1:$E$38,2)</f>
        <v>Jarlsbergfe</v>
      </c>
      <c r="G252" s="267" t="str">
        <f>+IF(H252=0,"",'Ark1'!Q1821)</f>
        <v/>
      </c>
      <c r="H252" s="361">
        <f>+'Ark1'!R1821</f>
        <v>0</v>
      </c>
      <c r="I252" s="268" t="str">
        <f>+IF(H252=0,"",'Ark1'!AE1821)</f>
        <v/>
      </c>
      <c r="J252" s="30" t="str">
        <f>+IF(H252=0,"",IF(#REF!=0,"",I252-#REF!))</f>
        <v/>
      </c>
      <c r="K252" s="268" t="str">
        <f>+IF(H252=0,"",'Ark1'!AF1821)</f>
        <v/>
      </c>
      <c r="L252" s="269" t="str">
        <f>+IF(H252=0,"",'Ark1'!T1821)</f>
        <v/>
      </c>
      <c r="M252" s="305" t="str">
        <f>+IF(H252=0,"",'Ark1'!U1821)</f>
        <v/>
      </c>
      <c r="N252" s="34" t="str">
        <f>+IF(H252=0,"",IF(#REF!=0,"",M252-#REF!))</f>
        <v/>
      </c>
      <c r="O252" s="270" t="str">
        <f>+IF(H252=0,"",'Ark1'!W1821)</f>
        <v/>
      </c>
      <c r="P252" s="270" t="str">
        <f>+IF(H252=0,"",'Ark1'!X1821)</f>
        <v/>
      </c>
      <c r="Q252" s="270" t="str">
        <f>+IF(H252=0,"",'Ark1'!AG1821)</f>
        <v/>
      </c>
      <c r="R252" s="270" t="str">
        <f>+IF(H252=0,"",'Ark1'!AH1821)</f>
        <v/>
      </c>
      <c r="S252" s="377" t="str">
        <f>+IF(H252=0,"",'Ark1'!AR1821)</f>
        <v/>
      </c>
      <c r="T252" s="113" t="str">
        <f>+IF(H252=0,"",'Ark1'!AS1821)</f>
        <v/>
      </c>
      <c r="U252" s="270" t="str">
        <f>+IF(H252=0,"",'Ark1'!Y1821)</f>
        <v/>
      </c>
      <c r="V252" s="269" t="str">
        <f>+IF(H252=0,"",'Ark1'!AA1821)</f>
        <v/>
      </c>
      <c r="W252" s="305" t="str">
        <f t="shared" si="18"/>
        <v/>
      </c>
      <c r="X252" s="270" t="str">
        <f t="shared" si="19"/>
        <v/>
      </c>
      <c r="Y252" s="268" t="str">
        <f t="shared" si="20"/>
        <v/>
      </c>
      <c r="Z252" s="247"/>
      <c r="AA252" s="250"/>
      <c r="AC252" s="27"/>
      <c r="AD252" s="26"/>
      <c r="AE252" s="273"/>
      <c r="AF252" s="85"/>
      <c r="AJ252" s="85"/>
    </row>
    <row r="253" spans="1:36" ht="15.6">
      <c r="A253" s="247"/>
      <c r="B253" s="330">
        <f>+'Ark1'!C1822</f>
        <v>2024</v>
      </c>
      <c r="C253" s="267">
        <f>+'Ark1'!L1822</f>
        <v>7</v>
      </c>
      <c r="D253" s="267" t="s">
        <v>34</v>
      </c>
      <c r="E253" s="275">
        <f>+'Ark1'!AP1822</f>
        <v>13</v>
      </c>
      <c r="F253" s="275" t="str">
        <f>VLOOKUP(E253,RNR!$D$1:$E$38,2)</f>
        <v>Fleckvieh</v>
      </c>
      <c r="G253" s="267" t="str">
        <f>+IF(H253=0,"",'Ark1'!Q1822)</f>
        <v/>
      </c>
      <c r="H253" s="361">
        <f>+'Ark1'!R1822</f>
        <v>0</v>
      </c>
      <c r="I253" s="268" t="str">
        <f>+IF(H253=0,"",'Ark1'!AE1822)</f>
        <v/>
      </c>
      <c r="J253" s="30" t="str">
        <f>+IF(H253=0,"",IF(#REF!=0,"",I253-#REF!))</f>
        <v/>
      </c>
      <c r="K253" s="268" t="str">
        <f>+IF(H253=0,"",'Ark1'!AF1822)</f>
        <v/>
      </c>
      <c r="L253" s="269" t="str">
        <f>+IF(H253=0,"",'Ark1'!T1822)</f>
        <v/>
      </c>
      <c r="M253" s="305" t="str">
        <f>+IF(H253=0,"",'Ark1'!U1822)</f>
        <v/>
      </c>
      <c r="N253" s="34" t="str">
        <f>+IF(H253=0,"",IF(#REF!=0,"",M253-#REF!))</f>
        <v/>
      </c>
      <c r="O253" s="270" t="str">
        <f>+IF(H253=0,"",'Ark1'!W1822)</f>
        <v/>
      </c>
      <c r="P253" s="270" t="str">
        <f>+IF(H253=0,"",'Ark1'!X1822)</f>
        <v/>
      </c>
      <c r="Q253" s="270" t="str">
        <f>+IF(H253=0,"",'Ark1'!AG1822)</f>
        <v/>
      </c>
      <c r="R253" s="270" t="str">
        <f>+IF(H253=0,"",'Ark1'!AH1822)</f>
        <v/>
      </c>
      <c r="S253" s="377" t="str">
        <f>+IF(H253=0,"",'Ark1'!AR1822)</f>
        <v/>
      </c>
      <c r="T253" s="113" t="str">
        <f>+IF(H253=0,"",'Ark1'!AS1822)</f>
        <v/>
      </c>
      <c r="U253" s="270" t="str">
        <f>+IF(H253=0,"",'Ark1'!Y1822)</f>
        <v/>
      </c>
      <c r="V253" s="269" t="str">
        <f>+IF(H253=0,"",'Ark1'!AA1822)</f>
        <v/>
      </c>
      <c r="W253" s="305" t="str">
        <f t="shared" si="18"/>
        <v/>
      </c>
      <c r="X253" s="270" t="str">
        <f t="shared" si="19"/>
        <v/>
      </c>
      <c r="Y253" s="268" t="str">
        <f t="shared" si="20"/>
        <v/>
      </c>
      <c r="Z253" s="247"/>
      <c r="AA253" s="250"/>
      <c r="AC253" s="27"/>
      <c r="AD253" s="26"/>
      <c r="AE253" s="273"/>
      <c r="AF253" s="85"/>
      <c r="AJ253" s="85"/>
    </row>
    <row r="254" spans="1:36" ht="15.6">
      <c r="A254" s="247"/>
      <c r="B254" s="330">
        <f>+'Ark1'!C1823</f>
        <v>2024</v>
      </c>
      <c r="C254" s="267">
        <f>+'Ark1'!L1823</f>
        <v>7</v>
      </c>
      <c r="D254" s="267" t="s">
        <v>34</v>
      </c>
      <c r="E254" s="275">
        <f>+'Ark1'!AP1823</f>
        <v>14</v>
      </c>
      <c r="F254" s="275" t="str">
        <f>VLOOKUP(E254,RNR!$D$1:$E$38,2)</f>
        <v>Canadisk Ayrshire</v>
      </c>
      <c r="G254" s="267" t="str">
        <f>+IF(H254=0,"",'Ark1'!Q1823)</f>
        <v/>
      </c>
      <c r="H254" s="361">
        <f>+'Ark1'!R1823</f>
        <v>0</v>
      </c>
      <c r="I254" s="268" t="str">
        <f>+IF(H254=0,"",'Ark1'!AE1823)</f>
        <v/>
      </c>
      <c r="J254" s="30" t="str">
        <f>+IF(H254=0,"",IF(#REF!=0,"",I254-#REF!))</f>
        <v/>
      </c>
      <c r="K254" s="268" t="str">
        <f>+IF(H254=0,"",'Ark1'!AF1823)</f>
        <v/>
      </c>
      <c r="L254" s="269" t="str">
        <f>+IF(H254=0,"",'Ark1'!T1823)</f>
        <v/>
      </c>
      <c r="M254" s="305" t="str">
        <f>+IF(H254=0,"",'Ark1'!U1823)</f>
        <v/>
      </c>
      <c r="N254" s="34" t="str">
        <f>+IF(H254=0,"",IF(#REF!=0,"",M254-#REF!))</f>
        <v/>
      </c>
      <c r="O254" s="270" t="str">
        <f>+IF(H254=0,"",'Ark1'!W1823)</f>
        <v/>
      </c>
      <c r="P254" s="270" t="str">
        <f>+IF(H254=0,"",'Ark1'!X1823)</f>
        <v/>
      </c>
      <c r="Q254" s="270" t="str">
        <f>+IF(H254=0,"",'Ark1'!AG1823)</f>
        <v/>
      </c>
      <c r="R254" s="270" t="str">
        <f>+IF(H254=0,"",'Ark1'!AH1823)</f>
        <v/>
      </c>
      <c r="S254" s="377" t="str">
        <f>+IF(H254=0,"",'Ark1'!AR1823)</f>
        <v/>
      </c>
      <c r="T254" s="113" t="str">
        <f>+IF(H254=0,"",'Ark1'!AS1823)</f>
        <v/>
      </c>
      <c r="U254" s="270" t="str">
        <f>+IF(H254=0,"",'Ark1'!Y1823)</f>
        <v/>
      </c>
      <c r="V254" s="269" t="str">
        <f>+IF(H254=0,"",'Ark1'!AA1823)</f>
        <v/>
      </c>
      <c r="W254" s="305" t="str">
        <f t="shared" si="18"/>
        <v/>
      </c>
      <c r="X254" s="270" t="str">
        <f t="shared" si="19"/>
        <v/>
      </c>
      <c r="Y254" s="268" t="str">
        <f t="shared" si="20"/>
        <v/>
      </c>
      <c r="Z254" s="247"/>
      <c r="AA254" s="250"/>
      <c r="AC254" s="27"/>
      <c r="AD254" s="26"/>
      <c r="AE254" s="273"/>
      <c r="AF254" s="85"/>
      <c r="AJ254" s="85"/>
    </row>
    <row r="255" spans="1:36" ht="15.6">
      <c r="A255" s="247"/>
      <c r="B255" s="330">
        <f>+'Ark1'!C1824</f>
        <v>2024</v>
      </c>
      <c r="C255" s="267">
        <f>+'Ark1'!L1824</f>
        <v>7</v>
      </c>
      <c r="D255" s="267" t="s">
        <v>34</v>
      </c>
      <c r="E255" s="275">
        <f>+'Ark1'!AP1824</f>
        <v>15</v>
      </c>
      <c r="F255" s="275" t="str">
        <f>VLOOKUP(E255,RNR!$D$1:$E$38,2)</f>
        <v>Montbéliard</v>
      </c>
      <c r="G255" s="267" t="str">
        <f>+IF(H255=0,"",'Ark1'!Q1824)</f>
        <v/>
      </c>
      <c r="H255" s="361">
        <f>+'Ark1'!R1824</f>
        <v>0</v>
      </c>
      <c r="I255" s="268" t="str">
        <f>+IF(H255=0,"",'Ark1'!AE1824)</f>
        <v/>
      </c>
      <c r="J255" s="30" t="str">
        <f>+IF(H255=0,"",IF(#REF!=0,"",I255-#REF!))</f>
        <v/>
      </c>
      <c r="K255" s="268" t="str">
        <f>+IF(H255=0,"",'Ark1'!AF1824)</f>
        <v/>
      </c>
      <c r="L255" s="269" t="str">
        <f>+IF(H255=0,"",'Ark1'!T1824)</f>
        <v/>
      </c>
      <c r="M255" s="305" t="str">
        <f>+IF(H255=0,"",'Ark1'!U1824)</f>
        <v/>
      </c>
      <c r="N255" s="34" t="str">
        <f>+IF(H255=0,"",IF(#REF!=0,"",M255-#REF!))</f>
        <v/>
      </c>
      <c r="O255" s="270" t="str">
        <f>+IF(H255=0,"",'Ark1'!W1824)</f>
        <v/>
      </c>
      <c r="P255" s="270" t="str">
        <f>+IF(H255=0,"",'Ark1'!X1824)</f>
        <v/>
      </c>
      <c r="Q255" s="270" t="str">
        <f>+IF(H255=0,"",'Ark1'!AG1824)</f>
        <v/>
      </c>
      <c r="R255" s="270" t="str">
        <f>+IF(H255=0,"",'Ark1'!AH1824)</f>
        <v/>
      </c>
      <c r="S255" s="377" t="str">
        <f>+IF(H255=0,"",'Ark1'!AR1824)</f>
        <v/>
      </c>
      <c r="T255" s="113" t="str">
        <f>+IF(H255=0,"",'Ark1'!AS1824)</f>
        <v/>
      </c>
      <c r="U255" s="270" t="str">
        <f>+IF(H255=0,"",'Ark1'!Y1824)</f>
        <v/>
      </c>
      <c r="V255" s="269" t="str">
        <f>+IF(H255=0,"",'Ark1'!AA1824)</f>
        <v/>
      </c>
      <c r="W255" s="305" t="str">
        <f t="shared" si="18"/>
        <v/>
      </c>
      <c r="X255" s="270" t="str">
        <f t="shared" si="19"/>
        <v/>
      </c>
      <c r="Y255" s="268" t="str">
        <f t="shared" si="20"/>
        <v/>
      </c>
      <c r="Z255" s="247"/>
      <c r="AA255" s="250"/>
      <c r="AC255" s="27"/>
      <c r="AD255" s="26"/>
      <c r="AE255" s="273"/>
      <c r="AF255" s="85"/>
      <c r="AJ255" s="85"/>
    </row>
    <row r="256" spans="1:36" ht="15.6">
      <c r="A256" s="247"/>
      <c r="B256" s="330">
        <f>+'Ark1'!C1825</f>
        <v>2024</v>
      </c>
      <c r="C256" s="267">
        <f>+'Ark1'!L1825</f>
        <v>7</v>
      </c>
      <c r="D256" s="267" t="s">
        <v>34</v>
      </c>
      <c r="E256" s="275">
        <f>+'Ark1'!AP1825</f>
        <v>16</v>
      </c>
      <c r="F256" s="275" t="str">
        <f>VLOOKUP(E256,RNR!$D$1:$E$38,2)</f>
        <v>Mørefe</v>
      </c>
      <c r="G256" s="267" t="str">
        <f>+IF(H256=0,"",'Ark1'!Q1825)</f>
        <v/>
      </c>
      <c r="H256" s="361">
        <f>+'Ark1'!R1825</f>
        <v>0</v>
      </c>
      <c r="I256" s="268" t="str">
        <f>+IF(H256=0,"",'Ark1'!AE1825)</f>
        <v/>
      </c>
      <c r="J256" s="30" t="str">
        <f>+IF(H256=0,"",IF(#REF!=0,"",I256-#REF!))</f>
        <v/>
      </c>
      <c r="K256" s="268" t="str">
        <f>+IF(H256=0,"",'Ark1'!AF1825)</f>
        <v/>
      </c>
      <c r="L256" s="269" t="str">
        <f>+IF(H256=0,"",'Ark1'!T1825)</f>
        <v/>
      </c>
      <c r="M256" s="305" t="str">
        <f>+IF(H256=0,"",'Ark1'!U1825)</f>
        <v/>
      </c>
      <c r="N256" s="34" t="str">
        <f>+IF(H256=0,"",IF(#REF!=0,"",M256-#REF!))</f>
        <v/>
      </c>
      <c r="O256" s="270" t="str">
        <f>+IF(H256=0,"",'Ark1'!W1825)</f>
        <v/>
      </c>
      <c r="P256" s="270" t="str">
        <f>+IF(H256=0,"",'Ark1'!X1825)</f>
        <v/>
      </c>
      <c r="Q256" s="270" t="str">
        <f>+IF(H256=0,"",'Ark1'!AG1825)</f>
        <v/>
      </c>
      <c r="R256" s="270" t="str">
        <f>+IF(H256=0,"",'Ark1'!AH1825)</f>
        <v/>
      </c>
      <c r="S256" s="377" t="str">
        <f>+IF(H256=0,"",'Ark1'!AR1825)</f>
        <v/>
      </c>
      <c r="T256" s="113" t="str">
        <f>+IF(H256=0,"",'Ark1'!AS1825)</f>
        <v/>
      </c>
      <c r="U256" s="270" t="str">
        <f>+IF(H256=0,"",'Ark1'!Y1825)</f>
        <v/>
      </c>
      <c r="V256" s="269" t="str">
        <f>+IF(H256=0,"",'Ark1'!AA1825)</f>
        <v/>
      </c>
      <c r="W256" s="305" t="str">
        <f t="shared" si="18"/>
        <v/>
      </c>
      <c r="X256" s="270" t="str">
        <f t="shared" si="19"/>
        <v/>
      </c>
      <c r="Y256" s="268" t="str">
        <f t="shared" si="20"/>
        <v/>
      </c>
      <c r="Z256" s="247"/>
      <c r="AA256" s="250"/>
      <c r="AC256" s="27"/>
      <c r="AD256" s="26"/>
      <c r="AE256" s="273"/>
      <c r="AF256" s="85"/>
      <c r="AJ256" s="85"/>
    </row>
    <row r="257" spans="1:36" ht="15.6">
      <c r="A257" s="247"/>
      <c r="B257" s="330">
        <f>+'Ark1'!C1826</f>
        <v>2024</v>
      </c>
      <c r="C257" s="267">
        <f>+'Ark1'!L1826</f>
        <v>7</v>
      </c>
      <c r="D257" s="267" t="s">
        <v>34</v>
      </c>
      <c r="E257" s="275">
        <f>+'Ark1'!AP1826</f>
        <v>17</v>
      </c>
      <c r="F257" s="275" t="str">
        <f>VLOOKUP(E257,RNR!$D$1:$E$38,2)</f>
        <v>Normande</v>
      </c>
      <c r="G257" s="267" t="str">
        <f>+IF(H257=0,"",'Ark1'!Q1826)</f>
        <v/>
      </c>
      <c r="H257" s="361">
        <f>+'Ark1'!R1826</f>
        <v>0</v>
      </c>
      <c r="I257" s="268" t="str">
        <f>+IF(H257=0,"",'Ark1'!AE1826)</f>
        <v/>
      </c>
      <c r="J257" s="30" t="str">
        <f>+IF(H257=0,"",IF(#REF!=0,"",I257-#REF!))</f>
        <v/>
      </c>
      <c r="K257" s="268" t="str">
        <f>+IF(H257=0,"",'Ark1'!AF1826)</f>
        <v/>
      </c>
      <c r="L257" s="269" t="str">
        <f>+IF(H257=0,"",'Ark1'!T1826)</f>
        <v/>
      </c>
      <c r="M257" s="305" t="str">
        <f>+IF(H257=0,"",'Ark1'!U1826)</f>
        <v/>
      </c>
      <c r="N257" s="34" t="str">
        <f>+IF(H257=0,"",IF(#REF!=0,"",M257-#REF!))</f>
        <v/>
      </c>
      <c r="O257" s="270" t="str">
        <f>+IF(H257=0,"",'Ark1'!W1826)</f>
        <v/>
      </c>
      <c r="P257" s="270" t="str">
        <f>+IF(H257=0,"",'Ark1'!X1826)</f>
        <v/>
      </c>
      <c r="Q257" s="270" t="str">
        <f>+IF(H257=0,"",'Ark1'!AG1826)</f>
        <v/>
      </c>
      <c r="R257" s="270" t="str">
        <f>+IF(H257=0,"",'Ark1'!AH1826)</f>
        <v/>
      </c>
      <c r="S257" s="377" t="str">
        <f>+IF(H257=0,"",'Ark1'!AR1826)</f>
        <v/>
      </c>
      <c r="T257" s="113" t="str">
        <f>+IF(H257=0,"",'Ark1'!AS1826)</f>
        <v/>
      </c>
      <c r="U257" s="270" t="str">
        <f>+IF(H257=0,"",'Ark1'!Y1826)</f>
        <v/>
      </c>
      <c r="V257" s="269" t="str">
        <f>+IF(H257=0,"",'Ark1'!AA1826)</f>
        <v/>
      </c>
      <c r="W257" s="305" t="str">
        <f t="shared" si="18"/>
        <v/>
      </c>
      <c r="X257" s="270" t="str">
        <f t="shared" si="19"/>
        <v/>
      </c>
      <c r="Y257" s="268" t="str">
        <f t="shared" si="20"/>
        <v/>
      </c>
      <c r="Z257" s="247"/>
      <c r="AA257" s="250"/>
      <c r="AC257" s="27"/>
      <c r="AD257" s="26"/>
      <c r="AE257" s="273"/>
      <c r="AF257" s="85"/>
      <c r="AJ257" s="85"/>
    </row>
    <row r="258" spans="1:36" ht="15.6">
      <c r="A258" s="247"/>
      <c r="B258" s="330">
        <f>+'Ark1'!C1827</f>
        <v>2024</v>
      </c>
      <c r="C258" s="267">
        <f>+'Ark1'!L1827</f>
        <v>7</v>
      </c>
      <c r="D258" s="267" t="s">
        <v>34</v>
      </c>
      <c r="E258" s="275">
        <f>+'Ark1'!AP1827</f>
        <v>21</v>
      </c>
      <c r="F258" s="275" t="str">
        <f>VLOOKUP(E258,RNR!$D$1:$E$38,2)</f>
        <v>Hereford</v>
      </c>
      <c r="G258" s="267">
        <f>+IF(H258=0,"",'Ark1'!Q1827)</f>
        <v>4</v>
      </c>
      <c r="H258" s="361">
        <f>+'Ark1'!R1827</f>
        <v>6</v>
      </c>
      <c r="I258" s="268">
        <f>+IF(H258=0,"",'Ark1'!AE1827)</f>
        <v>7.3170731707317085</v>
      </c>
      <c r="J258" s="30" t="e">
        <f>+IF(H258=0,"",IF(#REF!=0,"",I258-#REF!))</f>
        <v>#REF!</v>
      </c>
      <c r="K258" s="268">
        <f>+IF(H258=0,"",'Ark1'!AF1827)</f>
        <v>9.118977730626689</v>
      </c>
      <c r="L258" s="269">
        <f>+IF(H258=0,"",'Ark1'!T1827)</f>
        <v>10.666666666666664</v>
      </c>
      <c r="M258" s="305">
        <f>+IF(H258=0,"",'Ark1'!U1827)</f>
        <v>319.46666666666664</v>
      </c>
      <c r="N258" s="34" t="e">
        <f>+IF(H258=0,"",IF(#REF!=0,"",M258-#REF!))</f>
        <v>#REF!</v>
      </c>
      <c r="O258" s="270">
        <f>+IF(H258=0,"",'Ark1'!W1827)</f>
        <v>100</v>
      </c>
      <c r="P258" s="270">
        <f>+IF(H258=0,"",'Ark1'!X1827)</f>
        <v>16.666666666666671</v>
      </c>
      <c r="Q258" s="270">
        <f>+IF(H258=0,"",'Ark1'!AG1827)</f>
        <v>646</v>
      </c>
      <c r="R258" s="270">
        <f>+IF(H258=0,"",'Ark1'!AH1827)</f>
        <v>0</v>
      </c>
      <c r="S258" s="377">
        <f>+IF(H258=0,"",'Ark1'!AR1827)</f>
        <v>203</v>
      </c>
      <c r="T258" s="113">
        <f>+IF(H258=0,"",'Ark1'!AS1827)</f>
        <v>38.097194055671473</v>
      </c>
      <c r="U258" s="270">
        <f>+IF(H258=0,"",'Ark1'!Y1827)</f>
        <v>47.463904414009662</v>
      </c>
      <c r="V258" s="269">
        <f>+IF(H258=0,"",'Ark1'!AA1827)</f>
        <v>1.1055415967851359</v>
      </c>
      <c r="W258" s="305">
        <f t="shared" si="18"/>
        <v>494.53044375644987</v>
      </c>
      <c r="X258" s="270">
        <f t="shared" si="19"/>
        <v>45.638095238095232</v>
      </c>
      <c r="Y258" s="268">
        <f t="shared" si="20"/>
        <v>1.5</v>
      </c>
      <c r="Z258" s="247"/>
      <c r="AA258" s="250"/>
      <c r="AC258" s="27"/>
      <c r="AD258" s="26"/>
      <c r="AE258" s="273"/>
      <c r="AF258" s="85"/>
      <c r="AJ258" s="85"/>
    </row>
    <row r="259" spans="1:36" ht="15.6">
      <c r="A259" s="247"/>
      <c r="B259" s="330">
        <f>+'Ark1'!C1828</f>
        <v>2024</v>
      </c>
      <c r="C259" s="267">
        <f>+'Ark1'!L1828</f>
        <v>7</v>
      </c>
      <c r="D259" s="267" t="s">
        <v>34</v>
      </c>
      <c r="E259" s="275">
        <f>+'Ark1'!AP1828</f>
        <v>22</v>
      </c>
      <c r="F259" s="275" t="str">
        <f>VLOOKUP(E259,RNR!$D$1:$E$38,2)</f>
        <v>Charolais</v>
      </c>
      <c r="G259" s="267">
        <f>+IF(H259=0,"",'Ark1'!Q1828)</f>
        <v>6</v>
      </c>
      <c r="H259" s="361">
        <f>+'Ark1'!R1828</f>
        <v>8</v>
      </c>
      <c r="I259" s="268">
        <f>+IF(H259=0,"",'Ark1'!AE1828)</f>
        <v>36.363636363636367</v>
      </c>
      <c r="J259" s="30" t="e">
        <f>+IF(H259=0,"",IF(#REF!=0,"",I259-#REF!))</f>
        <v>#REF!</v>
      </c>
      <c r="K259" s="268">
        <f>+IF(H259=0,"",'Ark1'!AF1828)</f>
        <v>37.306174231745139</v>
      </c>
      <c r="L259" s="269">
        <f>+IF(H259=0,"",'Ark1'!T1828)</f>
        <v>6.25</v>
      </c>
      <c r="M259" s="305">
        <f>+IF(H259=0,"",'Ark1'!U1828)</f>
        <v>264.65000000000003</v>
      </c>
      <c r="N259" s="34" t="e">
        <f>+IF(H259=0,"",IF(#REF!=0,"",M259-#REF!))</f>
        <v>#REF!</v>
      </c>
      <c r="O259" s="270">
        <f>+IF(H259=0,"",'Ark1'!W1828)</f>
        <v>37.5</v>
      </c>
      <c r="P259" s="270">
        <f>+IF(H259=0,"",'Ark1'!X1828)</f>
        <v>0</v>
      </c>
      <c r="Q259" s="270">
        <f>+IF(H259=0,"",'Ark1'!AG1828)</f>
        <v>506.25</v>
      </c>
      <c r="R259" s="270">
        <f>+IF(H259=0,"",'Ark1'!AH1828)</f>
        <v>0</v>
      </c>
      <c r="S259" s="377">
        <f>+IF(H259=0,"",'Ark1'!AR1828)</f>
        <v>195.25</v>
      </c>
      <c r="T259" s="113">
        <f>+IF(H259=0,"",'Ark1'!AS1828)</f>
        <v>35.592115344220659</v>
      </c>
      <c r="U259" s="270">
        <f>+IF(H259=0,"",'Ark1'!Y1828)</f>
        <v>24.405634595314151</v>
      </c>
      <c r="V259" s="269">
        <f>+IF(H259=0,"",'Ark1'!AA1828)</f>
        <v>0.96824583655185403</v>
      </c>
      <c r="W259" s="305">
        <f t="shared" si="18"/>
        <v>522.76543209876559</v>
      </c>
      <c r="X259" s="270">
        <f t="shared" si="19"/>
        <v>37.807142857142864</v>
      </c>
      <c r="Y259" s="268">
        <f t="shared" si="20"/>
        <v>1.3333333333333333</v>
      </c>
      <c r="Z259" s="247"/>
      <c r="AA259" s="250"/>
      <c r="AC259" s="27"/>
      <c r="AD259" s="26"/>
      <c r="AE259" s="273"/>
      <c r="AF259" s="85"/>
      <c r="AJ259" s="85"/>
    </row>
    <row r="260" spans="1:36" ht="15.6">
      <c r="A260" s="247"/>
      <c r="B260" s="330">
        <f>+'Ark1'!C1829</f>
        <v>2024</v>
      </c>
      <c r="C260" s="267">
        <f>+'Ark1'!L1829</f>
        <v>7</v>
      </c>
      <c r="D260" s="267" t="s">
        <v>34</v>
      </c>
      <c r="E260" s="275">
        <f>+'Ark1'!AP1829</f>
        <v>23</v>
      </c>
      <c r="F260" s="275" t="str">
        <f>VLOOKUP(E260,RNR!$D$1:$E$38,2)</f>
        <v>Aberdeen Angus</v>
      </c>
      <c r="G260" s="267">
        <f>+IF(H260=0,"",'Ark1'!Q1829)</f>
        <v>7</v>
      </c>
      <c r="H260" s="361">
        <f>+'Ark1'!R1829</f>
        <v>24</v>
      </c>
      <c r="I260" s="268">
        <f>+IF(H260=0,"",'Ark1'!AE1829)</f>
        <v>23.07692307692308</v>
      </c>
      <c r="J260" s="30" t="e">
        <f>+IF(H260=0,"",IF(#REF!=0,"",I260-#REF!))</f>
        <v>#REF!</v>
      </c>
      <c r="K260" s="268">
        <f>+IF(H260=0,"",'Ark1'!AF1829)</f>
        <v>26.900416630442777</v>
      </c>
      <c r="L260" s="269">
        <f>+IF(H260=0,"",'Ark1'!T1829)</f>
        <v>9.25</v>
      </c>
      <c r="M260" s="305">
        <f>+IF(H260=0,"",'Ark1'!U1829)</f>
        <v>335.20833333333326</v>
      </c>
      <c r="N260" s="34" t="e">
        <f>+IF(H260=0,"",IF(#REF!=0,"",M260-#REF!))</f>
        <v>#REF!</v>
      </c>
      <c r="O260" s="270">
        <f>+IF(H260=0,"",'Ark1'!W1829)</f>
        <v>91.666666666666686</v>
      </c>
      <c r="P260" s="270">
        <f>+IF(H260=0,"",'Ark1'!X1829)</f>
        <v>37.5</v>
      </c>
      <c r="Q260" s="270">
        <f>+IF(H260=0,"",'Ark1'!AG1829)</f>
        <v>655.5</v>
      </c>
      <c r="R260" s="270">
        <f>+IF(H260=0,"",'Ark1'!AH1829)</f>
        <v>0</v>
      </c>
      <c r="S260" s="377">
        <f>+IF(H260=0,"",'Ark1'!AR1829)</f>
        <v>208.5</v>
      </c>
      <c r="T260" s="113">
        <f>+IF(H260=0,"",'Ark1'!AS1829)</f>
        <v>36.643217191105173</v>
      </c>
      <c r="U260" s="270">
        <f>+IF(H260=0,"",'Ark1'!Y1829)</f>
        <v>53.966068943570946</v>
      </c>
      <c r="V260" s="269">
        <f>+IF(H260=0,"",'Ark1'!AA1829)</f>
        <v>1.8085445345175597</v>
      </c>
      <c r="W260" s="305">
        <f t="shared" si="18"/>
        <v>511.37808288838028</v>
      </c>
      <c r="X260" s="270">
        <f t="shared" si="19"/>
        <v>47.886904761904752</v>
      </c>
      <c r="Y260" s="268">
        <f t="shared" si="20"/>
        <v>3.4285714285714284</v>
      </c>
      <c r="Z260" s="247"/>
      <c r="AA260" s="250"/>
      <c r="AC260" s="27"/>
      <c r="AD260" s="26"/>
      <c r="AE260" s="273"/>
      <c r="AF260" s="85"/>
      <c r="AJ260" s="85"/>
    </row>
    <row r="261" spans="1:36" ht="15.6">
      <c r="A261" s="247"/>
      <c r="B261" s="330">
        <f>+'Ark1'!C1830</f>
        <v>2024</v>
      </c>
      <c r="C261" s="267">
        <f>+'Ark1'!L1830</f>
        <v>7</v>
      </c>
      <c r="D261" s="267" t="s">
        <v>34</v>
      </c>
      <c r="E261" s="275">
        <f>+'Ark1'!AP1830</f>
        <v>24</v>
      </c>
      <c r="F261" s="275" t="str">
        <f>VLOOKUP(E261,RNR!$D$1:$E$38,2)</f>
        <v>Limousin</v>
      </c>
      <c r="G261" s="267">
        <f>+IF(H261=0,"",'Ark1'!Q1830)</f>
        <v>3</v>
      </c>
      <c r="H261" s="361">
        <f>+'Ark1'!R1830</f>
        <v>4</v>
      </c>
      <c r="I261" s="268">
        <f>+IF(H261=0,"",'Ark1'!AE1830)</f>
        <v>22.222222222222225</v>
      </c>
      <c r="J261" s="30" t="e">
        <f>+IF(H261=0,"",IF(#REF!=0,"",I261-#REF!))</f>
        <v>#REF!</v>
      </c>
      <c r="K261" s="268">
        <f>+IF(H261=0,"",'Ark1'!AF1830)</f>
        <v>22.397820163487737</v>
      </c>
      <c r="L261" s="269">
        <f>+IF(H261=0,"",'Ark1'!T1830)</f>
        <v>6.5</v>
      </c>
      <c r="M261" s="305">
        <f>+IF(H261=0,"",'Ark1'!U1830)</f>
        <v>308.25</v>
      </c>
      <c r="N261" s="34" t="e">
        <f>+IF(H261=0,"",IF(#REF!=0,"",M261-#REF!))</f>
        <v>#REF!</v>
      </c>
      <c r="O261" s="270">
        <f>+IF(H261=0,"",'Ark1'!W1830)</f>
        <v>50</v>
      </c>
      <c r="P261" s="270">
        <f>+IF(H261=0,"",'Ark1'!X1830)</f>
        <v>0</v>
      </c>
      <c r="Q261" s="270">
        <f>+IF(H261=0,"",'Ark1'!AG1830)</f>
        <v>648.75</v>
      </c>
      <c r="R261" s="270">
        <f>+IF(H261=0,"",'Ark1'!AH1830)</f>
        <v>0</v>
      </c>
      <c r="S261" s="377">
        <f>+IF(H261=0,"",'Ark1'!AR1830)</f>
        <v>205.25</v>
      </c>
      <c r="T261" s="113">
        <f>+IF(H261=0,"",'Ark1'!AS1830)</f>
        <v>35.596793486053151</v>
      </c>
      <c r="U261" s="270">
        <f>+IF(H261=0,"",'Ark1'!Y1830)</f>
        <v>20.770471829017403</v>
      </c>
      <c r="V261" s="269">
        <f>+IF(H261=0,"",'Ark1'!AA1830)</f>
        <v>2.2912878474779204</v>
      </c>
      <c r="W261" s="305">
        <f t="shared" si="18"/>
        <v>475.14450867052022</v>
      </c>
      <c r="X261" s="270">
        <f t="shared" si="19"/>
        <v>44.035714285714285</v>
      </c>
      <c r="Y261" s="268">
        <f t="shared" si="20"/>
        <v>1.3333333333333333</v>
      </c>
      <c r="Z261" s="247"/>
      <c r="AA261" s="250"/>
      <c r="AC261" s="27"/>
      <c r="AD261" s="26"/>
      <c r="AE261" s="273"/>
      <c r="AF261" s="85"/>
      <c r="AJ261" s="85"/>
    </row>
    <row r="262" spans="1:36" ht="15.6">
      <c r="A262" s="247"/>
      <c r="B262" s="330">
        <f>+'Ark1'!C1831</f>
        <v>2024</v>
      </c>
      <c r="C262" s="267">
        <f>+'Ark1'!L1831</f>
        <v>7</v>
      </c>
      <c r="D262" s="267" t="s">
        <v>34</v>
      </c>
      <c r="E262" s="275">
        <f>+'Ark1'!AP1831</f>
        <v>25</v>
      </c>
      <c r="F262" s="275" t="str">
        <f>VLOOKUP(E262,RNR!$D$1:$E$38,2)</f>
        <v>Kjøttsimmental</v>
      </c>
      <c r="G262" s="267">
        <f>+IF(H262=0,"",'Ark1'!Q1831)</f>
        <v>1</v>
      </c>
      <c r="H262" s="361">
        <f>+'Ark1'!R1831</f>
        <v>1</v>
      </c>
      <c r="I262" s="268">
        <f>+IF(H262=0,"",'Ark1'!AE1831)</f>
        <v>20</v>
      </c>
      <c r="J262" s="30" t="e">
        <f>+IF(H262=0,"",IF(#REF!=0,"",I262-#REF!))</f>
        <v>#REF!</v>
      </c>
      <c r="K262" s="268">
        <f>+IF(H262=0,"",'Ark1'!AF1831)</f>
        <v>20.596667958155749</v>
      </c>
      <c r="L262" s="269">
        <f>+IF(H262=0,"",'Ark1'!T1831)</f>
        <v>7</v>
      </c>
      <c r="M262" s="305">
        <f>+IF(H262=0,"",'Ark1'!U1831)</f>
        <v>265.8</v>
      </c>
      <c r="N262" s="34" t="e">
        <f>+IF(H262=0,"",IF(#REF!=0,"",M262-#REF!))</f>
        <v>#REF!</v>
      </c>
      <c r="O262" s="270">
        <f>+IF(H262=0,"",'Ark1'!W1831)</f>
        <v>100</v>
      </c>
      <c r="P262" s="270">
        <f>+IF(H262=0,"",'Ark1'!X1831)</f>
        <v>0</v>
      </c>
      <c r="Q262" s="270">
        <f>+IF(H262=0,"",'Ark1'!AG1831)</f>
        <v>441</v>
      </c>
      <c r="R262" s="270">
        <f>+IF(H262=0,"",'Ark1'!AH1831)</f>
        <v>0</v>
      </c>
      <c r="S262" s="377">
        <f>+IF(H262=0,"",'Ark1'!AR1831)</f>
        <v>195</v>
      </c>
      <c r="T262" s="113">
        <f>+IF(H262=0,"",'Ark1'!AS1831)</f>
        <v>35.873834690402745</v>
      </c>
      <c r="U262" s="270">
        <f>+IF(H262=0,"",'Ark1'!Y1831)</f>
        <v>0</v>
      </c>
      <c r="V262" s="269">
        <f>+IF(H262=0,"",'Ark1'!AA1831)</f>
        <v>0</v>
      </c>
      <c r="W262" s="305">
        <f t="shared" si="18"/>
        <v>602.7210884353741</v>
      </c>
      <c r="X262" s="270">
        <f t="shared" si="19"/>
        <v>37.971428571428575</v>
      </c>
      <c r="Y262" s="268">
        <f t="shared" si="20"/>
        <v>1</v>
      </c>
      <c r="Z262" s="247"/>
      <c r="AA262" s="250"/>
      <c r="AC262" s="27"/>
      <c r="AD262" s="26"/>
      <c r="AE262" s="273"/>
      <c r="AF262" s="85"/>
      <c r="AJ262" s="85"/>
    </row>
    <row r="263" spans="1:36" ht="15.6">
      <c r="A263" s="247"/>
      <c r="B263" s="330">
        <f>+'Ark1'!C1832</f>
        <v>2024</v>
      </c>
      <c r="C263" s="267">
        <f>+'Ark1'!L1832</f>
        <v>7</v>
      </c>
      <c r="D263" s="267" t="s">
        <v>34</v>
      </c>
      <c r="E263" s="275">
        <f>+'Ark1'!AP1832</f>
        <v>26</v>
      </c>
      <c r="F263" s="275" t="str">
        <f>VLOOKUP(E263,RNR!$D$1:$E$38,2)</f>
        <v>Blonde d`Aquitaine</v>
      </c>
      <c r="G263" s="267" t="str">
        <f>+IF(H263=0,"",'Ark1'!Q1832)</f>
        <v/>
      </c>
      <c r="H263" s="361">
        <f>+'Ark1'!R1832</f>
        <v>0</v>
      </c>
      <c r="I263" s="268" t="str">
        <f>+IF(H263=0,"",'Ark1'!AE1832)</f>
        <v/>
      </c>
      <c r="J263" s="30" t="str">
        <f>+IF(H263=0,"",IF(#REF!=0,"",I263-#REF!))</f>
        <v/>
      </c>
      <c r="K263" s="268" t="str">
        <f>+IF(H263=0,"",'Ark1'!AF1832)</f>
        <v/>
      </c>
      <c r="L263" s="269" t="str">
        <f>+IF(H263=0,"",'Ark1'!T1832)</f>
        <v/>
      </c>
      <c r="M263" s="305" t="str">
        <f>+IF(H263=0,"",'Ark1'!U1832)</f>
        <v/>
      </c>
      <c r="N263" s="34" t="str">
        <f>+IF(H263=0,"",IF(#REF!=0,"",M263-#REF!))</f>
        <v/>
      </c>
      <c r="O263" s="270" t="str">
        <f>+IF(H263=0,"",'Ark1'!W1832)</f>
        <v/>
      </c>
      <c r="P263" s="270" t="str">
        <f>+IF(H263=0,"",'Ark1'!X1832)</f>
        <v/>
      </c>
      <c r="Q263" s="270" t="str">
        <f>+IF(H263=0,"",'Ark1'!AG1832)</f>
        <v/>
      </c>
      <c r="R263" s="270" t="str">
        <f>+IF(H263=0,"",'Ark1'!AH1832)</f>
        <v/>
      </c>
      <c r="S263" s="377" t="str">
        <f>+IF(H263=0,"",'Ark1'!AR1832)</f>
        <v/>
      </c>
      <c r="T263" s="113" t="str">
        <f>+IF(H263=0,"",'Ark1'!AS1832)</f>
        <v/>
      </c>
      <c r="U263" s="270" t="str">
        <f>+IF(H263=0,"",'Ark1'!Y1832)</f>
        <v/>
      </c>
      <c r="V263" s="269" t="str">
        <f>+IF(H263=0,"",'Ark1'!AA1832)</f>
        <v/>
      </c>
      <c r="W263" s="305" t="str">
        <f t="shared" si="18"/>
        <v/>
      </c>
      <c r="X263" s="270" t="str">
        <f t="shared" si="19"/>
        <v/>
      </c>
      <c r="Y263" s="268" t="str">
        <f t="shared" si="20"/>
        <v/>
      </c>
      <c r="Z263" s="247"/>
      <c r="AA263" s="250"/>
      <c r="AC263" s="27"/>
      <c r="AD263" s="26"/>
      <c r="AE263" s="273"/>
      <c r="AF263" s="85"/>
      <c r="AJ263" s="85"/>
    </row>
    <row r="264" spans="1:36" ht="15.6">
      <c r="A264" s="247"/>
      <c r="B264" s="330">
        <f>+'Ark1'!C1833</f>
        <v>2024</v>
      </c>
      <c r="C264" s="267">
        <f>+'Ark1'!L1833</f>
        <v>7</v>
      </c>
      <c r="D264" s="267" t="s">
        <v>34</v>
      </c>
      <c r="E264" s="275">
        <f>+'Ark1'!AP1833</f>
        <v>27</v>
      </c>
      <c r="F264" s="275" t="str">
        <f>VLOOKUP(E264,RNR!$D$1:$E$38,2)</f>
        <v>Highland</v>
      </c>
      <c r="G264" s="267" t="str">
        <f>+IF(H264=0,"",'Ark1'!Q1833)</f>
        <v/>
      </c>
      <c r="H264" s="361">
        <f>+'Ark1'!R1833</f>
        <v>0</v>
      </c>
      <c r="I264" s="268" t="str">
        <f>+IF(H264=0,"",'Ark1'!AE1833)</f>
        <v/>
      </c>
      <c r="J264" s="30" t="str">
        <f>+IF(H264=0,"",IF(#REF!=0,"",I264-#REF!))</f>
        <v/>
      </c>
      <c r="K264" s="268" t="str">
        <f>+IF(H264=0,"",'Ark1'!AF1833)</f>
        <v/>
      </c>
      <c r="L264" s="269" t="str">
        <f>+IF(H264=0,"",'Ark1'!T1833)</f>
        <v/>
      </c>
      <c r="M264" s="305" t="str">
        <f>+IF(H264=0,"",'Ark1'!U1833)</f>
        <v/>
      </c>
      <c r="N264" s="34" t="str">
        <f>+IF(H264=0,"",IF(#REF!=0,"",M264-#REF!))</f>
        <v/>
      </c>
      <c r="O264" s="270" t="str">
        <f>+IF(H264=0,"",'Ark1'!W1833)</f>
        <v/>
      </c>
      <c r="P264" s="270" t="str">
        <f>+IF(H264=0,"",'Ark1'!X1833)</f>
        <v/>
      </c>
      <c r="Q264" s="270" t="str">
        <f>+IF(H264=0,"",'Ark1'!AG1833)</f>
        <v/>
      </c>
      <c r="R264" s="270" t="str">
        <f>+IF(H264=0,"",'Ark1'!AH1833)</f>
        <v/>
      </c>
      <c r="S264" s="377" t="str">
        <f>+IF(H264=0,"",'Ark1'!AR1833)</f>
        <v/>
      </c>
      <c r="T264" s="113" t="str">
        <f>+IF(H264=0,"",'Ark1'!AS1833)</f>
        <v/>
      </c>
      <c r="U264" s="270" t="str">
        <f>+IF(H264=0,"",'Ark1'!Y1833)</f>
        <v/>
      </c>
      <c r="V264" s="269" t="str">
        <f>+IF(H264=0,"",'Ark1'!AA1833)</f>
        <v/>
      </c>
      <c r="W264" s="305" t="str">
        <f t="shared" si="18"/>
        <v/>
      </c>
      <c r="X264" s="270" t="str">
        <f t="shared" si="19"/>
        <v/>
      </c>
      <c r="Y264" s="268" t="str">
        <f t="shared" si="20"/>
        <v/>
      </c>
      <c r="Z264" s="247"/>
      <c r="AA264" s="250"/>
      <c r="AC264" s="27"/>
      <c r="AD264" s="26"/>
      <c r="AE264" s="273"/>
      <c r="AF264" s="85"/>
      <c r="AJ264" s="85"/>
    </row>
    <row r="265" spans="1:36" ht="15.6">
      <c r="A265" s="247"/>
      <c r="B265" s="330">
        <f>+'Ark1'!C1834</f>
        <v>2024</v>
      </c>
      <c r="C265" s="267">
        <f>+'Ark1'!L1834</f>
        <v>7</v>
      </c>
      <c r="D265" s="267" t="s">
        <v>34</v>
      </c>
      <c r="E265" s="275">
        <f>+'Ark1'!AP1834</f>
        <v>28</v>
      </c>
      <c r="F265" s="275" t="str">
        <f>VLOOKUP(E265,RNR!$D$1:$E$38,2)</f>
        <v>Tiroler Grauvieh</v>
      </c>
      <c r="G265" s="267" t="str">
        <f>+IF(H265=0,"",'Ark1'!Q1834)</f>
        <v/>
      </c>
      <c r="H265" s="361">
        <f>+'Ark1'!R1834</f>
        <v>0</v>
      </c>
      <c r="I265" s="268" t="str">
        <f>+IF(H265=0,"",'Ark1'!AE1834)</f>
        <v/>
      </c>
      <c r="J265" s="30" t="str">
        <f>+IF(H265=0,"",IF(#REF!=0,"",I265-#REF!))</f>
        <v/>
      </c>
      <c r="K265" s="268" t="str">
        <f>+IF(H265=0,"",'Ark1'!AF1834)</f>
        <v/>
      </c>
      <c r="L265" s="269" t="str">
        <f>+IF(H265=0,"",'Ark1'!T1834)</f>
        <v/>
      </c>
      <c r="M265" s="305" t="str">
        <f>+IF(H265=0,"",'Ark1'!U1834)</f>
        <v/>
      </c>
      <c r="N265" s="34" t="str">
        <f>+IF(H265=0,"",IF(#REF!=0,"",M265-#REF!))</f>
        <v/>
      </c>
      <c r="O265" s="270" t="str">
        <f>+IF(H265=0,"",'Ark1'!W1834)</f>
        <v/>
      </c>
      <c r="P265" s="270" t="str">
        <f>+IF(H265=0,"",'Ark1'!X1834)</f>
        <v/>
      </c>
      <c r="Q265" s="270" t="str">
        <f>+IF(H265=0,"",'Ark1'!AG1834)</f>
        <v/>
      </c>
      <c r="R265" s="270" t="str">
        <f>+IF(H265=0,"",'Ark1'!AH1834)</f>
        <v/>
      </c>
      <c r="S265" s="377" t="str">
        <f>+IF(H265=0,"",'Ark1'!AR1834)</f>
        <v/>
      </c>
      <c r="T265" s="113" t="str">
        <f>+IF(H265=0,"",'Ark1'!AS1834)</f>
        <v/>
      </c>
      <c r="U265" s="270" t="str">
        <f>+IF(H265=0,"",'Ark1'!Y1834)</f>
        <v/>
      </c>
      <c r="V265" s="269" t="str">
        <f>+IF(H265=0,"",'Ark1'!AA1834)</f>
        <v/>
      </c>
      <c r="W265" s="305" t="str">
        <f t="shared" si="18"/>
        <v/>
      </c>
      <c r="X265" s="270" t="str">
        <f t="shared" si="19"/>
        <v/>
      </c>
      <c r="Y265" s="268" t="str">
        <f t="shared" si="20"/>
        <v/>
      </c>
      <c r="Z265" s="247"/>
      <c r="AA265" s="250"/>
      <c r="AC265" s="27"/>
      <c r="AD265" s="26"/>
      <c r="AE265" s="273"/>
      <c r="AF265" s="85"/>
      <c r="AJ265" s="85"/>
    </row>
    <row r="266" spans="1:36" ht="15.6">
      <c r="A266" s="247"/>
      <c r="B266" s="330">
        <f>+'Ark1'!C1835</f>
        <v>2024</v>
      </c>
      <c r="C266" s="267">
        <f>+'Ark1'!L1835</f>
        <v>7</v>
      </c>
      <c r="D266" s="267" t="s">
        <v>34</v>
      </c>
      <c r="E266" s="275">
        <f>+'Ark1'!AP1835</f>
        <v>29</v>
      </c>
      <c r="F266" s="275" t="str">
        <f>VLOOKUP(E266,RNR!$D$1:$E$38,2)</f>
        <v>Dexter</v>
      </c>
      <c r="G266" s="267">
        <f>+IF(H266=0,"",'Ark1'!Q1835)</f>
        <v>1</v>
      </c>
      <c r="H266" s="361">
        <f>+'Ark1'!R1835</f>
        <v>1</v>
      </c>
      <c r="I266" s="268">
        <f>+IF(H266=0,"",'Ark1'!AE1835)</f>
        <v>0.87719298245614019</v>
      </c>
      <c r="J266" s="30" t="e">
        <f>+IF(H266=0,"",IF(#REF!=0,"",I266-#REF!))</f>
        <v>#REF!</v>
      </c>
      <c r="K266" s="268">
        <f>+IF(H266=0,"",'Ark1'!AF1835)</f>
        <v>1.3507320335917947</v>
      </c>
      <c r="L266" s="269">
        <f>+IF(H266=0,"",'Ark1'!T1835)</f>
        <v>9</v>
      </c>
      <c r="M266" s="305">
        <f>+IF(H266=0,"",'Ark1'!U1835)</f>
        <v>218.1</v>
      </c>
      <c r="N266" s="34" t="e">
        <f>+IF(H266=0,"",IF(#REF!=0,"",M266-#REF!))</f>
        <v>#REF!</v>
      </c>
      <c r="O266" s="270">
        <f>+IF(H266=0,"",'Ark1'!W1835)</f>
        <v>100</v>
      </c>
      <c r="P266" s="270">
        <f>+IF(H266=0,"",'Ark1'!X1835)</f>
        <v>0</v>
      </c>
      <c r="Q266" s="270">
        <f>+IF(H266=0,"",'Ark1'!AG1835)</f>
        <v>769</v>
      </c>
      <c r="R266" s="270">
        <f>+IF(H266=0,"",'Ark1'!AH1835)</f>
        <v>0</v>
      </c>
      <c r="S266" s="377">
        <f>+IF(H266=0,"",'Ark1'!AR1835)</f>
        <v>178</v>
      </c>
      <c r="T266" s="113">
        <f>+IF(H266=0,"",'Ark1'!AS1835)</f>
        <v>38.654181956937123</v>
      </c>
      <c r="U266" s="270">
        <f>+IF(H266=0,"",'Ark1'!Y1835)</f>
        <v>0</v>
      </c>
      <c r="V266" s="269">
        <f>+IF(H266=0,"",'Ark1'!AA1835)</f>
        <v>0</v>
      </c>
      <c r="W266" s="305">
        <f t="shared" si="18"/>
        <v>283.61508452535759</v>
      </c>
      <c r="X266" s="270">
        <f t="shared" si="19"/>
        <v>31.157142857142855</v>
      </c>
      <c r="Y266" s="268">
        <f t="shared" si="20"/>
        <v>1</v>
      </c>
      <c r="Z266" s="247"/>
      <c r="AA266" s="250"/>
      <c r="AC266" s="27"/>
      <c r="AD266" s="26"/>
      <c r="AE266" s="273"/>
      <c r="AF266" s="85"/>
      <c r="AJ266" s="85"/>
    </row>
    <row r="267" spans="1:36" ht="15.6">
      <c r="A267" s="247"/>
      <c r="B267" s="330">
        <f>+'Ark1'!C1836</f>
        <v>2024</v>
      </c>
      <c r="C267" s="267">
        <f>+'Ark1'!L1836</f>
        <v>7</v>
      </c>
      <c r="D267" s="267" t="s">
        <v>34</v>
      </c>
      <c r="E267" s="275">
        <f>+'Ark1'!AP1836</f>
        <v>30</v>
      </c>
      <c r="F267" s="275" t="str">
        <f>VLOOKUP(E267,RNR!$D$1:$E$38,2)</f>
        <v>Piemontese</v>
      </c>
      <c r="G267" s="267" t="str">
        <f>+IF(H267=0,"",'Ark1'!Q1836)</f>
        <v/>
      </c>
      <c r="H267" s="361">
        <f>+'Ark1'!R1836</f>
        <v>0</v>
      </c>
      <c r="I267" s="268" t="str">
        <f>+IF(H267=0,"",'Ark1'!AE1836)</f>
        <v/>
      </c>
      <c r="J267" s="30" t="str">
        <f>+IF(H267=0,"",IF(#REF!=0,"",I267-#REF!))</f>
        <v/>
      </c>
      <c r="K267" s="268" t="str">
        <f>+IF(H267=0,"",'Ark1'!AF1836)</f>
        <v/>
      </c>
      <c r="L267" s="269" t="str">
        <f>+IF(H267=0,"",'Ark1'!T1836)</f>
        <v/>
      </c>
      <c r="M267" s="305" t="str">
        <f>+IF(H267=0,"",'Ark1'!U1836)</f>
        <v/>
      </c>
      <c r="N267" s="34" t="str">
        <f>+IF(H267=0,"",IF(#REF!=0,"",M267-#REF!))</f>
        <v/>
      </c>
      <c r="O267" s="270" t="str">
        <f>+IF(H267=0,"",'Ark1'!W1836)</f>
        <v/>
      </c>
      <c r="P267" s="270" t="str">
        <f>+IF(H267=0,"",'Ark1'!X1836)</f>
        <v/>
      </c>
      <c r="Q267" s="270" t="str">
        <f>+IF(H267=0,"",'Ark1'!AG1836)</f>
        <v/>
      </c>
      <c r="R267" s="270" t="str">
        <f>+IF(H267=0,"",'Ark1'!AH1836)</f>
        <v/>
      </c>
      <c r="S267" s="377" t="str">
        <f>+IF(H267=0,"",'Ark1'!AR1836)</f>
        <v/>
      </c>
      <c r="T267" s="113" t="str">
        <f>+IF(H267=0,"",'Ark1'!AS1836)</f>
        <v/>
      </c>
      <c r="U267" s="270" t="str">
        <f>+IF(H267=0,"",'Ark1'!Y1836)</f>
        <v/>
      </c>
      <c r="V267" s="269" t="str">
        <f>+IF(H267=0,"",'Ark1'!AA1836)</f>
        <v/>
      </c>
      <c r="W267" s="305" t="str">
        <f t="shared" si="18"/>
        <v/>
      </c>
      <c r="X267" s="270" t="str">
        <f t="shared" si="19"/>
        <v/>
      </c>
      <c r="Y267" s="268" t="str">
        <f t="shared" si="20"/>
        <v/>
      </c>
      <c r="Z267" s="247"/>
      <c r="AA267" s="250"/>
      <c r="AC267" s="27"/>
      <c r="AD267" s="26"/>
      <c r="AE267" s="273"/>
      <c r="AF267" s="85"/>
      <c r="AJ267" s="85"/>
    </row>
    <row r="268" spans="1:36" ht="15.6">
      <c r="A268" s="247"/>
      <c r="B268" s="330">
        <f>+'Ark1'!C1837</f>
        <v>2024</v>
      </c>
      <c r="C268" s="267">
        <f>+'Ark1'!L1837</f>
        <v>7</v>
      </c>
      <c r="D268" s="267" t="s">
        <v>34</v>
      </c>
      <c r="E268" s="275">
        <f>+'Ark1'!AP1837</f>
        <v>31</v>
      </c>
      <c r="F268" s="275" t="str">
        <f>VLOOKUP(E268,RNR!$D$1:$E$38,2)</f>
        <v>Galloway</v>
      </c>
      <c r="G268" s="267" t="str">
        <f>+IF(H268=0,"",'Ark1'!Q1837)</f>
        <v/>
      </c>
      <c r="H268" s="361">
        <f>+'Ark1'!R1837</f>
        <v>0</v>
      </c>
      <c r="I268" s="268" t="str">
        <f>+IF(H268=0,"",'Ark1'!AE1837)</f>
        <v/>
      </c>
      <c r="J268" s="30" t="str">
        <f>+IF(H268=0,"",IF(#REF!=0,"",I268-#REF!))</f>
        <v/>
      </c>
      <c r="K268" s="268" t="str">
        <f>+IF(H268=0,"",'Ark1'!AF1837)</f>
        <v/>
      </c>
      <c r="L268" s="269" t="str">
        <f>+IF(H268=0,"",'Ark1'!T1837)</f>
        <v/>
      </c>
      <c r="M268" s="305" t="str">
        <f>+IF(H268=0,"",'Ark1'!U1837)</f>
        <v/>
      </c>
      <c r="N268" s="34" t="str">
        <f>+IF(H268=0,"",IF(#REF!=0,"",M268-#REF!))</f>
        <v/>
      </c>
      <c r="O268" s="270" t="str">
        <f>+IF(H268=0,"",'Ark1'!W1837)</f>
        <v/>
      </c>
      <c r="P268" s="270" t="str">
        <f>+IF(H268=0,"",'Ark1'!X1837)</f>
        <v/>
      </c>
      <c r="Q268" s="270" t="str">
        <f>+IF(H268=0,"",'Ark1'!AG1837)</f>
        <v/>
      </c>
      <c r="R268" s="270" t="str">
        <f>+IF(H268=0,"",'Ark1'!AH1837)</f>
        <v/>
      </c>
      <c r="S268" s="377" t="str">
        <f>+IF(H268=0,"",'Ark1'!AR1837)</f>
        <v/>
      </c>
      <c r="T268" s="113" t="str">
        <f>+IF(H268=0,"",'Ark1'!AS1837)</f>
        <v/>
      </c>
      <c r="U268" s="270" t="str">
        <f>+IF(H268=0,"",'Ark1'!Y1837)</f>
        <v/>
      </c>
      <c r="V268" s="269" t="str">
        <f>+IF(H268=0,"",'Ark1'!AA1837)</f>
        <v/>
      </c>
      <c r="W268" s="305" t="str">
        <f t="shared" si="18"/>
        <v/>
      </c>
      <c r="X268" s="270" t="str">
        <f t="shared" si="19"/>
        <v/>
      </c>
      <c r="Y268" s="268" t="str">
        <f t="shared" si="20"/>
        <v/>
      </c>
      <c r="Z268" s="247"/>
      <c r="AA268" s="250"/>
      <c r="AC268" s="27"/>
      <c r="AD268" s="26"/>
      <c r="AE268" s="273"/>
      <c r="AF268" s="85"/>
      <c r="AJ268" s="85"/>
    </row>
    <row r="269" spans="1:36" ht="15.6">
      <c r="A269" s="247"/>
      <c r="B269" s="330">
        <f>+'Ark1'!C1838</f>
        <v>2024</v>
      </c>
      <c r="C269" s="267">
        <f>+'Ark1'!L1838</f>
        <v>7</v>
      </c>
      <c r="D269" s="267" t="s">
        <v>34</v>
      </c>
      <c r="E269" s="275">
        <f>+'Ark1'!AP1838</f>
        <v>32</v>
      </c>
      <c r="F269" s="275" t="str">
        <f>VLOOKUP(E269,RNR!$D$1:$E$38,2)</f>
        <v>Salers</v>
      </c>
      <c r="G269" s="267" t="str">
        <f>+IF(H269=0,"",'Ark1'!Q1838)</f>
        <v/>
      </c>
      <c r="H269" s="361">
        <f>+'Ark1'!R1838</f>
        <v>0</v>
      </c>
      <c r="I269" s="268" t="str">
        <f>+IF(H269=0,"",'Ark1'!AE1838)</f>
        <v/>
      </c>
      <c r="J269" s="30" t="str">
        <f>+IF(H269=0,"",IF(#REF!=0,"",I269-#REF!))</f>
        <v/>
      </c>
      <c r="K269" s="268" t="str">
        <f>+IF(H269=0,"",'Ark1'!AF1838)</f>
        <v/>
      </c>
      <c r="L269" s="269" t="str">
        <f>+IF(H269=0,"",'Ark1'!T1838)</f>
        <v/>
      </c>
      <c r="M269" s="305" t="str">
        <f>+IF(H269=0,"",'Ark1'!U1838)</f>
        <v/>
      </c>
      <c r="N269" s="34" t="str">
        <f>+IF(H269=0,"",IF(#REF!=0,"",M269-#REF!))</f>
        <v/>
      </c>
      <c r="O269" s="270" t="str">
        <f>+IF(H269=0,"",'Ark1'!W1838)</f>
        <v/>
      </c>
      <c r="P269" s="270" t="str">
        <f>+IF(H269=0,"",'Ark1'!X1838)</f>
        <v/>
      </c>
      <c r="Q269" s="270" t="str">
        <f>+IF(H269=0,"",'Ark1'!AG1838)</f>
        <v/>
      </c>
      <c r="R269" s="270" t="str">
        <f>+IF(H269=0,"",'Ark1'!AH1838)</f>
        <v/>
      </c>
      <c r="S269" s="377" t="str">
        <f>+IF(H269=0,"",'Ark1'!AR1838)</f>
        <v/>
      </c>
      <c r="T269" s="113" t="str">
        <f>+IF(H269=0,"",'Ark1'!AS1838)</f>
        <v/>
      </c>
      <c r="U269" s="270" t="str">
        <f>+IF(H269=0,"",'Ark1'!Y1838)</f>
        <v/>
      </c>
      <c r="V269" s="269" t="str">
        <f>+IF(H269=0,"",'Ark1'!AA1838)</f>
        <v/>
      </c>
      <c r="W269" s="305" t="str">
        <f t="shared" si="18"/>
        <v/>
      </c>
      <c r="X269" s="270" t="str">
        <f t="shared" si="19"/>
        <v/>
      </c>
      <c r="Y269" s="268" t="str">
        <f t="shared" si="20"/>
        <v/>
      </c>
      <c r="Z269" s="247"/>
      <c r="AA269" s="26"/>
      <c r="AC269" s="27"/>
      <c r="AD269" s="26"/>
      <c r="AE269" s="85"/>
      <c r="AF269" s="85"/>
      <c r="AJ269" s="85"/>
    </row>
    <row r="270" spans="1:36" ht="15.6">
      <c r="A270" s="247"/>
      <c r="B270" s="330">
        <f>+'Ark1'!C1839</f>
        <v>2024</v>
      </c>
      <c r="C270" s="267">
        <f>+'Ark1'!L1839</f>
        <v>7</v>
      </c>
      <c r="D270" s="267" t="s">
        <v>34</v>
      </c>
      <c r="E270" s="275">
        <f>+'Ark1'!AP1839</f>
        <v>33</v>
      </c>
      <c r="F270" s="275" t="str">
        <f>VLOOKUP(E270,RNR!$D$1:$E$38,2)</f>
        <v>Chianina</v>
      </c>
      <c r="G270" s="267" t="str">
        <f>+IF(H270=0,"",'Ark1'!Q1839)</f>
        <v/>
      </c>
      <c r="H270" s="361">
        <f>+'Ark1'!R1839</f>
        <v>0</v>
      </c>
      <c r="I270" s="268" t="str">
        <f>+IF(H270=0,"",'Ark1'!AE1839)</f>
        <v/>
      </c>
      <c r="J270" s="30" t="str">
        <f>+IF(H270=0,"",IF(#REF!=0,"",I270-#REF!))</f>
        <v/>
      </c>
      <c r="K270" s="268" t="str">
        <f>+IF(H270=0,"",'Ark1'!AF1839)</f>
        <v/>
      </c>
      <c r="L270" s="269" t="str">
        <f>+IF(H270=0,"",'Ark1'!T1839)</f>
        <v/>
      </c>
      <c r="M270" s="305" t="str">
        <f>+IF(H270=0,"",'Ark1'!U1839)</f>
        <v/>
      </c>
      <c r="N270" s="34" t="str">
        <f>+IF(H270=0,"",IF(#REF!=0,"",M270-#REF!))</f>
        <v/>
      </c>
      <c r="O270" s="270" t="str">
        <f>+IF(H270=0,"",'Ark1'!W1839)</f>
        <v/>
      </c>
      <c r="P270" s="270" t="str">
        <f>+IF(H270=0,"",'Ark1'!X1839)</f>
        <v/>
      </c>
      <c r="Q270" s="270" t="str">
        <f>+IF(H270=0,"",'Ark1'!AG1839)</f>
        <v/>
      </c>
      <c r="R270" s="270" t="str">
        <f>+IF(H270=0,"",'Ark1'!AH1839)</f>
        <v/>
      </c>
      <c r="S270" s="377" t="str">
        <f>+IF(H270=0,"",'Ark1'!AR1839)</f>
        <v/>
      </c>
      <c r="T270" s="113" t="str">
        <f>+IF(H270=0,"",'Ark1'!AS1839)</f>
        <v/>
      </c>
      <c r="U270" s="270" t="str">
        <f>+IF(H270=0,"",'Ark1'!Y1839)</f>
        <v/>
      </c>
      <c r="V270" s="269" t="str">
        <f>+IF(H270=0,"",'Ark1'!AA1839)</f>
        <v/>
      </c>
      <c r="W270" s="305" t="str">
        <f t="shared" si="18"/>
        <v/>
      </c>
      <c r="X270" s="270" t="str">
        <f t="shared" si="19"/>
        <v/>
      </c>
      <c r="Y270" s="268" t="str">
        <f t="shared" si="20"/>
        <v/>
      </c>
      <c r="Z270" s="247"/>
      <c r="AA270" s="251"/>
      <c r="AC270" s="27"/>
      <c r="AD270" s="26"/>
      <c r="AE270" s="273"/>
      <c r="AF270" s="85"/>
      <c r="AJ270" s="85"/>
    </row>
    <row r="271" spans="1:36" ht="15.6">
      <c r="A271" s="247"/>
      <c r="B271" s="330">
        <f>+'Ark1'!C1840</f>
        <v>2024</v>
      </c>
      <c r="C271" s="267">
        <f>+'Ark1'!L1840</f>
        <v>7</v>
      </c>
      <c r="D271" s="267" t="s">
        <v>34</v>
      </c>
      <c r="E271" s="275">
        <f>+'Ark1'!AP1840</f>
        <v>34</v>
      </c>
      <c r="F271" s="275" t="str">
        <f>VLOOKUP(E271,RNR!$D$1:$E$38,2)</f>
        <v>Belgisk blå</v>
      </c>
      <c r="G271" s="267" t="str">
        <f>+IF(H271=0,"",'Ark1'!Q1840)</f>
        <v/>
      </c>
      <c r="H271" s="361">
        <f>+'Ark1'!R1840</f>
        <v>0</v>
      </c>
      <c r="I271" s="268" t="str">
        <f>+IF(H271=0,"",'Ark1'!AE1840)</f>
        <v/>
      </c>
      <c r="J271" s="30" t="str">
        <f>+IF(H271=0,"",IF(#REF!=0,"",I271-#REF!))</f>
        <v/>
      </c>
      <c r="K271" s="268" t="str">
        <f>+IF(H271=0,"",'Ark1'!AF1840)</f>
        <v/>
      </c>
      <c r="L271" s="269" t="str">
        <f>+IF(H271=0,"",'Ark1'!T1840)</f>
        <v/>
      </c>
      <c r="M271" s="305" t="str">
        <f>+IF(H271=0,"",'Ark1'!U1840)</f>
        <v/>
      </c>
      <c r="N271" s="34" t="str">
        <f>+IF(H271=0,"",IF(#REF!=0,"",M271-#REF!))</f>
        <v/>
      </c>
      <c r="O271" s="270" t="str">
        <f>+IF(H271=0,"",'Ark1'!W1840)</f>
        <v/>
      </c>
      <c r="P271" s="270" t="str">
        <f>+IF(H271=0,"",'Ark1'!X1840)</f>
        <v/>
      </c>
      <c r="Q271" s="270" t="str">
        <f>+IF(H271=0,"",'Ark1'!AG1840)</f>
        <v/>
      </c>
      <c r="R271" s="270" t="str">
        <f>+IF(H271=0,"",'Ark1'!AH1840)</f>
        <v/>
      </c>
      <c r="S271" s="377" t="str">
        <f>+IF(H271=0,"",'Ark1'!AR1840)</f>
        <v/>
      </c>
      <c r="T271" s="113" t="str">
        <f>+IF(H271=0,"",'Ark1'!AS1840)</f>
        <v/>
      </c>
      <c r="U271" s="270" t="str">
        <f>+IF(H271=0,"",'Ark1'!Y1840)</f>
        <v/>
      </c>
      <c r="V271" s="269" t="str">
        <f>+IF(H271=0,"",'Ark1'!AA1840)</f>
        <v/>
      </c>
      <c r="W271" s="305" t="str">
        <f t="shared" si="18"/>
        <v/>
      </c>
      <c r="X271" s="270" t="str">
        <f t="shared" si="19"/>
        <v/>
      </c>
      <c r="Y271" s="268" t="str">
        <f t="shared" si="20"/>
        <v/>
      </c>
      <c r="Z271" s="247"/>
      <c r="AA271" s="26"/>
      <c r="AC271" s="27"/>
      <c r="AD271" s="26"/>
      <c r="AE271" s="85"/>
      <c r="AF271" s="85"/>
      <c r="AJ271" s="85"/>
    </row>
    <row r="272" spans="1:36" ht="15.6">
      <c r="A272" s="247"/>
      <c r="B272" s="330">
        <f>+'Ark1'!C1841</f>
        <v>2024</v>
      </c>
      <c r="C272" s="267">
        <f>+'Ark1'!L1841</f>
        <v>7</v>
      </c>
      <c r="D272" s="267" t="s">
        <v>34</v>
      </c>
      <c r="E272" s="275">
        <f>+'Ark1'!AP1841</f>
        <v>39</v>
      </c>
      <c r="F272" s="275" t="str">
        <f>VLOOKUP(E272,RNR!$D$1:$E$38,2)</f>
        <v>Wagyu</v>
      </c>
      <c r="G272" s="267">
        <f>+IF(H272=0,"",'Ark1'!Q1841)</f>
        <v>2</v>
      </c>
      <c r="H272" s="361">
        <f>+'Ark1'!R1841</f>
        <v>3</v>
      </c>
      <c r="I272" s="268">
        <f>+IF(H272=0,"",'Ark1'!AE1841)</f>
        <v>50</v>
      </c>
      <c r="J272" s="30" t="e">
        <f>+IF(H272=0,"",IF(#REF!=0,"",I272-#REF!))</f>
        <v>#REF!</v>
      </c>
      <c r="K272" s="268">
        <f>+IF(H272=0,"",'Ark1'!AF1841)</f>
        <v>56.19223659889095</v>
      </c>
      <c r="L272" s="269">
        <f>+IF(H272=0,"",'Ark1'!T1841)</f>
        <v>9</v>
      </c>
      <c r="M272" s="305">
        <f>+IF(H272=0,"",'Ark1'!U1841)</f>
        <v>324.26666666666677</v>
      </c>
      <c r="N272" s="34" t="e">
        <f>+IF(H272=0,"",IF(#REF!=0,"",M272-#REF!))</f>
        <v>#REF!</v>
      </c>
      <c r="O272" s="270">
        <f>+IF(H272=0,"",'Ark1'!W1841)</f>
        <v>100</v>
      </c>
      <c r="P272" s="270">
        <f>+IF(H272=0,"",'Ark1'!X1841)</f>
        <v>33.333333333333343</v>
      </c>
      <c r="Q272" s="270">
        <f>+IF(H272=0,"",'Ark1'!AG1841)</f>
        <v>594</v>
      </c>
      <c r="R272" s="270">
        <f>+IF(H272=0,"",'Ark1'!AH1841)</f>
        <v>0</v>
      </c>
      <c r="S272" s="377">
        <f>+IF(H272=0,"",'Ark1'!AR1841)</f>
        <v>210.6666666666666</v>
      </c>
      <c r="T272" s="113">
        <f>+IF(H272=0,"",'Ark1'!AS1841)</f>
        <v>34.559435703654806</v>
      </c>
      <c r="U272" s="270">
        <f>+IF(H272=0,"",'Ark1'!Y1841)</f>
        <v>38.32965199714436</v>
      </c>
      <c r="V272" s="269">
        <f>+IF(H272=0,"",'Ark1'!AA1841)</f>
        <v>0.81649658092772603</v>
      </c>
      <c r="W272" s="305">
        <f t="shared" si="18"/>
        <v>545.9034792368127</v>
      </c>
      <c r="X272" s="270">
        <f t="shared" si="19"/>
        <v>46.323809523809537</v>
      </c>
      <c r="Y272" s="268">
        <f t="shared" si="20"/>
        <v>1.5</v>
      </c>
      <c r="Z272" s="247"/>
      <c r="AA272" s="26"/>
      <c r="AC272" s="27"/>
      <c r="AD272" s="26"/>
      <c r="AE272" s="85"/>
      <c r="AF272" s="85"/>
      <c r="AJ272" s="85"/>
    </row>
    <row r="273" spans="1:54" ht="15.6">
      <c r="A273" s="247"/>
      <c r="B273" s="330">
        <f>+'Ark1'!C1842</f>
        <v>2024</v>
      </c>
      <c r="C273" s="267">
        <f>+'Ark1'!L1842</f>
        <v>7</v>
      </c>
      <c r="D273" s="267" t="s">
        <v>34</v>
      </c>
      <c r="E273" s="275">
        <f>+'Ark1'!AP1842</f>
        <v>40</v>
      </c>
      <c r="F273" s="275" t="str">
        <f>VLOOKUP(E273,RNR!$D$1:$E$38,2)</f>
        <v>Jak (Bos Grunniens)</v>
      </c>
      <c r="G273" s="267" t="str">
        <f>+IF(H273=0,"",'Ark1'!Q1842)</f>
        <v/>
      </c>
      <c r="H273" s="361">
        <f>+'Ark1'!R1842</f>
        <v>0</v>
      </c>
      <c r="I273" s="268" t="str">
        <f>+IF(H273=0,"",'Ark1'!AE1842)</f>
        <v/>
      </c>
      <c r="J273" s="30" t="str">
        <f>+IF(H273=0,"",IF(#REF!=0,"",I273-#REF!))</f>
        <v/>
      </c>
      <c r="K273" s="268" t="str">
        <f>+IF(H273=0,"",'Ark1'!AF1842)</f>
        <v/>
      </c>
      <c r="L273" s="269" t="str">
        <f>+IF(H273=0,"",'Ark1'!T1842)</f>
        <v/>
      </c>
      <c r="M273" s="305" t="str">
        <f>+IF(H273=0,"",'Ark1'!U1842)</f>
        <v/>
      </c>
      <c r="N273" s="34" t="str">
        <f>+IF(H273=0,"",IF(#REF!=0,"",M273-#REF!))</f>
        <v/>
      </c>
      <c r="O273" s="270" t="str">
        <f>+IF(H273=0,"",'Ark1'!W1842)</f>
        <v/>
      </c>
      <c r="P273" s="270" t="str">
        <f>+IF(H273=0,"",'Ark1'!X1842)</f>
        <v/>
      </c>
      <c r="Q273" s="270" t="str">
        <f>+IF(H273=0,"",'Ark1'!AG1842)</f>
        <v/>
      </c>
      <c r="R273" s="270" t="str">
        <f>+IF(H273=0,"",'Ark1'!AH1842)</f>
        <v/>
      </c>
      <c r="S273" s="377" t="str">
        <f>+IF(H273=0,"",'Ark1'!AR1842)</f>
        <v/>
      </c>
      <c r="T273" s="113" t="str">
        <f>+IF(H273=0,"",'Ark1'!AS1842)</f>
        <v/>
      </c>
      <c r="U273" s="270" t="str">
        <f>+IF(H273=0,"",'Ark1'!Y1842)</f>
        <v/>
      </c>
      <c r="V273" s="269" t="str">
        <f>+IF(H273=0,"",'Ark1'!AA1842)</f>
        <v/>
      </c>
      <c r="W273" s="305" t="str">
        <f t="shared" si="18"/>
        <v/>
      </c>
      <c r="X273" s="270" t="str">
        <f t="shared" si="19"/>
        <v/>
      </c>
      <c r="Y273" s="268" t="str">
        <f t="shared" si="20"/>
        <v/>
      </c>
      <c r="Z273" s="247"/>
      <c r="AA273" s="26"/>
      <c r="AC273" s="27"/>
      <c r="AD273" s="26"/>
      <c r="AE273" s="85"/>
      <c r="AF273" s="85"/>
      <c r="AJ273" s="85"/>
    </row>
    <row r="274" spans="1:54" ht="15.6">
      <c r="A274" s="247"/>
      <c r="B274" s="330">
        <f>+'Ark1'!C1843</f>
        <v>2024</v>
      </c>
      <c r="C274" s="267">
        <f>+'Ark1'!L1843</f>
        <v>7</v>
      </c>
      <c r="D274" s="267" t="s">
        <v>34</v>
      </c>
      <c r="E274" s="275">
        <f>+'Ark1'!AP1843</f>
        <v>98</v>
      </c>
      <c r="F274" s="275" t="str">
        <f>VLOOKUP(E274,RNR!$D$1:$E$38,2)</f>
        <v>Krysning</v>
      </c>
      <c r="G274" s="267">
        <f>+IF(H274=0,"",'Ark1'!Q1843)</f>
        <v>9</v>
      </c>
      <c r="H274" s="361">
        <f>+'Ark1'!R1843</f>
        <v>11</v>
      </c>
      <c r="I274" s="268">
        <f>+IF(H274=0,"",'Ark1'!AE1843)</f>
        <v>11</v>
      </c>
      <c r="J274" s="30" t="e">
        <f>+IF(H274=0,"",IF(#REF!=0,"",I274-#REF!))</f>
        <v>#REF!</v>
      </c>
      <c r="K274" s="268">
        <f>+IF(H274=0,"",'Ark1'!AF1843)</f>
        <v>14.486328344773264</v>
      </c>
      <c r="L274" s="269">
        <f>+IF(H274=0,"",'Ark1'!T1843)</f>
        <v>8.4545454545454568</v>
      </c>
      <c r="M274" s="305">
        <f>+IF(H274=0,"",'Ark1'!U1843)</f>
        <v>351.10909090909087</v>
      </c>
      <c r="N274" s="34" t="e">
        <f>+IF(H274=0,"",IF(#REF!=0,"",M274-#REF!))</f>
        <v>#REF!</v>
      </c>
      <c r="O274" s="270">
        <f>+IF(H274=0,"",'Ark1'!W1843)</f>
        <v>72.727272727272734</v>
      </c>
      <c r="P274" s="270">
        <f>+IF(H274=0,"",'Ark1'!X1843)</f>
        <v>36.363636363636367</v>
      </c>
      <c r="Q274" s="270">
        <f>+IF(H274=0,"",'Ark1'!AG1843)</f>
        <v>626.36363636363637</v>
      </c>
      <c r="R274" s="270">
        <f>+IF(H274=0,"",'Ark1'!AH1843)</f>
        <v>0</v>
      </c>
      <c r="S274" s="377">
        <f>+IF(H274=0,"",'Ark1'!AR1843)</f>
        <v>212.81818181818181</v>
      </c>
      <c r="T274" s="113">
        <f>+IF(H274=0,"",'Ark1'!AS1843)</f>
        <v>35.945869054057624</v>
      </c>
      <c r="U274" s="270">
        <f>+IF(H274=0,"",'Ark1'!Y1843)</f>
        <v>75.307315285682378</v>
      </c>
      <c r="V274" s="269">
        <f>+IF(H274=0,"",'Ark1'!AA1843)</f>
        <v>2.6064129430602638</v>
      </c>
      <c r="W274" s="305">
        <f t="shared" si="18"/>
        <v>560.5515239477503</v>
      </c>
      <c r="X274" s="270">
        <f t="shared" si="19"/>
        <v>50.158441558441552</v>
      </c>
      <c r="Y274" s="268">
        <f t="shared" si="20"/>
        <v>1.2222222222222223</v>
      </c>
      <c r="Z274" s="247"/>
      <c r="AA274" s="26"/>
      <c r="AC274" s="27"/>
      <c r="AD274" s="26"/>
      <c r="AE274" s="85"/>
      <c r="AF274" s="85"/>
      <c r="AJ274" s="85"/>
    </row>
    <row r="275" spans="1:54" ht="15.6">
      <c r="A275" s="247"/>
      <c r="B275" s="330">
        <f>+'Ark1'!C1844</f>
        <v>2024</v>
      </c>
      <c r="C275" s="267">
        <f>+'Ark1'!L1844</f>
        <v>7</v>
      </c>
      <c r="D275" s="267" t="s">
        <v>34</v>
      </c>
      <c r="E275" s="275">
        <f>+'Ark1'!AP1844</f>
        <v>99</v>
      </c>
      <c r="F275" s="275" t="str">
        <f>VLOOKUP(E275,RNR!$D$1:$E$38,2)</f>
        <v>Ukjent rase</v>
      </c>
      <c r="G275" s="267" t="str">
        <f>+IF(H275=0,"",'Ark1'!Q1844)</f>
        <v/>
      </c>
      <c r="H275" s="361">
        <f>+'Ark1'!R1844</f>
        <v>0</v>
      </c>
      <c r="I275" s="268" t="str">
        <f>+IF(H275=0,"",'Ark1'!AE1844)</f>
        <v/>
      </c>
      <c r="J275" s="30" t="str">
        <f>+IF(H275=0,"",IF(#REF!=0,"",I275-#REF!))</f>
        <v/>
      </c>
      <c r="K275" s="268" t="str">
        <f>+IF(H275=0,"",'Ark1'!AF1844)</f>
        <v/>
      </c>
      <c r="L275" s="269" t="str">
        <f>+IF(H275=0,"",'Ark1'!T1844)</f>
        <v/>
      </c>
      <c r="M275" s="305" t="str">
        <f>+IF(H275=0,"",'Ark1'!U1844)</f>
        <v/>
      </c>
      <c r="N275" s="34" t="str">
        <f>+IF(H275=0,"",IF(#REF!=0,"",M275-#REF!))</f>
        <v/>
      </c>
      <c r="O275" s="270" t="str">
        <f>+IF(H275=0,"",'Ark1'!W1844)</f>
        <v/>
      </c>
      <c r="P275" s="270" t="str">
        <f>+IF(H275=0,"",'Ark1'!X1844)</f>
        <v/>
      </c>
      <c r="Q275" s="270" t="str">
        <f>+IF(H275=0,"",'Ark1'!AG1844)</f>
        <v/>
      </c>
      <c r="R275" s="270" t="str">
        <f>+IF(H275=0,"",'Ark1'!AH1844)</f>
        <v/>
      </c>
      <c r="S275" s="377" t="str">
        <f>+IF(H275=0,"",'Ark1'!AR1844)</f>
        <v/>
      </c>
      <c r="T275" s="113" t="str">
        <f>+IF(H275=0,"",'Ark1'!AS1844)</f>
        <v/>
      </c>
      <c r="U275" s="270" t="str">
        <f>+IF(H275=0,"",'Ark1'!Y1844)</f>
        <v/>
      </c>
      <c r="V275" s="269" t="str">
        <f>+IF(H275=0,"",'Ark1'!AA1844)</f>
        <v/>
      </c>
      <c r="W275" s="305" t="str">
        <f t="shared" si="18"/>
        <v/>
      </c>
      <c r="X275" s="270" t="str">
        <f t="shared" si="19"/>
        <v/>
      </c>
      <c r="Y275" s="268" t="str">
        <f t="shared" si="20"/>
        <v/>
      </c>
      <c r="Z275" s="247"/>
      <c r="AA275" s="26"/>
      <c r="AC275" s="27"/>
      <c r="AD275" s="26"/>
      <c r="AE275" s="85"/>
      <c r="AF275" s="85"/>
      <c r="AJ275" s="85"/>
    </row>
    <row r="276" spans="1:54" ht="19.8">
      <c r="A276" s="247"/>
      <c r="B276" s="247"/>
      <c r="C276" s="247"/>
      <c r="D276" s="247"/>
      <c r="E276" s="247"/>
      <c r="F276" s="247"/>
      <c r="G276" s="247"/>
      <c r="H276" s="247"/>
      <c r="I276" s="248"/>
      <c r="J276" s="247"/>
      <c r="K276" s="248"/>
      <c r="L276" s="247"/>
      <c r="M276" s="247"/>
      <c r="N276" s="247"/>
      <c r="O276" s="249"/>
      <c r="P276" s="249"/>
      <c r="Q276" s="247"/>
      <c r="R276" s="249"/>
      <c r="S276" s="249"/>
      <c r="T276" s="249"/>
      <c r="U276" s="249"/>
      <c r="V276" s="247"/>
      <c r="W276" s="247"/>
      <c r="X276" s="249"/>
      <c r="Y276" s="264"/>
      <c r="Z276" s="247"/>
      <c r="AA276" s="250"/>
      <c r="AC276" s="27"/>
      <c r="AD276" s="26"/>
      <c r="AE276" s="251"/>
      <c r="AF276" s="85"/>
      <c r="AJ276" s="85"/>
      <c r="BB276" s="263"/>
    </row>
    <row r="277" spans="1:54" ht="22.8">
      <c r="A277" s="247"/>
      <c r="B277" s="247"/>
      <c r="C277" s="277" t="s">
        <v>0</v>
      </c>
      <c r="D277" s="278"/>
      <c r="E277" s="346" t="s">
        <v>35</v>
      </c>
      <c r="F277" s="247"/>
      <c r="G277" s="279" t="s">
        <v>592</v>
      </c>
      <c r="H277" s="280">
        <f>SUM(H279:H313)</f>
        <v>17</v>
      </c>
      <c r="I277" s="248"/>
      <c r="J277" s="247"/>
      <c r="K277" s="248"/>
      <c r="L277" s="247"/>
      <c r="M277" s="345">
        <f>+Klasse!L18</f>
        <v>402.49411764705906</v>
      </c>
      <c r="N277" s="247" t="s">
        <v>562</v>
      </c>
      <c r="O277" s="249"/>
      <c r="P277" s="249"/>
      <c r="Q277" s="247"/>
      <c r="R277" s="249"/>
      <c r="S277" s="249"/>
      <c r="T277" s="249"/>
      <c r="U277" s="249"/>
      <c r="V277" s="247"/>
      <c r="W277" s="345">
        <f>+Klasse!AC18</f>
        <v>546.73591689972068</v>
      </c>
      <c r="X277" s="249" t="s">
        <v>621</v>
      </c>
      <c r="Y277" s="264"/>
      <c r="Z277" s="247"/>
      <c r="AA277" s="250"/>
      <c r="AC277" s="27"/>
      <c r="AD277" s="26"/>
      <c r="AE277" s="251"/>
      <c r="AF277" s="85"/>
      <c r="AJ277" s="85"/>
      <c r="BB277" s="263"/>
    </row>
    <row r="278" spans="1:54" ht="19.8">
      <c r="A278" s="247"/>
      <c r="B278" s="247"/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  <c r="Y278" s="247"/>
      <c r="Z278" s="247"/>
      <c r="AA278" s="250"/>
      <c r="AC278" s="27"/>
      <c r="AD278" s="26"/>
      <c r="AE278" s="251"/>
      <c r="AF278" s="85"/>
      <c r="AJ278" s="85"/>
      <c r="BB278" s="263"/>
    </row>
    <row r="279" spans="1:54" ht="15.6">
      <c r="A279" s="247"/>
      <c r="B279" s="85">
        <f>+'Ark1'!C1845</f>
        <v>2024</v>
      </c>
      <c r="C279" s="85">
        <f>+'Ark1'!L1845</f>
        <v>8</v>
      </c>
      <c r="D279" s="85" t="s">
        <v>35</v>
      </c>
      <c r="E279" s="276">
        <f>+'Ark1'!AP1845</f>
        <v>1</v>
      </c>
      <c r="F279" s="275" t="str">
        <f>VLOOKUP(E279,RNR!$D$1:$E$38,2)</f>
        <v>NRF</v>
      </c>
      <c r="G279" s="85">
        <f>+IF(H279=0,"",'Ark1'!Q1845)</f>
        <v>1</v>
      </c>
      <c r="H279" s="361">
        <f>+'Ark1'!R1845</f>
        <v>1</v>
      </c>
      <c r="I279" s="27">
        <f>+IF(H279=0,"",'Ark1'!AE1845)</f>
        <v>0.1184834123222749</v>
      </c>
      <c r="J279" s="27"/>
      <c r="K279" s="27">
        <f>+IF(H279=0,"",'Ark1'!AF1845)</f>
        <v>0.25482758926276794</v>
      </c>
      <c r="L279" s="26">
        <f>+IF(H279=0,"",'Ark1'!T1845)</f>
        <v>14</v>
      </c>
      <c r="M279" s="305">
        <f>+IF(H279=0,"",'Ark1'!U1845)</f>
        <v>575.1</v>
      </c>
      <c r="N279" s="27"/>
      <c r="O279" s="32">
        <f>+IF(H279=0,"",'Ark1'!W1845)</f>
        <v>100</v>
      </c>
      <c r="P279" s="32">
        <f>+IF(H279=0,"",'Ark1'!X1845)</f>
        <v>100</v>
      </c>
      <c r="Q279" s="32">
        <f>+IF(H279=0,"",'Ark1'!AG1845)</f>
        <v>678</v>
      </c>
      <c r="R279" s="32">
        <f>+IF(H279=0,"",'Ark1'!AH1845)</f>
        <v>0</v>
      </c>
      <c r="S279" s="377">
        <f>+IF(H279=0,"",'Ark1'!AR1845)</f>
        <v>243</v>
      </c>
      <c r="T279" s="113">
        <f>+IF(H279=0,"",'Ark1'!AS1845)</f>
        <v>40.072738641347378</v>
      </c>
      <c r="U279" s="32">
        <f>+IF(H279=0,"",'Ark1'!Y1845)</f>
        <v>0</v>
      </c>
      <c r="V279" s="26">
        <f>+IF(H279=0,"",'Ark1'!AA1845)</f>
        <v>0</v>
      </c>
      <c r="W279" s="305">
        <f t="shared" ref="W279:W313" si="21">IF(H279=0,"",1000*M279/Q279)</f>
        <v>848.23008849557527</v>
      </c>
      <c r="X279" s="32">
        <f t="shared" ref="X279:X313" si="22">IF(H279=0,"",M279/C279)</f>
        <v>71.887500000000003</v>
      </c>
      <c r="Y279" s="27">
        <f t="shared" ref="Y279:Y313" si="23">IF(H279=0,"",H279/G279)</f>
        <v>1</v>
      </c>
      <c r="Z279" s="247"/>
      <c r="AA279" s="250"/>
      <c r="AC279" s="27"/>
      <c r="AD279" s="26"/>
      <c r="AE279" s="251"/>
      <c r="AF279" s="85"/>
      <c r="AJ279" s="85"/>
    </row>
    <row r="280" spans="1:54" ht="15.6">
      <c r="A280" s="247"/>
      <c r="B280" s="85">
        <f>+'Ark1'!C1846</f>
        <v>2024</v>
      </c>
      <c r="C280" s="85">
        <f>+'Ark1'!L1846</f>
        <v>8</v>
      </c>
      <c r="D280" s="85" t="s">
        <v>35</v>
      </c>
      <c r="E280" s="276">
        <f>+'Ark1'!AP1846</f>
        <v>2</v>
      </c>
      <c r="F280" s="275" t="str">
        <f>VLOOKUP(E280,RNR!$D$1:$E$38,2)</f>
        <v>Jersey</v>
      </c>
      <c r="G280" s="85" t="str">
        <f>+IF(H280=0,"",'Ark1'!Q1846)</f>
        <v/>
      </c>
      <c r="H280" s="361">
        <f>+'Ark1'!R1846</f>
        <v>0</v>
      </c>
      <c r="I280" s="27" t="str">
        <f>+IF(H280=0,"",'Ark1'!AE1846)</f>
        <v/>
      </c>
      <c r="J280" s="27"/>
      <c r="K280" s="27" t="str">
        <f>+IF(H280=0,"",'Ark1'!AF1846)</f>
        <v/>
      </c>
      <c r="L280" s="26" t="str">
        <f>+IF(H280=0,"",'Ark1'!T1846)</f>
        <v/>
      </c>
      <c r="M280" s="305" t="str">
        <f>+IF(H280=0,"",'Ark1'!U1846)</f>
        <v/>
      </c>
      <c r="N280" s="27"/>
      <c r="O280" s="32" t="str">
        <f>+IF(H280=0,"",'Ark1'!W1846)</f>
        <v/>
      </c>
      <c r="P280" s="32" t="str">
        <f>+IF(H280=0,"",'Ark1'!X1846)</f>
        <v/>
      </c>
      <c r="Q280" s="32" t="str">
        <f>+IF(H280=0,"",'Ark1'!AG1846)</f>
        <v/>
      </c>
      <c r="R280" s="32" t="str">
        <f>+IF(H280=0,"",'Ark1'!AH1846)</f>
        <v/>
      </c>
      <c r="S280" s="377" t="str">
        <f>+IF(H280=0,"",'Ark1'!AR1846)</f>
        <v/>
      </c>
      <c r="T280" s="113" t="str">
        <f>+IF(H280=0,"",'Ark1'!AS1846)</f>
        <v/>
      </c>
      <c r="U280" s="32" t="str">
        <f>+IF(H280=0,"",'Ark1'!Y1846)</f>
        <v/>
      </c>
      <c r="V280" s="26" t="str">
        <f>+IF(H280=0,"",'Ark1'!AA1846)</f>
        <v/>
      </c>
      <c r="W280" s="305" t="str">
        <f t="shared" si="21"/>
        <v/>
      </c>
      <c r="X280" s="32" t="str">
        <f t="shared" si="22"/>
        <v/>
      </c>
      <c r="Y280" s="27" t="str">
        <f t="shared" si="23"/>
        <v/>
      </c>
      <c r="Z280" s="247"/>
      <c r="AA280" s="250"/>
      <c r="AC280" s="27"/>
      <c r="AD280" s="26"/>
      <c r="AE280" s="251"/>
      <c r="AF280" s="85"/>
      <c r="AJ280" s="85"/>
    </row>
    <row r="281" spans="1:54" ht="15.6">
      <c r="A281" s="247"/>
      <c r="B281" s="85">
        <f>+'Ark1'!C1847</f>
        <v>2024</v>
      </c>
      <c r="C281" s="85">
        <f>+'Ark1'!L1847</f>
        <v>8</v>
      </c>
      <c r="D281" s="85" t="s">
        <v>35</v>
      </c>
      <c r="E281" s="276">
        <f>+'Ark1'!AP1847</f>
        <v>3</v>
      </c>
      <c r="F281" s="275" t="str">
        <f>VLOOKUP(E281,RNR!$D$1:$E$38,2)</f>
        <v>Sidet Trønderfe og Nordlandsfe</v>
      </c>
      <c r="G281" s="85" t="str">
        <f>+IF(H281=0,"",'Ark1'!Q1847)</f>
        <v/>
      </c>
      <c r="H281" s="361">
        <f>+'Ark1'!R1847</f>
        <v>0</v>
      </c>
      <c r="I281" s="27" t="str">
        <f>+IF(H281=0,"",'Ark1'!AE1847)</f>
        <v/>
      </c>
      <c r="J281" s="27"/>
      <c r="K281" s="27" t="str">
        <f>+IF(H281=0,"",'Ark1'!AF1847)</f>
        <v/>
      </c>
      <c r="L281" s="26" t="str">
        <f>+IF(H281=0,"",'Ark1'!T1847)</f>
        <v/>
      </c>
      <c r="M281" s="305" t="str">
        <f>+IF(H281=0,"",'Ark1'!U1847)</f>
        <v/>
      </c>
      <c r="N281" s="27"/>
      <c r="O281" s="32" t="str">
        <f>+IF(H281=0,"",'Ark1'!W1847)</f>
        <v/>
      </c>
      <c r="P281" s="32" t="str">
        <f>+IF(H281=0,"",'Ark1'!X1847)</f>
        <v/>
      </c>
      <c r="Q281" s="32" t="str">
        <f>+IF(H281=0,"",'Ark1'!AG1847)</f>
        <v/>
      </c>
      <c r="R281" s="32" t="str">
        <f>+IF(H281=0,"",'Ark1'!AH1847)</f>
        <v/>
      </c>
      <c r="S281" s="377" t="str">
        <f>+IF(H281=0,"",'Ark1'!AR1847)</f>
        <v/>
      </c>
      <c r="T281" s="113" t="str">
        <f>+IF(H281=0,"",'Ark1'!AS1847)</f>
        <v/>
      </c>
      <c r="U281" s="32" t="str">
        <f>+IF(H281=0,"",'Ark1'!Y1847)</f>
        <v/>
      </c>
      <c r="V281" s="26" t="str">
        <f>+IF(H281=0,"",'Ark1'!AA1847)</f>
        <v/>
      </c>
      <c r="W281" s="305" t="str">
        <f t="shared" si="21"/>
        <v/>
      </c>
      <c r="X281" s="32" t="str">
        <f t="shared" si="22"/>
        <v/>
      </c>
      <c r="Y281" s="27" t="str">
        <f t="shared" si="23"/>
        <v/>
      </c>
      <c r="Z281" s="247"/>
      <c r="AA281" s="250"/>
      <c r="AC281" s="27"/>
      <c r="AD281" s="26"/>
      <c r="AE281" s="251"/>
      <c r="AF281" s="85"/>
      <c r="AJ281" s="85"/>
    </row>
    <row r="282" spans="1:54" ht="15.6">
      <c r="A282" s="247"/>
      <c r="B282" s="85">
        <f>+'Ark1'!C1848</f>
        <v>2024</v>
      </c>
      <c r="C282" s="85">
        <f>+'Ark1'!L1848</f>
        <v>8</v>
      </c>
      <c r="D282" s="85" t="s">
        <v>35</v>
      </c>
      <c r="E282" s="276">
        <f>+'Ark1'!AP1848</f>
        <v>4</v>
      </c>
      <c r="F282" s="275" t="str">
        <f>VLOOKUP(E282,RNR!$D$1:$E$38,2)</f>
        <v>Telemarkfe</v>
      </c>
      <c r="G282" s="85" t="str">
        <f>+IF(H282=0,"",'Ark1'!Q1848)</f>
        <v/>
      </c>
      <c r="H282" s="361">
        <f>+'Ark1'!R1848</f>
        <v>0</v>
      </c>
      <c r="I282" s="27" t="str">
        <f>+IF(H282=0,"",'Ark1'!AE1848)</f>
        <v/>
      </c>
      <c r="J282" s="27"/>
      <c r="K282" s="27" t="str">
        <f>+IF(H282=0,"",'Ark1'!AF1848)</f>
        <v/>
      </c>
      <c r="L282" s="26" t="str">
        <f>+IF(H282=0,"",'Ark1'!T1848)</f>
        <v/>
      </c>
      <c r="M282" s="305" t="str">
        <f>+IF(H282=0,"",'Ark1'!U1848)</f>
        <v/>
      </c>
      <c r="N282" s="27"/>
      <c r="O282" s="32" t="str">
        <f>+IF(H282=0,"",'Ark1'!W1848)</f>
        <v/>
      </c>
      <c r="P282" s="32" t="str">
        <f>+IF(H282=0,"",'Ark1'!X1848)</f>
        <v/>
      </c>
      <c r="Q282" s="32" t="str">
        <f>+IF(H282=0,"",'Ark1'!AG1848)</f>
        <v/>
      </c>
      <c r="R282" s="32" t="str">
        <f>+IF(H282=0,"",'Ark1'!AH1848)</f>
        <v/>
      </c>
      <c r="S282" s="377" t="str">
        <f>+IF(H282=0,"",'Ark1'!AR1848)</f>
        <v/>
      </c>
      <c r="T282" s="113" t="str">
        <f>+IF(H282=0,"",'Ark1'!AS1848)</f>
        <v/>
      </c>
      <c r="U282" s="32" t="str">
        <f>+IF(H282=0,"",'Ark1'!Y1848)</f>
        <v/>
      </c>
      <c r="V282" s="26" t="str">
        <f>+IF(H282=0,"",'Ark1'!AA1848)</f>
        <v/>
      </c>
      <c r="W282" s="305" t="str">
        <f t="shared" si="21"/>
        <v/>
      </c>
      <c r="X282" s="32" t="str">
        <f t="shared" si="22"/>
        <v/>
      </c>
      <c r="Y282" s="27" t="str">
        <f t="shared" si="23"/>
        <v/>
      </c>
      <c r="Z282" s="247"/>
      <c r="AA282" s="250"/>
      <c r="AC282" s="27"/>
      <c r="AD282" s="26"/>
      <c r="AE282" s="251"/>
      <c r="AF282" s="85"/>
      <c r="AJ282" s="85"/>
    </row>
    <row r="283" spans="1:54" ht="15.6">
      <c r="A283" s="247"/>
      <c r="B283" s="85">
        <f>+'Ark1'!C1849</f>
        <v>2024</v>
      </c>
      <c r="C283" s="85">
        <f>+'Ark1'!L1849</f>
        <v>8</v>
      </c>
      <c r="D283" s="85" t="s">
        <v>35</v>
      </c>
      <c r="E283" s="276">
        <f>+'Ark1'!AP1849</f>
        <v>5</v>
      </c>
      <c r="F283" s="275" t="str">
        <f>VLOOKUP(E283,RNR!$D$1:$E$38,2)</f>
        <v>Dølafe</v>
      </c>
      <c r="G283" s="85" t="str">
        <f>+IF(H283=0,"",'Ark1'!Q1849)</f>
        <v/>
      </c>
      <c r="H283" s="361">
        <f>+'Ark1'!R1849</f>
        <v>0</v>
      </c>
      <c r="I283" s="27" t="str">
        <f>+IF(H283=0,"",'Ark1'!AE1849)</f>
        <v/>
      </c>
      <c r="J283" s="27"/>
      <c r="K283" s="27" t="str">
        <f>+IF(H283=0,"",'Ark1'!AF1849)</f>
        <v/>
      </c>
      <c r="L283" s="26" t="str">
        <f>+IF(H283=0,"",'Ark1'!T1849)</f>
        <v/>
      </c>
      <c r="M283" s="305" t="str">
        <f>+IF(H283=0,"",'Ark1'!U1849)</f>
        <v/>
      </c>
      <c r="N283" s="27"/>
      <c r="O283" s="32" t="str">
        <f>+IF(H283=0,"",'Ark1'!W1849)</f>
        <v/>
      </c>
      <c r="P283" s="32" t="str">
        <f>+IF(H283=0,"",'Ark1'!X1849)</f>
        <v/>
      </c>
      <c r="Q283" s="32" t="str">
        <f>+IF(H283=0,"",'Ark1'!AG1849)</f>
        <v/>
      </c>
      <c r="R283" s="32" t="str">
        <f>+IF(H283=0,"",'Ark1'!AH1849)</f>
        <v/>
      </c>
      <c r="S283" s="377" t="str">
        <f>+IF(H283=0,"",'Ark1'!AR1849)</f>
        <v/>
      </c>
      <c r="T283" s="113" t="str">
        <f>+IF(H283=0,"",'Ark1'!AS1849)</f>
        <v/>
      </c>
      <c r="U283" s="32" t="str">
        <f>+IF(H283=0,"",'Ark1'!Y1849)</f>
        <v/>
      </c>
      <c r="V283" s="26" t="str">
        <f>+IF(H283=0,"",'Ark1'!AA1849)</f>
        <v/>
      </c>
      <c r="W283" s="305" t="str">
        <f t="shared" si="21"/>
        <v/>
      </c>
      <c r="X283" s="32" t="str">
        <f t="shared" si="22"/>
        <v/>
      </c>
      <c r="Y283" s="27" t="str">
        <f t="shared" si="23"/>
        <v/>
      </c>
      <c r="Z283" s="247"/>
      <c r="AA283" s="250"/>
      <c r="AC283" s="27"/>
      <c r="AD283" s="26"/>
      <c r="AE283" s="251"/>
      <c r="AF283" s="85"/>
      <c r="AJ283" s="85"/>
    </row>
    <row r="284" spans="1:54" ht="15.6">
      <c r="A284" s="247"/>
      <c r="B284" s="85">
        <f>+'Ark1'!C1850</f>
        <v>2024</v>
      </c>
      <c r="C284" s="85">
        <f>+'Ark1'!L1850</f>
        <v>8</v>
      </c>
      <c r="D284" s="85" t="s">
        <v>35</v>
      </c>
      <c r="E284" s="276">
        <f>+'Ark1'!AP1850</f>
        <v>6</v>
      </c>
      <c r="F284" s="275" t="str">
        <f>VLOOKUP(E284,RNR!$D$1:$E$38,2)</f>
        <v>Østlandsk Rødkolle</v>
      </c>
      <c r="G284" s="85" t="str">
        <f>+IF(H284=0,"",'Ark1'!Q1850)</f>
        <v/>
      </c>
      <c r="H284" s="361">
        <f>+'Ark1'!R1850</f>
        <v>0</v>
      </c>
      <c r="I284" s="27" t="str">
        <f>+IF(H284=0,"",'Ark1'!AE1850)</f>
        <v/>
      </c>
      <c r="J284" s="27"/>
      <c r="K284" s="27" t="str">
        <f>+IF(H284=0,"",'Ark1'!AF1850)</f>
        <v/>
      </c>
      <c r="L284" s="26" t="str">
        <f>+IF(H284=0,"",'Ark1'!T1850)</f>
        <v/>
      </c>
      <c r="M284" s="305" t="str">
        <f>+IF(H284=0,"",'Ark1'!U1850)</f>
        <v/>
      </c>
      <c r="N284" s="27"/>
      <c r="O284" s="32" t="str">
        <f>+IF(H284=0,"",'Ark1'!W1850)</f>
        <v/>
      </c>
      <c r="P284" s="32" t="str">
        <f>+IF(H284=0,"",'Ark1'!X1850)</f>
        <v/>
      </c>
      <c r="Q284" s="32" t="str">
        <f>+IF(H284=0,"",'Ark1'!AG1850)</f>
        <v/>
      </c>
      <c r="R284" s="32" t="str">
        <f>+IF(H284=0,"",'Ark1'!AH1850)</f>
        <v/>
      </c>
      <c r="S284" s="377" t="str">
        <f>+IF(H284=0,"",'Ark1'!AR1850)</f>
        <v/>
      </c>
      <c r="T284" s="113" t="str">
        <f>+IF(H284=0,"",'Ark1'!AS1850)</f>
        <v/>
      </c>
      <c r="U284" s="32" t="str">
        <f>+IF(H284=0,"",'Ark1'!Y1850)</f>
        <v/>
      </c>
      <c r="V284" s="26" t="str">
        <f>+IF(H284=0,"",'Ark1'!AA1850)</f>
        <v/>
      </c>
      <c r="W284" s="305" t="str">
        <f t="shared" si="21"/>
        <v/>
      </c>
      <c r="X284" s="32" t="str">
        <f t="shared" si="22"/>
        <v/>
      </c>
      <c r="Y284" s="27" t="str">
        <f t="shared" si="23"/>
        <v/>
      </c>
      <c r="Z284" s="247"/>
      <c r="AA284" s="250"/>
      <c r="AC284" s="27"/>
      <c r="AD284" s="26"/>
      <c r="AE284" s="251"/>
      <c r="AF284" s="85"/>
      <c r="AJ284" s="85"/>
    </row>
    <row r="285" spans="1:54" ht="15.6">
      <c r="A285" s="247"/>
      <c r="B285" s="85">
        <f>+'Ark1'!C1851</f>
        <v>2024</v>
      </c>
      <c r="C285" s="85">
        <f>+'Ark1'!L1851</f>
        <v>8</v>
      </c>
      <c r="D285" s="85" t="s">
        <v>35</v>
      </c>
      <c r="E285" s="276">
        <f>+'Ark1'!AP1851</f>
        <v>7</v>
      </c>
      <c r="F285" s="275" t="str">
        <f>VLOOKUP(E285,RNR!$D$1:$E$38,2)</f>
        <v>Vestlandsk Raukolle</v>
      </c>
      <c r="G285" s="85" t="str">
        <f>+IF(H285=0,"",'Ark1'!Q1851)</f>
        <v/>
      </c>
      <c r="H285" s="361">
        <f>+'Ark1'!R1851</f>
        <v>0</v>
      </c>
      <c r="I285" s="27" t="str">
        <f>+IF(H285=0,"",'Ark1'!AE1851)</f>
        <v/>
      </c>
      <c r="J285" s="27"/>
      <c r="K285" s="27" t="str">
        <f>+IF(H285=0,"",'Ark1'!AF1851)</f>
        <v/>
      </c>
      <c r="L285" s="26" t="str">
        <f>+IF(H285=0,"",'Ark1'!T1851)</f>
        <v/>
      </c>
      <c r="M285" s="305" t="str">
        <f>+IF(H285=0,"",'Ark1'!U1851)</f>
        <v/>
      </c>
      <c r="N285" s="27"/>
      <c r="O285" s="32" t="str">
        <f>+IF(H285=0,"",'Ark1'!W1851)</f>
        <v/>
      </c>
      <c r="P285" s="32" t="str">
        <f>+IF(H285=0,"",'Ark1'!X1851)</f>
        <v/>
      </c>
      <c r="Q285" s="32" t="str">
        <f>+IF(H285=0,"",'Ark1'!AG1851)</f>
        <v/>
      </c>
      <c r="R285" s="32" t="str">
        <f>+IF(H285=0,"",'Ark1'!AH1851)</f>
        <v/>
      </c>
      <c r="S285" s="377" t="str">
        <f>+IF(H285=0,"",'Ark1'!AR1851)</f>
        <v/>
      </c>
      <c r="T285" s="113" t="str">
        <f>+IF(H285=0,"",'Ark1'!AS1851)</f>
        <v/>
      </c>
      <c r="U285" s="32" t="str">
        <f>+IF(H285=0,"",'Ark1'!Y1851)</f>
        <v/>
      </c>
      <c r="V285" s="26" t="str">
        <f>+IF(H285=0,"",'Ark1'!AA1851)</f>
        <v/>
      </c>
      <c r="W285" s="305" t="str">
        <f t="shared" si="21"/>
        <v/>
      </c>
      <c r="X285" s="32" t="str">
        <f t="shared" si="22"/>
        <v/>
      </c>
      <c r="Y285" s="27" t="str">
        <f t="shared" si="23"/>
        <v/>
      </c>
      <c r="Z285" s="247"/>
      <c r="AA285" s="250"/>
      <c r="AC285" s="27"/>
      <c r="AD285" s="26"/>
      <c r="AE285" s="251"/>
      <c r="AF285" s="85"/>
      <c r="AJ285" s="85"/>
    </row>
    <row r="286" spans="1:54" ht="15.6">
      <c r="A286" s="247"/>
      <c r="B286" s="85">
        <f>+'Ark1'!C1852</f>
        <v>2024</v>
      </c>
      <c r="C286" s="85">
        <f>+'Ark1'!L1852</f>
        <v>8</v>
      </c>
      <c r="D286" s="85" t="s">
        <v>35</v>
      </c>
      <c r="E286" s="276">
        <f>+'Ark1'!AP1852</f>
        <v>8</v>
      </c>
      <c r="F286" s="275" t="str">
        <f>VLOOKUP(E286,RNR!$D$1:$E$38,2)</f>
        <v>Vestlandsk fjordfe</v>
      </c>
      <c r="G286" s="85" t="str">
        <f>+IF(H286=0,"",'Ark1'!Q1852)</f>
        <v/>
      </c>
      <c r="H286" s="361">
        <f>+'Ark1'!R1852</f>
        <v>0</v>
      </c>
      <c r="I286" s="27" t="str">
        <f>+IF(H286=0,"",'Ark1'!AE1852)</f>
        <v/>
      </c>
      <c r="J286" s="27"/>
      <c r="K286" s="27" t="str">
        <f>+IF(H286=0,"",'Ark1'!AF1852)</f>
        <v/>
      </c>
      <c r="L286" s="26" t="str">
        <f>+IF(H286=0,"",'Ark1'!T1852)</f>
        <v/>
      </c>
      <c r="M286" s="305" t="str">
        <f>+IF(H286=0,"",'Ark1'!U1852)</f>
        <v/>
      </c>
      <c r="N286" s="27"/>
      <c r="O286" s="32" t="str">
        <f>+IF(H286=0,"",'Ark1'!W1852)</f>
        <v/>
      </c>
      <c r="P286" s="32" t="str">
        <f>+IF(H286=0,"",'Ark1'!X1852)</f>
        <v/>
      </c>
      <c r="Q286" s="32" t="str">
        <f>+IF(H286=0,"",'Ark1'!AG1852)</f>
        <v/>
      </c>
      <c r="R286" s="32" t="str">
        <f>+IF(H286=0,"",'Ark1'!AH1852)</f>
        <v/>
      </c>
      <c r="S286" s="377" t="str">
        <f>+IF(H286=0,"",'Ark1'!AR1852)</f>
        <v/>
      </c>
      <c r="T286" s="113" t="str">
        <f>+IF(H286=0,"",'Ark1'!AS1852)</f>
        <v/>
      </c>
      <c r="U286" s="32" t="str">
        <f>+IF(H286=0,"",'Ark1'!Y1852)</f>
        <v/>
      </c>
      <c r="V286" s="26" t="str">
        <f>+IF(H286=0,"",'Ark1'!AA1852)</f>
        <v/>
      </c>
      <c r="W286" s="305" t="str">
        <f t="shared" si="21"/>
        <v/>
      </c>
      <c r="X286" s="32" t="str">
        <f t="shared" si="22"/>
        <v/>
      </c>
      <c r="Y286" s="27" t="str">
        <f t="shared" si="23"/>
        <v/>
      </c>
      <c r="Z286" s="247"/>
      <c r="AA286" s="250"/>
      <c r="AC286" s="27"/>
      <c r="AD286" s="26"/>
      <c r="AE286" s="251"/>
      <c r="AF286" s="85"/>
      <c r="AJ286" s="85"/>
    </row>
    <row r="287" spans="1:54" ht="15.6">
      <c r="A287" s="247"/>
      <c r="B287" s="85">
        <f>+'Ark1'!C1853</f>
        <v>2024</v>
      </c>
      <c r="C287" s="85">
        <f>+'Ark1'!L1853</f>
        <v>8</v>
      </c>
      <c r="D287" s="85" t="s">
        <v>35</v>
      </c>
      <c r="E287" s="276">
        <f>+'Ark1'!AP1853</f>
        <v>9</v>
      </c>
      <c r="F287" s="275" t="str">
        <f>VLOOKUP(E287,RNR!$D$1:$E$38,2)</f>
        <v>Holstein</v>
      </c>
      <c r="G287" s="85" t="str">
        <f>+IF(H287=0,"",'Ark1'!Q1853)</f>
        <v/>
      </c>
      <c r="H287" s="361">
        <f>+'Ark1'!R1853</f>
        <v>0</v>
      </c>
      <c r="I287" s="27" t="str">
        <f>+IF(H287=0,"",'Ark1'!AE1853)</f>
        <v/>
      </c>
      <c r="J287" s="27"/>
      <c r="K287" s="27" t="str">
        <f>+IF(H287=0,"",'Ark1'!AF1853)</f>
        <v/>
      </c>
      <c r="L287" s="26" t="str">
        <f>+IF(H287=0,"",'Ark1'!T1853)</f>
        <v/>
      </c>
      <c r="M287" s="305" t="str">
        <f>+IF(H287=0,"",'Ark1'!U1853)</f>
        <v/>
      </c>
      <c r="N287" s="27"/>
      <c r="O287" s="32" t="str">
        <f>+IF(H287=0,"",'Ark1'!W1853)</f>
        <v/>
      </c>
      <c r="P287" s="32" t="str">
        <f>+IF(H287=0,"",'Ark1'!X1853)</f>
        <v/>
      </c>
      <c r="Q287" s="32" t="str">
        <f>+IF(H287=0,"",'Ark1'!AG1853)</f>
        <v/>
      </c>
      <c r="R287" s="32" t="str">
        <f>+IF(H287=0,"",'Ark1'!AH1853)</f>
        <v/>
      </c>
      <c r="S287" s="377" t="str">
        <f>+IF(H287=0,"",'Ark1'!AR1853)</f>
        <v/>
      </c>
      <c r="T287" s="113" t="str">
        <f>+IF(H287=0,"",'Ark1'!AS1853)</f>
        <v/>
      </c>
      <c r="U287" s="32" t="str">
        <f>+IF(H287=0,"",'Ark1'!Y1853)</f>
        <v/>
      </c>
      <c r="V287" s="26" t="str">
        <f>+IF(H287=0,"",'Ark1'!AA1853)</f>
        <v/>
      </c>
      <c r="W287" s="305" t="str">
        <f t="shared" si="21"/>
        <v/>
      </c>
      <c r="X287" s="32" t="str">
        <f t="shared" si="22"/>
        <v/>
      </c>
      <c r="Y287" s="27" t="str">
        <f t="shared" si="23"/>
        <v/>
      </c>
      <c r="Z287" s="247"/>
      <c r="AA287" s="250"/>
      <c r="AC287" s="27"/>
      <c r="AD287" s="26"/>
      <c r="AE287" s="251"/>
      <c r="AF287" s="85"/>
      <c r="AJ287" s="85"/>
    </row>
    <row r="288" spans="1:54" ht="15.6">
      <c r="A288" s="247"/>
      <c r="B288" s="85">
        <f>+'Ark1'!C1854</f>
        <v>2024</v>
      </c>
      <c r="C288" s="85">
        <f>+'Ark1'!L1854</f>
        <v>8</v>
      </c>
      <c r="D288" s="85" t="s">
        <v>35</v>
      </c>
      <c r="E288" s="276">
        <f>+'Ark1'!AP1854</f>
        <v>10</v>
      </c>
      <c r="F288" s="275" t="str">
        <f>VLOOKUP(E288,RNR!$D$1:$E$38,2)</f>
        <v>Rød Dansk Mælkefe</v>
      </c>
      <c r="G288" s="85" t="str">
        <f>+IF(H288=0,"",'Ark1'!Q1854)</f>
        <v/>
      </c>
      <c r="H288" s="361">
        <f>+'Ark1'!R1854</f>
        <v>0</v>
      </c>
      <c r="I288" s="27" t="str">
        <f>+IF(H288=0,"",'Ark1'!AE1854)</f>
        <v/>
      </c>
      <c r="J288" s="27"/>
      <c r="K288" s="27" t="str">
        <f>+IF(H288=0,"",'Ark1'!AF1854)</f>
        <v/>
      </c>
      <c r="L288" s="26" t="str">
        <f>+IF(H288=0,"",'Ark1'!T1854)</f>
        <v/>
      </c>
      <c r="M288" s="305" t="str">
        <f>+IF(H288=0,"",'Ark1'!U1854)</f>
        <v/>
      </c>
      <c r="N288" s="27"/>
      <c r="O288" s="32" t="str">
        <f>+IF(H288=0,"",'Ark1'!W1854)</f>
        <v/>
      </c>
      <c r="P288" s="32" t="str">
        <f>+IF(H288=0,"",'Ark1'!X1854)</f>
        <v/>
      </c>
      <c r="Q288" s="32" t="str">
        <f>+IF(H288=0,"",'Ark1'!AG1854)</f>
        <v/>
      </c>
      <c r="R288" s="32" t="str">
        <f>+IF(H288=0,"",'Ark1'!AH1854)</f>
        <v/>
      </c>
      <c r="S288" s="377" t="str">
        <f>+IF(H288=0,"",'Ark1'!AR1854)</f>
        <v/>
      </c>
      <c r="T288" s="113" t="str">
        <f>+IF(H288=0,"",'Ark1'!AS1854)</f>
        <v/>
      </c>
      <c r="U288" s="32" t="str">
        <f>+IF(H288=0,"",'Ark1'!Y1854)</f>
        <v/>
      </c>
      <c r="V288" s="26" t="str">
        <f>+IF(H288=0,"",'Ark1'!AA1854)</f>
        <v/>
      </c>
      <c r="W288" s="305" t="str">
        <f t="shared" si="21"/>
        <v/>
      </c>
      <c r="X288" s="32" t="str">
        <f t="shared" si="22"/>
        <v/>
      </c>
      <c r="Y288" s="27" t="str">
        <f t="shared" si="23"/>
        <v/>
      </c>
      <c r="Z288" s="247"/>
      <c r="AA288" s="250"/>
      <c r="AC288" s="27"/>
      <c r="AD288" s="26"/>
      <c r="AE288" s="251"/>
      <c r="AF288" s="85"/>
      <c r="AJ288" s="85"/>
    </row>
    <row r="289" spans="1:36" ht="15.6">
      <c r="A289" s="247"/>
      <c r="B289" s="85">
        <f>+'Ark1'!C1855</f>
        <v>2024</v>
      </c>
      <c r="C289" s="85">
        <f>+'Ark1'!L1855</f>
        <v>8</v>
      </c>
      <c r="D289" s="85" t="s">
        <v>35</v>
      </c>
      <c r="E289" s="276">
        <f>+'Ark1'!AP1855</f>
        <v>11</v>
      </c>
      <c r="F289" s="275" t="str">
        <f>VLOOKUP(E289,RNR!$D$1:$E$38,2)</f>
        <v>Brown Swiss</v>
      </c>
      <c r="G289" s="85" t="str">
        <f>+IF(H289=0,"",'Ark1'!Q1855)</f>
        <v/>
      </c>
      <c r="H289" s="361">
        <f>+'Ark1'!R1855</f>
        <v>0</v>
      </c>
      <c r="I289" s="27" t="str">
        <f>+IF(H289=0,"",'Ark1'!AE1855)</f>
        <v/>
      </c>
      <c r="J289" s="27"/>
      <c r="K289" s="27" t="str">
        <f>+IF(H289=0,"",'Ark1'!AF1855)</f>
        <v/>
      </c>
      <c r="L289" s="26" t="str">
        <f>+IF(H289=0,"",'Ark1'!T1855)</f>
        <v/>
      </c>
      <c r="M289" s="305" t="str">
        <f>+IF(H289=0,"",'Ark1'!U1855)</f>
        <v/>
      </c>
      <c r="N289" s="27"/>
      <c r="O289" s="32" t="str">
        <f>+IF(H289=0,"",'Ark1'!W1855)</f>
        <v/>
      </c>
      <c r="P289" s="32" t="str">
        <f>+IF(H289=0,"",'Ark1'!X1855)</f>
        <v/>
      </c>
      <c r="Q289" s="32" t="str">
        <f>+IF(H289=0,"",'Ark1'!AG1855)</f>
        <v/>
      </c>
      <c r="R289" s="32" t="str">
        <f>+IF(H289=0,"",'Ark1'!AH1855)</f>
        <v/>
      </c>
      <c r="S289" s="377" t="str">
        <f>+IF(H289=0,"",'Ark1'!AR1855)</f>
        <v/>
      </c>
      <c r="T289" s="113" t="str">
        <f>+IF(H289=0,"",'Ark1'!AS1855)</f>
        <v/>
      </c>
      <c r="U289" s="32" t="str">
        <f>+IF(H289=0,"",'Ark1'!Y1855)</f>
        <v/>
      </c>
      <c r="V289" s="26" t="str">
        <f>+IF(H289=0,"",'Ark1'!AA1855)</f>
        <v/>
      </c>
      <c r="W289" s="305" t="str">
        <f t="shared" si="21"/>
        <v/>
      </c>
      <c r="X289" s="32" t="str">
        <f t="shared" si="22"/>
        <v/>
      </c>
      <c r="Y289" s="27" t="str">
        <f t="shared" si="23"/>
        <v/>
      </c>
      <c r="Z289" s="247"/>
      <c r="AA289" s="250"/>
      <c r="AC289" s="27"/>
      <c r="AD289" s="26"/>
      <c r="AE289" s="251"/>
      <c r="AF289" s="85"/>
      <c r="AJ289" s="85"/>
    </row>
    <row r="290" spans="1:36" ht="15.6">
      <c r="A290" s="247"/>
      <c r="B290" s="85">
        <f>+'Ark1'!C1856</f>
        <v>2024</v>
      </c>
      <c r="C290" s="85">
        <f>+'Ark1'!L1856</f>
        <v>8</v>
      </c>
      <c r="D290" s="85" t="s">
        <v>35</v>
      </c>
      <c r="E290" s="276">
        <f>+'Ark1'!AP1856</f>
        <v>12</v>
      </c>
      <c r="F290" s="275" t="str">
        <f>VLOOKUP(E290,RNR!$D$1:$E$38,2)</f>
        <v>Jarlsbergfe</v>
      </c>
      <c r="G290" s="85" t="str">
        <f>+IF(H290=0,"",'Ark1'!Q1856)</f>
        <v/>
      </c>
      <c r="H290" s="361">
        <f>+'Ark1'!R1856</f>
        <v>0</v>
      </c>
      <c r="I290" s="27" t="str">
        <f>+IF(H290=0,"",'Ark1'!AE1856)</f>
        <v/>
      </c>
      <c r="J290" s="27"/>
      <c r="K290" s="27" t="str">
        <f>+IF(H290=0,"",'Ark1'!AF1856)</f>
        <v/>
      </c>
      <c r="L290" s="26" t="str">
        <f>+IF(H290=0,"",'Ark1'!T1856)</f>
        <v/>
      </c>
      <c r="M290" s="305" t="str">
        <f>+IF(H290=0,"",'Ark1'!U1856)</f>
        <v/>
      </c>
      <c r="N290" s="27"/>
      <c r="O290" s="32" t="str">
        <f>+IF(H290=0,"",'Ark1'!W1856)</f>
        <v/>
      </c>
      <c r="P290" s="32" t="str">
        <f>+IF(H290=0,"",'Ark1'!X1856)</f>
        <v/>
      </c>
      <c r="Q290" s="32" t="str">
        <f>+IF(H290=0,"",'Ark1'!AG1856)</f>
        <v/>
      </c>
      <c r="R290" s="32" t="str">
        <f>+IF(H290=0,"",'Ark1'!AH1856)</f>
        <v/>
      </c>
      <c r="S290" s="377" t="str">
        <f>+IF(H290=0,"",'Ark1'!AR1856)</f>
        <v/>
      </c>
      <c r="T290" s="113" t="str">
        <f>+IF(H290=0,"",'Ark1'!AS1856)</f>
        <v/>
      </c>
      <c r="U290" s="32" t="str">
        <f>+IF(H290=0,"",'Ark1'!Y1856)</f>
        <v/>
      </c>
      <c r="V290" s="26" t="str">
        <f>+IF(H290=0,"",'Ark1'!AA1856)</f>
        <v/>
      </c>
      <c r="W290" s="305" t="str">
        <f t="shared" si="21"/>
        <v/>
      </c>
      <c r="X290" s="32" t="str">
        <f t="shared" si="22"/>
        <v/>
      </c>
      <c r="Y290" s="27" t="str">
        <f t="shared" si="23"/>
        <v/>
      </c>
      <c r="Z290" s="247"/>
      <c r="AA290" s="250"/>
      <c r="AC290" s="27"/>
      <c r="AD290" s="26"/>
      <c r="AE290" s="251"/>
      <c r="AF290" s="85"/>
      <c r="AJ290" s="85"/>
    </row>
    <row r="291" spans="1:36" ht="15.6">
      <c r="A291" s="247"/>
      <c r="B291" s="85">
        <f>+'Ark1'!C1857</f>
        <v>2024</v>
      </c>
      <c r="C291" s="85">
        <f>+'Ark1'!L1857</f>
        <v>8</v>
      </c>
      <c r="D291" s="85" t="s">
        <v>35</v>
      </c>
      <c r="E291" s="276">
        <f>+'Ark1'!AP1857</f>
        <v>13</v>
      </c>
      <c r="F291" s="275" t="str">
        <f>VLOOKUP(E291,RNR!$D$1:$E$38,2)</f>
        <v>Fleckvieh</v>
      </c>
      <c r="G291" s="85" t="str">
        <f>+IF(H291=0,"",'Ark1'!Q1857)</f>
        <v/>
      </c>
      <c r="H291" s="361">
        <f>+'Ark1'!R1857</f>
        <v>0</v>
      </c>
      <c r="I291" s="27" t="str">
        <f>+IF(H291=0,"",'Ark1'!AE1857)</f>
        <v/>
      </c>
      <c r="J291" s="27"/>
      <c r="K291" s="27" t="str">
        <f>+IF(H291=0,"",'Ark1'!AF1857)</f>
        <v/>
      </c>
      <c r="L291" s="26" t="str">
        <f>+IF(H291=0,"",'Ark1'!T1857)</f>
        <v/>
      </c>
      <c r="M291" s="305" t="str">
        <f>+IF(H291=0,"",'Ark1'!U1857)</f>
        <v/>
      </c>
      <c r="N291" s="27"/>
      <c r="O291" s="32" t="str">
        <f>+IF(H291=0,"",'Ark1'!W1857)</f>
        <v/>
      </c>
      <c r="P291" s="32" t="str">
        <f>+IF(H291=0,"",'Ark1'!X1857)</f>
        <v/>
      </c>
      <c r="Q291" s="32" t="str">
        <f>+IF(H291=0,"",'Ark1'!AG1857)</f>
        <v/>
      </c>
      <c r="R291" s="32" t="str">
        <f>+IF(H291=0,"",'Ark1'!AH1857)</f>
        <v/>
      </c>
      <c r="S291" s="377" t="str">
        <f>+IF(H291=0,"",'Ark1'!AR1857)</f>
        <v/>
      </c>
      <c r="T291" s="113" t="str">
        <f>+IF(H291=0,"",'Ark1'!AS1857)</f>
        <v/>
      </c>
      <c r="U291" s="32" t="str">
        <f>+IF(H291=0,"",'Ark1'!Y1857)</f>
        <v/>
      </c>
      <c r="V291" s="26" t="str">
        <f>+IF(H291=0,"",'Ark1'!AA1857)</f>
        <v/>
      </c>
      <c r="W291" s="305" t="str">
        <f t="shared" si="21"/>
        <v/>
      </c>
      <c r="X291" s="32" t="str">
        <f t="shared" si="22"/>
        <v/>
      </c>
      <c r="Y291" s="27" t="str">
        <f t="shared" si="23"/>
        <v/>
      </c>
      <c r="Z291" s="247"/>
      <c r="AA291" s="250"/>
      <c r="AC291" s="27"/>
      <c r="AD291" s="26"/>
      <c r="AE291" s="251"/>
      <c r="AF291" s="85"/>
      <c r="AJ291" s="85"/>
    </row>
    <row r="292" spans="1:36" ht="15.6">
      <c r="A292" s="247"/>
      <c r="B292" s="85">
        <f>+'Ark1'!C1858</f>
        <v>2024</v>
      </c>
      <c r="C292" s="85">
        <f>+'Ark1'!L1858</f>
        <v>8</v>
      </c>
      <c r="D292" s="85" t="s">
        <v>35</v>
      </c>
      <c r="E292" s="276">
        <f>+'Ark1'!AP1858</f>
        <v>14</v>
      </c>
      <c r="F292" s="275" t="str">
        <f>VLOOKUP(E292,RNR!$D$1:$E$38,2)</f>
        <v>Canadisk Ayrshire</v>
      </c>
      <c r="G292" s="85" t="str">
        <f>+IF(H292=0,"",'Ark1'!Q1858)</f>
        <v/>
      </c>
      <c r="H292" s="361">
        <f>+'Ark1'!R1858</f>
        <v>0</v>
      </c>
      <c r="I292" s="27" t="str">
        <f>+IF(H292=0,"",'Ark1'!AE1858)</f>
        <v/>
      </c>
      <c r="J292" s="27"/>
      <c r="K292" s="27" t="str">
        <f>+IF(H292=0,"",'Ark1'!AF1858)</f>
        <v/>
      </c>
      <c r="L292" s="26" t="str">
        <f>+IF(H292=0,"",'Ark1'!T1858)</f>
        <v/>
      </c>
      <c r="M292" s="305" t="str">
        <f>+IF(H292=0,"",'Ark1'!U1858)</f>
        <v/>
      </c>
      <c r="N292" s="27"/>
      <c r="O292" s="32" t="str">
        <f>+IF(H292=0,"",'Ark1'!W1858)</f>
        <v/>
      </c>
      <c r="P292" s="32" t="str">
        <f>+IF(H292=0,"",'Ark1'!X1858)</f>
        <v/>
      </c>
      <c r="Q292" s="32" t="str">
        <f>+IF(H292=0,"",'Ark1'!AG1858)</f>
        <v/>
      </c>
      <c r="R292" s="32" t="str">
        <f>+IF(H292=0,"",'Ark1'!AH1858)</f>
        <v/>
      </c>
      <c r="S292" s="377" t="str">
        <f>+IF(H292=0,"",'Ark1'!AR1858)</f>
        <v/>
      </c>
      <c r="T292" s="113" t="str">
        <f>+IF(H292=0,"",'Ark1'!AS1858)</f>
        <v/>
      </c>
      <c r="U292" s="32" t="str">
        <f>+IF(H292=0,"",'Ark1'!Y1858)</f>
        <v/>
      </c>
      <c r="V292" s="26" t="str">
        <f>+IF(H292=0,"",'Ark1'!AA1858)</f>
        <v/>
      </c>
      <c r="W292" s="305" t="str">
        <f t="shared" si="21"/>
        <v/>
      </c>
      <c r="X292" s="32" t="str">
        <f t="shared" si="22"/>
        <v/>
      </c>
      <c r="Y292" s="27" t="str">
        <f t="shared" si="23"/>
        <v/>
      </c>
      <c r="Z292" s="247"/>
      <c r="AA292" s="250"/>
      <c r="AC292" s="27"/>
      <c r="AD292" s="26"/>
      <c r="AE292" s="251"/>
      <c r="AF292" s="85"/>
      <c r="AJ292" s="85"/>
    </row>
    <row r="293" spans="1:36" ht="15.6">
      <c r="A293" s="247"/>
      <c r="B293" s="85">
        <f>+'Ark1'!C1859</f>
        <v>2024</v>
      </c>
      <c r="C293" s="85">
        <f>+'Ark1'!L1859</f>
        <v>8</v>
      </c>
      <c r="D293" s="85" t="s">
        <v>35</v>
      </c>
      <c r="E293" s="276">
        <f>+'Ark1'!AP1859</f>
        <v>15</v>
      </c>
      <c r="F293" s="275" t="str">
        <f>VLOOKUP(E293,RNR!$D$1:$E$38,2)</f>
        <v>Montbéliard</v>
      </c>
      <c r="G293" s="85" t="str">
        <f>+IF(H293=0,"",'Ark1'!Q1859)</f>
        <v/>
      </c>
      <c r="H293" s="361">
        <f>+'Ark1'!R1859</f>
        <v>0</v>
      </c>
      <c r="I293" s="27" t="str">
        <f>+IF(H293=0,"",'Ark1'!AE1859)</f>
        <v/>
      </c>
      <c r="J293" s="27"/>
      <c r="K293" s="27" t="str">
        <f>+IF(H293=0,"",'Ark1'!AF1859)</f>
        <v/>
      </c>
      <c r="L293" s="26" t="str">
        <f>+IF(H293=0,"",'Ark1'!T1859)</f>
        <v/>
      </c>
      <c r="M293" s="305" t="str">
        <f>+IF(H293=0,"",'Ark1'!U1859)</f>
        <v/>
      </c>
      <c r="N293" s="27"/>
      <c r="O293" s="32" t="str">
        <f>+IF(H293=0,"",'Ark1'!W1859)</f>
        <v/>
      </c>
      <c r="P293" s="32" t="str">
        <f>+IF(H293=0,"",'Ark1'!X1859)</f>
        <v/>
      </c>
      <c r="Q293" s="32" t="str">
        <f>+IF(H293=0,"",'Ark1'!AG1859)</f>
        <v/>
      </c>
      <c r="R293" s="32" t="str">
        <f>+IF(H293=0,"",'Ark1'!AH1859)</f>
        <v/>
      </c>
      <c r="S293" s="377" t="str">
        <f>+IF(H293=0,"",'Ark1'!AR1859)</f>
        <v/>
      </c>
      <c r="T293" s="113" t="str">
        <f>+IF(H293=0,"",'Ark1'!AS1859)</f>
        <v/>
      </c>
      <c r="U293" s="32" t="str">
        <f>+IF(H293=0,"",'Ark1'!Y1859)</f>
        <v/>
      </c>
      <c r="V293" s="26" t="str">
        <f>+IF(H293=0,"",'Ark1'!AA1859)</f>
        <v/>
      </c>
      <c r="W293" s="305" t="str">
        <f t="shared" si="21"/>
        <v/>
      </c>
      <c r="X293" s="32" t="str">
        <f t="shared" si="22"/>
        <v/>
      </c>
      <c r="Y293" s="27" t="str">
        <f t="shared" si="23"/>
        <v/>
      </c>
      <c r="Z293" s="247"/>
      <c r="AA293" s="250"/>
      <c r="AC293" s="27"/>
      <c r="AD293" s="26"/>
      <c r="AE293" s="251"/>
      <c r="AF293" s="85"/>
      <c r="AJ293" s="85"/>
    </row>
    <row r="294" spans="1:36" ht="15.6">
      <c r="A294" s="247"/>
      <c r="B294" s="85">
        <f>+'Ark1'!C1860</f>
        <v>2024</v>
      </c>
      <c r="C294" s="85">
        <f>+'Ark1'!L1860</f>
        <v>8</v>
      </c>
      <c r="D294" s="85" t="s">
        <v>35</v>
      </c>
      <c r="E294" s="276">
        <f>+'Ark1'!AP1860</f>
        <v>16</v>
      </c>
      <c r="F294" s="275" t="str">
        <f>VLOOKUP(E294,RNR!$D$1:$E$38,2)</f>
        <v>Mørefe</v>
      </c>
      <c r="G294" s="85" t="str">
        <f>+IF(H294=0,"",'Ark1'!Q1860)</f>
        <v/>
      </c>
      <c r="H294" s="361">
        <f>+'Ark1'!R1860</f>
        <v>0</v>
      </c>
      <c r="I294" s="27" t="str">
        <f>+IF(H294=0,"",'Ark1'!AE1860)</f>
        <v/>
      </c>
      <c r="J294" s="27"/>
      <c r="K294" s="27" t="str">
        <f>+IF(H294=0,"",'Ark1'!AF1860)</f>
        <v/>
      </c>
      <c r="L294" s="26" t="str">
        <f>+IF(H294=0,"",'Ark1'!T1860)</f>
        <v/>
      </c>
      <c r="M294" s="305" t="str">
        <f>+IF(H294=0,"",'Ark1'!U1860)</f>
        <v/>
      </c>
      <c r="N294" s="27"/>
      <c r="O294" s="32" t="str">
        <f>+IF(H294=0,"",'Ark1'!W1860)</f>
        <v/>
      </c>
      <c r="P294" s="32" t="str">
        <f>+IF(H294=0,"",'Ark1'!X1860)</f>
        <v/>
      </c>
      <c r="Q294" s="32" t="str">
        <f>+IF(H294=0,"",'Ark1'!AG1860)</f>
        <v/>
      </c>
      <c r="R294" s="32" t="str">
        <f>+IF(H294=0,"",'Ark1'!AH1860)</f>
        <v/>
      </c>
      <c r="S294" s="377" t="str">
        <f>+IF(H294=0,"",'Ark1'!AR1860)</f>
        <v/>
      </c>
      <c r="T294" s="113" t="str">
        <f>+IF(H294=0,"",'Ark1'!AS1860)</f>
        <v/>
      </c>
      <c r="U294" s="32" t="str">
        <f>+IF(H294=0,"",'Ark1'!Y1860)</f>
        <v/>
      </c>
      <c r="V294" s="26" t="str">
        <f>+IF(H294=0,"",'Ark1'!AA1860)</f>
        <v/>
      </c>
      <c r="W294" s="305" t="str">
        <f t="shared" si="21"/>
        <v/>
      </c>
      <c r="X294" s="32" t="str">
        <f t="shared" si="22"/>
        <v/>
      </c>
      <c r="Y294" s="27" t="str">
        <f t="shared" si="23"/>
        <v/>
      </c>
      <c r="Z294" s="247"/>
      <c r="AA294" s="250"/>
      <c r="AC294" s="27"/>
      <c r="AD294" s="26"/>
      <c r="AE294" s="251"/>
      <c r="AF294" s="85"/>
      <c r="AJ294" s="85"/>
    </row>
    <row r="295" spans="1:36" ht="15.6">
      <c r="A295" s="247"/>
      <c r="B295" s="85">
        <f>+'Ark1'!C1861</f>
        <v>2024</v>
      </c>
      <c r="C295" s="85">
        <f>+'Ark1'!L1861</f>
        <v>8</v>
      </c>
      <c r="D295" s="85" t="s">
        <v>35</v>
      </c>
      <c r="E295" s="276">
        <f>+'Ark1'!AP1861</f>
        <v>17</v>
      </c>
      <c r="F295" s="275" t="str">
        <f>VLOOKUP(E295,RNR!$D$1:$E$38,2)</f>
        <v>Normande</v>
      </c>
      <c r="G295" s="85" t="str">
        <f>+IF(H295=0,"",'Ark1'!Q1861)</f>
        <v/>
      </c>
      <c r="H295" s="361">
        <f>+'Ark1'!R1861</f>
        <v>0</v>
      </c>
      <c r="I295" s="27" t="str">
        <f>+IF(H295=0,"",'Ark1'!AE1861)</f>
        <v/>
      </c>
      <c r="J295" s="27"/>
      <c r="K295" s="27" t="str">
        <f>+IF(H295=0,"",'Ark1'!AF1861)</f>
        <v/>
      </c>
      <c r="L295" s="26" t="str">
        <f>+IF(H295=0,"",'Ark1'!T1861)</f>
        <v/>
      </c>
      <c r="M295" s="305" t="str">
        <f>+IF(H295=0,"",'Ark1'!U1861)</f>
        <v/>
      </c>
      <c r="N295" s="27"/>
      <c r="O295" s="32" t="str">
        <f>+IF(H295=0,"",'Ark1'!W1861)</f>
        <v/>
      </c>
      <c r="P295" s="32" t="str">
        <f>+IF(H295=0,"",'Ark1'!X1861)</f>
        <v/>
      </c>
      <c r="Q295" s="32" t="str">
        <f>+IF(H295=0,"",'Ark1'!AG1861)</f>
        <v/>
      </c>
      <c r="R295" s="32" t="str">
        <f>+IF(H295=0,"",'Ark1'!AH1861)</f>
        <v/>
      </c>
      <c r="S295" s="377" t="str">
        <f>+IF(H295=0,"",'Ark1'!AR1861)</f>
        <v/>
      </c>
      <c r="T295" s="113" t="str">
        <f>+IF(H295=0,"",'Ark1'!AS1861)</f>
        <v/>
      </c>
      <c r="U295" s="32" t="str">
        <f>+IF(H295=0,"",'Ark1'!Y1861)</f>
        <v/>
      </c>
      <c r="V295" s="26" t="str">
        <f>+IF(H295=0,"",'Ark1'!AA1861)</f>
        <v/>
      </c>
      <c r="W295" s="305" t="str">
        <f t="shared" si="21"/>
        <v/>
      </c>
      <c r="X295" s="32" t="str">
        <f t="shared" si="22"/>
        <v/>
      </c>
      <c r="Y295" s="27" t="str">
        <f t="shared" si="23"/>
        <v/>
      </c>
      <c r="Z295" s="247"/>
      <c r="AA295" s="250"/>
      <c r="AC295" s="27"/>
      <c r="AD295" s="26"/>
      <c r="AE295" s="251"/>
      <c r="AF295" s="85"/>
      <c r="AJ295" s="85"/>
    </row>
    <row r="296" spans="1:36" ht="15.6">
      <c r="A296" s="247"/>
      <c r="B296" s="85">
        <f>+'Ark1'!C1862</f>
        <v>2024</v>
      </c>
      <c r="C296" s="85">
        <f>+'Ark1'!L1862</f>
        <v>8</v>
      </c>
      <c r="D296" s="85" t="s">
        <v>35</v>
      </c>
      <c r="E296" s="276">
        <f>+'Ark1'!AP1862</f>
        <v>21</v>
      </c>
      <c r="F296" s="275" t="str">
        <f>VLOOKUP(E296,RNR!$D$1:$E$38,2)</f>
        <v>Hereford</v>
      </c>
      <c r="G296" s="85" t="str">
        <f>+IF(H296=0,"",'Ark1'!Q1862)</f>
        <v/>
      </c>
      <c r="H296" s="361">
        <f>+'Ark1'!R1862</f>
        <v>0</v>
      </c>
      <c r="I296" s="27" t="str">
        <f>+IF(H296=0,"",'Ark1'!AE1862)</f>
        <v/>
      </c>
      <c r="J296" s="27"/>
      <c r="K296" s="27" t="str">
        <f>+IF(H296=0,"",'Ark1'!AF1862)</f>
        <v/>
      </c>
      <c r="L296" s="26" t="str">
        <f>+IF(H296=0,"",'Ark1'!T1862)</f>
        <v/>
      </c>
      <c r="M296" s="305" t="str">
        <f>+IF(H296=0,"",'Ark1'!U1862)</f>
        <v/>
      </c>
      <c r="N296" s="27"/>
      <c r="O296" s="32" t="str">
        <f>+IF(H296=0,"",'Ark1'!W1862)</f>
        <v/>
      </c>
      <c r="P296" s="32" t="str">
        <f>+IF(H296=0,"",'Ark1'!X1862)</f>
        <v/>
      </c>
      <c r="Q296" s="32" t="str">
        <f>+IF(H296=0,"",'Ark1'!AG1862)</f>
        <v/>
      </c>
      <c r="R296" s="32" t="str">
        <f>+IF(H296=0,"",'Ark1'!AH1862)</f>
        <v/>
      </c>
      <c r="S296" s="377" t="str">
        <f>+IF(H296=0,"",'Ark1'!AR1862)</f>
        <v/>
      </c>
      <c r="T296" s="113" t="str">
        <f>+IF(H296=0,"",'Ark1'!AS1862)</f>
        <v/>
      </c>
      <c r="U296" s="32" t="str">
        <f>+IF(H296=0,"",'Ark1'!Y1862)</f>
        <v/>
      </c>
      <c r="V296" s="26" t="str">
        <f>+IF(H296=0,"",'Ark1'!AA1862)</f>
        <v/>
      </c>
      <c r="W296" s="305" t="str">
        <f t="shared" si="21"/>
        <v/>
      </c>
      <c r="X296" s="32" t="str">
        <f t="shared" si="22"/>
        <v/>
      </c>
      <c r="Y296" s="27" t="str">
        <f t="shared" si="23"/>
        <v/>
      </c>
      <c r="Z296" s="247"/>
      <c r="AA296" s="250"/>
      <c r="AC296" s="27"/>
      <c r="AD296" s="26"/>
      <c r="AE296" s="251"/>
      <c r="AF296" s="85"/>
      <c r="AJ296" s="85"/>
    </row>
    <row r="297" spans="1:36" ht="15.6">
      <c r="A297" s="247"/>
      <c r="B297" s="85">
        <f>+'Ark1'!C1863</f>
        <v>2024</v>
      </c>
      <c r="C297" s="85">
        <f>+'Ark1'!L1863</f>
        <v>8</v>
      </c>
      <c r="D297" s="85" t="s">
        <v>35</v>
      </c>
      <c r="E297" s="276">
        <f>+'Ark1'!AP1863</f>
        <v>22</v>
      </c>
      <c r="F297" s="275" t="str">
        <f>VLOOKUP(E297,RNR!$D$1:$E$38,2)</f>
        <v>Charolais</v>
      </c>
      <c r="G297" s="85" t="str">
        <f>+IF(H297=0,"",'Ark1'!Q1863)</f>
        <v/>
      </c>
      <c r="H297" s="361">
        <f>+'Ark1'!R1863</f>
        <v>0</v>
      </c>
      <c r="I297" s="27" t="str">
        <f>+IF(H297=0,"",'Ark1'!AE1863)</f>
        <v/>
      </c>
      <c r="J297" s="27"/>
      <c r="K297" s="27" t="str">
        <f>+IF(H297=0,"",'Ark1'!AF1863)</f>
        <v/>
      </c>
      <c r="L297" s="26" t="str">
        <f>+IF(H297=0,"",'Ark1'!T1863)</f>
        <v/>
      </c>
      <c r="M297" s="305" t="str">
        <f>+IF(H297=0,"",'Ark1'!U1863)</f>
        <v/>
      </c>
      <c r="N297" s="27"/>
      <c r="O297" s="32" t="str">
        <f>+IF(H297=0,"",'Ark1'!W1863)</f>
        <v/>
      </c>
      <c r="P297" s="32" t="str">
        <f>+IF(H297=0,"",'Ark1'!X1863)</f>
        <v/>
      </c>
      <c r="Q297" s="32" t="str">
        <f>+IF(H297=0,"",'Ark1'!AG1863)</f>
        <v/>
      </c>
      <c r="R297" s="32" t="str">
        <f>+IF(H297=0,"",'Ark1'!AH1863)</f>
        <v/>
      </c>
      <c r="S297" s="377" t="str">
        <f>+IF(H297=0,"",'Ark1'!AR1863)</f>
        <v/>
      </c>
      <c r="T297" s="113" t="str">
        <f>+IF(H297=0,"",'Ark1'!AS1863)</f>
        <v/>
      </c>
      <c r="U297" s="32" t="str">
        <f>+IF(H297=0,"",'Ark1'!Y1863)</f>
        <v/>
      </c>
      <c r="V297" s="26" t="str">
        <f>+IF(H297=0,"",'Ark1'!AA1863)</f>
        <v/>
      </c>
      <c r="W297" s="305" t="str">
        <f t="shared" si="21"/>
        <v/>
      </c>
      <c r="X297" s="32" t="str">
        <f t="shared" si="22"/>
        <v/>
      </c>
      <c r="Y297" s="27" t="str">
        <f t="shared" si="23"/>
        <v/>
      </c>
      <c r="Z297" s="247"/>
      <c r="AA297" s="250"/>
      <c r="AC297" s="27"/>
      <c r="AD297" s="26"/>
      <c r="AE297" s="251"/>
      <c r="AF297" s="85"/>
      <c r="AJ297" s="85"/>
    </row>
    <row r="298" spans="1:36" ht="15.6">
      <c r="A298" s="247"/>
      <c r="B298" s="85">
        <f>+'Ark1'!C1864</f>
        <v>2024</v>
      </c>
      <c r="C298" s="85">
        <f>+'Ark1'!L1864</f>
        <v>8</v>
      </c>
      <c r="D298" s="85" t="s">
        <v>35</v>
      </c>
      <c r="E298" s="276">
        <f>+'Ark1'!AP1864</f>
        <v>23</v>
      </c>
      <c r="F298" s="275" t="str">
        <f>VLOOKUP(E298,RNR!$D$1:$E$38,2)</f>
        <v>Aberdeen Angus</v>
      </c>
      <c r="G298" s="85">
        <f>+IF(H298=0,"",'Ark1'!Q1864)</f>
        <v>1</v>
      </c>
      <c r="H298" s="361">
        <f>+'Ark1'!R1864</f>
        <v>4</v>
      </c>
      <c r="I298" s="27">
        <f>+IF(H298=0,"",'Ark1'!AE1864)</f>
        <v>3.8461538461538449</v>
      </c>
      <c r="J298" s="27"/>
      <c r="K298" s="27">
        <f>+IF(H298=0,"",'Ark1'!AF1864)</f>
        <v>4.8955748898236493</v>
      </c>
      <c r="L298" s="26">
        <f>+IF(H298=0,"",'Ark1'!T1864)</f>
        <v>11.75</v>
      </c>
      <c r="M298" s="305">
        <f>+IF(H298=0,"",'Ark1'!U1864)</f>
        <v>366.02500000000009</v>
      </c>
      <c r="N298" s="27"/>
      <c r="O298" s="32">
        <f>+IF(H298=0,"",'Ark1'!W1864)</f>
        <v>100</v>
      </c>
      <c r="P298" s="32">
        <f>+IF(H298=0,"",'Ark1'!X1864)</f>
        <v>75</v>
      </c>
      <c r="Q298" s="32">
        <f>+IF(H298=0,"",'Ark1'!AG1864)</f>
        <v>683.5</v>
      </c>
      <c r="R298" s="32">
        <f>+IF(H298=0,"",'Ark1'!AH1864)</f>
        <v>0</v>
      </c>
      <c r="S298" s="377">
        <f>+IF(H298=0,"",'Ark1'!AR1864)</f>
        <v>207.25</v>
      </c>
      <c r="T298" s="113">
        <f>+IF(H298=0,"",'Ark1'!AS1864)</f>
        <v>41.078931985912611</v>
      </c>
      <c r="U298" s="32">
        <f>+IF(H298=0,"",'Ark1'!Y1864)</f>
        <v>20.852982400605413</v>
      </c>
      <c r="V298" s="26">
        <f>+IF(H298=0,"",'Ark1'!AA1864)</f>
        <v>1.299038105676658</v>
      </c>
      <c r="W298" s="305">
        <f t="shared" si="21"/>
        <v>535.5157278712511</v>
      </c>
      <c r="X298" s="32">
        <f t="shared" si="22"/>
        <v>45.753125000000011</v>
      </c>
      <c r="Y298" s="27">
        <f t="shared" si="23"/>
        <v>4</v>
      </c>
      <c r="Z298" s="247"/>
      <c r="AA298" s="250"/>
      <c r="AC298" s="27"/>
      <c r="AD298" s="26"/>
      <c r="AE298" s="251"/>
      <c r="AF298" s="85"/>
      <c r="AJ298" s="85"/>
    </row>
    <row r="299" spans="1:36" ht="15.6">
      <c r="A299" s="247"/>
      <c r="B299" s="85">
        <f>+'Ark1'!C1865</f>
        <v>2024</v>
      </c>
      <c r="C299" s="85">
        <f>+'Ark1'!L1865</f>
        <v>8</v>
      </c>
      <c r="D299" s="85" t="s">
        <v>35</v>
      </c>
      <c r="E299" s="276">
        <f>+'Ark1'!AP1865</f>
        <v>24</v>
      </c>
      <c r="F299" s="275" t="str">
        <f>VLOOKUP(E299,RNR!$D$1:$E$38,2)</f>
        <v>Limousin</v>
      </c>
      <c r="G299" s="85">
        <f>+IF(H299=0,"",'Ark1'!Q1865)</f>
        <v>3</v>
      </c>
      <c r="H299" s="361">
        <f>+'Ark1'!R1865</f>
        <v>3</v>
      </c>
      <c r="I299" s="27">
        <f>+IF(H299=0,"",'Ark1'!AE1865)</f>
        <v>16.666666666666671</v>
      </c>
      <c r="J299" s="27"/>
      <c r="K299" s="27">
        <f>+IF(H299=0,"",'Ark1'!AF1865)</f>
        <v>19.264305177111719</v>
      </c>
      <c r="L299" s="26">
        <f>+IF(H299=0,"",'Ark1'!T1865)</f>
        <v>6</v>
      </c>
      <c r="M299" s="305">
        <f>+IF(H299=0,"",'Ark1'!U1865)</f>
        <v>353.5</v>
      </c>
      <c r="N299" s="27"/>
      <c r="O299" s="32">
        <f>+IF(H299=0,"",'Ark1'!W1865)</f>
        <v>33.333333333333343</v>
      </c>
      <c r="P299" s="32">
        <f>+IF(H299=0,"",'Ark1'!X1865)</f>
        <v>33.333333333333343</v>
      </c>
      <c r="Q299" s="32">
        <f>+IF(H299=0,"",'Ark1'!AG1865)</f>
        <v>815.33333333333348</v>
      </c>
      <c r="R299" s="32">
        <f>+IF(H299=0,"",'Ark1'!AH1865)</f>
        <v>0</v>
      </c>
      <c r="S299" s="377">
        <f>+IF(H299=0,"",'Ark1'!AR1865)</f>
        <v>209</v>
      </c>
      <c r="T299" s="113">
        <f>+IF(H299=0,"",'Ark1'!AS1865)</f>
        <v>37.942969862955849</v>
      </c>
      <c r="U299" s="32">
        <f>+IF(H299=0,"",'Ark1'!Y1865)</f>
        <v>100.72566703675876</v>
      </c>
      <c r="V299" s="26">
        <f>+IF(H299=0,"",'Ark1'!AA1865)</f>
        <v>1.4142135623730951</v>
      </c>
      <c r="W299" s="305">
        <f t="shared" si="21"/>
        <v>433.56500408830738</v>
      </c>
      <c r="X299" s="32">
        <f t="shared" si="22"/>
        <v>44.1875</v>
      </c>
      <c r="Y299" s="27">
        <f t="shared" si="23"/>
        <v>1</v>
      </c>
      <c r="Z299" s="247"/>
      <c r="AA299" s="250"/>
      <c r="AC299" s="27"/>
      <c r="AD299" s="26"/>
      <c r="AE299" s="251"/>
      <c r="AF299" s="85"/>
      <c r="AJ299" s="85"/>
    </row>
    <row r="300" spans="1:36" ht="15.6">
      <c r="A300" s="247"/>
      <c r="B300" s="85">
        <f>+'Ark1'!C1866</f>
        <v>2024</v>
      </c>
      <c r="C300" s="85">
        <f>+'Ark1'!L1866</f>
        <v>8</v>
      </c>
      <c r="D300" s="85" t="s">
        <v>35</v>
      </c>
      <c r="E300" s="276">
        <f>+'Ark1'!AP1866</f>
        <v>25</v>
      </c>
      <c r="F300" s="275" t="str">
        <f>VLOOKUP(E300,RNR!$D$1:$E$38,2)</f>
        <v>Kjøttsimmental</v>
      </c>
      <c r="G300" s="85" t="str">
        <f>+IF(H300=0,"",'Ark1'!Q1866)</f>
        <v/>
      </c>
      <c r="H300" s="361">
        <f>+'Ark1'!R1866</f>
        <v>0</v>
      </c>
      <c r="I300" s="27" t="str">
        <f>+IF(H300=0,"",'Ark1'!AE1866)</f>
        <v/>
      </c>
      <c r="J300" s="27"/>
      <c r="K300" s="27" t="str">
        <f>+IF(H300=0,"",'Ark1'!AF1866)</f>
        <v/>
      </c>
      <c r="L300" s="26" t="str">
        <f>+IF(H300=0,"",'Ark1'!T1866)</f>
        <v/>
      </c>
      <c r="M300" s="305" t="str">
        <f>+IF(H300=0,"",'Ark1'!U1866)</f>
        <v/>
      </c>
      <c r="N300" s="27"/>
      <c r="O300" s="32" t="str">
        <f>+IF(H300=0,"",'Ark1'!W1866)</f>
        <v/>
      </c>
      <c r="P300" s="32" t="str">
        <f>+IF(H300=0,"",'Ark1'!X1866)</f>
        <v/>
      </c>
      <c r="Q300" s="32" t="str">
        <f>+IF(H300=0,"",'Ark1'!AG1866)</f>
        <v/>
      </c>
      <c r="R300" s="32" t="str">
        <f>+IF(H300=0,"",'Ark1'!AH1866)</f>
        <v/>
      </c>
      <c r="S300" s="377" t="str">
        <f>+IF(H300=0,"",'Ark1'!AR1866)</f>
        <v/>
      </c>
      <c r="T300" s="113" t="str">
        <f>+IF(H300=0,"",'Ark1'!AS1866)</f>
        <v/>
      </c>
      <c r="U300" s="32" t="str">
        <f>+IF(H300=0,"",'Ark1'!Y1866)</f>
        <v/>
      </c>
      <c r="V300" s="26" t="str">
        <f>+IF(H300=0,"",'Ark1'!AA1866)</f>
        <v/>
      </c>
      <c r="W300" s="305" t="str">
        <f t="shared" si="21"/>
        <v/>
      </c>
      <c r="X300" s="32" t="str">
        <f t="shared" si="22"/>
        <v/>
      </c>
      <c r="Y300" s="27" t="str">
        <f t="shared" si="23"/>
        <v/>
      </c>
      <c r="Z300" s="247"/>
      <c r="AA300" s="250"/>
      <c r="AC300" s="27"/>
      <c r="AD300" s="26"/>
      <c r="AE300" s="251"/>
      <c r="AF300" s="85"/>
      <c r="AJ300" s="85"/>
    </row>
    <row r="301" spans="1:36" ht="15.6">
      <c r="A301" s="247"/>
      <c r="B301" s="85">
        <f>+'Ark1'!C1867</f>
        <v>2024</v>
      </c>
      <c r="C301" s="85">
        <f>+'Ark1'!L1867</f>
        <v>8</v>
      </c>
      <c r="D301" s="85" t="s">
        <v>35</v>
      </c>
      <c r="E301" s="276">
        <f>+'Ark1'!AP1867</f>
        <v>26</v>
      </c>
      <c r="F301" s="275" t="str">
        <f>VLOOKUP(E301,RNR!$D$1:$E$38,2)</f>
        <v>Blonde d`Aquitaine</v>
      </c>
      <c r="G301" s="85" t="str">
        <f>+IF(H301=0,"",'Ark1'!Q1867)</f>
        <v/>
      </c>
      <c r="H301" s="361">
        <f>+'Ark1'!R1867</f>
        <v>0</v>
      </c>
      <c r="I301" s="27" t="str">
        <f>+IF(H301=0,"",'Ark1'!AE1867)</f>
        <v/>
      </c>
      <c r="J301" s="27"/>
      <c r="K301" s="27" t="str">
        <f>+IF(H301=0,"",'Ark1'!AF1867)</f>
        <v/>
      </c>
      <c r="L301" s="26" t="str">
        <f>+IF(H301=0,"",'Ark1'!T1867)</f>
        <v/>
      </c>
      <c r="M301" s="305" t="str">
        <f>+IF(H301=0,"",'Ark1'!U1867)</f>
        <v/>
      </c>
      <c r="N301" s="27"/>
      <c r="O301" s="32" t="str">
        <f>+IF(H301=0,"",'Ark1'!W1867)</f>
        <v/>
      </c>
      <c r="P301" s="32" t="str">
        <f>+IF(H301=0,"",'Ark1'!X1867)</f>
        <v/>
      </c>
      <c r="Q301" s="32" t="str">
        <f>+IF(H301=0,"",'Ark1'!AG1867)</f>
        <v/>
      </c>
      <c r="R301" s="32" t="str">
        <f>+IF(H301=0,"",'Ark1'!AH1867)</f>
        <v/>
      </c>
      <c r="S301" s="377" t="str">
        <f>+IF(H301=0,"",'Ark1'!AR1867)</f>
        <v/>
      </c>
      <c r="T301" s="113" t="str">
        <f>+IF(H301=0,"",'Ark1'!AS1867)</f>
        <v/>
      </c>
      <c r="U301" s="32" t="str">
        <f>+IF(H301=0,"",'Ark1'!Y1867)</f>
        <v/>
      </c>
      <c r="V301" s="26" t="str">
        <f>+IF(H301=0,"",'Ark1'!AA1867)</f>
        <v/>
      </c>
      <c r="W301" s="305" t="str">
        <f t="shared" si="21"/>
        <v/>
      </c>
      <c r="X301" s="32" t="str">
        <f t="shared" si="22"/>
        <v/>
      </c>
      <c r="Y301" s="27" t="str">
        <f t="shared" si="23"/>
        <v/>
      </c>
      <c r="Z301" s="247"/>
      <c r="AA301" s="250"/>
      <c r="AC301" s="27"/>
      <c r="AD301" s="26"/>
      <c r="AE301" s="251"/>
      <c r="AF301" s="85"/>
      <c r="AJ301" s="85"/>
    </row>
    <row r="302" spans="1:36" ht="15.6">
      <c r="A302" s="247"/>
      <c r="B302" s="85">
        <f>+'Ark1'!C1868</f>
        <v>2024</v>
      </c>
      <c r="C302" s="85">
        <f>+'Ark1'!L1868</f>
        <v>8</v>
      </c>
      <c r="D302" s="85" t="s">
        <v>35</v>
      </c>
      <c r="E302" s="276">
        <f>+'Ark1'!AP1868</f>
        <v>27</v>
      </c>
      <c r="F302" s="275" t="str">
        <f>VLOOKUP(E302,RNR!$D$1:$E$38,2)</f>
        <v>Highland</v>
      </c>
      <c r="G302" s="85" t="str">
        <f>+IF(H302=0,"",'Ark1'!Q1868)</f>
        <v/>
      </c>
      <c r="H302" s="361">
        <f>+'Ark1'!R1868</f>
        <v>0</v>
      </c>
      <c r="I302" s="27" t="str">
        <f>+IF(H302=0,"",'Ark1'!AE1868)</f>
        <v/>
      </c>
      <c r="J302" s="27"/>
      <c r="K302" s="27" t="str">
        <f>+IF(H302=0,"",'Ark1'!AF1868)</f>
        <v/>
      </c>
      <c r="L302" s="26" t="str">
        <f>+IF(H302=0,"",'Ark1'!T1868)</f>
        <v/>
      </c>
      <c r="M302" s="305" t="str">
        <f>+IF(H302=0,"",'Ark1'!U1868)</f>
        <v/>
      </c>
      <c r="N302" s="27"/>
      <c r="O302" s="32" t="str">
        <f>+IF(H302=0,"",'Ark1'!W1868)</f>
        <v/>
      </c>
      <c r="P302" s="32" t="str">
        <f>+IF(H302=0,"",'Ark1'!X1868)</f>
        <v/>
      </c>
      <c r="Q302" s="32" t="str">
        <f>+IF(H302=0,"",'Ark1'!AG1868)</f>
        <v/>
      </c>
      <c r="R302" s="32" t="str">
        <f>+IF(H302=0,"",'Ark1'!AH1868)</f>
        <v/>
      </c>
      <c r="S302" s="377" t="str">
        <f>+IF(H302=0,"",'Ark1'!AR1868)</f>
        <v/>
      </c>
      <c r="T302" s="113" t="str">
        <f>+IF(H302=0,"",'Ark1'!AS1868)</f>
        <v/>
      </c>
      <c r="U302" s="32" t="str">
        <f>+IF(H302=0,"",'Ark1'!Y1868)</f>
        <v/>
      </c>
      <c r="V302" s="26" t="str">
        <f>+IF(H302=0,"",'Ark1'!AA1868)</f>
        <v/>
      </c>
      <c r="W302" s="305" t="str">
        <f t="shared" si="21"/>
        <v/>
      </c>
      <c r="X302" s="32" t="str">
        <f t="shared" si="22"/>
        <v/>
      </c>
      <c r="Y302" s="27" t="str">
        <f t="shared" si="23"/>
        <v/>
      </c>
      <c r="Z302" s="247"/>
      <c r="AA302" s="250"/>
      <c r="AC302" s="27"/>
      <c r="AD302" s="26"/>
      <c r="AE302" s="251"/>
      <c r="AF302" s="85"/>
      <c r="AJ302" s="85"/>
    </row>
    <row r="303" spans="1:36" ht="15.6">
      <c r="A303" s="247"/>
      <c r="B303" s="85">
        <f>+'Ark1'!C1869</f>
        <v>2024</v>
      </c>
      <c r="C303" s="85">
        <f>+'Ark1'!L1869</f>
        <v>8</v>
      </c>
      <c r="D303" s="85" t="s">
        <v>35</v>
      </c>
      <c r="E303" s="276">
        <f>+'Ark1'!AP1869</f>
        <v>28</v>
      </c>
      <c r="F303" s="275" t="str">
        <f>VLOOKUP(E303,RNR!$D$1:$E$38,2)</f>
        <v>Tiroler Grauvieh</v>
      </c>
      <c r="G303" s="85" t="str">
        <f>+IF(H303=0,"",'Ark1'!Q1869)</f>
        <v/>
      </c>
      <c r="H303" s="361">
        <f>+'Ark1'!R1869</f>
        <v>0</v>
      </c>
      <c r="I303" s="27" t="str">
        <f>+IF(H303=0,"",'Ark1'!AE1869)</f>
        <v/>
      </c>
      <c r="J303" s="27"/>
      <c r="K303" s="27" t="str">
        <f>+IF(H303=0,"",'Ark1'!AF1869)</f>
        <v/>
      </c>
      <c r="L303" s="26" t="str">
        <f>+IF(H303=0,"",'Ark1'!T1869)</f>
        <v/>
      </c>
      <c r="M303" s="305" t="str">
        <f>+IF(H303=0,"",'Ark1'!U1869)</f>
        <v/>
      </c>
      <c r="N303" s="27"/>
      <c r="O303" s="32" t="str">
        <f>+IF(H303=0,"",'Ark1'!W1869)</f>
        <v/>
      </c>
      <c r="P303" s="32" t="str">
        <f>+IF(H303=0,"",'Ark1'!X1869)</f>
        <v/>
      </c>
      <c r="Q303" s="32" t="str">
        <f>+IF(H303=0,"",'Ark1'!AG1869)</f>
        <v/>
      </c>
      <c r="R303" s="32" t="str">
        <f>+IF(H303=0,"",'Ark1'!AH1869)</f>
        <v/>
      </c>
      <c r="S303" s="377" t="str">
        <f>+IF(H303=0,"",'Ark1'!AR1869)</f>
        <v/>
      </c>
      <c r="T303" s="113" t="str">
        <f>+IF(H303=0,"",'Ark1'!AS1869)</f>
        <v/>
      </c>
      <c r="U303" s="32" t="str">
        <f>+IF(H303=0,"",'Ark1'!Y1869)</f>
        <v/>
      </c>
      <c r="V303" s="26" t="str">
        <f>+IF(H303=0,"",'Ark1'!AA1869)</f>
        <v/>
      </c>
      <c r="W303" s="305" t="str">
        <f t="shared" si="21"/>
        <v/>
      </c>
      <c r="X303" s="32" t="str">
        <f t="shared" si="22"/>
        <v/>
      </c>
      <c r="Y303" s="27" t="str">
        <f t="shared" si="23"/>
        <v/>
      </c>
      <c r="Z303" s="247"/>
      <c r="AA303" s="250"/>
      <c r="AC303" s="27"/>
      <c r="AD303" s="26"/>
      <c r="AE303" s="251"/>
      <c r="AF303" s="85"/>
      <c r="AJ303" s="85"/>
    </row>
    <row r="304" spans="1:36" ht="15.6">
      <c r="A304" s="247"/>
      <c r="B304" s="85">
        <f>+'Ark1'!C1870</f>
        <v>2024</v>
      </c>
      <c r="C304" s="85">
        <f>+'Ark1'!L1870</f>
        <v>8</v>
      </c>
      <c r="D304" s="85" t="s">
        <v>35</v>
      </c>
      <c r="E304" s="276">
        <f>+'Ark1'!AP1870</f>
        <v>29</v>
      </c>
      <c r="F304" s="275" t="str">
        <f>VLOOKUP(E304,RNR!$D$1:$E$38,2)</f>
        <v>Dexter</v>
      </c>
      <c r="G304" s="85" t="str">
        <f>+IF(H304=0,"",'Ark1'!Q1870)</f>
        <v/>
      </c>
      <c r="H304" s="361">
        <f>+'Ark1'!R1870</f>
        <v>0</v>
      </c>
      <c r="I304" s="27" t="str">
        <f>+IF(H304=0,"",'Ark1'!AE1870)</f>
        <v/>
      </c>
      <c r="J304" s="27"/>
      <c r="K304" s="27" t="str">
        <f>+IF(H304=0,"",'Ark1'!AF1870)</f>
        <v/>
      </c>
      <c r="L304" s="26" t="str">
        <f>+IF(H304=0,"",'Ark1'!T1870)</f>
        <v/>
      </c>
      <c r="M304" s="305" t="str">
        <f>+IF(H304=0,"",'Ark1'!U1870)</f>
        <v/>
      </c>
      <c r="N304" s="27"/>
      <c r="O304" s="32" t="str">
        <f>+IF(H304=0,"",'Ark1'!W1870)</f>
        <v/>
      </c>
      <c r="P304" s="32" t="str">
        <f>+IF(H304=0,"",'Ark1'!X1870)</f>
        <v/>
      </c>
      <c r="Q304" s="32" t="str">
        <f>+IF(H304=0,"",'Ark1'!AG1870)</f>
        <v/>
      </c>
      <c r="R304" s="32" t="str">
        <f>+IF(H304=0,"",'Ark1'!AH1870)</f>
        <v/>
      </c>
      <c r="S304" s="377" t="str">
        <f>+IF(H304=0,"",'Ark1'!AR1870)</f>
        <v/>
      </c>
      <c r="T304" s="113" t="str">
        <f>+IF(H304=0,"",'Ark1'!AS1870)</f>
        <v/>
      </c>
      <c r="U304" s="32" t="str">
        <f>+IF(H304=0,"",'Ark1'!Y1870)</f>
        <v/>
      </c>
      <c r="V304" s="26" t="str">
        <f>+IF(H304=0,"",'Ark1'!AA1870)</f>
        <v/>
      </c>
      <c r="W304" s="305" t="str">
        <f t="shared" si="21"/>
        <v/>
      </c>
      <c r="X304" s="32" t="str">
        <f t="shared" si="22"/>
        <v/>
      </c>
      <c r="Y304" s="27" t="str">
        <f t="shared" si="23"/>
        <v/>
      </c>
      <c r="Z304" s="247"/>
      <c r="AA304" s="250"/>
      <c r="AC304" s="27"/>
      <c r="AD304" s="26"/>
      <c r="AE304" s="251"/>
      <c r="AF304" s="85"/>
      <c r="AJ304" s="85"/>
    </row>
    <row r="305" spans="1:54" ht="15.6">
      <c r="A305" s="247"/>
      <c r="B305" s="85">
        <f>+'Ark1'!C1871</f>
        <v>2024</v>
      </c>
      <c r="C305" s="85">
        <f>+'Ark1'!L1871</f>
        <v>8</v>
      </c>
      <c r="D305" s="85" t="s">
        <v>35</v>
      </c>
      <c r="E305" s="276">
        <f>+'Ark1'!AP1871</f>
        <v>30</v>
      </c>
      <c r="F305" s="275" t="str">
        <f>VLOOKUP(E305,RNR!$D$1:$E$38,2)</f>
        <v>Piemontese</v>
      </c>
      <c r="G305" s="85" t="str">
        <f>+IF(H305=0,"",'Ark1'!Q1871)</f>
        <v/>
      </c>
      <c r="H305" s="361">
        <f>+'Ark1'!R1871</f>
        <v>0</v>
      </c>
      <c r="I305" s="27" t="str">
        <f>+IF(H305=0,"",'Ark1'!AE1871)</f>
        <v/>
      </c>
      <c r="J305" s="27"/>
      <c r="K305" s="27" t="str">
        <f>+IF(H305=0,"",'Ark1'!AF1871)</f>
        <v/>
      </c>
      <c r="L305" s="26" t="str">
        <f>+IF(H305=0,"",'Ark1'!T1871)</f>
        <v/>
      </c>
      <c r="M305" s="305" t="str">
        <f>+IF(H305=0,"",'Ark1'!U1871)</f>
        <v/>
      </c>
      <c r="N305" s="27"/>
      <c r="O305" s="32" t="str">
        <f>+IF(H305=0,"",'Ark1'!W1871)</f>
        <v/>
      </c>
      <c r="P305" s="32" t="str">
        <f>+IF(H305=0,"",'Ark1'!X1871)</f>
        <v/>
      </c>
      <c r="Q305" s="32" t="str">
        <f>+IF(H305=0,"",'Ark1'!AG1871)</f>
        <v/>
      </c>
      <c r="R305" s="32" t="str">
        <f>+IF(H305=0,"",'Ark1'!AH1871)</f>
        <v/>
      </c>
      <c r="S305" s="377" t="str">
        <f>+IF(H305=0,"",'Ark1'!AR1871)</f>
        <v/>
      </c>
      <c r="T305" s="113" t="str">
        <f>+IF(H305=0,"",'Ark1'!AS1871)</f>
        <v/>
      </c>
      <c r="U305" s="32" t="str">
        <f>+IF(H305=0,"",'Ark1'!Y1871)</f>
        <v/>
      </c>
      <c r="V305" s="26" t="str">
        <f>+IF(H305=0,"",'Ark1'!AA1871)</f>
        <v/>
      </c>
      <c r="W305" s="305" t="str">
        <f t="shared" si="21"/>
        <v/>
      </c>
      <c r="X305" s="32" t="str">
        <f t="shared" si="22"/>
        <v/>
      </c>
      <c r="Y305" s="27" t="str">
        <f t="shared" si="23"/>
        <v/>
      </c>
      <c r="Z305" s="247"/>
      <c r="AA305" s="250"/>
      <c r="AC305" s="27"/>
      <c r="AD305" s="26"/>
      <c r="AE305" s="251"/>
      <c r="AF305" s="85"/>
      <c r="AJ305" s="85"/>
    </row>
    <row r="306" spans="1:54" ht="15.6">
      <c r="A306" s="247"/>
      <c r="B306" s="85">
        <f>+'Ark1'!C1872</f>
        <v>2024</v>
      </c>
      <c r="C306" s="85">
        <f>+'Ark1'!L1872</f>
        <v>8</v>
      </c>
      <c r="D306" s="85" t="s">
        <v>35</v>
      </c>
      <c r="E306" s="276">
        <f>+'Ark1'!AP1872</f>
        <v>31</v>
      </c>
      <c r="F306" s="275" t="str">
        <f>VLOOKUP(E306,RNR!$D$1:$E$38,2)</f>
        <v>Galloway</v>
      </c>
      <c r="G306" s="85" t="str">
        <f>+IF(H306=0,"",'Ark1'!Q1872)</f>
        <v/>
      </c>
      <c r="H306" s="361">
        <f>+'Ark1'!R1872</f>
        <v>0</v>
      </c>
      <c r="I306" s="27" t="str">
        <f>+IF(H306=0,"",'Ark1'!AE1872)</f>
        <v/>
      </c>
      <c r="J306" s="27"/>
      <c r="K306" s="27" t="str">
        <f>+IF(H306=0,"",'Ark1'!AF1872)</f>
        <v/>
      </c>
      <c r="L306" s="26" t="str">
        <f>+IF(H306=0,"",'Ark1'!T1872)</f>
        <v/>
      </c>
      <c r="M306" s="305" t="str">
        <f>+IF(H306=0,"",'Ark1'!U1872)</f>
        <v/>
      </c>
      <c r="N306" s="27"/>
      <c r="O306" s="32" t="str">
        <f>+IF(H306=0,"",'Ark1'!W1872)</f>
        <v/>
      </c>
      <c r="P306" s="32" t="str">
        <f>+IF(H306=0,"",'Ark1'!X1872)</f>
        <v/>
      </c>
      <c r="Q306" s="32" t="str">
        <f>+IF(H306=0,"",'Ark1'!AG1872)</f>
        <v/>
      </c>
      <c r="R306" s="32" t="str">
        <f>+IF(H306=0,"",'Ark1'!AH1872)</f>
        <v/>
      </c>
      <c r="S306" s="377" t="str">
        <f>+IF(H306=0,"",'Ark1'!AR1872)</f>
        <v/>
      </c>
      <c r="T306" s="113" t="str">
        <f>+IF(H306=0,"",'Ark1'!AS1872)</f>
        <v/>
      </c>
      <c r="U306" s="32" t="str">
        <f>+IF(H306=0,"",'Ark1'!Y1872)</f>
        <v/>
      </c>
      <c r="V306" s="26" t="str">
        <f>+IF(H306=0,"",'Ark1'!AA1872)</f>
        <v/>
      </c>
      <c r="W306" s="305" t="str">
        <f t="shared" si="21"/>
        <v/>
      </c>
      <c r="X306" s="32" t="str">
        <f t="shared" si="22"/>
        <v/>
      </c>
      <c r="Y306" s="27" t="str">
        <f t="shared" si="23"/>
        <v/>
      </c>
      <c r="Z306" s="247"/>
      <c r="AA306" s="250"/>
      <c r="AC306" s="27"/>
      <c r="AD306" s="26"/>
      <c r="AE306" s="251"/>
      <c r="AF306" s="85"/>
      <c r="AJ306" s="85"/>
    </row>
    <row r="307" spans="1:54" ht="15.6">
      <c r="A307" s="247"/>
      <c r="B307" s="85">
        <f>+'Ark1'!C1873</f>
        <v>2024</v>
      </c>
      <c r="C307" s="85">
        <f>+'Ark1'!L1873</f>
        <v>8</v>
      </c>
      <c r="D307" s="85" t="s">
        <v>35</v>
      </c>
      <c r="E307" s="276">
        <f>+'Ark1'!AP1873</f>
        <v>32</v>
      </c>
      <c r="F307" s="275" t="str">
        <f>VLOOKUP(E307,RNR!$D$1:$E$38,2)</f>
        <v>Salers</v>
      </c>
      <c r="G307" s="85" t="str">
        <f>+IF(H307=0,"",'Ark1'!Q1873)</f>
        <v/>
      </c>
      <c r="H307" s="361">
        <f>+'Ark1'!R1873</f>
        <v>0</v>
      </c>
      <c r="I307" s="27" t="str">
        <f>+IF(H307=0,"",'Ark1'!AE1873)</f>
        <v/>
      </c>
      <c r="J307" s="27"/>
      <c r="K307" s="27" t="str">
        <f>+IF(H307=0,"",'Ark1'!AF1873)</f>
        <v/>
      </c>
      <c r="L307" s="26" t="str">
        <f>+IF(H307=0,"",'Ark1'!T1873)</f>
        <v/>
      </c>
      <c r="M307" s="305" t="str">
        <f>+IF(H307=0,"",'Ark1'!U1873)</f>
        <v/>
      </c>
      <c r="N307" s="27"/>
      <c r="O307" s="32" t="str">
        <f>+IF(H307=0,"",'Ark1'!W1873)</f>
        <v/>
      </c>
      <c r="P307" s="32" t="str">
        <f>+IF(H307=0,"",'Ark1'!X1873)</f>
        <v/>
      </c>
      <c r="Q307" s="32" t="str">
        <f>+IF(H307=0,"",'Ark1'!AG1873)</f>
        <v/>
      </c>
      <c r="R307" s="32" t="str">
        <f>+IF(H307=0,"",'Ark1'!AH1873)</f>
        <v/>
      </c>
      <c r="S307" s="377" t="str">
        <f>+IF(H307=0,"",'Ark1'!AR1873)</f>
        <v/>
      </c>
      <c r="T307" s="113" t="str">
        <f>+IF(H307=0,"",'Ark1'!AS1873)</f>
        <v/>
      </c>
      <c r="U307" s="32" t="str">
        <f>+IF(H307=0,"",'Ark1'!Y1873)</f>
        <v/>
      </c>
      <c r="V307" s="26" t="str">
        <f>+IF(H307=0,"",'Ark1'!AA1873)</f>
        <v/>
      </c>
      <c r="W307" s="305" t="str">
        <f t="shared" si="21"/>
        <v/>
      </c>
      <c r="X307" s="32" t="str">
        <f t="shared" si="22"/>
        <v/>
      </c>
      <c r="Y307" s="27" t="str">
        <f t="shared" si="23"/>
        <v/>
      </c>
      <c r="Z307" s="247"/>
      <c r="AA307" s="250"/>
      <c r="AC307" s="27"/>
      <c r="AD307" s="26"/>
      <c r="AE307" s="251"/>
      <c r="AF307" s="85"/>
      <c r="AJ307" s="85"/>
    </row>
    <row r="308" spans="1:54" ht="15.6">
      <c r="A308" s="247"/>
      <c r="B308" s="85">
        <f>+'Ark1'!C1874</f>
        <v>2024</v>
      </c>
      <c r="C308" s="85">
        <f>+'Ark1'!L1874</f>
        <v>8</v>
      </c>
      <c r="D308" s="85" t="s">
        <v>35</v>
      </c>
      <c r="E308" s="276">
        <f>+'Ark1'!AP1874</f>
        <v>33</v>
      </c>
      <c r="F308" s="275" t="str">
        <f>VLOOKUP(E308,RNR!$D$1:$E$38,2)</f>
        <v>Chianina</v>
      </c>
      <c r="G308" s="85" t="str">
        <f>+IF(H308=0,"",'Ark1'!Q1874)</f>
        <v/>
      </c>
      <c r="H308" s="361">
        <f>+'Ark1'!R1874</f>
        <v>0</v>
      </c>
      <c r="I308" s="27" t="str">
        <f>+IF(H308=0,"",'Ark1'!AE1874)</f>
        <v/>
      </c>
      <c r="J308" s="27"/>
      <c r="K308" s="27" t="str">
        <f>+IF(H308=0,"",'Ark1'!AF1874)</f>
        <v/>
      </c>
      <c r="L308" s="26" t="str">
        <f>+IF(H308=0,"",'Ark1'!T1874)</f>
        <v/>
      </c>
      <c r="M308" s="305" t="str">
        <f>+IF(H308=0,"",'Ark1'!U1874)</f>
        <v/>
      </c>
      <c r="N308" s="27"/>
      <c r="O308" s="32" t="str">
        <f>+IF(H308=0,"",'Ark1'!W1874)</f>
        <v/>
      </c>
      <c r="P308" s="32" t="str">
        <f>+IF(H308=0,"",'Ark1'!X1874)</f>
        <v/>
      </c>
      <c r="Q308" s="32" t="str">
        <f>+IF(H308=0,"",'Ark1'!AG1874)</f>
        <v/>
      </c>
      <c r="R308" s="32" t="str">
        <f>+IF(H308=0,"",'Ark1'!AH1874)</f>
        <v/>
      </c>
      <c r="S308" s="377" t="str">
        <f>+IF(H308=0,"",'Ark1'!AR1874)</f>
        <v/>
      </c>
      <c r="T308" s="113" t="str">
        <f>+IF(H308=0,"",'Ark1'!AS1874)</f>
        <v/>
      </c>
      <c r="U308" s="32" t="str">
        <f>+IF(H308=0,"",'Ark1'!Y1874)</f>
        <v/>
      </c>
      <c r="V308" s="26" t="str">
        <f>+IF(H308=0,"",'Ark1'!AA1874)</f>
        <v/>
      </c>
      <c r="W308" s="305" t="str">
        <f t="shared" si="21"/>
        <v/>
      </c>
      <c r="X308" s="32" t="str">
        <f t="shared" si="22"/>
        <v/>
      </c>
      <c r="Y308" s="27" t="str">
        <f t="shared" si="23"/>
        <v/>
      </c>
      <c r="Z308" s="247"/>
      <c r="AA308" s="250"/>
      <c r="AC308" s="27"/>
      <c r="AD308" s="26"/>
      <c r="AE308" s="251"/>
      <c r="AF308" s="85"/>
      <c r="AJ308" s="85"/>
    </row>
    <row r="309" spans="1:54" ht="15.6">
      <c r="A309" s="247"/>
      <c r="B309" s="85">
        <f>+'Ark1'!C1875</f>
        <v>2024</v>
      </c>
      <c r="C309" s="85">
        <f>+'Ark1'!L1875</f>
        <v>8</v>
      </c>
      <c r="D309" s="85" t="s">
        <v>35</v>
      </c>
      <c r="E309" s="276">
        <f>+'Ark1'!AP1875</f>
        <v>34</v>
      </c>
      <c r="F309" s="275" t="str">
        <f>VLOOKUP(E309,RNR!$D$1:$E$38,2)</f>
        <v>Belgisk blå</v>
      </c>
      <c r="G309" s="85" t="str">
        <f>+IF(H309=0,"",'Ark1'!Q1875)</f>
        <v/>
      </c>
      <c r="H309" s="361">
        <f>+'Ark1'!R1875</f>
        <v>0</v>
      </c>
      <c r="I309" s="27" t="str">
        <f>+IF(H309=0,"",'Ark1'!AE1875)</f>
        <v/>
      </c>
      <c r="J309" s="27"/>
      <c r="K309" s="27" t="str">
        <f>+IF(H309=0,"",'Ark1'!AF1875)</f>
        <v/>
      </c>
      <c r="L309" s="26" t="str">
        <f>+IF(H309=0,"",'Ark1'!T1875)</f>
        <v/>
      </c>
      <c r="M309" s="305" t="str">
        <f>+IF(H309=0,"",'Ark1'!U1875)</f>
        <v/>
      </c>
      <c r="N309" s="27"/>
      <c r="O309" s="32" t="str">
        <f>+IF(H309=0,"",'Ark1'!W1875)</f>
        <v/>
      </c>
      <c r="P309" s="32" t="str">
        <f>+IF(H309=0,"",'Ark1'!X1875)</f>
        <v/>
      </c>
      <c r="Q309" s="32" t="str">
        <f>+IF(H309=0,"",'Ark1'!AG1875)</f>
        <v/>
      </c>
      <c r="R309" s="32" t="str">
        <f>+IF(H309=0,"",'Ark1'!AH1875)</f>
        <v/>
      </c>
      <c r="S309" s="377" t="str">
        <f>+IF(H309=0,"",'Ark1'!AR1875)</f>
        <v/>
      </c>
      <c r="T309" s="113" t="str">
        <f>+IF(H309=0,"",'Ark1'!AS1875)</f>
        <v/>
      </c>
      <c r="U309" s="32" t="str">
        <f>+IF(H309=0,"",'Ark1'!Y1875)</f>
        <v/>
      </c>
      <c r="V309" s="26" t="str">
        <f>+IF(H309=0,"",'Ark1'!AA1875)</f>
        <v/>
      </c>
      <c r="W309" s="305" t="str">
        <f t="shared" si="21"/>
        <v/>
      </c>
      <c r="X309" s="32" t="str">
        <f t="shared" si="22"/>
        <v/>
      </c>
      <c r="Y309" s="27" t="str">
        <f t="shared" si="23"/>
        <v/>
      </c>
      <c r="Z309" s="247"/>
      <c r="AA309" s="250"/>
      <c r="AC309" s="27"/>
      <c r="AD309" s="26"/>
      <c r="AE309" s="251"/>
      <c r="AF309" s="85"/>
      <c r="AJ309" s="85"/>
    </row>
    <row r="310" spans="1:54" ht="15.6">
      <c r="A310" s="247"/>
      <c r="B310" s="85">
        <f>+'Ark1'!C1876</f>
        <v>2024</v>
      </c>
      <c r="C310" s="85">
        <f>+'Ark1'!L1876</f>
        <v>8</v>
      </c>
      <c r="D310" s="85" t="s">
        <v>35</v>
      </c>
      <c r="E310" s="276">
        <f>+'Ark1'!AP1876</f>
        <v>39</v>
      </c>
      <c r="F310" s="275" t="str">
        <f>VLOOKUP(E310,RNR!$D$1:$E$38,2)</f>
        <v>Wagyu</v>
      </c>
      <c r="G310" s="85" t="str">
        <f>+IF(H310=0,"",'Ark1'!Q1876)</f>
        <v/>
      </c>
      <c r="H310" s="361">
        <f>+'Ark1'!R1876</f>
        <v>0</v>
      </c>
      <c r="I310" s="27" t="str">
        <f>+IF(H310=0,"",'Ark1'!AE1876)</f>
        <v/>
      </c>
      <c r="J310" s="27"/>
      <c r="K310" s="27" t="str">
        <f>+IF(H310=0,"",'Ark1'!AF1876)</f>
        <v/>
      </c>
      <c r="L310" s="26" t="str">
        <f>+IF(H310=0,"",'Ark1'!T1876)</f>
        <v/>
      </c>
      <c r="M310" s="305" t="str">
        <f>+IF(H310=0,"",'Ark1'!U1876)</f>
        <v/>
      </c>
      <c r="N310" s="27"/>
      <c r="O310" s="32" t="str">
        <f>+IF(H310=0,"",'Ark1'!W1876)</f>
        <v/>
      </c>
      <c r="P310" s="32" t="str">
        <f>+IF(H310=0,"",'Ark1'!X1876)</f>
        <v/>
      </c>
      <c r="Q310" s="32" t="str">
        <f>+IF(H310=0,"",'Ark1'!AG1876)</f>
        <v/>
      </c>
      <c r="R310" s="32" t="str">
        <f>+IF(H310=0,"",'Ark1'!AH1876)</f>
        <v/>
      </c>
      <c r="S310" s="377" t="str">
        <f>+IF(H310=0,"",'Ark1'!AR1876)</f>
        <v/>
      </c>
      <c r="T310" s="113" t="str">
        <f>+IF(H310=0,"",'Ark1'!AS1876)</f>
        <v/>
      </c>
      <c r="U310" s="32" t="str">
        <f>+IF(H310=0,"",'Ark1'!Y1876)</f>
        <v/>
      </c>
      <c r="V310" s="26" t="str">
        <f>+IF(H310=0,"",'Ark1'!AA1876)</f>
        <v/>
      </c>
      <c r="W310" s="305" t="str">
        <f t="shared" si="21"/>
        <v/>
      </c>
      <c r="X310" s="32" t="str">
        <f t="shared" si="22"/>
        <v/>
      </c>
      <c r="Y310" s="27" t="str">
        <f t="shared" si="23"/>
        <v/>
      </c>
      <c r="Z310" s="247"/>
      <c r="AA310" s="250"/>
      <c r="AC310" s="27"/>
      <c r="AD310" s="26"/>
      <c r="AE310" s="251"/>
      <c r="AF310" s="85"/>
      <c r="AJ310" s="85"/>
    </row>
    <row r="311" spans="1:54" ht="15.6">
      <c r="A311" s="247"/>
      <c r="B311" s="85">
        <f>+'Ark1'!C1877</f>
        <v>2024</v>
      </c>
      <c r="C311" s="85">
        <f>+'Ark1'!L1877</f>
        <v>8</v>
      </c>
      <c r="D311" s="85" t="s">
        <v>35</v>
      </c>
      <c r="E311" s="276">
        <f>+'Ark1'!AP1877</f>
        <v>40</v>
      </c>
      <c r="F311" s="275" t="str">
        <f>VLOOKUP(E311,RNR!$D$1:$E$38,2)</f>
        <v>Jak (Bos Grunniens)</v>
      </c>
      <c r="G311" s="85" t="str">
        <f>+IF(H311=0,"",'Ark1'!Q1877)</f>
        <v/>
      </c>
      <c r="H311" s="361">
        <f>+'Ark1'!R1877</f>
        <v>0</v>
      </c>
      <c r="I311" s="27" t="str">
        <f>+IF(H311=0,"",'Ark1'!AE1877)</f>
        <v/>
      </c>
      <c r="J311" s="27"/>
      <c r="K311" s="27" t="str">
        <f>+IF(H311=0,"",'Ark1'!AF1877)</f>
        <v/>
      </c>
      <c r="L311" s="26" t="str">
        <f>+IF(H311=0,"",'Ark1'!T1877)</f>
        <v/>
      </c>
      <c r="M311" s="305" t="str">
        <f>+IF(H311=0,"",'Ark1'!U1877)</f>
        <v/>
      </c>
      <c r="N311" s="27"/>
      <c r="O311" s="32" t="str">
        <f>+IF(H311=0,"",'Ark1'!W1877)</f>
        <v/>
      </c>
      <c r="P311" s="32" t="str">
        <f>+IF(H311=0,"",'Ark1'!X1877)</f>
        <v/>
      </c>
      <c r="Q311" s="32" t="str">
        <f>+IF(H311=0,"",'Ark1'!AG1877)</f>
        <v/>
      </c>
      <c r="R311" s="32" t="str">
        <f>+IF(H311=0,"",'Ark1'!AH1877)</f>
        <v/>
      </c>
      <c r="S311" s="377" t="str">
        <f>+IF(H311=0,"",'Ark1'!AR1877)</f>
        <v/>
      </c>
      <c r="T311" s="113" t="str">
        <f>+IF(H311=0,"",'Ark1'!AS1877)</f>
        <v/>
      </c>
      <c r="U311" s="32" t="str">
        <f>+IF(H311=0,"",'Ark1'!Y1877)</f>
        <v/>
      </c>
      <c r="V311" s="26" t="str">
        <f>+IF(H311=0,"",'Ark1'!AA1877)</f>
        <v/>
      </c>
      <c r="W311" s="305" t="str">
        <f t="shared" si="21"/>
        <v/>
      </c>
      <c r="X311" s="32" t="str">
        <f t="shared" si="22"/>
        <v/>
      </c>
      <c r="Y311" s="27" t="str">
        <f t="shared" si="23"/>
        <v/>
      </c>
      <c r="Z311" s="247"/>
      <c r="AA311" s="250"/>
      <c r="AC311" s="27"/>
      <c r="AD311" s="26"/>
      <c r="AE311" s="251"/>
      <c r="AF311" s="85"/>
      <c r="AJ311" s="85"/>
    </row>
    <row r="312" spans="1:54" ht="15.6">
      <c r="A312" s="247"/>
      <c r="B312" s="85">
        <f>+'Ark1'!C1878</f>
        <v>2024</v>
      </c>
      <c r="C312" s="85">
        <f>+'Ark1'!L1878</f>
        <v>8</v>
      </c>
      <c r="D312" s="85" t="s">
        <v>35</v>
      </c>
      <c r="E312" s="276">
        <f>+'Ark1'!AP1878</f>
        <v>98</v>
      </c>
      <c r="F312" s="275" t="str">
        <f>VLOOKUP(E312,RNR!$D$1:$E$38,2)</f>
        <v>Krysning</v>
      </c>
      <c r="G312" s="85">
        <f>+IF(H312=0,"",'Ark1'!Q1878)</f>
        <v>5</v>
      </c>
      <c r="H312" s="361">
        <f>+'Ark1'!R1878</f>
        <v>9</v>
      </c>
      <c r="I312" s="27">
        <f>+IF(H312=0,"",'Ark1'!AE1878)</f>
        <v>9</v>
      </c>
      <c r="J312" s="27"/>
      <c r="K312" s="27">
        <f>+IF(H312=0,"",'Ark1'!AF1878)</f>
        <v>14.03810809797082</v>
      </c>
      <c r="L312" s="26">
        <f>+IF(H312=0,"",'Ark1'!T1878)</f>
        <v>9.1111111111111125</v>
      </c>
      <c r="M312" s="305">
        <f>+IF(H312=0,"",'Ark1'!U1878)</f>
        <v>415.8555555555555</v>
      </c>
      <c r="N312" s="27"/>
      <c r="O312" s="32">
        <f>+IF(H312=0,"",'Ark1'!W1878)</f>
        <v>88.8888888888889</v>
      </c>
      <c r="P312" s="32">
        <f>+IF(H312=0,"",'Ark1'!X1878)</f>
        <v>77.777777777777771</v>
      </c>
      <c r="Q312" s="32">
        <f>+IF(H312=0,"",'Ark1'!AG1878)</f>
        <v>739.66666666666652</v>
      </c>
      <c r="R312" s="32">
        <f>+IF(H312=0,"",'Ark1'!AH1878)</f>
        <v>0</v>
      </c>
      <c r="S312" s="377">
        <f>+IF(H312=0,"",'Ark1'!AR1878)</f>
        <v>220.22222222222223</v>
      </c>
      <c r="T312" s="113">
        <f>+IF(H312=0,"",'Ark1'!AS1878)</f>
        <v>38.750552943297393</v>
      </c>
      <c r="U312" s="32">
        <f>+IF(H312=0,"",'Ark1'!Y1878)</f>
        <v>60.135755884519362</v>
      </c>
      <c r="V312" s="26">
        <f>+IF(H312=0,"",'Ark1'!AA1878)</f>
        <v>2.5141574442188359</v>
      </c>
      <c r="W312" s="305">
        <f t="shared" si="21"/>
        <v>562.22021931801112</v>
      </c>
      <c r="X312" s="32">
        <f t="shared" si="22"/>
        <v>51.981944444444437</v>
      </c>
      <c r="Y312" s="27">
        <f t="shared" si="23"/>
        <v>1.8</v>
      </c>
      <c r="Z312" s="247"/>
      <c r="AA312" s="26"/>
      <c r="AC312" s="27"/>
      <c r="AD312" s="26"/>
      <c r="AE312" s="85"/>
      <c r="AF312" s="85"/>
      <c r="AJ312" s="85"/>
    </row>
    <row r="313" spans="1:54" ht="15.6">
      <c r="A313" s="247"/>
      <c r="B313" s="85">
        <f>+'Ark1'!C1879</f>
        <v>2024</v>
      </c>
      <c r="C313" s="85">
        <f>+'Ark1'!L1879</f>
        <v>8</v>
      </c>
      <c r="D313" s="85" t="s">
        <v>35</v>
      </c>
      <c r="E313" s="276">
        <f>+'Ark1'!AP1879</f>
        <v>99</v>
      </c>
      <c r="F313" s="275" t="str">
        <f>VLOOKUP(E313,RNR!$D$1:$E$38,2)</f>
        <v>Ukjent rase</v>
      </c>
      <c r="G313" s="85" t="str">
        <f>+IF(H313=0,"",'Ark1'!Q1879)</f>
        <v/>
      </c>
      <c r="H313" s="361">
        <f>+'Ark1'!R1879</f>
        <v>0</v>
      </c>
      <c r="I313" s="27" t="str">
        <f>+IF(H313=0,"",'Ark1'!AE1879)</f>
        <v/>
      </c>
      <c r="J313" s="27"/>
      <c r="K313" s="27" t="str">
        <f>+IF(H313=0,"",'Ark1'!AF1879)</f>
        <v/>
      </c>
      <c r="L313" s="26" t="str">
        <f>+IF(H313=0,"",'Ark1'!T1879)</f>
        <v/>
      </c>
      <c r="M313" s="305" t="str">
        <f>+IF(H313=0,"",'Ark1'!U1879)</f>
        <v/>
      </c>
      <c r="N313" s="27"/>
      <c r="O313" s="32" t="str">
        <f>+IF(H313=0,"",'Ark1'!W1879)</f>
        <v/>
      </c>
      <c r="P313" s="32" t="str">
        <f>+IF(H313=0,"",'Ark1'!X1879)</f>
        <v/>
      </c>
      <c r="Q313" s="32" t="str">
        <f>+IF(H313=0,"",'Ark1'!AG1879)</f>
        <v/>
      </c>
      <c r="R313" s="32" t="str">
        <f>+IF(H313=0,"",'Ark1'!AH1879)</f>
        <v/>
      </c>
      <c r="S313" s="377" t="str">
        <f>+IF(H313=0,"",'Ark1'!AR1879)</f>
        <v/>
      </c>
      <c r="T313" s="113" t="str">
        <f>+IF(H313=0,"",'Ark1'!AS1879)</f>
        <v/>
      </c>
      <c r="U313" s="32" t="str">
        <f>+IF(H313=0,"",'Ark1'!Y1879)</f>
        <v/>
      </c>
      <c r="V313" s="26" t="str">
        <f>+IF(H313=0,"",'Ark1'!AA1879)</f>
        <v/>
      </c>
      <c r="W313" s="305" t="str">
        <f t="shared" si="21"/>
        <v/>
      </c>
      <c r="X313" s="32" t="str">
        <f t="shared" si="22"/>
        <v/>
      </c>
      <c r="Y313" s="27" t="str">
        <f t="shared" si="23"/>
        <v/>
      </c>
      <c r="Z313" s="247"/>
      <c r="AA313" s="251"/>
      <c r="AC313" s="27"/>
      <c r="AD313" s="26"/>
      <c r="AE313" s="251"/>
      <c r="AF313" s="85"/>
      <c r="AJ313" s="85"/>
    </row>
    <row r="314" spans="1:54" ht="19.8">
      <c r="A314" s="247"/>
      <c r="B314" s="247"/>
      <c r="C314" s="247"/>
      <c r="D314" s="247"/>
      <c r="E314" s="247"/>
      <c r="F314" s="247"/>
      <c r="G314" s="247"/>
      <c r="H314" s="247"/>
      <c r="I314" s="248"/>
      <c r="J314" s="247"/>
      <c r="K314" s="248"/>
      <c r="L314" s="247"/>
      <c r="M314" s="247"/>
      <c r="N314" s="247"/>
      <c r="O314" s="249"/>
      <c r="P314" s="249"/>
      <c r="Q314" s="247"/>
      <c r="R314" s="249"/>
      <c r="S314" s="249"/>
      <c r="T314" s="249"/>
      <c r="U314" s="249"/>
      <c r="V314" s="247"/>
      <c r="W314" s="247"/>
      <c r="X314" s="249"/>
      <c r="Y314" s="249"/>
      <c r="Z314" s="247"/>
      <c r="AA314" s="250"/>
      <c r="AC314" s="27"/>
      <c r="AD314" s="26"/>
      <c r="AE314" s="251"/>
      <c r="AF314" s="85"/>
      <c r="AJ314" s="85"/>
      <c r="BB314" s="263"/>
    </row>
    <row r="315" spans="1:54" ht="22.8">
      <c r="A315" s="247"/>
      <c r="B315" s="247"/>
      <c r="C315" s="277" t="s">
        <v>0</v>
      </c>
      <c r="D315" s="278"/>
      <c r="E315" s="346" t="s">
        <v>36</v>
      </c>
      <c r="F315" s="247"/>
      <c r="G315" s="279" t="s">
        <v>592</v>
      </c>
      <c r="H315" s="280">
        <f>SUM(H317:H351)</f>
        <v>4</v>
      </c>
      <c r="I315" s="248"/>
      <c r="J315" s="247"/>
      <c r="K315" s="248"/>
      <c r="L315" s="247"/>
      <c r="M315" s="345">
        <f>+Klasse!L19</f>
        <v>419.4</v>
      </c>
      <c r="N315" s="247" t="s">
        <v>562</v>
      </c>
      <c r="O315" s="249"/>
      <c r="P315" s="249"/>
      <c r="Q315" s="247"/>
      <c r="R315" s="249"/>
      <c r="S315" s="249"/>
      <c r="T315" s="249"/>
      <c r="U315" s="249"/>
      <c r="V315" s="247"/>
      <c r="W315" s="345">
        <f>+Klasse!AC19</f>
        <v>663.8702018203403</v>
      </c>
      <c r="X315" s="249" t="s">
        <v>621</v>
      </c>
      <c r="Y315" s="264"/>
      <c r="Z315" s="247"/>
      <c r="AA315" s="250"/>
      <c r="AC315" s="27"/>
      <c r="AD315" s="26"/>
      <c r="AE315" s="251"/>
      <c r="AF315" s="85"/>
      <c r="AJ315" s="85"/>
      <c r="BB315" s="263"/>
    </row>
    <row r="316" spans="1:54" ht="19.8">
      <c r="A316" s="247"/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50"/>
      <c r="AC316" s="27"/>
      <c r="AD316" s="26"/>
      <c r="AE316" s="251"/>
      <c r="AF316" s="85"/>
      <c r="AJ316" s="85"/>
      <c r="BB316" s="263"/>
    </row>
    <row r="317" spans="1:54" ht="15.6">
      <c r="A317" s="247"/>
      <c r="B317" s="330">
        <f>+'Ark1'!C1880</f>
        <v>2024</v>
      </c>
      <c r="C317" s="267">
        <f>+'Ark1'!L1880</f>
        <v>9</v>
      </c>
      <c r="D317" s="267" t="s">
        <v>36</v>
      </c>
      <c r="E317" s="275">
        <f>+'Ark1'!AP1880</f>
        <v>1</v>
      </c>
      <c r="F317" s="275" t="str">
        <f>VLOOKUP(E317,RNR!$D$1:$E$38,2)</f>
        <v>NRF</v>
      </c>
      <c r="G317" s="267" t="str">
        <f>+IF(H317=0,"",'Ark1'!Q1880)</f>
        <v/>
      </c>
      <c r="H317" s="361">
        <f>+'Ark1'!R1880</f>
        <v>0</v>
      </c>
      <c r="I317" s="268" t="str">
        <f>+IF(H317=0,"",'Ark1'!AE1880)</f>
        <v/>
      </c>
      <c r="J317" s="268"/>
      <c r="K317" s="268" t="str">
        <f>+IF(H317=0,"",'Ark1'!AF1880)</f>
        <v/>
      </c>
      <c r="L317" s="269" t="str">
        <f>+IF(H317=0,"",'Ark1'!T1880)</f>
        <v/>
      </c>
      <c r="M317" s="305" t="str">
        <f>+IF(H317=0,"",'Ark1'!U1880)</f>
        <v/>
      </c>
      <c r="N317" s="268"/>
      <c r="O317" s="270" t="str">
        <f>+IF(H317=0,"",'Ark1'!W1880)</f>
        <v/>
      </c>
      <c r="P317" s="270" t="str">
        <f>+IF(H317=0,"",'Ark1'!X1880)</f>
        <v/>
      </c>
      <c r="Q317" s="270" t="str">
        <f>+IF(H317=0,"",'Ark1'!AG1880)</f>
        <v/>
      </c>
      <c r="R317" s="270" t="str">
        <f>+IF(H317=0,"",'Ark1'!AH1880)</f>
        <v/>
      </c>
      <c r="S317" s="377" t="str">
        <f>+IF(H317=0,"",'Ark1'!AR1880)</f>
        <v/>
      </c>
      <c r="T317" s="113" t="str">
        <f>+IF(H317=0,"",'Ark1'!AS1880)</f>
        <v/>
      </c>
      <c r="U317" s="270" t="str">
        <f>+IF(H317=0,"",'Ark1'!Y1880)</f>
        <v/>
      </c>
      <c r="V317" s="269" t="str">
        <f>+IF(H317=0,"",'Ark1'!AA1880)</f>
        <v/>
      </c>
      <c r="W317" s="305" t="str">
        <f t="shared" ref="W317:W351" si="24">IF(H317=0,"",1000*M317/Q317)</f>
        <v/>
      </c>
      <c r="X317" s="270" t="str">
        <f t="shared" ref="X317:X351" si="25">IF(H317=0,"",M317/C317)</f>
        <v/>
      </c>
      <c r="Y317" s="268" t="str">
        <f t="shared" ref="Y317:Y351" si="26">IF(H317=0,"",H317/G317)</f>
        <v/>
      </c>
      <c r="Z317" s="247"/>
      <c r="AA317" s="212"/>
      <c r="AC317" s="27"/>
      <c r="AD317" s="26"/>
      <c r="AE317" s="212"/>
      <c r="AF317" s="85"/>
      <c r="AJ317" s="85"/>
    </row>
    <row r="318" spans="1:54" ht="15.6">
      <c r="A318" s="247"/>
      <c r="B318" s="330">
        <f>+'Ark1'!C1881</f>
        <v>2024</v>
      </c>
      <c r="C318" s="267">
        <f>+'Ark1'!L1881</f>
        <v>9</v>
      </c>
      <c r="D318" s="267" t="s">
        <v>36</v>
      </c>
      <c r="E318" s="275">
        <f>+'Ark1'!AP1881</f>
        <v>2</v>
      </c>
      <c r="F318" s="275" t="str">
        <f>VLOOKUP(E318,RNR!$D$1:$E$38,2)</f>
        <v>Jersey</v>
      </c>
      <c r="G318" s="267" t="str">
        <f>+IF(H318=0,"",'Ark1'!Q1881)</f>
        <v/>
      </c>
      <c r="H318" s="361">
        <f>+'Ark1'!R1881</f>
        <v>0</v>
      </c>
      <c r="I318" s="268" t="str">
        <f>+IF(H318=0,"",'Ark1'!AE1881)</f>
        <v/>
      </c>
      <c r="J318" s="268"/>
      <c r="K318" s="268" t="str">
        <f>+IF(H318=0,"",'Ark1'!AF1881)</f>
        <v/>
      </c>
      <c r="L318" s="269" t="str">
        <f>+IF(H318=0,"",'Ark1'!T1881)</f>
        <v/>
      </c>
      <c r="M318" s="305" t="str">
        <f>+IF(H318=0,"",'Ark1'!U1881)</f>
        <v/>
      </c>
      <c r="N318" s="268"/>
      <c r="O318" s="270" t="str">
        <f>+IF(H318=0,"",'Ark1'!W1881)</f>
        <v/>
      </c>
      <c r="P318" s="270" t="str">
        <f>+IF(H318=0,"",'Ark1'!X1881)</f>
        <v/>
      </c>
      <c r="Q318" s="270" t="str">
        <f>+IF(H318=0,"",'Ark1'!AG1881)</f>
        <v/>
      </c>
      <c r="R318" s="270" t="str">
        <f>+IF(H318=0,"",'Ark1'!AH1881)</f>
        <v/>
      </c>
      <c r="S318" s="377" t="str">
        <f>+IF(H318=0,"",'Ark1'!AR1895)</f>
        <v/>
      </c>
      <c r="T318" s="113" t="str">
        <f>+IF(H318=0,"",'Ark1'!AS1895)</f>
        <v/>
      </c>
      <c r="U318" s="270" t="str">
        <f>+IF(H318=0,"",'Ark1'!Y1881)</f>
        <v/>
      </c>
      <c r="V318" s="269" t="str">
        <f>+IF(H318=0,"",'Ark1'!AA1881)</f>
        <v/>
      </c>
      <c r="W318" s="305" t="str">
        <f t="shared" si="24"/>
        <v/>
      </c>
      <c r="X318" s="270" t="str">
        <f t="shared" si="25"/>
        <v/>
      </c>
      <c r="Y318" s="268" t="str">
        <f t="shared" si="26"/>
        <v/>
      </c>
      <c r="Z318" s="247"/>
      <c r="AA318" s="250"/>
      <c r="AC318" s="27"/>
      <c r="AD318" s="26"/>
      <c r="AE318" s="250"/>
      <c r="AF318" s="85"/>
      <c r="AJ318" s="85"/>
    </row>
    <row r="319" spans="1:54" ht="15.6">
      <c r="A319" s="247"/>
      <c r="B319" s="330">
        <f>+'Ark1'!C1882</f>
        <v>2024</v>
      </c>
      <c r="C319" s="267">
        <f>+'Ark1'!L1882</f>
        <v>9</v>
      </c>
      <c r="D319" s="267" t="s">
        <v>36</v>
      </c>
      <c r="E319" s="275">
        <f>+'Ark1'!AP1882</f>
        <v>3</v>
      </c>
      <c r="F319" s="275" t="str">
        <f>VLOOKUP(E319,RNR!$D$1:$E$38,2)</f>
        <v>Sidet Trønderfe og Nordlandsfe</v>
      </c>
      <c r="G319" s="267" t="str">
        <f>+IF(H319=0,"",'Ark1'!Q1882)</f>
        <v/>
      </c>
      <c r="H319" s="361">
        <f>+'Ark1'!R1882</f>
        <v>0</v>
      </c>
      <c r="I319" s="268" t="str">
        <f>+IF(H319=0,"",'Ark1'!AE1882)</f>
        <v/>
      </c>
      <c r="J319" s="268"/>
      <c r="K319" s="268" t="str">
        <f>+IF(H319=0,"",'Ark1'!AF1882)</f>
        <v/>
      </c>
      <c r="L319" s="269" t="str">
        <f>+IF(H319=0,"",'Ark1'!T1882)</f>
        <v/>
      </c>
      <c r="M319" s="305" t="str">
        <f>+IF(H319=0,"",'Ark1'!U1882)</f>
        <v/>
      </c>
      <c r="N319" s="268"/>
      <c r="O319" s="270" t="str">
        <f>+IF(H319=0,"",'Ark1'!W1882)</f>
        <v/>
      </c>
      <c r="P319" s="270" t="str">
        <f>+IF(H319=0,"",'Ark1'!X1882)</f>
        <v/>
      </c>
      <c r="Q319" s="270" t="str">
        <f>+IF(H319=0,"",'Ark1'!AG1882)</f>
        <v/>
      </c>
      <c r="R319" s="270" t="str">
        <f>+IF(H319=0,"",'Ark1'!AH1882)</f>
        <v/>
      </c>
      <c r="S319" s="377" t="str">
        <f>+IF(H319=0,"",'Ark1'!AR1896)</f>
        <v/>
      </c>
      <c r="T319" s="113" t="str">
        <f>+IF(H319=0,"",'Ark1'!AS1896)</f>
        <v/>
      </c>
      <c r="U319" s="270" t="str">
        <f>+IF(H319=0,"",'Ark1'!Y1882)</f>
        <v/>
      </c>
      <c r="V319" s="269" t="str">
        <f>+IF(H319=0,"",'Ark1'!AA1882)</f>
        <v/>
      </c>
      <c r="W319" s="305" t="str">
        <f t="shared" si="24"/>
        <v/>
      </c>
      <c r="X319" s="270" t="str">
        <f t="shared" si="25"/>
        <v/>
      </c>
      <c r="Y319" s="268" t="str">
        <f t="shared" si="26"/>
        <v/>
      </c>
      <c r="Z319" s="247"/>
      <c r="AA319" s="250"/>
      <c r="AC319" s="27"/>
      <c r="AD319" s="26"/>
      <c r="AE319" s="251"/>
      <c r="AF319" s="85"/>
      <c r="AJ319" s="85"/>
    </row>
    <row r="320" spans="1:54" ht="15.6">
      <c r="A320" s="247"/>
      <c r="B320" s="330">
        <f>+'Ark1'!C1883</f>
        <v>2024</v>
      </c>
      <c r="C320" s="267">
        <f>+'Ark1'!L1883</f>
        <v>9</v>
      </c>
      <c r="D320" s="267" t="s">
        <v>36</v>
      </c>
      <c r="E320" s="275">
        <f>+'Ark1'!AP1883</f>
        <v>4</v>
      </c>
      <c r="F320" s="275" t="str">
        <f>VLOOKUP(E320,RNR!$D$1:$E$38,2)</f>
        <v>Telemarkfe</v>
      </c>
      <c r="G320" s="267" t="str">
        <f>+IF(H320=0,"",'Ark1'!Q1883)</f>
        <v/>
      </c>
      <c r="H320" s="361">
        <f>+'Ark1'!R1883</f>
        <v>0</v>
      </c>
      <c r="I320" s="268" t="str">
        <f>+IF(H320=0,"",'Ark1'!AE1883)</f>
        <v/>
      </c>
      <c r="J320" s="268"/>
      <c r="K320" s="268" t="str">
        <f>+IF(H320=0,"",'Ark1'!AF1883)</f>
        <v/>
      </c>
      <c r="L320" s="269" t="str">
        <f>+IF(H320=0,"",'Ark1'!T1883)</f>
        <v/>
      </c>
      <c r="M320" s="305" t="str">
        <f>+IF(H320=0,"",'Ark1'!U1883)</f>
        <v/>
      </c>
      <c r="N320" s="268"/>
      <c r="O320" s="270" t="str">
        <f>+IF(H320=0,"",'Ark1'!W1883)</f>
        <v/>
      </c>
      <c r="P320" s="270" t="str">
        <f>+IF(H320=0,"",'Ark1'!X1883)</f>
        <v/>
      </c>
      <c r="Q320" s="270" t="str">
        <f>+IF(H320=0,"",'Ark1'!AG1883)</f>
        <v/>
      </c>
      <c r="R320" s="270" t="str">
        <f>+IF(H320=0,"",'Ark1'!AH1883)</f>
        <v/>
      </c>
      <c r="S320" s="377" t="str">
        <f>+IF(H320=0,"",'Ark1'!AR1897)</f>
        <v/>
      </c>
      <c r="T320" s="113" t="str">
        <f>+IF(H320=0,"",'Ark1'!AS1897)</f>
        <v/>
      </c>
      <c r="U320" s="270" t="str">
        <f>+IF(H320=0,"",'Ark1'!Y1883)</f>
        <v/>
      </c>
      <c r="V320" s="269" t="str">
        <f>+IF(H320=0,"",'Ark1'!AA1883)</f>
        <v/>
      </c>
      <c r="W320" s="305" t="str">
        <f t="shared" si="24"/>
        <v/>
      </c>
      <c r="X320" s="270" t="str">
        <f t="shared" si="25"/>
        <v/>
      </c>
      <c r="Y320" s="268" t="str">
        <f t="shared" si="26"/>
        <v/>
      </c>
      <c r="Z320" s="247"/>
      <c r="AA320" s="250"/>
      <c r="AC320" s="27"/>
      <c r="AD320" s="26"/>
      <c r="AE320" s="251"/>
      <c r="AF320" s="85"/>
      <c r="AJ320" s="85"/>
    </row>
    <row r="321" spans="1:36" ht="15.6">
      <c r="A321" s="247"/>
      <c r="B321" s="330">
        <f>+'Ark1'!C1884</f>
        <v>2024</v>
      </c>
      <c r="C321" s="267">
        <f>+'Ark1'!L1884</f>
        <v>9</v>
      </c>
      <c r="D321" s="267" t="s">
        <v>36</v>
      </c>
      <c r="E321" s="275">
        <f>+'Ark1'!AP1884</f>
        <v>5</v>
      </c>
      <c r="F321" s="275" t="str">
        <f>VLOOKUP(E321,RNR!$D$1:$E$38,2)</f>
        <v>Dølafe</v>
      </c>
      <c r="G321" s="267" t="str">
        <f>+IF(H321=0,"",'Ark1'!Q1884)</f>
        <v/>
      </c>
      <c r="H321" s="361">
        <f>+'Ark1'!R1884</f>
        <v>0</v>
      </c>
      <c r="I321" s="268" t="str">
        <f>+IF(H321=0,"",'Ark1'!AE1884)</f>
        <v/>
      </c>
      <c r="J321" s="268"/>
      <c r="K321" s="268" t="str">
        <f>+IF(H321=0,"",'Ark1'!AF1884)</f>
        <v/>
      </c>
      <c r="L321" s="269" t="str">
        <f>+IF(H321=0,"",'Ark1'!T1884)</f>
        <v/>
      </c>
      <c r="M321" s="305" t="str">
        <f>+IF(H321=0,"",'Ark1'!U1884)</f>
        <v/>
      </c>
      <c r="N321" s="268"/>
      <c r="O321" s="270" t="str">
        <f>+IF(H321=0,"",'Ark1'!W1884)</f>
        <v/>
      </c>
      <c r="P321" s="270" t="str">
        <f>+IF(H321=0,"",'Ark1'!X1884)</f>
        <v/>
      </c>
      <c r="Q321" s="270" t="str">
        <f>+IF(H321=0,"",'Ark1'!AG1884)</f>
        <v/>
      </c>
      <c r="R321" s="270" t="str">
        <f>+IF(H321=0,"",'Ark1'!AH1884)</f>
        <v/>
      </c>
      <c r="S321" s="377" t="str">
        <f>+IF(H321=0,"",'Ark1'!AR1898)</f>
        <v/>
      </c>
      <c r="T321" s="113" t="str">
        <f>+IF(H321=0,"",'Ark1'!AS1898)</f>
        <v/>
      </c>
      <c r="U321" s="270" t="str">
        <f>+IF(H321=0,"",'Ark1'!Y1884)</f>
        <v/>
      </c>
      <c r="V321" s="269" t="str">
        <f>+IF(H321=0,"",'Ark1'!AA1884)</f>
        <v/>
      </c>
      <c r="W321" s="305" t="str">
        <f t="shared" si="24"/>
        <v/>
      </c>
      <c r="X321" s="270" t="str">
        <f t="shared" si="25"/>
        <v/>
      </c>
      <c r="Y321" s="268" t="str">
        <f t="shared" si="26"/>
        <v/>
      </c>
      <c r="Z321" s="247"/>
      <c r="AA321" s="250"/>
      <c r="AC321" s="27"/>
      <c r="AD321" s="26"/>
      <c r="AE321" s="251"/>
      <c r="AF321" s="85"/>
      <c r="AJ321" s="85"/>
    </row>
    <row r="322" spans="1:36" ht="15.6">
      <c r="A322" s="247"/>
      <c r="B322" s="330">
        <f>+'Ark1'!C1885</f>
        <v>2024</v>
      </c>
      <c r="C322" s="267">
        <f>+'Ark1'!L1885</f>
        <v>9</v>
      </c>
      <c r="D322" s="267" t="s">
        <v>36</v>
      </c>
      <c r="E322" s="275">
        <f>+'Ark1'!AP1885</f>
        <v>6</v>
      </c>
      <c r="F322" s="275" t="str">
        <f>VLOOKUP(E322,RNR!$D$1:$E$38,2)</f>
        <v>Østlandsk Rødkolle</v>
      </c>
      <c r="G322" s="267" t="str">
        <f>+IF(H322=0,"",'Ark1'!Q1885)</f>
        <v/>
      </c>
      <c r="H322" s="361">
        <f>+'Ark1'!R1885</f>
        <v>0</v>
      </c>
      <c r="I322" s="268" t="str">
        <f>+IF(H322=0,"",'Ark1'!AE1885)</f>
        <v/>
      </c>
      <c r="J322" s="268"/>
      <c r="K322" s="268" t="str">
        <f>+IF(H322=0,"",'Ark1'!AF1885)</f>
        <v/>
      </c>
      <c r="L322" s="269" t="str">
        <f>+IF(H322=0,"",'Ark1'!T1885)</f>
        <v/>
      </c>
      <c r="M322" s="305" t="str">
        <f>+IF(H322=0,"",'Ark1'!U1885)</f>
        <v/>
      </c>
      <c r="N322" s="268"/>
      <c r="O322" s="270" t="str">
        <f>+IF(H322=0,"",'Ark1'!W1885)</f>
        <v/>
      </c>
      <c r="P322" s="270" t="str">
        <f>+IF(H322=0,"",'Ark1'!X1885)</f>
        <v/>
      </c>
      <c r="Q322" s="270" t="str">
        <f>+IF(H322=0,"",'Ark1'!AG1885)</f>
        <v/>
      </c>
      <c r="R322" s="270" t="str">
        <f>+IF(H322=0,"",'Ark1'!AH1885)</f>
        <v/>
      </c>
      <c r="S322" s="377" t="str">
        <f>+IF(H322=0,"",'Ark1'!AR1899)</f>
        <v/>
      </c>
      <c r="T322" s="113" t="str">
        <f>+IF(H322=0,"",'Ark1'!AS1899)</f>
        <v/>
      </c>
      <c r="U322" s="270" t="str">
        <f>+IF(H322=0,"",'Ark1'!Y1885)</f>
        <v/>
      </c>
      <c r="V322" s="269" t="str">
        <f>+IF(H322=0,"",'Ark1'!AA1885)</f>
        <v/>
      </c>
      <c r="W322" s="305" t="str">
        <f t="shared" si="24"/>
        <v/>
      </c>
      <c r="X322" s="270" t="str">
        <f t="shared" si="25"/>
        <v/>
      </c>
      <c r="Y322" s="268" t="str">
        <f t="shared" si="26"/>
        <v/>
      </c>
      <c r="Z322" s="247"/>
      <c r="AA322" s="250"/>
      <c r="AC322" s="27"/>
      <c r="AD322" s="26"/>
      <c r="AE322" s="251"/>
      <c r="AF322" s="85"/>
      <c r="AJ322" s="85"/>
    </row>
    <row r="323" spans="1:36" ht="15.6">
      <c r="A323" s="247"/>
      <c r="B323" s="330">
        <f>+'Ark1'!C1886</f>
        <v>2024</v>
      </c>
      <c r="C323" s="267">
        <f>+'Ark1'!L1886</f>
        <v>9</v>
      </c>
      <c r="D323" s="267" t="s">
        <v>36</v>
      </c>
      <c r="E323" s="275">
        <f>+'Ark1'!AP1886</f>
        <v>7</v>
      </c>
      <c r="F323" s="275" t="str">
        <f>VLOOKUP(E323,RNR!$D$1:$E$38,2)</f>
        <v>Vestlandsk Raukolle</v>
      </c>
      <c r="G323" s="267" t="str">
        <f>+IF(H323=0,"",'Ark1'!Q1886)</f>
        <v/>
      </c>
      <c r="H323" s="361">
        <f>+'Ark1'!R1886</f>
        <v>0</v>
      </c>
      <c r="I323" s="268" t="str">
        <f>+IF(H323=0,"",'Ark1'!AE1886)</f>
        <v/>
      </c>
      <c r="J323" s="268"/>
      <c r="K323" s="268" t="str">
        <f>+IF(H323=0,"",'Ark1'!AF1886)</f>
        <v/>
      </c>
      <c r="L323" s="269" t="str">
        <f>+IF(H323=0,"",'Ark1'!T1886)</f>
        <v/>
      </c>
      <c r="M323" s="305" t="str">
        <f>+IF(H323=0,"",'Ark1'!U1886)</f>
        <v/>
      </c>
      <c r="N323" s="268"/>
      <c r="O323" s="270" t="str">
        <f>+IF(H323=0,"",'Ark1'!W1886)</f>
        <v/>
      </c>
      <c r="P323" s="270" t="str">
        <f>+IF(H323=0,"",'Ark1'!X1886)</f>
        <v/>
      </c>
      <c r="Q323" s="270" t="str">
        <f>+IF(H323=0,"",'Ark1'!AG1886)</f>
        <v/>
      </c>
      <c r="R323" s="270" t="str">
        <f>+IF(H323=0,"",'Ark1'!AH1886)</f>
        <v/>
      </c>
      <c r="S323" s="377" t="str">
        <f>+IF(H323=0,"",'Ark1'!AR1900)</f>
        <v/>
      </c>
      <c r="T323" s="113" t="str">
        <f>+IF(H323=0,"",'Ark1'!AS1900)</f>
        <v/>
      </c>
      <c r="U323" s="270" t="str">
        <f>+IF(H323=0,"",'Ark1'!Y1886)</f>
        <v/>
      </c>
      <c r="V323" s="269" t="str">
        <f>+IF(H323=0,"",'Ark1'!AA1886)</f>
        <v/>
      </c>
      <c r="W323" s="305" t="str">
        <f t="shared" si="24"/>
        <v/>
      </c>
      <c r="X323" s="270" t="str">
        <f t="shared" si="25"/>
        <v/>
      </c>
      <c r="Y323" s="268" t="str">
        <f t="shared" si="26"/>
        <v/>
      </c>
      <c r="Z323" s="247"/>
      <c r="AA323" s="250"/>
      <c r="AC323" s="27"/>
      <c r="AD323" s="26"/>
      <c r="AE323" s="251"/>
      <c r="AF323" s="85"/>
      <c r="AJ323" s="85"/>
    </row>
    <row r="324" spans="1:36" ht="15.6">
      <c r="A324" s="247"/>
      <c r="B324" s="330">
        <f>+'Ark1'!C1887</f>
        <v>2024</v>
      </c>
      <c r="C324" s="267">
        <f>+'Ark1'!L1887</f>
        <v>9</v>
      </c>
      <c r="D324" s="267" t="s">
        <v>36</v>
      </c>
      <c r="E324" s="275">
        <f>+'Ark1'!AP1887</f>
        <v>8</v>
      </c>
      <c r="F324" s="275" t="str">
        <f>VLOOKUP(E324,RNR!$D$1:$E$38,2)</f>
        <v>Vestlandsk fjordfe</v>
      </c>
      <c r="G324" s="267" t="str">
        <f>+IF(H324=0,"",'Ark1'!Q1887)</f>
        <v/>
      </c>
      <c r="H324" s="361">
        <f>+'Ark1'!R1887</f>
        <v>0</v>
      </c>
      <c r="I324" s="268" t="str">
        <f>+IF(H324=0,"",'Ark1'!AE1887)</f>
        <v/>
      </c>
      <c r="J324" s="268"/>
      <c r="K324" s="268" t="str">
        <f>+IF(H324=0,"",'Ark1'!AF1887)</f>
        <v/>
      </c>
      <c r="L324" s="269" t="str">
        <f>+IF(H324=0,"",'Ark1'!T1887)</f>
        <v/>
      </c>
      <c r="M324" s="305" t="str">
        <f>+IF(H324=0,"",'Ark1'!U1887)</f>
        <v/>
      </c>
      <c r="N324" s="268"/>
      <c r="O324" s="270" t="str">
        <f>+IF(H324=0,"",'Ark1'!W1887)</f>
        <v/>
      </c>
      <c r="P324" s="270" t="str">
        <f>+IF(H324=0,"",'Ark1'!X1887)</f>
        <v/>
      </c>
      <c r="Q324" s="270" t="str">
        <f>+IF(H324=0,"",'Ark1'!AG1887)</f>
        <v/>
      </c>
      <c r="R324" s="270" t="str">
        <f>+IF(H324=0,"",'Ark1'!AH1887)</f>
        <v/>
      </c>
      <c r="S324" s="377" t="str">
        <f>+IF(H324=0,"",'Ark1'!AR1901)</f>
        <v/>
      </c>
      <c r="T324" s="113" t="str">
        <f>+IF(H324=0,"",'Ark1'!AS1901)</f>
        <v/>
      </c>
      <c r="U324" s="270" t="str">
        <f>+IF(H324=0,"",'Ark1'!Y1887)</f>
        <v/>
      </c>
      <c r="V324" s="269" t="str">
        <f>+IF(H324=0,"",'Ark1'!AA1887)</f>
        <v/>
      </c>
      <c r="W324" s="305" t="str">
        <f t="shared" si="24"/>
        <v/>
      </c>
      <c r="X324" s="270" t="str">
        <f t="shared" si="25"/>
        <v/>
      </c>
      <c r="Y324" s="268" t="str">
        <f t="shared" si="26"/>
        <v/>
      </c>
      <c r="Z324" s="247"/>
      <c r="AA324" s="250"/>
      <c r="AC324" s="27"/>
      <c r="AD324" s="26"/>
      <c r="AE324" s="251"/>
      <c r="AF324" s="85"/>
      <c r="AJ324" s="85"/>
    </row>
    <row r="325" spans="1:36" ht="15.6">
      <c r="A325" s="247"/>
      <c r="B325" s="330">
        <f>+'Ark1'!C1888</f>
        <v>2024</v>
      </c>
      <c r="C325" s="267">
        <f>+'Ark1'!L1888</f>
        <v>9</v>
      </c>
      <c r="D325" s="267" t="s">
        <v>36</v>
      </c>
      <c r="E325" s="275">
        <f>+'Ark1'!AP1888</f>
        <v>9</v>
      </c>
      <c r="F325" s="275" t="str">
        <f>VLOOKUP(E325,RNR!$D$1:$E$38,2)</f>
        <v>Holstein</v>
      </c>
      <c r="G325" s="267" t="str">
        <f>+IF(H325=0,"",'Ark1'!Q1888)</f>
        <v/>
      </c>
      <c r="H325" s="361">
        <f>+'Ark1'!R1888</f>
        <v>0</v>
      </c>
      <c r="I325" s="268" t="str">
        <f>+IF(H325=0,"",'Ark1'!AE1888)</f>
        <v/>
      </c>
      <c r="J325" s="268"/>
      <c r="K325" s="268" t="str">
        <f>+IF(H325=0,"",'Ark1'!AF1888)</f>
        <v/>
      </c>
      <c r="L325" s="269" t="str">
        <f>+IF(H325=0,"",'Ark1'!T1888)</f>
        <v/>
      </c>
      <c r="M325" s="305" t="str">
        <f>+IF(H325=0,"",'Ark1'!U1888)</f>
        <v/>
      </c>
      <c r="N325" s="268"/>
      <c r="O325" s="270" t="str">
        <f>+IF(H325=0,"",'Ark1'!W1888)</f>
        <v/>
      </c>
      <c r="P325" s="270" t="str">
        <f>+IF(H325=0,"",'Ark1'!X1888)</f>
        <v/>
      </c>
      <c r="Q325" s="270" t="str">
        <f>+IF(H325=0,"",'Ark1'!AG1888)</f>
        <v/>
      </c>
      <c r="R325" s="270" t="str">
        <f>+IF(H325=0,"",'Ark1'!AH1888)</f>
        <v/>
      </c>
      <c r="S325" s="377" t="str">
        <f>+IF(H325=0,"",'Ark1'!AR1902)</f>
        <v/>
      </c>
      <c r="T325" s="113" t="str">
        <f>+IF(H325=0,"",'Ark1'!AS1902)</f>
        <v/>
      </c>
      <c r="U325" s="270" t="str">
        <f>+IF(H325=0,"",'Ark1'!Y1888)</f>
        <v/>
      </c>
      <c r="V325" s="269" t="str">
        <f>+IF(H325=0,"",'Ark1'!AA1888)</f>
        <v/>
      </c>
      <c r="W325" s="305" t="str">
        <f t="shared" si="24"/>
        <v/>
      </c>
      <c r="X325" s="270" t="str">
        <f t="shared" si="25"/>
        <v/>
      </c>
      <c r="Y325" s="268" t="str">
        <f t="shared" si="26"/>
        <v/>
      </c>
      <c r="Z325" s="247"/>
      <c r="AA325" s="250"/>
      <c r="AC325" s="27"/>
      <c r="AD325" s="26"/>
      <c r="AE325" s="251"/>
      <c r="AF325" s="85"/>
      <c r="AJ325" s="85"/>
    </row>
    <row r="326" spans="1:36" ht="15.6">
      <c r="A326" s="247"/>
      <c r="B326" s="330">
        <f>+'Ark1'!C1889</f>
        <v>2024</v>
      </c>
      <c r="C326" s="267">
        <f>+'Ark1'!L1889</f>
        <v>9</v>
      </c>
      <c r="D326" s="267" t="s">
        <v>36</v>
      </c>
      <c r="E326" s="275">
        <f>+'Ark1'!AP1889</f>
        <v>10</v>
      </c>
      <c r="F326" s="275" t="str">
        <f>VLOOKUP(E326,RNR!$D$1:$E$38,2)</f>
        <v>Rød Dansk Mælkefe</v>
      </c>
      <c r="G326" s="267" t="str">
        <f>+IF(H326=0,"",'Ark1'!Q1889)</f>
        <v/>
      </c>
      <c r="H326" s="361">
        <f>+'Ark1'!R1889</f>
        <v>0</v>
      </c>
      <c r="I326" s="268" t="str">
        <f>+IF(H326=0,"",'Ark1'!AE1889)</f>
        <v/>
      </c>
      <c r="J326" s="268"/>
      <c r="K326" s="268" t="str">
        <f>+IF(H326=0,"",'Ark1'!AF1889)</f>
        <v/>
      </c>
      <c r="L326" s="269" t="str">
        <f>+IF(H326=0,"",'Ark1'!T1889)</f>
        <v/>
      </c>
      <c r="M326" s="305" t="str">
        <f>+IF(H326=0,"",'Ark1'!U1889)</f>
        <v/>
      </c>
      <c r="N326" s="268"/>
      <c r="O326" s="270" t="str">
        <f>+IF(H326=0,"",'Ark1'!W1889)</f>
        <v/>
      </c>
      <c r="P326" s="270" t="str">
        <f>+IF(H326=0,"",'Ark1'!X1889)</f>
        <v/>
      </c>
      <c r="Q326" s="270" t="str">
        <f>+IF(H326=0,"",'Ark1'!AG1889)</f>
        <v/>
      </c>
      <c r="R326" s="270" t="str">
        <f>+IF(H326=0,"",'Ark1'!AH1889)</f>
        <v/>
      </c>
      <c r="S326" s="377" t="str">
        <f>+IF(H326=0,"",'Ark1'!AR1903)</f>
        <v/>
      </c>
      <c r="T326" s="113" t="str">
        <f>+IF(H326=0,"",'Ark1'!AS1903)</f>
        <v/>
      </c>
      <c r="U326" s="270" t="str">
        <f>+IF(H326=0,"",'Ark1'!Y1889)</f>
        <v/>
      </c>
      <c r="V326" s="269" t="str">
        <f>+IF(H326=0,"",'Ark1'!AA1889)</f>
        <v/>
      </c>
      <c r="W326" s="305" t="str">
        <f t="shared" si="24"/>
        <v/>
      </c>
      <c r="X326" s="270" t="str">
        <f t="shared" si="25"/>
        <v/>
      </c>
      <c r="Y326" s="268" t="str">
        <f t="shared" si="26"/>
        <v/>
      </c>
      <c r="Z326" s="247"/>
      <c r="AA326" s="250"/>
      <c r="AC326" s="27"/>
      <c r="AD326" s="26"/>
      <c r="AE326" s="251"/>
      <c r="AF326" s="85"/>
      <c r="AJ326" s="85"/>
    </row>
    <row r="327" spans="1:36" ht="15.6">
      <c r="A327" s="247"/>
      <c r="B327" s="330">
        <f>+'Ark1'!C1890</f>
        <v>2024</v>
      </c>
      <c r="C327" s="267">
        <f>+'Ark1'!L1890</f>
        <v>9</v>
      </c>
      <c r="D327" s="267" t="s">
        <v>36</v>
      </c>
      <c r="E327" s="275">
        <f>+'Ark1'!AP1890</f>
        <v>11</v>
      </c>
      <c r="F327" s="275" t="str">
        <f>VLOOKUP(E327,RNR!$D$1:$E$38,2)</f>
        <v>Brown Swiss</v>
      </c>
      <c r="G327" s="267" t="str">
        <f>+IF(H327=0,"",'Ark1'!Q1890)</f>
        <v/>
      </c>
      <c r="H327" s="361">
        <f>+'Ark1'!R1890</f>
        <v>0</v>
      </c>
      <c r="I327" s="268" t="str">
        <f>+IF(H327=0,"",'Ark1'!AE1890)</f>
        <v/>
      </c>
      <c r="J327" s="268"/>
      <c r="K327" s="268" t="str">
        <f>+IF(H327=0,"",'Ark1'!AF1890)</f>
        <v/>
      </c>
      <c r="L327" s="269" t="str">
        <f>+IF(H327=0,"",'Ark1'!T1890)</f>
        <v/>
      </c>
      <c r="M327" s="305" t="str">
        <f>+IF(H327=0,"",'Ark1'!U1890)</f>
        <v/>
      </c>
      <c r="N327" s="268"/>
      <c r="O327" s="270" t="str">
        <f>+IF(H327=0,"",'Ark1'!W1890)</f>
        <v/>
      </c>
      <c r="P327" s="270" t="str">
        <f>+IF(H327=0,"",'Ark1'!X1890)</f>
        <v/>
      </c>
      <c r="Q327" s="270" t="str">
        <f>+IF(H327=0,"",'Ark1'!AG1890)</f>
        <v/>
      </c>
      <c r="R327" s="270" t="str">
        <f>+IF(H327=0,"",'Ark1'!AH1890)</f>
        <v/>
      </c>
      <c r="S327" s="377" t="str">
        <f>+IF(H327=0,"",'Ark1'!AR1904)</f>
        <v/>
      </c>
      <c r="T327" s="113" t="str">
        <f>+IF(H327=0,"",'Ark1'!AS1904)</f>
        <v/>
      </c>
      <c r="U327" s="270" t="str">
        <f>+IF(H327=0,"",'Ark1'!Y1890)</f>
        <v/>
      </c>
      <c r="V327" s="269" t="str">
        <f>+IF(H327=0,"",'Ark1'!AA1890)</f>
        <v/>
      </c>
      <c r="W327" s="305" t="str">
        <f t="shared" si="24"/>
        <v/>
      </c>
      <c r="X327" s="270" t="str">
        <f t="shared" si="25"/>
        <v/>
      </c>
      <c r="Y327" s="268" t="str">
        <f t="shared" si="26"/>
        <v/>
      </c>
      <c r="Z327" s="247"/>
      <c r="AA327" s="250"/>
      <c r="AC327" s="27"/>
      <c r="AD327" s="26"/>
      <c r="AE327" s="251"/>
      <c r="AF327" s="85"/>
      <c r="AJ327" s="85"/>
    </row>
    <row r="328" spans="1:36" ht="15.6">
      <c r="A328" s="247"/>
      <c r="B328" s="330">
        <f>+'Ark1'!C1891</f>
        <v>2024</v>
      </c>
      <c r="C328" s="267">
        <f>+'Ark1'!L1891</f>
        <v>9</v>
      </c>
      <c r="D328" s="267" t="s">
        <v>36</v>
      </c>
      <c r="E328" s="275">
        <f>+'Ark1'!AP1891</f>
        <v>12</v>
      </c>
      <c r="F328" s="275" t="str">
        <f>VLOOKUP(E328,RNR!$D$1:$E$38,2)</f>
        <v>Jarlsbergfe</v>
      </c>
      <c r="G328" s="267" t="str">
        <f>+IF(H328=0,"",'Ark1'!Q1891)</f>
        <v/>
      </c>
      <c r="H328" s="361">
        <f>+'Ark1'!R1891</f>
        <v>0</v>
      </c>
      <c r="I328" s="268" t="str">
        <f>+IF(H328=0,"",'Ark1'!AE1891)</f>
        <v/>
      </c>
      <c r="J328" s="268"/>
      <c r="K328" s="268" t="str">
        <f>+IF(H328=0,"",'Ark1'!AF1891)</f>
        <v/>
      </c>
      <c r="L328" s="269" t="str">
        <f>+IF(H328=0,"",'Ark1'!T1891)</f>
        <v/>
      </c>
      <c r="M328" s="305" t="str">
        <f>+IF(H328=0,"",'Ark1'!U1891)</f>
        <v/>
      </c>
      <c r="N328" s="268"/>
      <c r="O328" s="270" t="str">
        <f>+IF(H328=0,"",'Ark1'!W1891)</f>
        <v/>
      </c>
      <c r="P328" s="270" t="str">
        <f>+IF(H328=0,"",'Ark1'!X1891)</f>
        <v/>
      </c>
      <c r="Q328" s="270" t="str">
        <f>+IF(H328=0,"",'Ark1'!AG1891)</f>
        <v/>
      </c>
      <c r="R328" s="270" t="str">
        <f>+IF(H328=0,"",'Ark1'!AH1891)</f>
        <v/>
      </c>
      <c r="S328" s="377" t="str">
        <f>+IF(H328=0,"",'Ark1'!AR1905)</f>
        <v/>
      </c>
      <c r="T328" s="113" t="str">
        <f>+IF(H328=0,"",'Ark1'!AS1905)</f>
        <v/>
      </c>
      <c r="U328" s="270" t="str">
        <f>+IF(H328=0,"",'Ark1'!Y1891)</f>
        <v/>
      </c>
      <c r="V328" s="269" t="str">
        <f>+IF(H328=0,"",'Ark1'!AA1891)</f>
        <v/>
      </c>
      <c r="W328" s="305" t="str">
        <f t="shared" si="24"/>
        <v/>
      </c>
      <c r="X328" s="270" t="str">
        <f t="shared" si="25"/>
        <v/>
      </c>
      <c r="Y328" s="268" t="str">
        <f t="shared" si="26"/>
        <v/>
      </c>
      <c r="Z328" s="247"/>
      <c r="AA328" s="250"/>
      <c r="AC328" s="27"/>
      <c r="AD328" s="26"/>
      <c r="AE328" s="251"/>
      <c r="AF328" s="85"/>
      <c r="AJ328" s="85"/>
    </row>
    <row r="329" spans="1:36" ht="15.6">
      <c r="A329" s="247"/>
      <c r="B329" s="330">
        <f>+'Ark1'!C1892</f>
        <v>2024</v>
      </c>
      <c r="C329" s="267">
        <f>+'Ark1'!L1892</f>
        <v>9</v>
      </c>
      <c r="D329" s="267" t="s">
        <v>36</v>
      </c>
      <c r="E329" s="275">
        <f>+'Ark1'!AP1892</f>
        <v>13</v>
      </c>
      <c r="F329" s="275" t="str">
        <f>VLOOKUP(E329,RNR!$D$1:$E$38,2)</f>
        <v>Fleckvieh</v>
      </c>
      <c r="G329" s="267" t="str">
        <f>+IF(H329=0,"",'Ark1'!Q1892)</f>
        <v/>
      </c>
      <c r="H329" s="361">
        <f>+'Ark1'!R1892</f>
        <v>0</v>
      </c>
      <c r="I329" s="268" t="str">
        <f>+IF(H329=0,"",'Ark1'!AE1892)</f>
        <v/>
      </c>
      <c r="J329" s="268"/>
      <c r="K329" s="268" t="str">
        <f>+IF(H329=0,"",'Ark1'!AF1892)</f>
        <v/>
      </c>
      <c r="L329" s="269" t="str">
        <f>+IF(H329=0,"",'Ark1'!T1892)</f>
        <v/>
      </c>
      <c r="M329" s="305" t="str">
        <f>+IF(H329=0,"",'Ark1'!U1892)</f>
        <v/>
      </c>
      <c r="N329" s="268"/>
      <c r="O329" s="270" t="str">
        <f>+IF(H329=0,"",'Ark1'!W1892)</f>
        <v/>
      </c>
      <c r="P329" s="270" t="str">
        <f>+IF(H329=0,"",'Ark1'!X1892)</f>
        <v/>
      </c>
      <c r="Q329" s="270" t="str">
        <f>+IF(H329=0,"",'Ark1'!AG1892)</f>
        <v/>
      </c>
      <c r="R329" s="270" t="str">
        <f>+IF(H329=0,"",'Ark1'!AH1892)</f>
        <v/>
      </c>
      <c r="S329" s="377" t="str">
        <f>+IF(H329=0,"",'Ark1'!AR1906)</f>
        <v/>
      </c>
      <c r="T329" s="113" t="str">
        <f>+IF(H329=0,"",'Ark1'!AS1906)</f>
        <v/>
      </c>
      <c r="U329" s="270" t="str">
        <f>+IF(H329=0,"",'Ark1'!Y1892)</f>
        <v/>
      </c>
      <c r="V329" s="269" t="str">
        <f>+IF(H329=0,"",'Ark1'!AA1892)</f>
        <v/>
      </c>
      <c r="W329" s="305" t="str">
        <f t="shared" si="24"/>
        <v/>
      </c>
      <c r="X329" s="270" t="str">
        <f t="shared" si="25"/>
        <v/>
      </c>
      <c r="Y329" s="268" t="str">
        <f t="shared" si="26"/>
        <v/>
      </c>
      <c r="Z329" s="247"/>
      <c r="AA329" s="250"/>
      <c r="AC329" s="27"/>
      <c r="AD329" s="26"/>
      <c r="AE329" s="251"/>
      <c r="AF329" s="85"/>
      <c r="AJ329" s="85"/>
    </row>
    <row r="330" spans="1:36" ht="15.6">
      <c r="A330" s="247"/>
      <c r="B330" s="330">
        <f>+'Ark1'!C1893</f>
        <v>2024</v>
      </c>
      <c r="C330" s="267">
        <f>+'Ark1'!L1893</f>
        <v>9</v>
      </c>
      <c r="D330" s="267" t="s">
        <v>36</v>
      </c>
      <c r="E330" s="275">
        <f>+'Ark1'!AP1893</f>
        <v>14</v>
      </c>
      <c r="F330" s="275" t="str">
        <f>VLOOKUP(E330,RNR!$D$1:$E$38,2)</f>
        <v>Canadisk Ayrshire</v>
      </c>
      <c r="G330" s="267" t="str">
        <f>+IF(H330=0,"",'Ark1'!Q1893)</f>
        <v/>
      </c>
      <c r="H330" s="361">
        <f>+'Ark1'!R1893</f>
        <v>0</v>
      </c>
      <c r="I330" s="268" t="str">
        <f>+IF(H330=0,"",'Ark1'!AE1893)</f>
        <v/>
      </c>
      <c r="J330" s="268"/>
      <c r="K330" s="268" t="str">
        <f>+IF(H330=0,"",'Ark1'!AF1893)</f>
        <v/>
      </c>
      <c r="L330" s="269" t="str">
        <f>+IF(H330=0,"",'Ark1'!T1893)</f>
        <v/>
      </c>
      <c r="M330" s="305" t="str">
        <f>+IF(H330=0,"",'Ark1'!U1893)</f>
        <v/>
      </c>
      <c r="N330" s="268"/>
      <c r="O330" s="270" t="str">
        <f>+IF(H330=0,"",'Ark1'!W1893)</f>
        <v/>
      </c>
      <c r="P330" s="270" t="str">
        <f>+IF(H330=0,"",'Ark1'!X1893)</f>
        <v/>
      </c>
      <c r="Q330" s="270" t="str">
        <f>+IF(H330=0,"",'Ark1'!AG1893)</f>
        <v/>
      </c>
      <c r="R330" s="270" t="str">
        <f>+IF(H330=0,"",'Ark1'!AH1893)</f>
        <v/>
      </c>
      <c r="S330" s="377" t="str">
        <f>+IF(H330=0,"",'Ark1'!AR1907)</f>
        <v/>
      </c>
      <c r="T330" s="113" t="str">
        <f>+IF(H330=0,"",'Ark1'!AS1907)</f>
        <v/>
      </c>
      <c r="U330" s="270" t="str">
        <f>+IF(H330=0,"",'Ark1'!Y1893)</f>
        <v/>
      </c>
      <c r="V330" s="269" t="str">
        <f>+IF(H330=0,"",'Ark1'!AA1893)</f>
        <v/>
      </c>
      <c r="W330" s="305" t="str">
        <f t="shared" si="24"/>
        <v/>
      </c>
      <c r="X330" s="270" t="str">
        <f t="shared" si="25"/>
        <v/>
      </c>
      <c r="Y330" s="268" t="str">
        <f t="shared" si="26"/>
        <v/>
      </c>
      <c r="Z330" s="247"/>
      <c r="AA330" s="250"/>
      <c r="AC330" s="27"/>
      <c r="AD330" s="26"/>
      <c r="AE330" s="251"/>
      <c r="AF330" s="85"/>
      <c r="AJ330" s="85"/>
    </row>
    <row r="331" spans="1:36" ht="15.6">
      <c r="A331" s="247"/>
      <c r="B331" s="330">
        <f>+'Ark1'!C1894</f>
        <v>2024</v>
      </c>
      <c r="C331" s="267">
        <f>+'Ark1'!L1894</f>
        <v>9</v>
      </c>
      <c r="D331" s="267" t="s">
        <v>36</v>
      </c>
      <c r="E331" s="275">
        <f>+'Ark1'!AP1894</f>
        <v>15</v>
      </c>
      <c r="F331" s="275" t="str">
        <f>VLOOKUP(E331,RNR!$D$1:$E$38,2)</f>
        <v>Montbéliard</v>
      </c>
      <c r="G331" s="267" t="str">
        <f>+IF(H331=0,"",'Ark1'!Q1894)</f>
        <v/>
      </c>
      <c r="H331" s="361">
        <f>+'Ark1'!R1894</f>
        <v>0</v>
      </c>
      <c r="I331" s="268" t="str">
        <f>+IF(H331=0,"",'Ark1'!AE1894)</f>
        <v/>
      </c>
      <c r="J331" s="268"/>
      <c r="K331" s="268" t="str">
        <f>+IF(H331=0,"",'Ark1'!AF1894)</f>
        <v/>
      </c>
      <c r="L331" s="269" t="str">
        <f>+IF(H331=0,"",'Ark1'!T1894)</f>
        <v/>
      </c>
      <c r="M331" s="305" t="str">
        <f>+IF(H331=0,"",'Ark1'!U1894)</f>
        <v/>
      </c>
      <c r="N331" s="268"/>
      <c r="O331" s="270" t="str">
        <f>+IF(H331=0,"",'Ark1'!W1894)</f>
        <v/>
      </c>
      <c r="P331" s="270" t="str">
        <f>+IF(H331=0,"",'Ark1'!X1894)</f>
        <v/>
      </c>
      <c r="Q331" s="270" t="str">
        <f>+IF(H331=0,"",'Ark1'!AG1894)</f>
        <v/>
      </c>
      <c r="R331" s="270" t="str">
        <f>+IF(H331=0,"",'Ark1'!AH1894)</f>
        <v/>
      </c>
      <c r="S331" s="377" t="str">
        <f>+IF(H331=0,"",'Ark1'!AR1908)</f>
        <v/>
      </c>
      <c r="T331" s="113" t="str">
        <f>+IF(H331=0,"",'Ark1'!AS1908)</f>
        <v/>
      </c>
      <c r="U331" s="270" t="str">
        <f>+IF(H331=0,"",'Ark1'!Y1894)</f>
        <v/>
      </c>
      <c r="V331" s="269" t="str">
        <f>+IF(H331=0,"",'Ark1'!AA1894)</f>
        <v/>
      </c>
      <c r="W331" s="305" t="str">
        <f t="shared" si="24"/>
        <v/>
      </c>
      <c r="X331" s="270" t="str">
        <f t="shared" si="25"/>
        <v/>
      </c>
      <c r="Y331" s="268" t="str">
        <f t="shared" si="26"/>
        <v/>
      </c>
      <c r="Z331" s="247"/>
      <c r="AA331" s="250"/>
      <c r="AC331" s="27"/>
      <c r="AD331" s="26"/>
      <c r="AE331" s="251"/>
      <c r="AF331" s="85"/>
      <c r="AJ331" s="85"/>
    </row>
    <row r="332" spans="1:36" ht="15.6">
      <c r="A332" s="247"/>
      <c r="B332" s="330">
        <f>+'Ark1'!C1895</f>
        <v>2024</v>
      </c>
      <c r="C332" s="267">
        <f>+'Ark1'!L1895</f>
        <v>9</v>
      </c>
      <c r="D332" s="267" t="s">
        <v>36</v>
      </c>
      <c r="E332" s="275">
        <f>+'Ark1'!AP1895</f>
        <v>16</v>
      </c>
      <c r="F332" s="275" t="str">
        <f>VLOOKUP(E332,RNR!$D$1:$E$38,2)</f>
        <v>Mørefe</v>
      </c>
      <c r="G332" s="267" t="str">
        <f>+IF(H332=0,"",'Ark1'!Q1895)</f>
        <v/>
      </c>
      <c r="H332" s="361">
        <f>+'Ark1'!R1895</f>
        <v>0</v>
      </c>
      <c r="I332" s="268" t="str">
        <f>+IF(H332=0,"",'Ark1'!AE1895)</f>
        <v/>
      </c>
      <c r="J332" s="268"/>
      <c r="K332" s="268" t="str">
        <f>+IF(H332=0,"",'Ark1'!AF1895)</f>
        <v/>
      </c>
      <c r="L332" s="269" t="str">
        <f>+IF(H332=0,"",'Ark1'!T1895)</f>
        <v/>
      </c>
      <c r="M332" s="305" t="str">
        <f>+IF(H332=0,"",'Ark1'!U1895)</f>
        <v/>
      </c>
      <c r="N332" s="268"/>
      <c r="O332" s="270" t="str">
        <f>+IF(H332=0,"",'Ark1'!W1895)</f>
        <v/>
      </c>
      <c r="P332" s="270" t="str">
        <f>+IF(H332=0,"",'Ark1'!X1895)</f>
        <v/>
      </c>
      <c r="Q332" s="270" t="str">
        <f>+IF(H332=0,"",'Ark1'!AG1895)</f>
        <v/>
      </c>
      <c r="R332" s="270" t="str">
        <f>+IF(H332=0,"",'Ark1'!AH1895)</f>
        <v/>
      </c>
      <c r="S332" s="377" t="str">
        <f>+IF(H332=0,"",'Ark1'!AR1909)</f>
        <v/>
      </c>
      <c r="T332" s="113" t="str">
        <f>+IF(H332=0,"",'Ark1'!AS1909)</f>
        <v/>
      </c>
      <c r="U332" s="270" t="str">
        <f>+IF(H332=0,"",'Ark1'!Y1895)</f>
        <v/>
      </c>
      <c r="V332" s="269" t="str">
        <f>+IF(H332=0,"",'Ark1'!AA1895)</f>
        <v/>
      </c>
      <c r="W332" s="305" t="str">
        <f t="shared" si="24"/>
        <v/>
      </c>
      <c r="X332" s="270" t="str">
        <f t="shared" si="25"/>
        <v/>
      </c>
      <c r="Y332" s="268" t="str">
        <f t="shared" si="26"/>
        <v/>
      </c>
      <c r="Z332" s="247"/>
      <c r="AA332" s="250"/>
      <c r="AC332" s="27"/>
      <c r="AD332" s="26"/>
      <c r="AE332" s="251"/>
      <c r="AF332" s="85"/>
      <c r="AJ332" s="85"/>
    </row>
    <row r="333" spans="1:36" ht="15.6">
      <c r="A333" s="247"/>
      <c r="B333" s="330">
        <f>+'Ark1'!C1896</f>
        <v>2024</v>
      </c>
      <c r="C333" s="267">
        <f>+'Ark1'!L1896</f>
        <v>9</v>
      </c>
      <c r="D333" s="267" t="s">
        <v>36</v>
      </c>
      <c r="E333" s="275">
        <f>+'Ark1'!AP1896</f>
        <v>17</v>
      </c>
      <c r="F333" s="275" t="str">
        <f>VLOOKUP(E333,RNR!$D$1:$E$38,2)</f>
        <v>Normande</v>
      </c>
      <c r="G333" s="267" t="str">
        <f>+IF(H333=0,"",'Ark1'!Q1896)</f>
        <v/>
      </c>
      <c r="H333" s="361">
        <f>+'Ark1'!R1896</f>
        <v>0</v>
      </c>
      <c r="I333" s="268" t="str">
        <f>+IF(H333=0,"",'Ark1'!AE1896)</f>
        <v/>
      </c>
      <c r="J333" s="268"/>
      <c r="K333" s="268" t="str">
        <f>+IF(H333=0,"",'Ark1'!AF1896)</f>
        <v/>
      </c>
      <c r="L333" s="269" t="str">
        <f>+IF(H333=0,"",'Ark1'!T1896)</f>
        <v/>
      </c>
      <c r="M333" s="305" t="str">
        <f>+IF(H333=0,"",'Ark1'!U1896)</f>
        <v/>
      </c>
      <c r="N333" s="268"/>
      <c r="O333" s="270" t="str">
        <f>+IF(H333=0,"",'Ark1'!W1896)</f>
        <v/>
      </c>
      <c r="P333" s="270" t="str">
        <f>+IF(H333=0,"",'Ark1'!X1896)</f>
        <v/>
      </c>
      <c r="Q333" s="270" t="str">
        <f>+IF(H333=0,"",'Ark1'!AG1896)</f>
        <v/>
      </c>
      <c r="R333" s="270" t="str">
        <f>+IF(H333=0,"",'Ark1'!AH1896)</f>
        <v/>
      </c>
      <c r="S333" s="377" t="str">
        <f>+IF(H333=0,"",'Ark1'!AR1910)</f>
        <v/>
      </c>
      <c r="T333" s="113" t="str">
        <f>+IF(H333=0,"",'Ark1'!AS1910)</f>
        <v/>
      </c>
      <c r="U333" s="270" t="str">
        <f>+IF(H333=0,"",'Ark1'!Y1896)</f>
        <v/>
      </c>
      <c r="V333" s="269" t="str">
        <f>+IF(H333=0,"",'Ark1'!AA1896)</f>
        <v/>
      </c>
      <c r="W333" s="305" t="str">
        <f t="shared" si="24"/>
        <v/>
      </c>
      <c r="X333" s="270" t="str">
        <f t="shared" si="25"/>
        <v/>
      </c>
      <c r="Y333" s="268" t="str">
        <f t="shared" si="26"/>
        <v/>
      </c>
      <c r="Z333" s="247"/>
      <c r="AA333" s="250"/>
      <c r="AC333" s="27"/>
      <c r="AD333" s="26"/>
      <c r="AE333" s="251"/>
      <c r="AF333" s="85"/>
      <c r="AJ333" s="85"/>
    </row>
    <row r="334" spans="1:36" ht="15.6">
      <c r="A334" s="247"/>
      <c r="B334" s="330">
        <f>+'Ark1'!C1897</f>
        <v>2024</v>
      </c>
      <c r="C334" s="267">
        <f>+'Ark1'!L1897</f>
        <v>9</v>
      </c>
      <c r="D334" s="267" t="s">
        <v>36</v>
      </c>
      <c r="E334" s="275">
        <f>+'Ark1'!AP1897</f>
        <v>21</v>
      </c>
      <c r="F334" s="275" t="str">
        <f>VLOOKUP(E334,RNR!$D$1:$E$38,2)</f>
        <v>Hereford</v>
      </c>
      <c r="G334" s="267">
        <f>+IF(H334=0,"",'Ark1'!Q1897)</f>
        <v>1</v>
      </c>
      <c r="H334" s="361">
        <f>+'Ark1'!R1897</f>
        <v>1</v>
      </c>
      <c r="I334" s="268">
        <f>+IF(H334=0,"",'Ark1'!AE1897)</f>
        <v>1.2195121951219512</v>
      </c>
      <c r="J334" s="268"/>
      <c r="K334" s="268">
        <f>+IF(H334=0,"",'Ark1'!AF1897)</f>
        <v>2.1727030100048048</v>
      </c>
      <c r="L334" s="269">
        <f>+IF(H334=0,"",'Ark1'!T1897)</f>
        <v>7</v>
      </c>
      <c r="M334" s="305">
        <f>+IF(H334=0,"",'Ark1'!U1897)</f>
        <v>456.7</v>
      </c>
      <c r="N334" s="268"/>
      <c r="O334" s="270">
        <f>+IF(H334=0,"",'Ark1'!W1897)</f>
        <v>100</v>
      </c>
      <c r="P334" s="270">
        <f>+IF(H334=0,"",'Ark1'!X1897)</f>
        <v>100</v>
      </c>
      <c r="Q334" s="270">
        <f>+IF(H334=0,"",'Ark1'!AG1897)</f>
        <v>678</v>
      </c>
      <c r="R334" s="270">
        <f>+IF(H334=0,"",'Ark1'!AH1897)</f>
        <v>0</v>
      </c>
      <c r="S334" s="377">
        <f>+IF(H334=0,"",'Ark1'!AR1911)</f>
        <v>0</v>
      </c>
      <c r="T334" s="113">
        <f>+IF(H334=0,"",'Ark1'!AS1911)</f>
        <v>0</v>
      </c>
      <c r="U334" s="270">
        <f>+IF(H334=0,"",'Ark1'!Y1897)</f>
        <v>0</v>
      </c>
      <c r="V334" s="269">
        <f>+IF(H334=0,"",'Ark1'!AA1897)</f>
        <v>0</v>
      </c>
      <c r="W334" s="305">
        <f t="shared" si="24"/>
        <v>673.59882005899703</v>
      </c>
      <c r="X334" s="270">
        <f t="shared" si="25"/>
        <v>50.74444444444444</v>
      </c>
      <c r="Y334" s="268">
        <f t="shared" si="26"/>
        <v>1</v>
      </c>
      <c r="Z334" s="247"/>
      <c r="AA334" s="250"/>
      <c r="AC334" s="27"/>
      <c r="AD334" s="26"/>
      <c r="AE334" s="251"/>
      <c r="AF334" s="85"/>
      <c r="AJ334" s="85"/>
    </row>
    <row r="335" spans="1:36" ht="15.6">
      <c r="A335" s="247"/>
      <c r="B335" s="330">
        <f>+'Ark1'!C1898</f>
        <v>2024</v>
      </c>
      <c r="C335" s="267">
        <f>+'Ark1'!L1898</f>
        <v>9</v>
      </c>
      <c r="D335" s="267" t="s">
        <v>36</v>
      </c>
      <c r="E335" s="275">
        <f>+'Ark1'!AP1898</f>
        <v>22</v>
      </c>
      <c r="F335" s="275" t="str">
        <f>VLOOKUP(E335,RNR!$D$1:$E$38,2)</f>
        <v>Charolais</v>
      </c>
      <c r="G335" s="267">
        <f>+IF(H335=0,"",'Ark1'!Q1898)</f>
        <v>1</v>
      </c>
      <c r="H335" s="361">
        <f>+'Ark1'!R1898</f>
        <v>1</v>
      </c>
      <c r="I335" s="268">
        <f>+IF(H335=0,"",'Ark1'!AE1898)</f>
        <v>4.5454545454545459</v>
      </c>
      <c r="J335" s="268"/>
      <c r="K335" s="268">
        <f>+IF(H335=0,"",'Ark1'!AF1898)</f>
        <v>4.9601776148858194</v>
      </c>
      <c r="L335" s="269">
        <f>+IF(H335=0,"",'Ark1'!T1898)</f>
        <v>8</v>
      </c>
      <c r="M335" s="305">
        <f>+IF(H335=0,"",'Ark1'!U1898)</f>
        <v>281.5</v>
      </c>
      <c r="N335" s="268"/>
      <c r="O335" s="270">
        <f>+IF(H335=0,"",'Ark1'!W1898)</f>
        <v>100</v>
      </c>
      <c r="P335" s="270">
        <f>+IF(H335=0,"",'Ark1'!X1898)</f>
        <v>0</v>
      </c>
      <c r="Q335" s="270">
        <f>+IF(H335=0,"",'Ark1'!AG1898)</f>
        <v>479</v>
      </c>
      <c r="R335" s="270">
        <f>+IF(H335=0,"",'Ark1'!AH1898)</f>
        <v>0</v>
      </c>
      <c r="S335" s="377">
        <f>+IF(H335=0,"",'Ark1'!AR1912)</f>
        <v>0</v>
      </c>
      <c r="T335" s="113">
        <f>+IF(H335=0,"",'Ark1'!AS1912)</f>
        <v>0</v>
      </c>
      <c r="U335" s="270">
        <f>+IF(H335=0,"",'Ark1'!Y1898)</f>
        <v>0</v>
      </c>
      <c r="V335" s="269">
        <f>+IF(H335=0,"",'Ark1'!AA1898)</f>
        <v>0</v>
      </c>
      <c r="W335" s="305">
        <f t="shared" si="24"/>
        <v>587.68267223382043</v>
      </c>
      <c r="X335" s="270">
        <f t="shared" si="25"/>
        <v>31.277777777777779</v>
      </c>
      <c r="Y335" s="268">
        <f t="shared" si="26"/>
        <v>1</v>
      </c>
      <c r="Z335" s="247"/>
      <c r="AA335" s="250"/>
      <c r="AC335" s="27"/>
      <c r="AD335" s="26"/>
      <c r="AE335" s="251"/>
      <c r="AF335" s="85"/>
      <c r="AJ335" s="85"/>
    </row>
    <row r="336" spans="1:36" ht="15.6">
      <c r="A336" s="247"/>
      <c r="B336" s="330">
        <f>+'Ark1'!C1899</f>
        <v>2024</v>
      </c>
      <c r="C336" s="267">
        <f>+'Ark1'!L1899</f>
        <v>9</v>
      </c>
      <c r="D336" s="267" t="s">
        <v>36</v>
      </c>
      <c r="E336" s="275">
        <f>+'Ark1'!AP1899</f>
        <v>23</v>
      </c>
      <c r="F336" s="275" t="str">
        <f>VLOOKUP(E336,RNR!$D$1:$E$38,2)</f>
        <v>Aberdeen Angus</v>
      </c>
      <c r="G336" s="267" t="str">
        <f>+IF(H336=0,"",'Ark1'!Q1899)</f>
        <v/>
      </c>
      <c r="H336" s="361">
        <f>+'Ark1'!R1899</f>
        <v>0</v>
      </c>
      <c r="I336" s="268" t="str">
        <f>+IF(H336=0,"",'Ark1'!AE1899)</f>
        <v/>
      </c>
      <c r="J336" s="268"/>
      <c r="K336" s="268" t="str">
        <f>+IF(H336=0,"",'Ark1'!AF1899)</f>
        <v/>
      </c>
      <c r="L336" s="269" t="str">
        <f>+IF(H336=0,"",'Ark1'!T1899)</f>
        <v/>
      </c>
      <c r="M336" s="305" t="str">
        <f>+IF(H336=0,"",'Ark1'!U1899)</f>
        <v/>
      </c>
      <c r="N336" s="268"/>
      <c r="O336" s="270" t="str">
        <f>+IF(H336=0,"",'Ark1'!W1899)</f>
        <v/>
      </c>
      <c r="P336" s="270" t="str">
        <f>+IF(H336=0,"",'Ark1'!X1899)</f>
        <v/>
      </c>
      <c r="Q336" s="270" t="str">
        <f>+IF(H336=0,"",'Ark1'!AG1899)</f>
        <v/>
      </c>
      <c r="R336" s="270" t="str">
        <f>+IF(H336=0,"",'Ark1'!AH1899)</f>
        <v/>
      </c>
      <c r="S336" s="377" t="str">
        <f>+IF(H336=0,"",'Ark1'!AR1913)</f>
        <v/>
      </c>
      <c r="T336" s="113" t="str">
        <f>+IF(H336=0,"",'Ark1'!AS1913)</f>
        <v/>
      </c>
      <c r="U336" s="270" t="str">
        <f>+IF(H336=0,"",'Ark1'!Y1899)</f>
        <v/>
      </c>
      <c r="V336" s="269" t="str">
        <f>+IF(H336=0,"",'Ark1'!AA1899)</f>
        <v/>
      </c>
      <c r="W336" s="305" t="str">
        <f t="shared" si="24"/>
        <v/>
      </c>
      <c r="X336" s="270" t="str">
        <f t="shared" si="25"/>
        <v/>
      </c>
      <c r="Y336" s="268" t="str">
        <f t="shared" si="26"/>
        <v/>
      </c>
      <c r="Z336" s="247"/>
      <c r="AA336" s="250"/>
      <c r="AC336" s="27"/>
      <c r="AD336" s="26"/>
      <c r="AE336" s="251"/>
      <c r="AF336" s="85"/>
      <c r="AJ336" s="85"/>
    </row>
    <row r="337" spans="1:54" ht="15.6">
      <c r="A337" s="247"/>
      <c r="B337" s="330">
        <f>+'Ark1'!C1900</f>
        <v>2024</v>
      </c>
      <c r="C337" s="267">
        <f>+'Ark1'!L1900</f>
        <v>9</v>
      </c>
      <c r="D337" s="267" t="s">
        <v>36</v>
      </c>
      <c r="E337" s="275">
        <f>+'Ark1'!AP1900</f>
        <v>24</v>
      </c>
      <c r="F337" s="275" t="str">
        <f>VLOOKUP(E337,RNR!$D$1:$E$38,2)</f>
        <v>Limousin</v>
      </c>
      <c r="G337" s="267">
        <f>+IF(H337=0,"",'Ark1'!Q1900)</f>
        <v>1</v>
      </c>
      <c r="H337" s="361">
        <f>+'Ark1'!R1900</f>
        <v>1</v>
      </c>
      <c r="I337" s="268">
        <f>+IF(H337=0,"",'Ark1'!AE1900)</f>
        <v>5.5555555555555562</v>
      </c>
      <c r="J337" s="268"/>
      <c r="K337" s="268">
        <f>+IF(H337=0,"",'Ark1'!AF1900)</f>
        <v>6.1271571298819243</v>
      </c>
      <c r="L337" s="269">
        <f>+IF(H337=0,"",'Ark1'!T1900)</f>
        <v>7</v>
      </c>
      <c r="M337" s="305">
        <f>+IF(H337=0,"",'Ark1'!U1900)</f>
        <v>337.3</v>
      </c>
      <c r="N337" s="268"/>
      <c r="O337" s="270">
        <f>+IF(H337=0,"",'Ark1'!W1900)</f>
        <v>100</v>
      </c>
      <c r="P337" s="270">
        <f>+IF(H337=0,"",'Ark1'!X1900)</f>
        <v>0</v>
      </c>
      <c r="Q337" s="270">
        <f>+IF(H337=0,"",'Ark1'!AG1900)</f>
        <v>692</v>
      </c>
      <c r="R337" s="270">
        <f>+IF(H337=0,"",'Ark1'!AH1900)</f>
        <v>0</v>
      </c>
      <c r="S337" s="377">
        <f>+IF(H337=0,"",'Ark1'!AR1914)</f>
        <v>0</v>
      </c>
      <c r="T337" s="113">
        <f>+IF(H337=0,"",'Ark1'!AS1914)</f>
        <v>0</v>
      </c>
      <c r="U337" s="270">
        <f>+IF(H337=0,"",'Ark1'!Y1900)</f>
        <v>0</v>
      </c>
      <c r="V337" s="269">
        <f>+IF(H337=0,"",'Ark1'!AA1900)</f>
        <v>0</v>
      </c>
      <c r="W337" s="305">
        <f t="shared" si="24"/>
        <v>487.42774566473986</v>
      </c>
      <c r="X337" s="270">
        <f t="shared" si="25"/>
        <v>37.477777777777781</v>
      </c>
      <c r="Y337" s="268">
        <f t="shared" si="26"/>
        <v>1</v>
      </c>
      <c r="Z337" s="247"/>
      <c r="AA337" s="250"/>
      <c r="AC337" s="27"/>
      <c r="AD337" s="26"/>
      <c r="AE337" s="251"/>
      <c r="AF337" s="85"/>
      <c r="AJ337" s="85"/>
    </row>
    <row r="338" spans="1:54" ht="15.6">
      <c r="A338" s="247"/>
      <c r="B338" s="330">
        <f>+'Ark1'!C1901</f>
        <v>2024</v>
      </c>
      <c r="C338" s="267">
        <f>+'Ark1'!L1901</f>
        <v>9</v>
      </c>
      <c r="D338" s="267" t="s">
        <v>36</v>
      </c>
      <c r="E338" s="275">
        <f>+'Ark1'!AP1901</f>
        <v>25</v>
      </c>
      <c r="F338" s="275" t="str">
        <f>VLOOKUP(E338,RNR!$D$1:$E$38,2)</f>
        <v>Kjøttsimmental</v>
      </c>
      <c r="G338" s="267" t="str">
        <f>+IF(H338=0,"",'Ark1'!Q1901)</f>
        <v/>
      </c>
      <c r="H338" s="361">
        <f>+'Ark1'!R1901</f>
        <v>0</v>
      </c>
      <c r="I338" s="268" t="str">
        <f>+IF(H338=0,"",'Ark1'!AE1901)</f>
        <v/>
      </c>
      <c r="J338" s="268"/>
      <c r="K338" s="268" t="str">
        <f>+IF(H338=0,"",'Ark1'!AF1901)</f>
        <v/>
      </c>
      <c r="L338" s="269" t="str">
        <f>+IF(H338=0,"",'Ark1'!T1901)</f>
        <v/>
      </c>
      <c r="M338" s="305" t="str">
        <f>+IF(H338=0,"",'Ark1'!U1901)</f>
        <v/>
      </c>
      <c r="N338" s="268"/>
      <c r="O338" s="270" t="str">
        <f>+IF(H338=0,"",'Ark1'!W1901)</f>
        <v/>
      </c>
      <c r="P338" s="270" t="str">
        <f>+IF(H338=0,"",'Ark1'!X1901)</f>
        <v/>
      </c>
      <c r="Q338" s="270" t="str">
        <f>+IF(H338=0,"",'Ark1'!AG1901)</f>
        <v/>
      </c>
      <c r="R338" s="270" t="str">
        <f>+IF(H338=0,"",'Ark1'!AH1901)</f>
        <v/>
      </c>
      <c r="S338" s="377" t="str">
        <f>+IF(H338=0,"",'Ark1'!AR1915)</f>
        <v/>
      </c>
      <c r="T338" s="113" t="str">
        <f>+IF(H338=0,"",'Ark1'!AS1915)</f>
        <v/>
      </c>
      <c r="U338" s="270" t="str">
        <f>+IF(H338=0,"",'Ark1'!Y1901)</f>
        <v/>
      </c>
      <c r="V338" s="269" t="str">
        <f>+IF(H338=0,"",'Ark1'!AA1901)</f>
        <v/>
      </c>
      <c r="W338" s="305" t="str">
        <f t="shared" si="24"/>
        <v/>
      </c>
      <c r="X338" s="270" t="str">
        <f t="shared" si="25"/>
        <v/>
      </c>
      <c r="Y338" s="268" t="str">
        <f t="shared" si="26"/>
        <v/>
      </c>
      <c r="Z338" s="247"/>
      <c r="AA338" s="250"/>
      <c r="AC338" s="27"/>
      <c r="AD338" s="26"/>
      <c r="AE338" s="251"/>
      <c r="AF338" s="85"/>
      <c r="AJ338" s="85"/>
    </row>
    <row r="339" spans="1:54" ht="15.6">
      <c r="A339" s="247"/>
      <c r="B339" s="330">
        <f>+'Ark1'!C1902</f>
        <v>2024</v>
      </c>
      <c r="C339" s="267">
        <f>+'Ark1'!L1902</f>
        <v>9</v>
      </c>
      <c r="D339" s="267" t="s">
        <v>36</v>
      </c>
      <c r="E339" s="275">
        <f>+'Ark1'!AP1902</f>
        <v>26</v>
      </c>
      <c r="F339" s="275" t="str">
        <f>VLOOKUP(E339,RNR!$D$1:$E$38,2)</f>
        <v>Blonde d`Aquitaine</v>
      </c>
      <c r="G339" s="267" t="str">
        <f>+IF(H339=0,"",'Ark1'!Q1902)</f>
        <v/>
      </c>
      <c r="H339" s="361">
        <f>+'Ark1'!R1902</f>
        <v>0</v>
      </c>
      <c r="I339" s="268" t="str">
        <f>+IF(H339=0,"",'Ark1'!AE1902)</f>
        <v/>
      </c>
      <c r="J339" s="268"/>
      <c r="K339" s="268" t="str">
        <f>+IF(H339=0,"",'Ark1'!AF1902)</f>
        <v/>
      </c>
      <c r="L339" s="269" t="str">
        <f>+IF(H339=0,"",'Ark1'!T1902)</f>
        <v/>
      </c>
      <c r="M339" s="305" t="str">
        <f>+IF(H339=0,"",'Ark1'!U1902)</f>
        <v/>
      </c>
      <c r="N339" s="268"/>
      <c r="O339" s="270" t="str">
        <f>+IF(H339=0,"",'Ark1'!W1902)</f>
        <v/>
      </c>
      <c r="P339" s="270" t="str">
        <f>+IF(H339=0,"",'Ark1'!X1902)</f>
        <v/>
      </c>
      <c r="Q339" s="270" t="str">
        <f>+IF(H339=0,"",'Ark1'!AG1902)</f>
        <v/>
      </c>
      <c r="R339" s="270" t="str">
        <f>+IF(H339=0,"",'Ark1'!AH1902)</f>
        <v/>
      </c>
      <c r="S339" s="377" t="str">
        <f>+IF(H339=0,"",'Ark1'!AR1916)</f>
        <v/>
      </c>
      <c r="T339" s="113" t="str">
        <f>+IF(H339=0,"",'Ark1'!AS1916)</f>
        <v/>
      </c>
      <c r="U339" s="270" t="str">
        <f>+IF(H339=0,"",'Ark1'!Y1902)</f>
        <v/>
      </c>
      <c r="V339" s="269" t="str">
        <f>+IF(H339=0,"",'Ark1'!AA1902)</f>
        <v/>
      </c>
      <c r="W339" s="305" t="str">
        <f t="shared" si="24"/>
        <v/>
      </c>
      <c r="X339" s="270" t="str">
        <f t="shared" si="25"/>
        <v/>
      </c>
      <c r="Y339" s="268" t="str">
        <f t="shared" si="26"/>
        <v/>
      </c>
      <c r="Z339" s="247"/>
      <c r="AA339" s="250"/>
      <c r="AC339" s="27"/>
      <c r="AD339" s="26"/>
      <c r="AE339" s="251"/>
      <c r="AF339" s="85"/>
      <c r="AJ339" s="85"/>
    </row>
    <row r="340" spans="1:54" ht="15.6">
      <c r="A340" s="247"/>
      <c r="B340" s="330">
        <f>+'Ark1'!C1903</f>
        <v>2024</v>
      </c>
      <c r="C340" s="267">
        <f>+'Ark1'!L1903</f>
        <v>9</v>
      </c>
      <c r="D340" s="267" t="s">
        <v>36</v>
      </c>
      <c r="E340" s="275">
        <f>+'Ark1'!AP1903</f>
        <v>27</v>
      </c>
      <c r="F340" s="275" t="str">
        <f>VLOOKUP(E340,RNR!$D$1:$E$38,2)</f>
        <v>Highland</v>
      </c>
      <c r="G340" s="267" t="str">
        <f>+IF(H340=0,"",'Ark1'!Q1903)</f>
        <v/>
      </c>
      <c r="H340" s="361">
        <f>+'Ark1'!R1903</f>
        <v>0</v>
      </c>
      <c r="I340" s="268" t="str">
        <f>+IF(H340=0,"",'Ark1'!AE1903)</f>
        <v/>
      </c>
      <c r="J340" s="268"/>
      <c r="K340" s="268" t="str">
        <f>+IF(H340=0,"",'Ark1'!AF1903)</f>
        <v/>
      </c>
      <c r="L340" s="269" t="str">
        <f>+IF(H340=0,"",'Ark1'!T1903)</f>
        <v/>
      </c>
      <c r="M340" s="305" t="str">
        <f>+IF(H340=0,"",'Ark1'!U1903)</f>
        <v/>
      </c>
      <c r="N340" s="268"/>
      <c r="O340" s="270" t="str">
        <f>+IF(H340=0,"",'Ark1'!W1903)</f>
        <v/>
      </c>
      <c r="P340" s="270" t="str">
        <f>+IF(H340=0,"",'Ark1'!X1903)</f>
        <v/>
      </c>
      <c r="Q340" s="270" t="str">
        <f>+IF(H340=0,"",'Ark1'!AG1903)</f>
        <v/>
      </c>
      <c r="R340" s="270" t="str">
        <f>+IF(H340=0,"",'Ark1'!AH1903)</f>
        <v/>
      </c>
      <c r="S340" s="377" t="str">
        <f>+IF(H340=0,"",'Ark1'!AR1917)</f>
        <v/>
      </c>
      <c r="T340" s="113" t="str">
        <f>+IF(H340=0,"",'Ark1'!AS1917)</f>
        <v/>
      </c>
      <c r="U340" s="270" t="str">
        <f>+IF(H340=0,"",'Ark1'!Y1903)</f>
        <v/>
      </c>
      <c r="V340" s="269" t="str">
        <f>+IF(H340=0,"",'Ark1'!AA1903)</f>
        <v/>
      </c>
      <c r="W340" s="305" t="str">
        <f t="shared" si="24"/>
        <v/>
      </c>
      <c r="X340" s="270" t="str">
        <f t="shared" si="25"/>
        <v/>
      </c>
      <c r="Y340" s="268" t="str">
        <f t="shared" si="26"/>
        <v/>
      </c>
      <c r="Z340" s="247"/>
      <c r="AA340" s="250"/>
      <c r="AC340" s="27"/>
      <c r="AD340" s="26"/>
      <c r="AE340" s="251"/>
      <c r="AF340" s="85"/>
      <c r="AJ340" s="85"/>
    </row>
    <row r="341" spans="1:54" ht="15.6">
      <c r="A341" s="247"/>
      <c r="B341" s="330">
        <f>+'Ark1'!C1904</f>
        <v>2024</v>
      </c>
      <c r="C341" s="267">
        <f>+'Ark1'!L1904</f>
        <v>9</v>
      </c>
      <c r="D341" s="267" t="s">
        <v>36</v>
      </c>
      <c r="E341" s="275">
        <f>+'Ark1'!AP1904</f>
        <v>28</v>
      </c>
      <c r="F341" s="275" t="str">
        <f>VLOOKUP(E341,RNR!$D$1:$E$38,2)</f>
        <v>Tiroler Grauvieh</v>
      </c>
      <c r="G341" s="267" t="str">
        <f>+IF(H341=0,"",'Ark1'!Q1904)</f>
        <v/>
      </c>
      <c r="H341" s="361">
        <f>+'Ark1'!R1904</f>
        <v>0</v>
      </c>
      <c r="I341" s="268" t="str">
        <f>+IF(H341=0,"",'Ark1'!AE1904)</f>
        <v/>
      </c>
      <c r="J341" s="268"/>
      <c r="K341" s="268" t="str">
        <f>+IF(H341=0,"",'Ark1'!AF1904)</f>
        <v/>
      </c>
      <c r="L341" s="269" t="str">
        <f>+IF(H341=0,"",'Ark1'!T1904)</f>
        <v/>
      </c>
      <c r="M341" s="305" t="str">
        <f>+IF(H341=0,"",'Ark1'!U1904)</f>
        <v/>
      </c>
      <c r="N341" s="268"/>
      <c r="O341" s="270" t="str">
        <f>+IF(H341=0,"",'Ark1'!W1904)</f>
        <v/>
      </c>
      <c r="P341" s="270" t="str">
        <f>+IF(H341=0,"",'Ark1'!X1904)</f>
        <v/>
      </c>
      <c r="Q341" s="270" t="str">
        <f>+IF(H341=0,"",'Ark1'!AG1904)</f>
        <v/>
      </c>
      <c r="R341" s="270" t="str">
        <f>+IF(H341=0,"",'Ark1'!AH1904)</f>
        <v/>
      </c>
      <c r="S341" s="377" t="str">
        <f>+IF(H341=0,"",'Ark1'!AR1918)</f>
        <v/>
      </c>
      <c r="T341" s="113" t="str">
        <f>+IF(H341=0,"",'Ark1'!AS1918)</f>
        <v/>
      </c>
      <c r="U341" s="270" t="str">
        <f>+IF(H341=0,"",'Ark1'!Y1904)</f>
        <v/>
      </c>
      <c r="V341" s="269" t="str">
        <f>+IF(H341=0,"",'Ark1'!AA1904)</f>
        <v/>
      </c>
      <c r="W341" s="305" t="str">
        <f t="shared" si="24"/>
        <v/>
      </c>
      <c r="X341" s="270" t="str">
        <f t="shared" si="25"/>
        <v/>
      </c>
      <c r="Y341" s="268" t="str">
        <f t="shared" si="26"/>
        <v/>
      </c>
      <c r="Z341" s="247"/>
      <c r="AA341" s="250"/>
      <c r="AC341" s="27"/>
      <c r="AD341" s="26"/>
      <c r="AE341" s="251"/>
      <c r="AF341" s="85"/>
      <c r="AJ341" s="85"/>
    </row>
    <row r="342" spans="1:54" ht="15.6">
      <c r="A342" s="247"/>
      <c r="B342" s="330">
        <f>+'Ark1'!C1905</f>
        <v>2024</v>
      </c>
      <c r="C342" s="267">
        <f>+'Ark1'!L1905</f>
        <v>9</v>
      </c>
      <c r="D342" s="267" t="s">
        <v>36</v>
      </c>
      <c r="E342" s="275">
        <f>+'Ark1'!AP1905</f>
        <v>29</v>
      </c>
      <c r="F342" s="275" t="str">
        <f>VLOOKUP(E342,RNR!$D$1:$E$38,2)</f>
        <v>Dexter</v>
      </c>
      <c r="G342" s="267" t="str">
        <f>+IF(H342=0,"",'Ark1'!Q1905)</f>
        <v/>
      </c>
      <c r="H342" s="361">
        <f>+'Ark1'!R1905</f>
        <v>0</v>
      </c>
      <c r="I342" s="268" t="str">
        <f>+IF(H342=0,"",'Ark1'!AE1905)</f>
        <v/>
      </c>
      <c r="J342" s="268"/>
      <c r="K342" s="268" t="str">
        <f>+IF(H342=0,"",'Ark1'!AF1905)</f>
        <v/>
      </c>
      <c r="L342" s="269" t="str">
        <f>+IF(H342=0,"",'Ark1'!T1905)</f>
        <v/>
      </c>
      <c r="M342" s="305" t="str">
        <f>+IF(H342=0,"",'Ark1'!U1905)</f>
        <v/>
      </c>
      <c r="N342" s="268"/>
      <c r="O342" s="270" t="str">
        <f>+IF(H342=0,"",'Ark1'!W1905)</f>
        <v/>
      </c>
      <c r="P342" s="270" t="str">
        <f>+IF(H342=0,"",'Ark1'!X1905)</f>
        <v/>
      </c>
      <c r="Q342" s="270" t="str">
        <f>+IF(H342=0,"",'Ark1'!AG1905)</f>
        <v/>
      </c>
      <c r="R342" s="270" t="str">
        <f>+IF(H342=0,"",'Ark1'!AH1905)</f>
        <v/>
      </c>
      <c r="S342" s="377" t="str">
        <f>+IF(H342=0,"",'Ark1'!AR1919)</f>
        <v/>
      </c>
      <c r="T342" s="113" t="str">
        <f>+IF(H342=0,"",'Ark1'!AS1919)</f>
        <v/>
      </c>
      <c r="U342" s="270" t="str">
        <f>+IF(H342=0,"",'Ark1'!Y1905)</f>
        <v/>
      </c>
      <c r="V342" s="269" t="str">
        <f>+IF(H342=0,"",'Ark1'!AA1905)</f>
        <v/>
      </c>
      <c r="W342" s="305" t="str">
        <f t="shared" si="24"/>
        <v/>
      </c>
      <c r="X342" s="270" t="str">
        <f t="shared" si="25"/>
        <v/>
      </c>
      <c r="Y342" s="268" t="str">
        <f t="shared" si="26"/>
        <v/>
      </c>
      <c r="Z342" s="247"/>
      <c r="AA342" s="250"/>
      <c r="AC342" s="27"/>
      <c r="AD342" s="26"/>
      <c r="AE342" s="251"/>
      <c r="AF342" s="85"/>
      <c r="AJ342" s="85"/>
    </row>
    <row r="343" spans="1:54" ht="15.6">
      <c r="A343" s="247"/>
      <c r="B343" s="330">
        <f>+'Ark1'!C1906</f>
        <v>2024</v>
      </c>
      <c r="C343" s="267">
        <f>+'Ark1'!L1906</f>
        <v>9</v>
      </c>
      <c r="D343" s="267" t="s">
        <v>36</v>
      </c>
      <c r="E343" s="275">
        <f>+'Ark1'!AP1906</f>
        <v>30</v>
      </c>
      <c r="F343" s="275" t="str">
        <f>VLOOKUP(E343,RNR!$D$1:$E$38,2)</f>
        <v>Piemontese</v>
      </c>
      <c r="G343" s="267" t="str">
        <f>+IF(H343=0,"",'Ark1'!Q1906)</f>
        <v/>
      </c>
      <c r="H343" s="361">
        <f>+'Ark1'!R1906</f>
        <v>0</v>
      </c>
      <c r="I343" s="268" t="str">
        <f>+IF(H343=0,"",'Ark1'!AE1906)</f>
        <v/>
      </c>
      <c r="J343" s="268"/>
      <c r="K343" s="268" t="str">
        <f>+IF(H343=0,"",'Ark1'!AF1906)</f>
        <v/>
      </c>
      <c r="L343" s="269" t="str">
        <f>+IF(H343=0,"",'Ark1'!T1906)</f>
        <v/>
      </c>
      <c r="M343" s="305" t="str">
        <f>+IF(H343=0,"",'Ark1'!U1906)</f>
        <v/>
      </c>
      <c r="N343" s="268"/>
      <c r="O343" s="270" t="str">
        <f>+IF(H343=0,"",'Ark1'!W1906)</f>
        <v/>
      </c>
      <c r="P343" s="270" t="str">
        <f>+IF(H343=0,"",'Ark1'!X1906)</f>
        <v/>
      </c>
      <c r="Q343" s="270" t="str">
        <f>+IF(H343=0,"",'Ark1'!AG1906)</f>
        <v/>
      </c>
      <c r="R343" s="270" t="str">
        <f>+IF(H343=0,"",'Ark1'!AH1906)</f>
        <v/>
      </c>
      <c r="S343" s="377" t="str">
        <f>+IF(H343=0,"",'Ark1'!AR1920)</f>
        <v/>
      </c>
      <c r="T343" s="113" t="str">
        <f>+IF(H343=0,"",'Ark1'!AS1920)</f>
        <v/>
      </c>
      <c r="U343" s="270" t="str">
        <f>+IF(H343=0,"",'Ark1'!Y1906)</f>
        <v/>
      </c>
      <c r="V343" s="269" t="str">
        <f>+IF(H343=0,"",'Ark1'!AA1906)</f>
        <v/>
      </c>
      <c r="W343" s="305" t="str">
        <f t="shared" si="24"/>
        <v/>
      </c>
      <c r="X343" s="270" t="str">
        <f t="shared" si="25"/>
        <v/>
      </c>
      <c r="Y343" s="268" t="str">
        <f t="shared" si="26"/>
        <v/>
      </c>
      <c r="Z343" s="247"/>
      <c r="AA343" s="250"/>
      <c r="AC343" s="27"/>
      <c r="AD343" s="26"/>
      <c r="AE343" s="251"/>
      <c r="AF343" s="85"/>
      <c r="AJ343" s="85"/>
    </row>
    <row r="344" spans="1:54" ht="15.6">
      <c r="A344" s="247"/>
      <c r="B344" s="330">
        <f>+'Ark1'!C1907</f>
        <v>2024</v>
      </c>
      <c r="C344" s="267">
        <f>+'Ark1'!L1907</f>
        <v>9</v>
      </c>
      <c r="D344" s="267" t="s">
        <v>36</v>
      </c>
      <c r="E344" s="275">
        <f>+'Ark1'!AP1907</f>
        <v>31</v>
      </c>
      <c r="F344" s="275" t="str">
        <f>VLOOKUP(E344,RNR!$D$1:$E$38,2)</f>
        <v>Galloway</v>
      </c>
      <c r="G344" s="267" t="str">
        <f>+IF(H344=0,"",'Ark1'!Q1907)</f>
        <v/>
      </c>
      <c r="H344" s="361">
        <f>+'Ark1'!R1907</f>
        <v>0</v>
      </c>
      <c r="I344" s="268" t="str">
        <f>+IF(H344=0,"",'Ark1'!AE1907)</f>
        <v/>
      </c>
      <c r="J344" s="268"/>
      <c r="K344" s="268" t="str">
        <f>+IF(H344=0,"",'Ark1'!AF1907)</f>
        <v/>
      </c>
      <c r="L344" s="269" t="str">
        <f>+IF(H344=0,"",'Ark1'!T1907)</f>
        <v/>
      </c>
      <c r="M344" s="305" t="str">
        <f>+IF(H344=0,"",'Ark1'!U1907)</f>
        <v/>
      </c>
      <c r="N344" s="268"/>
      <c r="O344" s="270" t="str">
        <f>+IF(H344=0,"",'Ark1'!W1907)</f>
        <v/>
      </c>
      <c r="P344" s="270" t="str">
        <f>+IF(H344=0,"",'Ark1'!X1907)</f>
        <v/>
      </c>
      <c r="Q344" s="270" t="str">
        <f>+IF(H344=0,"",'Ark1'!AG1907)</f>
        <v/>
      </c>
      <c r="R344" s="270" t="str">
        <f>+IF(H344=0,"",'Ark1'!AH1907)</f>
        <v/>
      </c>
      <c r="S344" s="377" t="str">
        <f>+IF(H344=0,"",'Ark1'!AR1921)</f>
        <v/>
      </c>
      <c r="T344" s="113" t="str">
        <f>+IF(H344=0,"",'Ark1'!AS1921)</f>
        <v/>
      </c>
      <c r="U344" s="270" t="str">
        <f>+IF(H344=0,"",'Ark1'!Y1907)</f>
        <v/>
      </c>
      <c r="V344" s="269" t="str">
        <f>+IF(H344=0,"",'Ark1'!AA1907)</f>
        <v/>
      </c>
      <c r="W344" s="305" t="str">
        <f t="shared" si="24"/>
        <v/>
      </c>
      <c r="X344" s="270" t="str">
        <f t="shared" si="25"/>
        <v/>
      </c>
      <c r="Y344" s="268" t="str">
        <f t="shared" si="26"/>
        <v/>
      </c>
      <c r="Z344" s="247"/>
      <c r="AA344" s="250"/>
      <c r="AC344" s="27"/>
      <c r="AD344" s="26"/>
      <c r="AE344" s="251"/>
      <c r="AF344" s="85"/>
      <c r="AJ344" s="85"/>
    </row>
    <row r="345" spans="1:54" ht="15.6">
      <c r="A345" s="247"/>
      <c r="B345" s="330">
        <f>+'Ark1'!C1908</f>
        <v>2024</v>
      </c>
      <c r="C345" s="267">
        <f>+'Ark1'!L1908</f>
        <v>9</v>
      </c>
      <c r="D345" s="267" t="s">
        <v>36</v>
      </c>
      <c r="E345" s="275">
        <f>+'Ark1'!AP1908</f>
        <v>32</v>
      </c>
      <c r="F345" s="275" t="str">
        <f>VLOOKUP(E345,RNR!$D$1:$E$38,2)</f>
        <v>Salers</v>
      </c>
      <c r="G345" s="267" t="str">
        <f>+IF(H345=0,"",'Ark1'!Q1908)</f>
        <v/>
      </c>
      <c r="H345" s="361">
        <f>+'Ark1'!R1908</f>
        <v>0</v>
      </c>
      <c r="I345" s="268" t="str">
        <f>+IF(H345=0,"",'Ark1'!AE1908)</f>
        <v/>
      </c>
      <c r="J345" s="268"/>
      <c r="K345" s="268" t="str">
        <f>+IF(H345=0,"",'Ark1'!AF1908)</f>
        <v/>
      </c>
      <c r="L345" s="269" t="str">
        <f>+IF(H345=0,"",'Ark1'!T1908)</f>
        <v/>
      </c>
      <c r="M345" s="305" t="str">
        <f>+IF(H345=0,"",'Ark1'!U1908)</f>
        <v/>
      </c>
      <c r="N345" s="268"/>
      <c r="O345" s="270" t="str">
        <f>+IF(H345=0,"",'Ark1'!W1908)</f>
        <v/>
      </c>
      <c r="P345" s="270" t="str">
        <f>+IF(H345=0,"",'Ark1'!X1908)</f>
        <v/>
      </c>
      <c r="Q345" s="270" t="str">
        <f>+IF(H345=0,"",'Ark1'!AG1908)</f>
        <v/>
      </c>
      <c r="R345" s="270" t="str">
        <f>+IF(H345=0,"",'Ark1'!AH1908)</f>
        <v/>
      </c>
      <c r="S345" s="377" t="str">
        <f>+IF(H345=0,"",'Ark1'!AR1922)</f>
        <v/>
      </c>
      <c r="T345" s="113" t="str">
        <f>+IF(H345=0,"",'Ark1'!AS1922)</f>
        <v/>
      </c>
      <c r="U345" s="270" t="str">
        <f>+IF(H345=0,"",'Ark1'!Y1908)</f>
        <v/>
      </c>
      <c r="V345" s="269" t="str">
        <f>+IF(H345=0,"",'Ark1'!AA1908)</f>
        <v/>
      </c>
      <c r="W345" s="305" t="str">
        <f t="shared" si="24"/>
        <v/>
      </c>
      <c r="X345" s="270" t="str">
        <f t="shared" si="25"/>
        <v/>
      </c>
      <c r="Y345" s="268" t="str">
        <f t="shared" si="26"/>
        <v/>
      </c>
      <c r="Z345" s="247"/>
      <c r="AA345" s="250"/>
      <c r="AC345" s="27"/>
      <c r="AD345" s="26"/>
      <c r="AE345" s="251"/>
      <c r="AF345" s="85"/>
      <c r="AJ345" s="85"/>
    </row>
    <row r="346" spans="1:54" ht="15.6">
      <c r="A346" s="247"/>
      <c r="B346" s="330">
        <f>+'Ark1'!C1909</f>
        <v>2024</v>
      </c>
      <c r="C346" s="267">
        <f>+'Ark1'!L1909</f>
        <v>9</v>
      </c>
      <c r="D346" s="267" t="s">
        <v>36</v>
      </c>
      <c r="E346" s="275">
        <f>+'Ark1'!AP1909</f>
        <v>33</v>
      </c>
      <c r="F346" s="275" t="str">
        <f>VLOOKUP(E346,RNR!$D$1:$E$38,2)</f>
        <v>Chianina</v>
      </c>
      <c r="G346" s="267" t="str">
        <f>+IF(H346=0,"",'Ark1'!Q1909)</f>
        <v/>
      </c>
      <c r="H346" s="361">
        <f>+'Ark1'!R1909</f>
        <v>0</v>
      </c>
      <c r="I346" s="268" t="str">
        <f>+IF(H346=0,"",'Ark1'!AE1909)</f>
        <v/>
      </c>
      <c r="J346" s="268"/>
      <c r="K346" s="268" t="str">
        <f>+IF(H346=0,"",'Ark1'!AF1909)</f>
        <v/>
      </c>
      <c r="L346" s="269" t="str">
        <f>+IF(H346=0,"",'Ark1'!T1909)</f>
        <v/>
      </c>
      <c r="M346" s="305" t="str">
        <f>+IF(H346=0,"",'Ark1'!U1909)</f>
        <v/>
      </c>
      <c r="N346" s="268"/>
      <c r="O346" s="270" t="str">
        <f>+IF(H346=0,"",'Ark1'!W1909)</f>
        <v/>
      </c>
      <c r="P346" s="270" t="str">
        <f>+IF(H346=0,"",'Ark1'!X1909)</f>
        <v/>
      </c>
      <c r="Q346" s="270" t="str">
        <f>+IF(H346=0,"",'Ark1'!AG1909)</f>
        <v/>
      </c>
      <c r="R346" s="270" t="str">
        <f>+IF(H346=0,"",'Ark1'!AH1909)</f>
        <v/>
      </c>
      <c r="S346" s="377" t="str">
        <f>+IF(H346=0,"",'Ark1'!AR1923)</f>
        <v/>
      </c>
      <c r="T346" s="113" t="str">
        <f>+IF(H346=0,"",'Ark1'!AS1923)</f>
        <v/>
      </c>
      <c r="U346" s="270" t="str">
        <f>+IF(H346=0,"",'Ark1'!Y1909)</f>
        <v/>
      </c>
      <c r="V346" s="269" t="str">
        <f>+IF(H346=0,"",'Ark1'!AA1909)</f>
        <v/>
      </c>
      <c r="W346" s="305" t="str">
        <f t="shared" si="24"/>
        <v/>
      </c>
      <c r="X346" s="270" t="str">
        <f t="shared" si="25"/>
        <v/>
      </c>
      <c r="Y346" s="268" t="str">
        <f t="shared" si="26"/>
        <v/>
      </c>
      <c r="Z346" s="247"/>
      <c r="AA346" s="250"/>
      <c r="AC346" s="27"/>
      <c r="AD346" s="26"/>
      <c r="AE346" s="251"/>
      <c r="AF346" s="85"/>
      <c r="AJ346" s="85"/>
    </row>
    <row r="347" spans="1:54" ht="15.6">
      <c r="A347" s="247"/>
      <c r="B347" s="330">
        <f>+'Ark1'!C1910</f>
        <v>2024</v>
      </c>
      <c r="C347" s="267">
        <f>+'Ark1'!L1910</f>
        <v>9</v>
      </c>
      <c r="D347" s="267" t="s">
        <v>36</v>
      </c>
      <c r="E347" s="275">
        <f>+'Ark1'!AP1910</f>
        <v>34</v>
      </c>
      <c r="F347" s="275" t="str">
        <f>VLOOKUP(E347,RNR!$D$1:$E$38,2)</f>
        <v>Belgisk blå</v>
      </c>
      <c r="G347" s="267" t="str">
        <f>+IF(H347=0,"",'Ark1'!Q1910)</f>
        <v/>
      </c>
      <c r="H347" s="361">
        <f>+'Ark1'!R1910</f>
        <v>0</v>
      </c>
      <c r="I347" s="268" t="str">
        <f>+IF(H347=0,"",'Ark1'!AE1910)</f>
        <v/>
      </c>
      <c r="J347" s="268"/>
      <c r="K347" s="268" t="str">
        <f>+IF(H347=0,"",'Ark1'!AF1910)</f>
        <v/>
      </c>
      <c r="L347" s="269" t="str">
        <f>+IF(H347=0,"",'Ark1'!T1910)</f>
        <v/>
      </c>
      <c r="M347" s="305" t="str">
        <f>+IF(H347=0,"",'Ark1'!U1910)</f>
        <v/>
      </c>
      <c r="N347" s="268"/>
      <c r="O347" s="270" t="str">
        <f>+IF(H347=0,"",'Ark1'!W1910)</f>
        <v/>
      </c>
      <c r="P347" s="270" t="str">
        <f>+IF(H347=0,"",'Ark1'!X1910)</f>
        <v/>
      </c>
      <c r="Q347" s="270" t="str">
        <f>+IF(H347=0,"",'Ark1'!AG1910)</f>
        <v/>
      </c>
      <c r="R347" s="270" t="str">
        <f>+IF(H347=0,"",'Ark1'!AH1910)</f>
        <v/>
      </c>
      <c r="S347" s="377" t="str">
        <f>+IF(H347=0,"",'Ark1'!AR1924)</f>
        <v/>
      </c>
      <c r="T347" s="113" t="str">
        <f>+IF(H347=0,"",'Ark1'!AS1924)</f>
        <v/>
      </c>
      <c r="U347" s="270" t="str">
        <f>+IF(H347=0,"",'Ark1'!Y1910)</f>
        <v/>
      </c>
      <c r="V347" s="269" t="str">
        <f>+IF(H347=0,"",'Ark1'!AA1910)</f>
        <v/>
      </c>
      <c r="W347" s="305" t="str">
        <f t="shared" si="24"/>
        <v/>
      </c>
      <c r="X347" s="270" t="str">
        <f t="shared" si="25"/>
        <v/>
      </c>
      <c r="Y347" s="268" t="str">
        <f t="shared" si="26"/>
        <v/>
      </c>
      <c r="Z347" s="247"/>
      <c r="AA347" s="250"/>
      <c r="AC347" s="27"/>
      <c r="AD347" s="26"/>
      <c r="AE347" s="251"/>
      <c r="AF347" s="85"/>
      <c r="AJ347" s="85"/>
    </row>
    <row r="348" spans="1:54" ht="15.6">
      <c r="A348" s="247"/>
      <c r="B348" s="330">
        <f>+'Ark1'!C1911</f>
        <v>2024</v>
      </c>
      <c r="C348" s="267">
        <f>+'Ark1'!L1911</f>
        <v>9</v>
      </c>
      <c r="D348" s="267" t="s">
        <v>36</v>
      </c>
      <c r="E348" s="275">
        <f>+'Ark1'!AP1911</f>
        <v>39</v>
      </c>
      <c r="F348" s="275" t="str">
        <f>VLOOKUP(E348,RNR!$D$1:$E$38,2)</f>
        <v>Wagyu</v>
      </c>
      <c r="G348" s="267" t="str">
        <f>+IF(H348=0,"",'Ark1'!Q1911)</f>
        <v/>
      </c>
      <c r="H348" s="361">
        <f>+'Ark1'!R1911</f>
        <v>0</v>
      </c>
      <c r="I348" s="268" t="str">
        <f>+IF(H348=0,"",'Ark1'!AE1911)</f>
        <v/>
      </c>
      <c r="J348" s="268"/>
      <c r="K348" s="268" t="str">
        <f>+IF(H348=0,"",'Ark1'!AF1911)</f>
        <v/>
      </c>
      <c r="L348" s="269" t="str">
        <f>+IF(H348=0,"",'Ark1'!T1911)</f>
        <v/>
      </c>
      <c r="M348" s="305" t="str">
        <f>+IF(H348=0,"",'Ark1'!U1911)</f>
        <v/>
      </c>
      <c r="N348" s="268"/>
      <c r="O348" s="270" t="str">
        <f>+IF(H348=0,"",'Ark1'!W1911)</f>
        <v/>
      </c>
      <c r="P348" s="270" t="str">
        <f>+IF(H348=0,"",'Ark1'!X1911)</f>
        <v/>
      </c>
      <c r="Q348" s="270" t="str">
        <f>+IF(H348=0,"",'Ark1'!AG1911)</f>
        <v/>
      </c>
      <c r="R348" s="270" t="str">
        <f>+IF(H348=0,"",'Ark1'!AH1911)</f>
        <v/>
      </c>
      <c r="S348" s="377" t="str">
        <f>+IF(H348=0,"",'Ark1'!AR1925)</f>
        <v/>
      </c>
      <c r="T348" s="113" t="str">
        <f>+IF(H348=0,"",'Ark1'!AS1925)</f>
        <v/>
      </c>
      <c r="U348" s="270" t="str">
        <f>+IF(H348=0,"",'Ark1'!Y1911)</f>
        <v/>
      </c>
      <c r="V348" s="269" t="str">
        <f>+IF(H348=0,"",'Ark1'!AA1911)</f>
        <v/>
      </c>
      <c r="W348" s="305" t="str">
        <f t="shared" si="24"/>
        <v/>
      </c>
      <c r="X348" s="270" t="str">
        <f t="shared" si="25"/>
        <v/>
      </c>
      <c r="Y348" s="268" t="str">
        <f t="shared" si="26"/>
        <v/>
      </c>
      <c r="Z348" s="247"/>
      <c r="AA348" s="250"/>
      <c r="AC348" s="27"/>
      <c r="AD348" s="26"/>
      <c r="AE348" s="251"/>
      <c r="AF348" s="85"/>
      <c r="AJ348" s="85"/>
    </row>
    <row r="349" spans="1:54" ht="15.6">
      <c r="A349" s="247"/>
      <c r="B349" s="330">
        <f>+'Ark1'!C1912</f>
        <v>2024</v>
      </c>
      <c r="C349" s="267">
        <f>+'Ark1'!L1912</f>
        <v>9</v>
      </c>
      <c r="D349" s="267" t="s">
        <v>36</v>
      </c>
      <c r="E349" s="275">
        <f>+'Ark1'!AP1912</f>
        <v>40</v>
      </c>
      <c r="F349" s="275" t="str">
        <f>VLOOKUP(E349,RNR!$D$1:$E$38,2)</f>
        <v>Jak (Bos Grunniens)</v>
      </c>
      <c r="G349" s="267" t="str">
        <f>+IF(H349=0,"",'Ark1'!Q1912)</f>
        <v/>
      </c>
      <c r="H349" s="361">
        <f>+'Ark1'!R1912</f>
        <v>0</v>
      </c>
      <c r="I349" s="268" t="str">
        <f>+IF(H349=0,"",'Ark1'!AE1912)</f>
        <v/>
      </c>
      <c r="J349" s="268"/>
      <c r="K349" s="268" t="str">
        <f>+IF(H349=0,"",'Ark1'!AF1912)</f>
        <v/>
      </c>
      <c r="L349" s="269" t="str">
        <f>+IF(H349=0,"",'Ark1'!T1912)</f>
        <v/>
      </c>
      <c r="M349" s="305" t="str">
        <f>+IF(H349=0,"",'Ark1'!U1912)</f>
        <v/>
      </c>
      <c r="N349" s="268"/>
      <c r="O349" s="270" t="str">
        <f>+IF(H349=0,"",'Ark1'!W1912)</f>
        <v/>
      </c>
      <c r="P349" s="270" t="str">
        <f>+IF(H349=0,"",'Ark1'!X1912)</f>
        <v/>
      </c>
      <c r="Q349" s="270" t="str">
        <f>+IF(H349=0,"",'Ark1'!AG1912)</f>
        <v/>
      </c>
      <c r="R349" s="270" t="str">
        <f>+IF(H349=0,"",'Ark1'!AH1912)</f>
        <v/>
      </c>
      <c r="S349" s="377" t="str">
        <f>+IF(H349=0,"",'Ark1'!AR1926)</f>
        <v/>
      </c>
      <c r="T349" s="113" t="str">
        <f>+IF(H349=0,"",'Ark1'!AS1926)</f>
        <v/>
      </c>
      <c r="U349" s="270" t="str">
        <f>+IF(H349=0,"",'Ark1'!Y1912)</f>
        <v/>
      </c>
      <c r="V349" s="269" t="str">
        <f>+IF(H349=0,"",'Ark1'!AA1912)</f>
        <v/>
      </c>
      <c r="W349" s="305" t="str">
        <f t="shared" si="24"/>
        <v/>
      </c>
      <c r="X349" s="270" t="str">
        <f t="shared" si="25"/>
        <v/>
      </c>
      <c r="Y349" s="268" t="str">
        <f t="shared" si="26"/>
        <v/>
      </c>
      <c r="Z349" s="247"/>
      <c r="AA349" s="250"/>
      <c r="AC349" s="27"/>
      <c r="AD349" s="26"/>
      <c r="AE349" s="251"/>
      <c r="AF349" s="85"/>
      <c r="AJ349" s="85"/>
    </row>
    <row r="350" spans="1:54" ht="15.6">
      <c r="A350" s="247"/>
      <c r="B350" s="330">
        <f>+'Ark1'!C1913</f>
        <v>2024</v>
      </c>
      <c r="C350" s="267">
        <f>+'Ark1'!L1913</f>
        <v>9</v>
      </c>
      <c r="D350" s="267" t="s">
        <v>36</v>
      </c>
      <c r="E350" s="275">
        <f>+'Ark1'!AP1913</f>
        <v>98</v>
      </c>
      <c r="F350" s="275" t="str">
        <f>VLOOKUP(E350,RNR!$D$1:$E$38,2)</f>
        <v>Krysning</v>
      </c>
      <c r="G350" s="267">
        <f>+IF(H350=0,"",'Ark1'!Q1913)</f>
        <v>1</v>
      </c>
      <c r="H350" s="361">
        <f>+'Ark1'!R1913</f>
        <v>1</v>
      </c>
      <c r="I350" s="268">
        <f>+IF(H350=0,"",'Ark1'!AE1913)</f>
        <v>1</v>
      </c>
      <c r="J350" s="268"/>
      <c r="K350" s="268">
        <f>+IF(H350=0,"",'Ark1'!AF1913)</f>
        <v>2.258354900416339</v>
      </c>
      <c r="L350" s="269">
        <f>+IF(H350=0,"",'Ark1'!T1913)</f>
        <v>13</v>
      </c>
      <c r="M350" s="305">
        <f>+IF(H350=0,"",'Ark1'!U1913)</f>
        <v>602.1</v>
      </c>
      <c r="N350" s="268"/>
      <c r="O350" s="270">
        <f>+IF(H350=0,"",'Ark1'!W1913)</f>
        <v>100</v>
      </c>
      <c r="P350" s="270">
        <f>+IF(H350=0,"",'Ark1'!X1913)</f>
        <v>100</v>
      </c>
      <c r="Q350" s="270">
        <f>+IF(H350=0,"",'Ark1'!AG1913)</f>
        <v>678</v>
      </c>
      <c r="R350" s="270">
        <f>+IF(H350=0,"",'Ark1'!AH1913)</f>
        <v>0</v>
      </c>
      <c r="S350" s="377">
        <f>+IF(H350=0,"",'Ark1'!AR1927)</f>
        <v>0</v>
      </c>
      <c r="T350" s="113">
        <f>+IF(H350=0,"",'Ark1'!AS1927)</f>
        <v>0</v>
      </c>
      <c r="U350" s="270">
        <f>+IF(H350=0,"",'Ark1'!Y1913)</f>
        <v>0</v>
      </c>
      <c r="V350" s="269">
        <f>+IF(H350=0,"",'Ark1'!AA1913)</f>
        <v>0</v>
      </c>
      <c r="W350" s="305">
        <f t="shared" si="24"/>
        <v>888.05309734513276</v>
      </c>
      <c r="X350" s="270">
        <f t="shared" si="25"/>
        <v>66.900000000000006</v>
      </c>
      <c r="Y350" s="268">
        <f t="shared" si="26"/>
        <v>1</v>
      </c>
      <c r="Z350" s="247"/>
      <c r="AA350" s="250"/>
      <c r="AC350" s="27"/>
      <c r="AD350" s="26"/>
      <c r="AE350" s="251"/>
      <c r="AF350" s="85"/>
      <c r="AJ350" s="85"/>
    </row>
    <row r="351" spans="1:54" ht="15.6">
      <c r="A351" s="247"/>
      <c r="B351" s="330">
        <f>+'Ark1'!C1914</f>
        <v>2024</v>
      </c>
      <c r="C351" s="267">
        <f>+'Ark1'!L1914</f>
        <v>9</v>
      </c>
      <c r="D351" s="267" t="s">
        <v>36</v>
      </c>
      <c r="E351" s="275">
        <f>+'Ark1'!AP1914</f>
        <v>99</v>
      </c>
      <c r="F351" s="275" t="str">
        <f>VLOOKUP(E351,RNR!$D$1:$E$38,2)</f>
        <v>Ukjent rase</v>
      </c>
      <c r="G351" s="267" t="str">
        <f>+IF(H351=0,"",'Ark1'!Q1914)</f>
        <v/>
      </c>
      <c r="H351" s="361">
        <f>+'Ark1'!R1914</f>
        <v>0</v>
      </c>
      <c r="I351" s="268" t="str">
        <f>+IF(H351=0,"",'Ark1'!AE1914)</f>
        <v/>
      </c>
      <c r="J351" s="268"/>
      <c r="K351" s="268" t="str">
        <f>+IF(H351=0,"",'Ark1'!AF1914)</f>
        <v/>
      </c>
      <c r="L351" s="269" t="str">
        <f>+IF(H351=0,"",'Ark1'!T1914)</f>
        <v/>
      </c>
      <c r="M351" s="305" t="str">
        <f>+IF(H351=0,"",'Ark1'!U1914)</f>
        <v/>
      </c>
      <c r="N351" s="268"/>
      <c r="O351" s="270" t="str">
        <f>+IF(H351=0,"",'Ark1'!W1914)</f>
        <v/>
      </c>
      <c r="P351" s="270" t="str">
        <f>+IF(H351=0,"",'Ark1'!X1914)</f>
        <v/>
      </c>
      <c r="Q351" s="270" t="str">
        <f>+IF(H351=0,"",'Ark1'!AG1914)</f>
        <v/>
      </c>
      <c r="R351" s="270" t="str">
        <f>+IF(H351=0,"",'Ark1'!AH1914)</f>
        <v/>
      </c>
      <c r="S351" s="377" t="str">
        <f>+IF(H351=0,"",'Ark1'!AR1928)</f>
        <v/>
      </c>
      <c r="T351" s="113" t="str">
        <f>+IF(H351=0,"",'Ark1'!AS1928)</f>
        <v/>
      </c>
      <c r="U351" s="270" t="str">
        <f>+IF(H351=0,"",'Ark1'!Y1914)</f>
        <v/>
      </c>
      <c r="V351" s="269" t="str">
        <f>+IF(H351=0,"",'Ark1'!AA1914)</f>
        <v/>
      </c>
      <c r="W351" s="305" t="str">
        <f t="shared" si="24"/>
        <v/>
      </c>
      <c r="X351" s="270" t="str">
        <f t="shared" si="25"/>
        <v/>
      </c>
      <c r="Y351" s="268" t="str">
        <f t="shared" si="26"/>
        <v/>
      </c>
      <c r="Z351" s="247"/>
      <c r="AA351" s="250"/>
      <c r="AC351" s="27"/>
      <c r="AD351" s="26"/>
      <c r="AE351" s="251"/>
      <c r="AF351" s="85"/>
      <c r="AJ351" s="85"/>
    </row>
    <row r="352" spans="1:54" ht="19.8">
      <c r="A352" s="247"/>
      <c r="B352" s="247"/>
      <c r="C352" s="247"/>
      <c r="D352" s="247"/>
      <c r="E352" s="247"/>
      <c r="F352" s="247"/>
      <c r="G352" s="247"/>
      <c r="H352" s="247"/>
      <c r="I352" s="248"/>
      <c r="J352" s="247"/>
      <c r="K352" s="248"/>
      <c r="L352" s="247"/>
      <c r="M352" s="247"/>
      <c r="N352" s="247"/>
      <c r="O352" s="249"/>
      <c r="P352" s="249"/>
      <c r="Q352" s="247"/>
      <c r="R352" s="249"/>
      <c r="S352" s="249"/>
      <c r="T352" s="249"/>
      <c r="U352" s="249"/>
      <c r="V352" s="247"/>
      <c r="W352" s="247"/>
      <c r="X352" s="249"/>
      <c r="Y352" s="264"/>
      <c r="Z352" s="247"/>
      <c r="AA352" s="250"/>
      <c r="AC352" s="27"/>
      <c r="AD352" s="26"/>
      <c r="AE352" s="251"/>
      <c r="AF352" s="85"/>
      <c r="AJ352" s="85"/>
      <c r="BB352" s="263"/>
    </row>
    <row r="353" spans="1:54" ht="22.8">
      <c r="A353" s="247"/>
      <c r="B353" s="247"/>
      <c r="C353" s="277" t="s">
        <v>0</v>
      </c>
      <c r="D353" s="278"/>
      <c r="E353" s="346" t="s">
        <v>37</v>
      </c>
      <c r="F353" s="247"/>
      <c r="G353" s="279" t="s">
        <v>592</v>
      </c>
      <c r="H353" s="280">
        <f>SUM(H355:H389)</f>
        <v>0</v>
      </c>
      <c r="I353" s="248"/>
      <c r="J353" s="247"/>
      <c r="K353" s="248"/>
      <c r="L353" s="247"/>
      <c r="M353" s="345">
        <f>+Klasse!L20</f>
        <v>0</v>
      </c>
      <c r="N353" s="247" t="s">
        <v>562</v>
      </c>
      <c r="O353" s="249"/>
      <c r="P353" s="249"/>
      <c r="Q353" s="247"/>
      <c r="R353" s="249"/>
      <c r="S353" s="249"/>
      <c r="T353" s="249"/>
      <c r="U353" s="249"/>
      <c r="V353" s="247"/>
      <c r="W353" s="345" t="str">
        <f>+Klasse!AC20</f>
        <v/>
      </c>
      <c r="X353" s="249" t="s">
        <v>621</v>
      </c>
      <c r="Y353" s="264"/>
      <c r="Z353" s="247"/>
      <c r="AA353" s="250"/>
      <c r="AC353" s="27"/>
      <c r="AD353" s="26"/>
      <c r="AE353" s="251"/>
      <c r="AF353" s="85"/>
      <c r="AJ353" s="85"/>
      <c r="BB353" s="263"/>
    </row>
    <row r="354" spans="1:54" ht="19.8">
      <c r="A354" s="247"/>
      <c r="B354" s="247"/>
      <c r="C354" s="247"/>
      <c r="D354" s="247"/>
      <c r="E354" s="247"/>
      <c r="F354" s="247"/>
      <c r="G354" s="247"/>
      <c r="H354" s="247"/>
      <c r="I354" s="248"/>
      <c r="J354" s="247"/>
      <c r="K354" s="248"/>
      <c r="L354" s="247"/>
      <c r="M354" s="247"/>
      <c r="N354" s="247"/>
      <c r="O354" s="249"/>
      <c r="P354" s="249"/>
      <c r="Q354" s="247"/>
      <c r="R354" s="249"/>
      <c r="S354" s="249"/>
      <c r="T354" s="249"/>
      <c r="U354" s="249"/>
      <c r="V354" s="247"/>
      <c r="W354" s="247"/>
      <c r="X354" s="249"/>
      <c r="Y354" s="249"/>
      <c r="Z354" s="247"/>
      <c r="AA354" s="250"/>
      <c r="AC354" s="27"/>
      <c r="AD354" s="26"/>
      <c r="AE354" s="251"/>
      <c r="AF354" s="85"/>
      <c r="AJ354" s="85"/>
      <c r="BB354" s="263"/>
    </row>
    <row r="355" spans="1:54" ht="15.6">
      <c r="A355" s="247"/>
      <c r="B355" s="330">
        <f>+'Ark1'!C1915</f>
        <v>2024</v>
      </c>
      <c r="C355" s="267">
        <f>+'Ark1'!L1915</f>
        <v>10</v>
      </c>
      <c r="D355" s="267" t="s">
        <v>37</v>
      </c>
      <c r="E355" s="276">
        <f>+'Ark1'!AP1915</f>
        <v>1</v>
      </c>
      <c r="F355" s="275" t="str">
        <f>VLOOKUP(E355,RNR!$D$1:$E$38,2)</f>
        <v>NRF</v>
      </c>
      <c r="G355" s="85" t="str">
        <f>+IF(H355=0,"",'Ark1'!Q1915)</f>
        <v/>
      </c>
      <c r="H355" s="361">
        <f>+'Ark1'!R1915</f>
        <v>0</v>
      </c>
      <c r="I355" s="27" t="str">
        <f>+IF(H355=0,"",'Ark1'!AE1915)</f>
        <v/>
      </c>
      <c r="J355" s="27"/>
      <c r="K355" s="27" t="str">
        <f>+IF(H355=0,"",'Ark1'!AF1915)</f>
        <v/>
      </c>
      <c r="L355" s="26" t="str">
        <f>+IF(H355=0,"",'Ark1'!T1915)</f>
        <v/>
      </c>
      <c r="M355" s="305" t="str">
        <f>+IF(H355=0,"",'Ark1'!U1915)</f>
        <v/>
      </c>
      <c r="N355" s="27"/>
      <c r="O355" s="32" t="str">
        <f>+IF(H355=0,"",'Ark1'!W1915)</f>
        <v/>
      </c>
      <c r="P355" s="32" t="str">
        <f>+IF(H355=0,"",'Ark1'!X1915)</f>
        <v/>
      </c>
      <c r="Q355" s="32" t="str">
        <f>+IF(H355=0,"",'Ark1'!AG1915)</f>
        <v/>
      </c>
      <c r="R355" s="32" t="str">
        <f>+IF(H355=0,"",'Ark1'!AH1915)</f>
        <v/>
      </c>
      <c r="S355" s="377" t="str">
        <f>+IF(H355=0,"",'Ark1'!AR1915)</f>
        <v/>
      </c>
      <c r="T355" s="113" t="str">
        <f>+IF(H355=0,"",'Ark1'!AS1915)</f>
        <v/>
      </c>
      <c r="U355" s="32" t="str">
        <f>+IF(H355=0,"",'Ark1'!Y1915)</f>
        <v/>
      </c>
      <c r="V355" s="26" t="str">
        <f>+IF(H355=0,"",'Ark1'!AA1915)</f>
        <v/>
      </c>
      <c r="W355" s="305" t="str">
        <f t="shared" ref="W355:W389" si="27">IF(H355=0,"",1000*M355/Q355)</f>
        <v/>
      </c>
      <c r="X355" s="32" t="str">
        <f t="shared" ref="X355:X389" si="28">IF(H355=0,"",M355/C355)</f>
        <v/>
      </c>
      <c r="Y355" s="27" t="str">
        <f t="shared" ref="Y355:Y389" si="29">IF(H355=0,"",H355/G355)</f>
        <v/>
      </c>
      <c r="Z355" s="247"/>
      <c r="AA355" s="250"/>
      <c r="AC355" s="27"/>
      <c r="AD355" s="26"/>
      <c r="AE355" s="251"/>
      <c r="AF355" s="85"/>
      <c r="AJ355" s="85"/>
    </row>
    <row r="356" spans="1:54" ht="15.6">
      <c r="A356" s="247"/>
      <c r="B356" s="330">
        <f>+'Ark1'!C1916</f>
        <v>2024</v>
      </c>
      <c r="C356" s="267">
        <f>+'Ark1'!L1916</f>
        <v>10</v>
      </c>
      <c r="D356" s="267" t="s">
        <v>37</v>
      </c>
      <c r="E356" s="276">
        <f>+'Ark1'!AP1916</f>
        <v>2</v>
      </c>
      <c r="F356" s="275" t="str">
        <f>VLOOKUP(E356,RNR!$D$1:$E$38,2)</f>
        <v>Jersey</v>
      </c>
      <c r="G356" s="85" t="str">
        <f>+IF(H356=0,"",'Ark1'!Q1916)</f>
        <v/>
      </c>
      <c r="H356" s="361">
        <f>+'Ark1'!R1916</f>
        <v>0</v>
      </c>
      <c r="I356" s="27" t="str">
        <f>+IF(H356=0,"",'Ark1'!AE1916)</f>
        <v/>
      </c>
      <c r="J356" s="27"/>
      <c r="K356" s="27" t="str">
        <f>+IF(H356=0,"",'Ark1'!AF1916)</f>
        <v/>
      </c>
      <c r="L356" s="26" t="str">
        <f>+IF(H356=0,"",'Ark1'!T1916)</f>
        <v/>
      </c>
      <c r="M356" s="305" t="str">
        <f>+IF(H356=0,"",'Ark1'!U1916)</f>
        <v/>
      </c>
      <c r="N356" s="27"/>
      <c r="O356" s="32" t="str">
        <f>+IF(H356=0,"",'Ark1'!W1916)</f>
        <v/>
      </c>
      <c r="P356" s="32" t="str">
        <f>+IF(H356=0,"",'Ark1'!X1916)</f>
        <v/>
      </c>
      <c r="Q356" s="32" t="str">
        <f>+IF(H356=0,"",'Ark1'!AG1916)</f>
        <v/>
      </c>
      <c r="R356" s="32" t="str">
        <f>+IF(H356=0,"",'Ark1'!AH1916)</f>
        <v/>
      </c>
      <c r="S356" s="377" t="str">
        <f>+IF(H356=0,"",'Ark1'!AR1916)</f>
        <v/>
      </c>
      <c r="T356" s="113" t="str">
        <f>+IF(H356=0,"",'Ark1'!AS1916)</f>
        <v/>
      </c>
      <c r="U356" s="32" t="str">
        <f>+IF(H356=0,"",'Ark1'!Y1916)</f>
        <v/>
      </c>
      <c r="V356" s="26" t="str">
        <f>+IF(H356=0,"",'Ark1'!AA1916)</f>
        <v/>
      </c>
      <c r="W356" s="305" t="str">
        <f t="shared" si="27"/>
        <v/>
      </c>
      <c r="X356" s="32" t="str">
        <f t="shared" si="28"/>
        <v/>
      </c>
      <c r="Y356" s="27" t="str">
        <f t="shared" si="29"/>
        <v/>
      </c>
      <c r="Z356" s="247"/>
      <c r="AA356" s="250"/>
      <c r="AC356" s="27"/>
      <c r="AD356" s="26"/>
      <c r="AE356" s="251"/>
      <c r="AF356" s="85"/>
      <c r="AJ356" s="85"/>
    </row>
    <row r="357" spans="1:54" ht="15.6">
      <c r="A357" s="247"/>
      <c r="B357" s="330">
        <f>+'Ark1'!C1917</f>
        <v>2024</v>
      </c>
      <c r="C357" s="267">
        <f>+'Ark1'!L1917</f>
        <v>10</v>
      </c>
      <c r="D357" s="267" t="s">
        <v>37</v>
      </c>
      <c r="E357" s="276">
        <f>+'Ark1'!AP1917</f>
        <v>3</v>
      </c>
      <c r="F357" s="275" t="str">
        <f>VLOOKUP(E357,RNR!$D$1:$E$38,2)</f>
        <v>Sidet Trønderfe og Nordlandsfe</v>
      </c>
      <c r="G357" s="85" t="str">
        <f>+IF(H357=0,"",'Ark1'!Q1917)</f>
        <v/>
      </c>
      <c r="H357" s="361">
        <f>+'Ark1'!R1917</f>
        <v>0</v>
      </c>
      <c r="I357" s="27" t="str">
        <f>+IF(H357=0,"",'Ark1'!AE1917)</f>
        <v/>
      </c>
      <c r="J357" s="27"/>
      <c r="K357" s="27" t="str">
        <f>+IF(H357=0,"",'Ark1'!AF1917)</f>
        <v/>
      </c>
      <c r="L357" s="26" t="str">
        <f>+IF(H357=0,"",'Ark1'!T1917)</f>
        <v/>
      </c>
      <c r="M357" s="305" t="str">
        <f>+IF(H357=0,"",'Ark1'!U1917)</f>
        <v/>
      </c>
      <c r="N357" s="27"/>
      <c r="O357" s="32" t="str">
        <f>+IF(H357=0,"",'Ark1'!W1917)</f>
        <v/>
      </c>
      <c r="P357" s="32" t="str">
        <f>+IF(H357=0,"",'Ark1'!X1917)</f>
        <v/>
      </c>
      <c r="Q357" s="32" t="str">
        <f>+IF(H357=0,"",'Ark1'!AG1917)</f>
        <v/>
      </c>
      <c r="R357" s="32" t="str">
        <f>+IF(H357=0,"",'Ark1'!AH1917)</f>
        <v/>
      </c>
      <c r="S357" s="377" t="str">
        <f>+IF(H357=0,"",'Ark1'!AR1917)</f>
        <v/>
      </c>
      <c r="T357" s="113" t="str">
        <f>+IF(H357=0,"",'Ark1'!AS1917)</f>
        <v/>
      </c>
      <c r="U357" s="32" t="str">
        <f>+IF(H357=0,"",'Ark1'!Y1917)</f>
        <v/>
      </c>
      <c r="V357" s="26" t="str">
        <f>+IF(H357=0,"",'Ark1'!AA1917)</f>
        <v/>
      </c>
      <c r="W357" s="305" t="str">
        <f t="shared" si="27"/>
        <v/>
      </c>
      <c r="X357" s="32" t="str">
        <f t="shared" si="28"/>
        <v/>
      </c>
      <c r="Y357" s="27" t="str">
        <f t="shared" si="29"/>
        <v/>
      </c>
      <c r="Z357" s="247"/>
      <c r="AA357" s="250"/>
      <c r="AC357" s="27"/>
      <c r="AD357" s="26"/>
      <c r="AE357" s="251"/>
      <c r="AF357" s="85"/>
      <c r="AJ357" s="85"/>
    </row>
    <row r="358" spans="1:54" ht="15.6">
      <c r="A358" s="247"/>
      <c r="B358" s="330">
        <f>+'Ark1'!C1918</f>
        <v>2024</v>
      </c>
      <c r="C358" s="267">
        <f>+'Ark1'!L1918</f>
        <v>10</v>
      </c>
      <c r="D358" s="267" t="s">
        <v>37</v>
      </c>
      <c r="E358" s="276">
        <f>+'Ark1'!AP1918</f>
        <v>4</v>
      </c>
      <c r="F358" s="275" t="str">
        <f>VLOOKUP(E358,RNR!$D$1:$E$38,2)</f>
        <v>Telemarkfe</v>
      </c>
      <c r="G358" s="85" t="str">
        <f>+IF(H358=0,"",'Ark1'!Q1918)</f>
        <v/>
      </c>
      <c r="H358" s="361">
        <f>+'Ark1'!R1918</f>
        <v>0</v>
      </c>
      <c r="I358" s="27" t="str">
        <f>+IF(H358=0,"",'Ark1'!AE1918)</f>
        <v/>
      </c>
      <c r="J358" s="27"/>
      <c r="K358" s="27" t="str">
        <f>+IF(H358=0,"",'Ark1'!AF1918)</f>
        <v/>
      </c>
      <c r="L358" s="26" t="str">
        <f>+IF(H358=0,"",'Ark1'!T1918)</f>
        <v/>
      </c>
      <c r="M358" s="305" t="str">
        <f>+IF(H358=0,"",'Ark1'!U1918)</f>
        <v/>
      </c>
      <c r="N358" s="27"/>
      <c r="O358" s="32" t="str">
        <f>+IF(H358=0,"",'Ark1'!W1918)</f>
        <v/>
      </c>
      <c r="P358" s="32" t="str">
        <f>+IF(H358=0,"",'Ark1'!X1918)</f>
        <v/>
      </c>
      <c r="Q358" s="32" t="str">
        <f>+IF(H358=0,"",'Ark1'!AG1918)</f>
        <v/>
      </c>
      <c r="R358" s="32" t="str">
        <f>+IF(H358=0,"",'Ark1'!AH1918)</f>
        <v/>
      </c>
      <c r="S358" s="377" t="str">
        <f>+IF(H358=0,"",'Ark1'!AR1918)</f>
        <v/>
      </c>
      <c r="T358" s="113" t="str">
        <f>+IF(H358=0,"",'Ark1'!AS1918)</f>
        <v/>
      </c>
      <c r="U358" s="32" t="str">
        <f>+IF(H358=0,"",'Ark1'!Y1918)</f>
        <v/>
      </c>
      <c r="V358" s="26" t="str">
        <f>+IF(H358=0,"",'Ark1'!AA1918)</f>
        <v/>
      </c>
      <c r="W358" s="305" t="str">
        <f t="shared" si="27"/>
        <v/>
      </c>
      <c r="X358" s="32" t="str">
        <f t="shared" si="28"/>
        <v/>
      </c>
      <c r="Y358" s="27" t="str">
        <f t="shared" si="29"/>
        <v/>
      </c>
      <c r="Z358" s="247"/>
      <c r="AA358" s="26"/>
      <c r="AC358" s="27"/>
      <c r="AD358" s="26"/>
      <c r="AE358" s="85"/>
      <c r="AF358" s="85"/>
      <c r="AJ358" s="85"/>
    </row>
    <row r="359" spans="1:54" ht="15.6">
      <c r="A359" s="247"/>
      <c r="B359" s="330">
        <f>+'Ark1'!C1919</f>
        <v>2024</v>
      </c>
      <c r="C359" s="267">
        <f>+'Ark1'!L1919</f>
        <v>10</v>
      </c>
      <c r="D359" s="267" t="s">
        <v>37</v>
      </c>
      <c r="E359" s="276">
        <f>+'Ark1'!AP1919</f>
        <v>5</v>
      </c>
      <c r="F359" s="275" t="str">
        <f>VLOOKUP(E359,RNR!$D$1:$E$38,2)</f>
        <v>Dølafe</v>
      </c>
      <c r="G359" s="85" t="str">
        <f>+IF(H359=0,"",'Ark1'!Q1919)</f>
        <v/>
      </c>
      <c r="H359" s="361">
        <f>+'Ark1'!R1919</f>
        <v>0</v>
      </c>
      <c r="I359" s="27" t="str">
        <f>+IF(H359=0,"",'Ark1'!AE1919)</f>
        <v/>
      </c>
      <c r="J359" s="27"/>
      <c r="K359" s="27" t="str">
        <f>+IF(H359=0,"",'Ark1'!AF1919)</f>
        <v/>
      </c>
      <c r="L359" s="26" t="str">
        <f>+IF(H359=0,"",'Ark1'!T1919)</f>
        <v/>
      </c>
      <c r="M359" s="305" t="str">
        <f>+IF(H359=0,"",'Ark1'!U1919)</f>
        <v/>
      </c>
      <c r="N359" s="27"/>
      <c r="O359" s="32" t="str">
        <f>+IF(H359=0,"",'Ark1'!W1919)</f>
        <v/>
      </c>
      <c r="P359" s="32" t="str">
        <f>+IF(H359=0,"",'Ark1'!X1919)</f>
        <v/>
      </c>
      <c r="Q359" s="32" t="str">
        <f>+IF(H359=0,"",'Ark1'!AG1919)</f>
        <v/>
      </c>
      <c r="R359" s="32" t="str">
        <f>+IF(H359=0,"",'Ark1'!AH1919)</f>
        <v/>
      </c>
      <c r="S359" s="377" t="str">
        <f>+IF(H359=0,"",'Ark1'!AR1919)</f>
        <v/>
      </c>
      <c r="T359" s="113" t="str">
        <f>+IF(H359=0,"",'Ark1'!AS1919)</f>
        <v/>
      </c>
      <c r="U359" s="32" t="str">
        <f>+IF(H359=0,"",'Ark1'!Y1919)</f>
        <v/>
      </c>
      <c r="V359" s="26" t="str">
        <f>+IF(H359=0,"",'Ark1'!AA1919)</f>
        <v/>
      </c>
      <c r="W359" s="305" t="str">
        <f t="shared" si="27"/>
        <v/>
      </c>
      <c r="X359" s="32" t="str">
        <f t="shared" si="28"/>
        <v/>
      </c>
      <c r="Y359" s="27" t="str">
        <f t="shared" si="29"/>
        <v/>
      </c>
      <c r="Z359" s="247"/>
      <c r="AA359" s="26"/>
      <c r="AC359" s="27"/>
      <c r="AD359" s="26"/>
      <c r="AE359" s="85"/>
      <c r="AF359" s="85"/>
      <c r="AJ359" s="85"/>
    </row>
    <row r="360" spans="1:54" ht="15.6">
      <c r="A360" s="247"/>
      <c r="B360" s="330">
        <f>+'Ark1'!C1920</f>
        <v>2024</v>
      </c>
      <c r="C360" s="267">
        <f>+'Ark1'!L1920</f>
        <v>10</v>
      </c>
      <c r="D360" s="267" t="s">
        <v>37</v>
      </c>
      <c r="E360" s="276">
        <f>+'Ark1'!AP1920</f>
        <v>6</v>
      </c>
      <c r="F360" s="275" t="str">
        <f>VLOOKUP(E360,RNR!$D$1:$E$38,2)</f>
        <v>Østlandsk Rødkolle</v>
      </c>
      <c r="G360" s="85" t="str">
        <f>+IF(H360=0,"",'Ark1'!Q1920)</f>
        <v/>
      </c>
      <c r="H360" s="361">
        <f>+'Ark1'!R1920</f>
        <v>0</v>
      </c>
      <c r="I360" s="27" t="str">
        <f>+IF(H360=0,"",'Ark1'!AE1920)</f>
        <v/>
      </c>
      <c r="J360" s="27"/>
      <c r="K360" s="27" t="str">
        <f>+IF(H360=0,"",'Ark1'!AF1920)</f>
        <v/>
      </c>
      <c r="L360" s="26" t="str">
        <f>+IF(H360=0,"",'Ark1'!T1920)</f>
        <v/>
      </c>
      <c r="M360" s="305" t="str">
        <f>+IF(H360=0,"",'Ark1'!U1920)</f>
        <v/>
      </c>
      <c r="N360" s="27"/>
      <c r="O360" s="32" t="str">
        <f>+IF(H360=0,"",'Ark1'!W1920)</f>
        <v/>
      </c>
      <c r="P360" s="32" t="str">
        <f>+IF(H360=0,"",'Ark1'!X1920)</f>
        <v/>
      </c>
      <c r="Q360" s="32" t="str">
        <f>+IF(H360=0,"",'Ark1'!AG1920)</f>
        <v/>
      </c>
      <c r="R360" s="32" t="str">
        <f>+IF(H360=0,"",'Ark1'!AH1920)</f>
        <v/>
      </c>
      <c r="S360" s="377" t="str">
        <f>+IF(H360=0,"",'Ark1'!AR1920)</f>
        <v/>
      </c>
      <c r="T360" s="113" t="str">
        <f>+IF(H360=0,"",'Ark1'!AS1920)</f>
        <v/>
      </c>
      <c r="U360" s="32" t="str">
        <f>+IF(H360=0,"",'Ark1'!Y1920)</f>
        <v/>
      </c>
      <c r="V360" s="26" t="str">
        <f>+IF(H360=0,"",'Ark1'!AA1920)</f>
        <v/>
      </c>
      <c r="W360" s="305" t="str">
        <f t="shared" si="27"/>
        <v/>
      </c>
      <c r="X360" s="32" t="str">
        <f t="shared" si="28"/>
        <v/>
      </c>
      <c r="Y360" s="27" t="str">
        <f t="shared" si="29"/>
        <v/>
      </c>
      <c r="Z360" s="247"/>
      <c r="AA360" s="26"/>
      <c r="AC360" s="27"/>
      <c r="AD360" s="26"/>
      <c r="AE360" s="85"/>
      <c r="AF360" s="85"/>
      <c r="AJ360" s="85"/>
    </row>
    <row r="361" spans="1:54" ht="15.6">
      <c r="A361" s="247"/>
      <c r="B361" s="330">
        <f>+'Ark1'!C1921</f>
        <v>2024</v>
      </c>
      <c r="C361" s="267">
        <f>+'Ark1'!L1921</f>
        <v>10</v>
      </c>
      <c r="D361" s="267" t="s">
        <v>37</v>
      </c>
      <c r="E361" s="276">
        <f>+'Ark1'!AP1921</f>
        <v>7</v>
      </c>
      <c r="F361" s="275" t="str">
        <f>VLOOKUP(E361,RNR!$D$1:$E$38,2)</f>
        <v>Vestlandsk Raukolle</v>
      </c>
      <c r="G361" s="85" t="str">
        <f>+IF(H361=0,"",'Ark1'!Q1921)</f>
        <v/>
      </c>
      <c r="H361" s="361">
        <f>+'Ark1'!R1921</f>
        <v>0</v>
      </c>
      <c r="I361" s="27" t="str">
        <f>+IF(H361=0,"",'Ark1'!AE1921)</f>
        <v/>
      </c>
      <c r="J361" s="27"/>
      <c r="K361" s="27" t="str">
        <f>+IF(H361=0,"",'Ark1'!AF1921)</f>
        <v/>
      </c>
      <c r="L361" s="26" t="str">
        <f>+IF(H361=0,"",'Ark1'!T1921)</f>
        <v/>
      </c>
      <c r="M361" s="305" t="str">
        <f>+IF(H361=0,"",'Ark1'!U1921)</f>
        <v/>
      </c>
      <c r="N361" s="27"/>
      <c r="O361" s="32" t="str">
        <f>+IF(H361=0,"",'Ark1'!W1921)</f>
        <v/>
      </c>
      <c r="P361" s="32" t="str">
        <f>+IF(H361=0,"",'Ark1'!X1921)</f>
        <v/>
      </c>
      <c r="Q361" s="32" t="str">
        <f>+IF(H361=0,"",'Ark1'!AG1921)</f>
        <v/>
      </c>
      <c r="R361" s="32" t="str">
        <f>+IF(H361=0,"",'Ark1'!AH1921)</f>
        <v/>
      </c>
      <c r="S361" s="377" t="str">
        <f>+IF(H361=0,"",'Ark1'!AR1921)</f>
        <v/>
      </c>
      <c r="T361" s="113" t="str">
        <f>+IF(H361=0,"",'Ark1'!AS1921)</f>
        <v/>
      </c>
      <c r="U361" s="32" t="str">
        <f>+IF(H361=0,"",'Ark1'!Y1921)</f>
        <v/>
      </c>
      <c r="V361" s="26" t="str">
        <f>+IF(H361=0,"",'Ark1'!AA1921)</f>
        <v/>
      </c>
      <c r="W361" s="305" t="str">
        <f t="shared" si="27"/>
        <v/>
      </c>
      <c r="X361" s="32" t="str">
        <f t="shared" si="28"/>
        <v/>
      </c>
      <c r="Y361" s="27" t="str">
        <f t="shared" si="29"/>
        <v/>
      </c>
      <c r="Z361" s="247"/>
      <c r="AA361" s="251"/>
      <c r="AC361" s="27"/>
      <c r="AD361" s="26"/>
      <c r="AE361" s="251"/>
      <c r="AF361" s="85"/>
      <c r="AJ361" s="85"/>
    </row>
    <row r="362" spans="1:54" ht="15.6">
      <c r="A362" s="247"/>
      <c r="B362" s="330">
        <f>+'Ark1'!C1922</f>
        <v>2024</v>
      </c>
      <c r="C362" s="267">
        <f>+'Ark1'!L1922</f>
        <v>10</v>
      </c>
      <c r="D362" s="267" t="s">
        <v>37</v>
      </c>
      <c r="E362" s="276">
        <f>+'Ark1'!AP1922</f>
        <v>8</v>
      </c>
      <c r="F362" s="275" t="str">
        <f>VLOOKUP(E362,RNR!$D$1:$E$38,2)</f>
        <v>Vestlandsk fjordfe</v>
      </c>
      <c r="G362" s="85" t="str">
        <f>+IF(H362=0,"",'Ark1'!Q1922)</f>
        <v/>
      </c>
      <c r="H362" s="361">
        <f>+'Ark1'!R1922</f>
        <v>0</v>
      </c>
      <c r="I362" s="27" t="str">
        <f>+IF(H362=0,"",'Ark1'!AE1922)</f>
        <v/>
      </c>
      <c r="J362" s="27"/>
      <c r="K362" s="27" t="str">
        <f>+IF(H362=0,"",'Ark1'!AF1922)</f>
        <v/>
      </c>
      <c r="L362" s="26" t="str">
        <f>+IF(H362=0,"",'Ark1'!T1922)</f>
        <v/>
      </c>
      <c r="M362" s="305" t="str">
        <f>+IF(H362=0,"",'Ark1'!U1922)</f>
        <v/>
      </c>
      <c r="N362" s="27"/>
      <c r="O362" s="32" t="str">
        <f>+IF(H362=0,"",'Ark1'!W1922)</f>
        <v/>
      </c>
      <c r="P362" s="32" t="str">
        <f>+IF(H362=0,"",'Ark1'!X1922)</f>
        <v/>
      </c>
      <c r="Q362" s="32" t="str">
        <f>+IF(H362=0,"",'Ark1'!AG1922)</f>
        <v/>
      </c>
      <c r="R362" s="32" t="str">
        <f>+IF(H362=0,"",'Ark1'!AH1922)</f>
        <v/>
      </c>
      <c r="S362" s="377" t="str">
        <f>+IF(H362=0,"",'Ark1'!AR1922)</f>
        <v/>
      </c>
      <c r="T362" s="113" t="str">
        <f>+IF(H362=0,"",'Ark1'!AS1922)</f>
        <v/>
      </c>
      <c r="U362" s="32" t="str">
        <f>+IF(H362=0,"",'Ark1'!Y1922)</f>
        <v/>
      </c>
      <c r="V362" s="26" t="str">
        <f>+IF(H362=0,"",'Ark1'!AA1922)</f>
        <v/>
      </c>
      <c r="W362" s="305" t="str">
        <f t="shared" si="27"/>
        <v/>
      </c>
      <c r="X362" s="32" t="str">
        <f t="shared" si="28"/>
        <v/>
      </c>
      <c r="Y362" s="27" t="str">
        <f t="shared" si="29"/>
        <v/>
      </c>
      <c r="Z362" s="247"/>
      <c r="AA362" s="251"/>
      <c r="AC362" s="27"/>
      <c r="AD362" s="26"/>
      <c r="AE362" s="251"/>
      <c r="AF362" s="85"/>
      <c r="AJ362" s="85"/>
    </row>
    <row r="363" spans="1:54" ht="15.6">
      <c r="A363" s="247"/>
      <c r="B363" s="330">
        <f>+'Ark1'!C1923</f>
        <v>2024</v>
      </c>
      <c r="C363" s="267">
        <f>+'Ark1'!L1923</f>
        <v>10</v>
      </c>
      <c r="D363" s="267" t="s">
        <v>37</v>
      </c>
      <c r="E363" s="276">
        <f>+'Ark1'!AP1923</f>
        <v>9</v>
      </c>
      <c r="F363" s="275" t="str">
        <f>VLOOKUP(E363,RNR!$D$1:$E$38,2)</f>
        <v>Holstein</v>
      </c>
      <c r="G363" s="85" t="str">
        <f>+IF(H363=0,"",'Ark1'!Q1923)</f>
        <v/>
      </c>
      <c r="H363" s="361">
        <f>+'Ark1'!R1923</f>
        <v>0</v>
      </c>
      <c r="I363" s="27" t="str">
        <f>+IF(H363=0,"",'Ark1'!AE1923)</f>
        <v/>
      </c>
      <c r="J363" s="27"/>
      <c r="K363" s="27" t="str">
        <f>+IF(H363=0,"",'Ark1'!AF1923)</f>
        <v/>
      </c>
      <c r="L363" s="26" t="str">
        <f>+IF(H363=0,"",'Ark1'!T1923)</f>
        <v/>
      </c>
      <c r="M363" s="305" t="str">
        <f>+IF(H363=0,"",'Ark1'!U1923)</f>
        <v/>
      </c>
      <c r="N363" s="27"/>
      <c r="O363" s="32" t="str">
        <f>+IF(H363=0,"",'Ark1'!W1923)</f>
        <v/>
      </c>
      <c r="P363" s="32" t="str">
        <f>+IF(H363=0,"",'Ark1'!X1923)</f>
        <v/>
      </c>
      <c r="Q363" s="32" t="str">
        <f>+IF(H363=0,"",'Ark1'!AG1923)</f>
        <v/>
      </c>
      <c r="R363" s="32" t="str">
        <f>+IF(H363=0,"",'Ark1'!AH1923)</f>
        <v/>
      </c>
      <c r="S363" s="377" t="str">
        <f>+IF(H363=0,"",'Ark1'!AR1923)</f>
        <v/>
      </c>
      <c r="T363" s="113" t="str">
        <f>+IF(H363=0,"",'Ark1'!AS1923)</f>
        <v/>
      </c>
      <c r="U363" s="32" t="str">
        <f>+IF(H363=0,"",'Ark1'!Y1923)</f>
        <v/>
      </c>
      <c r="V363" s="26" t="str">
        <f>+IF(H363=0,"",'Ark1'!AA1923)</f>
        <v/>
      </c>
      <c r="W363" s="305" t="str">
        <f t="shared" si="27"/>
        <v/>
      </c>
      <c r="X363" s="32" t="str">
        <f t="shared" si="28"/>
        <v/>
      </c>
      <c r="Y363" s="27" t="str">
        <f t="shared" si="29"/>
        <v/>
      </c>
      <c r="Z363" s="247"/>
      <c r="AA363" s="26"/>
      <c r="AC363" s="27"/>
      <c r="AD363" s="26"/>
      <c r="AE363" s="85"/>
      <c r="AF363" s="85"/>
      <c r="AJ363" s="85"/>
    </row>
    <row r="364" spans="1:54" ht="15.6">
      <c r="A364" s="247"/>
      <c r="B364" s="330">
        <f>+'Ark1'!C1924</f>
        <v>2024</v>
      </c>
      <c r="C364" s="267">
        <f>+'Ark1'!L1924</f>
        <v>10</v>
      </c>
      <c r="D364" s="267" t="s">
        <v>37</v>
      </c>
      <c r="E364" s="276">
        <f>+'Ark1'!AP1924</f>
        <v>10</v>
      </c>
      <c r="F364" s="275" t="str">
        <f>VLOOKUP(E364,RNR!$D$1:$E$38,2)</f>
        <v>Rød Dansk Mælkefe</v>
      </c>
      <c r="G364" s="85" t="str">
        <f>+IF(H364=0,"",'Ark1'!Q1924)</f>
        <v/>
      </c>
      <c r="H364" s="361">
        <f>+'Ark1'!R1924</f>
        <v>0</v>
      </c>
      <c r="I364" s="27" t="str">
        <f>+IF(H364=0,"",'Ark1'!AE1924)</f>
        <v/>
      </c>
      <c r="J364" s="27"/>
      <c r="K364" s="27" t="str">
        <f>+IF(H364=0,"",'Ark1'!AF1924)</f>
        <v/>
      </c>
      <c r="L364" s="26" t="str">
        <f>+IF(H364=0,"",'Ark1'!T1924)</f>
        <v/>
      </c>
      <c r="M364" s="305" t="str">
        <f>+IF(H364=0,"",'Ark1'!U1924)</f>
        <v/>
      </c>
      <c r="N364" s="27"/>
      <c r="O364" s="32" t="str">
        <f>+IF(H364=0,"",'Ark1'!W1924)</f>
        <v/>
      </c>
      <c r="P364" s="32" t="str">
        <f>+IF(H364=0,"",'Ark1'!X1924)</f>
        <v/>
      </c>
      <c r="Q364" s="32" t="str">
        <f>+IF(H364=0,"",'Ark1'!AG1924)</f>
        <v/>
      </c>
      <c r="R364" s="32" t="str">
        <f>+IF(H364=0,"",'Ark1'!AH1924)</f>
        <v/>
      </c>
      <c r="S364" s="377" t="str">
        <f>+IF(H364=0,"",'Ark1'!AR1924)</f>
        <v/>
      </c>
      <c r="T364" s="113" t="str">
        <f>+IF(H364=0,"",'Ark1'!AS1924)</f>
        <v/>
      </c>
      <c r="U364" s="32" t="str">
        <f>+IF(H364=0,"",'Ark1'!Y1924)</f>
        <v/>
      </c>
      <c r="V364" s="26" t="str">
        <f>+IF(H364=0,"",'Ark1'!AA1924)</f>
        <v/>
      </c>
      <c r="W364" s="305" t="str">
        <f t="shared" si="27"/>
        <v/>
      </c>
      <c r="X364" s="32" t="str">
        <f t="shared" si="28"/>
        <v/>
      </c>
      <c r="Y364" s="27" t="str">
        <f t="shared" si="29"/>
        <v/>
      </c>
      <c r="Z364" s="247"/>
      <c r="AA364" s="26"/>
      <c r="AC364" s="27"/>
      <c r="AD364" s="26"/>
      <c r="AE364" s="85"/>
      <c r="AF364" s="85"/>
      <c r="AJ364" s="85"/>
    </row>
    <row r="365" spans="1:54" ht="15.6">
      <c r="A365" s="247"/>
      <c r="B365" s="330">
        <f>+'Ark1'!C1925</f>
        <v>2024</v>
      </c>
      <c r="C365" s="267">
        <f>+'Ark1'!L1925</f>
        <v>10</v>
      </c>
      <c r="D365" s="267" t="s">
        <v>37</v>
      </c>
      <c r="E365" s="276">
        <f>+'Ark1'!AP1925</f>
        <v>11</v>
      </c>
      <c r="F365" s="275" t="str">
        <f>VLOOKUP(E365,RNR!$D$1:$E$38,2)</f>
        <v>Brown Swiss</v>
      </c>
      <c r="G365" s="85" t="str">
        <f>+IF(H365=0,"",'Ark1'!Q1925)</f>
        <v/>
      </c>
      <c r="H365" s="361">
        <f>+'Ark1'!R1925</f>
        <v>0</v>
      </c>
      <c r="I365" s="27" t="str">
        <f>+IF(H365=0,"",'Ark1'!AE1925)</f>
        <v/>
      </c>
      <c r="J365" s="27"/>
      <c r="K365" s="27" t="str">
        <f>+IF(H365=0,"",'Ark1'!AF1925)</f>
        <v/>
      </c>
      <c r="L365" s="26" t="str">
        <f>+IF(H365=0,"",'Ark1'!T1925)</f>
        <v/>
      </c>
      <c r="M365" s="305" t="str">
        <f>+IF(H365=0,"",'Ark1'!U1925)</f>
        <v/>
      </c>
      <c r="N365" s="27"/>
      <c r="O365" s="32" t="str">
        <f>+IF(H365=0,"",'Ark1'!W1925)</f>
        <v/>
      </c>
      <c r="P365" s="32" t="str">
        <f>+IF(H365=0,"",'Ark1'!X1925)</f>
        <v/>
      </c>
      <c r="Q365" s="32" t="str">
        <f>+IF(H365=0,"",'Ark1'!AG1925)</f>
        <v/>
      </c>
      <c r="R365" s="32" t="str">
        <f>+IF(H365=0,"",'Ark1'!AH1925)</f>
        <v/>
      </c>
      <c r="S365" s="377" t="str">
        <f>+IF(H365=0,"",'Ark1'!AR1925)</f>
        <v/>
      </c>
      <c r="T365" s="113" t="str">
        <f>+IF(H365=0,"",'Ark1'!AS1925)</f>
        <v/>
      </c>
      <c r="U365" s="32" t="str">
        <f>+IF(H365=0,"",'Ark1'!Y1925)</f>
        <v/>
      </c>
      <c r="V365" s="26" t="str">
        <f>+IF(H365=0,"",'Ark1'!AA1925)</f>
        <v/>
      </c>
      <c r="W365" s="305" t="str">
        <f t="shared" si="27"/>
        <v/>
      </c>
      <c r="X365" s="32" t="str">
        <f t="shared" si="28"/>
        <v/>
      </c>
      <c r="Y365" s="27" t="str">
        <f t="shared" si="29"/>
        <v/>
      </c>
      <c r="Z365" s="247"/>
      <c r="AA365" s="26"/>
      <c r="AC365" s="27"/>
      <c r="AD365" s="26"/>
      <c r="AE365" s="85"/>
      <c r="AF365" s="85"/>
      <c r="AJ365" s="85"/>
    </row>
    <row r="366" spans="1:54" ht="15.6">
      <c r="A366" s="247"/>
      <c r="B366" s="330">
        <f>+'Ark1'!C1926</f>
        <v>2024</v>
      </c>
      <c r="C366" s="267">
        <f>+'Ark1'!L1926</f>
        <v>10</v>
      </c>
      <c r="D366" s="267" t="s">
        <v>37</v>
      </c>
      <c r="E366" s="276">
        <f>+'Ark1'!AP1926</f>
        <v>12</v>
      </c>
      <c r="F366" s="275" t="str">
        <f>VLOOKUP(E366,RNR!$D$1:$E$38,2)</f>
        <v>Jarlsbergfe</v>
      </c>
      <c r="G366" s="85" t="str">
        <f>+IF(H366=0,"",'Ark1'!Q1926)</f>
        <v/>
      </c>
      <c r="H366" s="361">
        <f>+'Ark1'!R1926</f>
        <v>0</v>
      </c>
      <c r="I366" s="27" t="str">
        <f>+IF(H366=0,"",'Ark1'!AE1926)</f>
        <v/>
      </c>
      <c r="J366" s="27"/>
      <c r="K366" s="27" t="str">
        <f>+IF(H366=0,"",'Ark1'!AF1926)</f>
        <v/>
      </c>
      <c r="L366" s="26" t="str">
        <f>+IF(H366=0,"",'Ark1'!T1926)</f>
        <v/>
      </c>
      <c r="M366" s="305" t="str">
        <f>+IF(H366=0,"",'Ark1'!U1926)</f>
        <v/>
      </c>
      <c r="N366" s="27"/>
      <c r="O366" s="32" t="str">
        <f>+IF(H366=0,"",'Ark1'!W1926)</f>
        <v/>
      </c>
      <c r="P366" s="32" t="str">
        <f>+IF(H366=0,"",'Ark1'!X1926)</f>
        <v/>
      </c>
      <c r="Q366" s="32" t="str">
        <f>+IF(H366=0,"",'Ark1'!AG1926)</f>
        <v/>
      </c>
      <c r="R366" s="32" t="str">
        <f>+IF(H366=0,"",'Ark1'!AH1926)</f>
        <v/>
      </c>
      <c r="S366" s="377" t="str">
        <f>+IF(H366=0,"",'Ark1'!AR1926)</f>
        <v/>
      </c>
      <c r="T366" s="113" t="str">
        <f>+IF(H366=0,"",'Ark1'!AS1926)</f>
        <v/>
      </c>
      <c r="U366" s="32" t="str">
        <f>+IF(H366=0,"",'Ark1'!Y1926)</f>
        <v/>
      </c>
      <c r="V366" s="26" t="str">
        <f>+IF(H366=0,"",'Ark1'!AA1926)</f>
        <v/>
      </c>
      <c r="W366" s="305" t="str">
        <f t="shared" si="27"/>
        <v/>
      </c>
      <c r="X366" s="32" t="str">
        <f t="shared" si="28"/>
        <v/>
      </c>
      <c r="Y366" s="27" t="str">
        <f t="shared" si="29"/>
        <v/>
      </c>
      <c r="Z366" s="247"/>
      <c r="AA366" s="26"/>
      <c r="AC366" s="27"/>
      <c r="AD366" s="26"/>
      <c r="AE366" s="85"/>
      <c r="AF366" s="85"/>
      <c r="AJ366" s="85"/>
    </row>
    <row r="367" spans="1:54" ht="15.6">
      <c r="A367" s="247"/>
      <c r="B367" s="330">
        <f>+'Ark1'!C1927</f>
        <v>2024</v>
      </c>
      <c r="C367" s="267">
        <f>+'Ark1'!L1927</f>
        <v>10</v>
      </c>
      <c r="D367" s="267" t="s">
        <v>37</v>
      </c>
      <c r="E367" s="276">
        <f>+'Ark1'!AP1927</f>
        <v>13</v>
      </c>
      <c r="F367" s="275" t="str">
        <f>VLOOKUP(E367,RNR!$D$1:$E$38,2)</f>
        <v>Fleckvieh</v>
      </c>
      <c r="G367" s="85" t="str">
        <f>+IF(H367=0,"",'Ark1'!Q1927)</f>
        <v/>
      </c>
      <c r="H367" s="361">
        <f>+'Ark1'!R1927</f>
        <v>0</v>
      </c>
      <c r="I367" s="27" t="str">
        <f>+IF(H367=0,"",'Ark1'!AE1927)</f>
        <v/>
      </c>
      <c r="J367" s="27"/>
      <c r="K367" s="27" t="str">
        <f>+IF(H367=0,"",'Ark1'!AF1927)</f>
        <v/>
      </c>
      <c r="L367" s="26" t="str">
        <f>+IF(H367=0,"",'Ark1'!T1927)</f>
        <v/>
      </c>
      <c r="M367" s="305" t="str">
        <f>+IF(H367=0,"",'Ark1'!U1927)</f>
        <v/>
      </c>
      <c r="N367" s="27"/>
      <c r="O367" s="32" t="str">
        <f>+IF(H367=0,"",'Ark1'!W1927)</f>
        <v/>
      </c>
      <c r="P367" s="32" t="str">
        <f>+IF(H367=0,"",'Ark1'!X1927)</f>
        <v/>
      </c>
      <c r="Q367" s="32" t="str">
        <f>+IF(H367=0,"",'Ark1'!AG1927)</f>
        <v/>
      </c>
      <c r="R367" s="32" t="str">
        <f>+IF(H367=0,"",'Ark1'!AH1927)</f>
        <v/>
      </c>
      <c r="S367" s="377" t="str">
        <f>+IF(H367=0,"",'Ark1'!AR1927)</f>
        <v/>
      </c>
      <c r="T367" s="113" t="str">
        <f>+IF(H367=0,"",'Ark1'!AS1927)</f>
        <v/>
      </c>
      <c r="U367" s="32" t="str">
        <f>+IF(H367=0,"",'Ark1'!Y1927)</f>
        <v/>
      </c>
      <c r="V367" s="26" t="str">
        <f>+IF(H367=0,"",'Ark1'!AA1927)</f>
        <v/>
      </c>
      <c r="W367" s="305" t="str">
        <f t="shared" si="27"/>
        <v/>
      </c>
      <c r="X367" s="32" t="str">
        <f t="shared" si="28"/>
        <v/>
      </c>
      <c r="Y367" s="27" t="str">
        <f t="shared" si="29"/>
        <v/>
      </c>
      <c r="Z367" s="247"/>
      <c r="AA367" s="26"/>
      <c r="AC367" s="27"/>
      <c r="AD367" s="26"/>
      <c r="AE367" s="85"/>
      <c r="AF367" s="85"/>
      <c r="AJ367" s="85"/>
    </row>
    <row r="368" spans="1:54" ht="15.6">
      <c r="A368" s="247"/>
      <c r="B368" s="330">
        <f>+'Ark1'!C1928</f>
        <v>2024</v>
      </c>
      <c r="C368" s="267">
        <f>+'Ark1'!L1928</f>
        <v>10</v>
      </c>
      <c r="D368" s="267" t="s">
        <v>37</v>
      </c>
      <c r="E368" s="276">
        <f>+'Ark1'!AP1928</f>
        <v>14</v>
      </c>
      <c r="F368" s="275" t="str">
        <f>VLOOKUP(E368,RNR!$D$1:$E$38,2)</f>
        <v>Canadisk Ayrshire</v>
      </c>
      <c r="G368" s="85" t="str">
        <f>+IF(H368=0,"",'Ark1'!Q1928)</f>
        <v/>
      </c>
      <c r="H368" s="361">
        <f>+'Ark1'!R1928</f>
        <v>0</v>
      </c>
      <c r="I368" s="27" t="str">
        <f>+IF(H368=0,"",'Ark1'!AE1928)</f>
        <v/>
      </c>
      <c r="J368" s="27"/>
      <c r="K368" s="27" t="str">
        <f>+IF(H368=0,"",'Ark1'!AF1928)</f>
        <v/>
      </c>
      <c r="L368" s="26" t="str">
        <f>+IF(H368=0,"",'Ark1'!T1928)</f>
        <v/>
      </c>
      <c r="M368" s="305" t="str">
        <f>+IF(H368=0,"",'Ark1'!U1928)</f>
        <v/>
      </c>
      <c r="N368" s="27"/>
      <c r="O368" s="32" t="str">
        <f>+IF(H368=0,"",'Ark1'!W1928)</f>
        <v/>
      </c>
      <c r="P368" s="32" t="str">
        <f>+IF(H368=0,"",'Ark1'!X1928)</f>
        <v/>
      </c>
      <c r="Q368" s="32" t="str">
        <f>+IF(H368=0,"",'Ark1'!AG1928)</f>
        <v/>
      </c>
      <c r="R368" s="32" t="str">
        <f>+IF(H368=0,"",'Ark1'!AH1928)</f>
        <v/>
      </c>
      <c r="S368" s="377" t="str">
        <f>+IF(H368=0,"",'Ark1'!AR1928)</f>
        <v/>
      </c>
      <c r="T368" s="113" t="str">
        <f>+IF(H368=0,"",'Ark1'!AS1928)</f>
        <v/>
      </c>
      <c r="U368" s="32" t="str">
        <f>+IF(H368=0,"",'Ark1'!Y1928)</f>
        <v/>
      </c>
      <c r="V368" s="26" t="str">
        <f>+IF(H368=0,"",'Ark1'!AA1928)</f>
        <v/>
      </c>
      <c r="W368" s="305" t="str">
        <f t="shared" si="27"/>
        <v/>
      </c>
      <c r="X368" s="32" t="str">
        <f t="shared" si="28"/>
        <v/>
      </c>
      <c r="Y368" s="27" t="str">
        <f t="shared" si="29"/>
        <v/>
      </c>
      <c r="Z368" s="247"/>
      <c r="AA368" s="26"/>
      <c r="AC368" s="27"/>
      <c r="AD368" s="26"/>
      <c r="AE368" s="85"/>
      <c r="AF368" s="85"/>
      <c r="AJ368" s="85"/>
    </row>
    <row r="369" spans="1:36" ht="15.6">
      <c r="A369" s="247"/>
      <c r="B369" s="330">
        <f>+'Ark1'!C1929</f>
        <v>2024</v>
      </c>
      <c r="C369" s="267">
        <f>+'Ark1'!L1929</f>
        <v>10</v>
      </c>
      <c r="D369" s="267" t="s">
        <v>37</v>
      </c>
      <c r="E369" s="276">
        <f>+'Ark1'!AP1929</f>
        <v>15</v>
      </c>
      <c r="F369" s="275" t="str">
        <f>VLOOKUP(E369,RNR!$D$1:$E$38,2)</f>
        <v>Montbéliard</v>
      </c>
      <c r="G369" s="85" t="str">
        <f>+IF(H369=0,"",'Ark1'!Q1929)</f>
        <v/>
      </c>
      <c r="H369" s="361">
        <f>+'Ark1'!R1929</f>
        <v>0</v>
      </c>
      <c r="I369" s="27" t="str">
        <f>+IF(H369=0,"",'Ark1'!AE1929)</f>
        <v/>
      </c>
      <c r="J369" s="27"/>
      <c r="K369" s="27" t="str">
        <f>+IF(H369=0,"",'Ark1'!AF1929)</f>
        <v/>
      </c>
      <c r="L369" s="26" t="str">
        <f>+IF(H369=0,"",'Ark1'!T1929)</f>
        <v/>
      </c>
      <c r="M369" s="305" t="str">
        <f>+IF(H369=0,"",'Ark1'!U1929)</f>
        <v/>
      </c>
      <c r="N369" s="27"/>
      <c r="O369" s="32" t="str">
        <f>+IF(H369=0,"",'Ark1'!W1929)</f>
        <v/>
      </c>
      <c r="P369" s="32" t="str">
        <f>+IF(H369=0,"",'Ark1'!X1929)</f>
        <v/>
      </c>
      <c r="Q369" s="32" t="str">
        <f>+IF(H369=0,"",'Ark1'!AG1929)</f>
        <v/>
      </c>
      <c r="R369" s="32" t="str">
        <f>+IF(H369=0,"",'Ark1'!AH1929)</f>
        <v/>
      </c>
      <c r="S369" s="377" t="str">
        <f>+IF(H369=0,"",'Ark1'!AR1929)</f>
        <v/>
      </c>
      <c r="T369" s="113" t="str">
        <f>+IF(H369=0,"",'Ark1'!AS1929)</f>
        <v/>
      </c>
      <c r="U369" s="32" t="str">
        <f>+IF(H369=0,"",'Ark1'!Y1929)</f>
        <v/>
      </c>
      <c r="V369" s="26" t="str">
        <f>+IF(H369=0,"",'Ark1'!AA1929)</f>
        <v/>
      </c>
      <c r="W369" s="305" t="str">
        <f t="shared" si="27"/>
        <v/>
      </c>
      <c r="X369" s="32" t="str">
        <f t="shared" si="28"/>
        <v/>
      </c>
      <c r="Y369" s="27" t="str">
        <f t="shared" si="29"/>
        <v/>
      </c>
      <c r="Z369" s="247"/>
      <c r="AA369" s="26"/>
      <c r="AC369" s="27"/>
      <c r="AD369" s="26"/>
      <c r="AE369" s="85"/>
      <c r="AF369" s="85"/>
      <c r="AJ369" s="85"/>
    </row>
    <row r="370" spans="1:36" ht="15.6">
      <c r="A370" s="247"/>
      <c r="B370" s="330">
        <f>+'Ark1'!C1930</f>
        <v>2024</v>
      </c>
      <c r="C370" s="267">
        <f>+'Ark1'!L1930</f>
        <v>10</v>
      </c>
      <c r="D370" s="267" t="s">
        <v>37</v>
      </c>
      <c r="E370" s="276">
        <f>+'Ark1'!AP1930</f>
        <v>16</v>
      </c>
      <c r="F370" s="275" t="str">
        <f>VLOOKUP(E370,RNR!$D$1:$E$38,2)</f>
        <v>Mørefe</v>
      </c>
      <c r="G370" s="85" t="str">
        <f>+IF(H370=0,"",'Ark1'!Q1930)</f>
        <v/>
      </c>
      <c r="H370" s="361">
        <f>+'Ark1'!R1930</f>
        <v>0</v>
      </c>
      <c r="I370" s="27" t="str">
        <f>+IF(H370=0,"",'Ark1'!AE1930)</f>
        <v/>
      </c>
      <c r="J370" s="27"/>
      <c r="K370" s="27" t="str">
        <f>+IF(H370=0,"",'Ark1'!AF1930)</f>
        <v/>
      </c>
      <c r="L370" s="26" t="str">
        <f>+IF(H370=0,"",'Ark1'!T1930)</f>
        <v/>
      </c>
      <c r="M370" s="305" t="str">
        <f>+IF(H370=0,"",'Ark1'!U1930)</f>
        <v/>
      </c>
      <c r="N370" s="27"/>
      <c r="O370" s="32" t="str">
        <f>+IF(H370=0,"",'Ark1'!W1930)</f>
        <v/>
      </c>
      <c r="P370" s="32" t="str">
        <f>+IF(H370=0,"",'Ark1'!X1930)</f>
        <v/>
      </c>
      <c r="Q370" s="32" t="str">
        <f>+IF(H370=0,"",'Ark1'!AG1930)</f>
        <v/>
      </c>
      <c r="R370" s="32" t="str">
        <f>+IF(H370=0,"",'Ark1'!AH1930)</f>
        <v/>
      </c>
      <c r="S370" s="377" t="str">
        <f>+IF(H370=0,"",'Ark1'!AR1930)</f>
        <v/>
      </c>
      <c r="T370" s="113" t="str">
        <f>+IF(H370=0,"",'Ark1'!AS1930)</f>
        <v/>
      </c>
      <c r="U370" s="32" t="str">
        <f>+IF(H370=0,"",'Ark1'!Y1930)</f>
        <v/>
      </c>
      <c r="V370" s="26" t="str">
        <f>+IF(H370=0,"",'Ark1'!AA1930)</f>
        <v/>
      </c>
      <c r="W370" s="305" t="str">
        <f t="shared" si="27"/>
        <v/>
      </c>
      <c r="X370" s="32" t="str">
        <f t="shared" si="28"/>
        <v/>
      </c>
      <c r="Y370" s="27" t="str">
        <f t="shared" si="29"/>
        <v/>
      </c>
      <c r="Z370" s="247"/>
      <c r="AA370" s="26"/>
      <c r="AC370" s="27"/>
      <c r="AD370" s="26"/>
      <c r="AE370" s="85"/>
      <c r="AF370" s="85"/>
      <c r="AJ370" s="85"/>
    </row>
    <row r="371" spans="1:36" ht="15.6">
      <c r="A371" s="247"/>
      <c r="B371" s="330">
        <f>+'Ark1'!C1931</f>
        <v>2024</v>
      </c>
      <c r="C371" s="267">
        <f>+'Ark1'!L1931</f>
        <v>10</v>
      </c>
      <c r="D371" s="267" t="s">
        <v>37</v>
      </c>
      <c r="E371" s="276">
        <f>+'Ark1'!AP1931</f>
        <v>17</v>
      </c>
      <c r="F371" s="275" t="str">
        <f>VLOOKUP(E371,RNR!$D$1:$E$38,2)</f>
        <v>Normande</v>
      </c>
      <c r="G371" s="85" t="str">
        <f>+IF(H371=0,"",'Ark1'!Q1931)</f>
        <v/>
      </c>
      <c r="H371" s="361">
        <f>+'Ark1'!R1931</f>
        <v>0</v>
      </c>
      <c r="I371" s="27" t="str">
        <f>+IF(H371=0,"",'Ark1'!AE1931)</f>
        <v/>
      </c>
      <c r="J371" s="27"/>
      <c r="K371" s="27" t="str">
        <f>+IF(H371=0,"",'Ark1'!AF1931)</f>
        <v/>
      </c>
      <c r="L371" s="26" t="str">
        <f>+IF(H371=0,"",'Ark1'!T1931)</f>
        <v/>
      </c>
      <c r="M371" s="305" t="str">
        <f>+IF(H371=0,"",'Ark1'!U1931)</f>
        <v/>
      </c>
      <c r="N371" s="27"/>
      <c r="O371" s="32" t="str">
        <f>+IF(H371=0,"",'Ark1'!W1931)</f>
        <v/>
      </c>
      <c r="P371" s="32" t="str">
        <f>+IF(H371=0,"",'Ark1'!X1931)</f>
        <v/>
      </c>
      <c r="Q371" s="32" t="str">
        <f>+IF(H371=0,"",'Ark1'!AG1931)</f>
        <v/>
      </c>
      <c r="R371" s="32" t="str">
        <f>+IF(H371=0,"",'Ark1'!AH1931)</f>
        <v/>
      </c>
      <c r="S371" s="377" t="str">
        <f>+IF(H371=0,"",'Ark1'!AR1931)</f>
        <v/>
      </c>
      <c r="T371" s="113" t="str">
        <f>+IF(H371=0,"",'Ark1'!AS1931)</f>
        <v/>
      </c>
      <c r="U371" s="32" t="str">
        <f>+IF(H371=0,"",'Ark1'!Y1931)</f>
        <v/>
      </c>
      <c r="V371" s="26" t="str">
        <f>+IF(H371=0,"",'Ark1'!AA1931)</f>
        <v/>
      </c>
      <c r="W371" s="305" t="str">
        <f t="shared" si="27"/>
        <v/>
      </c>
      <c r="X371" s="32" t="str">
        <f t="shared" si="28"/>
        <v/>
      </c>
      <c r="Y371" s="27" t="str">
        <f t="shared" si="29"/>
        <v/>
      </c>
      <c r="Z371" s="247"/>
      <c r="AA371" s="26"/>
      <c r="AC371" s="27"/>
      <c r="AD371" s="26"/>
      <c r="AE371" s="85"/>
      <c r="AF371" s="85"/>
      <c r="AJ371" s="85"/>
    </row>
    <row r="372" spans="1:36" ht="15.6">
      <c r="A372" s="247"/>
      <c r="B372" s="330">
        <f>+'Ark1'!C1932</f>
        <v>2024</v>
      </c>
      <c r="C372" s="267">
        <f>+'Ark1'!L1932</f>
        <v>10</v>
      </c>
      <c r="D372" s="267" t="s">
        <v>37</v>
      </c>
      <c r="E372" s="276">
        <f>+'Ark1'!AP1932</f>
        <v>21</v>
      </c>
      <c r="F372" s="275" t="str">
        <f>VLOOKUP(E372,RNR!$D$1:$E$38,2)</f>
        <v>Hereford</v>
      </c>
      <c r="G372" s="85" t="str">
        <f>+IF(H372=0,"",'Ark1'!Q1932)</f>
        <v/>
      </c>
      <c r="H372" s="361">
        <f>+'Ark1'!R1932</f>
        <v>0</v>
      </c>
      <c r="I372" s="27" t="str">
        <f>+IF(H372=0,"",'Ark1'!AE1932)</f>
        <v/>
      </c>
      <c r="J372" s="27"/>
      <c r="K372" s="27" t="str">
        <f>+IF(H372=0,"",'Ark1'!AF1932)</f>
        <v/>
      </c>
      <c r="L372" s="26" t="str">
        <f>+IF(H372=0,"",'Ark1'!T1932)</f>
        <v/>
      </c>
      <c r="M372" s="305" t="str">
        <f>+IF(H372=0,"",'Ark1'!U1932)</f>
        <v/>
      </c>
      <c r="N372" s="27"/>
      <c r="O372" s="32" t="str">
        <f>+IF(H372=0,"",'Ark1'!W1932)</f>
        <v/>
      </c>
      <c r="P372" s="32" t="str">
        <f>+IF(H372=0,"",'Ark1'!X1932)</f>
        <v/>
      </c>
      <c r="Q372" s="32" t="str">
        <f>+IF(H372=0,"",'Ark1'!AG1932)</f>
        <v/>
      </c>
      <c r="R372" s="32" t="str">
        <f>+IF(H372=0,"",'Ark1'!AH1932)</f>
        <v/>
      </c>
      <c r="S372" s="377" t="str">
        <f>+IF(H372=0,"",'Ark1'!AR1932)</f>
        <v/>
      </c>
      <c r="T372" s="113" t="str">
        <f>+IF(H372=0,"",'Ark1'!AS1932)</f>
        <v/>
      </c>
      <c r="U372" s="32" t="str">
        <f>+IF(H372=0,"",'Ark1'!Y1932)</f>
        <v/>
      </c>
      <c r="V372" s="26" t="str">
        <f>+IF(H372=0,"",'Ark1'!AA1932)</f>
        <v/>
      </c>
      <c r="W372" s="305" t="str">
        <f t="shared" si="27"/>
        <v/>
      </c>
      <c r="X372" s="32" t="str">
        <f t="shared" si="28"/>
        <v/>
      </c>
      <c r="Y372" s="27" t="str">
        <f t="shared" si="29"/>
        <v/>
      </c>
      <c r="Z372" s="247"/>
      <c r="AA372" s="26"/>
      <c r="AC372" s="27"/>
      <c r="AD372" s="26"/>
      <c r="AE372" s="85"/>
      <c r="AF372" s="85"/>
      <c r="AJ372" s="85"/>
    </row>
    <row r="373" spans="1:36" ht="15.6">
      <c r="A373" s="247"/>
      <c r="B373" s="330">
        <f>+'Ark1'!C1933</f>
        <v>2024</v>
      </c>
      <c r="C373" s="267">
        <f>+'Ark1'!L1933</f>
        <v>10</v>
      </c>
      <c r="D373" s="267" t="s">
        <v>37</v>
      </c>
      <c r="E373" s="276">
        <f>+'Ark1'!AP1933</f>
        <v>22</v>
      </c>
      <c r="F373" s="275" t="str">
        <f>VLOOKUP(E373,RNR!$D$1:$E$38,2)</f>
        <v>Charolais</v>
      </c>
      <c r="G373" s="85" t="str">
        <f>+IF(H373=0,"",'Ark1'!Q1933)</f>
        <v/>
      </c>
      <c r="H373" s="361">
        <f>+'Ark1'!R1933</f>
        <v>0</v>
      </c>
      <c r="I373" s="27" t="str">
        <f>+IF(H373=0,"",'Ark1'!AE1933)</f>
        <v/>
      </c>
      <c r="J373" s="27"/>
      <c r="K373" s="27" t="str">
        <f>+IF(H373=0,"",'Ark1'!AF1933)</f>
        <v/>
      </c>
      <c r="L373" s="26" t="str">
        <f>+IF(H373=0,"",'Ark1'!T1933)</f>
        <v/>
      </c>
      <c r="M373" s="305" t="str">
        <f>+IF(H373=0,"",'Ark1'!U1933)</f>
        <v/>
      </c>
      <c r="N373" s="27"/>
      <c r="O373" s="32" t="str">
        <f>+IF(H373=0,"",'Ark1'!W1933)</f>
        <v/>
      </c>
      <c r="P373" s="32" t="str">
        <f>+IF(H373=0,"",'Ark1'!X1933)</f>
        <v/>
      </c>
      <c r="Q373" s="32" t="str">
        <f>+IF(H373=0,"",'Ark1'!AG1933)</f>
        <v/>
      </c>
      <c r="R373" s="32" t="str">
        <f>+IF(H373=0,"",'Ark1'!AH1933)</f>
        <v/>
      </c>
      <c r="S373" s="377" t="str">
        <f>+IF(H373=0,"",'Ark1'!AR1933)</f>
        <v/>
      </c>
      <c r="T373" s="113" t="str">
        <f>+IF(H373=0,"",'Ark1'!AS1933)</f>
        <v/>
      </c>
      <c r="U373" s="32" t="str">
        <f>+IF(H373=0,"",'Ark1'!Y1933)</f>
        <v/>
      </c>
      <c r="V373" s="26" t="str">
        <f>+IF(H373=0,"",'Ark1'!AA1933)</f>
        <v/>
      </c>
      <c r="W373" s="305" t="str">
        <f t="shared" si="27"/>
        <v/>
      </c>
      <c r="X373" s="32" t="str">
        <f t="shared" si="28"/>
        <v/>
      </c>
      <c r="Y373" s="27" t="str">
        <f t="shared" si="29"/>
        <v/>
      </c>
      <c r="Z373" s="247"/>
      <c r="AA373" s="26"/>
      <c r="AC373" s="27"/>
      <c r="AD373" s="26"/>
      <c r="AE373" s="85"/>
      <c r="AF373" s="85"/>
      <c r="AJ373" s="85"/>
    </row>
    <row r="374" spans="1:36" ht="15.6">
      <c r="A374" s="247"/>
      <c r="B374" s="330">
        <f>+'Ark1'!C1934</f>
        <v>2024</v>
      </c>
      <c r="C374" s="267">
        <f>+'Ark1'!L1934</f>
        <v>10</v>
      </c>
      <c r="D374" s="267" t="s">
        <v>37</v>
      </c>
      <c r="E374" s="276">
        <f>+'Ark1'!AP1934</f>
        <v>23</v>
      </c>
      <c r="F374" s="275" t="str">
        <f>VLOOKUP(E374,RNR!$D$1:$E$38,2)</f>
        <v>Aberdeen Angus</v>
      </c>
      <c r="G374" s="85" t="str">
        <f>+IF(H374=0,"",'Ark1'!Q1934)</f>
        <v/>
      </c>
      <c r="H374" s="361">
        <f>+'Ark1'!R1934</f>
        <v>0</v>
      </c>
      <c r="I374" s="27" t="str">
        <f>+IF(H374=0,"",'Ark1'!AE1934)</f>
        <v/>
      </c>
      <c r="J374" s="27"/>
      <c r="K374" s="27" t="str">
        <f>+IF(H374=0,"",'Ark1'!AF1934)</f>
        <v/>
      </c>
      <c r="L374" s="26" t="str">
        <f>+IF(H374=0,"",'Ark1'!T1934)</f>
        <v/>
      </c>
      <c r="M374" s="305" t="str">
        <f>+IF(H374=0,"",'Ark1'!U1934)</f>
        <v/>
      </c>
      <c r="N374" s="27"/>
      <c r="O374" s="32" t="str">
        <f>+IF(H374=0,"",'Ark1'!W1934)</f>
        <v/>
      </c>
      <c r="P374" s="32" t="str">
        <f>+IF(H374=0,"",'Ark1'!X1934)</f>
        <v/>
      </c>
      <c r="Q374" s="32" t="str">
        <f>+IF(H374=0,"",'Ark1'!AG1934)</f>
        <v/>
      </c>
      <c r="R374" s="32" t="str">
        <f>+IF(H374=0,"",'Ark1'!AH1934)</f>
        <v/>
      </c>
      <c r="S374" s="377" t="str">
        <f>+IF(H374=0,"",'Ark1'!AR1934)</f>
        <v/>
      </c>
      <c r="T374" s="113" t="str">
        <f>+IF(H374=0,"",'Ark1'!AS1934)</f>
        <v/>
      </c>
      <c r="U374" s="32" t="str">
        <f>+IF(H374=0,"",'Ark1'!Y1934)</f>
        <v/>
      </c>
      <c r="V374" s="26" t="str">
        <f>+IF(H374=0,"",'Ark1'!AA1934)</f>
        <v/>
      </c>
      <c r="W374" s="305" t="str">
        <f t="shared" si="27"/>
        <v/>
      </c>
      <c r="X374" s="32" t="str">
        <f t="shared" si="28"/>
        <v/>
      </c>
      <c r="Y374" s="27" t="str">
        <f t="shared" si="29"/>
        <v/>
      </c>
      <c r="Z374" s="247"/>
      <c r="AA374" s="26"/>
      <c r="AC374" s="27"/>
      <c r="AD374" s="26"/>
      <c r="AE374" s="85"/>
      <c r="AF374" s="85"/>
      <c r="AJ374" s="85"/>
    </row>
    <row r="375" spans="1:36" ht="15.6">
      <c r="A375" s="247"/>
      <c r="B375" s="330">
        <f>+'Ark1'!C1935</f>
        <v>2024</v>
      </c>
      <c r="C375" s="267">
        <f>+'Ark1'!L1935</f>
        <v>10</v>
      </c>
      <c r="D375" s="267" t="s">
        <v>37</v>
      </c>
      <c r="E375" s="276">
        <f>+'Ark1'!AP1935</f>
        <v>24</v>
      </c>
      <c r="F375" s="275" t="str">
        <f>VLOOKUP(E375,RNR!$D$1:$E$38,2)</f>
        <v>Limousin</v>
      </c>
      <c r="G375" s="85" t="str">
        <f>+IF(H375=0,"",'Ark1'!Q1935)</f>
        <v/>
      </c>
      <c r="H375" s="361">
        <f>+'Ark1'!R1935</f>
        <v>0</v>
      </c>
      <c r="I375" s="27" t="str">
        <f>+IF(H375=0,"",'Ark1'!AE1935)</f>
        <v/>
      </c>
      <c r="J375" s="27"/>
      <c r="K375" s="27" t="str">
        <f>+IF(H375=0,"",'Ark1'!AF1935)</f>
        <v/>
      </c>
      <c r="L375" s="26" t="str">
        <f>+IF(H375=0,"",'Ark1'!T1935)</f>
        <v/>
      </c>
      <c r="M375" s="305" t="str">
        <f>+IF(H375=0,"",'Ark1'!U1935)</f>
        <v/>
      </c>
      <c r="N375" s="27"/>
      <c r="O375" s="32" t="str">
        <f>+IF(H375=0,"",'Ark1'!W1935)</f>
        <v/>
      </c>
      <c r="P375" s="32" t="str">
        <f>+IF(H375=0,"",'Ark1'!X1935)</f>
        <v/>
      </c>
      <c r="Q375" s="32" t="str">
        <f>+IF(H375=0,"",'Ark1'!AG1935)</f>
        <v/>
      </c>
      <c r="R375" s="32" t="str">
        <f>+IF(H375=0,"",'Ark1'!AH1935)</f>
        <v/>
      </c>
      <c r="S375" s="377" t="str">
        <f>+IF(H375=0,"",'Ark1'!AR1935)</f>
        <v/>
      </c>
      <c r="T375" s="113" t="str">
        <f>+IF(H375=0,"",'Ark1'!AS1935)</f>
        <v/>
      </c>
      <c r="U375" s="32" t="str">
        <f>+IF(H375=0,"",'Ark1'!Y1935)</f>
        <v/>
      </c>
      <c r="V375" s="26" t="str">
        <f>+IF(H375=0,"",'Ark1'!AA1935)</f>
        <v/>
      </c>
      <c r="W375" s="305" t="str">
        <f t="shared" si="27"/>
        <v/>
      </c>
      <c r="X375" s="32" t="str">
        <f t="shared" si="28"/>
        <v/>
      </c>
      <c r="Y375" s="27" t="str">
        <f t="shared" si="29"/>
        <v/>
      </c>
      <c r="Z375" s="247"/>
      <c r="AA375" s="26"/>
      <c r="AC375" s="27"/>
      <c r="AD375" s="26"/>
      <c r="AE375" s="85"/>
      <c r="AF375" s="85"/>
      <c r="AJ375" s="85"/>
    </row>
    <row r="376" spans="1:36" ht="15.6">
      <c r="A376" s="247"/>
      <c r="B376" s="330">
        <f>+'Ark1'!C1936</f>
        <v>2024</v>
      </c>
      <c r="C376" s="267">
        <f>+'Ark1'!L1936</f>
        <v>10</v>
      </c>
      <c r="D376" s="267" t="s">
        <v>37</v>
      </c>
      <c r="E376" s="276">
        <f>+'Ark1'!AP1936</f>
        <v>25</v>
      </c>
      <c r="F376" s="275" t="str">
        <f>VLOOKUP(E376,RNR!$D$1:$E$38,2)</f>
        <v>Kjøttsimmental</v>
      </c>
      <c r="G376" s="85" t="str">
        <f>+IF(H376=0,"",'Ark1'!Q1936)</f>
        <v/>
      </c>
      <c r="H376" s="361">
        <f>+'Ark1'!R1936</f>
        <v>0</v>
      </c>
      <c r="I376" s="27" t="str">
        <f>+IF(H376=0,"",'Ark1'!AE1936)</f>
        <v/>
      </c>
      <c r="J376" s="27"/>
      <c r="K376" s="27" t="str">
        <f>+IF(H376=0,"",'Ark1'!AF1936)</f>
        <v/>
      </c>
      <c r="L376" s="26" t="str">
        <f>+IF(H376=0,"",'Ark1'!T1936)</f>
        <v/>
      </c>
      <c r="M376" s="305" t="str">
        <f>+IF(H376=0,"",'Ark1'!U1936)</f>
        <v/>
      </c>
      <c r="N376" s="27"/>
      <c r="O376" s="32" t="str">
        <f>+IF(H376=0,"",'Ark1'!W1936)</f>
        <v/>
      </c>
      <c r="P376" s="32" t="str">
        <f>+IF(H376=0,"",'Ark1'!X1936)</f>
        <v/>
      </c>
      <c r="Q376" s="32" t="str">
        <f>+IF(H376=0,"",'Ark1'!AG1936)</f>
        <v/>
      </c>
      <c r="R376" s="32" t="str">
        <f>+IF(H376=0,"",'Ark1'!AH1936)</f>
        <v/>
      </c>
      <c r="S376" s="377" t="str">
        <f>+IF(H376=0,"",'Ark1'!AR1936)</f>
        <v/>
      </c>
      <c r="T376" s="113" t="str">
        <f>+IF(H376=0,"",'Ark1'!AS1936)</f>
        <v/>
      </c>
      <c r="U376" s="32" t="str">
        <f>+IF(H376=0,"",'Ark1'!Y1936)</f>
        <v/>
      </c>
      <c r="V376" s="26" t="str">
        <f>+IF(H376=0,"",'Ark1'!AA1936)</f>
        <v/>
      </c>
      <c r="W376" s="305" t="str">
        <f t="shared" si="27"/>
        <v/>
      </c>
      <c r="X376" s="32" t="str">
        <f t="shared" si="28"/>
        <v/>
      </c>
      <c r="Y376" s="27" t="str">
        <f t="shared" si="29"/>
        <v/>
      </c>
      <c r="Z376" s="247"/>
      <c r="AA376" s="26"/>
      <c r="AC376" s="27"/>
      <c r="AD376" s="26"/>
      <c r="AE376" s="85"/>
      <c r="AF376" s="85"/>
      <c r="AJ376" s="85"/>
    </row>
    <row r="377" spans="1:36" ht="15.6">
      <c r="A377" s="247"/>
      <c r="B377" s="330">
        <f>+'Ark1'!C1937</f>
        <v>2024</v>
      </c>
      <c r="C377" s="267">
        <f>+'Ark1'!L1937</f>
        <v>10</v>
      </c>
      <c r="D377" s="267" t="s">
        <v>37</v>
      </c>
      <c r="E377" s="276">
        <f>+'Ark1'!AP1937</f>
        <v>26</v>
      </c>
      <c r="F377" s="275" t="str">
        <f>VLOOKUP(E377,RNR!$D$1:$E$38,2)</f>
        <v>Blonde d`Aquitaine</v>
      </c>
      <c r="G377" s="85" t="str">
        <f>+IF(H377=0,"",'Ark1'!Q1937)</f>
        <v/>
      </c>
      <c r="H377" s="361">
        <f>+'Ark1'!R1937</f>
        <v>0</v>
      </c>
      <c r="I377" s="27" t="str">
        <f>+IF(H377=0,"",'Ark1'!AE1937)</f>
        <v/>
      </c>
      <c r="J377" s="27"/>
      <c r="K377" s="27" t="str">
        <f>+IF(H377=0,"",'Ark1'!AF1937)</f>
        <v/>
      </c>
      <c r="L377" s="26" t="str">
        <f>+IF(H377=0,"",'Ark1'!T1937)</f>
        <v/>
      </c>
      <c r="M377" s="305" t="str">
        <f>+IF(H377=0,"",'Ark1'!U1937)</f>
        <v/>
      </c>
      <c r="N377" s="27"/>
      <c r="O377" s="32" t="str">
        <f>+IF(H377=0,"",'Ark1'!W1937)</f>
        <v/>
      </c>
      <c r="P377" s="32" t="str">
        <f>+IF(H377=0,"",'Ark1'!X1937)</f>
        <v/>
      </c>
      <c r="Q377" s="32" t="str">
        <f>+IF(H377=0,"",'Ark1'!AG1937)</f>
        <v/>
      </c>
      <c r="R377" s="32" t="str">
        <f>+IF(H377=0,"",'Ark1'!AH1937)</f>
        <v/>
      </c>
      <c r="S377" s="377" t="str">
        <f>+IF(H377=0,"",'Ark1'!AR1937)</f>
        <v/>
      </c>
      <c r="T377" s="113" t="str">
        <f>+IF(H377=0,"",'Ark1'!AS1937)</f>
        <v/>
      </c>
      <c r="U377" s="32" t="str">
        <f>+IF(H377=0,"",'Ark1'!Y1937)</f>
        <v/>
      </c>
      <c r="V377" s="26" t="str">
        <f>+IF(H377=0,"",'Ark1'!AA1937)</f>
        <v/>
      </c>
      <c r="W377" s="305" t="str">
        <f t="shared" si="27"/>
        <v/>
      </c>
      <c r="X377" s="32" t="str">
        <f t="shared" si="28"/>
        <v/>
      </c>
      <c r="Y377" s="27" t="str">
        <f t="shared" si="29"/>
        <v/>
      </c>
      <c r="Z377" s="247"/>
      <c r="AA377" s="26"/>
      <c r="AC377" s="27"/>
      <c r="AD377" s="26"/>
      <c r="AE377" s="85"/>
      <c r="AF377" s="85"/>
      <c r="AJ377" s="85"/>
    </row>
    <row r="378" spans="1:36" ht="15.6">
      <c r="A378" s="247"/>
      <c r="B378" s="330">
        <f>+'Ark1'!C1938</f>
        <v>2024</v>
      </c>
      <c r="C378" s="267">
        <f>+'Ark1'!L1938</f>
        <v>10</v>
      </c>
      <c r="D378" s="267" t="s">
        <v>37</v>
      </c>
      <c r="E378" s="276">
        <f>+'Ark1'!AP1938</f>
        <v>27</v>
      </c>
      <c r="F378" s="275" t="str">
        <f>VLOOKUP(E378,RNR!$D$1:$E$38,2)</f>
        <v>Highland</v>
      </c>
      <c r="G378" s="85" t="str">
        <f>+IF(H378=0,"",'Ark1'!Q1938)</f>
        <v/>
      </c>
      <c r="H378" s="361">
        <f>+'Ark1'!R1938</f>
        <v>0</v>
      </c>
      <c r="I378" s="27" t="str">
        <f>+IF(H378=0,"",'Ark1'!AE1938)</f>
        <v/>
      </c>
      <c r="J378" s="27"/>
      <c r="K378" s="27" t="str">
        <f>+IF(H378=0,"",'Ark1'!AF1938)</f>
        <v/>
      </c>
      <c r="L378" s="26" t="str">
        <f>+IF(H378=0,"",'Ark1'!T1938)</f>
        <v/>
      </c>
      <c r="M378" s="305" t="str">
        <f>+IF(H378=0,"",'Ark1'!U1938)</f>
        <v/>
      </c>
      <c r="N378" s="27"/>
      <c r="O378" s="32" t="str">
        <f>+IF(H378=0,"",'Ark1'!W1938)</f>
        <v/>
      </c>
      <c r="P378" s="32" t="str">
        <f>+IF(H378=0,"",'Ark1'!X1938)</f>
        <v/>
      </c>
      <c r="Q378" s="32" t="str">
        <f>+IF(H378=0,"",'Ark1'!AG1938)</f>
        <v/>
      </c>
      <c r="R378" s="32" t="str">
        <f>+IF(H378=0,"",'Ark1'!AH1938)</f>
        <v/>
      </c>
      <c r="S378" s="377" t="str">
        <f>+IF(H378=0,"",'Ark1'!AR1938)</f>
        <v/>
      </c>
      <c r="T378" s="113" t="str">
        <f>+IF(H378=0,"",'Ark1'!AS1938)</f>
        <v/>
      </c>
      <c r="U378" s="32" t="str">
        <f>+IF(H378=0,"",'Ark1'!Y1938)</f>
        <v/>
      </c>
      <c r="V378" s="26" t="str">
        <f>+IF(H378=0,"",'Ark1'!AA1938)</f>
        <v/>
      </c>
      <c r="W378" s="305" t="str">
        <f t="shared" si="27"/>
        <v/>
      </c>
      <c r="X378" s="32" t="str">
        <f t="shared" si="28"/>
        <v/>
      </c>
      <c r="Y378" s="27" t="str">
        <f t="shared" si="29"/>
        <v/>
      </c>
      <c r="Z378" s="247"/>
      <c r="AA378" s="26"/>
      <c r="AC378" s="27"/>
      <c r="AD378" s="26"/>
      <c r="AE378" s="85"/>
      <c r="AF378" s="85"/>
      <c r="AJ378" s="85"/>
    </row>
    <row r="379" spans="1:36" ht="15.6">
      <c r="A379" s="247"/>
      <c r="B379" s="330">
        <f>+'Ark1'!C1939</f>
        <v>2024</v>
      </c>
      <c r="C379" s="267">
        <f>+'Ark1'!L1939</f>
        <v>10</v>
      </c>
      <c r="D379" s="267" t="s">
        <v>37</v>
      </c>
      <c r="E379" s="276">
        <f>+'Ark1'!AP1939</f>
        <v>28</v>
      </c>
      <c r="F379" s="275" t="str">
        <f>VLOOKUP(E379,RNR!$D$1:$E$38,2)</f>
        <v>Tiroler Grauvieh</v>
      </c>
      <c r="G379" s="85" t="str">
        <f>+IF(H379=0,"",'Ark1'!Q1939)</f>
        <v/>
      </c>
      <c r="H379" s="361">
        <f>+'Ark1'!R1939</f>
        <v>0</v>
      </c>
      <c r="I379" s="27" t="str">
        <f>+IF(H379=0,"",'Ark1'!AE1939)</f>
        <v/>
      </c>
      <c r="J379" s="27"/>
      <c r="K379" s="27" t="str">
        <f>+IF(H379=0,"",'Ark1'!AF1939)</f>
        <v/>
      </c>
      <c r="L379" s="26" t="str">
        <f>+IF(H379=0,"",'Ark1'!T1939)</f>
        <v/>
      </c>
      <c r="M379" s="305" t="str">
        <f>+IF(H379=0,"",'Ark1'!U1939)</f>
        <v/>
      </c>
      <c r="N379" s="27"/>
      <c r="O379" s="32" t="str">
        <f>+IF(H379=0,"",'Ark1'!W1939)</f>
        <v/>
      </c>
      <c r="P379" s="32" t="str">
        <f>+IF(H379=0,"",'Ark1'!X1939)</f>
        <v/>
      </c>
      <c r="Q379" s="32" t="str">
        <f>+IF(H379=0,"",'Ark1'!AG1939)</f>
        <v/>
      </c>
      <c r="R379" s="32" t="str">
        <f>+IF(H379=0,"",'Ark1'!AH1939)</f>
        <v/>
      </c>
      <c r="S379" s="377" t="str">
        <f>+IF(H379=0,"",'Ark1'!AR1939)</f>
        <v/>
      </c>
      <c r="T379" s="113" t="str">
        <f>+IF(H379=0,"",'Ark1'!AS1939)</f>
        <v/>
      </c>
      <c r="U379" s="32" t="str">
        <f>+IF(H379=0,"",'Ark1'!Y1939)</f>
        <v/>
      </c>
      <c r="V379" s="26" t="str">
        <f>+IF(H379=0,"",'Ark1'!AA1939)</f>
        <v/>
      </c>
      <c r="W379" s="305" t="str">
        <f t="shared" si="27"/>
        <v/>
      </c>
      <c r="X379" s="32" t="str">
        <f t="shared" si="28"/>
        <v/>
      </c>
      <c r="Y379" s="27" t="str">
        <f t="shared" si="29"/>
        <v/>
      </c>
      <c r="Z379" s="247"/>
      <c r="AA379" s="26"/>
      <c r="AC379" s="27"/>
      <c r="AD379" s="26"/>
      <c r="AE379" s="85"/>
      <c r="AF379" s="85"/>
      <c r="AJ379" s="85"/>
    </row>
    <row r="380" spans="1:36" ht="15.6">
      <c r="A380" s="247"/>
      <c r="B380" s="330">
        <f>+'Ark1'!C1940</f>
        <v>2024</v>
      </c>
      <c r="C380" s="267">
        <f>+'Ark1'!L1940</f>
        <v>10</v>
      </c>
      <c r="D380" s="267" t="s">
        <v>37</v>
      </c>
      <c r="E380" s="276">
        <f>+'Ark1'!AP1940</f>
        <v>29</v>
      </c>
      <c r="F380" s="275" t="str">
        <f>VLOOKUP(E380,RNR!$D$1:$E$38,2)</f>
        <v>Dexter</v>
      </c>
      <c r="G380" s="85" t="str">
        <f>+IF(H380=0,"",'Ark1'!Q1940)</f>
        <v/>
      </c>
      <c r="H380" s="361">
        <f>+'Ark1'!R1940</f>
        <v>0</v>
      </c>
      <c r="I380" s="27" t="str">
        <f>+IF(H380=0,"",'Ark1'!AE1940)</f>
        <v/>
      </c>
      <c r="J380" s="27"/>
      <c r="K380" s="27" t="str">
        <f>+IF(H380=0,"",'Ark1'!AF1940)</f>
        <v/>
      </c>
      <c r="L380" s="26" t="str">
        <f>+IF(H380=0,"",'Ark1'!T1940)</f>
        <v/>
      </c>
      <c r="M380" s="305" t="str">
        <f>+IF(H380=0,"",'Ark1'!U1940)</f>
        <v/>
      </c>
      <c r="N380" s="27"/>
      <c r="O380" s="32" t="str">
        <f>+IF(H380=0,"",'Ark1'!W1940)</f>
        <v/>
      </c>
      <c r="P380" s="32" t="str">
        <f>+IF(H380=0,"",'Ark1'!X1940)</f>
        <v/>
      </c>
      <c r="Q380" s="32" t="str">
        <f>+IF(H380=0,"",'Ark1'!AG1940)</f>
        <v/>
      </c>
      <c r="R380" s="32" t="str">
        <f>+IF(H380=0,"",'Ark1'!AH1940)</f>
        <v/>
      </c>
      <c r="S380" s="377" t="str">
        <f>+IF(H380=0,"",'Ark1'!AR1940)</f>
        <v/>
      </c>
      <c r="T380" s="113" t="str">
        <f>+IF(H380=0,"",'Ark1'!AS1940)</f>
        <v/>
      </c>
      <c r="U380" s="32" t="str">
        <f>+IF(H380=0,"",'Ark1'!Y1940)</f>
        <v/>
      </c>
      <c r="V380" s="26" t="str">
        <f>+IF(H380=0,"",'Ark1'!AA1940)</f>
        <v/>
      </c>
      <c r="W380" s="305" t="str">
        <f t="shared" si="27"/>
        <v/>
      </c>
      <c r="X380" s="32" t="str">
        <f t="shared" si="28"/>
        <v/>
      </c>
      <c r="Y380" s="27" t="str">
        <f t="shared" si="29"/>
        <v/>
      </c>
      <c r="Z380" s="247"/>
      <c r="AA380" s="26"/>
      <c r="AC380" s="27"/>
      <c r="AD380" s="26"/>
      <c r="AE380" s="85"/>
      <c r="AF380" s="85"/>
      <c r="AJ380" s="85"/>
    </row>
    <row r="381" spans="1:36" ht="15.6">
      <c r="A381" s="247"/>
      <c r="B381" s="330">
        <f>+'Ark1'!C1941</f>
        <v>2024</v>
      </c>
      <c r="C381" s="267">
        <f>+'Ark1'!L1941</f>
        <v>10</v>
      </c>
      <c r="D381" s="267" t="s">
        <v>37</v>
      </c>
      <c r="E381" s="276">
        <f>+'Ark1'!AP1941</f>
        <v>30</v>
      </c>
      <c r="F381" s="275" t="str">
        <f>VLOOKUP(E381,RNR!$D$1:$E$38,2)</f>
        <v>Piemontese</v>
      </c>
      <c r="G381" s="85" t="str">
        <f>+IF(H381=0,"",'Ark1'!Q1941)</f>
        <v/>
      </c>
      <c r="H381" s="361">
        <f>+'Ark1'!R1941</f>
        <v>0</v>
      </c>
      <c r="I381" s="27" t="str">
        <f>+IF(H381=0,"",'Ark1'!AE1941)</f>
        <v/>
      </c>
      <c r="J381" s="27"/>
      <c r="K381" s="27" t="str">
        <f>+IF(H381=0,"",'Ark1'!AF1941)</f>
        <v/>
      </c>
      <c r="L381" s="26" t="str">
        <f>+IF(H381=0,"",'Ark1'!T1941)</f>
        <v/>
      </c>
      <c r="M381" s="305" t="str">
        <f>+IF(H381=0,"",'Ark1'!U1941)</f>
        <v/>
      </c>
      <c r="N381" s="27"/>
      <c r="O381" s="32" t="str">
        <f>+IF(H381=0,"",'Ark1'!W1941)</f>
        <v/>
      </c>
      <c r="P381" s="32" t="str">
        <f>+IF(H381=0,"",'Ark1'!X1941)</f>
        <v/>
      </c>
      <c r="Q381" s="32" t="str">
        <f>+IF(H381=0,"",'Ark1'!AG1941)</f>
        <v/>
      </c>
      <c r="R381" s="32" t="str">
        <f>+IF(H381=0,"",'Ark1'!AH1941)</f>
        <v/>
      </c>
      <c r="S381" s="377" t="str">
        <f>+IF(H381=0,"",'Ark1'!AR1941)</f>
        <v/>
      </c>
      <c r="T381" s="113" t="str">
        <f>+IF(H381=0,"",'Ark1'!AS1941)</f>
        <v/>
      </c>
      <c r="U381" s="32" t="str">
        <f>+IF(H381=0,"",'Ark1'!Y1941)</f>
        <v/>
      </c>
      <c r="V381" s="26" t="str">
        <f>+IF(H381=0,"",'Ark1'!AA1941)</f>
        <v/>
      </c>
      <c r="W381" s="305" t="str">
        <f t="shared" si="27"/>
        <v/>
      </c>
      <c r="X381" s="32" t="str">
        <f t="shared" si="28"/>
        <v/>
      </c>
      <c r="Y381" s="27" t="str">
        <f t="shared" si="29"/>
        <v/>
      </c>
      <c r="Z381" s="247"/>
      <c r="AA381" s="26"/>
      <c r="AC381" s="27"/>
      <c r="AD381" s="26"/>
      <c r="AE381" s="85"/>
      <c r="AF381" s="85"/>
      <c r="AJ381" s="85"/>
    </row>
    <row r="382" spans="1:36" ht="15.6">
      <c r="A382" s="247"/>
      <c r="B382" s="330">
        <f>+'Ark1'!C1942</f>
        <v>2024</v>
      </c>
      <c r="C382" s="267">
        <f>+'Ark1'!L1942</f>
        <v>10</v>
      </c>
      <c r="D382" s="267" t="s">
        <v>37</v>
      </c>
      <c r="E382" s="276">
        <f>+'Ark1'!AP1942</f>
        <v>31</v>
      </c>
      <c r="F382" s="275" t="str">
        <f>VLOOKUP(E382,RNR!$D$1:$E$38,2)</f>
        <v>Galloway</v>
      </c>
      <c r="G382" s="85" t="str">
        <f>+IF(H382=0,"",'Ark1'!Q1942)</f>
        <v/>
      </c>
      <c r="H382" s="361">
        <f>+'Ark1'!R1942</f>
        <v>0</v>
      </c>
      <c r="I382" s="27" t="str">
        <f>+IF(H382=0,"",'Ark1'!AE1942)</f>
        <v/>
      </c>
      <c r="J382" s="27"/>
      <c r="K382" s="27" t="str">
        <f>+IF(H382=0,"",'Ark1'!AF1942)</f>
        <v/>
      </c>
      <c r="L382" s="26" t="str">
        <f>+IF(H382=0,"",'Ark1'!T1942)</f>
        <v/>
      </c>
      <c r="M382" s="305" t="str">
        <f>+IF(H382=0,"",'Ark1'!U1942)</f>
        <v/>
      </c>
      <c r="N382" s="27"/>
      <c r="O382" s="32" t="str">
        <f>+IF(H382=0,"",'Ark1'!W1942)</f>
        <v/>
      </c>
      <c r="P382" s="32" t="str">
        <f>+IF(H382=0,"",'Ark1'!X1942)</f>
        <v/>
      </c>
      <c r="Q382" s="32" t="str">
        <f>+IF(H382=0,"",'Ark1'!AG1942)</f>
        <v/>
      </c>
      <c r="R382" s="32" t="str">
        <f>+IF(H382=0,"",'Ark1'!AH1942)</f>
        <v/>
      </c>
      <c r="S382" s="377" t="str">
        <f>+IF(H382=0,"",'Ark1'!AR1942)</f>
        <v/>
      </c>
      <c r="T382" s="113" t="str">
        <f>+IF(H382=0,"",'Ark1'!AS1942)</f>
        <v/>
      </c>
      <c r="U382" s="32" t="str">
        <f>+IF(H382=0,"",'Ark1'!Y1942)</f>
        <v/>
      </c>
      <c r="V382" s="26" t="str">
        <f>+IF(H382=0,"",'Ark1'!AA1942)</f>
        <v/>
      </c>
      <c r="W382" s="305" t="str">
        <f t="shared" si="27"/>
        <v/>
      </c>
      <c r="X382" s="32" t="str">
        <f t="shared" si="28"/>
        <v/>
      </c>
      <c r="Y382" s="27" t="str">
        <f t="shared" si="29"/>
        <v/>
      </c>
      <c r="Z382" s="247"/>
      <c r="AA382" s="26"/>
      <c r="AC382" s="27"/>
      <c r="AD382" s="26"/>
      <c r="AE382" s="85"/>
      <c r="AF382" s="85"/>
      <c r="AJ382" s="85"/>
    </row>
    <row r="383" spans="1:36" ht="15.6">
      <c r="A383" s="247"/>
      <c r="B383" s="330">
        <f>+'Ark1'!C1943</f>
        <v>2024</v>
      </c>
      <c r="C383" s="267">
        <f>+'Ark1'!L1943</f>
        <v>10</v>
      </c>
      <c r="D383" s="267" t="s">
        <v>37</v>
      </c>
      <c r="E383" s="276">
        <f>+'Ark1'!AP1943</f>
        <v>32</v>
      </c>
      <c r="F383" s="275" t="str">
        <f>VLOOKUP(E383,RNR!$D$1:$E$38,2)</f>
        <v>Salers</v>
      </c>
      <c r="G383" s="85" t="str">
        <f>+IF(H383=0,"",'Ark1'!Q1943)</f>
        <v/>
      </c>
      <c r="H383" s="361">
        <f>+'Ark1'!R1943</f>
        <v>0</v>
      </c>
      <c r="I383" s="27" t="str">
        <f>+IF(H383=0,"",'Ark1'!AE1943)</f>
        <v/>
      </c>
      <c r="J383" s="27"/>
      <c r="K383" s="27" t="str">
        <f>+IF(H383=0,"",'Ark1'!AF1943)</f>
        <v/>
      </c>
      <c r="L383" s="26" t="str">
        <f>+IF(H383=0,"",'Ark1'!T1943)</f>
        <v/>
      </c>
      <c r="M383" s="305" t="str">
        <f>+IF(H383=0,"",'Ark1'!U1943)</f>
        <v/>
      </c>
      <c r="N383" s="27"/>
      <c r="O383" s="32" t="str">
        <f>+IF(H383=0,"",'Ark1'!W1943)</f>
        <v/>
      </c>
      <c r="P383" s="32" t="str">
        <f>+IF(H383=0,"",'Ark1'!X1943)</f>
        <v/>
      </c>
      <c r="Q383" s="32" t="str">
        <f>+IF(H383=0,"",'Ark1'!AG1943)</f>
        <v/>
      </c>
      <c r="R383" s="32" t="str">
        <f>+IF(H383=0,"",'Ark1'!AH1943)</f>
        <v/>
      </c>
      <c r="S383" s="377" t="str">
        <f>+IF(H383=0,"",'Ark1'!AR1943)</f>
        <v/>
      </c>
      <c r="T383" s="113" t="str">
        <f>+IF(H383=0,"",'Ark1'!AS1943)</f>
        <v/>
      </c>
      <c r="U383" s="32" t="str">
        <f>+IF(H383=0,"",'Ark1'!Y1943)</f>
        <v/>
      </c>
      <c r="V383" s="26" t="str">
        <f>+IF(H383=0,"",'Ark1'!AA1943)</f>
        <v/>
      </c>
      <c r="W383" s="305" t="str">
        <f t="shared" si="27"/>
        <v/>
      </c>
      <c r="X383" s="32" t="str">
        <f t="shared" si="28"/>
        <v/>
      </c>
      <c r="Y383" s="27" t="str">
        <f t="shared" si="29"/>
        <v/>
      </c>
      <c r="Z383" s="247"/>
      <c r="AA383" s="26"/>
      <c r="AC383" s="27"/>
      <c r="AD383" s="26"/>
      <c r="AE383" s="85"/>
      <c r="AF383" s="85"/>
      <c r="AJ383" s="85"/>
    </row>
    <row r="384" spans="1:36" ht="15.6">
      <c r="A384" s="247"/>
      <c r="B384" s="330">
        <f>+'Ark1'!C1944</f>
        <v>2024</v>
      </c>
      <c r="C384" s="267">
        <f>+'Ark1'!L1944</f>
        <v>10</v>
      </c>
      <c r="D384" s="267" t="s">
        <v>37</v>
      </c>
      <c r="E384" s="276">
        <f>+'Ark1'!AP1944</f>
        <v>33</v>
      </c>
      <c r="F384" s="275" t="str">
        <f>VLOOKUP(E384,RNR!$D$1:$E$38,2)</f>
        <v>Chianina</v>
      </c>
      <c r="G384" s="85" t="str">
        <f>+IF(H384=0,"",'Ark1'!Q1944)</f>
        <v/>
      </c>
      <c r="H384" s="361">
        <f>+'Ark1'!R1944</f>
        <v>0</v>
      </c>
      <c r="I384" s="27" t="str">
        <f>+IF(H384=0,"",'Ark1'!AE1944)</f>
        <v/>
      </c>
      <c r="J384" s="27"/>
      <c r="K384" s="27" t="str">
        <f>+IF(H384=0,"",'Ark1'!AF1944)</f>
        <v/>
      </c>
      <c r="L384" s="26" t="str">
        <f>+IF(H384=0,"",'Ark1'!T1944)</f>
        <v/>
      </c>
      <c r="M384" s="305" t="str">
        <f>+IF(H384=0,"",'Ark1'!U1944)</f>
        <v/>
      </c>
      <c r="N384" s="27"/>
      <c r="O384" s="32" t="str">
        <f>+IF(H384=0,"",'Ark1'!W1944)</f>
        <v/>
      </c>
      <c r="P384" s="32" t="str">
        <f>+IF(H384=0,"",'Ark1'!X1944)</f>
        <v/>
      </c>
      <c r="Q384" s="32" t="str">
        <f>+IF(H384=0,"",'Ark1'!AG1944)</f>
        <v/>
      </c>
      <c r="R384" s="32" t="str">
        <f>+IF(H384=0,"",'Ark1'!AH1944)</f>
        <v/>
      </c>
      <c r="S384" s="377" t="str">
        <f>+IF(H384=0,"",'Ark1'!AR1944)</f>
        <v/>
      </c>
      <c r="T384" s="113" t="str">
        <f>+IF(H384=0,"",'Ark1'!AS1944)</f>
        <v/>
      </c>
      <c r="U384" s="32" t="str">
        <f>+IF(H384=0,"",'Ark1'!Y1944)</f>
        <v/>
      </c>
      <c r="V384" s="26" t="str">
        <f>+IF(H384=0,"",'Ark1'!AA1944)</f>
        <v/>
      </c>
      <c r="W384" s="305" t="str">
        <f t="shared" si="27"/>
        <v/>
      </c>
      <c r="X384" s="32" t="str">
        <f t="shared" si="28"/>
        <v/>
      </c>
      <c r="Y384" s="27" t="str">
        <f t="shared" si="29"/>
        <v/>
      </c>
      <c r="Z384" s="247"/>
      <c r="AA384" s="26"/>
      <c r="AC384" s="27"/>
      <c r="AD384" s="26"/>
      <c r="AE384" s="85"/>
      <c r="AF384" s="85"/>
      <c r="AJ384" s="85"/>
    </row>
    <row r="385" spans="1:54" ht="15.6">
      <c r="A385" s="247"/>
      <c r="B385" s="330">
        <f>+'Ark1'!C1945</f>
        <v>2024</v>
      </c>
      <c r="C385" s="267">
        <f>+'Ark1'!L1945</f>
        <v>10</v>
      </c>
      <c r="D385" s="267" t="s">
        <v>37</v>
      </c>
      <c r="E385" s="276">
        <f>+'Ark1'!AP1945</f>
        <v>34</v>
      </c>
      <c r="F385" s="275" t="str">
        <f>VLOOKUP(E385,RNR!$D$1:$E$38,2)</f>
        <v>Belgisk blå</v>
      </c>
      <c r="G385" s="85" t="str">
        <f>+IF(H385=0,"",'Ark1'!Q1945)</f>
        <v/>
      </c>
      <c r="H385" s="361">
        <f>+'Ark1'!R1945</f>
        <v>0</v>
      </c>
      <c r="I385" s="27" t="str">
        <f>+IF(H385=0,"",'Ark1'!AE1945)</f>
        <v/>
      </c>
      <c r="J385" s="27"/>
      <c r="K385" s="27" t="str">
        <f>+IF(H385=0,"",'Ark1'!AF1945)</f>
        <v/>
      </c>
      <c r="L385" s="26" t="str">
        <f>+IF(H385=0,"",'Ark1'!T1945)</f>
        <v/>
      </c>
      <c r="M385" s="305" t="str">
        <f>+IF(H385=0,"",'Ark1'!U1945)</f>
        <v/>
      </c>
      <c r="N385" s="27"/>
      <c r="O385" s="32" t="str">
        <f>+IF(H385=0,"",'Ark1'!W1945)</f>
        <v/>
      </c>
      <c r="P385" s="32" t="str">
        <f>+IF(H385=0,"",'Ark1'!X1945)</f>
        <v/>
      </c>
      <c r="Q385" s="32" t="str">
        <f>+IF(H385=0,"",'Ark1'!AG1945)</f>
        <v/>
      </c>
      <c r="R385" s="32" t="str">
        <f>+IF(H385=0,"",'Ark1'!AH1945)</f>
        <v/>
      </c>
      <c r="S385" s="377" t="str">
        <f>+IF(H385=0,"",'Ark1'!AR1945)</f>
        <v/>
      </c>
      <c r="T385" s="113" t="str">
        <f>+IF(H385=0,"",'Ark1'!AS1945)</f>
        <v/>
      </c>
      <c r="U385" s="32" t="str">
        <f>+IF(H385=0,"",'Ark1'!Y1945)</f>
        <v/>
      </c>
      <c r="V385" s="26" t="str">
        <f>+IF(H385=0,"",'Ark1'!AA1945)</f>
        <v/>
      </c>
      <c r="W385" s="305" t="str">
        <f t="shared" si="27"/>
        <v/>
      </c>
      <c r="X385" s="32" t="str">
        <f t="shared" si="28"/>
        <v/>
      </c>
      <c r="Y385" s="27" t="str">
        <f t="shared" si="29"/>
        <v/>
      </c>
      <c r="Z385" s="247"/>
      <c r="AA385" s="26"/>
      <c r="AC385" s="27"/>
      <c r="AD385" s="26"/>
      <c r="AE385" s="85"/>
      <c r="AF385" s="85"/>
      <c r="AJ385" s="85"/>
    </row>
    <row r="386" spans="1:54" ht="15.6">
      <c r="A386" s="247"/>
      <c r="B386" s="330">
        <f>+'Ark1'!C1946</f>
        <v>2024</v>
      </c>
      <c r="C386" s="267">
        <f>+'Ark1'!L1946</f>
        <v>10</v>
      </c>
      <c r="D386" s="267" t="s">
        <v>37</v>
      </c>
      <c r="E386" s="276">
        <f>+'Ark1'!AP1946</f>
        <v>39</v>
      </c>
      <c r="F386" s="275" t="str">
        <f>VLOOKUP(E386,RNR!$D$1:$E$38,2)</f>
        <v>Wagyu</v>
      </c>
      <c r="G386" s="85" t="str">
        <f>+IF(H386=0,"",'Ark1'!Q1946)</f>
        <v/>
      </c>
      <c r="H386" s="361">
        <f>+'Ark1'!R1946</f>
        <v>0</v>
      </c>
      <c r="I386" s="27" t="str">
        <f>+IF(H386=0,"",'Ark1'!AE1946)</f>
        <v/>
      </c>
      <c r="J386" s="27"/>
      <c r="K386" s="27" t="str">
        <f>+IF(H386=0,"",'Ark1'!AF1946)</f>
        <v/>
      </c>
      <c r="L386" s="26" t="str">
        <f>+IF(H386=0,"",'Ark1'!T1946)</f>
        <v/>
      </c>
      <c r="M386" s="305" t="str">
        <f>+IF(H386=0,"",'Ark1'!U1946)</f>
        <v/>
      </c>
      <c r="N386" s="27"/>
      <c r="O386" s="32" t="str">
        <f>+IF(H386=0,"",'Ark1'!W1946)</f>
        <v/>
      </c>
      <c r="P386" s="32" t="str">
        <f>+IF(H386=0,"",'Ark1'!X1946)</f>
        <v/>
      </c>
      <c r="Q386" s="32" t="str">
        <f>+IF(H386=0,"",'Ark1'!AG1946)</f>
        <v/>
      </c>
      <c r="R386" s="32" t="str">
        <f>+IF(H386=0,"",'Ark1'!AH1946)</f>
        <v/>
      </c>
      <c r="S386" s="377" t="str">
        <f>+IF(H386=0,"",'Ark1'!AR1946)</f>
        <v/>
      </c>
      <c r="T386" s="113" t="str">
        <f>+IF(H386=0,"",'Ark1'!AS1946)</f>
        <v/>
      </c>
      <c r="U386" s="32" t="str">
        <f>+IF(H386=0,"",'Ark1'!Y1946)</f>
        <v/>
      </c>
      <c r="V386" s="26" t="str">
        <f>+IF(H386=0,"",'Ark1'!AA1946)</f>
        <v/>
      </c>
      <c r="W386" s="305" t="str">
        <f t="shared" si="27"/>
        <v/>
      </c>
      <c r="X386" s="32" t="str">
        <f t="shared" si="28"/>
        <v/>
      </c>
      <c r="Y386" s="27" t="str">
        <f t="shared" si="29"/>
        <v/>
      </c>
      <c r="Z386" s="247"/>
      <c r="AA386" s="26"/>
      <c r="AC386" s="27"/>
      <c r="AD386" s="26"/>
      <c r="AE386" s="85"/>
      <c r="AF386" s="85"/>
      <c r="AJ386" s="85"/>
    </row>
    <row r="387" spans="1:54" ht="15.6">
      <c r="A387" s="247"/>
      <c r="B387" s="330">
        <f>+'Ark1'!C1947</f>
        <v>2024</v>
      </c>
      <c r="C387" s="267">
        <f>+'Ark1'!L1947</f>
        <v>10</v>
      </c>
      <c r="D387" s="267" t="s">
        <v>37</v>
      </c>
      <c r="E387" s="276">
        <f>+'Ark1'!AP1947</f>
        <v>40</v>
      </c>
      <c r="F387" s="275" t="str">
        <f>VLOOKUP(E387,RNR!$D$1:$E$38,2)</f>
        <v>Jak (Bos Grunniens)</v>
      </c>
      <c r="G387" s="85" t="str">
        <f>+IF(H387=0,"",'Ark1'!Q1947)</f>
        <v/>
      </c>
      <c r="H387" s="361">
        <f>+'Ark1'!R1947</f>
        <v>0</v>
      </c>
      <c r="I387" s="27" t="str">
        <f>+IF(H387=0,"",'Ark1'!AE1947)</f>
        <v/>
      </c>
      <c r="J387" s="27"/>
      <c r="K387" s="27" t="str">
        <f>+IF(H387=0,"",'Ark1'!AF1947)</f>
        <v/>
      </c>
      <c r="L387" s="26" t="str">
        <f>+IF(H387=0,"",'Ark1'!T1947)</f>
        <v/>
      </c>
      <c r="M387" s="305" t="str">
        <f>+IF(H387=0,"",'Ark1'!U1947)</f>
        <v/>
      </c>
      <c r="N387" s="27"/>
      <c r="O387" s="32" t="str">
        <f>+IF(H387=0,"",'Ark1'!W1947)</f>
        <v/>
      </c>
      <c r="P387" s="32" t="str">
        <f>+IF(H387=0,"",'Ark1'!X1947)</f>
        <v/>
      </c>
      <c r="Q387" s="32" t="str">
        <f>+IF(H387=0,"",'Ark1'!AG1947)</f>
        <v/>
      </c>
      <c r="R387" s="32" t="str">
        <f>+IF(H387=0,"",'Ark1'!AH1947)</f>
        <v/>
      </c>
      <c r="S387" s="377" t="str">
        <f>+IF(H387=0,"",'Ark1'!AR1947)</f>
        <v/>
      </c>
      <c r="T387" s="113" t="str">
        <f>+IF(H387=0,"",'Ark1'!AS1947)</f>
        <v/>
      </c>
      <c r="U387" s="32" t="str">
        <f>+IF(H387=0,"",'Ark1'!Y1947)</f>
        <v/>
      </c>
      <c r="V387" s="26" t="str">
        <f>+IF(H387=0,"",'Ark1'!AA1947)</f>
        <v/>
      </c>
      <c r="W387" s="305" t="str">
        <f t="shared" si="27"/>
        <v/>
      </c>
      <c r="X387" s="32" t="str">
        <f t="shared" si="28"/>
        <v/>
      </c>
      <c r="Y387" s="27" t="str">
        <f t="shared" si="29"/>
        <v/>
      </c>
      <c r="Z387" s="247"/>
      <c r="AA387" s="26"/>
      <c r="AC387" s="27"/>
      <c r="AD387" s="26"/>
      <c r="AE387" s="85"/>
      <c r="AF387" s="85"/>
      <c r="AJ387" s="85"/>
    </row>
    <row r="388" spans="1:54" ht="15.6">
      <c r="A388" s="247"/>
      <c r="B388" s="330">
        <f>+'Ark1'!C1948</f>
        <v>2024</v>
      </c>
      <c r="C388" s="267">
        <f>+'Ark1'!L1948</f>
        <v>10</v>
      </c>
      <c r="D388" s="267" t="s">
        <v>37</v>
      </c>
      <c r="E388" s="276">
        <f>+'Ark1'!AP1948</f>
        <v>98</v>
      </c>
      <c r="F388" s="275" t="str">
        <f>VLOOKUP(E388,RNR!$D$1:$E$38,2)</f>
        <v>Krysning</v>
      </c>
      <c r="G388" s="85" t="str">
        <f>+IF(H388=0,"",'Ark1'!Q1948)</f>
        <v/>
      </c>
      <c r="H388" s="361">
        <f>+'Ark1'!R1948</f>
        <v>0</v>
      </c>
      <c r="I388" s="27" t="str">
        <f>+IF(H388=0,"",'Ark1'!AE1948)</f>
        <v/>
      </c>
      <c r="J388" s="27"/>
      <c r="K388" s="27" t="str">
        <f>+IF(H388=0,"",'Ark1'!AF1948)</f>
        <v/>
      </c>
      <c r="L388" s="26" t="str">
        <f>+IF(H388=0,"",'Ark1'!T1948)</f>
        <v/>
      </c>
      <c r="M388" s="305" t="str">
        <f>+IF(H388=0,"",'Ark1'!U1948)</f>
        <v/>
      </c>
      <c r="N388" s="27"/>
      <c r="O388" s="32" t="str">
        <f>+IF(H388=0,"",'Ark1'!W1948)</f>
        <v/>
      </c>
      <c r="P388" s="32" t="str">
        <f>+IF(H388=0,"",'Ark1'!X1948)</f>
        <v/>
      </c>
      <c r="Q388" s="32" t="str">
        <f>+IF(H388=0,"",'Ark1'!AG1948)</f>
        <v/>
      </c>
      <c r="R388" s="32" t="str">
        <f>+IF(H388=0,"",'Ark1'!AH1948)</f>
        <v/>
      </c>
      <c r="S388" s="377" t="str">
        <f>+IF(H388=0,"",'Ark1'!AR1948)</f>
        <v/>
      </c>
      <c r="T388" s="113" t="str">
        <f>+IF(H388=0,"",'Ark1'!AS1948)</f>
        <v/>
      </c>
      <c r="U388" s="32" t="str">
        <f>+IF(H388=0,"",'Ark1'!Y1948)</f>
        <v/>
      </c>
      <c r="V388" s="26" t="str">
        <f>+IF(H388=0,"",'Ark1'!AA1948)</f>
        <v/>
      </c>
      <c r="W388" s="305" t="str">
        <f t="shared" si="27"/>
        <v/>
      </c>
      <c r="X388" s="32" t="str">
        <f t="shared" si="28"/>
        <v/>
      </c>
      <c r="Y388" s="27" t="str">
        <f t="shared" si="29"/>
        <v/>
      </c>
      <c r="Z388" s="247"/>
      <c r="AA388" s="26"/>
      <c r="AC388" s="27"/>
      <c r="AD388" s="26"/>
      <c r="AE388" s="85"/>
      <c r="AF388" s="85"/>
      <c r="AJ388" s="85"/>
    </row>
    <row r="389" spans="1:54" ht="15.6">
      <c r="A389" s="247"/>
      <c r="B389" s="330">
        <f>+'Ark1'!C1949</f>
        <v>2024</v>
      </c>
      <c r="C389" s="267">
        <f>+'Ark1'!L1949</f>
        <v>10</v>
      </c>
      <c r="D389" s="267" t="s">
        <v>37</v>
      </c>
      <c r="E389" s="276">
        <f>+'Ark1'!AP1949</f>
        <v>99</v>
      </c>
      <c r="F389" s="275" t="str">
        <f>VLOOKUP(E389,RNR!$D$1:$E$38,2)</f>
        <v>Ukjent rase</v>
      </c>
      <c r="G389" s="85" t="str">
        <f>+IF(H389=0,"",'Ark1'!Q1949)</f>
        <v/>
      </c>
      <c r="H389" s="361">
        <f>+'Ark1'!R1949</f>
        <v>0</v>
      </c>
      <c r="I389" s="27" t="str">
        <f>+IF(H389=0,"",'Ark1'!AE1949)</f>
        <v/>
      </c>
      <c r="J389" s="27"/>
      <c r="K389" s="27" t="str">
        <f>+IF(H389=0,"",'Ark1'!AF1949)</f>
        <v/>
      </c>
      <c r="L389" s="26" t="str">
        <f>+IF(H389=0,"",'Ark1'!T1949)</f>
        <v/>
      </c>
      <c r="M389" s="305" t="str">
        <f>+IF(H389=0,"",'Ark1'!U1949)</f>
        <v/>
      </c>
      <c r="N389" s="27"/>
      <c r="O389" s="32" t="str">
        <f>+IF(H389=0,"",'Ark1'!W1949)</f>
        <v/>
      </c>
      <c r="P389" s="32" t="str">
        <f>+IF(H389=0,"",'Ark1'!X1949)</f>
        <v/>
      </c>
      <c r="Q389" s="32" t="str">
        <f>+IF(H389=0,"",'Ark1'!AG1949)</f>
        <v/>
      </c>
      <c r="R389" s="32" t="str">
        <f>+IF(H389=0,"",'Ark1'!AH1949)</f>
        <v/>
      </c>
      <c r="S389" s="377" t="str">
        <f>+IF(H389=0,"",'Ark1'!AR1949)</f>
        <v/>
      </c>
      <c r="T389" s="113" t="str">
        <f>+IF(H389=0,"",'Ark1'!AS1949)</f>
        <v/>
      </c>
      <c r="U389" s="32" t="str">
        <f>+IF(H389=0,"",'Ark1'!Y1949)</f>
        <v/>
      </c>
      <c r="V389" s="26" t="str">
        <f>+IF(H389=0,"",'Ark1'!AA1949)</f>
        <v/>
      </c>
      <c r="W389" s="305" t="str">
        <f t="shared" si="27"/>
        <v/>
      </c>
      <c r="X389" s="32" t="str">
        <f t="shared" si="28"/>
        <v/>
      </c>
      <c r="Y389" s="27" t="str">
        <f t="shared" si="29"/>
        <v/>
      </c>
      <c r="Z389" s="247"/>
      <c r="AA389" s="26"/>
      <c r="AC389" s="27"/>
      <c r="AD389" s="26"/>
      <c r="AE389" s="85"/>
      <c r="AF389" s="85"/>
      <c r="AJ389" s="85"/>
    </row>
    <row r="390" spans="1:54" ht="19.8">
      <c r="A390" s="247"/>
      <c r="B390" s="247"/>
      <c r="C390" s="247"/>
      <c r="D390" s="247"/>
      <c r="E390" s="247"/>
      <c r="F390" s="247"/>
      <c r="G390" s="247"/>
      <c r="H390" s="247"/>
      <c r="I390" s="248"/>
      <c r="J390" s="247"/>
      <c r="K390" s="248"/>
      <c r="L390" s="247"/>
      <c r="M390" s="247"/>
      <c r="N390" s="247"/>
      <c r="O390" s="249"/>
      <c r="P390" s="249"/>
      <c r="Q390" s="247"/>
      <c r="R390" s="249"/>
      <c r="S390" s="249"/>
      <c r="T390" s="249"/>
      <c r="U390" s="249"/>
      <c r="V390" s="247"/>
      <c r="W390" s="247"/>
      <c r="X390" s="249"/>
      <c r="Y390" s="249"/>
      <c r="Z390" s="247"/>
      <c r="AA390" s="250"/>
      <c r="AC390" s="27"/>
      <c r="AD390" s="26"/>
      <c r="AE390" s="251"/>
      <c r="AF390" s="85"/>
      <c r="AJ390" s="85"/>
      <c r="BB390" s="263"/>
    </row>
    <row r="391" spans="1:54" ht="22.8">
      <c r="A391" s="247"/>
      <c r="B391" s="247"/>
      <c r="C391" s="277" t="s">
        <v>0</v>
      </c>
      <c r="D391" s="278"/>
      <c r="E391" s="346" t="s">
        <v>38</v>
      </c>
      <c r="F391" s="247"/>
      <c r="G391" s="279" t="s">
        <v>592</v>
      </c>
      <c r="H391" s="280">
        <f>SUM(H393:H427)</f>
        <v>0</v>
      </c>
      <c r="I391" s="248"/>
      <c r="J391" s="247"/>
      <c r="K391" s="248"/>
      <c r="L391" s="247"/>
      <c r="M391" s="345" t="str">
        <f>+Klasse!L21</f>
        <v/>
      </c>
      <c r="N391" s="247" t="s">
        <v>562</v>
      </c>
      <c r="O391" s="249"/>
      <c r="P391" s="249"/>
      <c r="Q391" s="247"/>
      <c r="R391" s="249"/>
      <c r="S391" s="249"/>
      <c r="T391" s="249"/>
      <c r="U391" s="249"/>
      <c r="V391" s="247"/>
      <c r="W391" s="345" t="str">
        <f>+Klasse!AC21</f>
        <v/>
      </c>
      <c r="X391" s="249" t="s">
        <v>621</v>
      </c>
      <c r="Y391" s="264"/>
      <c r="Z391" s="247"/>
      <c r="AA391" s="250"/>
      <c r="AC391" s="27"/>
      <c r="AD391" s="26"/>
      <c r="AE391" s="251"/>
      <c r="AF391" s="85"/>
      <c r="AJ391" s="85"/>
      <c r="BB391" s="263"/>
    </row>
    <row r="392" spans="1:54" ht="19.8">
      <c r="A392" s="247"/>
      <c r="B392" s="247"/>
      <c r="C392" s="247"/>
      <c r="D392" s="247"/>
      <c r="E392" s="247"/>
      <c r="F392" s="247"/>
      <c r="G392" s="247"/>
      <c r="H392" s="247"/>
      <c r="I392" s="248"/>
      <c r="J392" s="247"/>
      <c r="K392" s="248"/>
      <c r="L392" s="247"/>
      <c r="M392" s="247"/>
      <c r="N392" s="247"/>
      <c r="O392" s="249"/>
      <c r="P392" s="249"/>
      <c r="Q392" s="247"/>
      <c r="R392" s="249"/>
      <c r="S392" s="249"/>
      <c r="T392" s="249"/>
      <c r="U392" s="249"/>
      <c r="V392" s="247"/>
      <c r="W392" s="247"/>
      <c r="X392" s="249"/>
      <c r="Y392" s="264"/>
      <c r="Z392" s="247"/>
      <c r="AA392" s="250"/>
      <c r="AC392" s="27"/>
      <c r="AD392" s="26"/>
      <c r="AE392" s="251"/>
      <c r="AF392" s="85"/>
      <c r="AJ392" s="85"/>
      <c r="BB392" s="263"/>
    </row>
    <row r="393" spans="1:54" ht="15.6">
      <c r="A393" s="247"/>
      <c r="B393" s="330">
        <f>+'Ark1'!C1950</f>
        <v>2024</v>
      </c>
      <c r="C393" s="267">
        <f>+'Ark1'!L1950</f>
        <v>11</v>
      </c>
      <c r="D393" s="267" t="s">
        <v>38</v>
      </c>
      <c r="E393" s="275">
        <f>+'Ark1'!AP1950</f>
        <v>1</v>
      </c>
      <c r="F393" s="275" t="str">
        <f>VLOOKUP(E393,RNR!$D$1:$E$38,2)</f>
        <v>NRF</v>
      </c>
      <c r="G393" s="267" t="str">
        <f>+IF(H393=0,"",'Ark1'!Q1950)</f>
        <v/>
      </c>
      <c r="H393" s="361">
        <f>+'Ark1'!R1950</f>
        <v>0</v>
      </c>
      <c r="I393" s="268" t="str">
        <f>+IF(H393=0,"",'Ark1'!AE1950)</f>
        <v/>
      </c>
      <c r="J393" s="268"/>
      <c r="K393" s="268" t="str">
        <f>+IF(H393=0,"",'Ark1'!AF1950)</f>
        <v/>
      </c>
      <c r="L393" s="269" t="str">
        <f>+IF(H393=0,"",'Ark1'!T1950)</f>
        <v/>
      </c>
      <c r="M393" s="305" t="str">
        <f>+IF(H393=0,"",'Ark1'!U1950)</f>
        <v/>
      </c>
      <c r="N393" s="268"/>
      <c r="O393" s="270" t="str">
        <f>+IF(H393=0,"",'Ark1'!W1950)</f>
        <v/>
      </c>
      <c r="P393" s="270" t="str">
        <f>+IF(H393=0,"",'Ark1'!X1950)</f>
        <v/>
      </c>
      <c r="Q393" s="270" t="str">
        <f>+IF(H393=0,"",'Ark1'!AG1950)</f>
        <v/>
      </c>
      <c r="R393" s="270" t="str">
        <f>+IF(H393=0,"",'Ark1'!AH1950)</f>
        <v/>
      </c>
      <c r="S393" s="377" t="str">
        <f>+IF(H393=0,"",'Ark1'!AR1950)</f>
        <v/>
      </c>
      <c r="T393" s="113" t="str">
        <f>+IF(H393=0,"",'Ark1'!AS1950)</f>
        <v/>
      </c>
      <c r="U393" s="270" t="str">
        <f>+IF(H393=0,"",'Ark1'!Y1950)</f>
        <v/>
      </c>
      <c r="V393" s="269" t="str">
        <f>+IF(H393=0,"",'Ark1'!AA1950)</f>
        <v/>
      </c>
      <c r="W393" s="305" t="str">
        <f t="shared" ref="W393:W427" si="30">IF(H393=0,"",1000*M393/Q393)</f>
        <v/>
      </c>
      <c r="X393" s="270" t="str">
        <f t="shared" ref="X393:X427" si="31">IF(H393=0,"",M393/C393)</f>
        <v/>
      </c>
      <c r="Y393" s="268" t="str">
        <f t="shared" ref="Y393:Y427" si="32">IF(H393=0,"",H393/G393)</f>
        <v/>
      </c>
      <c r="Z393" s="247"/>
      <c r="AA393" s="26"/>
      <c r="AC393" s="27"/>
      <c r="AD393" s="26"/>
      <c r="AE393" s="85"/>
      <c r="AF393" s="85"/>
      <c r="AJ393" s="85"/>
    </row>
    <row r="394" spans="1:54" ht="15.6">
      <c r="A394" s="247"/>
      <c r="B394" s="330">
        <f>+'Ark1'!C1951</f>
        <v>2024</v>
      </c>
      <c r="C394" s="267">
        <f>+'Ark1'!L1951</f>
        <v>11</v>
      </c>
      <c r="D394" s="267" t="s">
        <v>38</v>
      </c>
      <c r="E394" s="275">
        <f>+'Ark1'!AP1951</f>
        <v>2</v>
      </c>
      <c r="F394" s="275" t="str">
        <f>VLOOKUP(E394,RNR!$D$1:$E$38,2)</f>
        <v>Jersey</v>
      </c>
      <c r="G394" s="267" t="str">
        <f>+IF(H394=0,"",'Ark1'!Q1951)</f>
        <v/>
      </c>
      <c r="H394" s="361">
        <f>+'Ark1'!R1951</f>
        <v>0</v>
      </c>
      <c r="I394" s="268" t="str">
        <f>+IF(H394=0,"",'Ark1'!AE1951)</f>
        <v/>
      </c>
      <c r="J394" s="268"/>
      <c r="K394" s="268" t="str">
        <f>+IF(H394=0,"",'Ark1'!AF1951)</f>
        <v/>
      </c>
      <c r="L394" s="269" t="str">
        <f>+IF(H394=0,"",'Ark1'!T1951)</f>
        <v/>
      </c>
      <c r="M394" s="305" t="str">
        <f>+IF(H394=0,"",'Ark1'!U1951)</f>
        <v/>
      </c>
      <c r="N394" s="268"/>
      <c r="O394" s="270" t="str">
        <f>+IF(H394=0,"",'Ark1'!W1951)</f>
        <v/>
      </c>
      <c r="P394" s="270" t="str">
        <f>+IF(H394=0,"",'Ark1'!X1951)</f>
        <v/>
      </c>
      <c r="Q394" s="270" t="str">
        <f>+IF(H394=0,"",'Ark1'!AG1951)</f>
        <v/>
      </c>
      <c r="R394" s="270" t="str">
        <f>+IF(H394=0,"",'Ark1'!AH1951)</f>
        <v/>
      </c>
      <c r="S394" s="377" t="str">
        <f>+IF(H394=0,"",'Ark1'!AR1951)</f>
        <v/>
      </c>
      <c r="T394" s="113" t="str">
        <f>+IF(H394=0,"",'Ark1'!AS1951)</f>
        <v/>
      </c>
      <c r="U394" s="270" t="str">
        <f>+IF(H394=0,"",'Ark1'!Y1951)</f>
        <v/>
      </c>
      <c r="V394" s="269" t="str">
        <f>+IF(H394=0,"",'Ark1'!AA1951)</f>
        <v/>
      </c>
      <c r="W394" s="305" t="str">
        <f t="shared" si="30"/>
        <v/>
      </c>
      <c r="X394" s="270" t="str">
        <f t="shared" si="31"/>
        <v/>
      </c>
      <c r="Y394" s="268" t="str">
        <f t="shared" si="32"/>
        <v/>
      </c>
      <c r="Z394" s="247"/>
      <c r="AA394" s="26"/>
      <c r="AC394" s="27"/>
      <c r="AD394" s="26"/>
      <c r="AE394" s="85"/>
      <c r="AF394" s="85"/>
      <c r="AJ394" s="85"/>
    </row>
    <row r="395" spans="1:54" ht="15.6">
      <c r="A395" s="247"/>
      <c r="B395" s="330">
        <f>+'Ark1'!C1952</f>
        <v>2024</v>
      </c>
      <c r="C395" s="267">
        <f>+'Ark1'!L1952</f>
        <v>11</v>
      </c>
      <c r="D395" s="267" t="s">
        <v>38</v>
      </c>
      <c r="E395" s="275">
        <f>+'Ark1'!AP1952</f>
        <v>3</v>
      </c>
      <c r="F395" s="275" t="str">
        <f>VLOOKUP(E395,RNR!$D$1:$E$38,2)</f>
        <v>Sidet Trønderfe og Nordlandsfe</v>
      </c>
      <c r="G395" s="267" t="str">
        <f>+IF(H395=0,"",'Ark1'!Q1952)</f>
        <v/>
      </c>
      <c r="H395" s="361">
        <f>+'Ark1'!R1952</f>
        <v>0</v>
      </c>
      <c r="I395" s="268" t="str">
        <f>+IF(H395=0,"",'Ark1'!AE1952)</f>
        <v/>
      </c>
      <c r="J395" s="268"/>
      <c r="K395" s="268" t="str">
        <f>+IF(H395=0,"",'Ark1'!AF1952)</f>
        <v/>
      </c>
      <c r="L395" s="269" t="str">
        <f>+IF(H395=0,"",'Ark1'!T1952)</f>
        <v/>
      </c>
      <c r="M395" s="305" t="str">
        <f>+IF(H395=0,"",'Ark1'!U1952)</f>
        <v/>
      </c>
      <c r="N395" s="268"/>
      <c r="O395" s="270" t="str">
        <f>+IF(H395=0,"",'Ark1'!W1952)</f>
        <v/>
      </c>
      <c r="P395" s="270" t="str">
        <f>+IF(H395=0,"",'Ark1'!X1952)</f>
        <v/>
      </c>
      <c r="Q395" s="270" t="str">
        <f>+IF(H395=0,"",'Ark1'!AG1952)</f>
        <v/>
      </c>
      <c r="R395" s="270" t="str">
        <f>+IF(H395=0,"",'Ark1'!AH1952)</f>
        <v/>
      </c>
      <c r="S395" s="377" t="str">
        <f>+IF(H395=0,"",'Ark1'!AR1952)</f>
        <v/>
      </c>
      <c r="T395" s="113" t="str">
        <f>+IF(H395=0,"",'Ark1'!AS1952)</f>
        <v/>
      </c>
      <c r="U395" s="270" t="str">
        <f>+IF(H395=0,"",'Ark1'!Y1952)</f>
        <v/>
      </c>
      <c r="V395" s="269" t="str">
        <f>+IF(H395=0,"",'Ark1'!AA1952)</f>
        <v/>
      </c>
      <c r="W395" s="305" t="str">
        <f t="shared" si="30"/>
        <v/>
      </c>
      <c r="X395" s="270" t="str">
        <f t="shared" si="31"/>
        <v/>
      </c>
      <c r="Y395" s="268" t="str">
        <f t="shared" si="32"/>
        <v/>
      </c>
      <c r="Z395" s="247"/>
      <c r="AA395" s="26"/>
      <c r="AC395" s="27"/>
      <c r="AD395" s="26"/>
      <c r="AE395" s="85"/>
      <c r="AF395" s="85"/>
      <c r="AJ395" s="85"/>
    </row>
    <row r="396" spans="1:54" ht="15.6">
      <c r="A396" s="247"/>
      <c r="B396" s="330">
        <f>+'Ark1'!C1953</f>
        <v>2024</v>
      </c>
      <c r="C396" s="267">
        <f>+'Ark1'!L1953</f>
        <v>11</v>
      </c>
      <c r="D396" s="267" t="s">
        <v>38</v>
      </c>
      <c r="E396" s="275">
        <f>+'Ark1'!AP1953</f>
        <v>4</v>
      </c>
      <c r="F396" s="275" t="str">
        <f>VLOOKUP(E396,RNR!$D$1:$E$38,2)</f>
        <v>Telemarkfe</v>
      </c>
      <c r="G396" s="267" t="str">
        <f>+IF(H396=0,"",'Ark1'!Q1953)</f>
        <v/>
      </c>
      <c r="H396" s="361">
        <f>+'Ark1'!R1953</f>
        <v>0</v>
      </c>
      <c r="I396" s="268" t="str">
        <f>+IF(H396=0,"",'Ark1'!AE1953)</f>
        <v/>
      </c>
      <c r="J396" s="268"/>
      <c r="K396" s="268" t="str">
        <f>+IF(H396=0,"",'Ark1'!AF1953)</f>
        <v/>
      </c>
      <c r="L396" s="269" t="str">
        <f>+IF(H396=0,"",'Ark1'!T1953)</f>
        <v/>
      </c>
      <c r="M396" s="305" t="str">
        <f>+IF(H396=0,"",'Ark1'!U1953)</f>
        <v/>
      </c>
      <c r="N396" s="268"/>
      <c r="O396" s="270" t="str">
        <f>+IF(H396=0,"",'Ark1'!W1953)</f>
        <v/>
      </c>
      <c r="P396" s="270" t="str">
        <f>+IF(H396=0,"",'Ark1'!X1953)</f>
        <v/>
      </c>
      <c r="Q396" s="270" t="str">
        <f>+IF(H396=0,"",'Ark1'!AG1953)</f>
        <v/>
      </c>
      <c r="R396" s="270" t="str">
        <f>+IF(H396=0,"",'Ark1'!AH1953)</f>
        <v/>
      </c>
      <c r="S396" s="377" t="str">
        <f>+IF(H396=0,"",'Ark1'!AR1953)</f>
        <v/>
      </c>
      <c r="T396" s="113" t="str">
        <f>+IF(H396=0,"",'Ark1'!AS1953)</f>
        <v/>
      </c>
      <c r="U396" s="270" t="str">
        <f>+IF(H396=0,"",'Ark1'!Y1953)</f>
        <v/>
      </c>
      <c r="V396" s="269" t="str">
        <f>+IF(H396=0,"",'Ark1'!AA1953)</f>
        <v/>
      </c>
      <c r="W396" s="305" t="str">
        <f t="shared" si="30"/>
        <v/>
      </c>
      <c r="X396" s="270" t="str">
        <f t="shared" si="31"/>
        <v/>
      </c>
      <c r="Y396" s="268" t="str">
        <f t="shared" si="32"/>
        <v/>
      </c>
      <c r="Z396" s="247"/>
      <c r="AA396" s="26"/>
      <c r="AC396" s="27"/>
      <c r="AD396" s="26"/>
      <c r="AE396" s="85"/>
      <c r="AF396" s="85"/>
      <c r="AJ396" s="85"/>
    </row>
    <row r="397" spans="1:54" ht="15.6">
      <c r="A397" s="247"/>
      <c r="B397" s="330">
        <f>+'Ark1'!C1954</f>
        <v>2024</v>
      </c>
      <c r="C397" s="267">
        <f>+'Ark1'!L1954</f>
        <v>11</v>
      </c>
      <c r="D397" s="267" t="s">
        <v>38</v>
      </c>
      <c r="E397" s="275">
        <f>+'Ark1'!AP1954</f>
        <v>5</v>
      </c>
      <c r="F397" s="275" t="str">
        <f>VLOOKUP(E397,RNR!$D$1:$E$38,2)</f>
        <v>Dølafe</v>
      </c>
      <c r="G397" s="267" t="str">
        <f>+IF(H397=0,"",'Ark1'!Q1954)</f>
        <v/>
      </c>
      <c r="H397" s="361">
        <f>+'Ark1'!R1954</f>
        <v>0</v>
      </c>
      <c r="I397" s="268" t="str">
        <f>+IF(H397=0,"",'Ark1'!AE1954)</f>
        <v/>
      </c>
      <c r="J397" s="268"/>
      <c r="K397" s="268" t="str">
        <f>+IF(H397=0,"",'Ark1'!AF1954)</f>
        <v/>
      </c>
      <c r="L397" s="269" t="str">
        <f>+IF(H397=0,"",'Ark1'!T1954)</f>
        <v/>
      </c>
      <c r="M397" s="305" t="str">
        <f>+IF(H397=0,"",'Ark1'!U1954)</f>
        <v/>
      </c>
      <c r="N397" s="268"/>
      <c r="O397" s="270" t="str">
        <f>+IF(H397=0,"",'Ark1'!W1954)</f>
        <v/>
      </c>
      <c r="P397" s="270" t="str">
        <f>+IF(H397=0,"",'Ark1'!X1954)</f>
        <v/>
      </c>
      <c r="Q397" s="270" t="str">
        <f>+IF(H397=0,"",'Ark1'!AG1954)</f>
        <v/>
      </c>
      <c r="R397" s="270" t="str">
        <f>+IF(H397=0,"",'Ark1'!AH1954)</f>
        <v/>
      </c>
      <c r="S397" s="377" t="str">
        <f>+IF(H397=0,"",'Ark1'!AR1954)</f>
        <v/>
      </c>
      <c r="T397" s="113" t="str">
        <f>+IF(H397=0,"",'Ark1'!AS1954)</f>
        <v/>
      </c>
      <c r="U397" s="270" t="str">
        <f>+IF(H397=0,"",'Ark1'!Y1954)</f>
        <v/>
      </c>
      <c r="V397" s="269" t="str">
        <f>+IF(H397=0,"",'Ark1'!AA1954)</f>
        <v/>
      </c>
      <c r="W397" s="305" t="str">
        <f t="shared" si="30"/>
        <v/>
      </c>
      <c r="X397" s="270" t="str">
        <f t="shared" si="31"/>
        <v/>
      </c>
      <c r="Y397" s="268" t="str">
        <f t="shared" si="32"/>
        <v/>
      </c>
      <c r="Z397" s="247"/>
      <c r="AA397" s="26"/>
      <c r="AC397" s="27"/>
      <c r="AD397" s="26"/>
      <c r="AE397" s="85"/>
      <c r="AF397" s="85"/>
      <c r="AJ397" s="85"/>
    </row>
    <row r="398" spans="1:54" ht="15.6">
      <c r="A398" s="247"/>
      <c r="B398" s="330">
        <f>+'Ark1'!C1955</f>
        <v>2024</v>
      </c>
      <c r="C398" s="267">
        <f>+'Ark1'!L1955</f>
        <v>11</v>
      </c>
      <c r="D398" s="267" t="s">
        <v>38</v>
      </c>
      <c r="E398" s="275">
        <f>+'Ark1'!AP1955</f>
        <v>6</v>
      </c>
      <c r="F398" s="275" t="str">
        <f>VLOOKUP(E398,RNR!$D$1:$E$38,2)</f>
        <v>Østlandsk Rødkolle</v>
      </c>
      <c r="G398" s="267" t="str">
        <f>+IF(H398=0,"",'Ark1'!Q1955)</f>
        <v/>
      </c>
      <c r="H398" s="361">
        <f>+'Ark1'!R1955</f>
        <v>0</v>
      </c>
      <c r="I398" s="268" t="str">
        <f>+IF(H398=0,"",'Ark1'!AE1955)</f>
        <v/>
      </c>
      <c r="J398" s="268"/>
      <c r="K398" s="268" t="str">
        <f>+IF(H398=0,"",'Ark1'!AF1955)</f>
        <v/>
      </c>
      <c r="L398" s="269" t="str">
        <f>+IF(H398=0,"",'Ark1'!T1955)</f>
        <v/>
      </c>
      <c r="M398" s="305" t="str">
        <f>+IF(H398=0,"",'Ark1'!U1955)</f>
        <v/>
      </c>
      <c r="N398" s="268"/>
      <c r="O398" s="270" t="str">
        <f>+IF(H398=0,"",'Ark1'!W1955)</f>
        <v/>
      </c>
      <c r="P398" s="270" t="str">
        <f>+IF(H398=0,"",'Ark1'!X1955)</f>
        <v/>
      </c>
      <c r="Q398" s="270" t="str">
        <f>+IF(H398=0,"",'Ark1'!AG1955)</f>
        <v/>
      </c>
      <c r="R398" s="270" t="str">
        <f>+IF(H398=0,"",'Ark1'!AH1955)</f>
        <v/>
      </c>
      <c r="S398" s="377" t="str">
        <f>+IF(H398=0,"",'Ark1'!AR1955)</f>
        <v/>
      </c>
      <c r="T398" s="113" t="str">
        <f>+IF(H398=0,"",'Ark1'!AS1955)</f>
        <v/>
      </c>
      <c r="U398" s="270" t="str">
        <f>+IF(H398=0,"",'Ark1'!Y1955)</f>
        <v/>
      </c>
      <c r="V398" s="269" t="str">
        <f>+IF(H398=0,"",'Ark1'!AA1955)</f>
        <v/>
      </c>
      <c r="W398" s="305" t="str">
        <f t="shared" si="30"/>
        <v/>
      </c>
      <c r="X398" s="270" t="str">
        <f t="shared" si="31"/>
        <v/>
      </c>
      <c r="Y398" s="268" t="str">
        <f t="shared" si="32"/>
        <v/>
      </c>
      <c r="Z398" s="247"/>
      <c r="AA398" s="26"/>
      <c r="AC398" s="27"/>
      <c r="AD398" s="26"/>
      <c r="AE398" s="85"/>
      <c r="AF398" s="85"/>
      <c r="AJ398" s="85"/>
    </row>
    <row r="399" spans="1:54" ht="15.6">
      <c r="A399" s="247"/>
      <c r="B399" s="330">
        <f>+'Ark1'!C1956</f>
        <v>2024</v>
      </c>
      <c r="C399" s="267">
        <f>+'Ark1'!L1956</f>
        <v>11</v>
      </c>
      <c r="D399" s="267" t="s">
        <v>38</v>
      </c>
      <c r="E399" s="275">
        <f>+'Ark1'!AP1956</f>
        <v>7</v>
      </c>
      <c r="F399" s="275" t="str">
        <f>VLOOKUP(E399,RNR!$D$1:$E$38,2)</f>
        <v>Vestlandsk Raukolle</v>
      </c>
      <c r="G399" s="267" t="str">
        <f>+IF(H399=0,"",'Ark1'!Q1956)</f>
        <v/>
      </c>
      <c r="H399" s="361">
        <f>+'Ark1'!R1956</f>
        <v>0</v>
      </c>
      <c r="I399" s="268" t="str">
        <f>+IF(H399=0,"",'Ark1'!AE1956)</f>
        <v/>
      </c>
      <c r="J399" s="268"/>
      <c r="K399" s="268" t="str">
        <f>+IF(H399=0,"",'Ark1'!AF1956)</f>
        <v/>
      </c>
      <c r="L399" s="269" t="str">
        <f>+IF(H399=0,"",'Ark1'!T1956)</f>
        <v/>
      </c>
      <c r="M399" s="305" t="str">
        <f>+IF(H399=0,"",'Ark1'!U1956)</f>
        <v/>
      </c>
      <c r="N399" s="268"/>
      <c r="O399" s="270" t="str">
        <f>+IF(H399=0,"",'Ark1'!W1956)</f>
        <v/>
      </c>
      <c r="P399" s="270" t="str">
        <f>+IF(H399=0,"",'Ark1'!X1956)</f>
        <v/>
      </c>
      <c r="Q399" s="270" t="str">
        <f>+IF(H399=0,"",'Ark1'!AG1956)</f>
        <v/>
      </c>
      <c r="R399" s="270" t="str">
        <f>+IF(H399=0,"",'Ark1'!AH1956)</f>
        <v/>
      </c>
      <c r="S399" s="377" t="str">
        <f>+IF(H399=0,"",'Ark1'!AR1956)</f>
        <v/>
      </c>
      <c r="T399" s="113" t="str">
        <f>+IF(H399=0,"",'Ark1'!AS1956)</f>
        <v/>
      </c>
      <c r="U399" s="270" t="str">
        <f>+IF(H399=0,"",'Ark1'!Y1956)</f>
        <v/>
      </c>
      <c r="V399" s="269" t="str">
        <f>+IF(H399=0,"",'Ark1'!AA1956)</f>
        <v/>
      </c>
      <c r="W399" s="305" t="str">
        <f t="shared" si="30"/>
        <v/>
      </c>
      <c r="X399" s="270" t="str">
        <f t="shared" si="31"/>
        <v/>
      </c>
      <c r="Y399" s="268" t="str">
        <f t="shared" si="32"/>
        <v/>
      </c>
      <c r="Z399" s="247"/>
      <c r="AA399" s="26"/>
      <c r="AC399" s="27"/>
      <c r="AD399" s="26"/>
      <c r="AE399" s="85"/>
      <c r="AF399" s="85"/>
      <c r="AJ399" s="85"/>
    </row>
    <row r="400" spans="1:54" ht="15.6">
      <c r="A400" s="247"/>
      <c r="B400" s="330">
        <f>+'Ark1'!C1957</f>
        <v>2024</v>
      </c>
      <c r="C400" s="267">
        <f>+'Ark1'!L1957</f>
        <v>11</v>
      </c>
      <c r="D400" s="267" t="s">
        <v>38</v>
      </c>
      <c r="E400" s="275">
        <f>+'Ark1'!AP1957</f>
        <v>8</v>
      </c>
      <c r="F400" s="275" t="str">
        <f>VLOOKUP(E400,RNR!$D$1:$E$38,2)</f>
        <v>Vestlandsk fjordfe</v>
      </c>
      <c r="G400" s="267" t="str">
        <f>+IF(H400=0,"",'Ark1'!Q1957)</f>
        <v/>
      </c>
      <c r="H400" s="361">
        <f>+'Ark1'!R1957</f>
        <v>0</v>
      </c>
      <c r="I400" s="268" t="str">
        <f>+IF(H400=0,"",'Ark1'!AE1957)</f>
        <v/>
      </c>
      <c r="J400" s="268"/>
      <c r="K400" s="268" t="str">
        <f>+IF(H400=0,"",'Ark1'!AF1957)</f>
        <v/>
      </c>
      <c r="L400" s="269" t="str">
        <f>+IF(H400=0,"",'Ark1'!T1957)</f>
        <v/>
      </c>
      <c r="M400" s="305" t="str">
        <f>+IF(H400=0,"",'Ark1'!U1957)</f>
        <v/>
      </c>
      <c r="N400" s="268"/>
      <c r="O400" s="270" t="str">
        <f>+IF(H400=0,"",'Ark1'!W1957)</f>
        <v/>
      </c>
      <c r="P400" s="270" t="str">
        <f>+IF(H400=0,"",'Ark1'!X1957)</f>
        <v/>
      </c>
      <c r="Q400" s="270" t="str">
        <f>+IF(H400=0,"",'Ark1'!AG1957)</f>
        <v/>
      </c>
      <c r="R400" s="270" t="str">
        <f>+IF(H400=0,"",'Ark1'!AH1957)</f>
        <v/>
      </c>
      <c r="S400" s="377" t="str">
        <f>+IF(H400=0,"",'Ark1'!AR1957)</f>
        <v/>
      </c>
      <c r="T400" s="113" t="str">
        <f>+IF(H400=0,"",'Ark1'!AS1957)</f>
        <v/>
      </c>
      <c r="U400" s="270" t="str">
        <f>+IF(H400=0,"",'Ark1'!Y1957)</f>
        <v/>
      </c>
      <c r="V400" s="269" t="str">
        <f>+IF(H400=0,"",'Ark1'!AA1957)</f>
        <v/>
      </c>
      <c r="W400" s="305" t="str">
        <f t="shared" si="30"/>
        <v/>
      </c>
      <c r="X400" s="270" t="str">
        <f t="shared" si="31"/>
        <v/>
      </c>
      <c r="Y400" s="268" t="str">
        <f t="shared" si="32"/>
        <v/>
      </c>
      <c r="Z400" s="247"/>
      <c r="AA400" s="26"/>
      <c r="AC400" s="27"/>
      <c r="AD400" s="26"/>
      <c r="AE400" s="85"/>
      <c r="AF400" s="85"/>
      <c r="AJ400" s="85"/>
    </row>
    <row r="401" spans="1:40" ht="15.6">
      <c r="A401" s="247"/>
      <c r="B401" s="330">
        <f>+'Ark1'!C1958</f>
        <v>2024</v>
      </c>
      <c r="C401" s="267">
        <f>+'Ark1'!L1958</f>
        <v>11</v>
      </c>
      <c r="D401" s="267" t="s">
        <v>38</v>
      </c>
      <c r="E401" s="275">
        <f>+'Ark1'!AP1958</f>
        <v>9</v>
      </c>
      <c r="F401" s="275" t="str">
        <f>VLOOKUP(E401,RNR!$D$1:$E$38,2)</f>
        <v>Holstein</v>
      </c>
      <c r="G401" s="267" t="str">
        <f>+IF(H401=0,"",'Ark1'!Q1958)</f>
        <v/>
      </c>
      <c r="H401" s="361">
        <f>+'Ark1'!R1958</f>
        <v>0</v>
      </c>
      <c r="I401" s="268" t="str">
        <f>+IF(H401=0,"",'Ark1'!AE1958)</f>
        <v/>
      </c>
      <c r="J401" s="268"/>
      <c r="K401" s="268" t="str">
        <f>+IF(H401=0,"",'Ark1'!AF1958)</f>
        <v/>
      </c>
      <c r="L401" s="269" t="str">
        <f>+IF(H401=0,"",'Ark1'!T1958)</f>
        <v/>
      </c>
      <c r="M401" s="305" t="str">
        <f>+IF(H401=0,"",'Ark1'!U1958)</f>
        <v/>
      </c>
      <c r="N401" s="268"/>
      <c r="O401" s="270" t="str">
        <f>+IF(H401=0,"",'Ark1'!W1958)</f>
        <v/>
      </c>
      <c r="P401" s="270" t="str">
        <f>+IF(H401=0,"",'Ark1'!X1958)</f>
        <v/>
      </c>
      <c r="Q401" s="270" t="str">
        <f>+IF(H401=0,"",'Ark1'!AG1958)</f>
        <v/>
      </c>
      <c r="R401" s="270" t="str">
        <f>+IF(H401=0,"",'Ark1'!AH1958)</f>
        <v/>
      </c>
      <c r="S401" s="377" t="str">
        <f>+IF(H401=0,"",'Ark1'!AR1958)</f>
        <v/>
      </c>
      <c r="T401" s="113" t="str">
        <f>+IF(H401=0,"",'Ark1'!AS1958)</f>
        <v/>
      </c>
      <c r="U401" s="270" t="str">
        <f>+IF(H401=0,"",'Ark1'!Y1958)</f>
        <v/>
      </c>
      <c r="V401" s="269" t="str">
        <f>+IF(H401=0,"",'Ark1'!AA1958)</f>
        <v/>
      </c>
      <c r="W401" s="305" t="str">
        <f t="shared" si="30"/>
        <v/>
      </c>
      <c r="X401" s="270" t="str">
        <f t="shared" si="31"/>
        <v/>
      </c>
      <c r="Y401" s="268" t="str">
        <f t="shared" si="32"/>
        <v/>
      </c>
      <c r="Z401" s="247"/>
      <c r="AA401" s="26"/>
      <c r="AC401" s="27"/>
      <c r="AD401" s="26"/>
      <c r="AE401" s="85"/>
      <c r="AF401" s="85"/>
      <c r="AJ401" s="85"/>
    </row>
    <row r="402" spans="1:40" ht="15.6">
      <c r="A402" s="247"/>
      <c r="B402" s="330">
        <f>+'Ark1'!C1959</f>
        <v>2024</v>
      </c>
      <c r="C402" s="267">
        <f>+'Ark1'!L1959</f>
        <v>11</v>
      </c>
      <c r="D402" s="267" t="s">
        <v>38</v>
      </c>
      <c r="E402" s="275">
        <f>+'Ark1'!AP1959</f>
        <v>10</v>
      </c>
      <c r="F402" s="275" t="str">
        <f>VLOOKUP(E402,RNR!$D$1:$E$38,2)</f>
        <v>Rød Dansk Mælkefe</v>
      </c>
      <c r="G402" s="267" t="str">
        <f>+IF(H402=0,"",'Ark1'!Q1959)</f>
        <v/>
      </c>
      <c r="H402" s="361">
        <f>+'Ark1'!R1959</f>
        <v>0</v>
      </c>
      <c r="I402" s="268" t="str">
        <f>+IF(H402=0,"",'Ark1'!AE1959)</f>
        <v/>
      </c>
      <c r="J402" s="268"/>
      <c r="K402" s="268" t="str">
        <f>+IF(H402=0,"",'Ark1'!AF1959)</f>
        <v/>
      </c>
      <c r="L402" s="269" t="str">
        <f>+IF(H402=0,"",'Ark1'!T1959)</f>
        <v/>
      </c>
      <c r="M402" s="305" t="str">
        <f>+IF(H402=0,"",'Ark1'!U1959)</f>
        <v/>
      </c>
      <c r="N402" s="268"/>
      <c r="O402" s="270" t="str">
        <f>+IF(H402=0,"",'Ark1'!W1959)</f>
        <v/>
      </c>
      <c r="P402" s="270" t="str">
        <f>+IF(H402=0,"",'Ark1'!X1959)</f>
        <v/>
      </c>
      <c r="Q402" s="270" t="str">
        <f>+IF(H402=0,"",'Ark1'!AG1959)</f>
        <v/>
      </c>
      <c r="R402" s="270" t="str">
        <f>+IF(H402=0,"",'Ark1'!AH1959)</f>
        <v/>
      </c>
      <c r="S402" s="377" t="str">
        <f>+IF(H402=0,"",'Ark1'!AR1959)</f>
        <v/>
      </c>
      <c r="T402" s="113" t="str">
        <f>+IF(H402=0,"",'Ark1'!AS1959)</f>
        <v/>
      </c>
      <c r="U402" s="270" t="str">
        <f>+IF(H402=0,"",'Ark1'!Y1959)</f>
        <v/>
      </c>
      <c r="V402" s="269" t="str">
        <f>+IF(H402=0,"",'Ark1'!AA1959)</f>
        <v/>
      </c>
      <c r="W402" s="305" t="str">
        <f t="shared" si="30"/>
        <v/>
      </c>
      <c r="X402" s="270" t="str">
        <f t="shared" si="31"/>
        <v/>
      </c>
      <c r="Y402" s="268" t="str">
        <f t="shared" si="32"/>
        <v/>
      </c>
      <c r="Z402" s="247"/>
      <c r="AA402" s="26"/>
      <c r="AC402" s="27"/>
      <c r="AD402" s="26"/>
      <c r="AE402" s="85"/>
      <c r="AF402" s="85"/>
      <c r="AJ402" s="85"/>
    </row>
    <row r="403" spans="1:40" ht="15.6">
      <c r="A403" s="247"/>
      <c r="B403" s="330">
        <f>+'Ark1'!C1960</f>
        <v>2024</v>
      </c>
      <c r="C403" s="267">
        <f>+'Ark1'!L1960</f>
        <v>11</v>
      </c>
      <c r="D403" s="267" t="s">
        <v>38</v>
      </c>
      <c r="E403" s="275">
        <f>+'Ark1'!AP1960</f>
        <v>11</v>
      </c>
      <c r="F403" s="275" t="str">
        <f>VLOOKUP(E403,RNR!$D$1:$E$38,2)</f>
        <v>Brown Swiss</v>
      </c>
      <c r="G403" s="267" t="str">
        <f>+IF(H403=0,"",'Ark1'!Q1960)</f>
        <v/>
      </c>
      <c r="H403" s="361">
        <f>+'Ark1'!R1960</f>
        <v>0</v>
      </c>
      <c r="I403" s="268" t="str">
        <f>+IF(H403=0,"",'Ark1'!AE1960)</f>
        <v/>
      </c>
      <c r="J403" s="268"/>
      <c r="K403" s="268" t="str">
        <f>+IF(H403=0,"",'Ark1'!AF1960)</f>
        <v/>
      </c>
      <c r="L403" s="269" t="str">
        <f>+IF(H403=0,"",'Ark1'!T1960)</f>
        <v/>
      </c>
      <c r="M403" s="305" t="str">
        <f>+IF(H403=0,"",'Ark1'!U1960)</f>
        <v/>
      </c>
      <c r="N403" s="268"/>
      <c r="O403" s="270" t="str">
        <f>+IF(H403=0,"",'Ark1'!W1960)</f>
        <v/>
      </c>
      <c r="P403" s="270" t="str">
        <f>+IF(H403=0,"",'Ark1'!X1960)</f>
        <v/>
      </c>
      <c r="Q403" s="270" t="str">
        <f>+IF(H403=0,"",'Ark1'!AG1960)</f>
        <v/>
      </c>
      <c r="R403" s="270" t="str">
        <f>+IF(H403=0,"",'Ark1'!AH1960)</f>
        <v/>
      </c>
      <c r="S403" s="377" t="str">
        <f>+IF(H403=0,"",'Ark1'!AR1960)</f>
        <v/>
      </c>
      <c r="T403" s="113" t="str">
        <f>+IF(H403=0,"",'Ark1'!AS1960)</f>
        <v/>
      </c>
      <c r="U403" s="270" t="str">
        <f>+IF(H403=0,"",'Ark1'!Y1960)</f>
        <v/>
      </c>
      <c r="V403" s="269" t="str">
        <f>+IF(H403=0,"",'Ark1'!AA1960)</f>
        <v/>
      </c>
      <c r="W403" s="305" t="str">
        <f t="shared" si="30"/>
        <v/>
      </c>
      <c r="X403" s="270" t="str">
        <f t="shared" si="31"/>
        <v/>
      </c>
      <c r="Y403" s="268" t="str">
        <f t="shared" si="32"/>
        <v/>
      </c>
      <c r="Z403" s="247"/>
      <c r="AA403" s="26"/>
      <c r="AC403" s="27"/>
      <c r="AD403" s="26"/>
      <c r="AE403" s="85"/>
      <c r="AF403" s="85"/>
      <c r="AJ403" s="85"/>
    </row>
    <row r="404" spans="1:40" ht="15.6">
      <c r="A404" s="247"/>
      <c r="B404" s="330">
        <f>+'Ark1'!C1961</f>
        <v>2024</v>
      </c>
      <c r="C404" s="267">
        <f>+'Ark1'!L1961</f>
        <v>11</v>
      </c>
      <c r="D404" s="267" t="s">
        <v>38</v>
      </c>
      <c r="E404" s="275">
        <f>+'Ark1'!AP1961</f>
        <v>12</v>
      </c>
      <c r="F404" s="275" t="str">
        <f>VLOOKUP(E404,RNR!$D$1:$E$38,2)</f>
        <v>Jarlsbergfe</v>
      </c>
      <c r="G404" s="267" t="str">
        <f>+IF(H404=0,"",'Ark1'!Q1961)</f>
        <v/>
      </c>
      <c r="H404" s="361">
        <f>+'Ark1'!R1961</f>
        <v>0</v>
      </c>
      <c r="I404" s="268" t="str">
        <f>+IF(H404=0,"",'Ark1'!AE1961)</f>
        <v/>
      </c>
      <c r="J404" s="268"/>
      <c r="K404" s="268" t="str">
        <f>+IF(H404=0,"",'Ark1'!AF1961)</f>
        <v/>
      </c>
      <c r="L404" s="269" t="str">
        <f>+IF(H404=0,"",'Ark1'!T1961)</f>
        <v/>
      </c>
      <c r="M404" s="305" t="str">
        <f>+IF(H404=0,"",'Ark1'!U1961)</f>
        <v/>
      </c>
      <c r="N404" s="268"/>
      <c r="O404" s="270" t="str">
        <f>+IF(H404=0,"",'Ark1'!W1961)</f>
        <v/>
      </c>
      <c r="P404" s="270" t="str">
        <f>+IF(H404=0,"",'Ark1'!X1961)</f>
        <v/>
      </c>
      <c r="Q404" s="270" t="str">
        <f>+IF(H404=0,"",'Ark1'!AG1961)</f>
        <v/>
      </c>
      <c r="R404" s="270" t="str">
        <f>+IF(H404=0,"",'Ark1'!AH1961)</f>
        <v/>
      </c>
      <c r="S404" s="377" t="str">
        <f>+IF(H404=0,"",'Ark1'!AR1961)</f>
        <v/>
      </c>
      <c r="T404" s="113" t="str">
        <f>+IF(H404=0,"",'Ark1'!AS1961)</f>
        <v/>
      </c>
      <c r="U404" s="270" t="str">
        <f>+IF(H404=0,"",'Ark1'!Y1961)</f>
        <v/>
      </c>
      <c r="V404" s="269" t="str">
        <f>+IF(H404=0,"",'Ark1'!AA1961)</f>
        <v/>
      </c>
      <c r="W404" s="305" t="str">
        <f t="shared" si="30"/>
        <v/>
      </c>
      <c r="X404" s="270" t="str">
        <f t="shared" si="31"/>
        <v/>
      </c>
      <c r="Y404" s="268" t="str">
        <f t="shared" si="32"/>
        <v/>
      </c>
      <c r="Z404" s="247"/>
      <c r="AA404" s="26"/>
      <c r="AC404" s="27"/>
      <c r="AD404" s="26"/>
      <c r="AE404" s="85"/>
      <c r="AF404" s="85"/>
      <c r="AJ404" s="85"/>
    </row>
    <row r="405" spans="1:40" ht="15.6">
      <c r="A405" s="247"/>
      <c r="B405" s="330">
        <f>+'Ark1'!C1962</f>
        <v>2024</v>
      </c>
      <c r="C405" s="267">
        <f>+'Ark1'!L1962</f>
        <v>11</v>
      </c>
      <c r="D405" s="267" t="s">
        <v>38</v>
      </c>
      <c r="E405" s="275">
        <f>+'Ark1'!AP1962</f>
        <v>13</v>
      </c>
      <c r="F405" s="275" t="str">
        <f>VLOOKUP(E405,RNR!$D$1:$E$38,2)</f>
        <v>Fleckvieh</v>
      </c>
      <c r="G405" s="267" t="str">
        <f>+IF(H405=0,"",'Ark1'!Q1962)</f>
        <v/>
      </c>
      <c r="H405" s="361">
        <f>+'Ark1'!R1962</f>
        <v>0</v>
      </c>
      <c r="I405" s="268" t="str">
        <f>+IF(H405=0,"",'Ark1'!AE1962)</f>
        <v/>
      </c>
      <c r="J405" s="268"/>
      <c r="K405" s="268" t="str">
        <f>+IF(H405=0,"",'Ark1'!AF1962)</f>
        <v/>
      </c>
      <c r="L405" s="269" t="str">
        <f>+IF(H405=0,"",'Ark1'!T1962)</f>
        <v/>
      </c>
      <c r="M405" s="305" t="str">
        <f>+IF(H405=0,"",'Ark1'!U1962)</f>
        <v/>
      </c>
      <c r="N405" s="268"/>
      <c r="O405" s="270" t="str">
        <f>+IF(H405=0,"",'Ark1'!W1962)</f>
        <v/>
      </c>
      <c r="P405" s="270" t="str">
        <f>+IF(H405=0,"",'Ark1'!X1962)</f>
        <v/>
      </c>
      <c r="Q405" s="270" t="str">
        <f>+IF(H405=0,"",'Ark1'!AG1962)</f>
        <v/>
      </c>
      <c r="R405" s="270" t="str">
        <f>+IF(H405=0,"",'Ark1'!AH1962)</f>
        <v/>
      </c>
      <c r="S405" s="377" t="str">
        <f>+IF(H405=0,"",'Ark1'!AR1962)</f>
        <v/>
      </c>
      <c r="T405" s="113" t="str">
        <f>+IF(H405=0,"",'Ark1'!AS1962)</f>
        <v/>
      </c>
      <c r="U405" s="270" t="str">
        <f>+IF(H405=0,"",'Ark1'!Y1962)</f>
        <v/>
      </c>
      <c r="V405" s="269" t="str">
        <f>+IF(H405=0,"",'Ark1'!AA1962)</f>
        <v/>
      </c>
      <c r="W405" s="305" t="str">
        <f t="shared" si="30"/>
        <v/>
      </c>
      <c r="X405" s="270" t="str">
        <f t="shared" si="31"/>
        <v/>
      </c>
      <c r="Y405" s="268" t="str">
        <f t="shared" si="32"/>
        <v/>
      </c>
      <c r="Z405" s="247"/>
      <c r="AA405" s="26"/>
      <c r="AC405" s="27"/>
      <c r="AD405" s="26"/>
      <c r="AE405" s="85"/>
      <c r="AF405" s="85"/>
      <c r="AJ405" s="85"/>
    </row>
    <row r="406" spans="1:40" ht="15.6">
      <c r="A406" s="247"/>
      <c r="B406" s="330">
        <f>+'Ark1'!C1963</f>
        <v>2024</v>
      </c>
      <c r="C406" s="267">
        <f>+'Ark1'!L1963</f>
        <v>11</v>
      </c>
      <c r="D406" s="267" t="s">
        <v>38</v>
      </c>
      <c r="E406" s="275">
        <f>+'Ark1'!AP1963</f>
        <v>14</v>
      </c>
      <c r="F406" s="275" t="str">
        <f>VLOOKUP(E406,RNR!$D$1:$E$38,2)</f>
        <v>Canadisk Ayrshire</v>
      </c>
      <c r="G406" s="267" t="str">
        <f>+IF(H406=0,"",'Ark1'!Q1963)</f>
        <v/>
      </c>
      <c r="H406" s="361">
        <f>+'Ark1'!R1963</f>
        <v>0</v>
      </c>
      <c r="I406" s="268" t="str">
        <f>+IF(H406=0,"",'Ark1'!AE1963)</f>
        <v/>
      </c>
      <c r="J406" s="268"/>
      <c r="K406" s="268" t="str">
        <f>+IF(H406=0,"",'Ark1'!AF1963)</f>
        <v/>
      </c>
      <c r="L406" s="269" t="str">
        <f>+IF(H406=0,"",'Ark1'!T1963)</f>
        <v/>
      </c>
      <c r="M406" s="305" t="str">
        <f>+IF(H406=0,"",'Ark1'!U1963)</f>
        <v/>
      </c>
      <c r="N406" s="268"/>
      <c r="O406" s="270" t="str">
        <f>+IF(H406=0,"",'Ark1'!W1963)</f>
        <v/>
      </c>
      <c r="P406" s="270" t="str">
        <f>+IF(H406=0,"",'Ark1'!X1963)</f>
        <v/>
      </c>
      <c r="Q406" s="270" t="str">
        <f>+IF(H406=0,"",'Ark1'!AG1963)</f>
        <v/>
      </c>
      <c r="R406" s="270" t="str">
        <f>+IF(H406=0,"",'Ark1'!AH1963)</f>
        <v/>
      </c>
      <c r="S406" s="377" t="str">
        <f>+IF(H406=0,"",'Ark1'!AR1963)</f>
        <v/>
      </c>
      <c r="T406" s="113" t="str">
        <f>+IF(H406=0,"",'Ark1'!AS1963)</f>
        <v/>
      </c>
      <c r="U406" s="270" t="str">
        <f>+IF(H406=0,"",'Ark1'!Y1963)</f>
        <v/>
      </c>
      <c r="V406" s="269" t="str">
        <f>+IF(H406=0,"",'Ark1'!AA1963)</f>
        <v/>
      </c>
      <c r="W406" s="305" t="str">
        <f t="shared" si="30"/>
        <v/>
      </c>
      <c r="X406" s="270" t="str">
        <f t="shared" si="31"/>
        <v/>
      </c>
      <c r="Y406" s="268" t="str">
        <f t="shared" si="32"/>
        <v/>
      </c>
      <c r="Z406" s="247"/>
      <c r="AA406" s="26"/>
      <c r="AC406" s="27"/>
      <c r="AD406" s="26"/>
      <c r="AE406" s="85"/>
      <c r="AF406" s="85"/>
      <c r="AJ406" s="85"/>
    </row>
    <row r="407" spans="1:40" ht="15.6">
      <c r="A407" s="247"/>
      <c r="B407" s="330">
        <f>+'Ark1'!C1964</f>
        <v>2024</v>
      </c>
      <c r="C407" s="267">
        <f>+'Ark1'!L1964</f>
        <v>11</v>
      </c>
      <c r="D407" s="267" t="s">
        <v>38</v>
      </c>
      <c r="E407" s="275">
        <f>+'Ark1'!AP1964</f>
        <v>15</v>
      </c>
      <c r="F407" s="275" t="str">
        <f>VLOOKUP(E407,RNR!$D$1:$E$38,2)</f>
        <v>Montbéliard</v>
      </c>
      <c r="G407" s="267" t="str">
        <f>+IF(H407=0,"",'Ark1'!Q1964)</f>
        <v/>
      </c>
      <c r="H407" s="361">
        <f>+'Ark1'!R1964</f>
        <v>0</v>
      </c>
      <c r="I407" s="268" t="str">
        <f>+IF(H407=0,"",'Ark1'!AE1964)</f>
        <v/>
      </c>
      <c r="J407" s="268"/>
      <c r="K407" s="268" t="str">
        <f>+IF(H407=0,"",'Ark1'!AF1964)</f>
        <v/>
      </c>
      <c r="L407" s="269" t="str">
        <f>+IF(H407=0,"",'Ark1'!T1964)</f>
        <v/>
      </c>
      <c r="M407" s="305" t="str">
        <f>+IF(H407=0,"",'Ark1'!U1964)</f>
        <v/>
      </c>
      <c r="N407" s="268"/>
      <c r="O407" s="270" t="str">
        <f>+IF(H407=0,"",'Ark1'!W1964)</f>
        <v/>
      </c>
      <c r="P407" s="270" t="str">
        <f>+IF(H407=0,"",'Ark1'!X1964)</f>
        <v/>
      </c>
      <c r="Q407" s="270" t="str">
        <f>+IF(H407=0,"",'Ark1'!AG1964)</f>
        <v/>
      </c>
      <c r="R407" s="270" t="str">
        <f>+IF(H407=0,"",'Ark1'!AH1964)</f>
        <v/>
      </c>
      <c r="S407" s="377" t="str">
        <f>+IF(H407=0,"",'Ark1'!AR1964)</f>
        <v/>
      </c>
      <c r="T407" s="113" t="str">
        <f>+IF(H407=0,"",'Ark1'!AS1964)</f>
        <v/>
      </c>
      <c r="U407" s="270" t="str">
        <f>+IF(H407=0,"",'Ark1'!Y1964)</f>
        <v/>
      </c>
      <c r="V407" s="269" t="str">
        <f>+IF(H407=0,"",'Ark1'!AA1964)</f>
        <v/>
      </c>
      <c r="W407" s="305" t="str">
        <f t="shared" si="30"/>
        <v/>
      </c>
      <c r="X407" s="270" t="str">
        <f t="shared" si="31"/>
        <v/>
      </c>
      <c r="Y407" s="268" t="str">
        <f t="shared" si="32"/>
        <v/>
      </c>
      <c r="Z407" s="247"/>
      <c r="AA407" s="26"/>
      <c r="AC407" s="27"/>
      <c r="AD407" s="26"/>
      <c r="AE407" s="85"/>
      <c r="AF407" s="85"/>
      <c r="AJ407" s="85"/>
    </row>
    <row r="408" spans="1:40" ht="15.6">
      <c r="A408" s="247"/>
      <c r="B408" s="330">
        <f>+'Ark1'!C1965</f>
        <v>2024</v>
      </c>
      <c r="C408" s="267">
        <f>+'Ark1'!L1965</f>
        <v>11</v>
      </c>
      <c r="D408" s="267" t="s">
        <v>38</v>
      </c>
      <c r="E408" s="275">
        <f>+'Ark1'!AP1965</f>
        <v>16</v>
      </c>
      <c r="F408" s="275" t="str">
        <f>VLOOKUP(E408,RNR!$D$1:$E$38,2)</f>
        <v>Mørefe</v>
      </c>
      <c r="G408" s="267" t="str">
        <f>+IF(H408=0,"",'Ark1'!Q1965)</f>
        <v/>
      </c>
      <c r="H408" s="361">
        <f>+'Ark1'!R1965</f>
        <v>0</v>
      </c>
      <c r="I408" s="268" t="str">
        <f>+IF(H408=0,"",'Ark1'!AE1965)</f>
        <v/>
      </c>
      <c r="J408" s="268"/>
      <c r="K408" s="268" t="str">
        <f>+IF(H408=0,"",'Ark1'!AF1965)</f>
        <v/>
      </c>
      <c r="L408" s="269" t="str">
        <f>+IF(H408=0,"",'Ark1'!T1965)</f>
        <v/>
      </c>
      <c r="M408" s="305" t="str">
        <f>+IF(H408=0,"",'Ark1'!U1965)</f>
        <v/>
      </c>
      <c r="N408" s="268"/>
      <c r="O408" s="270" t="str">
        <f>+IF(H408=0,"",'Ark1'!W1965)</f>
        <v/>
      </c>
      <c r="P408" s="270" t="str">
        <f>+IF(H408=0,"",'Ark1'!X1965)</f>
        <v/>
      </c>
      <c r="Q408" s="270" t="str">
        <f>+IF(H408=0,"",'Ark1'!AG1965)</f>
        <v/>
      </c>
      <c r="R408" s="270" t="str">
        <f>+IF(H408=0,"",'Ark1'!AH1965)</f>
        <v/>
      </c>
      <c r="S408" s="377" t="str">
        <f>+IF(H408=0,"",'Ark1'!AR1965)</f>
        <v/>
      </c>
      <c r="T408" s="113" t="str">
        <f>+IF(H408=0,"",'Ark1'!AS1965)</f>
        <v/>
      </c>
      <c r="U408" s="270" t="str">
        <f>+IF(H408=0,"",'Ark1'!Y1965)</f>
        <v/>
      </c>
      <c r="V408" s="269" t="str">
        <f>+IF(H408=0,"",'Ark1'!AA1965)</f>
        <v/>
      </c>
      <c r="W408" s="305" t="str">
        <f t="shared" si="30"/>
        <v/>
      </c>
      <c r="X408" s="270" t="str">
        <f t="shared" si="31"/>
        <v/>
      </c>
      <c r="Y408" s="268" t="str">
        <f t="shared" si="32"/>
        <v/>
      </c>
      <c r="Z408" s="247"/>
      <c r="AA408" s="26"/>
      <c r="AC408" s="27"/>
      <c r="AD408" s="26"/>
      <c r="AE408" s="85"/>
      <c r="AF408" s="85"/>
      <c r="AJ408" s="85"/>
    </row>
    <row r="409" spans="1:40" ht="15.6">
      <c r="A409" s="247"/>
      <c r="B409" s="330">
        <f>+'Ark1'!C1966</f>
        <v>2024</v>
      </c>
      <c r="C409" s="267">
        <f>+'Ark1'!L1966</f>
        <v>11</v>
      </c>
      <c r="D409" s="267" t="s">
        <v>38</v>
      </c>
      <c r="E409" s="275">
        <f>+'Ark1'!AP1966</f>
        <v>17</v>
      </c>
      <c r="F409" s="275" t="str">
        <f>VLOOKUP(E409,RNR!$D$1:$E$38,2)</f>
        <v>Normande</v>
      </c>
      <c r="G409" s="267" t="str">
        <f>+IF(H409=0,"",'Ark1'!Q1966)</f>
        <v/>
      </c>
      <c r="H409" s="361">
        <f>+'Ark1'!R1966</f>
        <v>0</v>
      </c>
      <c r="I409" s="268" t="str">
        <f>+IF(H409=0,"",'Ark1'!AE1966)</f>
        <v/>
      </c>
      <c r="J409" s="268"/>
      <c r="K409" s="268" t="str">
        <f>+IF(H409=0,"",'Ark1'!AF1966)</f>
        <v/>
      </c>
      <c r="L409" s="269" t="str">
        <f>+IF(H409=0,"",'Ark1'!T1966)</f>
        <v/>
      </c>
      <c r="M409" s="305" t="str">
        <f>+IF(H409=0,"",'Ark1'!U1966)</f>
        <v/>
      </c>
      <c r="N409" s="268"/>
      <c r="O409" s="270" t="str">
        <f>+IF(H409=0,"",'Ark1'!W1966)</f>
        <v/>
      </c>
      <c r="P409" s="270" t="str">
        <f>+IF(H409=0,"",'Ark1'!X1966)</f>
        <v/>
      </c>
      <c r="Q409" s="270" t="str">
        <f>+IF(H409=0,"",'Ark1'!AG1966)</f>
        <v/>
      </c>
      <c r="R409" s="270" t="str">
        <f>+IF(H409=0,"",'Ark1'!AH1966)</f>
        <v/>
      </c>
      <c r="S409" s="377" t="str">
        <f>+IF(H409=0,"",'Ark1'!AR1966)</f>
        <v/>
      </c>
      <c r="T409" s="113" t="str">
        <f>+IF(H409=0,"",'Ark1'!AS1966)</f>
        <v/>
      </c>
      <c r="U409" s="270" t="str">
        <f>+IF(H409=0,"",'Ark1'!Y1966)</f>
        <v/>
      </c>
      <c r="V409" s="269" t="str">
        <f>+IF(H409=0,"",'Ark1'!AA1966)</f>
        <v/>
      </c>
      <c r="W409" s="305" t="str">
        <f t="shared" si="30"/>
        <v/>
      </c>
      <c r="X409" s="270" t="str">
        <f t="shared" si="31"/>
        <v/>
      </c>
      <c r="Y409" s="268" t="str">
        <f t="shared" si="32"/>
        <v/>
      </c>
      <c r="Z409" s="247"/>
      <c r="AA409" s="26"/>
      <c r="AC409" s="27"/>
      <c r="AD409" s="26"/>
      <c r="AE409" s="85"/>
      <c r="AF409" s="85"/>
      <c r="AJ409" s="85"/>
    </row>
    <row r="410" spans="1:40" ht="15.6">
      <c r="A410" s="247"/>
      <c r="B410" s="330">
        <f>+'Ark1'!C1967</f>
        <v>2024</v>
      </c>
      <c r="C410" s="267">
        <f>+'Ark1'!L1967</f>
        <v>11</v>
      </c>
      <c r="D410" s="267" t="s">
        <v>38</v>
      </c>
      <c r="E410" s="275">
        <f>+'Ark1'!AP1967</f>
        <v>21</v>
      </c>
      <c r="F410" s="275" t="str">
        <f>VLOOKUP(E410,RNR!$D$1:$E$38,2)</f>
        <v>Hereford</v>
      </c>
      <c r="G410" s="267" t="str">
        <f>+IF(H410=0,"",'Ark1'!Q1967)</f>
        <v/>
      </c>
      <c r="H410" s="361">
        <f>+'Ark1'!R1967</f>
        <v>0</v>
      </c>
      <c r="I410" s="268" t="str">
        <f>+IF(H410=0,"",'Ark1'!AE1967)</f>
        <v/>
      </c>
      <c r="J410" s="268"/>
      <c r="K410" s="268" t="str">
        <f>+IF(H410=0,"",'Ark1'!AF1967)</f>
        <v/>
      </c>
      <c r="L410" s="269" t="str">
        <f>+IF(H410=0,"",'Ark1'!T1967)</f>
        <v/>
      </c>
      <c r="M410" s="305" t="str">
        <f>+IF(H410=0,"",'Ark1'!U1967)</f>
        <v/>
      </c>
      <c r="N410" s="268"/>
      <c r="O410" s="270" t="str">
        <f>+IF(H410=0,"",'Ark1'!W1967)</f>
        <v/>
      </c>
      <c r="P410" s="270" t="str">
        <f>+IF(H410=0,"",'Ark1'!X1967)</f>
        <v/>
      </c>
      <c r="Q410" s="270" t="str">
        <f>+IF(H410=0,"",'Ark1'!AG1967)</f>
        <v/>
      </c>
      <c r="R410" s="270" t="str">
        <f>+IF(H410=0,"",'Ark1'!AH1967)</f>
        <v/>
      </c>
      <c r="S410" s="377" t="str">
        <f>+IF(H410=0,"",'Ark1'!AR1967)</f>
        <v/>
      </c>
      <c r="T410" s="113" t="str">
        <f>+IF(H410=0,"",'Ark1'!AS1967)</f>
        <v/>
      </c>
      <c r="U410" s="270" t="str">
        <f>+IF(H410=0,"",'Ark1'!Y1967)</f>
        <v/>
      </c>
      <c r="V410" s="269" t="str">
        <f>+IF(H410=0,"",'Ark1'!AA1967)</f>
        <v/>
      </c>
      <c r="W410" s="305" t="str">
        <f t="shared" si="30"/>
        <v/>
      </c>
      <c r="X410" s="270" t="str">
        <f t="shared" si="31"/>
        <v/>
      </c>
      <c r="Y410" s="268" t="str">
        <f t="shared" si="32"/>
        <v/>
      </c>
      <c r="Z410" s="247"/>
      <c r="AA410" s="26"/>
      <c r="AC410" s="27"/>
      <c r="AD410" s="26"/>
      <c r="AE410" s="85"/>
      <c r="AF410" s="85"/>
      <c r="AJ410" s="85"/>
    </row>
    <row r="411" spans="1:40" ht="15.6">
      <c r="A411" s="247"/>
      <c r="B411" s="330">
        <f>+'Ark1'!C1968</f>
        <v>2024</v>
      </c>
      <c r="C411" s="267">
        <f>+'Ark1'!L1968</f>
        <v>11</v>
      </c>
      <c r="D411" s="267" t="s">
        <v>38</v>
      </c>
      <c r="E411" s="275">
        <f>+'Ark1'!AP1968</f>
        <v>22</v>
      </c>
      <c r="F411" s="275" t="str">
        <f>VLOOKUP(E411,RNR!$D$1:$E$38,2)</f>
        <v>Charolais</v>
      </c>
      <c r="G411" s="267" t="str">
        <f>+IF(H411=0,"",'Ark1'!Q1968)</f>
        <v/>
      </c>
      <c r="H411" s="361">
        <f>+'Ark1'!R1968</f>
        <v>0</v>
      </c>
      <c r="I411" s="268" t="str">
        <f>+IF(H411=0,"",'Ark1'!AE1968)</f>
        <v/>
      </c>
      <c r="J411" s="268"/>
      <c r="K411" s="268" t="str">
        <f>+IF(H411=0,"",'Ark1'!AF1968)</f>
        <v/>
      </c>
      <c r="L411" s="269" t="str">
        <f>+IF(H411=0,"",'Ark1'!T1968)</f>
        <v/>
      </c>
      <c r="M411" s="305" t="str">
        <f>+IF(H411=0,"",'Ark1'!U1968)</f>
        <v/>
      </c>
      <c r="N411" s="268"/>
      <c r="O411" s="270" t="str">
        <f>+IF(H411=0,"",'Ark1'!W1968)</f>
        <v/>
      </c>
      <c r="P411" s="270" t="str">
        <f>+IF(H411=0,"",'Ark1'!X1968)</f>
        <v/>
      </c>
      <c r="Q411" s="270" t="str">
        <f>+IF(H411=0,"",'Ark1'!AG1968)</f>
        <v/>
      </c>
      <c r="R411" s="270" t="str">
        <f>+IF(H411=0,"",'Ark1'!AH1968)</f>
        <v/>
      </c>
      <c r="S411" s="377" t="str">
        <f>+IF(H411=0,"",'Ark1'!AR1968)</f>
        <v/>
      </c>
      <c r="T411" s="113" t="str">
        <f>+IF(H411=0,"",'Ark1'!AS1968)</f>
        <v/>
      </c>
      <c r="U411" s="270" t="str">
        <f>+IF(H411=0,"",'Ark1'!Y1968)</f>
        <v/>
      </c>
      <c r="V411" s="269" t="str">
        <f>+IF(H411=0,"",'Ark1'!AA1968)</f>
        <v/>
      </c>
      <c r="W411" s="305" t="str">
        <f t="shared" si="30"/>
        <v/>
      </c>
      <c r="X411" s="270" t="str">
        <f t="shared" si="31"/>
        <v/>
      </c>
      <c r="Y411" s="268" t="str">
        <f t="shared" si="32"/>
        <v/>
      </c>
      <c r="Z411" s="247"/>
      <c r="AA411" s="26"/>
      <c r="AC411" s="27"/>
      <c r="AD411" s="26"/>
      <c r="AE411" s="85"/>
      <c r="AF411" s="85"/>
      <c r="AJ411" s="85"/>
    </row>
    <row r="412" spans="1:40" ht="15.6">
      <c r="A412" s="247"/>
      <c r="B412" s="330">
        <f>+'Ark1'!C1969</f>
        <v>2024</v>
      </c>
      <c r="C412" s="267">
        <f>+'Ark1'!L1969</f>
        <v>11</v>
      </c>
      <c r="D412" s="267" t="s">
        <v>38</v>
      </c>
      <c r="E412" s="275">
        <f>+'Ark1'!AP1969</f>
        <v>23</v>
      </c>
      <c r="F412" s="275" t="str">
        <f>VLOOKUP(E412,RNR!$D$1:$E$38,2)</f>
        <v>Aberdeen Angus</v>
      </c>
      <c r="G412" s="267" t="str">
        <f>+IF(H412=0,"",'Ark1'!Q1969)</f>
        <v/>
      </c>
      <c r="H412" s="361">
        <f>+'Ark1'!R1969</f>
        <v>0</v>
      </c>
      <c r="I412" s="268" t="str">
        <f>+IF(H412=0,"",'Ark1'!AE1969)</f>
        <v/>
      </c>
      <c r="J412" s="268"/>
      <c r="K412" s="268" t="str">
        <f>+IF(H412=0,"",'Ark1'!AF1969)</f>
        <v/>
      </c>
      <c r="L412" s="269" t="str">
        <f>+IF(H412=0,"",'Ark1'!T1969)</f>
        <v/>
      </c>
      <c r="M412" s="305" t="str">
        <f>+IF(H412=0,"",'Ark1'!U1969)</f>
        <v/>
      </c>
      <c r="N412" s="268"/>
      <c r="O412" s="270" t="str">
        <f>+IF(H412=0,"",'Ark1'!W1969)</f>
        <v/>
      </c>
      <c r="P412" s="270" t="str">
        <f>+IF(H412=0,"",'Ark1'!X1969)</f>
        <v/>
      </c>
      <c r="Q412" s="270" t="str">
        <f>+IF(H412=0,"",'Ark1'!AG1969)</f>
        <v/>
      </c>
      <c r="R412" s="270" t="str">
        <f>+IF(H412=0,"",'Ark1'!AH1969)</f>
        <v/>
      </c>
      <c r="S412" s="377" t="str">
        <f>+IF(H412=0,"",'Ark1'!AR1969)</f>
        <v/>
      </c>
      <c r="T412" s="113" t="str">
        <f>+IF(H412=0,"",'Ark1'!AS1969)</f>
        <v/>
      </c>
      <c r="U412" s="270" t="str">
        <f>+IF(H412=0,"",'Ark1'!Y1969)</f>
        <v/>
      </c>
      <c r="V412" s="269" t="str">
        <f>+IF(H412=0,"",'Ark1'!AA1969)</f>
        <v/>
      </c>
      <c r="W412" s="305" t="str">
        <f t="shared" si="30"/>
        <v/>
      </c>
      <c r="X412" s="270" t="str">
        <f t="shared" si="31"/>
        <v/>
      </c>
      <c r="Y412" s="268" t="str">
        <f t="shared" si="32"/>
        <v/>
      </c>
      <c r="Z412" s="247"/>
      <c r="AC412" s="27"/>
      <c r="AD412" s="26"/>
      <c r="AG412" s="26"/>
      <c r="AH412" s="26"/>
      <c r="AI412" s="26"/>
      <c r="AK412" s="26"/>
      <c r="AL412" s="271"/>
      <c r="AM412" s="26"/>
      <c r="AN412" s="26"/>
    </row>
    <row r="413" spans="1:40" ht="15.6">
      <c r="A413" s="247"/>
      <c r="B413" s="330">
        <f>+'Ark1'!C1970</f>
        <v>2024</v>
      </c>
      <c r="C413" s="267">
        <f>+'Ark1'!L1970</f>
        <v>11</v>
      </c>
      <c r="D413" s="267" t="s">
        <v>38</v>
      </c>
      <c r="E413" s="275">
        <f>+'Ark1'!AP1970</f>
        <v>24</v>
      </c>
      <c r="F413" s="275" t="str">
        <f>VLOOKUP(E413,RNR!$D$1:$E$38,2)</f>
        <v>Limousin</v>
      </c>
      <c r="G413" s="267" t="str">
        <f>+IF(H413=0,"",'Ark1'!Q1970)</f>
        <v/>
      </c>
      <c r="H413" s="361">
        <f>+'Ark1'!R1970</f>
        <v>0</v>
      </c>
      <c r="I413" s="268" t="str">
        <f>+IF(H413=0,"",'Ark1'!AE1970)</f>
        <v/>
      </c>
      <c r="J413" s="268"/>
      <c r="K413" s="268" t="str">
        <f>+IF(H413=0,"",'Ark1'!AF1970)</f>
        <v/>
      </c>
      <c r="L413" s="269" t="str">
        <f>+IF(H413=0,"",'Ark1'!T1970)</f>
        <v/>
      </c>
      <c r="M413" s="305" t="str">
        <f>+IF(H413=0,"",'Ark1'!U1970)</f>
        <v/>
      </c>
      <c r="N413" s="268"/>
      <c r="O413" s="270" t="str">
        <f>+IF(H413=0,"",'Ark1'!W1970)</f>
        <v/>
      </c>
      <c r="P413" s="270" t="str">
        <f>+IF(H413=0,"",'Ark1'!X1970)</f>
        <v/>
      </c>
      <c r="Q413" s="270" t="str">
        <f>+IF(H413=0,"",'Ark1'!AG1970)</f>
        <v/>
      </c>
      <c r="R413" s="270" t="str">
        <f>+IF(H413=0,"",'Ark1'!AH1970)</f>
        <v/>
      </c>
      <c r="S413" s="377" t="str">
        <f>+IF(H413=0,"",'Ark1'!AR1970)</f>
        <v/>
      </c>
      <c r="T413" s="113" t="str">
        <f>+IF(H413=0,"",'Ark1'!AS1970)</f>
        <v/>
      </c>
      <c r="U413" s="270" t="str">
        <f>+IF(H413=0,"",'Ark1'!Y1970)</f>
        <v/>
      </c>
      <c r="V413" s="269" t="str">
        <f>+IF(H413=0,"",'Ark1'!AA1970)</f>
        <v/>
      </c>
      <c r="W413" s="305" t="str">
        <f t="shared" si="30"/>
        <v/>
      </c>
      <c r="X413" s="270" t="str">
        <f t="shared" si="31"/>
        <v/>
      </c>
      <c r="Y413" s="268" t="str">
        <f t="shared" si="32"/>
        <v/>
      </c>
      <c r="Z413" s="247"/>
      <c r="AC413" s="27"/>
      <c r="AD413" s="26"/>
      <c r="AG413" s="26"/>
      <c r="AH413" s="26"/>
      <c r="AI413" s="26"/>
      <c r="AK413" s="26"/>
      <c r="AL413" s="271"/>
      <c r="AM413" s="26"/>
      <c r="AN413" s="26"/>
    </row>
    <row r="414" spans="1:40" ht="15.6">
      <c r="A414" s="247"/>
      <c r="B414" s="330">
        <f>+'Ark1'!C1971</f>
        <v>2024</v>
      </c>
      <c r="C414" s="267">
        <f>+'Ark1'!L1971</f>
        <v>11</v>
      </c>
      <c r="D414" s="267" t="s">
        <v>38</v>
      </c>
      <c r="E414" s="275">
        <f>+'Ark1'!AP1971</f>
        <v>25</v>
      </c>
      <c r="F414" s="275" t="str">
        <f>VLOOKUP(E414,RNR!$D$1:$E$38,2)</f>
        <v>Kjøttsimmental</v>
      </c>
      <c r="G414" s="267" t="str">
        <f>+IF(H414=0,"",'Ark1'!Q1971)</f>
        <v/>
      </c>
      <c r="H414" s="361">
        <f>+'Ark1'!R1971</f>
        <v>0</v>
      </c>
      <c r="I414" s="268" t="str">
        <f>+IF(H414=0,"",'Ark1'!AE1971)</f>
        <v/>
      </c>
      <c r="J414" s="268"/>
      <c r="K414" s="268" t="str">
        <f>+IF(H414=0,"",'Ark1'!AF1971)</f>
        <v/>
      </c>
      <c r="L414" s="269" t="str">
        <f>+IF(H414=0,"",'Ark1'!T1971)</f>
        <v/>
      </c>
      <c r="M414" s="305" t="str">
        <f>+IF(H414=0,"",'Ark1'!U1971)</f>
        <v/>
      </c>
      <c r="N414" s="268"/>
      <c r="O414" s="270" t="str">
        <f>+IF(H414=0,"",'Ark1'!W1971)</f>
        <v/>
      </c>
      <c r="P414" s="270" t="str">
        <f>+IF(H414=0,"",'Ark1'!X1971)</f>
        <v/>
      </c>
      <c r="Q414" s="270" t="str">
        <f>+IF(H414=0,"",'Ark1'!AG1971)</f>
        <v/>
      </c>
      <c r="R414" s="270" t="str">
        <f>+IF(H414=0,"",'Ark1'!AH1971)</f>
        <v/>
      </c>
      <c r="S414" s="377" t="str">
        <f>+IF(H414=0,"",'Ark1'!AR1971)</f>
        <v/>
      </c>
      <c r="T414" s="113" t="str">
        <f>+IF(H414=0,"",'Ark1'!AS1971)</f>
        <v/>
      </c>
      <c r="U414" s="270" t="str">
        <f>+IF(H414=0,"",'Ark1'!Y1971)</f>
        <v/>
      </c>
      <c r="V414" s="269" t="str">
        <f>+IF(H414=0,"",'Ark1'!AA1971)</f>
        <v/>
      </c>
      <c r="W414" s="305" t="str">
        <f t="shared" si="30"/>
        <v/>
      </c>
      <c r="X414" s="270" t="str">
        <f t="shared" si="31"/>
        <v/>
      </c>
      <c r="Y414" s="268" t="str">
        <f t="shared" si="32"/>
        <v/>
      </c>
      <c r="Z414" s="247"/>
      <c r="AC414" s="27"/>
      <c r="AD414" s="26"/>
      <c r="AG414" s="26"/>
      <c r="AH414" s="26"/>
      <c r="AI414" s="26"/>
      <c r="AK414" s="26"/>
      <c r="AL414" s="271"/>
      <c r="AM414" s="26"/>
      <c r="AN414" s="26"/>
    </row>
    <row r="415" spans="1:40" ht="15.6">
      <c r="A415" s="247"/>
      <c r="B415" s="330">
        <f>+'Ark1'!C1972</f>
        <v>2024</v>
      </c>
      <c r="C415" s="267">
        <f>+'Ark1'!L1972</f>
        <v>11</v>
      </c>
      <c r="D415" s="267" t="s">
        <v>38</v>
      </c>
      <c r="E415" s="275">
        <f>+'Ark1'!AP1972</f>
        <v>26</v>
      </c>
      <c r="F415" s="275" t="str">
        <f>VLOOKUP(E415,RNR!$D$1:$E$38,2)</f>
        <v>Blonde d`Aquitaine</v>
      </c>
      <c r="G415" s="267" t="str">
        <f>+IF(H415=0,"",'Ark1'!Q1972)</f>
        <v/>
      </c>
      <c r="H415" s="361">
        <f>+'Ark1'!R1972</f>
        <v>0</v>
      </c>
      <c r="I415" s="268" t="str">
        <f>+IF(H415=0,"",'Ark1'!AE1972)</f>
        <v/>
      </c>
      <c r="J415" s="268"/>
      <c r="K415" s="268" t="str">
        <f>+IF(H415=0,"",'Ark1'!AF1972)</f>
        <v/>
      </c>
      <c r="L415" s="269" t="str">
        <f>+IF(H415=0,"",'Ark1'!T1972)</f>
        <v/>
      </c>
      <c r="M415" s="305" t="str">
        <f>+IF(H415=0,"",'Ark1'!U1972)</f>
        <v/>
      </c>
      <c r="N415" s="268"/>
      <c r="O415" s="270" t="str">
        <f>+IF(H415=0,"",'Ark1'!W1972)</f>
        <v/>
      </c>
      <c r="P415" s="270" t="str">
        <f>+IF(H415=0,"",'Ark1'!X1972)</f>
        <v/>
      </c>
      <c r="Q415" s="270" t="str">
        <f>+IF(H415=0,"",'Ark1'!AG1972)</f>
        <v/>
      </c>
      <c r="R415" s="270" t="str">
        <f>+IF(H415=0,"",'Ark1'!AH1972)</f>
        <v/>
      </c>
      <c r="S415" s="377" t="str">
        <f>+IF(H415=0,"",'Ark1'!AR1972)</f>
        <v/>
      </c>
      <c r="T415" s="113" t="str">
        <f>+IF(H415=0,"",'Ark1'!AS1972)</f>
        <v/>
      </c>
      <c r="U415" s="270" t="str">
        <f>+IF(H415=0,"",'Ark1'!Y1972)</f>
        <v/>
      </c>
      <c r="V415" s="269" t="str">
        <f>+IF(H415=0,"",'Ark1'!AA1972)</f>
        <v/>
      </c>
      <c r="W415" s="305" t="str">
        <f t="shared" si="30"/>
        <v/>
      </c>
      <c r="X415" s="270" t="str">
        <f t="shared" si="31"/>
        <v/>
      </c>
      <c r="Y415" s="268" t="str">
        <f t="shared" si="32"/>
        <v/>
      </c>
      <c r="Z415" s="247"/>
      <c r="AC415" s="27"/>
      <c r="AD415" s="26"/>
      <c r="AG415" s="26"/>
      <c r="AH415" s="26"/>
      <c r="AI415" s="26"/>
      <c r="AK415" s="26"/>
      <c r="AL415" s="271"/>
      <c r="AM415" s="26"/>
      <c r="AN415" s="26"/>
    </row>
    <row r="416" spans="1:40" ht="15.6">
      <c r="A416" s="247"/>
      <c r="B416" s="330">
        <f>+'Ark1'!C1973</f>
        <v>2024</v>
      </c>
      <c r="C416" s="267">
        <f>+'Ark1'!L1973</f>
        <v>11</v>
      </c>
      <c r="D416" s="267" t="s">
        <v>38</v>
      </c>
      <c r="E416" s="275">
        <f>+'Ark1'!AP1973</f>
        <v>27</v>
      </c>
      <c r="F416" s="275" t="str">
        <f>VLOOKUP(E416,RNR!$D$1:$E$38,2)</f>
        <v>Highland</v>
      </c>
      <c r="G416" s="267" t="str">
        <f>+IF(H416=0,"",'Ark1'!Q1973)</f>
        <v/>
      </c>
      <c r="H416" s="361">
        <f>+'Ark1'!R1973</f>
        <v>0</v>
      </c>
      <c r="I416" s="268" t="str">
        <f>+IF(H416=0,"",'Ark1'!AE1973)</f>
        <v/>
      </c>
      <c r="J416" s="268"/>
      <c r="K416" s="268" t="str">
        <f>+IF(H416=0,"",'Ark1'!AF1973)</f>
        <v/>
      </c>
      <c r="L416" s="269" t="str">
        <f>+IF(H416=0,"",'Ark1'!T1973)</f>
        <v/>
      </c>
      <c r="M416" s="305" t="str">
        <f>+IF(H416=0,"",'Ark1'!U1973)</f>
        <v/>
      </c>
      <c r="N416" s="268"/>
      <c r="O416" s="270" t="str">
        <f>+IF(H416=0,"",'Ark1'!W1973)</f>
        <v/>
      </c>
      <c r="P416" s="270" t="str">
        <f>+IF(H416=0,"",'Ark1'!X1973)</f>
        <v/>
      </c>
      <c r="Q416" s="270" t="str">
        <f>+IF(H416=0,"",'Ark1'!AG1973)</f>
        <v/>
      </c>
      <c r="R416" s="270" t="str">
        <f>+IF(H416=0,"",'Ark1'!AH1973)</f>
        <v/>
      </c>
      <c r="S416" s="377" t="str">
        <f>+IF(H416=0,"",'Ark1'!AR1973)</f>
        <v/>
      </c>
      <c r="T416" s="113" t="str">
        <f>+IF(H416=0,"",'Ark1'!AS1973)</f>
        <v/>
      </c>
      <c r="U416" s="270" t="str">
        <f>+IF(H416=0,"",'Ark1'!Y1973)</f>
        <v/>
      </c>
      <c r="V416" s="269" t="str">
        <f>+IF(H416=0,"",'Ark1'!AA1973)</f>
        <v/>
      </c>
      <c r="W416" s="305" t="str">
        <f t="shared" si="30"/>
        <v/>
      </c>
      <c r="X416" s="270" t="str">
        <f t="shared" si="31"/>
        <v/>
      </c>
      <c r="Y416" s="268" t="str">
        <f t="shared" si="32"/>
        <v/>
      </c>
      <c r="Z416" s="247"/>
      <c r="AC416" s="27"/>
      <c r="AD416" s="26"/>
      <c r="AG416" s="26"/>
      <c r="AH416" s="26"/>
      <c r="AI416" s="26"/>
      <c r="AK416" s="26"/>
      <c r="AL416" s="271"/>
      <c r="AM416" s="26"/>
      <c r="AN416" s="26"/>
    </row>
    <row r="417" spans="1:54" ht="15.6">
      <c r="A417" s="247"/>
      <c r="B417" s="330">
        <f>+'Ark1'!C1974</f>
        <v>2024</v>
      </c>
      <c r="C417" s="267">
        <f>+'Ark1'!L1974</f>
        <v>11</v>
      </c>
      <c r="D417" s="267" t="s">
        <v>38</v>
      </c>
      <c r="E417" s="275">
        <f>+'Ark1'!AP1974</f>
        <v>28</v>
      </c>
      <c r="F417" s="275" t="str">
        <f>VLOOKUP(E417,RNR!$D$1:$E$38,2)</f>
        <v>Tiroler Grauvieh</v>
      </c>
      <c r="G417" s="267" t="str">
        <f>+IF(H417=0,"",'Ark1'!Q1974)</f>
        <v/>
      </c>
      <c r="H417" s="361">
        <f>+'Ark1'!R1974</f>
        <v>0</v>
      </c>
      <c r="I417" s="268" t="str">
        <f>+IF(H417=0,"",'Ark1'!AE1974)</f>
        <v/>
      </c>
      <c r="J417" s="268"/>
      <c r="K417" s="268" t="str">
        <f>+IF(H417=0,"",'Ark1'!AF1974)</f>
        <v/>
      </c>
      <c r="L417" s="269" t="str">
        <f>+IF(H417=0,"",'Ark1'!T1974)</f>
        <v/>
      </c>
      <c r="M417" s="305" t="str">
        <f>+IF(H417=0,"",'Ark1'!U1974)</f>
        <v/>
      </c>
      <c r="N417" s="268"/>
      <c r="O417" s="270" t="str">
        <f>+IF(H417=0,"",'Ark1'!W1974)</f>
        <v/>
      </c>
      <c r="P417" s="270" t="str">
        <f>+IF(H417=0,"",'Ark1'!X1974)</f>
        <v/>
      </c>
      <c r="Q417" s="270" t="str">
        <f>+IF(H417=0,"",'Ark1'!AG1974)</f>
        <v/>
      </c>
      <c r="R417" s="270" t="str">
        <f>+IF(H417=0,"",'Ark1'!AH1974)</f>
        <v/>
      </c>
      <c r="S417" s="377" t="str">
        <f>+IF(H417=0,"",'Ark1'!AR1974)</f>
        <v/>
      </c>
      <c r="T417" s="113" t="str">
        <f>+IF(H417=0,"",'Ark1'!AS1974)</f>
        <v/>
      </c>
      <c r="U417" s="270" t="str">
        <f>+IF(H417=0,"",'Ark1'!Y1974)</f>
        <v/>
      </c>
      <c r="V417" s="269" t="str">
        <f>+IF(H417=0,"",'Ark1'!AA1974)</f>
        <v/>
      </c>
      <c r="W417" s="305" t="str">
        <f t="shared" si="30"/>
        <v/>
      </c>
      <c r="X417" s="270" t="str">
        <f t="shared" si="31"/>
        <v/>
      </c>
      <c r="Y417" s="268" t="str">
        <f t="shared" si="32"/>
        <v/>
      </c>
      <c r="Z417" s="247"/>
      <c r="AC417" s="27"/>
      <c r="AD417" s="26"/>
      <c r="AG417" s="26"/>
      <c r="AH417" s="26"/>
      <c r="AI417" s="26"/>
      <c r="AK417" s="26"/>
      <c r="AL417" s="271"/>
      <c r="AM417" s="26"/>
      <c r="AN417" s="26"/>
    </row>
    <row r="418" spans="1:54" ht="15.6">
      <c r="A418" s="247"/>
      <c r="B418" s="330">
        <f>+'Ark1'!C1975</f>
        <v>2024</v>
      </c>
      <c r="C418" s="267">
        <f>+'Ark1'!L1975</f>
        <v>11</v>
      </c>
      <c r="D418" s="267" t="s">
        <v>38</v>
      </c>
      <c r="E418" s="275">
        <f>+'Ark1'!AP1975</f>
        <v>29</v>
      </c>
      <c r="F418" s="275" t="str">
        <f>VLOOKUP(E418,RNR!$D$1:$E$38,2)</f>
        <v>Dexter</v>
      </c>
      <c r="G418" s="267" t="str">
        <f>+IF(H418=0,"",'Ark1'!Q1975)</f>
        <v/>
      </c>
      <c r="H418" s="361">
        <f>+'Ark1'!R1975</f>
        <v>0</v>
      </c>
      <c r="I418" s="268" t="str">
        <f>+IF(H418=0,"",'Ark1'!AE1975)</f>
        <v/>
      </c>
      <c r="J418" s="268"/>
      <c r="K418" s="268" t="str">
        <f>+IF(H418=0,"",'Ark1'!AF1975)</f>
        <v/>
      </c>
      <c r="L418" s="269" t="str">
        <f>+IF(H418=0,"",'Ark1'!T1975)</f>
        <v/>
      </c>
      <c r="M418" s="305" t="str">
        <f>+IF(H418=0,"",'Ark1'!U1975)</f>
        <v/>
      </c>
      <c r="N418" s="268"/>
      <c r="O418" s="270" t="str">
        <f>+IF(H418=0,"",'Ark1'!W1975)</f>
        <v/>
      </c>
      <c r="P418" s="270" t="str">
        <f>+IF(H418=0,"",'Ark1'!X1975)</f>
        <v/>
      </c>
      <c r="Q418" s="270" t="str">
        <f>+IF(H418=0,"",'Ark1'!AG1975)</f>
        <v/>
      </c>
      <c r="R418" s="270" t="str">
        <f>+IF(H418=0,"",'Ark1'!AH1975)</f>
        <v/>
      </c>
      <c r="S418" s="377" t="str">
        <f>+IF(H418=0,"",'Ark1'!AR1975)</f>
        <v/>
      </c>
      <c r="T418" s="113" t="str">
        <f>+IF(H418=0,"",'Ark1'!AS1975)</f>
        <v/>
      </c>
      <c r="U418" s="270" t="str">
        <f>+IF(H418=0,"",'Ark1'!Y1975)</f>
        <v/>
      </c>
      <c r="V418" s="269" t="str">
        <f>+IF(H418=0,"",'Ark1'!AA1975)</f>
        <v/>
      </c>
      <c r="W418" s="305" t="str">
        <f t="shared" si="30"/>
        <v/>
      </c>
      <c r="X418" s="270" t="str">
        <f t="shared" si="31"/>
        <v/>
      </c>
      <c r="Y418" s="268" t="str">
        <f t="shared" si="32"/>
        <v/>
      </c>
      <c r="Z418" s="247"/>
      <c r="AC418" s="27"/>
      <c r="AD418" s="26"/>
      <c r="AG418" s="26"/>
      <c r="AH418" s="26"/>
      <c r="AI418" s="26"/>
      <c r="AK418" s="26"/>
      <c r="AL418" s="271"/>
      <c r="AM418" s="26"/>
      <c r="AN418" s="26"/>
    </row>
    <row r="419" spans="1:54" ht="15.6">
      <c r="A419" s="247"/>
      <c r="B419" s="330">
        <f>+'Ark1'!C1976</f>
        <v>2024</v>
      </c>
      <c r="C419" s="267">
        <f>+'Ark1'!L1976</f>
        <v>11</v>
      </c>
      <c r="D419" s="267" t="s">
        <v>38</v>
      </c>
      <c r="E419" s="275">
        <f>+'Ark1'!AP1976</f>
        <v>30</v>
      </c>
      <c r="F419" s="275" t="str">
        <f>VLOOKUP(E419,RNR!$D$1:$E$38,2)</f>
        <v>Piemontese</v>
      </c>
      <c r="G419" s="267" t="str">
        <f>+IF(H419=0,"",'Ark1'!Q1976)</f>
        <v/>
      </c>
      <c r="H419" s="361">
        <f>+'Ark1'!R1976</f>
        <v>0</v>
      </c>
      <c r="I419" s="268" t="str">
        <f>+IF(H419=0,"",'Ark1'!AE1976)</f>
        <v/>
      </c>
      <c r="J419" s="268"/>
      <c r="K419" s="268" t="str">
        <f>+IF(H419=0,"",'Ark1'!AF1976)</f>
        <v/>
      </c>
      <c r="L419" s="269" t="str">
        <f>+IF(H419=0,"",'Ark1'!T1976)</f>
        <v/>
      </c>
      <c r="M419" s="305" t="str">
        <f>+IF(H419=0,"",'Ark1'!U1976)</f>
        <v/>
      </c>
      <c r="N419" s="268"/>
      <c r="O419" s="270" t="str">
        <f>+IF(H419=0,"",'Ark1'!W1976)</f>
        <v/>
      </c>
      <c r="P419" s="270" t="str">
        <f>+IF(H419=0,"",'Ark1'!X1976)</f>
        <v/>
      </c>
      <c r="Q419" s="270" t="str">
        <f>+IF(H419=0,"",'Ark1'!AG1976)</f>
        <v/>
      </c>
      <c r="R419" s="270" t="str">
        <f>+IF(H419=0,"",'Ark1'!AH1976)</f>
        <v/>
      </c>
      <c r="S419" s="377" t="str">
        <f>+IF(H419=0,"",'Ark1'!AR1976)</f>
        <v/>
      </c>
      <c r="T419" s="113" t="str">
        <f>+IF(H419=0,"",'Ark1'!AS1976)</f>
        <v/>
      </c>
      <c r="U419" s="270" t="str">
        <f>+IF(H419=0,"",'Ark1'!Y1976)</f>
        <v/>
      </c>
      <c r="V419" s="269" t="str">
        <f>+IF(H419=0,"",'Ark1'!AA1976)</f>
        <v/>
      </c>
      <c r="W419" s="305" t="str">
        <f t="shared" si="30"/>
        <v/>
      </c>
      <c r="X419" s="270" t="str">
        <f t="shared" si="31"/>
        <v/>
      </c>
      <c r="Y419" s="268" t="str">
        <f t="shared" si="32"/>
        <v/>
      </c>
      <c r="Z419" s="247"/>
      <c r="AC419" s="27"/>
      <c r="AD419" s="26"/>
      <c r="AG419" s="26"/>
      <c r="AH419" s="26"/>
      <c r="AI419" s="26"/>
      <c r="AK419" s="26"/>
      <c r="AL419" s="271"/>
      <c r="AM419" s="26"/>
      <c r="AN419" s="26"/>
    </row>
    <row r="420" spans="1:54" ht="15.6">
      <c r="A420" s="247"/>
      <c r="B420" s="330">
        <f>+'Ark1'!C1977</f>
        <v>2024</v>
      </c>
      <c r="C420" s="267">
        <f>+'Ark1'!L1977</f>
        <v>11</v>
      </c>
      <c r="D420" s="267" t="s">
        <v>38</v>
      </c>
      <c r="E420" s="275">
        <f>+'Ark1'!AP1977</f>
        <v>31</v>
      </c>
      <c r="F420" s="275" t="str">
        <f>VLOOKUP(E420,RNR!$D$1:$E$38,2)</f>
        <v>Galloway</v>
      </c>
      <c r="G420" s="267" t="str">
        <f>+IF(H420=0,"",'Ark1'!Q1977)</f>
        <v/>
      </c>
      <c r="H420" s="361">
        <f>+'Ark1'!R1977</f>
        <v>0</v>
      </c>
      <c r="I420" s="268" t="str">
        <f>+IF(H420=0,"",'Ark1'!AE1977)</f>
        <v/>
      </c>
      <c r="J420" s="268"/>
      <c r="K420" s="268" t="str">
        <f>+IF(H420=0,"",'Ark1'!AF1977)</f>
        <v/>
      </c>
      <c r="L420" s="269" t="str">
        <f>+IF(H420=0,"",'Ark1'!T1977)</f>
        <v/>
      </c>
      <c r="M420" s="305" t="str">
        <f>+IF(H420=0,"",'Ark1'!U1977)</f>
        <v/>
      </c>
      <c r="N420" s="268"/>
      <c r="O420" s="270" t="str">
        <f>+IF(H420=0,"",'Ark1'!W1977)</f>
        <v/>
      </c>
      <c r="P420" s="270" t="str">
        <f>+IF(H420=0,"",'Ark1'!X1977)</f>
        <v/>
      </c>
      <c r="Q420" s="270" t="str">
        <f>+IF(H420=0,"",'Ark1'!AG1977)</f>
        <v/>
      </c>
      <c r="R420" s="270" t="str">
        <f>+IF(H420=0,"",'Ark1'!AH1977)</f>
        <v/>
      </c>
      <c r="S420" s="377" t="str">
        <f>+IF(H420=0,"",'Ark1'!AR1977)</f>
        <v/>
      </c>
      <c r="T420" s="113" t="str">
        <f>+IF(H420=0,"",'Ark1'!AS1977)</f>
        <v/>
      </c>
      <c r="U420" s="270" t="str">
        <f>+IF(H420=0,"",'Ark1'!Y1977)</f>
        <v/>
      </c>
      <c r="V420" s="269" t="str">
        <f>+IF(H420=0,"",'Ark1'!AA1977)</f>
        <v/>
      </c>
      <c r="W420" s="305" t="str">
        <f t="shared" si="30"/>
        <v/>
      </c>
      <c r="X420" s="270" t="str">
        <f t="shared" si="31"/>
        <v/>
      </c>
      <c r="Y420" s="268" t="str">
        <f t="shared" si="32"/>
        <v/>
      </c>
      <c r="Z420" s="247"/>
      <c r="AC420" s="27"/>
      <c r="AD420" s="26"/>
      <c r="AG420" s="26"/>
      <c r="AH420" s="26"/>
      <c r="AI420" s="26"/>
      <c r="AK420" s="26"/>
      <c r="AL420" s="271"/>
      <c r="AM420" s="26"/>
      <c r="AN420" s="26"/>
    </row>
    <row r="421" spans="1:54" ht="15.6">
      <c r="A421" s="247"/>
      <c r="B421" s="330">
        <f>+'Ark1'!C1978</f>
        <v>2024</v>
      </c>
      <c r="C421" s="267">
        <f>+'Ark1'!L1978</f>
        <v>11</v>
      </c>
      <c r="D421" s="267" t="s">
        <v>38</v>
      </c>
      <c r="E421" s="275">
        <f>+'Ark1'!AP1978</f>
        <v>32</v>
      </c>
      <c r="F421" s="275" t="str">
        <f>VLOOKUP(E421,RNR!$D$1:$E$38,2)</f>
        <v>Salers</v>
      </c>
      <c r="G421" s="267" t="str">
        <f>+IF(H421=0,"",'Ark1'!Q1978)</f>
        <v/>
      </c>
      <c r="H421" s="361">
        <f>+'Ark1'!R1978</f>
        <v>0</v>
      </c>
      <c r="I421" s="268" t="str">
        <f>+IF(H421=0,"",'Ark1'!AE1978)</f>
        <v/>
      </c>
      <c r="J421" s="268"/>
      <c r="K421" s="268" t="str">
        <f>+IF(H421=0,"",'Ark1'!AF1978)</f>
        <v/>
      </c>
      <c r="L421" s="269" t="str">
        <f>+IF(H421=0,"",'Ark1'!T1978)</f>
        <v/>
      </c>
      <c r="M421" s="305" t="str">
        <f>+IF(H421=0,"",'Ark1'!U1978)</f>
        <v/>
      </c>
      <c r="N421" s="268"/>
      <c r="O421" s="270" t="str">
        <f>+IF(H421=0,"",'Ark1'!W1978)</f>
        <v/>
      </c>
      <c r="P421" s="270" t="str">
        <f>+IF(H421=0,"",'Ark1'!X1978)</f>
        <v/>
      </c>
      <c r="Q421" s="270" t="str">
        <f>+IF(H421=0,"",'Ark1'!AG1978)</f>
        <v/>
      </c>
      <c r="R421" s="270" t="str">
        <f>+IF(H421=0,"",'Ark1'!AH1978)</f>
        <v/>
      </c>
      <c r="S421" s="377" t="str">
        <f>+IF(H421=0,"",'Ark1'!AR1978)</f>
        <v/>
      </c>
      <c r="T421" s="113" t="str">
        <f>+IF(H421=0,"",'Ark1'!AS1978)</f>
        <v/>
      </c>
      <c r="U421" s="270" t="str">
        <f>+IF(H421=0,"",'Ark1'!Y1978)</f>
        <v/>
      </c>
      <c r="V421" s="269" t="str">
        <f>+IF(H421=0,"",'Ark1'!AA1978)</f>
        <v/>
      </c>
      <c r="W421" s="305" t="str">
        <f t="shared" si="30"/>
        <v/>
      </c>
      <c r="X421" s="270" t="str">
        <f t="shared" si="31"/>
        <v/>
      </c>
      <c r="Y421" s="268" t="str">
        <f t="shared" si="32"/>
        <v/>
      </c>
      <c r="Z421" s="247"/>
      <c r="AC421" s="27"/>
      <c r="AD421" s="26"/>
      <c r="AG421" s="26"/>
      <c r="AH421" s="26"/>
      <c r="AI421" s="26"/>
      <c r="AK421" s="26"/>
      <c r="AL421" s="271"/>
      <c r="AM421" s="26"/>
      <c r="AN421" s="26"/>
    </row>
    <row r="422" spans="1:54" ht="15.6">
      <c r="A422" s="247"/>
      <c r="B422" s="330">
        <f>+'Ark1'!C1979</f>
        <v>2024</v>
      </c>
      <c r="C422" s="267">
        <f>+'Ark1'!L1979</f>
        <v>11</v>
      </c>
      <c r="D422" s="267" t="s">
        <v>38</v>
      </c>
      <c r="E422" s="275">
        <f>+'Ark1'!AP1979</f>
        <v>33</v>
      </c>
      <c r="F422" s="275" t="str">
        <f>VLOOKUP(E422,RNR!$D$1:$E$38,2)</f>
        <v>Chianina</v>
      </c>
      <c r="G422" s="267" t="str">
        <f>+IF(H422=0,"",'Ark1'!Q1979)</f>
        <v/>
      </c>
      <c r="H422" s="361">
        <f>+'Ark1'!R1979</f>
        <v>0</v>
      </c>
      <c r="I422" s="268" t="str">
        <f>+IF(H422=0,"",'Ark1'!AE1979)</f>
        <v/>
      </c>
      <c r="J422" s="268"/>
      <c r="K422" s="268" t="str">
        <f>+IF(H422=0,"",'Ark1'!AF1979)</f>
        <v/>
      </c>
      <c r="L422" s="269" t="str">
        <f>+IF(H422=0,"",'Ark1'!T1979)</f>
        <v/>
      </c>
      <c r="M422" s="305" t="str">
        <f>+IF(H422=0,"",'Ark1'!U1979)</f>
        <v/>
      </c>
      <c r="N422" s="268"/>
      <c r="O422" s="270" t="str">
        <f>+IF(H422=0,"",'Ark1'!W1979)</f>
        <v/>
      </c>
      <c r="P422" s="270" t="str">
        <f>+IF(H422=0,"",'Ark1'!X1979)</f>
        <v/>
      </c>
      <c r="Q422" s="270" t="str">
        <f>+IF(H422=0,"",'Ark1'!AG1979)</f>
        <v/>
      </c>
      <c r="R422" s="270" t="str">
        <f>+IF(H422=0,"",'Ark1'!AH1979)</f>
        <v/>
      </c>
      <c r="S422" s="377" t="str">
        <f>+IF(H422=0,"",'Ark1'!AR1979)</f>
        <v/>
      </c>
      <c r="T422" s="113" t="str">
        <f>+IF(H422=0,"",'Ark1'!AS1979)</f>
        <v/>
      </c>
      <c r="U422" s="270" t="str">
        <f>+IF(H422=0,"",'Ark1'!Y1979)</f>
        <v/>
      </c>
      <c r="V422" s="269" t="str">
        <f>+IF(H422=0,"",'Ark1'!AA1979)</f>
        <v/>
      </c>
      <c r="W422" s="305" t="str">
        <f t="shared" si="30"/>
        <v/>
      </c>
      <c r="X422" s="270" t="str">
        <f t="shared" si="31"/>
        <v/>
      </c>
      <c r="Y422" s="268" t="str">
        <f t="shared" si="32"/>
        <v/>
      </c>
      <c r="Z422" s="247"/>
      <c r="AC422" s="27"/>
      <c r="AD422" s="26"/>
      <c r="AG422" s="26"/>
      <c r="AH422" s="26"/>
      <c r="AI422" s="26"/>
      <c r="AK422" s="26"/>
      <c r="AL422" s="271"/>
      <c r="AM422" s="26"/>
      <c r="AN422" s="26"/>
    </row>
    <row r="423" spans="1:54" ht="15.6">
      <c r="A423" s="247"/>
      <c r="B423" s="330">
        <f>+'Ark1'!C1980</f>
        <v>2024</v>
      </c>
      <c r="C423" s="267">
        <f>+'Ark1'!L1980</f>
        <v>11</v>
      </c>
      <c r="D423" s="267" t="s">
        <v>38</v>
      </c>
      <c r="E423" s="275">
        <f>+'Ark1'!AP1980</f>
        <v>34</v>
      </c>
      <c r="F423" s="275" t="str">
        <f>VLOOKUP(E423,RNR!$D$1:$E$38,2)</f>
        <v>Belgisk blå</v>
      </c>
      <c r="G423" s="267" t="str">
        <f>+IF(H423=0,"",'Ark1'!Q1980)</f>
        <v/>
      </c>
      <c r="H423" s="361">
        <f>+'Ark1'!R1980</f>
        <v>0</v>
      </c>
      <c r="I423" s="268" t="str">
        <f>+IF(H423=0,"",'Ark1'!AE1980)</f>
        <v/>
      </c>
      <c r="J423" s="268"/>
      <c r="K423" s="268" t="str">
        <f>+IF(H423=0,"",'Ark1'!AF1980)</f>
        <v/>
      </c>
      <c r="L423" s="269" t="str">
        <f>+IF(H423=0,"",'Ark1'!T1980)</f>
        <v/>
      </c>
      <c r="M423" s="305" t="str">
        <f>+IF(H423=0,"",'Ark1'!U1980)</f>
        <v/>
      </c>
      <c r="N423" s="268"/>
      <c r="O423" s="270" t="str">
        <f>+IF(H423=0,"",'Ark1'!W1980)</f>
        <v/>
      </c>
      <c r="P423" s="270" t="str">
        <f>+IF(H423=0,"",'Ark1'!X1980)</f>
        <v/>
      </c>
      <c r="Q423" s="270" t="str">
        <f>+IF(H423=0,"",'Ark1'!AG1980)</f>
        <v/>
      </c>
      <c r="R423" s="270" t="str">
        <f>+IF(H423=0,"",'Ark1'!AH1980)</f>
        <v/>
      </c>
      <c r="S423" s="377" t="str">
        <f>+IF(H423=0,"",'Ark1'!AR1980)</f>
        <v/>
      </c>
      <c r="T423" s="113" t="str">
        <f>+IF(H423=0,"",'Ark1'!AS1980)</f>
        <v/>
      </c>
      <c r="U423" s="270" t="str">
        <f>+IF(H423=0,"",'Ark1'!Y1980)</f>
        <v/>
      </c>
      <c r="V423" s="269" t="str">
        <f>+IF(H423=0,"",'Ark1'!AA1980)</f>
        <v/>
      </c>
      <c r="W423" s="305" t="str">
        <f t="shared" si="30"/>
        <v/>
      </c>
      <c r="X423" s="270" t="str">
        <f t="shared" si="31"/>
        <v/>
      </c>
      <c r="Y423" s="268" t="str">
        <f t="shared" si="32"/>
        <v/>
      </c>
      <c r="Z423" s="247"/>
      <c r="AC423" s="27"/>
      <c r="AD423" s="26"/>
      <c r="AG423" s="26"/>
      <c r="AH423" s="26"/>
      <c r="AI423" s="26"/>
      <c r="AK423" s="26"/>
      <c r="AL423" s="271"/>
      <c r="AM423" s="26"/>
      <c r="AN423" s="26"/>
    </row>
    <row r="424" spans="1:54" ht="15.6">
      <c r="A424" s="247"/>
      <c r="B424" s="330">
        <f>+'Ark1'!C1981</f>
        <v>2024</v>
      </c>
      <c r="C424" s="267">
        <f>+'Ark1'!L1981</f>
        <v>11</v>
      </c>
      <c r="D424" s="267" t="s">
        <v>38</v>
      </c>
      <c r="E424" s="275">
        <f>+'Ark1'!AP1981</f>
        <v>39</v>
      </c>
      <c r="F424" s="275" t="str">
        <f>VLOOKUP(E424,RNR!$D$1:$E$38,2)</f>
        <v>Wagyu</v>
      </c>
      <c r="G424" s="267" t="str">
        <f>+IF(H424=0,"",'Ark1'!Q1981)</f>
        <v/>
      </c>
      <c r="H424" s="361">
        <f>+'Ark1'!R1981</f>
        <v>0</v>
      </c>
      <c r="I424" s="268" t="str">
        <f>+IF(H424=0,"",'Ark1'!AE1981)</f>
        <v/>
      </c>
      <c r="J424" s="268"/>
      <c r="K424" s="268" t="str">
        <f>+IF(H424=0,"",'Ark1'!AF1981)</f>
        <v/>
      </c>
      <c r="L424" s="269" t="str">
        <f>+IF(H424=0,"",'Ark1'!T1981)</f>
        <v/>
      </c>
      <c r="M424" s="305" t="str">
        <f>+IF(H424=0,"",'Ark1'!U1981)</f>
        <v/>
      </c>
      <c r="N424" s="268"/>
      <c r="O424" s="270" t="str">
        <f>+IF(H424=0,"",'Ark1'!W1981)</f>
        <v/>
      </c>
      <c r="P424" s="270" t="str">
        <f>+IF(H424=0,"",'Ark1'!X1981)</f>
        <v/>
      </c>
      <c r="Q424" s="270" t="str">
        <f>+IF(H424=0,"",'Ark1'!AG1981)</f>
        <v/>
      </c>
      <c r="R424" s="270" t="str">
        <f>+IF(H424=0,"",'Ark1'!AH1981)</f>
        <v/>
      </c>
      <c r="S424" s="377" t="str">
        <f>+IF(H424=0,"",'Ark1'!AR1981)</f>
        <v/>
      </c>
      <c r="T424" s="113" t="str">
        <f>+IF(H424=0,"",'Ark1'!AS1981)</f>
        <v/>
      </c>
      <c r="U424" s="270" t="str">
        <f>+IF(H424=0,"",'Ark1'!Y1981)</f>
        <v/>
      </c>
      <c r="V424" s="269" t="str">
        <f>+IF(H424=0,"",'Ark1'!AA1981)</f>
        <v/>
      </c>
      <c r="W424" s="305" t="str">
        <f t="shared" si="30"/>
        <v/>
      </c>
      <c r="X424" s="270" t="str">
        <f t="shared" si="31"/>
        <v/>
      </c>
      <c r="Y424" s="268" t="str">
        <f t="shared" si="32"/>
        <v/>
      </c>
      <c r="Z424" s="247"/>
      <c r="AC424" s="27"/>
      <c r="AD424" s="26"/>
      <c r="AG424" s="26"/>
      <c r="AH424" s="26"/>
      <c r="AI424" s="26"/>
      <c r="AK424" s="26"/>
      <c r="AL424" s="271"/>
      <c r="AM424" s="26"/>
      <c r="AN424" s="26"/>
    </row>
    <row r="425" spans="1:54" ht="15.6">
      <c r="A425" s="247"/>
      <c r="B425" s="330">
        <f>+'Ark1'!C1982</f>
        <v>2024</v>
      </c>
      <c r="C425" s="267">
        <f>+'Ark1'!L1982</f>
        <v>11</v>
      </c>
      <c r="D425" s="267" t="s">
        <v>38</v>
      </c>
      <c r="E425" s="275">
        <f>+'Ark1'!AP1982</f>
        <v>40</v>
      </c>
      <c r="F425" s="275" t="str">
        <f>VLOOKUP(E425,RNR!$D$1:$E$38,2)</f>
        <v>Jak (Bos Grunniens)</v>
      </c>
      <c r="G425" s="267" t="str">
        <f>+IF(H425=0,"",'Ark1'!Q1982)</f>
        <v/>
      </c>
      <c r="H425" s="361">
        <f>+'Ark1'!R1982</f>
        <v>0</v>
      </c>
      <c r="I425" s="268" t="str">
        <f>+IF(H425=0,"",'Ark1'!AE1982)</f>
        <v/>
      </c>
      <c r="J425" s="268"/>
      <c r="K425" s="268" t="str">
        <f>+IF(H425=0,"",'Ark1'!AF1982)</f>
        <v/>
      </c>
      <c r="L425" s="269" t="str">
        <f>+IF(H425=0,"",'Ark1'!T1982)</f>
        <v/>
      </c>
      <c r="M425" s="305" t="str">
        <f>+IF(H425=0,"",'Ark1'!U1982)</f>
        <v/>
      </c>
      <c r="N425" s="268"/>
      <c r="O425" s="270" t="str">
        <f>+IF(H425=0,"",'Ark1'!W1982)</f>
        <v/>
      </c>
      <c r="P425" s="270" t="str">
        <f>+IF(H425=0,"",'Ark1'!X1982)</f>
        <v/>
      </c>
      <c r="Q425" s="270" t="str">
        <f>+IF(H425=0,"",'Ark1'!AG1982)</f>
        <v/>
      </c>
      <c r="R425" s="270" t="str">
        <f>+IF(H425=0,"",'Ark1'!AH1982)</f>
        <v/>
      </c>
      <c r="S425" s="377" t="str">
        <f>+IF(H425=0,"",'Ark1'!AR1982)</f>
        <v/>
      </c>
      <c r="T425" s="113" t="str">
        <f>+IF(H425=0,"",'Ark1'!AS1982)</f>
        <v/>
      </c>
      <c r="U425" s="270" t="str">
        <f>+IF(H425=0,"",'Ark1'!Y1982)</f>
        <v/>
      </c>
      <c r="V425" s="269" t="str">
        <f>+IF(H425=0,"",'Ark1'!AA1982)</f>
        <v/>
      </c>
      <c r="W425" s="305" t="str">
        <f t="shared" si="30"/>
        <v/>
      </c>
      <c r="X425" s="270" t="str">
        <f t="shared" si="31"/>
        <v/>
      </c>
      <c r="Y425" s="268" t="str">
        <f t="shared" si="32"/>
        <v/>
      </c>
      <c r="Z425" s="247"/>
      <c r="AC425" s="27"/>
      <c r="AD425" s="26"/>
      <c r="AG425" s="26"/>
      <c r="AH425" s="26"/>
      <c r="AI425" s="26"/>
      <c r="AK425" s="26"/>
      <c r="AL425" s="271"/>
      <c r="AM425" s="26"/>
      <c r="AN425" s="26"/>
    </row>
    <row r="426" spans="1:54" ht="15.6">
      <c r="A426" s="247"/>
      <c r="B426" s="330">
        <f>+'Ark1'!C1983</f>
        <v>2024</v>
      </c>
      <c r="C426" s="267">
        <f>+'Ark1'!L1983</f>
        <v>11</v>
      </c>
      <c r="D426" s="267" t="s">
        <v>38</v>
      </c>
      <c r="E426" s="275">
        <f>+'Ark1'!AP1983</f>
        <v>98</v>
      </c>
      <c r="F426" s="275" t="str">
        <f>VLOOKUP(E426,RNR!$D$1:$E$38,2)</f>
        <v>Krysning</v>
      </c>
      <c r="G426" s="267" t="str">
        <f>+IF(H426=0,"",'Ark1'!Q1983)</f>
        <v/>
      </c>
      <c r="H426" s="361">
        <f>+'Ark1'!R1983</f>
        <v>0</v>
      </c>
      <c r="I426" s="268" t="str">
        <f>+IF(H426=0,"",'Ark1'!AE1983)</f>
        <v/>
      </c>
      <c r="J426" s="268"/>
      <c r="K426" s="268" t="str">
        <f>+IF(H426=0,"",'Ark1'!AF1983)</f>
        <v/>
      </c>
      <c r="L426" s="269" t="str">
        <f>+IF(H426=0,"",'Ark1'!T1983)</f>
        <v/>
      </c>
      <c r="M426" s="305" t="str">
        <f>+IF(H426=0,"",'Ark1'!U1983)</f>
        <v/>
      </c>
      <c r="N426" s="268"/>
      <c r="O426" s="270" t="str">
        <f>+IF(H426=0,"",'Ark1'!W1983)</f>
        <v/>
      </c>
      <c r="P426" s="270" t="str">
        <f>+IF(H426=0,"",'Ark1'!X1983)</f>
        <v/>
      </c>
      <c r="Q426" s="270" t="str">
        <f>+IF(H426=0,"",'Ark1'!AG1983)</f>
        <v/>
      </c>
      <c r="R426" s="270" t="str">
        <f>+IF(H426=0,"",'Ark1'!AH1983)</f>
        <v/>
      </c>
      <c r="S426" s="377" t="str">
        <f>+IF(H426=0,"",'Ark1'!AR1983)</f>
        <v/>
      </c>
      <c r="T426" s="113" t="str">
        <f>+IF(H426=0,"",'Ark1'!AS1983)</f>
        <v/>
      </c>
      <c r="U426" s="270" t="str">
        <f>+IF(H426=0,"",'Ark1'!Y1983)</f>
        <v/>
      </c>
      <c r="V426" s="269" t="str">
        <f>+IF(H426=0,"",'Ark1'!AA1983)</f>
        <v/>
      </c>
      <c r="W426" s="305" t="str">
        <f t="shared" si="30"/>
        <v/>
      </c>
      <c r="X426" s="270" t="str">
        <f t="shared" si="31"/>
        <v/>
      </c>
      <c r="Y426" s="268" t="str">
        <f t="shared" si="32"/>
        <v/>
      </c>
      <c r="Z426" s="247"/>
      <c r="AC426" s="27"/>
      <c r="AD426" s="26"/>
      <c r="AG426" s="26"/>
      <c r="AH426" s="26"/>
      <c r="AI426" s="26"/>
      <c r="AK426" s="26"/>
      <c r="AL426" s="271"/>
      <c r="AM426" s="26"/>
      <c r="AN426" s="26"/>
    </row>
    <row r="427" spans="1:54" ht="15.6">
      <c r="A427" s="247"/>
      <c r="B427" s="330">
        <f>+'Ark1'!C1984</f>
        <v>2024</v>
      </c>
      <c r="C427" s="267">
        <f>+'Ark1'!L1984</f>
        <v>11</v>
      </c>
      <c r="D427" s="267" t="s">
        <v>38</v>
      </c>
      <c r="E427" s="275">
        <f>+'Ark1'!AP1984</f>
        <v>99</v>
      </c>
      <c r="F427" s="275" t="str">
        <f>VLOOKUP(E427,RNR!$D$1:$E$38,2)</f>
        <v>Ukjent rase</v>
      </c>
      <c r="G427" s="267" t="str">
        <f>+IF(H427=0,"",'Ark1'!Q1984)</f>
        <v/>
      </c>
      <c r="H427" s="361">
        <f>+'Ark1'!R1984</f>
        <v>0</v>
      </c>
      <c r="I427" s="268" t="str">
        <f>+IF(H427=0,"",'Ark1'!AE1984)</f>
        <v/>
      </c>
      <c r="J427" s="268"/>
      <c r="K427" s="268" t="str">
        <f>+IF(H427=0,"",'Ark1'!AF1984)</f>
        <v/>
      </c>
      <c r="L427" s="269" t="str">
        <f>+IF(H427=0,"",'Ark1'!T1984)</f>
        <v/>
      </c>
      <c r="M427" s="305" t="str">
        <f>+IF(H427=0,"",'Ark1'!U1984)</f>
        <v/>
      </c>
      <c r="N427" s="268"/>
      <c r="O427" s="270" t="str">
        <f>+IF(H427=0,"",'Ark1'!W1984)</f>
        <v/>
      </c>
      <c r="P427" s="270" t="str">
        <f>+IF(H427=0,"",'Ark1'!X1984)</f>
        <v/>
      </c>
      <c r="Q427" s="270" t="str">
        <f>+IF(H427=0,"",'Ark1'!AG1984)</f>
        <v/>
      </c>
      <c r="R427" s="270" t="str">
        <f>+IF(H427=0,"",'Ark1'!AH1984)</f>
        <v/>
      </c>
      <c r="S427" s="377" t="str">
        <f>+IF(H427=0,"",'Ark1'!AR1984)</f>
        <v/>
      </c>
      <c r="T427" s="113" t="str">
        <f>+IF(H427=0,"",'Ark1'!AS1984)</f>
        <v/>
      </c>
      <c r="U427" s="270" t="str">
        <f>+IF(H427=0,"",'Ark1'!Y1984)</f>
        <v/>
      </c>
      <c r="V427" s="269" t="str">
        <f>+IF(H427=0,"",'Ark1'!AA1984)</f>
        <v/>
      </c>
      <c r="W427" s="305" t="str">
        <f t="shared" si="30"/>
        <v/>
      </c>
      <c r="X427" s="270" t="str">
        <f t="shared" si="31"/>
        <v/>
      </c>
      <c r="Y427" s="268" t="str">
        <f t="shared" si="32"/>
        <v/>
      </c>
      <c r="Z427" s="247"/>
      <c r="AC427" s="27"/>
      <c r="AD427" s="26"/>
      <c r="AG427" s="26"/>
      <c r="AH427" s="26"/>
      <c r="AI427" s="26"/>
      <c r="AK427" s="26"/>
      <c r="AL427" s="271"/>
      <c r="AM427" s="26"/>
      <c r="AN427" s="26"/>
    </row>
    <row r="428" spans="1:54" ht="19.8">
      <c r="A428" s="247"/>
      <c r="B428" s="247"/>
      <c r="C428" s="247"/>
      <c r="D428" s="247"/>
      <c r="E428" s="247"/>
      <c r="F428" s="247"/>
      <c r="G428" s="247"/>
      <c r="H428" s="247"/>
      <c r="I428" s="248"/>
      <c r="J428" s="247"/>
      <c r="K428" s="248"/>
      <c r="L428" s="247"/>
      <c r="M428" s="247"/>
      <c r="N428" s="247"/>
      <c r="O428" s="249"/>
      <c r="P428" s="249"/>
      <c r="Q428" s="247"/>
      <c r="R428" s="249"/>
      <c r="S428" s="249"/>
      <c r="T428" s="249"/>
      <c r="U428" s="249"/>
      <c r="V428" s="247"/>
      <c r="W428" s="247"/>
      <c r="X428" s="249"/>
      <c r="Y428" s="249"/>
      <c r="Z428" s="249"/>
      <c r="AA428" s="250"/>
      <c r="AC428" s="27"/>
      <c r="AD428" s="26"/>
      <c r="AE428" s="251"/>
      <c r="AF428" s="85"/>
      <c r="AJ428" s="85"/>
      <c r="BB428" s="263"/>
    </row>
    <row r="429" spans="1:54" ht="22.8">
      <c r="A429" s="247"/>
      <c r="B429" s="247"/>
      <c r="C429" s="277" t="s">
        <v>0</v>
      </c>
      <c r="D429" s="278"/>
      <c r="E429" s="346" t="s">
        <v>39</v>
      </c>
      <c r="F429" s="247"/>
      <c r="G429" s="279" t="s">
        <v>592</v>
      </c>
      <c r="H429" s="280">
        <f>SUM(H431:H465)</f>
        <v>0</v>
      </c>
      <c r="I429" s="248"/>
      <c r="J429" s="247"/>
      <c r="K429" s="248"/>
      <c r="L429" s="247"/>
      <c r="M429" s="345" t="str">
        <f>+Klasse!L22</f>
        <v/>
      </c>
      <c r="N429" s="265" t="s">
        <v>562</v>
      </c>
      <c r="O429" s="249"/>
      <c r="P429" s="249"/>
      <c r="Q429" s="247"/>
      <c r="R429" s="249"/>
      <c r="S429" s="249"/>
      <c r="T429" s="249"/>
      <c r="U429" s="249"/>
      <c r="V429" s="247"/>
      <c r="W429" s="381" t="str">
        <f>+Klasse!AC22</f>
        <v/>
      </c>
      <c r="X429" s="266" t="s">
        <v>637</v>
      </c>
      <c r="Y429" s="264"/>
      <c r="Z429" s="247"/>
      <c r="AA429" s="250"/>
      <c r="AC429" s="27"/>
      <c r="AD429" s="26"/>
      <c r="AE429" s="251"/>
      <c r="AF429" s="85"/>
      <c r="AJ429" s="85"/>
      <c r="BB429" s="263"/>
    </row>
    <row r="430" spans="1:54" ht="19.8">
      <c r="A430" s="247"/>
      <c r="B430" s="247"/>
      <c r="C430" s="247"/>
      <c r="D430" s="247"/>
      <c r="E430" s="247"/>
      <c r="F430" s="247"/>
      <c r="G430" s="247"/>
      <c r="H430" s="247"/>
      <c r="I430" s="248"/>
      <c r="J430" s="247"/>
      <c r="K430" s="248"/>
      <c r="L430" s="247"/>
      <c r="M430" s="247"/>
      <c r="N430" s="247"/>
      <c r="O430" s="249"/>
      <c r="P430" s="249"/>
      <c r="Q430" s="247"/>
      <c r="R430" s="249"/>
      <c r="S430" s="249"/>
      <c r="T430" s="249"/>
      <c r="U430" s="249"/>
      <c r="V430" s="247"/>
      <c r="W430" s="247"/>
      <c r="X430" s="249"/>
      <c r="Y430" s="264"/>
      <c r="Z430" s="247"/>
      <c r="AA430" s="250"/>
      <c r="AC430" s="27"/>
      <c r="AD430" s="26"/>
      <c r="AE430" s="251"/>
      <c r="AF430" s="85"/>
      <c r="AJ430" s="85"/>
      <c r="BB430" s="263"/>
    </row>
    <row r="431" spans="1:54" ht="15.6">
      <c r="A431" s="247"/>
      <c r="B431" s="330">
        <f>+'Ark1'!C1985</f>
        <v>2024</v>
      </c>
      <c r="C431" s="267">
        <f>+'Ark1'!L1985</f>
        <v>12</v>
      </c>
      <c r="D431" s="267" t="s">
        <v>39</v>
      </c>
      <c r="E431" s="276">
        <f>+'Ark1'!AP1985</f>
        <v>1</v>
      </c>
      <c r="F431" s="275" t="str">
        <f>VLOOKUP(E431,RNR!$D$1:$E$38,2)</f>
        <v>NRF</v>
      </c>
      <c r="G431" s="85" t="str">
        <f>+IF(H431=0,"",'Ark1'!Q1985)</f>
        <v/>
      </c>
      <c r="H431" s="361">
        <f>+'Ark1'!R1985</f>
        <v>0</v>
      </c>
      <c r="I431" s="27" t="str">
        <f>+IF(H431=0,"",'Ark1'!AE1985)</f>
        <v/>
      </c>
      <c r="J431" s="27"/>
      <c r="K431" s="27" t="str">
        <f>+IF(H431=0,"",'Ark1'!AF1985)</f>
        <v/>
      </c>
      <c r="L431" s="26" t="str">
        <f>+IF(H431=0,"",'Ark1'!T1985)</f>
        <v/>
      </c>
      <c r="M431" s="305" t="str">
        <f>+IF(H431=0,"",'Ark1'!U1985)</f>
        <v/>
      </c>
      <c r="N431" s="27"/>
      <c r="O431" s="32" t="str">
        <f>+IF(H431=0,"",'Ark1'!W1985)</f>
        <v/>
      </c>
      <c r="P431" s="32" t="str">
        <f>+IF(H431=0,"",'Ark1'!X1985)</f>
        <v/>
      </c>
      <c r="Q431" s="32" t="str">
        <f>+IF(H431=0,"",'Ark1'!AG1985)</f>
        <v/>
      </c>
      <c r="R431" s="32" t="str">
        <f>+IF(H431=0,"",'Ark1'!AH1985)</f>
        <v/>
      </c>
      <c r="S431" s="377" t="str">
        <f>+IF(H431=0,"",'Ark1'!AR1985)</f>
        <v/>
      </c>
      <c r="T431" s="113" t="str">
        <f>+IF(H431=0,"",'Ark1'!AS1985)</f>
        <v/>
      </c>
      <c r="U431" s="32" t="str">
        <f>+IF(H431=0,"",'Ark1'!Y1985)</f>
        <v/>
      </c>
      <c r="V431" s="26" t="str">
        <f>+IF(H431=0,"",'Ark1'!AA1985)</f>
        <v/>
      </c>
      <c r="W431" s="305" t="str">
        <f t="shared" ref="W431:W465" si="33">IF(H431=0,"",1000*M431/Q431)</f>
        <v/>
      </c>
      <c r="X431" s="32" t="str">
        <f t="shared" ref="X431:X465" si="34">IF(H431=0,"",M431/C431)</f>
        <v/>
      </c>
      <c r="Y431" s="27" t="str">
        <f t="shared" ref="Y431:Y465" si="35">IF(H431=0,"",H431/G431)</f>
        <v/>
      </c>
      <c r="Z431" s="247"/>
      <c r="AC431" s="27"/>
      <c r="AD431" s="26"/>
      <c r="AG431" s="26"/>
      <c r="AH431" s="26"/>
      <c r="AI431" s="26"/>
      <c r="AK431" s="26"/>
      <c r="AL431" s="271"/>
      <c r="AM431" s="26"/>
      <c r="AN431" s="26"/>
    </row>
    <row r="432" spans="1:54" ht="15.6">
      <c r="A432" s="247"/>
      <c r="B432" s="330">
        <f>+'Ark1'!C1986</f>
        <v>2024</v>
      </c>
      <c r="C432" s="267">
        <f>+'Ark1'!L1986</f>
        <v>12</v>
      </c>
      <c r="D432" s="267" t="s">
        <v>39</v>
      </c>
      <c r="E432" s="276">
        <f>+'Ark1'!AP1986</f>
        <v>2</v>
      </c>
      <c r="F432" s="275" t="str">
        <f>VLOOKUP(E432,RNR!$D$1:$E$38,2)</f>
        <v>Jersey</v>
      </c>
      <c r="G432" s="85" t="str">
        <f>+IF(H432=0,"",'Ark1'!Q1986)</f>
        <v/>
      </c>
      <c r="H432" s="361">
        <f>+'Ark1'!R1986</f>
        <v>0</v>
      </c>
      <c r="I432" s="27" t="str">
        <f>+IF(H432=0,"",'Ark1'!AE1986)</f>
        <v/>
      </c>
      <c r="J432" s="27"/>
      <c r="K432" s="27" t="str">
        <f>+IF(H432=0,"",'Ark1'!AF1986)</f>
        <v/>
      </c>
      <c r="L432" s="26" t="str">
        <f>+IF(H432=0,"",'Ark1'!T1986)</f>
        <v/>
      </c>
      <c r="M432" s="305" t="str">
        <f>+IF(H432=0,"",'Ark1'!U1986)</f>
        <v/>
      </c>
      <c r="N432" s="27"/>
      <c r="O432" s="32" t="str">
        <f>+IF(H432=0,"",'Ark1'!W1986)</f>
        <v/>
      </c>
      <c r="P432" s="32" t="str">
        <f>+IF(H432=0,"",'Ark1'!X1986)</f>
        <v/>
      </c>
      <c r="Q432" s="32" t="str">
        <f>+IF(H432=0,"",'Ark1'!AG1986)</f>
        <v/>
      </c>
      <c r="R432" s="32" t="str">
        <f>+IF(H432=0,"",'Ark1'!AH1986)</f>
        <v/>
      </c>
      <c r="S432" s="377" t="str">
        <f>+IF(H432=0,"",'Ark1'!AR1986)</f>
        <v/>
      </c>
      <c r="T432" s="113" t="str">
        <f>+IF(H432=0,"",'Ark1'!AS1986)</f>
        <v/>
      </c>
      <c r="U432" s="32" t="str">
        <f>+IF(H432=0,"",'Ark1'!Y1986)</f>
        <v/>
      </c>
      <c r="V432" s="26" t="str">
        <f>+IF(H432=0,"",'Ark1'!AA1986)</f>
        <v/>
      </c>
      <c r="W432" s="305" t="str">
        <f t="shared" si="33"/>
        <v/>
      </c>
      <c r="X432" s="32" t="str">
        <f t="shared" si="34"/>
        <v/>
      </c>
      <c r="Y432" s="27" t="str">
        <f t="shared" si="35"/>
        <v/>
      </c>
      <c r="Z432" s="247"/>
      <c r="AC432" s="27"/>
      <c r="AD432" s="26"/>
      <c r="AG432" s="26"/>
      <c r="AH432" s="26"/>
      <c r="AI432" s="26"/>
      <c r="AK432" s="26"/>
      <c r="AM432" s="26"/>
      <c r="AN432" s="26"/>
    </row>
    <row r="433" spans="1:40" ht="15.6">
      <c r="A433" s="247"/>
      <c r="B433" s="330">
        <f>+'Ark1'!C1987</f>
        <v>2024</v>
      </c>
      <c r="C433" s="267">
        <f>+'Ark1'!L1987</f>
        <v>12</v>
      </c>
      <c r="D433" s="267" t="s">
        <v>39</v>
      </c>
      <c r="E433" s="276">
        <f>+'Ark1'!AP1987</f>
        <v>3</v>
      </c>
      <c r="F433" s="275" t="str">
        <f>VLOOKUP(E433,RNR!$D$1:$E$38,2)</f>
        <v>Sidet Trønderfe og Nordlandsfe</v>
      </c>
      <c r="G433" s="85" t="str">
        <f>+IF(H433=0,"",'Ark1'!Q1987)</f>
        <v/>
      </c>
      <c r="H433" s="361">
        <f>+'Ark1'!R1987</f>
        <v>0</v>
      </c>
      <c r="I433" s="27" t="str">
        <f>+IF(H433=0,"",'Ark1'!AE1987)</f>
        <v/>
      </c>
      <c r="J433" s="27"/>
      <c r="K433" s="27" t="str">
        <f>+IF(H433=0,"",'Ark1'!AF1987)</f>
        <v/>
      </c>
      <c r="L433" s="26" t="str">
        <f>+IF(H433=0,"",'Ark1'!T1987)</f>
        <v/>
      </c>
      <c r="M433" s="305" t="str">
        <f>+IF(H433=0,"",'Ark1'!U1987)</f>
        <v/>
      </c>
      <c r="N433" s="27"/>
      <c r="O433" s="32" t="str">
        <f>+IF(H433=0,"",'Ark1'!W1987)</f>
        <v/>
      </c>
      <c r="P433" s="32" t="str">
        <f>+IF(H433=0,"",'Ark1'!X1987)</f>
        <v/>
      </c>
      <c r="Q433" s="32" t="str">
        <f>+IF(H433=0,"",'Ark1'!AG1987)</f>
        <v/>
      </c>
      <c r="R433" s="32" t="str">
        <f>+IF(H433=0,"",'Ark1'!AH1987)</f>
        <v/>
      </c>
      <c r="S433" s="377" t="str">
        <f>+IF(H433=0,"",'Ark1'!AR1987)</f>
        <v/>
      </c>
      <c r="T433" s="113" t="str">
        <f>+IF(H433=0,"",'Ark1'!AS1987)</f>
        <v/>
      </c>
      <c r="U433" s="32" t="str">
        <f>+IF(H433=0,"",'Ark1'!Y1987)</f>
        <v/>
      </c>
      <c r="V433" s="26" t="str">
        <f>+IF(H433=0,"",'Ark1'!AA1987)</f>
        <v/>
      </c>
      <c r="W433" s="305" t="str">
        <f t="shared" si="33"/>
        <v/>
      </c>
      <c r="X433" s="32" t="str">
        <f t="shared" si="34"/>
        <v/>
      </c>
      <c r="Y433" s="27" t="str">
        <f t="shared" si="35"/>
        <v/>
      </c>
      <c r="Z433" s="247"/>
      <c r="AC433" s="27"/>
      <c r="AD433" s="26"/>
      <c r="AG433" s="26"/>
      <c r="AH433" s="26"/>
      <c r="AI433" s="26"/>
      <c r="AK433" s="26"/>
      <c r="AM433" s="26"/>
      <c r="AN433" s="26"/>
    </row>
    <row r="434" spans="1:40" ht="15.6">
      <c r="A434" s="247"/>
      <c r="B434" s="330">
        <f>+'Ark1'!C1988</f>
        <v>2024</v>
      </c>
      <c r="C434" s="267">
        <f>+'Ark1'!L1988</f>
        <v>12</v>
      </c>
      <c r="D434" s="267" t="s">
        <v>39</v>
      </c>
      <c r="E434" s="276">
        <f>+'Ark1'!AP1988</f>
        <v>4</v>
      </c>
      <c r="F434" s="275" t="str">
        <f>VLOOKUP(E434,RNR!$D$1:$E$38,2)</f>
        <v>Telemarkfe</v>
      </c>
      <c r="G434" s="85" t="str">
        <f>+IF(H434=0,"",'Ark1'!Q1988)</f>
        <v/>
      </c>
      <c r="H434" s="361">
        <f>+'Ark1'!R1988</f>
        <v>0</v>
      </c>
      <c r="I434" s="27" t="str">
        <f>+IF(H434=0,"",'Ark1'!AE1988)</f>
        <v/>
      </c>
      <c r="J434" s="27"/>
      <c r="K434" s="27" t="str">
        <f>+IF(H434=0,"",'Ark1'!AF1988)</f>
        <v/>
      </c>
      <c r="L434" s="26" t="str">
        <f>+IF(H434=0,"",'Ark1'!T1988)</f>
        <v/>
      </c>
      <c r="M434" s="305" t="str">
        <f>+IF(H434=0,"",'Ark1'!U1988)</f>
        <v/>
      </c>
      <c r="N434" s="27"/>
      <c r="O434" s="32" t="str">
        <f>+IF(H434=0,"",'Ark1'!W1988)</f>
        <v/>
      </c>
      <c r="P434" s="32" t="str">
        <f>+IF(H434=0,"",'Ark1'!X1988)</f>
        <v/>
      </c>
      <c r="Q434" s="32" t="str">
        <f>+IF(H434=0,"",'Ark1'!AG1988)</f>
        <v/>
      </c>
      <c r="R434" s="32" t="str">
        <f>+IF(H434=0,"",'Ark1'!AH1988)</f>
        <v/>
      </c>
      <c r="S434" s="377" t="str">
        <f>+IF(H434=0,"",'Ark1'!AR1988)</f>
        <v/>
      </c>
      <c r="T434" s="113" t="str">
        <f>+IF(H434=0,"",'Ark1'!AS1988)</f>
        <v/>
      </c>
      <c r="U434" s="32" t="str">
        <f>+IF(H434=0,"",'Ark1'!Y1988)</f>
        <v/>
      </c>
      <c r="V434" s="26" t="str">
        <f>+IF(H434=0,"",'Ark1'!AA1988)</f>
        <v/>
      </c>
      <c r="W434" s="305" t="str">
        <f t="shared" si="33"/>
        <v/>
      </c>
      <c r="X434" s="32" t="str">
        <f t="shared" si="34"/>
        <v/>
      </c>
      <c r="Y434" s="27" t="str">
        <f t="shared" si="35"/>
        <v/>
      </c>
      <c r="Z434" s="247"/>
      <c r="AC434" s="27"/>
      <c r="AD434" s="26"/>
      <c r="AG434" s="26"/>
      <c r="AH434" s="26"/>
      <c r="AI434" s="26"/>
      <c r="AK434" s="26"/>
      <c r="AM434" s="26"/>
      <c r="AN434" s="26"/>
    </row>
    <row r="435" spans="1:40" ht="15.6">
      <c r="A435" s="247"/>
      <c r="B435" s="330">
        <f>+'Ark1'!C1989</f>
        <v>2024</v>
      </c>
      <c r="C435" s="267">
        <f>+'Ark1'!L1989</f>
        <v>12</v>
      </c>
      <c r="D435" s="267" t="s">
        <v>39</v>
      </c>
      <c r="E435" s="276">
        <f>+'Ark1'!AP1989</f>
        <v>5</v>
      </c>
      <c r="F435" s="275" t="str">
        <f>VLOOKUP(E435,RNR!$D$1:$E$38,2)</f>
        <v>Dølafe</v>
      </c>
      <c r="G435" s="85" t="str">
        <f>+IF(H435=0,"",'Ark1'!Q1989)</f>
        <v/>
      </c>
      <c r="H435" s="361">
        <f>+'Ark1'!R1989</f>
        <v>0</v>
      </c>
      <c r="I435" s="27" t="str">
        <f>+IF(H435=0,"",'Ark1'!AE1989)</f>
        <v/>
      </c>
      <c r="J435" s="27"/>
      <c r="K435" s="27" t="str">
        <f>+IF(H435=0,"",'Ark1'!AF1989)</f>
        <v/>
      </c>
      <c r="L435" s="26" t="str">
        <f>+IF(H435=0,"",'Ark1'!T1989)</f>
        <v/>
      </c>
      <c r="M435" s="305" t="str">
        <f>+IF(H435=0,"",'Ark1'!U1989)</f>
        <v/>
      </c>
      <c r="N435" s="27"/>
      <c r="O435" s="32" t="str">
        <f>+IF(H435=0,"",'Ark1'!W1989)</f>
        <v/>
      </c>
      <c r="P435" s="32" t="str">
        <f>+IF(H435=0,"",'Ark1'!X1989)</f>
        <v/>
      </c>
      <c r="Q435" s="32" t="str">
        <f>+IF(H435=0,"",'Ark1'!AG1989)</f>
        <v/>
      </c>
      <c r="R435" s="32" t="str">
        <f>+IF(H435=0,"",'Ark1'!AH1989)</f>
        <v/>
      </c>
      <c r="S435" s="377" t="str">
        <f>+IF(H435=0,"",'Ark1'!AR1989)</f>
        <v/>
      </c>
      <c r="T435" s="113" t="str">
        <f>+IF(H435=0,"",'Ark1'!AS1989)</f>
        <v/>
      </c>
      <c r="U435" s="32" t="str">
        <f>+IF(H435=0,"",'Ark1'!Y1989)</f>
        <v/>
      </c>
      <c r="V435" s="26" t="str">
        <f>+IF(H435=0,"",'Ark1'!AA1989)</f>
        <v/>
      </c>
      <c r="W435" s="305" t="str">
        <f t="shared" si="33"/>
        <v/>
      </c>
      <c r="X435" s="32" t="str">
        <f t="shared" si="34"/>
        <v/>
      </c>
      <c r="Y435" s="27" t="str">
        <f t="shared" si="35"/>
        <v/>
      </c>
      <c r="Z435" s="247"/>
      <c r="AC435" s="27"/>
      <c r="AD435" s="26"/>
      <c r="AG435" s="26"/>
      <c r="AH435" s="26"/>
      <c r="AI435" s="26"/>
      <c r="AK435" s="26"/>
      <c r="AM435" s="26"/>
      <c r="AN435" s="26"/>
    </row>
    <row r="436" spans="1:40" ht="15.6">
      <c r="A436" s="247"/>
      <c r="B436" s="330">
        <f>+'Ark1'!C1990</f>
        <v>2024</v>
      </c>
      <c r="C436" s="267">
        <f>+'Ark1'!L1990</f>
        <v>12</v>
      </c>
      <c r="D436" s="267" t="s">
        <v>39</v>
      </c>
      <c r="E436" s="276">
        <f>+'Ark1'!AP1990</f>
        <v>6</v>
      </c>
      <c r="F436" s="275" t="str">
        <f>VLOOKUP(E436,RNR!$D$1:$E$38,2)</f>
        <v>Østlandsk Rødkolle</v>
      </c>
      <c r="G436" s="85" t="str">
        <f>+IF(H436=0,"",'Ark1'!Q1990)</f>
        <v/>
      </c>
      <c r="H436" s="361">
        <f>+'Ark1'!R1990</f>
        <v>0</v>
      </c>
      <c r="I436" s="27" t="str">
        <f>+IF(H436=0,"",'Ark1'!AE1990)</f>
        <v/>
      </c>
      <c r="J436" s="27"/>
      <c r="K436" s="27" t="str">
        <f>+IF(H436=0,"",'Ark1'!AF1990)</f>
        <v/>
      </c>
      <c r="L436" s="26" t="str">
        <f>+IF(H436=0,"",'Ark1'!T1990)</f>
        <v/>
      </c>
      <c r="M436" s="305" t="str">
        <f>+IF(H436=0,"",'Ark1'!U1990)</f>
        <v/>
      </c>
      <c r="N436" s="27"/>
      <c r="O436" s="32" t="str">
        <f>+IF(H436=0,"",'Ark1'!W1990)</f>
        <v/>
      </c>
      <c r="P436" s="32" t="str">
        <f>+IF(H436=0,"",'Ark1'!X1990)</f>
        <v/>
      </c>
      <c r="Q436" s="32" t="str">
        <f>+IF(H436=0,"",'Ark1'!AG1990)</f>
        <v/>
      </c>
      <c r="R436" s="32" t="str">
        <f>+IF(H436=0,"",'Ark1'!AH1990)</f>
        <v/>
      </c>
      <c r="S436" s="377" t="str">
        <f>+IF(H436=0,"",'Ark1'!AR1990)</f>
        <v/>
      </c>
      <c r="T436" s="113" t="str">
        <f>+IF(H436=0,"",'Ark1'!AS1990)</f>
        <v/>
      </c>
      <c r="U436" s="32" t="str">
        <f>+IF(H436=0,"",'Ark1'!Y1990)</f>
        <v/>
      </c>
      <c r="V436" s="26" t="str">
        <f>+IF(H436=0,"",'Ark1'!AA1990)</f>
        <v/>
      </c>
      <c r="W436" s="305" t="str">
        <f t="shared" si="33"/>
        <v/>
      </c>
      <c r="X436" s="32" t="str">
        <f t="shared" si="34"/>
        <v/>
      </c>
      <c r="Y436" s="27" t="str">
        <f t="shared" si="35"/>
        <v/>
      </c>
      <c r="Z436" s="247"/>
      <c r="AC436" s="27"/>
      <c r="AD436" s="26"/>
      <c r="AG436" s="26"/>
      <c r="AH436" s="26"/>
      <c r="AI436" s="26"/>
      <c r="AK436" s="26"/>
      <c r="AM436" s="26"/>
      <c r="AN436" s="26"/>
    </row>
    <row r="437" spans="1:40" ht="15.6">
      <c r="A437" s="247"/>
      <c r="B437" s="330">
        <f>+'Ark1'!C1991</f>
        <v>2024</v>
      </c>
      <c r="C437" s="267">
        <f>+'Ark1'!L1991</f>
        <v>12</v>
      </c>
      <c r="D437" s="267" t="s">
        <v>39</v>
      </c>
      <c r="E437" s="276">
        <f>+'Ark1'!AP1991</f>
        <v>7</v>
      </c>
      <c r="F437" s="275" t="str">
        <f>VLOOKUP(E437,RNR!$D$1:$E$38,2)</f>
        <v>Vestlandsk Raukolle</v>
      </c>
      <c r="G437" s="85" t="str">
        <f>+IF(H437=0,"",'Ark1'!Q1991)</f>
        <v/>
      </c>
      <c r="H437" s="361">
        <f>+'Ark1'!R1991</f>
        <v>0</v>
      </c>
      <c r="I437" s="27" t="str">
        <f>+IF(H437=0,"",'Ark1'!AE1991)</f>
        <v/>
      </c>
      <c r="J437" s="27"/>
      <c r="K437" s="27" t="str">
        <f>+IF(H437=0,"",'Ark1'!AF1991)</f>
        <v/>
      </c>
      <c r="L437" s="26" t="str">
        <f>+IF(H437=0,"",'Ark1'!T1991)</f>
        <v/>
      </c>
      <c r="M437" s="305" t="str">
        <f>+IF(H437=0,"",'Ark1'!U1991)</f>
        <v/>
      </c>
      <c r="N437" s="27"/>
      <c r="O437" s="32" t="str">
        <f>+IF(H437=0,"",'Ark1'!W1991)</f>
        <v/>
      </c>
      <c r="P437" s="32" t="str">
        <f>+IF(H437=0,"",'Ark1'!X1991)</f>
        <v/>
      </c>
      <c r="Q437" s="32" t="str">
        <f>+IF(H437=0,"",'Ark1'!AG1991)</f>
        <v/>
      </c>
      <c r="R437" s="32" t="str">
        <f>+IF(H437=0,"",'Ark1'!AH1991)</f>
        <v/>
      </c>
      <c r="S437" s="377" t="str">
        <f>+IF(H437=0,"",'Ark1'!AR1991)</f>
        <v/>
      </c>
      <c r="T437" s="113" t="str">
        <f>+IF(H437=0,"",'Ark1'!AS1991)</f>
        <v/>
      </c>
      <c r="U437" s="32" t="str">
        <f>+IF(H437=0,"",'Ark1'!Y1991)</f>
        <v/>
      </c>
      <c r="V437" s="26" t="str">
        <f>+IF(H437=0,"",'Ark1'!AA1991)</f>
        <v/>
      </c>
      <c r="W437" s="305" t="str">
        <f t="shared" si="33"/>
        <v/>
      </c>
      <c r="X437" s="32" t="str">
        <f t="shared" si="34"/>
        <v/>
      </c>
      <c r="Y437" s="27" t="str">
        <f t="shared" si="35"/>
        <v/>
      </c>
      <c r="Z437" s="247"/>
      <c r="AC437" s="27"/>
      <c r="AD437" s="26"/>
      <c r="AG437" s="26"/>
      <c r="AH437" s="26"/>
      <c r="AI437" s="26"/>
      <c r="AK437" s="26"/>
      <c r="AM437" s="26"/>
      <c r="AN437" s="26"/>
    </row>
    <row r="438" spans="1:40" ht="15.6">
      <c r="A438" s="247"/>
      <c r="B438" s="330">
        <f>+'Ark1'!C1992</f>
        <v>2024</v>
      </c>
      <c r="C438" s="267">
        <f>+'Ark1'!L1992</f>
        <v>12</v>
      </c>
      <c r="D438" s="267" t="s">
        <v>39</v>
      </c>
      <c r="E438" s="276">
        <f>+'Ark1'!AP1992</f>
        <v>8</v>
      </c>
      <c r="F438" s="275" t="str">
        <f>VLOOKUP(E438,RNR!$D$1:$E$38,2)</f>
        <v>Vestlandsk fjordfe</v>
      </c>
      <c r="G438" s="85" t="str">
        <f>+IF(H438=0,"",'Ark1'!Q1992)</f>
        <v/>
      </c>
      <c r="H438" s="361">
        <f>+'Ark1'!R1992</f>
        <v>0</v>
      </c>
      <c r="I438" s="27" t="str">
        <f>+IF(H438=0,"",'Ark1'!AE1992)</f>
        <v/>
      </c>
      <c r="J438" s="27"/>
      <c r="K438" s="27" t="str">
        <f>+IF(H438=0,"",'Ark1'!AF1992)</f>
        <v/>
      </c>
      <c r="L438" s="26" t="str">
        <f>+IF(H438=0,"",'Ark1'!T1992)</f>
        <v/>
      </c>
      <c r="M438" s="305" t="str">
        <f>+IF(H438=0,"",'Ark1'!U1992)</f>
        <v/>
      </c>
      <c r="N438" s="27"/>
      <c r="O438" s="32" t="str">
        <f>+IF(H438=0,"",'Ark1'!W1992)</f>
        <v/>
      </c>
      <c r="P438" s="32" t="str">
        <f>+IF(H438=0,"",'Ark1'!X1992)</f>
        <v/>
      </c>
      <c r="Q438" s="32" t="str">
        <f>+IF(H438=0,"",'Ark1'!AG1992)</f>
        <v/>
      </c>
      <c r="R438" s="32" t="str">
        <f>+IF(H438=0,"",'Ark1'!AH1992)</f>
        <v/>
      </c>
      <c r="S438" s="377" t="str">
        <f>+IF(H438=0,"",'Ark1'!AR1992)</f>
        <v/>
      </c>
      <c r="T438" s="113" t="str">
        <f>+IF(H438=0,"",'Ark1'!AS1992)</f>
        <v/>
      </c>
      <c r="U438" s="32" t="str">
        <f>+IF(H438=0,"",'Ark1'!Y1992)</f>
        <v/>
      </c>
      <c r="V438" s="26" t="str">
        <f>+IF(H438=0,"",'Ark1'!AA1992)</f>
        <v/>
      </c>
      <c r="W438" s="305" t="str">
        <f t="shared" si="33"/>
        <v/>
      </c>
      <c r="X438" s="32" t="str">
        <f t="shared" si="34"/>
        <v/>
      </c>
      <c r="Y438" s="27" t="str">
        <f t="shared" si="35"/>
        <v/>
      </c>
      <c r="Z438" s="247"/>
      <c r="AC438" s="27"/>
      <c r="AD438" s="26"/>
      <c r="AG438" s="26"/>
      <c r="AH438" s="26"/>
      <c r="AI438" s="26"/>
      <c r="AK438" s="26"/>
      <c r="AM438" s="26"/>
      <c r="AN438" s="26"/>
    </row>
    <row r="439" spans="1:40" ht="15.6">
      <c r="A439" s="247"/>
      <c r="B439" s="330">
        <f>+'Ark1'!C1993</f>
        <v>2024</v>
      </c>
      <c r="C439" s="267">
        <f>+'Ark1'!L1993</f>
        <v>12</v>
      </c>
      <c r="D439" s="267" t="s">
        <v>39</v>
      </c>
      <c r="E439" s="276">
        <f>+'Ark1'!AP1993</f>
        <v>9</v>
      </c>
      <c r="F439" s="275" t="str">
        <f>VLOOKUP(E439,RNR!$D$1:$E$38,2)</f>
        <v>Holstein</v>
      </c>
      <c r="G439" s="85" t="str">
        <f>+IF(H439=0,"",'Ark1'!Q1993)</f>
        <v/>
      </c>
      <c r="H439" s="361">
        <f>+'Ark1'!R1993</f>
        <v>0</v>
      </c>
      <c r="I439" s="27" t="str">
        <f>+IF(H439=0,"",'Ark1'!AE1993)</f>
        <v/>
      </c>
      <c r="J439" s="27"/>
      <c r="K439" s="27" t="str">
        <f>+IF(H439=0,"",'Ark1'!AF1993)</f>
        <v/>
      </c>
      <c r="L439" s="26" t="str">
        <f>+IF(H439=0,"",'Ark1'!T1993)</f>
        <v/>
      </c>
      <c r="M439" s="305" t="str">
        <f>+IF(H439=0,"",'Ark1'!U1993)</f>
        <v/>
      </c>
      <c r="N439" s="27"/>
      <c r="O439" s="32" t="str">
        <f>+IF(H439=0,"",'Ark1'!W1993)</f>
        <v/>
      </c>
      <c r="P439" s="32" t="str">
        <f>+IF(H439=0,"",'Ark1'!X1993)</f>
        <v/>
      </c>
      <c r="Q439" s="32" t="str">
        <f>+IF(H439=0,"",'Ark1'!AG1993)</f>
        <v/>
      </c>
      <c r="R439" s="32" t="str">
        <f>+IF(H439=0,"",'Ark1'!AH1993)</f>
        <v/>
      </c>
      <c r="S439" s="377" t="str">
        <f>+IF(H439=0,"",'Ark1'!AR1993)</f>
        <v/>
      </c>
      <c r="T439" s="113" t="str">
        <f>+IF(H439=0,"",'Ark1'!AS1993)</f>
        <v/>
      </c>
      <c r="U439" s="32" t="str">
        <f>+IF(H439=0,"",'Ark1'!Y1993)</f>
        <v/>
      </c>
      <c r="V439" s="26" t="str">
        <f>+IF(H439=0,"",'Ark1'!AA1993)</f>
        <v/>
      </c>
      <c r="W439" s="305" t="str">
        <f t="shared" si="33"/>
        <v/>
      </c>
      <c r="X439" s="32" t="str">
        <f t="shared" si="34"/>
        <v/>
      </c>
      <c r="Y439" s="27" t="str">
        <f t="shared" si="35"/>
        <v/>
      </c>
      <c r="Z439" s="247"/>
      <c r="AC439" s="27"/>
      <c r="AD439" s="26"/>
      <c r="AG439" s="26"/>
      <c r="AH439" s="26"/>
      <c r="AI439" s="26"/>
      <c r="AK439" s="26"/>
      <c r="AM439" s="26"/>
      <c r="AN439" s="26"/>
    </row>
    <row r="440" spans="1:40" ht="15.6">
      <c r="A440" s="247"/>
      <c r="B440" s="330">
        <f>+'Ark1'!C1994</f>
        <v>2024</v>
      </c>
      <c r="C440" s="267">
        <f>+'Ark1'!L1994</f>
        <v>12</v>
      </c>
      <c r="D440" s="267" t="s">
        <v>39</v>
      </c>
      <c r="E440" s="276">
        <f>+'Ark1'!AP1994</f>
        <v>10</v>
      </c>
      <c r="F440" s="275" t="str">
        <f>VLOOKUP(E440,RNR!$D$1:$E$38,2)</f>
        <v>Rød Dansk Mælkefe</v>
      </c>
      <c r="G440" s="85" t="str">
        <f>+IF(H440=0,"",'Ark1'!Q1994)</f>
        <v/>
      </c>
      <c r="H440" s="361">
        <f>+'Ark1'!R1994</f>
        <v>0</v>
      </c>
      <c r="I440" s="27" t="str">
        <f>+IF(H440=0,"",'Ark1'!AE1994)</f>
        <v/>
      </c>
      <c r="J440" s="27"/>
      <c r="K440" s="27" t="str">
        <f>+IF(H440=0,"",'Ark1'!AF1994)</f>
        <v/>
      </c>
      <c r="L440" s="26" t="str">
        <f>+IF(H440=0,"",'Ark1'!T1994)</f>
        <v/>
      </c>
      <c r="M440" s="305" t="str">
        <f>+IF(H440=0,"",'Ark1'!U1994)</f>
        <v/>
      </c>
      <c r="N440" s="27"/>
      <c r="O440" s="32" t="str">
        <f>+IF(H440=0,"",'Ark1'!W1994)</f>
        <v/>
      </c>
      <c r="P440" s="32" t="str">
        <f>+IF(H440=0,"",'Ark1'!X1994)</f>
        <v/>
      </c>
      <c r="Q440" s="32" t="str">
        <f>+IF(H440=0,"",'Ark1'!AG1994)</f>
        <v/>
      </c>
      <c r="R440" s="32" t="str">
        <f>+IF(H440=0,"",'Ark1'!AH1994)</f>
        <v/>
      </c>
      <c r="S440" s="377" t="str">
        <f>+IF(H440=0,"",'Ark1'!AR1994)</f>
        <v/>
      </c>
      <c r="T440" s="113" t="str">
        <f>+IF(H440=0,"",'Ark1'!AS1994)</f>
        <v/>
      </c>
      <c r="U440" s="32" t="str">
        <f>+IF(H440=0,"",'Ark1'!Y1994)</f>
        <v/>
      </c>
      <c r="V440" s="26" t="str">
        <f>+IF(H440=0,"",'Ark1'!AA1994)</f>
        <v/>
      </c>
      <c r="W440" s="305" t="str">
        <f t="shared" si="33"/>
        <v/>
      </c>
      <c r="X440" s="32" t="str">
        <f t="shared" si="34"/>
        <v/>
      </c>
      <c r="Y440" s="27" t="str">
        <f t="shared" si="35"/>
        <v/>
      </c>
      <c r="Z440" s="247"/>
      <c r="AC440" s="27"/>
      <c r="AD440" s="26"/>
      <c r="AG440" s="26"/>
      <c r="AH440" s="26"/>
      <c r="AI440" s="26"/>
      <c r="AK440" s="26"/>
      <c r="AM440" s="26"/>
      <c r="AN440" s="26"/>
    </row>
    <row r="441" spans="1:40" ht="15.6">
      <c r="A441" s="247"/>
      <c r="B441" s="330">
        <f>+'Ark1'!C1995</f>
        <v>2024</v>
      </c>
      <c r="C441" s="267">
        <f>+'Ark1'!L1995</f>
        <v>12</v>
      </c>
      <c r="D441" s="267" t="s">
        <v>39</v>
      </c>
      <c r="E441" s="276">
        <f>+'Ark1'!AP1995</f>
        <v>11</v>
      </c>
      <c r="F441" s="275" t="str">
        <f>VLOOKUP(E441,RNR!$D$1:$E$38,2)</f>
        <v>Brown Swiss</v>
      </c>
      <c r="G441" s="85" t="str">
        <f>+IF(H441=0,"",'Ark1'!Q1995)</f>
        <v/>
      </c>
      <c r="H441" s="361">
        <f>+'Ark1'!R1995</f>
        <v>0</v>
      </c>
      <c r="I441" s="27" t="str">
        <f>+IF(H441=0,"",'Ark1'!AE1995)</f>
        <v/>
      </c>
      <c r="J441" s="27"/>
      <c r="K441" s="27" t="str">
        <f>+IF(H441=0,"",'Ark1'!AF1995)</f>
        <v/>
      </c>
      <c r="L441" s="26" t="str">
        <f>+IF(H441=0,"",'Ark1'!T1995)</f>
        <v/>
      </c>
      <c r="M441" s="305" t="str">
        <f>+IF(H441=0,"",'Ark1'!U1995)</f>
        <v/>
      </c>
      <c r="N441" s="27"/>
      <c r="O441" s="32" t="str">
        <f>+IF(H441=0,"",'Ark1'!W1995)</f>
        <v/>
      </c>
      <c r="P441" s="32" t="str">
        <f>+IF(H441=0,"",'Ark1'!X1995)</f>
        <v/>
      </c>
      <c r="Q441" s="32" t="str">
        <f>+IF(H441=0,"",'Ark1'!AG1995)</f>
        <v/>
      </c>
      <c r="R441" s="32" t="str">
        <f>+IF(H441=0,"",'Ark1'!AH1995)</f>
        <v/>
      </c>
      <c r="S441" s="377" t="str">
        <f>+IF(H441=0,"",'Ark1'!AR1995)</f>
        <v/>
      </c>
      <c r="T441" s="113" t="str">
        <f>+IF(H441=0,"",'Ark1'!AS1995)</f>
        <v/>
      </c>
      <c r="U441" s="32" t="str">
        <f>+IF(H441=0,"",'Ark1'!Y1995)</f>
        <v/>
      </c>
      <c r="V441" s="26" t="str">
        <f>+IF(H441=0,"",'Ark1'!AA1995)</f>
        <v/>
      </c>
      <c r="W441" s="305" t="str">
        <f t="shared" si="33"/>
        <v/>
      </c>
      <c r="X441" s="32" t="str">
        <f t="shared" si="34"/>
        <v/>
      </c>
      <c r="Y441" s="27" t="str">
        <f t="shared" si="35"/>
        <v/>
      </c>
      <c r="Z441" s="247"/>
      <c r="AC441" s="27"/>
      <c r="AD441" s="26"/>
      <c r="AG441" s="26"/>
      <c r="AH441" s="26"/>
      <c r="AI441" s="26"/>
      <c r="AK441" s="26"/>
      <c r="AM441" s="26"/>
      <c r="AN441" s="26"/>
    </row>
    <row r="442" spans="1:40" ht="15.6">
      <c r="A442" s="247"/>
      <c r="B442" s="330">
        <f>+'Ark1'!C1996</f>
        <v>2024</v>
      </c>
      <c r="C442" s="267">
        <f>+'Ark1'!L1996</f>
        <v>12</v>
      </c>
      <c r="D442" s="267" t="s">
        <v>39</v>
      </c>
      <c r="E442" s="276">
        <f>+'Ark1'!AP1996</f>
        <v>12</v>
      </c>
      <c r="F442" s="275" t="str">
        <f>VLOOKUP(E442,RNR!$D$1:$E$38,2)</f>
        <v>Jarlsbergfe</v>
      </c>
      <c r="G442" s="85" t="str">
        <f>+IF(H442=0,"",'Ark1'!Q1996)</f>
        <v/>
      </c>
      <c r="H442" s="361">
        <f>+'Ark1'!R1996</f>
        <v>0</v>
      </c>
      <c r="I442" s="27" t="str">
        <f>+IF(H442=0,"",'Ark1'!AE1996)</f>
        <v/>
      </c>
      <c r="J442" s="27"/>
      <c r="K442" s="27" t="str">
        <f>+IF(H442=0,"",'Ark1'!AF1996)</f>
        <v/>
      </c>
      <c r="L442" s="26" t="str">
        <f>+IF(H442=0,"",'Ark1'!T1996)</f>
        <v/>
      </c>
      <c r="M442" s="305" t="str">
        <f>+IF(H442=0,"",'Ark1'!U1996)</f>
        <v/>
      </c>
      <c r="N442" s="27"/>
      <c r="O442" s="32" t="str">
        <f>+IF(H442=0,"",'Ark1'!W1996)</f>
        <v/>
      </c>
      <c r="P442" s="32" t="str">
        <f>+IF(H442=0,"",'Ark1'!X1996)</f>
        <v/>
      </c>
      <c r="Q442" s="32" t="str">
        <f>+IF(H442=0,"",'Ark1'!AG1996)</f>
        <v/>
      </c>
      <c r="R442" s="32" t="str">
        <f>+IF(H442=0,"",'Ark1'!AH1996)</f>
        <v/>
      </c>
      <c r="S442" s="377" t="str">
        <f>+IF(H442=0,"",'Ark1'!AR1996)</f>
        <v/>
      </c>
      <c r="T442" s="113" t="str">
        <f>+IF(H442=0,"",'Ark1'!AS1996)</f>
        <v/>
      </c>
      <c r="U442" s="32" t="str">
        <f>+IF(H442=0,"",'Ark1'!Y1996)</f>
        <v/>
      </c>
      <c r="V442" s="26" t="str">
        <f>+IF(H442=0,"",'Ark1'!AA1996)</f>
        <v/>
      </c>
      <c r="W442" s="305" t="str">
        <f t="shared" si="33"/>
        <v/>
      </c>
      <c r="X442" s="32" t="str">
        <f t="shared" si="34"/>
        <v/>
      </c>
      <c r="Y442" s="27" t="str">
        <f t="shared" si="35"/>
        <v/>
      </c>
      <c r="Z442" s="247"/>
      <c r="AC442" s="27"/>
      <c r="AD442" s="26"/>
      <c r="AG442" s="26"/>
      <c r="AH442" s="26"/>
      <c r="AI442" s="26"/>
      <c r="AK442" s="26"/>
      <c r="AM442" s="26"/>
      <c r="AN442" s="26"/>
    </row>
    <row r="443" spans="1:40" ht="15.6">
      <c r="A443" s="247"/>
      <c r="B443" s="330">
        <f>+'Ark1'!C1997</f>
        <v>2024</v>
      </c>
      <c r="C443" s="267">
        <f>+'Ark1'!L1997</f>
        <v>12</v>
      </c>
      <c r="D443" s="267" t="s">
        <v>39</v>
      </c>
      <c r="E443" s="276">
        <f>+'Ark1'!AP1997</f>
        <v>13</v>
      </c>
      <c r="F443" s="275" t="str">
        <f>VLOOKUP(E443,RNR!$D$1:$E$38,2)</f>
        <v>Fleckvieh</v>
      </c>
      <c r="G443" s="85" t="str">
        <f>+IF(H443=0,"",'Ark1'!Q1997)</f>
        <v/>
      </c>
      <c r="H443" s="361">
        <f>+'Ark1'!R1997</f>
        <v>0</v>
      </c>
      <c r="I443" s="27" t="str">
        <f>+IF(H443=0,"",'Ark1'!AE1997)</f>
        <v/>
      </c>
      <c r="J443" s="27"/>
      <c r="K443" s="27" t="str">
        <f>+IF(H443=0,"",'Ark1'!AF1997)</f>
        <v/>
      </c>
      <c r="L443" s="26" t="str">
        <f>+IF(H443=0,"",'Ark1'!T1997)</f>
        <v/>
      </c>
      <c r="M443" s="305" t="str">
        <f>+IF(H443=0,"",'Ark1'!U1997)</f>
        <v/>
      </c>
      <c r="N443" s="27"/>
      <c r="O443" s="32" t="str">
        <f>+IF(H443=0,"",'Ark1'!W1997)</f>
        <v/>
      </c>
      <c r="P443" s="32" t="str">
        <f>+IF(H443=0,"",'Ark1'!X1997)</f>
        <v/>
      </c>
      <c r="Q443" s="32" t="str">
        <f>+IF(H443=0,"",'Ark1'!AG1997)</f>
        <v/>
      </c>
      <c r="R443" s="32" t="str">
        <f>+IF(H443=0,"",'Ark1'!AH1997)</f>
        <v/>
      </c>
      <c r="S443" s="377" t="str">
        <f>+IF(H443=0,"",'Ark1'!AR1997)</f>
        <v/>
      </c>
      <c r="T443" s="113" t="str">
        <f>+IF(H443=0,"",'Ark1'!AS1997)</f>
        <v/>
      </c>
      <c r="U443" s="32" t="str">
        <f>+IF(H443=0,"",'Ark1'!Y1997)</f>
        <v/>
      </c>
      <c r="V443" s="26" t="str">
        <f>+IF(H443=0,"",'Ark1'!AA1997)</f>
        <v/>
      </c>
      <c r="W443" s="305" t="str">
        <f t="shared" si="33"/>
        <v/>
      </c>
      <c r="X443" s="32" t="str">
        <f t="shared" si="34"/>
        <v/>
      </c>
      <c r="Y443" s="27" t="str">
        <f t="shared" si="35"/>
        <v/>
      </c>
      <c r="Z443" s="247"/>
      <c r="AC443" s="27"/>
      <c r="AD443" s="26"/>
      <c r="AG443" s="26"/>
      <c r="AH443" s="26"/>
      <c r="AI443" s="26"/>
      <c r="AK443" s="26"/>
      <c r="AM443" s="26"/>
      <c r="AN443" s="26"/>
    </row>
    <row r="444" spans="1:40" ht="15.6">
      <c r="A444" s="247"/>
      <c r="B444" s="330">
        <f>+'Ark1'!C1998</f>
        <v>2024</v>
      </c>
      <c r="C444" s="267">
        <f>+'Ark1'!L1998</f>
        <v>12</v>
      </c>
      <c r="D444" s="267" t="s">
        <v>39</v>
      </c>
      <c r="E444" s="276">
        <f>+'Ark1'!AP1998</f>
        <v>14</v>
      </c>
      <c r="F444" s="275" t="str">
        <f>VLOOKUP(E444,RNR!$D$1:$E$38,2)</f>
        <v>Canadisk Ayrshire</v>
      </c>
      <c r="G444" s="85" t="str">
        <f>+IF(H444=0,"",'Ark1'!Q1998)</f>
        <v/>
      </c>
      <c r="H444" s="361">
        <f>+'Ark1'!R1998</f>
        <v>0</v>
      </c>
      <c r="I444" s="27" t="str">
        <f>+IF(H444=0,"",'Ark1'!AE1998)</f>
        <v/>
      </c>
      <c r="J444" s="27"/>
      <c r="K444" s="27" t="str">
        <f>+IF(H444=0,"",'Ark1'!AF1998)</f>
        <v/>
      </c>
      <c r="L444" s="26" t="str">
        <f>+IF(H444=0,"",'Ark1'!T1998)</f>
        <v/>
      </c>
      <c r="M444" s="305" t="str">
        <f>+IF(H444=0,"",'Ark1'!U1998)</f>
        <v/>
      </c>
      <c r="N444" s="27"/>
      <c r="O444" s="32" t="str">
        <f>+IF(H444=0,"",'Ark1'!W1998)</f>
        <v/>
      </c>
      <c r="P444" s="32" t="str">
        <f>+IF(H444=0,"",'Ark1'!X1998)</f>
        <v/>
      </c>
      <c r="Q444" s="32" t="str">
        <f>+IF(H444=0,"",'Ark1'!AG1998)</f>
        <v/>
      </c>
      <c r="R444" s="32" t="str">
        <f>+IF(H444=0,"",'Ark1'!AH1998)</f>
        <v/>
      </c>
      <c r="S444" s="377" t="str">
        <f>+IF(H444=0,"",'Ark1'!AR1998)</f>
        <v/>
      </c>
      <c r="T444" s="113" t="str">
        <f>+IF(H444=0,"",'Ark1'!AS1998)</f>
        <v/>
      </c>
      <c r="U444" s="32" t="str">
        <f>+IF(H444=0,"",'Ark1'!Y1998)</f>
        <v/>
      </c>
      <c r="V444" s="26" t="str">
        <f>+IF(H444=0,"",'Ark1'!AA1998)</f>
        <v/>
      </c>
      <c r="W444" s="305" t="str">
        <f t="shared" si="33"/>
        <v/>
      </c>
      <c r="X444" s="32" t="str">
        <f t="shared" si="34"/>
        <v/>
      </c>
      <c r="Y444" s="27" t="str">
        <f t="shared" si="35"/>
        <v/>
      </c>
      <c r="Z444" s="247"/>
      <c r="AC444" s="27"/>
      <c r="AD444" s="26"/>
      <c r="AG444" s="26"/>
      <c r="AH444" s="26"/>
      <c r="AI444" s="26"/>
      <c r="AK444" s="26"/>
      <c r="AM444" s="26"/>
      <c r="AN444" s="26"/>
    </row>
    <row r="445" spans="1:40" ht="15.6">
      <c r="A445" s="247"/>
      <c r="B445" s="330">
        <f>+'Ark1'!C1999</f>
        <v>2024</v>
      </c>
      <c r="C445" s="267">
        <f>+'Ark1'!L1999</f>
        <v>12</v>
      </c>
      <c r="D445" s="267" t="s">
        <v>39</v>
      </c>
      <c r="E445" s="276">
        <f>+'Ark1'!AP1999</f>
        <v>15</v>
      </c>
      <c r="F445" s="275" t="str">
        <f>VLOOKUP(E445,RNR!$D$1:$E$38,2)</f>
        <v>Montbéliard</v>
      </c>
      <c r="G445" s="85" t="str">
        <f>+IF(H445=0,"",'Ark1'!Q1999)</f>
        <v/>
      </c>
      <c r="H445" s="361">
        <f>+'Ark1'!R1999</f>
        <v>0</v>
      </c>
      <c r="I445" s="27" t="str">
        <f>+IF(H445=0,"",'Ark1'!AE1999)</f>
        <v/>
      </c>
      <c r="J445" s="27"/>
      <c r="K445" s="27" t="str">
        <f>+IF(H445=0,"",'Ark1'!AF1999)</f>
        <v/>
      </c>
      <c r="L445" s="26" t="str">
        <f>+IF(H445=0,"",'Ark1'!T1999)</f>
        <v/>
      </c>
      <c r="M445" s="305" t="str">
        <f>+IF(H445=0,"",'Ark1'!U1999)</f>
        <v/>
      </c>
      <c r="N445" s="27"/>
      <c r="O445" s="32" t="str">
        <f>+IF(H445=0,"",'Ark1'!W1999)</f>
        <v/>
      </c>
      <c r="P445" s="32" t="str">
        <f>+IF(H445=0,"",'Ark1'!X1999)</f>
        <v/>
      </c>
      <c r="Q445" s="32" t="str">
        <f>+IF(H445=0,"",'Ark1'!AG1999)</f>
        <v/>
      </c>
      <c r="R445" s="32" t="str">
        <f>+IF(H445=0,"",'Ark1'!AH1999)</f>
        <v/>
      </c>
      <c r="S445" s="377" t="str">
        <f>+IF(H445=0,"",'Ark1'!AR1999)</f>
        <v/>
      </c>
      <c r="T445" s="113" t="str">
        <f>+IF(H445=0,"",'Ark1'!AS1999)</f>
        <v/>
      </c>
      <c r="U445" s="32" t="str">
        <f>+IF(H445=0,"",'Ark1'!Y1999)</f>
        <v/>
      </c>
      <c r="V445" s="26" t="str">
        <f>+IF(H445=0,"",'Ark1'!AA1999)</f>
        <v/>
      </c>
      <c r="W445" s="305" t="str">
        <f t="shared" si="33"/>
        <v/>
      </c>
      <c r="X445" s="32" t="str">
        <f t="shared" si="34"/>
        <v/>
      </c>
      <c r="Y445" s="27" t="str">
        <f t="shared" si="35"/>
        <v/>
      </c>
      <c r="Z445" s="247"/>
      <c r="AC445" s="27"/>
      <c r="AD445" s="26"/>
      <c r="AG445" s="26"/>
      <c r="AH445" s="26"/>
      <c r="AI445" s="26"/>
      <c r="AK445" s="26"/>
      <c r="AM445" s="26"/>
      <c r="AN445" s="26"/>
    </row>
    <row r="446" spans="1:40" ht="15.6">
      <c r="A446" s="247"/>
      <c r="B446" s="330">
        <f>+'Ark1'!C2000</f>
        <v>2024</v>
      </c>
      <c r="C446" s="267">
        <f>+'Ark1'!L2000</f>
        <v>12</v>
      </c>
      <c r="D446" s="267" t="s">
        <v>39</v>
      </c>
      <c r="E446" s="276">
        <f>+'Ark1'!AP2000</f>
        <v>16</v>
      </c>
      <c r="F446" s="275" t="str">
        <f>VLOOKUP(E446,RNR!$D$1:$E$38,2)</f>
        <v>Mørefe</v>
      </c>
      <c r="G446" s="85" t="str">
        <f>+IF(H446=0,"",'Ark1'!Q2000)</f>
        <v/>
      </c>
      <c r="H446" s="361">
        <f>+'Ark1'!R2000</f>
        <v>0</v>
      </c>
      <c r="I446" s="27" t="str">
        <f>+IF(H446=0,"",'Ark1'!AE2000)</f>
        <v/>
      </c>
      <c r="J446" s="27"/>
      <c r="K446" s="27" t="str">
        <f>+IF(H446=0,"",'Ark1'!AF2000)</f>
        <v/>
      </c>
      <c r="L446" s="26" t="str">
        <f>+IF(H446=0,"",'Ark1'!T2000)</f>
        <v/>
      </c>
      <c r="M446" s="305" t="str">
        <f>+IF(H446=0,"",'Ark1'!U2000)</f>
        <v/>
      </c>
      <c r="N446" s="27"/>
      <c r="O446" s="32" t="str">
        <f>+IF(H446=0,"",'Ark1'!W2000)</f>
        <v/>
      </c>
      <c r="P446" s="32" t="str">
        <f>+IF(H446=0,"",'Ark1'!X2000)</f>
        <v/>
      </c>
      <c r="Q446" s="32" t="str">
        <f>+IF(H446=0,"",'Ark1'!AG2000)</f>
        <v/>
      </c>
      <c r="R446" s="32" t="str">
        <f>+IF(H446=0,"",'Ark1'!AH2000)</f>
        <v/>
      </c>
      <c r="S446" s="377" t="str">
        <f>+IF(H446=0,"",'Ark1'!AR2000)</f>
        <v/>
      </c>
      <c r="T446" s="113" t="str">
        <f>+IF(H446=0,"",'Ark1'!AS2000)</f>
        <v/>
      </c>
      <c r="U446" s="32" t="str">
        <f>+IF(H446=0,"",'Ark1'!Y2000)</f>
        <v/>
      </c>
      <c r="V446" s="26" t="str">
        <f>+IF(H446=0,"",'Ark1'!AA2000)</f>
        <v/>
      </c>
      <c r="W446" s="305" t="str">
        <f t="shared" si="33"/>
        <v/>
      </c>
      <c r="X446" s="32" t="str">
        <f t="shared" si="34"/>
        <v/>
      </c>
      <c r="Y446" s="27" t="str">
        <f t="shared" si="35"/>
        <v/>
      </c>
      <c r="Z446" s="247"/>
      <c r="AC446" s="27"/>
      <c r="AD446" s="26"/>
      <c r="AG446" s="26"/>
      <c r="AH446" s="26"/>
      <c r="AI446" s="26"/>
      <c r="AK446" s="26"/>
      <c r="AM446" s="26"/>
      <c r="AN446" s="26"/>
    </row>
    <row r="447" spans="1:40" ht="15.6">
      <c r="A447" s="247"/>
      <c r="B447" s="330">
        <f>+'Ark1'!C2001</f>
        <v>2024</v>
      </c>
      <c r="C447" s="267">
        <f>+'Ark1'!L2001</f>
        <v>12</v>
      </c>
      <c r="D447" s="267" t="s">
        <v>39</v>
      </c>
      <c r="E447" s="276">
        <f>+'Ark1'!AP2001</f>
        <v>17</v>
      </c>
      <c r="F447" s="275" t="str">
        <f>VLOOKUP(E447,RNR!$D$1:$E$38,2)</f>
        <v>Normande</v>
      </c>
      <c r="G447" s="85" t="str">
        <f>+IF(H447=0,"",'Ark1'!Q2001)</f>
        <v/>
      </c>
      <c r="H447" s="361">
        <f>+'Ark1'!R2001</f>
        <v>0</v>
      </c>
      <c r="I447" s="27" t="str">
        <f>+IF(H447=0,"",'Ark1'!AE2001)</f>
        <v/>
      </c>
      <c r="J447" s="27"/>
      <c r="K447" s="27" t="str">
        <f>+IF(H447=0,"",'Ark1'!AF2001)</f>
        <v/>
      </c>
      <c r="L447" s="26" t="str">
        <f>+IF(H447=0,"",'Ark1'!T2001)</f>
        <v/>
      </c>
      <c r="M447" s="305" t="str">
        <f>+IF(H447=0,"",'Ark1'!U2001)</f>
        <v/>
      </c>
      <c r="N447" s="27"/>
      <c r="O447" s="32" t="str">
        <f>+IF(H447=0,"",'Ark1'!W2001)</f>
        <v/>
      </c>
      <c r="P447" s="32" t="str">
        <f>+IF(H447=0,"",'Ark1'!X2001)</f>
        <v/>
      </c>
      <c r="Q447" s="32" t="str">
        <f>+IF(H447=0,"",'Ark1'!AG2001)</f>
        <v/>
      </c>
      <c r="R447" s="32" t="str">
        <f>+IF(H447=0,"",'Ark1'!AH2001)</f>
        <v/>
      </c>
      <c r="S447" s="377" t="str">
        <f>+IF(H447=0,"",'Ark1'!AR2001)</f>
        <v/>
      </c>
      <c r="T447" s="113" t="str">
        <f>+IF(H447=0,"",'Ark1'!AS2001)</f>
        <v/>
      </c>
      <c r="U447" s="32" t="str">
        <f>+IF(H447=0,"",'Ark1'!Y2001)</f>
        <v/>
      </c>
      <c r="V447" s="26" t="str">
        <f>+IF(H447=0,"",'Ark1'!AA2001)</f>
        <v/>
      </c>
      <c r="W447" s="305" t="str">
        <f t="shared" si="33"/>
        <v/>
      </c>
      <c r="X447" s="32" t="str">
        <f t="shared" si="34"/>
        <v/>
      </c>
      <c r="Y447" s="27" t="str">
        <f t="shared" si="35"/>
        <v/>
      </c>
      <c r="Z447" s="247"/>
      <c r="AC447" s="27"/>
      <c r="AD447" s="26"/>
      <c r="AG447" s="26"/>
      <c r="AH447" s="26"/>
      <c r="AI447" s="26"/>
      <c r="AK447" s="26"/>
      <c r="AM447" s="26"/>
      <c r="AN447" s="26"/>
    </row>
    <row r="448" spans="1:40" ht="15.6">
      <c r="A448" s="247"/>
      <c r="B448" s="330">
        <f>+'Ark1'!C2002</f>
        <v>2024</v>
      </c>
      <c r="C448" s="267">
        <f>+'Ark1'!L2002</f>
        <v>12</v>
      </c>
      <c r="D448" s="267" t="s">
        <v>39</v>
      </c>
      <c r="E448" s="276">
        <f>+'Ark1'!AP2002</f>
        <v>21</v>
      </c>
      <c r="F448" s="275" t="str">
        <f>VLOOKUP(E448,RNR!$D$1:$E$38,2)</f>
        <v>Hereford</v>
      </c>
      <c r="G448" s="85" t="str">
        <f>+IF(H448=0,"",'Ark1'!Q2002)</f>
        <v/>
      </c>
      <c r="H448" s="361">
        <f>+'Ark1'!R2002</f>
        <v>0</v>
      </c>
      <c r="I448" s="27" t="str">
        <f>+IF(H448=0,"",'Ark1'!AE2002)</f>
        <v/>
      </c>
      <c r="J448" s="27"/>
      <c r="K448" s="27" t="str">
        <f>+IF(H448=0,"",'Ark1'!AF2002)</f>
        <v/>
      </c>
      <c r="L448" s="26" t="str">
        <f>+IF(H448=0,"",'Ark1'!T2002)</f>
        <v/>
      </c>
      <c r="M448" s="305" t="str">
        <f>+IF(H448=0,"",'Ark1'!U2002)</f>
        <v/>
      </c>
      <c r="N448" s="27"/>
      <c r="O448" s="32" t="str">
        <f>+IF(H448=0,"",'Ark1'!W2002)</f>
        <v/>
      </c>
      <c r="P448" s="32" t="str">
        <f>+IF(H448=0,"",'Ark1'!X2002)</f>
        <v/>
      </c>
      <c r="Q448" s="32" t="str">
        <f>+IF(H448=0,"",'Ark1'!AG2002)</f>
        <v/>
      </c>
      <c r="R448" s="32" t="str">
        <f>+IF(H448=0,"",'Ark1'!AH2002)</f>
        <v/>
      </c>
      <c r="S448" s="377" t="str">
        <f>+IF(H448=0,"",'Ark1'!AR2002)</f>
        <v/>
      </c>
      <c r="T448" s="113" t="str">
        <f>+IF(H448=0,"",'Ark1'!AS2002)</f>
        <v/>
      </c>
      <c r="U448" s="32" t="str">
        <f>+IF(H448=0,"",'Ark1'!Y2002)</f>
        <v/>
      </c>
      <c r="V448" s="26" t="str">
        <f>+IF(H448=0,"",'Ark1'!AA2002)</f>
        <v/>
      </c>
      <c r="W448" s="305" t="str">
        <f t="shared" si="33"/>
        <v/>
      </c>
      <c r="X448" s="32" t="str">
        <f t="shared" si="34"/>
        <v/>
      </c>
      <c r="Y448" s="27" t="str">
        <f t="shared" si="35"/>
        <v/>
      </c>
      <c r="Z448" s="247"/>
      <c r="AC448" s="27"/>
      <c r="AD448" s="26"/>
      <c r="AG448" s="26"/>
      <c r="AH448" s="26"/>
      <c r="AI448" s="26"/>
      <c r="AK448" s="26"/>
      <c r="AM448" s="26"/>
      <c r="AN448" s="26"/>
    </row>
    <row r="449" spans="1:40" ht="15.6">
      <c r="A449" s="247"/>
      <c r="B449" s="330">
        <f>+'Ark1'!C2003</f>
        <v>2024</v>
      </c>
      <c r="C449" s="267">
        <f>+'Ark1'!L2003</f>
        <v>12</v>
      </c>
      <c r="D449" s="267" t="s">
        <v>39</v>
      </c>
      <c r="E449" s="276">
        <f>+'Ark1'!AP2003</f>
        <v>22</v>
      </c>
      <c r="F449" s="275" t="str">
        <f>VLOOKUP(E449,RNR!$D$1:$E$38,2)</f>
        <v>Charolais</v>
      </c>
      <c r="G449" s="85" t="str">
        <f>+IF(H449=0,"",'Ark1'!Q2003)</f>
        <v/>
      </c>
      <c r="H449" s="361">
        <f>+'Ark1'!R2003</f>
        <v>0</v>
      </c>
      <c r="I449" s="27" t="str">
        <f>+IF(H449=0,"",'Ark1'!AE2003)</f>
        <v/>
      </c>
      <c r="J449" s="27"/>
      <c r="K449" s="27" t="str">
        <f>+IF(H449=0,"",'Ark1'!AF2003)</f>
        <v/>
      </c>
      <c r="L449" s="26" t="str">
        <f>+IF(H449=0,"",'Ark1'!T2003)</f>
        <v/>
      </c>
      <c r="M449" s="305" t="str">
        <f>+IF(H449=0,"",'Ark1'!U2003)</f>
        <v/>
      </c>
      <c r="N449" s="27"/>
      <c r="O449" s="32" t="str">
        <f>+IF(H449=0,"",'Ark1'!W2003)</f>
        <v/>
      </c>
      <c r="P449" s="32" t="str">
        <f>+IF(H449=0,"",'Ark1'!X2003)</f>
        <v/>
      </c>
      <c r="Q449" s="32" t="str">
        <f>+IF(H449=0,"",'Ark1'!AG2003)</f>
        <v/>
      </c>
      <c r="R449" s="32" t="str">
        <f>+IF(H449=0,"",'Ark1'!AH2003)</f>
        <v/>
      </c>
      <c r="S449" s="377" t="str">
        <f>+IF(H449=0,"",'Ark1'!AR2003)</f>
        <v/>
      </c>
      <c r="T449" s="113" t="str">
        <f>+IF(H449=0,"",'Ark1'!AS2003)</f>
        <v/>
      </c>
      <c r="U449" s="32" t="str">
        <f>+IF(H449=0,"",'Ark1'!Y2003)</f>
        <v/>
      </c>
      <c r="V449" s="26" t="str">
        <f>+IF(H449=0,"",'Ark1'!AA2003)</f>
        <v/>
      </c>
      <c r="W449" s="305" t="str">
        <f t="shared" si="33"/>
        <v/>
      </c>
      <c r="X449" s="32" t="str">
        <f t="shared" si="34"/>
        <v/>
      </c>
      <c r="Y449" s="27" t="str">
        <f t="shared" si="35"/>
        <v/>
      </c>
      <c r="Z449" s="247"/>
      <c r="AC449" s="27"/>
      <c r="AD449" s="26"/>
      <c r="AG449" s="26"/>
      <c r="AH449" s="26"/>
      <c r="AI449" s="26"/>
      <c r="AK449" s="26"/>
      <c r="AM449" s="26"/>
      <c r="AN449" s="26"/>
    </row>
    <row r="450" spans="1:40" ht="15.6">
      <c r="A450" s="247"/>
      <c r="B450" s="330">
        <f>+'Ark1'!C2004</f>
        <v>2024</v>
      </c>
      <c r="C450" s="267">
        <f>+'Ark1'!L2004</f>
        <v>12</v>
      </c>
      <c r="D450" s="267" t="s">
        <v>39</v>
      </c>
      <c r="E450" s="276">
        <f>+'Ark1'!AP2004</f>
        <v>23</v>
      </c>
      <c r="F450" s="275" t="str">
        <f>VLOOKUP(E450,RNR!$D$1:$E$38,2)</f>
        <v>Aberdeen Angus</v>
      </c>
      <c r="G450" s="85" t="str">
        <f>+IF(H450=0,"",'Ark1'!Q2004)</f>
        <v/>
      </c>
      <c r="H450" s="361">
        <f>+'Ark1'!R2004</f>
        <v>0</v>
      </c>
      <c r="I450" s="27" t="str">
        <f>+IF(H450=0,"",'Ark1'!AE2004)</f>
        <v/>
      </c>
      <c r="J450" s="27"/>
      <c r="K450" s="27" t="str">
        <f>+IF(H450=0,"",'Ark1'!AF2004)</f>
        <v/>
      </c>
      <c r="L450" s="26" t="str">
        <f>+IF(H450=0,"",'Ark1'!T2004)</f>
        <v/>
      </c>
      <c r="M450" s="305" t="str">
        <f>+IF(H450=0,"",'Ark1'!U2004)</f>
        <v/>
      </c>
      <c r="N450" s="27"/>
      <c r="O450" s="32" t="str">
        <f>+IF(H450=0,"",'Ark1'!W2004)</f>
        <v/>
      </c>
      <c r="P450" s="32" t="str">
        <f>+IF(H450=0,"",'Ark1'!X2004)</f>
        <v/>
      </c>
      <c r="Q450" s="32" t="str">
        <f>+IF(H450=0,"",'Ark1'!AG2004)</f>
        <v/>
      </c>
      <c r="R450" s="32" t="str">
        <f>+IF(H450=0,"",'Ark1'!AH2004)</f>
        <v/>
      </c>
      <c r="S450" s="377" t="str">
        <f>+IF(H450=0,"",'Ark1'!AR2004)</f>
        <v/>
      </c>
      <c r="T450" s="113" t="str">
        <f>+IF(H450=0,"",'Ark1'!AS2004)</f>
        <v/>
      </c>
      <c r="U450" s="32" t="str">
        <f>+IF(H450=0,"",'Ark1'!Y2004)</f>
        <v/>
      </c>
      <c r="V450" s="26" t="str">
        <f>+IF(H450=0,"",'Ark1'!AA2004)</f>
        <v/>
      </c>
      <c r="W450" s="305" t="str">
        <f t="shared" si="33"/>
        <v/>
      </c>
      <c r="X450" s="32" t="str">
        <f t="shared" si="34"/>
        <v/>
      </c>
      <c r="Y450" s="27" t="str">
        <f t="shared" si="35"/>
        <v/>
      </c>
      <c r="Z450" s="247"/>
      <c r="AC450" s="27"/>
      <c r="AD450" s="26"/>
      <c r="AG450" s="26"/>
      <c r="AH450" s="26"/>
      <c r="AI450" s="26"/>
      <c r="AK450" s="26"/>
      <c r="AM450" s="26"/>
      <c r="AN450" s="26"/>
    </row>
    <row r="451" spans="1:40" ht="15.6">
      <c r="A451" s="247"/>
      <c r="B451" s="330">
        <f>+'Ark1'!C2005</f>
        <v>2024</v>
      </c>
      <c r="C451" s="267">
        <f>+'Ark1'!L2005</f>
        <v>12</v>
      </c>
      <c r="D451" s="267" t="s">
        <v>39</v>
      </c>
      <c r="E451" s="276">
        <f>+'Ark1'!AP2005</f>
        <v>24</v>
      </c>
      <c r="F451" s="275" t="str">
        <f>VLOOKUP(E451,RNR!$D$1:$E$38,2)</f>
        <v>Limousin</v>
      </c>
      <c r="G451" s="85" t="str">
        <f>+IF(H451=0,"",'Ark1'!Q2005)</f>
        <v/>
      </c>
      <c r="H451" s="361">
        <f>+'Ark1'!R2005</f>
        <v>0</v>
      </c>
      <c r="I451" s="27" t="str">
        <f>+IF(H451=0,"",'Ark1'!AE2005)</f>
        <v/>
      </c>
      <c r="J451" s="27"/>
      <c r="K451" s="27" t="str">
        <f>+IF(H451=0,"",'Ark1'!AF2005)</f>
        <v/>
      </c>
      <c r="L451" s="26" t="str">
        <f>+IF(H451=0,"",'Ark1'!T2005)</f>
        <v/>
      </c>
      <c r="M451" s="305" t="str">
        <f>+IF(H451=0,"",'Ark1'!U2005)</f>
        <v/>
      </c>
      <c r="N451" s="27"/>
      <c r="O451" s="32" t="str">
        <f>+IF(H451=0,"",'Ark1'!W2005)</f>
        <v/>
      </c>
      <c r="P451" s="32" t="str">
        <f>+IF(H451=0,"",'Ark1'!X2005)</f>
        <v/>
      </c>
      <c r="Q451" s="32" t="str">
        <f>+IF(H451=0,"",'Ark1'!AG2005)</f>
        <v/>
      </c>
      <c r="R451" s="32" t="str">
        <f>+IF(H451=0,"",'Ark1'!AH2005)</f>
        <v/>
      </c>
      <c r="S451" s="377" t="str">
        <f>+IF(H451=0,"",'Ark1'!AR2005)</f>
        <v/>
      </c>
      <c r="T451" s="113" t="str">
        <f>+IF(H451=0,"",'Ark1'!AS2005)</f>
        <v/>
      </c>
      <c r="U451" s="32" t="str">
        <f>+IF(H451=0,"",'Ark1'!Y2005)</f>
        <v/>
      </c>
      <c r="V451" s="26" t="str">
        <f>+IF(H451=0,"",'Ark1'!AA2005)</f>
        <v/>
      </c>
      <c r="W451" s="305" t="str">
        <f t="shared" si="33"/>
        <v/>
      </c>
      <c r="X451" s="32" t="str">
        <f t="shared" si="34"/>
        <v/>
      </c>
      <c r="Y451" s="27" t="str">
        <f t="shared" si="35"/>
        <v/>
      </c>
      <c r="Z451" s="247"/>
      <c r="AC451" s="27"/>
      <c r="AD451" s="26"/>
      <c r="AG451" s="26"/>
      <c r="AH451" s="26"/>
      <c r="AI451" s="26"/>
      <c r="AK451" s="26"/>
      <c r="AM451" s="26"/>
      <c r="AN451" s="26"/>
    </row>
    <row r="452" spans="1:40" ht="15.6">
      <c r="A452" s="247"/>
      <c r="B452" s="330">
        <f>+'Ark1'!C2006</f>
        <v>2024</v>
      </c>
      <c r="C452" s="267">
        <f>+'Ark1'!L2006</f>
        <v>12</v>
      </c>
      <c r="D452" s="267" t="s">
        <v>39</v>
      </c>
      <c r="E452" s="276">
        <f>+'Ark1'!AP2006</f>
        <v>25</v>
      </c>
      <c r="F452" s="275" t="str">
        <f>VLOOKUP(E452,RNR!$D$1:$E$38,2)</f>
        <v>Kjøttsimmental</v>
      </c>
      <c r="G452" s="85" t="str">
        <f>+IF(H452=0,"",'Ark1'!Q2006)</f>
        <v/>
      </c>
      <c r="H452" s="361">
        <f>+'Ark1'!R2006</f>
        <v>0</v>
      </c>
      <c r="I452" s="27" t="str">
        <f>+IF(H452=0,"",'Ark1'!AE2006)</f>
        <v/>
      </c>
      <c r="J452" s="27"/>
      <c r="K452" s="27" t="str">
        <f>+IF(H452=0,"",'Ark1'!AF2006)</f>
        <v/>
      </c>
      <c r="L452" s="26" t="str">
        <f>+IF(H452=0,"",'Ark1'!T2006)</f>
        <v/>
      </c>
      <c r="M452" s="305" t="str">
        <f>+IF(H452=0,"",'Ark1'!U2006)</f>
        <v/>
      </c>
      <c r="N452" s="27"/>
      <c r="O452" s="32" t="str">
        <f>+IF(H452=0,"",'Ark1'!W2006)</f>
        <v/>
      </c>
      <c r="P452" s="32" t="str">
        <f>+IF(H452=0,"",'Ark1'!X2006)</f>
        <v/>
      </c>
      <c r="Q452" s="32" t="str">
        <f>+IF(H452=0,"",'Ark1'!AG2006)</f>
        <v/>
      </c>
      <c r="R452" s="32" t="str">
        <f>+IF(H452=0,"",'Ark1'!AH2006)</f>
        <v/>
      </c>
      <c r="S452" s="377" t="str">
        <f>+IF(H452=0,"",'Ark1'!AR2006)</f>
        <v/>
      </c>
      <c r="T452" s="113" t="str">
        <f>+IF(H452=0,"",'Ark1'!AS2006)</f>
        <v/>
      </c>
      <c r="U452" s="32" t="str">
        <f>+IF(H452=0,"",'Ark1'!Y2006)</f>
        <v/>
      </c>
      <c r="V452" s="26" t="str">
        <f>+IF(H452=0,"",'Ark1'!AA2006)</f>
        <v/>
      </c>
      <c r="W452" s="305" t="str">
        <f t="shared" si="33"/>
        <v/>
      </c>
      <c r="X452" s="32" t="str">
        <f t="shared" si="34"/>
        <v/>
      </c>
      <c r="Y452" s="27" t="str">
        <f t="shared" si="35"/>
        <v/>
      </c>
      <c r="Z452" s="247"/>
      <c r="AC452" s="27"/>
      <c r="AD452" s="26"/>
      <c r="AG452" s="26"/>
      <c r="AH452" s="26"/>
      <c r="AI452" s="26"/>
      <c r="AK452" s="26"/>
      <c r="AM452" s="26"/>
      <c r="AN452" s="26"/>
    </row>
    <row r="453" spans="1:40" ht="15.6">
      <c r="A453" s="247"/>
      <c r="B453" s="330">
        <f>+'Ark1'!C2007</f>
        <v>2024</v>
      </c>
      <c r="C453" s="267">
        <f>+'Ark1'!L2007</f>
        <v>12</v>
      </c>
      <c r="D453" s="267" t="s">
        <v>39</v>
      </c>
      <c r="E453" s="276">
        <f>+'Ark1'!AP2007</f>
        <v>26</v>
      </c>
      <c r="F453" s="275" t="str">
        <f>VLOOKUP(E453,RNR!$D$1:$E$38,2)</f>
        <v>Blonde d`Aquitaine</v>
      </c>
      <c r="G453" s="85" t="str">
        <f>+IF(H453=0,"",'Ark1'!Q2007)</f>
        <v/>
      </c>
      <c r="H453" s="361">
        <f>+'Ark1'!R2007</f>
        <v>0</v>
      </c>
      <c r="I453" s="27" t="str">
        <f>+IF(H453=0,"",'Ark1'!AE2007)</f>
        <v/>
      </c>
      <c r="J453" s="27"/>
      <c r="K453" s="27" t="str">
        <f>+IF(H453=0,"",'Ark1'!AF2007)</f>
        <v/>
      </c>
      <c r="L453" s="26" t="str">
        <f>+IF(H453=0,"",'Ark1'!T2007)</f>
        <v/>
      </c>
      <c r="M453" s="305" t="str">
        <f>+IF(H453=0,"",'Ark1'!U2007)</f>
        <v/>
      </c>
      <c r="N453" s="27"/>
      <c r="O453" s="32" t="str">
        <f>+IF(H453=0,"",'Ark1'!W2007)</f>
        <v/>
      </c>
      <c r="P453" s="32" t="str">
        <f>+IF(H453=0,"",'Ark1'!X2007)</f>
        <v/>
      </c>
      <c r="Q453" s="32" t="str">
        <f>+IF(H453=0,"",'Ark1'!AG2007)</f>
        <v/>
      </c>
      <c r="R453" s="32" t="str">
        <f>+IF(H453=0,"",'Ark1'!AH2007)</f>
        <v/>
      </c>
      <c r="S453" s="377" t="str">
        <f>+IF(H453=0,"",'Ark1'!AR2007)</f>
        <v/>
      </c>
      <c r="T453" s="113" t="str">
        <f>+IF(H453=0,"",'Ark1'!AS2007)</f>
        <v/>
      </c>
      <c r="U453" s="32" t="str">
        <f>+IF(H453=0,"",'Ark1'!Y2007)</f>
        <v/>
      </c>
      <c r="V453" s="26" t="str">
        <f>+IF(H453=0,"",'Ark1'!AA2007)</f>
        <v/>
      </c>
      <c r="W453" s="305" t="str">
        <f t="shared" si="33"/>
        <v/>
      </c>
      <c r="X453" s="32" t="str">
        <f t="shared" si="34"/>
        <v/>
      </c>
      <c r="Y453" s="27" t="str">
        <f t="shared" si="35"/>
        <v/>
      </c>
      <c r="Z453" s="247"/>
      <c r="AC453" s="27"/>
      <c r="AD453" s="26"/>
      <c r="AG453" s="26"/>
      <c r="AH453" s="26"/>
      <c r="AI453" s="26"/>
      <c r="AK453" s="26"/>
      <c r="AM453" s="26"/>
      <c r="AN453" s="26"/>
    </row>
    <row r="454" spans="1:40" ht="15.6">
      <c r="A454" s="247"/>
      <c r="B454" s="330">
        <f>+'Ark1'!C2008</f>
        <v>2024</v>
      </c>
      <c r="C454" s="267">
        <f>+'Ark1'!L2008</f>
        <v>12</v>
      </c>
      <c r="D454" s="267" t="s">
        <v>39</v>
      </c>
      <c r="E454" s="276">
        <f>+'Ark1'!AP2008</f>
        <v>27</v>
      </c>
      <c r="F454" s="275" t="str">
        <f>VLOOKUP(E454,RNR!$D$1:$E$38,2)</f>
        <v>Highland</v>
      </c>
      <c r="G454" s="85" t="str">
        <f>+IF(H454=0,"",'Ark1'!Q2008)</f>
        <v/>
      </c>
      <c r="H454" s="361">
        <f>+'Ark1'!R2008</f>
        <v>0</v>
      </c>
      <c r="I454" s="27" t="str">
        <f>+IF(H454=0,"",'Ark1'!AE2008)</f>
        <v/>
      </c>
      <c r="J454" s="27"/>
      <c r="K454" s="27" t="str">
        <f>+IF(H454=0,"",'Ark1'!AF2008)</f>
        <v/>
      </c>
      <c r="L454" s="26" t="str">
        <f>+IF(H454=0,"",'Ark1'!T2008)</f>
        <v/>
      </c>
      <c r="M454" s="305" t="str">
        <f>+IF(H454=0,"",'Ark1'!U2008)</f>
        <v/>
      </c>
      <c r="N454" s="27"/>
      <c r="O454" s="32" t="str">
        <f>+IF(H454=0,"",'Ark1'!W2008)</f>
        <v/>
      </c>
      <c r="P454" s="32" t="str">
        <f>+IF(H454=0,"",'Ark1'!X2008)</f>
        <v/>
      </c>
      <c r="Q454" s="32" t="str">
        <f>+IF(H454=0,"",'Ark1'!AG2008)</f>
        <v/>
      </c>
      <c r="R454" s="32" t="str">
        <f>+IF(H454=0,"",'Ark1'!AH2008)</f>
        <v/>
      </c>
      <c r="S454" s="377" t="str">
        <f>+IF(H454=0,"",'Ark1'!AR2008)</f>
        <v/>
      </c>
      <c r="T454" s="113" t="str">
        <f>+IF(H454=0,"",'Ark1'!AS2008)</f>
        <v/>
      </c>
      <c r="U454" s="32" t="str">
        <f>+IF(H454=0,"",'Ark1'!Y2008)</f>
        <v/>
      </c>
      <c r="V454" s="26" t="str">
        <f>+IF(H454=0,"",'Ark1'!AA2008)</f>
        <v/>
      </c>
      <c r="W454" s="305" t="str">
        <f t="shared" si="33"/>
        <v/>
      </c>
      <c r="X454" s="32" t="str">
        <f t="shared" si="34"/>
        <v/>
      </c>
      <c r="Y454" s="27" t="str">
        <f t="shared" si="35"/>
        <v/>
      </c>
      <c r="Z454" s="247"/>
      <c r="AC454" s="27"/>
      <c r="AD454" s="26"/>
      <c r="AG454" s="26"/>
      <c r="AH454" s="26"/>
      <c r="AI454" s="26"/>
      <c r="AK454" s="26"/>
      <c r="AM454" s="26"/>
      <c r="AN454" s="26"/>
    </row>
    <row r="455" spans="1:40" ht="15.6">
      <c r="A455" s="247"/>
      <c r="B455" s="330">
        <f>+'Ark1'!C2009</f>
        <v>2024</v>
      </c>
      <c r="C455" s="267">
        <f>+'Ark1'!L2009</f>
        <v>12</v>
      </c>
      <c r="D455" s="267" t="s">
        <v>39</v>
      </c>
      <c r="E455" s="276">
        <f>+'Ark1'!AP2009</f>
        <v>28</v>
      </c>
      <c r="F455" s="275" t="str">
        <f>VLOOKUP(E455,RNR!$D$1:$E$38,2)</f>
        <v>Tiroler Grauvieh</v>
      </c>
      <c r="G455" s="85" t="str">
        <f>+IF(H455=0,"",'Ark1'!Q2009)</f>
        <v/>
      </c>
      <c r="H455" s="361">
        <f>+'Ark1'!R2009</f>
        <v>0</v>
      </c>
      <c r="I455" s="27" t="str">
        <f>+IF(H455=0,"",'Ark1'!AE2009)</f>
        <v/>
      </c>
      <c r="J455" s="27"/>
      <c r="K455" s="27" t="str">
        <f>+IF(H455=0,"",'Ark1'!AF2009)</f>
        <v/>
      </c>
      <c r="L455" s="26" t="str">
        <f>+IF(H455=0,"",'Ark1'!T2009)</f>
        <v/>
      </c>
      <c r="M455" s="305" t="str">
        <f>+IF(H455=0,"",'Ark1'!U2009)</f>
        <v/>
      </c>
      <c r="N455" s="27"/>
      <c r="O455" s="32" t="str">
        <f>+IF(H455=0,"",'Ark1'!W2009)</f>
        <v/>
      </c>
      <c r="P455" s="32" t="str">
        <f>+IF(H455=0,"",'Ark1'!X2009)</f>
        <v/>
      </c>
      <c r="Q455" s="32" t="str">
        <f>+IF(H455=0,"",'Ark1'!AG2009)</f>
        <v/>
      </c>
      <c r="R455" s="32" t="str">
        <f>+IF(H455=0,"",'Ark1'!AH2009)</f>
        <v/>
      </c>
      <c r="S455" s="377" t="str">
        <f>+IF(H455=0,"",'Ark1'!AR2009)</f>
        <v/>
      </c>
      <c r="T455" s="113" t="str">
        <f>+IF(H455=0,"",'Ark1'!AS2009)</f>
        <v/>
      </c>
      <c r="U455" s="32" t="str">
        <f>+IF(H455=0,"",'Ark1'!Y2009)</f>
        <v/>
      </c>
      <c r="V455" s="26" t="str">
        <f>+IF(H455=0,"",'Ark1'!AA2009)</f>
        <v/>
      </c>
      <c r="W455" s="305" t="str">
        <f t="shared" si="33"/>
        <v/>
      </c>
      <c r="X455" s="32" t="str">
        <f t="shared" si="34"/>
        <v/>
      </c>
      <c r="Y455" s="27" t="str">
        <f t="shared" si="35"/>
        <v/>
      </c>
      <c r="Z455" s="247"/>
      <c r="AC455" s="27"/>
      <c r="AD455" s="26"/>
      <c r="AG455" s="26"/>
      <c r="AH455" s="26"/>
      <c r="AI455" s="26"/>
      <c r="AK455" s="26"/>
      <c r="AM455" s="26"/>
      <c r="AN455" s="26"/>
    </row>
    <row r="456" spans="1:40" ht="15.6">
      <c r="A456" s="247"/>
      <c r="B456" s="330">
        <f>+'Ark1'!C2010</f>
        <v>2024</v>
      </c>
      <c r="C456" s="267">
        <f>+'Ark1'!L2010</f>
        <v>12</v>
      </c>
      <c r="D456" s="267" t="s">
        <v>39</v>
      </c>
      <c r="E456" s="276">
        <f>+'Ark1'!AP2010</f>
        <v>29</v>
      </c>
      <c r="F456" s="275" t="str">
        <f>VLOOKUP(E456,RNR!$D$1:$E$38,2)</f>
        <v>Dexter</v>
      </c>
      <c r="G456" s="85" t="str">
        <f>+IF(H456=0,"",'Ark1'!Q2010)</f>
        <v/>
      </c>
      <c r="H456" s="361">
        <f>+'Ark1'!R2010</f>
        <v>0</v>
      </c>
      <c r="I456" s="27" t="str">
        <f>+IF(H456=0,"",'Ark1'!AE2010)</f>
        <v/>
      </c>
      <c r="J456" s="27"/>
      <c r="K456" s="27" t="str">
        <f>+IF(H456=0,"",'Ark1'!AF2010)</f>
        <v/>
      </c>
      <c r="L456" s="26" t="str">
        <f>+IF(H456=0,"",'Ark1'!T2010)</f>
        <v/>
      </c>
      <c r="M456" s="305" t="str">
        <f>+IF(H456=0,"",'Ark1'!U2010)</f>
        <v/>
      </c>
      <c r="N456" s="27"/>
      <c r="O456" s="32" t="str">
        <f>+IF(H456=0,"",'Ark1'!W2010)</f>
        <v/>
      </c>
      <c r="P456" s="32" t="str">
        <f>+IF(H456=0,"",'Ark1'!X2010)</f>
        <v/>
      </c>
      <c r="Q456" s="32" t="str">
        <f>+IF(H456=0,"",'Ark1'!AG2010)</f>
        <v/>
      </c>
      <c r="R456" s="32" t="str">
        <f>+IF(H456=0,"",'Ark1'!AH2010)</f>
        <v/>
      </c>
      <c r="S456" s="377" t="str">
        <f>+IF(H456=0,"",'Ark1'!AR2010)</f>
        <v/>
      </c>
      <c r="T456" s="113" t="str">
        <f>+IF(H456=0,"",'Ark1'!AS2010)</f>
        <v/>
      </c>
      <c r="U456" s="32" t="str">
        <f>+IF(H456=0,"",'Ark1'!Y2010)</f>
        <v/>
      </c>
      <c r="V456" s="26" t="str">
        <f>+IF(H456=0,"",'Ark1'!AA2010)</f>
        <v/>
      </c>
      <c r="W456" s="305" t="str">
        <f t="shared" si="33"/>
        <v/>
      </c>
      <c r="X456" s="32" t="str">
        <f t="shared" si="34"/>
        <v/>
      </c>
      <c r="Y456" s="27" t="str">
        <f t="shared" si="35"/>
        <v/>
      </c>
      <c r="Z456" s="247"/>
      <c r="AC456" s="27"/>
      <c r="AD456" s="26"/>
      <c r="AG456" s="26"/>
      <c r="AH456" s="26"/>
      <c r="AI456" s="26"/>
      <c r="AK456" s="26"/>
      <c r="AM456" s="26"/>
      <c r="AN456" s="26"/>
    </row>
    <row r="457" spans="1:40" ht="15.6">
      <c r="A457" s="247"/>
      <c r="B457" s="330">
        <f>+'Ark1'!C2011</f>
        <v>2024</v>
      </c>
      <c r="C457" s="267">
        <f>+'Ark1'!L2011</f>
        <v>12</v>
      </c>
      <c r="D457" s="267" t="s">
        <v>39</v>
      </c>
      <c r="E457" s="276">
        <f>+'Ark1'!AP2011</f>
        <v>30</v>
      </c>
      <c r="F457" s="275" t="str">
        <f>VLOOKUP(E457,RNR!$D$1:$E$38,2)</f>
        <v>Piemontese</v>
      </c>
      <c r="G457" s="85" t="str">
        <f>+IF(H457=0,"",'Ark1'!Q2011)</f>
        <v/>
      </c>
      <c r="H457" s="361">
        <f>+'Ark1'!R2011</f>
        <v>0</v>
      </c>
      <c r="I457" s="27" t="str">
        <f>+IF(H457=0,"",'Ark1'!AE2011)</f>
        <v/>
      </c>
      <c r="J457" s="27"/>
      <c r="K457" s="27" t="str">
        <f>+IF(H457=0,"",'Ark1'!AF2011)</f>
        <v/>
      </c>
      <c r="L457" s="26" t="str">
        <f>+IF(H457=0,"",'Ark1'!T2011)</f>
        <v/>
      </c>
      <c r="M457" s="305" t="str">
        <f>+IF(H457=0,"",'Ark1'!U2011)</f>
        <v/>
      </c>
      <c r="N457" s="27"/>
      <c r="O457" s="32" t="str">
        <f>+IF(H457=0,"",'Ark1'!W2011)</f>
        <v/>
      </c>
      <c r="P457" s="32" t="str">
        <f>+IF(H457=0,"",'Ark1'!X2011)</f>
        <v/>
      </c>
      <c r="Q457" s="32" t="str">
        <f>+IF(H457=0,"",'Ark1'!AG2011)</f>
        <v/>
      </c>
      <c r="R457" s="32" t="str">
        <f>+IF(H457=0,"",'Ark1'!AH2011)</f>
        <v/>
      </c>
      <c r="S457" s="377" t="str">
        <f>+IF(H457=0,"",'Ark1'!AR2011)</f>
        <v/>
      </c>
      <c r="T457" s="113" t="str">
        <f>+IF(H457=0,"",'Ark1'!AS2011)</f>
        <v/>
      </c>
      <c r="U457" s="32" t="str">
        <f>+IF(H457=0,"",'Ark1'!Y2011)</f>
        <v/>
      </c>
      <c r="V457" s="26" t="str">
        <f>+IF(H457=0,"",'Ark1'!AA2011)</f>
        <v/>
      </c>
      <c r="W457" s="305" t="str">
        <f t="shared" si="33"/>
        <v/>
      </c>
      <c r="X457" s="32" t="str">
        <f t="shared" si="34"/>
        <v/>
      </c>
      <c r="Y457" s="27" t="str">
        <f t="shared" si="35"/>
        <v/>
      </c>
      <c r="Z457" s="247"/>
      <c r="AC457" s="27"/>
      <c r="AD457" s="26"/>
      <c r="AG457" s="26"/>
      <c r="AH457" s="26"/>
      <c r="AI457" s="26"/>
      <c r="AK457" s="26"/>
      <c r="AM457" s="26"/>
      <c r="AN457" s="26"/>
    </row>
    <row r="458" spans="1:40" ht="15.6">
      <c r="A458" s="247"/>
      <c r="B458" s="330">
        <f>+'Ark1'!C2012</f>
        <v>2024</v>
      </c>
      <c r="C458" s="267">
        <f>+'Ark1'!L2012</f>
        <v>12</v>
      </c>
      <c r="D458" s="267" t="s">
        <v>39</v>
      </c>
      <c r="E458" s="276">
        <f>+'Ark1'!AP2012</f>
        <v>31</v>
      </c>
      <c r="F458" s="275" t="str">
        <f>VLOOKUP(E458,RNR!$D$1:$E$38,2)</f>
        <v>Galloway</v>
      </c>
      <c r="G458" s="85" t="str">
        <f>+IF(H458=0,"",'Ark1'!Q2012)</f>
        <v/>
      </c>
      <c r="H458" s="361">
        <f>+'Ark1'!R2012</f>
        <v>0</v>
      </c>
      <c r="I458" s="27" t="str">
        <f>+IF(H458=0,"",'Ark1'!AE2012)</f>
        <v/>
      </c>
      <c r="J458" s="27"/>
      <c r="K458" s="27" t="str">
        <f>+IF(H458=0,"",'Ark1'!AF2012)</f>
        <v/>
      </c>
      <c r="L458" s="26" t="str">
        <f>+IF(H458=0,"",'Ark1'!T2012)</f>
        <v/>
      </c>
      <c r="M458" s="305" t="str">
        <f>+IF(H458=0,"",'Ark1'!U2012)</f>
        <v/>
      </c>
      <c r="N458" s="27"/>
      <c r="O458" s="32" t="str">
        <f>+IF(H458=0,"",'Ark1'!W2012)</f>
        <v/>
      </c>
      <c r="P458" s="32" t="str">
        <f>+IF(H458=0,"",'Ark1'!X2012)</f>
        <v/>
      </c>
      <c r="Q458" s="32" t="str">
        <f>+IF(H458=0,"",'Ark1'!AG2012)</f>
        <v/>
      </c>
      <c r="R458" s="32" t="str">
        <f>+IF(H458=0,"",'Ark1'!AH2012)</f>
        <v/>
      </c>
      <c r="S458" s="377" t="str">
        <f>+IF(H458=0,"",'Ark1'!AR2012)</f>
        <v/>
      </c>
      <c r="T458" s="113" t="str">
        <f>+IF(H458=0,"",'Ark1'!AS2012)</f>
        <v/>
      </c>
      <c r="U458" s="32" t="str">
        <f>+IF(H458=0,"",'Ark1'!Y2012)</f>
        <v/>
      </c>
      <c r="V458" s="26" t="str">
        <f>+IF(H458=0,"",'Ark1'!AA2012)</f>
        <v/>
      </c>
      <c r="W458" s="305" t="str">
        <f t="shared" si="33"/>
        <v/>
      </c>
      <c r="X458" s="32" t="str">
        <f t="shared" si="34"/>
        <v/>
      </c>
      <c r="Y458" s="27" t="str">
        <f t="shared" si="35"/>
        <v/>
      </c>
      <c r="Z458" s="247"/>
      <c r="AC458" s="27"/>
      <c r="AD458" s="26"/>
      <c r="AG458" s="26"/>
      <c r="AH458" s="26"/>
      <c r="AI458" s="26"/>
      <c r="AK458" s="26"/>
      <c r="AM458" s="26"/>
      <c r="AN458" s="26"/>
    </row>
    <row r="459" spans="1:40" ht="15.6">
      <c r="A459" s="247"/>
      <c r="B459" s="330">
        <f>+'Ark1'!C2013</f>
        <v>2024</v>
      </c>
      <c r="C459" s="267">
        <f>+'Ark1'!L2013</f>
        <v>12</v>
      </c>
      <c r="D459" s="267" t="s">
        <v>39</v>
      </c>
      <c r="E459" s="276">
        <f>+'Ark1'!AP2013</f>
        <v>32</v>
      </c>
      <c r="F459" s="275" t="str">
        <f>VLOOKUP(E459,RNR!$D$1:$E$38,2)</f>
        <v>Salers</v>
      </c>
      <c r="G459" s="85" t="str">
        <f>+IF(H459=0,"",'Ark1'!Q2013)</f>
        <v/>
      </c>
      <c r="H459" s="361">
        <f>+'Ark1'!R2013</f>
        <v>0</v>
      </c>
      <c r="I459" s="27" t="str">
        <f>+IF(H459=0,"",'Ark1'!AE2013)</f>
        <v/>
      </c>
      <c r="J459" s="27"/>
      <c r="K459" s="27" t="str">
        <f>+IF(H459=0,"",'Ark1'!AF2013)</f>
        <v/>
      </c>
      <c r="L459" s="26" t="str">
        <f>+IF(H459=0,"",'Ark1'!T2013)</f>
        <v/>
      </c>
      <c r="M459" s="305" t="str">
        <f>+IF(H459=0,"",'Ark1'!U2013)</f>
        <v/>
      </c>
      <c r="N459" s="27"/>
      <c r="O459" s="32" t="str">
        <f>+IF(H459=0,"",'Ark1'!W2013)</f>
        <v/>
      </c>
      <c r="P459" s="32" t="str">
        <f>+IF(H459=0,"",'Ark1'!X2013)</f>
        <v/>
      </c>
      <c r="Q459" s="32" t="str">
        <f>+IF(H459=0,"",'Ark1'!AG2013)</f>
        <v/>
      </c>
      <c r="R459" s="32" t="str">
        <f>+IF(H459=0,"",'Ark1'!AH2013)</f>
        <v/>
      </c>
      <c r="S459" s="377" t="str">
        <f>+IF(H459=0,"",'Ark1'!AR2013)</f>
        <v/>
      </c>
      <c r="T459" s="113" t="str">
        <f>+IF(H459=0,"",'Ark1'!AS2013)</f>
        <v/>
      </c>
      <c r="U459" s="32" t="str">
        <f>+IF(H459=0,"",'Ark1'!Y2013)</f>
        <v/>
      </c>
      <c r="V459" s="26" t="str">
        <f>+IF(H459=0,"",'Ark1'!AA2013)</f>
        <v/>
      </c>
      <c r="W459" s="305" t="str">
        <f t="shared" si="33"/>
        <v/>
      </c>
      <c r="X459" s="32" t="str">
        <f t="shared" si="34"/>
        <v/>
      </c>
      <c r="Y459" s="27" t="str">
        <f t="shared" si="35"/>
        <v/>
      </c>
      <c r="Z459" s="247"/>
      <c r="AC459" s="27"/>
      <c r="AD459" s="26"/>
      <c r="AG459" s="26"/>
      <c r="AH459" s="26"/>
      <c r="AI459" s="26"/>
      <c r="AK459" s="26"/>
      <c r="AM459" s="26"/>
      <c r="AN459" s="26"/>
    </row>
    <row r="460" spans="1:40" ht="15.6">
      <c r="A460" s="247"/>
      <c r="B460" s="330">
        <f>+'Ark1'!C2014</f>
        <v>2024</v>
      </c>
      <c r="C460" s="267">
        <f>+'Ark1'!L2014</f>
        <v>12</v>
      </c>
      <c r="D460" s="267" t="s">
        <v>39</v>
      </c>
      <c r="E460" s="276">
        <f>+'Ark1'!AP2014</f>
        <v>33</v>
      </c>
      <c r="F460" s="275" t="str">
        <f>VLOOKUP(E460,RNR!$D$1:$E$38,2)</f>
        <v>Chianina</v>
      </c>
      <c r="G460" s="85" t="str">
        <f>+IF(H460=0,"",'Ark1'!Q2014)</f>
        <v/>
      </c>
      <c r="H460" s="361">
        <f>+'Ark1'!R2014</f>
        <v>0</v>
      </c>
      <c r="I460" s="27" t="str">
        <f>+IF(H460=0,"",'Ark1'!AE2014)</f>
        <v/>
      </c>
      <c r="J460" s="27"/>
      <c r="K460" s="27" t="str">
        <f>+IF(H460=0,"",'Ark1'!AF2014)</f>
        <v/>
      </c>
      <c r="L460" s="26" t="str">
        <f>+IF(H460=0,"",'Ark1'!T2014)</f>
        <v/>
      </c>
      <c r="M460" s="305" t="str">
        <f>+IF(H460=0,"",'Ark1'!U2014)</f>
        <v/>
      </c>
      <c r="N460" s="27"/>
      <c r="O460" s="32" t="str">
        <f>+IF(H460=0,"",'Ark1'!W2014)</f>
        <v/>
      </c>
      <c r="P460" s="32" t="str">
        <f>+IF(H460=0,"",'Ark1'!X2014)</f>
        <v/>
      </c>
      <c r="Q460" s="32" t="str">
        <f>+IF(H460=0,"",'Ark1'!AG2014)</f>
        <v/>
      </c>
      <c r="R460" s="32" t="str">
        <f>+IF(H460=0,"",'Ark1'!AH2014)</f>
        <v/>
      </c>
      <c r="S460" s="377" t="str">
        <f>+IF(H460=0,"",'Ark1'!AR2014)</f>
        <v/>
      </c>
      <c r="T460" s="113" t="str">
        <f>+IF(H460=0,"",'Ark1'!AS2014)</f>
        <v/>
      </c>
      <c r="U460" s="32" t="str">
        <f>+IF(H460=0,"",'Ark1'!Y2014)</f>
        <v/>
      </c>
      <c r="V460" s="26" t="str">
        <f>+IF(H460=0,"",'Ark1'!AA2014)</f>
        <v/>
      </c>
      <c r="W460" s="305" t="str">
        <f t="shared" si="33"/>
        <v/>
      </c>
      <c r="X460" s="32" t="str">
        <f t="shared" si="34"/>
        <v/>
      </c>
      <c r="Y460" s="27" t="str">
        <f t="shared" si="35"/>
        <v/>
      </c>
      <c r="Z460" s="247"/>
      <c r="AC460" s="27"/>
      <c r="AD460" s="26"/>
      <c r="AG460" s="26"/>
      <c r="AH460" s="26"/>
      <c r="AI460" s="26"/>
      <c r="AK460" s="26"/>
      <c r="AM460" s="26"/>
      <c r="AN460" s="26"/>
    </row>
    <row r="461" spans="1:40" ht="15.6">
      <c r="A461" s="247"/>
      <c r="B461" s="330">
        <f>+'Ark1'!C2015</f>
        <v>2024</v>
      </c>
      <c r="C461" s="267">
        <f>+'Ark1'!L2015</f>
        <v>12</v>
      </c>
      <c r="D461" s="267" t="s">
        <v>39</v>
      </c>
      <c r="E461" s="276">
        <f>+'Ark1'!AP2015</f>
        <v>34</v>
      </c>
      <c r="F461" s="275" t="str">
        <f>VLOOKUP(E461,RNR!$D$1:$E$38,2)</f>
        <v>Belgisk blå</v>
      </c>
      <c r="G461" s="85" t="str">
        <f>+IF(H461=0,"",'Ark1'!Q2015)</f>
        <v/>
      </c>
      <c r="H461" s="361">
        <f>+'Ark1'!R2015</f>
        <v>0</v>
      </c>
      <c r="I461" s="27" t="str">
        <f>+IF(H461=0,"",'Ark1'!AE2015)</f>
        <v/>
      </c>
      <c r="J461" s="27"/>
      <c r="K461" s="27" t="str">
        <f>+IF(H461=0,"",'Ark1'!AF2015)</f>
        <v/>
      </c>
      <c r="L461" s="26" t="str">
        <f>+IF(H461=0,"",'Ark1'!T2015)</f>
        <v/>
      </c>
      <c r="M461" s="305" t="str">
        <f>+IF(H461=0,"",'Ark1'!U2015)</f>
        <v/>
      </c>
      <c r="N461" s="27"/>
      <c r="O461" s="32" t="str">
        <f>+IF(H461=0,"",'Ark1'!W2015)</f>
        <v/>
      </c>
      <c r="P461" s="32" t="str">
        <f>+IF(H461=0,"",'Ark1'!X2015)</f>
        <v/>
      </c>
      <c r="Q461" s="32" t="str">
        <f>+IF(H461=0,"",'Ark1'!AG2015)</f>
        <v/>
      </c>
      <c r="R461" s="32" t="str">
        <f>+IF(H461=0,"",'Ark1'!AH2015)</f>
        <v/>
      </c>
      <c r="S461" s="377" t="str">
        <f>+IF(H461=0,"",'Ark1'!AR2015)</f>
        <v/>
      </c>
      <c r="T461" s="113" t="str">
        <f>+IF(H461=0,"",'Ark1'!AS2015)</f>
        <v/>
      </c>
      <c r="U461" s="32" t="str">
        <f>+IF(H461=0,"",'Ark1'!Y2015)</f>
        <v/>
      </c>
      <c r="V461" s="26" t="str">
        <f>+IF(H461=0,"",'Ark1'!AA2015)</f>
        <v/>
      </c>
      <c r="W461" s="305" t="str">
        <f t="shared" si="33"/>
        <v/>
      </c>
      <c r="X461" s="32" t="str">
        <f t="shared" si="34"/>
        <v/>
      </c>
      <c r="Y461" s="27" t="str">
        <f t="shared" si="35"/>
        <v/>
      </c>
      <c r="Z461" s="247"/>
      <c r="AC461" s="27"/>
      <c r="AD461" s="26"/>
      <c r="AG461" s="26"/>
      <c r="AH461" s="26"/>
      <c r="AI461" s="26"/>
      <c r="AK461" s="26"/>
      <c r="AM461" s="26"/>
      <c r="AN461" s="26"/>
    </row>
    <row r="462" spans="1:40" ht="15.6">
      <c r="A462" s="247"/>
      <c r="B462" s="330">
        <f>+'Ark1'!C2016</f>
        <v>2024</v>
      </c>
      <c r="C462" s="267">
        <f>+'Ark1'!L2016</f>
        <v>12</v>
      </c>
      <c r="D462" s="267" t="s">
        <v>39</v>
      </c>
      <c r="E462" s="276">
        <f>+'Ark1'!AP2016</f>
        <v>39</v>
      </c>
      <c r="F462" s="275" t="str">
        <f>VLOOKUP(E462,RNR!$D$1:$E$38,2)</f>
        <v>Wagyu</v>
      </c>
      <c r="G462" s="85" t="str">
        <f>+IF(H462=0,"",'Ark1'!Q2016)</f>
        <v/>
      </c>
      <c r="H462" s="361">
        <f>+'Ark1'!R2016</f>
        <v>0</v>
      </c>
      <c r="I462" s="27" t="str">
        <f>+IF(H462=0,"",'Ark1'!AE2016)</f>
        <v/>
      </c>
      <c r="J462" s="27"/>
      <c r="K462" s="27" t="str">
        <f>+IF(H462=0,"",'Ark1'!AF2016)</f>
        <v/>
      </c>
      <c r="L462" s="26" t="str">
        <f>+IF(H462=0,"",'Ark1'!T2016)</f>
        <v/>
      </c>
      <c r="M462" s="305" t="str">
        <f>+IF(H462=0,"",'Ark1'!U2016)</f>
        <v/>
      </c>
      <c r="N462" s="27"/>
      <c r="O462" s="32" t="str">
        <f>+IF(H462=0,"",'Ark1'!W2016)</f>
        <v/>
      </c>
      <c r="P462" s="32" t="str">
        <f>+IF(H462=0,"",'Ark1'!X2016)</f>
        <v/>
      </c>
      <c r="Q462" s="32" t="str">
        <f>+IF(H462=0,"",'Ark1'!AG2016)</f>
        <v/>
      </c>
      <c r="R462" s="32" t="str">
        <f>+IF(H462=0,"",'Ark1'!AH2016)</f>
        <v/>
      </c>
      <c r="S462" s="377" t="str">
        <f>+IF(H462=0,"",'Ark1'!AR2016)</f>
        <v/>
      </c>
      <c r="T462" s="113" t="str">
        <f>+IF(H462=0,"",'Ark1'!AS2016)</f>
        <v/>
      </c>
      <c r="U462" s="32" t="str">
        <f>+IF(H462=0,"",'Ark1'!Y2016)</f>
        <v/>
      </c>
      <c r="V462" s="26" t="str">
        <f>+IF(H462=0,"",'Ark1'!AA2016)</f>
        <v/>
      </c>
      <c r="W462" s="305" t="str">
        <f t="shared" si="33"/>
        <v/>
      </c>
      <c r="X462" s="32" t="str">
        <f t="shared" si="34"/>
        <v/>
      </c>
      <c r="Y462" s="27" t="str">
        <f t="shared" si="35"/>
        <v/>
      </c>
      <c r="Z462" s="247"/>
      <c r="AC462" s="27"/>
      <c r="AD462" s="26"/>
      <c r="AG462" s="26"/>
      <c r="AH462" s="26"/>
      <c r="AI462" s="26"/>
      <c r="AK462" s="26"/>
      <c r="AM462" s="26"/>
      <c r="AN462" s="26"/>
    </row>
    <row r="463" spans="1:40" ht="15.6">
      <c r="A463" s="247"/>
      <c r="B463" s="330">
        <f>+'Ark1'!C2017</f>
        <v>2024</v>
      </c>
      <c r="C463" s="267">
        <f>+'Ark1'!L2017</f>
        <v>12</v>
      </c>
      <c r="D463" s="267" t="s">
        <v>39</v>
      </c>
      <c r="E463" s="276">
        <f>+'Ark1'!AP2017</f>
        <v>40</v>
      </c>
      <c r="F463" s="275" t="str">
        <f>VLOOKUP(E463,RNR!$D$1:$E$38,2)</f>
        <v>Jak (Bos Grunniens)</v>
      </c>
      <c r="G463" s="85" t="str">
        <f>+IF(H463=0,"",'Ark1'!Q2017)</f>
        <v/>
      </c>
      <c r="H463" s="361">
        <f>+'Ark1'!R2017</f>
        <v>0</v>
      </c>
      <c r="I463" s="27" t="str">
        <f>+IF(H463=0,"",'Ark1'!AE2017)</f>
        <v/>
      </c>
      <c r="J463" s="27"/>
      <c r="K463" s="27" t="str">
        <f>+IF(H463=0,"",'Ark1'!AF2017)</f>
        <v/>
      </c>
      <c r="L463" s="26" t="str">
        <f>+IF(H463=0,"",'Ark1'!T2017)</f>
        <v/>
      </c>
      <c r="M463" s="305" t="str">
        <f>+IF(H463=0,"",'Ark1'!U2017)</f>
        <v/>
      </c>
      <c r="N463" s="27"/>
      <c r="O463" s="32" t="str">
        <f>+IF(H463=0,"",'Ark1'!W2017)</f>
        <v/>
      </c>
      <c r="P463" s="32" t="str">
        <f>+IF(H463=0,"",'Ark1'!X2017)</f>
        <v/>
      </c>
      <c r="Q463" s="32" t="str">
        <f>+IF(H463=0,"",'Ark1'!AG2017)</f>
        <v/>
      </c>
      <c r="R463" s="32" t="str">
        <f>+IF(H463=0,"",'Ark1'!AH2017)</f>
        <v/>
      </c>
      <c r="S463" s="377" t="str">
        <f>+IF(H463=0,"",'Ark1'!AR2017)</f>
        <v/>
      </c>
      <c r="T463" s="113" t="str">
        <f>+IF(H463=0,"",'Ark1'!AS2017)</f>
        <v/>
      </c>
      <c r="U463" s="32" t="str">
        <f>+IF(H463=0,"",'Ark1'!Y2017)</f>
        <v/>
      </c>
      <c r="V463" s="26" t="str">
        <f>+IF(H463=0,"",'Ark1'!AA2017)</f>
        <v/>
      </c>
      <c r="W463" s="305" t="str">
        <f t="shared" si="33"/>
        <v/>
      </c>
      <c r="X463" s="32" t="str">
        <f t="shared" si="34"/>
        <v/>
      </c>
      <c r="Y463" s="27" t="str">
        <f t="shared" si="35"/>
        <v/>
      </c>
      <c r="Z463" s="247"/>
      <c r="AC463" s="27"/>
      <c r="AD463" s="26"/>
      <c r="AG463" s="26"/>
      <c r="AH463" s="26"/>
      <c r="AI463" s="26"/>
      <c r="AK463" s="26"/>
      <c r="AM463" s="26"/>
      <c r="AN463" s="26"/>
    </row>
    <row r="464" spans="1:40" ht="15.6">
      <c r="A464" s="247"/>
      <c r="B464" s="330">
        <f>+'Ark1'!C2018</f>
        <v>2024</v>
      </c>
      <c r="C464" s="267">
        <f>+'Ark1'!L2018</f>
        <v>12</v>
      </c>
      <c r="D464" s="267" t="s">
        <v>39</v>
      </c>
      <c r="E464" s="276">
        <f>+'Ark1'!AP2018</f>
        <v>98</v>
      </c>
      <c r="F464" s="275" t="str">
        <f>VLOOKUP(E464,RNR!$D$1:$E$38,2)</f>
        <v>Krysning</v>
      </c>
      <c r="G464" s="85" t="str">
        <f>+IF(H464=0,"",'Ark1'!Q2018)</f>
        <v/>
      </c>
      <c r="H464" s="361">
        <f>+'Ark1'!R2018</f>
        <v>0</v>
      </c>
      <c r="I464" s="27" t="str">
        <f>+IF(H464=0,"",'Ark1'!AE2018)</f>
        <v/>
      </c>
      <c r="J464" s="27"/>
      <c r="K464" s="27" t="str">
        <f>+IF(H464=0,"",'Ark1'!AF2018)</f>
        <v/>
      </c>
      <c r="L464" s="26" t="str">
        <f>+IF(H464=0,"",'Ark1'!T2018)</f>
        <v/>
      </c>
      <c r="M464" s="305" t="str">
        <f>+IF(H464=0,"",'Ark1'!U2018)</f>
        <v/>
      </c>
      <c r="N464" s="27"/>
      <c r="O464" s="32" t="str">
        <f>+IF(H464=0,"",'Ark1'!W2018)</f>
        <v/>
      </c>
      <c r="P464" s="32" t="str">
        <f>+IF(H464=0,"",'Ark1'!X2018)</f>
        <v/>
      </c>
      <c r="Q464" s="32" t="str">
        <f>+IF(H464=0,"",'Ark1'!AG2018)</f>
        <v/>
      </c>
      <c r="R464" s="32" t="str">
        <f>+IF(H464=0,"",'Ark1'!AH2018)</f>
        <v/>
      </c>
      <c r="S464" s="377" t="str">
        <f>+IF(H464=0,"",'Ark1'!AR2018)</f>
        <v/>
      </c>
      <c r="T464" s="113" t="str">
        <f>+IF(H464=0,"",'Ark1'!AS2018)</f>
        <v/>
      </c>
      <c r="U464" s="32" t="str">
        <f>+IF(H464=0,"",'Ark1'!Y2018)</f>
        <v/>
      </c>
      <c r="V464" s="26" t="str">
        <f>+IF(H464=0,"",'Ark1'!AA2018)</f>
        <v/>
      </c>
      <c r="W464" s="305" t="str">
        <f t="shared" si="33"/>
        <v/>
      </c>
      <c r="X464" s="32" t="str">
        <f t="shared" si="34"/>
        <v/>
      </c>
      <c r="Y464" s="27" t="str">
        <f t="shared" si="35"/>
        <v/>
      </c>
      <c r="Z464" s="247"/>
      <c r="AC464" s="27"/>
      <c r="AD464" s="26"/>
      <c r="AG464" s="26"/>
      <c r="AH464" s="26"/>
      <c r="AI464" s="26"/>
      <c r="AK464" s="26"/>
      <c r="AM464" s="26"/>
      <c r="AN464" s="26"/>
    </row>
    <row r="465" spans="1:54" ht="15.6">
      <c r="A465" s="247"/>
      <c r="B465" s="330">
        <f>+'Ark1'!C2019</f>
        <v>2024</v>
      </c>
      <c r="C465" s="267">
        <f>+'Ark1'!L2019</f>
        <v>12</v>
      </c>
      <c r="D465" s="267" t="s">
        <v>39</v>
      </c>
      <c r="E465" s="276">
        <f>+'Ark1'!AP2019</f>
        <v>99</v>
      </c>
      <c r="F465" s="275" t="str">
        <f>VLOOKUP(E465,RNR!$D$1:$E$38,2)</f>
        <v>Ukjent rase</v>
      </c>
      <c r="G465" s="85" t="str">
        <f>+IF(H465=0,"",'Ark1'!Q2019)</f>
        <v/>
      </c>
      <c r="H465" s="361">
        <f>+'Ark1'!R2019</f>
        <v>0</v>
      </c>
      <c r="I465" s="27" t="str">
        <f>+IF(H465=0,"",'Ark1'!AE2019)</f>
        <v/>
      </c>
      <c r="J465" s="27"/>
      <c r="K465" s="27" t="str">
        <f>+IF(H465=0,"",'Ark1'!AF2019)</f>
        <v/>
      </c>
      <c r="L465" s="26" t="str">
        <f>+IF(H465=0,"",'Ark1'!T2019)</f>
        <v/>
      </c>
      <c r="M465" s="305" t="str">
        <f>+IF(H465=0,"",'Ark1'!U2019)</f>
        <v/>
      </c>
      <c r="N465" s="27"/>
      <c r="O465" s="32" t="str">
        <f>+IF(H465=0,"",'Ark1'!W2019)</f>
        <v/>
      </c>
      <c r="P465" s="32" t="str">
        <f>+IF(H465=0,"",'Ark1'!X2019)</f>
        <v/>
      </c>
      <c r="Q465" s="32" t="str">
        <f>+IF(H465=0,"",'Ark1'!AG2019)</f>
        <v/>
      </c>
      <c r="R465" s="32" t="str">
        <f>+IF(H465=0,"",'Ark1'!AH2019)</f>
        <v/>
      </c>
      <c r="S465" s="377" t="str">
        <f>+IF(H465=0,"",'Ark1'!AR2019)</f>
        <v/>
      </c>
      <c r="T465" s="113" t="str">
        <f>+IF(H465=0,"",'Ark1'!AS2019)</f>
        <v/>
      </c>
      <c r="U465" s="32" t="str">
        <f>+IF(H465=0,"",'Ark1'!Y2019)</f>
        <v/>
      </c>
      <c r="V465" s="26" t="str">
        <f>+IF(H465=0,"",'Ark1'!AA2019)</f>
        <v/>
      </c>
      <c r="W465" s="305" t="str">
        <f t="shared" si="33"/>
        <v/>
      </c>
      <c r="X465" s="32" t="str">
        <f t="shared" si="34"/>
        <v/>
      </c>
      <c r="Y465" s="27" t="str">
        <f t="shared" si="35"/>
        <v/>
      </c>
      <c r="Z465" s="247"/>
      <c r="AC465" s="27"/>
      <c r="AD465" s="26"/>
      <c r="AG465" s="26"/>
      <c r="AH465" s="26"/>
      <c r="AI465" s="26"/>
      <c r="AK465" s="26"/>
      <c r="AM465" s="26"/>
      <c r="AN465" s="26"/>
    </row>
    <row r="466" spans="1:54" ht="19.8">
      <c r="A466" s="247"/>
      <c r="B466" s="247"/>
      <c r="C466" s="247"/>
      <c r="D466" s="247"/>
      <c r="E466" s="247"/>
      <c r="F466" s="278"/>
      <c r="G466" s="247"/>
      <c r="H466" s="247"/>
      <c r="I466" s="248"/>
      <c r="J466" s="247"/>
      <c r="K466" s="248"/>
      <c r="L466" s="247"/>
      <c r="M466" s="247"/>
      <c r="N466" s="247"/>
      <c r="O466" s="249"/>
      <c r="P466" s="249"/>
      <c r="Q466" s="247"/>
      <c r="R466" s="249"/>
      <c r="S466" s="249"/>
      <c r="T466" s="249"/>
      <c r="U466" s="249"/>
      <c r="V466" s="247"/>
      <c r="W466" s="247"/>
      <c r="X466" s="249"/>
      <c r="Y466" s="249"/>
      <c r="Z466" s="247"/>
      <c r="AA466" s="250"/>
      <c r="AC466" s="27"/>
      <c r="AD466" s="26"/>
      <c r="AE466" s="251"/>
      <c r="AF466" s="85"/>
      <c r="AJ466" s="85"/>
      <c r="BB466" s="263"/>
    </row>
    <row r="467" spans="1:54" ht="19.8">
      <c r="A467" s="247"/>
      <c r="B467" s="247"/>
      <c r="C467" s="277" t="s">
        <v>0</v>
      </c>
      <c r="D467" s="278"/>
      <c r="E467" s="278" t="s">
        <v>40</v>
      </c>
      <c r="F467" s="278"/>
      <c r="G467" s="279" t="s">
        <v>592</v>
      </c>
      <c r="H467" s="280">
        <f>SUM(H469:H503)</f>
        <v>0</v>
      </c>
      <c r="I467" s="248"/>
      <c r="J467" s="247"/>
      <c r="K467" s="248"/>
      <c r="L467" s="247"/>
      <c r="M467" s="345" t="str">
        <f>+Klasse!L23</f>
        <v/>
      </c>
      <c r="N467" s="247" t="s">
        <v>562</v>
      </c>
      <c r="O467" s="249"/>
      <c r="P467" s="249"/>
      <c r="Q467" s="247"/>
      <c r="R467" s="249"/>
      <c r="S467" s="249"/>
      <c r="T467" s="249"/>
      <c r="U467" s="249"/>
      <c r="V467" s="247"/>
      <c r="W467" s="345" t="str">
        <f>+Klasse!AC23</f>
        <v/>
      </c>
      <c r="X467" s="249" t="s">
        <v>637</v>
      </c>
      <c r="Y467" s="264"/>
      <c r="Z467" s="247"/>
      <c r="AA467" s="250"/>
      <c r="AC467" s="27"/>
      <c r="AD467" s="26"/>
      <c r="AE467" s="251"/>
      <c r="AF467" s="85"/>
      <c r="AJ467" s="85"/>
      <c r="BB467" s="263"/>
    </row>
    <row r="468" spans="1:54" ht="19.8">
      <c r="A468" s="247"/>
      <c r="B468" s="247"/>
      <c r="C468" s="277"/>
      <c r="D468" s="278"/>
      <c r="E468" s="278"/>
      <c r="F468" s="278"/>
      <c r="G468" s="278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  <c r="X468" s="278"/>
      <c r="Y468" s="278"/>
      <c r="Z468" s="278"/>
      <c r="AA468" s="250"/>
      <c r="AC468" s="27"/>
      <c r="AD468" s="26"/>
      <c r="AE468" s="251"/>
      <c r="AF468" s="85"/>
      <c r="AJ468" s="85"/>
      <c r="BB468" s="263"/>
    </row>
    <row r="469" spans="1:54" ht="15.6">
      <c r="A469" s="247"/>
      <c r="B469" s="330">
        <f>+'Ark1'!C2020</f>
        <v>2024</v>
      </c>
      <c r="C469" s="267">
        <f>+'Ark1'!L2020</f>
        <v>13</v>
      </c>
      <c r="D469" s="267" t="s">
        <v>40</v>
      </c>
      <c r="E469" s="275">
        <f>+'Ark1'!AP2020</f>
        <v>1</v>
      </c>
      <c r="F469" s="275" t="str">
        <f>VLOOKUP(E469,RNR!$D$1:$E$38,2)</f>
        <v>NRF</v>
      </c>
      <c r="G469" s="267" t="str">
        <f>+IF(H469=0,"",'Ark1'!Q2020)</f>
        <v/>
      </c>
      <c r="H469" s="361">
        <f>+'Ark1'!R2020</f>
        <v>0</v>
      </c>
      <c r="I469" s="268" t="str">
        <f>+IF(H469=0,"",'Ark1'!AE2020)</f>
        <v/>
      </c>
      <c r="J469" s="268"/>
      <c r="K469" s="268" t="str">
        <f>+IF(H469=0,"",'Ark1'!AF2020)</f>
        <v/>
      </c>
      <c r="L469" s="269" t="str">
        <f>+IF(H469=0,"",'Ark1'!T2020)</f>
        <v/>
      </c>
      <c r="M469" s="305" t="str">
        <f>+IF(H469=0,"",'Ark1'!U2020)</f>
        <v/>
      </c>
      <c r="N469" s="268"/>
      <c r="O469" s="270" t="str">
        <f>+IF(H469=0,"",'Ark1'!W2020)</f>
        <v/>
      </c>
      <c r="P469" s="270" t="str">
        <f>+IF(H469=0,"",'Ark1'!X2020)</f>
        <v/>
      </c>
      <c r="Q469" s="270" t="str">
        <f>+IF(H469=0,"",'Ark1'!AG2020)</f>
        <v/>
      </c>
      <c r="R469" s="270" t="str">
        <f>+IF(H469=0,"",'Ark1'!AH2020)</f>
        <v/>
      </c>
      <c r="S469" s="377" t="str">
        <f>+IF(H469=0,"",'Ark1'!AR2020)</f>
        <v/>
      </c>
      <c r="T469" s="113" t="str">
        <f>+IF(H469=0,"",'Ark1'!AS2020)</f>
        <v/>
      </c>
      <c r="U469" s="270" t="str">
        <f>+IF(H469=0,"",'Ark1'!Y2020)</f>
        <v/>
      </c>
      <c r="V469" s="269" t="str">
        <f>+IF(H469=0,"",'Ark1'!AA2020)</f>
        <v/>
      </c>
      <c r="W469" s="305" t="str">
        <f t="shared" ref="W469:W503" si="36">IF(H469=0,"",1000*M469/Q469)</f>
        <v/>
      </c>
      <c r="X469" s="270" t="str">
        <f t="shared" ref="X469:X503" si="37">IF(H469=0,"",M469/C469)</f>
        <v/>
      </c>
      <c r="Y469" s="268" t="str">
        <f t="shared" ref="Y469:Y503" si="38">IF(H469=0,"",H469/G469)</f>
        <v/>
      </c>
      <c r="Z469" s="247"/>
      <c r="AC469" s="27"/>
      <c r="AD469" s="26"/>
      <c r="AG469" s="26"/>
      <c r="AH469" s="26"/>
      <c r="AI469" s="26"/>
      <c r="AK469" s="26"/>
    </row>
    <row r="470" spans="1:54" ht="15.6">
      <c r="A470" s="247"/>
      <c r="B470" s="330">
        <f>+'Ark1'!C2021</f>
        <v>2024</v>
      </c>
      <c r="C470" s="267">
        <f>+'Ark1'!L2021</f>
        <v>13</v>
      </c>
      <c r="D470" s="267" t="s">
        <v>40</v>
      </c>
      <c r="E470" s="275">
        <f>+'Ark1'!AP2021</f>
        <v>2</v>
      </c>
      <c r="F470" s="275" t="str">
        <f>VLOOKUP(E470,RNR!$D$1:$E$38,2)</f>
        <v>Jersey</v>
      </c>
      <c r="G470" s="267" t="str">
        <f>+IF(H470=0,"",'Ark1'!Q2021)</f>
        <v/>
      </c>
      <c r="H470" s="361">
        <f>+'Ark1'!R2021</f>
        <v>0</v>
      </c>
      <c r="I470" s="268" t="str">
        <f>+IF(H470=0,"",'Ark1'!AE2021)</f>
        <v/>
      </c>
      <c r="J470" s="268"/>
      <c r="K470" s="268" t="str">
        <f>+IF(H470=0,"",'Ark1'!AF2021)</f>
        <v/>
      </c>
      <c r="L470" s="269" t="str">
        <f>+IF(H470=0,"",'Ark1'!T2021)</f>
        <v/>
      </c>
      <c r="M470" s="305" t="str">
        <f>+IF(H470=0,"",'Ark1'!U2021)</f>
        <v/>
      </c>
      <c r="N470" s="268"/>
      <c r="O470" s="270" t="str">
        <f>+IF(H470=0,"",'Ark1'!W2021)</f>
        <v/>
      </c>
      <c r="P470" s="270" t="str">
        <f>+IF(H470=0,"",'Ark1'!X2021)</f>
        <v/>
      </c>
      <c r="Q470" s="270" t="str">
        <f>+IF(H470=0,"",'Ark1'!AG2021)</f>
        <v/>
      </c>
      <c r="R470" s="270" t="str">
        <f>+IF(H470=0,"",'Ark1'!AH2021)</f>
        <v/>
      </c>
      <c r="S470" s="377" t="str">
        <f>+IF(H470=0,"",'Ark1'!AR2021)</f>
        <v/>
      </c>
      <c r="T470" s="113" t="str">
        <f>+IF(H470=0,"",'Ark1'!AS2021)</f>
        <v/>
      </c>
      <c r="U470" s="270" t="str">
        <f>+IF(H470=0,"",'Ark1'!Y2021)</f>
        <v/>
      </c>
      <c r="V470" s="269" t="str">
        <f>+IF(H470=0,"",'Ark1'!AA2021)</f>
        <v/>
      </c>
      <c r="W470" s="305" t="str">
        <f t="shared" si="36"/>
        <v/>
      </c>
      <c r="X470" s="270" t="str">
        <f t="shared" si="37"/>
        <v/>
      </c>
      <c r="Y470" s="268" t="str">
        <f t="shared" si="38"/>
        <v/>
      </c>
      <c r="Z470" s="247"/>
      <c r="AC470" s="27"/>
      <c r="AD470" s="26"/>
      <c r="AG470" s="26"/>
      <c r="AH470" s="26"/>
      <c r="AI470" s="26"/>
      <c r="AK470" s="26"/>
    </row>
    <row r="471" spans="1:54" ht="15.6">
      <c r="A471" s="247"/>
      <c r="B471" s="330">
        <f>+'Ark1'!C2022</f>
        <v>2024</v>
      </c>
      <c r="C471" s="267">
        <f>+'Ark1'!L2022</f>
        <v>13</v>
      </c>
      <c r="D471" s="267" t="s">
        <v>40</v>
      </c>
      <c r="E471" s="275">
        <f>+'Ark1'!AP2022</f>
        <v>3</v>
      </c>
      <c r="F471" s="275" t="str">
        <f>VLOOKUP(E471,RNR!$D$1:$E$38,2)</f>
        <v>Sidet Trønderfe og Nordlandsfe</v>
      </c>
      <c r="G471" s="267" t="str">
        <f>+IF(H471=0,"",'Ark1'!Q2022)</f>
        <v/>
      </c>
      <c r="H471" s="361">
        <f>+'Ark1'!R2022</f>
        <v>0</v>
      </c>
      <c r="I471" s="268" t="str">
        <f>+IF(H471=0,"",'Ark1'!AE2022)</f>
        <v/>
      </c>
      <c r="J471" s="268"/>
      <c r="K471" s="268" t="str">
        <f>+IF(H471=0,"",'Ark1'!AF2022)</f>
        <v/>
      </c>
      <c r="L471" s="269" t="str">
        <f>+IF(H471=0,"",'Ark1'!T2022)</f>
        <v/>
      </c>
      <c r="M471" s="305" t="str">
        <f>+IF(H471=0,"",'Ark1'!U2022)</f>
        <v/>
      </c>
      <c r="N471" s="268"/>
      <c r="O471" s="270" t="str">
        <f>+IF(H471=0,"",'Ark1'!W2022)</f>
        <v/>
      </c>
      <c r="P471" s="270" t="str">
        <f>+IF(H471=0,"",'Ark1'!X2022)</f>
        <v/>
      </c>
      <c r="Q471" s="270" t="str">
        <f>+IF(H471=0,"",'Ark1'!AG2022)</f>
        <v/>
      </c>
      <c r="R471" s="270" t="str">
        <f>+IF(H471=0,"",'Ark1'!AH2022)</f>
        <v/>
      </c>
      <c r="S471" s="377" t="str">
        <f>+IF(H471=0,"",'Ark1'!AR2022)</f>
        <v/>
      </c>
      <c r="T471" s="113" t="str">
        <f>+IF(H471=0,"",'Ark1'!AS2022)</f>
        <v/>
      </c>
      <c r="U471" s="270" t="str">
        <f>+IF(H471=0,"",'Ark1'!Y2022)</f>
        <v/>
      </c>
      <c r="V471" s="269" t="str">
        <f>+IF(H471=0,"",'Ark1'!AA2022)</f>
        <v/>
      </c>
      <c r="W471" s="305" t="str">
        <f t="shared" si="36"/>
        <v/>
      </c>
      <c r="X471" s="270" t="str">
        <f t="shared" si="37"/>
        <v/>
      </c>
      <c r="Y471" s="268" t="str">
        <f t="shared" si="38"/>
        <v/>
      </c>
      <c r="Z471" s="247"/>
      <c r="AC471" s="27"/>
      <c r="AD471" s="26"/>
      <c r="AG471" s="26"/>
      <c r="AH471" s="26"/>
      <c r="AI471" s="26"/>
      <c r="AK471" s="26"/>
    </row>
    <row r="472" spans="1:54" ht="15.6">
      <c r="A472" s="247"/>
      <c r="B472" s="330">
        <f>+'Ark1'!C2023</f>
        <v>2024</v>
      </c>
      <c r="C472" s="267">
        <f>+'Ark1'!L2023</f>
        <v>13</v>
      </c>
      <c r="D472" s="267" t="s">
        <v>40</v>
      </c>
      <c r="E472" s="275">
        <f>+'Ark1'!AP2023</f>
        <v>4</v>
      </c>
      <c r="F472" s="275" t="str">
        <f>VLOOKUP(E472,RNR!$D$1:$E$38,2)</f>
        <v>Telemarkfe</v>
      </c>
      <c r="G472" s="267" t="str">
        <f>+IF(H472=0,"",'Ark1'!Q2023)</f>
        <v/>
      </c>
      <c r="H472" s="361">
        <f>+'Ark1'!R2023</f>
        <v>0</v>
      </c>
      <c r="I472" s="268" t="str">
        <f>+IF(H472=0,"",'Ark1'!AE2023)</f>
        <v/>
      </c>
      <c r="J472" s="268"/>
      <c r="K472" s="268" t="str">
        <f>+IF(H472=0,"",'Ark1'!AF2023)</f>
        <v/>
      </c>
      <c r="L472" s="269" t="str">
        <f>+IF(H472=0,"",'Ark1'!T2023)</f>
        <v/>
      </c>
      <c r="M472" s="305" t="str">
        <f>+IF(H472=0,"",'Ark1'!U2023)</f>
        <v/>
      </c>
      <c r="N472" s="268"/>
      <c r="O472" s="270" t="str">
        <f>+IF(H472=0,"",'Ark1'!W2023)</f>
        <v/>
      </c>
      <c r="P472" s="270" t="str">
        <f>+IF(H472=0,"",'Ark1'!X2023)</f>
        <v/>
      </c>
      <c r="Q472" s="270" t="str">
        <f>+IF(H472=0,"",'Ark1'!AG2023)</f>
        <v/>
      </c>
      <c r="R472" s="270" t="str">
        <f>+IF(H472=0,"",'Ark1'!AH2023)</f>
        <v/>
      </c>
      <c r="S472" s="377" t="str">
        <f>+IF(H472=0,"",'Ark1'!AR2023)</f>
        <v/>
      </c>
      <c r="T472" s="113" t="str">
        <f>+IF(H472=0,"",'Ark1'!AS2023)</f>
        <v/>
      </c>
      <c r="U472" s="270" t="str">
        <f>+IF(H472=0,"",'Ark1'!Y2023)</f>
        <v/>
      </c>
      <c r="V472" s="269" t="str">
        <f>+IF(H472=0,"",'Ark1'!AA2023)</f>
        <v/>
      </c>
      <c r="W472" s="305" t="str">
        <f t="shared" si="36"/>
        <v/>
      </c>
      <c r="X472" s="270" t="str">
        <f t="shared" si="37"/>
        <v/>
      </c>
      <c r="Y472" s="268" t="str">
        <f t="shared" si="38"/>
        <v/>
      </c>
      <c r="Z472" s="247"/>
      <c r="AC472" s="27"/>
      <c r="AD472" s="26"/>
      <c r="AG472" s="26"/>
      <c r="AH472" s="26"/>
      <c r="AI472" s="26"/>
      <c r="AK472" s="26"/>
    </row>
    <row r="473" spans="1:54" ht="15.6">
      <c r="A473" s="247"/>
      <c r="B473" s="330">
        <f>+'Ark1'!C2024</f>
        <v>2024</v>
      </c>
      <c r="C473" s="267">
        <f>+'Ark1'!L2024</f>
        <v>13</v>
      </c>
      <c r="D473" s="267" t="s">
        <v>40</v>
      </c>
      <c r="E473" s="275">
        <f>+'Ark1'!AP2024</f>
        <v>5</v>
      </c>
      <c r="F473" s="275" t="str">
        <f>VLOOKUP(E473,RNR!$D$1:$E$38,2)</f>
        <v>Dølafe</v>
      </c>
      <c r="G473" s="267" t="str">
        <f>+IF(H473=0,"",'Ark1'!Q2024)</f>
        <v/>
      </c>
      <c r="H473" s="361">
        <f>+'Ark1'!R2024</f>
        <v>0</v>
      </c>
      <c r="I473" s="268" t="str">
        <f>+IF(H473=0,"",'Ark1'!AE2024)</f>
        <v/>
      </c>
      <c r="J473" s="268"/>
      <c r="K473" s="268" t="str">
        <f>+IF(H473=0,"",'Ark1'!AF2024)</f>
        <v/>
      </c>
      <c r="L473" s="269" t="str">
        <f>+IF(H473=0,"",'Ark1'!T2024)</f>
        <v/>
      </c>
      <c r="M473" s="305" t="str">
        <f>+IF(H473=0,"",'Ark1'!U2024)</f>
        <v/>
      </c>
      <c r="N473" s="268"/>
      <c r="O473" s="270" t="str">
        <f>+IF(H473=0,"",'Ark1'!W2024)</f>
        <v/>
      </c>
      <c r="P473" s="270" t="str">
        <f>+IF(H473=0,"",'Ark1'!X2024)</f>
        <v/>
      </c>
      <c r="Q473" s="270" t="str">
        <f>+IF(H473=0,"",'Ark1'!AG2024)</f>
        <v/>
      </c>
      <c r="R473" s="270" t="str">
        <f>+IF(H473=0,"",'Ark1'!AH2024)</f>
        <v/>
      </c>
      <c r="S473" s="377" t="str">
        <f>+IF(H473=0,"",'Ark1'!AR2024)</f>
        <v/>
      </c>
      <c r="T473" s="113" t="str">
        <f>+IF(H473=0,"",'Ark1'!AS2024)</f>
        <v/>
      </c>
      <c r="U473" s="270" t="str">
        <f>+IF(H473=0,"",'Ark1'!Y2024)</f>
        <v/>
      </c>
      <c r="V473" s="269" t="str">
        <f>+IF(H473=0,"",'Ark1'!AA2024)</f>
        <v/>
      </c>
      <c r="W473" s="305" t="str">
        <f t="shared" si="36"/>
        <v/>
      </c>
      <c r="X473" s="270" t="str">
        <f t="shared" si="37"/>
        <v/>
      </c>
      <c r="Y473" s="268" t="str">
        <f t="shared" si="38"/>
        <v/>
      </c>
      <c r="Z473" s="247"/>
      <c r="AC473" s="27"/>
      <c r="AD473" s="26"/>
      <c r="AG473" s="26"/>
      <c r="AH473" s="26"/>
      <c r="AI473" s="26"/>
      <c r="AK473" s="26"/>
    </row>
    <row r="474" spans="1:54" ht="15.6">
      <c r="A474" s="247"/>
      <c r="B474" s="330">
        <f>+'Ark1'!C2025</f>
        <v>2024</v>
      </c>
      <c r="C474" s="267">
        <f>+'Ark1'!L2025</f>
        <v>13</v>
      </c>
      <c r="D474" s="267" t="s">
        <v>40</v>
      </c>
      <c r="E474" s="275">
        <f>+'Ark1'!AP2025</f>
        <v>6</v>
      </c>
      <c r="F474" s="275" t="str">
        <f>VLOOKUP(E474,RNR!$D$1:$E$38,2)</f>
        <v>Østlandsk Rødkolle</v>
      </c>
      <c r="G474" s="267" t="str">
        <f>+IF(H474=0,"",'Ark1'!Q2025)</f>
        <v/>
      </c>
      <c r="H474" s="361">
        <f>+'Ark1'!R2025</f>
        <v>0</v>
      </c>
      <c r="I474" s="268" t="str">
        <f>+IF(H474=0,"",'Ark1'!AE2025)</f>
        <v/>
      </c>
      <c r="J474" s="268"/>
      <c r="K474" s="268" t="str">
        <f>+IF(H474=0,"",'Ark1'!AF2025)</f>
        <v/>
      </c>
      <c r="L474" s="269" t="str">
        <f>+IF(H474=0,"",'Ark1'!T2025)</f>
        <v/>
      </c>
      <c r="M474" s="305" t="str">
        <f>+IF(H474=0,"",'Ark1'!U2025)</f>
        <v/>
      </c>
      <c r="N474" s="268"/>
      <c r="O474" s="270" t="str">
        <f>+IF(H474=0,"",'Ark1'!W2025)</f>
        <v/>
      </c>
      <c r="P474" s="270" t="str">
        <f>+IF(H474=0,"",'Ark1'!X2025)</f>
        <v/>
      </c>
      <c r="Q474" s="270" t="str">
        <f>+IF(H474=0,"",'Ark1'!AG2025)</f>
        <v/>
      </c>
      <c r="R474" s="270" t="str">
        <f>+IF(H474=0,"",'Ark1'!AH2025)</f>
        <v/>
      </c>
      <c r="S474" s="377" t="str">
        <f>+IF(H474=0,"",'Ark1'!AR2025)</f>
        <v/>
      </c>
      <c r="T474" s="113" t="str">
        <f>+IF(H474=0,"",'Ark1'!AS2025)</f>
        <v/>
      </c>
      <c r="U474" s="270" t="str">
        <f>+IF(H474=0,"",'Ark1'!Y2025)</f>
        <v/>
      </c>
      <c r="V474" s="269" t="str">
        <f>+IF(H474=0,"",'Ark1'!AA2025)</f>
        <v/>
      </c>
      <c r="W474" s="305" t="str">
        <f t="shared" si="36"/>
        <v/>
      </c>
      <c r="X474" s="270" t="str">
        <f t="shared" si="37"/>
        <v/>
      </c>
      <c r="Y474" s="268" t="str">
        <f t="shared" si="38"/>
        <v/>
      </c>
      <c r="Z474" s="247"/>
      <c r="AC474" s="27"/>
      <c r="AD474" s="26"/>
      <c r="AG474" s="26"/>
      <c r="AH474" s="26"/>
      <c r="AI474" s="26"/>
      <c r="AK474" s="26"/>
    </row>
    <row r="475" spans="1:54" ht="15.6">
      <c r="A475" s="247"/>
      <c r="B475" s="330">
        <f>+'Ark1'!C2026</f>
        <v>2024</v>
      </c>
      <c r="C475" s="267">
        <f>+'Ark1'!L2026</f>
        <v>13</v>
      </c>
      <c r="D475" s="267" t="s">
        <v>40</v>
      </c>
      <c r="E475" s="275">
        <f>+'Ark1'!AP2026</f>
        <v>7</v>
      </c>
      <c r="F475" s="275" t="str">
        <f>VLOOKUP(E475,RNR!$D$1:$E$38,2)</f>
        <v>Vestlandsk Raukolle</v>
      </c>
      <c r="G475" s="267" t="str">
        <f>+IF(H475=0,"",'Ark1'!Q2026)</f>
        <v/>
      </c>
      <c r="H475" s="361">
        <f>+'Ark1'!R2026</f>
        <v>0</v>
      </c>
      <c r="I475" s="268" t="str">
        <f>+IF(H475=0,"",'Ark1'!AE2026)</f>
        <v/>
      </c>
      <c r="J475" s="268"/>
      <c r="K475" s="268" t="str">
        <f>+IF(H475=0,"",'Ark1'!AF2026)</f>
        <v/>
      </c>
      <c r="L475" s="269" t="str">
        <f>+IF(H475=0,"",'Ark1'!T2026)</f>
        <v/>
      </c>
      <c r="M475" s="305" t="str">
        <f>+IF(H475=0,"",'Ark1'!U2026)</f>
        <v/>
      </c>
      <c r="N475" s="268"/>
      <c r="O475" s="270" t="str">
        <f>+IF(H475=0,"",'Ark1'!W2026)</f>
        <v/>
      </c>
      <c r="P475" s="270" t="str">
        <f>+IF(H475=0,"",'Ark1'!X2026)</f>
        <v/>
      </c>
      <c r="Q475" s="270" t="str">
        <f>+IF(H475=0,"",'Ark1'!AG2026)</f>
        <v/>
      </c>
      <c r="R475" s="270" t="str">
        <f>+IF(H475=0,"",'Ark1'!AH2026)</f>
        <v/>
      </c>
      <c r="S475" s="377" t="str">
        <f>+IF(H475=0,"",'Ark1'!AR2026)</f>
        <v/>
      </c>
      <c r="T475" s="113" t="str">
        <f>+IF(H475=0,"",'Ark1'!AS2026)</f>
        <v/>
      </c>
      <c r="U475" s="270" t="str">
        <f>+IF(H475=0,"",'Ark1'!Y2026)</f>
        <v/>
      </c>
      <c r="V475" s="269" t="str">
        <f>+IF(H475=0,"",'Ark1'!AA2026)</f>
        <v/>
      </c>
      <c r="W475" s="305" t="str">
        <f t="shared" si="36"/>
        <v/>
      </c>
      <c r="X475" s="270" t="str">
        <f t="shared" si="37"/>
        <v/>
      </c>
      <c r="Y475" s="268" t="str">
        <f t="shared" si="38"/>
        <v/>
      </c>
      <c r="Z475" s="247"/>
      <c r="AC475" s="27"/>
      <c r="AD475" s="26"/>
      <c r="AG475" s="26"/>
      <c r="AH475" s="26"/>
      <c r="AI475" s="26"/>
      <c r="AK475" s="26"/>
    </row>
    <row r="476" spans="1:54" ht="15.6">
      <c r="A476" s="247"/>
      <c r="B476" s="330">
        <f>+'Ark1'!C2027</f>
        <v>2024</v>
      </c>
      <c r="C476" s="267">
        <f>+'Ark1'!L2027</f>
        <v>13</v>
      </c>
      <c r="D476" s="267" t="s">
        <v>40</v>
      </c>
      <c r="E476" s="275">
        <f>+'Ark1'!AP2027</f>
        <v>8</v>
      </c>
      <c r="F476" s="275" t="str">
        <f>VLOOKUP(E476,RNR!$D$1:$E$38,2)</f>
        <v>Vestlandsk fjordfe</v>
      </c>
      <c r="G476" s="267" t="str">
        <f>+IF(H476=0,"",'Ark1'!Q2027)</f>
        <v/>
      </c>
      <c r="H476" s="361">
        <f>+'Ark1'!R2027</f>
        <v>0</v>
      </c>
      <c r="I476" s="268" t="str">
        <f>+IF(H476=0,"",'Ark1'!AE2027)</f>
        <v/>
      </c>
      <c r="J476" s="268"/>
      <c r="K476" s="268" t="str">
        <f>+IF(H476=0,"",'Ark1'!AF2027)</f>
        <v/>
      </c>
      <c r="L476" s="269" t="str">
        <f>+IF(H476=0,"",'Ark1'!T2027)</f>
        <v/>
      </c>
      <c r="M476" s="305" t="str">
        <f>+IF(H476=0,"",'Ark1'!U2027)</f>
        <v/>
      </c>
      <c r="N476" s="268"/>
      <c r="O476" s="270" t="str">
        <f>+IF(H476=0,"",'Ark1'!W2027)</f>
        <v/>
      </c>
      <c r="P476" s="270" t="str">
        <f>+IF(H476=0,"",'Ark1'!X2027)</f>
        <v/>
      </c>
      <c r="Q476" s="270" t="str">
        <f>+IF(H476=0,"",'Ark1'!AG2027)</f>
        <v/>
      </c>
      <c r="R476" s="270" t="str">
        <f>+IF(H476=0,"",'Ark1'!AH2027)</f>
        <v/>
      </c>
      <c r="S476" s="377" t="str">
        <f>+IF(H476=0,"",'Ark1'!AR2027)</f>
        <v/>
      </c>
      <c r="T476" s="113" t="str">
        <f>+IF(H476=0,"",'Ark1'!AS2027)</f>
        <v/>
      </c>
      <c r="U476" s="270" t="str">
        <f>+IF(H476=0,"",'Ark1'!Y2027)</f>
        <v/>
      </c>
      <c r="V476" s="269" t="str">
        <f>+IF(H476=0,"",'Ark1'!AA2027)</f>
        <v/>
      </c>
      <c r="W476" s="305" t="str">
        <f t="shared" si="36"/>
        <v/>
      </c>
      <c r="X476" s="270" t="str">
        <f t="shared" si="37"/>
        <v/>
      </c>
      <c r="Y476" s="268" t="str">
        <f t="shared" si="38"/>
        <v/>
      </c>
      <c r="Z476" s="247"/>
      <c r="AC476" s="27"/>
      <c r="AD476" s="26"/>
      <c r="AG476" s="26"/>
      <c r="AH476" s="26"/>
      <c r="AI476" s="26"/>
      <c r="AK476" s="26"/>
    </row>
    <row r="477" spans="1:54" ht="15.6">
      <c r="A477" s="247"/>
      <c r="B477" s="330">
        <f>+'Ark1'!C2028</f>
        <v>2024</v>
      </c>
      <c r="C477" s="267">
        <f>+'Ark1'!L2028</f>
        <v>13</v>
      </c>
      <c r="D477" s="267" t="s">
        <v>40</v>
      </c>
      <c r="E477" s="275">
        <f>+'Ark1'!AP2028</f>
        <v>9</v>
      </c>
      <c r="F477" s="275" t="str">
        <f>VLOOKUP(E477,RNR!$D$1:$E$38,2)</f>
        <v>Holstein</v>
      </c>
      <c r="G477" s="267" t="str">
        <f>+IF(H477=0,"",'Ark1'!Q2028)</f>
        <v/>
      </c>
      <c r="H477" s="361">
        <f>+'Ark1'!R2028</f>
        <v>0</v>
      </c>
      <c r="I477" s="268" t="str">
        <f>+IF(H477=0,"",'Ark1'!AE2028)</f>
        <v/>
      </c>
      <c r="J477" s="268"/>
      <c r="K477" s="268" t="str">
        <f>+IF(H477=0,"",'Ark1'!AF2028)</f>
        <v/>
      </c>
      <c r="L477" s="269" t="str">
        <f>+IF(H477=0,"",'Ark1'!T2028)</f>
        <v/>
      </c>
      <c r="M477" s="305" t="str">
        <f>+IF(H477=0,"",'Ark1'!U2028)</f>
        <v/>
      </c>
      <c r="N477" s="268"/>
      <c r="O477" s="270" t="str">
        <f>+IF(H477=0,"",'Ark1'!W2028)</f>
        <v/>
      </c>
      <c r="P477" s="270" t="str">
        <f>+IF(H477=0,"",'Ark1'!X2028)</f>
        <v/>
      </c>
      <c r="Q477" s="270" t="str">
        <f>+IF(H477=0,"",'Ark1'!AG2028)</f>
        <v/>
      </c>
      <c r="R477" s="270" t="str">
        <f>+IF(H477=0,"",'Ark1'!AH2028)</f>
        <v/>
      </c>
      <c r="S477" s="377" t="str">
        <f>+IF(H477=0,"",'Ark1'!AR2028)</f>
        <v/>
      </c>
      <c r="T477" s="113" t="str">
        <f>+IF(H477=0,"",'Ark1'!AS2028)</f>
        <v/>
      </c>
      <c r="U477" s="270" t="str">
        <f>+IF(H477=0,"",'Ark1'!Y2028)</f>
        <v/>
      </c>
      <c r="V477" s="269" t="str">
        <f>+IF(H477=0,"",'Ark1'!AA2028)</f>
        <v/>
      </c>
      <c r="W477" s="305" t="str">
        <f t="shared" si="36"/>
        <v/>
      </c>
      <c r="X477" s="270" t="str">
        <f t="shared" si="37"/>
        <v/>
      </c>
      <c r="Y477" s="268" t="str">
        <f t="shared" si="38"/>
        <v/>
      </c>
      <c r="Z477" s="247"/>
      <c r="AC477" s="27"/>
      <c r="AD477" s="26"/>
      <c r="AG477" s="26"/>
      <c r="AH477" s="26"/>
      <c r="AI477" s="26"/>
      <c r="AK477" s="26"/>
    </row>
    <row r="478" spans="1:54" ht="15.6">
      <c r="A478" s="247"/>
      <c r="B478" s="330">
        <f>+'Ark1'!C2029</f>
        <v>2024</v>
      </c>
      <c r="C478" s="267">
        <f>+'Ark1'!L2029</f>
        <v>13</v>
      </c>
      <c r="D478" s="267" t="s">
        <v>40</v>
      </c>
      <c r="E478" s="275">
        <f>+'Ark1'!AP2029</f>
        <v>10</v>
      </c>
      <c r="F478" s="275" t="str">
        <f>VLOOKUP(E478,RNR!$D$1:$E$38,2)</f>
        <v>Rød Dansk Mælkefe</v>
      </c>
      <c r="G478" s="267" t="str">
        <f>+IF(H478=0,"",'Ark1'!Q2029)</f>
        <v/>
      </c>
      <c r="H478" s="361">
        <f>+'Ark1'!R2029</f>
        <v>0</v>
      </c>
      <c r="I478" s="268" t="str">
        <f>+IF(H478=0,"",'Ark1'!AE2029)</f>
        <v/>
      </c>
      <c r="J478" s="268"/>
      <c r="K478" s="268" t="str">
        <f>+IF(H478=0,"",'Ark1'!AF2029)</f>
        <v/>
      </c>
      <c r="L478" s="269" t="str">
        <f>+IF(H478=0,"",'Ark1'!T2029)</f>
        <v/>
      </c>
      <c r="M478" s="305" t="str">
        <f>+IF(H478=0,"",'Ark1'!U2029)</f>
        <v/>
      </c>
      <c r="N478" s="268"/>
      <c r="O478" s="270" t="str">
        <f>+IF(H478=0,"",'Ark1'!W2029)</f>
        <v/>
      </c>
      <c r="P478" s="270" t="str">
        <f>+IF(H478=0,"",'Ark1'!X2029)</f>
        <v/>
      </c>
      <c r="Q478" s="270" t="str">
        <f>+IF(H478=0,"",'Ark1'!AG2029)</f>
        <v/>
      </c>
      <c r="R478" s="270" t="str">
        <f>+IF(H478=0,"",'Ark1'!AH2029)</f>
        <v/>
      </c>
      <c r="S478" s="377" t="str">
        <f>+IF(H478=0,"",'Ark1'!AR2029)</f>
        <v/>
      </c>
      <c r="T478" s="113" t="str">
        <f>+IF(H478=0,"",'Ark1'!AS2029)</f>
        <v/>
      </c>
      <c r="U478" s="270" t="str">
        <f>+IF(H478=0,"",'Ark1'!Y2029)</f>
        <v/>
      </c>
      <c r="V478" s="269" t="str">
        <f>+IF(H478=0,"",'Ark1'!AA2029)</f>
        <v/>
      </c>
      <c r="W478" s="305" t="str">
        <f t="shared" si="36"/>
        <v/>
      </c>
      <c r="X478" s="270" t="str">
        <f t="shared" si="37"/>
        <v/>
      </c>
      <c r="Y478" s="268" t="str">
        <f t="shared" si="38"/>
        <v/>
      </c>
      <c r="Z478" s="247"/>
      <c r="AC478" s="27"/>
      <c r="AD478" s="26"/>
      <c r="AG478" s="26"/>
      <c r="AH478" s="26"/>
      <c r="AI478" s="26"/>
      <c r="AK478" s="26"/>
    </row>
    <row r="479" spans="1:54" ht="15.6">
      <c r="A479" s="247"/>
      <c r="B479" s="330">
        <f>+'Ark1'!C2030</f>
        <v>2024</v>
      </c>
      <c r="C479" s="267">
        <f>+'Ark1'!L2030</f>
        <v>13</v>
      </c>
      <c r="D479" s="267" t="s">
        <v>40</v>
      </c>
      <c r="E479" s="275">
        <f>+'Ark1'!AP2030</f>
        <v>11</v>
      </c>
      <c r="F479" s="275" t="str">
        <f>VLOOKUP(E479,RNR!$D$1:$E$38,2)</f>
        <v>Brown Swiss</v>
      </c>
      <c r="G479" s="267" t="str">
        <f>+IF(H479=0,"",'Ark1'!Q2030)</f>
        <v/>
      </c>
      <c r="H479" s="361">
        <f>+'Ark1'!R2030</f>
        <v>0</v>
      </c>
      <c r="I479" s="268" t="str">
        <f>+IF(H479=0,"",'Ark1'!AE2030)</f>
        <v/>
      </c>
      <c r="J479" s="268"/>
      <c r="K479" s="268" t="str">
        <f>+IF(H479=0,"",'Ark1'!AF2030)</f>
        <v/>
      </c>
      <c r="L479" s="269" t="str">
        <f>+IF(H479=0,"",'Ark1'!T2030)</f>
        <v/>
      </c>
      <c r="M479" s="305" t="str">
        <f>+IF(H479=0,"",'Ark1'!U2030)</f>
        <v/>
      </c>
      <c r="N479" s="268"/>
      <c r="O479" s="270" t="str">
        <f>+IF(H479=0,"",'Ark1'!W2030)</f>
        <v/>
      </c>
      <c r="P479" s="270" t="str">
        <f>+IF(H479=0,"",'Ark1'!X2030)</f>
        <v/>
      </c>
      <c r="Q479" s="270" t="str">
        <f>+IF(H479=0,"",'Ark1'!AG2030)</f>
        <v/>
      </c>
      <c r="R479" s="270" t="str">
        <f>+IF(H479=0,"",'Ark1'!AH2030)</f>
        <v/>
      </c>
      <c r="S479" s="377" t="str">
        <f>+IF(H479=0,"",'Ark1'!AR2030)</f>
        <v/>
      </c>
      <c r="T479" s="113" t="str">
        <f>+IF(H479=0,"",'Ark1'!AS2030)</f>
        <v/>
      </c>
      <c r="U479" s="270" t="str">
        <f>+IF(H479=0,"",'Ark1'!Y2030)</f>
        <v/>
      </c>
      <c r="V479" s="269" t="str">
        <f>+IF(H479=0,"",'Ark1'!AA2030)</f>
        <v/>
      </c>
      <c r="W479" s="305" t="str">
        <f t="shared" si="36"/>
        <v/>
      </c>
      <c r="X479" s="270" t="str">
        <f t="shared" si="37"/>
        <v/>
      </c>
      <c r="Y479" s="268" t="str">
        <f t="shared" si="38"/>
        <v/>
      </c>
      <c r="Z479" s="247"/>
      <c r="AC479" s="27"/>
      <c r="AD479" s="26"/>
      <c r="AG479" s="26"/>
      <c r="AH479" s="26"/>
      <c r="AI479" s="26"/>
      <c r="AK479" s="26"/>
    </row>
    <row r="480" spans="1:54" ht="15.6">
      <c r="A480" s="247"/>
      <c r="B480" s="330">
        <f>+'Ark1'!C2031</f>
        <v>2024</v>
      </c>
      <c r="C480" s="267">
        <f>+'Ark1'!L2031</f>
        <v>13</v>
      </c>
      <c r="D480" s="267" t="s">
        <v>40</v>
      </c>
      <c r="E480" s="275">
        <f>+'Ark1'!AP2031</f>
        <v>12</v>
      </c>
      <c r="F480" s="275" t="str">
        <f>VLOOKUP(E480,RNR!$D$1:$E$38,2)</f>
        <v>Jarlsbergfe</v>
      </c>
      <c r="G480" s="267" t="str">
        <f>+IF(H480=0,"",'Ark1'!Q2031)</f>
        <v/>
      </c>
      <c r="H480" s="361">
        <f>+'Ark1'!R2031</f>
        <v>0</v>
      </c>
      <c r="I480" s="268" t="str">
        <f>+IF(H480=0,"",'Ark1'!AE2031)</f>
        <v/>
      </c>
      <c r="J480" s="268"/>
      <c r="K480" s="268" t="str">
        <f>+IF(H480=0,"",'Ark1'!AF2031)</f>
        <v/>
      </c>
      <c r="L480" s="269" t="str">
        <f>+IF(H480=0,"",'Ark1'!T2031)</f>
        <v/>
      </c>
      <c r="M480" s="305" t="str">
        <f>+IF(H480=0,"",'Ark1'!U2031)</f>
        <v/>
      </c>
      <c r="N480" s="268"/>
      <c r="O480" s="270" t="str">
        <f>+IF(H480=0,"",'Ark1'!W2031)</f>
        <v/>
      </c>
      <c r="P480" s="270" t="str">
        <f>+IF(H480=0,"",'Ark1'!X2031)</f>
        <v/>
      </c>
      <c r="Q480" s="270" t="str">
        <f>+IF(H480=0,"",'Ark1'!AG2031)</f>
        <v/>
      </c>
      <c r="R480" s="270" t="str">
        <f>+IF(H480=0,"",'Ark1'!AH2031)</f>
        <v/>
      </c>
      <c r="S480" s="377" t="str">
        <f>+IF(H480=0,"",'Ark1'!AR2031)</f>
        <v/>
      </c>
      <c r="T480" s="113" t="str">
        <f>+IF(H480=0,"",'Ark1'!AS2031)</f>
        <v/>
      </c>
      <c r="U480" s="270" t="str">
        <f>+IF(H480=0,"",'Ark1'!Y2031)</f>
        <v/>
      </c>
      <c r="V480" s="269" t="str">
        <f>+IF(H480=0,"",'Ark1'!AA2031)</f>
        <v/>
      </c>
      <c r="W480" s="305" t="str">
        <f t="shared" si="36"/>
        <v/>
      </c>
      <c r="X480" s="270" t="str">
        <f t="shared" si="37"/>
        <v/>
      </c>
      <c r="Y480" s="268" t="str">
        <f t="shared" si="38"/>
        <v/>
      </c>
      <c r="Z480" s="247"/>
      <c r="AC480" s="27"/>
      <c r="AD480" s="26"/>
      <c r="AG480" s="26"/>
      <c r="AH480" s="26"/>
      <c r="AI480" s="26"/>
      <c r="AK480" s="26"/>
    </row>
    <row r="481" spans="1:37" ht="15.6">
      <c r="A481" s="247"/>
      <c r="B481" s="330">
        <f>+'Ark1'!C2032</f>
        <v>2024</v>
      </c>
      <c r="C481" s="267">
        <f>+'Ark1'!L2032</f>
        <v>13</v>
      </c>
      <c r="D481" s="267" t="s">
        <v>40</v>
      </c>
      <c r="E481" s="275">
        <f>+'Ark1'!AP2032</f>
        <v>13</v>
      </c>
      <c r="F481" s="275" t="str">
        <f>VLOOKUP(E481,RNR!$D$1:$E$38,2)</f>
        <v>Fleckvieh</v>
      </c>
      <c r="G481" s="267" t="str">
        <f>+IF(H481=0,"",'Ark1'!Q2032)</f>
        <v/>
      </c>
      <c r="H481" s="361">
        <f>+'Ark1'!R2032</f>
        <v>0</v>
      </c>
      <c r="I481" s="268" t="str">
        <f>+IF(H481=0,"",'Ark1'!AE2032)</f>
        <v/>
      </c>
      <c r="J481" s="268"/>
      <c r="K481" s="268" t="str">
        <f>+IF(H481=0,"",'Ark1'!AF2032)</f>
        <v/>
      </c>
      <c r="L481" s="269" t="str">
        <f>+IF(H481=0,"",'Ark1'!T2032)</f>
        <v/>
      </c>
      <c r="M481" s="305" t="str">
        <f>+IF(H481=0,"",'Ark1'!U2032)</f>
        <v/>
      </c>
      <c r="N481" s="268"/>
      <c r="O481" s="270" t="str">
        <f>+IF(H481=0,"",'Ark1'!W2032)</f>
        <v/>
      </c>
      <c r="P481" s="270" t="str">
        <f>+IF(H481=0,"",'Ark1'!X2032)</f>
        <v/>
      </c>
      <c r="Q481" s="270" t="str">
        <f>+IF(H481=0,"",'Ark1'!AG2032)</f>
        <v/>
      </c>
      <c r="R481" s="270" t="str">
        <f>+IF(H481=0,"",'Ark1'!AH2032)</f>
        <v/>
      </c>
      <c r="S481" s="377" t="str">
        <f>+IF(H481=0,"",'Ark1'!AR2032)</f>
        <v/>
      </c>
      <c r="T481" s="113" t="str">
        <f>+IF(H481=0,"",'Ark1'!AS2032)</f>
        <v/>
      </c>
      <c r="U481" s="270" t="str">
        <f>+IF(H481=0,"",'Ark1'!Y2032)</f>
        <v/>
      </c>
      <c r="V481" s="269" t="str">
        <f>+IF(H481=0,"",'Ark1'!AA2032)</f>
        <v/>
      </c>
      <c r="W481" s="305" t="str">
        <f t="shared" si="36"/>
        <v/>
      </c>
      <c r="X481" s="270" t="str">
        <f t="shared" si="37"/>
        <v/>
      </c>
      <c r="Y481" s="268" t="str">
        <f t="shared" si="38"/>
        <v/>
      </c>
      <c r="Z481" s="247"/>
      <c r="AC481" s="27"/>
      <c r="AD481" s="26"/>
      <c r="AG481" s="26"/>
      <c r="AH481" s="26"/>
      <c r="AI481" s="26"/>
      <c r="AK481" s="26"/>
    </row>
    <row r="482" spans="1:37" ht="15.6">
      <c r="A482" s="247"/>
      <c r="B482" s="330">
        <f>+'Ark1'!C2033</f>
        <v>2024</v>
      </c>
      <c r="C482" s="267">
        <f>+'Ark1'!L2033</f>
        <v>13</v>
      </c>
      <c r="D482" s="267" t="s">
        <v>40</v>
      </c>
      <c r="E482" s="275">
        <f>+'Ark1'!AP2033</f>
        <v>14</v>
      </c>
      <c r="F482" s="275" t="str">
        <f>VLOOKUP(E482,RNR!$D$1:$E$38,2)</f>
        <v>Canadisk Ayrshire</v>
      </c>
      <c r="G482" s="267" t="str">
        <f>+IF(H482=0,"",'Ark1'!Q2033)</f>
        <v/>
      </c>
      <c r="H482" s="361">
        <f>+'Ark1'!R2033</f>
        <v>0</v>
      </c>
      <c r="I482" s="268" t="str">
        <f>+IF(H482=0,"",'Ark1'!AE2033)</f>
        <v/>
      </c>
      <c r="J482" s="268"/>
      <c r="K482" s="268" t="str">
        <f>+IF(H482=0,"",'Ark1'!AF2033)</f>
        <v/>
      </c>
      <c r="L482" s="269" t="str">
        <f>+IF(H482=0,"",'Ark1'!T2033)</f>
        <v/>
      </c>
      <c r="M482" s="305" t="str">
        <f>+IF(H482=0,"",'Ark1'!U2033)</f>
        <v/>
      </c>
      <c r="N482" s="268"/>
      <c r="O482" s="270" t="str">
        <f>+IF(H482=0,"",'Ark1'!W2033)</f>
        <v/>
      </c>
      <c r="P482" s="270" t="str">
        <f>+IF(H482=0,"",'Ark1'!X2033)</f>
        <v/>
      </c>
      <c r="Q482" s="270" t="str">
        <f>+IF(H482=0,"",'Ark1'!AG2033)</f>
        <v/>
      </c>
      <c r="R482" s="270" t="str">
        <f>+IF(H482=0,"",'Ark1'!AH2033)</f>
        <v/>
      </c>
      <c r="S482" s="377" t="str">
        <f>+IF(H482=0,"",'Ark1'!AR2033)</f>
        <v/>
      </c>
      <c r="T482" s="113" t="str">
        <f>+IF(H482=0,"",'Ark1'!AS2033)</f>
        <v/>
      </c>
      <c r="U482" s="270" t="str">
        <f>+IF(H482=0,"",'Ark1'!Y2033)</f>
        <v/>
      </c>
      <c r="V482" s="269" t="str">
        <f>+IF(H482=0,"",'Ark1'!AA2033)</f>
        <v/>
      </c>
      <c r="W482" s="305" t="str">
        <f t="shared" si="36"/>
        <v/>
      </c>
      <c r="X482" s="270" t="str">
        <f t="shared" si="37"/>
        <v/>
      </c>
      <c r="Y482" s="268" t="str">
        <f t="shared" si="38"/>
        <v/>
      </c>
      <c r="Z482" s="247"/>
      <c r="AC482" s="27"/>
      <c r="AD482" s="26"/>
      <c r="AG482" s="26"/>
      <c r="AH482" s="26"/>
      <c r="AI482" s="26"/>
      <c r="AK482" s="26"/>
    </row>
    <row r="483" spans="1:37" ht="15.6">
      <c r="A483" s="247"/>
      <c r="B483" s="330">
        <f>+'Ark1'!C2034</f>
        <v>2024</v>
      </c>
      <c r="C483" s="267">
        <f>+'Ark1'!L2034</f>
        <v>13</v>
      </c>
      <c r="D483" s="267" t="s">
        <v>40</v>
      </c>
      <c r="E483" s="275">
        <f>+'Ark1'!AP2034</f>
        <v>15</v>
      </c>
      <c r="F483" s="275" t="str">
        <f>VLOOKUP(E483,RNR!$D$1:$E$38,2)</f>
        <v>Montbéliard</v>
      </c>
      <c r="G483" s="267" t="str">
        <f>+IF(H483=0,"",'Ark1'!Q2034)</f>
        <v/>
      </c>
      <c r="H483" s="361">
        <f>+'Ark1'!R2034</f>
        <v>0</v>
      </c>
      <c r="I483" s="268" t="str">
        <f>+IF(H483=0,"",'Ark1'!AE2034)</f>
        <v/>
      </c>
      <c r="J483" s="268"/>
      <c r="K483" s="268" t="str">
        <f>+IF(H483=0,"",'Ark1'!AF2034)</f>
        <v/>
      </c>
      <c r="L483" s="269" t="str">
        <f>+IF(H483=0,"",'Ark1'!T2034)</f>
        <v/>
      </c>
      <c r="M483" s="305" t="str">
        <f>+IF(H483=0,"",'Ark1'!U2034)</f>
        <v/>
      </c>
      <c r="N483" s="268"/>
      <c r="O483" s="270" t="str">
        <f>+IF(H483=0,"",'Ark1'!W2034)</f>
        <v/>
      </c>
      <c r="P483" s="270" t="str">
        <f>+IF(H483=0,"",'Ark1'!X2034)</f>
        <v/>
      </c>
      <c r="Q483" s="270" t="str">
        <f>+IF(H483=0,"",'Ark1'!AG2034)</f>
        <v/>
      </c>
      <c r="R483" s="270" t="str">
        <f>+IF(H483=0,"",'Ark1'!AH2034)</f>
        <v/>
      </c>
      <c r="S483" s="377" t="str">
        <f>+IF(H483=0,"",'Ark1'!AR2034)</f>
        <v/>
      </c>
      <c r="T483" s="113" t="str">
        <f>+IF(H483=0,"",'Ark1'!AS2034)</f>
        <v/>
      </c>
      <c r="U483" s="270" t="str">
        <f>+IF(H483=0,"",'Ark1'!Y2034)</f>
        <v/>
      </c>
      <c r="V483" s="269" t="str">
        <f>+IF(H483=0,"",'Ark1'!AA2034)</f>
        <v/>
      </c>
      <c r="W483" s="305" t="str">
        <f t="shared" si="36"/>
        <v/>
      </c>
      <c r="X483" s="270" t="str">
        <f t="shared" si="37"/>
        <v/>
      </c>
      <c r="Y483" s="268" t="str">
        <f t="shared" si="38"/>
        <v/>
      </c>
      <c r="Z483" s="247"/>
      <c r="AC483" s="27"/>
      <c r="AD483" s="26"/>
      <c r="AG483" s="26"/>
      <c r="AH483" s="26"/>
      <c r="AI483" s="26"/>
      <c r="AK483" s="26"/>
    </row>
    <row r="484" spans="1:37" ht="15.6">
      <c r="A484" s="247"/>
      <c r="B484" s="330">
        <f>+'Ark1'!C2035</f>
        <v>2024</v>
      </c>
      <c r="C484" s="267">
        <f>+'Ark1'!L2035</f>
        <v>13</v>
      </c>
      <c r="D484" s="267" t="s">
        <v>40</v>
      </c>
      <c r="E484" s="275">
        <f>+'Ark1'!AP2035</f>
        <v>16</v>
      </c>
      <c r="F484" s="275" t="str">
        <f>VLOOKUP(E484,RNR!$D$1:$E$38,2)</f>
        <v>Mørefe</v>
      </c>
      <c r="G484" s="267" t="str">
        <f>+IF(H484=0,"",'Ark1'!Q2035)</f>
        <v/>
      </c>
      <c r="H484" s="361">
        <f>+'Ark1'!R2035</f>
        <v>0</v>
      </c>
      <c r="I484" s="268" t="str">
        <f>+IF(H484=0,"",'Ark1'!AE2035)</f>
        <v/>
      </c>
      <c r="J484" s="268"/>
      <c r="K484" s="268" t="str">
        <f>+IF(H484=0,"",'Ark1'!AF2035)</f>
        <v/>
      </c>
      <c r="L484" s="269" t="str">
        <f>+IF(H484=0,"",'Ark1'!T2035)</f>
        <v/>
      </c>
      <c r="M484" s="305" t="str">
        <f>+IF(H484=0,"",'Ark1'!U2035)</f>
        <v/>
      </c>
      <c r="N484" s="268"/>
      <c r="O484" s="270" t="str">
        <f>+IF(H484=0,"",'Ark1'!W2035)</f>
        <v/>
      </c>
      <c r="P484" s="270" t="str">
        <f>+IF(H484=0,"",'Ark1'!X2035)</f>
        <v/>
      </c>
      <c r="Q484" s="270" t="str">
        <f>+IF(H484=0,"",'Ark1'!AG2035)</f>
        <v/>
      </c>
      <c r="R484" s="270" t="str">
        <f>+IF(H484=0,"",'Ark1'!AH2035)</f>
        <v/>
      </c>
      <c r="S484" s="377" t="str">
        <f>+IF(H484=0,"",'Ark1'!AR2035)</f>
        <v/>
      </c>
      <c r="T484" s="113" t="str">
        <f>+IF(H484=0,"",'Ark1'!AS2035)</f>
        <v/>
      </c>
      <c r="U484" s="270" t="str">
        <f>+IF(H484=0,"",'Ark1'!Y2035)</f>
        <v/>
      </c>
      <c r="V484" s="269" t="str">
        <f>+IF(H484=0,"",'Ark1'!AA2035)</f>
        <v/>
      </c>
      <c r="W484" s="305" t="str">
        <f t="shared" si="36"/>
        <v/>
      </c>
      <c r="X484" s="270" t="str">
        <f t="shared" si="37"/>
        <v/>
      </c>
      <c r="Y484" s="268" t="str">
        <f t="shared" si="38"/>
        <v/>
      </c>
      <c r="Z484" s="247"/>
      <c r="AC484" s="27"/>
      <c r="AD484" s="26"/>
      <c r="AG484" s="26"/>
      <c r="AH484" s="26"/>
      <c r="AI484" s="26"/>
      <c r="AK484" s="26"/>
    </row>
    <row r="485" spans="1:37" ht="15.6">
      <c r="A485" s="247"/>
      <c r="B485" s="330">
        <f>+'Ark1'!C2036</f>
        <v>2024</v>
      </c>
      <c r="C485" s="267">
        <f>+'Ark1'!L2036</f>
        <v>13</v>
      </c>
      <c r="D485" s="267" t="s">
        <v>40</v>
      </c>
      <c r="E485" s="275">
        <f>+'Ark1'!AP2036</f>
        <v>17</v>
      </c>
      <c r="F485" s="275" t="str">
        <f>VLOOKUP(E485,RNR!$D$1:$E$38,2)</f>
        <v>Normande</v>
      </c>
      <c r="G485" s="267" t="str">
        <f>+IF(H485=0,"",'Ark1'!Q2036)</f>
        <v/>
      </c>
      <c r="H485" s="361">
        <f>+'Ark1'!R2036</f>
        <v>0</v>
      </c>
      <c r="I485" s="268" t="str">
        <f>+IF(H485=0,"",'Ark1'!AE2036)</f>
        <v/>
      </c>
      <c r="J485" s="268"/>
      <c r="K485" s="268" t="str">
        <f>+IF(H485=0,"",'Ark1'!AF2036)</f>
        <v/>
      </c>
      <c r="L485" s="269" t="str">
        <f>+IF(H485=0,"",'Ark1'!T2036)</f>
        <v/>
      </c>
      <c r="M485" s="305" t="str">
        <f>+IF(H485=0,"",'Ark1'!U2036)</f>
        <v/>
      </c>
      <c r="N485" s="268"/>
      <c r="O485" s="270" t="str">
        <f>+IF(H485=0,"",'Ark1'!W2036)</f>
        <v/>
      </c>
      <c r="P485" s="270" t="str">
        <f>+IF(H485=0,"",'Ark1'!X2036)</f>
        <v/>
      </c>
      <c r="Q485" s="270" t="str">
        <f>+IF(H485=0,"",'Ark1'!AG2036)</f>
        <v/>
      </c>
      <c r="R485" s="270" t="str">
        <f>+IF(H485=0,"",'Ark1'!AH2036)</f>
        <v/>
      </c>
      <c r="S485" s="377" t="str">
        <f>+IF(H485=0,"",'Ark1'!AR2036)</f>
        <v/>
      </c>
      <c r="T485" s="113" t="str">
        <f>+IF(H485=0,"",'Ark1'!AS2036)</f>
        <v/>
      </c>
      <c r="U485" s="270" t="str">
        <f>+IF(H485=0,"",'Ark1'!Y2036)</f>
        <v/>
      </c>
      <c r="V485" s="269" t="str">
        <f>+IF(H485=0,"",'Ark1'!AA2036)</f>
        <v/>
      </c>
      <c r="W485" s="305" t="str">
        <f t="shared" si="36"/>
        <v/>
      </c>
      <c r="X485" s="270" t="str">
        <f t="shared" si="37"/>
        <v/>
      </c>
      <c r="Y485" s="268" t="str">
        <f t="shared" si="38"/>
        <v/>
      </c>
      <c r="Z485" s="247"/>
      <c r="AC485" s="27"/>
      <c r="AD485" s="26"/>
      <c r="AG485" s="26"/>
      <c r="AH485" s="26"/>
      <c r="AI485" s="26"/>
      <c r="AK485" s="26"/>
    </row>
    <row r="486" spans="1:37" ht="15.6">
      <c r="A486" s="247"/>
      <c r="B486" s="330">
        <f>+'Ark1'!C2037</f>
        <v>2024</v>
      </c>
      <c r="C486" s="267">
        <f>+'Ark1'!L2037</f>
        <v>13</v>
      </c>
      <c r="D486" s="267" t="s">
        <v>40</v>
      </c>
      <c r="E486" s="275">
        <f>+'Ark1'!AP2037</f>
        <v>21</v>
      </c>
      <c r="F486" s="275" t="str">
        <f>VLOOKUP(E486,RNR!$D$1:$E$38,2)</f>
        <v>Hereford</v>
      </c>
      <c r="G486" s="267" t="str">
        <f>+IF(H486=0,"",'Ark1'!Q2037)</f>
        <v/>
      </c>
      <c r="H486" s="361">
        <f>+'Ark1'!R2037</f>
        <v>0</v>
      </c>
      <c r="I486" s="268" t="str">
        <f>+IF(H486=0,"",'Ark1'!AE2037)</f>
        <v/>
      </c>
      <c r="J486" s="268"/>
      <c r="K486" s="268" t="str">
        <f>+IF(H486=0,"",'Ark1'!AF2037)</f>
        <v/>
      </c>
      <c r="L486" s="269" t="str">
        <f>+IF(H486=0,"",'Ark1'!T2037)</f>
        <v/>
      </c>
      <c r="M486" s="305" t="str">
        <f>+IF(H486=0,"",'Ark1'!U2037)</f>
        <v/>
      </c>
      <c r="N486" s="268"/>
      <c r="O486" s="270" t="str">
        <f>+IF(H486=0,"",'Ark1'!W2037)</f>
        <v/>
      </c>
      <c r="P486" s="270" t="str">
        <f>+IF(H486=0,"",'Ark1'!X2037)</f>
        <v/>
      </c>
      <c r="Q486" s="270" t="str">
        <f>+IF(H486=0,"",'Ark1'!AG2037)</f>
        <v/>
      </c>
      <c r="R486" s="270" t="str">
        <f>+IF(H486=0,"",'Ark1'!AH2037)</f>
        <v/>
      </c>
      <c r="S486" s="377" t="str">
        <f>+IF(H486=0,"",'Ark1'!AR2037)</f>
        <v/>
      </c>
      <c r="T486" s="113" t="str">
        <f>+IF(H486=0,"",'Ark1'!AS2037)</f>
        <v/>
      </c>
      <c r="U486" s="270" t="str">
        <f>+IF(H486=0,"",'Ark1'!Y2037)</f>
        <v/>
      </c>
      <c r="V486" s="269" t="str">
        <f>+IF(H486=0,"",'Ark1'!AA2037)</f>
        <v/>
      </c>
      <c r="W486" s="305" t="str">
        <f t="shared" si="36"/>
        <v/>
      </c>
      <c r="X486" s="270" t="str">
        <f t="shared" si="37"/>
        <v/>
      </c>
      <c r="Y486" s="268" t="str">
        <f t="shared" si="38"/>
        <v/>
      </c>
      <c r="Z486" s="247"/>
      <c r="AC486" s="27"/>
      <c r="AD486" s="26"/>
      <c r="AG486" s="26"/>
      <c r="AH486" s="26"/>
      <c r="AI486" s="26"/>
      <c r="AK486" s="26"/>
    </row>
    <row r="487" spans="1:37" ht="15.6">
      <c r="A487" s="247"/>
      <c r="B487" s="330">
        <f>+'Ark1'!C2038</f>
        <v>2024</v>
      </c>
      <c r="C487" s="267">
        <f>+'Ark1'!L2038</f>
        <v>13</v>
      </c>
      <c r="D487" s="267" t="s">
        <v>40</v>
      </c>
      <c r="E487" s="275">
        <f>+'Ark1'!AP2038</f>
        <v>22</v>
      </c>
      <c r="F487" s="275" t="str">
        <f>VLOOKUP(E487,RNR!$D$1:$E$38,2)</f>
        <v>Charolais</v>
      </c>
      <c r="G487" s="267" t="str">
        <f>+IF(H487=0,"",'Ark1'!Q2038)</f>
        <v/>
      </c>
      <c r="H487" s="361">
        <f>+'Ark1'!R2038</f>
        <v>0</v>
      </c>
      <c r="I487" s="268" t="str">
        <f>+IF(H487=0,"",'Ark1'!AE2038)</f>
        <v/>
      </c>
      <c r="J487" s="268"/>
      <c r="K487" s="268" t="str">
        <f>+IF(H487=0,"",'Ark1'!AF2038)</f>
        <v/>
      </c>
      <c r="L487" s="269" t="str">
        <f>+IF(H487=0,"",'Ark1'!T2038)</f>
        <v/>
      </c>
      <c r="M487" s="305" t="str">
        <f>+IF(H487=0,"",'Ark1'!U2038)</f>
        <v/>
      </c>
      <c r="N487" s="268"/>
      <c r="O487" s="270" t="str">
        <f>+IF(H487=0,"",'Ark1'!W2038)</f>
        <v/>
      </c>
      <c r="P487" s="270" t="str">
        <f>+IF(H487=0,"",'Ark1'!X2038)</f>
        <v/>
      </c>
      <c r="Q487" s="270" t="str">
        <f>+IF(H487=0,"",'Ark1'!AG2038)</f>
        <v/>
      </c>
      <c r="R487" s="270" t="str">
        <f>+IF(H487=0,"",'Ark1'!AH2038)</f>
        <v/>
      </c>
      <c r="S487" s="377" t="str">
        <f>+IF(H487=0,"",'Ark1'!AR2038)</f>
        <v/>
      </c>
      <c r="T487" s="113" t="str">
        <f>+IF(H487=0,"",'Ark1'!AS2038)</f>
        <v/>
      </c>
      <c r="U487" s="270" t="str">
        <f>+IF(H487=0,"",'Ark1'!Y2038)</f>
        <v/>
      </c>
      <c r="V487" s="269" t="str">
        <f>+IF(H487=0,"",'Ark1'!AA2038)</f>
        <v/>
      </c>
      <c r="W487" s="305" t="str">
        <f t="shared" si="36"/>
        <v/>
      </c>
      <c r="X487" s="270" t="str">
        <f t="shared" si="37"/>
        <v/>
      </c>
      <c r="Y487" s="268" t="str">
        <f t="shared" si="38"/>
        <v/>
      </c>
      <c r="Z487" s="247"/>
      <c r="AC487" s="27"/>
      <c r="AD487" s="26"/>
      <c r="AG487" s="26"/>
      <c r="AH487" s="26"/>
      <c r="AI487" s="26"/>
      <c r="AK487" s="26"/>
    </row>
    <row r="488" spans="1:37" ht="15.6">
      <c r="A488" s="247"/>
      <c r="B488" s="330">
        <f>+'Ark1'!C2039</f>
        <v>2024</v>
      </c>
      <c r="C488" s="267">
        <f>+'Ark1'!L2039</f>
        <v>13</v>
      </c>
      <c r="D488" s="267" t="s">
        <v>40</v>
      </c>
      <c r="E488" s="275">
        <f>+'Ark1'!AP2039</f>
        <v>23</v>
      </c>
      <c r="F488" s="275" t="str">
        <f>VLOOKUP(E488,RNR!$D$1:$E$38,2)</f>
        <v>Aberdeen Angus</v>
      </c>
      <c r="G488" s="267" t="str">
        <f>+IF(H488=0,"",'Ark1'!Q2039)</f>
        <v/>
      </c>
      <c r="H488" s="361">
        <f>+'Ark1'!R2039</f>
        <v>0</v>
      </c>
      <c r="I488" s="268" t="str">
        <f>+IF(H488=0,"",'Ark1'!AE2039)</f>
        <v/>
      </c>
      <c r="J488" s="268"/>
      <c r="K488" s="268" t="str">
        <f>+IF(H488=0,"",'Ark1'!AF2039)</f>
        <v/>
      </c>
      <c r="L488" s="269" t="str">
        <f>+IF(H488=0,"",'Ark1'!T2039)</f>
        <v/>
      </c>
      <c r="M488" s="305" t="str">
        <f>+IF(H488=0,"",'Ark1'!U2039)</f>
        <v/>
      </c>
      <c r="N488" s="268"/>
      <c r="O488" s="270" t="str">
        <f>+IF(H488=0,"",'Ark1'!W2039)</f>
        <v/>
      </c>
      <c r="P488" s="270" t="str">
        <f>+IF(H488=0,"",'Ark1'!X2039)</f>
        <v/>
      </c>
      <c r="Q488" s="270" t="str">
        <f>+IF(H488=0,"",'Ark1'!AG2039)</f>
        <v/>
      </c>
      <c r="R488" s="270" t="str">
        <f>+IF(H488=0,"",'Ark1'!AH2039)</f>
        <v/>
      </c>
      <c r="S488" s="377" t="str">
        <f>+IF(H488=0,"",'Ark1'!AR2039)</f>
        <v/>
      </c>
      <c r="T488" s="113" t="str">
        <f>+IF(H488=0,"",'Ark1'!AS2039)</f>
        <v/>
      </c>
      <c r="U488" s="270" t="str">
        <f>+IF(H488=0,"",'Ark1'!Y2039)</f>
        <v/>
      </c>
      <c r="V488" s="269" t="str">
        <f>+IF(H488=0,"",'Ark1'!AA2039)</f>
        <v/>
      </c>
      <c r="W488" s="305" t="str">
        <f t="shared" si="36"/>
        <v/>
      </c>
      <c r="X488" s="270" t="str">
        <f t="shared" si="37"/>
        <v/>
      </c>
      <c r="Y488" s="268" t="str">
        <f t="shared" si="38"/>
        <v/>
      </c>
      <c r="Z488" s="247"/>
      <c r="AC488" s="27"/>
      <c r="AD488" s="26"/>
      <c r="AG488" s="26"/>
      <c r="AH488" s="26"/>
      <c r="AI488" s="26"/>
      <c r="AK488" s="26"/>
    </row>
    <row r="489" spans="1:37" ht="15.6">
      <c r="A489" s="247"/>
      <c r="B489" s="330">
        <f>+'Ark1'!C2040</f>
        <v>2024</v>
      </c>
      <c r="C489" s="267">
        <f>+'Ark1'!L2040</f>
        <v>13</v>
      </c>
      <c r="D489" s="267" t="s">
        <v>40</v>
      </c>
      <c r="E489" s="275">
        <f>+'Ark1'!AP2040</f>
        <v>24</v>
      </c>
      <c r="F489" s="275" t="str">
        <f>VLOOKUP(E489,RNR!$D$1:$E$38,2)</f>
        <v>Limousin</v>
      </c>
      <c r="G489" s="267" t="str">
        <f>+IF(H489=0,"",'Ark1'!Q2040)</f>
        <v/>
      </c>
      <c r="H489" s="361">
        <f>+'Ark1'!R2040</f>
        <v>0</v>
      </c>
      <c r="I489" s="268" t="str">
        <f>+IF(H489=0,"",'Ark1'!AE2040)</f>
        <v/>
      </c>
      <c r="J489" s="268"/>
      <c r="K489" s="268" t="str">
        <f>+IF(H489=0,"",'Ark1'!AF2040)</f>
        <v/>
      </c>
      <c r="L489" s="269" t="str">
        <f>+IF(H489=0,"",'Ark1'!T2040)</f>
        <v/>
      </c>
      <c r="M489" s="305" t="str">
        <f>+IF(H489=0,"",'Ark1'!U2040)</f>
        <v/>
      </c>
      <c r="N489" s="268"/>
      <c r="O489" s="270" t="str">
        <f>+IF(H489=0,"",'Ark1'!W2040)</f>
        <v/>
      </c>
      <c r="P489" s="270" t="str">
        <f>+IF(H489=0,"",'Ark1'!X2040)</f>
        <v/>
      </c>
      <c r="Q489" s="270" t="str">
        <f>+IF(H489=0,"",'Ark1'!AG2040)</f>
        <v/>
      </c>
      <c r="R489" s="270" t="str">
        <f>+IF(H489=0,"",'Ark1'!AH2040)</f>
        <v/>
      </c>
      <c r="S489" s="377" t="str">
        <f>+IF(H489=0,"",'Ark1'!AR2040)</f>
        <v/>
      </c>
      <c r="T489" s="113" t="str">
        <f>+IF(H489=0,"",'Ark1'!AS2040)</f>
        <v/>
      </c>
      <c r="U489" s="270" t="str">
        <f>+IF(H489=0,"",'Ark1'!Y2040)</f>
        <v/>
      </c>
      <c r="V489" s="269" t="str">
        <f>+IF(H489=0,"",'Ark1'!AA2040)</f>
        <v/>
      </c>
      <c r="W489" s="305" t="str">
        <f t="shared" si="36"/>
        <v/>
      </c>
      <c r="X489" s="270" t="str">
        <f t="shared" si="37"/>
        <v/>
      </c>
      <c r="Y489" s="268" t="str">
        <f t="shared" si="38"/>
        <v/>
      </c>
      <c r="Z489" s="247"/>
      <c r="AC489" s="27"/>
      <c r="AD489" s="26"/>
      <c r="AG489" s="26"/>
      <c r="AH489" s="26"/>
      <c r="AI489" s="26"/>
      <c r="AK489" s="26"/>
    </row>
    <row r="490" spans="1:37" ht="15.6">
      <c r="A490" s="247"/>
      <c r="B490" s="330">
        <f>+'Ark1'!C2041</f>
        <v>2024</v>
      </c>
      <c r="C490" s="267">
        <f>+'Ark1'!L2041</f>
        <v>13</v>
      </c>
      <c r="D490" s="267" t="s">
        <v>40</v>
      </c>
      <c r="E490" s="275">
        <f>+'Ark1'!AP2041</f>
        <v>25</v>
      </c>
      <c r="F490" s="275" t="str">
        <f>VLOOKUP(E490,RNR!$D$1:$E$38,2)</f>
        <v>Kjøttsimmental</v>
      </c>
      <c r="G490" s="267" t="str">
        <f>+IF(H490=0,"",'Ark1'!Q2041)</f>
        <v/>
      </c>
      <c r="H490" s="361">
        <f>+'Ark1'!R2041</f>
        <v>0</v>
      </c>
      <c r="I490" s="268" t="str">
        <f>+IF(H490=0,"",'Ark1'!AE2041)</f>
        <v/>
      </c>
      <c r="J490" s="268"/>
      <c r="K490" s="268" t="str">
        <f>+IF(H490=0,"",'Ark1'!AF2041)</f>
        <v/>
      </c>
      <c r="L490" s="269" t="str">
        <f>+IF(H490=0,"",'Ark1'!T2041)</f>
        <v/>
      </c>
      <c r="M490" s="305" t="str">
        <f>+IF(H490=0,"",'Ark1'!U2041)</f>
        <v/>
      </c>
      <c r="N490" s="268"/>
      <c r="O490" s="270" t="str">
        <f>+IF(H490=0,"",'Ark1'!W2041)</f>
        <v/>
      </c>
      <c r="P490" s="270" t="str">
        <f>+IF(H490=0,"",'Ark1'!X2041)</f>
        <v/>
      </c>
      <c r="Q490" s="270" t="str">
        <f>+IF(H490=0,"",'Ark1'!AG2041)</f>
        <v/>
      </c>
      <c r="R490" s="270" t="str">
        <f>+IF(H490=0,"",'Ark1'!AH2041)</f>
        <v/>
      </c>
      <c r="S490" s="377" t="str">
        <f>+IF(H490=0,"",'Ark1'!AR2041)</f>
        <v/>
      </c>
      <c r="T490" s="113" t="str">
        <f>+IF(H490=0,"",'Ark1'!AS2041)</f>
        <v/>
      </c>
      <c r="U490" s="270" t="str">
        <f>+IF(H490=0,"",'Ark1'!Y2041)</f>
        <v/>
      </c>
      <c r="V490" s="269" t="str">
        <f>+IF(H490=0,"",'Ark1'!AA2041)</f>
        <v/>
      </c>
      <c r="W490" s="305" t="str">
        <f t="shared" si="36"/>
        <v/>
      </c>
      <c r="X490" s="270" t="str">
        <f t="shared" si="37"/>
        <v/>
      </c>
      <c r="Y490" s="268" t="str">
        <f t="shared" si="38"/>
        <v/>
      </c>
      <c r="Z490" s="247"/>
      <c r="AC490" s="27"/>
      <c r="AD490" s="26"/>
      <c r="AG490" s="26"/>
      <c r="AH490" s="26"/>
      <c r="AI490" s="26"/>
      <c r="AK490" s="26"/>
    </row>
    <row r="491" spans="1:37" ht="15.6">
      <c r="A491" s="247"/>
      <c r="B491" s="330">
        <f>+'Ark1'!C2042</f>
        <v>2024</v>
      </c>
      <c r="C491" s="267">
        <f>+'Ark1'!L2042</f>
        <v>13</v>
      </c>
      <c r="D491" s="267" t="s">
        <v>40</v>
      </c>
      <c r="E491" s="275">
        <f>+'Ark1'!AP2042</f>
        <v>26</v>
      </c>
      <c r="F491" s="275" t="str">
        <f>VLOOKUP(E491,RNR!$D$1:$E$38,2)</f>
        <v>Blonde d`Aquitaine</v>
      </c>
      <c r="G491" s="267" t="str">
        <f>+IF(H491=0,"",'Ark1'!Q2042)</f>
        <v/>
      </c>
      <c r="H491" s="361">
        <f>+'Ark1'!R2042</f>
        <v>0</v>
      </c>
      <c r="I491" s="268" t="str">
        <f>+IF(H491=0,"",'Ark1'!AE2042)</f>
        <v/>
      </c>
      <c r="J491" s="268"/>
      <c r="K491" s="268" t="str">
        <f>+IF(H491=0,"",'Ark1'!AF2042)</f>
        <v/>
      </c>
      <c r="L491" s="269" t="str">
        <f>+IF(H491=0,"",'Ark1'!T2042)</f>
        <v/>
      </c>
      <c r="M491" s="305" t="str">
        <f>+IF(H491=0,"",'Ark1'!U2042)</f>
        <v/>
      </c>
      <c r="N491" s="268"/>
      <c r="O491" s="270" t="str">
        <f>+IF(H491=0,"",'Ark1'!W2042)</f>
        <v/>
      </c>
      <c r="P491" s="270" t="str">
        <f>+IF(H491=0,"",'Ark1'!X2042)</f>
        <v/>
      </c>
      <c r="Q491" s="270" t="str">
        <f>+IF(H491=0,"",'Ark1'!AG2042)</f>
        <v/>
      </c>
      <c r="R491" s="270" t="str">
        <f>+IF(H491=0,"",'Ark1'!AH2042)</f>
        <v/>
      </c>
      <c r="S491" s="377" t="str">
        <f>+IF(H491=0,"",'Ark1'!AR2042)</f>
        <v/>
      </c>
      <c r="T491" s="113" t="str">
        <f>+IF(H491=0,"",'Ark1'!AS2042)</f>
        <v/>
      </c>
      <c r="U491" s="270" t="str">
        <f>+IF(H491=0,"",'Ark1'!Y2042)</f>
        <v/>
      </c>
      <c r="V491" s="269" t="str">
        <f>+IF(H491=0,"",'Ark1'!AA2042)</f>
        <v/>
      </c>
      <c r="W491" s="305" t="str">
        <f t="shared" si="36"/>
        <v/>
      </c>
      <c r="X491" s="270" t="str">
        <f t="shared" si="37"/>
        <v/>
      </c>
      <c r="Y491" s="268" t="str">
        <f t="shared" si="38"/>
        <v/>
      </c>
      <c r="Z491" s="247"/>
      <c r="AC491" s="27"/>
      <c r="AD491" s="26"/>
      <c r="AG491" s="26"/>
      <c r="AH491" s="26"/>
      <c r="AI491" s="26"/>
      <c r="AK491" s="26"/>
    </row>
    <row r="492" spans="1:37" ht="15.6">
      <c r="A492" s="247"/>
      <c r="B492" s="330">
        <f>+'Ark1'!C2043</f>
        <v>2024</v>
      </c>
      <c r="C492" s="267">
        <f>+'Ark1'!L2043</f>
        <v>13</v>
      </c>
      <c r="D492" s="267" t="s">
        <v>40</v>
      </c>
      <c r="E492" s="275">
        <f>+'Ark1'!AP2043</f>
        <v>27</v>
      </c>
      <c r="F492" s="275" t="str">
        <f>VLOOKUP(E492,RNR!$D$1:$E$38,2)</f>
        <v>Highland</v>
      </c>
      <c r="G492" s="267" t="str">
        <f>+IF(H492=0,"",'Ark1'!Q2043)</f>
        <v/>
      </c>
      <c r="H492" s="361">
        <f>+'Ark1'!R2043</f>
        <v>0</v>
      </c>
      <c r="I492" s="268" t="str">
        <f>+IF(H492=0,"",'Ark1'!AE2043)</f>
        <v/>
      </c>
      <c r="J492" s="268"/>
      <c r="K492" s="268" t="str">
        <f>+IF(H492=0,"",'Ark1'!AF2043)</f>
        <v/>
      </c>
      <c r="L492" s="269" t="str">
        <f>+IF(H492=0,"",'Ark1'!T2043)</f>
        <v/>
      </c>
      <c r="M492" s="305" t="str">
        <f>+IF(H492=0,"",'Ark1'!U2043)</f>
        <v/>
      </c>
      <c r="N492" s="268"/>
      <c r="O492" s="270" t="str">
        <f>+IF(H492=0,"",'Ark1'!W2043)</f>
        <v/>
      </c>
      <c r="P492" s="270" t="str">
        <f>+IF(H492=0,"",'Ark1'!X2043)</f>
        <v/>
      </c>
      <c r="Q492" s="270" t="str">
        <f>+IF(H492=0,"",'Ark1'!AG2043)</f>
        <v/>
      </c>
      <c r="R492" s="270" t="str">
        <f>+IF(H492=0,"",'Ark1'!AH2043)</f>
        <v/>
      </c>
      <c r="S492" s="377" t="str">
        <f>+IF(H492=0,"",'Ark1'!AR2043)</f>
        <v/>
      </c>
      <c r="T492" s="113" t="str">
        <f>+IF(H492=0,"",'Ark1'!AS2043)</f>
        <v/>
      </c>
      <c r="U492" s="270" t="str">
        <f>+IF(H492=0,"",'Ark1'!Y2043)</f>
        <v/>
      </c>
      <c r="V492" s="269" t="str">
        <f>+IF(H492=0,"",'Ark1'!AA2043)</f>
        <v/>
      </c>
      <c r="W492" s="305" t="str">
        <f t="shared" si="36"/>
        <v/>
      </c>
      <c r="X492" s="270" t="str">
        <f t="shared" si="37"/>
        <v/>
      </c>
      <c r="Y492" s="268" t="str">
        <f t="shared" si="38"/>
        <v/>
      </c>
      <c r="Z492" s="247"/>
      <c r="AC492" s="27"/>
      <c r="AD492" s="26"/>
      <c r="AG492" s="26"/>
      <c r="AH492" s="26"/>
      <c r="AI492" s="26"/>
      <c r="AK492" s="26"/>
    </row>
    <row r="493" spans="1:37" ht="15.6">
      <c r="A493" s="247"/>
      <c r="B493" s="330">
        <f>+'Ark1'!C2044</f>
        <v>2024</v>
      </c>
      <c r="C493" s="267">
        <f>+'Ark1'!L2044</f>
        <v>13</v>
      </c>
      <c r="D493" s="267" t="s">
        <v>40</v>
      </c>
      <c r="E493" s="275">
        <f>+'Ark1'!AP2044</f>
        <v>28</v>
      </c>
      <c r="F493" s="275" t="str">
        <f>VLOOKUP(E493,RNR!$D$1:$E$38,2)</f>
        <v>Tiroler Grauvieh</v>
      </c>
      <c r="G493" s="267" t="str">
        <f>+IF(H493=0,"",'Ark1'!Q2044)</f>
        <v/>
      </c>
      <c r="H493" s="361">
        <f>+'Ark1'!R2044</f>
        <v>0</v>
      </c>
      <c r="I493" s="268" t="str">
        <f>+IF(H493=0,"",'Ark1'!AE2044)</f>
        <v/>
      </c>
      <c r="J493" s="268"/>
      <c r="K493" s="268" t="str">
        <f>+IF(H493=0,"",'Ark1'!AF2044)</f>
        <v/>
      </c>
      <c r="L493" s="269" t="str">
        <f>+IF(H493=0,"",'Ark1'!T2044)</f>
        <v/>
      </c>
      <c r="M493" s="305" t="str">
        <f>+IF(H493=0,"",'Ark1'!U2044)</f>
        <v/>
      </c>
      <c r="N493" s="268"/>
      <c r="O493" s="270" t="str">
        <f>+IF(H493=0,"",'Ark1'!W2044)</f>
        <v/>
      </c>
      <c r="P493" s="270" t="str">
        <f>+IF(H493=0,"",'Ark1'!X2044)</f>
        <v/>
      </c>
      <c r="Q493" s="270" t="str">
        <f>+IF(H493=0,"",'Ark1'!AG2044)</f>
        <v/>
      </c>
      <c r="R493" s="270" t="str">
        <f>+IF(H493=0,"",'Ark1'!AH2044)</f>
        <v/>
      </c>
      <c r="S493" s="377" t="str">
        <f>+IF(H493=0,"",'Ark1'!AR2044)</f>
        <v/>
      </c>
      <c r="T493" s="113" t="str">
        <f>+IF(H493=0,"",'Ark1'!AS2044)</f>
        <v/>
      </c>
      <c r="U493" s="270" t="str">
        <f>+IF(H493=0,"",'Ark1'!Y2044)</f>
        <v/>
      </c>
      <c r="V493" s="269" t="str">
        <f>+IF(H493=0,"",'Ark1'!AA2044)</f>
        <v/>
      </c>
      <c r="W493" s="305" t="str">
        <f t="shared" si="36"/>
        <v/>
      </c>
      <c r="X493" s="270" t="str">
        <f t="shared" si="37"/>
        <v/>
      </c>
      <c r="Y493" s="268" t="str">
        <f t="shared" si="38"/>
        <v/>
      </c>
      <c r="Z493" s="247"/>
      <c r="AC493" s="27"/>
      <c r="AD493" s="26"/>
      <c r="AG493" s="26"/>
      <c r="AH493" s="26"/>
      <c r="AI493" s="26"/>
      <c r="AK493" s="26"/>
    </row>
    <row r="494" spans="1:37" ht="15.6">
      <c r="A494" s="247"/>
      <c r="B494" s="330">
        <f>+'Ark1'!C2045</f>
        <v>2024</v>
      </c>
      <c r="C494" s="267">
        <f>+'Ark1'!L2045</f>
        <v>13</v>
      </c>
      <c r="D494" s="267" t="s">
        <v>40</v>
      </c>
      <c r="E494" s="275">
        <f>+'Ark1'!AP2045</f>
        <v>29</v>
      </c>
      <c r="F494" s="275" t="str">
        <f>VLOOKUP(E494,RNR!$D$1:$E$38,2)</f>
        <v>Dexter</v>
      </c>
      <c r="G494" s="267" t="str">
        <f>+IF(H494=0,"",'Ark1'!Q2045)</f>
        <v/>
      </c>
      <c r="H494" s="361">
        <f>+'Ark1'!R2045</f>
        <v>0</v>
      </c>
      <c r="I494" s="268" t="str">
        <f>+IF(H494=0,"",'Ark1'!AE2045)</f>
        <v/>
      </c>
      <c r="J494" s="268"/>
      <c r="K494" s="268" t="str">
        <f>+IF(H494=0,"",'Ark1'!AF2045)</f>
        <v/>
      </c>
      <c r="L494" s="269" t="str">
        <f>+IF(H494=0,"",'Ark1'!T2045)</f>
        <v/>
      </c>
      <c r="M494" s="305" t="str">
        <f>+IF(H494=0,"",'Ark1'!U2045)</f>
        <v/>
      </c>
      <c r="N494" s="268"/>
      <c r="O494" s="270" t="str">
        <f>+IF(H494=0,"",'Ark1'!W2045)</f>
        <v/>
      </c>
      <c r="P494" s="270" t="str">
        <f>+IF(H494=0,"",'Ark1'!X2045)</f>
        <v/>
      </c>
      <c r="Q494" s="270" t="str">
        <f>+IF(H494=0,"",'Ark1'!AG2045)</f>
        <v/>
      </c>
      <c r="R494" s="270" t="str">
        <f>+IF(H494=0,"",'Ark1'!AH2045)</f>
        <v/>
      </c>
      <c r="S494" s="377" t="str">
        <f>+IF(H494=0,"",'Ark1'!AR2045)</f>
        <v/>
      </c>
      <c r="T494" s="113" t="str">
        <f>+IF(H494=0,"",'Ark1'!AS2045)</f>
        <v/>
      </c>
      <c r="U494" s="270" t="str">
        <f>+IF(H494=0,"",'Ark1'!Y2045)</f>
        <v/>
      </c>
      <c r="V494" s="269" t="str">
        <f>+IF(H494=0,"",'Ark1'!AA2045)</f>
        <v/>
      </c>
      <c r="W494" s="305" t="str">
        <f t="shared" si="36"/>
        <v/>
      </c>
      <c r="X494" s="270" t="str">
        <f t="shared" si="37"/>
        <v/>
      </c>
      <c r="Y494" s="268" t="str">
        <f t="shared" si="38"/>
        <v/>
      </c>
      <c r="Z494" s="247"/>
      <c r="AC494" s="27"/>
      <c r="AD494" s="26"/>
      <c r="AG494" s="26"/>
      <c r="AH494" s="26"/>
      <c r="AI494" s="26"/>
      <c r="AK494" s="26"/>
    </row>
    <row r="495" spans="1:37" ht="15.6">
      <c r="A495" s="247"/>
      <c r="B495" s="330">
        <f>+'Ark1'!C2046</f>
        <v>2024</v>
      </c>
      <c r="C495" s="267">
        <f>+'Ark1'!L2046</f>
        <v>13</v>
      </c>
      <c r="D495" s="267" t="s">
        <v>40</v>
      </c>
      <c r="E495" s="275">
        <f>+'Ark1'!AP2046</f>
        <v>30</v>
      </c>
      <c r="F495" s="275" t="str">
        <f>VLOOKUP(E495,RNR!$D$1:$E$38,2)</f>
        <v>Piemontese</v>
      </c>
      <c r="G495" s="267" t="str">
        <f>+IF(H495=0,"",'Ark1'!Q2046)</f>
        <v/>
      </c>
      <c r="H495" s="361">
        <f>+'Ark1'!R2046</f>
        <v>0</v>
      </c>
      <c r="I495" s="268" t="str">
        <f>+IF(H495=0,"",'Ark1'!AE2046)</f>
        <v/>
      </c>
      <c r="J495" s="268"/>
      <c r="K495" s="268" t="str">
        <f>+IF(H495=0,"",'Ark1'!AF2046)</f>
        <v/>
      </c>
      <c r="L495" s="269" t="str">
        <f>+IF(H495=0,"",'Ark1'!T2046)</f>
        <v/>
      </c>
      <c r="M495" s="305" t="str">
        <f>+IF(H495=0,"",'Ark1'!U2046)</f>
        <v/>
      </c>
      <c r="N495" s="268"/>
      <c r="O495" s="270" t="str">
        <f>+IF(H495=0,"",'Ark1'!W2046)</f>
        <v/>
      </c>
      <c r="P495" s="270" t="str">
        <f>+IF(H495=0,"",'Ark1'!X2046)</f>
        <v/>
      </c>
      <c r="Q495" s="270" t="str">
        <f>+IF(H495=0,"",'Ark1'!AG2046)</f>
        <v/>
      </c>
      <c r="R495" s="270" t="str">
        <f>+IF(H495=0,"",'Ark1'!AH2046)</f>
        <v/>
      </c>
      <c r="S495" s="377" t="str">
        <f>+IF(H495=0,"",'Ark1'!AR2046)</f>
        <v/>
      </c>
      <c r="T495" s="113" t="str">
        <f>+IF(H495=0,"",'Ark1'!AS2046)</f>
        <v/>
      </c>
      <c r="U495" s="270" t="str">
        <f>+IF(H495=0,"",'Ark1'!Y2046)</f>
        <v/>
      </c>
      <c r="V495" s="269" t="str">
        <f>+IF(H495=0,"",'Ark1'!AA2046)</f>
        <v/>
      </c>
      <c r="W495" s="305" t="str">
        <f t="shared" si="36"/>
        <v/>
      </c>
      <c r="X495" s="270" t="str">
        <f t="shared" si="37"/>
        <v/>
      </c>
      <c r="Y495" s="268" t="str">
        <f t="shared" si="38"/>
        <v/>
      </c>
      <c r="Z495" s="247"/>
      <c r="AC495" s="27"/>
      <c r="AD495" s="26"/>
      <c r="AG495" s="26"/>
      <c r="AH495" s="26"/>
      <c r="AI495" s="26"/>
      <c r="AK495" s="26"/>
    </row>
    <row r="496" spans="1:37" ht="15.6">
      <c r="A496" s="247"/>
      <c r="B496" s="330">
        <f>+'Ark1'!C2047</f>
        <v>2024</v>
      </c>
      <c r="C496" s="267">
        <f>+'Ark1'!L2047</f>
        <v>13</v>
      </c>
      <c r="D496" s="267" t="s">
        <v>40</v>
      </c>
      <c r="E496" s="275">
        <f>+'Ark1'!AP2047</f>
        <v>31</v>
      </c>
      <c r="F496" s="275" t="str">
        <f>VLOOKUP(E496,RNR!$D$1:$E$38,2)</f>
        <v>Galloway</v>
      </c>
      <c r="G496" s="267" t="str">
        <f>+IF(H496=0,"",'Ark1'!Q2047)</f>
        <v/>
      </c>
      <c r="H496" s="361">
        <f>+'Ark1'!R2047</f>
        <v>0</v>
      </c>
      <c r="I496" s="268" t="str">
        <f>+IF(H496=0,"",'Ark1'!AE2047)</f>
        <v/>
      </c>
      <c r="J496" s="268"/>
      <c r="K496" s="268" t="str">
        <f>+IF(H496=0,"",'Ark1'!AF2047)</f>
        <v/>
      </c>
      <c r="L496" s="269" t="str">
        <f>+IF(H496=0,"",'Ark1'!T2047)</f>
        <v/>
      </c>
      <c r="M496" s="305" t="str">
        <f>+IF(H496=0,"",'Ark1'!U2047)</f>
        <v/>
      </c>
      <c r="N496" s="268"/>
      <c r="O496" s="270" t="str">
        <f>+IF(H496=0,"",'Ark1'!W2047)</f>
        <v/>
      </c>
      <c r="P496" s="270" t="str">
        <f>+IF(H496=0,"",'Ark1'!X2047)</f>
        <v/>
      </c>
      <c r="Q496" s="270" t="str">
        <f>+IF(H496=0,"",'Ark1'!AG2047)</f>
        <v/>
      </c>
      <c r="R496" s="270" t="str">
        <f>+IF(H496=0,"",'Ark1'!AH2047)</f>
        <v/>
      </c>
      <c r="S496" s="377" t="str">
        <f>+IF(H496=0,"",'Ark1'!AR2047)</f>
        <v/>
      </c>
      <c r="T496" s="113" t="str">
        <f>+IF(H496=0,"",'Ark1'!AS2047)</f>
        <v/>
      </c>
      <c r="U496" s="270" t="str">
        <f>+IF(H496=0,"",'Ark1'!Y2047)</f>
        <v/>
      </c>
      <c r="V496" s="269" t="str">
        <f>+IF(H496=0,"",'Ark1'!AA2047)</f>
        <v/>
      </c>
      <c r="W496" s="305" t="str">
        <f t="shared" si="36"/>
        <v/>
      </c>
      <c r="X496" s="270" t="str">
        <f t="shared" si="37"/>
        <v/>
      </c>
      <c r="Y496" s="268" t="str">
        <f t="shared" si="38"/>
        <v/>
      </c>
      <c r="Z496" s="247"/>
      <c r="AC496" s="27"/>
      <c r="AD496" s="26"/>
      <c r="AG496" s="26"/>
      <c r="AH496" s="26"/>
      <c r="AI496" s="26"/>
      <c r="AK496" s="26"/>
    </row>
    <row r="497" spans="1:54" ht="15.6">
      <c r="A497" s="247"/>
      <c r="B497" s="330">
        <f>+'Ark1'!C2048</f>
        <v>2024</v>
      </c>
      <c r="C497" s="267">
        <f>+'Ark1'!L2048</f>
        <v>13</v>
      </c>
      <c r="D497" s="267" t="s">
        <v>40</v>
      </c>
      <c r="E497" s="275">
        <f>+'Ark1'!AP2048</f>
        <v>32</v>
      </c>
      <c r="F497" s="275" t="str">
        <f>VLOOKUP(E497,RNR!$D$1:$E$38,2)</f>
        <v>Salers</v>
      </c>
      <c r="G497" s="267" t="str">
        <f>+IF(H497=0,"",'Ark1'!Q2048)</f>
        <v/>
      </c>
      <c r="H497" s="361">
        <f>+'Ark1'!R2048</f>
        <v>0</v>
      </c>
      <c r="I497" s="268" t="str">
        <f>+IF(H497=0,"",'Ark1'!AE2048)</f>
        <v/>
      </c>
      <c r="J497" s="268"/>
      <c r="K497" s="268" t="str">
        <f>+IF(H497=0,"",'Ark1'!AF2048)</f>
        <v/>
      </c>
      <c r="L497" s="269" t="str">
        <f>+IF(H497=0,"",'Ark1'!T2048)</f>
        <v/>
      </c>
      <c r="M497" s="305" t="str">
        <f>+IF(H497=0,"",'Ark1'!U2048)</f>
        <v/>
      </c>
      <c r="N497" s="268"/>
      <c r="O497" s="270" t="str">
        <f>+IF(H497=0,"",'Ark1'!W2048)</f>
        <v/>
      </c>
      <c r="P497" s="270" t="str">
        <f>+IF(H497=0,"",'Ark1'!X2048)</f>
        <v/>
      </c>
      <c r="Q497" s="270" t="str">
        <f>+IF(H497=0,"",'Ark1'!AG2048)</f>
        <v/>
      </c>
      <c r="R497" s="270" t="str">
        <f>+IF(H497=0,"",'Ark1'!AH2048)</f>
        <v/>
      </c>
      <c r="S497" s="377" t="str">
        <f>+IF(H497=0,"",'Ark1'!AR2048)</f>
        <v/>
      </c>
      <c r="T497" s="113" t="str">
        <f>+IF(H497=0,"",'Ark1'!AS2048)</f>
        <v/>
      </c>
      <c r="U497" s="270" t="str">
        <f>+IF(H497=0,"",'Ark1'!Y2048)</f>
        <v/>
      </c>
      <c r="V497" s="269" t="str">
        <f>+IF(H497=0,"",'Ark1'!AA2048)</f>
        <v/>
      </c>
      <c r="W497" s="305" t="str">
        <f t="shared" si="36"/>
        <v/>
      </c>
      <c r="X497" s="270" t="str">
        <f t="shared" si="37"/>
        <v/>
      </c>
      <c r="Y497" s="268" t="str">
        <f t="shared" si="38"/>
        <v/>
      </c>
      <c r="Z497" s="247"/>
      <c r="AC497" s="27"/>
      <c r="AD497" s="26"/>
      <c r="AG497" s="26"/>
      <c r="AH497" s="26"/>
      <c r="AI497" s="26"/>
      <c r="AK497" s="26"/>
    </row>
    <row r="498" spans="1:54" ht="15.6">
      <c r="A498" s="247"/>
      <c r="B498" s="330">
        <f>+'Ark1'!C2049</f>
        <v>2024</v>
      </c>
      <c r="C498" s="267">
        <f>+'Ark1'!L2049</f>
        <v>13</v>
      </c>
      <c r="D498" s="267" t="s">
        <v>40</v>
      </c>
      <c r="E498" s="275">
        <f>+'Ark1'!AP2049</f>
        <v>33</v>
      </c>
      <c r="F498" s="275" t="str">
        <f>VLOOKUP(E498,RNR!$D$1:$E$38,2)</f>
        <v>Chianina</v>
      </c>
      <c r="G498" s="267" t="str">
        <f>+IF(H498=0,"",'Ark1'!Q2049)</f>
        <v/>
      </c>
      <c r="H498" s="361">
        <f>+'Ark1'!R2049</f>
        <v>0</v>
      </c>
      <c r="I498" s="268" t="str">
        <f>+IF(H498=0,"",'Ark1'!AE2049)</f>
        <v/>
      </c>
      <c r="J498" s="268"/>
      <c r="K498" s="268" t="str">
        <f>+IF(H498=0,"",'Ark1'!AF2049)</f>
        <v/>
      </c>
      <c r="L498" s="269" t="str">
        <f>+IF(H498=0,"",'Ark1'!T2049)</f>
        <v/>
      </c>
      <c r="M498" s="305" t="str">
        <f>+IF(H498=0,"",'Ark1'!U2049)</f>
        <v/>
      </c>
      <c r="N498" s="268"/>
      <c r="O498" s="270" t="str">
        <f>+IF(H498=0,"",'Ark1'!W2049)</f>
        <v/>
      </c>
      <c r="P498" s="270" t="str">
        <f>+IF(H498=0,"",'Ark1'!X2049)</f>
        <v/>
      </c>
      <c r="Q498" s="270" t="str">
        <f>+IF(H498=0,"",'Ark1'!AG2049)</f>
        <v/>
      </c>
      <c r="R498" s="270" t="str">
        <f>+IF(H498=0,"",'Ark1'!AH2049)</f>
        <v/>
      </c>
      <c r="S498" s="377" t="str">
        <f>+IF(H498=0,"",'Ark1'!AR2049)</f>
        <v/>
      </c>
      <c r="T498" s="113" t="str">
        <f>+IF(H498=0,"",'Ark1'!AS2049)</f>
        <v/>
      </c>
      <c r="U498" s="270" t="str">
        <f>+IF(H498=0,"",'Ark1'!Y2049)</f>
        <v/>
      </c>
      <c r="V498" s="269" t="str">
        <f>+IF(H498=0,"",'Ark1'!AA2049)</f>
        <v/>
      </c>
      <c r="W498" s="305" t="str">
        <f t="shared" si="36"/>
        <v/>
      </c>
      <c r="X498" s="270" t="str">
        <f t="shared" si="37"/>
        <v/>
      </c>
      <c r="Y498" s="268" t="str">
        <f t="shared" si="38"/>
        <v/>
      </c>
      <c r="Z498" s="247"/>
      <c r="AC498" s="27"/>
      <c r="AD498" s="26"/>
      <c r="AG498" s="26"/>
      <c r="AH498" s="26"/>
      <c r="AI498" s="26"/>
      <c r="AK498" s="26"/>
    </row>
    <row r="499" spans="1:54" ht="15.6">
      <c r="A499" s="247"/>
      <c r="B499" s="330">
        <f>+'Ark1'!C2050</f>
        <v>2024</v>
      </c>
      <c r="C499" s="267">
        <f>+'Ark1'!L2050</f>
        <v>13</v>
      </c>
      <c r="D499" s="267" t="s">
        <v>40</v>
      </c>
      <c r="E499" s="275">
        <f>+'Ark1'!AP2050</f>
        <v>34</v>
      </c>
      <c r="F499" s="275" t="str">
        <f>VLOOKUP(E499,RNR!$D$1:$E$38,2)</f>
        <v>Belgisk blå</v>
      </c>
      <c r="G499" s="267" t="str">
        <f>+IF(H499=0,"",'Ark1'!Q2050)</f>
        <v/>
      </c>
      <c r="H499" s="361">
        <f>+'Ark1'!R2050</f>
        <v>0</v>
      </c>
      <c r="I499" s="268" t="str">
        <f>+IF(H499=0,"",'Ark1'!AE2050)</f>
        <v/>
      </c>
      <c r="J499" s="268"/>
      <c r="K499" s="268" t="str">
        <f>+IF(H499=0,"",'Ark1'!AF2050)</f>
        <v/>
      </c>
      <c r="L499" s="269" t="str">
        <f>+IF(H499=0,"",'Ark1'!T2050)</f>
        <v/>
      </c>
      <c r="M499" s="305" t="str">
        <f>+IF(H499=0,"",'Ark1'!U2050)</f>
        <v/>
      </c>
      <c r="N499" s="268"/>
      <c r="O499" s="270" t="str">
        <f>+IF(H499=0,"",'Ark1'!W2050)</f>
        <v/>
      </c>
      <c r="P499" s="270" t="str">
        <f>+IF(H499=0,"",'Ark1'!X2050)</f>
        <v/>
      </c>
      <c r="Q499" s="270" t="str">
        <f>+IF(H499=0,"",'Ark1'!AG2050)</f>
        <v/>
      </c>
      <c r="R499" s="270" t="str">
        <f>+IF(H499=0,"",'Ark1'!AH2050)</f>
        <v/>
      </c>
      <c r="S499" s="377" t="str">
        <f>+IF(H499=0,"",'Ark1'!AR2050)</f>
        <v/>
      </c>
      <c r="T499" s="113" t="str">
        <f>+IF(H499=0,"",'Ark1'!AS2050)</f>
        <v/>
      </c>
      <c r="U499" s="270" t="str">
        <f>+IF(H499=0,"",'Ark1'!Y2050)</f>
        <v/>
      </c>
      <c r="V499" s="269" t="str">
        <f>+IF(H499=0,"",'Ark1'!AA2050)</f>
        <v/>
      </c>
      <c r="W499" s="305" t="str">
        <f t="shared" si="36"/>
        <v/>
      </c>
      <c r="X499" s="270" t="str">
        <f t="shared" si="37"/>
        <v/>
      </c>
      <c r="Y499" s="268" t="str">
        <f t="shared" si="38"/>
        <v/>
      </c>
      <c r="Z499" s="247"/>
      <c r="AC499" s="27"/>
      <c r="AD499" s="26"/>
      <c r="AG499" s="26"/>
      <c r="AH499" s="26"/>
      <c r="AI499" s="26"/>
      <c r="AK499" s="26"/>
    </row>
    <row r="500" spans="1:54" ht="15.6">
      <c r="A500" s="247"/>
      <c r="B500" s="330">
        <f>+'Ark1'!C2051</f>
        <v>2024</v>
      </c>
      <c r="C500" s="267">
        <f>+'Ark1'!L2051</f>
        <v>13</v>
      </c>
      <c r="D500" s="267" t="s">
        <v>40</v>
      </c>
      <c r="E500" s="275">
        <f>+'Ark1'!AP2051</f>
        <v>39</v>
      </c>
      <c r="F500" s="275" t="str">
        <f>VLOOKUP(E500,RNR!$D$1:$E$38,2)</f>
        <v>Wagyu</v>
      </c>
      <c r="G500" s="267" t="str">
        <f>+IF(H500=0,"",'Ark1'!Q2051)</f>
        <v/>
      </c>
      <c r="H500" s="361">
        <f>+'Ark1'!R2051</f>
        <v>0</v>
      </c>
      <c r="I500" s="268" t="str">
        <f>+IF(H500=0,"",'Ark1'!AE2051)</f>
        <v/>
      </c>
      <c r="J500" s="268"/>
      <c r="K500" s="268" t="str">
        <f>+IF(H500=0,"",'Ark1'!AF2051)</f>
        <v/>
      </c>
      <c r="L500" s="269" t="str">
        <f>+IF(H500=0,"",'Ark1'!T2051)</f>
        <v/>
      </c>
      <c r="M500" s="305" t="str">
        <f>+IF(H500=0,"",'Ark1'!U2051)</f>
        <v/>
      </c>
      <c r="N500" s="268"/>
      <c r="O500" s="270" t="str">
        <f>+IF(H500=0,"",'Ark1'!W2051)</f>
        <v/>
      </c>
      <c r="P500" s="270" t="str">
        <f>+IF(H500=0,"",'Ark1'!X2051)</f>
        <v/>
      </c>
      <c r="Q500" s="270" t="str">
        <f>+IF(H500=0,"",'Ark1'!AG2051)</f>
        <v/>
      </c>
      <c r="R500" s="270" t="str">
        <f>+IF(H500=0,"",'Ark1'!AH2051)</f>
        <v/>
      </c>
      <c r="S500" s="377" t="str">
        <f>+IF(H500=0,"",'Ark1'!AR2051)</f>
        <v/>
      </c>
      <c r="T500" s="113" t="str">
        <f>+IF(H500=0,"",'Ark1'!AS2051)</f>
        <v/>
      </c>
      <c r="U500" s="270" t="str">
        <f>+IF(H500=0,"",'Ark1'!Y2051)</f>
        <v/>
      </c>
      <c r="V500" s="269" t="str">
        <f>+IF(H500=0,"",'Ark1'!AA2051)</f>
        <v/>
      </c>
      <c r="W500" s="305" t="str">
        <f t="shared" si="36"/>
        <v/>
      </c>
      <c r="X500" s="270" t="str">
        <f t="shared" si="37"/>
        <v/>
      </c>
      <c r="Y500" s="268" t="str">
        <f t="shared" si="38"/>
        <v/>
      </c>
      <c r="Z500" s="247"/>
      <c r="AC500" s="27"/>
      <c r="AD500" s="26"/>
      <c r="AG500" s="26"/>
      <c r="AH500" s="26"/>
      <c r="AI500" s="26"/>
      <c r="AK500" s="26"/>
    </row>
    <row r="501" spans="1:54" s="274" customFormat="1" ht="15.6">
      <c r="A501" s="247"/>
      <c r="B501" s="330">
        <f>+'Ark1'!C2052</f>
        <v>2024</v>
      </c>
      <c r="C501" s="267">
        <f>+'Ark1'!L2052</f>
        <v>13</v>
      </c>
      <c r="D501" s="267" t="s">
        <v>40</v>
      </c>
      <c r="E501" s="275">
        <f>+'Ark1'!AP2052</f>
        <v>40</v>
      </c>
      <c r="F501" s="275" t="str">
        <f>VLOOKUP(E501,RNR!$D$1:$E$38,2)</f>
        <v>Jak (Bos Grunniens)</v>
      </c>
      <c r="G501" s="267" t="str">
        <f>+IF(H501=0,"",'Ark1'!Q2052)</f>
        <v/>
      </c>
      <c r="H501" s="361">
        <f>+'Ark1'!R2052</f>
        <v>0</v>
      </c>
      <c r="I501" s="268" t="str">
        <f>+IF(H501=0,"",'Ark1'!AE2052)</f>
        <v/>
      </c>
      <c r="J501" s="268"/>
      <c r="K501" s="268" t="str">
        <f>+IF(H501=0,"",'Ark1'!AF2052)</f>
        <v/>
      </c>
      <c r="L501" s="269" t="str">
        <f>+IF(H501=0,"",'Ark1'!T2052)</f>
        <v/>
      </c>
      <c r="M501" s="305" t="str">
        <f>+IF(H501=0,"",'Ark1'!U2052)</f>
        <v/>
      </c>
      <c r="N501" s="268"/>
      <c r="O501" s="270" t="str">
        <f>+IF(H501=0,"",'Ark1'!W2052)</f>
        <v/>
      </c>
      <c r="P501" s="270" t="str">
        <f>+IF(H501=0,"",'Ark1'!X2052)</f>
        <v/>
      </c>
      <c r="Q501" s="270" t="str">
        <f>+IF(H501=0,"",'Ark1'!AG2052)</f>
        <v/>
      </c>
      <c r="R501" s="270" t="str">
        <f>+IF(H501=0,"",'Ark1'!AH2052)</f>
        <v/>
      </c>
      <c r="S501" s="377" t="str">
        <f>+IF(H501=0,"",'Ark1'!AR2052)</f>
        <v/>
      </c>
      <c r="T501" s="113" t="str">
        <f>+IF(H501=0,"",'Ark1'!AS2052)</f>
        <v/>
      </c>
      <c r="U501" s="270" t="str">
        <f>+IF(H501=0,"",'Ark1'!Y2052)</f>
        <v/>
      </c>
      <c r="V501" s="269" t="str">
        <f>+IF(H501=0,"",'Ark1'!AA2052)</f>
        <v/>
      </c>
      <c r="W501" s="305" t="str">
        <f t="shared" si="36"/>
        <v/>
      </c>
      <c r="X501" s="270" t="str">
        <f t="shared" si="37"/>
        <v/>
      </c>
      <c r="Y501" s="268" t="str">
        <f t="shared" si="38"/>
        <v/>
      </c>
      <c r="Z501" s="247"/>
      <c r="AA501" s="27"/>
      <c r="AB501" s="27"/>
      <c r="AC501" s="27"/>
      <c r="AD501" s="26"/>
      <c r="AE501" s="27"/>
      <c r="AF501" s="27"/>
      <c r="AG501" s="26"/>
      <c r="AH501" s="26"/>
      <c r="AI501" s="26"/>
      <c r="AJ501" s="27"/>
      <c r="AK501" s="26"/>
      <c r="AL501" s="85"/>
    </row>
    <row r="502" spans="1:54" s="274" customFormat="1" ht="15.6">
      <c r="A502" s="247"/>
      <c r="B502" s="330">
        <f>+'Ark1'!C2053</f>
        <v>2024</v>
      </c>
      <c r="C502" s="267">
        <f>+'Ark1'!L2053</f>
        <v>13</v>
      </c>
      <c r="D502" s="267" t="s">
        <v>40</v>
      </c>
      <c r="E502" s="275">
        <f>+'Ark1'!AP2053</f>
        <v>98</v>
      </c>
      <c r="F502" s="275" t="str">
        <f>VLOOKUP(E502,RNR!$D$1:$E$38,2)</f>
        <v>Krysning</v>
      </c>
      <c r="G502" s="267" t="str">
        <f>+IF(H502=0,"",'Ark1'!Q2053)</f>
        <v/>
      </c>
      <c r="H502" s="361">
        <f>+'Ark1'!R2053</f>
        <v>0</v>
      </c>
      <c r="I502" s="268" t="str">
        <f>+IF(H502=0,"",'Ark1'!AE2053)</f>
        <v/>
      </c>
      <c r="J502" s="268"/>
      <c r="K502" s="268" t="str">
        <f>+IF(H502=0,"",'Ark1'!AF2053)</f>
        <v/>
      </c>
      <c r="L502" s="269" t="str">
        <f>+IF(H502=0,"",'Ark1'!T2053)</f>
        <v/>
      </c>
      <c r="M502" s="305" t="str">
        <f>+IF(H502=0,"",'Ark1'!U2053)</f>
        <v/>
      </c>
      <c r="N502" s="268"/>
      <c r="O502" s="270" t="str">
        <f>+IF(H502=0,"",'Ark1'!W2053)</f>
        <v/>
      </c>
      <c r="P502" s="270" t="str">
        <f>+IF(H502=0,"",'Ark1'!X2053)</f>
        <v/>
      </c>
      <c r="Q502" s="270" t="str">
        <f>+IF(H502=0,"",'Ark1'!AG2053)</f>
        <v/>
      </c>
      <c r="R502" s="270" t="str">
        <f>+IF(H502=0,"",'Ark1'!AH2053)</f>
        <v/>
      </c>
      <c r="S502" s="377" t="str">
        <f>+IF(H502=0,"",'Ark1'!AR2053)</f>
        <v/>
      </c>
      <c r="T502" s="113" t="str">
        <f>+IF(H502=0,"",'Ark1'!AS2053)</f>
        <v/>
      </c>
      <c r="U502" s="270" t="str">
        <f>+IF(H502=0,"",'Ark1'!Y2053)</f>
        <v/>
      </c>
      <c r="V502" s="269" t="str">
        <f>+IF(H502=0,"",'Ark1'!AA2053)</f>
        <v/>
      </c>
      <c r="W502" s="305" t="str">
        <f t="shared" si="36"/>
        <v/>
      </c>
      <c r="X502" s="270" t="str">
        <f t="shared" si="37"/>
        <v/>
      </c>
      <c r="Y502" s="268" t="str">
        <f t="shared" si="38"/>
        <v/>
      </c>
      <c r="Z502" s="247"/>
      <c r="AA502" s="27"/>
      <c r="AB502" s="27"/>
      <c r="AC502" s="27"/>
      <c r="AD502" s="26"/>
      <c r="AE502" s="27"/>
      <c r="AF502" s="27"/>
      <c r="AG502" s="26"/>
      <c r="AH502" s="26"/>
      <c r="AI502" s="26"/>
      <c r="AJ502" s="27"/>
      <c r="AK502" s="26"/>
      <c r="AL502" s="85"/>
    </row>
    <row r="503" spans="1:54" s="274" customFormat="1" ht="15.6">
      <c r="A503" s="247"/>
      <c r="B503" s="330">
        <f>+'Ark1'!C2054</f>
        <v>2024</v>
      </c>
      <c r="C503" s="267">
        <f>+'Ark1'!L2054</f>
        <v>13</v>
      </c>
      <c r="D503" s="267" t="s">
        <v>40</v>
      </c>
      <c r="E503" s="275">
        <f>+'Ark1'!AP2054</f>
        <v>99</v>
      </c>
      <c r="F503" s="275" t="str">
        <f>VLOOKUP(E503,RNR!$D$1:$E$38,2)</f>
        <v>Ukjent rase</v>
      </c>
      <c r="G503" s="267" t="str">
        <f>+IF(H503=0,"",'Ark1'!Q2054)</f>
        <v/>
      </c>
      <c r="H503" s="361">
        <f>+'Ark1'!R2054</f>
        <v>0</v>
      </c>
      <c r="I503" s="268" t="str">
        <f>+IF(H503=0,"",'Ark1'!AE2054)</f>
        <v/>
      </c>
      <c r="J503" s="268"/>
      <c r="K503" s="268" t="str">
        <f>+IF(H503=0,"",'Ark1'!AF2054)</f>
        <v/>
      </c>
      <c r="L503" s="269" t="str">
        <f>+IF(H503=0,"",'Ark1'!T2054)</f>
        <v/>
      </c>
      <c r="M503" s="305" t="str">
        <f>+IF(H503=0,"",'Ark1'!U2054)</f>
        <v/>
      </c>
      <c r="N503" s="268"/>
      <c r="O503" s="270" t="str">
        <f>+IF(H503=0,"",'Ark1'!W2054)</f>
        <v/>
      </c>
      <c r="P503" s="270" t="str">
        <f>+IF(H503=0,"",'Ark1'!X2054)</f>
        <v/>
      </c>
      <c r="Q503" s="270" t="str">
        <f>+IF(H503=0,"",'Ark1'!AG2054)</f>
        <v/>
      </c>
      <c r="R503" s="270" t="str">
        <f>+IF(H503=0,"",'Ark1'!AH2054)</f>
        <v/>
      </c>
      <c r="S503" s="377" t="str">
        <f>+IF(H503=0,"",'Ark1'!AR2054)</f>
        <v/>
      </c>
      <c r="T503" s="113" t="str">
        <f>+IF(H503=0,"",'Ark1'!AS2054)</f>
        <v/>
      </c>
      <c r="U503" s="270" t="str">
        <f>+IF(H503=0,"",'Ark1'!Y2054)</f>
        <v/>
      </c>
      <c r="V503" s="269" t="str">
        <f>+IF(H503=0,"",'Ark1'!AA2054)</f>
        <v/>
      </c>
      <c r="W503" s="305" t="str">
        <f t="shared" si="36"/>
        <v/>
      </c>
      <c r="X503" s="270" t="str">
        <f t="shared" si="37"/>
        <v/>
      </c>
      <c r="Y503" s="268" t="str">
        <f t="shared" si="38"/>
        <v/>
      </c>
      <c r="Z503" s="247"/>
      <c r="AA503" s="27"/>
      <c r="AB503" s="27"/>
      <c r="AC503" s="27"/>
      <c r="AD503" s="26"/>
      <c r="AE503" s="27"/>
      <c r="AF503" s="27"/>
      <c r="AG503" s="26"/>
      <c r="AH503" s="26"/>
      <c r="AI503" s="26"/>
      <c r="AJ503" s="27"/>
      <c r="AK503" s="26"/>
      <c r="AL503" s="85"/>
    </row>
    <row r="504" spans="1:54" ht="19.8">
      <c r="A504" s="247"/>
      <c r="B504" s="247"/>
      <c r="C504" s="247"/>
      <c r="D504" s="247"/>
      <c r="E504" s="247"/>
      <c r="F504" s="247"/>
      <c r="G504" s="247"/>
      <c r="H504" s="247"/>
      <c r="I504" s="248"/>
      <c r="J504" s="247"/>
      <c r="K504" s="248"/>
      <c r="L504" s="247"/>
      <c r="M504" s="247"/>
      <c r="N504" s="247"/>
      <c r="O504" s="249"/>
      <c r="P504" s="249"/>
      <c r="Q504" s="247"/>
      <c r="R504" s="249"/>
      <c r="S504" s="249"/>
      <c r="T504" s="249"/>
      <c r="U504" s="249"/>
      <c r="V504" s="247"/>
      <c r="W504" s="247"/>
      <c r="X504" s="249"/>
      <c r="Y504" s="249"/>
      <c r="Z504" s="247"/>
      <c r="AA504" s="250"/>
      <c r="AC504" s="27"/>
      <c r="AD504" s="26"/>
      <c r="AE504" s="251"/>
      <c r="AF504" s="85"/>
      <c r="AJ504" s="85"/>
      <c r="BB504" s="263"/>
    </row>
    <row r="505" spans="1:54" ht="19.8">
      <c r="A505" s="247"/>
      <c r="B505" s="247"/>
      <c r="C505" s="277" t="s">
        <v>0</v>
      </c>
      <c r="D505" s="278"/>
      <c r="E505" s="278" t="s">
        <v>403</v>
      </c>
      <c r="F505" s="277"/>
      <c r="G505" s="279" t="s">
        <v>592</v>
      </c>
      <c r="H505" s="280">
        <f>SUM(H507:H541)</f>
        <v>0</v>
      </c>
      <c r="I505" s="247"/>
      <c r="J505" s="247"/>
      <c r="K505" s="248"/>
      <c r="L505" s="247"/>
      <c r="M505" s="345" t="str">
        <f>+Klasse!L24</f>
        <v/>
      </c>
      <c r="N505" s="247" t="s">
        <v>562</v>
      </c>
      <c r="O505" s="249"/>
      <c r="P505" s="249"/>
      <c r="Q505" s="247"/>
      <c r="R505" s="249"/>
      <c r="S505" s="249"/>
      <c r="T505" s="249"/>
      <c r="U505" s="249"/>
      <c r="V505" s="247"/>
      <c r="W505" s="345" t="str">
        <f>+Klasse!AC24</f>
        <v/>
      </c>
      <c r="X505" s="249" t="s">
        <v>638</v>
      </c>
      <c r="Y505" s="249"/>
      <c r="Z505" s="247"/>
      <c r="AA505" s="250"/>
      <c r="AC505" s="27"/>
      <c r="AD505" s="26"/>
      <c r="AE505" s="251"/>
      <c r="AF505" s="85"/>
      <c r="AJ505" s="85"/>
      <c r="BB505" s="263"/>
    </row>
    <row r="506" spans="1:54" ht="19.8">
      <c r="A506" s="247"/>
      <c r="B506" s="247"/>
      <c r="C506" s="247"/>
      <c r="D506" s="277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50"/>
      <c r="AC506" s="27"/>
      <c r="AD506" s="26"/>
      <c r="AE506" s="251"/>
      <c r="AF506" s="85"/>
      <c r="AJ506" s="85"/>
      <c r="BB506" s="263"/>
    </row>
    <row r="507" spans="1:54" s="274" customFormat="1" ht="15.6">
      <c r="A507" s="247"/>
      <c r="B507" s="330">
        <f>+'Ark1'!C2055</f>
        <v>2024</v>
      </c>
      <c r="C507" s="267">
        <f>+'Ark1'!L2055</f>
        <v>14</v>
      </c>
      <c r="D507" s="267" t="s">
        <v>403</v>
      </c>
      <c r="E507" s="276">
        <f>+'Ark1'!AP2055</f>
        <v>1</v>
      </c>
      <c r="F507" s="275" t="str">
        <f>VLOOKUP(E507,RNR!$D$1:$E$38,2)</f>
        <v>NRF</v>
      </c>
      <c r="G507" s="85" t="str">
        <f>+IF(H507=0,"",'Ark1'!Q2055)</f>
        <v/>
      </c>
      <c r="H507" s="361">
        <f>+'Ark1'!R2055</f>
        <v>0</v>
      </c>
      <c r="I507" s="27" t="str">
        <f>+IF(H507=0,"",'Ark1'!AE2055)</f>
        <v/>
      </c>
      <c r="J507" s="27"/>
      <c r="K507" s="27" t="str">
        <f>+IF(H507=0,"",'Ark1'!AF2055)</f>
        <v/>
      </c>
      <c r="L507" s="26" t="str">
        <f>+IF(H507=0,"",'Ark1'!T2055)</f>
        <v/>
      </c>
      <c r="M507" s="305" t="str">
        <f>+IF(H507=0,"",'Ark1'!U2055)</f>
        <v/>
      </c>
      <c r="N507" s="27"/>
      <c r="O507" s="32" t="str">
        <f>+IF(H507=0,"",'Ark1'!W2055)</f>
        <v/>
      </c>
      <c r="P507" s="32" t="str">
        <f>+IF(H507=0,"",'Ark1'!X2055)</f>
        <v/>
      </c>
      <c r="Q507" s="32" t="str">
        <f>+IF(H507=0,"",'Ark1'!AG2055)</f>
        <v/>
      </c>
      <c r="R507" s="32" t="str">
        <f>+IF(H507=0,"",'Ark1'!AH2055)</f>
        <v/>
      </c>
      <c r="S507" s="377" t="str">
        <f>+IF(H507=0,"",'Ark1'!AR2055)</f>
        <v/>
      </c>
      <c r="T507" s="113" t="str">
        <f>+IF(H507=0,"",'Ark1'!AS2055)</f>
        <v/>
      </c>
      <c r="U507" s="32" t="str">
        <f>+IF(H507=0,"",'Ark1'!Y2055)</f>
        <v/>
      </c>
      <c r="V507" s="26" t="str">
        <f>+IF(H507=0,"",'Ark1'!AA2055)</f>
        <v/>
      </c>
      <c r="W507" s="305" t="str">
        <f t="shared" ref="W507:W541" si="39">IF(H507=0,"",1000*M507/Q507)</f>
        <v/>
      </c>
      <c r="X507" s="32" t="str">
        <f t="shared" ref="X507:X541" si="40">IF(H507=0,"",M507/C507)</f>
        <v/>
      </c>
      <c r="Y507" s="27" t="str">
        <f t="shared" ref="Y507:Y541" si="41">IF(H507=0,"",H507/G507)</f>
        <v/>
      </c>
      <c r="Z507" s="247"/>
      <c r="AA507" s="27"/>
      <c r="AB507" s="27"/>
      <c r="AC507" s="27"/>
      <c r="AD507" s="26"/>
      <c r="AE507" s="27"/>
      <c r="AF507" s="27"/>
      <c r="AG507" s="85"/>
      <c r="AH507" s="85"/>
      <c r="AI507" s="85"/>
      <c r="AJ507" s="27"/>
      <c r="AK507" s="85"/>
      <c r="AL507" s="85"/>
    </row>
    <row r="508" spans="1:54" s="274" customFormat="1" ht="15.6">
      <c r="A508" s="247"/>
      <c r="B508" s="330">
        <f>+'Ark1'!C2056</f>
        <v>2024</v>
      </c>
      <c r="C508" s="267">
        <f>+'Ark1'!L2056</f>
        <v>14</v>
      </c>
      <c r="D508" s="267" t="s">
        <v>403</v>
      </c>
      <c r="E508" s="276">
        <f>+'Ark1'!AP2056</f>
        <v>2</v>
      </c>
      <c r="F508" s="275" t="str">
        <f>VLOOKUP(E508,RNR!$D$1:$E$38,2)</f>
        <v>Jersey</v>
      </c>
      <c r="G508" s="85" t="str">
        <f>+IF(H508=0,"",'Ark1'!Q2056)</f>
        <v/>
      </c>
      <c r="H508" s="361">
        <f>+'Ark1'!R2056</f>
        <v>0</v>
      </c>
      <c r="I508" s="27" t="str">
        <f>+IF(H508=0,"",'Ark1'!AE2056)</f>
        <v/>
      </c>
      <c r="J508" s="27"/>
      <c r="K508" s="27" t="str">
        <f>+IF(H508=0,"",'Ark1'!AF2056)</f>
        <v/>
      </c>
      <c r="L508" s="26" t="str">
        <f>+IF(H508=0,"",'Ark1'!T2056)</f>
        <v/>
      </c>
      <c r="M508" s="305" t="str">
        <f>+IF(H508=0,"",'Ark1'!U2056)</f>
        <v/>
      </c>
      <c r="N508" s="27"/>
      <c r="O508" s="32" t="str">
        <f>+IF(H508=0,"",'Ark1'!W2056)</f>
        <v/>
      </c>
      <c r="P508" s="32" t="str">
        <f>+IF(H508=0,"",'Ark1'!X2056)</f>
        <v/>
      </c>
      <c r="Q508" s="32" t="str">
        <f>+IF(H508=0,"",'Ark1'!AG2056)</f>
        <v/>
      </c>
      <c r="R508" s="32" t="str">
        <f>+IF(H508=0,"",'Ark1'!AH2056)</f>
        <v/>
      </c>
      <c r="S508" s="377" t="str">
        <f>+IF(H508=0,"",'Ark1'!AR2056)</f>
        <v/>
      </c>
      <c r="T508" s="113" t="str">
        <f>+IF(H508=0,"",'Ark1'!AS2056)</f>
        <v/>
      </c>
      <c r="U508" s="32" t="str">
        <f>+IF(H508=0,"",'Ark1'!Y2056)</f>
        <v/>
      </c>
      <c r="V508" s="26" t="str">
        <f>+IF(H508=0,"",'Ark1'!AA2056)</f>
        <v/>
      </c>
      <c r="W508" s="305" t="str">
        <f t="shared" si="39"/>
        <v/>
      </c>
      <c r="X508" s="32" t="str">
        <f t="shared" si="40"/>
        <v/>
      </c>
      <c r="Y508" s="27" t="str">
        <f t="shared" si="41"/>
        <v/>
      </c>
      <c r="Z508" s="247"/>
      <c r="AA508" s="27"/>
      <c r="AB508" s="27"/>
      <c r="AC508" s="27"/>
      <c r="AD508" s="26"/>
      <c r="AE508" s="27"/>
      <c r="AF508" s="27"/>
      <c r="AG508" s="85"/>
      <c r="AH508" s="85"/>
      <c r="AI508" s="85"/>
      <c r="AJ508" s="27"/>
      <c r="AK508" s="85"/>
      <c r="AL508" s="85"/>
    </row>
    <row r="509" spans="1:54" s="274" customFormat="1" ht="15.6">
      <c r="A509" s="247"/>
      <c r="B509" s="330">
        <f>+'Ark1'!C2057</f>
        <v>2024</v>
      </c>
      <c r="C509" s="267">
        <f>+'Ark1'!L2057</f>
        <v>14</v>
      </c>
      <c r="D509" s="267" t="s">
        <v>403</v>
      </c>
      <c r="E509" s="276">
        <f>+'Ark1'!AP2057</f>
        <v>3</v>
      </c>
      <c r="F509" s="275" t="str">
        <f>VLOOKUP(E509,RNR!$D$1:$E$38,2)</f>
        <v>Sidet Trønderfe og Nordlandsfe</v>
      </c>
      <c r="G509" s="85" t="str">
        <f>+IF(H509=0,"",'Ark1'!Q2057)</f>
        <v/>
      </c>
      <c r="H509" s="361">
        <f>+'Ark1'!R2057</f>
        <v>0</v>
      </c>
      <c r="I509" s="27" t="str">
        <f>+IF(H509=0,"",'Ark1'!AE2057)</f>
        <v/>
      </c>
      <c r="J509" s="27"/>
      <c r="K509" s="27" t="str">
        <f>+IF(H509=0,"",'Ark1'!AF2057)</f>
        <v/>
      </c>
      <c r="L509" s="26" t="str">
        <f>+IF(H509=0,"",'Ark1'!T2057)</f>
        <v/>
      </c>
      <c r="M509" s="305" t="str">
        <f>+IF(H509=0,"",'Ark1'!U2057)</f>
        <v/>
      </c>
      <c r="N509" s="27"/>
      <c r="O509" s="32" t="str">
        <f>+IF(H509=0,"",'Ark1'!W2057)</f>
        <v/>
      </c>
      <c r="P509" s="32" t="str">
        <f>+IF(H509=0,"",'Ark1'!X2057)</f>
        <v/>
      </c>
      <c r="Q509" s="32" t="str">
        <f>+IF(H509=0,"",'Ark1'!AG2057)</f>
        <v/>
      </c>
      <c r="R509" s="32" t="str">
        <f>+IF(H509=0,"",'Ark1'!AH2057)</f>
        <v/>
      </c>
      <c r="S509" s="377" t="str">
        <f>+IF(H509=0,"",'Ark1'!AR2057)</f>
        <v/>
      </c>
      <c r="T509" s="113" t="str">
        <f>+IF(H509=0,"",'Ark1'!AS2057)</f>
        <v/>
      </c>
      <c r="U509" s="32" t="str">
        <f>+IF(H509=0,"",'Ark1'!Y2057)</f>
        <v/>
      </c>
      <c r="V509" s="26" t="str">
        <f>+IF(H509=0,"",'Ark1'!AA2057)</f>
        <v/>
      </c>
      <c r="W509" s="305" t="str">
        <f t="shared" si="39"/>
        <v/>
      </c>
      <c r="X509" s="32" t="str">
        <f t="shared" si="40"/>
        <v/>
      </c>
      <c r="Y509" s="27" t="str">
        <f t="shared" si="41"/>
        <v/>
      </c>
      <c r="Z509" s="247"/>
      <c r="AA509" s="27"/>
      <c r="AB509" s="27"/>
      <c r="AC509" s="27"/>
      <c r="AD509" s="26"/>
      <c r="AE509" s="27"/>
      <c r="AF509" s="27"/>
      <c r="AG509" s="85"/>
      <c r="AH509" s="85"/>
      <c r="AI509" s="85"/>
      <c r="AJ509" s="27"/>
      <c r="AK509" s="85"/>
      <c r="AL509" s="85"/>
    </row>
    <row r="510" spans="1:54" s="274" customFormat="1" ht="15.6">
      <c r="A510" s="247"/>
      <c r="B510" s="330">
        <f>+'Ark1'!C2058</f>
        <v>2024</v>
      </c>
      <c r="C510" s="267">
        <f>+'Ark1'!L2058</f>
        <v>14</v>
      </c>
      <c r="D510" s="267" t="s">
        <v>403</v>
      </c>
      <c r="E510" s="276">
        <f>+'Ark1'!AP2058</f>
        <v>4</v>
      </c>
      <c r="F510" s="275" t="str">
        <f>VLOOKUP(E510,RNR!$D$1:$E$38,2)</f>
        <v>Telemarkfe</v>
      </c>
      <c r="G510" s="85" t="str">
        <f>+IF(H510=0,"",'Ark1'!Q2058)</f>
        <v/>
      </c>
      <c r="H510" s="361">
        <f>+'Ark1'!R2058</f>
        <v>0</v>
      </c>
      <c r="I510" s="27" t="str">
        <f>+IF(H510=0,"",'Ark1'!AE2058)</f>
        <v/>
      </c>
      <c r="J510" s="27"/>
      <c r="K510" s="27" t="str">
        <f>+IF(H510=0,"",'Ark1'!AF2058)</f>
        <v/>
      </c>
      <c r="L510" s="26" t="str">
        <f>+IF(H510=0,"",'Ark1'!T2058)</f>
        <v/>
      </c>
      <c r="M510" s="305" t="str">
        <f>+IF(H510=0,"",'Ark1'!U2058)</f>
        <v/>
      </c>
      <c r="N510" s="27"/>
      <c r="O510" s="32" t="str">
        <f>+IF(H510=0,"",'Ark1'!W2058)</f>
        <v/>
      </c>
      <c r="P510" s="32" t="str">
        <f>+IF(H510=0,"",'Ark1'!X2058)</f>
        <v/>
      </c>
      <c r="Q510" s="32" t="str">
        <f>+IF(H510=0,"",'Ark1'!AG2058)</f>
        <v/>
      </c>
      <c r="R510" s="32" t="str">
        <f>+IF(H510=0,"",'Ark1'!AH2058)</f>
        <v/>
      </c>
      <c r="S510" s="377" t="str">
        <f>+IF(H510=0,"",'Ark1'!AR2058)</f>
        <v/>
      </c>
      <c r="T510" s="113" t="str">
        <f>+IF(H510=0,"",'Ark1'!AS2058)</f>
        <v/>
      </c>
      <c r="U510" s="32" t="str">
        <f>+IF(H510=0,"",'Ark1'!Y2058)</f>
        <v/>
      </c>
      <c r="V510" s="26" t="str">
        <f>+IF(H510=0,"",'Ark1'!AA2058)</f>
        <v/>
      </c>
      <c r="W510" s="305" t="str">
        <f t="shared" si="39"/>
        <v/>
      </c>
      <c r="X510" s="32" t="str">
        <f t="shared" si="40"/>
        <v/>
      </c>
      <c r="Y510" s="27" t="str">
        <f t="shared" si="41"/>
        <v/>
      </c>
      <c r="Z510" s="247"/>
      <c r="AA510" s="27"/>
      <c r="AB510" s="27"/>
      <c r="AC510" s="27"/>
      <c r="AD510" s="26"/>
      <c r="AE510" s="27"/>
      <c r="AF510" s="27"/>
      <c r="AG510" s="85"/>
      <c r="AH510" s="85"/>
      <c r="AI510" s="85"/>
      <c r="AJ510" s="27"/>
      <c r="AK510" s="85"/>
      <c r="AL510" s="85"/>
    </row>
    <row r="511" spans="1:54" s="274" customFormat="1" ht="15.6">
      <c r="A511" s="247"/>
      <c r="B511" s="330">
        <f>+'Ark1'!C2059</f>
        <v>2024</v>
      </c>
      <c r="C511" s="267">
        <f>+'Ark1'!L2059</f>
        <v>14</v>
      </c>
      <c r="D511" s="267" t="s">
        <v>403</v>
      </c>
      <c r="E511" s="276">
        <f>+'Ark1'!AP2059</f>
        <v>5</v>
      </c>
      <c r="F511" s="275" t="str">
        <f>VLOOKUP(E511,RNR!$D$1:$E$38,2)</f>
        <v>Dølafe</v>
      </c>
      <c r="G511" s="85" t="str">
        <f>+IF(H511=0,"",'Ark1'!Q2059)</f>
        <v/>
      </c>
      <c r="H511" s="361">
        <f>+'Ark1'!R2059</f>
        <v>0</v>
      </c>
      <c r="I511" s="27" t="str">
        <f>+IF(H511=0,"",'Ark1'!AE2059)</f>
        <v/>
      </c>
      <c r="J511" s="27"/>
      <c r="K511" s="27" t="str">
        <f>+IF(H511=0,"",'Ark1'!AF2059)</f>
        <v/>
      </c>
      <c r="L511" s="26" t="str">
        <f>+IF(H511=0,"",'Ark1'!T2059)</f>
        <v/>
      </c>
      <c r="M511" s="305" t="str">
        <f>+IF(H511=0,"",'Ark1'!U2059)</f>
        <v/>
      </c>
      <c r="N511" s="27"/>
      <c r="O511" s="32" t="str">
        <f>+IF(H511=0,"",'Ark1'!W2059)</f>
        <v/>
      </c>
      <c r="P511" s="32" t="str">
        <f>+IF(H511=0,"",'Ark1'!X2059)</f>
        <v/>
      </c>
      <c r="Q511" s="32" t="str">
        <f>+IF(H511=0,"",'Ark1'!AG2059)</f>
        <v/>
      </c>
      <c r="R511" s="32" t="str">
        <f>+IF(H511=0,"",'Ark1'!AH2059)</f>
        <v/>
      </c>
      <c r="S511" s="377" t="str">
        <f>+IF(H511=0,"",'Ark1'!AR2059)</f>
        <v/>
      </c>
      <c r="T511" s="113" t="str">
        <f>+IF(H511=0,"",'Ark1'!AS2059)</f>
        <v/>
      </c>
      <c r="U511" s="32" t="str">
        <f>+IF(H511=0,"",'Ark1'!Y2059)</f>
        <v/>
      </c>
      <c r="V511" s="26" t="str">
        <f>+IF(H511=0,"",'Ark1'!AA2059)</f>
        <v/>
      </c>
      <c r="W511" s="305" t="str">
        <f t="shared" si="39"/>
        <v/>
      </c>
      <c r="X511" s="32" t="str">
        <f t="shared" si="40"/>
        <v/>
      </c>
      <c r="Y511" s="27" t="str">
        <f t="shared" si="41"/>
        <v/>
      </c>
      <c r="Z511" s="247"/>
      <c r="AA511" s="27"/>
      <c r="AB511" s="27"/>
      <c r="AC511" s="27"/>
      <c r="AD511" s="26"/>
      <c r="AE511" s="27"/>
      <c r="AF511" s="27"/>
      <c r="AG511" s="85"/>
      <c r="AH511" s="85"/>
      <c r="AI511" s="85"/>
      <c r="AJ511" s="27"/>
      <c r="AK511" s="85"/>
      <c r="AL511" s="85"/>
    </row>
    <row r="512" spans="1:54" ht="15.6">
      <c r="A512" s="247"/>
      <c r="B512" s="330">
        <f>+'Ark1'!C2060</f>
        <v>2024</v>
      </c>
      <c r="C512" s="267">
        <f>+'Ark1'!L2060</f>
        <v>14</v>
      </c>
      <c r="D512" s="267" t="s">
        <v>403</v>
      </c>
      <c r="E512" s="276">
        <f>+'Ark1'!AP2060</f>
        <v>6</v>
      </c>
      <c r="F512" s="275" t="str">
        <f>VLOOKUP(E512,RNR!$D$1:$E$38,2)</f>
        <v>Østlandsk Rødkolle</v>
      </c>
      <c r="G512" s="85" t="str">
        <f>+IF(H512=0,"",'Ark1'!Q2060)</f>
        <v/>
      </c>
      <c r="H512" s="361">
        <f>+'Ark1'!R2060</f>
        <v>0</v>
      </c>
      <c r="I512" s="27" t="str">
        <f>+IF(H512=0,"",'Ark1'!AE2060)</f>
        <v/>
      </c>
      <c r="J512" s="27"/>
      <c r="K512" s="27" t="str">
        <f>+IF(H512=0,"",'Ark1'!AF2060)</f>
        <v/>
      </c>
      <c r="L512" s="26" t="str">
        <f>+IF(H512=0,"",'Ark1'!T2060)</f>
        <v/>
      </c>
      <c r="M512" s="305" t="str">
        <f>+IF(H512=0,"",'Ark1'!U2060)</f>
        <v/>
      </c>
      <c r="N512" s="27"/>
      <c r="O512" s="32" t="str">
        <f>+IF(H512=0,"",'Ark1'!W2060)</f>
        <v/>
      </c>
      <c r="P512" s="32" t="str">
        <f>+IF(H512=0,"",'Ark1'!X2060)</f>
        <v/>
      </c>
      <c r="Q512" s="32" t="str">
        <f>+IF(H512=0,"",'Ark1'!AG2060)</f>
        <v/>
      </c>
      <c r="R512" s="32" t="str">
        <f>+IF(H512=0,"",'Ark1'!AH2060)</f>
        <v/>
      </c>
      <c r="S512" s="377" t="str">
        <f>+IF(H512=0,"",'Ark1'!AR2060)</f>
        <v/>
      </c>
      <c r="T512" s="113" t="str">
        <f>+IF(H512=0,"",'Ark1'!AS2060)</f>
        <v/>
      </c>
      <c r="U512" s="32" t="str">
        <f>+IF(H512=0,"",'Ark1'!Y2060)</f>
        <v/>
      </c>
      <c r="V512" s="26" t="str">
        <f>+IF(H512=0,"",'Ark1'!AA2060)</f>
        <v/>
      </c>
      <c r="W512" s="305" t="str">
        <f t="shared" si="39"/>
        <v/>
      </c>
      <c r="X512" s="32" t="str">
        <f t="shared" si="40"/>
        <v/>
      </c>
      <c r="Y512" s="27" t="str">
        <f t="shared" si="41"/>
        <v/>
      </c>
      <c r="Z512" s="247"/>
      <c r="AC512" s="27"/>
      <c r="AD512" s="26"/>
    </row>
    <row r="513" spans="1:30" ht="15.6">
      <c r="A513" s="247"/>
      <c r="B513" s="330">
        <f>+'Ark1'!C2061</f>
        <v>2024</v>
      </c>
      <c r="C513" s="267">
        <f>+'Ark1'!L2061</f>
        <v>14</v>
      </c>
      <c r="D513" s="267" t="s">
        <v>403</v>
      </c>
      <c r="E513" s="276">
        <f>+'Ark1'!AP2061</f>
        <v>7</v>
      </c>
      <c r="F513" s="275" t="str">
        <f>VLOOKUP(E513,RNR!$D$1:$E$38,2)</f>
        <v>Vestlandsk Raukolle</v>
      </c>
      <c r="G513" s="85" t="str">
        <f>+IF(H513=0,"",'Ark1'!Q2061)</f>
        <v/>
      </c>
      <c r="H513" s="361">
        <f>+'Ark1'!R2061</f>
        <v>0</v>
      </c>
      <c r="I513" s="27" t="str">
        <f>+IF(H513=0,"",'Ark1'!AE2061)</f>
        <v/>
      </c>
      <c r="J513" s="27"/>
      <c r="K513" s="27" t="str">
        <f>+IF(H513=0,"",'Ark1'!AF2061)</f>
        <v/>
      </c>
      <c r="L513" s="26" t="str">
        <f>+IF(H513=0,"",'Ark1'!T2061)</f>
        <v/>
      </c>
      <c r="M513" s="305" t="str">
        <f>+IF(H513=0,"",'Ark1'!U2061)</f>
        <v/>
      </c>
      <c r="N513" s="27"/>
      <c r="O513" s="32" t="str">
        <f>+IF(H513=0,"",'Ark1'!W2061)</f>
        <v/>
      </c>
      <c r="P513" s="32" t="str">
        <f>+IF(H513=0,"",'Ark1'!X2061)</f>
        <v/>
      </c>
      <c r="Q513" s="32" t="str">
        <f>+IF(H513=0,"",'Ark1'!AG2061)</f>
        <v/>
      </c>
      <c r="R513" s="32" t="str">
        <f>+IF(H513=0,"",'Ark1'!AH2061)</f>
        <v/>
      </c>
      <c r="S513" s="377" t="str">
        <f>+IF(H513=0,"",'Ark1'!AR2061)</f>
        <v/>
      </c>
      <c r="T513" s="113" t="str">
        <f>+IF(H513=0,"",'Ark1'!AS2061)</f>
        <v/>
      </c>
      <c r="U513" s="32" t="str">
        <f>+IF(H513=0,"",'Ark1'!Y2061)</f>
        <v/>
      </c>
      <c r="V513" s="26" t="str">
        <f>+IF(H513=0,"",'Ark1'!AA2061)</f>
        <v/>
      </c>
      <c r="W513" s="305" t="str">
        <f t="shared" si="39"/>
        <v/>
      </c>
      <c r="X513" s="32" t="str">
        <f t="shared" si="40"/>
        <v/>
      </c>
      <c r="Y513" s="27" t="str">
        <f t="shared" si="41"/>
        <v/>
      </c>
      <c r="Z513" s="247"/>
      <c r="AC513" s="27"/>
      <c r="AD513" s="26"/>
    </row>
    <row r="514" spans="1:30" ht="15.6">
      <c r="A514" s="247"/>
      <c r="B514" s="330">
        <f>+'Ark1'!C2062</f>
        <v>2024</v>
      </c>
      <c r="C514" s="267">
        <f>+'Ark1'!L2062</f>
        <v>14</v>
      </c>
      <c r="D514" s="267" t="s">
        <v>403</v>
      </c>
      <c r="E514" s="276">
        <f>+'Ark1'!AP2062</f>
        <v>8</v>
      </c>
      <c r="F514" s="275" t="str">
        <f>VLOOKUP(E514,RNR!$D$1:$E$38,2)</f>
        <v>Vestlandsk fjordfe</v>
      </c>
      <c r="G514" s="85" t="str">
        <f>+IF(H514=0,"",'Ark1'!Q2062)</f>
        <v/>
      </c>
      <c r="H514" s="361">
        <f>+'Ark1'!R2062</f>
        <v>0</v>
      </c>
      <c r="I514" s="27" t="str">
        <f>+IF(H514=0,"",'Ark1'!AE2062)</f>
        <v/>
      </c>
      <c r="J514" s="27"/>
      <c r="K514" s="27" t="str">
        <f>+IF(H514=0,"",'Ark1'!AF2062)</f>
        <v/>
      </c>
      <c r="L514" s="26" t="str">
        <f>+IF(H514=0,"",'Ark1'!T2062)</f>
        <v/>
      </c>
      <c r="M514" s="305" t="str">
        <f>+IF(H514=0,"",'Ark1'!U2062)</f>
        <v/>
      </c>
      <c r="N514" s="27"/>
      <c r="O514" s="32" t="str">
        <f>+IF(H514=0,"",'Ark1'!W2062)</f>
        <v/>
      </c>
      <c r="P514" s="32" t="str">
        <f>+IF(H514=0,"",'Ark1'!X2062)</f>
        <v/>
      </c>
      <c r="Q514" s="32" t="str">
        <f>+IF(H514=0,"",'Ark1'!AG2062)</f>
        <v/>
      </c>
      <c r="R514" s="32" t="str">
        <f>+IF(H514=0,"",'Ark1'!AH2062)</f>
        <v/>
      </c>
      <c r="S514" s="377" t="str">
        <f>+IF(H514=0,"",'Ark1'!AR2062)</f>
        <v/>
      </c>
      <c r="T514" s="113" t="str">
        <f>+IF(H514=0,"",'Ark1'!AS2062)</f>
        <v/>
      </c>
      <c r="U514" s="32" t="str">
        <f>+IF(H514=0,"",'Ark1'!Y2062)</f>
        <v/>
      </c>
      <c r="V514" s="26" t="str">
        <f>+IF(H514=0,"",'Ark1'!AA2062)</f>
        <v/>
      </c>
      <c r="W514" s="305" t="str">
        <f t="shared" si="39"/>
        <v/>
      </c>
      <c r="X514" s="32" t="str">
        <f t="shared" si="40"/>
        <v/>
      </c>
      <c r="Y514" s="27" t="str">
        <f t="shared" si="41"/>
        <v/>
      </c>
      <c r="Z514" s="247"/>
      <c r="AC514" s="27"/>
      <c r="AD514" s="26"/>
    </row>
    <row r="515" spans="1:30" ht="15.6">
      <c r="A515" s="247"/>
      <c r="B515" s="330">
        <f>+'Ark1'!C2063</f>
        <v>2024</v>
      </c>
      <c r="C515" s="267">
        <f>+'Ark1'!L2063</f>
        <v>14</v>
      </c>
      <c r="D515" s="267" t="s">
        <v>403</v>
      </c>
      <c r="E515" s="276">
        <f>+'Ark1'!AP2063</f>
        <v>9</v>
      </c>
      <c r="F515" s="275" t="str">
        <f>VLOOKUP(E515,RNR!$D$1:$E$38,2)</f>
        <v>Holstein</v>
      </c>
      <c r="G515" s="85" t="str">
        <f>+IF(H515=0,"",'Ark1'!Q2063)</f>
        <v/>
      </c>
      <c r="H515" s="361">
        <f>+'Ark1'!R2063</f>
        <v>0</v>
      </c>
      <c r="I515" s="27" t="str">
        <f>+IF(H515=0,"",'Ark1'!AE2063)</f>
        <v/>
      </c>
      <c r="J515" s="27"/>
      <c r="K515" s="27" t="str">
        <f>+IF(H515=0,"",'Ark1'!AF2063)</f>
        <v/>
      </c>
      <c r="L515" s="26" t="str">
        <f>+IF(H515=0,"",'Ark1'!T2063)</f>
        <v/>
      </c>
      <c r="M515" s="305" t="str">
        <f>+IF(H515=0,"",'Ark1'!U2063)</f>
        <v/>
      </c>
      <c r="N515" s="27"/>
      <c r="O515" s="32" t="str">
        <f>+IF(H515=0,"",'Ark1'!W2063)</f>
        <v/>
      </c>
      <c r="P515" s="32" t="str">
        <f>+IF(H515=0,"",'Ark1'!X2063)</f>
        <v/>
      </c>
      <c r="Q515" s="32" t="str">
        <f>+IF(H515=0,"",'Ark1'!AG2063)</f>
        <v/>
      </c>
      <c r="R515" s="32" t="str">
        <f>+IF(H515=0,"",'Ark1'!AH2063)</f>
        <v/>
      </c>
      <c r="S515" s="377" t="str">
        <f>+IF(H515=0,"",'Ark1'!AR2063)</f>
        <v/>
      </c>
      <c r="T515" s="113" t="str">
        <f>+IF(H515=0,"",'Ark1'!AS2063)</f>
        <v/>
      </c>
      <c r="U515" s="32" t="str">
        <f>+IF(H515=0,"",'Ark1'!Y2063)</f>
        <v/>
      </c>
      <c r="V515" s="26" t="str">
        <f>+IF(H515=0,"",'Ark1'!AA2063)</f>
        <v/>
      </c>
      <c r="W515" s="305" t="str">
        <f t="shared" si="39"/>
        <v/>
      </c>
      <c r="X515" s="32" t="str">
        <f t="shared" si="40"/>
        <v/>
      </c>
      <c r="Y515" s="27" t="str">
        <f t="shared" si="41"/>
        <v/>
      </c>
      <c r="Z515" s="247"/>
      <c r="AC515" s="27"/>
      <c r="AD515" s="26"/>
    </row>
    <row r="516" spans="1:30" ht="15.6">
      <c r="A516" s="247"/>
      <c r="B516" s="330">
        <f>+'Ark1'!C2064</f>
        <v>2024</v>
      </c>
      <c r="C516" s="267">
        <f>+'Ark1'!L2064</f>
        <v>14</v>
      </c>
      <c r="D516" s="267" t="s">
        <v>403</v>
      </c>
      <c r="E516" s="276">
        <f>+'Ark1'!AP2064</f>
        <v>10</v>
      </c>
      <c r="F516" s="275" t="str">
        <f>VLOOKUP(E516,RNR!$D$1:$E$38,2)</f>
        <v>Rød Dansk Mælkefe</v>
      </c>
      <c r="G516" s="85" t="str">
        <f>+IF(H516=0,"",'Ark1'!Q2064)</f>
        <v/>
      </c>
      <c r="H516" s="361">
        <f>+'Ark1'!R2064</f>
        <v>0</v>
      </c>
      <c r="I516" s="27" t="str">
        <f>+IF(H516=0,"",'Ark1'!AE2064)</f>
        <v/>
      </c>
      <c r="J516" s="27"/>
      <c r="K516" s="27" t="str">
        <f>+IF(H516=0,"",'Ark1'!AF2064)</f>
        <v/>
      </c>
      <c r="L516" s="26" t="str">
        <f>+IF(H516=0,"",'Ark1'!T2064)</f>
        <v/>
      </c>
      <c r="M516" s="305" t="str">
        <f>+IF(H516=0,"",'Ark1'!U2064)</f>
        <v/>
      </c>
      <c r="N516" s="27"/>
      <c r="O516" s="32" t="str">
        <f>+IF(H516=0,"",'Ark1'!W2064)</f>
        <v/>
      </c>
      <c r="P516" s="32" t="str">
        <f>+IF(H516=0,"",'Ark1'!X2064)</f>
        <v/>
      </c>
      <c r="Q516" s="32" t="str">
        <f>+IF(H516=0,"",'Ark1'!AG2064)</f>
        <v/>
      </c>
      <c r="R516" s="32" t="str">
        <f>+IF(H516=0,"",'Ark1'!AH2064)</f>
        <v/>
      </c>
      <c r="S516" s="377" t="str">
        <f>+IF(H516=0,"",'Ark1'!AR2064)</f>
        <v/>
      </c>
      <c r="T516" s="113" t="str">
        <f>+IF(H516=0,"",'Ark1'!AS2064)</f>
        <v/>
      </c>
      <c r="U516" s="32" t="str">
        <f>+IF(H516=0,"",'Ark1'!Y2064)</f>
        <v/>
      </c>
      <c r="V516" s="26" t="str">
        <f>+IF(H516=0,"",'Ark1'!AA2064)</f>
        <v/>
      </c>
      <c r="W516" s="305" t="str">
        <f t="shared" si="39"/>
        <v/>
      </c>
      <c r="X516" s="32" t="str">
        <f t="shared" si="40"/>
        <v/>
      </c>
      <c r="Y516" s="27" t="str">
        <f t="shared" si="41"/>
        <v/>
      </c>
      <c r="Z516" s="247"/>
      <c r="AC516" s="27"/>
      <c r="AD516" s="26"/>
    </row>
    <row r="517" spans="1:30" ht="15.6">
      <c r="A517" s="247"/>
      <c r="B517" s="330">
        <f>+'Ark1'!C2065</f>
        <v>2024</v>
      </c>
      <c r="C517" s="267">
        <f>+'Ark1'!L2065</f>
        <v>14</v>
      </c>
      <c r="D517" s="267" t="s">
        <v>403</v>
      </c>
      <c r="E517" s="276">
        <f>+'Ark1'!AP2065</f>
        <v>11</v>
      </c>
      <c r="F517" s="275" t="str">
        <f>VLOOKUP(E517,RNR!$D$1:$E$38,2)</f>
        <v>Brown Swiss</v>
      </c>
      <c r="G517" s="85" t="str">
        <f>+IF(H517=0,"",'Ark1'!Q2065)</f>
        <v/>
      </c>
      <c r="H517" s="361">
        <f>+'Ark1'!R2065</f>
        <v>0</v>
      </c>
      <c r="I517" s="27" t="str">
        <f>+IF(H517=0,"",'Ark1'!AE2065)</f>
        <v/>
      </c>
      <c r="J517" s="27"/>
      <c r="K517" s="27" t="str">
        <f>+IF(H517=0,"",'Ark1'!AF2065)</f>
        <v/>
      </c>
      <c r="L517" s="26" t="str">
        <f>+IF(H517=0,"",'Ark1'!T2065)</f>
        <v/>
      </c>
      <c r="M517" s="305" t="str">
        <f>+IF(H517=0,"",'Ark1'!U2065)</f>
        <v/>
      </c>
      <c r="N517" s="27"/>
      <c r="O517" s="32" t="str">
        <f>+IF(H517=0,"",'Ark1'!W2065)</f>
        <v/>
      </c>
      <c r="P517" s="32" t="str">
        <f>+IF(H517=0,"",'Ark1'!X2065)</f>
        <v/>
      </c>
      <c r="Q517" s="32" t="str">
        <f>+IF(H517=0,"",'Ark1'!AG2065)</f>
        <v/>
      </c>
      <c r="R517" s="32" t="str">
        <f>+IF(H517=0,"",'Ark1'!AH2065)</f>
        <v/>
      </c>
      <c r="S517" s="377" t="str">
        <f>+IF(H517=0,"",'Ark1'!AR2065)</f>
        <v/>
      </c>
      <c r="T517" s="113" t="str">
        <f>+IF(H517=0,"",'Ark1'!AS2065)</f>
        <v/>
      </c>
      <c r="U517" s="32" t="str">
        <f>+IF(H517=0,"",'Ark1'!Y2065)</f>
        <v/>
      </c>
      <c r="V517" s="26" t="str">
        <f>+IF(H517=0,"",'Ark1'!AA2065)</f>
        <v/>
      </c>
      <c r="W517" s="305" t="str">
        <f t="shared" si="39"/>
        <v/>
      </c>
      <c r="X517" s="32" t="str">
        <f t="shared" si="40"/>
        <v/>
      </c>
      <c r="Y517" s="27" t="str">
        <f t="shared" si="41"/>
        <v/>
      </c>
      <c r="Z517" s="247"/>
      <c r="AC517" s="27"/>
      <c r="AD517" s="26"/>
    </row>
    <row r="518" spans="1:30" ht="15.6">
      <c r="A518" s="247"/>
      <c r="B518" s="330">
        <f>+'Ark1'!C2066</f>
        <v>2024</v>
      </c>
      <c r="C518" s="267">
        <f>+'Ark1'!L2066</f>
        <v>14</v>
      </c>
      <c r="D518" s="267" t="s">
        <v>403</v>
      </c>
      <c r="E518" s="276">
        <f>+'Ark1'!AP2066</f>
        <v>12</v>
      </c>
      <c r="F518" s="275" t="str">
        <f>VLOOKUP(E518,RNR!$D$1:$E$38,2)</f>
        <v>Jarlsbergfe</v>
      </c>
      <c r="G518" s="85" t="str">
        <f>+IF(H518=0,"",'Ark1'!Q2066)</f>
        <v/>
      </c>
      <c r="H518" s="361">
        <f>+'Ark1'!R2066</f>
        <v>0</v>
      </c>
      <c r="I518" s="27" t="str">
        <f>+IF(H518=0,"",'Ark1'!AE2066)</f>
        <v/>
      </c>
      <c r="J518" s="27"/>
      <c r="K518" s="27" t="str">
        <f>+IF(H518=0,"",'Ark1'!AF2066)</f>
        <v/>
      </c>
      <c r="L518" s="26" t="str">
        <f>+IF(H518=0,"",'Ark1'!T2066)</f>
        <v/>
      </c>
      <c r="M518" s="305" t="str">
        <f>+IF(H518=0,"",'Ark1'!U2066)</f>
        <v/>
      </c>
      <c r="N518" s="27"/>
      <c r="O518" s="32" t="str">
        <f>+IF(H518=0,"",'Ark1'!W2066)</f>
        <v/>
      </c>
      <c r="P518" s="32" t="str">
        <f>+IF(H518=0,"",'Ark1'!X2066)</f>
        <v/>
      </c>
      <c r="Q518" s="32" t="str">
        <f>+IF(H518=0,"",'Ark1'!AG2066)</f>
        <v/>
      </c>
      <c r="R518" s="32" t="str">
        <f>+IF(H518=0,"",'Ark1'!AH2066)</f>
        <v/>
      </c>
      <c r="S518" s="377" t="str">
        <f>+IF(H518=0,"",'Ark1'!AR2066)</f>
        <v/>
      </c>
      <c r="T518" s="113" t="str">
        <f>+IF(H518=0,"",'Ark1'!AS2066)</f>
        <v/>
      </c>
      <c r="U518" s="32" t="str">
        <f>+IF(H518=0,"",'Ark1'!Y2066)</f>
        <v/>
      </c>
      <c r="V518" s="26" t="str">
        <f>+IF(H518=0,"",'Ark1'!AA2066)</f>
        <v/>
      </c>
      <c r="W518" s="305" t="str">
        <f t="shared" si="39"/>
        <v/>
      </c>
      <c r="X518" s="32" t="str">
        <f t="shared" si="40"/>
        <v/>
      </c>
      <c r="Y518" s="27" t="str">
        <f t="shared" si="41"/>
        <v/>
      </c>
      <c r="Z518" s="247"/>
      <c r="AC518" s="27"/>
      <c r="AD518" s="26"/>
    </row>
    <row r="519" spans="1:30" ht="15.6">
      <c r="A519" s="247"/>
      <c r="B519" s="330">
        <f>+'Ark1'!C2067</f>
        <v>2024</v>
      </c>
      <c r="C519" s="267">
        <f>+'Ark1'!L2067</f>
        <v>14</v>
      </c>
      <c r="D519" s="267" t="s">
        <v>403</v>
      </c>
      <c r="E519" s="276">
        <f>+'Ark1'!AP2067</f>
        <v>13</v>
      </c>
      <c r="F519" s="275" t="str">
        <f>VLOOKUP(E519,RNR!$D$1:$E$38,2)</f>
        <v>Fleckvieh</v>
      </c>
      <c r="G519" s="85" t="str">
        <f>+IF(H519=0,"",'Ark1'!Q2067)</f>
        <v/>
      </c>
      <c r="H519" s="361">
        <f>+'Ark1'!R2067</f>
        <v>0</v>
      </c>
      <c r="I519" s="27" t="str">
        <f>+IF(H519=0,"",'Ark1'!AE2067)</f>
        <v/>
      </c>
      <c r="J519" s="27"/>
      <c r="K519" s="27" t="str">
        <f>+IF(H519=0,"",'Ark1'!AF2067)</f>
        <v/>
      </c>
      <c r="L519" s="26" t="str">
        <f>+IF(H519=0,"",'Ark1'!T2067)</f>
        <v/>
      </c>
      <c r="M519" s="305" t="str">
        <f>+IF(H519=0,"",'Ark1'!U2067)</f>
        <v/>
      </c>
      <c r="N519" s="27"/>
      <c r="O519" s="32" t="str">
        <f>+IF(H519=0,"",'Ark1'!W2067)</f>
        <v/>
      </c>
      <c r="P519" s="32" t="str">
        <f>+IF(H519=0,"",'Ark1'!X2067)</f>
        <v/>
      </c>
      <c r="Q519" s="32" t="str">
        <f>+IF(H519=0,"",'Ark1'!AG2067)</f>
        <v/>
      </c>
      <c r="R519" s="32" t="str">
        <f>+IF(H519=0,"",'Ark1'!AH2067)</f>
        <v/>
      </c>
      <c r="S519" s="377" t="str">
        <f>+IF(H519=0,"",'Ark1'!AR2067)</f>
        <v/>
      </c>
      <c r="T519" s="113" t="str">
        <f>+IF(H519=0,"",'Ark1'!AS2067)</f>
        <v/>
      </c>
      <c r="U519" s="32" t="str">
        <f>+IF(H519=0,"",'Ark1'!Y2067)</f>
        <v/>
      </c>
      <c r="V519" s="26" t="str">
        <f>+IF(H519=0,"",'Ark1'!AA2067)</f>
        <v/>
      </c>
      <c r="W519" s="305" t="str">
        <f t="shared" si="39"/>
        <v/>
      </c>
      <c r="X519" s="32" t="str">
        <f t="shared" si="40"/>
        <v/>
      </c>
      <c r="Y519" s="27" t="str">
        <f t="shared" si="41"/>
        <v/>
      </c>
      <c r="Z519" s="247"/>
      <c r="AC519" s="27"/>
      <c r="AD519" s="26"/>
    </row>
    <row r="520" spans="1:30" ht="15.6">
      <c r="A520" s="247"/>
      <c r="B520" s="330">
        <f>+'Ark1'!C2068</f>
        <v>2024</v>
      </c>
      <c r="C520" s="267">
        <f>+'Ark1'!L2068</f>
        <v>14</v>
      </c>
      <c r="D520" s="267" t="s">
        <v>403</v>
      </c>
      <c r="E520" s="276">
        <f>+'Ark1'!AP2068</f>
        <v>14</v>
      </c>
      <c r="F520" s="275" t="str">
        <f>VLOOKUP(E520,RNR!$D$1:$E$38,2)</f>
        <v>Canadisk Ayrshire</v>
      </c>
      <c r="G520" s="85" t="str">
        <f>+IF(H520=0,"",'Ark1'!Q2068)</f>
        <v/>
      </c>
      <c r="H520" s="361">
        <f>+'Ark1'!R2068</f>
        <v>0</v>
      </c>
      <c r="I520" s="27" t="str">
        <f>+IF(H520=0,"",'Ark1'!AE2068)</f>
        <v/>
      </c>
      <c r="J520" s="27"/>
      <c r="K520" s="27" t="str">
        <f>+IF(H520=0,"",'Ark1'!AF2068)</f>
        <v/>
      </c>
      <c r="L520" s="26" t="str">
        <f>+IF(H520=0,"",'Ark1'!T2068)</f>
        <v/>
      </c>
      <c r="M520" s="305" t="str">
        <f>+IF(H520=0,"",'Ark1'!U2068)</f>
        <v/>
      </c>
      <c r="N520" s="27"/>
      <c r="O520" s="32" t="str">
        <f>+IF(H520=0,"",'Ark1'!W2068)</f>
        <v/>
      </c>
      <c r="P520" s="32" t="str">
        <f>+IF(H520=0,"",'Ark1'!X2068)</f>
        <v/>
      </c>
      <c r="Q520" s="32" t="str">
        <f>+IF(H520=0,"",'Ark1'!AG2068)</f>
        <v/>
      </c>
      <c r="R520" s="32" t="str">
        <f>+IF(H520=0,"",'Ark1'!AH2068)</f>
        <v/>
      </c>
      <c r="S520" s="377" t="str">
        <f>+IF(H520=0,"",'Ark1'!AR2068)</f>
        <v/>
      </c>
      <c r="T520" s="113" t="str">
        <f>+IF(H520=0,"",'Ark1'!AS2068)</f>
        <v/>
      </c>
      <c r="U520" s="32" t="str">
        <f>+IF(H520=0,"",'Ark1'!Y2068)</f>
        <v/>
      </c>
      <c r="V520" s="26" t="str">
        <f>+IF(H520=0,"",'Ark1'!AA2068)</f>
        <v/>
      </c>
      <c r="W520" s="305" t="str">
        <f t="shared" si="39"/>
        <v/>
      </c>
      <c r="X520" s="32" t="str">
        <f t="shared" si="40"/>
        <v/>
      </c>
      <c r="Y520" s="27" t="str">
        <f t="shared" si="41"/>
        <v/>
      </c>
      <c r="Z520" s="247"/>
      <c r="AC520" s="27"/>
      <c r="AD520" s="26"/>
    </row>
    <row r="521" spans="1:30" ht="15.6">
      <c r="A521" s="247"/>
      <c r="B521" s="330">
        <f>+'Ark1'!C2069</f>
        <v>2024</v>
      </c>
      <c r="C521" s="267">
        <f>+'Ark1'!L2069</f>
        <v>14</v>
      </c>
      <c r="D521" s="267" t="s">
        <v>403</v>
      </c>
      <c r="E521" s="276">
        <f>+'Ark1'!AP2069</f>
        <v>15</v>
      </c>
      <c r="F521" s="275" t="str">
        <f>VLOOKUP(E521,RNR!$D$1:$E$38,2)</f>
        <v>Montbéliard</v>
      </c>
      <c r="G521" s="85" t="str">
        <f>+IF(H521=0,"",'Ark1'!Q2069)</f>
        <v/>
      </c>
      <c r="H521" s="361">
        <f>+'Ark1'!R2069</f>
        <v>0</v>
      </c>
      <c r="I521" s="27" t="str">
        <f>+IF(H521=0,"",'Ark1'!AE2069)</f>
        <v/>
      </c>
      <c r="J521" s="27"/>
      <c r="K521" s="27" t="str">
        <f>+IF(H521=0,"",'Ark1'!AF2069)</f>
        <v/>
      </c>
      <c r="L521" s="26" t="str">
        <f>+IF(H521=0,"",'Ark1'!T2069)</f>
        <v/>
      </c>
      <c r="M521" s="305" t="str">
        <f>+IF(H521=0,"",'Ark1'!U2069)</f>
        <v/>
      </c>
      <c r="N521" s="27"/>
      <c r="O521" s="32" t="str">
        <f>+IF(H521=0,"",'Ark1'!W2069)</f>
        <v/>
      </c>
      <c r="P521" s="32" t="str">
        <f>+IF(H521=0,"",'Ark1'!X2069)</f>
        <v/>
      </c>
      <c r="Q521" s="32" t="str">
        <f>+IF(H521=0,"",'Ark1'!AG2069)</f>
        <v/>
      </c>
      <c r="R521" s="32" t="str">
        <f>+IF(H521=0,"",'Ark1'!AH2069)</f>
        <v/>
      </c>
      <c r="S521" s="377" t="str">
        <f>+IF(H521=0,"",'Ark1'!AR2069)</f>
        <v/>
      </c>
      <c r="T521" s="113" t="str">
        <f>+IF(H521=0,"",'Ark1'!AS2069)</f>
        <v/>
      </c>
      <c r="U521" s="32" t="str">
        <f>+IF(H521=0,"",'Ark1'!Y2069)</f>
        <v/>
      </c>
      <c r="V521" s="26" t="str">
        <f>+IF(H521=0,"",'Ark1'!AA2069)</f>
        <v/>
      </c>
      <c r="W521" s="305" t="str">
        <f t="shared" si="39"/>
        <v/>
      </c>
      <c r="X521" s="32" t="str">
        <f t="shared" si="40"/>
        <v/>
      </c>
      <c r="Y521" s="27" t="str">
        <f t="shared" si="41"/>
        <v/>
      </c>
      <c r="Z521" s="247"/>
      <c r="AC521" s="27"/>
      <c r="AD521" s="26"/>
    </row>
    <row r="522" spans="1:30" ht="15.6">
      <c r="A522" s="247"/>
      <c r="B522" s="330">
        <f>+'Ark1'!C2070</f>
        <v>2024</v>
      </c>
      <c r="C522" s="267">
        <f>+'Ark1'!L2070</f>
        <v>14</v>
      </c>
      <c r="D522" s="267" t="s">
        <v>403</v>
      </c>
      <c r="E522" s="276">
        <f>+'Ark1'!AP2070</f>
        <v>16</v>
      </c>
      <c r="F522" s="275" t="str">
        <f>VLOOKUP(E522,RNR!$D$1:$E$38,2)</f>
        <v>Mørefe</v>
      </c>
      <c r="G522" s="85" t="str">
        <f>+IF(H522=0,"",'Ark1'!Q2070)</f>
        <v/>
      </c>
      <c r="H522" s="361">
        <f>+'Ark1'!R2070</f>
        <v>0</v>
      </c>
      <c r="I522" s="27" t="str">
        <f>+IF(H522=0,"",'Ark1'!AE2070)</f>
        <v/>
      </c>
      <c r="J522" s="27"/>
      <c r="K522" s="27" t="str">
        <f>+IF(H522=0,"",'Ark1'!AF2070)</f>
        <v/>
      </c>
      <c r="L522" s="26" t="str">
        <f>+IF(H522=0,"",'Ark1'!T2070)</f>
        <v/>
      </c>
      <c r="M522" s="305" t="str">
        <f>+IF(H522=0,"",'Ark1'!U2070)</f>
        <v/>
      </c>
      <c r="N522" s="27"/>
      <c r="O522" s="32" t="str">
        <f>+IF(H522=0,"",'Ark1'!W2070)</f>
        <v/>
      </c>
      <c r="P522" s="32" t="str">
        <f>+IF(H522=0,"",'Ark1'!X2070)</f>
        <v/>
      </c>
      <c r="Q522" s="32" t="str">
        <f>+IF(H522=0,"",'Ark1'!AG2070)</f>
        <v/>
      </c>
      <c r="R522" s="32" t="str">
        <f>+IF(H522=0,"",'Ark1'!AH2070)</f>
        <v/>
      </c>
      <c r="S522" s="377" t="str">
        <f>+IF(H522=0,"",'Ark1'!AR2070)</f>
        <v/>
      </c>
      <c r="T522" s="113" t="str">
        <f>+IF(H522=0,"",'Ark1'!AS2070)</f>
        <v/>
      </c>
      <c r="U522" s="32" t="str">
        <f>+IF(H522=0,"",'Ark1'!Y2070)</f>
        <v/>
      </c>
      <c r="V522" s="26" t="str">
        <f>+IF(H522=0,"",'Ark1'!AA2070)</f>
        <v/>
      </c>
      <c r="W522" s="305" t="str">
        <f t="shared" si="39"/>
        <v/>
      </c>
      <c r="X522" s="32" t="str">
        <f t="shared" si="40"/>
        <v/>
      </c>
      <c r="Y522" s="27" t="str">
        <f t="shared" si="41"/>
        <v/>
      </c>
      <c r="Z522" s="247"/>
      <c r="AC522" s="27"/>
      <c r="AD522" s="26"/>
    </row>
    <row r="523" spans="1:30" ht="15.6">
      <c r="A523" s="247"/>
      <c r="B523" s="330">
        <f>+'Ark1'!C2071</f>
        <v>2024</v>
      </c>
      <c r="C523" s="267">
        <f>+'Ark1'!L2071</f>
        <v>14</v>
      </c>
      <c r="D523" s="267" t="s">
        <v>403</v>
      </c>
      <c r="E523" s="276">
        <f>+'Ark1'!AP2071</f>
        <v>17</v>
      </c>
      <c r="F523" s="275" t="str">
        <f>VLOOKUP(E523,RNR!$D$1:$E$38,2)</f>
        <v>Normande</v>
      </c>
      <c r="G523" s="85" t="str">
        <f>+IF(H523=0,"",'Ark1'!Q2071)</f>
        <v/>
      </c>
      <c r="H523" s="361">
        <f>+'Ark1'!R2071</f>
        <v>0</v>
      </c>
      <c r="I523" s="27" t="str">
        <f>+IF(H523=0,"",'Ark1'!AE2071)</f>
        <v/>
      </c>
      <c r="J523" s="27"/>
      <c r="K523" s="27" t="str">
        <f>+IF(H523=0,"",'Ark1'!AF2071)</f>
        <v/>
      </c>
      <c r="L523" s="26" t="str">
        <f>+IF(H523=0,"",'Ark1'!T2071)</f>
        <v/>
      </c>
      <c r="M523" s="305" t="str">
        <f>+IF(H523=0,"",'Ark1'!U2071)</f>
        <v/>
      </c>
      <c r="N523" s="27"/>
      <c r="O523" s="32" t="str">
        <f>+IF(H523=0,"",'Ark1'!W2071)</f>
        <v/>
      </c>
      <c r="P523" s="32" t="str">
        <f>+IF(H523=0,"",'Ark1'!X2071)</f>
        <v/>
      </c>
      <c r="Q523" s="32" t="str">
        <f>+IF(H523=0,"",'Ark1'!AG2071)</f>
        <v/>
      </c>
      <c r="R523" s="32" t="str">
        <f>+IF(H523=0,"",'Ark1'!AH2071)</f>
        <v/>
      </c>
      <c r="S523" s="377" t="str">
        <f>+IF(H523=0,"",'Ark1'!AR2071)</f>
        <v/>
      </c>
      <c r="T523" s="113" t="str">
        <f>+IF(H523=0,"",'Ark1'!AS2071)</f>
        <v/>
      </c>
      <c r="U523" s="32" t="str">
        <f>+IF(H523=0,"",'Ark1'!Y2071)</f>
        <v/>
      </c>
      <c r="V523" s="26" t="str">
        <f>+IF(H523=0,"",'Ark1'!AA2071)</f>
        <v/>
      </c>
      <c r="W523" s="305" t="str">
        <f t="shared" si="39"/>
        <v/>
      </c>
      <c r="X523" s="32" t="str">
        <f t="shared" si="40"/>
        <v/>
      </c>
      <c r="Y523" s="27" t="str">
        <f t="shared" si="41"/>
        <v/>
      </c>
      <c r="Z523" s="247"/>
      <c r="AC523" s="27"/>
      <c r="AD523" s="26"/>
    </row>
    <row r="524" spans="1:30" ht="15.6">
      <c r="A524" s="247"/>
      <c r="B524" s="330">
        <f>+'Ark1'!C2072</f>
        <v>2024</v>
      </c>
      <c r="C524" s="267">
        <f>+'Ark1'!L2072</f>
        <v>14</v>
      </c>
      <c r="D524" s="267" t="s">
        <v>403</v>
      </c>
      <c r="E524" s="276">
        <f>+'Ark1'!AP2072</f>
        <v>21</v>
      </c>
      <c r="F524" s="275" t="str">
        <f>VLOOKUP(E524,RNR!$D$1:$E$38,2)</f>
        <v>Hereford</v>
      </c>
      <c r="G524" s="85" t="str">
        <f>+IF(H524=0,"",'Ark1'!Q2072)</f>
        <v/>
      </c>
      <c r="H524" s="361">
        <f>+'Ark1'!R2072</f>
        <v>0</v>
      </c>
      <c r="I524" s="27" t="str">
        <f>+IF(H524=0,"",'Ark1'!AE2072)</f>
        <v/>
      </c>
      <c r="J524" s="27"/>
      <c r="K524" s="27" t="str">
        <f>+IF(H524=0,"",'Ark1'!AF2072)</f>
        <v/>
      </c>
      <c r="L524" s="26" t="str">
        <f>+IF(H524=0,"",'Ark1'!T2072)</f>
        <v/>
      </c>
      <c r="M524" s="305" t="str">
        <f>+IF(H524=0,"",'Ark1'!U2072)</f>
        <v/>
      </c>
      <c r="N524" s="27"/>
      <c r="O524" s="32" t="str">
        <f>+IF(H524=0,"",'Ark1'!W2072)</f>
        <v/>
      </c>
      <c r="P524" s="32" t="str">
        <f>+IF(H524=0,"",'Ark1'!X2072)</f>
        <v/>
      </c>
      <c r="Q524" s="32" t="str">
        <f>+IF(H524=0,"",'Ark1'!AG2072)</f>
        <v/>
      </c>
      <c r="R524" s="32" t="str">
        <f>+IF(H524=0,"",'Ark1'!AH2072)</f>
        <v/>
      </c>
      <c r="S524" s="377" t="str">
        <f>+IF(H524=0,"",'Ark1'!AR2072)</f>
        <v/>
      </c>
      <c r="T524" s="113" t="str">
        <f>+IF(H524=0,"",'Ark1'!AS2072)</f>
        <v/>
      </c>
      <c r="U524" s="32" t="str">
        <f>+IF(H524=0,"",'Ark1'!Y2072)</f>
        <v/>
      </c>
      <c r="V524" s="26" t="str">
        <f>+IF(H524=0,"",'Ark1'!AA2072)</f>
        <v/>
      </c>
      <c r="W524" s="305" t="str">
        <f t="shared" si="39"/>
        <v/>
      </c>
      <c r="X524" s="32" t="str">
        <f t="shared" si="40"/>
        <v/>
      </c>
      <c r="Y524" s="27" t="str">
        <f t="shared" si="41"/>
        <v/>
      </c>
      <c r="Z524" s="247"/>
      <c r="AC524" s="27"/>
      <c r="AD524" s="26"/>
    </row>
    <row r="525" spans="1:30" ht="15.6">
      <c r="A525" s="247"/>
      <c r="B525" s="330">
        <f>+'Ark1'!C2073</f>
        <v>2024</v>
      </c>
      <c r="C525" s="267">
        <f>+'Ark1'!L2073</f>
        <v>14</v>
      </c>
      <c r="D525" s="267" t="s">
        <v>403</v>
      </c>
      <c r="E525" s="276">
        <f>+'Ark1'!AP2073</f>
        <v>22</v>
      </c>
      <c r="F525" s="275" t="str">
        <f>VLOOKUP(E525,RNR!$D$1:$E$38,2)</f>
        <v>Charolais</v>
      </c>
      <c r="G525" s="85" t="str">
        <f>+IF(H525=0,"",'Ark1'!Q2073)</f>
        <v/>
      </c>
      <c r="H525" s="361">
        <f>+'Ark1'!R2073</f>
        <v>0</v>
      </c>
      <c r="I525" s="27" t="str">
        <f>+IF(H525=0,"",'Ark1'!AE2073)</f>
        <v/>
      </c>
      <c r="J525" s="27"/>
      <c r="K525" s="27" t="str">
        <f>+IF(H525=0,"",'Ark1'!AF2073)</f>
        <v/>
      </c>
      <c r="L525" s="26" t="str">
        <f>+IF(H525=0,"",'Ark1'!T2073)</f>
        <v/>
      </c>
      <c r="M525" s="305" t="str">
        <f>+IF(H525=0,"",'Ark1'!U2073)</f>
        <v/>
      </c>
      <c r="N525" s="27"/>
      <c r="O525" s="32" t="str">
        <f>+IF(H525=0,"",'Ark1'!W2073)</f>
        <v/>
      </c>
      <c r="P525" s="32" t="str">
        <f>+IF(H525=0,"",'Ark1'!X2073)</f>
        <v/>
      </c>
      <c r="Q525" s="32" t="str">
        <f>+IF(H525=0,"",'Ark1'!AG2073)</f>
        <v/>
      </c>
      <c r="R525" s="32" t="str">
        <f>+IF(H525=0,"",'Ark1'!AH2073)</f>
        <v/>
      </c>
      <c r="S525" s="377" t="str">
        <f>+IF(H525=0,"",'Ark1'!AR2073)</f>
        <v/>
      </c>
      <c r="T525" s="113" t="str">
        <f>+IF(H525=0,"",'Ark1'!AS2073)</f>
        <v/>
      </c>
      <c r="U525" s="32" t="str">
        <f>+IF(H525=0,"",'Ark1'!Y2073)</f>
        <v/>
      </c>
      <c r="V525" s="26" t="str">
        <f>+IF(H525=0,"",'Ark1'!AA2073)</f>
        <v/>
      </c>
      <c r="W525" s="305" t="str">
        <f t="shared" si="39"/>
        <v/>
      </c>
      <c r="X525" s="32" t="str">
        <f t="shared" si="40"/>
        <v/>
      </c>
      <c r="Y525" s="27" t="str">
        <f t="shared" si="41"/>
        <v/>
      </c>
      <c r="Z525" s="247"/>
      <c r="AC525" s="27"/>
      <c r="AD525" s="26"/>
    </row>
    <row r="526" spans="1:30" ht="15.6">
      <c r="A526" s="247"/>
      <c r="B526" s="330">
        <f>+'Ark1'!C2074</f>
        <v>2024</v>
      </c>
      <c r="C526" s="267">
        <f>+'Ark1'!L2074</f>
        <v>14</v>
      </c>
      <c r="D526" s="267" t="s">
        <v>403</v>
      </c>
      <c r="E526" s="276">
        <f>+'Ark1'!AP2074</f>
        <v>23</v>
      </c>
      <c r="F526" s="275" t="str">
        <f>VLOOKUP(E526,RNR!$D$1:$E$38,2)</f>
        <v>Aberdeen Angus</v>
      </c>
      <c r="G526" s="85" t="str">
        <f>+IF(H526=0,"",'Ark1'!Q2074)</f>
        <v/>
      </c>
      <c r="H526" s="361">
        <f>+'Ark1'!R2074</f>
        <v>0</v>
      </c>
      <c r="I526" s="27" t="str">
        <f>+IF(H526=0,"",'Ark1'!AE2074)</f>
        <v/>
      </c>
      <c r="J526" s="27"/>
      <c r="K526" s="27" t="str">
        <f>+IF(H526=0,"",'Ark1'!AF2074)</f>
        <v/>
      </c>
      <c r="L526" s="26" t="str">
        <f>+IF(H526=0,"",'Ark1'!T2074)</f>
        <v/>
      </c>
      <c r="M526" s="305" t="str">
        <f>+IF(H526=0,"",'Ark1'!U2074)</f>
        <v/>
      </c>
      <c r="N526" s="27"/>
      <c r="O526" s="32" t="str">
        <f>+IF(H526=0,"",'Ark1'!W2074)</f>
        <v/>
      </c>
      <c r="P526" s="32" t="str">
        <f>+IF(H526=0,"",'Ark1'!X2074)</f>
        <v/>
      </c>
      <c r="Q526" s="32" t="str">
        <f>+IF(H526=0,"",'Ark1'!AG2074)</f>
        <v/>
      </c>
      <c r="R526" s="32" t="str">
        <f>+IF(H526=0,"",'Ark1'!AH2074)</f>
        <v/>
      </c>
      <c r="S526" s="377" t="str">
        <f>+IF(H526=0,"",'Ark1'!AR2074)</f>
        <v/>
      </c>
      <c r="T526" s="113" t="str">
        <f>+IF(H526=0,"",'Ark1'!AS2074)</f>
        <v/>
      </c>
      <c r="U526" s="32" t="str">
        <f>+IF(H526=0,"",'Ark1'!Y2074)</f>
        <v/>
      </c>
      <c r="V526" s="26" t="str">
        <f>+IF(H526=0,"",'Ark1'!AA2074)</f>
        <v/>
      </c>
      <c r="W526" s="305" t="str">
        <f t="shared" si="39"/>
        <v/>
      </c>
      <c r="X526" s="32" t="str">
        <f t="shared" si="40"/>
        <v/>
      </c>
      <c r="Y526" s="27" t="str">
        <f t="shared" si="41"/>
        <v/>
      </c>
      <c r="Z526" s="247"/>
      <c r="AC526" s="27"/>
      <c r="AD526" s="26"/>
    </row>
    <row r="527" spans="1:30" ht="15.6">
      <c r="A527" s="247"/>
      <c r="B527" s="330">
        <f>+'Ark1'!C2075</f>
        <v>2024</v>
      </c>
      <c r="C527" s="267">
        <f>+'Ark1'!L2075</f>
        <v>14</v>
      </c>
      <c r="D527" s="267" t="s">
        <v>403</v>
      </c>
      <c r="E527" s="276">
        <f>+'Ark1'!AP2075</f>
        <v>24</v>
      </c>
      <c r="F527" s="275" t="str">
        <f>VLOOKUP(E527,RNR!$D$1:$E$38,2)</f>
        <v>Limousin</v>
      </c>
      <c r="G527" s="85" t="str">
        <f>+IF(H527=0,"",'Ark1'!Q2075)</f>
        <v/>
      </c>
      <c r="H527" s="361">
        <f>+'Ark1'!R2075</f>
        <v>0</v>
      </c>
      <c r="I527" s="27" t="str">
        <f>+IF(H527=0,"",'Ark1'!AE2075)</f>
        <v/>
      </c>
      <c r="J527" s="27"/>
      <c r="K527" s="27" t="str">
        <f>+IF(H527=0,"",'Ark1'!AF2075)</f>
        <v/>
      </c>
      <c r="L527" s="26" t="str">
        <f>+IF(H527=0,"",'Ark1'!T2075)</f>
        <v/>
      </c>
      <c r="M527" s="305" t="str">
        <f>+IF(H527=0,"",'Ark1'!U2075)</f>
        <v/>
      </c>
      <c r="N527" s="27"/>
      <c r="O527" s="32" t="str">
        <f>+IF(H527=0,"",'Ark1'!W2075)</f>
        <v/>
      </c>
      <c r="P527" s="32" t="str">
        <f>+IF(H527=0,"",'Ark1'!X2075)</f>
        <v/>
      </c>
      <c r="Q527" s="32" t="str">
        <f>+IF(H527=0,"",'Ark1'!AG2075)</f>
        <v/>
      </c>
      <c r="R527" s="32" t="str">
        <f>+IF(H527=0,"",'Ark1'!AH2075)</f>
        <v/>
      </c>
      <c r="S527" s="377" t="str">
        <f>+IF(H527=0,"",'Ark1'!AR2075)</f>
        <v/>
      </c>
      <c r="T527" s="113" t="str">
        <f>+IF(H527=0,"",'Ark1'!AS2075)</f>
        <v/>
      </c>
      <c r="U527" s="32" t="str">
        <f>+IF(H527=0,"",'Ark1'!Y2075)</f>
        <v/>
      </c>
      <c r="V527" s="26" t="str">
        <f>+IF(H527=0,"",'Ark1'!AA2075)</f>
        <v/>
      </c>
      <c r="W527" s="305" t="str">
        <f t="shared" si="39"/>
        <v/>
      </c>
      <c r="X527" s="32" t="str">
        <f t="shared" si="40"/>
        <v/>
      </c>
      <c r="Y527" s="27" t="str">
        <f t="shared" si="41"/>
        <v/>
      </c>
      <c r="Z527" s="247"/>
      <c r="AC527" s="27"/>
      <c r="AD527" s="26"/>
    </row>
    <row r="528" spans="1:30" ht="15.6">
      <c r="A528" s="247"/>
      <c r="B528" s="330">
        <f>+'Ark1'!C2076</f>
        <v>2024</v>
      </c>
      <c r="C528" s="267">
        <f>+'Ark1'!L2076</f>
        <v>14</v>
      </c>
      <c r="D528" s="267" t="s">
        <v>403</v>
      </c>
      <c r="E528" s="276">
        <f>+'Ark1'!AP2076</f>
        <v>25</v>
      </c>
      <c r="F528" s="275" t="str">
        <f>VLOOKUP(E528,RNR!$D$1:$E$38,2)</f>
        <v>Kjøttsimmental</v>
      </c>
      <c r="G528" s="85" t="str">
        <f>+IF(H528=0,"",'Ark1'!Q2076)</f>
        <v/>
      </c>
      <c r="H528" s="361">
        <f>+'Ark1'!R2076</f>
        <v>0</v>
      </c>
      <c r="I528" s="27" t="str">
        <f>+IF(H528=0,"",'Ark1'!AE2076)</f>
        <v/>
      </c>
      <c r="J528" s="27"/>
      <c r="K528" s="27" t="str">
        <f>+IF(H528=0,"",'Ark1'!AF2076)</f>
        <v/>
      </c>
      <c r="L528" s="26" t="str">
        <f>+IF(H528=0,"",'Ark1'!T2076)</f>
        <v/>
      </c>
      <c r="M528" s="305" t="str">
        <f>+IF(H528=0,"",'Ark1'!U2076)</f>
        <v/>
      </c>
      <c r="N528" s="27"/>
      <c r="O528" s="32" t="str">
        <f>+IF(H528=0,"",'Ark1'!W2076)</f>
        <v/>
      </c>
      <c r="P528" s="32" t="str">
        <f>+IF(H528=0,"",'Ark1'!X2076)</f>
        <v/>
      </c>
      <c r="Q528" s="32" t="str">
        <f>+IF(H528=0,"",'Ark1'!AG2076)</f>
        <v/>
      </c>
      <c r="R528" s="32" t="str">
        <f>+IF(H528=0,"",'Ark1'!AH2076)</f>
        <v/>
      </c>
      <c r="S528" s="377" t="str">
        <f>+IF(H528=0,"",'Ark1'!AR2076)</f>
        <v/>
      </c>
      <c r="T528" s="113" t="str">
        <f>+IF(H528=0,"",'Ark1'!AS2076)</f>
        <v/>
      </c>
      <c r="U528" s="32" t="str">
        <f>+IF(H528=0,"",'Ark1'!Y2076)</f>
        <v/>
      </c>
      <c r="V528" s="26" t="str">
        <f>+IF(H528=0,"",'Ark1'!AA2076)</f>
        <v/>
      </c>
      <c r="W528" s="305" t="str">
        <f t="shared" si="39"/>
        <v/>
      </c>
      <c r="X528" s="32" t="str">
        <f t="shared" si="40"/>
        <v/>
      </c>
      <c r="Y528" s="27" t="str">
        <f t="shared" si="41"/>
        <v/>
      </c>
      <c r="Z528" s="247"/>
      <c r="AC528" s="27"/>
      <c r="AD528" s="26"/>
    </row>
    <row r="529" spans="1:66" ht="15.6">
      <c r="A529" s="247"/>
      <c r="B529" s="330">
        <f>+'Ark1'!C2077</f>
        <v>2024</v>
      </c>
      <c r="C529" s="267">
        <f>+'Ark1'!L2077</f>
        <v>14</v>
      </c>
      <c r="D529" s="267" t="s">
        <v>403</v>
      </c>
      <c r="E529" s="276">
        <f>+'Ark1'!AP2077</f>
        <v>26</v>
      </c>
      <c r="F529" s="275" t="str">
        <f>VLOOKUP(E529,RNR!$D$1:$E$38,2)</f>
        <v>Blonde d`Aquitaine</v>
      </c>
      <c r="G529" s="85" t="str">
        <f>+IF(H529=0,"",'Ark1'!Q2077)</f>
        <v/>
      </c>
      <c r="H529" s="361">
        <f>+'Ark1'!R2077</f>
        <v>0</v>
      </c>
      <c r="I529" s="27" t="str">
        <f>+IF(H529=0,"",'Ark1'!AE2077)</f>
        <v/>
      </c>
      <c r="J529" s="27"/>
      <c r="K529" s="27" t="str">
        <f>+IF(H529=0,"",'Ark1'!AF2077)</f>
        <v/>
      </c>
      <c r="L529" s="26" t="str">
        <f>+IF(H529=0,"",'Ark1'!T2077)</f>
        <v/>
      </c>
      <c r="M529" s="305" t="str">
        <f>+IF(H529=0,"",'Ark1'!U2077)</f>
        <v/>
      </c>
      <c r="N529" s="27"/>
      <c r="O529" s="32" t="str">
        <f>+IF(H529=0,"",'Ark1'!W2077)</f>
        <v/>
      </c>
      <c r="P529" s="32" t="str">
        <f>+IF(H529=0,"",'Ark1'!X2077)</f>
        <v/>
      </c>
      <c r="Q529" s="32" t="str">
        <f>+IF(H529=0,"",'Ark1'!AG2077)</f>
        <v/>
      </c>
      <c r="R529" s="32" t="str">
        <f>+IF(H529=0,"",'Ark1'!AH2077)</f>
        <v/>
      </c>
      <c r="S529" s="377" t="str">
        <f>+IF(H529=0,"",'Ark1'!AR2077)</f>
        <v/>
      </c>
      <c r="T529" s="113" t="str">
        <f>+IF(H529=0,"",'Ark1'!AS2077)</f>
        <v/>
      </c>
      <c r="U529" s="32" t="str">
        <f>+IF(H529=0,"",'Ark1'!Y2077)</f>
        <v/>
      </c>
      <c r="V529" s="26" t="str">
        <f>+IF(H529=0,"",'Ark1'!AA2077)</f>
        <v/>
      </c>
      <c r="W529" s="305" t="str">
        <f t="shared" si="39"/>
        <v/>
      </c>
      <c r="X529" s="32" t="str">
        <f t="shared" si="40"/>
        <v/>
      </c>
      <c r="Y529" s="27" t="str">
        <f t="shared" si="41"/>
        <v/>
      </c>
      <c r="Z529" s="247"/>
      <c r="AC529" s="27"/>
      <c r="AD529" s="26"/>
    </row>
    <row r="530" spans="1:66" ht="15.6">
      <c r="A530" s="247"/>
      <c r="B530" s="330">
        <f>+'Ark1'!C2078</f>
        <v>2024</v>
      </c>
      <c r="C530" s="267">
        <f>+'Ark1'!L2078</f>
        <v>14</v>
      </c>
      <c r="D530" s="267" t="s">
        <v>403</v>
      </c>
      <c r="E530" s="276">
        <f>+'Ark1'!AP2078</f>
        <v>27</v>
      </c>
      <c r="F530" s="275" t="str">
        <f>VLOOKUP(E530,RNR!$D$1:$E$38,2)</f>
        <v>Highland</v>
      </c>
      <c r="G530" s="85" t="str">
        <f>+IF(H530=0,"",'Ark1'!Q2078)</f>
        <v/>
      </c>
      <c r="H530" s="361">
        <f>+'Ark1'!R2078</f>
        <v>0</v>
      </c>
      <c r="I530" s="27" t="str">
        <f>+IF(H530=0,"",'Ark1'!AE2078)</f>
        <v/>
      </c>
      <c r="J530" s="27"/>
      <c r="K530" s="27" t="str">
        <f>+IF(H530=0,"",'Ark1'!AF2078)</f>
        <v/>
      </c>
      <c r="L530" s="26" t="str">
        <f>+IF(H530=0,"",'Ark1'!T2078)</f>
        <v/>
      </c>
      <c r="M530" s="305" t="str">
        <f>+IF(H530=0,"",'Ark1'!U2078)</f>
        <v/>
      </c>
      <c r="N530" s="27"/>
      <c r="O530" s="32" t="str">
        <f>+IF(H530=0,"",'Ark1'!W2078)</f>
        <v/>
      </c>
      <c r="P530" s="32" t="str">
        <f>+IF(H530=0,"",'Ark1'!X2078)</f>
        <v/>
      </c>
      <c r="Q530" s="32" t="str">
        <f>+IF(H530=0,"",'Ark1'!AG2078)</f>
        <v/>
      </c>
      <c r="R530" s="32" t="str">
        <f>+IF(H530=0,"",'Ark1'!AH2078)</f>
        <v/>
      </c>
      <c r="S530" s="377" t="str">
        <f>+IF(H530=0,"",'Ark1'!AR2078)</f>
        <v/>
      </c>
      <c r="T530" s="113" t="str">
        <f>+IF(H530=0,"",'Ark1'!AS2078)</f>
        <v/>
      </c>
      <c r="U530" s="32" t="str">
        <f>+IF(H530=0,"",'Ark1'!Y2078)</f>
        <v/>
      </c>
      <c r="V530" s="26" t="str">
        <f>+IF(H530=0,"",'Ark1'!AA2078)</f>
        <v/>
      </c>
      <c r="W530" s="305" t="str">
        <f t="shared" si="39"/>
        <v/>
      </c>
      <c r="X530" s="32" t="str">
        <f t="shared" si="40"/>
        <v/>
      </c>
      <c r="Y530" s="27" t="str">
        <f t="shared" si="41"/>
        <v/>
      </c>
      <c r="Z530" s="247"/>
      <c r="AC530" s="27"/>
      <c r="AD530" s="26"/>
    </row>
    <row r="531" spans="1:66" ht="15.6">
      <c r="A531" s="247"/>
      <c r="B531" s="330">
        <f>+'Ark1'!C2079</f>
        <v>2024</v>
      </c>
      <c r="C531" s="267">
        <f>+'Ark1'!L2079</f>
        <v>14</v>
      </c>
      <c r="D531" s="267" t="s">
        <v>403</v>
      </c>
      <c r="E531" s="276">
        <f>+'Ark1'!AP2079</f>
        <v>28</v>
      </c>
      <c r="F531" s="275" t="str">
        <f>VLOOKUP(E531,RNR!$D$1:$E$38,2)</f>
        <v>Tiroler Grauvieh</v>
      </c>
      <c r="G531" s="85" t="str">
        <f>+IF(H531=0,"",'Ark1'!Q2079)</f>
        <v/>
      </c>
      <c r="H531" s="361">
        <f>+'Ark1'!R2079</f>
        <v>0</v>
      </c>
      <c r="I531" s="27" t="str">
        <f>+IF(H531=0,"",'Ark1'!AE2079)</f>
        <v/>
      </c>
      <c r="J531" s="27"/>
      <c r="K531" s="27" t="str">
        <f>+IF(H531=0,"",'Ark1'!AF2079)</f>
        <v/>
      </c>
      <c r="L531" s="26" t="str">
        <f>+IF(H531=0,"",'Ark1'!T2079)</f>
        <v/>
      </c>
      <c r="M531" s="305" t="str">
        <f>+IF(H531=0,"",'Ark1'!U2079)</f>
        <v/>
      </c>
      <c r="N531" s="27"/>
      <c r="O531" s="32" t="str">
        <f>+IF(H531=0,"",'Ark1'!W2079)</f>
        <v/>
      </c>
      <c r="P531" s="32" t="str">
        <f>+IF(H531=0,"",'Ark1'!X2079)</f>
        <v/>
      </c>
      <c r="Q531" s="32" t="str">
        <f>+IF(H531=0,"",'Ark1'!AG2079)</f>
        <v/>
      </c>
      <c r="R531" s="32" t="str">
        <f>+IF(H531=0,"",'Ark1'!AH2079)</f>
        <v/>
      </c>
      <c r="S531" s="377" t="str">
        <f>+IF(H531=0,"",'Ark1'!AR2079)</f>
        <v/>
      </c>
      <c r="T531" s="113" t="str">
        <f>+IF(H531=0,"",'Ark1'!AS2079)</f>
        <v/>
      </c>
      <c r="U531" s="32" t="str">
        <f>+IF(H531=0,"",'Ark1'!Y2079)</f>
        <v/>
      </c>
      <c r="V531" s="26" t="str">
        <f>+IF(H531=0,"",'Ark1'!AA2079)</f>
        <v/>
      </c>
      <c r="W531" s="305" t="str">
        <f t="shared" si="39"/>
        <v/>
      </c>
      <c r="X531" s="32" t="str">
        <f t="shared" si="40"/>
        <v/>
      </c>
      <c r="Y531" s="27" t="str">
        <f t="shared" si="41"/>
        <v/>
      </c>
      <c r="Z531" s="247"/>
      <c r="AC531" s="27"/>
      <c r="AD531" s="26"/>
    </row>
    <row r="532" spans="1:66" ht="15.6">
      <c r="A532" s="247"/>
      <c r="B532" s="330">
        <f>+'Ark1'!C2080</f>
        <v>2024</v>
      </c>
      <c r="C532" s="267">
        <f>+'Ark1'!L2080</f>
        <v>14</v>
      </c>
      <c r="D532" s="267" t="s">
        <v>403</v>
      </c>
      <c r="E532" s="276">
        <f>+'Ark1'!AP2080</f>
        <v>29</v>
      </c>
      <c r="F532" s="275" t="str">
        <f>VLOOKUP(E532,RNR!$D$1:$E$38,2)</f>
        <v>Dexter</v>
      </c>
      <c r="G532" s="85" t="str">
        <f>+IF(H532=0,"",'Ark1'!Q2080)</f>
        <v/>
      </c>
      <c r="H532" s="361">
        <f>+'Ark1'!R2080</f>
        <v>0</v>
      </c>
      <c r="I532" s="27" t="str">
        <f>+IF(H532=0,"",'Ark1'!AE2080)</f>
        <v/>
      </c>
      <c r="J532" s="27"/>
      <c r="K532" s="27" t="str">
        <f>+IF(H532=0,"",'Ark1'!AF2080)</f>
        <v/>
      </c>
      <c r="L532" s="26" t="str">
        <f>+IF(H532=0,"",'Ark1'!T2080)</f>
        <v/>
      </c>
      <c r="M532" s="305" t="str">
        <f>+IF(H532=0,"",'Ark1'!U2080)</f>
        <v/>
      </c>
      <c r="N532" s="27"/>
      <c r="O532" s="32" t="str">
        <f>+IF(H532=0,"",'Ark1'!W2080)</f>
        <v/>
      </c>
      <c r="P532" s="32" t="str">
        <f>+IF(H532=0,"",'Ark1'!X2080)</f>
        <v/>
      </c>
      <c r="Q532" s="32" t="str">
        <f>+IF(H532=0,"",'Ark1'!AG2080)</f>
        <v/>
      </c>
      <c r="R532" s="32" t="str">
        <f>+IF(H532=0,"",'Ark1'!AH2080)</f>
        <v/>
      </c>
      <c r="S532" s="377" t="str">
        <f>+IF(H532=0,"",'Ark1'!AR2080)</f>
        <v/>
      </c>
      <c r="T532" s="113" t="str">
        <f>+IF(H532=0,"",'Ark1'!AS2080)</f>
        <v/>
      </c>
      <c r="U532" s="32" t="str">
        <f>+IF(H532=0,"",'Ark1'!Y2080)</f>
        <v/>
      </c>
      <c r="V532" s="26" t="str">
        <f>+IF(H532=0,"",'Ark1'!AA2080)</f>
        <v/>
      </c>
      <c r="W532" s="305" t="str">
        <f t="shared" si="39"/>
        <v/>
      </c>
      <c r="X532" s="32" t="str">
        <f t="shared" si="40"/>
        <v/>
      </c>
      <c r="Y532" s="27" t="str">
        <f t="shared" si="41"/>
        <v/>
      </c>
      <c r="Z532" s="247"/>
      <c r="AC532" s="27"/>
      <c r="AD532" s="26"/>
    </row>
    <row r="533" spans="1:66" ht="15.6">
      <c r="A533" s="247"/>
      <c r="B533" s="330">
        <f>+'Ark1'!C2081</f>
        <v>2024</v>
      </c>
      <c r="C533" s="267">
        <f>+'Ark1'!L2081</f>
        <v>14</v>
      </c>
      <c r="D533" s="267" t="s">
        <v>403</v>
      </c>
      <c r="E533" s="276">
        <f>+'Ark1'!AP2081</f>
        <v>30</v>
      </c>
      <c r="F533" s="275" t="str">
        <f>VLOOKUP(E533,RNR!$D$1:$E$38,2)</f>
        <v>Piemontese</v>
      </c>
      <c r="G533" s="85" t="str">
        <f>+IF(H533=0,"",'Ark1'!Q2081)</f>
        <v/>
      </c>
      <c r="H533" s="361">
        <f>+'Ark1'!R2081</f>
        <v>0</v>
      </c>
      <c r="I533" s="27" t="str">
        <f>+IF(H533=0,"",'Ark1'!AE2081)</f>
        <v/>
      </c>
      <c r="J533" s="27"/>
      <c r="K533" s="27" t="str">
        <f>+IF(H533=0,"",'Ark1'!AF2081)</f>
        <v/>
      </c>
      <c r="L533" s="26" t="str">
        <f>+IF(H533=0,"",'Ark1'!T2081)</f>
        <v/>
      </c>
      <c r="M533" s="305" t="str">
        <f>+IF(H533=0,"",'Ark1'!U2081)</f>
        <v/>
      </c>
      <c r="N533" s="27"/>
      <c r="O533" s="32" t="str">
        <f>+IF(H533=0,"",'Ark1'!W2081)</f>
        <v/>
      </c>
      <c r="P533" s="32" t="str">
        <f>+IF(H533=0,"",'Ark1'!X2081)</f>
        <v/>
      </c>
      <c r="Q533" s="32" t="str">
        <f>+IF(H533=0,"",'Ark1'!AG2081)</f>
        <v/>
      </c>
      <c r="R533" s="32" t="str">
        <f>+IF(H533=0,"",'Ark1'!AH2081)</f>
        <v/>
      </c>
      <c r="S533" s="377" t="str">
        <f>+IF(H533=0,"",'Ark1'!AR2081)</f>
        <v/>
      </c>
      <c r="T533" s="113" t="str">
        <f>+IF(H533=0,"",'Ark1'!AS2081)</f>
        <v/>
      </c>
      <c r="U533" s="32" t="str">
        <f>+IF(H533=0,"",'Ark1'!Y2081)</f>
        <v/>
      </c>
      <c r="V533" s="26" t="str">
        <f>+IF(H533=0,"",'Ark1'!AA2081)</f>
        <v/>
      </c>
      <c r="W533" s="305" t="str">
        <f t="shared" si="39"/>
        <v/>
      </c>
      <c r="X533" s="32" t="str">
        <f t="shared" si="40"/>
        <v/>
      </c>
      <c r="Y533" s="27" t="str">
        <f t="shared" si="41"/>
        <v/>
      </c>
      <c r="Z533" s="247"/>
      <c r="AC533" s="27"/>
      <c r="AD533" s="26"/>
    </row>
    <row r="534" spans="1:66" s="27" customFormat="1" ht="15.6">
      <c r="A534" s="247"/>
      <c r="B534" s="330">
        <f>+'Ark1'!C2082</f>
        <v>2024</v>
      </c>
      <c r="C534" s="267">
        <f>+'Ark1'!L2082</f>
        <v>14</v>
      </c>
      <c r="D534" s="267" t="s">
        <v>403</v>
      </c>
      <c r="E534" s="276">
        <f>+'Ark1'!AP2082</f>
        <v>31</v>
      </c>
      <c r="F534" s="275" t="str">
        <f>VLOOKUP(E534,RNR!$D$1:$E$38,2)</f>
        <v>Galloway</v>
      </c>
      <c r="G534" s="85" t="str">
        <f>+IF(H534=0,"",'Ark1'!Q2082)</f>
        <v/>
      </c>
      <c r="H534" s="361">
        <f>+'Ark1'!R2082</f>
        <v>0</v>
      </c>
      <c r="I534" s="27" t="str">
        <f>+IF(H534=0,"",'Ark1'!AE2082)</f>
        <v/>
      </c>
      <c r="K534" s="27" t="str">
        <f>+IF(H534=0,"",'Ark1'!AF2082)</f>
        <v/>
      </c>
      <c r="L534" s="26" t="str">
        <f>+IF(H534=0,"",'Ark1'!T2082)</f>
        <v/>
      </c>
      <c r="M534" s="305" t="str">
        <f>+IF(H534=0,"",'Ark1'!U2082)</f>
        <v/>
      </c>
      <c r="O534" s="32" t="str">
        <f>+IF(H534=0,"",'Ark1'!W2082)</f>
        <v/>
      </c>
      <c r="P534" s="32" t="str">
        <f>+IF(H534=0,"",'Ark1'!X2082)</f>
        <v/>
      </c>
      <c r="Q534" s="32" t="str">
        <f>+IF(H534=0,"",'Ark1'!AG2082)</f>
        <v/>
      </c>
      <c r="R534" s="32" t="str">
        <f>+IF(H534=0,"",'Ark1'!AH2082)</f>
        <v/>
      </c>
      <c r="S534" s="377" t="str">
        <f>+IF(H534=0,"",'Ark1'!AR2082)</f>
        <v/>
      </c>
      <c r="T534" s="113" t="str">
        <f>+IF(H534=0,"",'Ark1'!AS2082)</f>
        <v/>
      </c>
      <c r="U534" s="32" t="str">
        <f>+IF(H534=0,"",'Ark1'!Y2082)</f>
        <v/>
      </c>
      <c r="V534" s="26" t="str">
        <f>+IF(H534=0,"",'Ark1'!AA2082)</f>
        <v/>
      </c>
      <c r="W534" s="305" t="str">
        <f t="shared" si="39"/>
        <v/>
      </c>
      <c r="X534" s="32" t="str">
        <f t="shared" si="40"/>
        <v/>
      </c>
      <c r="Y534" s="27" t="str">
        <f t="shared" si="41"/>
        <v/>
      </c>
      <c r="Z534" s="247"/>
      <c r="AD534" s="26"/>
      <c r="AG534" s="85"/>
      <c r="AH534" s="85"/>
      <c r="AI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</row>
    <row r="535" spans="1:66" s="27" customFormat="1" ht="15.6">
      <c r="A535" s="247"/>
      <c r="B535" s="330">
        <f>+'Ark1'!C2083</f>
        <v>2024</v>
      </c>
      <c r="C535" s="267">
        <f>+'Ark1'!L2083</f>
        <v>14</v>
      </c>
      <c r="D535" s="267" t="s">
        <v>403</v>
      </c>
      <c r="E535" s="276">
        <f>+'Ark1'!AP2083</f>
        <v>32</v>
      </c>
      <c r="F535" s="275" t="str">
        <f>VLOOKUP(E535,RNR!$D$1:$E$38,2)</f>
        <v>Salers</v>
      </c>
      <c r="G535" s="85" t="str">
        <f>+IF(H535=0,"",'Ark1'!Q2083)</f>
        <v/>
      </c>
      <c r="H535" s="361">
        <f>+'Ark1'!R2083</f>
        <v>0</v>
      </c>
      <c r="I535" s="27" t="str">
        <f>+IF(H535=0,"",'Ark1'!AE2083)</f>
        <v/>
      </c>
      <c r="K535" s="27" t="str">
        <f>+IF(H535=0,"",'Ark1'!AF2083)</f>
        <v/>
      </c>
      <c r="L535" s="26" t="str">
        <f>+IF(H535=0,"",'Ark1'!T2083)</f>
        <v/>
      </c>
      <c r="M535" s="305" t="str">
        <f>+IF(H535=0,"",'Ark1'!U2083)</f>
        <v/>
      </c>
      <c r="O535" s="32" t="str">
        <f>+IF(H535=0,"",'Ark1'!W2083)</f>
        <v/>
      </c>
      <c r="P535" s="32" t="str">
        <f>+IF(H535=0,"",'Ark1'!X2083)</f>
        <v/>
      </c>
      <c r="Q535" s="32" t="str">
        <f>+IF(H535=0,"",'Ark1'!AG2083)</f>
        <v/>
      </c>
      <c r="R535" s="32" t="str">
        <f>+IF(H535=0,"",'Ark1'!AH2083)</f>
        <v/>
      </c>
      <c r="S535" s="377" t="str">
        <f>+IF(H535=0,"",'Ark1'!AR2083)</f>
        <v/>
      </c>
      <c r="T535" s="113" t="str">
        <f>+IF(H535=0,"",'Ark1'!AS2083)</f>
        <v/>
      </c>
      <c r="U535" s="32" t="str">
        <f>+IF(H535=0,"",'Ark1'!Y2083)</f>
        <v/>
      </c>
      <c r="V535" s="26" t="str">
        <f>+IF(H535=0,"",'Ark1'!AA2083)</f>
        <v/>
      </c>
      <c r="W535" s="305" t="str">
        <f t="shared" si="39"/>
        <v/>
      </c>
      <c r="X535" s="32" t="str">
        <f t="shared" si="40"/>
        <v/>
      </c>
      <c r="Y535" s="27" t="str">
        <f t="shared" si="41"/>
        <v/>
      </c>
      <c r="Z535" s="247"/>
      <c r="AD535" s="26"/>
      <c r="AG535" s="85"/>
      <c r="AH535" s="85"/>
      <c r="AI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</row>
    <row r="536" spans="1:66" s="27" customFormat="1" ht="15.6">
      <c r="A536" s="247"/>
      <c r="B536" s="330">
        <f>+'Ark1'!C2084</f>
        <v>2024</v>
      </c>
      <c r="C536" s="267">
        <f>+'Ark1'!L2084</f>
        <v>14</v>
      </c>
      <c r="D536" s="267" t="s">
        <v>403</v>
      </c>
      <c r="E536" s="276">
        <f>+'Ark1'!AP2084</f>
        <v>33</v>
      </c>
      <c r="F536" s="275" t="str">
        <f>VLOOKUP(E536,RNR!$D$1:$E$38,2)</f>
        <v>Chianina</v>
      </c>
      <c r="G536" s="85" t="str">
        <f>+IF(H536=0,"",'Ark1'!Q2084)</f>
        <v/>
      </c>
      <c r="H536" s="361">
        <f>+'Ark1'!R2084</f>
        <v>0</v>
      </c>
      <c r="I536" s="27" t="str">
        <f>+IF(H536=0,"",'Ark1'!AE2084)</f>
        <v/>
      </c>
      <c r="K536" s="27" t="str">
        <f>+IF(H536=0,"",'Ark1'!AF2084)</f>
        <v/>
      </c>
      <c r="L536" s="26" t="str">
        <f>+IF(H536=0,"",'Ark1'!T2084)</f>
        <v/>
      </c>
      <c r="M536" s="305" t="str">
        <f>+IF(H536=0,"",'Ark1'!U2084)</f>
        <v/>
      </c>
      <c r="O536" s="32" t="str">
        <f>+IF(H536=0,"",'Ark1'!W2084)</f>
        <v/>
      </c>
      <c r="P536" s="32" t="str">
        <f>+IF(H536=0,"",'Ark1'!X2084)</f>
        <v/>
      </c>
      <c r="Q536" s="32" t="str">
        <f>+IF(H536=0,"",'Ark1'!AG2084)</f>
        <v/>
      </c>
      <c r="R536" s="32" t="str">
        <f>+IF(H536=0,"",'Ark1'!AH2084)</f>
        <v/>
      </c>
      <c r="S536" s="377" t="str">
        <f>+IF(H536=0,"",'Ark1'!AR2084)</f>
        <v/>
      </c>
      <c r="T536" s="113" t="str">
        <f>+IF(H536=0,"",'Ark1'!AS2084)</f>
        <v/>
      </c>
      <c r="U536" s="32" t="str">
        <f>+IF(H536=0,"",'Ark1'!Y2084)</f>
        <v/>
      </c>
      <c r="V536" s="26" t="str">
        <f>+IF(H536=0,"",'Ark1'!AA2084)</f>
        <v/>
      </c>
      <c r="W536" s="305" t="str">
        <f t="shared" si="39"/>
        <v/>
      </c>
      <c r="X536" s="32" t="str">
        <f t="shared" si="40"/>
        <v/>
      </c>
      <c r="Y536" s="27" t="str">
        <f t="shared" si="41"/>
        <v/>
      </c>
      <c r="Z536" s="247"/>
      <c r="AD536" s="26"/>
      <c r="AG536" s="85"/>
      <c r="AH536" s="85"/>
      <c r="AI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</row>
    <row r="537" spans="1:66" s="27" customFormat="1" ht="15.6">
      <c r="A537" s="247"/>
      <c r="B537" s="330">
        <f>+'Ark1'!C2085</f>
        <v>2024</v>
      </c>
      <c r="C537" s="267">
        <f>+'Ark1'!L2085</f>
        <v>14</v>
      </c>
      <c r="D537" s="267" t="s">
        <v>403</v>
      </c>
      <c r="E537" s="276">
        <f>+'Ark1'!AP2085</f>
        <v>34</v>
      </c>
      <c r="F537" s="275" t="str">
        <f>VLOOKUP(E537,RNR!$D$1:$E$38,2)</f>
        <v>Belgisk blå</v>
      </c>
      <c r="G537" s="85" t="str">
        <f>+IF(H537=0,"",'Ark1'!Q2085)</f>
        <v/>
      </c>
      <c r="H537" s="361">
        <f>+'Ark1'!R2085</f>
        <v>0</v>
      </c>
      <c r="I537" s="27" t="str">
        <f>+IF(H537=0,"",'Ark1'!AE2085)</f>
        <v/>
      </c>
      <c r="K537" s="27" t="str">
        <f>+IF(H537=0,"",'Ark1'!AF2085)</f>
        <v/>
      </c>
      <c r="L537" s="26" t="str">
        <f>+IF(H537=0,"",'Ark1'!T2085)</f>
        <v/>
      </c>
      <c r="M537" s="305" t="str">
        <f>+IF(H537=0,"",'Ark1'!U2085)</f>
        <v/>
      </c>
      <c r="O537" s="32" t="str">
        <f>+IF(H537=0,"",'Ark1'!W2085)</f>
        <v/>
      </c>
      <c r="P537" s="32" t="str">
        <f>+IF(H537=0,"",'Ark1'!X2085)</f>
        <v/>
      </c>
      <c r="Q537" s="32" t="str">
        <f>+IF(H537=0,"",'Ark1'!AG2085)</f>
        <v/>
      </c>
      <c r="R537" s="32" t="str">
        <f>+IF(H537=0,"",'Ark1'!AH2085)</f>
        <v/>
      </c>
      <c r="S537" s="377" t="str">
        <f>+IF(H537=0,"",'Ark1'!AR2085)</f>
        <v/>
      </c>
      <c r="T537" s="113" t="str">
        <f>+IF(H537=0,"",'Ark1'!AS2085)</f>
        <v/>
      </c>
      <c r="U537" s="32" t="str">
        <f>+IF(H537=0,"",'Ark1'!Y2085)</f>
        <v/>
      </c>
      <c r="V537" s="26" t="str">
        <f>+IF(H537=0,"",'Ark1'!AA2085)</f>
        <v/>
      </c>
      <c r="W537" s="305" t="str">
        <f t="shared" si="39"/>
        <v/>
      </c>
      <c r="X537" s="32" t="str">
        <f t="shared" si="40"/>
        <v/>
      </c>
      <c r="Y537" s="27" t="str">
        <f t="shared" si="41"/>
        <v/>
      </c>
      <c r="Z537" s="247"/>
      <c r="AD537" s="26"/>
      <c r="AG537" s="85"/>
      <c r="AH537" s="85"/>
      <c r="AI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</row>
    <row r="538" spans="1:66" s="27" customFormat="1" ht="15.6">
      <c r="A538" s="247"/>
      <c r="B538" s="330">
        <f>+'Ark1'!C2086</f>
        <v>2024</v>
      </c>
      <c r="C538" s="267">
        <f>+'Ark1'!L2086</f>
        <v>14</v>
      </c>
      <c r="D538" s="267" t="s">
        <v>403</v>
      </c>
      <c r="E538" s="276">
        <f>+'Ark1'!AP2086</f>
        <v>39</v>
      </c>
      <c r="F538" s="275" t="str">
        <f>VLOOKUP(E538,RNR!$D$1:$E$38,2)</f>
        <v>Wagyu</v>
      </c>
      <c r="G538" s="85" t="str">
        <f>+IF(H538=0,"",'Ark1'!Q2086)</f>
        <v/>
      </c>
      <c r="H538" s="361">
        <f>+'Ark1'!R2086</f>
        <v>0</v>
      </c>
      <c r="I538" s="27" t="str">
        <f>+IF(H538=0,"",'Ark1'!AE2086)</f>
        <v/>
      </c>
      <c r="K538" s="27" t="str">
        <f>+IF(H538=0,"",'Ark1'!AF2086)</f>
        <v/>
      </c>
      <c r="L538" s="26" t="str">
        <f>+IF(H538=0,"",'Ark1'!T2086)</f>
        <v/>
      </c>
      <c r="M538" s="305" t="str">
        <f>+IF(H538=0,"",'Ark1'!U2086)</f>
        <v/>
      </c>
      <c r="O538" s="32" t="str">
        <f>+IF(H538=0,"",'Ark1'!W2086)</f>
        <v/>
      </c>
      <c r="P538" s="32" t="str">
        <f>+IF(H538=0,"",'Ark1'!X2086)</f>
        <v/>
      </c>
      <c r="Q538" s="32" t="str">
        <f>+IF(H538=0,"",'Ark1'!AG2086)</f>
        <v/>
      </c>
      <c r="R538" s="32" t="str">
        <f>+IF(H538=0,"",'Ark1'!AH2086)</f>
        <v/>
      </c>
      <c r="S538" s="377" t="str">
        <f>+IF(H538=0,"",'Ark1'!AR2086)</f>
        <v/>
      </c>
      <c r="T538" s="113" t="str">
        <f>+IF(H538=0,"",'Ark1'!AS2086)</f>
        <v/>
      </c>
      <c r="U538" s="32" t="str">
        <f>+IF(H538=0,"",'Ark1'!Y2086)</f>
        <v/>
      </c>
      <c r="V538" s="26" t="str">
        <f>+IF(H538=0,"",'Ark1'!AA2086)</f>
        <v/>
      </c>
      <c r="W538" s="305" t="str">
        <f t="shared" si="39"/>
        <v/>
      </c>
      <c r="X538" s="32" t="str">
        <f t="shared" si="40"/>
        <v/>
      </c>
      <c r="Y538" s="27" t="str">
        <f t="shared" si="41"/>
        <v/>
      </c>
      <c r="Z538" s="247"/>
      <c r="AD538" s="26"/>
      <c r="AG538" s="85"/>
      <c r="AH538" s="85"/>
      <c r="AI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</row>
    <row r="539" spans="1:66" s="27" customFormat="1" ht="15.6">
      <c r="A539" s="247"/>
      <c r="B539" s="330">
        <f>+'Ark1'!C2087</f>
        <v>2024</v>
      </c>
      <c r="C539" s="267">
        <f>+'Ark1'!L2087</f>
        <v>14</v>
      </c>
      <c r="D539" s="267" t="s">
        <v>403</v>
      </c>
      <c r="E539" s="276">
        <f>+'Ark1'!AP2087</f>
        <v>40</v>
      </c>
      <c r="F539" s="275" t="str">
        <f>VLOOKUP(E539,RNR!$D$1:$E$38,2)</f>
        <v>Jak (Bos Grunniens)</v>
      </c>
      <c r="G539" s="85" t="str">
        <f>+IF(H539=0,"",'Ark1'!Q2087)</f>
        <v/>
      </c>
      <c r="H539" s="361">
        <f>+'Ark1'!R2087</f>
        <v>0</v>
      </c>
      <c r="I539" s="27" t="str">
        <f>+IF(H539=0,"",'Ark1'!AE2087)</f>
        <v/>
      </c>
      <c r="K539" s="27" t="str">
        <f>+IF(H539=0,"",'Ark1'!AF2087)</f>
        <v/>
      </c>
      <c r="L539" s="26" t="str">
        <f>+IF(H539=0,"",'Ark1'!T2087)</f>
        <v/>
      </c>
      <c r="M539" s="305" t="str">
        <f>+IF(H539=0,"",'Ark1'!U2087)</f>
        <v/>
      </c>
      <c r="O539" s="32" t="str">
        <f>+IF(H539=0,"",'Ark1'!W2087)</f>
        <v/>
      </c>
      <c r="P539" s="32" t="str">
        <f>+IF(H539=0,"",'Ark1'!X2087)</f>
        <v/>
      </c>
      <c r="Q539" s="32" t="str">
        <f>+IF(H539=0,"",'Ark1'!AG2087)</f>
        <v/>
      </c>
      <c r="R539" s="32" t="str">
        <f>+IF(H539=0,"",'Ark1'!AH2087)</f>
        <v/>
      </c>
      <c r="S539" s="377" t="str">
        <f>+IF(H539=0,"",'Ark1'!AR2087)</f>
        <v/>
      </c>
      <c r="T539" s="113" t="str">
        <f>+IF(H539=0,"",'Ark1'!AS2087)</f>
        <v/>
      </c>
      <c r="U539" s="32" t="str">
        <f>+IF(H539=0,"",'Ark1'!Y2087)</f>
        <v/>
      </c>
      <c r="V539" s="26" t="str">
        <f>+IF(H539=0,"",'Ark1'!AA2087)</f>
        <v/>
      </c>
      <c r="W539" s="305" t="str">
        <f t="shared" si="39"/>
        <v/>
      </c>
      <c r="X539" s="32" t="str">
        <f t="shared" si="40"/>
        <v/>
      </c>
      <c r="Y539" s="27" t="str">
        <f t="shared" si="41"/>
        <v/>
      </c>
      <c r="Z539" s="247"/>
      <c r="AD539" s="26"/>
      <c r="AG539" s="85"/>
      <c r="AH539" s="85"/>
      <c r="AI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</row>
    <row r="540" spans="1:66" s="27" customFormat="1" ht="15.6">
      <c r="A540" s="247"/>
      <c r="B540" s="330">
        <f>+'Ark1'!C2088</f>
        <v>2024</v>
      </c>
      <c r="C540" s="267">
        <f>+'Ark1'!L2088</f>
        <v>14</v>
      </c>
      <c r="D540" s="267" t="s">
        <v>403</v>
      </c>
      <c r="E540" s="276">
        <f>+'Ark1'!AP2088</f>
        <v>98</v>
      </c>
      <c r="F540" s="275" t="str">
        <f>VLOOKUP(E540,RNR!$D$1:$E$38,2)</f>
        <v>Krysning</v>
      </c>
      <c r="G540" s="85" t="str">
        <f>+IF(H540=0,"",'Ark1'!Q2088)</f>
        <v/>
      </c>
      <c r="H540" s="361">
        <f>+'Ark1'!R2088</f>
        <v>0</v>
      </c>
      <c r="I540" s="27" t="str">
        <f>+IF(H540=0,"",'Ark1'!AE2088)</f>
        <v/>
      </c>
      <c r="K540" s="27" t="str">
        <f>+IF(H540=0,"",'Ark1'!AF2088)</f>
        <v/>
      </c>
      <c r="L540" s="26" t="str">
        <f>+IF(H540=0,"",'Ark1'!T2088)</f>
        <v/>
      </c>
      <c r="M540" s="305" t="str">
        <f>+IF(H540=0,"",'Ark1'!U2088)</f>
        <v/>
      </c>
      <c r="O540" s="32" t="str">
        <f>+IF(H540=0,"",'Ark1'!W2088)</f>
        <v/>
      </c>
      <c r="P540" s="32" t="str">
        <f>+IF(H540=0,"",'Ark1'!X2088)</f>
        <v/>
      </c>
      <c r="Q540" s="32" t="str">
        <f>+IF(H540=0,"",'Ark1'!AG2088)</f>
        <v/>
      </c>
      <c r="R540" s="32" t="str">
        <f>+IF(H540=0,"",'Ark1'!AH2088)</f>
        <v/>
      </c>
      <c r="S540" s="377" t="str">
        <f>+IF(H540=0,"",'Ark1'!AR2088)</f>
        <v/>
      </c>
      <c r="T540" s="113" t="str">
        <f>+IF(H540=0,"",'Ark1'!AS2088)</f>
        <v/>
      </c>
      <c r="U540" s="32" t="str">
        <f>+IF(H540=0,"",'Ark1'!Y2088)</f>
        <v/>
      </c>
      <c r="V540" s="26" t="str">
        <f>+IF(H540=0,"",'Ark1'!AA2088)</f>
        <v/>
      </c>
      <c r="W540" s="305" t="str">
        <f t="shared" si="39"/>
        <v/>
      </c>
      <c r="X540" s="32" t="str">
        <f t="shared" si="40"/>
        <v/>
      </c>
      <c r="Y540" s="27" t="str">
        <f t="shared" si="41"/>
        <v/>
      </c>
      <c r="Z540" s="247"/>
      <c r="AD540" s="26"/>
      <c r="AG540" s="85"/>
      <c r="AH540" s="85"/>
      <c r="AI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</row>
    <row r="541" spans="1:66" s="27" customFormat="1" ht="15.6">
      <c r="A541" s="247"/>
      <c r="B541" s="330">
        <f>+'Ark1'!C2089</f>
        <v>2024</v>
      </c>
      <c r="C541" s="267">
        <f>+'Ark1'!L2089</f>
        <v>14</v>
      </c>
      <c r="D541" s="267" t="s">
        <v>403</v>
      </c>
      <c r="E541" s="276">
        <f>+'Ark1'!AP2089</f>
        <v>99</v>
      </c>
      <c r="F541" s="275" t="str">
        <f>VLOOKUP(E541,RNR!$D$1:$E$38,2)</f>
        <v>Ukjent rase</v>
      </c>
      <c r="G541" s="85" t="str">
        <f>+IF(H541=0,"",'Ark1'!Q2089)</f>
        <v/>
      </c>
      <c r="H541" s="361">
        <f>+'Ark1'!R2089</f>
        <v>0</v>
      </c>
      <c r="I541" s="27" t="str">
        <f>+IF(H541=0,"",'Ark1'!AE2089)</f>
        <v/>
      </c>
      <c r="K541" s="27" t="str">
        <f>+IF(H541=0,"",'Ark1'!AF2089)</f>
        <v/>
      </c>
      <c r="L541" s="26" t="str">
        <f>+IF(H541=0,"",'Ark1'!T2089)</f>
        <v/>
      </c>
      <c r="M541" s="305" t="str">
        <f>+IF(H541=0,"",'Ark1'!U2089)</f>
        <v/>
      </c>
      <c r="O541" s="32" t="str">
        <f>+IF(H541=0,"",'Ark1'!W2089)</f>
        <v/>
      </c>
      <c r="P541" s="32" t="str">
        <f>+IF(H541=0,"",'Ark1'!X2089)</f>
        <v/>
      </c>
      <c r="Q541" s="32" t="str">
        <f>+IF(H541=0,"",'Ark1'!AG2089)</f>
        <v/>
      </c>
      <c r="R541" s="32" t="str">
        <f>+IF(H541=0,"",'Ark1'!AH2089)</f>
        <v/>
      </c>
      <c r="S541" s="377" t="str">
        <f>+IF(H541=0,"",'Ark1'!AR2089)</f>
        <v/>
      </c>
      <c r="T541" s="113" t="str">
        <f>+IF(H541=0,"",'Ark1'!AS2089)</f>
        <v/>
      </c>
      <c r="U541" s="32" t="str">
        <f>+IF(H541=0,"",'Ark1'!Y2089)</f>
        <v/>
      </c>
      <c r="V541" s="26" t="str">
        <f>+IF(H541=0,"",'Ark1'!AA2089)</f>
        <v/>
      </c>
      <c r="W541" s="305" t="str">
        <f t="shared" si="39"/>
        <v/>
      </c>
      <c r="X541" s="32" t="str">
        <f t="shared" si="40"/>
        <v/>
      </c>
      <c r="Y541" s="27" t="str">
        <f t="shared" si="41"/>
        <v/>
      </c>
      <c r="Z541" s="247"/>
      <c r="AD541" s="26"/>
      <c r="AG541" s="85"/>
      <c r="AH541" s="85"/>
      <c r="AI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</row>
    <row r="542" spans="1:66" ht="19.8">
      <c r="A542" s="247"/>
      <c r="B542" s="247"/>
      <c r="C542" s="247"/>
      <c r="D542" s="247"/>
      <c r="E542" s="247"/>
      <c r="F542" s="247"/>
      <c r="G542" s="247"/>
      <c r="H542" s="247"/>
      <c r="I542" s="248"/>
      <c r="J542" s="247"/>
      <c r="K542" s="248"/>
      <c r="L542" s="247"/>
      <c r="M542" s="247"/>
      <c r="N542" s="247"/>
      <c r="O542" s="249"/>
      <c r="P542" s="249"/>
      <c r="Q542" s="247"/>
      <c r="R542" s="249"/>
      <c r="S542" s="249"/>
      <c r="T542" s="249"/>
      <c r="U542" s="249"/>
      <c r="V542" s="247"/>
      <c r="W542" s="247"/>
      <c r="X542" s="249"/>
      <c r="Y542" s="249"/>
      <c r="Z542" s="247"/>
      <c r="AA542" s="250"/>
      <c r="AC542" s="27"/>
      <c r="AD542" s="26"/>
      <c r="AE542" s="251"/>
      <c r="AF542" s="85"/>
      <c r="AJ542" s="85"/>
      <c r="BB542" s="263"/>
    </row>
    <row r="543" spans="1:66" ht="19.8">
      <c r="A543" s="247"/>
      <c r="B543" s="247"/>
      <c r="C543" s="277" t="s">
        <v>0</v>
      </c>
      <c r="D543" s="278"/>
      <c r="E543" s="278" t="s">
        <v>41</v>
      </c>
      <c r="F543" s="278"/>
      <c r="G543" s="247"/>
      <c r="H543" s="280">
        <f>SUM(H545:H579)</f>
        <v>0</v>
      </c>
      <c r="I543" s="248"/>
      <c r="J543" s="247"/>
      <c r="K543" s="248"/>
      <c r="L543" s="247"/>
      <c r="M543" s="345">
        <f>+Klasse!L27</f>
        <v>0</v>
      </c>
      <c r="N543" s="247" t="s">
        <v>562</v>
      </c>
      <c r="O543" s="249"/>
      <c r="P543" s="249"/>
      <c r="Q543" s="247"/>
      <c r="R543" s="249"/>
      <c r="S543" s="249"/>
      <c r="T543" s="249"/>
      <c r="U543" s="249"/>
      <c r="V543" s="247"/>
      <c r="W543" s="345" t="str">
        <f>+Klasse!AC27</f>
        <v/>
      </c>
      <c r="X543" s="249" t="s">
        <v>621</v>
      </c>
      <c r="Y543" s="249"/>
      <c r="Z543" s="247"/>
      <c r="AA543" s="250"/>
      <c r="AC543" s="27"/>
      <c r="AD543" s="26"/>
      <c r="AE543" s="251"/>
      <c r="AF543" s="85"/>
      <c r="AJ543" s="85"/>
      <c r="BB543" s="263"/>
    </row>
    <row r="544" spans="1:66" ht="19.8">
      <c r="A544" s="247"/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7"/>
      <c r="O544" s="247"/>
      <c r="P544" s="247"/>
      <c r="Q544" s="247"/>
      <c r="R544" s="247"/>
      <c r="S544" s="247"/>
      <c r="T544" s="247"/>
      <c r="U544" s="247"/>
      <c r="V544" s="247"/>
      <c r="W544" s="247"/>
      <c r="X544" s="247"/>
      <c r="Y544" s="247"/>
      <c r="Z544" s="247"/>
      <c r="AA544" s="250"/>
      <c r="AC544" s="27"/>
      <c r="AD544" s="26"/>
      <c r="AE544" s="251"/>
      <c r="AF544" s="85"/>
      <c r="AJ544" s="85"/>
      <c r="BB544" s="263"/>
    </row>
    <row r="545" spans="1:66" s="27" customFormat="1" ht="15.6">
      <c r="A545" s="247"/>
      <c r="B545" s="330">
        <f>+'Ark1'!C2090</f>
        <v>2024</v>
      </c>
      <c r="C545" s="267">
        <f>+'Ark1'!L2090</f>
        <v>15</v>
      </c>
      <c r="D545" s="267" t="s">
        <v>41</v>
      </c>
      <c r="E545" s="267">
        <f>+'Ark1'!AP2090</f>
        <v>1</v>
      </c>
      <c r="F545" s="275" t="str">
        <f>VLOOKUP(E545,RNR!$D$1:$E$38,2)</f>
        <v>NRF</v>
      </c>
      <c r="G545" s="267" t="str">
        <f>+IF(H545=0,"",'Ark1'!Q2090)</f>
        <v/>
      </c>
      <c r="H545" s="361">
        <f>+'Ark1'!R2090</f>
        <v>0</v>
      </c>
      <c r="I545" s="268" t="str">
        <f>+IF(H545=0,"",'Ark1'!AE2090)</f>
        <v/>
      </c>
      <c r="J545" s="268"/>
      <c r="K545" s="268" t="str">
        <f>+IF(H545=0,"",'Ark1'!AF2090)</f>
        <v/>
      </c>
      <c r="L545" s="269" t="str">
        <f>+IF(H545=0,"",'Ark1'!T2090)</f>
        <v/>
      </c>
      <c r="M545" s="380" t="str">
        <f>+IF(H545=0,"",'Ark1'!U2090)</f>
        <v/>
      </c>
      <c r="N545" s="268"/>
      <c r="O545" s="270" t="str">
        <f>+IF(H545=0,"",'Ark1'!W2090)</f>
        <v/>
      </c>
      <c r="P545" s="270" t="str">
        <f>+IF(H545=0,"",'Ark1'!X2090)</f>
        <v/>
      </c>
      <c r="Q545" s="270" t="str">
        <f>+IF(H545=0,"",'Ark1'!AG2090)</f>
        <v/>
      </c>
      <c r="R545" s="270" t="str">
        <f>+IF(H545=0,"",'Ark1'!AH2090)</f>
        <v/>
      </c>
      <c r="S545" s="377" t="str">
        <f>+IF(H545=0,"",'Ark1'!AR2090)</f>
        <v/>
      </c>
      <c r="T545" s="113" t="str">
        <f>+IF(H545=0,"",'Ark1'!AS2090)</f>
        <v/>
      </c>
      <c r="U545" s="270" t="str">
        <f>+IF(H545=0,"",'Ark1'!Y2090)</f>
        <v/>
      </c>
      <c r="V545" s="269" t="str">
        <f>+IF(H545=0,"",'Ark1'!AA2090)</f>
        <v/>
      </c>
      <c r="W545" s="305" t="str">
        <f t="shared" ref="W545:W579" si="42">IF(H545=0,"",1000*M545/Q545)</f>
        <v/>
      </c>
      <c r="X545" s="270" t="str">
        <f t="shared" ref="X545:X579" si="43">IF(H545=0,"",M545/C545)</f>
        <v/>
      </c>
      <c r="Y545" s="268" t="str">
        <f t="shared" ref="Y545:Y579" si="44">IF(H545=0,"",H545/G545)</f>
        <v/>
      </c>
      <c r="Z545" s="247"/>
      <c r="AD545" s="26"/>
      <c r="AG545" s="85"/>
      <c r="AH545" s="85"/>
      <c r="AI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</row>
    <row r="546" spans="1:66" s="27" customFormat="1" ht="15.6">
      <c r="A546" s="247"/>
      <c r="B546" s="330">
        <f>+'Ark1'!C2091</f>
        <v>2024</v>
      </c>
      <c r="C546" s="267">
        <f>+'Ark1'!L2091</f>
        <v>15</v>
      </c>
      <c r="D546" s="267" t="s">
        <v>41</v>
      </c>
      <c r="E546" s="267">
        <f>+'Ark1'!AP2091</f>
        <v>2</v>
      </c>
      <c r="F546" s="275" t="str">
        <f>VLOOKUP(E546,RNR!$D$1:$E$38,2)</f>
        <v>Jersey</v>
      </c>
      <c r="G546" s="267" t="str">
        <f>+IF(H546=0,"",'Ark1'!Q2091)</f>
        <v/>
      </c>
      <c r="H546" s="361">
        <f>+'Ark1'!R2091</f>
        <v>0</v>
      </c>
      <c r="I546" s="268" t="str">
        <f>+IF(H546=0,"",'Ark1'!AE2091)</f>
        <v/>
      </c>
      <c r="J546" s="268"/>
      <c r="K546" s="268" t="str">
        <f>+IF(H546=0,"",'Ark1'!AF2091)</f>
        <v/>
      </c>
      <c r="L546" s="269" t="str">
        <f>+IF(H546=0,"",'Ark1'!T2091)</f>
        <v/>
      </c>
      <c r="M546" s="380" t="str">
        <f>+IF(H546=0,"",'Ark1'!U2091)</f>
        <v/>
      </c>
      <c r="N546" s="268"/>
      <c r="O546" s="270" t="str">
        <f>+IF(H546=0,"",'Ark1'!W2091)</f>
        <v/>
      </c>
      <c r="P546" s="270" t="str">
        <f>+IF(H546=0,"",'Ark1'!X2091)</f>
        <v/>
      </c>
      <c r="Q546" s="270" t="str">
        <f>+IF(H546=0,"",'Ark1'!AG2091)</f>
        <v/>
      </c>
      <c r="R546" s="270" t="str">
        <f>+IF(H546=0,"",'Ark1'!AH2091)</f>
        <v/>
      </c>
      <c r="S546" s="377" t="str">
        <f>+IF(H546=0,"",'Ark1'!AR2091)</f>
        <v/>
      </c>
      <c r="T546" s="113" t="str">
        <f>+IF(H546=0,"",'Ark1'!AS2091)</f>
        <v/>
      </c>
      <c r="U546" s="270" t="str">
        <f>+IF(H546=0,"",'Ark1'!Y2091)</f>
        <v/>
      </c>
      <c r="V546" s="269" t="str">
        <f>+IF(H546=0,"",'Ark1'!AA2091)</f>
        <v/>
      </c>
      <c r="W546" s="305" t="str">
        <f t="shared" si="42"/>
        <v/>
      </c>
      <c r="X546" s="270" t="str">
        <f t="shared" si="43"/>
        <v/>
      </c>
      <c r="Y546" s="268" t="str">
        <f t="shared" si="44"/>
        <v/>
      </c>
      <c r="Z546" s="247"/>
      <c r="AD546" s="26"/>
      <c r="AG546" s="85"/>
      <c r="AH546" s="85"/>
      <c r="AI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</row>
    <row r="547" spans="1:66" s="27" customFormat="1" ht="15.6">
      <c r="A547" s="247"/>
      <c r="B547" s="330">
        <f>+'Ark1'!C2092</f>
        <v>2024</v>
      </c>
      <c r="C547" s="267">
        <f>+'Ark1'!L2092</f>
        <v>15</v>
      </c>
      <c r="D547" s="267" t="s">
        <v>41</v>
      </c>
      <c r="E547" s="267">
        <f>+'Ark1'!AP2092</f>
        <v>3</v>
      </c>
      <c r="F547" s="275" t="str">
        <f>VLOOKUP(E547,RNR!$D$1:$E$38,2)</f>
        <v>Sidet Trønderfe og Nordlandsfe</v>
      </c>
      <c r="G547" s="267" t="str">
        <f>+IF(H547=0,"",'Ark1'!Q2092)</f>
        <v/>
      </c>
      <c r="H547" s="361">
        <f>+'Ark1'!R2092</f>
        <v>0</v>
      </c>
      <c r="I547" s="268" t="str">
        <f>+IF(H547=0,"",'Ark1'!AE2092)</f>
        <v/>
      </c>
      <c r="J547" s="268"/>
      <c r="K547" s="268" t="str">
        <f>+IF(H547=0,"",'Ark1'!AF2092)</f>
        <v/>
      </c>
      <c r="L547" s="269" t="str">
        <f>+IF(H547=0,"",'Ark1'!T2092)</f>
        <v/>
      </c>
      <c r="M547" s="380" t="str">
        <f>+IF(H547=0,"",'Ark1'!U2092)</f>
        <v/>
      </c>
      <c r="N547" s="268"/>
      <c r="O547" s="270" t="str">
        <f>+IF(H547=0,"",'Ark1'!W2092)</f>
        <v/>
      </c>
      <c r="P547" s="270" t="str">
        <f>+IF(H547=0,"",'Ark1'!X2092)</f>
        <v/>
      </c>
      <c r="Q547" s="270" t="str">
        <f>+IF(H547=0,"",'Ark1'!AG2092)</f>
        <v/>
      </c>
      <c r="R547" s="270" t="str">
        <f>+IF(H547=0,"",'Ark1'!AH2092)</f>
        <v/>
      </c>
      <c r="S547" s="377" t="str">
        <f>+IF(H547=0,"",'Ark1'!AR2092)</f>
        <v/>
      </c>
      <c r="T547" s="113" t="str">
        <f>+IF(H547=0,"",'Ark1'!AS2092)</f>
        <v/>
      </c>
      <c r="U547" s="270" t="str">
        <f>+IF(H547=0,"",'Ark1'!Y2092)</f>
        <v/>
      </c>
      <c r="V547" s="269" t="str">
        <f>+IF(H547=0,"",'Ark1'!AA2092)</f>
        <v/>
      </c>
      <c r="W547" s="305" t="str">
        <f t="shared" si="42"/>
        <v/>
      </c>
      <c r="X547" s="270" t="str">
        <f t="shared" si="43"/>
        <v/>
      </c>
      <c r="Y547" s="268" t="str">
        <f t="shared" si="44"/>
        <v/>
      </c>
      <c r="Z547" s="247"/>
      <c r="AD547" s="26"/>
      <c r="AG547" s="85"/>
      <c r="AH547" s="85"/>
      <c r="AI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</row>
    <row r="548" spans="1:66" s="27" customFormat="1" ht="15.6">
      <c r="A548" s="247"/>
      <c r="B548" s="330">
        <f>+'Ark1'!C2093</f>
        <v>2024</v>
      </c>
      <c r="C548" s="267">
        <f>+'Ark1'!L2093</f>
        <v>15</v>
      </c>
      <c r="D548" s="267" t="s">
        <v>41</v>
      </c>
      <c r="E548" s="267">
        <f>+'Ark1'!AP2093</f>
        <v>4</v>
      </c>
      <c r="F548" s="275" t="str">
        <f>VLOOKUP(E548,RNR!$D$1:$E$38,2)</f>
        <v>Telemarkfe</v>
      </c>
      <c r="G548" s="267" t="str">
        <f>+IF(H548=0,"",'Ark1'!Q2093)</f>
        <v/>
      </c>
      <c r="H548" s="361">
        <f>+'Ark1'!R2093</f>
        <v>0</v>
      </c>
      <c r="I548" s="268" t="str">
        <f>+IF(H548=0,"",'Ark1'!AE2093)</f>
        <v/>
      </c>
      <c r="J548" s="268"/>
      <c r="K548" s="268" t="str">
        <f>+IF(H548=0,"",'Ark1'!AF2093)</f>
        <v/>
      </c>
      <c r="L548" s="269" t="str">
        <f>+IF(H548=0,"",'Ark1'!T2093)</f>
        <v/>
      </c>
      <c r="M548" s="380" t="str">
        <f>+IF(H548=0,"",'Ark1'!U2093)</f>
        <v/>
      </c>
      <c r="N548" s="268"/>
      <c r="O548" s="270" t="str">
        <f>+IF(H548=0,"",'Ark1'!W2093)</f>
        <v/>
      </c>
      <c r="P548" s="270" t="str">
        <f>+IF(H548=0,"",'Ark1'!X2093)</f>
        <v/>
      </c>
      <c r="Q548" s="270" t="str">
        <f>+IF(H548=0,"",'Ark1'!AG2093)</f>
        <v/>
      </c>
      <c r="R548" s="270" t="str">
        <f>+IF(H548=0,"",'Ark1'!AH2093)</f>
        <v/>
      </c>
      <c r="S548" s="377" t="str">
        <f>+IF(H548=0,"",'Ark1'!AR2093)</f>
        <v/>
      </c>
      <c r="T548" s="113" t="str">
        <f>+IF(H548=0,"",'Ark1'!AS2093)</f>
        <v/>
      </c>
      <c r="U548" s="270" t="str">
        <f>+IF(H548=0,"",'Ark1'!Y2093)</f>
        <v/>
      </c>
      <c r="V548" s="269" t="str">
        <f>+IF(H548=0,"",'Ark1'!AA2093)</f>
        <v/>
      </c>
      <c r="W548" s="305" t="str">
        <f t="shared" si="42"/>
        <v/>
      </c>
      <c r="X548" s="270" t="str">
        <f t="shared" si="43"/>
        <v/>
      </c>
      <c r="Y548" s="268" t="str">
        <f t="shared" si="44"/>
        <v/>
      </c>
      <c r="Z548" s="247"/>
      <c r="AD548" s="26"/>
      <c r="AG548" s="85"/>
      <c r="AH548" s="85"/>
      <c r="AI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</row>
    <row r="549" spans="1:66" s="27" customFormat="1" ht="15.6">
      <c r="A549" s="247"/>
      <c r="B549" s="330">
        <f>+'Ark1'!C2094</f>
        <v>2024</v>
      </c>
      <c r="C549" s="267">
        <f>+'Ark1'!L2094</f>
        <v>15</v>
      </c>
      <c r="D549" s="267" t="s">
        <v>41</v>
      </c>
      <c r="E549" s="267">
        <f>+'Ark1'!AP2094</f>
        <v>5</v>
      </c>
      <c r="F549" s="275" t="str">
        <f>VLOOKUP(E549,RNR!$D$1:$E$38,2)</f>
        <v>Dølafe</v>
      </c>
      <c r="G549" s="267" t="str">
        <f>+IF(H549=0,"",'Ark1'!Q2094)</f>
        <v/>
      </c>
      <c r="H549" s="361">
        <f>+'Ark1'!R2094</f>
        <v>0</v>
      </c>
      <c r="I549" s="268" t="str">
        <f>+IF(H549=0,"",'Ark1'!AE2094)</f>
        <v/>
      </c>
      <c r="J549" s="268"/>
      <c r="K549" s="268" t="str">
        <f>+IF(H549=0,"",'Ark1'!AF2094)</f>
        <v/>
      </c>
      <c r="L549" s="269" t="str">
        <f>+IF(H549=0,"",'Ark1'!T2094)</f>
        <v/>
      </c>
      <c r="M549" s="380" t="str">
        <f>+IF(H549=0,"",'Ark1'!U2094)</f>
        <v/>
      </c>
      <c r="N549" s="268"/>
      <c r="O549" s="270" t="str">
        <f>+IF(H549=0,"",'Ark1'!W2094)</f>
        <v/>
      </c>
      <c r="P549" s="270" t="str">
        <f>+IF(H549=0,"",'Ark1'!X2094)</f>
        <v/>
      </c>
      <c r="Q549" s="270" t="str">
        <f>+IF(H549=0,"",'Ark1'!AG2094)</f>
        <v/>
      </c>
      <c r="R549" s="270" t="str">
        <f>+IF(H549=0,"",'Ark1'!AH2094)</f>
        <v/>
      </c>
      <c r="S549" s="377" t="str">
        <f>+IF(H549=0,"",'Ark1'!AR2094)</f>
        <v/>
      </c>
      <c r="T549" s="113" t="str">
        <f>+IF(H549=0,"",'Ark1'!AS2094)</f>
        <v/>
      </c>
      <c r="U549" s="270" t="str">
        <f>+IF(H549=0,"",'Ark1'!Y2094)</f>
        <v/>
      </c>
      <c r="V549" s="269" t="str">
        <f>+IF(H549=0,"",'Ark1'!AA2094)</f>
        <v/>
      </c>
      <c r="W549" s="305" t="str">
        <f t="shared" si="42"/>
        <v/>
      </c>
      <c r="X549" s="270" t="str">
        <f t="shared" si="43"/>
        <v/>
      </c>
      <c r="Y549" s="268" t="str">
        <f t="shared" si="44"/>
        <v/>
      </c>
      <c r="Z549" s="247"/>
      <c r="AD549" s="26"/>
      <c r="AG549" s="85"/>
      <c r="AH549" s="85"/>
      <c r="AI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</row>
    <row r="550" spans="1:66" s="27" customFormat="1" ht="15.6">
      <c r="A550" s="247"/>
      <c r="B550" s="330">
        <f>+'Ark1'!C2095</f>
        <v>2024</v>
      </c>
      <c r="C550" s="267">
        <f>+'Ark1'!L2095</f>
        <v>15</v>
      </c>
      <c r="D550" s="267" t="s">
        <v>41</v>
      </c>
      <c r="E550" s="267">
        <f>+'Ark1'!AP2095</f>
        <v>6</v>
      </c>
      <c r="F550" s="275" t="str">
        <f>VLOOKUP(E550,RNR!$D$1:$E$38,2)</f>
        <v>Østlandsk Rødkolle</v>
      </c>
      <c r="G550" s="267" t="str">
        <f>+IF(H550=0,"",'Ark1'!Q2095)</f>
        <v/>
      </c>
      <c r="H550" s="361">
        <f>+'Ark1'!R2095</f>
        <v>0</v>
      </c>
      <c r="I550" s="268" t="str">
        <f>+IF(H550=0,"",'Ark1'!AE2095)</f>
        <v/>
      </c>
      <c r="J550" s="268"/>
      <c r="K550" s="268" t="str">
        <f>+IF(H550=0,"",'Ark1'!AF2095)</f>
        <v/>
      </c>
      <c r="L550" s="269" t="str">
        <f>+IF(H550=0,"",'Ark1'!T2095)</f>
        <v/>
      </c>
      <c r="M550" s="380" t="str">
        <f>+IF(H550=0,"",'Ark1'!U2095)</f>
        <v/>
      </c>
      <c r="N550" s="268"/>
      <c r="O550" s="270" t="str">
        <f>+IF(H550=0,"",'Ark1'!W2095)</f>
        <v/>
      </c>
      <c r="P550" s="270" t="str">
        <f>+IF(H550=0,"",'Ark1'!X2095)</f>
        <v/>
      </c>
      <c r="Q550" s="270" t="str">
        <f>+IF(H550=0,"",'Ark1'!AG2095)</f>
        <v/>
      </c>
      <c r="R550" s="270" t="str">
        <f>+IF(H550=0,"",'Ark1'!AH2095)</f>
        <v/>
      </c>
      <c r="S550" s="377" t="str">
        <f>+IF(H550=0,"",'Ark1'!AR2095)</f>
        <v/>
      </c>
      <c r="T550" s="113" t="str">
        <f>+IF(H550=0,"",'Ark1'!AS2095)</f>
        <v/>
      </c>
      <c r="U550" s="270" t="str">
        <f>+IF(H550=0,"",'Ark1'!Y2095)</f>
        <v/>
      </c>
      <c r="V550" s="269" t="str">
        <f>+IF(H550=0,"",'Ark1'!AA2095)</f>
        <v/>
      </c>
      <c r="W550" s="305" t="str">
        <f t="shared" si="42"/>
        <v/>
      </c>
      <c r="X550" s="270" t="str">
        <f t="shared" si="43"/>
        <v/>
      </c>
      <c r="Y550" s="268" t="str">
        <f t="shared" si="44"/>
        <v/>
      </c>
      <c r="Z550" s="247"/>
      <c r="AD550" s="26"/>
      <c r="AG550" s="85"/>
      <c r="AH550" s="85"/>
      <c r="AI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</row>
    <row r="551" spans="1:66" s="27" customFormat="1" ht="15.6">
      <c r="A551" s="247"/>
      <c r="B551" s="330">
        <f>+'Ark1'!C2096</f>
        <v>2024</v>
      </c>
      <c r="C551" s="267">
        <f>+'Ark1'!L2096</f>
        <v>15</v>
      </c>
      <c r="D551" s="267" t="s">
        <v>41</v>
      </c>
      <c r="E551" s="267">
        <f>+'Ark1'!AP2096</f>
        <v>7</v>
      </c>
      <c r="F551" s="275" t="str">
        <f>VLOOKUP(E551,RNR!$D$1:$E$38,2)</f>
        <v>Vestlandsk Raukolle</v>
      </c>
      <c r="G551" s="267" t="str">
        <f>+IF(H551=0,"",'Ark1'!Q2096)</f>
        <v/>
      </c>
      <c r="H551" s="361">
        <f>+'Ark1'!R2096</f>
        <v>0</v>
      </c>
      <c r="I551" s="268" t="str">
        <f>+IF(H551=0,"",'Ark1'!AE2096)</f>
        <v/>
      </c>
      <c r="J551" s="268"/>
      <c r="K551" s="268" t="str">
        <f>+IF(H551=0,"",'Ark1'!AF2096)</f>
        <v/>
      </c>
      <c r="L551" s="269" t="str">
        <f>+IF(H551=0,"",'Ark1'!T2096)</f>
        <v/>
      </c>
      <c r="M551" s="380" t="str">
        <f>+IF(H551=0,"",'Ark1'!U2096)</f>
        <v/>
      </c>
      <c r="N551" s="268"/>
      <c r="O551" s="270" t="str">
        <f>+IF(H551=0,"",'Ark1'!W2096)</f>
        <v/>
      </c>
      <c r="P551" s="270" t="str">
        <f>+IF(H551=0,"",'Ark1'!X2096)</f>
        <v/>
      </c>
      <c r="Q551" s="270" t="str">
        <f>+IF(H551=0,"",'Ark1'!AG2096)</f>
        <v/>
      </c>
      <c r="R551" s="270" t="str">
        <f>+IF(H551=0,"",'Ark1'!AH2096)</f>
        <v/>
      </c>
      <c r="S551" s="377" t="str">
        <f>+IF(H551=0,"",'Ark1'!AR2096)</f>
        <v/>
      </c>
      <c r="T551" s="113" t="str">
        <f>+IF(H551=0,"",'Ark1'!AS2096)</f>
        <v/>
      </c>
      <c r="U551" s="270" t="str">
        <f>+IF(H551=0,"",'Ark1'!Y2096)</f>
        <v/>
      </c>
      <c r="V551" s="269" t="str">
        <f>+IF(H551=0,"",'Ark1'!AA2096)</f>
        <v/>
      </c>
      <c r="W551" s="305" t="str">
        <f t="shared" si="42"/>
        <v/>
      </c>
      <c r="X551" s="270" t="str">
        <f t="shared" si="43"/>
        <v/>
      </c>
      <c r="Y551" s="268" t="str">
        <f t="shared" si="44"/>
        <v/>
      </c>
      <c r="Z551" s="247"/>
      <c r="AD551" s="26"/>
      <c r="AG551" s="85"/>
      <c r="AH551" s="85"/>
      <c r="AI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</row>
    <row r="552" spans="1:66" s="27" customFormat="1" ht="15.6">
      <c r="A552" s="247"/>
      <c r="B552" s="330">
        <f>+'Ark1'!C2097</f>
        <v>2024</v>
      </c>
      <c r="C552" s="267">
        <f>+'Ark1'!L2097</f>
        <v>15</v>
      </c>
      <c r="D552" s="267" t="s">
        <v>41</v>
      </c>
      <c r="E552" s="267">
        <f>+'Ark1'!AP2097</f>
        <v>8</v>
      </c>
      <c r="F552" s="275" t="str">
        <f>VLOOKUP(E552,RNR!$D$1:$E$38,2)</f>
        <v>Vestlandsk fjordfe</v>
      </c>
      <c r="G552" s="267" t="str">
        <f>+IF(H552=0,"",'Ark1'!Q2097)</f>
        <v/>
      </c>
      <c r="H552" s="361">
        <f>+'Ark1'!R2097</f>
        <v>0</v>
      </c>
      <c r="I552" s="268" t="str">
        <f>+IF(H552=0,"",'Ark1'!AE2097)</f>
        <v/>
      </c>
      <c r="J552" s="268"/>
      <c r="K552" s="268" t="str">
        <f>+IF(H552=0,"",'Ark1'!AF2097)</f>
        <v/>
      </c>
      <c r="L552" s="269" t="str">
        <f>+IF(H552=0,"",'Ark1'!T2097)</f>
        <v/>
      </c>
      <c r="M552" s="380" t="str">
        <f>+IF(H552=0,"",'Ark1'!U2097)</f>
        <v/>
      </c>
      <c r="N552" s="268"/>
      <c r="O552" s="270" t="str">
        <f>+IF(H552=0,"",'Ark1'!W2097)</f>
        <v/>
      </c>
      <c r="P552" s="270" t="str">
        <f>+IF(H552=0,"",'Ark1'!X2097)</f>
        <v/>
      </c>
      <c r="Q552" s="270" t="str">
        <f>+IF(H552=0,"",'Ark1'!AG2097)</f>
        <v/>
      </c>
      <c r="R552" s="270" t="str">
        <f>+IF(H552=0,"",'Ark1'!AH2097)</f>
        <v/>
      </c>
      <c r="S552" s="377" t="str">
        <f>+IF(H552=0,"",'Ark1'!AR2097)</f>
        <v/>
      </c>
      <c r="T552" s="113" t="str">
        <f>+IF(H552=0,"",'Ark1'!AS2097)</f>
        <v/>
      </c>
      <c r="U552" s="270" t="str">
        <f>+IF(H552=0,"",'Ark1'!Y2097)</f>
        <v/>
      </c>
      <c r="V552" s="269" t="str">
        <f>+IF(H552=0,"",'Ark1'!AA2097)</f>
        <v/>
      </c>
      <c r="W552" s="305" t="str">
        <f t="shared" si="42"/>
        <v/>
      </c>
      <c r="X552" s="270" t="str">
        <f t="shared" si="43"/>
        <v/>
      </c>
      <c r="Y552" s="268" t="str">
        <f t="shared" si="44"/>
        <v/>
      </c>
      <c r="Z552" s="247"/>
      <c r="AD552" s="26"/>
      <c r="AG552" s="85"/>
      <c r="AH552" s="85"/>
      <c r="AI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</row>
    <row r="553" spans="1:66" s="27" customFormat="1" ht="15.6">
      <c r="A553" s="247"/>
      <c r="B553" s="330">
        <f>+'Ark1'!C2098</f>
        <v>2024</v>
      </c>
      <c r="C553" s="267">
        <f>+'Ark1'!L2098</f>
        <v>15</v>
      </c>
      <c r="D553" s="267" t="s">
        <v>41</v>
      </c>
      <c r="E553" s="267">
        <f>+'Ark1'!AP2098</f>
        <v>9</v>
      </c>
      <c r="F553" s="275" t="str">
        <f>VLOOKUP(E553,RNR!$D$1:$E$38,2)</f>
        <v>Holstein</v>
      </c>
      <c r="G553" s="267" t="str">
        <f>+IF(H553=0,"",'Ark1'!Q2098)</f>
        <v/>
      </c>
      <c r="H553" s="361">
        <f>+'Ark1'!R2098</f>
        <v>0</v>
      </c>
      <c r="I553" s="268" t="str">
        <f>+IF(H553=0,"",'Ark1'!AE2098)</f>
        <v/>
      </c>
      <c r="J553" s="268"/>
      <c r="K553" s="268" t="str">
        <f>+IF(H553=0,"",'Ark1'!AF2098)</f>
        <v/>
      </c>
      <c r="L553" s="269" t="str">
        <f>+IF(H553=0,"",'Ark1'!T2098)</f>
        <v/>
      </c>
      <c r="M553" s="380" t="str">
        <f>+IF(H553=0,"",'Ark1'!U2098)</f>
        <v/>
      </c>
      <c r="N553" s="268"/>
      <c r="O553" s="270" t="str">
        <f>+IF(H553=0,"",'Ark1'!W2098)</f>
        <v/>
      </c>
      <c r="P553" s="270" t="str">
        <f>+IF(H553=0,"",'Ark1'!X2098)</f>
        <v/>
      </c>
      <c r="Q553" s="270" t="str">
        <f>+IF(H553=0,"",'Ark1'!AG2098)</f>
        <v/>
      </c>
      <c r="R553" s="270" t="str">
        <f>+IF(H553=0,"",'Ark1'!AH2098)</f>
        <v/>
      </c>
      <c r="S553" s="377" t="str">
        <f>+IF(H553=0,"",'Ark1'!AR2098)</f>
        <v/>
      </c>
      <c r="T553" s="113" t="str">
        <f>+IF(H553=0,"",'Ark1'!AS2098)</f>
        <v/>
      </c>
      <c r="U553" s="270" t="str">
        <f>+IF(H553=0,"",'Ark1'!Y2098)</f>
        <v/>
      </c>
      <c r="V553" s="269" t="str">
        <f>+IF(H553=0,"",'Ark1'!AA2098)</f>
        <v/>
      </c>
      <c r="W553" s="305" t="str">
        <f t="shared" si="42"/>
        <v/>
      </c>
      <c r="X553" s="270" t="str">
        <f t="shared" si="43"/>
        <v/>
      </c>
      <c r="Y553" s="268" t="str">
        <f t="shared" si="44"/>
        <v/>
      </c>
      <c r="Z553" s="247"/>
      <c r="AD553" s="26"/>
      <c r="AG553" s="85"/>
      <c r="AH553" s="85"/>
      <c r="AI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</row>
    <row r="554" spans="1:66" s="27" customFormat="1" ht="15.6">
      <c r="A554" s="247"/>
      <c r="B554" s="330">
        <f>+'Ark1'!C2099</f>
        <v>2024</v>
      </c>
      <c r="C554" s="267">
        <f>+'Ark1'!L2099</f>
        <v>15</v>
      </c>
      <c r="D554" s="267" t="s">
        <v>41</v>
      </c>
      <c r="E554" s="267">
        <f>+'Ark1'!AP2099</f>
        <v>10</v>
      </c>
      <c r="F554" s="275" t="str">
        <f>VLOOKUP(E554,RNR!$D$1:$E$38,2)</f>
        <v>Rød Dansk Mælkefe</v>
      </c>
      <c r="G554" s="267" t="str">
        <f>+IF(H554=0,"",'Ark1'!Q2099)</f>
        <v/>
      </c>
      <c r="H554" s="361">
        <f>+'Ark1'!R2099</f>
        <v>0</v>
      </c>
      <c r="I554" s="268" t="str">
        <f>+IF(H554=0,"",'Ark1'!AE2099)</f>
        <v/>
      </c>
      <c r="J554" s="268"/>
      <c r="K554" s="268" t="str">
        <f>+IF(H554=0,"",'Ark1'!AF2099)</f>
        <v/>
      </c>
      <c r="L554" s="269" t="str">
        <f>+IF(H554=0,"",'Ark1'!T2099)</f>
        <v/>
      </c>
      <c r="M554" s="380" t="str">
        <f>+IF(H554=0,"",'Ark1'!U2099)</f>
        <v/>
      </c>
      <c r="N554" s="268"/>
      <c r="O554" s="270" t="str">
        <f>+IF(H554=0,"",'Ark1'!W2099)</f>
        <v/>
      </c>
      <c r="P554" s="270" t="str">
        <f>+IF(H554=0,"",'Ark1'!X2099)</f>
        <v/>
      </c>
      <c r="Q554" s="270" t="str">
        <f>+IF(H554=0,"",'Ark1'!AG2099)</f>
        <v/>
      </c>
      <c r="R554" s="270" t="str">
        <f>+IF(H554=0,"",'Ark1'!AH2099)</f>
        <v/>
      </c>
      <c r="S554" s="377" t="str">
        <f>+IF(H554=0,"",'Ark1'!AR2099)</f>
        <v/>
      </c>
      <c r="T554" s="113" t="str">
        <f>+IF(H554=0,"",'Ark1'!AS2099)</f>
        <v/>
      </c>
      <c r="U554" s="270" t="str">
        <f>+IF(H554=0,"",'Ark1'!Y2099)</f>
        <v/>
      </c>
      <c r="V554" s="269" t="str">
        <f>+IF(H554=0,"",'Ark1'!AA2099)</f>
        <v/>
      </c>
      <c r="W554" s="305" t="str">
        <f t="shared" si="42"/>
        <v/>
      </c>
      <c r="X554" s="270" t="str">
        <f t="shared" si="43"/>
        <v/>
      </c>
      <c r="Y554" s="268" t="str">
        <f t="shared" si="44"/>
        <v/>
      </c>
      <c r="Z554" s="247"/>
      <c r="AD554" s="26"/>
      <c r="AG554" s="85"/>
      <c r="AH554" s="85"/>
      <c r="AI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</row>
    <row r="555" spans="1:66" s="27" customFormat="1" ht="15.6">
      <c r="A555" s="247"/>
      <c r="B555" s="330">
        <f>+'Ark1'!C2100</f>
        <v>2024</v>
      </c>
      <c r="C555" s="267">
        <f>+'Ark1'!L2100</f>
        <v>15</v>
      </c>
      <c r="D555" s="267" t="s">
        <v>41</v>
      </c>
      <c r="E555" s="267">
        <f>+'Ark1'!AP2100</f>
        <v>11</v>
      </c>
      <c r="F555" s="275" t="str">
        <f>VLOOKUP(E555,RNR!$D$1:$E$38,2)</f>
        <v>Brown Swiss</v>
      </c>
      <c r="G555" s="267" t="str">
        <f>+IF(H555=0,"",'Ark1'!Q2100)</f>
        <v/>
      </c>
      <c r="H555" s="361">
        <f>+'Ark1'!R2100</f>
        <v>0</v>
      </c>
      <c r="I555" s="268" t="str">
        <f>+IF(H555=0,"",'Ark1'!AE2100)</f>
        <v/>
      </c>
      <c r="J555" s="268"/>
      <c r="K555" s="268" t="str">
        <f>+IF(H555=0,"",'Ark1'!AF2100)</f>
        <v/>
      </c>
      <c r="L555" s="269" t="str">
        <f>+IF(H555=0,"",'Ark1'!T2100)</f>
        <v/>
      </c>
      <c r="M555" s="380" t="str">
        <f>+IF(H555=0,"",'Ark1'!U2100)</f>
        <v/>
      </c>
      <c r="N555" s="268"/>
      <c r="O555" s="270" t="str">
        <f>+IF(H555=0,"",'Ark1'!W2100)</f>
        <v/>
      </c>
      <c r="P555" s="270" t="str">
        <f>+IF(H555=0,"",'Ark1'!X2100)</f>
        <v/>
      </c>
      <c r="Q555" s="270" t="str">
        <f>+IF(H555=0,"",'Ark1'!AG2100)</f>
        <v/>
      </c>
      <c r="R555" s="270" t="str">
        <f>+IF(H555=0,"",'Ark1'!AH2100)</f>
        <v/>
      </c>
      <c r="S555" s="377" t="str">
        <f>+IF(H555=0,"",'Ark1'!AR2100)</f>
        <v/>
      </c>
      <c r="T555" s="113" t="str">
        <f>+IF(H555=0,"",'Ark1'!AS2100)</f>
        <v/>
      </c>
      <c r="U555" s="270" t="str">
        <f>+IF(H555=0,"",'Ark1'!Y2100)</f>
        <v/>
      </c>
      <c r="V555" s="269" t="str">
        <f>+IF(H555=0,"",'Ark1'!AA2100)</f>
        <v/>
      </c>
      <c r="W555" s="305" t="str">
        <f t="shared" si="42"/>
        <v/>
      </c>
      <c r="X555" s="270" t="str">
        <f t="shared" si="43"/>
        <v/>
      </c>
      <c r="Y555" s="268" t="str">
        <f t="shared" si="44"/>
        <v/>
      </c>
      <c r="Z555" s="247"/>
      <c r="AD555" s="26"/>
      <c r="AG555" s="85"/>
      <c r="AH555" s="85"/>
      <c r="AI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</row>
    <row r="556" spans="1:66" s="27" customFormat="1" ht="15.6">
      <c r="A556" s="247"/>
      <c r="B556" s="330">
        <f>+'Ark1'!C2101</f>
        <v>2024</v>
      </c>
      <c r="C556" s="267">
        <f>+'Ark1'!L2101</f>
        <v>15</v>
      </c>
      <c r="D556" s="267" t="s">
        <v>41</v>
      </c>
      <c r="E556" s="267">
        <f>+'Ark1'!AP2101</f>
        <v>12</v>
      </c>
      <c r="F556" s="275" t="str">
        <f>VLOOKUP(E556,RNR!$D$1:$E$38,2)</f>
        <v>Jarlsbergfe</v>
      </c>
      <c r="G556" s="267" t="str">
        <f>+IF(H556=0,"",'Ark1'!Q2101)</f>
        <v/>
      </c>
      <c r="H556" s="361">
        <f>+'Ark1'!R2101</f>
        <v>0</v>
      </c>
      <c r="I556" s="268" t="str">
        <f>+IF(H556=0,"",'Ark1'!AE2101)</f>
        <v/>
      </c>
      <c r="J556" s="268"/>
      <c r="K556" s="268" t="str">
        <f>+IF(H556=0,"",'Ark1'!AF2101)</f>
        <v/>
      </c>
      <c r="L556" s="269" t="str">
        <f>+IF(H556=0,"",'Ark1'!T2101)</f>
        <v/>
      </c>
      <c r="M556" s="380" t="str">
        <f>+IF(H556=0,"",'Ark1'!U2101)</f>
        <v/>
      </c>
      <c r="N556" s="268"/>
      <c r="O556" s="270" t="str">
        <f>+IF(H556=0,"",'Ark1'!W2101)</f>
        <v/>
      </c>
      <c r="P556" s="270" t="str">
        <f>+IF(H556=0,"",'Ark1'!X2101)</f>
        <v/>
      </c>
      <c r="Q556" s="270" t="str">
        <f>+IF(H556=0,"",'Ark1'!AG2101)</f>
        <v/>
      </c>
      <c r="R556" s="270" t="str">
        <f>+IF(H556=0,"",'Ark1'!AH2101)</f>
        <v/>
      </c>
      <c r="S556" s="377" t="str">
        <f>+IF(H556=0,"",'Ark1'!AR2101)</f>
        <v/>
      </c>
      <c r="T556" s="113" t="str">
        <f>+IF(H556=0,"",'Ark1'!AS2101)</f>
        <v/>
      </c>
      <c r="U556" s="270" t="str">
        <f>+IF(H556=0,"",'Ark1'!Y2101)</f>
        <v/>
      </c>
      <c r="V556" s="269" t="str">
        <f>+IF(H556=0,"",'Ark1'!AA2101)</f>
        <v/>
      </c>
      <c r="W556" s="305" t="str">
        <f t="shared" si="42"/>
        <v/>
      </c>
      <c r="X556" s="270" t="str">
        <f t="shared" si="43"/>
        <v/>
      </c>
      <c r="Y556" s="268" t="str">
        <f t="shared" si="44"/>
        <v/>
      </c>
      <c r="Z556" s="247"/>
      <c r="AD556" s="26"/>
      <c r="AG556" s="85"/>
      <c r="AH556" s="85"/>
      <c r="AI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</row>
    <row r="557" spans="1:66" s="27" customFormat="1" ht="15.6">
      <c r="A557" s="247"/>
      <c r="B557" s="330">
        <f>+'Ark1'!C2102</f>
        <v>2024</v>
      </c>
      <c r="C557" s="267">
        <f>+'Ark1'!L2102</f>
        <v>15</v>
      </c>
      <c r="D557" s="267" t="s">
        <v>41</v>
      </c>
      <c r="E557" s="267">
        <f>+'Ark1'!AP2102</f>
        <v>13</v>
      </c>
      <c r="F557" s="275" t="str">
        <f>VLOOKUP(E557,RNR!$D$1:$E$38,2)</f>
        <v>Fleckvieh</v>
      </c>
      <c r="G557" s="267" t="str">
        <f>+IF(H557=0,"",'Ark1'!Q2102)</f>
        <v/>
      </c>
      <c r="H557" s="361">
        <f>+'Ark1'!R2102</f>
        <v>0</v>
      </c>
      <c r="I557" s="268" t="str">
        <f>+IF(H557=0,"",'Ark1'!AE2102)</f>
        <v/>
      </c>
      <c r="J557" s="268"/>
      <c r="K557" s="268" t="str">
        <f>+IF(H557=0,"",'Ark1'!AF2102)</f>
        <v/>
      </c>
      <c r="L557" s="269" t="str">
        <f>+IF(H557=0,"",'Ark1'!T2102)</f>
        <v/>
      </c>
      <c r="M557" s="380" t="str">
        <f>+IF(H557=0,"",'Ark1'!U2102)</f>
        <v/>
      </c>
      <c r="N557" s="268"/>
      <c r="O557" s="270" t="str">
        <f>+IF(H557=0,"",'Ark1'!W2102)</f>
        <v/>
      </c>
      <c r="P557" s="270" t="str">
        <f>+IF(H557=0,"",'Ark1'!X2102)</f>
        <v/>
      </c>
      <c r="Q557" s="270" t="str">
        <f>+IF(H557=0,"",'Ark1'!AG2102)</f>
        <v/>
      </c>
      <c r="R557" s="270" t="str">
        <f>+IF(H557=0,"",'Ark1'!AH2102)</f>
        <v/>
      </c>
      <c r="S557" s="377" t="str">
        <f>+IF(H557=0,"",'Ark1'!AR2102)</f>
        <v/>
      </c>
      <c r="T557" s="113" t="str">
        <f>+IF(H557=0,"",'Ark1'!AS2102)</f>
        <v/>
      </c>
      <c r="U557" s="270" t="str">
        <f>+IF(H557=0,"",'Ark1'!Y2102)</f>
        <v/>
      </c>
      <c r="V557" s="269" t="str">
        <f>+IF(H557=0,"",'Ark1'!AA2102)</f>
        <v/>
      </c>
      <c r="W557" s="305" t="str">
        <f t="shared" si="42"/>
        <v/>
      </c>
      <c r="X557" s="270" t="str">
        <f t="shared" si="43"/>
        <v/>
      </c>
      <c r="Y557" s="268" t="str">
        <f t="shared" si="44"/>
        <v/>
      </c>
      <c r="Z557" s="247"/>
      <c r="AD557" s="26"/>
      <c r="AG557" s="85"/>
      <c r="AH557" s="85"/>
      <c r="AI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</row>
    <row r="558" spans="1:66" s="27" customFormat="1" ht="15.6">
      <c r="A558" s="247"/>
      <c r="B558" s="330">
        <f>+'Ark1'!C2103</f>
        <v>2024</v>
      </c>
      <c r="C558" s="267">
        <f>+'Ark1'!L2103</f>
        <v>15</v>
      </c>
      <c r="D558" s="267" t="s">
        <v>41</v>
      </c>
      <c r="E558" s="267">
        <f>+'Ark1'!AP2103</f>
        <v>14</v>
      </c>
      <c r="F558" s="275" t="str">
        <f>VLOOKUP(E558,RNR!$D$1:$E$38,2)</f>
        <v>Canadisk Ayrshire</v>
      </c>
      <c r="G558" s="267" t="str">
        <f>+IF(H558=0,"",'Ark1'!Q2103)</f>
        <v/>
      </c>
      <c r="H558" s="361">
        <f>+'Ark1'!R2103</f>
        <v>0</v>
      </c>
      <c r="I558" s="268" t="str">
        <f>+IF(H558=0,"",'Ark1'!AE2103)</f>
        <v/>
      </c>
      <c r="J558" s="268"/>
      <c r="K558" s="268" t="str">
        <f>+IF(H558=0,"",'Ark1'!AF2103)</f>
        <v/>
      </c>
      <c r="L558" s="269" t="str">
        <f>+IF(H558=0,"",'Ark1'!T2103)</f>
        <v/>
      </c>
      <c r="M558" s="380" t="str">
        <f>+IF(H558=0,"",'Ark1'!U2103)</f>
        <v/>
      </c>
      <c r="N558" s="268"/>
      <c r="O558" s="270" t="str">
        <f>+IF(H558=0,"",'Ark1'!W2103)</f>
        <v/>
      </c>
      <c r="P558" s="270" t="str">
        <f>+IF(H558=0,"",'Ark1'!X2103)</f>
        <v/>
      </c>
      <c r="Q558" s="270" t="str">
        <f>+IF(H558=0,"",'Ark1'!AG2103)</f>
        <v/>
      </c>
      <c r="R558" s="270" t="str">
        <f>+IF(H558=0,"",'Ark1'!AH2103)</f>
        <v/>
      </c>
      <c r="S558" s="377" t="str">
        <f>+IF(H558=0,"",'Ark1'!AR2103)</f>
        <v/>
      </c>
      <c r="T558" s="113" t="str">
        <f>+IF(H558=0,"",'Ark1'!AS2103)</f>
        <v/>
      </c>
      <c r="U558" s="270" t="str">
        <f>+IF(H558=0,"",'Ark1'!Y2103)</f>
        <v/>
      </c>
      <c r="V558" s="269" t="str">
        <f>+IF(H558=0,"",'Ark1'!AA2103)</f>
        <v/>
      </c>
      <c r="W558" s="305" t="str">
        <f t="shared" si="42"/>
        <v/>
      </c>
      <c r="X558" s="270" t="str">
        <f t="shared" si="43"/>
        <v/>
      </c>
      <c r="Y558" s="268" t="str">
        <f t="shared" si="44"/>
        <v/>
      </c>
      <c r="Z558" s="247"/>
      <c r="AD558" s="26"/>
      <c r="AG558" s="85"/>
      <c r="AH558" s="85"/>
      <c r="AI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</row>
    <row r="559" spans="1:66" s="27" customFormat="1" ht="15.6">
      <c r="A559" s="247"/>
      <c r="B559" s="330">
        <f>+'Ark1'!C2104</f>
        <v>2024</v>
      </c>
      <c r="C559" s="267">
        <f>+'Ark1'!L2104</f>
        <v>15</v>
      </c>
      <c r="D559" s="267" t="s">
        <v>41</v>
      </c>
      <c r="E559" s="267">
        <f>+'Ark1'!AP2104</f>
        <v>15</v>
      </c>
      <c r="F559" s="275" t="str">
        <f>VLOOKUP(E559,RNR!$D$1:$E$38,2)</f>
        <v>Montbéliard</v>
      </c>
      <c r="G559" s="267" t="str">
        <f>+IF(H559=0,"",'Ark1'!Q2104)</f>
        <v/>
      </c>
      <c r="H559" s="361">
        <f>+'Ark1'!R2104</f>
        <v>0</v>
      </c>
      <c r="I559" s="268" t="str">
        <f>+IF(H559=0,"",'Ark1'!AE2104)</f>
        <v/>
      </c>
      <c r="J559" s="268"/>
      <c r="K559" s="268" t="str">
        <f>+IF(H559=0,"",'Ark1'!AF2104)</f>
        <v/>
      </c>
      <c r="L559" s="269" t="str">
        <f>+IF(H559=0,"",'Ark1'!T2104)</f>
        <v/>
      </c>
      <c r="M559" s="380" t="str">
        <f>+IF(H559=0,"",'Ark1'!U2104)</f>
        <v/>
      </c>
      <c r="N559" s="268"/>
      <c r="O559" s="270" t="str">
        <f>+IF(H559=0,"",'Ark1'!W2104)</f>
        <v/>
      </c>
      <c r="P559" s="270" t="str">
        <f>+IF(H559=0,"",'Ark1'!X2104)</f>
        <v/>
      </c>
      <c r="Q559" s="270" t="str">
        <f>+IF(H559=0,"",'Ark1'!AG2104)</f>
        <v/>
      </c>
      <c r="R559" s="270" t="str">
        <f>+IF(H559=0,"",'Ark1'!AH2104)</f>
        <v/>
      </c>
      <c r="S559" s="377" t="str">
        <f>+IF(H559=0,"",'Ark1'!AR2104)</f>
        <v/>
      </c>
      <c r="T559" s="113" t="str">
        <f>+IF(H559=0,"",'Ark1'!AS2104)</f>
        <v/>
      </c>
      <c r="U559" s="270" t="str">
        <f>+IF(H559=0,"",'Ark1'!Y2104)</f>
        <v/>
      </c>
      <c r="V559" s="269" t="str">
        <f>+IF(H559=0,"",'Ark1'!AA2104)</f>
        <v/>
      </c>
      <c r="W559" s="305" t="str">
        <f t="shared" si="42"/>
        <v/>
      </c>
      <c r="X559" s="270" t="str">
        <f t="shared" si="43"/>
        <v/>
      </c>
      <c r="Y559" s="268" t="str">
        <f t="shared" si="44"/>
        <v/>
      </c>
      <c r="Z559" s="247"/>
      <c r="AD559" s="26"/>
      <c r="AG559" s="85"/>
      <c r="AH559" s="85"/>
      <c r="AI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</row>
    <row r="560" spans="1:66" s="27" customFormat="1" ht="15.6">
      <c r="A560" s="247"/>
      <c r="B560" s="330">
        <f>+'Ark1'!C2105</f>
        <v>2024</v>
      </c>
      <c r="C560" s="267">
        <f>+'Ark1'!L2105</f>
        <v>15</v>
      </c>
      <c r="D560" s="267" t="s">
        <v>41</v>
      </c>
      <c r="E560" s="267">
        <f>+'Ark1'!AP2105</f>
        <v>16</v>
      </c>
      <c r="F560" s="275" t="str">
        <f>VLOOKUP(E560,RNR!$D$1:$E$38,2)</f>
        <v>Mørefe</v>
      </c>
      <c r="G560" s="267" t="str">
        <f>+IF(H560=0,"",'Ark1'!Q2105)</f>
        <v/>
      </c>
      <c r="H560" s="361">
        <f>+'Ark1'!R2105</f>
        <v>0</v>
      </c>
      <c r="I560" s="268" t="str">
        <f>+IF(H560=0,"",'Ark1'!AE2105)</f>
        <v/>
      </c>
      <c r="J560" s="268"/>
      <c r="K560" s="268" t="str">
        <f>+IF(H560=0,"",'Ark1'!AF2105)</f>
        <v/>
      </c>
      <c r="L560" s="269" t="str">
        <f>+IF(H560=0,"",'Ark1'!T2105)</f>
        <v/>
      </c>
      <c r="M560" s="380" t="str">
        <f>+IF(H560=0,"",'Ark1'!U2105)</f>
        <v/>
      </c>
      <c r="N560" s="268"/>
      <c r="O560" s="270" t="str">
        <f>+IF(H560=0,"",'Ark1'!W2105)</f>
        <v/>
      </c>
      <c r="P560" s="270" t="str">
        <f>+IF(H560=0,"",'Ark1'!X2105)</f>
        <v/>
      </c>
      <c r="Q560" s="270" t="str">
        <f>+IF(H560=0,"",'Ark1'!AG2105)</f>
        <v/>
      </c>
      <c r="R560" s="270" t="str">
        <f>+IF(H560=0,"",'Ark1'!AH2105)</f>
        <v/>
      </c>
      <c r="S560" s="377" t="str">
        <f>+IF(H560=0,"",'Ark1'!AR2105)</f>
        <v/>
      </c>
      <c r="T560" s="113" t="str">
        <f>+IF(H560=0,"",'Ark1'!AS2105)</f>
        <v/>
      </c>
      <c r="U560" s="270" t="str">
        <f>+IF(H560=0,"",'Ark1'!Y2105)</f>
        <v/>
      </c>
      <c r="V560" s="269" t="str">
        <f>+IF(H560=0,"",'Ark1'!AA2105)</f>
        <v/>
      </c>
      <c r="W560" s="305" t="str">
        <f t="shared" si="42"/>
        <v/>
      </c>
      <c r="X560" s="270" t="str">
        <f t="shared" si="43"/>
        <v/>
      </c>
      <c r="Y560" s="268" t="str">
        <f t="shared" si="44"/>
        <v/>
      </c>
      <c r="Z560" s="247"/>
      <c r="AD560" s="26"/>
      <c r="AG560" s="85"/>
      <c r="AH560" s="85"/>
      <c r="AI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</row>
    <row r="561" spans="1:66" s="27" customFormat="1" ht="15.6">
      <c r="A561" s="247"/>
      <c r="B561" s="330">
        <f>+'Ark1'!C2106</f>
        <v>2024</v>
      </c>
      <c r="C561" s="267">
        <f>+'Ark1'!L2106</f>
        <v>15</v>
      </c>
      <c r="D561" s="267" t="s">
        <v>41</v>
      </c>
      <c r="E561" s="267">
        <f>+'Ark1'!AP2106</f>
        <v>17</v>
      </c>
      <c r="F561" s="275" t="str">
        <f>VLOOKUP(E561,RNR!$D$1:$E$38,2)</f>
        <v>Normande</v>
      </c>
      <c r="G561" s="267" t="str">
        <f>+IF(H561=0,"",'Ark1'!Q2106)</f>
        <v/>
      </c>
      <c r="H561" s="361">
        <f>+'Ark1'!R2106</f>
        <v>0</v>
      </c>
      <c r="I561" s="268" t="str">
        <f>+IF(H561=0,"",'Ark1'!AE2106)</f>
        <v/>
      </c>
      <c r="J561" s="268"/>
      <c r="K561" s="268" t="str">
        <f>+IF(H561=0,"",'Ark1'!AF2106)</f>
        <v/>
      </c>
      <c r="L561" s="269" t="str">
        <f>+IF(H561=0,"",'Ark1'!T2106)</f>
        <v/>
      </c>
      <c r="M561" s="380" t="str">
        <f>+IF(H561=0,"",'Ark1'!U2106)</f>
        <v/>
      </c>
      <c r="N561" s="268"/>
      <c r="O561" s="270" t="str">
        <f>+IF(H561=0,"",'Ark1'!W2106)</f>
        <v/>
      </c>
      <c r="P561" s="270" t="str">
        <f>+IF(H561=0,"",'Ark1'!X2106)</f>
        <v/>
      </c>
      <c r="Q561" s="270" t="str">
        <f>+IF(H561=0,"",'Ark1'!AG2106)</f>
        <v/>
      </c>
      <c r="R561" s="270" t="str">
        <f>+IF(H561=0,"",'Ark1'!AH2106)</f>
        <v/>
      </c>
      <c r="S561" s="377" t="str">
        <f>+IF(H561=0,"",'Ark1'!AR2106)</f>
        <v/>
      </c>
      <c r="T561" s="113" t="str">
        <f>+IF(H561=0,"",'Ark1'!AS2106)</f>
        <v/>
      </c>
      <c r="U561" s="270" t="str">
        <f>+IF(H561=0,"",'Ark1'!Y2106)</f>
        <v/>
      </c>
      <c r="V561" s="269" t="str">
        <f>+IF(H561=0,"",'Ark1'!AA2106)</f>
        <v/>
      </c>
      <c r="W561" s="305" t="str">
        <f t="shared" si="42"/>
        <v/>
      </c>
      <c r="X561" s="270" t="str">
        <f t="shared" si="43"/>
        <v/>
      </c>
      <c r="Y561" s="268" t="str">
        <f t="shared" si="44"/>
        <v/>
      </c>
      <c r="Z561" s="247"/>
      <c r="AD561" s="26"/>
      <c r="AG561" s="85"/>
      <c r="AH561" s="85"/>
      <c r="AI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</row>
    <row r="562" spans="1:66" s="27" customFormat="1" ht="15.6">
      <c r="A562" s="247"/>
      <c r="B562" s="330">
        <f>+'Ark1'!C2107</f>
        <v>2024</v>
      </c>
      <c r="C562" s="267">
        <f>+'Ark1'!L2107</f>
        <v>15</v>
      </c>
      <c r="D562" s="267" t="s">
        <v>41</v>
      </c>
      <c r="E562" s="267">
        <f>+'Ark1'!AP2107</f>
        <v>21</v>
      </c>
      <c r="F562" s="275" t="str">
        <f>VLOOKUP(E562,RNR!$D$1:$E$38,2)</f>
        <v>Hereford</v>
      </c>
      <c r="G562" s="267" t="str">
        <f>+IF(H562=0,"",'Ark1'!Q2107)</f>
        <v/>
      </c>
      <c r="H562" s="361">
        <f>+'Ark1'!R2107</f>
        <v>0</v>
      </c>
      <c r="I562" s="268" t="str">
        <f>+IF(H562=0,"",'Ark1'!AE2107)</f>
        <v/>
      </c>
      <c r="J562" s="268"/>
      <c r="K562" s="268" t="str">
        <f>+IF(H562=0,"",'Ark1'!AF2107)</f>
        <v/>
      </c>
      <c r="L562" s="269" t="str">
        <f>+IF(H562=0,"",'Ark1'!T2107)</f>
        <v/>
      </c>
      <c r="M562" s="380" t="str">
        <f>+IF(H562=0,"",'Ark1'!U2107)</f>
        <v/>
      </c>
      <c r="N562" s="268"/>
      <c r="O562" s="270" t="str">
        <f>+IF(H562=0,"",'Ark1'!W2107)</f>
        <v/>
      </c>
      <c r="P562" s="270" t="str">
        <f>+IF(H562=0,"",'Ark1'!X2107)</f>
        <v/>
      </c>
      <c r="Q562" s="270" t="str">
        <f>+IF(H562=0,"",'Ark1'!AG2107)</f>
        <v/>
      </c>
      <c r="R562" s="270" t="str">
        <f>+IF(H562=0,"",'Ark1'!AH2107)</f>
        <v/>
      </c>
      <c r="S562" s="377" t="str">
        <f>+IF(H562=0,"",'Ark1'!AR2107)</f>
        <v/>
      </c>
      <c r="T562" s="113" t="str">
        <f>+IF(H562=0,"",'Ark1'!AS2107)</f>
        <v/>
      </c>
      <c r="U562" s="270" t="str">
        <f>+IF(H562=0,"",'Ark1'!Y2107)</f>
        <v/>
      </c>
      <c r="V562" s="269" t="str">
        <f>+IF(H562=0,"",'Ark1'!AA2107)</f>
        <v/>
      </c>
      <c r="W562" s="305" t="str">
        <f t="shared" si="42"/>
        <v/>
      </c>
      <c r="X562" s="270" t="str">
        <f t="shared" si="43"/>
        <v/>
      </c>
      <c r="Y562" s="268" t="str">
        <f t="shared" si="44"/>
        <v/>
      </c>
      <c r="Z562" s="247"/>
      <c r="AD562" s="26"/>
      <c r="AG562" s="85"/>
      <c r="AH562" s="85"/>
      <c r="AI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</row>
    <row r="563" spans="1:66" s="27" customFormat="1" ht="15.6">
      <c r="A563" s="247"/>
      <c r="B563" s="330">
        <f>+'Ark1'!C2108</f>
        <v>2024</v>
      </c>
      <c r="C563" s="267">
        <f>+'Ark1'!L2108</f>
        <v>15</v>
      </c>
      <c r="D563" s="267" t="s">
        <v>41</v>
      </c>
      <c r="E563" s="267">
        <f>+'Ark1'!AP2108</f>
        <v>22</v>
      </c>
      <c r="F563" s="275" t="str">
        <f>VLOOKUP(E563,RNR!$D$1:$E$38,2)</f>
        <v>Charolais</v>
      </c>
      <c r="G563" s="267" t="str">
        <f>+IF(H563=0,"",'Ark1'!Q2108)</f>
        <v/>
      </c>
      <c r="H563" s="361">
        <f>+'Ark1'!R2108</f>
        <v>0</v>
      </c>
      <c r="I563" s="268" t="str">
        <f>+IF(H563=0,"",'Ark1'!AE2108)</f>
        <v/>
      </c>
      <c r="J563" s="268"/>
      <c r="K563" s="268" t="str">
        <f>+IF(H563=0,"",'Ark1'!AF2108)</f>
        <v/>
      </c>
      <c r="L563" s="269" t="str">
        <f>+IF(H563=0,"",'Ark1'!T2108)</f>
        <v/>
      </c>
      <c r="M563" s="380" t="str">
        <f>+IF(H563=0,"",'Ark1'!U2108)</f>
        <v/>
      </c>
      <c r="N563" s="268"/>
      <c r="O563" s="270" t="str">
        <f>+IF(H563=0,"",'Ark1'!W2108)</f>
        <v/>
      </c>
      <c r="P563" s="270" t="str">
        <f>+IF(H563=0,"",'Ark1'!X2108)</f>
        <v/>
      </c>
      <c r="Q563" s="270" t="str">
        <f>+IF(H563=0,"",'Ark1'!AG2108)</f>
        <v/>
      </c>
      <c r="R563" s="270" t="str">
        <f>+IF(H563=0,"",'Ark1'!AH2108)</f>
        <v/>
      </c>
      <c r="S563" s="377" t="str">
        <f>+IF(H563=0,"",'Ark1'!AR2108)</f>
        <v/>
      </c>
      <c r="T563" s="113" t="str">
        <f>+IF(H563=0,"",'Ark1'!AS2108)</f>
        <v/>
      </c>
      <c r="U563" s="270" t="str">
        <f>+IF(H563=0,"",'Ark1'!Y2108)</f>
        <v/>
      </c>
      <c r="V563" s="269" t="str">
        <f>+IF(H563=0,"",'Ark1'!AA2108)</f>
        <v/>
      </c>
      <c r="W563" s="305" t="str">
        <f t="shared" si="42"/>
        <v/>
      </c>
      <c r="X563" s="270" t="str">
        <f t="shared" si="43"/>
        <v/>
      </c>
      <c r="Y563" s="268" t="str">
        <f t="shared" si="44"/>
        <v/>
      </c>
      <c r="Z563" s="247"/>
      <c r="AD563" s="26"/>
      <c r="AG563" s="85"/>
      <c r="AH563" s="85"/>
      <c r="AI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</row>
    <row r="564" spans="1:66" s="27" customFormat="1" ht="15.6">
      <c r="A564" s="247"/>
      <c r="B564" s="330">
        <f>+'Ark1'!C2109</f>
        <v>2024</v>
      </c>
      <c r="C564" s="267">
        <f>+'Ark1'!L2109</f>
        <v>15</v>
      </c>
      <c r="D564" s="267" t="s">
        <v>41</v>
      </c>
      <c r="E564" s="267">
        <f>+'Ark1'!AP2109</f>
        <v>23</v>
      </c>
      <c r="F564" s="275" t="str">
        <f>VLOOKUP(E564,RNR!$D$1:$E$38,2)</f>
        <v>Aberdeen Angus</v>
      </c>
      <c r="G564" s="267" t="str">
        <f>+IF(H564=0,"",'Ark1'!Q2109)</f>
        <v/>
      </c>
      <c r="H564" s="361">
        <f>+'Ark1'!R2109</f>
        <v>0</v>
      </c>
      <c r="I564" s="268" t="str">
        <f>+IF(H564=0,"",'Ark1'!AE2109)</f>
        <v/>
      </c>
      <c r="J564" s="268"/>
      <c r="K564" s="268" t="str">
        <f>+IF(H564=0,"",'Ark1'!AF2109)</f>
        <v/>
      </c>
      <c r="L564" s="269" t="str">
        <f>+IF(H564=0,"",'Ark1'!T2109)</f>
        <v/>
      </c>
      <c r="M564" s="380" t="str">
        <f>+IF(H564=0,"",'Ark1'!U2109)</f>
        <v/>
      </c>
      <c r="N564" s="268"/>
      <c r="O564" s="270" t="str">
        <f>+IF(H564=0,"",'Ark1'!W2109)</f>
        <v/>
      </c>
      <c r="P564" s="270" t="str">
        <f>+IF(H564=0,"",'Ark1'!X2109)</f>
        <v/>
      </c>
      <c r="Q564" s="270" t="str">
        <f>+IF(H564=0,"",'Ark1'!AG2109)</f>
        <v/>
      </c>
      <c r="R564" s="270" t="str">
        <f>+IF(H564=0,"",'Ark1'!AH2109)</f>
        <v/>
      </c>
      <c r="S564" s="377" t="str">
        <f>+IF(H564=0,"",'Ark1'!AR2109)</f>
        <v/>
      </c>
      <c r="T564" s="113" t="str">
        <f>+IF(H564=0,"",'Ark1'!AS2109)</f>
        <v/>
      </c>
      <c r="U564" s="270" t="str">
        <f>+IF(H564=0,"",'Ark1'!Y2109)</f>
        <v/>
      </c>
      <c r="V564" s="269" t="str">
        <f>+IF(H564=0,"",'Ark1'!AA2109)</f>
        <v/>
      </c>
      <c r="W564" s="305" t="str">
        <f t="shared" si="42"/>
        <v/>
      </c>
      <c r="X564" s="270" t="str">
        <f t="shared" si="43"/>
        <v/>
      </c>
      <c r="Y564" s="268" t="str">
        <f t="shared" si="44"/>
        <v/>
      </c>
      <c r="Z564" s="247"/>
      <c r="AD564" s="26"/>
      <c r="AG564" s="85"/>
      <c r="AH564" s="85"/>
      <c r="AI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</row>
    <row r="565" spans="1:66" s="27" customFormat="1" ht="15.6">
      <c r="A565" s="247"/>
      <c r="B565" s="330">
        <f>+'Ark1'!C2110</f>
        <v>2024</v>
      </c>
      <c r="C565" s="267">
        <f>+'Ark1'!L2110</f>
        <v>15</v>
      </c>
      <c r="D565" s="267" t="s">
        <v>41</v>
      </c>
      <c r="E565" s="267">
        <f>+'Ark1'!AP2110</f>
        <v>24</v>
      </c>
      <c r="F565" s="275" t="str">
        <f>VLOOKUP(E565,RNR!$D$1:$E$38,2)</f>
        <v>Limousin</v>
      </c>
      <c r="G565" s="267" t="str">
        <f>+IF(H565=0,"",'Ark1'!Q2110)</f>
        <v/>
      </c>
      <c r="H565" s="361">
        <f>+'Ark1'!R2110</f>
        <v>0</v>
      </c>
      <c r="I565" s="268" t="str">
        <f>+IF(H565=0,"",'Ark1'!AE2110)</f>
        <v/>
      </c>
      <c r="J565" s="268"/>
      <c r="K565" s="268" t="str">
        <f>+IF(H565=0,"",'Ark1'!AF2110)</f>
        <v/>
      </c>
      <c r="L565" s="269" t="str">
        <f>+IF(H565=0,"",'Ark1'!T2110)</f>
        <v/>
      </c>
      <c r="M565" s="380" t="str">
        <f>+IF(H565=0,"",'Ark1'!U2110)</f>
        <v/>
      </c>
      <c r="N565" s="268"/>
      <c r="O565" s="270" t="str">
        <f>+IF(H565=0,"",'Ark1'!W2110)</f>
        <v/>
      </c>
      <c r="P565" s="270" t="str">
        <f>+IF(H565=0,"",'Ark1'!X2110)</f>
        <v/>
      </c>
      <c r="Q565" s="270" t="str">
        <f>+IF(H565=0,"",'Ark1'!AG2110)</f>
        <v/>
      </c>
      <c r="R565" s="270" t="str">
        <f>+IF(H565=0,"",'Ark1'!AH2110)</f>
        <v/>
      </c>
      <c r="S565" s="377" t="str">
        <f>+IF(H565=0,"",'Ark1'!AR2110)</f>
        <v/>
      </c>
      <c r="T565" s="113" t="str">
        <f>+IF(H565=0,"",'Ark1'!AS2110)</f>
        <v/>
      </c>
      <c r="U565" s="270" t="str">
        <f>+IF(H565=0,"",'Ark1'!Y2110)</f>
        <v/>
      </c>
      <c r="V565" s="269" t="str">
        <f>+IF(H565=0,"",'Ark1'!AA2110)</f>
        <v/>
      </c>
      <c r="W565" s="305" t="str">
        <f t="shared" si="42"/>
        <v/>
      </c>
      <c r="X565" s="270" t="str">
        <f t="shared" si="43"/>
        <v/>
      </c>
      <c r="Y565" s="268" t="str">
        <f t="shared" si="44"/>
        <v/>
      </c>
      <c r="Z565" s="247"/>
      <c r="AD565" s="26"/>
      <c r="AG565" s="85"/>
      <c r="AH565" s="85"/>
      <c r="AI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</row>
    <row r="566" spans="1:66" s="27" customFormat="1" ht="15.6">
      <c r="A566" s="247"/>
      <c r="B566" s="330">
        <f>+'Ark1'!C2111</f>
        <v>2024</v>
      </c>
      <c r="C566" s="267">
        <f>+'Ark1'!L2111</f>
        <v>15</v>
      </c>
      <c r="D566" s="267" t="s">
        <v>41</v>
      </c>
      <c r="E566" s="267">
        <f>+'Ark1'!AP2111</f>
        <v>25</v>
      </c>
      <c r="F566" s="275" t="str">
        <f>VLOOKUP(E566,RNR!$D$1:$E$38,2)</f>
        <v>Kjøttsimmental</v>
      </c>
      <c r="G566" s="267" t="str">
        <f>+IF(H566=0,"",'Ark1'!Q2111)</f>
        <v/>
      </c>
      <c r="H566" s="361">
        <f>+'Ark1'!R2111</f>
        <v>0</v>
      </c>
      <c r="I566" s="268" t="str">
        <f>+IF(H566=0,"",'Ark1'!AE2111)</f>
        <v/>
      </c>
      <c r="J566" s="268"/>
      <c r="K566" s="268" t="str">
        <f>+IF(H566=0,"",'Ark1'!AF2111)</f>
        <v/>
      </c>
      <c r="L566" s="269" t="str">
        <f>+IF(H566=0,"",'Ark1'!T2111)</f>
        <v/>
      </c>
      <c r="M566" s="380" t="str">
        <f>+IF(H566=0,"",'Ark1'!U2111)</f>
        <v/>
      </c>
      <c r="N566" s="268"/>
      <c r="O566" s="270" t="str">
        <f>+IF(H566=0,"",'Ark1'!W2111)</f>
        <v/>
      </c>
      <c r="P566" s="270" t="str">
        <f>+IF(H566=0,"",'Ark1'!X2111)</f>
        <v/>
      </c>
      <c r="Q566" s="270" t="str">
        <f>+IF(H566=0,"",'Ark1'!AG2111)</f>
        <v/>
      </c>
      <c r="R566" s="270" t="str">
        <f>+IF(H566=0,"",'Ark1'!AH2111)</f>
        <v/>
      </c>
      <c r="S566" s="377" t="str">
        <f>+IF(H566=0,"",'Ark1'!AR2111)</f>
        <v/>
      </c>
      <c r="T566" s="113" t="str">
        <f>+IF(H566=0,"",'Ark1'!AS2111)</f>
        <v/>
      </c>
      <c r="U566" s="270" t="str">
        <f>+IF(H566=0,"",'Ark1'!Y2111)</f>
        <v/>
      </c>
      <c r="V566" s="269" t="str">
        <f>+IF(H566=0,"",'Ark1'!AA2111)</f>
        <v/>
      </c>
      <c r="W566" s="305" t="str">
        <f t="shared" si="42"/>
        <v/>
      </c>
      <c r="X566" s="270" t="str">
        <f t="shared" si="43"/>
        <v/>
      </c>
      <c r="Y566" s="268" t="str">
        <f t="shared" si="44"/>
        <v/>
      </c>
      <c r="Z566" s="247"/>
      <c r="AD566" s="26"/>
      <c r="AG566" s="85"/>
      <c r="AH566" s="85"/>
      <c r="AI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</row>
    <row r="567" spans="1:66" s="27" customFormat="1" ht="15.6">
      <c r="A567" s="247"/>
      <c r="B567" s="330">
        <f>+'Ark1'!C2112</f>
        <v>2024</v>
      </c>
      <c r="C567" s="267">
        <f>+'Ark1'!L2112</f>
        <v>15</v>
      </c>
      <c r="D567" s="267" t="s">
        <v>41</v>
      </c>
      <c r="E567" s="267">
        <f>+'Ark1'!AP2112</f>
        <v>26</v>
      </c>
      <c r="F567" s="275" t="str">
        <f>VLOOKUP(E567,RNR!$D$1:$E$38,2)</f>
        <v>Blonde d`Aquitaine</v>
      </c>
      <c r="G567" s="267" t="str">
        <f>+IF(H567=0,"",'Ark1'!Q2112)</f>
        <v/>
      </c>
      <c r="H567" s="361">
        <f>+'Ark1'!R2112</f>
        <v>0</v>
      </c>
      <c r="I567" s="268" t="str">
        <f>+IF(H567=0,"",'Ark1'!AE2112)</f>
        <v/>
      </c>
      <c r="J567" s="268"/>
      <c r="K567" s="268" t="str">
        <f>+IF(H567=0,"",'Ark1'!AF2112)</f>
        <v/>
      </c>
      <c r="L567" s="269" t="str">
        <f>+IF(H567=0,"",'Ark1'!T2112)</f>
        <v/>
      </c>
      <c r="M567" s="380" t="str">
        <f>+IF(H567=0,"",'Ark1'!U2112)</f>
        <v/>
      </c>
      <c r="N567" s="268"/>
      <c r="O567" s="270" t="str">
        <f>+IF(H567=0,"",'Ark1'!W2112)</f>
        <v/>
      </c>
      <c r="P567" s="270" t="str">
        <f>+IF(H567=0,"",'Ark1'!X2112)</f>
        <v/>
      </c>
      <c r="Q567" s="270" t="str">
        <f>+IF(H567=0,"",'Ark1'!AG2112)</f>
        <v/>
      </c>
      <c r="R567" s="270" t="str">
        <f>+IF(H567=0,"",'Ark1'!AH2112)</f>
        <v/>
      </c>
      <c r="S567" s="377" t="str">
        <f>+IF(H567=0,"",'Ark1'!AR2112)</f>
        <v/>
      </c>
      <c r="T567" s="113" t="str">
        <f>+IF(H567=0,"",'Ark1'!AS2112)</f>
        <v/>
      </c>
      <c r="U567" s="270" t="str">
        <f>+IF(H567=0,"",'Ark1'!Y2112)</f>
        <v/>
      </c>
      <c r="V567" s="269" t="str">
        <f>+IF(H567=0,"",'Ark1'!AA2112)</f>
        <v/>
      </c>
      <c r="W567" s="305" t="str">
        <f t="shared" si="42"/>
        <v/>
      </c>
      <c r="X567" s="270" t="str">
        <f t="shared" si="43"/>
        <v/>
      </c>
      <c r="Y567" s="268" t="str">
        <f t="shared" si="44"/>
        <v/>
      </c>
      <c r="Z567" s="247"/>
      <c r="AD567" s="26"/>
      <c r="AG567" s="85"/>
      <c r="AH567" s="85"/>
      <c r="AI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</row>
    <row r="568" spans="1:66" s="27" customFormat="1" ht="15.6">
      <c r="A568" s="247"/>
      <c r="B568" s="330">
        <f>+'Ark1'!C2113</f>
        <v>2024</v>
      </c>
      <c r="C568" s="267">
        <f>+'Ark1'!L2113</f>
        <v>15</v>
      </c>
      <c r="D568" s="267" t="s">
        <v>41</v>
      </c>
      <c r="E568" s="267">
        <f>+'Ark1'!AP2113</f>
        <v>27</v>
      </c>
      <c r="F568" s="275" t="str">
        <f>VLOOKUP(E568,RNR!$D$1:$E$38,2)</f>
        <v>Highland</v>
      </c>
      <c r="G568" s="267" t="str">
        <f>+IF(H568=0,"",'Ark1'!Q2113)</f>
        <v/>
      </c>
      <c r="H568" s="361">
        <f>+'Ark1'!R2113</f>
        <v>0</v>
      </c>
      <c r="I568" s="268" t="str">
        <f>+IF(H568=0,"",'Ark1'!AE2113)</f>
        <v/>
      </c>
      <c r="J568" s="268"/>
      <c r="K568" s="268" t="str">
        <f>+IF(H568=0,"",'Ark1'!AF2113)</f>
        <v/>
      </c>
      <c r="L568" s="269" t="str">
        <f>+IF(H568=0,"",'Ark1'!T2113)</f>
        <v/>
      </c>
      <c r="M568" s="380" t="str">
        <f>+IF(H568=0,"",'Ark1'!U2113)</f>
        <v/>
      </c>
      <c r="N568" s="268"/>
      <c r="O568" s="270" t="str">
        <f>+IF(H568=0,"",'Ark1'!W2113)</f>
        <v/>
      </c>
      <c r="P568" s="270" t="str">
        <f>+IF(H568=0,"",'Ark1'!X2113)</f>
        <v/>
      </c>
      <c r="Q568" s="270" t="str">
        <f>+IF(H568=0,"",'Ark1'!AG2113)</f>
        <v/>
      </c>
      <c r="R568" s="270" t="str">
        <f>+IF(H568=0,"",'Ark1'!AH2113)</f>
        <v/>
      </c>
      <c r="S568" s="377" t="str">
        <f>+IF(H568=0,"",'Ark1'!AR2113)</f>
        <v/>
      </c>
      <c r="T568" s="113" t="str">
        <f>+IF(H568=0,"",'Ark1'!AS2113)</f>
        <v/>
      </c>
      <c r="U568" s="270" t="str">
        <f>+IF(H568=0,"",'Ark1'!Y2113)</f>
        <v/>
      </c>
      <c r="V568" s="269" t="str">
        <f>+IF(H568=0,"",'Ark1'!AA2113)</f>
        <v/>
      </c>
      <c r="W568" s="305" t="str">
        <f t="shared" si="42"/>
        <v/>
      </c>
      <c r="X568" s="270" t="str">
        <f t="shared" si="43"/>
        <v/>
      </c>
      <c r="Y568" s="268" t="str">
        <f t="shared" si="44"/>
        <v/>
      </c>
      <c r="Z568" s="247"/>
      <c r="AD568" s="26"/>
      <c r="AG568" s="85"/>
      <c r="AH568" s="85"/>
      <c r="AI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</row>
    <row r="569" spans="1:66" s="27" customFormat="1" ht="15.6">
      <c r="A569" s="247"/>
      <c r="B569" s="330">
        <f>+'Ark1'!C2114</f>
        <v>2024</v>
      </c>
      <c r="C569" s="267">
        <f>+'Ark1'!L2114</f>
        <v>15</v>
      </c>
      <c r="D569" s="267" t="s">
        <v>41</v>
      </c>
      <c r="E569" s="267">
        <f>+'Ark1'!AP2114</f>
        <v>28</v>
      </c>
      <c r="F569" s="275" t="str">
        <f>VLOOKUP(E569,RNR!$D$1:$E$38,2)</f>
        <v>Tiroler Grauvieh</v>
      </c>
      <c r="G569" s="267" t="str">
        <f>+IF(H569=0,"",'Ark1'!Q2114)</f>
        <v/>
      </c>
      <c r="H569" s="361">
        <f>+'Ark1'!R2114</f>
        <v>0</v>
      </c>
      <c r="I569" s="268" t="str">
        <f>+IF(H569=0,"",'Ark1'!AE2114)</f>
        <v/>
      </c>
      <c r="J569" s="268"/>
      <c r="K569" s="268" t="str">
        <f>+IF(H569=0,"",'Ark1'!AF2114)</f>
        <v/>
      </c>
      <c r="L569" s="269" t="str">
        <f>+IF(H569=0,"",'Ark1'!T2114)</f>
        <v/>
      </c>
      <c r="M569" s="380" t="str">
        <f>+IF(H569=0,"",'Ark1'!U2114)</f>
        <v/>
      </c>
      <c r="N569" s="268"/>
      <c r="O569" s="270" t="str">
        <f>+IF(H569=0,"",'Ark1'!W2114)</f>
        <v/>
      </c>
      <c r="P569" s="270" t="str">
        <f>+IF(H569=0,"",'Ark1'!X2114)</f>
        <v/>
      </c>
      <c r="Q569" s="270" t="str">
        <f>+IF(H569=0,"",'Ark1'!AG2114)</f>
        <v/>
      </c>
      <c r="R569" s="270" t="str">
        <f>+IF(H569=0,"",'Ark1'!AH2114)</f>
        <v/>
      </c>
      <c r="S569" s="377" t="str">
        <f>+IF(H569=0,"",'Ark1'!AR2114)</f>
        <v/>
      </c>
      <c r="T569" s="113" t="str">
        <f>+IF(H569=0,"",'Ark1'!AS2114)</f>
        <v/>
      </c>
      <c r="U569" s="270" t="str">
        <f>+IF(H569=0,"",'Ark1'!Y2114)</f>
        <v/>
      </c>
      <c r="V569" s="269" t="str">
        <f>+IF(H569=0,"",'Ark1'!AA2114)</f>
        <v/>
      </c>
      <c r="W569" s="305" t="str">
        <f t="shared" si="42"/>
        <v/>
      </c>
      <c r="X569" s="270" t="str">
        <f t="shared" si="43"/>
        <v/>
      </c>
      <c r="Y569" s="268" t="str">
        <f t="shared" si="44"/>
        <v/>
      </c>
      <c r="Z569" s="247"/>
      <c r="AD569" s="26"/>
      <c r="AG569" s="85"/>
      <c r="AH569" s="85"/>
      <c r="AI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</row>
    <row r="570" spans="1:66" s="27" customFormat="1" ht="15.6">
      <c r="A570" s="247"/>
      <c r="B570" s="330">
        <f>+'Ark1'!C2115</f>
        <v>2024</v>
      </c>
      <c r="C570" s="267">
        <f>+'Ark1'!L2115</f>
        <v>15</v>
      </c>
      <c r="D570" s="267" t="s">
        <v>41</v>
      </c>
      <c r="E570" s="267">
        <f>+'Ark1'!AP2115</f>
        <v>29</v>
      </c>
      <c r="F570" s="275" t="str">
        <f>VLOOKUP(E570,RNR!$D$1:$E$38,2)</f>
        <v>Dexter</v>
      </c>
      <c r="G570" s="267" t="str">
        <f>+IF(H570=0,"",'Ark1'!Q2115)</f>
        <v/>
      </c>
      <c r="H570" s="361">
        <f>+'Ark1'!R2115</f>
        <v>0</v>
      </c>
      <c r="I570" s="268" t="str">
        <f>+IF(H570=0,"",'Ark1'!AE2115)</f>
        <v/>
      </c>
      <c r="J570" s="268"/>
      <c r="K570" s="268" t="str">
        <f>+IF(H570=0,"",'Ark1'!AF2115)</f>
        <v/>
      </c>
      <c r="L570" s="269" t="str">
        <f>+IF(H570=0,"",'Ark1'!T2115)</f>
        <v/>
      </c>
      <c r="M570" s="380" t="str">
        <f>+IF(H570=0,"",'Ark1'!U2115)</f>
        <v/>
      </c>
      <c r="N570" s="268"/>
      <c r="O570" s="270" t="str">
        <f>+IF(H570=0,"",'Ark1'!W2115)</f>
        <v/>
      </c>
      <c r="P570" s="270" t="str">
        <f>+IF(H570=0,"",'Ark1'!X2115)</f>
        <v/>
      </c>
      <c r="Q570" s="270" t="str">
        <f>+IF(H570=0,"",'Ark1'!AG2115)</f>
        <v/>
      </c>
      <c r="R570" s="270" t="str">
        <f>+IF(H570=0,"",'Ark1'!AH2115)</f>
        <v/>
      </c>
      <c r="S570" s="377" t="str">
        <f>+IF(H570=0,"",'Ark1'!AR2115)</f>
        <v/>
      </c>
      <c r="T570" s="113" t="str">
        <f>+IF(H570=0,"",'Ark1'!AS2115)</f>
        <v/>
      </c>
      <c r="U570" s="270" t="str">
        <f>+IF(H570=0,"",'Ark1'!Y2115)</f>
        <v/>
      </c>
      <c r="V570" s="269" t="str">
        <f>+IF(H570=0,"",'Ark1'!AA2115)</f>
        <v/>
      </c>
      <c r="W570" s="305" t="str">
        <f t="shared" si="42"/>
        <v/>
      </c>
      <c r="X570" s="270" t="str">
        <f t="shared" si="43"/>
        <v/>
      </c>
      <c r="Y570" s="268" t="str">
        <f t="shared" si="44"/>
        <v/>
      </c>
      <c r="Z570" s="247"/>
      <c r="AD570" s="26"/>
      <c r="AG570" s="85"/>
      <c r="AH570" s="85"/>
      <c r="AI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</row>
    <row r="571" spans="1:66" s="27" customFormat="1" ht="15.6">
      <c r="A571" s="247"/>
      <c r="B571" s="330">
        <f>+'Ark1'!C2116</f>
        <v>2024</v>
      </c>
      <c r="C571" s="267">
        <f>+'Ark1'!L2116</f>
        <v>15</v>
      </c>
      <c r="D571" s="267" t="s">
        <v>41</v>
      </c>
      <c r="E571" s="267">
        <f>+'Ark1'!AP2116</f>
        <v>30</v>
      </c>
      <c r="F571" s="275" t="str">
        <f>VLOOKUP(E571,RNR!$D$1:$E$38,2)</f>
        <v>Piemontese</v>
      </c>
      <c r="G571" s="267" t="str">
        <f>+IF(H571=0,"",'Ark1'!Q2116)</f>
        <v/>
      </c>
      <c r="H571" s="361">
        <f>+'Ark1'!R2116</f>
        <v>0</v>
      </c>
      <c r="I571" s="268" t="str">
        <f>+IF(H571=0,"",'Ark1'!AE2116)</f>
        <v/>
      </c>
      <c r="J571" s="268"/>
      <c r="K571" s="268" t="str">
        <f>+IF(H571=0,"",'Ark1'!AF2116)</f>
        <v/>
      </c>
      <c r="L571" s="269" t="str">
        <f>+IF(H571=0,"",'Ark1'!T2116)</f>
        <v/>
      </c>
      <c r="M571" s="380" t="str">
        <f>+IF(H571=0,"",'Ark1'!U2116)</f>
        <v/>
      </c>
      <c r="N571" s="268"/>
      <c r="O571" s="270" t="str">
        <f>+IF(H571=0,"",'Ark1'!W2116)</f>
        <v/>
      </c>
      <c r="P571" s="270" t="str">
        <f>+IF(H571=0,"",'Ark1'!X2116)</f>
        <v/>
      </c>
      <c r="Q571" s="270" t="str">
        <f>+IF(H571=0,"",'Ark1'!AG2116)</f>
        <v/>
      </c>
      <c r="R571" s="270" t="str">
        <f>+IF(H571=0,"",'Ark1'!AH2116)</f>
        <v/>
      </c>
      <c r="S571" s="377" t="str">
        <f>+IF(H571=0,"",'Ark1'!AR2116)</f>
        <v/>
      </c>
      <c r="T571" s="113" t="str">
        <f>+IF(H571=0,"",'Ark1'!AS2116)</f>
        <v/>
      </c>
      <c r="U571" s="270" t="str">
        <f>+IF(H571=0,"",'Ark1'!Y2116)</f>
        <v/>
      </c>
      <c r="V571" s="269" t="str">
        <f>+IF(H571=0,"",'Ark1'!AA2116)</f>
        <v/>
      </c>
      <c r="W571" s="305" t="str">
        <f t="shared" si="42"/>
        <v/>
      </c>
      <c r="X571" s="270" t="str">
        <f t="shared" si="43"/>
        <v/>
      </c>
      <c r="Y571" s="268" t="str">
        <f t="shared" si="44"/>
        <v/>
      </c>
      <c r="Z571" s="247"/>
      <c r="AD571" s="26"/>
      <c r="AG571" s="85"/>
      <c r="AH571" s="85"/>
      <c r="AI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</row>
    <row r="572" spans="1:66" s="27" customFormat="1" ht="15.6">
      <c r="A572" s="247"/>
      <c r="B572" s="330">
        <f>+'Ark1'!C2117</f>
        <v>2024</v>
      </c>
      <c r="C572" s="267">
        <f>+'Ark1'!L2117</f>
        <v>15</v>
      </c>
      <c r="D572" s="267" t="s">
        <v>41</v>
      </c>
      <c r="E572" s="267">
        <f>+'Ark1'!AP2117</f>
        <v>31</v>
      </c>
      <c r="F572" s="275" t="str">
        <f>VLOOKUP(E572,RNR!$D$1:$E$38,2)</f>
        <v>Galloway</v>
      </c>
      <c r="G572" s="267" t="str">
        <f>+IF(H572=0,"",'Ark1'!Q2117)</f>
        <v/>
      </c>
      <c r="H572" s="361">
        <f>+'Ark1'!R2117</f>
        <v>0</v>
      </c>
      <c r="I572" s="268" t="str">
        <f>+IF(H572=0,"",'Ark1'!AE2117)</f>
        <v/>
      </c>
      <c r="J572" s="268"/>
      <c r="K572" s="268" t="str">
        <f>+IF(H572=0,"",'Ark1'!AF2117)</f>
        <v/>
      </c>
      <c r="L572" s="269" t="str">
        <f>+IF(H572=0,"",'Ark1'!T2117)</f>
        <v/>
      </c>
      <c r="M572" s="380" t="str">
        <f>+IF(H572=0,"",'Ark1'!U2117)</f>
        <v/>
      </c>
      <c r="N572" s="268"/>
      <c r="O572" s="270" t="str">
        <f>+IF(H572=0,"",'Ark1'!W2117)</f>
        <v/>
      </c>
      <c r="P572" s="270" t="str">
        <f>+IF(H572=0,"",'Ark1'!X2117)</f>
        <v/>
      </c>
      <c r="Q572" s="270" t="str">
        <f>+IF(H572=0,"",'Ark1'!AG2117)</f>
        <v/>
      </c>
      <c r="R572" s="270" t="str">
        <f>+IF(H572=0,"",'Ark1'!AH2117)</f>
        <v/>
      </c>
      <c r="S572" s="377" t="str">
        <f>+IF(H572=0,"",'Ark1'!AR2117)</f>
        <v/>
      </c>
      <c r="T572" s="113" t="str">
        <f>+IF(H572=0,"",'Ark1'!AS2117)</f>
        <v/>
      </c>
      <c r="U572" s="270" t="str">
        <f>+IF(H572=0,"",'Ark1'!Y2117)</f>
        <v/>
      </c>
      <c r="V572" s="269" t="str">
        <f>+IF(H572=0,"",'Ark1'!AA2117)</f>
        <v/>
      </c>
      <c r="W572" s="305" t="str">
        <f t="shared" si="42"/>
        <v/>
      </c>
      <c r="X572" s="270" t="str">
        <f t="shared" si="43"/>
        <v/>
      </c>
      <c r="Y572" s="268" t="str">
        <f t="shared" si="44"/>
        <v/>
      </c>
      <c r="Z572" s="247"/>
      <c r="AD572" s="26"/>
      <c r="AG572" s="85"/>
      <c r="AH572" s="85"/>
      <c r="AI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</row>
    <row r="573" spans="1:66" s="27" customFormat="1" ht="15.6">
      <c r="A573" s="247"/>
      <c r="B573" s="330">
        <f>+'Ark1'!C2118</f>
        <v>2024</v>
      </c>
      <c r="C573" s="267">
        <f>+'Ark1'!L2118</f>
        <v>15</v>
      </c>
      <c r="D573" s="267" t="s">
        <v>41</v>
      </c>
      <c r="E573" s="267">
        <f>+'Ark1'!AP2118</f>
        <v>32</v>
      </c>
      <c r="F573" s="275" t="str">
        <f>VLOOKUP(E573,RNR!$D$1:$E$38,2)</f>
        <v>Salers</v>
      </c>
      <c r="G573" s="267" t="str">
        <f>+IF(H573=0,"",'Ark1'!Q2118)</f>
        <v/>
      </c>
      <c r="H573" s="361">
        <f>+'Ark1'!R2118</f>
        <v>0</v>
      </c>
      <c r="I573" s="268" t="str">
        <f>+IF(H573=0,"",'Ark1'!AE2118)</f>
        <v/>
      </c>
      <c r="J573" s="268"/>
      <c r="K573" s="268" t="str">
        <f>+IF(H573=0,"",'Ark1'!AF2118)</f>
        <v/>
      </c>
      <c r="L573" s="269" t="str">
        <f>+IF(H573=0,"",'Ark1'!T2118)</f>
        <v/>
      </c>
      <c r="M573" s="380" t="str">
        <f>+IF(H573=0,"",'Ark1'!U2118)</f>
        <v/>
      </c>
      <c r="N573" s="268"/>
      <c r="O573" s="270" t="str">
        <f>+IF(H573=0,"",'Ark1'!W2118)</f>
        <v/>
      </c>
      <c r="P573" s="270" t="str">
        <f>+IF(H573=0,"",'Ark1'!X2118)</f>
        <v/>
      </c>
      <c r="Q573" s="270" t="str">
        <f>+IF(H573=0,"",'Ark1'!AG2118)</f>
        <v/>
      </c>
      <c r="R573" s="270" t="str">
        <f>+IF(H573=0,"",'Ark1'!AH2118)</f>
        <v/>
      </c>
      <c r="S573" s="377" t="str">
        <f>+IF(H573=0,"",'Ark1'!AR2118)</f>
        <v/>
      </c>
      <c r="T573" s="113" t="str">
        <f>+IF(H573=0,"",'Ark1'!AS2118)</f>
        <v/>
      </c>
      <c r="U573" s="270" t="str">
        <f>+IF(H573=0,"",'Ark1'!Y2118)</f>
        <v/>
      </c>
      <c r="V573" s="269" t="str">
        <f>+IF(H573=0,"",'Ark1'!AA2118)</f>
        <v/>
      </c>
      <c r="W573" s="305" t="str">
        <f t="shared" si="42"/>
        <v/>
      </c>
      <c r="X573" s="270" t="str">
        <f t="shared" si="43"/>
        <v/>
      </c>
      <c r="Y573" s="268" t="str">
        <f t="shared" si="44"/>
        <v/>
      </c>
      <c r="Z573" s="247"/>
      <c r="AD573" s="26"/>
      <c r="AG573" s="85"/>
      <c r="AH573" s="85"/>
      <c r="AI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</row>
    <row r="574" spans="1:66" s="27" customFormat="1" ht="15.6">
      <c r="A574" s="247"/>
      <c r="B574" s="330">
        <f>+'Ark1'!C2119</f>
        <v>2024</v>
      </c>
      <c r="C574" s="267">
        <f>+'Ark1'!L2119</f>
        <v>15</v>
      </c>
      <c r="D574" s="267" t="s">
        <v>41</v>
      </c>
      <c r="E574" s="267">
        <f>+'Ark1'!AP2119</f>
        <v>33</v>
      </c>
      <c r="F574" s="275" t="str">
        <f>VLOOKUP(E574,RNR!$D$1:$E$38,2)</f>
        <v>Chianina</v>
      </c>
      <c r="G574" s="267" t="str">
        <f>+IF(H574=0,"",'Ark1'!Q2119)</f>
        <v/>
      </c>
      <c r="H574" s="361">
        <f>+'Ark1'!R2119</f>
        <v>0</v>
      </c>
      <c r="I574" s="268" t="str">
        <f>+IF(H574=0,"",'Ark1'!AE2119)</f>
        <v/>
      </c>
      <c r="J574" s="268"/>
      <c r="K574" s="268" t="str">
        <f>+IF(H574=0,"",'Ark1'!AF2119)</f>
        <v/>
      </c>
      <c r="L574" s="269" t="str">
        <f>+IF(H574=0,"",'Ark1'!T2119)</f>
        <v/>
      </c>
      <c r="M574" s="380" t="str">
        <f>+IF(H574=0,"",'Ark1'!U2119)</f>
        <v/>
      </c>
      <c r="N574" s="268"/>
      <c r="O574" s="270" t="str">
        <f>+IF(H574=0,"",'Ark1'!W2119)</f>
        <v/>
      </c>
      <c r="P574" s="270" t="str">
        <f>+IF(H574=0,"",'Ark1'!X2119)</f>
        <v/>
      </c>
      <c r="Q574" s="270" t="str">
        <f>+IF(H574=0,"",'Ark1'!AG2119)</f>
        <v/>
      </c>
      <c r="R574" s="270" t="str">
        <f>+IF(H574=0,"",'Ark1'!AH2119)</f>
        <v/>
      </c>
      <c r="S574" s="377" t="str">
        <f>+IF(H574=0,"",'Ark1'!AR2119)</f>
        <v/>
      </c>
      <c r="T574" s="113" t="str">
        <f>+IF(H574=0,"",'Ark1'!AS2119)</f>
        <v/>
      </c>
      <c r="U574" s="270" t="str">
        <f>+IF(H574=0,"",'Ark1'!Y2119)</f>
        <v/>
      </c>
      <c r="V574" s="269" t="str">
        <f>+IF(H574=0,"",'Ark1'!AA2119)</f>
        <v/>
      </c>
      <c r="W574" s="305" t="str">
        <f t="shared" si="42"/>
        <v/>
      </c>
      <c r="X574" s="270" t="str">
        <f t="shared" si="43"/>
        <v/>
      </c>
      <c r="Y574" s="268" t="str">
        <f t="shared" si="44"/>
        <v/>
      </c>
      <c r="Z574" s="247"/>
      <c r="AD574" s="26"/>
      <c r="AG574" s="85"/>
      <c r="AH574" s="85"/>
      <c r="AI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</row>
    <row r="575" spans="1:66" s="27" customFormat="1" ht="15.6">
      <c r="A575" s="247"/>
      <c r="B575" s="330">
        <f>+'Ark1'!C2120</f>
        <v>2024</v>
      </c>
      <c r="C575" s="267">
        <f>+'Ark1'!L2120</f>
        <v>15</v>
      </c>
      <c r="D575" s="267" t="s">
        <v>41</v>
      </c>
      <c r="E575" s="267">
        <f>+'Ark1'!AP2120</f>
        <v>34</v>
      </c>
      <c r="F575" s="275" t="str">
        <f>VLOOKUP(E575,RNR!$D$1:$E$38,2)</f>
        <v>Belgisk blå</v>
      </c>
      <c r="G575" s="267" t="str">
        <f>+IF(H575=0,"",'Ark1'!Q2120)</f>
        <v/>
      </c>
      <c r="H575" s="361">
        <f>+'Ark1'!R2120</f>
        <v>0</v>
      </c>
      <c r="I575" s="268" t="str">
        <f>+IF(H575=0,"",'Ark1'!AE2120)</f>
        <v/>
      </c>
      <c r="J575" s="268"/>
      <c r="K575" s="268" t="str">
        <f>+IF(H575=0,"",'Ark1'!AF2120)</f>
        <v/>
      </c>
      <c r="L575" s="269" t="str">
        <f>+IF(H575=0,"",'Ark1'!T2120)</f>
        <v/>
      </c>
      <c r="M575" s="380" t="str">
        <f>+IF(H575=0,"",'Ark1'!U2120)</f>
        <v/>
      </c>
      <c r="N575" s="268"/>
      <c r="O575" s="270" t="str">
        <f>+IF(H575=0,"",'Ark1'!W2120)</f>
        <v/>
      </c>
      <c r="P575" s="270" t="str">
        <f>+IF(H575=0,"",'Ark1'!X2120)</f>
        <v/>
      </c>
      <c r="Q575" s="270" t="str">
        <f>+IF(H575=0,"",'Ark1'!AG2120)</f>
        <v/>
      </c>
      <c r="R575" s="270" t="str">
        <f>+IF(H575=0,"",'Ark1'!AH2120)</f>
        <v/>
      </c>
      <c r="S575" s="377" t="str">
        <f>+IF(H575=0,"",'Ark1'!AR2120)</f>
        <v/>
      </c>
      <c r="T575" s="113" t="str">
        <f>+IF(H575=0,"",'Ark1'!AS2120)</f>
        <v/>
      </c>
      <c r="U575" s="270" t="str">
        <f>+IF(H575=0,"",'Ark1'!Y2120)</f>
        <v/>
      </c>
      <c r="V575" s="269" t="str">
        <f>+IF(H575=0,"",'Ark1'!AA2120)</f>
        <v/>
      </c>
      <c r="W575" s="305" t="str">
        <f t="shared" si="42"/>
        <v/>
      </c>
      <c r="X575" s="270" t="str">
        <f t="shared" si="43"/>
        <v/>
      </c>
      <c r="Y575" s="268" t="str">
        <f t="shared" si="44"/>
        <v/>
      </c>
      <c r="Z575" s="247"/>
      <c r="AD575" s="26"/>
      <c r="AG575" s="85"/>
      <c r="AH575" s="85"/>
      <c r="AI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</row>
    <row r="576" spans="1:66" s="27" customFormat="1" ht="15.6">
      <c r="A576" s="247"/>
      <c r="B576" s="330">
        <f>+'Ark1'!C2121</f>
        <v>2024</v>
      </c>
      <c r="C576" s="267">
        <f>+'Ark1'!L2121</f>
        <v>15</v>
      </c>
      <c r="D576" s="267" t="s">
        <v>41</v>
      </c>
      <c r="E576" s="267">
        <f>+'Ark1'!AP2121</f>
        <v>39</v>
      </c>
      <c r="F576" s="275" t="str">
        <f>VLOOKUP(E576,RNR!$D$1:$E$38,2)</f>
        <v>Wagyu</v>
      </c>
      <c r="G576" s="267" t="str">
        <f>+IF(H576=0,"",'Ark1'!Q2121)</f>
        <v/>
      </c>
      <c r="H576" s="361">
        <f>+'Ark1'!R2121</f>
        <v>0</v>
      </c>
      <c r="I576" s="268" t="str">
        <f>+IF(H576=0,"",'Ark1'!AE2121)</f>
        <v/>
      </c>
      <c r="J576" s="268"/>
      <c r="K576" s="268" t="str">
        <f>+IF(H576=0,"",'Ark1'!AF2121)</f>
        <v/>
      </c>
      <c r="L576" s="269" t="str">
        <f>+IF(H576=0,"",'Ark1'!T2121)</f>
        <v/>
      </c>
      <c r="M576" s="380" t="str">
        <f>+IF(H576=0,"",'Ark1'!U2121)</f>
        <v/>
      </c>
      <c r="N576" s="268"/>
      <c r="O576" s="270" t="str">
        <f>+IF(H576=0,"",'Ark1'!W2121)</f>
        <v/>
      </c>
      <c r="P576" s="270" t="str">
        <f>+IF(H576=0,"",'Ark1'!X2121)</f>
        <v/>
      </c>
      <c r="Q576" s="270" t="str">
        <f>+IF(H576=0,"",'Ark1'!AG2121)</f>
        <v/>
      </c>
      <c r="R576" s="270" t="str">
        <f>+IF(H576=0,"",'Ark1'!AH2121)</f>
        <v/>
      </c>
      <c r="S576" s="377" t="str">
        <f>+IF(H576=0,"",'Ark1'!AR2121)</f>
        <v/>
      </c>
      <c r="T576" s="113" t="str">
        <f>+IF(H576=0,"",'Ark1'!AS2121)</f>
        <v/>
      </c>
      <c r="U576" s="270" t="str">
        <f>+IF(H576=0,"",'Ark1'!Y2121)</f>
        <v/>
      </c>
      <c r="V576" s="269" t="str">
        <f>+IF(H576=0,"",'Ark1'!AA2121)</f>
        <v/>
      </c>
      <c r="W576" s="305" t="str">
        <f t="shared" si="42"/>
        <v/>
      </c>
      <c r="X576" s="270" t="str">
        <f t="shared" si="43"/>
        <v/>
      </c>
      <c r="Y576" s="268" t="str">
        <f t="shared" si="44"/>
        <v/>
      </c>
      <c r="Z576" s="247"/>
      <c r="AD576" s="26"/>
      <c r="AG576" s="85"/>
      <c r="AH576" s="85"/>
      <c r="AI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</row>
    <row r="577" spans="1:66" s="27" customFormat="1" ht="15.6">
      <c r="A577" s="247"/>
      <c r="B577" s="330">
        <f>+'Ark1'!C2122</f>
        <v>2024</v>
      </c>
      <c r="C577" s="267">
        <f>+'Ark1'!L2122</f>
        <v>15</v>
      </c>
      <c r="D577" s="267" t="s">
        <v>41</v>
      </c>
      <c r="E577" s="267">
        <f>+'Ark1'!AP2122</f>
        <v>40</v>
      </c>
      <c r="F577" s="275" t="str">
        <f>VLOOKUP(E577,RNR!$D$1:$E$38,2)</f>
        <v>Jak (Bos Grunniens)</v>
      </c>
      <c r="G577" s="267" t="str">
        <f>+IF(H577=0,"",'Ark1'!Q2122)</f>
        <v/>
      </c>
      <c r="H577" s="361">
        <f>+'Ark1'!R2122</f>
        <v>0</v>
      </c>
      <c r="I577" s="268" t="str">
        <f>+IF(H577=0,"",'Ark1'!AE2122)</f>
        <v/>
      </c>
      <c r="J577" s="268"/>
      <c r="K577" s="268" t="str">
        <f>+IF(H577=0,"",'Ark1'!AF2122)</f>
        <v/>
      </c>
      <c r="L577" s="269" t="str">
        <f>+IF(H577=0,"",'Ark1'!T2122)</f>
        <v/>
      </c>
      <c r="M577" s="380" t="str">
        <f>+IF(H577=0,"",'Ark1'!U2122)</f>
        <v/>
      </c>
      <c r="N577" s="268"/>
      <c r="O577" s="270" t="str">
        <f>+IF(H577=0,"",'Ark1'!W2122)</f>
        <v/>
      </c>
      <c r="P577" s="270" t="str">
        <f>+IF(H577=0,"",'Ark1'!X2122)</f>
        <v/>
      </c>
      <c r="Q577" s="270" t="str">
        <f>+IF(H577=0,"",'Ark1'!AG2122)</f>
        <v/>
      </c>
      <c r="R577" s="270" t="str">
        <f>+IF(H577=0,"",'Ark1'!AH2122)</f>
        <v/>
      </c>
      <c r="S577" s="377" t="str">
        <f>+IF(H577=0,"",'Ark1'!AR2122)</f>
        <v/>
      </c>
      <c r="T577" s="113" t="str">
        <f>+IF(H577=0,"",'Ark1'!AS2122)</f>
        <v/>
      </c>
      <c r="U577" s="270" t="str">
        <f>+IF(H577=0,"",'Ark1'!Y2122)</f>
        <v/>
      </c>
      <c r="V577" s="269" t="str">
        <f>+IF(H577=0,"",'Ark1'!AA2122)</f>
        <v/>
      </c>
      <c r="W577" s="305" t="str">
        <f t="shared" si="42"/>
        <v/>
      </c>
      <c r="X577" s="270" t="str">
        <f t="shared" si="43"/>
        <v/>
      </c>
      <c r="Y577" s="268" t="str">
        <f t="shared" si="44"/>
        <v/>
      </c>
      <c r="Z577" s="247"/>
      <c r="AD577" s="26"/>
      <c r="AG577" s="85"/>
      <c r="AH577" s="85"/>
      <c r="AI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</row>
    <row r="578" spans="1:66" s="27" customFormat="1" ht="15.6">
      <c r="A578" s="247"/>
      <c r="B578" s="330">
        <f>+'Ark1'!C2123</f>
        <v>2024</v>
      </c>
      <c r="C578" s="267">
        <f>+'Ark1'!L2123</f>
        <v>15</v>
      </c>
      <c r="D578" s="267" t="s">
        <v>41</v>
      </c>
      <c r="E578" s="267">
        <f>+'Ark1'!AP2123</f>
        <v>98</v>
      </c>
      <c r="F578" s="275" t="str">
        <f>VLOOKUP(E578,RNR!$D$1:$E$38,2)</f>
        <v>Krysning</v>
      </c>
      <c r="G578" s="267" t="str">
        <f>+IF(H578=0,"",'Ark1'!Q2123)</f>
        <v/>
      </c>
      <c r="H578" s="361">
        <f>+'Ark1'!R2123</f>
        <v>0</v>
      </c>
      <c r="I578" s="268" t="str">
        <f>+IF(H578=0,"",'Ark1'!AE2123)</f>
        <v/>
      </c>
      <c r="J578" s="268"/>
      <c r="K578" s="268" t="str">
        <f>+IF(H578=0,"",'Ark1'!AF2123)</f>
        <v/>
      </c>
      <c r="L578" s="269" t="str">
        <f>+IF(H578=0,"",'Ark1'!T2123)</f>
        <v/>
      </c>
      <c r="M578" s="380" t="str">
        <f>+IF(H578=0,"",'Ark1'!U2123)</f>
        <v/>
      </c>
      <c r="N578" s="268"/>
      <c r="O578" s="270" t="str">
        <f>+IF(H578=0,"",'Ark1'!W2123)</f>
        <v/>
      </c>
      <c r="P578" s="270" t="str">
        <f>+IF(H578=0,"",'Ark1'!X2123)</f>
        <v/>
      </c>
      <c r="Q578" s="270" t="str">
        <f>+IF(H578=0,"",'Ark1'!AG2123)</f>
        <v/>
      </c>
      <c r="R578" s="270" t="str">
        <f>+IF(H578=0,"",'Ark1'!AH2123)</f>
        <v/>
      </c>
      <c r="S578" s="377" t="str">
        <f>+IF(H578=0,"",'Ark1'!AR2123)</f>
        <v/>
      </c>
      <c r="T578" s="113" t="str">
        <f>+IF(H578=0,"",'Ark1'!AS2123)</f>
        <v/>
      </c>
      <c r="U578" s="270" t="str">
        <f>+IF(H578=0,"",'Ark1'!Y2123)</f>
        <v/>
      </c>
      <c r="V578" s="269" t="str">
        <f>+IF(H578=0,"",'Ark1'!AA2123)</f>
        <v/>
      </c>
      <c r="W578" s="305" t="str">
        <f t="shared" si="42"/>
        <v/>
      </c>
      <c r="X578" s="270" t="str">
        <f t="shared" si="43"/>
        <v/>
      </c>
      <c r="Y578" s="268" t="str">
        <f t="shared" si="44"/>
        <v/>
      </c>
      <c r="Z578" s="247"/>
      <c r="AD578" s="26"/>
      <c r="AG578" s="85"/>
      <c r="AH578" s="85"/>
      <c r="AI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</row>
    <row r="579" spans="1:66" s="27" customFormat="1" ht="15.6">
      <c r="A579" s="247"/>
      <c r="B579" s="330">
        <f>+'Ark1'!C2124</f>
        <v>2024</v>
      </c>
      <c r="C579" s="267">
        <f>+'Ark1'!L2124</f>
        <v>15</v>
      </c>
      <c r="D579" s="267" t="s">
        <v>41</v>
      </c>
      <c r="E579" s="267">
        <f>+'Ark1'!AP2124</f>
        <v>99</v>
      </c>
      <c r="F579" s="275" t="str">
        <f>VLOOKUP(E579,RNR!$D$1:$E$38,2)</f>
        <v>Ukjent rase</v>
      </c>
      <c r="G579" s="267" t="str">
        <f>+IF(H579=0,"",'Ark1'!Q2124)</f>
        <v/>
      </c>
      <c r="H579" s="361">
        <f>+'Ark1'!R2124</f>
        <v>0</v>
      </c>
      <c r="I579" s="268" t="str">
        <f>+IF(H579=0,"",'Ark1'!AE2124)</f>
        <v/>
      </c>
      <c r="J579" s="268"/>
      <c r="K579" s="268" t="str">
        <f>+IF(H579=0,"",'Ark1'!AF2124)</f>
        <v/>
      </c>
      <c r="L579" s="269" t="str">
        <f>+IF(H579=0,"",'Ark1'!T2124)</f>
        <v/>
      </c>
      <c r="M579" s="380" t="str">
        <f>+IF(H579=0,"",'Ark1'!U2124)</f>
        <v/>
      </c>
      <c r="N579" s="268"/>
      <c r="O579" s="270" t="str">
        <f>+IF(H579=0,"",'Ark1'!W2124)</f>
        <v/>
      </c>
      <c r="P579" s="270" t="str">
        <f>+IF(H579=0,"",'Ark1'!X2124)</f>
        <v/>
      </c>
      <c r="Q579" s="270" t="str">
        <f>+IF(H579=0,"",'Ark1'!AG2124)</f>
        <v/>
      </c>
      <c r="R579" s="270" t="str">
        <f>+IF(H579=0,"",'Ark1'!AH2124)</f>
        <v/>
      </c>
      <c r="S579" s="377" t="str">
        <f>+IF(H579=0,"",'Ark1'!AR2124)</f>
        <v/>
      </c>
      <c r="T579" s="113" t="str">
        <f>+IF(H579=0,"",'Ark1'!AS2124)</f>
        <v/>
      </c>
      <c r="U579" s="270" t="str">
        <f>+IF(H579=0,"",'Ark1'!Y2124)</f>
        <v/>
      </c>
      <c r="V579" s="269" t="str">
        <f>+IF(H579=0,"",'Ark1'!AA2124)</f>
        <v/>
      </c>
      <c r="W579" s="305" t="str">
        <f t="shared" si="42"/>
        <v/>
      </c>
      <c r="X579" s="270" t="str">
        <f t="shared" si="43"/>
        <v/>
      </c>
      <c r="Y579" s="268" t="str">
        <f t="shared" si="44"/>
        <v/>
      </c>
      <c r="Z579" s="247"/>
      <c r="AD579" s="26"/>
      <c r="AG579" s="85"/>
      <c r="AH579" s="85"/>
      <c r="AI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</row>
    <row r="580" spans="1:66">
      <c r="A580" s="247"/>
      <c r="B580" s="247"/>
      <c r="C580" s="247"/>
      <c r="D580" s="247"/>
      <c r="E580" s="247"/>
      <c r="F580" s="247"/>
      <c r="G580" s="247"/>
      <c r="H580" s="247"/>
      <c r="I580" s="247"/>
      <c r="J580" s="247"/>
      <c r="K580" s="247"/>
      <c r="L580" s="247"/>
      <c r="M580" s="247"/>
      <c r="N580" s="247"/>
      <c r="O580" s="247"/>
      <c r="P580" s="247"/>
      <c r="Q580" s="247"/>
      <c r="R580" s="247"/>
      <c r="S580" s="247"/>
      <c r="T580" s="247"/>
      <c r="U580" s="247"/>
      <c r="V580" s="247"/>
      <c r="W580" s="247"/>
      <c r="X580" s="247"/>
      <c r="Y580" s="247"/>
      <c r="Z580" s="247"/>
    </row>
    <row r="581" spans="1:66">
      <c r="A581" s="247"/>
      <c r="B581" s="247"/>
      <c r="C581" s="247"/>
      <c r="D581" s="247"/>
      <c r="E581" s="247"/>
      <c r="F581" s="247"/>
      <c r="G581" s="247"/>
      <c r="H581" s="247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7"/>
      <c r="Z581" s="247"/>
    </row>
    <row r="582" spans="1:66">
      <c r="A582" s="247"/>
      <c r="B582" s="247"/>
      <c r="C582" s="247"/>
      <c r="D582" s="247"/>
      <c r="E582" s="247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  <c r="X582" s="247"/>
      <c r="Y582" s="247"/>
      <c r="Z582" s="247"/>
    </row>
    <row r="583" spans="1:66">
      <c r="A583" s="27"/>
      <c r="B583" s="27"/>
      <c r="C583" s="27"/>
      <c r="D583" s="27"/>
      <c r="E583" s="27"/>
      <c r="F583" s="27"/>
      <c r="G583" s="27"/>
      <c r="H583" s="27"/>
      <c r="J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X583" s="27"/>
    </row>
    <row r="584" spans="1:66">
      <c r="A584" s="27"/>
      <c r="B584" s="27"/>
      <c r="C584" s="27"/>
      <c r="D584" s="27"/>
      <c r="E584" s="27"/>
      <c r="F584" s="27"/>
      <c r="G584" s="27"/>
      <c r="H584" s="27"/>
      <c r="J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X584" s="27"/>
    </row>
    <row r="585" spans="1:66">
      <c r="A585" s="27"/>
      <c r="B585" s="27"/>
      <c r="C585" s="27"/>
      <c r="D585" s="27"/>
      <c r="E585" s="27"/>
      <c r="F585" s="27"/>
      <c r="G585" s="27"/>
      <c r="H585" s="27"/>
      <c r="J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X585" s="27"/>
    </row>
    <row r="586" spans="1:66">
      <c r="A586" s="27"/>
      <c r="B586" s="27"/>
      <c r="C586" s="27"/>
      <c r="D586" s="27"/>
      <c r="E586" s="27"/>
      <c r="F586" s="27"/>
      <c r="G586" s="27"/>
      <c r="H586" s="27"/>
      <c r="J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X586" s="27"/>
    </row>
    <row r="587" spans="1:66">
      <c r="A587" s="27"/>
      <c r="B587" s="27"/>
      <c r="C587" s="27"/>
      <c r="D587" s="27"/>
      <c r="E587" s="27"/>
      <c r="F587" s="27"/>
      <c r="G587" s="27"/>
      <c r="H587" s="27"/>
      <c r="J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X587" s="27"/>
    </row>
    <row r="588" spans="1:66">
      <c r="A588" s="27"/>
      <c r="B588" s="27"/>
      <c r="C588" s="27"/>
      <c r="D588" s="27"/>
      <c r="E588" s="27"/>
      <c r="F588" s="27"/>
      <c r="G588" s="27"/>
      <c r="H588" s="27"/>
      <c r="J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X588" s="27"/>
    </row>
    <row r="589" spans="1:66">
      <c r="A589" s="27"/>
      <c r="B589" s="27"/>
      <c r="C589" s="27"/>
      <c r="D589" s="27"/>
      <c r="E589" s="27"/>
      <c r="F589" s="27"/>
      <c r="G589" s="27"/>
      <c r="H589" s="27"/>
      <c r="J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X589" s="27"/>
    </row>
    <row r="590" spans="1:66">
      <c r="A590" s="27"/>
      <c r="B590" s="27"/>
      <c r="C590" s="27"/>
      <c r="D590" s="27"/>
      <c r="E590" s="27"/>
      <c r="F590" s="27"/>
      <c r="G590" s="27"/>
      <c r="H590" s="27"/>
      <c r="J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X590" s="27"/>
    </row>
    <row r="591" spans="1:66">
      <c r="A591" s="27"/>
      <c r="B591" s="27"/>
      <c r="C591" s="27"/>
      <c r="D591" s="27"/>
      <c r="E591" s="27"/>
      <c r="F591" s="27"/>
      <c r="G591" s="27"/>
      <c r="H591" s="27"/>
      <c r="J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X591" s="27"/>
    </row>
    <row r="592" spans="1:66">
      <c r="A592" s="27"/>
      <c r="B592" s="27"/>
      <c r="C592" s="27"/>
      <c r="D592" s="27"/>
      <c r="E592" s="27"/>
      <c r="F592" s="27"/>
      <c r="G592" s="27"/>
      <c r="H592" s="27"/>
      <c r="J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X592" s="27"/>
    </row>
    <row r="593" spans="1:24">
      <c r="A593" s="27"/>
      <c r="B593" s="27"/>
      <c r="C593" s="27"/>
      <c r="D593" s="27"/>
      <c r="E593" s="27"/>
      <c r="F593" s="27"/>
      <c r="G593" s="27"/>
      <c r="H593" s="27"/>
      <c r="J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X593" s="27"/>
    </row>
    <row r="594" spans="1:24">
      <c r="A594" s="27"/>
      <c r="B594" s="27"/>
      <c r="C594" s="27"/>
      <c r="D594" s="27"/>
      <c r="E594" s="27"/>
      <c r="F594" s="27"/>
      <c r="G594" s="27"/>
      <c r="H594" s="27"/>
      <c r="J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X594" s="27"/>
    </row>
    <row r="595" spans="1:24">
      <c r="A595" s="27"/>
      <c r="B595" s="27"/>
      <c r="C595" s="27"/>
      <c r="D595" s="27"/>
      <c r="E595" s="27"/>
      <c r="F595" s="27"/>
      <c r="G595" s="27"/>
      <c r="H595" s="27"/>
      <c r="J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X595" s="27"/>
    </row>
    <row r="596" spans="1:24">
      <c r="A596" s="27"/>
      <c r="B596" s="27"/>
      <c r="C596" s="27"/>
      <c r="D596" s="27"/>
      <c r="E596" s="27"/>
      <c r="F596" s="27"/>
      <c r="G596" s="27"/>
      <c r="H596" s="27"/>
      <c r="J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X596" s="27"/>
    </row>
    <row r="597" spans="1:24">
      <c r="A597" s="27"/>
      <c r="B597" s="27"/>
      <c r="C597" s="27"/>
      <c r="D597" s="27"/>
      <c r="E597" s="27"/>
      <c r="F597" s="27"/>
      <c r="G597" s="27"/>
      <c r="H597" s="27"/>
      <c r="J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X597" s="27"/>
    </row>
    <row r="598" spans="1:24">
      <c r="A598" s="27"/>
      <c r="B598" s="27"/>
      <c r="C598" s="27"/>
      <c r="D598" s="27"/>
      <c r="E598" s="27"/>
      <c r="F598" s="27"/>
      <c r="G598" s="27"/>
      <c r="H598" s="27"/>
      <c r="J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X598" s="27"/>
    </row>
    <row r="599" spans="1:24">
      <c r="A599" s="27"/>
      <c r="B599" s="27"/>
      <c r="C599" s="27"/>
      <c r="D599" s="27"/>
      <c r="E599" s="27"/>
      <c r="F599" s="27"/>
      <c r="G599" s="27"/>
      <c r="H599" s="27"/>
      <c r="J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X599" s="27"/>
    </row>
    <row r="600" spans="1:24">
      <c r="A600" s="27"/>
      <c r="B600" s="27"/>
      <c r="C600" s="27"/>
      <c r="D600" s="27"/>
      <c r="E600" s="27"/>
      <c r="F600" s="27"/>
      <c r="G600" s="27"/>
      <c r="H600" s="27"/>
      <c r="J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X600" s="27"/>
    </row>
    <row r="601" spans="1:24">
      <c r="A601" s="27"/>
      <c r="B601" s="27"/>
      <c r="C601" s="27"/>
      <c r="D601" s="27"/>
      <c r="E601" s="27"/>
      <c r="F601" s="27"/>
      <c r="G601" s="27"/>
      <c r="H601" s="27"/>
      <c r="J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X601" s="27"/>
    </row>
    <row r="602" spans="1:24">
      <c r="A602" s="27"/>
      <c r="B602" s="27"/>
      <c r="C602" s="27"/>
      <c r="D602" s="27"/>
      <c r="E602" s="27"/>
      <c r="F602" s="27"/>
      <c r="G602" s="27"/>
      <c r="H602" s="27"/>
      <c r="J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X602" s="27"/>
    </row>
    <row r="603" spans="1:24">
      <c r="A603" s="27"/>
      <c r="B603" s="27"/>
      <c r="C603" s="27"/>
      <c r="D603" s="27"/>
      <c r="E603" s="27"/>
      <c r="F603" s="27"/>
      <c r="G603" s="27"/>
      <c r="H603" s="27"/>
      <c r="J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X603" s="27"/>
    </row>
    <row r="604" spans="1:24">
      <c r="A604" s="27"/>
      <c r="B604" s="27"/>
      <c r="C604" s="27"/>
      <c r="D604" s="27"/>
      <c r="E604" s="27"/>
      <c r="F604" s="27"/>
      <c r="G604" s="27"/>
      <c r="H604" s="27"/>
      <c r="J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X604" s="27"/>
    </row>
    <row r="605" spans="1:24">
      <c r="A605" s="27"/>
      <c r="B605" s="27"/>
      <c r="C605" s="27"/>
      <c r="D605" s="27"/>
      <c r="E605" s="27"/>
      <c r="F605" s="27"/>
      <c r="G605" s="27"/>
      <c r="H605" s="27"/>
      <c r="J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X605" s="27"/>
    </row>
    <row r="606" spans="1:24">
      <c r="A606" s="27"/>
      <c r="B606" s="27"/>
      <c r="C606" s="27"/>
      <c r="D606" s="27"/>
      <c r="E606" s="27"/>
      <c r="F606" s="27"/>
      <c r="G606" s="27"/>
      <c r="H606" s="27"/>
      <c r="J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X606" s="27"/>
    </row>
    <row r="607" spans="1:24">
      <c r="A607" s="27"/>
      <c r="B607" s="27"/>
      <c r="C607" s="27"/>
      <c r="D607" s="27"/>
      <c r="E607" s="27"/>
      <c r="F607" s="27"/>
      <c r="G607" s="27"/>
      <c r="H607" s="27"/>
      <c r="J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X607" s="27"/>
    </row>
    <row r="608" spans="1:24">
      <c r="A608" s="27"/>
      <c r="B608" s="27"/>
      <c r="C608" s="27"/>
      <c r="D608" s="27"/>
      <c r="E608" s="27"/>
      <c r="F608" s="27"/>
      <c r="G608" s="27"/>
      <c r="H608" s="27"/>
      <c r="J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X608" s="27"/>
    </row>
    <row r="609" spans="1:24">
      <c r="A609" s="27"/>
      <c r="B609" s="27"/>
      <c r="C609" s="27"/>
      <c r="D609" s="27"/>
      <c r="E609" s="27"/>
      <c r="F609" s="27"/>
      <c r="G609" s="27"/>
      <c r="H609" s="27"/>
      <c r="J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X609" s="27"/>
    </row>
    <row r="610" spans="1:24">
      <c r="A610" s="27"/>
      <c r="B610" s="27"/>
      <c r="C610" s="27"/>
      <c r="D610" s="27"/>
      <c r="E610" s="27"/>
      <c r="F610" s="27"/>
      <c r="G610" s="27"/>
      <c r="H610" s="27"/>
      <c r="J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X610" s="27"/>
    </row>
    <row r="611" spans="1:24">
      <c r="A611" s="27"/>
      <c r="B611" s="27"/>
      <c r="C611" s="27"/>
      <c r="D611" s="27"/>
      <c r="E611" s="27"/>
      <c r="F611" s="27"/>
      <c r="G611" s="27"/>
      <c r="H611" s="27"/>
      <c r="J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X611" s="27"/>
    </row>
    <row r="612" spans="1:24">
      <c r="A612" s="27"/>
      <c r="B612" s="27"/>
      <c r="C612" s="27"/>
      <c r="D612" s="27"/>
      <c r="E612" s="27"/>
      <c r="F612" s="27"/>
      <c r="G612" s="27"/>
      <c r="H612" s="27"/>
      <c r="J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X612" s="27"/>
    </row>
    <row r="613" spans="1:24">
      <c r="A613" s="27"/>
      <c r="B613" s="27"/>
      <c r="C613" s="27"/>
      <c r="D613" s="27"/>
      <c r="E613" s="27"/>
      <c r="F613" s="27"/>
      <c r="G613" s="27"/>
      <c r="H613" s="27"/>
      <c r="J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X613" s="27"/>
    </row>
    <row r="614" spans="1:24">
      <c r="A614" s="27"/>
      <c r="B614" s="27"/>
      <c r="C614" s="27"/>
      <c r="D614" s="27"/>
      <c r="E614" s="27"/>
      <c r="F614" s="27"/>
      <c r="G614" s="27"/>
      <c r="H614" s="27"/>
      <c r="J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X614" s="27"/>
    </row>
    <row r="615" spans="1:24">
      <c r="A615" s="27"/>
      <c r="B615" s="27"/>
      <c r="C615" s="27"/>
      <c r="D615" s="27"/>
      <c r="E615" s="27"/>
      <c r="F615" s="27"/>
      <c r="G615" s="27"/>
      <c r="H615" s="27"/>
      <c r="J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X615" s="27"/>
    </row>
    <row r="616" spans="1:24">
      <c r="A616" s="27"/>
      <c r="B616" s="27"/>
      <c r="C616" s="27"/>
      <c r="D616" s="27"/>
      <c r="E616" s="27"/>
      <c r="F616" s="27"/>
      <c r="G616" s="27"/>
      <c r="H616" s="27"/>
      <c r="J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X616" s="27"/>
    </row>
    <row r="617" spans="1:24">
      <c r="A617" s="27"/>
      <c r="B617" s="27"/>
      <c r="C617" s="27"/>
      <c r="D617" s="27"/>
      <c r="E617" s="27"/>
      <c r="F617" s="27"/>
      <c r="G617" s="27"/>
      <c r="H617" s="27"/>
      <c r="J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X617" s="27"/>
    </row>
    <row r="618" spans="1:24">
      <c r="A618" s="27"/>
      <c r="B618" s="27"/>
      <c r="C618" s="27"/>
      <c r="D618" s="27"/>
      <c r="E618" s="27"/>
      <c r="F618" s="27"/>
      <c r="G618" s="27"/>
      <c r="H618" s="27"/>
      <c r="J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X618" s="27"/>
    </row>
    <row r="619" spans="1:24">
      <c r="A619" s="27"/>
      <c r="B619" s="27"/>
      <c r="C619" s="27"/>
      <c r="D619" s="27"/>
      <c r="E619" s="27"/>
      <c r="F619" s="27"/>
      <c r="G619" s="27"/>
      <c r="H619" s="27"/>
      <c r="J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X619" s="27"/>
    </row>
    <row r="620" spans="1:24">
      <c r="A620" s="27"/>
      <c r="B620" s="27"/>
      <c r="C620" s="27"/>
      <c r="D620" s="27"/>
      <c r="E620" s="27"/>
      <c r="F620" s="27"/>
      <c r="G620" s="27"/>
      <c r="H620" s="27"/>
      <c r="J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X620" s="27"/>
    </row>
    <row r="621" spans="1:24">
      <c r="A621" s="27"/>
      <c r="B621" s="27"/>
      <c r="C621" s="27"/>
      <c r="D621" s="27"/>
      <c r="E621" s="27"/>
      <c r="F621" s="27"/>
      <c r="G621" s="27"/>
      <c r="H621" s="27"/>
      <c r="J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X621" s="27"/>
    </row>
    <row r="622" spans="1:24">
      <c r="A622" s="27"/>
      <c r="B622" s="27"/>
      <c r="C622" s="27"/>
      <c r="D622" s="27"/>
      <c r="E622" s="27"/>
      <c r="F622" s="27"/>
      <c r="G622" s="27"/>
      <c r="H622" s="27"/>
      <c r="J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X622" s="27"/>
    </row>
    <row r="623" spans="1:24">
      <c r="A623" s="27"/>
      <c r="B623" s="27"/>
      <c r="C623" s="27"/>
      <c r="D623" s="27"/>
      <c r="E623" s="27"/>
      <c r="F623" s="27"/>
      <c r="G623" s="27"/>
      <c r="H623" s="27"/>
      <c r="J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X623" s="27"/>
    </row>
    <row r="624" spans="1:24">
      <c r="A624" s="27"/>
      <c r="B624" s="27"/>
      <c r="C624" s="27"/>
      <c r="D624" s="27"/>
      <c r="E624" s="27"/>
      <c r="F624" s="27"/>
      <c r="G624" s="27"/>
      <c r="H624" s="27"/>
      <c r="J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X624" s="27"/>
    </row>
    <row r="625" spans="1:24">
      <c r="A625" s="27"/>
      <c r="B625" s="27"/>
      <c r="C625" s="27"/>
      <c r="D625" s="27"/>
      <c r="E625" s="27"/>
      <c r="F625" s="27"/>
      <c r="G625" s="27"/>
      <c r="H625" s="27"/>
      <c r="J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X625" s="27"/>
    </row>
    <row r="626" spans="1:24">
      <c r="A626" s="27"/>
      <c r="B626" s="27"/>
      <c r="C626" s="27"/>
      <c r="D626" s="27"/>
      <c r="E626" s="27"/>
      <c r="F626" s="27"/>
      <c r="G626" s="27"/>
      <c r="H626" s="27"/>
      <c r="J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X626" s="27"/>
    </row>
    <row r="627" spans="1:24">
      <c r="A627" s="27"/>
      <c r="B627" s="27"/>
      <c r="C627" s="27"/>
      <c r="D627" s="27"/>
      <c r="E627" s="27"/>
      <c r="F627" s="27"/>
      <c r="G627" s="27"/>
      <c r="H627" s="27"/>
      <c r="J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X627" s="27"/>
    </row>
    <row r="628" spans="1:24">
      <c r="A628" s="27"/>
      <c r="B628" s="27"/>
      <c r="C628" s="27"/>
      <c r="D628" s="27"/>
      <c r="E628" s="27"/>
      <c r="F628" s="27"/>
      <c r="G628" s="27"/>
      <c r="H628" s="27"/>
      <c r="J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X628" s="27"/>
    </row>
    <row r="629" spans="1:24">
      <c r="A629" s="27"/>
      <c r="B629" s="27"/>
      <c r="C629" s="27"/>
      <c r="D629" s="27"/>
      <c r="E629" s="27"/>
      <c r="F629" s="27"/>
      <c r="G629" s="27"/>
      <c r="H629" s="27"/>
      <c r="J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X629" s="27"/>
    </row>
    <row r="630" spans="1:24">
      <c r="A630" s="27"/>
      <c r="B630" s="27"/>
      <c r="C630" s="27"/>
      <c r="D630" s="27"/>
      <c r="E630" s="27"/>
      <c r="F630" s="27"/>
      <c r="G630" s="27"/>
      <c r="H630" s="27"/>
      <c r="J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X630" s="27"/>
    </row>
    <row r="631" spans="1:24">
      <c r="A631" s="27"/>
      <c r="B631" s="27"/>
      <c r="C631" s="27"/>
      <c r="D631" s="27"/>
      <c r="E631" s="27"/>
      <c r="F631" s="27"/>
      <c r="G631" s="27"/>
      <c r="H631" s="27"/>
      <c r="J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X631" s="27"/>
    </row>
    <row r="632" spans="1:24">
      <c r="A632" s="27"/>
      <c r="B632" s="27"/>
      <c r="C632" s="27"/>
      <c r="D632" s="27"/>
      <c r="E632" s="27"/>
      <c r="F632" s="27"/>
      <c r="G632" s="27"/>
      <c r="H632" s="27"/>
      <c r="J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X632" s="27"/>
    </row>
    <row r="633" spans="1:24">
      <c r="A633" s="27"/>
      <c r="B633" s="27"/>
      <c r="C633" s="27"/>
      <c r="D633" s="27"/>
      <c r="E633" s="27"/>
      <c r="F633" s="27"/>
      <c r="G633" s="27"/>
      <c r="H633" s="27"/>
      <c r="J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X633" s="27"/>
    </row>
    <row r="634" spans="1:24">
      <c r="A634" s="27"/>
      <c r="B634" s="27"/>
      <c r="C634" s="27"/>
      <c r="D634" s="27"/>
      <c r="E634" s="27"/>
      <c r="F634" s="27"/>
      <c r="G634" s="27"/>
      <c r="H634" s="27"/>
      <c r="J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X634" s="27"/>
    </row>
    <row r="635" spans="1:24">
      <c r="A635" s="27"/>
      <c r="B635" s="27"/>
      <c r="C635" s="27"/>
      <c r="D635" s="27"/>
      <c r="E635" s="27"/>
      <c r="F635" s="27"/>
      <c r="G635" s="27"/>
      <c r="H635" s="27"/>
      <c r="J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X635" s="27"/>
    </row>
    <row r="636" spans="1:24">
      <c r="A636" s="27"/>
      <c r="B636" s="27"/>
      <c r="C636" s="27"/>
      <c r="D636" s="27"/>
      <c r="E636" s="27"/>
      <c r="F636" s="27"/>
      <c r="G636" s="27"/>
      <c r="H636" s="27"/>
      <c r="J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X636" s="27"/>
    </row>
    <row r="637" spans="1:24">
      <c r="A637" s="27"/>
      <c r="B637" s="27"/>
      <c r="C637" s="27"/>
      <c r="D637" s="27"/>
      <c r="E637" s="27"/>
      <c r="F637" s="27"/>
      <c r="G637" s="27"/>
      <c r="H637" s="27"/>
      <c r="J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X637" s="27"/>
    </row>
    <row r="638" spans="1:24">
      <c r="A638" s="27"/>
      <c r="B638" s="27"/>
      <c r="C638" s="27"/>
      <c r="D638" s="27"/>
      <c r="E638" s="27"/>
      <c r="F638" s="27"/>
      <c r="G638" s="27"/>
      <c r="H638" s="27"/>
      <c r="J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X638" s="27"/>
    </row>
    <row r="639" spans="1:24">
      <c r="A639" s="27"/>
      <c r="B639" s="27"/>
      <c r="C639" s="27"/>
      <c r="D639" s="27"/>
      <c r="E639" s="27"/>
      <c r="F639" s="27"/>
      <c r="G639" s="27"/>
      <c r="H639" s="27"/>
      <c r="J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X639" s="27"/>
    </row>
    <row r="640" spans="1:24">
      <c r="A640" s="27"/>
      <c r="B640" s="27"/>
      <c r="C640" s="27"/>
      <c r="D640" s="27"/>
      <c r="E640" s="27"/>
      <c r="F640" s="27"/>
      <c r="G640" s="27"/>
      <c r="H640" s="27"/>
      <c r="J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X640" s="27"/>
    </row>
    <row r="641" spans="1:24">
      <c r="A641" s="27"/>
      <c r="B641" s="27"/>
      <c r="C641" s="27"/>
      <c r="D641" s="27"/>
      <c r="E641" s="27"/>
      <c r="F641" s="27"/>
      <c r="G641" s="27"/>
      <c r="H641" s="27"/>
      <c r="J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X641" s="27"/>
    </row>
    <row r="642" spans="1:24">
      <c r="A642" s="27"/>
      <c r="B642" s="27"/>
      <c r="C642" s="27"/>
      <c r="D642" s="27"/>
      <c r="E642" s="27"/>
      <c r="F642" s="27"/>
      <c r="G642" s="27"/>
      <c r="H642" s="27"/>
      <c r="J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X642" s="27"/>
    </row>
    <row r="643" spans="1:24">
      <c r="A643" s="27"/>
      <c r="B643" s="27"/>
      <c r="C643" s="27"/>
      <c r="D643" s="27"/>
      <c r="E643" s="27"/>
      <c r="F643" s="27"/>
      <c r="G643" s="27"/>
      <c r="H643" s="27"/>
      <c r="J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X643" s="27"/>
    </row>
    <row r="644" spans="1:24">
      <c r="A644" s="27"/>
      <c r="B644" s="27"/>
      <c r="C644" s="27"/>
      <c r="D644" s="27"/>
      <c r="E644" s="27"/>
      <c r="F644" s="27"/>
      <c r="G644" s="27"/>
      <c r="H644" s="27"/>
      <c r="J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X644" s="27"/>
    </row>
    <row r="645" spans="1:24">
      <c r="A645" s="27"/>
      <c r="B645" s="27"/>
      <c r="C645" s="27"/>
      <c r="D645" s="27"/>
      <c r="E645" s="27"/>
      <c r="F645" s="27"/>
      <c r="G645" s="27"/>
      <c r="H645" s="27"/>
      <c r="J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X645" s="27"/>
    </row>
    <row r="646" spans="1:24">
      <c r="A646" s="27"/>
      <c r="B646" s="27"/>
      <c r="C646" s="27"/>
      <c r="D646" s="27"/>
      <c r="E646" s="27"/>
      <c r="F646" s="27"/>
      <c r="G646" s="27"/>
      <c r="H646" s="27"/>
      <c r="J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X646" s="27"/>
    </row>
    <row r="647" spans="1:24">
      <c r="A647" s="27"/>
      <c r="B647" s="27"/>
      <c r="C647" s="27"/>
      <c r="D647" s="27"/>
      <c r="E647" s="27"/>
      <c r="F647" s="27"/>
      <c r="G647" s="27"/>
      <c r="H647" s="27"/>
      <c r="J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X647" s="27"/>
    </row>
    <row r="648" spans="1:24">
      <c r="A648" s="27"/>
      <c r="B648" s="27"/>
      <c r="C648" s="27"/>
      <c r="D648" s="27"/>
      <c r="E648" s="27"/>
      <c r="F648" s="27"/>
      <c r="G648" s="27"/>
      <c r="H648" s="27"/>
      <c r="J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X648" s="27"/>
    </row>
    <row r="649" spans="1:24">
      <c r="A649" s="27"/>
      <c r="B649" s="27"/>
      <c r="C649" s="27"/>
      <c r="D649" s="27"/>
      <c r="E649" s="27"/>
      <c r="F649" s="27"/>
      <c r="G649" s="27"/>
      <c r="H649" s="27"/>
      <c r="J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X649" s="27"/>
    </row>
    <row r="650" spans="1:24">
      <c r="A650" s="27"/>
      <c r="B650" s="27"/>
      <c r="C650" s="27"/>
      <c r="D650" s="27"/>
      <c r="E650" s="27"/>
      <c r="F650" s="27"/>
      <c r="G650" s="27"/>
      <c r="H650" s="27"/>
      <c r="J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X650" s="27"/>
    </row>
    <row r="651" spans="1:24">
      <c r="A651" s="27"/>
      <c r="B651" s="27"/>
      <c r="C651" s="27"/>
      <c r="D651" s="27"/>
      <c r="E651" s="27"/>
      <c r="F651" s="27"/>
      <c r="G651" s="27"/>
      <c r="H651" s="27"/>
      <c r="J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X651" s="27"/>
    </row>
    <row r="652" spans="1:24">
      <c r="A652" s="27"/>
      <c r="B652" s="27"/>
      <c r="C652" s="27"/>
      <c r="D652" s="27"/>
      <c r="E652" s="27"/>
      <c r="F652" s="27"/>
      <c r="G652" s="27"/>
      <c r="H652" s="27"/>
      <c r="J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X652" s="27"/>
    </row>
    <row r="653" spans="1:24">
      <c r="A653" s="27"/>
      <c r="B653" s="27"/>
      <c r="C653" s="27"/>
      <c r="D653" s="27"/>
      <c r="E653" s="27"/>
      <c r="F653" s="27"/>
      <c r="G653" s="27"/>
      <c r="H653" s="27"/>
      <c r="J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X653" s="27"/>
    </row>
    <row r="654" spans="1:24">
      <c r="A654" s="27"/>
      <c r="B654" s="27"/>
      <c r="C654" s="27"/>
      <c r="D654" s="27"/>
      <c r="E654" s="27"/>
      <c r="F654" s="27"/>
      <c r="G654" s="27"/>
      <c r="H654" s="27"/>
      <c r="J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X654" s="27"/>
    </row>
    <row r="655" spans="1:24">
      <c r="A655" s="27"/>
      <c r="B655" s="27"/>
      <c r="C655" s="27"/>
      <c r="D655" s="27"/>
      <c r="E655" s="27"/>
      <c r="F655" s="27"/>
      <c r="G655" s="27"/>
      <c r="H655" s="27"/>
      <c r="J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X655" s="27"/>
    </row>
    <row r="656" spans="1:24">
      <c r="A656" s="27"/>
      <c r="B656" s="27"/>
      <c r="C656" s="27"/>
      <c r="D656" s="27"/>
      <c r="E656" s="27"/>
      <c r="F656" s="27"/>
      <c r="G656" s="27"/>
      <c r="H656" s="27"/>
      <c r="J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X656" s="27"/>
    </row>
    <row r="657" spans="1:24">
      <c r="A657" s="27"/>
      <c r="B657" s="27"/>
      <c r="C657" s="27"/>
      <c r="D657" s="27"/>
      <c r="E657" s="27"/>
      <c r="F657" s="27"/>
      <c r="G657" s="27"/>
      <c r="H657" s="27"/>
      <c r="J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X657" s="27"/>
    </row>
    <row r="658" spans="1:24">
      <c r="A658" s="27"/>
      <c r="B658" s="27"/>
      <c r="C658" s="27"/>
      <c r="D658" s="27"/>
      <c r="E658" s="27"/>
      <c r="F658" s="27"/>
      <c r="G658" s="27"/>
      <c r="H658" s="27"/>
      <c r="J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X658" s="27"/>
    </row>
    <row r="659" spans="1:24">
      <c r="A659" s="27"/>
      <c r="B659" s="27"/>
      <c r="C659" s="27"/>
      <c r="D659" s="27"/>
      <c r="E659" s="27"/>
      <c r="F659" s="27"/>
      <c r="G659" s="27"/>
      <c r="H659" s="27"/>
      <c r="J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X659" s="27"/>
    </row>
    <row r="660" spans="1:24">
      <c r="A660" s="27"/>
      <c r="B660" s="27"/>
      <c r="C660" s="27"/>
      <c r="D660" s="27"/>
      <c r="E660" s="27"/>
      <c r="F660" s="27"/>
      <c r="G660" s="27"/>
      <c r="H660" s="27"/>
      <c r="J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X660" s="27"/>
    </row>
    <row r="661" spans="1:24">
      <c r="A661" s="27"/>
      <c r="B661" s="27"/>
      <c r="C661" s="27"/>
      <c r="D661" s="27"/>
      <c r="E661" s="27"/>
      <c r="F661" s="27"/>
      <c r="G661" s="27"/>
      <c r="H661" s="27"/>
      <c r="J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X661" s="27"/>
    </row>
    <row r="662" spans="1:24">
      <c r="A662" s="27"/>
      <c r="B662" s="27"/>
      <c r="C662" s="27"/>
      <c r="D662" s="27"/>
      <c r="E662" s="27"/>
      <c r="F662" s="27"/>
      <c r="G662" s="27"/>
      <c r="H662" s="27"/>
      <c r="J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X662" s="27"/>
    </row>
    <row r="663" spans="1:24">
      <c r="A663" s="27"/>
      <c r="B663" s="27"/>
      <c r="C663" s="27"/>
      <c r="D663" s="27"/>
      <c r="E663" s="27"/>
      <c r="F663" s="27"/>
      <c r="G663" s="27"/>
      <c r="H663" s="27"/>
      <c r="J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X663" s="27"/>
    </row>
    <row r="664" spans="1:24">
      <c r="A664" s="27"/>
      <c r="B664" s="27"/>
      <c r="C664" s="27"/>
      <c r="D664" s="27"/>
      <c r="E664" s="27"/>
      <c r="F664" s="27"/>
      <c r="G664" s="27"/>
      <c r="H664" s="27"/>
      <c r="J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X664" s="27"/>
    </row>
    <row r="665" spans="1:24">
      <c r="A665" s="27"/>
      <c r="B665" s="27"/>
      <c r="C665" s="27"/>
      <c r="D665" s="27"/>
      <c r="E665" s="27"/>
      <c r="F665" s="27"/>
      <c r="G665" s="27"/>
      <c r="H665" s="27"/>
      <c r="J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X665" s="27"/>
    </row>
    <row r="666" spans="1:24">
      <c r="A666" s="27"/>
      <c r="B666" s="27"/>
      <c r="C666" s="27"/>
      <c r="D666" s="27"/>
      <c r="E666" s="27"/>
      <c r="F666" s="27"/>
      <c r="G666" s="27"/>
      <c r="H666" s="27"/>
      <c r="J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X666" s="27"/>
    </row>
    <row r="667" spans="1:24">
      <c r="A667" s="27"/>
      <c r="B667" s="27"/>
      <c r="C667" s="27"/>
      <c r="D667" s="27"/>
      <c r="E667" s="27"/>
      <c r="F667" s="27"/>
      <c r="G667" s="27"/>
      <c r="H667" s="27"/>
      <c r="J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X667" s="27"/>
    </row>
    <row r="668" spans="1:24">
      <c r="A668" s="27"/>
      <c r="B668" s="27"/>
      <c r="C668" s="27"/>
      <c r="D668" s="27"/>
      <c r="E668" s="27"/>
      <c r="F668" s="27"/>
      <c r="G668" s="27"/>
      <c r="H668" s="27"/>
      <c r="J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X668" s="27"/>
    </row>
    <row r="669" spans="1:24">
      <c r="A669" s="27"/>
      <c r="B669" s="27"/>
      <c r="C669" s="27"/>
      <c r="D669" s="27"/>
      <c r="E669" s="27"/>
      <c r="F669" s="27"/>
      <c r="G669" s="27"/>
      <c r="H669" s="27"/>
      <c r="J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X669" s="27"/>
    </row>
    <row r="670" spans="1:24">
      <c r="A670" s="27"/>
      <c r="B670" s="27"/>
      <c r="C670" s="27"/>
      <c r="D670" s="27"/>
      <c r="E670" s="27"/>
      <c r="F670" s="27"/>
      <c r="G670" s="27"/>
      <c r="H670" s="27"/>
      <c r="J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X670" s="27"/>
    </row>
    <row r="671" spans="1:24">
      <c r="A671" s="27"/>
      <c r="B671" s="27"/>
      <c r="C671" s="27"/>
      <c r="D671" s="27"/>
      <c r="E671" s="27"/>
      <c r="F671" s="27"/>
      <c r="G671" s="27"/>
      <c r="H671" s="27"/>
      <c r="J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X671" s="27"/>
    </row>
    <row r="672" spans="1:24">
      <c r="A672" s="27"/>
      <c r="B672" s="27"/>
      <c r="C672" s="27"/>
      <c r="D672" s="27"/>
      <c r="E672" s="27"/>
      <c r="F672" s="27"/>
      <c r="G672" s="27"/>
      <c r="H672" s="27"/>
      <c r="J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X672" s="27"/>
    </row>
    <row r="673" spans="1:24">
      <c r="A673" s="27"/>
      <c r="B673" s="27"/>
      <c r="C673" s="27"/>
      <c r="D673" s="27"/>
      <c r="E673" s="27"/>
      <c r="F673" s="27"/>
      <c r="G673" s="27"/>
      <c r="H673" s="27"/>
      <c r="J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X673" s="27"/>
    </row>
    <row r="674" spans="1:24">
      <c r="A674" s="27"/>
      <c r="B674" s="27"/>
      <c r="C674" s="27"/>
      <c r="D674" s="27"/>
      <c r="E674" s="27"/>
      <c r="F674" s="27"/>
      <c r="G674" s="27"/>
      <c r="H674" s="27"/>
      <c r="J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X674" s="27"/>
    </row>
    <row r="675" spans="1:24">
      <c r="A675" s="27"/>
      <c r="B675" s="27"/>
      <c r="C675" s="27"/>
      <c r="D675" s="27"/>
      <c r="E675" s="27"/>
      <c r="F675" s="27"/>
      <c r="G675" s="27"/>
      <c r="H675" s="27"/>
      <c r="J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X675" s="27"/>
    </row>
    <row r="676" spans="1:24">
      <c r="A676" s="27"/>
      <c r="B676" s="27"/>
      <c r="C676" s="27"/>
      <c r="D676" s="27"/>
      <c r="E676" s="27"/>
      <c r="F676" s="27"/>
      <c r="G676" s="27"/>
      <c r="H676" s="27"/>
      <c r="J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X676" s="27"/>
    </row>
    <row r="677" spans="1:24">
      <c r="A677" s="27"/>
      <c r="B677" s="27"/>
      <c r="C677" s="27"/>
      <c r="D677" s="27"/>
      <c r="E677" s="27"/>
      <c r="F677" s="27"/>
      <c r="G677" s="27"/>
      <c r="H677" s="27"/>
      <c r="J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X677" s="27"/>
    </row>
    <row r="678" spans="1:24">
      <c r="A678" s="27"/>
      <c r="B678" s="27"/>
      <c r="C678" s="27"/>
      <c r="D678" s="27"/>
      <c r="E678" s="27"/>
      <c r="F678" s="27"/>
      <c r="G678" s="27"/>
      <c r="H678" s="27"/>
      <c r="J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X678" s="27"/>
    </row>
    <row r="679" spans="1:24">
      <c r="A679" s="27"/>
      <c r="B679" s="27"/>
      <c r="C679" s="27"/>
      <c r="D679" s="27"/>
      <c r="E679" s="27"/>
      <c r="F679" s="27"/>
      <c r="G679" s="27"/>
      <c r="H679" s="27"/>
      <c r="J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X679" s="27"/>
    </row>
    <row r="680" spans="1:24">
      <c r="A680" s="27"/>
      <c r="B680" s="27"/>
      <c r="C680" s="27"/>
      <c r="D680" s="27"/>
      <c r="E680" s="27"/>
      <c r="F680" s="27"/>
      <c r="G680" s="27"/>
      <c r="H680" s="27"/>
      <c r="J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X680" s="27"/>
    </row>
    <row r="681" spans="1:24">
      <c r="A681" s="27"/>
      <c r="B681" s="27"/>
      <c r="C681" s="27"/>
      <c r="D681" s="27"/>
      <c r="E681" s="27"/>
      <c r="F681" s="27"/>
      <c r="G681" s="27"/>
      <c r="H681" s="27"/>
      <c r="J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X681" s="27"/>
    </row>
    <row r="682" spans="1:24">
      <c r="A682" s="27"/>
      <c r="B682" s="27"/>
      <c r="C682" s="27"/>
      <c r="D682" s="27"/>
      <c r="E682" s="27"/>
      <c r="F682" s="27"/>
      <c r="G682" s="27"/>
      <c r="H682" s="27"/>
      <c r="J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X682" s="27"/>
    </row>
    <row r="683" spans="1:24">
      <c r="A683" s="27"/>
      <c r="B683" s="27"/>
      <c r="C683" s="27"/>
      <c r="D683" s="27"/>
      <c r="E683" s="27"/>
      <c r="F683" s="27"/>
      <c r="G683" s="27"/>
      <c r="H683" s="27"/>
      <c r="J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X683" s="27"/>
    </row>
    <row r="684" spans="1:24">
      <c r="A684" s="27"/>
      <c r="B684" s="27"/>
      <c r="C684" s="27"/>
      <c r="D684" s="27"/>
      <c r="E684" s="27"/>
      <c r="F684" s="27"/>
      <c r="G684" s="27"/>
      <c r="H684" s="27"/>
      <c r="J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X684" s="27"/>
    </row>
    <row r="685" spans="1:24">
      <c r="A685" s="27"/>
      <c r="B685" s="27"/>
      <c r="C685" s="27"/>
      <c r="D685" s="27"/>
      <c r="E685" s="27"/>
      <c r="F685" s="27"/>
      <c r="G685" s="27"/>
      <c r="H685" s="27"/>
      <c r="J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X685" s="27"/>
    </row>
    <row r="686" spans="1:24">
      <c r="A686" s="27"/>
      <c r="B686" s="27"/>
      <c r="C686" s="27"/>
      <c r="D686" s="27"/>
      <c r="E686" s="27"/>
      <c r="F686" s="27"/>
      <c r="G686" s="27"/>
      <c r="H686" s="27"/>
      <c r="J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X686" s="27"/>
    </row>
    <row r="687" spans="1:24">
      <c r="A687" s="27"/>
      <c r="B687" s="27"/>
      <c r="C687" s="27"/>
      <c r="D687" s="27"/>
      <c r="E687" s="27"/>
      <c r="F687" s="27"/>
      <c r="G687" s="27"/>
      <c r="H687" s="27"/>
      <c r="J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X687" s="27"/>
    </row>
    <row r="688" spans="1:24">
      <c r="A688" s="27"/>
      <c r="B688" s="27"/>
      <c r="C688" s="27"/>
      <c r="D688" s="27"/>
      <c r="E688" s="27"/>
      <c r="F688" s="27"/>
      <c r="G688" s="27"/>
      <c r="H688" s="27"/>
      <c r="J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X688" s="27"/>
    </row>
    <row r="689" spans="1:24">
      <c r="A689" s="27"/>
      <c r="B689" s="27"/>
      <c r="C689" s="27"/>
      <c r="D689" s="27"/>
      <c r="E689" s="27"/>
      <c r="F689" s="27"/>
      <c r="G689" s="27"/>
      <c r="H689" s="27"/>
      <c r="J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X689" s="27"/>
    </row>
    <row r="690" spans="1:24">
      <c r="A690" s="27"/>
      <c r="B690" s="27"/>
      <c r="C690" s="27"/>
      <c r="D690" s="27"/>
      <c r="E690" s="27"/>
      <c r="F690" s="27"/>
      <c r="G690" s="27"/>
      <c r="H690" s="27"/>
      <c r="J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X690" s="27"/>
    </row>
    <row r="691" spans="1:24">
      <c r="A691" s="27"/>
      <c r="B691" s="27"/>
      <c r="C691" s="27"/>
      <c r="D691" s="27"/>
      <c r="E691" s="27"/>
      <c r="F691" s="27"/>
      <c r="G691" s="27"/>
      <c r="H691" s="27"/>
      <c r="J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X691" s="27"/>
    </row>
    <row r="692" spans="1:24">
      <c r="A692" s="27"/>
      <c r="B692" s="27"/>
      <c r="C692" s="27"/>
      <c r="D692" s="27"/>
      <c r="E692" s="27"/>
      <c r="F692" s="27"/>
      <c r="G692" s="27"/>
      <c r="H692" s="27"/>
      <c r="J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X692" s="27"/>
    </row>
    <row r="693" spans="1:24">
      <c r="A693" s="27"/>
      <c r="B693" s="27"/>
      <c r="C693" s="27"/>
      <c r="D693" s="27"/>
      <c r="E693" s="27"/>
      <c r="F693" s="27"/>
      <c r="G693" s="27"/>
      <c r="H693" s="27"/>
      <c r="J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X693" s="27"/>
    </row>
    <row r="694" spans="1:24">
      <c r="A694" s="27"/>
      <c r="B694" s="27"/>
      <c r="C694" s="27"/>
      <c r="D694" s="27"/>
      <c r="E694" s="27"/>
      <c r="F694" s="27"/>
      <c r="G694" s="27"/>
      <c r="H694" s="27"/>
      <c r="J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X694" s="27"/>
    </row>
    <row r="695" spans="1:24">
      <c r="A695" s="27"/>
      <c r="B695" s="27"/>
      <c r="C695" s="27"/>
      <c r="D695" s="27"/>
      <c r="E695" s="27"/>
      <c r="F695" s="27"/>
      <c r="G695" s="27"/>
      <c r="H695" s="27"/>
      <c r="J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X695" s="27"/>
    </row>
    <row r="696" spans="1:24">
      <c r="A696" s="27"/>
      <c r="B696" s="27"/>
      <c r="C696" s="27"/>
      <c r="D696" s="27"/>
      <c r="E696" s="27"/>
      <c r="F696" s="27"/>
      <c r="G696" s="27"/>
      <c r="H696" s="27"/>
      <c r="J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X696" s="27"/>
    </row>
    <row r="697" spans="1:24">
      <c r="A697" s="27"/>
      <c r="B697" s="27"/>
      <c r="C697" s="27"/>
      <c r="D697" s="27"/>
      <c r="E697" s="27"/>
      <c r="F697" s="27"/>
      <c r="G697" s="27"/>
      <c r="H697" s="27"/>
      <c r="J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X697" s="27"/>
    </row>
    <row r="698" spans="1:24">
      <c r="A698" s="27"/>
      <c r="B698" s="27"/>
      <c r="C698" s="27"/>
      <c r="D698" s="27"/>
      <c r="E698" s="27"/>
      <c r="F698" s="27"/>
      <c r="G698" s="27"/>
      <c r="H698" s="27"/>
      <c r="J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X698" s="27"/>
    </row>
    <row r="699" spans="1:24">
      <c r="A699" s="27"/>
      <c r="B699" s="27"/>
      <c r="C699" s="27"/>
      <c r="D699" s="27"/>
      <c r="E699" s="27"/>
      <c r="F699" s="27"/>
      <c r="G699" s="27"/>
      <c r="H699" s="27"/>
      <c r="J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X699" s="27"/>
    </row>
    <row r="700" spans="1:24">
      <c r="A700" s="27"/>
      <c r="B700" s="27"/>
      <c r="C700" s="27"/>
      <c r="D700" s="27"/>
      <c r="E700" s="27"/>
      <c r="F700" s="27"/>
      <c r="G700" s="27"/>
      <c r="H700" s="27"/>
      <c r="J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X700" s="27"/>
    </row>
    <row r="701" spans="1:24">
      <c r="A701" s="27"/>
      <c r="B701" s="27"/>
      <c r="C701" s="27"/>
      <c r="D701" s="27"/>
      <c r="E701" s="27"/>
      <c r="F701" s="27"/>
      <c r="G701" s="27"/>
      <c r="H701" s="27"/>
      <c r="J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X701" s="27"/>
    </row>
    <row r="702" spans="1:24">
      <c r="A702" s="27"/>
      <c r="B702" s="27"/>
      <c r="C702" s="27"/>
      <c r="D702" s="27"/>
      <c r="E702" s="27"/>
      <c r="F702" s="27"/>
      <c r="G702" s="27"/>
      <c r="H702" s="27"/>
      <c r="J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X702" s="27"/>
    </row>
    <row r="703" spans="1:24">
      <c r="A703" s="27"/>
      <c r="B703" s="27"/>
      <c r="C703" s="27"/>
      <c r="D703" s="27"/>
      <c r="E703" s="27"/>
      <c r="F703" s="27"/>
      <c r="G703" s="27"/>
      <c r="H703" s="27"/>
      <c r="J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X703" s="27"/>
    </row>
    <row r="704" spans="1:24">
      <c r="A704" s="27"/>
      <c r="B704" s="27"/>
      <c r="C704" s="27"/>
      <c r="D704" s="27"/>
      <c r="E704" s="27"/>
      <c r="F704" s="27"/>
      <c r="G704" s="27"/>
      <c r="H704" s="27"/>
      <c r="J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X704" s="27"/>
    </row>
    <row r="705" spans="1:24">
      <c r="A705" s="27"/>
      <c r="B705" s="27"/>
      <c r="C705" s="27"/>
      <c r="D705" s="27"/>
      <c r="E705" s="27"/>
      <c r="F705" s="27"/>
      <c r="G705" s="27"/>
      <c r="H705" s="27"/>
      <c r="J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X705" s="27"/>
    </row>
    <row r="706" spans="1:24">
      <c r="A706" s="27"/>
      <c r="B706" s="27"/>
      <c r="C706" s="27"/>
      <c r="D706" s="27"/>
      <c r="E706" s="27"/>
      <c r="F706" s="27"/>
      <c r="G706" s="27"/>
      <c r="H706" s="27"/>
      <c r="J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X706" s="27"/>
    </row>
    <row r="707" spans="1:24">
      <c r="A707" s="27"/>
      <c r="B707" s="27"/>
      <c r="C707" s="27"/>
      <c r="D707" s="27"/>
      <c r="E707" s="27"/>
      <c r="F707" s="27"/>
      <c r="G707" s="27"/>
      <c r="H707" s="27"/>
      <c r="J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X707" s="27"/>
    </row>
    <row r="708" spans="1:24">
      <c r="A708" s="27"/>
      <c r="B708" s="27"/>
      <c r="C708" s="27"/>
      <c r="D708" s="27"/>
      <c r="E708" s="27"/>
      <c r="F708" s="27"/>
      <c r="G708" s="27"/>
      <c r="H708" s="27"/>
      <c r="J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X708" s="27"/>
    </row>
    <row r="709" spans="1:24">
      <c r="A709" s="27"/>
      <c r="B709" s="27"/>
      <c r="C709" s="27"/>
      <c r="D709" s="27"/>
      <c r="E709" s="27"/>
      <c r="F709" s="27"/>
      <c r="G709" s="27"/>
      <c r="H709" s="27"/>
      <c r="J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X709" s="27"/>
    </row>
    <row r="710" spans="1:24">
      <c r="A710" s="27"/>
      <c r="B710" s="27"/>
      <c r="C710" s="27"/>
      <c r="D710" s="27"/>
      <c r="E710" s="27"/>
      <c r="F710" s="27"/>
      <c r="G710" s="27"/>
      <c r="H710" s="27"/>
      <c r="J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X710" s="27"/>
    </row>
    <row r="711" spans="1:24">
      <c r="A711" s="27"/>
      <c r="B711" s="27"/>
      <c r="C711" s="27"/>
      <c r="D711" s="27"/>
      <c r="E711" s="27"/>
      <c r="F711" s="27"/>
      <c r="G711" s="27"/>
      <c r="H711" s="27"/>
      <c r="J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X711" s="27"/>
    </row>
    <row r="712" spans="1:24">
      <c r="A712" s="27"/>
      <c r="B712" s="27"/>
      <c r="C712" s="27"/>
      <c r="D712" s="27"/>
      <c r="E712" s="27"/>
      <c r="F712" s="27"/>
      <c r="G712" s="27"/>
      <c r="H712" s="27"/>
      <c r="J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X712" s="27"/>
    </row>
    <row r="713" spans="1:24">
      <c r="A713" s="27"/>
      <c r="B713" s="27"/>
      <c r="C713" s="27"/>
      <c r="D713" s="27"/>
      <c r="E713" s="27"/>
      <c r="F713" s="27"/>
      <c r="G713" s="27"/>
      <c r="H713" s="27"/>
      <c r="J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X713" s="27"/>
    </row>
    <row r="714" spans="1:24">
      <c r="A714" s="27"/>
      <c r="B714" s="27"/>
      <c r="C714" s="27"/>
      <c r="D714" s="27"/>
      <c r="E714" s="27"/>
      <c r="F714" s="27"/>
      <c r="G714" s="27"/>
      <c r="H714" s="27"/>
      <c r="J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X714" s="27"/>
    </row>
    <row r="715" spans="1:24">
      <c r="A715" s="27"/>
      <c r="B715" s="27"/>
      <c r="C715" s="27"/>
      <c r="D715" s="27"/>
      <c r="E715" s="27"/>
      <c r="F715" s="27"/>
      <c r="G715" s="27"/>
      <c r="H715" s="27"/>
      <c r="J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X715" s="27"/>
    </row>
    <row r="716" spans="1:24">
      <c r="A716" s="27"/>
      <c r="B716" s="27"/>
      <c r="C716" s="27"/>
      <c r="D716" s="27"/>
      <c r="E716" s="27"/>
      <c r="F716" s="27"/>
      <c r="G716" s="27"/>
      <c r="H716" s="27"/>
      <c r="J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X716" s="27"/>
    </row>
    <row r="717" spans="1:24">
      <c r="A717" s="27"/>
      <c r="B717" s="27"/>
      <c r="C717" s="27"/>
      <c r="D717" s="27"/>
      <c r="E717" s="27"/>
      <c r="F717" s="27"/>
      <c r="G717" s="27"/>
      <c r="H717" s="27"/>
      <c r="J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X717" s="27"/>
    </row>
    <row r="718" spans="1:24">
      <c r="A718" s="27"/>
      <c r="B718" s="27"/>
      <c r="C718" s="27"/>
      <c r="D718" s="27"/>
      <c r="E718" s="27"/>
      <c r="F718" s="27"/>
      <c r="G718" s="27"/>
      <c r="H718" s="27"/>
      <c r="J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X718" s="27"/>
    </row>
    <row r="719" spans="1:24">
      <c r="A719" s="27"/>
      <c r="B719" s="27"/>
      <c r="C719" s="27"/>
      <c r="D719" s="27"/>
      <c r="E719" s="27"/>
      <c r="F719" s="27"/>
      <c r="G719" s="27"/>
      <c r="H719" s="27"/>
      <c r="J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X719" s="27"/>
    </row>
    <row r="720" spans="1:24">
      <c r="A720" s="27"/>
      <c r="B720" s="27"/>
      <c r="C720" s="27"/>
      <c r="D720" s="27"/>
      <c r="E720" s="27"/>
      <c r="F720" s="27"/>
      <c r="G720" s="27"/>
      <c r="H720" s="27"/>
      <c r="J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X720" s="27"/>
    </row>
    <row r="721" spans="1:24">
      <c r="A721" s="27"/>
      <c r="B721" s="27"/>
      <c r="C721" s="27"/>
      <c r="D721" s="27"/>
      <c r="E721" s="27"/>
      <c r="F721" s="27"/>
      <c r="G721" s="27"/>
      <c r="H721" s="27"/>
      <c r="J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X721" s="27"/>
    </row>
    <row r="722" spans="1:24">
      <c r="A722" s="27"/>
      <c r="B722" s="27"/>
      <c r="C722" s="27"/>
      <c r="D722" s="27"/>
      <c r="E722" s="27"/>
      <c r="F722" s="27"/>
      <c r="G722" s="27"/>
      <c r="H722" s="27"/>
      <c r="J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X722" s="27"/>
    </row>
    <row r="723" spans="1:24">
      <c r="A723" s="27"/>
      <c r="B723" s="27"/>
      <c r="C723" s="27"/>
      <c r="D723" s="27"/>
      <c r="E723" s="27"/>
      <c r="F723" s="27"/>
      <c r="G723" s="27"/>
      <c r="H723" s="27"/>
      <c r="J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X723" s="27"/>
    </row>
    <row r="724" spans="1:24">
      <c r="A724" s="27"/>
      <c r="B724" s="27"/>
      <c r="C724" s="27"/>
      <c r="D724" s="27"/>
      <c r="E724" s="27"/>
      <c r="F724" s="27"/>
      <c r="G724" s="27"/>
      <c r="H724" s="27"/>
      <c r="J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X724" s="27"/>
    </row>
    <row r="725" spans="1:24">
      <c r="A725" s="27"/>
      <c r="B725" s="27"/>
      <c r="C725" s="27"/>
      <c r="D725" s="27"/>
      <c r="E725" s="27"/>
      <c r="F725" s="27"/>
      <c r="G725" s="27"/>
      <c r="H725" s="27"/>
      <c r="J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X725" s="27"/>
    </row>
    <row r="726" spans="1:24">
      <c r="A726" s="27"/>
      <c r="B726" s="27"/>
      <c r="C726" s="27"/>
      <c r="D726" s="27"/>
      <c r="E726" s="27"/>
      <c r="F726" s="27"/>
      <c r="G726" s="27"/>
      <c r="H726" s="27"/>
      <c r="J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X726" s="27"/>
    </row>
    <row r="727" spans="1:24">
      <c r="A727" s="27"/>
      <c r="B727" s="27"/>
      <c r="C727" s="27"/>
      <c r="D727" s="27"/>
      <c r="E727" s="27"/>
      <c r="F727" s="27"/>
      <c r="G727" s="27"/>
      <c r="H727" s="27"/>
      <c r="J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X727" s="27"/>
    </row>
    <row r="728" spans="1:24">
      <c r="A728" s="27"/>
      <c r="B728" s="27"/>
      <c r="C728" s="27"/>
      <c r="D728" s="27"/>
      <c r="E728" s="27"/>
      <c r="F728" s="27"/>
      <c r="G728" s="27"/>
      <c r="H728" s="27"/>
      <c r="J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X728" s="27"/>
    </row>
    <row r="729" spans="1:24">
      <c r="A729" s="27"/>
      <c r="B729" s="27"/>
      <c r="C729" s="27"/>
      <c r="D729" s="27"/>
      <c r="E729" s="27"/>
      <c r="F729" s="27"/>
      <c r="G729" s="27"/>
      <c r="H729" s="27"/>
      <c r="J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X729" s="27"/>
    </row>
    <row r="730" spans="1:24">
      <c r="A730" s="27"/>
      <c r="B730" s="27"/>
      <c r="C730" s="27"/>
      <c r="D730" s="27"/>
      <c r="E730" s="27"/>
      <c r="F730" s="27"/>
      <c r="G730" s="27"/>
      <c r="H730" s="27"/>
      <c r="J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X730" s="27"/>
    </row>
    <row r="731" spans="1:24">
      <c r="A731" s="27"/>
      <c r="B731" s="27"/>
      <c r="C731" s="27"/>
      <c r="D731" s="27"/>
      <c r="E731" s="27"/>
      <c r="F731" s="27"/>
      <c r="G731" s="27"/>
      <c r="H731" s="27"/>
      <c r="J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X731" s="27"/>
    </row>
    <row r="732" spans="1:24">
      <c r="A732" s="27"/>
      <c r="B732" s="27"/>
      <c r="C732" s="27"/>
      <c r="D732" s="27"/>
      <c r="E732" s="27"/>
      <c r="F732" s="27"/>
      <c r="G732" s="27"/>
      <c r="H732" s="27"/>
      <c r="J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X732" s="27"/>
    </row>
    <row r="733" spans="1:24">
      <c r="A733" s="27"/>
      <c r="B733" s="27"/>
      <c r="C733" s="27"/>
      <c r="D733" s="27"/>
      <c r="E733" s="27"/>
      <c r="F733" s="27"/>
      <c r="G733" s="27"/>
      <c r="H733" s="27"/>
      <c r="J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X733" s="27"/>
    </row>
    <row r="734" spans="1:24">
      <c r="A734" s="27"/>
      <c r="B734" s="27"/>
      <c r="C734" s="27"/>
      <c r="D734" s="27"/>
      <c r="E734" s="27"/>
      <c r="F734" s="27"/>
      <c r="G734" s="27"/>
      <c r="H734" s="27"/>
      <c r="J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X734" s="27"/>
    </row>
    <row r="735" spans="1:24">
      <c r="A735" s="27"/>
      <c r="B735" s="27"/>
      <c r="C735" s="27"/>
      <c r="D735" s="27"/>
      <c r="E735" s="27"/>
      <c r="F735" s="27"/>
      <c r="G735" s="27"/>
      <c r="H735" s="27"/>
      <c r="J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X735" s="27"/>
    </row>
    <row r="736" spans="1:24">
      <c r="A736" s="27"/>
      <c r="B736" s="27"/>
      <c r="C736" s="27"/>
      <c r="D736" s="27"/>
      <c r="E736" s="27"/>
      <c r="F736" s="27"/>
      <c r="G736" s="27"/>
      <c r="H736" s="27"/>
      <c r="J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X736" s="27"/>
    </row>
    <row r="737" spans="1:24">
      <c r="A737" s="27"/>
      <c r="B737" s="27"/>
      <c r="C737" s="27"/>
      <c r="D737" s="27"/>
      <c r="E737" s="27"/>
      <c r="F737" s="27"/>
      <c r="G737" s="27"/>
      <c r="H737" s="27"/>
      <c r="J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X737" s="27"/>
    </row>
    <row r="738" spans="1:24">
      <c r="A738" s="27"/>
      <c r="B738" s="27"/>
      <c r="C738" s="27"/>
      <c r="D738" s="27"/>
      <c r="E738" s="27"/>
      <c r="F738" s="27"/>
      <c r="G738" s="27"/>
      <c r="H738" s="27"/>
      <c r="J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X738" s="27"/>
    </row>
    <row r="739" spans="1:24">
      <c r="A739" s="27"/>
      <c r="B739" s="27"/>
      <c r="C739" s="27"/>
      <c r="D739" s="27"/>
      <c r="E739" s="27"/>
      <c r="F739" s="27"/>
      <c r="G739" s="27"/>
      <c r="H739" s="27"/>
      <c r="J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X739" s="27"/>
    </row>
    <row r="740" spans="1:24">
      <c r="A740" s="27"/>
      <c r="B740" s="27"/>
      <c r="C740" s="27"/>
      <c r="D740" s="27"/>
      <c r="E740" s="27"/>
      <c r="F740" s="27"/>
      <c r="G740" s="27"/>
      <c r="H740" s="27"/>
      <c r="J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X740" s="27"/>
    </row>
    <row r="741" spans="1:24">
      <c r="A741" s="27"/>
      <c r="B741" s="27"/>
      <c r="C741" s="27"/>
      <c r="D741" s="27"/>
      <c r="E741" s="27"/>
      <c r="F741" s="27"/>
      <c r="G741" s="27"/>
      <c r="H741" s="27"/>
      <c r="J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X741" s="27"/>
    </row>
    <row r="742" spans="1:24">
      <c r="A742" s="27"/>
      <c r="B742" s="27"/>
      <c r="C742" s="27"/>
      <c r="D742" s="27"/>
      <c r="E742" s="27"/>
      <c r="F742" s="27"/>
      <c r="G742" s="27"/>
      <c r="H742" s="27"/>
      <c r="J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X742" s="27"/>
    </row>
    <row r="743" spans="1:24">
      <c r="A743" s="27"/>
      <c r="B743" s="27"/>
      <c r="C743" s="27"/>
      <c r="D743" s="27"/>
      <c r="E743" s="27"/>
      <c r="F743" s="27"/>
      <c r="G743" s="27"/>
      <c r="H743" s="27"/>
      <c r="J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X743" s="27"/>
    </row>
    <row r="744" spans="1:24">
      <c r="A744" s="27"/>
      <c r="B744" s="27"/>
      <c r="C744" s="27"/>
      <c r="D744" s="27"/>
      <c r="E744" s="27"/>
      <c r="F744" s="27"/>
      <c r="G744" s="27"/>
      <c r="H744" s="27"/>
      <c r="J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X744" s="27"/>
    </row>
    <row r="745" spans="1:24">
      <c r="A745" s="27"/>
      <c r="B745" s="27"/>
      <c r="C745" s="27"/>
      <c r="D745" s="27"/>
      <c r="E745" s="27"/>
      <c r="F745" s="27"/>
      <c r="G745" s="27"/>
      <c r="H745" s="27"/>
      <c r="J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X745" s="27"/>
    </row>
    <row r="746" spans="1:24">
      <c r="A746" s="27"/>
      <c r="B746" s="27"/>
      <c r="C746" s="27"/>
      <c r="D746" s="27"/>
      <c r="E746" s="27"/>
      <c r="F746" s="27"/>
      <c r="G746" s="27"/>
      <c r="H746" s="27"/>
      <c r="J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X746" s="27"/>
    </row>
    <row r="747" spans="1:24">
      <c r="A747" s="27"/>
      <c r="B747" s="27"/>
      <c r="C747" s="27"/>
      <c r="D747" s="27"/>
      <c r="E747" s="27"/>
      <c r="F747" s="27"/>
      <c r="G747" s="27"/>
      <c r="H747" s="27"/>
      <c r="J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X747" s="27"/>
    </row>
    <row r="748" spans="1:24">
      <c r="A748" s="27"/>
      <c r="B748" s="27"/>
      <c r="C748" s="27"/>
      <c r="D748" s="27"/>
      <c r="E748" s="27"/>
      <c r="F748" s="27"/>
      <c r="G748" s="27"/>
      <c r="H748" s="27"/>
      <c r="J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X748" s="27"/>
    </row>
    <row r="749" spans="1:24">
      <c r="A749" s="27"/>
      <c r="B749" s="27"/>
      <c r="C749" s="27"/>
      <c r="D749" s="27"/>
      <c r="E749" s="27"/>
      <c r="F749" s="27"/>
      <c r="G749" s="27"/>
      <c r="H749" s="27"/>
      <c r="J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X749" s="27"/>
    </row>
    <row r="750" spans="1:24">
      <c r="A750" s="27"/>
      <c r="B750" s="27"/>
      <c r="C750" s="27"/>
      <c r="D750" s="27"/>
      <c r="E750" s="27"/>
      <c r="F750" s="27"/>
      <c r="G750" s="27"/>
      <c r="H750" s="27"/>
      <c r="J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X750" s="27"/>
    </row>
    <row r="751" spans="1:24">
      <c r="A751" s="27"/>
      <c r="B751" s="27"/>
      <c r="C751" s="27"/>
      <c r="D751" s="27"/>
      <c r="E751" s="27"/>
      <c r="F751" s="27"/>
      <c r="G751" s="27"/>
      <c r="H751" s="27"/>
      <c r="J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X751" s="27"/>
    </row>
    <row r="752" spans="1:24">
      <c r="A752" s="27"/>
      <c r="B752" s="27"/>
      <c r="C752" s="27"/>
      <c r="D752" s="27"/>
      <c r="E752" s="27"/>
      <c r="F752" s="27"/>
      <c r="G752" s="27"/>
      <c r="H752" s="27"/>
      <c r="J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X752" s="27"/>
    </row>
    <row r="753" spans="1:24">
      <c r="A753" s="27"/>
      <c r="B753" s="27"/>
      <c r="C753" s="27"/>
      <c r="D753" s="27"/>
      <c r="E753" s="27"/>
      <c r="F753" s="27"/>
      <c r="G753" s="27"/>
      <c r="H753" s="27"/>
      <c r="J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X753" s="27"/>
    </row>
    <row r="754" spans="1:24">
      <c r="A754" s="27"/>
      <c r="B754" s="27"/>
      <c r="C754" s="27"/>
      <c r="D754" s="27"/>
      <c r="E754" s="27"/>
      <c r="F754" s="27"/>
      <c r="G754" s="27"/>
      <c r="H754" s="27"/>
      <c r="J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X754" s="27"/>
    </row>
    <row r="755" spans="1:24">
      <c r="A755" s="27"/>
      <c r="B755" s="27"/>
      <c r="C755" s="27"/>
      <c r="D755" s="27"/>
      <c r="E755" s="27"/>
      <c r="F755" s="27"/>
      <c r="G755" s="27"/>
      <c r="H755" s="27"/>
      <c r="J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X755" s="27"/>
    </row>
    <row r="756" spans="1:24">
      <c r="A756" s="27"/>
      <c r="B756" s="27"/>
      <c r="C756" s="27"/>
      <c r="D756" s="27"/>
      <c r="E756" s="27"/>
      <c r="F756" s="27"/>
      <c r="G756" s="27"/>
      <c r="H756" s="27"/>
      <c r="J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X756" s="27"/>
    </row>
    <row r="757" spans="1:24">
      <c r="A757" s="27"/>
      <c r="B757" s="27"/>
      <c r="C757" s="27"/>
      <c r="D757" s="27"/>
      <c r="E757" s="27"/>
      <c r="F757" s="27"/>
      <c r="G757" s="27"/>
      <c r="H757" s="27"/>
      <c r="J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X757" s="27"/>
    </row>
    <row r="758" spans="1:24">
      <c r="A758" s="27"/>
      <c r="B758" s="27"/>
      <c r="C758" s="27"/>
      <c r="D758" s="27"/>
      <c r="E758" s="27"/>
      <c r="F758" s="27"/>
      <c r="G758" s="27"/>
      <c r="H758" s="27"/>
      <c r="J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X758" s="27"/>
    </row>
    <row r="759" spans="1:24">
      <c r="A759" s="27"/>
      <c r="B759" s="27"/>
      <c r="C759" s="27"/>
      <c r="D759" s="27"/>
      <c r="E759" s="27"/>
      <c r="F759" s="27"/>
      <c r="G759" s="27"/>
      <c r="H759" s="27"/>
      <c r="J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X759" s="27"/>
    </row>
    <row r="760" spans="1:24">
      <c r="A760" s="27"/>
      <c r="B760" s="27"/>
      <c r="C760" s="27"/>
      <c r="D760" s="27"/>
      <c r="E760" s="27"/>
      <c r="F760" s="27"/>
      <c r="G760" s="27"/>
      <c r="H760" s="27"/>
      <c r="J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X760" s="27"/>
    </row>
    <row r="761" spans="1:24">
      <c r="A761" s="27"/>
      <c r="B761" s="27"/>
      <c r="C761" s="27"/>
      <c r="D761" s="27"/>
      <c r="E761" s="27"/>
      <c r="F761" s="27"/>
      <c r="G761" s="27"/>
      <c r="H761" s="27"/>
      <c r="J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X761" s="27"/>
    </row>
    <row r="762" spans="1:24">
      <c r="A762" s="27"/>
      <c r="B762" s="27"/>
      <c r="C762" s="27"/>
      <c r="D762" s="27"/>
      <c r="E762" s="27"/>
      <c r="F762" s="27"/>
      <c r="G762" s="27"/>
      <c r="H762" s="27"/>
      <c r="J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X762" s="27"/>
    </row>
    <row r="763" spans="1:24">
      <c r="A763" s="27"/>
      <c r="B763" s="27"/>
      <c r="C763" s="27"/>
      <c r="D763" s="27"/>
      <c r="E763" s="27"/>
      <c r="F763" s="27"/>
      <c r="G763" s="27"/>
      <c r="H763" s="27"/>
      <c r="J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X763" s="27"/>
    </row>
    <row r="764" spans="1:24">
      <c r="A764" s="27"/>
      <c r="B764" s="27"/>
      <c r="C764" s="27"/>
      <c r="D764" s="27"/>
      <c r="E764" s="27"/>
      <c r="F764" s="27"/>
      <c r="G764" s="27"/>
      <c r="H764" s="27"/>
      <c r="J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X764" s="27"/>
    </row>
    <row r="765" spans="1:24">
      <c r="A765" s="27"/>
      <c r="B765" s="27"/>
      <c r="C765" s="27"/>
      <c r="D765" s="27"/>
      <c r="E765" s="27"/>
      <c r="F765" s="27"/>
      <c r="G765" s="27"/>
      <c r="H765" s="27"/>
      <c r="J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X765" s="27"/>
    </row>
    <row r="766" spans="1:24">
      <c r="A766" s="27"/>
      <c r="B766" s="27"/>
      <c r="C766" s="27"/>
      <c r="D766" s="27"/>
      <c r="E766" s="27"/>
      <c r="F766" s="27"/>
      <c r="G766" s="27"/>
      <c r="H766" s="27"/>
      <c r="J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X766" s="27"/>
    </row>
    <row r="767" spans="1:24">
      <c r="A767" s="27"/>
      <c r="B767" s="27"/>
      <c r="C767" s="27"/>
      <c r="D767" s="27"/>
      <c r="E767" s="27"/>
      <c r="F767" s="27"/>
      <c r="G767" s="27"/>
      <c r="H767" s="27"/>
      <c r="J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X767" s="27"/>
    </row>
    <row r="768" spans="1:24">
      <c r="A768" s="27"/>
      <c r="B768" s="27"/>
      <c r="C768" s="27"/>
      <c r="D768" s="27"/>
      <c r="E768" s="27"/>
      <c r="F768" s="27"/>
      <c r="G768" s="27"/>
      <c r="H768" s="27"/>
      <c r="J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X768" s="27"/>
    </row>
    <row r="769" spans="1:24">
      <c r="A769" s="27"/>
      <c r="B769" s="27"/>
      <c r="C769" s="27"/>
      <c r="D769" s="27"/>
      <c r="E769" s="27"/>
      <c r="F769" s="27"/>
      <c r="G769" s="27"/>
      <c r="H769" s="27"/>
      <c r="J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X769" s="27"/>
    </row>
    <row r="770" spans="1:24">
      <c r="A770" s="27"/>
      <c r="B770" s="27"/>
      <c r="C770" s="27"/>
      <c r="D770" s="27"/>
      <c r="E770" s="27"/>
      <c r="F770" s="27"/>
      <c r="G770" s="27"/>
      <c r="H770" s="27"/>
      <c r="J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X770" s="27"/>
    </row>
    <row r="771" spans="1:24">
      <c r="A771" s="27"/>
      <c r="B771" s="27"/>
      <c r="C771" s="27"/>
      <c r="D771" s="27"/>
      <c r="E771" s="27"/>
      <c r="F771" s="27"/>
      <c r="G771" s="27"/>
      <c r="H771" s="27"/>
      <c r="J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X771" s="27"/>
    </row>
    <row r="772" spans="1:24">
      <c r="A772" s="27"/>
      <c r="B772" s="27"/>
      <c r="C772" s="27"/>
      <c r="D772" s="27"/>
      <c r="E772" s="27"/>
      <c r="F772" s="27"/>
      <c r="G772" s="27"/>
      <c r="H772" s="27"/>
      <c r="J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X772" s="27"/>
    </row>
    <row r="773" spans="1:24">
      <c r="A773" s="27"/>
      <c r="B773" s="27"/>
      <c r="C773" s="27"/>
      <c r="D773" s="27"/>
      <c r="E773" s="27"/>
      <c r="F773" s="27"/>
      <c r="G773" s="27"/>
      <c r="H773" s="27"/>
      <c r="J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X773" s="27"/>
    </row>
    <row r="774" spans="1:24">
      <c r="A774" s="27"/>
      <c r="B774" s="27"/>
      <c r="C774" s="27"/>
      <c r="D774" s="27"/>
      <c r="E774" s="27"/>
      <c r="F774" s="27"/>
      <c r="G774" s="27"/>
      <c r="H774" s="27"/>
      <c r="J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X774" s="27"/>
    </row>
    <row r="775" spans="1:24">
      <c r="A775" s="27"/>
      <c r="B775" s="27"/>
      <c r="C775" s="27"/>
      <c r="D775" s="27"/>
      <c r="E775" s="27"/>
      <c r="F775" s="27"/>
      <c r="G775" s="27"/>
      <c r="H775" s="27"/>
      <c r="J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X775" s="27"/>
    </row>
    <row r="776" spans="1:24">
      <c r="A776" s="27"/>
      <c r="B776" s="27"/>
      <c r="C776" s="27"/>
      <c r="D776" s="27"/>
      <c r="E776" s="27"/>
      <c r="F776" s="27"/>
      <c r="G776" s="27"/>
      <c r="H776" s="27"/>
      <c r="J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X776" s="27"/>
    </row>
    <row r="777" spans="1:24">
      <c r="A777" s="27"/>
      <c r="B777" s="27"/>
      <c r="C777" s="27"/>
      <c r="D777" s="27"/>
      <c r="E777" s="27"/>
      <c r="F777" s="27"/>
      <c r="G777" s="27"/>
      <c r="H777" s="27"/>
      <c r="J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X777" s="27"/>
    </row>
    <row r="778" spans="1:24">
      <c r="A778" s="27"/>
      <c r="B778" s="27"/>
      <c r="C778" s="27"/>
      <c r="D778" s="27"/>
      <c r="E778" s="27"/>
      <c r="F778" s="27"/>
      <c r="G778" s="27"/>
      <c r="H778" s="27"/>
      <c r="J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X778" s="27"/>
    </row>
    <row r="779" spans="1:24">
      <c r="A779" s="27"/>
      <c r="B779" s="27"/>
      <c r="C779" s="27"/>
      <c r="D779" s="27"/>
      <c r="E779" s="27"/>
      <c r="F779" s="27"/>
      <c r="G779" s="27"/>
      <c r="H779" s="27"/>
      <c r="J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X779" s="27"/>
    </row>
    <row r="780" spans="1:24">
      <c r="A780" s="27"/>
      <c r="B780" s="27"/>
      <c r="C780" s="27"/>
      <c r="D780" s="27"/>
      <c r="E780" s="27"/>
      <c r="F780" s="27"/>
      <c r="G780" s="27"/>
      <c r="H780" s="27"/>
      <c r="J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X780" s="27"/>
    </row>
    <row r="781" spans="1:24">
      <c r="A781" s="27"/>
      <c r="B781" s="27"/>
      <c r="C781" s="27"/>
      <c r="D781" s="27"/>
      <c r="E781" s="27"/>
      <c r="F781" s="27"/>
      <c r="G781" s="27"/>
      <c r="H781" s="27"/>
      <c r="J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X781" s="27"/>
    </row>
    <row r="782" spans="1:24">
      <c r="A782" s="27"/>
      <c r="B782" s="27"/>
      <c r="C782" s="27"/>
      <c r="D782" s="27"/>
      <c r="E782" s="27"/>
      <c r="F782" s="27"/>
      <c r="G782" s="27"/>
      <c r="H782" s="27"/>
      <c r="J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X782" s="27"/>
    </row>
    <row r="783" spans="1:24">
      <c r="A783" s="27"/>
      <c r="B783" s="27"/>
      <c r="C783" s="27"/>
      <c r="D783" s="27"/>
      <c r="E783" s="27"/>
      <c r="F783" s="27"/>
      <c r="G783" s="27"/>
      <c r="H783" s="27"/>
      <c r="J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X783" s="27"/>
    </row>
    <row r="784" spans="1:24">
      <c r="A784" s="27"/>
      <c r="B784" s="27"/>
      <c r="C784" s="27"/>
      <c r="D784" s="27"/>
      <c r="E784" s="27"/>
      <c r="F784" s="27"/>
      <c r="G784" s="27"/>
      <c r="H784" s="27"/>
      <c r="J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X784" s="27"/>
    </row>
    <row r="785" spans="1:24">
      <c r="A785" s="27"/>
      <c r="B785" s="27"/>
      <c r="C785" s="27"/>
      <c r="D785" s="27"/>
      <c r="E785" s="27"/>
      <c r="F785" s="27"/>
      <c r="G785" s="27"/>
      <c r="H785" s="27"/>
      <c r="J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X785" s="27"/>
    </row>
    <row r="786" spans="1:24">
      <c r="A786" s="27"/>
      <c r="B786" s="27"/>
      <c r="C786" s="27"/>
      <c r="D786" s="27"/>
      <c r="E786" s="27"/>
      <c r="F786" s="27"/>
      <c r="G786" s="27"/>
      <c r="H786" s="27"/>
      <c r="J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X786" s="27"/>
    </row>
    <row r="787" spans="1:24">
      <c r="A787" s="27"/>
      <c r="B787" s="27"/>
      <c r="C787" s="27"/>
      <c r="D787" s="27"/>
      <c r="E787" s="27"/>
      <c r="F787" s="27"/>
      <c r="G787" s="27"/>
      <c r="H787" s="27"/>
      <c r="J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X787" s="27"/>
    </row>
    <row r="788" spans="1:24">
      <c r="A788" s="27"/>
      <c r="B788" s="27"/>
      <c r="C788" s="27"/>
      <c r="D788" s="27"/>
      <c r="E788" s="27"/>
      <c r="F788" s="27"/>
      <c r="G788" s="27"/>
      <c r="H788" s="27"/>
      <c r="J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X788" s="27"/>
    </row>
    <row r="789" spans="1:24">
      <c r="A789" s="27"/>
      <c r="B789" s="27"/>
      <c r="C789" s="27"/>
      <c r="D789" s="27"/>
      <c r="E789" s="27"/>
      <c r="F789" s="27"/>
      <c r="G789" s="27"/>
      <c r="H789" s="27"/>
      <c r="J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X789" s="27"/>
    </row>
    <row r="790" spans="1:24">
      <c r="A790" s="27"/>
      <c r="B790" s="27"/>
      <c r="C790" s="27"/>
      <c r="D790" s="27"/>
      <c r="E790" s="27"/>
      <c r="F790" s="27"/>
      <c r="G790" s="27"/>
      <c r="H790" s="27"/>
      <c r="J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X790" s="27"/>
    </row>
    <row r="791" spans="1:24">
      <c r="A791" s="27"/>
      <c r="B791" s="27"/>
      <c r="C791" s="27"/>
      <c r="D791" s="27"/>
      <c r="E791" s="27"/>
      <c r="F791" s="27"/>
      <c r="G791" s="27"/>
      <c r="H791" s="27"/>
      <c r="J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X791" s="27"/>
    </row>
    <row r="792" spans="1:24">
      <c r="A792" s="27"/>
      <c r="B792" s="27"/>
      <c r="C792" s="27"/>
      <c r="D792" s="27"/>
      <c r="E792" s="27"/>
      <c r="F792" s="27"/>
      <c r="G792" s="27"/>
      <c r="H792" s="27"/>
      <c r="J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X792" s="27"/>
    </row>
    <row r="793" spans="1:24">
      <c r="A793" s="27"/>
      <c r="B793" s="27"/>
      <c r="C793" s="27"/>
      <c r="D793" s="27"/>
      <c r="E793" s="27"/>
      <c r="F793" s="27"/>
      <c r="G793" s="27"/>
      <c r="H793" s="27"/>
      <c r="J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X793" s="27"/>
    </row>
    <row r="794" spans="1:24">
      <c r="A794" s="27"/>
      <c r="B794" s="27"/>
      <c r="C794" s="27"/>
      <c r="D794" s="27"/>
      <c r="E794" s="27"/>
      <c r="F794" s="27"/>
      <c r="G794" s="27"/>
      <c r="H794" s="27"/>
      <c r="J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X794" s="27"/>
    </row>
    <row r="795" spans="1:24">
      <c r="A795" s="27"/>
      <c r="B795" s="27"/>
      <c r="C795" s="27"/>
      <c r="D795" s="27"/>
      <c r="E795" s="27"/>
      <c r="F795" s="27"/>
      <c r="G795" s="27"/>
      <c r="H795" s="27"/>
      <c r="J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X795" s="27"/>
    </row>
    <row r="796" spans="1:24">
      <c r="A796" s="27"/>
      <c r="B796" s="27"/>
      <c r="C796" s="27"/>
      <c r="D796" s="27"/>
      <c r="E796" s="27"/>
      <c r="F796" s="27"/>
      <c r="G796" s="27"/>
      <c r="H796" s="27"/>
      <c r="J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X796" s="27"/>
    </row>
    <row r="797" spans="1:24">
      <c r="A797" s="27"/>
      <c r="B797" s="27"/>
      <c r="C797" s="27"/>
      <c r="D797" s="27"/>
      <c r="E797" s="27"/>
      <c r="F797" s="27"/>
      <c r="G797" s="27"/>
      <c r="H797" s="27"/>
      <c r="J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X797" s="27"/>
    </row>
    <row r="798" spans="1:24">
      <c r="A798" s="27"/>
      <c r="B798" s="27"/>
      <c r="C798" s="27"/>
      <c r="D798" s="27"/>
      <c r="E798" s="27"/>
      <c r="F798" s="27"/>
      <c r="G798" s="27"/>
      <c r="H798" s="27"/>
      <c r="J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X798" s="27"/>
    </row>
    <row r="799" spans="1:24">
      <c r="A799" s="27"/>
      <c r="B799" s="27"/>
      <c r="C799" s="27"/>
      <c r="D799" s="27"/>
      <c r="E799" s="27"/>
      <c r="F799" s="27"/>
      <c r="G799" s="27"/>
      <c r="H799" s="27"/>
      <c r="J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X799" s="27"/>
    </row>
    <row r="800" spans="1:24">
      <c r="A800" s="27"/>
      <c r="B800" s="27"/>
      <c r="C800" s="27"/>
      <c r="D800" s="27"/>
      <c r="E800" s="27"/>
      <c r="F800" s="27"/>
      <c r="G800" s="27"/>
      <c r="H800" s="27"/>
      <c r="J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X800" s="27"/>
    </row>
    <row r="801" spans="1:24">
      <c r="A801" s="27"/>
      <c r="B801" s="27"/>
      <c r="C801" s="27"/>
      <c r="D801" s="27"/>
      <c r="E801" s="27"/>
      <c r="F801" s="27"/>
      <c r="G801" s="27"/>
      <c r="H801" s="27"/>
      <c r="J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X801" s="27"/>
    </row>
    <row r="802" spans="1:24">
      <c r="A802" s="27"/>
      <c r="B802" s="27"/>
      <c r="C802" s="27"/>
      <c r="D802" s="27"/>
      <c r="E802" s="27"/>
      <c r="F802" s="27"/>
      <c r="G802" s="27"/>
      <c r="H802" s="27"/>
      <c r="J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X802" s="27"/>
    </row>
    <row r="803" spans="1:24">
      <c r="A803" s="27"/>
      <c r="B803" s="27"/>
      <c r="C803" s="27"/>
      <c r="D803" s="27"/>
      <c r="E803" s="27"/>
      <c r="F803" s="27"/>
      <c r="G803" s="27"/>
      <c r="H803" s="27"/>
      <c r="J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X803" s="27"/>
    </row>
    <row r="804" spans="1:24">
      <c r="A804" s="27"/>
      <c r="B804" s="27"/>
      <c r="C804" s="27"/>
      <c r="D804" s="27"/>
      <c r="E804" s="27"/>
      <c r="F804" s="27"/>
      <c r="G804" s="27"/>
      <c r="H804" s="27"/>
      <c r="J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X804" s="27"/>
    </row>
    <row r="805" spans="1:24">
      <c r="A805" s="27"/>
      <c r="B805" s="27"/>
      <c r="C805" s="27"/>
      <c r="D805" s="27"/>
      <c r="E805" s="27"/>
      <c r="F805" s="27"/>
      <c r="G805" s="27"/>
      <c r="H805" s="27"/>
      <c r="J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X805" s="27"/>
    </row>
    <row r="806" spans="1:24">
      <c r="A806" s="27"/>
      <c r="B806" s="27"/>
      <c r="C806" s="27"/>
      <c r="D806" s="27"/>
      <c r="E806" s="27"/>
      <c r="F806" s="27"/>
      <c r="G806" s="27"/>
      <c r="H806" s="27"/>
      <c r="J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X806" s="27"/>
    </row>
    <row r="807" spans="1:24">
      <c r="A807" s="27"/>
      <c r="B807" s="27"/>
      <c r="C807" s="27"/>
      <c r="D807" s="27"/>
      <c r="E807" s="27"/>
      <c r="F807" s="27"/>
      <c r="G807" s="27"/>
      <c r="H807" s="27"/>
      <c r="J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X807" s="27"/>
    </row>
    <row r="808" spans="1:24">
      <c r="A808" s="27"/>
      <c r="B808" s="27"/>
      <c r="C808" s="27"/>
      <c r="D808" s="27"/>
      <c r="E808" s="27"/>
      <c r="F808" s="27"/>
      <c r="G808" s="27"/>
      <c r="H808" s="27"/>
      <c r="J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X808" s="27"/>
    </row>
    <row r="809" spans="1:24">
      <c r="A809" s="27"/>
      <c r="B809" s="27"/>
      <c r="C809" s="27"/>
      <c r="D809" s="27"/>
      <c r="E809" s="27"/>
      <c r="F809" s="27"/>
      <c r="G809" s="27"/>
      <c r="H809" s="27"/>
      <c r="J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X809" s="27"/>
    </row>
    <row r="810" spans="1:24">
      <c r="A810" s="27"/>
      <c r="B810" s="27"/>
      <c r="C810" s="27"/>
      <c r="D810" s="27"/>
      <c r="E810" s="27"/>
      <c r="F810" s="27"/>
      <c r="G810" s="27"/>
      <c r="H810" s="27"/>
      <c r="J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X810" s="27"/>
    </row>
    <row r="811" spans="1:24">
      <c r="A811" s="27"/>
      <c r="B811" s="27"/>
      <c r="C811" s="27"/>
      <c r="D811" s="27"/>
      <c r="E811" s="27"/>
      <c r="F811" s="27"/>
      <c r="G811" s="27"/>
      <c r="H811" s="27"/>
      <c r="J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X811" s="27"/>
    </row>
    <row r="812" spans="1:24">
      <c r="A812" s="27"/>
      <c r="B812" s="27"/>
      <c r="C812" s="27"/>
      <c r="D812" s="27"/>
      <c r="E812" s="27"/>
      <c r="F812" s="27"/>
      <c r="G812" s="27"/>
      <c r="H812" s="27"/>
      <c r="J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X812" s="27"/>
    </row>
    <row r="813" spans="1:24">
      <c r="A813" s="27"/>
      <c r="B813" s="27"/>
      <c r="C813" s="27"/>
      <c r="D813" s="27"/>
      <c r="E813" s="27"/>
      <c r="F813" s="27"/>
      <c r="G813" s="27"/>
      <c r="H813" s="27"/>
      <c r="J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X813" s="27"/>
    </row>
    <row r="814" spans="1:24">
      <c r="A814" s="27"/>
      <c r="B814" s="27"/>
      <c r="C814" s="27"/>
      <c r="D814" s="27"/>
      <c r="E814" s="27"/>
      <c r="F814" s="27"/>
      <c r="G814" s="27"/>
      <c r="H814" s="27"/>
      <c r="J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X814" s="27"/>
    </row>
    <row r="815" spans="1:24">
      <c r="A815" s="27"/>
      <c r="B815" s="27"/>
      <c r="C815" s="27"/>
      <c r="D815" s="27"/>
      <c r="E815" s="27"/>
      <c r="F815" s="27"/>
      <c r="G815" s="27"/>
      <c r="H815" s="27"/>
      <c r="J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X815" s="27"/>
    </row>
    <row r="816" spans="1:24">
      <c r="A816" s="27"/>
      <c r="B816" s="27"/>
      <c r="C816" s="27"/>
      <c r="D816" s="27"/>
      <c r="E816" s="27"/>
      <c r="F816" s="27"/>
      <c r="G816" s="27"/>
      <c r="H816" s="27"/>
      <c r="J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X816" s="27"/>
    </row>
    <row r="817" spans="1:24">
      <c r="A817" s="27"/>
      <c r="B817" s="27"/>
      <c r="C817" s="27"/>
      <c r="D817" s="27"/>
      <c r="E817" s="27"/>
      <c r="F817" s="27"/>
      <c r="G817" s="27"/>
      <c r="H817" s="27"/>
      <c r="J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X817" s="27"/>
    </row>
    <row r="818" spans="1:24">
      <c r="A818" s="27"/>
      <c r="B818" s="27"/>
      <c r="C818" s="27"/>
      <c r="D818" s="27"/>
      <c r="E818" s="27"/>
      <c r="F818" s="27"/>
      <c r="G818" s="27"/>
      <c r="H818" s="27"/>
      <c r="J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X818" s="27"/>
    </row>
    <row r="819" spans="1:24">
      <c r="A819" s="27"/>
      <c r="B819" s="27"/>
      <c r="C819" s="27"/>
      <c r="D819" s="27"/>
      <c r="E819" s="27"/>
      <c r="F819" s="27"/>
      <c r="G819" s="27"/>
      <c r="H819" s="27"/>
      <c r="J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X819" s="27"/>
    </row>
    <row r="820" spans="1:24">
      <c r="A820" s="27"/>
      <c r="B820" s="27"/>
      <c r="C820" s="27"/>
      <c r="D820" s="27"/>
      <c r="E820" s="27"/>
      <c r="F820" s="27"/>
      <c r="G820" s="27"/>
      <c r="H820" s="27"/>
      <c r="J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X820" s="27"/>
    </row>
    <row r="821" spans="1:24">
      <c r="A821" s="27"/>
      <c r="B821" s="27"/>
      <c r="C821" s="27"/>
      <c r="D821" s="27"/>
      <c r="E821" s="27"/>
      <c r="F821" s="27"/>
      <c r="G821" s="27"/>
      <c r="H821" s="27"/>
      <c r="J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X821" s="27"/>
    </row>
    <row r="822" spans="1:24">
      <c r="A822" s="27"/>
      <c r="B822" s="27"/>
      <c r="C822" s="27"/>
      <c r="D822" s="27"/>
      <c r="E822" s="27"/>
      <c r="F822" s="27"/>
      <c r="G822" s="27"/>
      <c r="H822" s="27"/>
      <c r="J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X822" s="27"/>
    </row>
    <row r="823" spans="1:24">
      <c r="A823" s="27"/>
      <c r="B823" s="27"/>
      <c r="C823" s="27"/>
      <c r="D823" s="27"/>
      <c r="E823" s="27"/>
      <c r="F823" s="27"/>
      <c r="G823" s="27"/>
      <c r="H823" s="27"/>
      <c r="J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X823" s="27"/>
    </row>
    <row r="824" spans="1:24">
      <c r="A824" s="27"/>
      <c r="B824" s="27"/>
      <c r="C824" s="27"/>
      <c r="D824" s="27"/>
      <c r="E824" s="27"/>
      <c r="F824" s="27"/>
      <c r="G824" s="27"/>
      <c r="H824" s="27"/>
      <c r="J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X824" s="27"/>
    </row>
    <row r="825" spans="1:24">
      <c r="A825" s="27"/>
      <c r="B825" s="27"/>
      <c r="C825" s="27"/>
      <c r="D825" s="27"/>
      <c r="E825" s="27"/>
      <c r="F825" s="27"/>
      <c r="G825" s="27"/>
      <c r="H825" s="27"/>
      <c r="J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X825" s="27"/>
    </row>
    <row r="826" spans="1:24">
      <c r="A826" s="27"/>
      <c r="B826" s="27"/>
      <c r="C826" s="27"/>
      <c r="D826" s="27"/>
      <c r="E826" s="27"/>
      <c r="F826" s="27"/>
      <c r="G826" s="27"/>
      <c r="H826" s="27"/>
      <c r="J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X826" s="27"/>
    </row>
    <row r="827" spans="1:24">
      <c r="A827" s="27"/>
      <c r="B827" s="27"/>
      <c r="C827" s="27"/>
      <c r="D827" s="27"/>
      <c r="E827" s="27"/>
      <c r="F827" s="27"/>
      <c r="G827" s="27"/>
      <c r="H827" s="27"/>
      <c r="J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X827" s="27"/>
    </row>
    <row r="828" spans="1:24">
      <c r="A828" s="27"/>
      <c r="B828" s="27"/>
      <c r="C828" s="27"/>
      <c r="D828" s="27"/>
      <c r="E828" s="27"/>
      <c r="F828" s="27"/>
      <c r="G828" s="27"/>
      <c r="H828" s="27"/>
      <c r="J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X828" s="27"/>
    </row>
    <row r="829" spans="1:24">
      <c r="A829" s="27"/>
      <c r="B829" s="27"/>
      <c r="C829" s="27"/>
      <c r="D829" s="27"/>
      <c r="E829" s="27"/>
      <c r="F829" s="27"/>
      <c r="G829" s="27"/>
      <c r="H829" s="27"/>
      <c r="J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X829" s="27"/>
    </row>
    <row r="830" spans="1:24">
      <c r="A830" s="27"/>
      <c r="B830" s="27"/>
      <c r="C830" s="27"/>
      <c r="D830" s="27"/>
      <c r="E830" s="27"/>
      <c r="F830" s="27"/>
      <c r="G830" s="27"/>
      <c r="H830" s="27"/>
      <c r="J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X830" s="27"/>
    </row>
    <row r="831" spans="1:24">
      <c r="A831" s="27"/>
      <c r="B831" s="27"/>
      <c r="C831" s="27"/>
      <c r="D831" s="27"/>
      <c r="E831" s="27"/>
      <c r="F831" s="27"/>
      <c r="G831" s="27"/>
      <c r="H831" s="27"/>
      <c r="J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X831" s="27"/>
    </row>
    <row r="832" spans="1:24">
      <c r="A832" s="27"/>
      <c r="B832" s="27"/>
      <c r="C832" s="27"/>
      <c r="D832" s="27"/>
      <c r="E832" s="27"/>
      <c r="F832" s="27"/>
      <c r="G832" s="27"/>
      <c r="H832" s="27"/>
      <c r="J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X832" s="27"/>
    </row>
    <row r="833" spans="1:24">
      <c r="A833" s="27"/>
      <c r="B833" s="27"/>
      <c r="C833" s="27"/>
      <c r="D833" s="27"/>
      <c r="E833" s="27"/>
      <c r="F833" s="27"/>
      <c r="G833" s="27"/>
      <c r="H833" s="27"/>
      <c r="J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X833" s="27"/>
    </row>
    <row r="834" spans="1:24">
      <c r="A834" s="27"/>
      <c r="B834" s="27"/>
      <c r="C834" s="27"/>
      <c r="D834" s="27"/>
      <c r="E834" s="27"/>
      <c r="F834" s="27"/>
      <c r="G834" s="27"/>
      <c r="H834" s="27"/>
      <c r="J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X834" s="27"/>
    </row>
    <row r="835" spans="1:24">
      <c r="A835" s="27"/>
      <c r="B835" s="27"/>
      <c r="C835" s="27"/>
      <c r="D835" s="27"/>
      <c r="E835" s="27"/>
      <c r="F835" s="27"/>
      <c r="G835" s="27"/>
      <c r="H835" s="27"/>
      <c r="J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X835" s="27"/>
    </row>
    <row r="836" spans="1:24">
      <c r="A836" s="27"/>
      <c r="B836" s="27"/>
      <c r="C836" s="27"/>
      <c r="D836" s="27"/>
      <c r="E836" s="27"/>
      <c r="F836" s="27"/>
      <c r="G836" s="27"/>
      <c r="H836" s="27"/>
      <c r="J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X836" s="27"/>
    </row>
    <row r="837" spans="1:24">
      <c r="A837" s="27"/>
      <c r="B837" s="27"/>
      <c r="C837" s="27"/>
      <c r="D837" s="27"/>
      <c r="E837" s="27"/>
      <c r="F837" s="27"/>
      <c r="G837" s="27"/>
      <c r="H837" s="27"/>
      <c r="J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X837" s="27"/>
    </row>
    <row r="838" spans="1:24">
      <c r="A838" s="27"/>
      <c r="B838" s="27"/>
      <c r="C838" s="27"/>
      <c r="D838" s="27"/>
      <c r="E838" s="27"/>
      <c r="F838" s="27"/>
      <c r="G838" s="27"/>
      <c r="H838" s="27"/>
      <c r="J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X838" s="27"/>
    </row>
    <row r="839" spans="1:24">
      <c r="A839" s="27"/>
      <c r="B839" s="27"/>
      <c r="C839" s="27"/>
      <c r="D839" s="27"/>
      <c r="E839" s="27"/>
      <c r="F839" s="27"/>
      <c r="G839" s="27"/>
      <c r="H839" s="27"/>
      <c r="J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X839" s="27"/>
    </row>
    <row r="840" spans="1:24">
      <c r="A840" s="27"/>
      <c r="B840" s="27"/>
      <c r="C840" s="27"/>
      <c r="D840" s="27"/>
      <c r="E840" s="27"/>
      <c r="F840" s="27"/>
      <c r="G840" s="27"/>
      <c r="H840" s="27"/>
      <c r="J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X840" s="27"/>
    </row>
    <row r="841" spans="1:24">
      <c r="A841" s="27"/>
      <c r="B841" s="27"/>
      <c r="C841" s="27"/>
      <c r="D841" s="27"/>
      <c r="E841" s="27"/>
      <c r="F841" s="27"/>
      <c r="G841" s="27"/>
      <c r="H841" s="27"/>
      <c r="J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X841" s="27"/>
    </row>
    <row r="842" spans="1:24">
      <c r="A842" s="27"/>
      <c r="B842" s="27"/>
      <c r="C842" s="27"/>
      <c r="D842" s="27"/>
      <c r="E842" s="27"/>
      <c r="F842" s="27"/>
      <c r="G842" s="27"/>
      <c r="H842" s="27"/>
      <c r="J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X842" s="27"/>
    </row>
    <row r="843" spans="1:24">
      <c r="A843" s="27"/>
      <c r="B843" s="27"/>
      <c r="C843" s="27"/>
      <c r="D843" s="27"/>
      <c r="E843" s="27"/>
      <c r="F843" s="27"/>
      <c r="G843" s="27"/>
      <c r="H843" s="27"/>
      <c r="J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X843" s="27"/>
    </row>
    <row r="844" spans="1:24">
      <c r="A844" s="27"/>
      <c r="B844" s="27"/>
      <c r="C844" s="27"/>
      <c r="D844" s="27"/>
      <c r="E844" s="27"/>
      <c r="F844" s="27"/>
      <c r="G844" s="27"/>
      <c r="H844" s="27"/>
      <c r="J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X844" s="27"/>
    </row>
    <row r="845" spans="1:24">
      <c r="A845" s="27"/>
      <c r="B845" s="27"/>
      <c r="C845" s="27"/>
      <c r="D845" s="27"/>
      <c r="E845" s="27"/>
      <c r="F845" s="27"/>
      <c r="G845" s="27"/>
      <c r="H845" s="27"/>
      <c r="J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X845" s="27"/>
    </row>
    <row r="846" spans="1:24">
      <c r="A846" s="27"/>
      <c r="B846" s="27"/>
      <c r="C846" s="27"/>
      <c r="D846" s="27"/>
      <c r="E846" s="27"/>
      <c r="F846" s="27"/>
      <c r="G846" s="27"/>
      <c r="H846" s="27"/>
      <c r="J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X846" s="27"/>
    </row>
    <row r="847" spans="1:24">
      <c r="A847" s="27"/>
      <c r="B847" s="27"/>
      <c r="C847" s="27"/>
      <c r="D847" s="27"/>
      <c r="E847" s="27"/>
      <c r="F847" s="27"/>
      <c r="G847" s="27"/>
      <c r="H847" s="27"/>
      <c r="J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X847" s="27"/>
    </row>
    <row r="848" spans="1:24">
      <c r="A848" s="27"/>
      <c r="B848" s="27"/>
      <c r="C848" s="27"/>
      <c r="D848" s="27"/>
      <c r="E848" s="27"/>
      <c r="F848" s="27"/>
      <c r="G848" s="27"/>
      <c r="H848" s="27"/>
      <c r="J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X848" s="27"/>
    </row>
    <row r="849" spans="1:24">
      <c r="A849" s="27"/>
      <c r="B849" s="27"/>
      <c r="C849" s="27"/>
      <c r="D849" s="27"/>
      <c r="E849" s="27"/>
      <c r="F849" s="27"/>
      <c r="G849" s="27"/>
      <c r="H849" s="27"/>
      <c r="J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X849" s="27"/>
    </row>
    <row r="850" spans="1:24">
      <c r="A850" s="27"/>
      <c r="B850" s="27"/>
      <c r="C850" s="27"/>
      <c r="D850" s="27"/>
      <c r="E850" s="27"/>
      <c r="F850" s="27"/>
      <c r="G850" s="27"/>
      <c r="H850" s="27"/>
      <c r="J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X850" s="27"/>
    </row>
    <row r="851" spans="1:24">
      <c r="A851" s="27"/>
      <c r="B851" s="27"/>
      <c r="C851" s="27"/>
      <c r="D851" s="27"/>
      <c r="E851" s="27"/>
      <c r="F851" s="27"/>
      <c r="G851" s="27"/>
      <c r="H851" s="27"/>
      <c r="J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X851" s="27"/>
    </row>
    <row r="852" spans="1:24">
      <c r="A852" s="27"/>
      <c r="B852" s="27"/>
      <c r="C852" s="27"/>
      <c r="D852" s="27"/>
      <c r="E852" s="27"/>
      <c r="F852" s="27"/>
      <c r="G852" s="27"/>
      <c r="H852" s="27"/>
      <c r="J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X852" s="27"/>
    </row>
    <row r="853" spans="1:24">
      <c r="A853" s="27"/>
      <c r="B853" s="27"/>
      <c r="C853" s="27"/>
      <c r="D853" s="27"/>
      <c r="E853" s="27"/>
      <c r="F853" s="27"/>
      <c r="G853" s="27"/>
      <c r="H853" s="27"/>
      <c r="J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X853" s="27"/>
    </row>
    <row r="854" spans="1:24">
      <c r="A854" s="27"/>
      <c r="B854" s="27"/>
      <c r="C854" s="27"/>
      <c r="D854" s="27"/>
      <c r="E854" s="27"/>
      <c r="F854" s="27"/>
      <c r="G854" s="27"/>
      <c r="H854" s="27"/>
      <c r="J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X854" s="27"/>
    </row>
    <row r="855" spans="1:24">
      <c r="A855" s="27"/>
      <c r="B855" s="27"/>
      <c r="C855" s="27"/>
      <c r="D855" s="27"/>
      <c r="E855" s="27"/>
      <c r="F855" s="27"/>
      <c r="G855" s="27"/>
      <c r="H855" s="27"/>
      <c r="J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X855" s="27"/>
    </row>
    <row r="856" spans="1:24">
      <c r="A856" s="27"/>
      <c r="B856" s="27"/>
      <c r="C856" s="27"/>
      <c r="D856" s="27"/>
      <c r="E856" s="27"/>
      <c r="F856" s="27"/>
      <c r="G856" s="27"/>
      <c r="H856" s="27"/>
      <c r="J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X856" s="27"/>
    </row>
    <row r="857" spans="1:24">
      <c r="A857" s="27"/>
      <c r="B857" s="27"/>
      <c r="C857" s="27"/>
      <c r="D857" s="27"/>
      <c r="E857" s="27"/>
      <c r="F857" s="27"/>
      <c r="G857" s="27"/>
      <c r="H857" s="27"/>
      <c r="J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X857" s="27"/>
    </row>
    <row r="858" spans="1:24">
      <c r="A858" s="27"/>
      <c r="B858" s="27"/>
      <c r="C858" s="27"/>
      <c r="D858" s="27"/>
      <c r="E858" s="27"/>
      <c r="F858" s="27"/>
      <c r="G858" s="27"/>
      <c r="H858" s="27"/>
      <c r="J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X858" s="27"/>
    </row>
    <row r="859" spans="1:24">
      <c r="A859" s="27"/>
      <c r="B859" s="27"/>
      <c r="C859" s="27"/>
      <c r="D859" s="27"/>
      <c r="E859" s="27"/>
      <c r="F859" s="27"/>
      <c r="G859" s="27"/>
      <c r="H859" s="27"/>
      <c r="J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X859" s="27"/>
    </row>
    <row r="860" spans="1:24">
      <c r="A860" s="27"/>
      <c r="B860" s="27"/>
      <c r="C860" s="27"/>
      <c r="D860" s="27"/>
      <c r="E860" s="27"/>
      <c r="F860" s="27"/>
      <c r="G860" s="27"/>
      <c r="H860" s="27"/>
      <c r="J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X860" s="27"/>
    </row>
    <row r="861" spans="1:24">
      <c r="A861" s="27"/>
      <c r="B861" s="27"/>
      <c r="C861" s="27"/>
      <c r="D861" s="27"/>
      <c r="E861" s="27"/>
      <c r="F861" s="27"/>
      <c r="G861" s="27"/>
      <c r="H861" s="27"/>
      <c r="J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X861" s="27"/>
    </row>
    <row r="862" spans="1:24">
      <c r="A862" s="27"/>
      <c r="B862" s="27"/>
      <c r="C862" s="27"/>
      <c r="D862" s="27"/>
      <c r="E862" s="27"/>
      <c r="F862" s="27"/>
      <c r="G862" s="27"/>
      <c r="H862" s="27"/>
      <c r="J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X862" s="27"/>
    </row>
    <row r="863" spans="1:24">
      <c r="A863" s="27"/>
      <c r="B863" s="27"/>
      <c r="C863" s="27"/>
      <c r="D863" s="27"/>
      <c r="E863" s="27"/>
      <c r="F863" s="27"/>
      <c r="G863" s="27"/>
      <c r="H863" s="27"/>
      <c r="J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X863" s="27"/>
    </row>
    <row r="864" spans="1:24">
      <c r="A864" s="27"/>
      <c r="B864" s="27"/>
      <c r="C864" s="27"/>
      <c r="D864" s="27"/>
      <c r="E864" s="27"/>
      <c r="F864" s="27"/>
      <c r="G864" s="27"/>
      <c r="H864" s="27"/>
      <c r="J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X864" s="27"/>
    </row>
    <row r="865" spans="1:24">
      <c r="A865" s="27"/>
      <c r="B865" s="27"/>
      <c r="C865" s="27"/>
      <c r="D865" s="27"/>
      <c r="E865" s="27"/>
      <c r="F865" s="27"/>
      <c r="G865" s="27"/>
      <c r="H865" s="27"/>
      <c r="J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X865" s="27"/>
    </row>
    <row r="866" spans="1:24">
      <c r="A866" s="27"/>
      <c r="B866" s="27"/>
      <c r="C866" s="27"/>
      <c r="D866" s="27"/>
      <c r="E866" s="27"/>
      <c r="F866" s="27"/>
      <c r="G866" s="27"/>
      <c r="H866" s="27"/>
      <c r="J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X866" s="27"/>
    </row>
    <row r="867" spans="1:24">
      <c r="A867" s="27"/>
      <c r="B867" s="27"/>
      <c r="C867" s="27"/>
      <c r="D867" s="27"/>
      <c r="E867" s="27"/>
      <c r="F867" s="27"/>
      <c r="G867" s="27"/>
      <c r="H867" s="27"/>
      <c r="J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X867" s="27"/>
    </row>
    <row r="868" spans="1:24">
      <c r="A868" s="27"/>
      <c r="B868" s="27"/>
      <c r="C868" s="27"/>
      <c r="D868" s="27"/>
      <c r="E868" s="27"/>
      <c r="F868" s="27"/>
      <c r="G868" s="27"/>
      <c r="H868" s="27"/>
      <c r="J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X868" s="27"/>
    </row>
    <row r="869" spans="1:24">
      <c r="A869" s="27"/>
      <c r="B869" s="27"/>
      <c r="C869" s="27"/>
      <c r="D869" s="27"/>
      <c r="E869" s="27"/>
      <c r="F869" s="27"/>
      <c r="G869" s="27"/>
      <c r="H869" s="27"/>
      <c r="J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X869" s="27"/>
    </row>
    <row r="870" spans="1:24">
      <c r="A870" s="27"/>
      <c r="B870" s="27"/>
      <c r="C870" s="27"/>
      <c r="D870" s="27"/>
      <c r="E870" s="27"/>
      <c r="F870" s="27"/>
      <c r="G870" s="27"/>
      <c r="H870" s="27"/>
      <c r="J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X870" s="27"/>
    </row>
    <row r="871" spans="1:24">
      <c r="A871" s="27"/>
      <c r="B871" s="27"/>
      <c r="C871" s="27"/>
      <c r="D871" s="27"/>
      <c r="E871" s="27"/>
      <c r="F871" s="27"/>
      <c r="G871" s="27"/>
      <c r="H871" s="27"/>
      <c r="J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X871" s="27"/>
    </row>
    <row r="872" spans="1:24">
      <c r="A872" s="27"/>
      <c r="B872" s="27"/>
      <c r="C872" s="27"/>
      <c r="D872" s="27"/>
      <c r="E872" s="27"/>
      <c r="F872" s="27"/>
      <c r="G872" s="27"/>
      <c r="H872" s="27"/>
      <c r="J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X872" s="27"/>
    </row>
    <row r="873" spans="1:24">
      <c r="A873" s="27"/>
      <c r="B873" s="27"/>
      <c r="C873" s="27"/>
      <c r="D873" s="27"/>
      <c r="E873" s="27"/>
      <c r="F873" s="27"/>
      <c r="G873" s="27"/>
      <c r="H873" s="27"/>
      <c r="J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X873" s="27"/>
    </row>
    <row r="874" spans="1:24">
      <c r="A874" s="27"/>
      <c r="B874" s="27"/>
      <c r="C874" s="27"/>
      <c r="D874" s="27"/>
      <c r="E874" s="27"/>
      <c r="F874" s="27"/>
      <c r="G874" s="27"/>
      <c r="H874" s="27"/>
      <c r="J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X874" s="27"/>
    </row>
    <row r="875" spans="1:24">
      <c r="A875" s="27"/>
      <c r="B875" s="27"/>
      <c r="C875" s="27"/>
      <c r="D875" s="27"/>
      <c r="E875" s="27"/>
      <c r="F875" s="27"/>
      <c r="G875" s="27"/>
      <c r="H875" s="27"/>
      <c r="J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X875" s="27"/>
    </row>
    <row r="876" spans="1:24">
      <c r="A876" s="27"/>
      <c r="B876" s="27"/>
      <c r="C876" s="27"/>
      <c r="D876" s="27"/>
      <c r="E876" s="27"/>
      <c r="F876" s="27"/>
      <c r="G876" s="27"/>
      <c r="H876" s="27"/>
      <c r="J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X876" s="27"/>
    </row>
    <row r="877" spans="1:24">
      <c r="A877" s="27"/>
      <c r="B877" s="27"/>
      <c r="C877" s="27"/>
      <c r="D877" s="27"/>
      <c r="E877" s="27"/>
      <c r="F877" s="27"/>
      <c r="G877" s="27"/>
      <c r="H877" s="27"/>
      <c r="J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X877" s="27"/>
    </row>
    <row r="878" spans="1:24">
      <c r="A878" s="27"/>
      <c r="B878" s="27"/>
      <c r="C878" s="27"/>
      <c r="D878" s="27"/>
      <c r="E878" s="27"/>
      <c r="F878" s="27"/>
      <c r="G878" s="27"/>
      <c r="H878" s="27"/>
      <c r="J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X878" s="27"/>
    </row>
    <row r="879" spans="1:24">
      <c r="A879" s="27"/>
      <c r="B879" s="27"/>
      <c r="C879" s="27"/>
      <c r="D879" s="27"/>
      <c r="E879" s="27"/>
      <c r="F879" s="27"/>
      <c r="G879" s="27"/>
      <c r="H879" s="27"/>
      <c r="J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X879" s="27"/>
    </row>
    <row r="880" spans="1:24">
      <c r="A880" s="27"/>
      <c r="B880" s="27"/>
      <c r="C880" s="27"/>
      <c r="D880" s="27"/>
      <c r="E880" s="27"/>
      <c r="F880" s="27"/>
      <c r="G880" s="27"/>
      <c r="H880" s="27"/>
      <c r="J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X880" s="27"/>
    </row>
    <row r="881" spans="1:24">
      <c r="A881" s="27"/>
      <c r="B881" s="27"/>
      <c r="C881" s="27"/>
      <c r="D881" s="27"/>
      <c r="E881" s="27"/>
      <c r="F881" s="27"/>
      <c r="G881" s="27"/>
      <c r="H881" s="27"/>
      <c r="J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X881" s="27"/>
    </row>
    <row r="882" spans="1:24">
      <c r="A882" s="27"/>
      <c r="B882" s="27"/>
      <c r="C882" s="27"/>
      <c r="D882" s="27"/>
      <c r="E882" s="27"/>
      <c r="F882" s="27"/>
      <c r="G882" s="27"/>
      <c r="H882" s="27"/>
      <c r="J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X882" s="27"/>
    </row>
    <row r="883" spans="1:24">
      <c r="A883" s="27"/>
      <c r="B883" s="27"/>
      <c r="C883" s="27"/>
      <c r="D883" s="27"/>
      <c r="E883" s="27"/>
      <c r="F883" s="27"/>
      <c r="G883" s="27"/>
      <c r="H883" s="27"/>
      <c r="J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X883" s="27"/>
    </row>
    <row r="884" spans="1:24">
      <c r="A884" s="27"/>
      <c r="B884" s="27"/>
      <c r="C884" s="27"/>
      <c r="D884" s="27"/>
      <c r="E884" s="27"/>
      <c r="F884" s="27"/>
      <c r="G884" s="27"/>
      <c r="H884" s="27"/>
      <c r="J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X884" s="27"/>
    </row>
    <row r="885" spans="1:24">
      <c r="A885" s="27"/>
      <c r="B885" s="27"/>
      <c r="C885" s="27"/>
      <c r="D885" s="27"/>
      <c r="E885" s="27"/>
      <c r="F885" s="27"/>
      <c r="G885" s="27"/>
      <c r="H885" s="27"/>
      <c r="J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X885" s="27"/>
    </row>
    <row r="886" spans="1:24">
      <c r="A886" s="27"/>
      <c r="B886" s="27"/>
      <c r="C886" s="27"/>
      <c r="D886" s="27"/>
      <c r="E886" s="27"/>
      <c r="F886" s="27"/>
      <c r="G886" s="27"/>
      <c r="H886" s="27"/>
      <c r="J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X886" s="27"/>
    </row>
    <row r="887" spans="1:24">
      <c r="A887" s="27"/>
      <c r="B887" s="27"/>
      <c r="C887" s="27"/>
      <c r="D887" s="27"/>
      <c r="E887" s="27"/>
      <c r="F887" s="27"/>
      <c r="G887" s="27"/>
      <c r="H887" s="27"/>
      <c r="J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X887" s="27"/>
    </row>
    <row r="888" spans="1:24">
      <c r="A888" s="27"/>
      <c r="B888" s="27"/>
      <c r="C888" s="27"/>
      <c r="D888" s="27"/>
      <c r="E888" s="27"/>
      <c r="F888" s="27"/>
      <c r="G888" s="27"/>
      <c r="H888" s="27"/>
      <c r="J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X888" s="27"/>
    </row>
    <row r="889" spans="1:24">
      <c r="A889" s="27"/>
      <c r="B889" s="27"/>
      <c r="C889" s="27"/>
      <c r="D889" s="27"/>
      <c r="E889" s="27"/>
      <c r="F889" s="27"/>
      <c r="G889" s="27"/>
      <c r="H889" s="27"/>
      <c r="J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X889" s="27"/>
    </row>
    <row r="890" spans="1:24">
      <c r="A890" s="27"/>
      <c r="B890" s="27"/>
      <c r="C890" s="27"/>
      <c r="D890" s="27"/>
      <c r="E890" s="27"/>
      <c r="F890" s="27"/>
      <c r="G890" s="27"/>
      <c r="H890" s="27"/>
      <c r="J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X890" s="27"/>
    </row>
    <row r="891" spans="1:24">
      <c r="A891" s="27"/>
      <c r="B891" s="27"/>
      <c r="C891" s="27"/>
      <c r="D891" s="27"/>
      <c r="E891" s="27"/>
      <c r="F891" s="27"/>
      <c r="G891" s="27"/>
      <c r="H891" s="27"/>
      <c r="J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X891" s="27"/>
    </row>
    <row r="892" spans="1:24">
      <c r="A892" s="27"/>
      <c r="B892" s="27"/>
      <c r="C892" s="27"/>
      <c r="D892" s="27"/>
      <c r="E892" s="27"/>
      <c r="F892" s="27"/>
      <c r="G892" s="27"/>
      <c r="H892" s="27"/>
      <c r="J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X892" s="27"/>
    </row>
    <row r="893" spans="1:24">
      <c r="A893" s="27"/>
      <c r="B893" s="27"/>
      <c r="C893" s="27"/>
      <c r="D893" s="27"/>
      <c r="E893" s="27"/>
      <c r="F893" s="27"/>
      <c r="G893" s="27"/>
      <c r="H893" s="27"/>
      <c r="J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X893" s="27"/>
    </row>
    <row r="894" spans="1:24">
      <c r="A894" s="27"/>
      <c r="B894" s="27"/>
      <c r="C894" s="27"/>
      <c r="D894" s="27"/>
      <c r="E894" s="27"/>
      <c r="F894" s="27"/>
      <c r="G894" s="27"/>
      <c r="H894" s="27"/>
      <c r="J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X894" s="27"/>
    </row>
    <row r="895" spans="1:24">
      <c r="A895" s="27"/>
      <c r="B895" s="27"/>
      <c r="C895" s="27"/>
      <c r="D895" s="27"/>
      <c r="E895" s="27"/>
      <c r="F895" s="27"/>
      <c r="G895" s="27"/>
      <c r="H895" s="27"/>
      <c r="J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X895" s="27"/>
    </row>
    <row r="896" spans="1:24">
      <c r="A896" s="27"/>
      <c r="B896" s="27"/>
      <c r="C896" s="27"/>
      <c r="D896" s="27"/>
      <c r="E896" s="27"/>
      <c r="F896" s="27"/>
      <c r="G896" s="27"/>
      <c r="H896" s="27"/>
      <c r="J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X896" s="27"/>
    </row>
    <row r="897" spans="1:24">
      <c r="A897" s="27"/>
      <c r="B897" s="27"/>
      <c r="C897" s="27"/>
      <c r="D897" s="27"/>
      <c r="E897" s="27"/>
      <c r="F897" s="27"/>
      <c r="G897" s="27"/>
      <c r="H897" s="27"/>
      <c r="J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X897" s="27"/>
    </row>
    <row r="898" spans="1:24">
      <c r="A898" s="27"/>
      <c r="B898" s="27"/>
      <c r="C898" s="27"/>
      <c r="D898" s="27"/>
      <c r="E898" s="27"/>
      <c r="F898" s="27"/>
      <c r="G898" s="27"/>
      <c r="H898" s="27"/>
      <c r="J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X898" s="27"/>
    </row>
    <row r="899" spans="1:24">
      <c r="A899" s="27"/>
      <c r="B899" s="27"/>
      <c r="C899" s="27"/>
      <c r="D899" s="27"/>
      <c r="E899" s="27"/>
      <c r="F899" s="27"/>
      <c r="G899" s="27"/>
      <c r="H899" s="27"/>
      <c r="J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X899" s="27"/>
    </row>
    <row r="900" spans="1:24">
      <c r="A900" s="27"/>
      <c r="B900" s="27"/>
      <c r="C900" s="27"/>
      <c r="D900" s="27"/>
      <c r="E900" s="27"/>
      <c r="F900" s="27"/>
      <c r="G900" s="27"/>
      <c r="H900" s="27"/>
      <c r="J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X900" s="27"/>
    </row>
    <row r="901" spans="1:24">
      <c r="A901" s="27"/>
      <c r="B901" s="27"/>
      <c r="C901" s="27"/>
      <c r="D901" s="27"/>
      <c r="E901" s="27"/>
      <c r="F901" s="27"/>
      <c r="G901" s="27"/>
      <c r="H901" s="27"/>
      <c r="J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X901" s="27"/>
    </row>
    <row r="902" spans="1:24">
      <c r="A902" s="27"/>
      <c r="B902" s="27"/>
      <c r="C902" s="27"/>
      <c r="D902" s="27"/>
      <c r="E902" s="27"/>
      <c r="F902" s="27"/>
      <c r="G902" s="27"/>
      <c r="H902" s="27"/>
      <c r="J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X902" s="27"/>
    </row>
    <row r="903" spans="1:24">
      <c r="A903" s="27"/>
      <c r="B903" s="27"/>
      <c r="C903" s="27"/>
      <c r="D903" s="27"/>
      <c r="E903" s="27"/>
      <c r="F903" s="27"/>
      <c r="G903" s="27"/>
      <c r="H903" s="27"/>
      <c r="J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X903" s="27"/>
    </row>
    <row r="904" spans="1:24">
      <c r="A904" s="27"/>
      <c r="B904" s="27"/>
      <c r="C904" s="27"/>
      <c r="D904" s="27"/>
      <c r="E904" s="27"/>
      <c r="F904" s="27"/>
      <c r="G904" s="27"/>
      <c r="H904" s="27"/>
      <c r="J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X904" s="27"/>
    </row>
    <row r="905" spans="1:24">
      <c r="A905" s="27"/>
      <c r="B905" s="27"/>
      <c r="C905" s="27"/>
      <c r="D905" s="27"/>
      <c r="E905" s="27"/>
      <c r="F905" s="27"/>
      <c r="G905" s="27"/>
      <c r="H905" s="27"/>
      <c r="J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X905" s="27"/>
    </row>
    <row r="906" spans="1:24">
      <c r="A906" s="27"/>
      <c r="B906" s="27"/>
      <c r="C906" s="27"/>
      <c r="D906" s="27"/>
      <c r="E906" s="27"/>
      <c r="F906" s="27"/>
      <c r="G906" s="27"/>
      <c r="H906" s="27"/>
      <c r="J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X906" s="27"/>
    </row>
    <row r="907" spans="1:24">
      <c r="A907" s="27"/>
      <c r="B907" s="27"/>
      <c r="C907" s="27"/>
      <c r="D907" s="27"/>
      <c r="E907" s="27"/>
      <c r="F907" s="27"/>
      <c r="G907" s="27"/>
      <c r="H907" s="27"/>
      <c r="J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X907" s="27"/>
    </row>
    <row r="908" spans="1:24">
      <c r="A908" s="27"/>
      <c r="B908" s="27"/>
      <c r="C908" s="27"/>
      <c r="D908" s="27"/>
      <c r="E908" s="27"/>
      <c r="F908" s="27"/>
      <c r="G908" s="27"/>
      <c r="H908" s="27"/>
      <c r="J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X908" s="27"/>
    </row>
    <row r="909" spans="1:24">
      <c r="A909" s="27"/>
      <c r="B909" s="27"/>
      <c r="C909" s="27"/>
      <c r="D909" s="27"/>
      <c r="E909" s="27"/>
      <c r="F909" s="27"/>
      <c r="G909" s="27"/>
      <c r="H909" s="27"/>
      <c r="J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X909" s="27"/>
    </row>
    <row r="910" spans="1:24">
      <c r="A910" s="27"/>
      <c r="B910" s="27"/>
      <c r="C910" s="27"/>
      <c r="D910" s="27"/>
      <c r="E910" s="27"/>
      <c r="F910" s="27"/>
      <c r="G910" s="27"/>
      <c r="H910" s="27"/>
      <c r="J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X910" s="27"/>
    </row>
    <row r="911" spans="1:24">
      <c r="A911" s="27"/>
      <c r="B911" s="27"/>
      <c r="C911" s="27"/>
      <c r="D911" s="27"/>
      <c r="E911" s="27"/>
      <c r="F911" s="27"/>
      <c r="G911" s="27"/>
      <c r="H911" s="27"/>
      <c r="J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X911" s="27"/>
    </row>
    <row r="912" spans="1:24">
      <c r="A912" s="27"/>
      <c r="B912" s="27"/>
      <c r="C912" s="27"/>
      <c r="D912" s="27"/>
      <c r="E912" s="27"/>
      <c r="F912" s="27"/>
      <c r="G912" s="27"/>
      <c r="H912" s="27"/>
      <c r="J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X912" s="27"/>
    </row>
    <row r="913" spans="1:24">
      <c r="A913" s="27"/>
      <c r="B913" s="27"/>
      <c r="C913" s="27"/>
      <c r="D913" s="27"/>
      <c r="E913" s="27"/>
      <c r="F913" s="27"/>
      <c r="G913" s="27"/>
      <c r="H913" s="27"/>
      <c r="J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X913" s="27"/>
    </row>
    <row r="914" spans="1:24">
      <c r="A914" s="27"/>
      <c r="B914" s="27"/>
      <c r="C914" s="27"/>
      <c r="D914" s="27"/>
      <c r="E914" s="27"/>
      <c r="F914" s="27"/>
      <c r="G914" s="27"/>
      <c r="H914" s="27"/>
      <c r="J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X914" s="27"/>
    </row>
    <row r="915" spans="1:24">
      <c r="A915" s="27"/>
      <c r="B915" s="27"/>
      <c r="C915" s="27"/>
      <c r="D915" s="27"/>
      <c r="E915" s="27"/>
      <c r="F915" s="27"/>
      <c r="G915" s="27"/>
      <c r="H915" s="27"/>
      <c r="J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X915" s="27"/>
    </row>
    <row r="916" spans="1:24">
      <c r="A916" s="27"/>
      <c r="B916" s="27"/>
      <c r="C916" s="27"/>
      <c r="D916" s="27"/>
      <c r="E916" s="27"/>
      <c r="F916" s="27"/>
      <c r="G916" s="27"/>
      <c r="H916" s="27"/>
      <c r="J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X916" s="27"/>
    </row>
    <row r="917" spans="1:24">
      <c r="A917" s="27"/>
      <c r="B917" s="27"/>
      <c r="C917" s="27"/>
      <c r="D917" s="27"/>
      <c r="E917" s="27"/>
      <c r="F917" s="27"/>
      <c r="G917" s="27"/>
      <c r="H917" s="27"/>
      <c r="J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X917" s="27"/>
    </row>
    <row r="918" spans="1:24">
      <c r="A918" s="27"/>
      <c r="B918" s="27"/>
      <c r="C918" s="27"/>
      <c r="D918" s="27"/>
      <c r="E918" s="27"/>
      <c r="F918" s="27"/>
      <c r="G918" s="27"/>
      <c r="H918" s="27"/>
      <c r="J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X918" s="27"/>
    </row>
    <row r="919" spans="1:24">
      <c r="A919" s="27"/>
      <c r="B919" s="27"/>
      <c r="C919" s="27"/>
      <c r="D919" s="27"/>
      <c r="E919" s="27"/>
      <c r="F919" s="27"/>
      <c r="G919" s="27"/>
      <c r="H919" s="27"/>
      <c r="J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X919" s="27"/>
    </row>
    <row r="920" spans="1:24">
      <c r="A920" s="27"/>
      <c r="B920" s="27"/>
      <c r="C920" s="27"/>
      <c r="D920" s="27"/>
      <c r="E920" s="27"/>
      <c r="F920" s="27"/>
      <c r="G920" s="27"/>
      <c r="H920" s="27"/>
      <c r="J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X920" s="27"/>
    </row>
    <row r="921" spans="1:24">
      <c r="A921" s="27"/>
      <c r="B921" s="27"/>
      <c r="C921" s="27"/>
      <c r="D921" s="27"/>
      <c r="E921" s="27"/>
      <c r="F921" s="27"/>
      <c r="G921" s="27"/>
      <c r="H921" s="27"/>
      <c r="J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X921" s="27"/>
    </row>
    <row r="922" spans="1:24">
      <c r="A922" s="27"/>
      <c r="B922" s="27"/>
      <c r="C922" s="27"/>
      <c r="D922" s="27"/>
      <c r="E922" s="27"/>
      <c r="F922" s="27"/>
      <c r="G922" s="27"/>
      <c r="H922" s="27"/>
      <c r="J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X922" s="27"/>
    </row>
    <row r="923" spans="1:24">
      <c r="A923" s="27"/>
      <c r="B923" s="27"/>
      <c r="C923" s="27"/>
      <c r="D923" s="27"/>
      <c r="E923" s="27"/>
      <c r="F923" s="27"/>
      <c r="G923" s="27"/>
      <c r="H923" s="27"/>
      <c r="J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X923" s="27"/>
    </row>
    <row r="924" spans="1:24">
      <c r="A924" s="27"/>
      <c r="B924" s="27"/>
      <c r="C924" s="27"/>
      <c r="D924" s="27"/>
      <c r="E924" s="27"/>
      <c r="F924" s="27"/>
      <c r="G924" s="27"/>
      <c r="H924" s="27"/>
      <c r="J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X924" s="27"/>
    </row>
    <row r="925" spans="1:24">
      <c r="A925" s="27"/>
      <c r="B925" s="27"/>
      <c r="C925" s="27"/>
      <c r="D925" s="27"/>
      <c r="E925" s="27"/>
      <c r="F925" s="27"/>
      <c r="G925" s="27"/>
      <c r="H925" s="27"/>
      <c r="J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X925" s="27"/>
    </row>
    <row r="926" spans="1:24">
      <c r="A926" s="27"/>
      <c r="B926" s="27"/>
      <c r="C926" s="27"/>
      <c r="D926" s="27"/>
      <c r="E926" s="27"/>
      <c r="F926" s="27"/>
      <c r="G926" s="27"/>
      <c r="H926" s="27"/>
      <c r="J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X926" s="27"/>
    </row>
    <row r="927" spans="1:24">
      <c r="A927" s="27"/>
      <c r="B927" s="27"/>
      <c r="C927" s="27"/>
      <c r="D927" s="27"/>
      <c r="E927" s="27"/>
      <c r="F927" s="27"/>
      <c r="G927" s="27"/>
      <c r="H927" s="27"/>
      <c r="J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X927" s="27"/>
    </row>
    <row r="928" spans="1:24">
      <c r="A928" s="27"/>
      <c r="B928" s="27"/>
      <c r="C928" s="27"/>
      <c r="D928" s="27"/>
      <c r="E928" s="27"/>
      <c r="F928" s="27"/>
      <c r="G928" s="27"/>
      <c r="H928" s="27"/>
      <c r="J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X928" s="27"/>
    </row>
    <row r="929" spans="1:24">
      <c r="A929" s="27"/>
      <c r="B929" s="27"/>
      <c r="C929" s="27"/>
      <c r="D929" s="27"/>
      <c r="E929" s="27"/>
      <c r="F929" s="27"/>
      <c r="G929" s="27"/>
      <c r="H929" s="27"/>
      <c r="J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X929" s="27"/>
    </row>
    <row r="930" spans="1:24">
      <c r="A930" s="27"/>
      <c r="B930" s="27"/>
      <c r="C930" s="27"/>
      <c r="D930" s="27"/>
      <c r="E930" s="27"/>
      <c r="F930" s="27"/>
      <c r="G930" s="27"/>
      <c r="H930" s="27"/>
      <c r="J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X930" s="27"/>
    </row>
    <row r="931" spans="1:24">
      <c r="A931" s="27"/>
      <c r="B931" s="27"/>
      <c r="C931" s="27"/>
      <c r="D931" s="27"/>
      <c r="E931" s="27"/>
      <c r="F931" s="27"/>
      <c r="G931" s="27"/>
      <c r="H931" s="27"/>
      <c r="J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X931" s="27"/>
    </row>
    <row r="932" spans="1:24">
      <c r="A932" s="27"/>
      <c r="B932" s="27"/>
      <c r="C932" s="27"/>
      <c r="D932" s="27"/>
      <c r="E932" s="27"/>
      <c r="F932" s="27"/>
      <c r="G932" s="27"/>
      <c r="H932" s="27"/>
      <c r="J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X932" s="27"/>
    </row>
    <row r="933" spans="1:24">
      <c r="A933" s="27"/>
      <c r="B933" s="27"/>
      <c r="C933" s="27"/>
      <c r="D933" s="27"/>
      <c r="E933" s="27"/>
      <c r="F933" s="27"/>
      <c r="G933" s="27"/>
      <c r="H933" s="27"/>
      <c r="J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X933" s="27"/>
    </row>
    <row r="934" spans="1:24">
      <c r="A934" s="27"/>
      <c r="B934" s="27"/>
      <c r="C934" s="27"/>
      <c r="D934" s="27"/>
      <c r="E934" s="27"/>
      <c r="F934" s="27"/>
      <c r="G934" s="27"/>
      <c r="H934" s="27"/>
      <c r="J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X934" s="27"/>
    </row>
    <row r="935" spans="1:24">
      <c r="A935" s="27"/>
      <c r="B935" s="27"/>
      <c r="C935" s="27"/>
      <c r="D935" s="27"/>
      <c r="E935" s="27"/>
      <c r="F935" s="27"/>
      <c r="G935" s="27"/>
      <c r="H935" s="27"/>
      <c r="J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X935" s="27"/>
    </row>
    <row r="936" spans="1:24">
      <c r="A936" s="27"/>
      <c r="B936" s="27"/>
      <c r="C936" s="27"/>
      <c r="D936" s="27"/>
      <c r="E936" s="27"/>
      <c r="F936" s="27"/>
      <c r="G936" s="27"/>
      <c r="H936" s="27"/>
      <c r="J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X936" s="27"/>
    </row>
    <row r="937" spans="1:24">
      <c r="A937" s="27"/>
      <c r="B937" s="27"/>
      <c r="C937" s="27"/>
      <c r="D937" s="27"/>
      <c r="E937" s="27"/>
      <c r="F937" s="27"/>
      <c r="G937" s="27"/>
      <c r="H937" s="27"/>
      <c r="J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X937" s="27"/>
    </row>
    <row r="938" spans="1:24">
      <c r="A938" s="27"/>
      <c r="B938" s="27"/>
      <c r="C938" s="27"/>
      <c r="D938" s="27"/>
      <c r="E938" s="27"/>
      <c r="F938" s="27"/>
      <c r="G938" s="27"/>
      <c r="H938" s="27"/>
      <c r="J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X938" s="27"/>
    </row>
    <row r="939" spans="1:24">
      <c r="A939" s="27"/>
      <c r="B939" s="27"/>
      <c r="C939" s="27"/>
      <c r="D939" s="27"/>
      <c r="E939" s="27"/>
      <c r="F939" s="27"/>
      <c r="G939" s="27"/>
      <c r="H939" s="27"/>
      <c r="J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X939" s="27"/>
    </row>
    <row r="940" spans="1:24">
      <c r="A940" s="27"/>
      <c r="B940" s="27"/>
      <c r="C940" s="27"/>
      <c r="D940" s="27"/>
      <c r="E940" s="27"/>
      <c r="F940" s="27"/>
      <c r="G940" s="27"/>
      <c r="H940" s="27"/>
      <c r="J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X940" s="27"/>
    </row>
    <row r="941" spans="1:24">
      <c r="A941" s="27"/>
      <c r="B941" s="27"/>
      <c r="C941" s="27"/>
      <c r="D941" s="27"/>
      <c r="E941" s="27"/>
      <c r="F941" s="27"/>
      <c r="G941" s="27"/>
      <c r="H941" s="27"/>
      <c r="J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X941" s="27"/>
    </row>
    <row r="942" spans="1:24">
      <c r="A942" s="27"/>
      <c r="B942" s="27"/>
      <c r="C942" s="27"/>
      <c r="D942" s="27"/>
      <c r="E942" s="27"/>
      <c r="F942" s="27"/>
      <c r="G942" s="27"/>
      <c r="H942" s="27"/>
      <c r="J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X942" s="27"/>
    </row>
    <row r="943" spans="1:24">
      <c r="A943" s="27"/>
      <c r="B943" s="27"/>
      <c r="C943" s="27"/>
      <c r="D943" s="27"/>
      <c r="E943" s="27"/>
      <c r="F943" s="27"/>
      <c r="G943" s="27"/>
      <c r="H943" s="27"/>
      <c r="J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X943" s="27"/>
    </row>
    <row r="944" spans="1:24">
      <c r="A944" s="27"/>
      <c r="B944" s="27"/>
      <c r="C944" s="27"/>
      <c r="D944" s="27"/>
      <c r="E944" s="27"/>
      <c r="F944" s="27"/>
      <c r="G944" s="27"/>
      <c r="H944" s="27"/>
      <c r="J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X944" s="27"/>
    </row>
    <row r="945" spans="1:24">
      <c r="A945" s="27"/>
      <c r="B945" s="27"/>
      <c r="C945" s="27"/>
      <c r="D945" s="27"/>
      <c r="E945" s="27"/>
      <c r="F945" s="27"/>
      <c r="G945" s="27"/>
      <c r="H945" s="27"/>
      <c r="J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X945" s="27"/>
    </row>
    <row r="946" spans="1:24">
      <c r="A946" s="27"/>
      <c r="B946" s="27"/>
      <c r="C946" s="27"/>
      <c r="D946" s="27"/>
      <c r="E946" s="27"/>
      <c r="F946" s="27"/>
      <c r="G946" s="27"/>
      <c r="H946" s="27"/>
      <c r="J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X946" s="27"/>
    </row>
    <row r="947" spans="1:24">
      <c r="A947" s="27"/>
      <c r="B947" s="27"/>
      <c r="C947" s="27"/>
      <c r="D947" s="27"/>
      <c r="E947" s="27"/>
      <c r="F947" s="27"/>
      <c r="G947" s="27"/>
      <c r="H947" s="27"/>
      <c r="J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X947" s="27"/>
    </row>
    <row r="948" spans="1:24">
      <c r="A948" s="27"/>
      <c r="B948" s="27"/>
      <c r="C948" s="27"/>
      <c r="D948" s="27"/>
      <c r="E948" s="27"/>
      <c r="F948" s="27"/>
      <c r="G948" s="27"/>
      <c r="H948" s="27"/>
      <c r="J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X948" s="27"/>
    </row>
    <row r="949" spans="1:24">
      <c r="A949" s="27"/>
      <c r="B949" s="27"/>
      <c r="C949" s="27"/>
      <c r="D949" s="27"/>
      <c r="E949" s="27"/>
      <c r="F949" s="27"/>
      <c r="G949" s="27"/>
      <c r="H949" s="27"/>
      <c r="J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X949" s="27"/>
    </row>
    <row r="950" spans="1:24">
      <c r="A950" s="27"/>
      <c r="B950" s="27"/>
      <c r="C950" s="27"/>
      <c r="D950" s="27"/>
      <c r="E950" s="27"/>
      <c r="F950" s="27"/>
      <c r="G950" s="27"/>
      <c r="H950" s="27"/>
      <c r="J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X950" s="27"/>
    </row>
    <row r="951" spans="1:24">
      <c r="A951" s="27"/>
      <c r="B951" s="27"/>
      <c r="C951" s="27"/>
      <c r="D951" s="27"/>
      <c r="E951" s="27"/>
      <c r="F951" s="27"/>
      <c r="G951" s="27"/>
      <c r="H951" s="27"/>
      <c r="J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X951" s="27"/>
    </row>
    <row r="952" spans="1:24">
      <c r="A952" s="27"/>
      <c r="B952" s="27"/>
      <c r="C952" s="27"/>
      <c r="D952" s="27"/>
      <c r="E952" s="27"/>
      <c r="F952" s="27"/>
      <c r="G952" s="27"/>
      <c r="H952" s="27"/>
      <c r="J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X952" s="27"/>
    </row>
    <row r="953" spans="1:24">
      <c r="A953" s="27"/>
      <c r="B953" s="27"/>
      <c r="C953" s="27"/>
      <c r="D953" s="27"/>
      <c r="E953" s="27"/>
      <c r="F953" s="27"/>
      <c r="G953" s="27"/>
      <c r="H953" s="27"/>
      <c r="J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X953" s="27"/>
    </row>
    <row r="954" spans="1:24">
      <c r="A954" s="27"/>
      <c r="B954" s="27"/>
      <c r="C954" s="27"/>
      <c r="D954" s="27"/>
      <c r="E954" s="27"/>
      <c r="F954" s="27"/>
      <c r="G954" s="27"/>
      <c r="H954" s="27"/>
      <c r="J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X954" s="27"/>
    </row>
    <row r="955" spans="1:24">
      <c r="A955" s="27"/>
      <c r="B955" s="27"/>
      <c r="C955" s="27"/>
      <c r="D955" s="27"/>
      <c r="E955" s="27"/>
      <c r="F955" s="27"/>
      <c r="G955" s="27"/>
      <c r="H955" s="27"/>
      <c r="J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X955" s="27"/>
    </row>
    <row r="956" spans="1:24">
      <c r="A956" s="27"/>
      <c r="B956" s="27"/>
      <c r="C956" s="27"/>
      <c r="D956" s="27"/>
      <c r="E956" s="27"/>
      <c r="F956" s="27"/>
      <c r="G956" s="27"/>
      <c r="H956" s="27"/>
      <c r="J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X956" s="27"/>
    </row>
    <row r="957" spans="1:24">
      <c r="A957" s="27"/>
      <c r="B957" s="27"/>
      <c r="C957" s="27"/>
      <c r="D957" s="27"/>
      <c r="E957" s="27"/>
      <c r="F957" s="27"/>
      <c r="G957" s="27"/>
      <c r="H957" s="27"/>
      <c r="J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X957" s="27"/>
    </row>
    <row r="958" spans="1:24">
      <c r="A958" s="27"/>
      <c r="B958" s="27"/>
      <c r="C958" s="27"/>
      <c r="D958" s="27"/>
      <c r="E958" s="27"/>
      <c r="F958" s="27"/>
      <c r="G958" s="27"/>
      <c r="H958" s="27"/>
      <c r="J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X958" s="27"/>
    </row>
    <row r="959" spans="1:24">
      <c r="A959" s="27"/>
      <c r="B959" s="27"/>
      <c r="C959" s="27"/>
      <c r="D959" s="27"/>
      <c r="E959" s="27"/>
      <c r="F959" s="27"/>
      <c r="G959" s="27"/>
      <c r="H959" s="27"/>
      <c r="J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X959" s="27"/>
    </row>
    <row r="960" spans="1:24">
      <c r="A960" s="27"/>
      <c r="B960" s="27"/>
      <c r="C960" s="27"/>
      <c r="D960" s="27"/>
      <c r="E960" s="27"/>
      <c r="F960" s="27"/>
      <c r="G960" s="27"/>
      <c r="H960" s="27"/>
      <c r="J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X960" s="27"/>
    </row>
    <row r="961" spans="1:24">
      <c r="A961" s="27"/>
      <c r="B961" s="27"/>
      <c r="C961" s="27"/>
      <c r="D961" s="27"/>
      <c r="E961" s="27"/>
      <c r="F961" s="27"/>
      <c r="G961" s="27"/>
      <c r="H961" s="27"/>
      <c r="J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X961" s="27"/>
    </row>
    <row r="962" spans="1:24">
      <c r="A962" s="27"/>
      <c r="B962" s="27"/>
      <c r="C962" s="27"/>
      <c r="D962" s="27"/>
      <c r="E962" s="27"/>
      <c r="F962" s="27"/>
      <c r="G962" s="27"/>
      <c r="H962" s="27"/>
      <c r="J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X962" s="27"/>
    </row>
    <row r="963" spans="1:24">
      <c r="A963" s="27"/>
      <c r="B963" s="27"/>
      <c r="C963" s="27"/>
      <c r="D963" s="27"/>
      <c r="E963" s="27"/>
      <c r="F963" s="27"/>
      <c r="G963" s="27"/>
      <c r="H963" s="27"/>
      <c r="J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X963" s="27"/>
    </row>
    <row r="964" spans="1:24">
      <c r="A964" s="27"/>
      <c r="B964" s="27"/>
      <c r="C964" s="27"/>
      <c r="D964" s="27"/>
      <c r="E964" s="27"/>
      <c r="F964" s="27"/>
      <c r="G964" s="27"/>
      <c r="H964" s="27"/>
      <c r="J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X964" s="27"/>
    </row>
    <row r="965" spans="1:24">
      <c r="A965" s="27"/>
      <c r="B965" s="27"/>
      <c r="C965" s="27"/>
      <c r="D965" s="27"/>
      <c r="E965" s="27"/>
      <c r="F965" s="27"/>
      <c r="G965" s="27"/>
      <c r="H965" s="27"/>
      <c r="J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X965" s="27"/>
    </row>
    <row r="966" spans="1:24">
      <c r="A966" s="27"/>
      <c r="B966" s="27"/>
      <c r="C966" s="27"/>
      <c r="D966" s="27"/>
      <c r="E966" s="27"/>
      <c r="F966" s="27"/>
      <c r="G966" s="27"/>
      <c r="H966" s="27"/>
      <c r="J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X966" s="27"/>
    </row>
    <row r="967" spans="1:24">
      <c r="A967" s="27"/>
      <c r="B967" s="27"/>
      <c r="C967" s="27"/>
      <c r="D967" s="27"/>
      <c r="E967" s="27"/>
      <c r="F967" s="27"/>
      <c r="G967" s="27"/>
      <c r="H967" s="27"/>
      <c r="J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X967" s="27"/>
    </row>
    <row r="968" spans="1:24">
      <c r="A968" s="27"/>
      <c r="B968" s="27"/>
      <c r="C968" s="27"/>
      <c r="D968" s="27"/>
      <c r="E968" s="27"/>
      <c r="F968" s="27"/>
      <c r="G968" s="27"/>
      <c r="H968" s="27"/>
      <c r="J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X968" s="27"/>
    </row>
    <row r="969" spans="1:24">
      <c r="A969" s="27"/>
      <c r="B969" s="27"/>
      <c r="C969" s="27"/>
      <c r="D969" s="27"/>
      <c r="E969" s="27"/>
      <c r="F969" s="27"/>
      <c r="G969" s="27"/>
      <c r="H969" s="27"/>
      <c r="J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X969" s="27"/>
    </row>
    <row r="970" spans="1:24">
      <c r="A970" s="27"/>
      <c r="B970" s="27"/>
      <c r="C970" s="27"/>
      <c r="D970" s="27"/>
      <c r="E970" s="27"/>
      <c r="F970" s="27"/>
      <c r="G970" s="27"/>
      <c r="H970" s="27"/>
      <c r="J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X970" s="27"/>
    </row>
    <row r="971" spans="1:24">
      <c r="A971" s="27"/>
      <c r="B971" s="27"/>
      <c r="C971" s="27"/>
      <c r="D971" s="27"/>
      <c r="E971" s="27"/>
      <c r="F971" s="27"/>
      <c r="G971" s="27"/>
      <c r="H971" s="27"/>
      <c r="J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X971" s="27"/>
    </row>
    <row r="972" spans="1:24">
      <c r="A972" s="27"/>
      <c r="B972" s="27"/>
      <c r="C972" s="27"/>
      <c r="D972" s="27"/>
      <c r="E972" s="27"/>
      <c r="F972" s="27"/>
      <c r="G972" s="27"/>
      <c r="H972" s="27"/>
      <c r="J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X972" s="27"/>
    </row>
    <row r="973" spans="1:24">
      <c r="A973" s="27"/>
      <c r="B973" s="27"/>
      <c r="C973" s="27"/>
      <c r="D973" s="27"/>
      <c r="E973" s="27"/>
      <c r="F973" s="27"/>
      <c r="G973" s="27"/>
      <c r="H973" s="27"/>
      <c r="J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X973" s="27"/>
    </row>
    <row r="974" spans="1:24">
      <c r="A974" s="27"/>
      <c r="B974" s="27"/>
      <c r="C974" s="27"/>
      <c r="D974" s="27"/>
      <c r="E974" s="27"/>
      <c r="F974" s="27"/>
      <c r="G974" s="27"/>
      <c r="H974" s="27"/>
      <c r="J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X974" s="27"/>
    </row>
    <row r="975" spans="1:24">
      <c r="A975" s="27"/>
      <c r="B975" s="27"/>
      <c r="C975" s="27"/>
      <c r="D975" s="27"/>
      <c r="E975" s="27"/>
      <c r="F975" s="27"/>
      <c r="G975" s="27"/>
      <c r="H975" s="27"/>
      <c r="J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X975" s="27"/>
    </row>
    <row r="976" spans="1:24">
      <c r="A976" s="27"/>
      <c r="B976" s="27"/>
      <c r="C976" s="27"/>
      <c r="D976" s="27"/>
      <c r="E976" s="27"/>
      <c r="F976" s="27"/>
      <c r="G976" s="27"/>
      <c r="H976" s="27"/>
      <c r="J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X976" s="27"/>
    </row>
    <row r="977" spans="1:24">
      <c r="A977" s="27"/>
      <c r="B977" s="27"/>
      <c r="C977" s="27"/>
      <c r="D977" s="27"/>
      <c r="E977" s="27"/>
      <c r="F977" s="27"/>
      <c r="G977" s="27"/>
      <c r="H977" s="27"/>
      <c r="J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X977" s="27"/>
    </row>
    <row r="978" spans="1:24">
      <c r="A978" s="27"/>
      <c r="B978" s="27"/>
      <c r="C978" s="27"/>
      <c r="D978" s="27"/>
      <c r="E978" s="27"/>
      <c r="F978" s="27"/>
      <c r="G978" s="27"/>
      <c r="H978" s="27"/>
      <c r="J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X978" s="27"/>
    </row>
    <row r="979" spans="1:24">
      <c r="A979" s="27"/>
      <c r="B979" s="27"/>
      <c r="C979" s="27"/>
      <c r="D979" s="27"/>
      <c r="E979" s="27"/>
      <c r="F979" s="27"/>
      <c r="G979" s="27"/>
      <c r="H979" s="27"/>
      <c r="J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X979" s="27"/>
    </row>
    <row r="980" spans="1:24">
      <c r="A980" s="27"/>
      <c r="B980" s="27"/>
      <c r="C980" s="27"/>
      <c r="D980" s="27"/>
      <c r="E980" s="27"/>
      <c r="F980" s="27"/>
      <c r="G980" s="27"/>
      <c r="H980" s="27"/>
      <c r="J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X980" s="27"/>
    </row>
    <row r="981" spans="1:24">
      <c r="A981" s="27"/>
      <c r="B981" s="27"/>
      <c r="C981" s="27"/>
      <c r="D981" s="27"/>
      <c r="E981" s="27"/>
      <c r="F981" s="27"/>
      <c r="G981" s="27"/>
      <c r="H981" s="27"/>
      <c r="J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X981" s="27"/>
    </row>
    <row r="982" spans="1:24">
      <c r="A982" s="27"/>
      <c r="B982" s="27"/>
      <c r="C982" s="27"/>
      <c r="D982" s="27"/>
      <c r="E982" s="27"/>
      <c r="F982" s="27"/>
      <c r="G982" s="27"/>
      <c r="H982" s="27"/>
      <c r="J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X982" s="27"/>
    </row>
    <row r="983" spans="1:24">
      <c r="A983" s="27"/>
      <c r="B983" s="27"/>
      <c r="C983" s="27"/>
      <c r="D983" s="27"/>
      <c r="E983" s="27"/>
      <c r="F983" s="27"/>
      <c r="G983" s="27"/>
      <c r="H983" s="27"/>
      <c r="J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X983" s="27"/>
    </row>
    <row r="984" spans="1:24">
      <c r="A984" s="27"/>
      <c r="B984" s="27"/>
      <c r="C984" s="27"/>
      <c r="D984" s="27"/>
      <c r="E984" s="27"/>
      <c r="F984" s="27"/>
      <c r="G984" s="27"/>
      <c r="H984" s="27"/>
      <c r="J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X984" s="27"/>
    </row>
    <row r="985" spans="1:24">
      <c r="A985" s="27"/>
      <c r="B985" s="27"/>
      <c r="C985" s="27"/>
      <c r="D985" s="27"/>
      <c r="E985" s="27"/>
      <c r="F985" s="27"/>
      <c r="G985" s="27"/>
      <c r="H985" s="27"/>
      <c r="J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X985" s="27"/>
    </row>
    <row r="986" spans="1:24">
      <c r="A986" s="27"/>
      <c r="B986" s="27"/>
      <c r="C986" s="27"/>
      <c r="D986" s="27"/>
      <c r="E986" s="27"/>
      <c r="F986" s="27"/>
      <c r="G986" s="27"/>
      <c r="H986" s="27"/>
      <c r="J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X986" s="27"/>
    </row>
    <row r="987" spans="1:24">
      <c r="A987" s="27"/>
      <c r="B987" s="27"/>
      <c r="C987" s="27"/>
      <c r="D987" s="27"/>
      <c r="E987" s="27"/>
      <c r="F987" s="27"/>
      <c r="G987" s="27"/>
      <c r="H987" s="27"/>
      <c r="J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X987" s="27"/>
    </row>
    <row r="988" spans="1:24">
      <c r="A988" s="27"/>
      <c r="B988" s="27"/>
      <c r="C988" s="27"/>
      <c r="D988" s="27"/>
      <c r="E988" s="27"/>
      <c r="F988" s="27"/>
      <c r="G988" s="27"/>
      <c r="H988" s="27"/>
      <c r="J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X988" s="27"/>
    </row>
    <row r="989" spans="1:24">
      <c r="A989" s="27"/>
      <c r="B989" s="27"/>
      <c r="C989" s="27"/>
      <c r="D989" s="27"/>
      <c r="E989" s="27"/>
      <c r="F989" s="27"/>
      <c r="G989" s="27"/>
      <c r="H989" s="27"/>
      <c r="J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X989" s="27"/>
    </row>
    <row r="990" spans="1:24">
      <c r="A990" s="27"/>
      <c r="B990" s="27"/>
      <c r="C990" s="27"/>
      <c r="D990" s="27"/>
      <c r="E990" s="27"/>
      <c r="F990" s="27"/>
      <c r="G990" s="27"/>
      <c r="H990" s="27"/>
      <c r="J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X990" s="27"/>
    </row>
    <row r="991" spans="1:24">
      <c r="A991" s="27"/>
      <c r="B991" s="27"/>
      <c r="C991" s="27"/>
      <c r="D991" s="27"/>
      <c r="E991" s="27"/>
      <c r="F991" s="27"/>
      <c r="G991" s="27"/>
      <c r="H991" s="27"/>
      <c r="J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X991" s="27"/>
    </row>
    <row r="992" spans="1:24">
      <c r="A992" s="27"/>
      <c r="B992" s="27"/>
      <c r="C992" s="27"/>
      <c r="D992" s="27"/>
      <c r="E992" s="27"/>
      <c r="F992" s="27"/>
      <c r="G992" s="27"/>
      <c r="H992" s="27"/>
      <c r="J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X992" s="27"/>
    </row>
    <row r="993" spans="1:24">
      <c r="A993" s="27"/>
      <c r="B993" s="27"/>
      <c r="C993" s="27"/>
      <c r="D993" s="27"/>
      <c r="E993" s="27"/>
      <c r="F993" s="27"/>
      <c r="G993" s="27"/>
      <c r="H993" s="27"/>
      <c r="J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X993" s="27"/>
    </row>
    <row r="994" spans="1:24">
      <c r="A994" s="27"/>
      <c r="B994" s="27"/>
      <c r="C994" s="27"/>
      <c r="D994" s="27"/>
      <c r="E994" s="27"/>
      <c r="F994" s="27"/>
      <c r="G994" s="27"/>
      <c r="H994" s="27"/>
      <c r="J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X994" s="27"/>
    </row>
    <row r="995" spans="1:24">
      <c r="A995" s="27"/>
      <c r="B995" s="27"/>
      <c r="C995" s="27"/>
      <c r="D995" s="27"/>
      <c r="E995" s="27"/>
      <c r="F995" s="27"/>
      <c r="G995" s="27"/>
      <c r="H995" s="27"/>
      <c r="J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X995" s="27"/>
    </row>
    <row r="996" spans="1:24">
      <c r="A996" s="27"/>
      <c r="B996" s="27"/>
      <c r="C996" s="27"/>
      <c r="D996" s="27"/>
      <c r="E996" s="27"/>
      <c r="F996" s="27"/>
      <c r="G996" s="27"/>
      <c r="H996" s="27"/>
      <c r="J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X996" s="27"/>
    </row>
    <row r="997" spans="1:24">
      <c r="A997" s="27"/>
      <c r="B997" s="27"/>
      <c r="C997" s="27"/>
      <c r="D997" s="27"/>
      <c r="E997" s="27"/>
      <c r="F997" s="27"/>
      <c r="G997" s="27"/>
      <c r="H997" s="27"/>
      <c r="J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X997" s="27"/>
    </row>
    <row r="998" spans="1:24">
      <c r="A998" s="27"/>
      <c r="B998" s="27"/>
      <c r="C998" s="27"/>
      <c r="D998" s="27"/>
      <c r="E998" s="27"/>
      <c r="F998" s="27"/>
      <c r="G998" s="27"/>
      <c r="H998" s="27"/>
      <c r="J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X998" s="27"/>
    </row>
    <row r="999" spans="1:24">
      <c r="A999" s="27"/>
      <c r="B999" s="27"/>
      <c r="C999" s="27"/>
      <c r="D999" s="27"/>
      <c r="E999" s="27"/>
      <c r="F999" s="27"/>
      <c r="G999" s="27"/>
      <c r="H999" s="27"/>
      <c r="J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X999" s="27"/>
    </row>
    <row r="1000" spans="1:24">
      <c r="A1000" s="27"/>
      <c r="B1000" s="27"/>
      <c r="C1000" s="27"/>
      <c r="D1000" s="27"/>
      <c r="E1000" s="27"/>
      <c r="F1000" s="27"/>
      <c r="G1000" s="27"/>
      <c r="H1000" s="27"/>
      <c r="J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X1000" s="27"/>
    </row>
    <row r="1001" spans="1:24">
      <c r="A1001" s="27"/>
      <c r="B1001" s="27"/>
      <c r="C1001" s="27"/>
      <c r="D1001" s="27"/>
      <c r="E1001" s="27"/>
      <c r="F1001" s="27"/>
      <c r="G1001" s="27"/>
      <c r="H1001" s="27"/>
      <c r="J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X1001" s="27"/>
    </row>
    <row r="1002" spans="1:24">
      <c r="A1002" s="27"/>
      <c r="B1002" s="27"/>
      <c r="C1002" s="27"/>
      <c r="D1002" s="27"/>
      <c r="E1002" s="27"/>
      <c r="F1002" s="27"/>
      <c r="G1002" s="27"/>
      <c r="H1002" s="27"/>
      <c r="J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X1002" s="27"/>
    </row>
    <row r="1003" spans="1:24">
      <c r="A1003" s="27"/>
      <c r="B1003" s="27"/>
      <c r="C1003" s="27"/>
      <c r="D1003" s="27"/>
      <c r="E1003" s="27"/>
      <c r="F1003" s="27"/>
      <c r="G1003" s="27"/>
      <c r="H1003" s="27"/>
      <c r="J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X1003" s="27"/>
    </row>
    <row r="1004" spans="1:24">
      <c r="A1004" s="27"/>
      <c r="B1004" s="27"/>
      <c r="C1004" s="27"/>
      <c r="D1004" s="27"/>
      <c r="E1004" s="27"/>
      <c r="F1004" s="27"/>
      <c r="G1004" s="27"/>
      <c r="H1004" s="27"/>
      <c r="J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X1004" s="27"/>
    </row>
    <row r="1005" spans="1:24">
      <c r="A1005" s="27"/>
      <c r="B1005" s="27"/>
      <c r="C1005" s="27"/>
      <c r="D1005" s="27"/>
      <c r="E1005" s="27"/>
      <c r="F1005" s="27"/>
      <c r="G1005" s="27"/>
      <c r="H1005" s="27"/>
      <c r="J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X1005" s="27"/>
    </row>
    <row r="1006" spans="1:24">
      <c r="A1006" s="27"/>
      <c r="B1006" s="27"/>
      <c r="C1006" s="27"/>
      <c r="D1006" s="27"/>
      <c r="E1006" s="27"/>
      <c r="F1006" s="27"/>
      <c r="G1006" s="27"/>
      <c r="H1006" s="27"/>
      <c r="J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X1006" s="27"/>
    </row>
    <row r="1007" spans="1:24">
      <c r="A1007" s="27"/>
      <c r="B1007" s="27"/>
      <c r="C1007" s="27"/>
      <c r="D1007" s="27"/>
      <c r="E1007" s="27"/>
      <c r="F1007" s="27"/>
      <c r="G1007" s="27"/>
      <c r="H1007" s="27"/>
      <c r="J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X1007" s="27"/>
    </row>
    <row r="1008" spans="1:24">
      <c r="A1008" s="27"/>
      <c r="B1008" s="27"/>
      <c r="C1008" s="27"/>
      <c r="D1008" s="27"/>
      <c r="E1008" s="27"/>
      <c r="F1008" s="27"/>
      <c r="G1008" s="27"/>
      <c r="H1008" s="27"/>
      <c r="J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X1008" s="27"/>
    </row>
    <row r="1009" spans="1:24">
      <c r="A1009" s="27"/>
      <c r="B1009" s="27"/>
      <c r="C1009" s="27"/>
      <c r="D1009" s="27"/>
      <c r="E1009" s="27"/>
      <c r="F1009" s="27"/>
      <c r="G1009" s="27"/>
      <c r="H1009" s="27"/>
      <c r="J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X1009" s="27"/>
    </row>
    <row r="1010" spans="1:24">
      <c r="A1010" s="27"/>
      <c r="B1010" s="27"/>
      <c r="C1010" s="27"/>
      <c r="D1010" s="27"/>
      <c r="E1010" s="27"/>
      <c r="F1010" s="27"/>
      <c r="G1010" s="27"/>
      <c r="H1010" s="27"/>
      <c r="J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X1010" s="27"/>
    </row>
    <row r="1011" spans="1:24">
      <c r="A1011" s="27"/>
      <c r="B1011" s="27"/>
      <c r="C1011" s="27"/>
      <c r="D1011" s="27"/>
      <c r="E1011" s="27"/>
      <c r="F1011" s="27"/>
      <c r="G1011" s="27"/>
      <c r="H1011" s="27"/>
      <c r="J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X1011" s="27"/>
    </row>
    <row r="1012" spans="1:24">
      <c r="A1012" s="27"/>
      <c r="B1012" s="27"/>
      <c r="C1012" s="27"/>
      <c r="D1012" s="27"/>
      <c r="E1012" s="27"/>
      <c r="F1012" s="27"/>
      <c r="G1012" s="27"/>
      <c r="H1012" s="27"/>
      <c r="J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X1012" s="27"/>
    </row>
    <row r="1013" spans="1:24">
      <c r="A1013" s="27"/>
      <c r="B1013" s="27"/>
      <c r="C1013" s="27"/>
      <c r="D1013" s="27"/>
      <c r="E1013" s="27"/>
      <c r="F1013" s="27"/>
      <c r="G1013" s="27"/>
      <c r="H1013" s="27"/>
      <c r="J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X1013" s="27"/>
    </row>
    <row r="1014" spans="1:24">
      <c r="A1014" s="27"/>
      <c r="B1014" s="27"/>
      <c r="C1014" s="27"/>
      <c r="D1014" s="27"/>
      <c r="E1014" s="27"/>
      <c r="F1014" s="27"/>
      <c r="G1014" s="27"/>
      <c r="H1014" s="27"/>
      <c r="J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X1014" s="27"/>
    </row>
    <row r="1015" spans="1:24">
      <c r="A1015" s="27"/>
      <c r="B1015" s="27"/>
      <c r="C1015" s="27"/>
      <c r="D1015" s="27"/>
      <c r="E1015" s="27"/>
      <c r="F1015" s="27"/>
      <c r="G1015" s="27"/>
      <c r="H1015" s="27"/>
      <c r="J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X1015" s="27"/>
    </row>
    <row r="1016" spans="1:24">
      <c r="A1016" s="27"/>
      <c r="B1016" s="27"/>
      <c r="C1016" s="27"/>
      <c r="D1016" s="27"/>
      <c r="E1016" s="27"/>
      <c r="F1016" s="27"/>
      <c r="G1016" s="27"/>
      <c r="H1016" s="27"/>
      <c r="J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X1016" s="27"/>
    </row>
    <row r="1017" spans="1:24">
      <c r="A1017" s="27"/>
      <c r="B1017" s="27"/>
      <c r="C1017" s="27"/>
      <c r="D1017" s="27"/>
      <c r="E1017" s="27"/>
      <c r="F1017" s="27"/>
      <c r="G1017" s="27"/>
      <c r="H1017" s="27"/>
      <c r="J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X1017" s="27"/>
    </row>
    <row r="1018" spans="1:24">
      <c r="A1018" s="27"/>
      <c r="B1018" s="27"/>
      <c r="C1018" s="27"/>
      <c r="D1018" s="27"/>
      <c r="E1018" s="27"/>
      <c r="F1018" s="27"/>
      <c r="G1018" s="27"/>
      <c r="H1018" s="27"/>
      <c r="J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X1018" s="27"/>
    </row>
    <row r="1019" spans="1:24">
      <c r="A1019" s="27"/>
      <c r="B1019" s="27"/>
      <c r="C1019" s="27"/>
      <c r="D1019" s="27"/>
      <c r="E1019" s="27"/>
      <c r="F1019" s="27"/>
      <c r="G1019" s="27"/>
      <c r="H1019" s="27"/>
      <c r="J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X1019" s="27"/>
    </row>
    <row r="1020" spans="1:24">
      <c r="A1020" s="27"/>
      <c r="B1020" s="27"/>
      <c r="C1020" s="27"/>
      <c r="D1020" s="27"/>
      <c r="E1020" s="27"/>
      <c r="F1020" s="27"/>
      <c r="G1020" s="27"/>
      <c r="H1020" s="27"/>
      <c r="J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X1020" s="27"/>
    </row>
    <row r="1021" spans="1:24">
      <c r="A1021" s="27"/>
      <c r="B1021" s="27"/>
      <c r="C1021" s="27"/>
      <c r="D1021" s="27"/>
      <c r="E1021" s="27"/>
      <c r="F1021" s="27"/>
      <c r="G1021" s="27"/>
      <c r="H1021" s="27"/>
      <c r="J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X1021" s="27"/>
    </row>
    <row r="1022" spans="1:24">
      <c r="A1022" s="27"/>
      <c r="B1022" s="27"/>
      <c r="C1022" s="27"/>
      <c r="D1022" s="27"/>
      <c r="E1022" s="27"/>
      <c r="F1022" s="27"/>
      <c r="G1022" s="27"/>
      <c r="H1022" s="27"/>
      <c r="J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X1022" s="27"/>
    </row>
    <row r="1023" spans="1:24">
      <c r="A1023" s="27"/>
      <c r="B1023" s="27"/>
      <c r="C1023" s="27"/>
      <c r="D1023" s="27"/>
      <c r="E1023" s="27"/>
      <c r="F1023" s="27"/>
      <c r="G1023" s="27"/>
      <c r="H1023" s="27"/>
      <c r="J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X1023" s="27"/>
    </row>
    <row r="1024" spans="1:24">
      <c r="A1024" s="27"/>
      <c r="B1024" s="27"/>
      <c r="C1024" s="27"/>
      <c r="D1024" s="27"/>
      <c r="E1024" s="27"/>
      <c r="F1024" s="27"/>
      <c r="G1024" s="27"/>
      <c r="H1024" s="27"/>
      <c r="J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X1024" s="27"/>
    </row>
    <row r="1025" spans="1:24">
      <c r="A1025" s="27"/>
      <c r="B1025" s="27"/>
      <c r="C1025" s="27"/>
      <c r="D1025" s="27"/>
      <c r="E1025" s="27"/>
      <c r="F1025" s="27"/>
      <c r="G1025" s="27"/>
      <c r="H1025" s="27"/>
      <c r="J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X1025" s="27"/>
    </row>
    <row r="1026" spans="1:24">
      <c r="A1026" s="27"/>
      <c r="B1026" s="27"/>
      <c r="C1026" s="27"/>
      <c r="D1026" s="27"/>
      <c r="E1026" s="27"/>
      <c r="F1026" s="27"/>
      <c r="G1026" s="27"/>
      <c r="H1026" s="27"/>
      <c r="J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X1026" s="27"/>
    </row>
    <row r="1027" spans="1:24">
      <c r="A1027" s="27"/>
      <c r="B1027" s="27"/>
      <c r="C1027" s="27"/>
      <c r="D1027" s="27"/>
      <c r="E1027" s="27"/>
      <c r="F1027" s="27"/>
      <c r="G1027" s="27"/>
      <c r="H1027" s="27"/>
      <c r="J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X1027" s="27"/>
    </row>
    <row r="1028" spans="1:24">
      <c r="A1028" s="27"/>
      <c r="B1028" s="27"/>
      <c r="C1028" s="27"/>
      <c r="D1028" s="27"/>
      <c r="E1028" s="27"/>
      <c r="F1028" s="27"/>
      <c r="G1028" s="27"/>
      <c r="H1028" s="27"/>
      <c r="J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X1028" s="27"/>
    </row>
    <row r="1029" spans="1:24">
      <c r="A1029" s="27"/>
      <c r="B1029" s="27"/>
      <c r="C1029" s="27"/>
      <c r="D1029" s="27"/>
      <c r="E1029" s="27"/>
      <c r="F1029" s="27"/>
      <c r="G1029" s="27"/>
      <c r="H1029" s="27"/>
      <c r="J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X1029" s="27"/>
    </row>
    <row r="1030" spans="1:24">
      <c r="A1030" s="27"/>
      <c r="B1030" s="27"/>
      <c r="C1030" s="27"/>
      <c r="D1030" s="27"/>
      <c r="E1030" s="27"/>
      <c r="F1030" s="27"/>
      <c r="G1030" s="27"/>
      <c r="H1030" s="27"/>
      <c r="J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X1030" s="27"/>
    </row>
    <row r="1031" spans="1:24">
      <c r="A1031" s="27"/>
      <c r="B1031" s="27"/>
      <c r="C1031" s="27"/>
      <c r="D1031" s="27"/>
      <c r="E1031" s="27"/>
      <c r="F1031" s="27"/>
      <c r="G1031" s="27"/>
      <c r="H1031" s="27"/>
      <c r="J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X1031" s="27"/>
    </row>
    <row r="1032" spans="1:24">
      <c r="A1032" s="27"/>
      <c r="B1032" s="27"/>
      <c r="C1032" s="27"/>
      <c r="D1032" s="27"/>
      <c r="E1032" s="27"/>
      <c r="F1032" s="27"/>
      <c r="G1032" s="27"/>
      <c r="H1032" s="27"/>
      <c r="J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X1032" s="27"/>
    </row>
    <row r="1033" spans="1:24">
      <c r="A1033" s="27"/>
      <c r="B1033" s="27"/>
      <c r="C1033" s="27"/>
      <c r="D1033" s="27"/>
      <c r="E1033" s="27"/>
      <c r="F1033" s="27"/>
      <c r="G1033" s="27"/>
      <c r="H1033" s="27"/>
      <c r="J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X1033" s="27"/>
    </row>
    <row r="1034" spans="1:24">
      <c r="A1034" s="27"/>
      <c r="B1034" s="27"/>
      <c r="C1034" s="27"/>
      <c r="D1034" s="27"/>
      <c r="E1034" s="27"/>
      <c r="F1034" s="27"/>
      <c r="G1034" s="27"/>
      <c r="H1034" s="27"/>
      <c r="J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X1034" s="27"/>
    </row>
    <row r="1035" spans="1:24">
      <c r="A1035" s="27"/>
      <c r="B1035" s="27"/>
      <c r="C1035" s="27"/>
      <c r="D1035" s="27"/>
      <c r="E1035" s="27"/>
      <c r="F1035" s="27"/>
      <c r="G1035" s="27"/>
      <c r="H1035" s="27"/>
      <c r="J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X1035" s="27"/>
    </row>
    <row r="1036" spans="1:24">
      <c r="A1036" s="27"/>
      <c r="B1036" s="27"/>
      <c r="C1036" s="27"/>
      <c r="D1036" s="27"/>
      <c r="E1036" s="27"/>
      <c r="F1036" s="27"/>
      <c r="G1036" s="27"/>
      <c r="H1036" s="27"/>
      <c r="J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X1036" s="27"/>
    </row>
    <row r="1037" spans="1:24">
      <c r="A1037" s="27"/>
      <c r="B1037" s="27"/>
      <c r="C1037" s="27"/>
      <c r="D1037" s="27"/>
      <c r="E1037" s="27"/>
      <c r="F1037" s="27"/>
      <c r="G1037" s="27"/>
      <c r="H1037" s="27"/>
      <c r="J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X1037" s="27"/>
    </row>
    <row r="1038" spans="1:24">
      <c r="A1038" s="27"/>
      <c r="B1038" s="27"/>
      <c r="C1038" s="27"/>
      <c r="D1038" s="27"/>
      <c r="E1038" s="27"/>
      <c r="F1038" s="27"/>
      <c r="G1038" s="27"/>
      <c r="H1038" s="27"/>
      <c r="J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X1038" s="27"/>
    </row>
    <row r="1039" spans="1:24">
      <c r="A1039" s="27"/>
      <c r="B1039" s="27"/>
      <c r="C1039" s="27"/>
      <c r="D1039" s="27"/>
      <c r="E1039" s="27"/>
      <c r="F1039" s="27"/>
      <c r="G1039" s="27"/>
      <c r="H1039" s="27"/>
      <c r="J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X1039" s="27"/>
    </row>
    <row r="1040" spans="1:24">
      <c r="A1040" s="27"/>
      <c r="B1040" s="27"/>
      <c r="C1040" s="27"/>
      <c r="D1040" s="27"/>
      <c r="E1040" s="27"/>
      <c r="F1040" s="27"/>
      <c r="G1040" s="27"/>
      <c r="H1040" s="27"/>
      <c r="J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X1040" s="27"/>
    </row>
    <row r="1041" spans="1:24">
      <c r="A1041" s="27"/>
      <c r="B1041" s="27"/>
      <c r="C1041" s="27"/>
      <c r="D1041" s="27"/>
      <c r="E1041" s="27"/>
      <c r="F1041" s="27"/>
      <c r="G1041" s="27"/>
      <c r="H1041" s="27"/>
      <c r="J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X1041" s="27"/>
    </row>
    <row r="1042" spans="1:24">
      <c r="A1042" s="27"/>
      <c r="B1042" s="27"/>
      <c r="C1042" s="27"/>
      <c r="D1042" s="27"/>
      <c r="E1042" s="27"/>
      <c r="F1042" s="27"/>
      <c r="G1042" s="27"/>
      <c r="H1042" s="27"/>
      <c r="J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X1042" s="27"/>
    </row>
    <row r="1043" spans="1:24">
      <c r="A1043" s="27"/>
      <c r="B1043" s="27"/>
      <c r="C1043" s="27"/>
      <c r="D1043" s="27"/>
      <c r="E1043" s="27"/>
      <c r="F1043" s="27"/>
      <c r="G1043" s="27"/>
      <c r="H1043" s="27"/>
      <c r="J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X1043" s="27"/>
    </row>
    <row r="1044" spans="1:24">
      <c r="A1044" s="27"/>
      <c r="B1044" s="27"/>
      <c r="C1044" s="27"/>
      <c r="D1044" s="27"/>
      <c r="E1044" s="27"/>
      <c r="F1044" s="27"/>
      <c r="G1044" s="27"/>
      <c r="H1044" s="27"/>
      <c r="J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X1044" s="27"/>
    </row>
    <row r="1045" spans="1:24">
      <c r="A1045" s="27"/>
      <c r="B1045" s="27"/>
      <c r="C1045" s="27"/>
      <c r="D1045" s="27"/>
      <c r="E1045" s="27"/>
      <c r="F1045" s="27"/>
      <c r="G1045" s="27"/>
      <c r="H1045" s="27"/>
      <c r="J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X1045" s="27"/>
    </row>
    <row r="1046" spans="1:24">
      <c r="A1046" s="27"/>
      <c r="B1046" s="27"/>
      <c r="C1046" s="27"/>
      <c r="D1046" s="27"/>
      <c r="E1046" s="27"/>
      <c r="F1046" s="27"/>
      <c r="G1046" s="27"/>
      <c r="H1046" s="27"/>
      <c r="J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X1046" s="27"/>
    </row>
    <row r="1047" spans="1:24">
      <c r="A1047" s="27"/>
      <c r="B1047" s="27"/>
      <c r="C1047" s="27"/>
      <c r="D1047" s="27"/>
      <c r="E1047" s="27"/>
      <c r="F1047" s="27"/>
      <c r="G1047" s="27"/>
      <c r="H1047" s="27"/>
      <c r="J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X1047" s="27"/>
    </row>
    <row r="1048" spans="1:24">
      <c r="A1048" s="27"/>
      <c r="B1048" s="27"/>
      <c r="C1048" s="27"/>
      <c r="D1048" s="27"/>
      <c r="E1048" s="27"/>
      <c r="F1048" s="27"/>
      <c r="G1048" s="27"/>
      <c r="H1048" s="27"/>
      <c r="J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X1048" s="27"/>
    </row>
    <row r="1049" spans="1:24">
      <c r="A1049" s="27"/>
      <c r="B1049" s="27"/>
      <c r="C1049" s="27"/>
      <c r="D1049" s="27"/>
      <c r="E1049" s="27"/>
      <c r="F1049" s="27"/>
      <c r="G1049" s="27"/>
      <c r="H1049" s="27"/>
      <c r="J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X1049" s="27"/>
    </row>
    <row r="1050" spans="1:24">
      <c r="A1050" s="27"/>
      <c r="B1050" s="27"/>
      <c r="C1050" s="27"/>
      <c r="D1050" s="27"/>
      <c r="E1050" s="27"/>
      <c r="F1050" s="27"/>
      <c r="G1050" s="27"/>
      <c r="H1050" s="27"/>
      <c r="J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X1050" s="27"/>
    </row>
    <row r="1051" spans="1:24">
      <c r="A1051" s="27"/>
      <c r="B1051" s="27"/>
      <c r="C1051" s="27"/>
      <c r="D1051" s="27"/>
      <c r="E1051" s="27"/>
      <c r="F1051" s="27"/>
      <c r="G1051" s="27"/>
      <c r="H1051" s="27"/>
      <c r="J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X1051" s="27"/>
    </row>
    <row r="1052" spans="1:24">
      <c r="A1052" s="27"/>
      <c r="B1052" s="27"/>
      <c r="C1052" s="27"/>
      <c r="D1052" s="27"/>
      <c r="E1052" s="27"/>
      <c r="F1052" s="27"/>
      <c r="G1052" s="27"/>
      <c r="H1052" s="27"/>
      <c r="J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X1052" s="27"/>
    </row>
    <row r="1053" spans="1:24">
      <c r="A1053" s="27"/>
      <c r="B1053" s="27"/>
      <c r="C1053" s="27"/>
      <c r="D1053" s="27"/>
      <c r="E1053" s="27"/>
      <c r="F1053" s="27"/>
      <c r="G1053" s="27"/>
      <c r="H1053" s="27"/>
      <c r="J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X1053" s="27"/>
    </row>
    <row r="1054" spans="1:24">
      <c r="A1054" s="27"/>
      <c r="B1054" s="27"/>
      <c r="C1054" s="27"/>
      <c r="D1054" s="27"/>
      <c r="E1054" s="27"/>
      <c r="F1054" s="27"/>
      <c r="G1054" s="27"/>
      <c r="H1054" s="27"/>
      <c r="J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X1054" s="27"/>
    </row>
    <row r="1055" spans="1:24">
      <c r="A1055" s="27"/>
      <c r="B1055" s="27"/>
      <c r="C1055" s="27"/>
      <c r="D1055" s="27"/>
      <c r="E1055" s="27"/>
      <c r="F1055" s="27"/>
      <c r="G1055" s="27"/>
      <c r="H1055" s="27"/>
      <c r="J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X1055" s="27"/>
    </row>
    <row r="1056" spans="1:24">
      <c r="A1056" s="27"/>
      <c r="B1056" s="27"/>
      <c r="C1056" s="27"/>
      <c r="D1056" s="27"/>
      <c r="E1056" s="27"/>
      <c r="F1056" s="27"/>
      <c r="G1056" s="27"/>
      <c r="H1056" s="27"/>
      <c r="J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X1056" s="27"/>
    </row>
    <row r="1057" spans="1:24">
      <c r="A1057" s="27"/>
      <c r="B1057" s="27"/>
      <c r="C1057" s="27"/>
      <c r="D1057" s="27"/>
      <c r="E1057" s="27"/>
      <c r="F1057" s="27"/>
      <c r="G1057" s="27"/>
      <c r="H1057" s="27"/>
      <c r="J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X1057" s="27"/>
    </row>
    <row r="1058" spans="1:24">
      <c r="A1058" s="27"/>
      <c r="B1058" s="27"/>
      <c r="C1058" s="27"/>
      <c r="D1058" s="27"/>
      <c r="E1058" s="27"/>
      <c r="F1058" s="27"/>
      <c r="G1058" s="27"/>
      <c r="H1058" s="27"/>
      <c r="J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X1058" s="27"/>
    </row>
    <row r="1059" spans="1:24">
      <c r="A1059" s="27"/>
      <c r="B1059" s="27"/>
      <c r="C1059" s="27"/>
      <c r="D1059" s="27"/>
      <c r="E1059" s="27"/>
      <c r="F1059" s="27"/>
      <c r="G1059" s="27"/>
      <c r="H1059" s="27"/>
      <c r="J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X1059" s="27"/>
    </row>
    <row r="1060" spans="1:24">
      <c r="A1060" s="27"/>
      <c r="B1060" s="27"/>
      <c r="C1060" s="27"/>
      <c r="D1060" s="27"/>
      <c r="E1060" s="27"/>
      <c r="F1060" s="27"/>
      <c r="G1060" s="27"/>
      <c r="H1060" s="27"/>
      <c r="J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X1060" s="27"/>
    </row>
    <row r="1061" spans="1:24">
      <c r="A1061" s="27"/>
      <c r="B1061" s="27"/>
      <c r="C1061" s="27"/>
      <c r="D1061" s="27"/>
      <c r="E1061" s="27"/>
      <c r="F1061" s="27"/>
      <c r="G1061" s="27"/>
      <c r="H1061" s="27"/>
      <c r="J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X1061" s="27"/>
    </row>
    <row r="1062" spans="1:24">
      <c r="A1062" s="27"/>
      <c r="B1062" s="27"/>
      <c r="C1062" s="27"/>
      <c r="D1062" s="27"/>
      <c r="E1062" s="27"/>
      <c r="F1062" s="27"/>
      <c r="G1062" s="27"/>
      <c r="H1062" s="27"/>
      <c r="J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X1062" s="27"/>
    </row>
    <row r="1063" spans="1:24">
      <c r="A1063" s="27"/>
      <c r="B1063" s="27"/>
      <c r="C1063" s="27"/>
      <c r="D1063" s="27"/>
      <c r="E1063" s="27"/>
      <c r="F1063" s="27"/>
      <c r="G1063" s="27"/>
      <c r="H1063" s="27"/>
      <c r="J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X1063" s="27"/>
    </row>
    <row r="1064" spans="1:24">
      <c r="A1064" s="27"/>
      <c r="B1064" s="27"/>
      <c r="C1064" s="27"/>
      <c r="D1064" s="27"/>
      <c r="E1064" s="27"/>
      <c r="F1064" s="27"/>
      <c r="G1064" s="27"/>
      <c r="H1064" s="27"/>
      <c r="J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X1064" s="27"/>
    </row>
    <row r="1065" spans="1:24">
      <c r="A1065" s="27"/>
      <c r="B1065" s="27"/>
      <c r="C1065" s="27"/>
      <c r="D1065" s="27"/>
      <c r="E1065" s="27"/>
      <c r="F1065" s="27"/>
      <c r="G1065" s="27"/>
      <c r="H1065" s="27"/>
      <c r="J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X1065" s="27"/>
    </row>
    <row r="1066" spans="1:24">
      <c r="A1066" s="27"/>
      <c r="B1066" s="27"/>
      <c r="C1066" s="27"/>
      <c r="D1066" s="27"/>
      <c r="E1066" s="27"/>
      <c r="F1066" s="27"/>
      <c r="G1066" s="27"/>
      <c r="H1066" s="27"/>
      <c r="J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X1066" s="27"/>
    </row>
    <row r="1067" spans="1:24">
      <c r="A1067" s="27"/>
      <c r="B1067" s="27"/>
      <c r="C1067" s="27"/>
      <c r="D1067" s="27"/>
      <c r="E1067" s="27"/>
      <c r="F1067" s="27"/>
      <c r="G1067" s="27"/>
      <c r="H1067" s="27"/>
      <c r="J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X1067" s="27"/>
    </row>
    <row r="1068" spans="1:24">
      <c r="A1068" s="27"/>
      <c r="B1068" s="27"/>
      <c r="C1068" s="27"/>
      <c r="D1068" s="27"/>
      <c r="E1068" s="27"/>
      <c r="F1068" s="27"/>
      <c r="G1068" s="27"/>
      <c r="H1068" s="27"/>
      <c r="J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X1068" s="27"/>
    </row>
    <row r="1069" spans="1:24">
      <c r="A1069" s="27"/>
      <c r="B1069" s="27"/>
      <c r="C1069" s="27"/>
      <c r="D1069" s="27"/>
      <c r="E1069" s="27"/>
      <c r="F1069" s="27"/>
      <c r="G1069" s="27"/>
      <c r="H1069" s="27"/>
      <c r="J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X1069" s="27"/>
    </row>
    <row r="1070" spans="1:24">
      <c r="A1070" s="27"/>
      <c r="B1070" s="27"/>
      <c r="C1070" s="27"/>
      <c r="D1070" s="27"/>
      <c r="E1070" s="27"/>
      <c r="F1070" s="27"/>
      <c r="G1070" s="27"/>
      <c r="H1070" s="27"/>
      <c r="J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X1070" s="27"/>
    </row>
    <row r="1071" spans="1:24">
      <c r="A1071" s="27"/>
      <c r="B1071" s="27"/>
      <c r="C1071" s="27"/>
      <c r="D1071" s="27"/>
      <c r="E1071" s="27"/>
      <c r="F1071" s="27"/>
      <c r="G1071" s="27"/>
      <c r="H1071" s="27"/>
      <c r="J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X1071" s="27"/>
    </row>
    <row r="1072" spans="1:24">
      <c r="A1072" s="27"/>
      <c r="B1072" s="27"/>
      <c r="C1072" s="27"/>
      <c r="D1072" s="27"/>
      <c r="E1072" s="27"/>
      <c r="F1072" s="27"/>
      <c r="G1072" s="27"/>
      <c r="H1072" s="27"/>
      <c r="J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X1072" s="27"/>
    </row>
    <row r="1073" spans="1:24">
      <c r="A1073" s="27"/>
      <c r="B1073" s="27"/>
      <c r="C1073" s="27"/>
      <c r="D1073" s="27"/>
      <c r="E1073" s="27"/>
      <c r="F1073" s="27"/>
      <c r="G1073" s="27"/>
      <c r="H1073" s="27"/>
      <c r="J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X1073" s="27"/>
    </row>
    <row r="1074" spans="1:24">
      <c r="A1074" s="27"/>
      <c r="B1074" s="27"/>
      <c r="C1074" s="27"/>
      <c r="D1074" s="27"/>
      <c r="E1074" s="27"/>
      <c r="F1074" s="27"/>
      <c r="G1074" s="27"/>
      <c r="H1074" s="27"/>
      <c r="J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X1074" s="27"/>
    </row>
    <row r="1075" spans="1:24">
      <c r="A1075" s="27"/>
      <c r="B1075" s="27"/>
      <c r="C1075" s="27"/>
      <c r="D1075" s="27"/>
      <c r="E1075" s="27"/>
      <c r="F1075" s="27"/>
      <c r="G1075" s="27"/>
      <c r="H1075" s="27"/>
      <c r="J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X1075" s="27"/>
    </row>
    <row r="1076" spans="1:24">
      <c r="A1076" s="27"/>
      <c r="B1076" s="27"/>
      <c r="C1076" s="27"/>
      <c r="D1076" s="27"/>
      <c r="E1076" s="27"/>
      <c r="F1076" s="27"/>
      <c r="G1076" s="27"/>
      <c r="H1076" s="27"/>
      <c r="J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X1076" s="27"/>
    </row>
    <row r="1077" spans="1:24">
      <c r="A1077" s="27"/>
      <c r="B1077" s="27"/>
      <c r="C1077" s="27"/>
      <c r="D1077" s="27"/>
      <c r="E1077" s="27"/>
      <c r="F1077" s="27"/>
      <c r="G1077" s="27"/>
      <c r="H1077" s="27"/>
      <c r="J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X1077" s="27"/>
    </row>
    <row r="1078" spans="1:24">
      <c r="A1078" s="27"/>
      <c r="B1078" s="27"/>
      <c r="C1078" s="27"/>
      <c r="D1078" s="27"/>
      <c r="E1078" s="27"/>
      <c r="F1078" s="27"/>
      <c r="G1078" s="27"/>
      <c r="H1078" s="27"/>
      <c r="J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X1078" s="27"/>
    </row>
    <row r="1079" spans="1:24">
      <c r="A1079" s="27"/>
      <c r="B1079" s="27"/>
      <c r="C1079" s="27"/>
      <c r="D1079" s="27"/>
      <c r="E1079" s="27"/>
      <c r="F1079" s="27"/>
      <c r="G1079" s="27"/>
      <c r="H1079" s="27"/>
      <c r="J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X1079" s="27"/>
    </row>
    <row r="1080" spans="1:24">
      <c r="A1080" s="27"/>
      <c r="B1080" s="27"/>
      <c r="C1080" s="27"/>
      <c r="D1080" s="27"/>
      <c r="E1080" s="27"/>
      <c r="F1080" s="27"/>
      <c r="G1080" s="27"/>
      <c r="H1080" s="27"/>
      <c r="J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X1080" s="27"/>
    </row>
    <row r="1081" spans="1:24">
      <c r="A1081" s="27"/>
      <c r="B1081" s="27"/>
      <c r="C1081" s="27"/>
      <c r="D1081" s="27"/>
      <c r="E1081" s="27"/>
      <c r="F1081" s="27"/>
      <c r="G1081" s="27"/>
      <c r="H1081" s="27"/>
      <c r="J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X1081" s="27"/>
    </row>
    <row r="1082" spans="1:24">
      <c r="A1082" s="27"/>
      <c r="B1082" s="27"/>
      <c r="C1082" s="27"/>
      <c r="D1082" s="27"/>
      <c r="E1082" s="27"/>
      <c r="F1082" s="27"/>
      <c r="G1082" s="27"/>
      <c r="H1082" s="27"/>
      <c r="J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X1082" s="27"/>
    </row>
    <row r="1083" spans="1:24">
      <c r="A1083" s="27"/>
      <c r="B1083" s="27"/>
      <c r="C1083" s="27"/>
      <c r="D1083" s="27"/>
      <c r="E1083" s="27"/>
      <c r="F1083" s="27"/>
      <c r="G1083" s="27"/>
      <c r="H1083" s="27"/>
      <c r="J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X1083" s="27"/>
    </row>
    <row r="1084" spans="1:24">
      <c r="A1084" s="27"/>
      <c r="B1084" s="27"/>
      <c r="C1084" s="27"/>
      <c r="D1084" s="27"/>
      <c r="E1084" s="27"/>
      <c r="F1084" s="27"/>
      <c r="G1084" s="27"/>
      <c r="H1084" s="27"/>
      <c r="J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X1084" s="27"/>
    </row>
    <row r="1085" spans="1:24">
      <c r="A1085" s="27"/>
      <c r="B1085" s="27"/>
      <c r="C1085" s="27"/>
      <c r="D1085" s="27"/>
      <c r="E1085" s="27"/>
      <c r="F1085" s="27"/>
      <c r="G1085" s="27"/>
      <c r="H1085" s="27"/>
      <c r="J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X1085" s="27"/>
    </row>
    <row r="1086" spans="1:24">
      <c r="A1086" s="27"/>
      <c r="B1086" s="27"/>
      <c r="C1086" s="27"/>
      <c r="D1086" s="27"/>
      <c r="E1086" s="27"/>
      <c r="F1086" s="27"/>
      <c r="G1086" s="27"/>
      <c r="H1086" s="27"/>
      <c r="J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X1086" s="27"/>
    </row>
    <row r="1087" spans="1:24">
      <c r="A1087" s="27"/>
      <c r="B1087" s="27"/>
      <c r="C1087" s="27"/>
      <c r="D1087" s="27"/>
      <c r="E1087" s="27"/>
      <c r="F1087" s="27"/>
      <c r="G1087" s="27"/>
      <c r="H1087" s="27"/>
      <c r="J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X1087" s="27"/>
    </row>
    <row r="1088" spans="1:24">
      <c r="A1088" s="27"/>
      <c r="B1088" s="27"/>
      <c r="C1088" s="27"/>
      <c r="D1088" s="27"/>
      <c r="E1088" s="27"/>
      <c r="F1088" s="27"/>
      <c r="G1088" s="27"/>
      <c r="H1088" s="27"/>
      <c r="J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X1088" s="27"/>
    </row>
    <row r="1089" spans="1:24">
      <c r="A1089" s="27"/>
      <c r="B1089" s="27"/>
      <c r="C1089" s="27"/>
      <c r="D1089" s="27"/>
      <c r="E1089" s="27"/>
      <c r="F1089" s="27"/>
      <c r="G1089" s="27"/>
      <c r="H1089" s="27"/>
      <c r="J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X1089" s="27"/>
    </row>
    <row r="1090" spans="1:24">
      <c r="A1090" s="27"/>
      <c r="B1090" s="27"/>
      <c r="C1090" s="27"/>
      <c r="D1090" s="27"/>
      <c r="E1090" s="27"/>
      <c r="F1090" s="27"/>
      <c r="G1090" s="27"/>
      <c r="H1090" s="27"/>
      <c r="J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X1090" s="27"/>
    </row>
    <row r="1091" spans="1:24">
      <c r="A1091" s="27"/>
      <c r="B1091" s="27"/>
      <c r="C1091" s="27"/>
      <c r="D1091" s="27"/>
      <c r="E1091" s="27"/>
      <c r="F1091" s="27"/>
      <c r="G1091" s="27"/>
      <c r="H1091" s="27"/>
      <c r="J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X1091" s="27"/>
    </row>
    <row r="1092" spans="1:24">
      <c r="A1092" s="27"/>
      <c r="B1092" s="27"/>
      <c r="C1092" s="27"/>
      <c r="D1092" s="27"/>
      <c r="E1092" s="27"/>
      <c r="F1092" s="27"/>
      <c r="G1092" s="27"/>
      <c r="H1092" s="27"/>
      <c r="J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X1092" s="27"/>
    </row>
    <row r="1093" spans="1:24">
      <c r="A1093" s="27"/>
      <c r="B1093" s="27"/>
      <c r="C1093" s="27"/>
      <c r="D1093" s="27"/>
      <c r="E1093" s="27"/>
      <c r="F1093" s="27"/>
      <c r="G1093" s="27"/>
      <c r="H1093" s="27"/>
      <c r="J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X1093" s="27"/>
    </row>
    <row r="1094" spans="1:24">
      <c r="A1094" s="27"/>
      <c r="B1094" s="27"/>
      <c r="C1094" s="27"/>
      <c r="D1094" s="27"/>
      <c r="E1094" s="27"/>
      <c r="F1094" s="27"/>
      <c r="G1094" s="27"/>
      <c r="H1094" s="27"/>
      <c r="J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X1094" s="27"/>
    </row>
    <row r="1095" spans="1:24">
      <c r="A1095" s="27"/>
      <c r="B1095" s="27"/>
      <c r="C1095" s="27"/>
      <c r="D1095" s="27"/>
      <c r="E1095" s="27"/>
      <c r="F1095" s="27"/>
      <c r="G1095" s="27"/>
      <c r="H1095" s="27"/>
      <c r="J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X1095" s="27"/>
    </row>
    <row r="1096" spans="1:24">
      <c r="A1096" s="27"/>
      <c r="B1096" s="27"/>
      <c r="C1096" s="27"/>
      <c r="D1096" s="27"/>
      <c r="E1096" s="27"/>
      <c r="F1096" s="27"/>
      <c r="G1096" s="27"/>
      <c r="H1096" s="27"/>
      <c r="J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X1096" s="27"/>
    </row>
    <row r="1097" spans="1:24">
      <c r="A1097" s="27"/>
      <c r="B1097" s="27"/>
      <c r="C1097" s="27"/>
      <c r="D1097" s="27"/>
      <c r="E1097" s="27"/>
      <c r="F1097" s="27"/>
      <c r="G1097" s="27"/>
      <c r="H1097" s="27"/>
      <c r="J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X1097" s="27"/>
    </row>
    <row r="1098" spans="1:24">
      <c r="A1098" s="27"/>
      <c r="B1098" s="27"/>
      <c r="C1098" s="27"/>
      <c r="D1098" s="27"/>
      <c r="E1098" s="27"/>
      <c r="F1098" s="27"/>
      <c r="G1098" s="27"/>
      <c r="H1098" s="27"/>
      <c r="J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X1098" s="27"/>
    </row>
    <row r="1099" spans="1:24">
      <c r="A1099" s="27"/>
      <c r="B1099" s="27"/>
      <c r="C1099" s="27"/>
      <c r="D1099" s="27"/>
      <c r="E1099" s="27"/>
      <c r="F1099" s="27"/>
      <c r="G1099" s="27"/>
      <c r="H1099" s="27"/>
      <c r="J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X1099" s="27"/>
    </row>
    <row r="1100" spans="1:24">
      <c r="A1100" s="27"/>
      <c r="B1100" s="27"/>
      <c r="C1100" s="27"/>
      <c r="D1100" s="27"/>
      <c r="E1100" s="27"/>
      <c r="F1100" s="27"/>
      <c r="G1100" s="27"/>
      <c r="H1100" s="27"/>
      <c r="J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X1100" s="27"/>
    </row>
    <row r="1101" spans="1:24">
      <c r="A1101" s="27"/>
      <c r="B1101" s="27"/>
      <c r="C1101" s="27"/>
      <c r="D1101" s="27"/>
      <c r="E1101" s="27"/>
      <c r="F1101" s="27"/>
      <c r="G1101" s="27"/>
      <c r="H1101" s="27"/>
      <c r="J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X1101" s="27"/>
    </row>
    <row r="1102" spans="1:24">
      <c r="A1102" s="27"/>
      <c r="B1102" s="27"/>
      <c r="C1102" s="27"/>
      <c r="D1102" s="27"/>
      <c r="E1102" s="27"/>
      <c r="F1102" s="27"/>
      <c r="G1102" s="27"/>
      <c r="H1102" s="27"/>
      <c r="J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X1102" s="27"/>
    </row>
    <row r="1103" spans="1:24">
      <c r="A1103" s="27"/>
      <c r="B1103" s="27"/>
      <c r="C1103" s="27"/>
      <c r="D1103" s="27"/>
      <c r="E1103" s="27"/>
      <c r="F1103" s="27"/>
      <c r="G1103" s="27"/>
      <c r="H1103" s="27"/>
      <c r="J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X1103" s="27"/>
    </row>
    <row r="1104" spans="1:24">
      <c r="A1104" s="27"/>
      <c r="B1104" s="27"/>
      <c r="C1104" s="27"/>
      <c r="D1104" s="27"/>
      <c r="E1104" s="27"/>
      <c r="F1104" s="27"/>
      <c r="G1104" s="27"/>
      <c r="H1104" s="27"/>
      <c r="J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X1104" s="27"/>
    </row>
    <row r="1105" spans="1:24">
      <c r="A1105" s="27"/>
      <c r="B1105" s="27"/>
      <c r="C1105" s="27"/>
      <c r="D1105" s="27"/>
      <c r="E1105" s="27"/>
      <c r="F1105" s="27"/>
      <c r="G1105" s="27"/>
      <c r="H1105" s="27"/>
      <c r="J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X1105" s="27"/>
    </row>
    <row r="1106" spans="1:24">
      <c r="A1106" s="27"/>
      <c r="B1106" s="27"/>
      <c r="C1106" s="27"/>
      <c r="D1106" s="27"/>
      <c r="E1106" s="27"/>
      <c r="F1106" s="27"/>
      <c r="G1106" s="27"/>
      <c r="H1106" s="27"/>
      <c r="J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X1106" s="27"/>
    </row>
    <row r="1107" spans="1:24">
      <c r="A1107" s="27"/>
      <c r="B1107" s="27"/>
      <c r="C1107" s="27"/>
      <c r="D1107" s="27"/>
      <c r="E1107" s="27"/>
      <c r="F1107" s="27"/>
      <c r="G1107" s="27"/>
      <c r="H1107" s="27"/>
      <c r="J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X1107" s="27"/>
    </row>
    <row r="1108" spans="1:24">
      <c r="A1108" s="27"/>
      <c r="B1108" s="27"/>
      <c r="C1108" s="27"/>
      <c r="D1108" s="27"/>
      <c r="E1108" s="27"/>
      <c r="F1108" s="27"/>
      <c r="G1108" s="27"/>
      <c r="H1108" s="27"/>
      <c r="J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X1108" s="27"/>
    </row>
    <row r="1109" spans="1:24">
      <c r="A1109" s="27"/>
      <c r="B1109" s="27"/>
      <c r="C1109" s="27"/>
      <c r="D1109" s="27"/>
      <c r="E1109" s="27"/>
      <c r="F1109" s="27"/>
      <c r="G1109" s="27"/>
      <c r="H1109" s="27"/>
      <c r="J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X1109" s="27"/>
    </row>
    <row r="1110" spans="1:24">
      <c r="A1110" s="27"/>
      <c r="B1110" s="27"/>
      <c r="C1110" s="27"/>
      <c r="D1110" s="27"/>
      <c r="E1110" s="27"/>
      <c r="F1110" s="27"/>
      <c r="G1110" s="27"/>
      <c r="H1110" s="27"/>
      <c r="J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X1110" s="27"/>
    </row>
    <row r="1111" spans="1:24">
      <c r="A1111" s="27"/>
      <c r="B1111" s="27"/>
      <c r="C1111" s="27"/>
      <c r="D1111" s="27"/>
      <c r="E1111" s="27"/>
      <c r="F1111" s="27"/>
      <c r="G1111" s="27"/>
      <c r="H1111" s="27"/>
      <c r="J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X1111" s="27"/>
    </row>
    <row r="1112" spans="1:24">
      <c r="A1112" s="27"/>
      <c r="B1112" s="27"/>
      <c r="C1112" s="27"/>
      <c r="D1112" s="27"/>
      <c r="E1112" s="27"/>
      <c r="F1112" s="27"/>
      <c r="G1112" s="27"/>
      <c r="H1112" s="27"/>
      <c r="J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X1112" s="27"/>
    </row>
    <row r="1113" spans="1:24">
      <c r="A1113" s="27"/>
      <c r="B1113" s="27"/>
      <c r="C1113" s="27"/>
      <c r="D1113" s="27"/>
      <c r="E1113" s="27"/>
      <c r="F1113" s="27"/>
      <c r="G1113" s="27"/>
      <c r="H1113" s="27"/>
      <c r="J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X1113" s="27"/>
    </row>
    <row r="1114" spans="1:24">
      <c r="A1114" s="27"/>
      <c r="B1114" s="27"/>
      <c r="C1114" s="27"/>
      <c r="D1114" s="27"/>
      <c r="E1114" s="27"/>
      <c r="F1114" s="27"/>
      <c r="G1114" s="27"/>
      <c r="H1114" s="27"/>
      <c r="J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X1114" s="27"/>
    </row>
    <row r="1115" spans="1:24">
      <c r="A1115" s="27"/>
      <c r="B1115" s="27"/>
      <c r="C1115" s="27"/>
      <c r="D1115" s="27"/>
      <c r="E1115" s="27"/>
      <c r="F1115" s="27"/>
      <c r="G1115" s="27"/>
      <c r="H1115" s="27"/>
      <c r="J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X1115" s="27"/>
    </row>
    <row r="1116" spans="1:24">
      <c r="A1116" s="27"/>
      <c r="B1116" s="27"/>
      <c r="C1116" s="27"/>
      <c r="D1116" s="27"/>
      <c r="E1116" s="27"/>
      <c r="F1116" s="27"/>
      <c r="G1116" s="27"/>
      <c r="H1116" s="27"/>
      <c r="J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X1116" s="27"/>
    </row>
    <row r="1117" spans="1:24">
      <c r="A1117" s="27"/>
      <c r="B1117" s="27"/>
      <c r="C1117" s="27"/>
      <c r="D1117" s="27"/>
      <c r="E1117" s="27"/>
      <c r="F1117" s="27"/>
      <c r="G1117" s="27"/>
      <c r="H1117" s="27"/>
      <c r="J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X1117" s="27"/>
    </row>
    <row r="1118" spans="1:24">
      <c r="A1118" s="27"/>
      <c r="B1118" s="27"/>
      <c r="C1118" s="27"/>
      <c r="D1118" s="27"/>
      <c r="E1118" s="27"/>
      <c r="F1118" s="27"/>
      <c r="G1118" s="27"/>
      <c r="H1118" s="27"/>
      <c r="J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X1118" s="27"/>
    </row>
    <row r="1119" spans="1:24">
      <c r="A1119" s="27"/>
      <c r="B1119" s="27"/>
      <c r="C1119" s="27"/>
      <c r="D1119" s="27"/>
      <c r="E1119" s="27"/>
      <c r="F1119" s="27"/>
      <c r="G1119" s="27"/>
      <c r="H1119" s="27"/>
      <c r="J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X1119" s="27"/>
    </row>
    <row r="1120" spans="1:24">
      <c r="A1120" s="27"/>
      <c r="B1120" s="27"/>
      <c r="C1120" s="27"/>
      <c r="D1120" s="27"/>
      <c r="E1120" s="27"/>
      <c r="F1120" s="27"/>
      <c r="G1120" s="27"/>
      <c r="H1120" s="27"/>
      <c r="J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X1120" s="27"/>
    </row>
    <row r="1121" spans="1:24">
      <c r="A1121" s="27"/>
      <c r="B1121" s="27"/>
      <c r="C1121" s="27"/>
      <c r="D1121" s="27"/>
      <c r="E1121" s="27"/>
      <c r="F1121" s="27"/>
      <c r="G1121" s="27"/>
      <c r="H1121" s="27"/>
      <c r="J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X1121" s="27"/>
    </row>
    <row r="1122" spans="1:24">
      <c r="A1122" s="27"/>
      <c r="B1122" s="27"/>
      <c r="C1122" s="27"/>
      <c r="D1122" s="27"/>
      <c r="E1122" s="27"/>
      <c r="F1122" s="27"/>
      <c r="G1122" s="27"/>
      <c r="H1122" s="27"/>
      <c r="J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X1122" s="27"/>
    </row>
    <row r="1123" spans="1:24">
      <c r="A1123" s="27"/>
      <c r="B1123" s="27"/>
      <c r="C1123" s="27"/>
      <c r="D1123" s="27"/>
      <c r="E1123" s="27"/>
      <c r="F1123" s="27"/>
      <c r="G1123" s="27"/>
      <c r="H1123" s="27"/>
      <c r="J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X1123" s="27"/>
    </row>
    <row r="1124" spans="1:24">
      <c r="A1124" s="27"/>
      <c r="B1124" s="27"/>
      <c r="C1124" s="27"/>
      <c r="D1124" s="27"/>
      <c r="E1124" s="27"/>
      <c r="F1124" s="27"/>
      <c r="G1124" s="27"/>
      <c r="H1124" s="27"/>
      <c r="J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X1124" s="27"/>
    </row>
    <row r="1125" spans="1:24">
      <c r="A1125" s="27"/>
      <c r="B1125" s="27"/>
      <c r="C1125" s="27"/>
      <c r="D1125" s="27"/>
      <c r="E1125" s="27"/>
      <c r="F1125" s="27"/>
      <c r="G1125" s="27"/>
      <c r="H1125" s="27"/>
      <c r="J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X1125" s="27"/>
    </row>
    <row r="1126" spans="1:24">
      <c r="A1126" s="27"/>
      <c r="B1126" s="27"/>
      <c r="C1126" s="27"/>
      <c r="D1126" s="27"/>
      <c r="E1126" s="27"/>
      <c r="F1126" s="27"/>
      <c r="G1126" s="27"/>
      <c r="H1126" s="27"/>
      <c r="J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X1126" s="27"/>
    </row>
    <row r="1127" spans="1:24">
      <c r="A1127" s="27"/>
      <c r="B1127" s="27"/>
      <c r="C1127" s="27"/>
      <c r="D1127" s="27"/>
      <c r="E1127" s="27"/>
      <c r="F1127" s="27"/>
      <c r="G1127" s="27"/>
      <c r="H1127" s="27"/>
      <c r="J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X1127" s="27"/>
    </row>
    <row r="1128" spans="1:24">
      <c r="A1128" s="27"/>
      <c r="B1128" s="27"/>
      <c r="C1128" s="27"/>
      <c r="D1128" s="27"/>
      <c r="E1128" s="27"/>
      <c r="F1128" s="27"/>
      <c r="G1128" s="27"/>
      <c r="H1128" s="27"/>
      <c r="J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X1128" s="27"/>
    </row>
    <row r="1129" spans="1:24">
      <c r="A1129" s="27"/>
      <c r="B1129" s="27"/>
      <c r="C1129" s="27"/>
      <c r="D1129" s="27"/>
      <c r="E1129" s="27"/>
      <c r="F1129" s="27"/>
      <c r="G1129" s="27"/>
      <c r="H1129" s="27"/>
      <c r="J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X1129" s="27"/>
    </row>
    <row r="1130" spans="1:24">
      <c r="A1130" s="27"/>
      <c r="B1130" s="27"/>
      <c r="C1130" s="27"/>
      <c r="D1130" s="27"/>
      <c r="E1130" s="27"/>
      <c r="F1130" s="27"/>
      <c r="G1130" s="27"/>
      <c r="H1130" s="27"/>
      <c r="J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X1130" s="27"/>
    </row>
    <row r="1131" spans="1:24">
      <c r="A1131" s="27"/>
      <c r="B1131" s="27"/>
      <c r="C1131" s="27"/>
      <c r="D1131" s="27"/>
      <c r="E1131" s="27"/>
      <c r="F1131" s="27"/>
      <c r="G1131" s="27"/>
      <c r="H1131" s="27"/>
      <c r="J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X1131" s="27"/>
    </row>
    <row r="1132" spans="1:24">
      <c r="A1132" s="27"/>
      <c r="B1132" s="27"/>
      <c r="C1132" s="27"/>
      <c r="D1132" s="27"/>
      <c r="E1132" s="27"/>
      <c r="F1132" s="27"/>
      <c r="G1132" s="27"/>
      <c r="H1132" s="27"/>
      <c r="J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X1132" s="27"/>
    </row>
    <row r="1133" spans="1:24">
      <c r="A1133" s="27"/>
      <c r="B1133" s="27"/>
      <c r="C1133" s="27"/>
      <c r="D1133" s="27"/>
      <c r="E1133" s="27"/>
      <c r="F1133" s="27"/>
      <c r="G1133" s="27"/>
      <c r="H1133" s="27"/>
      <c r="J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X1133" s="27"/>
    </row>
    <row r="1134" spans="1:24">
      <c r="A1134" s="27"/>
      <c r="B1134" s="27"/>
      <c r="C1134" s="27"/>
      <c r="D1134" s="27"/>
      <c r="E1134" s="27"/>
      <c r="F1134" s="27"/>
      <c r="G1134" s="27"/>
      <c r="H1134" s="27"/>
      <c r="J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X1134" s="27"/>
    </row>
    <row r="1135" spans="1:24">
      <c r="A1135" s="27"/>
      <c r="B1135" s="27"/>
      <c r="C1135" s="27"/>
      <c r="D1135" s="27"/>
      <c r="E1135" s="27"/>
      <c r="F1135" s="27"/>
      <c r="G1135" s="27"/>
      <c r="H1135" s="27"/>
      <c r="J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X1135" s="27"/>
    </row>
    <row r="1136" spans="1:24">
      <c r="A1136" s="27"/>
      <c r="B1136" s="27"/>
      <c r="C1136" s="27"/>
      <c r="D1136" s="27"/>
      <c r="E1136" s="27"/>
      <c r="F1136" s="27"/>
      <c r="G1136" s="27"/>
      <c r="H1136" s="27"/>
      <c r="J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X1136" s="27"/>
    </row>
    <row r="1137" spans="1:24">
      <c r="A1137" s="27"/>
      <c r="B1137" s="27"/>
      <c r="C1137" s="27"/>
      <c r="D1137" s="27"/>
      <c r="E1137" s="27"/>
      <c r="F1137" s="27"/>
      <c r="G1137" s="27"/>
      <c r="H1137" s="27"/>
      <c r="J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X1137" s="27"/>
    </row>
    <row r="1138" spans="1:24">
      <c r="A1138" s="27"/>
      <c r="B1138" s="27"/>
      <c r="C1138" s="27"/>
      <c r="D1138" s="27"/>
      <c r="E1138" s="27"/>
      <c r="F1138" s="27"/>
      <c r="G1138" s="27"/>
      <c r="H1138" s="27"/>
      <c r="J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X1138" s="27"/>
    </row>
    <row r="1139" spans="1:24">
      <c r="A1139" s="27"/>
      <c r="B1139" s="27"/>
      <c r="C1139" s="27"/>
      <c r="D1139" s="27"/>
      <c r="E1139" s="27"/>
      <c r="F1139" s="27"/>
      <c r="G1139" s="27"/>
      <c r="H1139" s="27"/>
      <c r="J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X1139" s="27"/>
    </row>
    <row r="1140" spans="1:24">
      <c r="A1140" s="27"/>
      <c r="B1140" s="27"/>
      <c r="C1140" s="27"/>
      <c r="D1140" s="27"/>
      <c r="E1140" s="27"/>
      <c r="F1140" s="27"/>
      <c r="G1140" s="27"/>
      <c r="H1140" s="27"/>
      <c r="J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X1140" s="27"/>
    </row>
    <row r="1141" spans="1:24">
      <c r="A1141" s="27"/>
      <c r="B1141" s="27"/>
      <c r="C1141" s="27"/>
      <c r="D1141" s="27"/>
      <c r="E1141" s="27"/>
      <c r="F1141" s="27"/>
      <c r="G1141" s="27"/>
      <c r="H1141" s="27"/>
      <c r="J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X1141" s="27"/>
    </row>
    <row r="1142" spans="1:24">
      <c r="A1142" s="27"/>
      <c r="B1142" s="27"/>
      <c r="C1142" s="27"/>
      <c r="D1142" s="27"/>
      <c r="E1142" s="27"/>
      <c r="F1142" s="27"/>
      <c r="G1142" s="27"/>
      <c r="H1142" s="27"/>
      <c r="J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X1142" s="27"/>
    </row>
    <row r="1143" spans="1:24">
      <c r="A1143" s="27"/>
      <c r="B1143" s="27"/>
      <c r="C1143" s="27"/>
      <c r="D1143" s="27"/>
      <c r="E1143" s="27"/>
      <c r="F1143" s="27"/>
      <c r="G1143" s="27"/>
      <c r="H1143" s="27"/>
      <c r="J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X1143" s="27"/>
    </row>
    <row r="1144" spans="1:24">
      <c r="A1144" s="27"/>
      <c r="B1144" s="27"/>
      <c r="C1144" s="27"/>
      <c r="D1144" s="27"/>
      <c r="E1144" s="27"/>
      <c r="F1144" s="27"/>
      <c r="G1144" s="27"/>
      <c r="H1144" s="27"/>
      <c r="J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X1144" s="27"/>
    </row>
    <row r="1145" spans="1:24">
      <c r="A1145" s="27"/>
      <c r="B1145" s="27"/>
      <c r="C1145" s="27"/>
      <c r="D1145" s="27"/>
      <c r="E1145" s="27"/>
      <c r="F1145" s="27"/>
      <c r="G1145" s="27"/>
      <c r="H1145" s="27"/>
      <c r="J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X1145" s="27"/>
    </row>
  </sheetData>
  <mergeCells count="1">
    <mergeCell ref="Q4:S4"/>
  </mergeCells>
  <conditionalFormatting sqref="N203:N237">
    <cfRule type="cellIs" dxfId="126" priority="19" operator="lessThan">
      <formula>0</formula>
    </cfRule>
    <cfRule type="cellIs" dxfId="125" priority="20" operator="greaterThan">
      <formula>0</formula>
    </cfRule>
  </conditionalFormatting>
  <conditionalFormatting sqref="N165:N199">
    <cfRule type="cellIs" dxfId="124" priority="17" operator="lessThan">
      <formula>0</formula>
    </cfRule>
    <cfRule type="cellIs" dxfId="123" priority="18" operator="greaterThan">
      <formula>0</formula>
    </cfRule>
  </conditionalFormatting>
  <conditionalFormatting sqref="N127:N161">
    <cfRule type="cellIs" dxfId="122" priority="15" operator="lessThan">
      <formula>0</formula>
    </cfRule>
    <cfRule type="cellIs" dxfId="121" priority="16" operator="greaterThan">
      <formula>0</formula>
    </cfRule>
  </conditionalFormatting>
  <conditionalFormatting sqref="J203:J237">
    <cfRule type="cellIs" dxfId="120" priority="13" operator="lessThan">
      <formula>0</formula>
    </cfRule>
    <cfRule type="cellIs" dxfId="119" priority="14" operator="greaterThan">
      <formula>0</formula>
    </cfRule>
  </conditionalFormatting>
  <conditionalFormatting sqref="J165:J199">
    <cfRule type="cellIs" dxfId="118" priority="11" operator="lessThan">
      <formula>0</formula>
    </cfRule>
    <cfRule type="cellIs" dxfId="117" priority="12" operator="greaterThan">
      <formula>0</formula>
    </cfRule>
  </conditionalFormatting>
  <conditionalFormatting sqref="J127:J161">
    <cfRule type="cellIs" dxfId="116" priority="9" operator="lessThan">
      <formula>0</formula>
    </cfRule>
    <cfRule type="cellIs" dxfId="115" priority="10" operator="greaterThan">
      <formula>0</formula>
    </cfRule>
  </conditionalFormatting>
  <conditionalFormatting sqref="J241:J275">
    <cfRule type="cellIs" dxfId="114" priority="7" operator="lessThan">
      <formula>0</formula>
    </cfRule>
    <cfRule type="cellIs" dxfId="113" priority="8" operator="greaterThan">
      <formula>0</formula>
    </cfRule>
  </conditionalFormatting>
  <conditionalFormatting sqref="N241:N275">
    <cfRule type="cellIs" dxfId="112" priority="5" operator="lessThan">
      <formula>0</formula>
    </cfRule>
    <cfRule type="cellIs" dxfId="111" priority="6" operator="greaterThan">
      <formula>0</formula>
    </cfRule>
  </conditionalFormatting>
  <conditionalFormatting sqref="N89:N123">
    <cfRule type="cellIs" dxfId="110" priority="3" operator="lessThan">
      <formula>0</formula>
    </cfRule>
    <cfRule type="cellIs" dxfId="109" priority="4" operator="greaterThan">
      <formula>0</formula>
    </cfRule>
  </conditionalFormatting>
  <conditionalFormatting sqref="J89:J123">
    <cfRule type="cellIs" dxfId="108" priority="1" operator="lessThan">
      <formula>0</formula>
    </cfRule>
    <cfRule type="cellIs" dxfId="10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B73F1-FB93-4D5D-8401-27CA8D8DC86C}">
  <dimension ref="A1"/>
  <sheetViews>
    <sheetView topLeftCell="A65" workbookViewId="0">
      <selection activeCell="A76" sqref="A7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Q2196"/>
  <sheetViews>
    <sheetView zoomScale="84" zoomScaleNormal="84" workbookViewId="0">
      <pane ySplit="8" topLeftCell="A94" activePane="bottomLeft" state="frozen"/>
      <selection pane="bottomLeft" activeCell="AB108" sqref="AB108"/>
    </sheetView>
  </sheetViews>
  <sheetFormatPr baseColWidth="10" defaultColWidth="11.54296875" defaultRowHeight="15"/>
  <cols>
    <col min="1" max="1" width="1.453125" style="85" customWidth="1"/>
    <col min="2" max="2" width="5" style="85" customWidth="1"/>
    <col min="3" max="3" width="3.453125" style="85" customWidth="1"/>
    <col min="4" max="4" width="4.453125" style="85" customWidth="1"/>
    <col min="5" max="5" width="3.81640625" style="85" customWidth="1"/>
    <col min="6" max="6" width="7.08984375" style="85" customWidth="1"/>
    <col min="7" max="7" width="7.54296875" style="85" customWidth="1"/>
    <col min="8" max="8" width="6.36328125" style="27" customWidth="1"/>
    <col min="9" max="9" width="4.36328125" style="85" customWidth="1"/>
    <col min="10" max="10" width="6.36328125" style="27" customWidth="1"/>
    <col min="11" max="11" width="7.54296875" style="85" customWidth="1"/>
    <col min="12" max="12" width="5.453125" style="85" customWidth="1"/>
    <col min="13" max="13" width="5" style="85" customWidth="1"/>
    <col min="14" max="14" width="5.36328125" style="32" customWidth="1"/>
    <col min="15" max="15" width="5.08984375" style="32" customWidth="1"/>
    <col min="16" max="16" width="6.54296875" style="32" customWidth="1"/>
    <col min="17" max="17" width="7.36328125" style="85" customWidth="1"/>
    <col min="18" max="20" width="5.81640625" style="32" customWidth="1"/>
    <col min="21" max="21" width="5.453125" style="32" customWidth="1"/>
    <col min="22" max="22" width="7" style="26" customWidth="1"/>
    <col min="23" max="23" width="5.6328125" style="32" customWidth="1"/>
    <col min="24" max="24" width="7.6328125" style="27" customWidth="1"/>
    <col min="25" max="25" width="8.08984375" style="32" customWidth="1"/>
    <col min="26" max="26" width="5.90625" style="27" customWidth="1"/>
    <col min="27" max="27" width="9.453125" style="27" customWidth="1"/>
    <col min="28" max="28" width="8.90625" style="27" customWidth="1"/>
    <col min="29" max="29" width="11.54296875" style="27"/>
    <col min="30" max="30" width="9.81640625" style="32" customWidth="1"/>
    <col min="31" max="31" width="9.1796875" style="27" customWidth="1"/>
    <col min="32" max="32" width="6.81640625" style="27" customWidth="1"/>
    <col min="33" max="33" width="9.90625" style="27" customWidth="1"/>
    <col min="34" max="34" width="10" style="85" customWidth="1"/>
    <col min="35" max="35" width="13.08984375" style="85" customWidth="1"/>
    <col min="36" max="36" width="9.36328125" style="85" customWidth="1"/>
    <col min="37" max="37" width="9.81640625" style="27" customWidth="1"/>
    <col min="38" max="38" width="9.81640625" style="85" customWidth="1"/>
    <col min="39" max="39" width="11.54296875" style="85"/>
    <col min="40" max="40" width="14" style="85" customWidth="1"/>
    <col min="41" max="41" width="12.54296875" style="85" customWidth="1"/>
    <col min="42" max="42" width="10.90625" style="85" customWidth="1"/>
    <col min="43" max="16384" width="11.54296875" style="85"/>
  </cols>
  <sheetData>
    <row r="1" spans="1:69" ht="15.6">
      <c r="A1" s="247"/>
      <c r="B1" s="247"/>
      <c r="C1" s="247"/>
      <c r="D1" s="247"/>
      <c r="E1" s="247"/>
      <c r="F1" s="247"/>
      <c r="G1" s="247"/>
      <c r="H1" s="248"/>
      <c r="I1" s="247"/>
      <c r="J1" s="248"/>
      <c r="K1" s="247"/>
      <c r="L1" s="247"/>
      <c r="M1" s="247"/>
      <c r="N1" s="249"/>
      <c r="O1" s="249"/>
      <c r="P1" s="249"/>
      <c r="Q1" s="247"/>
      <c r="R1" s="249"/>
      <c r="S1" s="249"/>
      <c r="T1" s="249"/>
      <c r="U1" s="249"/>
      <c r="V1" s="247"/>
      <c r="W1" s="249"/>
      <c r="X1" s="247"/>
      <c r="Y1" s="249"/>
      <c r="Z1" s="248"/>
      <c r="AA1" s="247"/>
      <c r="AB1" s="250"/>
      <c r="AD1" s="27"/>
      <c r="AE1" s="26"/>
      <c r="AF1" s="251"/>
      <c r="AG1" s="85"/>
      <c r="AK1" s="85"/>
    </row>
    <row r="2" spans="1:69" s="256" customFormat="1" ht="31.8">
      <c r="A2" s="252"/>
      <c r="B2" s="252"/>
      <c r="C2" s="252"/>
      <c r="D2" s="253" t="s">
        <v>594</v>
      </c>
      <c r="E2" s="252"/>
      <c r="F2" s="252"/>
      <c r="G2" s="252"/>
      <c r="H2" s="254"/>
      <c r="I2" s="252"/>
      <c r="J2" s="254"/>
      <c r="K2" s="252"/>
      <c r="L2" s="252"/>
      <c r="M2" s="252"/>
      <c r="N2" s="255"/>
      <c r="O2" s="255"/>
      <c r="P2" s="255"/>
      <c r="Q2" s="252"/>
      <c r="R2" s="255"/>
      <c r="S2" s="255"/>
      <c r="T2" s="469" t="str">
        <f>+År!B2</f>
        <v>KASTRAT</v>
      </c>
      <c r="U2" s="255"/>
      <c r="V2" s="252"/>
      <c r="W2" s="255"/>
      <c r="X2" s="252"/>
      <c r="Y2" s="255"/>
      <c r="Z2" s="254"/>
      <c r="AA2" s="252"/>
      <c r="AB2" s="250"/>
      <c r="AC2" s="27"/>
      <c r="AD2" s="27"/>
      <c r="AE2" s="26"/>
      <c r="AF2" s="251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BC2" s="263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</row>
    <row r="3" spans="1:69" ht="19.8">
      <c r="A3" s="247"/>
      <c r="B3" s="247"/>
      <c r="C3" s="247"/>
      <c r="D3" s="247"/>
      <c r="E3" s="247"/>
      <c r="F3" s="247"/>
      <c r="G3" s="247"/>
      <c r="H3" s="248"/>
      <c r="I3" s="247"/>
      <c r="J3" s="248"/>
      <c r="K3" s="247"/>
      <c r="L3" s="247"/>
      <c r="M3" s="247"/>
      <c r="N3" s="249"/>
      <c r="O3" s="249"/>
      <c r="P3" s="249"/>
      <c r="Q3" s="247"/>
      <c r="R3" s="249"/>
      <c r="S3" s="249"/>
      <c r="T3" s="249"/>
      <c r="U3" s="249"/>
      <c r="V3" s="247"/>
      <c r="W3" s="249"/>
      <c r="X3" s="247"/>
      <c r="Y3" s="249"/>
      <c r="Z3" s="248"/>
      <c r="AA3" s="247"/>
      <c r="AB3" s="250"/>
      <c r="AD3" s="27"/>
      <c r="AE3" s="26"/>
      <c r="AF3" s="251"/>
      <c r="AG3" s="85"/>
      <c r="AK3" s="85"/>
      <c r="BC3" s="263"/>
    </row>
    <row r="4" spans="1:69" ht="19.8">
      <c r="A4" s="247"/>
      <c r="B4" s="247"/>
      <c r="C4" s="258"/>
      <c r="D4" s="258"/>
      <c r="E4" s="258" t="s">
        <v>7</v>
      </c>
      <c r="F4" s="258"/>
      <c r="G4" s="259">
        <f>+År!O2</f>
        <v>52</v>
      </c>
      <c r="H4" s="257"/>
      <c r="I4" s="260"/>
      <c r="J4" s="257"/>
      <c r="K4" s="248"/>
      <c r="L4" s="247"/>
      <c r="M4" s="247"/>
      <c r="N4" s="247"/>
      <c r="O4" s="249"/>
      <c r="P4" s="249"/>
      <c r="Q4" s="249"/>
      <c r="R4" s="247"/>
      <c r="S4" s="247"/>
      <c r="T4" s="247"/>
      <c r="U4" s="249"/>
      <c r="V4" s="249"/>
      <c r="W4" s="247"/>
      <c r="X4" s="249"/>
      <c r="Y4" s="247"/>
      <c r="Z4" s="249"/>
      <c r="AA4" s="248"/>
      <c r="AB4" s="250"/>
      <c r="AC4" s="250"/>
      <c r="AD4" s="27"/>
      <c r="AF4" s="26"/>
      <c r="AG4" s="251"/>
      <c r="AK4" s="85"/>
      <c r="BD4" s="263"/>
    </row>
    <row r="5" spans="1:69" ht="19.8">
      <c r="A5" s="247"/>
      <c r="B5" s="247"/>
      <c r="C5" s="247"/>
      <c r="D5" s="247"/>
      <c r="E5" s="247"/>
      <c r="F5" s="247"/>
      <c r="G5" s="247"/>
      <c r="H5" s="248"/>
      <c r="I5" s="247"/>
      <c r="J5" s="248"/>
      <c r="K5" s="247"/>
      <c r="L5" s="247"/>
      <c r="M5" s="247"/>
      <c r="N5" s="249"/>
      <c r="O5" s="249"/>
      <c r="P5" s="249"/>
      <c r="Q5" s="247"/>
      <c r="R5" s="249"/>
      <c r="S5" s="249"/>
      <c r="T5" s="249"/>
      <c r="U5" s="249"/>
      <c r="V5" s="247"/>
      <c r="W5" s="249"/>
      <c r="X5" s="265" t="s">
        <v>479</v>
      </c>
      <c r="Y5" s="266" t="s">
        <v>81</v>
      </c>
      <c r="Z5" s="264" t="s">
        <v>4</v>
      </c>
      <c r="AA5" s="247"/>
      <c r="AB5" s="250"/>
      <c r="AD5" s="27"/>
      <c r="AE5" s="26"/>
      <c r="AF5" s="251"/>
      <c r="AG5" s="85"/>
      <c r="AK5" s="85"/>
      <c r="BC5" s="263"/>
    </row>
    <row r="6" spans="1:69" ht="19.8">
      <c r="A6" s="247"/>
      <c r="B6" s="247"/>
      <c r="C6" s="247"/>
      <c r="D6" s="265"/>
      <c r="E6" s="247"/>
      <c r="F6" s="265" t="s">
        <v>4</v>
      </c>
      <c r="G6" s="247"/>
      <c r="H6" s="248"/>
      <c r="I6" s="248"/>
      <c r="J6" s="248"/>
      <c r="K6" s="265" t="s">
        <v>24</v>
      </c>
      <c r="L6" s="248"/>
      <c r="M6" s="248"/>
      <c r="N6" s="249" t="s">
        <v>404</v>
      </c>
      <c r="O6" s="249" t="s">
        <v>404</v>
      </c>
      <c r="P6" s="249" t="s">
        <v>404</v>
      </c>
      <c r="Q6" s="266" t="s">
        <v>527</v>
      </c>
      <c r="R6" s="249" t="s">
        <v>404</v>
      </c>
      <c r="S6" s="249"/>
      <c r="T6" s="249"/>
      <c r="U6" s="266" t="s">
        <v>424</v>
      </c>
      <c r="V6" s="247"/>
      <c r="W6" s="266" t="s">
        <v>570</v>
      </c>
      <c r="X6" s="265" t="s">
        <v>567</v>
      </c>
      <c r="Y6" s="266" t="s">
        <v>44</v>
      </c>
      <c r="Z6" s="264" t="s">
        <v>10</v>
      </c>
      <c r="AA6" s="247"/>
      <c r="AB6" s="250"/>
      <c r="AD6" s="27"/>
      <c r="AE6" s="26"/>
      <c r="AF6" s="251"/>
      <c r="AG6" s="85"/>
      <c r="AK6" s="85"/>
      <c r="BC6" s="263"/>
    </row>
    <row r="7" spans="1:69" ht="19.8">
      <c r="A7" s="265"/>
      <c r="B7" s="265"/>
      <c r="C7" s="247"/>
      <c r="D7" s="247"/>
      <c r="E7" s="265"/>
      <c r="F7" s="265" t="s">
        <v>477</v>
      </c>
      <c r="G7" s="265" t="s">
        <v>4</v>
      </c>
      <c r="H7" s="264" t="s">
        <v>4</v>
      </c>
      <c r="I7" s="264"/>
      <c r="J7" s="264" t="s">
        <v>1</v>
      </c>
      <c r="K7" s="265" t="s">
        <v>483</v>
      </c>
      <c r="L7" s="264" t="s">
        <v>24</v>
      </c>
      <c r="M7" s="264"/>
      <c r="N7" s="266" t="s">
        <v>537</v>
      </c>
      <c r="O7" s="266" t="s">
        <v>569</v>
      </c>
      <c r="P7" s="266" t="s">
        <v>489</v>
      </c>
      <c r="Q7" s="266" t="s">
        <v>548</v>
      </c>
      <c r="R7" s="266" t="s">
        <v>491</v>
      </c>
      <c r="S7" s="427" t="s">
        <v>24</v>
      </c>
      <c r="T7" s="427" t="s">
        <v>24</v>
      </c>
      <c r="U7" s="266"/>
      <c r="V7" s="265" t="s">
        <v>415</v>
      </c>
      <c r="W7" s="266" t="s">
        <v>1</v>
      </c>
      <c r="X7" s="265" t="s">
        <v>71</v>
      </c>
      <c r="Y7" s="266" t="s">
        <v>531</v>
      </c>
      <c r="Z7" s="264" t="s">
        <v>71</v>
      </c>
      <c r="AA7" s="247"/>
      <c r="AB7" s="250"/>
      <c r="AD7" s="27"/>
      <c r="AE7" s="26"/>
      <c r="AF7" s="251"/>
      <c r="AG7" s="85"/>
      <c r="AK7" s="85"/>
      <c r="BC7" s="263"/>
    </row>
    <row r="8" spans="1:69" ht="19.8">
      <c r="A8" s="247"/>
      <c r="B8" s="247"/>
      <c r="C8" s="265" t="s">
        <v>0</v>
      </c>
      <c r="D8" s="265"/>
      <c r="E8" s="265" t="s">
        <v>595</v>
      </c>
      <c r="F8" s="49" t="s">
        <v>478</v>
      </c>
      <c r="G8" s="49" t="s">
        <v>10</v>
      </c>
      <c r="H8" s="86" t="s">
        <v>404</v>
      </c>
      <c r="I8" s="86"/>
      <c r="J8" s="86" t="s">
        <v>404</v>
      </c>
      <c r="K8" s="49" t="s">
        <v>416</v>
      </c>
      <c r="L8" s="86" t="s">
        <v>45</v>
      </c>
      <c r="M8" s="86"/>
      <c r="N8" s="74" t="s">
        <v>538</v>
      </c>
      <c r="O8" s="74" t="s">
        <v>546</v>
      </c>
      <c r="P8" s="74" t="s">
        <v>441</v>
      </c>
      <c r="Q8" s="74" t="s">
        <v>485</v>
      </c>
      <c r="R8" s="74" t="s">
        <v>472</v>
      </c>
      <c r="S8" s="427" t="s">
        <v>725</v>
      </c>
      <c r="T8" s="427" t="s">
        <v>726</v>
      </c>
      <c r="U8" s="74" t="s">
        <v>1</v>
      </c>
      <c r="V8" s="49" t="s">
        <v>416</v>
      </c>
      <c r="W8" s="74" t="s">
        <v>528</v>
      </c>
      <c r="X8" s="49" t="s">
        <v>488</v>
      </c>
      <c r="Y8" s="74" t="s">
        <v>45</v>
      </c>
      <c r="Z8" s="86" t="s">
        <v>551</v>
      </c>
      <c r="AA8" s="247"/>
      <c r="AB8" s="250"/>
      <c r="AD8" s="27"/>
      <c r="AE8" s="26"/>
      <c r="AF8" s="251"/>
      <c r="AG8" s="85"/>
      <c r="AK8" s="85"/>
      <c r="BC8" s="263"/>
    </row>
    <row r="9" spans="1:69" ht="19.8">
      <c r="A9" s="247"/>
      <c r="B9" s="247"/>
      <c r="C9" s="247"/>
      <c r="D9" s="247"/>
      <c r="E9" s="247"/>
      <c r="F9" s="247"/>
      <c r="G9" s="247"/>
      <c r="H9" s="248"/>
      <c r="I9" s="247"/>
      <c r="J9" s="248"/>
      <c r="K9" s="247"/>
      <c r="L9" s="247"/>
      <c r="M9" s="247"/>
      <c r="N9" s="249"/>
      <c r="O9" s="249"/>
      <c r="P9" s="249"/>
      <c r="Q9" s="247"/>
      <c r="R9" s="249"/>
      <c r="S9" s="249"/>
      <c r="T9" s="249"/>
      <c r="U9" s="249"/>
      <c r="V9" s="247"/>
      <c r="W9" s="249"/>
      <c r="X9" s="247"/>
      <c r="Y9" s="249"/>
      <c r="Z9" s="248"/>
      <c r="AA9" s="247"/>
      <c r="AB9" s="250"/>
      <c r="AD9" s="27"/>
      <c r="AE9" s="26"/>
      <c r="AF9" s="251"/>
      <c r="AG9" s="85"/>
      <c r="AK9" s="85"/>
      <c r="BC9" s="263"/>
    </row>
    <row r="10" spans="1:69" ht="22.8">
      <c r="A10" s="247"/>
      <c r="B10" s="414" t="s">
        <v>503</v>
      </c>
      <c r="C10" s="265"/>
      <c r="D10" s="346"/>
      <c r="E10" s="247"/>
      <c r="F10" s="265" t="s">
        <v>639</v>
      </c>
      <c r="G10" s="280">
        <f>SUM(G12:G26)</f>
        <v>844</v>
      </c>
      <c r="H10" s="248"/>
      <c r="I10" s="247"/>
      <c r="J10" s="248"/>
      <c r="K10" s="247"/>
      <c r="L10" s="345">
        <f>+Raser!P11</f>
        <v>267.39573459715649</v>
      </c>
      <c r="M10" s="247" t="s">
        <v>562</v>
      </c>
      <c r="N10" s="249"/>
      <c r="O10" s="249"/>
      <c r="P10" s="249"/>
      <c r="Q10" s="247"/>
      <c r="R10" s="249"/>
      <c r="S10" s="249"/>
      <c r="T10" s="249"/>
      <c r="U10" s="249"/>
      <c r="V10" s="247"/>
      <c r="W10" s="249"/>
      <c r="X10" s="345">
        <f>+Raser!V11</f>
        <v>395.55790030865444</v>
      </c>
      <c r="Y10" s="249" t="s">
        <v>621</v>
      </c>
      <c r="Z10" s="248"/>
      <c r="AA10" s="247"/>
      <c r="AB10" s="250"/>
      <c r="AD10" s="27"/>
      <c r="AE10" s="26"/>
      <c r="AF10" s="251"/>
      <c r="AG10" s="85"/>
      <c r="AK10" s="85"/>
      <c r="BC10" s="263"/>
    </row>
    <row r="11" spans="1:69" ht="14.25" customHeight="1">
      <c r="A11" s="247"/>
      <c r="B11" s="247"/>
      <c r="C11" s="265"/>
      <c r="D11" s="344"/>
      <c r="E11" s="247"/>
      <c r="F11" s="265"/>
      <c r="G11" s="265"/>
      <c r="H11" s="265"/>
      <c r="I11" s="265"/>
      <c r="J11" s="265"/>
      <c r="K11" s="265"/>
      <c r="L11" s="265"/>
      <c r="M11" s="265"/>
      <c r="N11" s="266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48"/>
      <c r="AA11" s="247"/>
      <c r="AB11" s="250"/>
      <c r="AD11" s="27"/>
      <c r="AE11" s="26"/>
      <c r="AF11" s="251"/>
      <c r="AG11" s="85"/>
      <c r="AK11" s="85"/>
      <c r="BC11" s="263"/>
    </row>
    <row r="12" spans="1:69" ht="19.8">
      <c r="A12" s="247"/>
      <c r="B12" s="281">
        <f>+'Ark1'!C1600</f>
        <v>2024</v>
      </c>
      <c r="C12" s="281">
        <f>+'Ark1'!L1600</f>
        <v>1</v>
      </c>
      <c r="D12" s="281" t="s">
        <v>29</v>
      </c>
      <c r="E12" s="267">
        <f>+'Ark1'!AP1600</f>
        <v>1</v>
      </c>
      <c r="F12" s="267" t="str">
        <f>+IF(G12=0,"",'Ark1'!Q1600)</f>
        <v/>
      </c>
      <c r="G12" s="361">
        <f>+'Ark1'!R1600</f>
        <v>0</v>
      </c>
      <c r="H12" s="268" t="str">
        <f>+IF(G12=0,"",'Ark1'!AE1600)</f>
        <v/>
      </c>
      <c r="I12" s="382" t="str">
        <f>+IF(G12=0,"",H12-#REF!)</f>
        <v/>
      </c>
      <c r="J12" s="268" t="str">
        <f>+IF(G12=0,"",'Ark1'!AF1600)</f>
        <v/>
      </c>
      <c r="K12" s="269" t="str">
        <f>+IF(G12=0,"",'Ark1'!T1600)</f>
        <v/>
      </c>
      <c r="L12" s="305" t="str">
        <f>+IF(G12=0,"",'Ark1'!U1600)</f>
        <v/>
      </c>
      <c r="M12" s="360" t="str">
        <f t="shared" ref="M12:M26" si="0">+IF(G12=0,"",L12-A703)</f>
        <v/>
      </c>
      <c r="N12" s="270" t="str">
        <f>+IF(G12=0,"",'Ark1'!V1600)</f>
        <v/>
      </c>
      <c r="O12" s="270" t="str">
        <f>+IF(G12=0,"",'Ark1'!W1600)</f>
        <v/>
      </c>
      <c r="P12" s="270" t="str">
        <f>+IF(G12=0,"",'Ark1'!X1600)</f>
        <v/>
      </c>
      <c r="Q12" s="305" t="str">
        <f>+IF(G12=0,"",'Ark1'!AG1600)</f>
        <v/>
      </c>
      <c r="R12" s="270" t="str">
        <f>+IF(G12=0,"",'Ark1'!AH1600)</f>
        <v/>
      </c>
      <c r="S12" s="377" t="str">
        <f>+IF(G12=0,"",'Ark1'!AR1600)</f>
        <v/>
      </c>
      <c r="T12" s="113" t="str">
        <f>+IF(G12=0,"",'Ark1'!AS1600)</f>
        <v/>
      </c>
      <c r="U12" s="270" t="str">
        <f>+IF(G12=0,"",'Ark1'!Y1600)</f>
        <v/>
      </c>
      <c r="V12" s="269" t="str">
        <f>+IF(G12=0,"",'Ark1'!AA1600)</f>
        <v/>
      </c>
      <c r="W12" s="270" t="str">
        <f>+IF(G12=0,"",'Ark1'!AC1600)</f>
        <v/>
      </c>
      <c r="X12" s="305" t="str">
        <f t="shared" ref="X12:X26" si="1">IF(G12=0,"",1000*L12/Q12)</f>
        <v/>
      </c>
      <c r="Y12" s="270" t="str">
        <f t="shared" ref="Y12:Y26" si="2">IF(G12=0,"",L12/C12)</f>
        <v/>
      </c>
      <c r="Z12" s="268" t="str">
        <f t="shared" ref="Z12:Z26" si="3">IF(G12=0,"",G12/F12)</f>
        <v/>
      </c>
      <c r="AA12" s="247"/>
      <c r="AB12" s="250"/>
      <c r="AD12" s="27"/>
      <c r="AE12" s="26"/>
      <c r="AF12" s="251"/>
      <c r="AG12" s="85"/>
      <c r="AK12" s="85"/>
      <c r="BC12" s="263"/>
    </row>
    <row r="13" spans="1:69" ht="19.8">
      <c r="A13" s="247"/>
      <c r="B13" s="281"/>
      <c r="C13" s="281">
        <f>+'Ark1'!L1635</f>
        <v>2</v>
      </c>
      <c r="D13" s="281" t="s">
        <v>30</v>
      </c>
      <c r="E13" s="267"/>
      <c r="F13" s="85">
        <f>+IF(G13=0,"",'Ark1'!Q1635)</f>
        <v>11</v>
      </c>
      <c r="G13" s="361">
        <f>+'Ark1'!R1635</f>
        <v>31</v>
      </c>
      <c r="H13" s="27">
        <f>+IF(G13=0,"",'Ark1'!AE1635)</f>
        <v>3.6729857819905214</v>
      </c>
      <c r="I13" s="382" t="e">
        <f>+IF(G13=0,"",H13-#REF!)</f>
        <v>#REF!</v>
      </c>
      <c r="J13" s="27">
        <f>+IF(G13=0,"",'Ark1'!AF1635)</f>
        <v>2.5302859776145192</v>
      </c>
      <c r="K13" s="26">
        <f>+IF(G13=0,"",'Ark1'!T1635)</f>
        <v>3.9677419354838719</v>
      </c>
      <c r="L13" s="305">
        <f>+IF(G13=0,"",'Ark1'!U1635)</f>
        <v>184.20645161290321</v>
      </c>
      <c r="M13" s="360">
        <f t="shared" si="0"/>
        <v>184.20645161290321</v>
      </c>
      <c r="N13" s="32">
        <f>+IF(G13=0,"",'Ark1'!V1635)</f>
        <v>0</v>
      </c>
      <c r="O13" s="32">
        <f>+IF(G13=0,"",'Ark1'!W1635)</f>
        <v>3.2258064516129026</v>
      </c>
      <c r="P13" s="32">
        <f>+IF(G13=0,"",'Ark1'!X1635)</f>
        <v>0</v>
      </c>
      <c r="Q13" s="305">
        <f>+IF(G13=0,"",'Ark1'!AG1635)</f>
        <v>735.70967741935488</v>
      </c>
      <c r="R13" s="32">
        <f>+IF(G13=0,"",'Ark1'!AH1635)</f>
        <v>0</v>
      </c>
      <c r="S13" s="377">
        <f>+IF(G13=0,"",'Ark1'!AR1635)</f>
        <v>200.32258064516128</v>
      </c>
      <c r="T13" s="113">
        <f>+IF(G13=0,"",'Ark1'!AS1635)</f>
        <v>22.492521197793735</v>
      </c>
      <c r="U13" s="32">
        <f>+IF(G13=0,"",'Ark1'!Y1635)</f>
        <v>42.44780427076239</v>
      </c>
      <c r="V13" s="26">
        <f>+IF(G13=0,"",'Ark1'!AA1635)</f>
        <v>1.1211707869021139</v>
      </c>
      <c r="W13" s="32">
        <f>+IF(G13=0,"",'Ark1'!AC1635)</f>
        <v>18.315003966619329</v>
      </c>
      <c r="X13" s="305">
        <f t="shared" si="1"/>
        <v>250.37926952251499</v>
      </c>
      <c r="Y13" s="32">
        <f t="shared" si="2"/>
        <v>92.103225806451604</v>
      </c>
      <c r="Z13" s="27">
        <f t="shared" si="3"/>
        <v>2.8181818181818183</v>
      </c>
      <c r="AA13" s="247"/>
      <c r="AB13" s="250"/>
      <c r="AD13" s="27"/>
      <c r="AE13" s="26"/>
      <c r="AF13" s="251"/>
      <c r="AG13" s="85"/>
      <c r="AK13" s="85"/>
      <c r="BC13" s="263"/>
    </row>
    <row r="14" spans="1:69" ht="19.8">
      <c r="A14" s="247"/>
      <c r="B14" s="281"/>
      <c r="C14" s="281">
        <f>+'Ark1'!L1670</f>
        <v>3</v>
      </c>
      <c r="D14" s="281" t="s">
        <v>31</v>
      </c>
      <c r="E14" s="267"/>
      <c r="F14" s="267">
        <f>+IF(G14=0,"",'Ark1'!Q1670)</f>
        <v>73</v>
      </c>
      <c r="G14" s="361">
        <f>+'Ark1'!R1670</f>
        <v>191</v>
      </c>
      <c r="H14" s="268">
        <f>+IF(G14=0,"",'Ark1'!AE1670)</f>
        <v>22.630331753554497</v>
      </c>
      <c r="I14" s="382" t="e">
        <f>+IF(G14=0,"",H14-#REF!)</f>
        <v>#REF!</v>
      </c>
      <c r="J14" s="268">
        <f>+IF(G14=0,"",'Ark1'!AF1670)</f>
        <v>19.208443739420954</v>
      </c>
      <c r="K14" s="269">
        <f>+IF(G14=0,"",'Ark1'!T1670)</f>
        <v>5.7748691099476419</v>
      </c>
      <c r="L14" s="305">
        <f>+IF(G14=0,"",'Ark1'!U1670)</f>
        <v>226.96335078534031</v>
      </c>
      <c r="M14" s="360">
        <f t="shared" si="0"/>
        <v>226.96335078534031</v>
      </c>
      <c r="N14" s="270">
        <f>+IF(G14=0,"",'Ark1'!V1670)</f>
        <v>0</v>
      </c>
      <c r="O14" s="270">
        <f>+IF(G14=0,"",'Ark1'!W1670)</f>
        <v>26.178010471204193</v>
      </c>
      <c r="P14" s="270">
        <f>+IF(G14=0,"",'Ark1'!X1670)</f>
        <v>0</v>
      </c>
      <c r="Q14" s="305">
        <f>+IF(G14=0,"",'Ark1'!AG1670)</f>
        <v>666.25654450261777</v>
      </c>
      <c r="R14" s="270">
        <f>+IF(G14=0,"",'Ark1'!AH1670)</f>
        <v>0</v>
      </c>
      <c r="S14" s="377">
        <f>+IF(G14=0,"",'Ark1'!AR1670)</f>
        <v>205.8952879581152</v>
      </c>
      <c r="T14" s="113">
        <f>+IF(G14=0,"",'Ark1'!AS1670)</f>
        <v>25.665903678444671</v>
      </c>
      <c r="U14" s="270">
        <f>+IF(G14=0,"",'Ark1'!Y1670)</f>
        <v>42.24770779466153</v>
      </c>
      <c r="V14" s="269">
        <f>+IF(G14=0,"",'Ark1'!AA1670)</f>
        <v>1.3170635506612303</v>
      </c>
      <c r="W14" s="270">
        <f>+IF(G14=0,"",'Ark1'!AC1670)</f>
        <v>45.552470570696954</v>
      </c>
      <c r="X14" s="305">
        <f t="shared" si="1"/>
        <v>340.65459117519941</v>
      </c>
      <c r="Y14" s="270">
        <f t="shared" si="2"/>
        <v>75.654450261780099</v>
      </c>
      <c r="Z14" s="268">
        <f t="shared" si="3"/>
        <v>2.6164383561643834</v>
      </c>
      <c r="AA14" s="247"/>
      <c r="AB14" s="250"/>
      <c r="AD14" s="27"/>
      <c r="AE14" s="26"/>
      <c r="AF14" s="251"/>
      <c r="AG14" s="85"/>
      <c r="AK14" s="85"/>
      <c r="BC14" s="263"/>
    </row>
    <row r="15" spans="1:69" ht="19.8">
      <c r="A15" s="247"/>
      <c r="B15" s="281"/>
      <c r="C15" s="281">
        <f>+'Ark1'!L1705</f>
        <v>4</v>
      </c>
      <c r="D15" s="281" t="s">
        <v>32</v>
      </c>
      <c r="E15" s="267"/>
      <c r="F15" s="85">
        <f>+IF(G15=0,"",'Ark1'!Q1705)</f>
        <v>111</v>
      </c>
      <c r="G15" s="361">
        <f>+'Ark1'!R1705</f>
        <v>448</v>
      </c>
      <c r="H15" s="27">
        <f>+IF(G15=0,"",'Ark1'!AE1705)</f>
        <v>53.080568720379134</v>
      </c>
      <c r="I15" s="382" t="e">
        <f>+IF(G15=0,"",H15-#REF!)</f>
        <v>#REF!</v>
      </c>
      <c r="J15" s="27">
        <f>+IF(G15=0,"",'Ark1'!AF1705)</f>
        <v>53.723646546911134</v>
      </c>
      <c r="K15" s="26">
        <f>+IF(G15=0,"",'Ark1'!T1705)</f>
        <v>6.90625</v>
      </c>
      <c r="L15" s="305">
        <f>+IF(G15=0,"",'Ark1'!U1705)</f>
        <v>270.63526785714294</v>
      </c>
      <c r="M15" s="360">
        <f t="shared" si="0"/>
        <v>270.63526785714294</v>
      </c>
      <c r="N15" s="32">
        <f>+IF(G15=0,"",'Ark1'!V1705)</f>
        <v>0</v>
      </c>
      <c r="O15" s="32">
        <f>+IF(G15=0,"",'Ark1'!W1705)</f>
        <v>69.196428571428555</v>
      </c>
      <c r="P15" s="32">
        <f>+IF(G15=0,"",'Ark1'!X1705)</f>
        <v>1.785714285714286</v>
      </c>
      <c r="Q15" s="305">
        <f>+IF(G15=0,"",'Ark1'!AG1705)</f>
        <v>673.549107142857</v>
      </c>
      <c r="R15" s="32">
        <f>+IF(G15=0,"",'Ark1'!AH1705)</f>
        <v>0</v>
      </c>
      <c r="S15" s="377">
        <f>+IF(G15=0,"",'Ark1'!AR1705)</f>
        <v>211.27678571428575</v>
      </c>
      <c r="T15" s="113">
        <f>+IF(G15=0,"",'Ark1'!AS1705)</f>
        <v>28.516537928852504</v>
      </c>
      <c r="U15" s="32">
        <f>+IF(G15=0,"",'Ark1'!Y1705)</f>
        <v>39.723057546229761</v>
      </c>
      <c r="V15" s="26">
        <f>+IF(G15=0,"",'Ark1'!AA1705)</f>
        <v>1.1707583966020856</v>
      </c>
      <c r="W15" s="32">
        <f>+IF(G15=0,"",'Ark1'!AC1705)</f>
        <v>25.408441476091802</v>
      </c>
      <c r="X15" s="305">
        <f t="shared" si="1"/>
        <v>401.80480530240288</v>
      </c>
      <c r="Y15" s="32">
        <f t="shared" si="2"/>
        <v>67.658816964285734</v>
      </c>
      <c r="Z15" s="27">
        <f t="shared" si="3"/>
        <v>4.0360360360360357</v>
      </c>
      <c r="AA15" s="247"/>
      <c r="AB15" s="250"/>
      <c r="AD15" s="27"/>
      <c r="AE15" s="26"/>
      <c r="AF15" s="251"/>
      <c r="AG15" s="85"/>
      <c r="AK15" s="85"/>
      <c r="BC15" s="263"/>
    </row>
    <row r="16" spans="1:69" ht="19.8">
      <c r="A16" s="247"/>
      <c r="B16" s="281"/>
      <c r="C16" s="281">
        <f>+'Ark1'!L1740</f>
        <v>5</v>
      </c>
      <c r="D16" s="281" t="s">
        <v>402</v>
      </c>
      <c r="E16" s="267"/>
      <c r="F16" s="267">
        <f>+IF(G16=0,"",'Ark1'!Q1740)</f>
        <v>60</v>
      </c>
      <c r="G16" s="361">
        <f>+'Ark1'!R1740</f>
        <v>162</v>
      </c>
      <c r="H16" s="268">
        <f>+'Ark1'!AE1740</f>
        <v>19.194312796208536</v>
      </c>
      <c r="I16" s="382" t="e">
        <f>+IF(G16=0,"",H16-#REF!)</f>
        <v>#REF!</v>
      </c>
      <c r="J16" s="268">
        <f>+IF(G16=0,"",'Ark1'!AF1740)</f>
        <v>22.475297099458512</v>
      </c>
      <c r="K16" s="269">
        <f>+IF(G16=0,"",'Ark1'!T1740)</f>
        <v>8.1358024691358022</v>
      </c>
      <c r="L16" s="305">
        <f>+IF(G16=0,"",'Ark1'!U1740)</f>
        <v>313.10308641975297</v>
      </c>
      <c r="M16" s="360">
        <f t="shared" si="0"/>
        <v>313.10308641975297</v>
      </c>
      <c r="N16" s="270">
        <f>+IF(G16=0,"",'Ark1'!V1740)</f>
        <v>0</v>
      </c>
      <c r="O16" s="270">
        <f>+IF(G16=0,"",'Ark1'!W1740)</f>
        <v>91.358024691358011</v>
      </c>
      <c r="P16" s="270">
        <f>+IF(G16=0,"",'Ark1'!X1740)</f>
        <v>22.222222222222225</v>
      </c>
      <c r="Q16" s="305">
        <f>+IF(G16=0,"",'Ark1'!AG1740)</f>
        <v>680.26543209876559</v>
      </c>
      <c r="R16" s="270">
        <f>+IF(G16=0,"",'Ark1'!AH1740)</f>
        <v>0</v>
      </c>
      <c r="S16" s="377">
        <f>+IF(G16=0,"",'Ark1'!AR1740)</f>
        <v>214.18518518518519</v>
      </c>
      <c r="T16" s="113">
        <f>+IF(G16=0,"",'Ark1'!AS1740)</f>
        <v>31.6633233125525</v>
      </c>
      <c r="U16" s="270">
        <f>+IF(G16=0,"",'Ark1'!Y1740)</f>
        <v>45.316927073257929</v>
      </c>
      <c r="V16" s="269">
        <f>+IF(G16=0,"",'Ark1'!AA1740)</f>
        <v>1.2247759827393472</v>
      </c>
      <c r="W16" s="270">
        <f>+IF(G16=0,"",'Ark1'!AC1740)</f>
        <v>35.652919366374775</v>
      </c>
      <c r="X16" s="305">
        <f t="shared" si="1"/>
        <v>460.26605446312686</v>
      </c>
      <c r="Y16" s="270">
        <f t="shared" si="2"/>
        <v>62.620617283950594</v>
      </c>
      <c r="Z16" s="268">
        <f t="shared" si="3"/>
        <v>2.7</v>
      </c>
      <c r="AA16" s="247"/>
      <c r="AB16" s="250"/>
      <c r="AD16" s="27"/>
      <c r="AE16" s="26"/>
      <c r="AF16" s="251"/>
      <c r="AG16" s="85"/>
      <c r="AK16" s="85"/>
      <c r="BC16" s="263"/>
    </row>
    <row r="17" spans="1:55" ht="19.8">
      <c r="A17" s="247"/>
      <c r="B17" s="384"/>
      <c r="C17" s="281">
        <f>+'Ark1'!L1775</f>
        <v>6</v>
      </c>
      <c r="D17" s="281" t="s">
        <v>33</v>
      </c>
      <c r="E17" s="267"/>
      <c r="F17" s="85">
        <f>+IF(G17=0,"",'Ark1'!Q1775)</f>
        <v>10</v>
      </c>
      <c r="G17" s="361">
        <f>+'Ark1'!R1775</f>
        <v>11</v>
      </c>
      <c r="H17" s="27">
        <f>+IF(G17=0,"",'Ark1'!AE1775)</f>
        <v>1.3033175355450235</v>
      </c>
      <c r="I17" s="382" t="e">
        <f>+IF(G17=0,"",H17-#REF!)</f>
        <v>#REF!</v>
      </c>
      <c r="J17" s="27">
        <f>+IF(G17=0,"",'Ark1'!AF1775)</f>
        <v>1.8074990473320864</v>
      </c>
      <c r="K17" s="26">
        <f>+IF(G17=0,"",'Ark1'!T1775)</f>
        <v>10</v>
      </c>
      <c r="L17" s="305">
        <f>+IF(G17=0,"",'Ark1'!U1775)</f>
        <v>370.83636363636361</v>
      </c>
      <c r="M17" s="360">
        <f t="shared" si="0"/>
        <v>370.83636363636361</v>
      </c>
      <c r="N17" s="32">
        <f>+IF(G17=0,"",'Ark1'!V1775)</f>
        <v>100</v>
      </c>
      <c r="O17" s="32">
        <f>+IF(G17=0,"",'Ark1'!W1775)</f>
        <v>100</v>
      </c>
      <c r="P17" s="32">
        <f>+IF(G17=0,"",'Ark1'!X1775)</f>
        <v>63.636363636363633</v>
      </c>
      <c r="Q17" s="305">
        <f>+IF(G17=0,"",'Ark1'!AG1775)</f>
        <v>713.4545454545455</v>
      </c>
      <c r="R17" s="32">
        <f>+IF(G17=0,"",'Ark1'!AH1775)</f>
        <v>0</v>
      </c>
      <c r="S17" s="377">
        <f>+IF(G17=0,"",'Ark1'!AR1775)</f>
        <v>220.90909090909088</v>
      </c>
      <c r="T17" s="113">
        <f>+IF(G17=0,"",'Ark1'!AS1775)</f>
        <v>34.222201913641996</v>
      </c>
      <c r="U17" s="32">
        <f>+IF(G17=0,"",'Ark1'!Y1775)</f>
        <v>52.753600010327347</v>
      </c>
      <c r="V17" s="26">
        <f>+IF(G17=0,"",'Ark1'!AA1775)</f>
        <v>0.60302268915552748</v>
      </c>
      <c r="W17" s="32">
        <f>+IF(G17=0,"",'Ark1'!AC1775)</f>
        <v>2.6862684617510233</v>
      </c>
      <c r="X17" s="305">
        <f t="shared" si="1"/>
        <v>519.77573904179394</v>
      </c>
      <c r="Y17" s="32">
        <f t="shared" si="2"/>
        <v>61.806060606060605</v>
      </c>
      <c r="Z17" s="27">
        <f t="shared" si="3"/>
        <v>1.1000000000000001</v>
      </c>
      <c r="AA17" s="247"/>
      <c r="AB17" s="250"/>
      <c r="AD17" s="27"/>
      <c r="AE17" s="26"/>
      <c r="AF17" s="251"/>
      <c r="AG17" s="85"/>
      <c r="AK17" s="85"/>
      <c r="BC17" s="263"/>
    </row>
    <row r="18" spans="1:55" ht="19.8">
      <c r="A18" s="247"/>
      <c r="B18" s="384"/>
      <c r="C18" s="281">
        <f>+'Ark1'!L1810</f>
        <v>7</v>
      </c>
      <c r="D18" s="281" t="s">
        <v>34</v>
      </c>
      <c r="E18" s="267"/>
      <c r="F18" s="267" t="str">
        <f>+IF(G18=0,"",'Ark1'!Q1810)</f>
        <v/>
      </c>
      <c r="G18" s="361">
        <f>+'Ark1'!R1810</f>
        <v>0</v>
      </c>
      <c r="H18" s="268" t="str">
        <f>+IF(G18=0,"",'Ark1'!AE1810)</f>
        <v/>
      </c>
      <c r="I18" s="382" t="str">
        <f>+IF(G18=0,"",H18-#REF!)</f>
        <v/>
      </c>
      <c r="J18" s="268" t="str">
        <f>+IF(G18=0,"",'Ark1'!AF1810)</f>
        <v/>
      </c>
      <c r="K18" s="269" t="str">
        <f>+IF(G18=0,"",'Ark1'!T1810)</f>
        <v/>
      </c>
      <c r="L18" s="305" t="str">
        <f>+IF(G18=0,"",'Ark1'!U1810)</f>
        <v/>
      </c>
      <c r="M18" s="360" t="str">
        <f t="shared" si="0"/>
        <v/>
      </c>
      <c r="N18" s="270" t="str">
        <f>+IF(G18=0,"",'Ark1'!V1810)</f>
        <v/>
      </c>
      <c r="O18" s="270" t="str">
        <f>+IF(G18=0,"",'Ark1'!W1810)</f>
        <v/>
      </c>
      <c r="P18" s="270" t="str">
        <f>+IF(G18=0,"",'Ark1'!X1810)</f>
        <v/>
      </c>
      <c r="Q18" s="305" t="str">
        <f>+IF(G18=0,"",'Ark1'!AG1810)</f>
        <v/>
      </c>
      <c r="R18" s="270" t="str">
        <f>+IF(G18=0,"",'Ark1'!AH1810)</f>
        <v/>
      </c>
      <c r="S18" s="377" t="str">
        <f>+IF(G18=0,"",'Ark1'!AR1810)</f>
        <v/>
      </c>
      <c r="T18" s="113" t="str">
        <f>+IF(G18=0,"",'Ark1'!AS1810)</f>
        <v/>
      </c>
      <c r="U18" s="270" t="str">
        <f>+IF(G18=0,"",'Ark1'!Y1810)</f>
        <v/>
      </c>
      <c r="V18" s="269" t="str">
        <f>+IF(G18=0,"",'Ark1'!AA1810)</f>
        <v/>
      </c>
      <c r="W18" s="270" t="str">
        <f>+IF(G18=0,"",'Ark1'!AC1810)</f>
        <v/>
      </c>
      <c r="X18" s="305" t="str">
        <f t="shared" si="1"/>
        <v/>
      </c>
      <c r="Y18" s="270" t="str">
        <f t="shared" si="2"/>
        <v/>
      </c>
      <c r="Z18" s="268" t="str">
        <f t="shared" si="3"/>
        <v/>
      </c>
      <c r="AA18" s="247"/>
      <c r="AB18" s="250"/>
      <c r="AD18" s="27"/>
      <c r="AE18" s="26"/>
      <c r="AF18" s="251"/>
      <c r="AG18" s="85"/>
      <c r="AK18" s="85"/>
      <c r="BC18" s="263"/>
    </row>
    <row r="19" spans="1:55" ht="19.8">
      <c r="A19" s="247"/>
      <c r="B19" s="281"/>
      <c r="C19" s="281">
        <f>+'Ark1'!L1845</f>
        <v>8</v>
      </c>
      <c r="D19" s="281" t="s">
        <v>35</v>
      </c>
      <c r="E19" s="267"/>
      <c r="F19" s="85">
        <f>+IF(G19=0,"",'Ark1'!Q1845)</f>
        <v>1</v>
      </c>
      <c r="G19" s="361">
        <f>+'Ark1'!R1845</f>
        <v>1</v>
      </c>
      <c r="H19" s="27">
        <f>+IF(G19=0,"",'Ark1'!AE1845)</f>
        <v>0.1184834123222749</v>
      </c>
      <c r="I19" s="382" t="e">
        <f>+IF(G19=0,"",H19-#REF!)</f>
        <v>#REF!</v>
      </c>
      <c r="J19" s="27">
        <f>+IF(G19=0,"",'Ark1'!AF1845)</f>
        <v>0.25482758926276794</v>
      </c>
      <c r="K19" s="26">
        <f>+IF(G19=0,"",'Ark1'!T1845)</f>
        <v>14</v>
      </c>
      <c r="L19" s="305">
        <f>+IF(G19=0,"",'Ark1'!U1845)</f>
        <v>575.1</v>
      </c>
      <c r="M19" s="360">
        <f t="shared" si="0"/>
        <v>575.1</v>
      </c>
      <c r="N19" s="32">
        <f>+IF(G19=0,"",'Ark1'!V1845)</f>
        <v>100</v>
      </c>
      <c r="O19" s="32">
        <f>+IF(G19=0,"",'Ark1'!W1845)</f>
        <v>100</v>
      </c>
      <c r="P19" s="32">
        <f>+IF(G19=0,"",'Ark1'!X1845)</f>
        <v>100</v>
      </c>
      <c r="Q19" s="305">
        <f>+IF(G19=0,"",'Ark1'!AG1845)</f>
        <v>678</v>
      </c>
      <c r="R19" s="32">
        <f>+IF(G19=0,"",'Ark1'!AH1845)</f>
        <v>0</v>
      </c>
      <c r="S19" s="377">
        <f>+IF(G19=0,"",'Ark1'!AR1845)</f>
        <v>243</v>
      </c>
      <c r="T19" s="113">
        <f>+IF(G19=0,"",'Ark1'!AS1845)</f>
        <v>40.072738641347378</v>
      </c>
      <c r="U19" s="32">
        <f>+IF(G19=0,"",'Ark1'!Y1845)</f>
        <v>0</v>
      </c>
      <c r="V19" s="26">
        <f>+IF(G19=0,"",'Ark1'!AA1845)</f>
        <v>0</v>
      </c>
      <c r="W19" s="32">
        <f>+IF(G19=0,"",'Ark1'!AC1845)</f>
        <v>0</v>
      </c>
      <c r="X19" s="305">
        <f t="shared" si="1"/>
        <v>848.23008849557527</v>
      </c>
      <c r="Y19" s="32">
        <f t="shared" si="2"/>
        <v>71.887500000000003</v>
      </c>
      <c r="Z19" s="27">
        <f t="shared" si="3"/>
        <v>1</v>
      </c>
      <c r="AA19" s="247"/>
      <c r="AB19" s="250"/>
      <c r="AD19" s="27"/>
      <c r="AE19" s="26"/>
      <c r="AF19" s="251"/>
      <c r="AG19" s="85"/>
      <c r="AK19" s="85"/>
      <c r="BC19" s="263"/>
    </row>
    <row r="20" spans="1:55" ht="19.8">
      <c r="A20" s="247"/>
      <c r="B20" s="384"/>
      <c r="C20" s="281">
        <f>+'Ark1'!L1880</f>
        <v>9</v>
      </c>
      <c r="D20" s="281" t="s">
        <v>36</v>
      </c>
      <c r="E20" s="267"/>
      <c r="F20" s="267" t="str">
        <f>+IF(G20=0,"",'Ark1'!Q1880)</f>
        <v/>
      </c>
      <c r="G20" s="361">
        <f>+'Ark1'!R1880</f>
        <v>0</v>
      </c>
      <c r="H20" s="268" t="str">
        <f>+IF(G20=0,"",'Ark1'!AE1880)</f>
        <v/>
      </c>
      <c r="I20" s="382" t="str">
        <f>+IF(G20=0,"",H20-#REF!)</f>
        <v/>
      </c>
      <c r="J20" s="268" t="str">
        <f>+IF(G20=0,"",'Ark1'!AF1880)</f>
        <v/>
      </c>
      <c r="K20" s="269" t="str">
        <f>+IF(G20=0,"",'Ark1'!T1880)</f>
        <v/>
      </c>
      <c r="L20" s="305" t="str">
        <f>+IF(G20=0,"",'Ark1'!U1880)</f>
        <v/>
      </c>
      <c r="M20" s="360" t="str">
        <f t="shared" si="0"/>
        <v/>
      </c>
      <c r="N20" s="270" t="str">
        <f>+IF(G20=0,"",'Ark1'!V1880)</f>
        <v/>
      </c>
      <c r="O20" s="270" t="str">
        <f>+IF(G20=0,"",'Ark1'!W1880)</f>
        <v/>
      </c>
      <c r="P20" s="270" t="str">
        <f>+IF(G20=0,"",'Ark1'!X1880)</f>
        <v/>
      </c>
      <c r="Q20" s="305" t="str">
        <f>+IF(G20=0,"",'Ark1'!AG1880)</f>
        <v/>
      </c>
      <c r="R20" s="270" t="str">
        <f>+IF(G20=0,"",'Ark1'!AH1880)</f>
        <v/>
      </c>
      <c r="S20" s="377" t="str">
        <f>+IF(G20=0,"",'Ark1'!AR1880)</f>
        <v/>
      </c>
      <c r="T20" s="113" t="str">
        <f>+IF(G20=0,"",'Ark1'!AS1880)</f>
        <v/>
      </c>
      <c r="U20" s="270" t="str">
        <f>+IF(G20=0,"",'Ark1'!Y1880)</f>
        <v/>
      </c>
      <c r="V20" s="269" t="str">
        <f>+IF(G20=0,"",'Ark1'!AA1880)</f>
        <v/>
      </c>
      <c r="W20" s="270" t="str">
        <f>+IF(G20=0,"",'Ark1'!AC1880)</f>
        <v/>
      </c>
      <c r="X20" s="305" t="str">
        <f t="shared" si="1"/>
        <v/>
      </c>
      <c r="Y20" s="270" t="str">
        <f t="shared" si="2"/>
        <v/>
      </c>
      <c r="Z20" s="268" t="str">
        <f t="shared" si="3"/>
        <v/>
      </c>
      <c r="AA20" s="247"/>
      <c r="AB20" s="250"/>
      <c r="AD20" s="27"/>
      <c r="AE20" s="26"/>
      <c r="AF20" s="251"/>
      <c r="AG20" s="85"/>
      <c r="AK20" s="85"/>
      <c r="BC20" s="263"/>
    </row>
    <row r="21" spans="1:55" ht="19.8">
      <c r="A21" s="247"/>
      <c r="B21" s="384"/>
      <c r="C21" s="281">
        <f>+'Ark1'!L1915</f>
        <v>10</v>
      </c>
      <c r="D21" s="281" t="s">
        <v>37</v>
      </c>
      <c r="E21" s="267"/>
      <c r="F21" s="85" t="str">
        <f>+IF(G21=0,"",'Ark1'!Q1915)</f>
        <v/>
      </c>
      <c r="G21" s="361">
        <f>+'Ark1'!R1915</f>
        <v>0</v>
      </c>
      <c r="H21" s="27" t="str">
        <f>+IF(G21=0,"",'Ark1'!AE1915)</f>
        <v/>
      </c>
      <c r="I21" s="382" t="str">
        <f>+IF(G21=0,"",H21-#REF!)</f>
        <v/>
      </c>
      <c r="J21" s="27" t="str">
        <f>+IF(G21=0,"",'Ark1'!AF1915)</f>
        <v/>
      </c>
      <c r="K21" s="26" t="str">
        <f>+IF(G21=0,"",'Ark1'!T1915)</f>
        <v/>
      </c>
      <c r="L21" s="305" t="str">
        <f>+IF(G21=0,"",'Ark1'!U1915)</f>
        <v/>
      </c>
      <c r="M21" s="360" t="str">
        <f t="shared" si="0"/>
        <v/>
      </c>
      <c r="N21" s="32" t="str">
        <f>+IF(G21=0,"",'Ark1'!V1915)</f>
        <v/>
      </c>
      <c r="O21" s="32" t="str">
        <f>+IF(G21=0,"",'Ark1'!W1915)</f>
        <v/>
      </c>
      <c r="P21" s="32" t="str">
        <f>+IF(G21=0,"",'Ark1'!X1915)</f>
        <v/>
      </c>
      <c r="Q21" s="305" t="str">
        <f>+IF(G21=0,"",'Ark1'!AG1915)</f>
        <v/>
      </c>
      <c r="R21" s="32" t="str">
        <f>+IF(G21=0,"",'Ark1'!AH1915)</f>
        <v/>
      </c>
      <c r="S21" s="377" t="str">
        <f>+IF(G21=0,"",'Ark1'!AR1915)</f>
        <v/>
      </c>
      <c r="T21" s="113" t="str">
        <f>+IF(G21=0,"",'Ark1'!AS1915)</f>
        <v/>
      </c>
      <c r="U21" s="32" t="str">
        <f>+IF(G21=0,"",'Ark1'!Y1915)</f>
        <v/>
      </c>
      <c r="V21" s="26" t="str">
        <f>+IF(G21=0,"",'Ark1'!AA1915)</f>
        <v/>
      </c>
      <c r="W21" s="32" t="str">
        <f>+IF(G21=0,"",'Ark1'!AC1915)</f>
        <v/>
      </c>
      <c r="X21" s="305" t="str">
        <f t="shared" si="1"/>
        <v/>
      </c>
      <c r="Y21" s="32" t="str">
        <f t="shared" si="2"/>
        <v/>
      </c>
      <c r="Z21" s="27" t="str">
        <f t="shared" si="3"/>
        <v/>
      </c>
      <c r="AA21" s="247"/>
      <c r="AB21" s="250"/>
      <c r="AD21" s="27"/>
      <c r="AE21" s="26"/>
      <c r="AF21" s="251"/>
      <c r="AG21" s="85"/>
      <c r="AK21" s="85"/>
      <c r="BC21" s="263"/>
    </row>
    <row r="22" spans="1:55" ht="19.8">
      <c r="A22" s="247"/>
      <c r="B22" s="384"/>
      <c r="C22" s="281">
        <f>+'Ark1'!L1950</f>
        <v>11</v>
      </c>
      <c r="D22" s="281" t="s">
        <v>38</v>
      </c>
      <c r="E22" s="267"/>
      <c r="F22" s="267" t="str">
        <f>+IF(G22=0,"",'Ark1'!Q1950)</f>
        <v/>
      </c>
      <c r="G22" s="361">
        <f>+'Ark1'!R1950</f>
        <v>0</v>
      </c>
      <c r="H22" s="268" t="str">
        <f>+IF(G22=0,"",'Ark1'!AE1950)</f>
        <v/>
      </c>
      <c r="I22" s="382" t="str">
        <f>+IF(G22=0,"",H22-#REF!)</f>
        <v/>
      </c>
      <c r="J22" s="268" t="str">
        <f>+IF(G22=0,"",'Ark1'!AF1950)</f>
        <v/>
      </c>
      <c r="K22" s="269" t="str">
        <f>+IF(G22=0,"",'Ark1'!T1950)</f>
        <v/>
      </c>
      <c r="L22" s="305" t="str">
        <f>+IF(G22=0,"",'Ark1'!U1950)</f>
        <v/>
      </c>
      <c r="M22" s="360" t="str">
        <f t="shared" si="0"/>
        <v/>
      </c>
      <c r="N22" s="270" t="str">
        <f>+IF(G22=0,"",'Ark1'!V1950)</f>
        <v/>
      </c>
      <c r="O22" s="270" t="str">
        <f>+IF(G22=0,"",'Ark1'!W1950)</f>
        <v/>
      </c>
      <c r="P22" s="270" t="str">
        <f>+IF(G22=0,"",'Ark1'!X1950)</f>
        <v/>
      </c>
      <c r="Q22" s="305" t="str">
        <f>+IF(G22=0,"",'Ark1'!AG1950)</f>
        <v/>
      </c>
      <c r="R22" s="270" t="str">
        <f>+IF(G22=0,"",'Ark1'!AH1950)</f>
        <v/>
      </c>
      <c r="S22" s="377" t="str">
        <f>+IF(G22=0,"",'Ark1'!AR1610)</f>
        <v/>
      </c>
      <c r="T22" s="113" t="str">
        <f>+IF(G22=0,"",'Ark1'!AS1610)</f>
        <v/>
      </c>
      <c r="U22" s="270" t="str">
        <f>+IF(G22=0,"",'Ark1'!Y1950)</f>
        <v/>
      </c>
      <c r="V22" s="269" t="str">
        <f>+IF(G22=0,"",'Ark1'!AA1950)</f>
        <v/>
      </c>
      <c r="W22" s="270" t="str">
        <f>+IF(G22=0,"",'Ark1'!AC1950)</f>
        <v/>
      </c>
      <c r="X22" s="305" t="str">
        <f t="shared" si="1"/>
        <v/>
      </c>
      <c r="Y22" s="270" t="str">
        <f t="shared" si="2"/>
        <v/>
      </c>
      <c r="Z22" s="268" t="str">
        <f t="shared" si="3"/>
        <v/>
      </c>
      <c r="AA22" s="247"/>
      <c r="AB22" s="250"/>
      <c r="AD22" s="27"/>
      <c r="AE22" s="26"/>
      <c r="AF22" s="251"/>
      <c r="AG22" s="85"/>
      <c r="AK22" s="85"/>
      <c r="BC22" s="263"/>
    </row>
    <row r="23" spans="1:55" ht="19.8">
      <c r="A23" s="247"/>
      <c r="B23" s="384"/>
      <c r="C23" s="281">
        <f>+'Ark1'!L1985</f>
        <v>12</v>
      </c>
      <c r="D23" s="281" t="s">
        <v>39</v>
      </c>
      <c r="E23" s="267"/>
      <c r="F23" s="85" t="str">
        <f>+IF(G23=0,"",'Ark1'!Q1985)</f>
        <v/>
      </c>
      <c r="G23" s="361">
        <f>+'Ark1'!R1985</f>
        <v>0</v>
      </c>
      <c r="H23" s="27" t="str">
        <f>+IF(G23=0,"",'Ark1'!AE1985)</f>
        <v/>
      </c>
      <c r="I23" s="382" t="str">
        <f>+IF(G23=0,"",H23-#REF!)</f>
        <v/>
      </c>
      <c r="J23" s="27" t="str">
        <f>+IF(G23=0,"",'Ark1'!AF1985)</f>
        <v/>
      </c>
      <c r="K23" s="26" t="str">
        <f>+IF(G23=0,"",'Ark1'!T1985)</f>
        <v/>
      </c>
      <c r="L23" s="305" t="str">
        <f>+IF(G23=0,"",'Ark1'!U1985)</f>
        <v/>
      </c>
      <c r="M23" s="360" t="str">
        <f t="shared" si="0"/>
        <v/>
      </c>
      <c r="N23" s="32" t="str">
        <f>+IF(G23=0,"",'Ark1'!V1985)</f>
        <v/>
      </c>
      <c r="O23" s="32" t="str">
        <f>+IF(G23=0,"",'Ark1'!W1985)</f>
        <v/>
      </c>
      <c r="P23" s="32" t="str">
        <f>+IF(G23=0,"",'Ark1'!X1985)</f>
        <v/>
      </c>
      <c r="Q23" s="305" t="str">
        <f>+IF(G23=0,"",'Ark1'!AG1985)</f>
        <v/>
      </c>
      <c r="R23" s="32" t="str">
        <f>+IF(G23=0,"",'Ark1'!AH1985)</f>
        <v/>
      </c>
      <c r="S23" s="377" t="str">
        <f>+IF(G23=0,"",'Ark1'!AR1611)</f>
        <v/>
      </c>
      <c r="T23" s="113" t="str">
        <f>+IF(G23=0,"",'Ark1'!AS1611)</f>
        <v/>
      </c>
      <c r="U23" s="32" t="str">
        <f>+IF(G23=0,"",'Ark1'!Y1985)</f>
        <v/>
      </c>
      <c r="V23" s="26" t="str">
        <f>+IF(G23=0,"",'Ark1'!AA1985)</f>
        <v/>
      </c>
      <c r="W23" s="32" t="str">
        <f>+IF(G23=0,"",'Ark1'!AC1985)</f>
        <v/>
      </c>
      <c r="X23" s="305" t="str">
        <f t="shared" si="1"/>
        <v/>
      </c>
      <c r="Y23" s="32" t="str">
        <f t="shared" si="2"/>
        <v/>
      </c>
      <c r="Z23" s="27" t="str">
        <f t="shared" si="3"/>
        <v/>
      </c>
      <c r="AA23" s="247"/>
      <c r="AB23" s="250"/>
      <c r="AD23" s="27"/>
      <c r="AE23" s="26"/>
      <c r="AF23" s="251"/>
      <c r="AG23" s="85"/>
      <c r="AK23" s="85"/>
      <c r="BC23" s="263"/>
    </row>
    <row r="24" spans="1:55" ht="19.8">
      <c r="A24" s="247"/>
      <c r="B24" s="384"/>
      <c r="C24" s="281">
        <f>+'Ark1'!L2020</f>
        <v>13</v>
      </c>
      <c r="D24" s="281" t="s">
        <v>40</v>
      </c>
      <c r="E24" s="267"/>
      <c r="F24" s="267" t="str">
        <f>+IF(G24=0,"",'Ark1'!Q2020)</f>
        <v/>
      </c>
      <c r="G24" s="361">
        <f>+'Ark1'!R2020</f>
        <v>0</v>
      </c>
      <c r="H24" s="268" t="str">
        <f>+IF(G24=0,"",'Ark1'!AE2020)</f>
        <v/>
      </c>
      <c r="I24" s="382" t="str">
        <f>+IF(G24=0,"",H24-#REF!)</f>
        <v/>
      </c>
      <c r="J24" s="268" t="str">
        <f>+IF(G24=0,"",'Ark1'!AF2020)</f>
        <v/>
      </c>
      <c r="K24" s="269" t="str">
        <f>+IF(G24=0,"",'Ark1'!T2020)</f>
        <v/>
      </c>
      <c r="L24" s="305" t="str">
        <f>+IF(G24=0,"",'Ark1'!U2020)</f>
        <v/>
      </c>
      <c r="M24" s="360" t="str">
        <f t="shared" si="0"/>
        <v/>
      </c>
      <c r="N24" s="270" t="str">
        <f>+IF(G24=0,"",'Ark1'!V2020)</f>
        <v/>
      </c>
      <c r="O24" s="270" t="str">
        <f>+IF(G24=0,"",'Ark1'!W2020)</f>
        <v/>
      </c>
      <c r="P24" s="270" t="str">
        <f>+IF(G24=0,"",'Ark1'!X2020)</f>
        <v/>
      </c>
      <c r="Q24" s="305" t="str">
        <f>+IF(G24=0,"",'Ark1'!AG2020)</f>
        <v/>
      </c>
      <c r="R24" s="270" t="str">
        <f>+IF(G24=0,"",'Ark1'!AH2020)</f>
        <v/>
      </c>
      <c r="S24" s="377" t="str">
        <f>+IF(G24=0,"",'Ark1'!AR1612)</f>
        <v/>
      </c>
      <c r="T24" s="113" t="str">
        <f>+IF(G24=0,"",'Ark1'!AS1612)</f>
        <v/>
      </c>
      <c r="U24" s="270" t="str">
        <f>+IF(G24=0,"",'Ark1'!Y2020)</f>
        <v/>
      </c>
      <c r="V24" s="269" t="str">
        <f>+IF(G24=0,"",'Ark1'!AA2020)</f>
        <v/>
      </c>
      <c r="W24" s="270" t="str">
        <f>+IF(G24=0,"",'Ark1'!AC2020)</f>
        <v/>
      </c>
      <c r="X24" s="305" t="str">
        <f t="shared" si="1"/>
        <v/>
      </c>
      <c r="Y24" s="270" t="str">
        <f t="shared" si="2"/>
        <v/>
      </c>
      <c r="Z24" s="268" t="str">
        <f t="shared" si="3"/>
        <v/>
      </c>
      <c r="AA24" s="247"/>
      <c r="AB24" s="250"/>
      <c r="AD24" s="27"/>
      <c r="AE24" s="26"/>
      <c r="AF24" s="251"/>
      <c r="AG24" s="85"/>
      <c r="AK24" s="85"/>
      <c r="BC24" s="263"/>
    </row>
    <row r="25" spans="1:55" ht="19.8">
      <c r="A25" s="247"/>
      <c r="B25" s="384"/>
      <c r="C25" s="281">
        <f>+'Ark1'!L2055</f>
        <v>14</v>
      </c>
      <c r="D25" s="281" t="s">
        <v>403</v>
      </c>
      <c r="E25" s="267"/>
      <c r="F25" s="85" t="str">
        <f>+IF(G25=0,"",'Ark1'!Q2055)</f>
        <v/>
      </c>
      <c r="G25" s="361">
        <f>+'Ark1'!R2055</f>
        <v>0</v>
      </c>
      <c r="H25" s="27" t="str">
        <f>+IF(G25=0,"",'Ark1'!AE2055)</f>
        <v/>
      </c>
      <c r="I25" s="382" t="str">
        <f>+IF(G25=0,"",H25-#REF!)</f>
        <v/>
      </c>
      <c r="J25" s="27" t="str">
        <f>+IF(G25=0,"",'Ark1'!AF2055)</f>
        <v/>
      </c>
      <c r="K25" s="26" t="str">
        <f>+IF(G25=0,"",'Ark1'!T2055)</f>
        <v/>
      </c>
      <c r="L25" s="305" t="str">
        <f>+IF(G25=0,"",'Ark1'!U2055)</f>
        <v/>
      </c>
      <c r="M25" s="360" t="str">
        <f t="shared" si="0"/>
        <v/>
      </c>
      <c r="N25" s="32" t="str">
        <f>+IF(G25=0,"",'Ark1'!V2055)</f>
        <v/>
      </c>
      <c r="O25" s="32" t="str">
        <f>+IF(G25=0,"",'Ark1'!W2055)</f>
        <v/>
      </c>
      <c r="P25" s="32" t="str">
        <f>+IF(G25=0,"",'Ark1'!X2055)</f>
        <v/>
      </c>
      <c r="Q25" s="305" t="str">
        <f>+IF(G25=0,"",'Ark1'!AG2055)</f>
        <v/>
      </c>
      <c r="R25" s="32" t="str">
        <f>+IF(G25=0,"",'Ark1'!AH2055)</f>
        <v/>
      </c>
      <c r="S25" s="377" t="str">
        <f>+IF(G25=0,"",'Ark1'!AR1613)</f>
        <v/>
      </c>
      <c r="T25" s="113" t="str">
        <f>+IF(G25=0,"",'Ark1'!AS1613)</f>
        <v/>
      </c>
      <c r="U25" s="32" t="str">
        <f>+IF(G25=0,"",'Ark1'!Y2055)</f>
        <v/>
      </c>
      <c r="V25" s="26" t="str">
        <f>+IF(G25=0,"",'Ark1'!AA2055)</f>
        <v/>
      </c>
      <c r="W25" s="32" t="str">
        <f>+IF(G25=0,"",'Ark1'!AC2055)</f>
        <v/>
      </c>
      <c r="X25" s="305" t="str">
        <f t="shared" si="1"/>
        <v/>
      </c>
      <c r="Y25" s="32" t="str">
        <f t="shared" si="2"/>
        <v/>
      </c>
      <c r="Z25" s="27" t="str">
        <f t="shared" si="3"/>
        <v/>
      </c>
      <c r="AA25" s="247"/>
      <c r="AB25" s="250"/>
      <c r="AD25" s="27"/>
      <c r="AE25" s="26"/>
      <c r="AF25" s="251"/>
      <c r="AG25" s="85"/>
      <c r="AK25" s="85"/>
      <c r="BC25" s="263"/>
    </row>
    <row r="26" spans="1:55" ht="19.8">
      <c r="A26" s="247"/>
      <c r="B26" s="384"/>
      <c r="C26" s="281">
        <f>+'Ark1'!L2090</f>
        <v>15</v>
      </c>
      <c r="D26" s="281" t="s">
        <v>41</v>
      </c>
      <c r="E26" s="267"/>
      <c r="F26" s="267" t="str">
        <f>+IF(G26=0,"",'Ark1'!Q2090)</f>
        <v/>
      </c>
      <c r="G26" s="361">
        <f>+'Ark1'!R2090</f>
        <v>0</v>
      </c>
      <c r="H26" s="268" t="str">
        <f>+IF(G26=0,"",'Ark1'!AE2090)</f>
        <v/>
      </c>
      <c r="I26" s="382" t="str">
        <f>+IF(G26=0,"",H26-#REF!)</f>
        <v/>
      </c>
      <c r="J26" s="268" t="str">
        <f>+IF(G26=0,"",'Ark1'!AF2090)</f>
        <v/>
      </c>
      <c r="K26" s="269" t="str">
        <f>+IF(G26=0,"",'Ark1'!T2090)</f>
        <v/>
      </c>
      <c r="L26" s="380" t="str">
        <f>+IF(G26=0,"",'Ark1'!U2090)</f>
        <v/>
      </c>
      <c r="M26" s="360" t="str">
        <f t="shared" si="0"/>
        <v/>
      </c>
      <c r="N26" s="270" t="str">
        <f>+IF(G26=0,"",'Ark1'!V2090)</f>
        <v/>
      </c>
      <c r="O26" s="270" t="str">
        <f>+IF(G26=0,"",'Ark1'!W2090)</f>
        <v/>
      </c>
      <c r="P26" s="270" t="str">
        <f>+IF(G26=0,"",'Ark1'!X2090)</f>
        <v/>
      </c>
      <c r="Q26" s="305" t="str">
        <f>+IF(G26=0,"",'Ark1'!AG2090)</f>
        <v/>
      </c>
      <c r="R26" s="270" t="str">
        <f>+IF(G26=0,"",'Ark1'!AH2090)</f>
        <v/>
      </c>
      <c r="S26" s="377" t="str">
        <f>+IF(G26=0,"",'Ark1'!AR1614)</f>
        <v/>
      </c>
      <c r="T26" s="113" t="str">
        <f>+IF(G26=0,"",'Ark1'!AS1614)</f>
        <v/>
      </c>
      <c r="U26" s="270" t="str">
        <f>+IF(G26=0,"",'Ark1'!Y2090)</f>
        <v/>
      </c>
      <c r="V26" s="269" t="str">
        <f>+IF(G26=0,"",'Ark1'!AA2090)</f>
        <v/>
      </c>
      <c r="W26" s="270" t="str">
        <f>+IF(G26=0,"",'Ark1'!AC2090)</f>
        <v/>
      </c>
      <c r="X26" s="305" t="str">
        <f t="shared" si="1"/>
        <v/>
      </c>
      <c r="Y26" s="270" t="str">
        <f t="shared" si="2"/>
        <v/>
      </c>
      <c r="Z26" s="268" t="str">
        <f t="shared" si="3"/>
        <v/>
      </c>
      <c r="AA26" s="247"/>
      <c r="AB26" s="250"/>
      <c r="AD26" s="27"/>
      <c r="AE26" s="26"/>
      <c r="AF26" s="251"/>
      <c r="AG26" s="85"/>
      <c r="AK26" s="85"/>
      <c r="BC26" s="263"/>
    </row>
    <row r="27" spans="1:55" ht="19.8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9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50"/>
      <c r="AD27" s="27"/>
      <c r="AE27" s="26"/>
      <c r="AF27" s="251"/>
      <c r="AG27" s="85"/>
      <c r="AK27" s="85"/>
      <c r="BC27" s="263"/>
    </row>
    <row r="28" spans="1:55" ht="22.8">
      <c r="A28" s="247"/>
      <c r="B28" s="414" t="s">
        <v>504</v>
      </c>
      <c r="C28" s="265"/>
      <c r="D28" s="346"/>
      <c r="E28" s="247"/>
      <c r="F28" s="265" t="s">
        <v>639</v>
      </c>
      <c r="G28" s="280">
        <f>SUM(G30:G44)</f>
        <v>3</v>
      </c>
      <c r="H28" s="248"/>
      <c r="I28" s="247"/>
      <c r="J28" s="248"/>
      <c r="K28" s="247"/>
      <c r="L28" s="345">
        <f>+Raser!P12</f>
        <v>200.83333333333337</v>
      </c>
      <c r="M28" s="247" t="s">
        <v>562</v>
      </c>
      <c r="N28" s="249"/>
      <c r="O28" s="249"/>
      <c r="P28" s="249"/>
      <c r="Q28" s="247"/>
      <c r="R28" s="249"/>
      <c r="S28" s="249"/>
      <c r="T28" s="249"/>
      <c r="U28" s="249"/>
      <c r="V28" s="247"/>
      <c r="W28" s="249"/>
      <c r="X28" s="345">
        <f>+Raser!V12</f>
        <v>345.27220630372511</v>
      </c>
      <c r="Y28" s="249" t="s">
        <v>621</v>
      </c>
      <c r="Z28" s="248"/>
      <c r="AA28" s="247"/>
      <c r="AB28" s="250"/>
      <c r="AD28" s="27"/>
      <c r="AE28" s="26"/>
      <c r="AF28" s="251"/>
      <c r="AG28" s="85"/>
      <c r="AK28" s="85"/>
      <c r="BC28" s="263"/>
    </row>
    <row r="29" spans="1:55" ht="14.25" customHeight="1">
      <c r="A29" s="247"/>
      <c r="B29" s="247"/>
      <c r="C29" s="265"/>
      <c r="D29" s="344"/>
      <c r="E29" s="247"/>
      <c r="F29" s="265"/>
      <c r="G29" s="265"/>
      <c r="H29" s="265"/>
      <c r="I29" s="265"/>
      <c r="J29" s="265"/>
      <c r="K29" s="265"/>
      <c r="L29" s="265"/>
      <c r="M29" s="265"/>
      <c r="N29" s="266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48"/>
      <c r="AA29" s="247"/>
      <c r="AB29" s="250"/>
      <c r="AD29" s="27"/>
      <c r="AE29" s="26"/>
      <c r="AF29" s="251"/>
      <c r="AG29" s="85"/>
      <c r="AK29" s="85"/>
      <c r="BC29" s="263"/>
    </row>
    <row r="30" spans="1:55" ht="19.8">
      <c r="A30" s="247"/>
      <c r="B30" s="306">
        <f>+'Ark1'!C1601</f>
        <v>2024</v>
      </c>
      <c r="C30" s="306">
        <f t="shared" ref="C30:C44" si="4">+C12</f>
        <v>1</v>
      </c>
      <c r="D30" s="306" t="s">
        <v>29</v>
      </c>
      <c r="E30" s="306">
        <f>+'Ark1'!AP1601</f>
        <v>2</v>
      </c>
      <c r="F30" s="267" t="str">
        <f>+IF(G30=0,"",'Ark1'!Q1601)</f>
        <v/>
      </c>
      <c r="G30" s="361">
        <f>+'Ark1'!R1601</f>
        <v>0</v>
      </c>
      <c r="H30" s="268" t="str">
        <f>+IF(G30=0,"",'Ark1'!AE1601)</f>
        <v/>
      </c>
      <c r="I30" s="268"/>
      <c r="J30" s="268" t="str">
        <f>+IF(G30=0,"",'Ark1'!AF1601)</f>
        <v/>
      </c>
      <c r="K30" s="269" t="str">
        <f>+IF(G30=0,"",'Ark1'!T1601)</f>
        <v/>
      </c>
      <c r="L30" s="305" t="str">
        <f>+IF(G30=0,"",'Ark1'!U1601)</f>
        <v/>
      </c>
      <c r="M30" s="268"/>
      <c r="N30" s="270" t="str">
        <f>+IF(G30=0,"",'Ark1'!V1601)</f>
        <v/>
      </c>
      <c r="O30" s="270" t="str">
        <f>+IF(G30=0,"",'Ark1'!W1601)</f>
        <v/>
      </c>
      <c r="P30" s="270" t="str">
        <f>+IF(G30=0,"",'Ark1'!X1601)</f>
        <v/>
      </c>
      <c r="Q30" s="270" t="str">
        <f>+IF(G30=0,"",'Ark1'!AG1601)</f>
        <v/>
      </c>
      <c r="R30" s="270" t="str">
        <f>+IF(G30=0,"",'Ark1'!AH1601)</f>
        <v/>
      </c>
      <c r="S30" s="377" t="str">
        <f>+IF(G30=0,"",'Ark1'!AR1601)</f>
        <v/>
      </c>
      <c r="T30" s="113" t="str">
        <f>+IF(G30=0,"",'Ark1'!AS1601)</f>
        <v/>
      </c>
      <c r="U30" s="270" t="str">
        <f>+IF(G30=0,"",'Ark1'!Y1601)</f>
        <v/>
      </c>
      <c r="V30" s="269" t="str">
        <f>+IF(G30=0,"",'Ark1'!AA1601)</f>
        <v/>
      </c>
      <c r="W30" s="270" t="str">
        <f>+IF(G30=0,"",'Ark1'!AC1601)</f>
        <v/>
      </c>
      <c r="X30" s="305" t="str">
        <f t="shared" ref="X30:X44" si="5">IF(G30=0,"",1000*L30/Q30)</f>
        <v/>
      </c>
      <c r="Y30" s="270" t="str">
        <f t="shared" ref="Y30:Y44" si="6">IF(G30=0,"",L30/C30)</f>
        <v/>
      </c>
      <c r="Z30" s="268" t="str">
        <f t="shared" ref="Z30:Z44" si="7">IF(G30=0,"",G30/F30)</f>
        <v/>
      </c>
      <c r="AA30" s="247"/>
      <c r="AB30" s="250"/>
      <c r="AD30" s="27"/>
      <c r="AE30" s="26"/>
      <c r="AF30" s="251"/>
      <c r="AG30" s="85"/>
      <c r="AK30" s="85"/>
      <c r="BC30" s="263"/>
    </row>
    <row r="31" spans="1:55" ht="19.8">
      <c r="A31" s="247"/>
      <c r="B31" s="306"/>
      <c r="C31" s="306">
        <f t="shared" si="4"/>
        <v>2</v>
      </c>
      <c r="D31" s="306" t="s">
        <v>29</v>
      </c>
      <c r="E31" s="306"/>
      <c r="F31" s="85" t="str">
        <f>+IF(G31=0,"",'Ark1'!Q1636)</f>
        <v/>
      </c>
      <c r="G31" s="361">
        <f>+'Ark1'!R1636</f>
        <v>0</v>
      </c>
      <c r="H31" s="27" t="str">
        <f>+IF(G31=0,"",'Ark1'!AE1636)</f>
        <v/>
      </c>
      <c r="I31" s="268"/>
      <c r="J31" s="27" t="str">
        <f>+IF(G31=0,"",'Ark1'!AF1636)</f>
        <v/>
      </c>
      <c r="K31" s="26" t="str">
        <f>+IF(G31=0,"",'Ark1'!T1636)</f>
        <v/>
      </c>
      <c r="L31" s="305" t="str">
        <f>+IF(G31=0,"",'Ark1'!U1636)</f>
        <v/>
      </c>
      <c r="M31" s="268"/>
      <c r="N31" s="32" t="str">
        <f>+IF(G31=0,"",'Ark1'!V1636)</f>
        <v/>
      </c>
      <c r="O31" s="32" t="str">
        <f>+IF(G31=0,"",'Ark1'!W1636)</f>
        <v/>
      </c>
      <c r="P31" s="32" t="str">
        <f>+IF(G31=0,"",'Ark1'!X1636)</f>
        <v/>
      </c>
      <c r="Q31" s="32" t="str">
        <f>+IF(G31=0,"",'Ark1'!AG1636)</f>
        <v/>
      </c>
      <c r="R31" s="32" t="str">
        <f>+IF(G31=0,"",'Ark1'!AH1636)</f>
        <v/>
      </c>
      <c r="S31" s="377" t="str">
        <f>+IF(G31=0,"",'Ark1'!AR1636)</f>
        <v/>
      </c>
      <c r="T31" s="113" t="str">
        <f>+IF(G31=0,"",'Ark1'!AS1636)</f>
        <v/>
      </c>
      <c r="U31" s="32" t="str">
        <f>+IF(G31=0,"",'Ark1'!Y1636)</f>
        <v/>
      </c>
      <c r="V31" s="26" t="str">
        <f>+IF(G31=0,"",'Ark1'!AA1636)</f>
        <v/>
      </c>
      <c r="W31" s="32" t="str">
        <f>+IF(G31=0,"",'Ark1'!AC1636)</f>
        <v/>
      </c>
      <c r="X31" s="305" t="str">
        <f t="shared" si="5"/>
        <v/>
      </c>
      <c r="Y31" s="32" t="str">
        <f t="shared" si="6"/>
        <v/>
      </c>
      <c r="Z31" s="27" t="str">
        <f t="shared" si="7"/>
        <v/>
      </c>
      <c r="AA31" s="247"/>
      <c r="AB31" s="250"/>
      <c r="AD31" s="27"/>
      <c r="AE31" s="26"/>
      <c r="AF31" s="251"/>
      <c r="AG31" s="85"/>
      <c r="AK31" s="85"/>
      <c r="BC31" s="263"/>
    </row>
    <row r="32" spans="1:55" ht="19.8">
      <c r="A32" s="247"/>
      <c r="B32" s="306"/>
      <c r="C32" s="306">
        <f t="shared" si="4"/>
        <v>3</v>
      </c>
      <c r="D32" s="306" t="s">
        <v>31</v>
      </c>
      <c r="E32" s="306"/>
      <c r="F32" s="267">
        <f>+IF(G32=0,"",'Ark1'!Q1671)</f>
        <v>2</v>
      </c>
      <c r="G32" s="361">
        <f>+'Ark1'!R1671</f>
        <v>2</v>
      </c>
      <c r="H32" s="268">
        <f>+IF(G32=0,"",'Ark1'!AE1671)</f>
        <v>66.666666666666686</v>
      </c>
      <c r="I32" s="268"/>
      <c r="J32" s="268">
        <f>+IF(G32=0,"",'Ark1'!AF1671)</f>
        <v>52.730290456431554</v>
      </c>
      <c r="K32" s="269">
        <f>+IF(G32=0,"",'Ark1'!T1671)</f>
        <v>6</v>
      </c>
      <c r="L32" s="305">
        <f>+IF(G32=0,"",'Ark1'!U1671)</f>
        <v>158.85</v>
      </c>
      <c r="M32" s="268"/>
      <c r="N32" s="270">
        <f>+IF(G32=0,"",'Ark1'!V1671)</f>
        <v>0</v>
      </c>
      <c r="O32" s="270">
        <f>+IF(G32=0,"",'Ark1'!W1671)</f>
        <v>50</v>
      </c>
      <c r="P32" s="270">
        <f>+IF(G32=0,"",'Ark1'!X1671)</f>
        <v>0</v>
      </c>
      <c r="Q32" s="270">
        <f>+IF(G32=0,"",'Ark1'!AG1671)</f>
        <v>533.5</v>
      </c>
      <c r="R32" s="270">
        <f>+IF(G32=0,"",'Ark1'!AH1671)</f>
        <v>0</v>
      </c>
      <c r="S32" s="377">
        <f>+IF(G32=0,"",'Ark1'!AR1671)</f>
        <v>184</v>
      </c>
      <c r="T32" s="113">
        <f>+IF(G32=0,"",'Ark1'!AS1671)</f>
        <v>23.73730468301866</v>
      </c>
      <c r="U32" s="270">
        <f>+IF(G32=0,"",'Ark1'!Y1671)</f>
        <v>67.55</v>
      </c>
      <c r="V32" s="269">
        <f>+IF(G32=0,"",'Ark1'!AA1671)</f>
        <v>2</v>
      </c>
      <c r="W32" s="270">
        <f>+IF(G32=0,"",'Ark1'!AC1671)</f>
        <v>100.00000000000011</v>
      </c>
      <c r="X32" s="305">
        <f t="shared" si="5"/>
        <v>297.75070290534205</v>
      </c>
      <c r="Y32" s="270">
        <f t="shared" si="6"/>
        <v>52.949999999999996</v>
      </c>
      <c r="Z32" s="268">
        <f t="shared" si="7"/>
        <v>1</v>
      </c>
      <c r="AA32" s="247"/>
      <c r="AB32" s="250"/>
      <c r="AD32" s="27"/>
      <c r="AE32" s="26"/>
      <c r="AF32" s="251"/>
      <c r="AG32" s="85"/>
      <c r="AK32" s="85"/>
      <c r="BC32" s="263"/>
    </row>
    <row r="33" spans="1:55" ht="19.8">
      <c r="A33" s="247"/>
      <c r="B33" s="306"/>
      <c r="C33" s="306">
        <f t="shared" si="4"/>
        <v>4</v>
      </c>
      <c r="D33" s="306" t="s">
        <v>32</v>
      </c>
      <c r="E33" s="306"/>
      <c r="F33" s="85">
        <f>+IF(G33=0,"",'Ark1'!Q1706)</f>
        <v>1</v>
      </c>
      <c r="G33" s="361">
        <f>+'Ark1'!R1706</f>
        <v>1</v>
      </c>
      <c r="H33" s="27">
        <f>+IF(G33=0,"",'Ark1'!AE1706)</f>
        <v>33.333333333333343</v>
      </c>
      <c r="I33" s="268"/>
      <c r="J33" s="27">
        <f>+IF(G33=0,"",'Ark1'!AF1706)</f>
        <v>47.269709543568446</v>
      </c>
      <c r="K33" s="26">
        <f>+IF(G33=0,"",'Ark1'!T1706)</f>
        <v>8</v>
      </c>
      <c r="L33" s="305">
        <f>+IF(G33=0,"",'Ark1'!U1706)</f>
        <v>284.8</v>
      </c>
      <c r="M33" s="268"/>
      <c r="N33" s="32">
        <f>+IF(G33=0,"",'Ark1'!V1706)</f>
        <v>0</v>
      </c>
      <c r="O33" s="32">
        <f>+IF(G33=0,"",'Ark1'!W1706)</f>
        <v>100</v>
      </c>
      <c r="P33" s="32">
        <f>+IF(G33=0,"",'Ark1'!X1706)</f>
        <v>0</v>
      </c>
      <c r="Q33" s="32">
        <f>+IF(G33=0,"",'Ark1'!AG1706)</f>
        <v>678</v>
      </c>
      <c r="R33" s="32">
        <f>+IF(G33=0,"",'Ark1'!AH1706)</f>
        <v>0</v>
      </c>
      <c r="S33" s="377">
        <f>+IF(G33=0,"",'Ark1'!AR1706)</f>
        <v>214</v>
      </c>
      <c r="T33" s="113">
        <f>+IF(G33=0,"",'Ark1'!AS1706)</f>
        <v>29.080611864236602</v>
      </c>
      <c r="U33" s="32">
        <f>+IF(G33=0,"",'Ark1'!Y1706)</f>
        <v>0</v>
      </c>
      <c r="V33" s="26">
        <f>+IF(G33=0,"",'Ark1'!AA1706)</f>
        <v>0</v>
      </c>
      <c r="W33" s="32">
        <f>+IF(G33=0,"",'Ark1'!AC1706)</f>
        <v>0</v>
      </c>
      <c r="X33" s="305">
        <f t="shared" si="5"/>
        <v>420.05899705014747</v>
      </c>
      <c r="Y33" s="32">
        <f t="shared" si="6"/>
        <v>71.2</v>
      </c>
      <c r="Z33" s="27">
        <f t="shared" si="7"/>
        <v>1</v>
      </c>
      <c r="AA33" s="247"/>
      <c r="AB33" s="250"/>
      <c r="AD33" s="27"/>
      <c r="AE33" s="26"/>
      <c r="AF33" s="251"/>
      <c r="AG33" s="85"/>
      <c r="AK33" s="85"/>
      <c r="BC33" s="263"/>
    </row>
    <row r="34" spans="1:55" ht="19.8">
      <c r="A34" s="247"/>
      <c r="B34" s="267"/>
      <c r="C34" s="306">
        <f t="shared" si="4"/>
        <v>5</v>
      </c>
      <c r="D34" s="306" t="s">
        <v>402</v>
      </c>
      <c r="E34" s="306"/>
      <c r="F34" s="267" t="str">
        <f>+IF(G34=0,"",'Ark1'!Q1741)</f>
        <v/>
      </c>
      <c r="G34" s="361">
        <f>+'Ark1'!R1741</f>
        <v>0</v>
      </c>
      <c r="H34" s="268">
        <f>+'Ark1'!AE1741</f>
        <v>0</v>
      </c>
      <c r="I34" s="268"/>
      <c r="J34" s="268" t="str">
        <f>+IF(G34=0,"",'Ark1'!AF1741)</f>
        <v/>
      </c>
      <c r="K34" s="269" t="str">
        <f>+IF(G34=0,"",'Ark1'!T1741)</f>
        <v/>
      </c>
      <c r="L34" s="305" t="str">
        <f>+IF(G34=0,"",'Ark1'!U1741)</f>
        <v/>
      </c>
      <c r="M34" s="268"/>
      <c r="N34" s="270" t="str">
        <f>+IF(G34=0,"",'Ark1'!V1741)</f>
        <v/>
      </c>
      <c r="O34" s="270" t="str">
        <f>+IF(G34=0,"",'Ark1'!W1741)</f>
        <v/>
      </c>
      <c r="P34" s="270" t="str">
        <f>+IF(G34=0,"",'Ark1'!X1741)</f>
        <v/>
      </c>
      <c r="Q34" s="270" t="str">
        <f>+IF(G34=0,"",'Ark1'!AG1741)</f>
        <v/>
      </c>
      <c r="R34" s="270" t="str">
        <f>+IF(G34=0,"",'Ark1'!AH1741)</f>
        <v/>
      </c>
      <c r="S34" s="377" t="str">
        <f>+IF(G34=0,"",'Ark1'!AR1741)</f>
        <v/>
      </c>
      <c r="T34" s="113" t="str">
        <f>+IF(G34=0,"",'Ark1'!AS1741)</f>
        <v/>
      </c>
      <c r="U34" s="270" t="str">
        <f>+IF(G34=0,"",'Ark1'!Y1741)</f>
        <v/>
      </c>
      <c r="V34" s="269" t="str">
        <f>+IF(G34=0,"",'Ark1'!AA1741)</f>
        <v/>
      </c>
      <c r="W34" s="270" t="str">
        <f>+IF(G34=0,"",'Ark1'!AC1741)</f>
        <v/>
      </c>
      <c r="X34" s="305" t="str">
        <f t="shared" si="5"/>
        <v/>
      </c>
      <c r="Y34" s="270" t="str">
        <f t="shared" si="6"/>
        <v/>
      </c>
      <c r="Z34" s="268" t="str">
        <f t="shared" si="7"/>
        <v/>
      </c>
      <c r="AA34" s="247"/>
      <c r="AB34" s="250"/>
      <c r="AD34" s="27"/>
      <c r="AE34" s="26"/>
      <c r="AF34" s="251"/>
      <c r="AG34" s="85"/>
      <c r="AK34" s="85"/>
      <c r="BC34" s="263"/>
    </row>
    <row r="35" spans="1:55" ht="19.8">
      <c r="A35" s="247"/>
      <c r="B35" s="306"/>
      <c r="C35" s="306">
        <f t="shared" si="4"/>
        <v>6</v>
      </c>
      <c r="D35" s="306" t="s">
        <v>33</v>
      </c>
      <c r="E35" s="306"/>
      <c r="F35" s="85" t="str">
        <f>+IF(G35=0,"",'Ark1'!Q1776)</f>
        <v/>
      </c>
      <c r="G35" s="361">
        <f>+'Ark1'!R1776</f>
        <v>0</v>
      </c>
      <c r="H35" s="27" t="str">
        <f>+IF(G35=0,"",'Ark1'!AE1776)</f>
        <v/>
      </c>
      <c r="I35" s="268"/>
      <c r="J35" s="27" t="str">
        <f>+IF(G35=0,"",'Ark1'!AF1776)</f>
        <v/>
      </c>
      <c r="K35" s="26" t="str">
        <f>+IF(G35=0,"",'Ark1'!T1776)</f>
        <v/>
      </c>
      <c r="L35" s="305" t="str">
        <f>+IF(G35=0,"",'Ark1'!U1776)</f>
        <v/>
      </c>
      <c r="M35" s="268"/>
      <c r="N35" s="32" t="str">
        <f>+IF(G35=0,"",'Ark1'!V1776)</f>
        <v/>
      </c>
      <c r="O35" s="32" t="str">
        <f>+IF(G35=0,"",'Ark1'!W1776)</f>
        <v/>
      </c>
      <c r="P35" s="32" t="str">
        <f>+IF(G35=0,"",'Ark1'!X1776)</f>
        <v/>
      </c>
      <c r="Q35" s="32" t="str">
        <f>+IF(G35=0,"",'Ark1'!AG1776)</f>
        <v/>
      </c>
      <c r="R35" s="32" t="str">
        <f>+IF(G35=0,"",'Ark1'!AH1776)</f>
        <v/>
      </c>
      <c r="S35" s="377" t="str">
        <f>+IF(G35=0,"",'Ark1'!AR1776)</f>
        <v/>
      </c>
      <c r="T35" s="113" t="str">
        <f>+IF(G35=0,"",'Ark1'!AS1776)</f>
        <v/>
      </c>
      <c r="U35" s="32" t="str">
        <f>+IF(G35=0,"",'Ark1'!Y1776)</f>
        <v/>
      </c>
      <c r="V35" s="26" t="str">
        <f>+IF(G35=0,"",'Ark1'!AA1776)</f>
        <v/>
      </c>
      <c r="W35" s="32" t="str">
        <f>+IF(G35=0,"",'Ark1'!AC1776)</f>
        <v/>
      </c>
      <c r="X35" s="305" t="str">
        <f t="shared" si="5"/>
        <v/>
      </c>
      <c r="Y35" s="32" t="str">
        <f t="shared" si="6"/>
        <v/>
      </c>
      <c r="Z35" s="27" t="str">
        <f t="shared" si="7"/>
        <v/>
      </c>
      <c r="AA35" s="247"/>
      <c r="AB35" s="250"/>
      <c r="AD35" s="27"/>
      <c r="AE35" s="26"/>
      <c r="AF35" s="251"/>
      <c r="AG35" s="85"/>
      <c r="AK35" s="85"/>
      <c r="BC35" s="263"/>
    </row>
    <row r="36" spans="1:55" ht="19.8">
      <c r="A36" s="247"/>
      <c r="B36" s="306"/>
      <c r="C36" s="306">
        <f t="shared" si="4"/>
        <v>7</v>
      </c>
      <c r="D36" s="306" t="s">
        <v>34</v>
      </c>
      <c r="E36" s="306"/>
      <c r="F36" s="267" t="str">
        <f>+IF(G36=0,"",'Ark1'!Q1811)</f>
        <v/>
      </c>
      <c r="G36" s="361">
        <f>+'Ark1'!R1811</f>
        <v>0</v>
      </c>
      <c r="H36" s="268" t="str">
        <f>+IF(G36=0,"",'Ark1'!AE1811)</f>
        <v/>
      </c>
      <c r="I36" s="268"/>
      <c r="J36" s="268" t="str">
        <f>+IF(G36=0,"",'Ark1'!AF1811)</f>
        <v/>
      </c>
      <c r="K36" s="269" t="str">
        <f>+IF(G36=0,"",'Ark1'!T1811)</f>
        <v/>
      </c>
      <c r="L36" s="305" t="str">
        <f>+IF(G36=0,"",'Ark1'!U1811)</f>
        <v/>
      </c>
      <c r="M36" s="268"/>
      <c r="N36" s="270" t="str">
        <f>+IF(G36=0,"",'Ark1'!V1811)</f>
        <v/>
      </c>
      <c r="O36" s="270" t="str">
        <f>+IF(G36=0,"",'Ark1'!W1811)</f>
        <v/>
      </c>
      <c r="P36" s="270" t="str">
        <f>+IF(G36=0,"",'Ark1'!X1811)</f>
        <v/>
      </c>
      <c r="Q36" s="270" t="str">
        <f>+IF(G36=0,"",'Ark1'!AG1811)</f>
        <v/>
      </c>
      <c r="R36" s="270" t="str">
        <f>+IF(G36=0,"",'Ark1'!AH1811)</f>
        <v/>
      </c>
      <c r="S36" s="377" t="str">
        <f>+IF(G36=0,"",'Ark1'!AR1833)</f>
        <v/>
      </c>
      <c r="T36" s="113" t="str">
        <f>+IF(G36=0,"",'Ark1'!AS1833)</f>
        <v/>
      </c>
      <c r="U36" s="270" t="str">
        <f>+IF(G36=0,"",'Ark1'!Y1811)</f>
        <v/>
      </c>
      <c r="V36" s="269" t="str">
        <f>+IF(G36=0,"",'Ark1'!AA1811)</f>
        <v/>
      </c>
      <c r="W36" s="270" t="str">
        <f>+IF(G36=0,"",'Ark1'!AC1811)</f>
        <v/>
      </c>
      <c r="X36" s="305" t="str">
        <f t="shared" si="5"/>
        <v/>
      </c>
      <c r="Y36" s="270" t="str">
        <f t="shared" si="6"/>
        <v/>
      </c>
      <c r="Z36" s="268" t="str">
        <f t="shared" si="7"/>
        <v/>
      </c>
      <c r="AA36" s="247"/>
      <c r="AB36" s="250"/>
      <c r="AD36" s="27"/>
      <c r="AE36" s="26"/>
      <c r="AF36" s="251"/>
      <c r="AG36" s="85"/>
      <c r="AK36" s="85"/>
      <c r="BC36" s="263"/>
    </row>
    <row r="37" spans="1:55" ht="19.8">
      <c r="A37" s="247"/>
      <c r="B37" s="306"/>
      <c r="C37" s="306">
        <f t="shared" si="4"/>
        <v>8</v>
      </c>
      <c r="D37" s="212" t="s">
        <v>35</v>
      </c>
      <c r="E37" s="306"/>
      <c r="F37" s="85" t="str">
        <f>+IF(G37=0,"",'Ark1'!Q1846)</f>
        <v/>
      </c>
      <c r="G37" s="361">
        <f>+'Ark1'!R1846</f>
        <v>0</v>
      </c>
      <c r="H37" s="27" t="str">
        <f>+IF(G37=0,"",'Ark1'!AE1846)</f>
        <v/>
      </c>
      <c r="I37" s="268"/>
      <c r="J37" s="27" t="str">
        <f>+IF(G37=0,"",'Ark1'!AF1846)</f>
        <v/>
      </c>
      <c r="K37" s="26" t="str">
        <f>+IF(G37=0,"",'Ark1'!T1846)</f>
        <v/>
      </c>
      <c r="L37" s="305" t="str">
        <f>+IF(G37=0,"",'Ark1'!U1846)</f>
        <v/>
      </c>
      <c r="M37" s="268"/>
      <c r="N37" s="32" t="str">
        <f>+IF(G37=0,"",'Ark1'!V1846)</f>
        <v/>
      </c>
      <c r="O37" s="32" t="str">
        <f>+IF(G37=0,"",'Ark1'!W1846)</f>
        <v/>
      </c>
      <c r="P37" s="32" t="str">
        <f>+IF(G37=0,"",'Ark1'!X1846)</f>
        <v/>
      </c>
      <c r="Q37" s="32" t="str">
        <f>+IF(G37=0,"",'Ark1'!AG1846)</f>
        <v/>
      </c>
      <c r="R37" s="32" t="str">
        <f>+IF(G37=0,"",'Ark1'!AH1846)</f>
        <v/>
      </c>
      <c r="S37" s="377" t="str">
        <f>+IF(G37=0,"",'Ark1'!AR1868)</f>
        <v/>
      </c>
      <c r="T37" s="113" t="str">
        <f>+IF(G37=0,"",'Ark1'!AS1868)</f>
        <v/>
      </c>
      <c r="U37" s="32" t="str">
        <f>+IF(G37=0,"",'Ark1'!Y1846)</f>
        <v/>
      </c>
      <c r="V37" s="26" t="str">
        <f>+IF(G37=0,"",'Ark1'!AA1846)</f>
        <v/>
      </c>
      <c r="W37" s="32" t="str">
        <f>+IF(G37=0,"",'Ark1'!AC1846)</f>
        <v/>
      </c>
      <c r="X37" s="305" t="str">
        <f t="shared" si="5"/>
        <v/>
      </c>
      <c r="Y37" s="32" t="str">
        <f t="shared" si="6"/>
        <v/>
      </c>
      <c r="Z37" s="27" t="str">
        <f t="shared" si="7"/>
        <v/>
      </c>
      <c r="AA37" s="247"/>
      <c r="AB37" s="250"/>
      <c r="AD37" s="27"/>
      <c r="AE37" s="26"/>
      <c r="AF37" s="251"/>
      <c r="AG37" s="85"/>
      <c r="AK37" s="85"/>
      <c r="BC37" s="263"/>
    </row>
    <row r="38" spans="1:55" ht="19.8">
      <c r="A38" s="247"/>
      <c r="B38" s="306"/>
      <c r="C38" s="306">
        <f t="shared" si="4"/>
        <v>9</v>
      </c>
      <c r="D38" s="306" t="s">
        <v>36</v>
      </c>
      <c r="E38" s="306"/>
      <c r="F38" s="267" t="str">
        <f>+IF(G38=0,"",'Ark1'!Q1881)</f>
        <v/>
      </c>
      <c r="G38" s="361">
        <f>+'Ark1'!R1881</f>
        <v>0</v>
      </c>
      <c r="H38" s="268" t="str">
        <f>+IF(G38=0,"",'Ark1'!AE1881)</f>
        <v/>
      </c>
      <c r="I38" s="268"/>
      <c r="J38" s="268" t="str">
        <f>+IF(G38=0,"",'Ark1'!AF1881)</f>
        <v/>
      </c>
      <c r="K38" s="269" t="str">
        <f>+IF(G38=0,"",'Ark1'!T1881)</f>
        <v/>
      </c>
      <c r="L38" s="305" t="str">
        <f>+IF(G38=0,"",'Ark1'!U1881)</f>
        <v/>
      </c>
      <c r="M38" s="268"/>
      <c r="N38" s="270" t="str">
        <f>+IF(G38=0,"",'Ark1'!V1881)</f>
        <v/>
      </c>
      <c r="O38" s="270" t="str">
        <f>+IF(G38=0,"",'Ark1'!W1881)</f>
        <v/>
      </c>
      <c r="P38" s="270" t="str">
        <f>+IF(G38=0,"",'Ark1'!X1881)</f>
        <v/>
      </c>
      <c r="Q38" s="270" t="str">
        <f>+IF(G38=0,"",'Ark1'!AG1881)</f>
        <v/>
      </c>
      <c r="R38" s="270" t="str">
        <f>+IF(G38=0,"",'Ark1'!AH1881)</f>
        <v/>
      </c>
      <c r="S38" s="377" t="str">
        <f>+IF(G38=0,"",'Ark1'!AR1903)</f>
        <v/>
      </c>
      <c r="T38" s="113" t="str">
        <f>+IF(G38=0,"",'Ark1'!AS1903)</f>
        <v/>
      </c>
      <c r="U38" s="270" t="str">
        <f>+IF(G38=0,"",'Ark1'!Y1881)</f>
        <v/>
      </c>
      <c r="V38" s="269" t="str">
        <f>+IF(G38=0,"",'Ark1'!AA1881)</f>
        <v/>
      </c>
      <c r="W38" s="270" t="str">
        <f>+IF(G38=0,"",'Ark1'!AC1881)</f>
        <v/>
      </c>
      <c r="X38" s="305" t="str">
        <f t="shared" si="5"/>
        <v/>
      </c>
      <c r="Y38" s="270" t="str">
        <f t="shared" si="6"/>
        <v/>
      </c>
      <c r="Z38" s="268" t="str">
        <f t="shared" si="7"/>
        <v/>
      </c>
      <c r="AA38" s="247"/>
      <c r="AB38" s="250"/>
      <c r="AD38" s="27"/>
      <c r="AE38" s="26"/>
      <c r="AF38" s="251"/>
      <c r="AG38" s="85"/>
      <c r="AK38" s="85"/>
      <c r="BC38" s="263"/>
    </row>
    <row r="39" spans="1:55" ht="19.8">
      <c r="A39" s="247"/>
      <c r="B39" s="306"/>
      <c r="C39" s="306">
        <f t="shared" si="4"/>
        <v>10</v>
      </c>
      <c r="D39" s="306" t="s">
        <v>37</v>
      </c>
      <c r="E39" s="306"/>
      <c r="F39" s="85" t="str">
        <f>+IF(G39=0,"",'Ark1'!Q1916)</f>
        <v/>
      </c>
      <c r="G39" s="361">
        <f>+'Ark1'!R1916</f>
        <v>0</v>
      </c>
      <c r="H39" s="27" t="str">
        <f>+IF(G39=0,"",'Ark1'!AE1916)</f>
        <v/>
      </c>
      <c r="I39" s="268"/>
      <c r="J39" s="27" t="str">
        <f>+IF(G39=0,"",'Ark1'!AF1916)</f>
        <v/>
      </c>
      <c r="K39" s="26" t="str">
        <f>+IF(G39=0,"",'Ark1'!T1916)</f>
        <v/>
      </c>
      <c r="L39" s="305" t="str">
        <f>+IF(G39=0,"",'Ark1'!U1916)</f>
        <v/>
      </c>
      <c r="M39" s="268"/>
      <c r="N39" s="32" t="str">
        <f>+IF(G39=0,"",'Ark1'!V1916)</f>
        <v/>
      </c>
      <c r="O39" s="32" t="str">
        <f>+IF(G39=0,"",'Ark1'!W1916)</f>
        <v/>
      </c>
      <c r="P39" s="32" t="str">
        <f>+IF(G39=0,"",'Ark1'!X1916)</f>
        <v/>
      </c>
      <c r="Q39" s="32" t="str">
        <f>+IF(G39=0,"",'Ark1'!AG1916)</f>
        <v/>
      </c>
      <c r="R39" s="32" t="str">
        <f>+IF(G39=0,"",'Ark1'!AH1916)</f>
        <v/>
      </c>
      <c r="S39" s="377" t="str">
        <f>+IF(G39=0,"",'Ark1'!AR1938)</f>
        <v/>
      </c>
      <c r="T39" s="113" t="str">
        <f>+IF(G39=0,"",'Ark1'!AS1938)</f>
        <v/>
      </c>
      <c r="U39" s="32" t="str">
        <f>+IF(G39=0,"",'Ark1'!Y1916)</f>
        <v/>
      </c>
      <c r="V39" s="26" t="str">
        <f>+IF(G39=0,"",'Ark1'!AA1916)</f>
        <v/>
      </c>
      <c r="W39" s="32" t="str">
        <f>+IF(G39=0,"",'Ark1'!AC1916)</f>
        <v/>
      </c>
      <c r="X39" s="305" t="str">
        <f t="shared" si="5"/>
        <v/>
      </c>
      <c r="Y39" s="32" t="str">
        <f t="shared" si="6"/>
        <v/>
      </c>
      <c r="Z39" s="27" t="str">
        <f t="shared" si="7"/>
        <v/>
      </c>
      <c r="AA39" s="247"/>
      <c r="AB39" s="250"/>
      <c r="AD39" s="27"/>
      <c r="AE39" s="26"/>
      <c r="AF39" s="251"/>
      <c r="AG39" s="85"/>
      <c r="AH39" s="212"/>
      <c r="AI39" s="212"/>
      <c r="AJ39" s="212"/>
      <c r="AK39" s="85"/>
      <c r="BC39" s="263"/>
    </row>
    <row r="40" spans="1:55" ht="19.8">
      <c r="A40" s="247"/>
      <c r="B40" s="306"/>
      <c r="C40" s="306">
        <f t="shared" si="4"/>
        <v>11</v>
      </c>
      <c r="D40" s="306" t="s">
        <v>38</v>
      </c>
      <c r="E40" s="306"/>
      <c r="F40" s="267" t="str">
        <f>+IF(G40=0,"",'Ark1'!Q1951)</f>
        <v/>
      </c>
      <c r="G40" s="361">
        <f>+'Ark1'!R1951</f>
        <v>0</v>
      </c>
      <c r="H40" s="268" t="str">
        <f>+IF(G40=0,"",'Ark1'!AE1951)</f>
        <v/>
      </c>
      <c r="I40" s="268"/>
      <c r="J40" s="268" t="str">
        <f>+IF(G40=0,"",'Ark1'!AF1951)</f>
        <v/>
      </c>
      <c r="K40" s="269" t="str">
        <f>+IF(G40=0,"",'Ark1'!T1951)</f>
        <v/>
      </c>
      <c r="L40" s="305" t="str">
        <f>+IF(G40=0,"",'Ark1'!U1951)</f>
        <v/>
      </c>
      <c r="M40" s="268"/>
      <c r="N40" s="270" t="str">
        <f>+IF(G40=0,"",'Ark1'!V1951)</f>
        <v/>
      </c>
      <c r="O40" s="270" t="str">
        <f>+IF(G40=0,"",'Ark1'!W1951)</f>
        <v/>
      </c>
      <c r="P40" s="270" t="str">
        <f>+IF(G40=0,"",'Ark1'!X1951)</f>
        <v/>
      </c>
      <c r="Q40" s="270" t="str">
        <f>+IF(G40=0,"",'Ark1'!AG1951)</f>
        <v/>
      </c>
      <c r="R40" s="270" t="str">
        <f>+IF(G40=0,"",'Ark1'!AH1951)</f>
        <v/>
      </c>
      <c r="S40" s="377" t="str">
        <f>+IF(G40=0,"",'Ark1'!AR1633)</f>
        <v/>
      </c>
      <c r="T40" s="113" t="str">
        <f>+IF(G40=0,"",'Ark1'!AS1633)</f>
        <v/>
      </c>
      <c r="U40" s="270" t="str">
        <f>+IF(G40=0,"",'Ark1'!Y1951)</f>
        <v/>
      </c>
      <c r="V40" s="269" t="str">
        <f>+IF(G40=0,"",'Ark1'!AA1951)</f>
        <v/>
      </c>
      <c r="W40" s="270" t="str">
        <f>+IF(G40=0,"",'Ark1'!AC1951)</f>
        <v/>
      </c>
      <c r="X40" s="305" t="str">
        <f t="shared" si="5"/>
        <v/>
      </c>
      <c r="Y40" s="270" t="str">
        <f t="shared" si="6"/>
        <v/>
      </c>
      <c r="Z40" s="268" t="str">
        <f t="shared" si="7"/>
        <v/>
      </c>
      <c r="AA40" s="247"/>
      <c r="AB40" s="250"/>
      <c r="AD40" s="27"/>
      <c r="AE40" s="26"/>
      <c r="AF40" s="251"/>
      <c r="AG40" s="85"/>
      <c r="AH40" s="212"/>
      <c r="AI40" s="212"/>
      <c r="AJ40" s="212"/>
      <c r="AK40" s="85"/>
      <c r="BC40" s="263"/>
    </row>
    <row r="41" spans="1:55" ht="19.8">
      <c r="A41" s="247"/>
      <c r="B41" s="306"/>
      <c r="C41" s="306">
        <f t="shared" si="4"/>
        <v>12</v>
      </c>
      <c r="D41" s="306" t="s">
        <v>39</v>
      </c>
      <c r="E41" s="306"/>
      <c r="F41" s="85" t="str">
        <f>+IF(G41=0,"",'Ark1'!Q1986)</f>
        <v/>
      </c>
      <c r="G41" s="361">
        <f>+'Ark1'!R1986</f>
        <v>0</v>
      </c>
      <c r="H41" s="27" t="str">
        <f>+IF(G41=0,"",'Ark1'!AE1986)</f>
        <v/>
      </c>
      <c r="I41" s="268"/>
      <c r="J41" s="27" t="str">
        <f>+IF(G41=0,"",'Ark1'!AF1986)</f>
        <v/>
      </c>
      <c r="K41" s="26" t="str">
        <f>+IF(G41=0,"",'Ark1'!T1986)</f>
        <v/>
      </c>
      <c r="L41" s="305" t="str">
        <f>+IF(G41=0,"",'Ark1'!U1986)</f>
        <v/>
      </c>
      <c r="M41" s="268"/>
      <c r="N41" s="32" t="str">
        <f>+IF(G41=0,"",'Ark1'!V1986)</f>
        <v/>
      </c>
      <c r="O41" s="32" t="str">
        <f>+IF(G41=0,"",'Ark1'!W1986)</f>
        <v/>
      </c>
      <c r="P41" s="32" t="str">
        <f>+IF(G41=0,"",'Ark1'!X1986)</f>
        <v/>
      </c>
      <c r="Q41" s="32" t="str">
        <f>+IF(G41=0,"",'Ark1'!AG1986)</f>
        <v/>
      </c>
      <c r="R41" s="32" t="str">
        <f>+IF(G41=0,"",'Ark1'!AH1986)</f>
        <v/>
      </c>
      <c r="S41" s="377" t="str">
        <f>+IF(G41=0,"",'Ark1'!AR1634)</f>
        <v/>
      </c>
      <c r="T41" s="113" t="str">
        <f>+IF(G41=0,"",'Ark1'!AS1634)</f>
        <v/>
      </c>
      <c r="U41" s="32" t="str">
        <f>+IF(G41=0,"",'Ark1'!Y1986)</f>
        <v/>
      </c>
      <c r="V41" s="26" t="str">
        <f>+IF(G41=0,"",'Ark1'!AA1986)</f>
        <v/>
      </c>
      <c r="W41" s="32" t="str">
        <f>+IF(G41=0,"",'Ark1'!AC1986)</f>
        <v/>
      </c>
      <c r="X41" s="305" t="str">
        <f t="shared" si="5"/>
        <v/>
      </c>
      <c r="Y41" s="32" t="str">
        <f t="shared" si="6"/>
        <v/>
      </c>
      <c r="Z41" s="27" t="str">
        <f t="shared" si="7"/>
        <v/>
      </c>
      <c r="AA41" s="247"/>
      <c r="AB41" s="250"/>
      <c r="AD41" s="27"/>
      <c r="AE41" s="26"/>
      <c r="AF41" s="251"/>
      <c r="AG41" s="85"/>
      <c r="AH41" s="212"/>
      <c r="AI41" s="212"/>
      <c r="AJ41" s="212"/>
      <c r="AK41" s="85"/>
      <c r="BC41" s="263"/>
    </row>
    <row r="42" spans="1:55" ht="19.8">
      <c r="A42" s="247"/>
      <c r="B42" s="306"/>
      <c r="C42" s="306">
        <f t="shared" si="4"/>
        <v>13</v>
      </c>
      <c r="D42" s="306" t="s">
        <v>40</v>
      </c>
      <c r="E42" s="306"/>
      <c r="F42" s="267" t="str">
        <f>+IF(G42=0,"",'Ark1'!Q2021)</f>
        <v/>
      </c>
      <c r="G42" s="361">
        <f>+'Ark1'!R2021</f>
        <v>0</v>
      </c>
      <c r="H42" s="268" t="str">
        <f>+IF(G42=0,"",'Ark1'!AE2021)</f>
        <v/>
      </c>
      <c r="I42" s="268"/>
      <c r="J42" s="268" t="str">
        <f>+IF(G42=0,"",'Ark1'!AF2021)</f>
        <v/>
      </c>
      <c r="K42" s="269" t="str">
        <f>+IF(G42=0,"",'Ark1'!T2021)</f>
        <v/>
      </c>
      <c r="L42" s="305" t="str">
        <f>+IF(G42=0,"",'Ark1'!U2021)</f>
        <v/>
      </c>
      <c r="M42" s="268"/>
      <c r="N42" s="270" t="str">
        <f>+IF(G42=0,"",'Ark1'!V2021)</f>
        <v/>
      </c>
      <c r="O42" s="270" t="str">
        <f>+IF(G42=0,"",'Ark1'!W2021)</f>
        <v/>
      </c>
      <c r="P42" s="270" t="str">
        <f>+IF(G42=0,"",'Ark1'!X2021)</f>
        <v/>
      </c>
      <c r="Q42" s="270" t="str">
        <f>+IF(G42=0,"",'Ark1'!AG2021)</f>
        <v/>
      </c>
      <c r="R42" s="270" t="str">
        <f>+IF(G42=0,"",'Ark1'!AH2021)</f>
        <v/>
      </c>
      <c r="S42" s="377" t="str">
        <f>+IF(G42=0,"",'Ark1'!AR1635)</f>
        <v/>
      </c>
      <c r="T42" s="113" t="str">
        <f>+IF(G42=0,"",'Ark1'!AS1635)</f>
        <v/>
      </c>
      <c r="U42" s="270" t="str">
        <f>+IF(G42=0,"",'Ark1'!Y2021)</f>
        <v/>
      </c>
      <c r="V42" s="269" t="str">
        <f>+IF(G42=0,"",'Ark1'!AA2021)</f>
        <v/>
      </c>
      <c r="W42" s="270" t="str">
        <f>+IF(G42=0,"",'Ark1'!AC2021)</f>
        <v/>
      </c>
      <c r="X42" s="305" t="str">
        <f t="shared" si="5"/>
        <v/>
      </c>
      <c r="Y42" s="270" t="str">
        <f t="shared" si="6"/>
        <v/>
      </c>
      <c r="Z42" s="268" t="str">
        <f t="shared" si="7"/>
        <v/>
      </c>
      <c r="AA42" s="247"/>
      <c r="AB42" s="250"/>
      <c r="AD42" s="27"/>
      <c r="AE42" s="26"/>
      <c r="AF42" s="251"/>
      <c r="AG42" s="85"/>
      <c r="AH42" s="212"/>
      <c r="AI42" s="212"/>
      <c r="AJ42" s="212"/>
      <c r="AK42" s="85"/>
      <c r="BC42" s="263"/>
    </row>
    <row r="43" spans="1:55" ht="19.8">
      <c r="A43" s="247"/>
      <c r="B43" s="306"/>
      <c r="C43" s="306">
        <f t="shared" si="4"/>
        <v>14</v>
      </c>
      <c r="D43" s="306" t="s">
        <v>403</v>
      </c>
      <c r="E43" s="306"/>
      <c r="F43" s="85" t="str">
        <f>+IF(G43=0,"",'Ark1'!Q2056)</f>
        <v/>
      </c>
      <c r="G43" s="361">
        <f>+'Ark1'!R2056</f>
        <v>0</v>
      </c>
      <c r="H43" s="27" t="str">
        <f>+IF(G43=0,"",'Ark1'!AE2056)</f>
        <v/>
      </c>
      <c r="I43" s="268"/>
      <c r="J43" s="27" t="str">
        <f>+IF(G43=0,"",'Ark1'!AF2056)</f>
        <v/>
      </c>
      <c r="K43" s="26" t="str">
        <f>+IF(G43=0,"",'Ark1'!T2056)</f>
        <v/>
      </c>
      <c r="L43" s="305" t="str">
        <f>+IF(G43=0,"",'Ark1'!U2056)</f>
        <v/>
      </c>
      <c r="M43" s="268"/>
      <c r="N43" s="32" t="str">
        <f>+IF(G43=0,"",'Ark1'!V2056)</f>
        <v/>
      </c>
      <c r="O43" s="32" t="str">
        <f>+IF(G43=0,"",'Ark1'!W2056)</f>
        <v/>
      </c>
      <c r="P43" s="32" t="str">
        <f>+IF(G43=0,"",'Ark1'!X2056)</f>
        <v/>
      </c>
      <c r="Q43" s="32" t="str">
        <f>+IF(G43=0,"",'Ark1'!AG2056)</f>
        <v/>
      </c>
      <c r="R43" s="32" t="str">
        <f>+IF(G43=0,"",'Ark1'!AH2056)</f>
        <v/>
      </c>
      <c r="S43" s="377" t="str">
        <f>+IF(G43=0,"",'Ark1'!AR1636)</f>
        <v/>
      </c>
      <c r="T43" s="113" t="str">
        <f>+IF(G43=0,"",'Ark1'!AS1636)</f>
        <v/>
      </c>
      <c r="U43" s="32" t="str">
        <f>+IF(G43=0,"",'Ark1'!Y2056)</f>
        <v/>
      </c>
      <c r="V43" s="26" t="str">
        <f>+IF(G43=0,"",'Ark1'!AA2056)</f>
        <v/>
      </c>
      <c r="W43" s="32" t="str">
        <f>+IF(G43=0,"",'Ark1'!AC2056)</f>
        <v/>
      </c>
      <c r="X43" s="305" t="str">
        <f t="shared" si="5"/>
        <v/>
      </c>
      <c r="Y43" s="32" t="str">
        <f t="shared" si="6"/>
        <v/>
      </c>
      <c r="Z43" s="27" t="str">
        <f t="shared" si="7"/>
        <v/>
      </c>
      <c r="AA43" s="247"/>
      <c r="AB43" s="250"/>
      <c r="AD43" s="27"/>
      <c r="AE43" s="26"/>
      <c r="AF43" s="251"/>
      <c r="AG43" s="85"/>
      <c r="AH43" s="212"/>
      <c r="AI43" s="212"/>
      <c r="AJ43" s="212"/>
      <c r="AK43" s="85"/>
      <c r="BC43" s="263"/>
    </row>
    <row r="44" spans="1:55" ht="19.8">
      <c r="A44" s="247"/>
      <c r="B44" s="306"/>
      <c r="C44" s="306">
        <f t="shared" si="4"/>
        <v>15</v>
      </c>
      <c r="D44" s="306" t="s">
        <v>41</v>
      </c>
      <c r="E44" s="306"/>
      <c r="F44" s="267" t="str">
        <f>+IF(G44=0,"",'Ark1'!Q2091)</f>
        <v/>
      </c>
      <c r="G44" s="361">
        <f>+'Ark1'!R2091</f>
        <v>0</v>
      </c>
      <c r="H44" s="268" t="str">
        <f>+IF(G44=0,"",'Ark1'!AE2091)</f>
        <v/>
      </c>
      <c r="I44" s="268"/>
      <c r="J44" s="268" t="str">
        <f>+IF(G44=0,"",'Ark1'!AF2091)</f>
        <v/>
      </c>
      <c r="K44" s="269" t="str">
        <f>+IF(G44=0,"",'Ark1'!T2091)</f>
        <v/>
      </c>
      <c r="L44" s="380" t="str">
        <f>+IF(G44=0,"",'Ark1'!U2091)</f>
        <v/>
      </c>
      <c r="M44" s="268"/>
      <c r="N44" s="270" t="str">
        <f>+IF(G44=0,"",'Ark1'!V2091)</f>
        <v/>
      </c>
      <c r="O44" s="270" t="str">
        <f>+IF(G44=0,"",'Ark1'!W2091)</f>
        <v/>
      </c>
      <c r="P44" s="270" t="str">
        <f>+IF(G44=0,"",'Ark1'!X2091)</f>
        <v/>
      </c>
      <c r="Q44" s="270" t="str">
        <f>+IF(G44=0,"",'Ark1'!AG2091)</f>
        <v/>
      </c>
      <c r="R44" s="270" t="str">
        <f>+IF(G44=0,"",'Ark1'!AH2091)</f>
        <v/>
      </c>
      <c r="S44" s="377" t="str">
        <f>+IF(G44=0,"",'Ark1'!AR1637)</f>
        <v/>
      </c>
      <c r="T44" s="113" t="str">
        <f>+IF(G44=0,"",'Ark1'!AS1637)</f>
        <v/>
      </c>
      <c r="U44" s="270" t="str">
        <f>+IF(G44=0,"",'Ark1'!Y2091)</f>
        <v/>
      </c>
      <c r="V44" s="269" t="str">
        <f>+IF(G44=0,"",'Ark1'!AA2091)</f>
        <v/>
      </c>
      <c r="W44" s="270" t="str">
        <f>+IF(G44=0,"",'Ark1'!AC2091)</f>
        <v/>
      </c>
      <c r="X44" s="305" t="str">
        <f t="shared" si="5"/>
        <v/>
      </c>
      <c r="Y44" s="270" t="str">
        <f t="shared" si="6"/>
        <v/>
      </c>
      <c r="Z44" s="268" t="str">
        <f t="shared" si="7"/>
        <v/>
      </c>
      <c r="AA44" s="247"/>
      <c r="AB44" s="250"/>
      <c r="AD44" s="27"/>
      <c r="AE44" s="26"/>
      <c r="AF44" s="251"/>
      <c r="AG44" s="85"/>
      <c r="AH44" s="212"/>
      <c r="AI44" s="212"/>
      <c r="AJ44" s="212"/>
      <c r="AK44" s="85"/>
      <c r="BC44" s="263"/>
    </row>
    <row r="45" spans="1:55" ht="19.8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9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50"/>
      <c r="AD45" s="27"/>
      <c r="AE45" s="26"/>
      <c r="AF45" s="251"/>
      <c r="AG45" s="85"/>
      <c r="AH45" s="212"/>
      <c r="AI45" s="212"/>
      <c r="AJ45" s="212"/>
      <c r="AK45" s="85"/>
      <c r="BC45" s="263"/>
    </row>
    <row r="46" spans="1:55" ht="19.8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9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50"/>
      <c r="AD46" s="27"/>
      <c r="AE46" s="26"/>
      <c r="AF46" s="251"/>
      <c r="AG46" s="85"/>
      <c r="AK46" s="85"/>
      <c r="BC46" s="263"/>
    </row>
    <row r="47" spans="1:55" ht="22.8">
      <c r="A47" s="247"/>
      <c r="B47" s="414" t="s">
        <v>505</v>
      </c>
      <c r="C47" s="265"/>
      <c r="D47" s="346"/>
      <c r="E47" s="247"/>
      <c r="F47" s="265" t="s">
        <v>639</v>
      </c>
      <c r="G47" s="280">
        <f>SUM(G49:G63)</f>
        <v>95</v>
      </c>
      <c r="H47" s="248"/>
      <c r="I47" s="247"/>
      <c r="J47" s="248"/>
      <c r="K47" s="247"/>
      <c r="L47" s="345">
        <f>+Raser!P12</f>
        <v>200.83333333333337</v>
      </c>
      <c r="M47" s="247" t="s">
        <v>562</v>
      </c>
      <c r="N47" s="249"/>
      <c r="O47" s="249"/>
      <c r="P47" s="249"/>
      <c r="Q47" s="247"/>
      <c r="R47" s="249"/>
      <c r="S47" s="249"/>
      <c r="T47" s="249"/>
      <c r="U47" s="249"/>
      <c r="V47" s="247"/>
      <c r="W47" s="249"/>
      <c r="X47" s="345">
        <f>+Raser!V13</f>
        <v>313.03652812733844</v>
      </c>
      <c r="Y47" s="249" t="s">
        <v>621</v>
      </c>
      <c r="Z47" s="248"/>
      <c r="AA47" s="247"/>
      <c r="AB47" s="250"/>
      <c r="AD47" s="27"/>
      <c r="AE47" s="26"/>
      <c r="AF47" s="251"/>
      <c r="AG47" s="85"/>
      <c r="AK47" s="85"/>
      <c r="BC47" s="263"/>
    </row>
    <row r="48" spans="1:55" ht="14.25" customHeight="1">
      <c r="A48" s="247"/>
      <c r="B48" s="247"/>
      <c r="C48" s="265"/>
      <c r="D48" s="344"/>
      <c r="E48" s="247"/>
      <c r="F48" s="265"/>
      <c r="G48" s="265"/>
      <c r="H48" s="265"/>
      <c r="I48" s="265"/>
      <c r="J48" s="265"/>
      <c r="K48" s="265"/>
      <c r="L48" s="265"/>
      <c r="M48" s="265"/>
      <c r="N48" s="266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48"/>
      <c r="AA48" s="247"/>
      <c r="AB48" s="250"/>
      <c r="AD48" s="27"/>
      <c r="AE48" s="26"/>
      <c r="AF48" s="251"/>
      <c r="AG48" s="85"/>
      <c r="AK48" s="85"/>
      <c r="BC48" s="263"/>
    </row>
    <row r="49" spans="1:55" ht="19.8">
      <c r="A49" s="247"/>
      <c r="B49" s="306">
        <f>+'Ark1'!C1602</f>
        <v>2024</v>
      </c>
      <c r="C49" s="306">
        <f t="shared" ref="C49:C63" si="8">+C30</f>
        <v>1</v>
      </c>
      <c r="D49" s="306" t="s">
        <v>29</v>
      </c>
      <c r="E49" s="306">
        <f>+'Ark1'!AP1602</f>
        <v>3</v>
      </c>
      <c r="F49" s="267" t="str">
        <f>+IF(G49=0,"",'Ark1'!Q1602)</f>
        <v/>
      </c>
      <c r="G49" s="361">
        <f>+'Ark1'!R1602</f>
        <v>0</v>
      </c>
      <c r="H49" s="268" t="str">
        <f>+IF(G49=0,"",'Ark1'!AE1602)</f>
        <v/>
      </c>
      <c r="I49" s="268"/>
      <c r="J49" s="268" t="str">
        <f>+IF(G49=0,"",'Ark1'!AF1602)</f>
        <v/>
      </c>
      <c r="K49" s="269" t="str">
        <f>+IF(G49=0,"",'Ark1'!T1602)</f>
        <v/>
      </c>
      <c r="L49" s="305" t="str">
        <f>+IF(G49=0,"",'Ark1'!U1602)</f>
        <v/>
      </c>
      <c r="M49" s="268"/>
      <c r="N49" s="270" t="str">
        <f>+IF(G49=0,"",'Ark1'!V1602)</f>
        <v/>
      </c>
      <c r="O49" s="270" t="str">
        <f>+IF(G49=0,"",'Ark1'!W1602)</f>
        <v/>
      </c>
      <c r="P49" s="270" t="str">
        <f>+IF(G49=0,"",'Ark1'!X1602)</f>
        <v/>
      </c>
      <c r="Q49" s="270" t="str">
        <f>+IF(G49=0,"",'Ark1'!AG1602)</f>
        <v/>
      </c>
      <c r="R49" s="270" t="str">
        <f>+IF(G49=0,"",'Ark1'!AH1602)</f>
        <v/>
      </c>
      <c r="S49" s="377" t="str">
        <f>+IF(G49=0,"",'Ark1'!AR1602)</f>
        <v/>
      </c>
      <c r="T49" s="113" t="str">
        <f>+IF(G49=0,"",'Ark1'!AS1602)</f>
        <v/>
      </c>
      <c r="U49" s="270" t="str">
        <f>+IF(G49=0,"",'Ark1'!Y1602)</f>
        <v/>
      </c>
      <c r="V49" s="269" t="str">
        <f>+IF(G49=0,"",'Ark1'!AA1602)</f>
        <v/>
      </c>
      <c r="W49" s="270" t="str">
        <f>+IF(G49=0,"",'Ark1'!AC1602)</f>
        <v/>
      </c>
      <c r="X49" s="305" t="str">
        <f t="shared" ref="X49:X63" si="9">IF(G49=0,"",1000*L49/Q49)</f>
        <v/>
      </c>
      <c r="Y49" s="270" t="str">
        <f t="shared" ref="Y49:Y63" si="10">IF(G49=0,"",L49/C49)</f>
        <v/>
      </c>
      <c r="Z49" s="268" t="str">
        <f t="shared" ref="Z49:Z63" si="11">IF(G49=0,"",G49/F49)</f>
        <v/>
      </c>
      <c r="AA49" s="247"/>
      <c r="AB49" s="250"/>
      <c r="AD49" s="27"/>
      <c r="AE49" s="26"/>
      <c r="AF49" s="251"/>
      <c r="AG49" s="85"/>
      <c r="AH49" s="212"/>
      <c r="AI49" s="212"/>
      <c r="AJ49" s="212"/>
      <c r="AK49" s="85"/>
      <c r="BC49" s="263"/>
    </row>
    <row r="50" spans="1:55" ht="19.8">
      <c r="A50" s="247"/>
      <c r="B50" s="306"/>
      <c r="C50" s="306">
        <f t="shared" si="8"/>
        <v>2</v>
      </c>
      <c r="D50" s="306" t="s">
        <v>30</v>
      </c>
      <c r="E50" s="267"/>
      <c r="F50" s="85">
        <f>+IF(G50=0,"",'Ark1'!Q1637)</f>
        <v>4</v>
      </c>
      <c r="G50" s="361">
        <f>+'Ark1'!R1637</f>
        <v>4</v>
      </c>
      <c r="H50" s="27">
        <f>+IF(G50=0,"",'Ark1'!AE1637)</f>
        <v>4.2105263157894726</v>
      </c>
      <c r="I50" s="268"/>
      <c r="J50" s="27">
        <f>+IF(G50=0,"",'Ark1'!AF1637)</f>
        <v>3.4914547094166606</v>
      </c>
      <c r="K50" s="26">
        <f>+IF(G50=0,"",'Ark1'!T1637)</f>
        <v>5</v>
      </c>
      <c r="L50" s="305">
        <f>+IF(G50=0,"",'Ark1'!U1637)</f>
        <v>160.67500000000001</v>
      </c>
      <c r="M50" s="268"/>
      <c r="N50" s="32">
        <f>+IF(G50=0,"",'Ark1'!V1637)</f>
        <v>0</v>
      </c>
      <c r="O50" s="32">
        <f>+IF(G50=0,"",'Ark1'!W1637)</f>
        <v>25</v>
      </c>
      <c r="P50" s="32">
        <f>+IF(G50=0,"",'Ark1'!X1637)</f>
        <v>0</v>
      </c>
      <c r="Q50" s="32">
        <f>+IF(G50=0,"",'Ark1'!AG1637)</f>
        <v>600.5</v>
      </c>
      <c r="R50" s="32">
        <f>+IF(G50=0,"",'Ark1'!AH1637)</f>
        <v>0</v>
      </c>
      <c r="S50" s="377">
        <f>+IF(G50=0,"",'Ark1'!AR1637)</f>
        <v>192</v>
      </c>
      <c r="T50" s="113">
        <f>+IF(G50=0,"",'Ark1'!AS1637)</f>
        <v>22.635595351487655</v>
      </c>
      <c r="U50" s="32">
        <f>+IF(G50=0,"",'Ark1'!Y1637)</f>
        <v>11.768044654911977</v>
      </c>
      <c r="V50" s="26">
        <f>+IF(G50=0,"",'Ark1'!AA1637)</f>
        <v>1.2247448713915889</v>
      </c>
      <c r="W50" s="32">
        <f>+IF(G50=0,"",'Ark1'!AC1637)</f>
        <v>92.625662758982685</v>
      </c>
      <c r="X50" s="305">
        <f t="shared" si="9"/>
        <v>267.56869275603663</v>
      </c>
      <c r="Y50" s="32">
        <f t="shared" si="10"/>
        <v>80.337500000000006</v>
      </c>
      <c r="Z50" s="27">
        <f t="shared" si="11"/>
        <v>1</v>
      </c>
      <c r="AA50" s="247"/>
      <c r="AB50" s="250"/>
      <c r="AD50" s="27"/>
      <c r="AE50" s="26"/>
      <c r="AF50" s="251"/>
      <c r="AG50" s="85"/>
      <c r="AH50" s="212"/>
      <c r="AI50" s="212"/>
      <c r="AJ50" s="212"/>
      <c r="AK50" s="85"/>
      <c r="BC50" s="263"/>
    </row>
    <row r="51" spans="1:55" ht="19.8">
      <c r="A51" s="247"/>
      <c r="B51" s="306"/>
      <c r="C51" s="306">
        <f t="shared" si="8"/>
        <v>3</v>
      </c>
      <c r="D51" s="306" t="s">
        <v>31</v>
      </c>
      <c r="E51" s="267"/>
      <c r="F51" s="267">
        <f>+IF(G51=0,"",'Ark1'!Q1672)</f>
        <v>17</v>
      </c>
      <c r="G51" s="361">
        <f>+'Ark1'!R1672</f>
        <v>52</v>
      </c>
      <c r="H51" s="268">
        <f>+IF(G51=0,"",'Ark1'!AE1672)</f>
        <v>54.736842105263158</v>
      </c>
      <c r="I51" s="268"/>
      <c r="J51" s="268">
        <f>+IF(G51=0,"",'Ark1'!AF1672)</f>
        <v>46.004411173524254</v>
      </c>
      <c r="K51" s="269">
        <f>+IF(G51=0,"",'Ark1'!T1672)</f>
        <v>5.8653846153846141</v>
      </c>
      <c r="L51" s="305">
        <f>+IF(G51=0,"",'Ark1'!U1672)</f>
        <v>162.85384615384612</v>
      </c>
      <c r="M51" s="268"/>
      <c r="N51" s="270">
        <f>+IF(G51=0,"",'Ark1'!V1672)</f>
        <v>0</v>
      </c>
      <c r="O51" s="270">
        <f>+IF(G51=0,"",'Ark1'!W1672)</f>
        <v>32.692307692307701</v>
      </c>
      <c r="P51" s="270">
        <f>+IF(G51=0,"",'Ark1'!X1672)</f>
        <v>0</v>
      </c>
      <c r="Q51" s="270">
        <f>+IF(G51=0,"",'Ark1'!AG1672)</f>
        <v>571.71153846153823</v>
      </c>
      <c r="R51" s="270">
        <f>+IF(G51=0,"",'Ark1'!AH1672)</f>
        <v>0</v>
      </c>
      <c r="S51" s="377">
        <f>+IF(G51=0,"",'Ark1'!AR1672)</f>
        <v>185.96153846153845</v>
      </c>
      <c r="T51" s="113">
        <f>+IF(G51=0,"",'Ark1'!AS1672)</f>
        <v>25.005020156099661</v>
      </c>
      <c r="U51" s="270">
        <f>+IF(G51=0,"",'Ark1'!Y1672)</f>
        <v>31.25694053103955</v>
      </c>
      <c r="V51" s="269">
        <f>+IF(G51=0,"",'Ark1'!AA1672)</f>
        <v>1.6175580616596861</v>
      </c>
      <c r="W51" s="270">
        <f>+IF(G51=0,"",'Ark1'!AC1672)</f>
        <v>64.769951449669605</v>
      </c>
      <c r="X51" s="305">
        <f t="shared" si="9"/>
        <v>284.85317366880832</v>
      </c>
      <c r="Y51" s="270">
        <f t="shared" si="10"/>
        <v>54.284615384615371</v>
      </c>
      <c r="Z51" s="268">
        <f t="shared" si="11"/>
        <v>3.0588235294117645</v>
      </c>
      <c r="AA51" s="247"/>
      <c r="AB51" s="250"/>
      <c r="AD51" s="27"/>
      <c r="AE51" s="26"/>
      <c r="AF51" s="251"/>
      <c r="AG51" s="85"/>
      <c r="AH51" s="212"/>
      <c r="AI51" s="212"/>
      <c r="AJ51" s="212"/>
      <c r="AK51" s="85"/>
      <c r="BC51" s="263"/>
    </row>
    <row r="52" spans="1:55" ht="19.8">
      <c r="A52" s="247"/>
      <c r="B52" s="306"/>
      <c r="C52" s="306">
        <f t="shared" si="8"/>
        <v>4</v>
      </c>
      <c r="D52" s="306" t="s">
        <v>32</v>
      </c>
      <c r="E52" s="267"/>
      <c r="F52" s="85">
        <f>+IF(G52=0,"",'Ark1'!Q1707)</f>
        <v>17</v>
      </c>
      <c r="G52" s="361">
        <f>+'Ark1'!R1707</f>
        <v>33</v>
      </c>
      <c r="H52" s="27">
        <f>+IF(G52=0,"",'Ark1'!AE1707)</f>
        <v>34.736842105263158</v>
      </c>
      <c r="I52" s="268"/>
      <c r="J52" s="27">
        <f>+IF(G52=0,"",'Ark1'!AF1707)</f>
        <v>41.627462271428406</v>
      </c>
      <c r="K52" s="26">
        <f>+IF(G52=0,"",'Ark1'!T1707)</f>
        <v>8.2121212121212128</v>
      </c>
      <c r="L52" s="305">
        <f>+IF(G52=0,"",'Ark1'!U1707)</f>
        <v>232.20303030303023</v>
      </c>
      <c r="M52" s="268"/>
      <c r="N52" s="32">
        <f>+IF(G52=0,"",'Ark1'!V1707)</f>
        <v>0</v>
      </c>
      <c r="O52" s="32">
        <f>+IF(G52=0,"",'Ark1'!W1707)</f>
        <v>81.818181818181813</v>
      </c>
      <c r="P52" s="32">
        <f>+IF(G52=0,"",'Ark1'!X1707)</f>
        <v>0</v>
      </c>
      <c r="Q52" s="32">
        <f>+IF(G52=0,"",'Ark1'!AG1707)</f>
        <v>681.24242424242414</v>
      </c>
      <c r="R52" s="32">
        <f>+IF(G52=0,"",'Ark1'!AH1707)</f>
        <v>0</v>
      </c>
      <c r="S52" s="377">
        <f>+IF(G52=0,"",'Ark1'!AR1707)</f>
        <v>198.66666666666663</v>
      </c>
      <c r="T52" s="113">
        <f>+IF(G52=0,"",'Ark1'!AS1707)</f>
        <v>29.051228783638965</v>
      </c>
      <c r="U52" s="32">
        <f>+IF(G52=0,"",'Ark1'!Y1707)</f>
        <v>55.59292240133032</v>
      </c>
      <c r="V52" s="26">
        <f>+IF(G52=0,"",'Ark1'!AA1707)</f>
        <v>1.8217137412350437</v>
      </c>
      <c r="W52" s="32">
        <f>+IF(G52=0,"",'Ark1'!AC1707)</f>
        <v>55.246812149345317</v>
      </c>
      <c r="X52" s="305">
        <f t="shared" si="9"/>
        <v>340.85227525465945</v>
      </c>
      <c r="Y52" s="32">
        <f t="shared" si="10"/>
        <v>58.050757575757558</v>
      </c>
      <c r="Z52" s="27">
        <f t="shared" si="11"/>
        <v>1.9411764705882353</v>
      </c>
      <c r="AA52" s="247"/>
      <c r="AB52" s="250"/>
      <c r="AD52" s="27"/>
      <c r="AE52" s="26"/>
      <c r="AF52" s="251"/>
      <c r="AG52" s="85"/>
      <c r="AH52" s="212"/>
      <c r="AI52" s="212"/>
      <c r="AJ52" s="212"/>
      <c r="AK52" s="85"/>
      <c r="BC52" s="263"/>
    </row>
    <row r="53" spans="1:55" ht="19.8">
      <c r="A53" s="247"/>
      <c r="B53" s="267"/>
      <c r="C53" s="306">
        <f t="shared" si="8"/>
        <v>5</v>
      </c>
      <c r="D53" s="306" t="s">
        <v>402</v>
      </c>
      <c r="E53" s="267"/>
      <c r="F53" s="267">
        <f>+IF(G53=0,"",'Ark1'!Q1742)</f>
        <v>5</v>
      </c>
      <c r="G53" s="361">
        <f>+'Ark1'!R1742</f>
        <v>6</v>
      </c>
      <c r="H53" s="268">
        <f>+'Ark1'!AE1742</f>
        <v>6.3157894736842115</v>
      </c>
      <c r="I53" s="268"/>
      <c r="J53" s="268">
        <f>+IF(G53=0,"",'Ark1'!AF1742)</f>
        <v>8.8766718456306553</v>
      </c>
      <c r="K53" s="269">
        <f>+IF(G53=0,"",'Ark1'!T1742)</f>
        <v>8.6666666666666643</v>
      </c>
      <c r="L53" s="305">
        <f>+IF(G53=0,"",'Ark1'!U1742)</f>
        <v>272.33333333333326</v>
      </c>
      <c r="M53" s="268"/>
      <c r="N53" s="270">
        <f>+IF(G53=0,"",'Ark1'!V1742)</f>
        <v>0</v>
      </c>
      <c r="O53" s="270">
        <f>+IF(G53=0,"",'Ark1'!W1742)</f>
        <v>100</v>
      </c>
      <c r="P53" s="270">
        <f>+IF(G53=0,"",'Ark1'!X1742)</f>
        <v>0</v>
      </c>
      <c r="Q53" s="270">
        <f>+IF(G53=0,"",'Ark1'!AG1742)</f>
        <v>698.66666666666652</v>
      </c>
      <c r="R53" s="270">
        <f>+IF(G53=0,"",'Ark1'!AH1742)</f>
        <v>0</v>
      </c>
      <c r="S53" s="377">
        <f>+IF(G53=0,"",'Ark1'!AR1742)</f>
        <v>202.33333333333337</v>
      </c>
      <c r="T53" s="113">
        <f>+IF(G53=0,"",'Ark1'!AS1742)</f>
        <v>32.733915453567754</v>
      </c>
      <c r="U53" s="270">
        <f>+IF(G53=0,"",'Ark1'!Y1742)</f>
        <v>35.680184354282176</v>
      </c>
      <c r="V53" s="269">
        <f>+IF(G53=0,"",'Ark1'!AA1742)</f>
        <v>1.5986105077709092</v>
      </c>
      <c r="W53" s="270">
        <f>+IF(G53=0,"",'Ark1'!AC1742)</f>
        <v>-51.115377007114994</v>
      </c>
      <c r="X53" s="305">
        <f t="shared" si="9"/>
        <v>389.79007633587781</v>
      </c>
      <c r="Y53" s="270">
        <f t="shared" si="10"/>
        <v>54.466666666666654</v>
      </c>
      <c r="Z53" s="268">
        <f t="shared" si="11"/>
        <v>1.2</v>
      </c>
      <c r="AA53" s="247"/>
      <c r="AB53" s="250"/>
      <c r="AD53" s="27"/>
      <c r="AE53" s="26"/>
      <c r="AF53" s="251"/>
      <c r="AG53" s="85"/>
      <c r="AH53" s="212"/>
      <c r="AI53" s="212"/>
      <c r="AJ53" s="212"/>
      <c r="AK53" s="85"/>
      <c r="BC53" s="263"/>
    </row>
    <row r="54" spans="1:55" ht="15.6">
      <c r="A54" s="247"/>
      <c r="B54" s="330"/>
      <c r="C54" s="306">
        <f t="shared" si="8"/>
        <v>6</v>
      </c>
      <c r="D54" s="306" t="s">
        <v>33</v>
      </c>
      <c r="E54" s="267"/>
      <c r="F54" s="85" t="str">
        <f>+IF(G54=0,"",'Ark1'!Q1777)</f>
        <v/>
      </c>
      <c r="G54" s="361">
        <f>+'Ark1'!R1777</f>
        <v>0</v>
      </c>
      <c r="H54" s="27" t="str">
        <f>+IF(G54=0,"",'Ark1'!AE1777)</f>
        <v/>
      </c>
      <c r="I54" s="268"/>
      <c r="J54" s="27" t="str">
        <f>+IF(G54=0,"",'Ark1'!AF1777)</f>
        <v/>
      </c>
      <c r="K54" s="26" t="str">
        <f>+IF(G54=0,"",'Ark1'!T1777)</f>
        <v/>
      </c>
      <c r="L54" s="305" t="str">
        <f>+IF(G54=0,"",'Ark1'!U1777)</f>
        <v/>
      </c>
      <c r="M54" s="268"/>
      <c r="N54" s="32" t="str">
        <f>+IF(G54=0,"",'Ark1'!V1777)</f>
        <v/>
      </c>
      <c r="O54" s="32" t="str">
        <f>+IF(G54=0,"",'Ark1'!W1777)</f>
        <v/>
      </c>
      <c r="P54" s="32" t="str">
        <f>+IF(G54=0,"",'Ark1'!X1777)</f>
        <v/>
      </c>
      <c r="Q54" s="32" t="str">
        <f>+IF(G54=0,"",'Ark1'!AG1777)</f>
        <v/>
      </c>
      <c r="R54" s="32" t="str">
        <f>+IF(G54=0,"",'Ark1'!AH1777)</f>
        <v/>
      </c>
      <c r="S54" s="377" t="str">
        <f>+IF(G54=0,"",'Ark1'!AR1777)</f>
        <v/>
      </c>
      <c r="T54" s="113" t="str">
        <f>+IF(G54=0,"",'Ark1'!AS1777)</f>
        <v/>
      </c>
      <c r="U54" s="32" t="str">
        <f>+IF(G54=0,"",'Ark1'!Y1777)</f>
        <v/>
      </c>
      <c r="V54" s="26" t="str">
        <f>+IF(G54=0,"",'Ark1'!AA1777)</f>
        <v/>
      </c>
      <c r="W54" s="32" t="str">
        <f>+IF(G54=0,"",'Ark1'!AC1777)</f>
        <v/>
      </c>
      <c r="X54" s="305" t="str">
        <f t="shared" si="9"/>
        <v/>
      </c>
      <c r="Y54" s="32" t="str">
        <f t="shared" si="10"/>
        <v/>
      </c>
      <c r="Z54" s="27" t="str">
        <f t="shared" si="11"/>
        <v/>
      </c>
      <c r="AA54" s="247"/>
      <c r="AB54" s="250"/>
      <c r="AD54" s="27"/>
      <c r="AE54" s="26"/>
      <c r="AF54" s="251"/>
      <c r="AG54" s="85"/>
      <c r="AK54" s="85"/>
    </row>
    <row r="55" spans="1:55" ht="15.6">
      <c r="A55" s="247"/>
      <c r="B55" s="330"/>
      <c r="C55" s="306">
        <f t="shared" si="8"/>
        <v>7</v>
      </c>
      <c r="D55" s="306" t="s">
        <v>34</v>
      </c>
      <c r="E55" s="267"/>
      <c r="F55" s="267" t="str">
        <f>+IF(G55=0,"",'Ark1'!Q1812)</f>
        <v/>
      </c>
      <c r="G55" s="361">
        <f>+'Ark1'!R1812</f>
        <v>0</v>
      </c>
      <c r="H55" s="268" t="str">
        <f>+IF(G55=0,"",'Ark1'!AE1812)</f>
        <v/>
      </c>
      <c r="I55" s="268"/>
      <c r="J55" s="268" t="str">
        <f>+IF(G55=0,"",'Ark1'!AF1812)</f>
        <v/>
      </c>
      <c r="K55" s="269" t="str">
        <f>+IF(G55=0,"",'Ark1'!T1812)</f>
        <v/>
      </c>
      <c r="L55" s="305" t="str">
        <f>+IF(G55=0,"",'Ark1'!U1812)</f>
        <v/>
      </c>
      <c r="M55" s="268"/>
      <c r="N55" s="270" t="str">
        <f>+IF(G55=0,"",'Ark1'!V1812)</f>
        <v/>
      </c>
      <c r="O55" s="270" t="str">
        <f>+IF(G55=0,"",'Ark1'!W1812)</f>
        <v/>
      </c>
      <c r="P55" s="270" t="str">
        <f>+IF(G55=0,"",'Ark1'!X1812)</f>
        <v/>
      </c>
      <c r="Q55" s="270" t="str">
        <f>+IF(G55=0,"",'Ark1'!AG1812)</f>
        <v/>
      </c>
      <c r="R55" s="270" t="str">
        <f>+IF(G55=0,"",'Ark1'!AH1812)</f>
        <v/>
      </c>
      <c r="S55" s="377" t="str">
        <f>+IF(G55=0,"",'Ark1'!AR1812)</f>
        <v/>
      </c>
      <c r="T55" s="113" t="str">
        <f>+IF(G55=0,"",'Ark1'!AS1812)</f>
        <v/>
      </c>
      <c r="U55" s="270" t="str">
        <f>+IF(G55=0,"",'Ark1'!Y1812)</f>
        <v/>
      </c>
      <c r="V55" s="269" t="str">
        <f>+IF(G55=0,"",'Ark1'!AA1812)</f>
        <v/>
      </c>
      <c r="W55" s="270" t="str">
        <f>+IF(G55=0,"",'Ark1'!AC1812)</f>
        <v/>
      </c>
      <c r="X55" s="305" t="str">
        <f t="shared" si="9"/>
        <v/>
      </c>
      <c r="Y55" s="270" t="str">
        <f t="shared" si="10"/>
        <v/>
      </c>
      <c r="Z55" s="268" t="str">
        <f t="shared" si="11"/>
        <v/>
      </c>
      <c r="AA55" s="247"/>
      <c r="AB55" s="250"/>
      <c r="AD55" s="27"/>
      <c r="AE55" s="26"/>
      <c r="AF55" s="251"/>
      <c r="AG55" s="85"/>
      <c r="AK55" s="85"/>
    </row>
    <row r="56" spans="1:55" ht="15.6">
      <c r="A56" s="247"/>
      <c r="B56" s="330"/>
      <c r="C56" s="306">
        <f t="shared" si="8"/>
        <v>8</v>
      </c>
      <c r="D56" s="306" t="s">
        <v>35</v>
      </c>
      <c r="E56" s="267"/>
      <c r="F56" s="85" t="str">
        <f>+IF(G56=0,"",'Ark1'!Q1847)</f>
        <v/>
      </c>
      <c r="G56" s="361">
        <f>+'Ark1'!R1847</f>
        <v>0</v>
      </c>
      <c r="H56" s="27" t="str">
        <f>+IF(G56=0,"",'Ark1'!AE1847)</f>
        <v/>
      </c>
      <c r="I56" s="268"/>
      <c r="J56" s="27" t="str">
        <f>+IF(G56=0,"",'Ark1'!AF1847)</f>
        <v/>
      </c>
      <c r="K56" s="26" t="str">
        <f>+IF(G56=0,"",'Ark1'!T1847)</f>
        <v/>
      </c>
      <c r="L56" s="305" t="str">
        <f>+IF(G56=0,"",'Ark1'!U1847)</f>
        <v/>
      </c>
      <c r="M56" s="268"/>
      <c r="N56" s="32" t="str">
        <f>+IF(G56=0,"",'Ark1'!V1847)</f>
        <v/>
      </c>
      <c r="O56" s="32" t="str">
        <f>+IF(G56=0,"",'Ark1'!W1847)</f>
        <v/>
      </c>
      <c r="P56" s="32" t="str">
        <f>+IF(G56=0,"",'Ark1'!X1847)</f>
        <v/>
      </c>
      <c r="Q56" s="32" t="str">
        <f>+IF(G56=0,"",'Ark1'!AG1847)</f>
        <v/>
      </c>
      <c r="R56" s="32" t="str">
        <f>+IF(G56=0,"",'Ark1'!AH1847)</f>
        <v/>
      </c>
      <c r="S56" s="377" t="str">
        <f>+IF(G56=0,"",'Ark1'!AR1892)</f>
        <v/>
      </c>
      <c r="T56" s="113" t="str">
        <f>+IF(G56=0,"",'Ark1'!AS1892)</f>
        <v/>
      </c>
      <c r="U56" s="32" t="str">
        <f>+IF(G56=0,"",'Ark1'!Y1847)</f>
        <v/>
      </c>
      <c r="V56" s="26" t="str">
        <f>+IF(G56=0,"",'Ark1'!AA1847)</f>
        <v/>
      </c>
      <c r="W56" s="32" t="str">
        <f>+IF(G56=0,"",'Ark1'!AC1847)</f>
        <v/>
      </c>
      <c r="X56" s="305" t="str">
        <f t="shared" si="9"/>
        <v/>
      </c>
      <c r="Y56" s="32" t="str">
        <f t="shared" si="10"/>
        <v/>
      </c>
      <c r="Z56" s="27" t="str">
        <f t="shared" si="11"/>
        <v/>
      </c>
      <c r="AA56" s="247"/>
      <c r="AB56" s="250"/>
      <c r="AD56" s="27"/>
      <c r="AE56" s="26"/>
      <c r="AF56" s="251"/>
      <c r="AG56" s="85"/>
      <c r="AK56" s="85"/>
    </row>
    <row r="57" spans="1:55" ht="15.6">
      <c r="A57" s="247"/>
      <c r="B57" s="330"/>
      <c r="C57" s="306">
        <f t="shared" si="8"/>
        <v>9</v>
      </c>
      <c r="D57" s="306" t="s">
        <v>36</v>
      </c>
      <c r="E57" s="267"/>
      <c r="F57" s="267" t="str">
        <f>+IF(G57=0,"",'Ark1'!Q1882)</f>
        <v/>
      </c>
      <c r="G57" s="361">
        <f>+'Ark1'!R1882</f>
        <v>0</v>
      </c>
      <c r="H57" s="268" t="str">
        <f>+IF(G57=0,"",'Ark1'!AE1882)</f>
        <v/>
      </c>
      <c r="I57" s="268"/>
      <c r="J57" s="268" t="str">
        <f>+IF(G57=0,"",'Ark1'!AF1882)</f>
        <v/>
      </c>
      <c r="K57" s="269" t="str">
        <f>+IF(G57=0,"",'Ark1'!T1882)</f>
        <v/>
      </c>
      <c r="L57" s="305" t="str">
        <f>+IF(G57=0,"",'Ark1'!U1882)</f>
        <v/>
      </c>
      <c r="M57" s="268"/>
      <c r="N57" s="270" t="str">
        <f>+IF(G57=0,"",'Ark1'!V1882)</f>
        <v/>
      </c>
      <c r="O57" s="270" t="str">
        <f>+IF(G57=0,"",'Ark1'!W1882)</f>
        <v/>
      </c>
      <c r="P57" s="270" t="str">
        <f>+IF(G57=0,"",'Ark1'!X1882)</f>
        <v/>
      </c>
      <c r="Q57" s="270" t="str">
        <f>+IF(G57=0,"",'Ark1'!AG1882)</f>
        <v/>
      </c>
      <c r="R57" s="270" t="str">
        <f>+IF(G57=0,"",'Ark1'!AH1882)</f>
        <v/>
      </c>
      <c r="S57" s="377" t="str">
        <f>+IF(G57=0,"",'Ark1'!AR1927)</f>
        <v/>
      </c>
      <c r="T57" s="113" t="str">
        <f>+IF(G57=0,"",'Ark1'!AS1927)</f>
        <v/>
      </c>
      <c r="U57" s="270" t="str">
        <f>+IF(G57=0,"",'Ark1'!Y1882)</f>
        <v/>
      </c>
      <c r="V57" s="269" t="str">
        <f>+IF(G57=0,"",'Ark1'!AA1882)</f>
        <v/>
      </c>
      <c r="W57" s="270" t="str">
        <f>+IF(G57=0,"",'Ark1'!AC1882)</f>
        <v/>
      </c>
      <c r="X57" s="305" t="str">
        <f t="shared" si="9"/>
        <v/>
      </c>
      <c r="Y57" s="270" t="str">
        <f t="shared" si="10"/>
        <v/>
      </c>
      <c r="Z57" s="268" t="str">
        <f t="shared" si="11"/>
        <v/>
      </c>
      <c r="AA57" s="247"/>
      <c r="AB57" s="250"/>
      <c r="AD57" s="27"/>
      <c r="AE57" s="26"/>
      <c r="AF57" s="251"/>
      <c r="AG57" s="85"/>
      <c r="AK57" s="85"/>
    </row>
    <row r="58" spans="1:55" ht="15.6">
      <c r="A58" s="247"/>
      <c r="B58" s="330"/>
      <c r="C58" s="306">
        <f t="shared" si="8"/>
        <v>10</v>
      </c>
      <c r="D58" s="306" t="s">
        <v>37</v>
      </c>
      <c r="E58" s="267"/>
      <c r="F58" s="85" t="str">
        <f>+IF(G58=0,"",'Ark1'!Q1917)</f>
        <v/>
      </c>
      <c r="G58" s="361">
        <f>+'Ark1'!R1917</f>
        <v>0</v>
      </c>
      <c r="H58" s="27" t="str">
        <f>+IF(G58=0,"",'Ark1'!AE1917)</f>
        <v/>
      </c>
      <c r="I58" s="268"/>
      <c r="J58" s="27" t="str">
        <f>+IF(G58=0,"",'Ark1'!AF1917)</f>
        <v/>
      </c>
      <c r="K58" s="26" t="str">
        <f>+IF(G58=0,"",'Ark1'!T1917)</f>
        <v/>
      </c>
      <c r="L58" s="305" t="str">
        <f>+IF(G58=0,"",'Ark1'!U1917)</f>
        <v/>
      </c>
      <c r="M58" s="268"/>
      <c r="N58" s="32" t="str">
        <f>+IF(G58=0,"",'Ark1'!V1917)</f>
        <v/>
      </c>
      <c r="O58" s="32" t="str">
        <f>+IF(G58=0,"",'Ark1'!W1917)</f>
        <v/>
      </c>
      <c r="P58" s="32" t="str">
        <f>+IF(G58=0,"",'Ark1'!X1917)</f>
        <v/>
      </c>
      <c r="Q58" s="32" t="str">
        <f>+IF(G58=0,"",'Ark1'!AG1917)</f>
        <v/>
      </c>
      <c r="R58" s="32" t="str">
        <f>+IF(G58=0,"",'Ark1'!AH1917)</f>
        <v/>
      </c>
      <c r="S58" s="377" t="str">
        <f>+IF(G58=0,"",'Ark1'!AR1962)</f>
        <v/>
      </c>
      <c r="T58" s="113" t="str">
        <f>+IF(G58=0,"",'Ark1'!AS1962)</f>
        <v/>
      </c>
      <c r="U58" s="32" t="str">
        <f>+IF(G58=0,"",'Ark1'!Y1917)</f>
        <v/>
      </c>
      <c r="V58" s="26" t="str">
        <f>+IF(G58=0,"",'Ark1'!AA1917)</f>
        <v/>
      </c>
      <c r="W58" s="32" t="str">
        <f>+IF(G58=0,"",'Ark1'!AC1917)</f>
        <v/>
      </c>
      <c r="X58" s="305" t="str">
        <f t="shared" si="9"/>
        <v/>
      </c>
      <c r="Y58" s="32" t="str">
        <f t="shared" si="10"/>
        <v/>
      </c>
      <c r="Z58" s="27" t="str">
        <f t="shared" si="11"/>
        <v/>
      </c>
      <c r="AA58" s="247"/>
      <c r="AB58" s="250"/>
      <c r="AD58" s="27"/>
      <c r="AE58" s="26"/>
      <c r="AF58" s="251"/>
      <c r="AG58" s="85"/>
      <c r="AK58" s="85"/>
    </row>
    <row r="59" spans="1:55" ht="15.6">
      <c r="A59" s="247"/>
      <c r="B59" s="330"/>
      <c r="C59" s="306">
        <f t="shared" si="8"/>
        <v>11</v>
      </c>
      <c r="D59" s="306" t="s">
        <v>38</v>
      </c>
      <c r="E59" s="267"/>
      <c r="F59" s="267" t="str">
        <f>+IF(G59=0,"",'Ark1'!Q1952)</f>
        <v/>
      </c>
      <c r="G59" s="361">
        <f>+'Ark1'!R1952</f>
        <v>0</v>
      </c>
      <c r="H59" s="268" t="str">
        <f>+IF(G59=0,"",'Ark1'!AE1952)</f>
        <v/>
      </c>
      <c r="I59" s="268"/>
      <c r="J59" s="268" t="str">
        <f>+IF(G59=0,"",'Ark1'!AF1952)</f>
        <v/>
      </c>
      <c r="K59" s="269" t="str">
        <f>+IF(G59=0,"",'Ark1'!T1952)</f>
        <v/>
      </c>
      <c r="L59" s="305" t="str">
        <f>+IF(G59=0,"",'Ark1'!U1952)</f>
        <v/>
      </c>
      <c r="M59" s="268"/>
      <c r="N59" s="270" t="str">
        <f>+IF(G59=0,"",'Ark1'!V1952)</f>
        <v/>
      </c>
      <c r="O59" s="270" t="str">
        <f>+IF(G59=0,"",'Ark1'!W1952)</f>
        <v/>
      </c>
      <c r="P59" s="270" t="str">
        <f>+IF(G59=0,"",'Ark1'!X1952)</f>
        <v/>
      </c>
      <c r="Q59" s="270" t="str">
        <f>+IF(G59=0,"",'Ark1'!AG1952)</f>
        <v/>
      </c>
      <c r="R59" s="270" t="str">
        <f>+IF(G59=0,"",'Ark1'!AH1952)</f>
        <v/>
      </c>
      <c r="S59" s="377" t="str">
        <f>+IF(G59=0,"",'Ark1'!AR1657)</f>
        <v/>
      </c>
      <c r="T59" s="113" t="str">
        <f>+IF(G59=0,"",'Ark1'!AS1657)</f>
        <v/>
      </c>
      <c r="U59" s="270" t="str">
        <f>+IF(G59=0,"",'Ark1'!Y1952)</f>
        <v/>
      </c>
      <c r="V59" s="269" t="str">
        <f>+IF(G59=0,"",'Ark1'!AA1952)</f>
        <v/>
      </c>
      <c r="W59" s="270" t="str">
        <f>+IF(G59=0,"",'Ark1'!AC1952)</f>
        <v/>
      </c>
      <c r="X59" s="305" t="str">
        <f t="shared" si="9"/>
        <v/>
      </c>
      <c r="Y59" s="270" t="str">
        <f t="shared" si="10"/>
        <v/>
      </c>
      <c r="Z59" s="268" t="str">
        <f t="shared" si="11"/>
        <v/>
      </c>
      <c r="AA59" s="247"/>
      <c r="AB59" s="250"/>
      <c r="AD59" s="27"/>
      <c r="AE59" s="26"/>
      <c r="AF59" s="251"/>
      <c r="AG59" s="85"/>
      <c r="AK59" s="85"/>
    </row>
    <row r="60" spans="1:55" ht="15.6">
      <c r="A60" s="247"/>
      <c r="B60" s="330"/>
      <c r="C60" s="306">
        <f t="shared" si="8"/>
        <v>12</v>
      </c>
      <c r="D60" s="306" t="s">
        <v>39</v>
      </c>
      <c r="E60" s="267"/>
      <c r="F60" s="85" t="str">
        <f>+IF(G60=0,"",'Ark1'!Q1987)</f>
        <v/>
      </c>
      <c r="G60" s="361">
        <f>+'Ark1'!R1987</f>
        <v>0</v>
      </c>
      <c r="H60" s="27" t="str">
        <f>+IF(G60=0,"",'Ark1'!AE1987)</f>
        <v/>
      </c>
      <c r="I60" s="268"/>
      <c r="J60" s="27" t="str">
        <f>+IF(G60=0,"",'Ark1'!AF1987)</f>
        <v/>
      </c>
      <c r="K60" s="26" t="str">
        <f>+IF(G60=0,"",'Ark1'!T1987)</f>
        <v/>
      </c>
      <c r="L60" s="305" t="str">
        <f>+IF(G60=0,"",'Ark1'!U1987)</f>
        <v/>
      </c>
      <c r="M60" s="268"/>
      <c r="N60" s="32" t="str">
        <f>+IF(G60=0,"",'Ark1'!V1987)</f>
        <v/>
      </c>
      <c r="O60" s="32" t="str">
        <f>+IF(G60=0,"",'Ark1'!W1987)</f>
        <v/>
      </c>
      <c r="P60" s="32" t="str">
        <f>+IF(G60=0,"",'Ark1'!X1987)</f>
        <v/>
      </c>
      <c r="Q60" s="32" t="str">
        <f>+IF(G60=0,"",'Ark1'!AG1987)</f>
        <v/>
      </c>
      <c r="R60" s="32" t="str">
        <f>+IF(G60=0,"",'Ark1'!AH1987)</f>
        <v/>
      </c>
      <c r="S60" s="377" t="str">
        <f>+IF(G60=0,"",'Ark1'!AR1658)</f>
        <v/>
      </c>
      <c r="T60" s="113" t="str">
        <f>+IF(G60=0,"",'Ark1'!AS1658)</f>
        <v/>
      </c>
      <c r="U60" s="32" t="str">
        <f>+IF(G60=0,"",'Ark1'!Y1987)</f>
        <v/>
      </c>
      <c r="V60" s="26" t="str">
        <f>+IF(G60=0,"",'Ark1'!AA1987)</f>
        <v/>
      </c>
      <c r="W60" s="32" t="str">
        <f>+IF(G60=0,"",'Ark1'!AC1987)</f>
        <v/>
      </c>
      <c r="X60" s="305" t="str">
        <f t="shared" si="9"/>
        <v/>
      </c>
      <c r="Y60" s="32" t="str">
        <f t="shared" si="10"/>
        <v/>
      </c>
      <c r="Z60" s="27" t="str">
        <f t="shared" si="11"/>
        <v/>
      </c>
      <c r="AA60" s="247"/>
      <c r="AB60" s="250"/>
      <c r="AD60" s="27"/>
      <c r="AE60" s="26"/>
      <c r="AF60" s="251"/>
      <c r="AG60" s="85"/>
      <c r="AK60" s="85"/>
    </row>
    <row r="61" spans="1:55" ht="15.6">
      <c r="A61" s="247"/>
      <c r="B61" s="330"/>
      <c r="C61" s="306">
        <f t="shared" si="8"/>
        <v>13</v>
      </c>
      <c r="D61" s="306" t="s">
        <v>40</v>
      </c>
      <c r="E61" s="267"/>
      <c r="F61" s="267" t="str">
        <f>+IF(G61=0,"",'Ark1'!Q2022)</f>
        <v/>
      </c>
      <c r="G61" s="361">
        <f>+'Ark1'!R2022</f>
        <v>0</v>
      </c>
      <c r="H61" s="268" t="str">
        <f>+IF(G61=0,"",'Ark1'!AE2022)</f>
        <v/>
      </c>
      <c r="I61" s="268"/>
      <c r="J61" s="268" t="str">
        <f>+IF(G61=0,"",'Ark1'!AF2022)</f>
        <v/>
      </c>
      <c r="K61" s="269" t="str">
        <f>+IF(G61=0,"",'Ark1'!T2022)</f>
        <v/>
      </c>
      <c r="L61" s="305" t="str">
        <f>+IF(G61=0,"",'Ark1'!U2022)</f>
        <v/>
      </c>
      <c r="M61" s="268"/>
      <c r="N61" s="270" t="str">
        <f>+IF(G61=0,"",'Ark1'!V2022)</f>
        <v/>
      </c>
      <c r="O61" s="270" t="str">
        <f>+IF(G61=0,"",'Ark1'!W2022)</f>
        <v/>
      </c>
      <c r="P61" s="270" t="str">
        <f>+IF(G61=0,"",'Ark1'!X2022)</f>
        <v/>
      </c>
      <c r="Q61" s="270" t="str">
        <f>+IF(G61=0,"",'Ark1'!AG2022)</f>
        <v/>
      </c>
      <c r="R61" s="270" t="str">
        <f>+IF(G61=0,"",'Ark1'!AH2022)</f>
        <v/>
      </c>
      <c r="S61" s="377" t="str">
        <f>+IF(G61=0,"",'Ark1'!AR1659)</f>
        <v/>
      </c>
      <c r="T61" s="113" t="str">
        <f>+IF(G61=0,"",'Ark1'!AS1659)</f>
        <v/>
      </c>
      <c r="U61" s="270" t="str">
        <f>+IF(G61=0,"",'Ark1'!Y2022)</f>
        <v/>
      </c>
      <c r="V61" s="269" t="str">
        <f>+IF(G61=0,"",'Ark1'!AA2022)</f>
        <v/>
      </c>
      <c r="W61" s="270" t="str">
        <f>+IF(G61=0,"",'Ark1'!AC2022)</f>
        <v/>
      </c>
      <c r="X61" s="305" t="str">
        <f t="shared" si="9"/>
        <v/>
      </c>
      <c r="Y61" s="270" t="str">
        <f t="shared" si="10"/>
        <v/>
      </c>
      <c r="Z61" s="268" t="str">
        <f t="shared" si="11"/>
        <v/>
      </c>
      <c r="AA61" s="247"/>
      <c r="AB61" s="250"/>
      <c r="AD61" s="27"/>
      <c r="AE61" s="26"/>
      <c r="AF61" s="251"/>
      <c r="AG61" s="85"/>
      <c r="AK61" s="85"/>
    </row>
    <row r="62" spans="1:55" ht="15.6">
      <c r="A62" s="247"/>
      <c r="B62" s="330"/>
      <c r="C62" s="306">
        <f t="shared" si="8"/>
        <v>14</v>
      </c>
      <c r="D62" s="306" t="s">
        <v>403</v>
      </c>
      <c r="E62" s="267"/>
      <c r="F62" s="85" t="str">
        <f>+IF(G62=0,"",'Ark1'!Q2057)</f>
        <v/>
      </c>
      <c r="G62" s="361">
        <f>+'Ark1'!R2057</f>
        <v>0</v>
      </c>
      <c r="H62" s="27" t="str">
        <f>+IF(G62=0,"",'Ark1'!AE2057)</f>
        <v/>
      </c>
      <c r="I62" s="268"/>
      <c r="J62" s="27" t="str">
        <f>+IF(G62=0,"",'Ark1'!AF2057)</f>
        <v/>
      </c>
      <c r="K62" s="26" t="str">
        <f>+IF(G62=0,"",'Ark1'!T2057)</f>
        <v/>
      </c>
      <c r="L62" s="305" t="str">
        <f>+IF(G62=0,"",'Ark1'!U2057)</f>
        <v/>
      </c>
      <c r="M62" s="268"/>
      <c r="N62" s="32" t="str">
        <f>+IF(G62=0,"",'Ark1'!V2057)</f>
        <v/>
      </c>
      <c r="O62" s="32" t="str">
        <f>+IF(G62=0,"",'Ark1'!W2057)</f>
        <v/>
      </c>
      <c r="P62" s="32" t="str">
        <f>+IF(G62=0,"",'Ark1'!X2057)</f>
        <v/>
      </c>
      <c r="Q62" s="32" t="str">
        <f>+IF(G62=0,"",'Ark1'!AG2057)</f>
        <v/>
      </c>
      <c r="R62" s="32" t="str">
        <f>+IF(G62=0,"",'Ark1'!AH2057)</f>
        <v/>
      </c>
      <c r="S62" s="377" t="str">
        <f>+IF(G62=0,"",'Ark1'!AR1660)</f>
        <v/>
      </c>
      <c r="T62" s="113" t="str">
        <f>+IF(G62=0,"",'Ark1'!AS1660)</f>
        <v/>
      </c>
      <c r="U62" s="32" t="str">
        <f>+IF(G62=0,"",'Ark1'!Y2057)</f>
        <v/>
      </c>
      <c r="V62" s="26" t="str">
        <f>+IF(G62=0,"",'Ark1'!AA2057)</f>
        <v/>
      </c>
      <c r="W62" s="32" t="str">
        <f>+IF(G62=0,"",'Ark1'!AC2057)</f>
        <v/>
      </c>
      <c r="X62" s="305" t="str">
        <f t="shared" si="9"/>
        <v/>
      </c>
      <c r="Y62" s="32" t="str">
        <f t="shared" si="10"/>
        <v/>
      </c>
      <c r="Z62" s="27" t="str">
        <f t="shared" si="11"/>
        <v/>
      </c>
      <c r="AA62" s="247"/>
      <c r="AB62" s="250"/>
      <c r="AD62" s="27"/>
      <c r="AE62" s="26"/>
      <c r="AF62" s="251"/>
      <c r="AG62" s="85"/>
      <c r="AK62" s="85"/>
    </row>
    <row r="63" spans="1:55" ht="15.6">
      <c r="A63" s="247"/>
      <c r="B63" s="330"/>
      <c r="C63" s="306">
        <f t="shared" si="8"/>
        <v>15</v>
      </c>
      <c r="D63" s="306" t="s">
        <v>41</v>
      </c>
      <c r="E63" s="267"/>
      <c r="F63" s="267" t="str">
        <f>+IF(G63=0,"",'Ark1'!Q2092)</f>
        <v/>
      </c>
      <c r="G63" s="361">
        <f>+'Ark1'!R2092</f>
        <v>0</v>
      </c>
      <c r="H63" s="268" t="str">
        <f>+IF(G63=0,"",'Ark1'!AE2092)</f>
        <v/>
      </c>
      <c r="I63" s="268"/>
      <c r="J63" s="268" t="str">
        <f>+IF(G63=0,"",'Ark1'!AF2092)</f>
        <v/>
      </c>
      <c r="K63" s="269" t="str">
        <f>+IF(G63=0,"",'Ark1'!T2092)</f>
        <v/>
      </c>
      <c r="L63" s="380" t="str">
        <f>+IF(G63=0,"",'Ark1'!U2092)</f>
        <v/>
      </c>
      <c r="M63" s="268"/>
      <c r="N63" s="270" t="str">
        <f>+IF(G63=0,"",'Ark1'!V2092)</f>
        <v/>
      </c>
      <c r="O63" s="270" t="str">
        <f>+IF(G63=0,"",'Ark1'!W2092)</f>
        <v/>
      </c>
      <c r="P63" s="270" t="str">
        <f>+IF(G63=0,"",'Ark1'!X2092)</f>
        <v/>
      </c>
      <c r="Q63" s="270" t="str">
        <f>+IF(G63=0,"",'Ark1'!AG2092)</f>
        <v/>
      </c>
      <c r="R63" s="270" t="str">
        <f>+IF(G63=0,"",'Ark1'!AH2092)</f>
        <v/>
      </c>
      <c r="S63" s="377" t="str">
        <f>+IF(G63=0,"",'Ark1'!AR1661)</f>
        <v/>
      </c>
      <c r="T63" s="113" t="str">
        <f>+IF(G63=0,"",'Ark1'!AS1661)</f>
        <v/>
      </c>
      <c r="U63" s="270" t="str">
        <f>+IF(G63=0,"",'Ark1'!Y2092)</f>
        <v/>
      </c>
      <c r="V63" s="269" t="str">
        <f>+IF(G63=0,"",'Ark1'!AA2092)</f>
        <v/>
      </c>
      <c r="W63" s="270" t="str">
        <f>+IF(G63=0,"",'Ark1'!AC2092)</f>
        <v/>
      </c>
      <c r="X63" s="305" t="str">
        <f t="shared" si="9"/>
        <v/>
      </c>
      <c r="Y63" s="270" t="str">
        <f t="shared" si="10"/>
        <v/>
      </c>
      <c r="Z63" s="268" t="str">
        <f t="shared" si="11"/>
        <v/>
      </c>
      <c r="AA63" s="247"/>
      <c r="AB63" s="250"/>
      <c r="AD63" s="27"/>
      <c r="AE63" s="26"/>
      <c r="AF63" s="251"/>
      <c r="AG63" s="85"/>
      <c r="AK63" s="85"/>
    </row>
    <row r="64" spans="1:55" ht="15.6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9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50"/>
      <c r="AD64" s="27"/>
      <c r="AE64" s="26"/>
      <c r="AF64" s="251"/>
      <c r="AG64" s="85"/>
      <c r="AK64" s="85"/>
    </row>
    <row r="65" spans="1:55" ht="22.8">
      <c r="A65" s="414" t="s">
        <v>728</v>
      </c>
      <c r="B65" s="247"/>
      <c r="C65" s="265"/>
      <c r="D65" s="346"/>
      <c r="E65" s="247"/>
      <c r="F65" s="265" t="s">
        <v>639</v>
      </c>
      <c r="G65" s="280">
        <f>SUM(G67:G81)</f>
        <v>26</v>
      </c>
      <c r="H65" s="248"/>
      <c r="I65" s="247"/>
      <c r="J65" s="248"/>
      <c r="K65" s="247"/>
      <c r="L65" s="345">
        <f>+Raser!P14</f>
        <v>184.64615384615388</v>
      </c>
      <c r="M65" s="247" t="s">
        <v>562</v>
      </c>
      <c r="N65" s="249"/>
      <c r="O65" s="249"/>
      <c r="P65" s="249"/>
      <c r="Q65" s="247"/>
      <c r="R65" s="249"/>
      <c r="S65" s="249"/>
      <c r="T65" s="249"/>
      <c r="U65" s="249"/>
      <c r="V65" s="247"/>
      <c r="W65" s="249"/>
      <c r="X65" s="345">
        <f>+Raser!V14</f>
        <v>293.41156337856017</v>
      </c>
      <c r="Y65" s="249" t="s">
        <v>621</v>
      </c>
      <c r="Z65" s="248"/>
      <c r="AA65" s="247"/>
      <c r="AB65" s="250"/>
      <c r="AD65" s="27"/>
      <c r="AE65" s="26"/>
      <c r="AF65" s="251"/>
      <c r="AG65" s="85"/>
      <c r="AK65" s="85"/>
      <c r="BC65" s="263"/>
    </row>
    <row r="66" spans="1:55" ht="14.25" customHeight="1">
      <c r="A66" s="247"/>
      <c r="B66" s="247"/>
      <c r="C66" s="265"/>
      <c r="D66" s="344"/>
      <c r="E66" s="247"/>
      <c r="F66" s="265"/>
      <c r="G66" s="265"/>
      <c r="H66" s="265"/>
      <c r="I66" s="265"/>
      <c r="J66" s="265"/>
      <c r="K66" s="265"/>
      <c r="L66" s="265"/>
      <c r="M66" s="265"/>
      <c r="N66" s="266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48"/>
      <c r="AA66" s="247"/>
      <c r="AB66" s="250"/>
      <c r="AD66" s="27"/>
      <c r="AE66" s="26"/>
      <c r="AF66" s="251"/>
      <c r="AG66" s="85"/>
      <c r="AK66" s="85"/>
      <c r="BC66" s="263"/>
    </row>
    <row r="67" spans="1:55" ht="15.6">
      <c r="A67" s="247"/>
      <c r="B67" s="306">
        <f>+'Ark1'!C1603</f>
        <v>2024</v>
      </c>
      <c r="C67" s="267">
        <f>+'Ark1'!L1603</f>
        <v>1</v>
      </c>
      <c r="D67" s="267" t="s">
        <v>29</v>
      </c>
      <c r="E67" s="267">
        <f>+'Ark1'!AP1603</f>
        <v>4</v>
      </c>
      <c r="F67" s="267" t="str">
        <f>+IF(G67=0,"",'Ark1'!Q1603)</f>
        <v/>
      </c>
      <c r="G67" s="361">
        <f>+'Ark1'!R1603</f>
        <v>0</v>
      </c>
      <c r="H67" s="268" t="str">
        <f>+IF(G67=0,"",'Ark1'!AE1603)</f>
        <v/>
      </c>
      <c r="I67" s="268"/>
      <c r="J67" s="268" t="str">
        <f>+IF(G67=0,"",'Ark1'!AF1603)</f>
        <v/>
      </c>
      <c r="K67" s="269" t="str">
        <f>+IF(G67=0,"",'Ark1'!T1603)</f>
        <v/>
      </c>
      <c r="L67" s="305" t="str">
        <f>+IF(G67=0,"",'Ark1'!U1603)</f>
        <v/>
      </c>
      <c r="M67" s="268"/>
      <c r="N67" s="270" t="str">
        <f>+IF(G67=0,"",'Ark1'!V1603)</f>
        <v/>
      </c>
      <c r="O67" s="270" t="str">
        <f>+IF(G67=0,"",'Ark1'!W1603)</f>
        <v/>
      </c>
      <c r="P67" s="270" t="str">
        <f>+IF(G67=0,"",'Ark1'!X1603)</f>
        <v/>
      </c>
      <c r="Q67" s="270" t="str">
        <f>+IF(G67=0,"",'Ark1'!AG1603)</f>
        <v/>
      </c>
      <c r="R67" s="270" t="str">
        <f>+IF(G67=0,"",'Ark1'!AH1603)</f>
        <v/>
      </c>
      <c r="S67" s="377" t="str">
        <f>+IF(G67=0,"",'Ark1'!AR1603)</f>
        <v/>
      </c>
      <c r="T67" s="113" t="str">
        <f>+IF(G67=0,"",'Ark1'!AS1603)</f>
        <v/>
      </c>
      <c r="U67" s="270" t="str">
        <f>+IF(G67=0,"",'Ark1'!Y1603)</f>
        <v/>
      </c>
      <c r="V67" s="269" t="str">
        <f>+IF(G67=0,"",'Ark1'!AA1603)</f>
        <v/>
      </c>
      <c r="W67" s="270" t="str">
        <f>+IF(G67=0,"",'Ark1'!AC1603)</f>
        <v/>
      </c>
      <c r="X67" s="305" t="str">
        <f t="shared" ref="X67:X81" si="12">IF(G67=0,"",1000*L67/Q67)</f>
        <v/>
      </c>
      <c r="Y67" s="270" t="str">
        <f t="shared" ref="Y67:Y81" si="13">IF(G67=0,"",L67/C67)</f>
        <v/>
      </c>
      <c r="Z67" s="268" t="str">
        <f t="shared" ref="Z67:Z81" si="14">IF(G67=0,"",G67/F67)</f>
        <v/>
      </c>
      <c r="AA67" s="247"/>
      <c r="AB67" s="250"/>
      <c r="AD67" s="27"/>
      <c r="AE67" s="26"/>
      <c r="AF67" s="251"/>
      <c r="AG67" s="85"/>
      <c r="AK67" s="85"/>
    </row>
    <row r="68" spans="1:55" ht="15.6">
      <c r="A68" s="247"/>
      <c r="B68" s="306"/>
      <c r="C68" s="85">
        <f>+'Ark1'!L1638</f>
        <v>2</v>
      </c>
      <c r="D68" s="85" t="s">
        <v>30</v>
      </c>
      <c r="E68" s="267"/>
      <c r="F68" s="85">
        <f>+IF(G68=0,"",'Ark1'!Q1638)</f>
        <v>1</v>
      </c>
      <c r="G68" s="361">
        <f>+'Ark1'!R1638</f>
        <v>1</v>
      </c>
      <c r="H68" s="27">
        <f>+IF(G68=0,"",'Ark1'!AE1638)</f>
        <v>3.8461538461538449</v>
      </c>
      <c r="I68" s="268"/>
      <c r="J68" s="27">
        <f>+IF(G68=0,"",'Ark1'!AF1638)</f>
        <v>3.9076820529911673</v>
      </c>
      <c r="K68" s="26">
        <f>+IF(G68=0,"",'Ark1'!T1638)</f>
        <v>5</v>
      </c>
      <c r="L68" s="305">
        <f>+IF(G68=0,"",'Ark1'!U1638)</f>
        <v>187.6</v>
      </c>
      <c r="M68" s="268"/>
      <c r="N68" s="32">
        <f>+IF(G68=0,"",'Ark1'!V1638)</f>
        <v>0</v>
      </c>
      <c r="O68" s="32">
        <f>+IF(G68=0,"",'Ark1'!W1638)</f>
        <v>0</v>
      </c>
      <c r="P68" s="32">
        <f>+IF(G68=0,"",'Ark1'!X1638)</f>
        <v>0</v>
      </c>
      <c r="Q68" s="32">
        <f>+IF(G68=0,"",'Ark1'!AG1638)</f>
        <v>707</v>
      </c>
      <c r="R68" s="32">
        <f>+IF(G68=0,"",'Ark1'!AH1638)</f>
        <v>0</v>
      </c>
      <c r="S68" s="377">
        <f>+IF(G68=0,"",'Ark1'!AR1638)</f>
        <v>202</v>
      </c>
      <c r="T68" s="113">
        <f>+IF(G68=0,"",'Ark1'!AS1638)</f>
        <v>22.808868476299647</v>
      </c>
      <c r="U68" s="32">
        <f>+IF(G68=0,"",'Ark1'!Y1638)</f>
        <v>0</v>
      </c>
      <c r="V68" s="26">
        <f>+IF(G68=0,"",'Ark1'!AA1638)</f>
        <v>0</v>
      </c>
      <c r="W68" s="32">
        <f>+IF(G68=0,"",'Ark1'!AC1638)</f>
        <v>0</v>
      </c>
      <c r="X68" s="305">
        <f t="shared" si="12"/>
        <v>265.34653465346537</v>
      </c>
      <c r="Y68" s="32">
        <f t="shared" si="13"/>
        <v>93.8</v>
      </c>
      <c r="Z68" s="27">
        <f t="shared" si="14"/>
        <v>1</v>
      </c>
      <c r="AA68" s="247"/>
      <c r="AB68" s="250"/>
      <c r="AD68" s="27"/>
      <c r="AE68" s="26"/>
      <c r="AF68" s="251"/>
      <c r="AG68" s="85"/>
      <c r="AK68" s="85"/>
    </row>
    <row r="69" spans="1:55" ht="15.6">
      <c r="A69" s="247"/>
      <c r="B69" s="306"/>
      <c r="C69" s="267">
        <f>+'Ark1'!L1673</f>
        <v>3</v>
      </c>
      <c r="D69" s="267" t="s">
        <v>31</v>
      </c>
      <c r="E69" s="267"/>
      <c r="F69" s="267">
        <f>+IF(G69=0,"",'Ark1'!Q1673)</f>
        <v>8</v>
      </c>
      <c r="G69" s="361">
        <f>+'Ark1'!R1673</f>
        <v>16</v>
      </c>
      <c r="H69" s="268">
        <f>+IF(G69=0,"",'Ark1'!AE1673)</f>
        <v>61.538461538461519</v>
      </c>
      <c r="I69" s="268"/>
      <c r="J69" s="268">
        <f>+IF(G69=0,"",'Ark1'!AF1673)</f>
        <v>57.525829028495266</v>
      </c>
      <c r="K69" s="269">
        <f>+IF(G69=0,"",'Ark1'!T1673)</f>
        <v>5.375</v>
      </c>
      <c r="L69" s="305">
        <f>+IF(G69=0,"",'Ark1'!U1673)</f>
        <v>172.60624999999999</v>
      </c>
      <c r="M69" s="268"/>
      <c r="N69" s="270">
        <f>+IF(G69=0,"",'Ark1'!V1673)</f>
        <v>0</v>
      </c>
      <c r="O69" s="270">
        <f>+IF(G69=0,"",'Ark1'!W1673)</f>
        <v>12.5</v>
      </c>
      <c r="P69" s="270">
        <f>+IF(G69=0,"",'Ark1'!X1673)</f>
        <v>0</v>
      </c>
      <c r="Q69" s="270">
        <f>+IF(G69=0,"",'Ark1'!AG1673)</f>
        <v>632.5625</v>
      </c>
      <c r="R69" s="270">
        <f>+IF(G69=0,"",'Ark1'!AH1673)</f>
        <v>0</v>
      </c>
      <c r="S69" s="377">
        <f>+IF(G69=0,"",'Ark1'!AR1673)</f>
        <v>187.125</v>
      </c>
      <c r="T69" s="113">
        <f>+IF(G69=0,"",'Ark1'!AS1673)</f>
        <v>25.910621728869081</v>
      </c>
      <c r="U69" s="270">
        <f>+IF(G69=0,"",'Ark1'!Y1673)</f>
        <v>38.55662181697857</v>
      </c>
      <c r="V69" s="269">
        <f>+IF(G69=0,"",'Ark1'!AA1673)</f>
        <v>0.92702481088695809</v>
      </c>
      <c r="W69" s="270">
        <f>+IF(G69=0,"",'Ark1'!AC1673)</f>
        <v>62.768068550780391</v>
      </c>
      <c r="X69" s="305">
        <f t="shared" si="12"/>
        <v>272.86829364687281</v>
      </c>
      <c r="Y69" s="270">
        <f t="shared" si="13"/>
        <v>57.535416666666663</v>
      </c>
      <c r="Z69" s="268">
        <f t="shared" si="14"/>
        <v>2</v>
      </c>
      <c r="AA69" s="247"/>
      <c r="AB69" s="250"/>
      <c r="AD69" s="27"/>
      <c r="AE69" s="26"/>
      <c r="AF69" s="251"/>
      <c r="AG69" s="85"/>
      <c r="AK69" s="85"/>
    </row>
    <row r="70" spans="1:55" ht="15.6">
      <c r="A70" s="247"/>
      <c r="B70" s="306"/>
      <c r="C70" s="267">
        <f>+'Ark1'!L1708</f>
        <v>4</v>
      </c>
      <c r="D70" s="267" t="s">
        <v>32</v>
      </c>
      <c r="E70" s="267"/>
      <c r="F70" s="85">
        <f>+IF(G70=0,"",'Ark1'!Q1708)</f>
        <v>3</v>
      </c>
      <c r="G70" s="361">
        <f>+'Ark1'!R1708</f>
        <v>5</v>
      </c>
      <c r="H70" s="27">
        <f>+IF(G70=0,"",'Ark1'!AE1708)</f>
        <v>19.230769230769223</v>
      </c>
      <c r="I70" s="268"/>
      <c r="J70" s="27">
        <f>+IF(G70=0,"",'Ark1'!AF1708)</f>
        <v>20.550741543076157</v>
      </c>
      <c r="K70" s="26">
        <f>+IF(G70=0,"",'Ark1'!T1708)</f>
        <v>6.6</v>
      </c>
      <c r="L70" s="305">
        <f>+IF(G70=0,"",'Ark1'!U1708)</f>
        <v>197.32</v>
      </c>
      <c r="M70" s="268"/>
      <c r="N70" s="32">
        <f>+IF(G70=0,"",'Ark1'!V1708)</f>
        <v>0</v>
      </c>
      <c r="O70" s="32">
        <f>+IF(G70=0,"",'Ark1'!W1708)</f>
        <v>60</v>
      </c>
      <c r="P70" s="32">
        <f>+IF(G70=0,"",'Ark1'!X1708)</f>
        <v>0</v>
      </c>
      <c r="Q70" s="32">
        <f>+IF(G70=0,"",'Ark1'!AG1708)</f>
        <v>700.4</v>
      </c>
      <c r="R70" s="32">
        <f>+IF(G70=0,"",'Ark1'!AH1708)</f>
        <v>0</v>
      </c>
      <c r="S70" s="377">
        <f>+IF(G70=0,"",'Ark1'!AR1708)</f>
        <v>185.6</v>
      </c>
      <c r="T70" s="113">
        <f>+IF(G70=0,"",'Ark1'!AS1708)</f>
        <v>30.522950559415062</v>
      </c>
      <c r="U70" s="32">
        <f>+IF(G70=0,"",'Ark1'!Y1708)</f>
        <v>36.274365604376911</v>
      </c>
      <c r="V70" s="26">
        <f>+IF(G70=0,"",'Ark1'!AA1708)</f>
        <v>1.019803902718559</v>
      </c>
      <c r="W70" s="32">
        <f>+IF(G70=0,"",'Ark1'!AC1708)</f>
        <v>-9.9803367869619439</v>
      </c>
      <c r="X70" s="305">
        <f t="shared" si="12"/>
        <v>281.72472872644204</v>
      </c>
      <c r="Y70" s="32">
        <f t="shared" si="13"/>
        <v>49.33</v>
      </c>
      <c r="Z70" s="27">
        <f t="shared" si="14"/>
        <v>1.6666666666666667</v>
      </c>
      <c r="AA70" s="247"/>
      <c r="AB70" s="250"/>
      <c r="AD70" s="27"/>
      <c r="AE70" s="26"/>
      <c r="AF70" s="251"/>
      <c r="AG70" s="85"/>
      <c r="AK70" s="85"/>
    </row>
    <row r="71" spans="1:55" ht="15.6">
      <c r="A71" s="247"/>
      <c r="B71" s="306"/>
      <c r="C71" s="267">
        <f>+'Ark1'!L1743</f>
        <v>5</v>
      </c>
      <c r="D71" s="267" t="s">
        <v>402</v>
      </c>
      <c r="E71" s="267"/>
      <c r="F71" s="267">
        <f>+IF(G71=0,"",'Ark1'!Q1743)</f>
        <v>3</v>
      </c>
      <c r="G71" s="361">
        <f>+'Ark1'!R1743</f>
        <v>4</v>
      </c>
      <c r="H71" s="268">
        <f>+'Ark1'!AE1743</f>
        <v>15.38461538461538</v>
      </c>
      <c r="I71" s="268"/>
      <c r="J71" s="268">
        <f>+IF(G71=0,"",'Ark1'!AF1743)</f>
        <v>18.015747375437432</v>
      </c>
      <c r="K71" s="269">
        <f>+IF(G71=0,"",'Ark1'!T1743)</f>
        <v>9.75</v>
      </c>
      <c r="L71" s="305">
        <f>+IF(G71=0,"",'Ark1'!U1743)</f>
        <v>216.22499999999999</v>
      </c>
      <c r="M71" s="268"/>
      <c r="N71" s="270">
        <f>+IF(G71=0,"",'Ark1'!V1743)</f>
        <v>0</v>
      </c>
      <c r="O71" s="270">
        <f>+IF(G71=0,"",'Ark1'!W1743)</f>
        <v>100</v>
      </c>
      <c r="P71" s="270">
        <f>+IF(G71=0,"",'Ark1'!X1743)</f>
        <v>0</v>
      </c>
      <c r="Q71" s="270">
        <f>+IF(G71=0,"",'Ark1'!AG1743)</f>
        <v>508</v>
      </c>
      <c r="R71" s="270">
        <f>+IF(G71=0,"",'Ark1'!AH1743)</f>
        <v>0</v>
      </c>
      <c r="S71" s="377">
        <f>+IF(G71=0,"",'Ark1'!AR1743)</f>
        <v>186.5</v>
      </c>
      <c r="T71" s="113">
        <f>+IF(G71=0,"",'Ark1'!AS1743)</f>
        <v>32.696831093835399</v>
      </c>
      <c r="U71" s="270">
        <f>+IF(G71=0,"",'Ark1'!Y1743)</f>
        <v>50.152436381495967</v>
      </c>
      <c r="V71" s="269">
        <f>+IF(G71=0,"",'Ark1'!AA1743)</f>
        <v>2.2776083947860744</v>
      </c>
      <c r="W71" s="270">
        <f>+IF(G71=0,"",'Ark1'!AC1743)</f>
        <v>93.109056459204979</v>
      </c>
      <c r="X71" s="305">
        <f t="shared" si="12"/>
        <v>425.63976377952758</v>
      </c>
      <c r="Y71" s="270">
        <f t="shared" si="13"/>
        <v>43.244999999999997</v>
      </c>
      <c r="Z71" s="268">
        <f t="shared" si="14"/>
        <v>1.3333333333333333</v>
      </c>
      <c r="AA71" s="247"/>
      <c r="AB71" s="250"/>
      <c r="AD71" s="27"/>
      <c r="AE71" s="26"/>
      <c r="AF71" s="251"/>
      <c r="AG71" s="85"/>
      <c r="AK71" s="85"/>
    </row>
    <row r="72" spans="1:55" ht="15.6">
      <c r="A72" s="247"/>
      <c r="B72" s="306"/>
      <c r="C72" s="267">
        <f>+'Ark1'!L1778</f>
        <v>6</v>
      </c>
      <c r="D72" s="267" t="s">
        <v>33</v>
      </c>
      <c r="E72" s="267"/>
      <c r="F72" s="85" t="str">
        <f>+IF(G72=0,"",'Ark1'!Q1778)</f>
        <v/>
      </c>
      <c r="G72" s="361">
        <f>+'Ark1'!R1778</f>
        <v>0</v>
      </c>
      <c r="H72" s="27" t="str">
        <f>+IF(G72=0,"",'Ark1'!AE1778)</f>
        <v/>
      </c>
      <c r="I72" s="268"/>
      <c r="J72" s="27" t="str">
        <f>+IF(G72=0,"",'Ark1'!AF1778)</f>
        <v/>
      </c>
      <c r="K72" s="26" t="str">
        <f>+IF(G72=0,"",'Ark1'!T1778)</f>
        <v/>
      </c>
      <c r="L72" s="305" t="str">
        <f>+IF(G72=0,"",'Ark1'!U1778)</f>
        <v/>
      </c>
      <c r="M72" s="268"/>
      <c r="N72" s="32" t="str">
        <f>+IF(G72=0,"",'Ark1'!V1778)</f>
        <v/>
      </c>
      <c r="O72" s="32" t="str">
        <f>+IF(G72=0,"",'Ark1'!W1778)</f>
        <v/>
      </c>
      <c r="P72" s="32" t="str">
        <f>+IF(G72=0,"",'Ark1'!X1778)</f>
        <v/>
      </c>
      <c r="Q72" s="32" t="str">
        <f>+IF(G72=0,"",'Ark1'!AG1778)</f>
        <v/>
      </c>
      <c r="R72" s="32" t="str">
        <f>+IF(G72=0,"",'Ark1'!AH1778)</f>
        <v/>
      </c>
      <c r="S72" s="377" t="str">
        <f>+IF(G72=0,"",'Ark1'!AR1778)</f>
        <v/>
      </c>
      <c r="T72" s="113" t="str">
        <f>+IF(G72=0,"",'Ark1'!AS1778)</f>
        <v/>
      </c>
      <c r="U72" s="32" t="str">
        <f>+IF(G72=0,"",'Ark1'!Y1778)</f>
        <v/>
      </c>
      <c r="V72" s="26" t="str">
        <f>+IF(G72=0,"",'Ark1'!AA1778)</f>
        <v/>
      </c>
      <c r="W72" s="32" t="str">
        <f>+IF(G72=0,"",'Ark1'!AC1778)</f>
        <v/>
      </c>
      <c r="X72" s="305" t="str">
        <f t="shared" si="12"/>
        <v/>
      </c>
      <c r="Y72" s="32" t="str">
        <f t="shared" si="13"/>
        <v/>
      </c>
      <c r="Z72" s="27" t="str">
        <f t="shared" si="14"/>
        <v/>
      </c>
      <c r="AA72" s="247"/>
      <c r="AB72" s="250"/>
      <c r="AD72" s="27"/>
      <c r="AE72" s="26"/>
      <c r="AF72" s="251"/>
      <c r="AG72" s="85"/>
      <c r="AK72" s="85"/>
    </row>
    <row r="73" spans="1:55" ht="15.6">
      <c r="A73" s="247"/>
      <c r="B73" s="306"/>
      <c r="C73" s="267">
        <f>+'Ark1'!L1813</f>
        <v>7</v>
      </c>
      <c r="D73" s="267" t="s">
        <v>34</v>
      </c>
      <c r="E73" s="267"/>
      <c r="F73" s="267" t="str">
        <f>+IF(G73=0,"",'Ark1'!Q1813)</f>
        <v/>
      </c>
      <c r="G73" s="361">
        <f>+'Ark1'!R1813</f>
        <v>0</v>
      </c>
      <c r="H73" s="268" t="str">
        <f>+IF(G73=0,"",'Ark1'!AE1813)</f>
        <v/>
      </c>
      <c r="I73" s="268"/>
      <c r="J73" s="268" t="str">
        <f>+IF(G73=0,"",'Ark1'!AF1813)</f>
        <v/>
      </c>
      <c r="K73" s="269" t="str">
        <f>+IF(G73=0,"",'Ark1'!T1813)</f>
        <v/>
      </c>
      <c r="L73" s="305" t="str">
        <f>+IF(G73=0,"",'Ark1'!U1813)</f>
        <v/>
      </c>
      <c r="M73" s="268"/>
      <c r="N73" s="270" t="str">
        <f>+IF(G73=0,"",'Ark1'!V1813)</f>
        <v/>
      </c>
      <c r="O73" s="270" t="str">
        <f>+IF(G73=0,"",'Ark1'!W1813)</f>
        <v/>
      </c>
      <c r="P73" s="270" t="str">
        <f>+IF(G73=0,"",'Ark1'!X1813)</f>
        <v/>
      </c>
      <c r="Q73" s="270" t="str">
        <f>+IF(G73=0,"",'Ark1'!AG1813)</f>
        <v/>
      </c>
      <c r="R73" s="270" t="str">
        <f>+IF(G73=0,"",'Ark1'!AH1813)</f>
        <v/>
      </c>
      <c r="S73" s="377" t="str">
        <f>+IF(G73=0,"",'Ark1'!AR1813)</f>
        <v/>
      </c>
      <c r="T73" s="113" t="str">
        <f>+IF(G73=0,"",'Ark1'!AS1813)</f>
        <v/>
      </c>
      <c r="U73" s="270" t="str">
        <f>+IF(G73=0,"",'Ark1'!Y1813)</f>
        <v/>
      </c>
      <c r="V73" s="269" t="str">
        <f>+IF(G73=0,"",'Ark1'!AA1813)</f>
        <v/>
      </c>
      <c r="W73" s="270" t="str">
        <f>+IF(G73=0,"",'Ark1'!AC1813)</f>
        <v/>
      </c>
      <c r="X73" s="305" t="str">
        <f t="shared" si="12"/>
        <v/>
      </c>
      <c r="Y73" s="270" t="str">
        <f t="shared" si="13"/>
        <v/>
      </c>
      <c r="Z73" s="268" t="str">
        <f t="shared" si="14"/>
        <v/>
      </c>
      <c r="AA73" s="247"/>
      <c r="AB73" s="250"/>
      <c r="AD73" s="27"/>
      <c r="AE73" s="26"/>
      <c r="AF73" s="251"/>
      <c r="AG73" s="85"/>
      <c r="AK73" s="85"/>
    </row>
    <row r="74" spans="1:55" ht="15.6">
      <c r="A74" s="247"/>
      <c r="B74" s="306"/>
      <c r="C74" s="85">
        <f>+'Ark1'!L1848</f>
        <v>8</v>
      </c>
      <c r="D74" s="85" t="s">
        <v>35</v>
      </c>
      <c r="E74" s="267"/>
      <c r="F74" s="85" t="str">
        <f>+IF(G74=0,"",'Ark1'!Q1848)</f>
        <v/>
      </c>
      <c r="G74" s="361">
        <f>+'Ark1'!R1848</f>
        <v>0</v>
      </c>
      <c r="H74" s="27" t="str">
        <f>+IF(G74=0,"",'Ark1'!AE1848)</f>
        <v/>
      </c>
      <c r="I74" s="268"/>
      <c r="J74" s="27" t="str">
        <f>+IF(G74=0,"",'Ark1'!AF1848)</f>
        <v/>
      </c>
      <c r="K74" s="26" t="str">
        <f>+IF(G74=0,"",'Ark1'!T1848)</f>
        <v/>
      </c>
      <c r="L74" s="305" t="str">
        <f>+IF(G74=0,"",'Ark1'!U1848)</f>
        <v/>
      </c>
      <c r="M74" s="268"/>
      <c r="N74" s="32" t="str">
        <f>+IF(G74=0,"",'Ark1'!V1848)</f>
        <v/>
      </c>
      <c r="O74" s="32" t="str">
        <f>+IF(G74=0,"",'Ark1'!W1848)</f>
        <v/>
      </c>
      <c r="P74" s="32" t="str">
        <f>+IF(G74=0,"",'Ark1'!X1848)</f>
        <v/>
      </c>
      <c r="Q74" s="32" t="str">
        <f>+IF(G74=0,"",'Ark1'!AG1848)</f>
        <v/>
      </c>
      <c r="R74" s="32" t="str">
        <f>+IF(G74=0,"",'Ark1'!AH1848)</f>
        <v/>
      </c>
      <c r="S74" s="377" t="str">
        <f>+IF(G74=0,"",'Ark1'!AR1917)</f>
        <v/>
      </c>
      <c r="T74" s="113" t="str">
        <f>+IF(G74=0,"",'Ark1'!AS1917)</f>
        <v/>
      </c>
      <c r="U74" s="32" t="str">
        <f>+IF(G74=0,"",'Ark1'!Y1848)</f>
        <v/>
      </c>
      <c r="V74" s="26" t="str">
        <f>+IF(G74=0,"",'Ark1'!AA1848)</f>
        <v/>
      </c>
      <c r="W74" s="32" t="str">
        <f>+IF(G74=0,"",'Ark1'!AC1848)</f>
        <v/>
      </c>
      <c r="X74" s="305" t="str">
        <f t="shared" si="12"/>
        <v/>
      </c>
      <c r="Y74" s="32" t="str">
        <f t="shared" si="13"/>
        <v/>
      </c>
      <c r="Z74" s="27" t="str">
        <f t="shared" si="14"/>
        <v/>
      </c>
      <c r="AA74" s="247"/>
      <c r="AB74" s="250"/>
      <c r="AD74" s="27"/>
      <c r="AE74" s="26"/>
      <c r="AF74" s="251"/>
      <c r="AG74" s="85"/>
      <c r="AK74" s="85"/>
    </row>
    <row r="75" spans="1:55" ht="15.6">
      <c r="A75" s="247"/>
      <c r="B75" s="306"/>
      <c r="C75" s="267">
        <f>+'Ark1'!L1883</f>
        <v>9</v>
      </c>
      <c r="D75" s="267" t="s">
        <v>36</v>
      </c>
      <c r="E75" s="267"/>
      <c r="F75" s="267" t="str">
        <f>+IF(G75=0,"",'Ark1'!Q1883)</f>
        <v/>
      </c>
      <c r="G75" s="361">
        <f>+'Ark1'!R1883</f>
        <v>0</v>
      </c>
      <c r="H75" s="268" t="str">
        <f>+IF(G75=0,"",'Ark1'!AE1883)</f>
        <v/>
      </c>
      <c r="I75" s="268"/>
      <c r="J75" s="268" t="str">
        <f>+IF(G75=0,"",'Ark1'!AF1883)</f>
        <v/>
      </c>
      <c r="K75" s="269" t="str">
        <f>+IF(G75=0,"",'Ark1'!T1883)</f>
        <v/>
      </c>
      <c r="L75" s="305" t="str">
        <f>+IF(G75=0,"",'Ark1'!U1883)</f>
        <v/>
      </c>
      <c r="M75" s="268"/>
      <c r="N75" s="270" t="str">
        <f>+IF(G75=0,"",'Ark1'!V1883)</f>
        <v/>
      </c>
      <c r="O75" s="270" t="str">
        <f>+IF(G75=0,"",'Ark1'!W1883)</f>
        <v/>
      </c>
      <c r="P75" s="270" t="str">
        <f>+IF(G75=0,"",'Ark1'!X1883)</f>
        <v/>
      </c>
      <c r="Q75" s="270" t="str">
        <f>+IF(G75=0,"",'Ark1'!AG1883)</f>
        <v/>
      </c>
      <c r="R75" s="270" t="str">
        <f>+IF(G75=0,"",'Ark1'!AH1883)</f>
        <v/>
      </c>
      <c r="S75" s="377" t="str">
        <f>+IF(G75=0,"",'Ark1'!AR1952)</f>
        <v/>
      </c>
      <c r="T75" s="113" t="str">
        <f>+IF(G75=0,"",'Ark1'!AS1952)</f>
        <v/>
      </c>
      <c r="U75" s="270" t="str">
        <f>+IF(G75=0,"",'Ark1'!Y1883)</f>
        <v/>
      </c>
      <c r="V75" s="269" t="str">
        <f>+IF(G75=0,"",'Ark1'!AA1883)</f>
        <v/>
      </c>
      <c r="W75" s="270" t="str">
        <f>+IF(G75=0,"",'Ark1'!AC1883)</f>
        <v/>
      </c>
      <c r="X75" s="305" t="str">
        <f t="shared" si="12"/>
        <v/>
      </c>
      <c r="Y75" s="270" t="str">
        <f t="shared" si="13"/>
        <v/>
      </c>
      <c r="Z75" s="268" t="str">
        <f t="shared" si="14"/>
        <v/>
      </c>
      <c r="AA75" s="247"/>
      <c r="AB75" s="250"/>
      <c r="AD75" s="27"/>
      <c r="AE75" s="26"/>
      <c r="AF75" s="251"/>
      <c r="AG75" s="85"/>
      <c r="AK75" s="85"/>
    </row>
    <row r="76" spans="1:55" ht="15.6">
      <c r="A76" s="247"/>
      <c r="B76" s="306"/>
      <c r="C76" s="267">
        <f>+'Ark1'!L1918</f>
        <v>10</v>
      </c>
      <c r="D76" s="267" t="s">
        <v>37</v>
      </c>
      <c r="E76" s="267"/>
      <c r="F76" s="85" t="str">
        <f>+IF(G76=0,"",'Ark1'!Q1918)</f>
        <v/>
      </c>
      <c r="G76" s="361">
        <f>+'Ark1'!R1918</f>
        <v>0</v>
      </c>
      <c r="H76" s="27" t="str">
        <f>+IF(G76=0,"",'Ark1'!AE1918)</f>
        <v/>
      </c>
      <c r="I76" s="268"/>
      <c r="J76" s="27" t="str">
        <f>+IF(G76=0,"",'Ark1'!AF1918)</f>
        <v/>
      </c>
      <c r="K76" s="26" t="str">
        <f>+IF(G76=0,"",'Ark1'!T1918)</f>
        <v/>
      </c>
      <c r="L76" s="305" t="str">
        <f>+IF(G76=0,"",'Ark1'!U1918)</f>
        <v/>
      </c>
      <c r="M76" s="268"/>
      <c r="N76" s="32" t="str">
        <f>+IF(G76=0,"",'Ark1'!V1918)</f>
        <v/>
      </c>
      <c r="O76" s="32" t="str">
        <f>+IF(G76=0,"",'Ark1'!W1918)</f>
        <v/>
      </c>
      <c r="P76" s="32" t="str">
        <f>+IF(G76=0,"",'Ark1'!X1918)</f>
        <v/>
      </c>
      <c r="Q76" s="32" t="str">
        <f>+IF(G76=0,"",'Ark1'!AG1918)</f>
        <v/>
      </c>
      <c r="R76" s="32" t="str">
        <f>+IF(G76=0,"",'Ark1'!AH1918)</f>
        <v/>
      </c>
      <c r="S76" s="377" t="str">
        <f>+IF(G76=0,"",'Ark1'!AR1987)</f>
        <v/>
      </c>
      <c r="T76" s="113" t="str">
        <f>+IF(G76=0,"",'Ark1'!AS1987)</f>
        <v/>
      </c>
      <c r="U76" s="32" t="str">
        <f>+IF(G76=0,"",'Ark1'!Y1918)</f>
        <v/>
      </c>
      <c r="V76" s="26" t="str">
        <f>+IF(G76=0,"",'Ark1'!AA1918)</f>
        <v/>
      </c>
      <c r="W76" s="32" t="str">
        <f>+IF(G76=0,"",'Ark1'!AC1918)</f>
        <v/>
      </c>
      <c r="X76" s="305" t="str">
        <f t="shared" si="12"/>
        <v/>
      </c>
      <c r="Y76" s="32" t="str">
        <f t="shared" si="13"/>
        <v/>
      </c>
      <c r="Z76" s="27" t="str">
        <f t="shared" si="14"/>
        <v/>
      </c>
      <c r="AA76" s="247"/>
      <c r="AB76" s="250"/>
      <c r="AD76" s="27"/>
      <c r="AE76" s="26"/>
      <c r="AF76" s="251"/>
      <c r="AG76" s="85"/>
      <c r="AK76" s="85"/>
    </row>
    <row r="77" spans="1:55" ht="15.6">
      <c r="A77" s="247"/>
      <c r="B77" s="306"/>
      <c r="C77" s="267">
        <f>+'Ark1'!L1953</f>
        <v>11</v>
      </c>
      <c r="D77" s="267" t="s">
        <v>38</v>
      </c>
      <c r="E77" s="267"/>
      <c r="F77" s="267" t="str">
        <f>+IF(G77=0,"",'Ark1'!Q1953)</f>
        <v/>
      </c>
      <c r="G77" s="361">
        <f>+'Ark1'!R1953</f>
        <v>0</v>
      </c>
      <c r="H77" s="268" t="str">
        <f>+IF(G77=0,"",'Ark1'!AE1953)</f>
        <v/>
      </c>
      <c r="I77" s="268"/>
      <c r="J77" s="268" t="str">
        <f>+IF(G77=0,"",'Ark1'!AF1953)</f>
        <v/>
      </c>
      <c r="K77" s="269" t="str">
        <f>+IF(G77=0,"",'Ark1'!T1953)</f>
        <v/>
      </c>
      <c r="L77" s="305" t="str">
        <f>+IF(G77=0,"",'Ark1'!U1953)</f>
        <v/>
      </c>
      <c r="M77" s="268"/>
      <c r="N77" s="270" t="str">
        <f>+IF(G77=0,"",'Ark1'!V1953)</f>
        <v/>
      </c>
      <c r="O77" s="270" t="str">
        <f>+IF(G77=0,"",'Ark1'!W1953)</f>
        <v/>
      </c>
      <c r="P77" s="270" t="str">
        <f>+IF(G77=0,"",'Ark1'!X1953)</f>
        <v/>
      </c>
      <c r="Q77" s="270" t="str">
        <f>+IF(G77=0,"",'Ark1'!AG1953)</f>
        <v/>
      </c>
      <c r="R77" s="270" t="str">
        <f>+IF(G77=0,"",'Ark1'!AH1953)</f>
        <v/>
      </c>
      <c r="S77" s="377" t="str">
        <f>+IF(G77=0,"",'Ark1'!AR1682)</f>
        <v/>
      </c>
      <c r="T77" s="113" t="str">
        <f>+IF(G77=0,"",'Ark1'!AS1682)</f>
        <v/>
      </c>
      <c r="U77" s="270" t="str">
        <f>+IF(G77=0,"",'Ark1'!Y1953)</f>
        <v/>
      </c>
      <c r="V77" s="269" t="str">
        <f>+IF(G77=0,"",'Ark1'!AA1953)</f>
        <v/>
      </c>
      <c r="W77" s="270" t="str">
        <f>+IF(G77=0,"",'Ark1'!AC1953)</f>
        <v/>
      </c>
      <c r="X77" s="305" t="str">
        <f t="shared" si="12"/>
        <v/>
      </c>
      <c r="Y77" s="270" t="str">
        <f t="shared" si="13"/>
        <v/>
      </c>
      <c r="Z77" s="268" t="str">
        <f t="shared" si="14"/>
        <v/>
      </c>
      <c r="AA77" s="247"/>
      <c r="AB77" s="250"/>
      <c r="AD77" s="27"/>
      <c r="AE77" s="26"/>
      <c r="AF77" s="251"/>
      <c r="AG77" s="85"/>
      <c r="AK77" s="85"/>
    </row>
    <row r="78" spans="1:55" ht="15.6">
      <c r="A78" s="247"/>
      <c r="B78" s="306"/>
      <c r="C78" s="267">
        <f>+'Ark1'!L1988</f>
        <v>12</v>
      </c>
      <c r="D78" s="267" t="s">
        <v>39</v>
      </c>
      <c r="E78" s="267"/>
      <c r="F78" s="85" t="str">
        <f>+IF(G78=0,"",'Ark1'!Q1988)</f>
        <v/>
      </c>
      <c r="G78" s="361">
        <f>+'Ark1'!R1988</f>
        <v>0</v>
      </c>
      <c r="H78" s="27" t="str">
        <f>+IF(G78=0,"",'Ark1'!AE1988)</f>
        <v/>
      </c>
      <c r="I78" s="268"/>
      <c r="J78" s="27" t="str">
        <f>+IF(G78=0,"",'Ark1'!AF1988)</f>
        <v/>
      </c>
      <c r="K78" s="26" t="str">
        <f>+IF(G78=0,"",'Ark1'!T1988)</f>
        <v/>
      </c>
      <c r="L78" s="305" t="str">
        <f>+IF(G78=0,"",'Ark1'!U1988)</f>
        <v/>
      </c>
      <c r="M78" s="268"/>
      <c r="N78" s="32" t="str">
        <f>+IF(G78=0,"",'Ark1'!V1988)</f>
        <v/>
      </c>
      <c r="O78" s="32" t="str">
        <f>+IF(G78=0,"",'Ark1'!W1988)</f>
        <v/>
      </c>
      <c r="P78" s="32" t="str">
        <f>+IF(G78=0,"",'Ark1'!X1988)</f>
        <v/>
      </c>
      <c r="Q78" s="32" t="str">
        <f>+IF(G78=0,"",'Ark1'!AG1988)</f>
        <v/>
      </c>
      <c r="R78" s="32" t="str">
        <f>+IF(G78=0,"",'Ark1'!AH1988)</f>
        <v/>
      </c>
      <c r="S78" s="377" t="str">
        <f>+IF(G78=0,"",'Ark1'!AR1683)</f>
        <v/>
      </c>
      <c r="T78" s="113" t="str">
        <f>+IF(G78=0,"",'Ark1'!AS1683)</f>
        <v/>
      </c>
      <c r="U78" s="32" t="str">
        <f>+IF(G78=0,"",'Ark1'!Y1988)</f>
        <v/>
      </c>
      <c r="V78" s="26" t="str">
        <f>+IF(G78=0,"",'Ark1'!AA1988)</f>
        <v/>
      </c>
      <c r="W78" s="32" t="str">
        <f>+IF(G78=0,"",'Ark1'!AC1988)</f>
        <v/>
      </c>
      <c r="X78" s="305" t="str">
        <f t="shared" si="12"/>
        <v/>
      </c>
      <c r="Y78" s="32" t="str">
        <f t="shared" si="13"/>
        <v/>
      </c>
      <c r="Z78" s="27" t="str">
        <f t="shared" si="14"/>
        <v/>
      </c>
      <c r="AA78" s="247"/>
      <c r="AB78" s="250"/>
      <c r="AD78" s="27"/>
      <c r="AE78" s="26"/>
      <c r="AF78" s="251"/>
      <c r="AG78" s="85"/>
      <c r="AK78" s="85"/>
    </row>
    <row r="79" spans="1:55" ht="15.6">
      <c r="A79" s="247"/>
      <c r="B79" s="306"/>
      <c r="C79" s="267">
        <f>+'Ark1'!L2023</f>
        <v>13</v>
      </c>
      <c r="D79" s="267" t="s">
        <v>40</v>
      </c>
      <c r="E79" s="267"/>
      <c r="F79" s="267" t="str">
        <f>+IF(G79=0,"",'Ark1'!Q2023)</f>
        <v/>
      </c>
      <c r="G79" s="361">
        <f>+'Ark1'!R2023</f>
        <v>0</v>
      </c>
      <c r="H79" s="268" t="str">
        <f>+IF(G79=0,"",'Ark1'!AE2023)</f>
        <v/>
      </c>
      <c r="I79" s="268"/>
      <c r="J79" s="268" t="str">
        <f>+IF(G79=0,"",'Ark1'!AF2023)</f>
        <v/>
      </c>
      <c r="K79" s="269" t="str">
        <f>+IF(G79=0,"",'Ark1'!T2023)</f>
        <v/>
      </c>
      <c r="L79" s="305" t="str">
        <f>+IF(G79=0,"",'Ark1'!U2023)</f>
        <v/>
      </c>
      <c r="M79" s="268"/>
      <c r="N79" s="270" t="str">
        <f>+IF(G79=0,"",'Ark1'!V2023)</f>
        <v/>
      </c>
      <c r="O79" s="270" t="str">
        <f>+IF(G79=0,"",'Ark1'!W2023)</f>
        <v/>
      </c>
      <c r="P79" s="270" t="str">
        <f>+IF(G79=0,"",'Ark1'!X2023)</f>
        <v/>
      </c>
      <c r="Q79" s="270" t="str">
        <f>+IF(G79=0,"",'Ark1'!AG2023)</f>
        <v/>
      </c>
      <c r="R79" s="270" t="str">
        <f>+IF(G79=0,"",'Ark1'!AH2023)</f>
        <v/>
      </c>
      <c r="S79" s="377" t="str">
        <f>+IF(G79=0,"",'Ark1'!AR1684)</f>
        <v/>
      </c>
      <c r="T79" s="113" t="str">
        <f>+IF(G79=0,"",'Ark1'!AS1684)</f>
        <v/>
      </c>
      <c r="U79" s="270" t="str">
        <f>+IF(G79=0,"",'Ark1'!Y2023)</f>
        <v/>
      </c>
      <c r="V79" s="269" t="str">
        <f>+IF(G79=0,"",'Ark1'!AA2023)</f>
        <v/>
      </c>
      <c r="W79" s="270" t="str">
        <f>+IF(G79=0,"",'Ark1'!AC2023)</f>
        <v/>
      </c>
      <c r="X79" s="305" t="str">
        <f t="shared" si="12"/>
        <v/>
      </c>
      <c r="Y79" s="270" t="str">
        <f t="shared" si="13"/>
        <v/>
      </c>
      <c r="Z79" s="268" t="str">
        <f t="shared" si="14"/>
        <v/>
      </c>
      <c r="AA79" s="247"/>
      <c r="AB79" s="250"/>
      <c r="AD79" s="27"/>
      <c r="AE79" s="26"/>
      <c r="AF79" s="251"/>
      <c r="AG79" s="85"/>
      <c r="AK79" s="85"/>
    </row>
    <row r="80" spans="1:55" ht="15.6">
      <c r="A80" s="247"/>
      <c r="B80" s="306"/>
      <c r="C80" s="267">
        <f>+'Ark1'!L2058</f>
        <v>14</v>
      </c>
      <c r="D80" s="267" t="s">
        <v>403</v>
      </c>
      <c r="E80" s="267"/>
      <c r="F80" s="85" t="str">
        <f>+IF(G80=0,"",'Ark1'!Q2058)</f>
        <v/>
      </c>
      <c r="G80" s="361">
        <f>+'Ark1'!R2058</f>
        <v>0</v>
      </c>
      <c r="H80" s="27" t="str">
        <f>+IF(G80=0,"",'Ark1'!AE2058)</f>
        <v/>
      </c>
      <c r="I80" s="268"/>
      <c r="J80" s="27" t="str">
        <f>+IF(G80=0,"",'Ark1'!AF2058)</f>
        <v/>
      </c>
      <c r="K80" s="26" t="str">
        <f>+IF(G80=0,"",'Ark1'!T2058)</f>
        <v/>
      </c>
      <c r="L80" s="305" t="str">
        <f>+IF(G80=0,"",'Ark1'!U2058)</f>
        <v/>
      </c>
      <c r="M80" s="268"/>
      <c r="N80" s="32" t="str">
        <f>+IF(G80=0,"",'Ark1'!V2058)</f>
        <v/>
      </c>
      <c r="O80" s="32" t="str">
        <f>+IF(G80=0,"",'Ark1'!W2058)</f>
        <v/>
      </c>
      <c r="P80" s="32" t="str">
        <f>+IF(G80=0,"",'Ark1'!X2058)</f>
        <v/>
      </c>
      <c r="Q80" s="32" t="str">
        <f>+IF(G80=0,"",'Ark1'!AG2058)</f>
        <v/>
      </c>
      <c r="R80" s="32" t="str">
        <f>+IF(G80=0,"",'Ark1'!AH2058)</f>
        <v/>
      </c>
      <c r="S80" s="377" t="str">
        <f>+IF(G80=0,"",'Ark1'!AR1685)</f>
        <v/>
      </c>
      <c r="T80" s="113" t="str">
        <f>+IF(G80=0,"",'Ark1'!AS1685)</f>
        <v/>
      </c>
      <c r="U80" s="32" t="str">
        <f>+IF(G80=0,"",'Ark1'!Y2058)</f>
        <v/>
      </c>
      <c r="V80" s="26" t="str">
        <f>+IF(G80=0,"",'Ark1'!AA2058)</f>
        <v/>
      </c>
      <c r="W80" s="32" t="str">
        <f>+IF(G80=0,"",'Ark1'!AC2058)</f>
        <v/>
      </c>
      <c r="X80" s="305" t="str">
        <f t="shared" si="12"/>
        <v/>
      </c>
      <c r="Y80" s="32" t="str">
        <f t="shared" si="13"/>
        <v/>
      </c>
      <c r="Z80" s="27" t="str">
        <f t="shared" si="14"/>
        <v/>
      </c>
      <c r="AA80" s="247"/>
      <c r="AB80" s="250"/>
      <c r="AD80" s="27"/>
      <c r="AE80" s="26"/>
      <c r="AF80" s="251"/>
      <c r="AG80" s="85"/>
      <c r="AK80" s="85"/>
    </row>
    <row r="81" spans="1:55" ht="15.6">
      <c r="A81" s="247"/>
      <c r="B81" s="306"/>
      <c r="C81" s="267">
        <f>+'Ark1'!L2093</f>
        <v>15</v>
      </c>
      <c r="D81" s="267" t="s">
        <v>41</v>
      </c>
      <c r="E81" s="267"/>
      <c r="F81" s="267" t="str">
        <f>+IF(G81=0,"",'Ark1'!Q2093)</f>
        <v/>
      </c>
      <c r="G81" s="361">
        <f>+'Ark1'!R2093</f>
        <v>0</v>
      </c>
      <c r="H81" s="268" t="str">
        <f>+IF(G81=0,"",'Ark1'!AE2093)</f>
        <v/>
      </c>
      <c r="I81" s="268"/>
      <c r="J81" s="268" t="str">
        <f>+IF(G81=0,"",'Ark1'!AF2093)</f>
        <v/>
      </c>
      <c r="K81" s="269" t="str">
        <f>+IF(G81=0,"",'Ark1'!T2093)</f>
        <v/>
      </c>
      <c r="L81" s="380" t="str">
        <f>+IF(G81=0,"",'Ark1'!U2093)</f>
        <v/>
      </c>
      <c r="M81" s="268"/>
      <c r="N81" s="270" t="str">
        <f>+IF(G81=0,"",'Ark1'!V2093)</f>
        <v/>
      </c>
      <c r="O81" s="270" t="str">
        <f>+IF(G81=0,"",'Ark1'!W2093)</f>
        <v/>
      </c>
      <c r="P81" s="270" t="str">
        <f>+IF(G81=0,"",'Ark1'!X2093)</f>
        <v/>
      </c>
      <c r="Q81" s="270" t="str">
        <f>+IF(G81=0,"",'Ark1'!AG2093)</f>
        <v/>
      </c>
      <c r="R81" s="270" t="str">
        <f>+IF(G81=0,"",'Ark1'!AH2093)</f>
        <v/>
      </c>
      <c r="S81" s="377" t="str">
        <f>+IF(G81=0,"",'Ark1'!AR1686)</f>
        <v/>
      </c>
      <c r="T81" s="113" t="str">
        <f>+IF(G81=0,"",'Ark1'!AS1686)</f>
        <v/>
      </c>
      <c r="U81" s="270" t="str">
        <f>+IF(G81=0,"",'Ark1'!Y2093)</f>
        <v/>
      </c>
      <c r="V81" s="269" t="str">
        <f>+IF(G81=0,"",'Ark1'!AA2093)</f>
        <v/>
      </c>
      <c r="W81" s="270" t="str">
        <f>+IF(G81=0,"",'Ark1'!AC2093)</f>
        <v/>
      </c>
      <c r="X81" s="305" t="str">
        <f t="shared" si="12"/>
        <v/>
      </c>
      <c r="Y81" s="270" t="str">
        <f t="shared" si="13"/>
        <v/>
      </c>
      <c r="Z81" s="268" t="str">
        <f t="shared" si="14"/>
        <v/>
      </c>
      <c r="AA81" s="247"/>
      <c r="AB81" s="250"/>
      <c r="AD81" s="27"/>
      <c r="AE81" s="26"/>
      <c r="AF81" s="251"/>
      <c r="AG81" s="85"/>
      <c r="AK81" s="85"/>
    </row>
    <row r="82" spans="1:55" ht="19.8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9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50"/>
      <c r="AD82" s="27"/>
      <c r="AE82" s="26"/>
      <c r="AF82" s="251"/>
      <c r="AG82" s="85"/>
      <c r="AK82" s="85"/>
      <c r="BC82" s="263"/>
    </row>
    <row r="83" spans="1:55" ht="22.8">
      <c r="A83" s="414" t="s">
        <v>506</v>
      </c>
      <c r="B83" s="247"/>
      <c r="C83" s="265"/>
      <c r="D83" s="346"/>
      <c r="E83" s="247"/>
      <c r="F83" s="265" t="s">
        <v>639</v>
      </c>
      <c r="G83" s="280">
        <f>SUM(G85:G99)</f>
        <v>16</v>
      </c>
      <c r="H83" s="248"/>
      <c r="I83" s="247"/>
      <c r="J83" s="248"/>
      <c r="K83" s="247"/>
      <c r="L83" s="345">
        <f>+Raser!P15</f>
        <v>206.72499999999999</v>
      </c>
      <c r="M83" s="247" t="s">
        <v>562</v>
      </c>
      <c r="N83" s="249"/>
      <c r="O83" s="249"/>
      <c r="P83" s="249"/>
      <c r="Q83" s="247"/>
      <c r="R83" s="249"/>
      <c r="S83" s="249"/>
      <c r="T83" s="249"/>
      <c r="U83" s="249"/>
      <c r="V83" s="247"/>
      <c r="W83" s="249"/>
      <c r="X83" s="345">
        <f>+Raser!V15</f>
        <v>307.97020484171321</v>
      </c>
      <c r="Y83" s="249" t="s">
        <v>621</v>
      </c>
      <c r="Z83" s="248"/>
      <c r="AA83" s="247"/>
      <c r="AB83" s="250"/>
      <c r="AD83" s="27"/>
      <c r="AE83" s="26"/>
      <c r="AF83" s="251"/>
      <c r="AG83" s="85"/>
      <c r="AK83" s="85"/>
      <c r="BC83" s="263"/>
    </row>
    <row r="84" spans="1:55" ht="14.25" customHeight="1">
      <c r="A84" s="247"/>
      <c r="B84" s="247"/>
      <c r="C84" s="265"/>
      <c r="D84" s="344"/>
      <c r="E84" s="247"/>
      <c r="F84" s="265"/>
      <c r="G84" s="265"/>
      <c r="H84" s="265"/>
      <c r="I84" s="265"/>
      <c r="J84" s="265"/>
      <c r="K84" s="265"/>
      <c r="L84" s="265"/>
      <c r="M84" s="265"/>
      <c r="N84" s="266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48"/>
      <c r="AA84" s="247"/>
      <c r="AB84" s="250"/>
      <c r="AD84" s="27"/>
      <c r="AE84" s="26"/>
      <c r="AF84" s="251"/>
      <c r="AG84" s="85"/>
      <c r="AK84" s="85"/>
      <c r="BC84" s="263"/>
    </row>
    <row r="85" spans="1:55" ht="15.6">
      <c r="A85" s="247"/>
      <c r="B85" s="267">
        <f>+'Ark1'!C1604</f>
        <v>2024</v>
      </c>
      <c r="C85" s="267">
        <f>+'Ark1'!L1604</f>
        <v>1</v>
      </c>
      <c r="D85" s="267" t="s">
        <v>29</v>
      </c>
      <c r="E85" s="267">
        <f>+'Ark1'!AP1604</f>
        <v>5</v>
      </c>
      <c r="F85" s="267" t="str">
        <f>+IF(G85=0,"",'Ark1'!Q1604)</f>
        <v/>
      </c>
      <c r="G85" s="361">
        <f>+'Ark1'!R1604</f>
        <v>0</v>
      </c>
      <c r="H85" s="268" t="str">
        <f>+IF(G85=0,"",'Ark1'!AE1604)</f>
        <v/>
      </c>
      <c r="I85" s="268"/>
      <c r="J85" s="268" t="str">
        <f>+IF(G85=0,"",'Ark1'!AF1604)</f>
        <v/>
      </c>
      <c r="K85" s="269" t="str">
        <f>+IF(G85=0,"",'Ark1'!T1604)</f>
        <v/>
      </c>
      <c r="L85" s="305" t="str">
        <f>+IF(G85=0,"",'Ark1'!U1604)</f>
        <v/>
      </c>
      <c r="M85" s="268"/>
      <c r="N85" s="270" t="str">
        <f>+IF(G85=0,"",'Ark1'!V1604)</f>
        <v/>
      </c>
      <c r="O85" s="270" t="str">
        <f>+IF(G85=0,"",'Ark1'!W1604)</f>
        <v/>
      </c>
      <c r="P85" s="270" t="str">
        <f>+IF(G85=0,"",'Ark1'!X1604)</f>
        <v/>
      </c>
      <c r="Q85" s="270" t="str">
        <f>+IF(G85=0,"",'Ark1'!AG1604)</f>
        <v/>
      </c>
      <c r="R85" s="270" t="str">
        <f>+IF(G85=0,"",'Ark1'!AH1604)</f>
        <v/>
      </c>
      <c r="S85" s="377" t="str">
        <f>+IF(G85=0,"",'Ark1'!AR1604)</f>
        <v/>
      </c>
      <c r="T85" s="113" t="str">
        <f>+IF(G85=0,"",'Ark1'!AS1604)</f>
        <v/>
      </c>
      <c r="U85" s="270" t="str">
        <f>+IF(G85=0,"",'Ark1'!Y1604)</f>
        <v/>
      </c>
      <c r="V85" s="269" t="str">
        <f>+IF(G85=0,"",'Ark1'!AA1604)</f>
        <v/>
      </c>
      <c r="W85" s="270" t="str">
        <f>+IF(G85=0,"",'Ark1'!AC1604)</f>
        <v/>
      </c>
      <c r="X85" s="305" t="str">
        <f t="shared" ref="X85:X99" si="15">IF(G85=0,"",1000*L85/Q85)</f>
        <v/>
      </c>
      <c r="Y85" s="270" t="str">
        <f t="shared" ref="Y85:Y99" si="16">IF(G85=0,"",L85/C85)</f>
        <v/>
      </c>
      <c r="Z85" s="268" t="str">
        <f t="shared" ref="Z85:Z99" si="17">IF(G85=0,"",G85/F85)</f>
        <v/>
      </c>
      <c r="AA85" s="247"/>
      <c r="AB85" s="250"/>
      <c r="AD85" s="27"/>
      <c r="AE85" s="26"/>
      <c r="AF85" s="251"/>
      <c r="AG85" s="85"/>
      <c r="AK85" s="85"/>
    </row>
    <row r="86" spans="1:55" ht="15.6">
      <c r="A86" s="247"/>
      <c r="B86" s="306">
        <f>+'Ark1'!C1639</f>
        <v>2024</v>
      </c>
      <c r="C86" s="85">
        <f>+'Ark1'!L1639</f>
        <v>2</v>
      </c>
      <c r="D86" s="85" t="s">
        <v>30</v>
      </c>
      <c r="F86" s="85" t="str">
        <f>+IF(G86=0,"",'Ark1'!Q1639)</f>
        <v/>
      </c>
      <c r="G86" s="361">
        <f>+'Ark1'!R1639</f>
        <v>0</v>
      </c>
      <c r="H86" s="27" t="str">
        <f>+IF(G86=0,"",'Ark1'!AE1639)</f>
        <v/>
      </c>
      <c r="I86" s="268"/>
      <c r="J86" s="27" t="str">
        <f>+IF(G86=0,"",'Ark1'!AF1639)</f>
        <v/>
      </c>
      <c r="K86" s="26" t="str">
        <f>+IF(G86=0,"",'Ark1'!T1639)</f>
        <v/>
      </c>
      <c r="L86" s="305" t="str">
        <f>+IF(G86=0,"",'Ark1'!U1639)</f>
        <v/>
      </c>
      <c r="M86" s="268"/>
      <c r="N86" s="32" t="str">
        <f>+IF(G86=0,"",'Ark1'!V1639)</f>
        <v/>
      </c>
      <c r="O86" s="32" t="str">
        <f>+IF(G86=0,"",'Ark1'!W1639)</f>
        <v/>
      </c>
      <c r="P86" s="32" t="str">
        <f>+IF(G86=0,"",'Ark1'!X1639)</f>
        <v/>
      </c>
      <c r="Q86" s="32" t="str">
        <f>+IF(G86=0,"",'Ark1'!AG1639)</f>
        <v/>
      </c>
      <c r="R86" s="32" t="str">
        <f>+IF(G86=0,"",'Ark1'!AH1639)</f>
        <v/>
      </c>
      <c r="S86" s="377" t="str">
        <f>+IF(G86=0,"",'Ark1'!AR1639)</f>
        <v/>
      </c>
      <c r="T86" s="113" t="str">
        <f>+IF(G86=0,"",'Ark1'!AS1639)</f>
        <v/>
      </c>
      <c r="U86" s="32" t="str">
        <f>+IF(G86=0,"",'Ark1'!Y1639)</f>
        <v/>
      </c>
      <c r="V86" s="26" t="str">
        <f>+IF(G86=0,"",'Ark1'!AA1639)</f>
        <v/>
      </c>
      <c r="W86" s="32" t="str">
        <f>+IF(G86=0,"",'Ark1'!AC1639)</f>
        <v/>
      </c>
      <c r="X86" s="305" t="str">
        <f t="shared" si="15"/>
        <v/>
      </c>
      <c r="Y86" s="32" t="str">
        <f t="shared" si="16"/>
        <v/>
      </c>
      <c r="Z86" s="27" t="str">
        <f t="shared" si="17"/>
        <v/>
      </c>
      <c r="AA86" s="247"/>
      <c r="AB86" s="250"/>
      <c r="AD86" s="27"/>
      <c r="AE86" s="26"/>
      <c r="AF86" s="251"/>
      <c r="AG86" s="85"/>
      <c r="AK86" s="85"/>
    </row>
    <row r="87" spans="1:55" ht="15.6">
      <c r="A87" s="247"/>
      <c r="B87" s="306">
        <f>+'Ark1'!C1674</f>
        <v>2024</v>
      </c>
      <c r="C87" s="267">
        <f>+'Ark1'!L1674</f>
        <v>3</v>
      </c>
      <c r="D87" s="267" t="s">
        <v>31</v>
      </c>
      <c r="F87" s="267">
        <f>+IF(G87=0,"",'Ark1'!Q1674)</f>
        <v>3</v>
      </c>
      <c r="G87" s="361">
        <f>+'Ark1'!R1674</f>
        <v>3</v>
      </c>
      <c r="H87" s="268">
        <f>+IF(G87=0,"",'Ark1'!AE1674)</f>
        <v>18.75</v>
      </c>
      <c r="I87" s="268"/>
      <c r="J87" s="268">
        <f>+IF(G87=0,"",'Ark1'!AF1674)</f>
        <v>16.066029749667429</v>
      </c>
      <c r="K87" s="269">
        <f>+IF(G87=0,"",'Ark1'!T1674)</f>
        <v>8.6666666666666643</v>
      </c>
      <c r="L87" s="305">
        <f>+IF(G87=0,"",'Ark1'!U1674)</f>
        <v>177.13333333333338</v>
      </c>
      <c r="M87" s="268"/>
      <c r="N87" s="270">
        <f>+IF(G87=0,"",'Ark1'!V1674)</f>
        <v>0</v>
      </c>
      <c r="O87" s="270">
        <f>+IF(G87=0,"",'Ark1'!W1674)</f>
        <v>100</v>
      </c>
      <c r="P87" s="270">
        <f>+IF(G87=0,"",'Ark1'!X1674)</f>
        <v>0</v>
      </c>
      <c r="Q87" s="270">
        <f>+IF(G87=0,"",'Ark1'!AG1674)</f>
        <v>632.33333333333348</v>
      </c>
      <c r="R87" s="270">
        <f>+IF(G87=0,"",'Ark1'!AH1674)</f>
        <v>0</v>
      </c>
      <c r="S87" s="377">
        <f>+IF(G87=0,"",'Ark1'!AR1674)</f>
        <v>187</v>
      </c>
      <c r="T87" s="113">
        <f>+IF(G87=0,"",'Ark1'!AS1674)</f>
        <v>26.752962069232439</v>
      </c>
      <c r="U87" s="270">
        <f>+IF(G87=0,"",'Ark1'!Y1674)</f>
        <v>30.552068487892576</v>
      </c>
      <c r="V87" s="269">
        <f>+IF(G87=0,"",'Ark1'!AA1674)</f>
        <v>0.4714045207910384</v>
      </c>
      <c r="W87" s="270">
        <f>+IF(G87=0,"",'Ark1'!AC1674)</f>
        <v>-32.787783487652405</v>
      </c>
      <c r="X87" s="305">
        <f t="shared" si="15"/>
        <v>280.12651555086978</v>
      </c>
      <c r="Y87" s="270">
        <f t="shared" si="16"/>
        <v>59.044444444444458</v>
      </c>
      <c r="Z87" s="268">
        <f t="shared" si="17"/>
        <v>1</v>
      </c>
      <c r="AA87" s="247"/>
      <c r="AB87" s="250"/>
      <c r="AD87" s="27"/>
      <c r="AE87" s="26"/>
      <c r="AF87" s="251"/>
      <c r="AG87" s="85"/>
      <c r="AH87" s="212"/>
      <c r="AI87" s="212"/>
      <c r="AJ87" s="212"/>
      <c r="AK87" s="85"/>
    </row>
    <row r="88" spans="1:55" ht="15.6">
      <c r="A88" s="247"/>
      <c r="B88" s="306">
        <f>+'Ark1'!C1709</f>
        <v>2024</v>
      </c>
      <c r="C88" s="267">
        <f>+'Ark1'!L1709</f>
        <v>4</v>
      </c>
      <c r="D88" s="267" t="s">
        <v>32</v>
      </c>
      <c r="F88" s="85">
        <f>+IF(G88=0,"",'Ark1'!Q1709)</f>
        <v>5</v>
      </c>
      <c r="G88" s="361">
        <f>+'Ark1'!R1709</f>
        <v>12</v>
      </c>
      <c r="H88" s="27">
        <f>+IF(G88=0,"",'Ark1'!AE1709)</f>
        <v>75</v>
      </c>
      <c r="I88" s="268"/>
      <c r="J88" s="27">
        <f>+IF(G88=0,"",'Ark1'!AF1709)</f>
        <v>77.754262909662614</v>
      </c>
      <c r="K88" s="26">
        <f>+IF(G88=0,"",'Ark1'!T1709)</f>
        <v>8.3333333333333357</v>
      </c>
      <c r="L88" s="305">
        <f>+IF(G88=0,"",'Ark1'!U1709)</f>
        <v>214.31666666666672</v>
      </c>
      <c r="M88" s="268"/>
      <c r="N88" s="32">
        <f>+IF(G88=0,"",'Ark1'!V1709)</f>
        <v>0</v>
      </c>
      <c r="O88" s="32">
        <f>+IF(G88=0,"",'Ark1'!W1709)</f>
        <v>100</v>
      </c>
      <c r="P88" s="32">
        <f>+IF(G88=0,"",'Ark1'!X1709)</f>
        <v>0</v>
      </c>
      <c r="Q88" s="32">
        <f>+IF(G88=0,"",'Ark1'!AG1709)</f>
        <v>687</v>
      </c>
      <c r="R88" s="32">
        <f>+IF(G88=0,"",'Ark1'!AH1709)</f>
        <v>0</v>
      </c>
      <c r="S88" s="377">
        <f>+IF(G88=0,"",'Ark1'!AR1709)</f>
        <v>192.66666666666663</v>
      </c>
      <c r="T88" s="113">
        <f>+IF(G88=0,"",'Ark1'!AS1709)</f>
        <v>29.862689217816651</v>
      </c>
      <c r="U88" s="32">
        <f>+IF(G88=0,"",'Ark1'!Y1709)</f>
        <v>23.424269228491877</v>
      </c>
      <c r="V88" s="26">
        <f>+IF(G88=0,"",'Ark1'!AA1709)</f>
        <v>0.74535599249992179</v>
      </c>
      <c r="W88" s="32">
        <f>+IF(G88=0,"",'Ark1'!AC1709)</f>
        <v>28.224178901737687</v>
      </c>
      <c r="X88" s="305">
        <f t="shared" si="15"/>
        <v>311.96021348859784</v>
      </c>
      <c r="Y88" s="32">
        <f t="shared" si="16"/>
        <v>53.57916666666668</v>
      </c>
      <c r="Z88" s="27">
        <f t="shared" si="17"/>
        <v>2.4</v>
      </c>
      <c r="AA88" s="247"/>
      <c r="AB88" s="250"/>
      <c r="AD88" s="27"/>
      <c r="AE88" s="26"/>
      <c r="AF88" s="251"/>
      <c r="AG88" s="85"/>
      <c r="AH88" s="212"/>
      <c r="AI88" s="212"/>
      <c r="AJ88" s="212"/>
      <c r="AK88" s="85"/>
    </row>
    <row r="89" spans="1:55" ht="15.6">
      <c r="A89" s="247"/>
      <c r="B89" s="267">
        <f>+'Ark1'!C1744</f>
        <v>2024</v>
      </c>
      <c r="C89" s="267">
        <f>+'Ark1'!L1744</f>
        <v>5</v>
      </c>
      <c r="D89" s="267" t="s">
        <v>402</v>
      </c>
      <c r="F89" s="267">
        <f>+IF(G89=0,"",'Ark1'!Q1744)</f>
        <v>1</v>
      </c>
      <c r="G89" s="361">
        <f>+'Ark1'!R1744</f>
        <v>1</v>
      </c>
      <c r="H89" s="268">
        <f>+'Ark1'!AE1744</f>
        <v>6.25</v>
      </c>
      <c r="I89" s="268"/>
      <c r="J89" s="268">
        <f>+IF(G89=0,"",'Ark1'!AF1744)</f>
        <v>6.1797073406699692</v>
      </c>
      <c r="K89" s="269">
        <f>+IF(G89=0,"",'Ark1'!T1744)</f>
        <v>9</v>
      </c>
      <c r="L89" s="305">
        <f>+IF(G89=0,"",'Ark1'!U1744)</f>
        <v>204.4</v>
      </c>
      <c r="M89" s="268"/>
      <c r="N89" s="270">
        <f>+IF(G89=0,"",'Ark1'!V1744)</f>
        <v>0</v>
      </c>
      <c r="O89" s="270">
        <f>+IF(G89=0,"",'Ark1'!W1744)</f>
        <v>100</v>
      </c>
      <c r="P89" s="270">
        <f>+IF(G89=0,"",'Ark1'!X1744)</f>
        <v>0</v>
      </c>
      <c r="Q89" s="270">
        <f>+IF(G89=0,"",'Ark1'!AG1744)</f>
        <v>599</v>
      </c>
      <c r="R89" s="270">
        <f>+IF(G89=0,"",'Ark1'!AH1744)</f>
        <v>0</v>
      </c>
      <c r="S89" s="377">
        <f>+IF(G89=0,"",'Ark1'!AR1744)</f>
        <v>183</v>
      </c>
      <c r="T89" s="113">
        <f>+IF(G89=0,"",'Ark1'!AS1744)</f>
        <v>33.287171858241699</v>
      </c>
      <c r="U89" s="270">
        <f>+IF(G89=0,"",'Ark1'!Y1744)</f>
        <v>0</v>
      </c>
      <c r="V89" s="269">
        <f>+IF(G89=0,"",'Ark1'!AA1744)</f>
        <v>0</v>
      </c>
      <c r="W89" s="270">
        <f>+IF(G89=0,"",'Ark1'!AC1744)</f>
        <v>0</v>
      </c>
      <c r="X89" s="305">
        <f t="shared" si="15"/>
        <v>341.23539232053423</v>
      </c>
      <c r="Y89" s="270">
        <f t="shared" si="16"/>
        <v>40.880000000000003</v>
      </c>
      <c r="Z89" s="268">
        <f t="shared" si="17"/>
        <v>1</v>
      </c>
      <c r="AA89" s="247"/>
      <c r="AB89" s="250"/>
      <c r="AD89" s="27"/>
      <c r="AE89" s="26"/>
      <c r="AF89" s="251"/>
      <c r="AG89" s="85"/>
      <c r="AH89" s="212"/>
      <c r="AI89" s="212"/>
      <c r="AJ89" s="212"/>
      <c r="AK89" s="85"/>
    </row>
    <row r="90" spans="1:55" ht="15.6">
      <c r="A90" s="247"/>
      <c r="B90" s="330">
        <f>+'Ark1'!C1779</f>
        <v>2024</v>
      </c>
      <c r="C90" s="267">
        <f>+'Ark1'!L1779</f>
        <v>6</v>
      </c>
      <c r="D90" s="267" t="s">
        <v>33</v>
      </c>
      <c r="F90" s="85" t="str">
        <f>+IF(G90=0,"",'Ark1'!Q1779)</f>
        <v/>
      </c>
      <c r="G90" s="361">
        <f>+'Ark1'!R1779</f>
        <v>0</v>
      </c>
      <c r="H90" s="27" t="str">
        <f>+IF(G90=0,"",'Ark1'!AE1779)</f>
        <v/>
      </c>
      <c r="I90" s="268"/>
      <c r="J90" s="27" t="str">
        <f>+IF(G90=0,"",'Ark1'!AF1779)</f>
        <v/>
      </c>
      <c r="K90" s="26" t="str">
        <f>+IF(G90=0,"",'Ark1'!T1779)</f>
        <v/>
      </c>
      <c r="L90" s="305" t="str">
        <f>+IF(G90=0,"",'Ark1'!U1779)</f>
        <v/>
      </c>
      <c r="M90" s="268"/>
      <c r="N90" s="32" t="str">
        <f>+IF(G90=0,"",'Ark1'!V1779)</f>
        <v/>
      </c>
      <c r="O90" s="32" t="str">
        <f>+IF(G90=0,"",'Ark1'!W1779)</f>
        <v/>
      </c>
      <c r="P90" s="32" t="str">
        <f>+IF(G90=0,"",'Ark1'!X1779)</f>
        <v/>
      </c>
      <c r="Q90" s="32" t="str">
        <f>+IF(G90=0,"",'Ark1'!AG1779)</f>
        <v/>
      </c>
      <c r="R90" s="32" t="str">
        <f>+IF(G90=0,"",'Ark1'!AH1779)</f>
        <v/>
      </c>
      <c r="S90" s="377" t="str">
        <f>+IF(G90=0,"",'Ark1'!AR1801)</f>
        <v/>
      </c>
      <c r="T90" s="113" t="str">
        <f>+IF(G90=0,"",'Ark1'!AS1801)</f>
        <v/>
      </c>
      <c r="U90" s="32" t="str">
        <f>+IF(G90=0,"",'Ark1'!Y1779)</f>
        <v/>
      </c>
      <c r="V90" s="26" t="str">
        <f>+IF(G90=0,"",'Ark1'!AA1779)</f>
        <v/>
      </c>
      <c r="W90" s="32" t="str">
        <f>+IF(G90=0,"",'Ark1'!AC1779)</f>
        <v/>
      </c>
      <c r="X90" s="305" t="str">
        <f t="shared" si="15"/>
        <v/>
      </c>
      <c r="Y90" s="32" t="str">
        <f t="shared" si="16"/>
        <v/>
      </c>
      <c r="Z90" s="27" t="str">
        <f t="shared" si="17"/>
        <v/>
      </c>
      <c r="AA90" s="247"/>
      <c r="AB90" s="250"/>
      <c r="AD90" s="27"/>
      <c r="AE90" s="26"/>
      <c r="AF90" s="251"/>
      <c r="AG90" s="85"/>
      <c r="AH90" s="212"/>
      <c r="AI90" s="212"/>
      <c r="AJ90" s="212"/>
      <c r="AK90" s="85"/>
    </row>
    <row r="91" spans="1:55" ht="15.6">
      <c r="A91" s="247"/>
      <c r="B91" s="330">
        <f>+'Ark1'!C1814</f>
        <v>2024</v>
      </c>
      <c r="C91" s="267">
        <f>+'Ark1'!L1814</f>
        <v>7</v>
      </c>
      <c r="D91" s="267" t="s">
        <v>34</v>
      </c>
      <c r="F91" s="267" t="str">
        <f>+IF(G91=0,"",'Ark1'!Q1814)</f>
        <v/>
      </c>
      <c r="G91" s="361">
        <f>+'Ark1'!R1814</f>
        <v>0</v>
      </c>
      <c r="H91" s="268" t="str">
        <f>+IF(G91=0,"",'Ark1'!AE1814)</f>
        <v/>
      </c>
      <c r="I91" s="268"/>
      <c r="J91" s="268" t="str">
        <f>+IF(G91=0,"",'Ark1'!AF1814)</f>
        <v/>
      </c>
      <c r="K91" s="269" t="str">
        <f>+IF(G91=0,"",'Ark1'!T1814)</f>
        <v/>
      </c>
      <c r="L91" s="305" t="str">
        <f>+IF(G91=0,"",'Ark1'!U1814)</f>
        <v/>
      </c>
      <c r="M91" s="268"/>
      <c r="N91" s="270" t="str">
        <f>+IF(G91=0,"",'Ark1'!V1814)</f>
        <v/>
      </c>
      <c r="O91" s="270" t="str">
        <f>+IF(G91=0,"",'Ark1'!W1814)</f>
        <v/>
      </c>
      <c r="P91" s="270" t="str">
        <f>+IF(G91=0,"",'Ark1'!X1814)</f>
        <v/>
      </c>
      <c r="Q91" s="270" t="str">
        <f>+IF(G91=0,"",'Ark1'!AG1814)</f>
        <v/>
      </c>
      <c r="R91" s="270" t="str">
        <f>+IF(G91=0,"",'Ark1'!AH1814)</f>
        <v/>
      </c>
      <c r="S91" s="377" t="str">
        <f>+IF(G91=0,"",'Ark1'!AR1836)</f>
        <v/>
      </c>
      <c r="T91" s="113" t="str">
        <f>+IF(G91=0,"",'Ark1'!AS1836)</f>
        <v/>
      </c>
      <c r="U91" s="270" t="str">
        <f>+IF(G91=0,"",'Ark1'!Y1814)</f>
        <v/>
      </c>
      <c r="V91" s="269" t="str">
        <f>+IF(G91=0,"",'Ark1'!AA1814)</f>
        <v/>
      </c>
      <c r="W91" s="270" t="str">
        <f>+IF(G91=0,"",'Ark1'!AC1814)</f>
        <v/>
      </c>
      <c r="X91" s="305" t="str">
        <f t="shared" si="15"/>
        <v/>
      </c>
      <c r="Y91" s="270" t="str">
        <f t="shared" si="16"/>
        <v/>
      </c>
      <c r="Z91" s="268" t="str">
        <f t="shared" si="17"/>
        <v/>
      </c>
      <c r="AA91" s="247"/>
      <c r="AB91" s="250"/>
      <c r="AD91" s="27"/>
      <c r="AE91" s="26"/>
      <c r="AF91" s="251"/>
      <c r="AG91" s="85"/>
      <c r="AH91" s="212"/>
      <c r="AI91" s="212"/>
      <c r="AJ91" s="212"/>
      <c r="AK91" s="85"/>
    </row>
    <row r="92" spans="1:55" ht="15.6">
      <c r="A92" s="247"/>
      <c r="B92" s="85">
        <f>+'Ark1'!C1849</f>
        <v>2024</v>
      </c>
      <c r="C92" s="85">
        <f>+'Ark1'!L1849</f>
        <v>8</v>
      </c>
      <c r="D92" s="85" t="s">
        <v>35</v>
      </c>
      <c r="F92" s="85" t="str">
        <f>+IF(G92=0,"",'Ark1'!Q1849)</f>
        <v/>
      </c>
      <c r="G92" s="361">
        <f>+'Ark1'!R1849</f>
        <v>0</v>
      </c>
      <c r="H92" s="27" t="str">
        <f>+IF(G92=0,"",'Ark1'!AE1849)</f>
        <v/>
      </c>
      <c r="I92" s="268"/>
      <c r="J92" s="27" t="str">
        <f>+IF(G92=0,"",'Ark1'!AF1849)</f>
        <v/>
      </c>
      <c r="K92" s="26" t="str">
        <f>+IF(G92=0,"",'Ark1'!T1849)</f>
        <v/>
      </c>
      <c r="L92" s="305" t="str">
        <f>+IF(G92=0,"",'Ark1'!U1849)</f>
        <v/>
      </c>
      <c r="M92" s="268"/>
      <c r="N92" s="32" t="str">
        <f>+IF(G92=0,"",'Ark1'!V1849)</f>
        <v/>
      </c>
      <c r="O92" s="32" t="str">
        <f>+IF(G92=0,"",'Ark1'!W1849)</f>
        <v/>
      </c>
      <c r="P92" s="32" t="str">
        <f>+IF(G92=0,"",'Ark1'!X1849)</f>
        <v/>
      </c>
      <c r="Q92" s="32" t="str">
        <f>+IF(G92=0,"",'Ark1'!AG1849)</f>
        <v/>
      </c>
      <c r="R92" s="32" t="str">
        <f>+IF(G92=0,"",'Ark1'!AH1849)</f>
        <v/>
      </c>
      <c r="S92" s="377" t="str">
        <f>+IF(G92=0,"",'Ark1'!AR1940)</f>
        <v/>
      </c>
      <c r="T92" s="113" t="str">
        <f>+IF(G92=0,"",'Ark1'!AS1940)</f>
        <v/>
      </c>
      <c r="U92" s="32" t="str">
        <f>+IF(G92=0,"",'Ark1'!Y1849)</f>
        <v/>
      </c>
      <c r="V92" s="26" t="str">
        <f>+IF(G92=0,"",'Ark1'!AA1849)</f>
        <v/>
      </c>
      <c r="W92" s="32" t="str">
        <f>+IF(G92=0,"",'Ark1'!AC1849)</f>
        <v/>
      </c>
      <c r="X92" s="305" t="str">
        <f t="shared" si="15"/>
        <v/>
      </c>
      <c r="Y92" s="32" t="str">
        <f t="shared" si="16"/>
        <v/>
      </c>
      <c r="Z92" s="27" t="str">
        <f t="shared" si="17"/>
        <v/>
      </c>
      <c r="AA92" s="247"/>
      <c r="AB92" s="250"/>
      <c r="AD92" s="27"/>
      <c r="AE92" s="26"/>
      <c r="AF92" s="251"/>
      <c r="AG92" s="85"/>
      <c r="AH92" s="212"/>
      <c r="AI92" s="212"/>
      <c r="AJ92" s="250"/>
      <c r="AK92" s="250"/>
      <c r="AL92" s="250"/>
    </row>
    <row r="93" spans="1:55" ht="15.6">
      <c r="A93" s="247"/>
      <c r="B93" s="330">
        <f>+'Ark1'!C1884</f>
        <v>2024</v>
      </c>
      <c r="C93" s="267">
        <f>+'Ark1'!L1884</f>
        <v>9</v>
      </c>
      <c r="D93" s="267" t="s">
        <v>36</v>
      </c>
      <c r="F93" s="267" t="str">
        <f>+IF(G93=0,"",'Ark1'!Q1884)</f>
        <v/>
      </c>
      <c r="G93" s="361">
        <f>+'Ark1'!R1884</f>
        <v>0</v>
      </c>
      <c r="H93" s="268" t="str">
        <f>+IF(G93=0,"",'Ark1'!AE1884)</f>
        <v/>
      </c>
      <c r="I93" s="268"/>
      <c r="J93" s="268" t="str">
        <f>+IF(G93=0,"",'Ark1'!AF1884)</f>
        <v/>
      </c>
      <c r="K93" s="269" t="str">
        <f>+IF(G93=0,"",'Ark1'!T1884)</f>
        <v/>
      </c>
      <c r="L93" s="305" t="str">
        <f>+IF(G93=0,"",'Ark1'!U1884)</f>
        <v/>
      </c>
      <c r="M93" s="268"/>
      <c r="N93" s="270" t="str">
        <f>+IF(G93=0,"",'Ark1'!V1884)</f>
        <v/>
      </c>
      <c r="O93" s="270" t="str">
        <f>+IF(G93=0,"",'Ark1'!W1884)</f>
        <v/>
      </c>
      <c r="P93" s="270" t="str">
        <f>+IF(G93=0,"",'Ark1'!X1884)</f>
        <v/>
      </c>
      <c r="Q93" s="270" t="str">
        <f>+IF(G93=0,"",'Ark1'!AG1884)</f>
        <v/>
      </c>
      <c r="R93" s="270" t="str">
        <f>+IF(G93=0,"",'Ark1'!AH1884)</f>
        <v/>
      </c>
      <c r="S93" s="377" t="str">
        <f>+IF(G93=0,"",'Ark1'!AR1975)</f>
        <v/>
      </c>
      <c r="T93" s="113" t="str">
        <f>+IF(G93=0,"",'Ark1'!AS1975)</f>
        <v/>
      </c>
      <c r="U93" s="270" t="str">
        <f>+IF(G93=0,"",'Ark1'!Y1884)</f>
        <v/>
      </c>
      <c r="V93" s="269" t="str">
        <f>+IF(G93=0,"",'Ark1'!AA1884)</f>
        <v/>
      </c>
      <c r="W93" s="270" t="str">
        <f>+IF(G93=0,"",'Ark1'!AC1884)</f>
        <v/>
      </c>
      <c r="X93" s="305" t="str">
        <f t="shared" si="15"/>
        <v/>
      </c>
      <c r="Y93" s="270" t="str">
        <f t="shared" si="16"/>
        <v/>
      </c>
      <c r="Z93" s="268" t="str">
        <f t="shared" si="17"/>
        <v/>
      </c>
      <c r="AA93" s="247"/>
      <c r="AB93" s="250"/>
      <c r="AD93" s="27"/>
      <c r="AE93" s="26"/>
      <c r="AF93" s="251"/>
      <c r="AG93" s="85"/>
      <c r="AH93" s="26"/>
      <c r="AI93" s="26"/>
      <c r="AJ93" s="32"/>
      <c r="AK93" s="32"/>
      <c r="AL93" s="32"/>
    </row>
    <row r="94" spans="1:55" ht="15.6">
      <c r="A94" s="247"/>
      <c r="B94" s="330">
        <f>+'Ark1'!C1919</f>
        <v>2024</v>
      </c>
      <c r="C94" s="267">
        <f>+'Ark1'!L1919</f>
        <v>10</v>
      </c>
      <c r="D94" s="267" t="s">
        <v>37</v>
      </c>
      <c r="F94" s="85" t="str">
        <f>+IF(G94=0,"",'Ark1'!Q1919)</f>
        <v/>
      </c>
      <c r="G94" s="361">
        <f>+'Ark1'!R1919</f>
        <v>0</v>
      </c>
      <c r="H94" s="27" t="str">
        <f>+IF(G94=0,"",'Ark1'!AE1919)</f>
        <v/>
      </c>
      <c r="I94" s="268"/>
      <c r="J94" s="27" t="str">
        <f>+IF(G94=0,"",'Ark1'!AF1919)</f>
        <v/>
      </c>
      <c r="K94" s="26" t="str">
        <f>+IF(G94=0,"",'Ark1'!T1919)</f>
        <v/>
      </c>
      <c r="L94" s="305" t="str">
        <f>+IF(G94=0,"",'Ark1'!U1919)</f>
        <v/>
      </c>
      <c r="M94" s="268"/>
      <c r="N94" s="32" t="str">
        <f>+IF(G94=0,"",'Ark1'!V1919)</f>
        <v/>
      </c>
      <c r="O94" s="32" t="str">
        <f>+IF(G94=0,"",'Ark1'!W1919)</f>
        <v/>
      </c>
      <c r="P94" s="32" t="str">
        <f>+IF(G94=0,"",'Ark1'!X1919)</f>
        <v/>
      </c>
      <c r="Q94" s="32" t="str">
        <f>+IF(G94=0,"",'Ark1'!AG1919)</f>
        <v/>
      </c>
      <c r="R94" s="32" t="str">
        <f>+IF(G94=0,"",'Ark1'!AH1919)</f>
        <v/>
      </c>
      <c r="S94" s="377" t="str">
        <f>+IF(G94=0,"",'Ark1'!AR2010)</f>
        <v/>
      </c>
      <c r="T94" s="113" t="str">
        <f>+IF(G94=0,"",'Ark1'!AS2010)</f>
        <v/>
      </c>
      <c r="U94" s="32" t="str">
        <f>+IF(G94=0,"",'Ark1'!Y1919)</f>
        <v/>
      </c>
      <c r="V94" s="26" t="str">
        <f>+IF(G94=0,"",'Ark1'!AA1919)</f>
        <v/>
      </c>
      <c r="W94" s="32" t="str">
        <f>+IF(G94=0,"",'Ark1'!AC1919)</f>
        <v/>
      </c>
      <c r="X94" s="305" t="str">
        <f t="shared" si="15"/>
        <v/>
      </c>
      <c r="Y94" s="32" t="str">
        <f t="shared" si="16"/>
        <v/>
      </c>
      <c r="Z94" s="27" t="str">
        <f t="shared" si="17"/>
        <v/>
      </c>
      <c r="AA94" s="247"/>
      <c r="AB94" s="250"/>
      <c r="AD94" s="27"/>
      <c r="AE94" s="26"/>
      <c r="AF94" s="251"/>
      <c r="AG94" s="85"/>
      <c r="AH94" s="26"/>
      <c r="AI94" s="26"/>
      <c r="AJ94" s="32"/>
      <c r="AK94" s="32"/>
      <c r="AL94" s="32"/>
    </row>
    <row r="95" spans="1:55" ht="15.6">
      <c r="A95" s="247"/>
      <c r="B95" s="330">
        <f>+'Ark1'!C1954</f>
        <v>2024</v>
      </c>
      <c r="C95" s="267">
        <f>+'Ark1'!L1954</f>
        <v>11</v>
      </c>
      <c r="D95" s="267" t="s">
        <v>38</v>
      </c>
      <c r="F95" s="267" t="str">
        <f>+IF(G95=0,"",'Ark1'!Q1954)</f>
        <v/>
      </c>
      <c r="G95" s="361">
        <f>+'Ark1'!R1954</f>
        <v>0</v>
      </c>
      <c r="H95" s="268" t="str">
        <f>+IF(G95=0,"",'Ark1'!AE1954)</f>
        <v/>
      </c>
      <c r="I95" s="268"/>
      <c r="J95" s="268" t="str">
        <f>+IF(G95=0,"",'Ark1'!AF1954)</f>
        <v/>
      </c>
      <c r="K95" s="269" t="str">
        <f>+IF(G95=0,"",'Ark1'!T1954)</f>
        <v/>
      </c>
      <c r="L95" s="305" t="str">
        <f>+IF(G95=0,"",'Ark1'!U1954)</f>
        <v/>
      </c>
      <c r="M95" s="268"/>
      <c r="N95" s="270" t="str">
        <f>+IF(G95=0,"",'Ark1'!V1954)</f>
        <v/>
      </c>
      <c r="O95" s="270" t="str">
        <f>+IF(G95=0,"",'Ark1'!W1954)</f>
        <v/>
      </c>
      <c r="P95" s="270" t="str">
        <f>+IF(G95=0,"",'Ark1'!X1954)</f>
        <v/>
      </c>
      <c r="Q95" s="270" t="str">
        <f>+IF(G95=0,"",'Ark1'!AG1954)</f>
        <v/>
      </c>
      <c r="R95" s="270" t="str">
        <f>+IF(G95=0,"",'Ark1'!AH1954)</f>
        <v/>
      </c>
      <c r="S95" s="377" t="str">
        <f>+IF(G95=0,"",'Ark1'!AR1705)</f>
        <v/>
      </c>
      <c r="T95" s="113" t="str">
        <f>+IF(G95=0,"",'Ark1'!AS1705)</f>
        <v/>
      </c>
      <c r="U95" s="270" t="str">
        <f>+IF(G95=0,"",'Ark1'!Y1954)</f>
        <v/>
      </c>
      <c r="V95" s="269" t="str">
        <f>+IF(G95=0,"",'Ark1'!AA1954)</f>
        <v/>
      </c>
      <c r="W95" s="270" t="str">
        <f>+IF(G95=0,"",'Ark1'!AC1954)</f>
        <v/>
      </c>
      <c r="X95" s="305" t="str">
        <f t="shared" si="15"/>
        <v/>
      </c>
      <c r="Y95" s="270" t="str">
        <f t="shared" si="16"/>
        <v/>
      </c>
      <c r="Z95" s="268" t="str">
        <f t="shared" si="17"/>
        <v/>
      </c>
      <c r="AA95" s="247"/>
      <c r="AB95" s="250"/>
      <c r="AD95" s="27"/>
      <c r="AE95" s="26"/>
      <c r="AF95" s="251"/>
      <c r="AG95" s="85"/>
      <c r="AH95" s="26"/>
      <c r="AI95" s="26"/>
      <c r="AJ95" s="32"/>
      <c r="AK95" s="32"/>
      <c r="AL95" s="32"/>
    </row>
    <row r="96" spans="1:55" ht="15.6">
      <c r="A96" s="247"/>
      <c r="B96" s="330">
        <f>+'Ark1'!C1989</f>
        <v>2024</v>
      </c>
      <c r="C96" s="267">
        <f>+'Ark1'!L1989</f>
        <v>12</v>
      </c>
      <c r="D96" s="267" t="s">
        <v>39</v>
      </c>
      <c r="F96" s="85" t="str">
        <f>+IF(G96=0,"",'Ark1'!Q1989)</f>
        <v/>
      </c>
      <c r="G96" s="361">
        <f>+'Ark1'!R1989</f>
        <v>0</v>
      </c>
      <c r="H96" s="27" t="str">
        <f>+IF(G96=0,"",'Ark1'!AE1989)</f>
        <v/>
      </c>
      <c r="I96" s="268"/>
      <c r="J96" s="27" t="str">
        <f>+IF(G96=0,"",'Ark1'!AF1989)</f>
        <v/>
      </c>
      <c r="K96" s="26" t="str">
        <f>+IF(G96=0,"",'Ark1'!T1989)</f>
        <v/>
      </c>
      <c r="L96" s="305" t="str">
        <f>+IF(G96=0,"",'Ark1'!U1989)</f>
        <v/>
      </c>
      <c r="M96" s="268"/>
      <c r="N96" s="32" t="str">
        <f>+IF(G96=0,"",'Ark1'!V1989)</f>
        <v/>
      </c>
      <c r="O96" s="32" t="str">
        <f>+IF(G96=0,"",'Ark1'!W1989)</f>
        <v/>
      </c>
      <c r="P96" s="32" t="str">
        <f>+IF(G96=0,"",'Ark1'!X1989)</f>
        <v/>
      </c>
      <c r="Q96" s="32" t="str">
        <f>+IF(G96=0,"",'Ark1'!AG1989)</f>
        <v/>
      </c>
      <c r="R96" s="32" t="str">
        <f>+IF(G96=0,"",'Ark1'!AH1989)</f>
        <v/>
      </c>
      <c r="S96" s="377" t="str">
        <f>+IF(G96=0,"",'Ark1'!AR1706)</f>
        <v/>
      </c>
      <c r="T96" s="113" t="str">
        <f>+IF(G96=0,"",'Ark1'!AS1706)</f>
        <v/>
      </c>
      <c r="U96" s="32" t="str">
        <f>+IF(G96=0,"",'Ark1'!Y1989)</f>
        <v/>
      </c>
      <c r="V96" s="26" t="str">
        <f>+IF(G96=0,"",'Ark1'!AA1989)</f>
        <v/>
      </c>
      <c r="W96" s="32" t="str">
        <f>+IF(G96=0,"",'Ark1'!AC1989)</f>
        <v/>
      </c>
      <c r="X96" s="305" t="str">
        <f t="shared" si="15"/>
        <v/>
      </c>
      <c r="Y96" s="32" t="str">
        <f t="shared" si="16"/>
        <v/>
      </c>
      <c r="Z96" s="27" t="str">
        <f t="shared" si="17"/>
        <v/>
      </c>
      <c r="AA96" s="247"/>
      <c r="AB96" s="250"/>
      <c r="AD96" s="27"/>
      <c r="AE96" s="26"/>
      <c r="AF96" s="251"/>
      <c r="AG96" s="85"/>
      <c r="AH96" s="26"/>
      <c r="AI96" s="26"/>
      <c r="AJ96" s="32"/>
      <c r="AK96" s="32"/>
      <c r="AL96" s="32"/>
    </row>
    <row r="97" spans="1:55" ht="15.6">
      <c r="A97" s="247"/>
      <c r="B97" s="330">
        <f>+'Ark1'!C2024</f>
        <v>2024</v>
      </c>
      <c r="C97" s="267">
        <f>+'Ark1'!L2024</f>
        <v>13</v>
      </c>
      <c r="D97" s="267" t="s">
        <v>40</v>
      </c>
      <c r="F97" s="267" t="str">
        <f>+IF(G97=0,"",'Ark1'!Q2024)</f>
        <v/>
      </c>
      <c r="G97" s="361">
        <f>+'Ark1'!R2024</f>
        <v>0</v>
      </c>
      <c r="H97" s="268" t="str">
        <f>+IF(G97=0,"",'Ark1'!AE2024)</f>
        <v/>
      </c>
      <c r="I97" s="268"/>
      <c r="J97" s="268" t="str">
        <f>+IF(G97=0,"",'Ark1'!AF2024)</f>
        <v/>
      </c>
      <c r="K97" s="269" t="str">
        <f>+IF(G97=0,"",'Ark1'!T2024)</f>
        <v/>
      </c>
      <c r="L97" s="305" t="str">
        <f>+IF(G97=0,"",'Ark1'!U2024)</f>
        <v/>
      </c>
      <c r="M97" s="268"/>
      <c r="N97" s="270" t="str">
        <f>+IF(G97=0,"",'Ark1'!V2024)</f>
        <v/>
      </c>
      <c r="O97" s="270" t="str">
        <f>+IF(G97=0,"",'Ark1'!W2024)</f>
        <v/>
      </c>
      <c r="P97" s="270" t="str">
        <f>+IF(G97=0,"",'Ark1'!X2024)</f>
        <v/>
      </c>
      <c r="Q97" s="270" t="str">
        <f>+IF(G97=0,"",'Ark1'!AG2024)</f>
        <v/>
      </c>
      <c r="R97" s="270" t="str">
        <f>+IF(G97=0,"",'Ark1'!AH2024)</f>
        <v/>
      </c>
      <c r="S97" s="377" t="str">
        <f>+IF(G97=0,"",'Ark1'!AR1707)</f>
        <v/>
      </c>
      <c r="T97" s="113" t="str">
        <f>+IF(G97=0,"",'Ark1'!AS1707)</f>
        <v/>
      </c>
      <c r="U97" s="270" t="str">
        <f>+IF(G97=0,"",'Ark1'!Y2024)</f>
        <v/>
      </c>
      <c r="V97" s="269" t="str">
        <f>+IF(G97=0,"",'Ark1'!AA2024)</f>
        <v/>
      </c>
      <c r="W97" s="270" t="str">
        <f>+IF(G97=0,"",'Ark1'!AC2024)</f>
        <v/>
      </c>
      <c r="X97" s="305" t="str">
        <f t="shared" si="15"/>
        <v/>
      </c>
      <c r="Y97" s="270" t="str">
        <f t="shared" si="16"/>
        <v/>
      </c>
      <c r="Z97" s="268" t="str">
        <f t="shared" si="17"/>
        <v/>
      </c>
      <c r="AA97" s="247"/>
      <c r="AB97" s="250"/>
      <c r="AD97" s="27"/>
      <c r="AE97" s="26"/>
      <c r="AF97" s="251"/>
      <c r="AG97" s="85"/>
      <c r="AH97" s="26"/>
      <c r="AI97" s="26"/>
      <c r="AJ97" s="32"/>
      <c r="AK97" s="32"/>
      <c r="AL97" s="32"/>
    </row>
    <row r="98" spans="1:55" ht="15.6">
      <c r="A98" s="247"/>
      <c r="B98" s="330">
        <f>+'Ark1'!C2059</f>
        <v>2024</v>
      </c>
      <c r="C98" s="267">
        <f>+'Ark1'!L2059</f>
        <v>14</v>
      </c>
      <c r="D98" s="267" t="s">
        <v>403</v>
      </c>
      <c r="F98" s="85" t="str">
        <f>+IF(G98=0,"",'Ark1'!Q2059)</f>
        <v/>
      </c>
      <c r="G98" s="361">
        <f>+'Ark1'!R2059</f>
        <v>0</v>
      </c>
      <c r="H98" s="27" t="str">
        <f>+IF(G98=0,"",'Ark1'!AE2059)</f>
        <v/>
      </c>
      <c r="I98" s="268"/>
      <c r="J98" s="27" t="str">
        <f>+IF(G98=0,"",'Ark1'!AF2059)</f>
        <v/>
      </c>
      <c r="K98" s="26" t="str">
        <f>+IF(G98=0,"",'Ark1'!T2059)</f>
        <v/>
      </c>
      <c r="L98" s="305" t="str">
        <f>+IF(G98=0,"",'Ark1'!U2059)</f>
        <v/>
      </c>
      <c r="M98" s="268"/>
      <c r="N98" s="32" t="str">
        <f>+IF(G98=0,"",'Ark1'!V2059)</f>
        <v/>
      </c>
      <c r="O98" s="32" t="str">
        <f>+IF(G98=0,"",'Ark1'!W2059)</f>
        <v/>
      </c>
      <c r="P98" s="32" t="str">
        <f>+IF(G98=0,"",'Ark1'!X2059)</f>
        <v/>
      </c>
      <c r="Q98" s="32" t="str">
        <f>+IF(G98=0,"",'Ark1'!AG2059)</f>
        <v/>
      </c>
      <c r="R98" s="32" t="str">
        <f>+IF(G98=0,"",'Ark1'!AH2059)</f>
        <v/>
      </c>
      <c r="S98" s="377" t="str">
        <f>+IF(G98=0,"",'Ark1'!AR1708)</f>
        <v/>
      </c>
      <c r="T98" s="113" t="str">
        <f>+IF(G98=0,"",'Ark1'!AS1708)</f>
        <v/>
      </c>
      <c r="U98" s="32" t="str">
        <f>+IF(G98=0,"",'Ark1'!Y2059)</f>
        <v/>
      </c>
      <c r="V98" s="26" t="str">
        <f>+IF(G98=0,"",'Ark1'!AA2059)</f>
        <v/>
      </c>
      <c r="W98" s="32" t="str">
        <f>+IF(G98=0,"",'Ark1'!AC2059)</f>
        <v/>
      </c>
      <c r="X98" s="305" t="str">
        <f t="shared" si="15"/>
        <v/>
      </c>
      <c r="Y98" s="32" t="str">
        <f t="shared" si="16"/>
        <v/>
      </c>
      <c r="Z98" s="27" t="str">
        <f t="shared" si="17"/>
        <v/>
      </c>
      <c r="AA98" s="247"/>
      <c r="AB98" s="250"/>
      <c r="AD98" s="27"/>
      <c r="AE98" s="26"/>
      <c r="AF98" s="251"/>
      <c r="AG98" s="85"/>
      <c r="AH98" s="26"/>
      <c r="AI98" s="26"/>
      <c r="AJ98" s="32"/>
      <c r="AK98" s="32"/>
      <c r="AL98" s="32"/>
    </row>
    <row r="99" spans="1:55" ht="15.6">
      <c r="A99" s="247"/>
      <c r="B99" s="330">
        <f>+'Ark1'!C2094</f>
        <v>2024</v>
      </c>
      <c r="C99" s="267">
        <f>+'Ark1'!L2094</f>
        <v>15</v>
      </c>
      <c r="D99" s="267" t="s">
        <v>41</v>
      </c>
      <c r="F99" s="267" t="str">
        <f>+IF(G99=0,"",'Ark1'!Q2094)</f>
        <v/>
      </c>
      <c r="G99" s="361">
        <f>+'Ark1'!R2094</f>
        <v>0</v>
      </c>
      <c r="H99" s="268" t="str">
        <f>+IF(G99=0,"",'Ark1'!AE2094)</f>
        <v/>
      </c>
      <c r="I99" s="268"/>
      <c r="J99" s="268" t="str">
        <f>+IF(G99=0,"",'Ark1'!AF2094)</f>
        <v/>
      </c>
      <c r="K99" s="269" t="str">
        <f>+IF(G99=0,"",'Ark1'!T2094)</f>
        <v/>
      </c>
      <c r="L99" s="380" t="str">
        <f>+IF(G99=0,"",'Ark1'!U2094)</f>
        <v/>
      </c>
      <c r="M99" s="268"/>
      <c r="N99" s="270" t="str">
        <f>+IF(G99=0,"",'Ark1'!V2094)</f>
        <v/>
      </c>
      <c r="O99" s="270" t="str">
        <f>+IF(G99=0,"",'Ark1'!W2094)</f>
        <v/>
      </c>
      <c r="P99" s="270" t="str">
        <f>+IF(G99=0,"",'Ark1'!X2094)</f>
        <v/>
      </c>
      <c r="Q99" s="270" t="str">
        <f>+IF(G99=0,"",'Ark1'!AG2094)</f>
        <v/>
      </c>
      <c r="R99" s="270" t="str">
        <f>+IF(G99=0,"",'Ark1'!AH2094)</f>
        <v/>
      </c>
      <c r="S99" s="377" t="str">
        <f>+IF(G99=0,"",'Ark1'!AR1709)</f>
        <v/>
      </c>
      <c r="T99" s="113" t="str">
        <f>+IF(G99=0,"",'Ark1'!AS1709)</f>
        <v/>
      </c>
      <c r="U99" s="270" t="str">
        <f>+IF(G99=0,"",'Ark1'!Y2094)</f>
        <v/>
      </c>
      <c r="V99" s="269" t="str">
        <f>+IF(G99=0,"",'Ark1'!AA2094)</f>
        <v/>
      </c>
      <c r="W99" s="270" t="str">
        <f>+IF(G99=0,"",'Ark1'!AC2094)</f>
        <v/>
      </c>
      <c r="X99" s="305" t="str">
        <f t="shared" si="15"/>
        <v/>
      </c>
      <c r="Y99" s="270" t="str">
        <f t="shared" si="16"/>
        <v/>
      </c>
      <c r="Z99" s="268" t="str">
        <f t="shared" si="17"/>
        <v/>
      </c>
      <c r="AA99" s="247"/>
      <c r="AB99" s="250"/>
      <c r="AD99" s="27"/>
      <c r="AE99" s="26"/>
      <c r="AF99" s="251"/>
      <c r="AG99" s="85"/>
      <c r="AH99" s="26"/>
      <c r="AI99" s="26"/>
      <c r="AJ99" s="32"/>
      <c r="AK99" s="32"/>
      <c r="AL99" s="32"/>
    </row>
    <row r="100" spans="1:55" ht="19.8">
      <c r="A100" s="247"/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9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50"/>
      <c r="AD100" s="27"/>
      <c r="AE100" s="26"/>
      <c r="AF100" s="251"/>
      <c r="AG100" s="85"/>
      <c r="AK100" s="85"/>
      <c r="BC100" s="263"/>
    </row>
    <row r="101" spans="1:55" ht="22.8">
      <c r="A101" s="346" t="s">
        <v>729</v>
      </c>
      <c r="B101" s="247"/>
      <c r="C101" s="265"/>
      <c r="D101" s="346"/>
      <c r="E101" s="247"/>
      <c r="F101" s="265" t="s">
        <v>639</v>
      </c>
      <c r="G101" s="280">
        <f>SUM(G103:G117)</f>
        <v>6</v>
      </c>
      <c r="H101" s="248"/>
      <c r="I101" s="247"/>
      <c r="J101" s="248"/>
      <c r="K101" s="247"/>
      <c r="L101" s="345">
        <f>+Raser!P16</f>
        <v>284.01666666666659</v>
      </c>
      <c r="M101" s="247" t="s">
        <v>562</v>
      </c>
      <c r="N101" s="249"/>
      <c r="O101" s="249"/>
      <c r="P101" s="249"/>
      <c r="Q101" s="247"/>
      <c r="R101" s="249"/>
      <c r="S101" s="249"/>
      <c r="T101" s="249"/>
      <c r="U101" s="249"/>
      <c r="V101" s="247"/>
      <c r="W101" s="249"/>
      <c r="X101" s="345">
        <f>+Raser!V16</f>
        <v>369.89364011287154</v>
      </c>
      <c r="Y101" s="249" t="s">
        <v>621</v>
      </c>
      <c r="Z101" s="248"/>
      <c r="AA101" s="247"/>
      <c r="AB101" s="250"/>
      <c r="AD101" s="27"/>
      <c r="AE101" s="26"/>
      <c r="AF101" s="251"/>
      <c r="AG101" s="85"/>
      <c r="AK101" s="85"/>
      <c r="BC101" s="263"/>
    </row>
    <row r="102" spans="1:55" ht="14.25" customHeight="1">
      <c r="A102" s="247"/>
      <c r="B102" s="247"/>
      <c r="C102" s="265"/>
      <c r="D102" s="344"/>
      <c r="E102" s="247"/>
      <c r="F102" s="265"/>
      <c r="G102" s="265"/>
      <c r="H102" s="265"/>
      <c r="I102" s="265"/>
      <c r="J102" s="265"/>
      <c r="K102" s="265"/>
      <c r="L102" s="265"/>
      <c r="M102" s="265"/>
      <c r="N102" s="266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48"/>
      <c r="AA102" s="247"/>
      <c r="AB102" s="250"/>
      <c r="AD102" s="27"/>
      <c r="AE102" s="26"/>
      <c r="AF102" s="251"/>
      <c r="AG102" s="85"/>
      <c r="AK102" s="85"/>
      <c r="BC102" s="263"/>
    </row>
    <row r="103" spans="1:55" ht="15.6">
      <c r="A103" s="247"/>
      <c r="B103" s="267">
        <f>+'Ark1'!C1605</f>
        <v>2024</v>
      </c>
      <c r="C103" s="267">
        <f>+'Ark1'!L1605</f>
        <v>1</v>
      </c>
      <c r="D103" s="267" t="s">
        <v>29</v>
      </c>
      <c r="E103" s="267">
        <f>+'Ark1'!AP1605</f>
        <v>6</v>
      </c>
      <c r="F103" s="267" t="str">
        <f>+IF(G103=0,"",'Ark1'!Q1605)</f>
        <v/>
      </c>
      <c r="G103" s="361">
        <f>+'Ark1'!R1605</f>
        <v>0</v>
      </c>
      <c r="H103" s="268" t="str">
        <f>+IF(G103=0,"",'Ark1'!AE1605)</f>
        <v/>
      </c>
      <c r="I103" s="268"/>
      <c r="J103" s="268" t="str">
        <f>+IF(G103=0,"",'Ark1'!AF1605)</f>
        <v/>
      </c>
      <c r="K103" s="269" t="str">
        <f>+IF(G103=0,"",'Ark1'!T1605)</f>
        <v/>
      </c>
      <c r="L103" s="305" t="str">
        <f>+IF(G103=0,"",'Ark1'!U1605)</f>
        <v/>
      </c>
      <c r="M103" s="268"/>
      <c r="N103" s="270" t="str">
        <f>+IF(G103=0,"",'Ark1'!V1605)</f>
        <v/>
      </c>
      <c r="O103" s="270" t="str">
        <f>+IF(G103=0,"",'Ark1'!W1605)</f>
        <v/>
      </c>
      <c r="P103" s="270" t="str">
        <f>+IF(G103=0,"",'Ark1'!X1605)</f>
        <v/>
      </c>
      <c r="Q103" s="270" t="str">
        <f>+IF(G103=0,"",'Ark1'!AG1605)</f>
        <v/>
      </c>
      <c r="R103" s="270" t="str">
        <f>+IF(G103=0,"",'Ark1'!AH1605)</f>
        <v/>
      </c>
      <c r="S103" s="377" t="str">
        <f>+IF(G103=0,"",'Ark1'!AR1605)</f>
        <v/>
      </c>
      <c r="T103" s="113" t="str">
        <f>+IF(G103=0,"",'Ark1'!AS1605)</f>
        <v/>
      </c>
      <c r="U103" s="270" t="str">
        <f>+IF(G103=0,"",'Ark1'!Y1605)</f>
        <v/>
      </c>
      <c r="V103" s="269" t="str">
        <f>+IF(G103=0,"",'Ark1'!AA1605)</f>
        <v/>
      </c>
      <c r="W103" s="270" t="str">
        <f>+IF(G103=0,"",'Ark1'!AC1605)</f>
        <v/>
      </c>
      <c r="X103" s="305" t="str">
        <f t="shared" ref="X103:X117" si="18">IF(G103=0,"",1000*L103/Q103)</f>
        <v/>
      </c>
      <c r="Y103" s="270" t="str">
        <f t="shared" ref="Y103:Y117" si="19">IF(G103=0,"",L103/C103)</f>
        <v/>
      </c>
      <c r="Z103" s="268" t="str">
        <f t="shared" ref="Z103:Z117" si="20">IF(G103=0,"",G103/F103)</f>
        <v/>
      </c>
      <c r="AA103" s="247"/>
      <c r="AB103" s="250"/>
      <c r="AD103" s="27"/>
      <c r="AE103" s="26"/>
      <c r="AF103" s="251"/>
      <c r="AG103" s="85"/>
      <c r="AH103" s="26"/>
      <c r="AI103" s="26"/>
      <c r="AJ103" s="32"/>
      <c r="AK103" s="32"/>
      <c r="AL103" s="32"/>
    </row>
    <row r="104" spans="1:55" ht="15.6">
      <c r="A104" s="247"/>
      <c r="B104" s="306">
        <f>+'Ark1'!C1640</f>
        <v>2024</v>
      </c>
      <c r="C104" s="85">
        <f>+'Ark1'!L1640</f>
        <v>2</v>
      </c>
      <c r="D104" s="85" t="s">
        <v>30</v>
      </c>
      <c r="F104" s="85" t="str">
        <f>+IF(G104=0,"",'Ark1'!Q1640)</f>
        <v/>
      </c>
      <c r="G104" s="361">
        <f>+'Ark1'!R1640</f>
        <v>0</v>
      </c>
      <c r="H104" s="27" t="str">
        <f>+IF(G104=0,"",'Ark1'!AE1640)</f>
        <v/>
      </c>
      <c r="I104" s="268"/>
      <c r="J104" s="27" t="str">
        <f>+IF(G104=0,"",'Ark1'!AF1640)</f>
        <v/>
      </c>
      <c r="K104" s="26" t="str">
        <f>+IF(G104=0,"",'Ark1'!T1640)</f>
        <v/>
      </c>
      <c r="L104" s="305" t="str">
        <f>+IF(G104=0,"",'Ark1'!U1640)</f>
        <v/>
      </c>
      <c r="M104" s="268"/>
      <c r="N104" s="32" t="str">
        <f>+IF(G104=0,"",'Ark1'!V1640)</f>
        <v/>
      </c>
      <c r="O104" s="32" t="str">
        <f>+IF(G104=0,"",'Ark1'!W1640)</f>
        <v/>
      </c>
      <c r="P104" s="32" t="str">
        <f>+IF(G104=0,"",'Ark1'!X1640)</f>
        <v/>
      </c>
      <c r="Q104" s="32" t="str">
        <f>+IF(G104=0,"",'Ark1'!AG1640)</f>
        <v/>
      </c>
      <c r="R104" s="32" t="str">
        <f>+IF(G104=0,"",'Ark1'!AH1640)</f>
        <v/>
      </c>
      <c r="S104" s="377" t="str">
        <f>+IF(G104=0,"",'Ark1'!AR1640)</f>
        <v/>
      </c>
      <c r="T104" s="113" t="str">
        <f>+IF(G104=0,"",'Ark1'!AS1640)</f>
        <v/>
      </c>
      <c r="U104" s="32" t="str">
        <f>+IF(G104=0,"",'Ark1'!Y1640)</f>
        <v/>
      </c>
      <c r="V104" s="26" t="str">
        <f>+IF(G104=0,"",'Ark1'!AA1640)</f>
        <v/>
      </c>
      <c r="W104" s="32" t="str">
        <f>+IF(G104=0,"",'Ark1'!AC1640)</f>
        <v/>
      </c>
      <c r="X104" s="305" t="str">
        <f t="shared" si="18"/>
        <v/>
      </c>
      <c r="Y104" s="32" t="str">
        <f t="shared" si="19"/>
        <v/>
      </c>
      <c r="Z104" s="27" t="str">
        <f t="shared" si="20"/>
        <v/>
      </c>
      <c r="AA104" s="247"/>
      <c r="AB104" s="250"/>
      <c r="AD104" s="27"/>
      <c r="AE104" s="26"/>
      <c r="AF104" s="251"/>
      <c r="AG104" s="85"/>
      <c r="AH104" s="26"/>
      <c r="AI104" s="26"/>
      <c r="AJ104" s="32"/>
      <c r="AK104" s="32"/>
      <c r="AL104" s="32"/>
    </row>
    <row r="105" spans="1:55" ht="15.6">
      <c r="A105" s="247"/>
      <c r="B105" s="306">
        <f>+'Ark1'!C1675</f>
        <v>2024</v>
      </c>
      <c r="C105" s="267">
        <f>+'Ark1'!L1675</f>
        <v>3</v>
      </c>
      <c r="D105" s="267" t="s">
        <v>31</v>
      </c>
      <c r="F105" s="267" t="str">
        <f>+IF(G105=0,"",'Ark1'!Q1675)</f>
        <v/>
      </c>
      <c r="G105" s="361">
        <f>+'Ark1'!R1675</f>
        <v>0</v>
      </c>
      <c r="H105" s="268" t="str">
        <f>+IF(G105=0,"",'Ark1'!AE1675)</f>
        <v/>
      </c>
      <c r="I105" s="268"/>
      <c r="J105" s="268" t="str">
        <f>+IF(G105=0,"",'Ark1'!AF1675)</f>
        <v/>
      </c>
      <c r="K105" s="269" t="str">
        <f>+IF(G105=0,"",'Ark1'!T1675)</f>
        <v/>
      </c>
      <c r="L105" s="305" t="str">
        <f>+IF(G105=0,"",'Ark1'!U1675)</f>
        <v/>
      </c>
      <c r="M105" s="268"/>
      <c r="N105" s="270" t="str">
        <f>+IF(G105=0,"",'Ark1'!V1675)</f>
        <v/>
      </c>
      <c r="O105" s="270" t="str">
        <f>+IF(G105=0,"",'Ark1'!W1675)</f>
        <v/>
      </c>
      <c r="P105" s="270" t="str">
        <f>+IF(G105=0,"",'Ark1'!X1675)</f>
        <v/>
      </c>
      <c r="Q105" s="270" t="str">
        <f>+IF(G105=0,"",'Ark1'!AG1675)</f>
        <v/>
      </c>
      <c r="R105" s="270" t="str">
        <f>+IF(G105=0,"",'Ark1'!AH1675)</f>
        <v/>
      </c>
      <c r="S105" s="377" t="str">
        <f>+IF(G105=0,"",'Ark1'!AR1675)</f>
        <v/>
      </c>
      <c r="T105" s="113" t="str">
        <f>+IF(G105=0,"",'Ark1'!AS1675)</f>
        <v/>
      </c>
      <c r="U105" s="270" t="str">
        <f>+IF(G105=0,"",'Ark1'!Y1675)</f>
        <v/>
      </c>
      <c r="V105" s="269" t="str">
        <f>+IF(G105=0,"",'Ark1'!AA1675)</f>
        <v/>
      </c>
      <c r="W105" s="270" t="str">
        <f>+IF(G105=0,"",'Ark1'!AC1675)</f>
        <v/>
      </c>
      <c r="X105" s="305" t="str">
        <f t="shared" si="18"/>
        <v/>
      </c>
      <c r="Y105" s="270" t="str">
        <f t="shared" si="19"/>
        <v/>
      </c>
      <c r="Z105" s="268" t="str">
        <f t="shared" si="20"/>
        <v/>
      </c>
      <c r="AA105" s="247"/>
      <c r="AB105" s="250"/>
      <c r="AD105" s="27"/>
      <c r="AE105" s="26"/>
      <c r="AF105" s="251"/>
      <c r="AG105" s="85"/>
      <c r="AH105" s="26"/>
      <c r="AI105" s="26"/>
      <c r="AJ105" s="32"/>
      <c r="AK105" s="32"/>
      <c r="AL105" s="32"/>
    </row>
    <row r="106" spans="1:55" ht="15.6">
      <c r="A106" s="247"/>
      <c r="B106" s="306">
        <f>+'Ark1'!C1710</f>
        <v>2024</v>
      </c>
      <c r="C106" s="267">
        <f>+'Ark1'!L1710</f>
        <v>4</v>
      </c>
      <c r="D106" s="267" t="s">
        <v>32</v>
      </c>
      <c r="F106" s="85">
        <f>+IF(G106=0,"",'Ark1'!Q1710)</f>
        <v>3</v>
      </c>
      <c r="G106" s="361">
        <f>+'Ark1'!R1710</f>
        <v>4</v>
      </c>
      <c r="H106" s="27">
        <f>+IF(G106=0,"",'Ark1'!AE1710)</f>
        <v>66.666666666666686</v>
      </c>
      <c r="I106" s="268"/>
      <c r="J106" s="27">
        <f>+IF(G106=0,"",'Ark1'!AF1710)</f>
        <v>61.410715333607193</v>
      </c>
      <c r="K106" s="26">
        <f>+IF(G106=0,"",'Ark1'!T1710)</f>
        <v>8.25</v>
      </c>
      <c r="L106" s="305">
        <f>+IF(G106=0,"",'Ark1'!U1710)</f>
        <v>261.625</v>
      </c>
      <c r="M106" s="268"/>
      <c r="N106" s="32">
        <f>+IF(G106=0,"",'Ark1'!V1710)</f>
        <v>0</v>
      </c>
      <c r="O106" s="32">
        <f>+IF(G106=0,"",'Ark1'!W1710)</f>
        <v>100</v>
      </c>
      <c r="P106" s="32">
        <f>+IF(G106=0,"",'Ark1'!X1710)</f>
        <v>25</v>
      </c>
      <c r="Q106" s="32">
        <f>+IF(G106=0,"",'Ark1'!AG1710)</f>
        <v>723.5</v>
      </c>
      <c r="R106" s="32">
        <f>+IF(G106=0,"",'Ark1'!AH1710)</f>
        <v>0</v>
      </c>
      <c r="S106" s="377">
        <f>+IF(G106=0,"",'Ark1'!AR1710)</f>
        <v>205.75</v>
      </c>
      <c r="T106" s="113">
        <f>+IF(G106=0,"",'Ark1'!AS1710)</f>
        <v>29.602677263913549</v>
      </c>
      <c r="U106" s="32">
        <f>+IF(G106=0,"",'Ark1'!Y1710)</f>
        <v>54.649536823288763</v>
      </c>
      <c r="V106" s="26">
        <f>+IF(G106=0,"",'Ark1'!AA1710)</f>
        <v>0.4330127018922193</v>
      </c>
      <c r="W106" s="32">
        <f>+IF(G106=0,"",'Ark1'!AC1710)</f>
        <v>-36.157329250400075</v>
      </c>
      <c r="X106" s="305">
        <f t="shared" si="18"/>
        <v>361.61022805805112</v>
      </c>
      <c r="Y106" s="32">
        <f t="shared" si="19"/>
        <v>65.40625</v>
      </c>
      <c r="Z106" s="27">
        <f t="shared" si="20"/>
        <v>1.3333333333333333</v>
      </c>
      <c r="AA106" s="247"/>
      <c r="AB106" s="250"/>
      <c r="AD106" s="27"/>
      <c r="AE106" s="26"/>
      <c r="AF106" s="251"/>
      <c r="AG106" s="85"/>
      <c r="AH106" s="26"/>
      <c r="AI106" s="26"/>
      <c r="AJ106" s="32"/>
      <c r="AK106" s="32"/>
      <c r="AL106" s="32"/>
    </row>
    <row r="107" spans="1:55" ht="15.6">
      <c r="A107" s="247"/>
      <c r="B107" s="267">
        <f>+'Ark1'!C1745</f>
        <v>2024</v>
      </c>
      <c r="C107" s="267">
        <f>+'Ark1'!L1745</f>
        <v>5</v>
      </c>
      <c r="D107" s="267" t="s">
        <v>402</v>
      </c>
      <c r="F107" s="267">
        <f>+IF(G107=0,"",'Ark1'!Q1745)</f>
        <v>2</v>
      </c>
      <c r="G107" s="361">
        <f>+'Ark1'!R1745</f>
        <v>2</v>
      </c>
      <c r="H107" s="268">
        <f>+'Ark1'!AE1745</f>
        <v>33.333333333333343</v>
      </c>
      <c r="I107" s="268"/>
      <c r="J107" s="268">
        <f>+IF(G107=0,"",'Ark1'!AF1745)</f>
        <v>38.589284666392807</v>
      </c>
      <c r="K107" s="269">
        <f>+IF(G107=0,"",'Ark1'!T1745)</f>
        <v>9</v>
      </c>
      <c r="L107" s="305">
        <f>+IF(G107=0,"",'Ark1'!U1745)</f>
        <v>328.7999999999999</v>
      </c>
      <c r="M107" s="268"/>
      <c r="N107" s="270">
        <f>+IF(G107=0,"",'Ark1'!V1745)</f>
        <v>0</v>
      </c>
      <c r="O107" s="270">
        <f>+IF(G107=0,"",'Ark1'!W1745)</f>
        <v>100</v>
      </c>
      <c r="P107" s="270">
        <f>+IF(G107=0,"",'Ark1'!X1745)</f>
        <v>50</v>
      </c>
      <c r="Q107" s="270">
        <f>+IF(G107=0,"",'Ark1'!AG1745)</f>
        <v>856.5</v>
      </c>
      <c r="R107" s="270">
        <f>+IF(G107=0,"",'Ark1'!AH1745)</f>
        <v>0</v>
      </c>
      <c r="S107" s="377">
        <f>+IF(G107=0,"",'Ark1'!AR1745)</f>
        <v>212.5</v>
      </c>
      <c r="T107" s="113">
        <f>+IF(G107=0,"",'Ark1'!AS1745)</f>
        <v>33.755142397497302</v>
      </c>
      <c r="U107" s="270">
        <f>+IF(G107=0,"",'Ark1'!Y1745)</f>
        <v>63.40000000000024</v>
      </c>
      <c r="V107" s="269">
        <f>+IF(G107=0,"",'Ark1'!AA1745)</f>
        <v>1</v>
      </c>
      <c r="W107" s="270">
        <f>+IF(G107=0,"",'Ark1'!AC1745)</f>
        <v>-99.999999999999076</v>
      </c>
      <c r="X107" s="305">
        <f t="shared" si="18"/>
        <v>383.8879159369526</v>
      </c>
      <c r="Y107" s="270">
        <f t="shared" si="19"/>
        <v>65.759999999999977</v>
      </c>
      <c r="Z107" s="268">
        <f t="shared" si="20"/>
        <v>1</v>
      </c>
      <c r="AA107" s="247"/>
      <c r="AB107" s="250"/>
      <c r="AD107" s="27"/>
      <c r="AE107" s="26"/>
      <c r="AF107" s="251"/>
      <c r="AG107" s="85"/>
      <c r="AH107" s="26"/>
      <c r="AI107" s="26"/>
      <c r="AJ107" s="32"/>
      <c r="AK107" s="32"/>
      <c r="AL107" s="32"/>
    </row>
    <row r="108" spans="1:55" ht="15.6">
      <c r="A108" s="247"/>
      <c r="B108" s="330">
        <f>+'Ark1'!C1780</f>
        <v>2024</v>
      </c>
      <c r="C108" s="267">
        <f>+'Ark1'!L1780</f>
        <v>6</v>
      </c>
      <c r="D108" s="267" t="s">
        <v>33</v>
      </c>
      <c r="F108" s="85" t="str">
        <f>+IF(G108=0,"",'Ark1'!Q1780)</f>
        <v/>
      </c>
      <c r="G108" s="361">
        <f>+'Ark1'!R1780</f>
        <v>0</v>
      </c>
      <c r="H108" s="27" t="str">
        <f>+IF(G108=0,"",'Ark1'!AE1780)</f>
        <v/>
      </c>
      <c r="I108" s="268"/>
      <c r="J108" s="27" t="str">
        <f>+IF(G108=0,"",'Ark1'!AF1780)</f>
        <v/>
      </c>
      <c r="K108" s="26" t="str">
        <f>+IF(G108=0,"",'Ark1'!T1780)</f>
        <v/>
      </c>
      <c r="L108" s="305" t="str">
        <f>+IF(G108=0,"",'Ark1'!U1780)</f>
        <v/>
      </c>
      <c r="M108" s="268"/>
      <c r="N108" s="32" t="str">
        <f>+IF(G108=0,"",'Ark1'!V1780)</f>
        <v/>
      </c>
      <c r="O108" s="32" t="str">
        <f>+IF(G108=0,"",'Ark1'!W1780)</f>
        <v/>
      </c>
      <c r="P108" s="32" t="str">
        <f>+IF(G108=0,"",'Ark1'!X1780)</f>
        <v/>
      </c>
      <c r="Q108" s="32" t="str">
        <f>+IF(G108=0,"",'Ark1'!AG1780)</f>
        <v/>
      </c>
      <c r="R108" s="32" t="str">
        <f>+IF(G108=0,"",'Ark1'!AH1780)</f>
        <v/>
      </c>
      <c r="S108" s="377" t="str">
        <f>+IF(G108=0,"",'Ark1'!AR1780)</f>
        <v/>
      </c>
      <c r="T108" s="113" t="str">
        <f>+IF(G108=0,"",'Ark1'!AS1780)</f>
        <v/>
      </c>
      <c r="U108" s="32" t="str">
        <f>+IF(G108=0,"",'Ark1'!Y1780)</f>
        <v/>
      </c>
      <c r="V108" s="26" t="str">
        <f>+IF(G108=0,"",'Ark1'!AA1780)</f>
        <v/>
      </c>
      <c r="W108" s="32" t="str">
        <f>+IF(G108=0,"",'Ark1'!AC1780)</f>
        <v/>
      </c>
      <c r="X108" s="305" t="str">
        <f t="shared" si="18"/>
        <v/>
      </c>
      <c r="Y108" s="32" t="str">
        <f t="shared" si="19"/>
        <v/>
      </c>
      <c r="Z108" s="27" t="str">
        <f t="shared" si="20"/>
        <v/>
      </c>
      <c r="AA108" s="247"/>
      <c r="AB108" s="250"/>
      <c r="AD108" s="27"/>
      <c r="AE108" s="26"/>
      <c r="AF108" s="251"/>
      <c r="AG108" s="85"/>
      <c r="AH108" s="26"/>
      <c r="AI108" s="26"/>
      <c r="AJ108" s="32"/>
      <c r="AK108" s="32"/>
      <c r="AL108" s="32"/>
    </row>
    <row r="109" spans="1:55" ht="15.6">
      <c r="A109" s="247"/>
      <c r="B109" s="330">
        <f>+'Ark1'!C1815</f>
        <v>2024</v>
      </c>
      <c r="C109" s="267">
        <f>+'Ark1'!L1815</f>
        <v>7</v>
      </c>
      <c r="D109" s="267" t="s">
        <v>34</v>
      </c>
      <c r="F109" s="267" t="str">
        <f>+IF(G109=0,"",'Ark1'!Q1815)</f>
        <v/>
      </c>
      <c r="G109" s="361">
        <f>+'Ark1'!R1815</f>
        <v>0</v>
      </c>
      <c r="H109" s="268" t="str">
        <f>+IF(G109=0,"",'Ark1'!AE1815)</f>
        <v/>
      </c>
      <c r="I109" s="268"/>
      <c r="J109" s="268" t="str">
        <f>+IF(G109=0,"",'Ark1'!AF1815)</f>
        <v/>
      </c>
      <c r="K109" s="269" t="str">
        <f>+IF(G109=0,"",'Ark1'!T1815)</f>
        <v/>
      </c>
      <c r="L109" s="305" t="str">
        <f>+IF(G109=0,"",'Ark1'!U1815)</f>
        <v/>
      </c>
      <c r="M109" s="268"/>
      <c r="N109" s="270" t="str">
        <f>+IF(G109=0,"",'Ark1'!V1815)</f>
        <v/>
      </c>
      <c r="O109" s="270" t="str">
        <f>+IF(G109=0,"",'Ark1'!W1815)</f>
        <v/>
      </c>
      <c r="P109" s="270" t="str">
        <f>+IF(G109=0,"",'Ark1'!X1815)</f>
        <v/>
      </c>
      <c r="Q109" s="270" t="str">
        <f>+IF(G109=0,"",'Ark1'!AG1815)</f>
        <v/>
      </c>
      <c r="R109" s="270" t="str">
        <f>+IF(G109=0,"",'Ark1'!AH1815)</f>
        <v/>
      </c>
      <c r="S109" s="377" t="str">
        <f>+IF(G109=0,"",'Ark1'!AR1859)</f>
        <v/>
      </c>
      <c r="T109" s="113" t="str">
        <f>+IF(G109=0,"",'Ark1'!AS1859)</f>
        <v/>
      </c>
      <c r="U109" s="270" t="str">
        <f>+IF(G109=0,"",'Ark1'!Y1815)</f>
        <v/>
      </c>
      <c r="V109" s="269" t="str">
        <f>+IF(G109=0,"",'Ark1'!AA1815)</f>
        <v/>
      </c>
      <c r="W109" s="270" t="str">
        <f>+IF(G109=0,"",'Ark1'!AC1815)</f>
        <v/>
      </c>
      <c r="X109" s="305" t="str">
        <f t="shared" si="18"/>
        <v/>
      </c>
      <c r="Y109" s="270" t="str">
        <f t="shared" si="19"/>
        <v/>
      </c>
      <c r="Z109" s="268" t="str">
        <f t="shared" si="20"/>
        <v/>
      </c>
      <c r="AA109" s="247"/>
      <c r="AB109" s="250"/>
      <c r="AD109" s="27"/>
      <c r="AE109" s="26"/>
      <c r="AF109" s="251"/>
      <c r="AG109" s="85"/>
      <c r="AH109" s="26"/>
      <c r="AI109" s="26"/>
      <c r="AJ109" s="32"/>
      <c r="AK109" s="32"/>
      <c r="AL109" s="32"/>
    </row>
    <row r="110" spans="1:55" ht="15.6">
      <c r="A110" s="247"/>
      <c r="B110" s="85">
        <f>+'Ark1'!C1850</f>
        <v>2024</v>
      </c>
      <c r="C110" s="85">
        <f>+'Ark1'!L1850</f>
        <v>8</v>
      </c>
      <c r="D110" s="85" t="s">
        <v>35</v>
      </c>
      <c r="F110" s="85" t="str">
        <f>+IF(G110=0,"",'Ark1'!Q1850)</f>
        <v/>
      </c>
      <c r="G110" s="361">
        <f>+'Ark1'!R1850</f>
        <v>0</v>
      </c>
      <c r="H110" s="27" t="str">
        <f>+IF(G110=0,"",'Ark1'!AE1850)</f>
        <v/>
      </c>
      <c r="I110" s="268"/>
      <c r="J110" s="27" t="str">
        <f>+IF(G110=0,"",'Ark1'!AF1850)</f>
        <v/>
      </c>
      <c r="K110" s="26" t="str">
        <f>+IF(G110=0,"",'Ark1'!T1850)</f>
        <v/>
      </c>
      <c r="L110" s="305" t="str">
        <f>+IF(G110=0,"",'Ark1'!U1850)</f>
        <v/>
      </c>
      <c r="M110" s="268"/>
      <c r="N110" s="32" t="str">
        <f>+IF(G110=0,"",'Ark1'!V1850)</f>
        <v/>
      </c>
      <c r="O110" s="32" t="str">
        <f>+IF(G110=0,"",'Ark1'!W1850)</f>
        <v/>
      </c>
      <c r="P110" s="32" t="str">
        <f>+IF(G110=0,"",'Ark1'!X1850)</f>
        <v/>
      </c>
      <c r="Q110" s="32" t="str">
        <f>+IF(G110=0,"",'Ark1'!AG1850)</f>
        <v/>
      </c>
      <c r="R110" s="32" t="str">
        <f>+IF(G110=0,"",'Ark1'!AH1850)</f>
        <v/>
      </c>
      <c r="S110" s="377" t="str">
        <f>+IF(G110=0,"",'Ark1'!AR1963)</f>
        <v/>
      </c>
      <c r="T110" s="113" t="str">
        <f>+IF(G110=0,"",'Ark1'!AS1963)</f>
        <v/>
      </c>
      <c r="U110" s="32" t="str">
        <f>+IF(G110=0,"",'Ark1'!Y1850)</f>
        <v/>
      </c>
      <c r="V110" s="26" t="str">
        <f>+IF(G110=0,"",'Ark1'!AA1850)</f>
        <v/>
      </c>
      <c r="W110" s="32" t="str">
        <f>+IF(G110=0,"",'Ark1'!AC1850)</f>
        <v/>
      </c>
      <c r="X110" s="305" t="str">
        <f t="shared" si="18"/>
        <v/>
      </c>
      <c r="Y110" s="32" t="str">
        <f t="shared" si="19"/>
        <v/>
      </c>
      <c r="Z110" s="27" t="str">
        <f t="shared" si="20"/>
        <v/>
      </c>
      <c r="AA110" s="247"/>
      <c r="AB110" s="250"/>
      <c r="AD110" s="27"/>
      <c r="AE110" s="26"/>
      <c r="AF110" s="251"/>
      <c r="AG110" s="85"/>
      <c r="AH110" s="26"/>
      <c r="AI110" s="26"/>
      <c r="AJ110" s="32"/>
      <c r="AK110" s="32"/>
      <c r="AL110" s="32"/>
    </row>
    <row r="111" spans="1:55" ht="15.6">
      <c r="A111" s="247"/>
      <c r="B111" s="330">
        <f>+'Ark1'!C1885</f>
        <v>2024</v>
      </c>
      <c r="C111" s="267">
        <f>+'Ark1'!L1885</f>
        <v>9</v>
      </c>
      <c r="D111" s="267" t="s">
        <v>36</v>
      </c>
      <c r="F111" s="267" t="str">
        <f>+IF(G111=0,"",'Ark1'!Q1885)</f>
        <v/>
      </c>
      <c r="G111" s="361">
        <f>+'Ark1'!R1885</f>
        <v>0</v>
      </c>
      <c r="H111" s="268" t="str">
        <f>+IF(G111=0,"",'Ark1'!AE1885)</f>
        <v/>
      </c>
      <c r="I111" s="268"/>
      <c r="J111" s="268" t="str">
        <f>+IF(G111=0,"",'Ark1'!AF1885)</f>
        <v/>
      </c>
      <c r="K111" s="269" t="str">
        <f>+IF(G111=0,"",'Ark1'!T1885)</f>
        <v/>
      </c>
      <c r="L111" s="305" t="str">
        <f>+IF(G111=0,"",'Ark1'!U1885)</f>
        <v/>
      </c>
      <c r="M111" s="268"/>
      <c r="N111" s="270" t="str">
        <f>+IF(G111=0,"",'Ark1'!V1885)</f>
        <v/>
      </c>
      <c r="O111" s="270" t="str">
        <f>+IF(G111=0,"",'Ark1'!W1885)</f>
        <v/>
      </c>
      <c r="P111" s="270" t="str">
        <f>+IF(G111=0,"",'Ark1'!X1885)</f>
        <v/>
      </c>
      <c r="Q111" s="270" t="str">
        <f>+IF(G111=0,"",'Ark1'!AG1885)</f>
        <v/>
      </c>
      <c r="R111" s="270" t="str">
        <f>+IF(G111=0,"",'Ark1'!AH1885)</f>
        <v/>
      </c>
      <c r="S111" s="377" t="str">
        <f>+IF(G111=0,"",'Ark1'!AR1998)</f>
        <v/>
      </c>
      <c r="T111" s="113" t="str">
        <f>+IF(G111=0,"",'Ark1'!AS1998)</f>
        <v/>
      </c>
      <c r="U111" s="270" t="str">
        <f>+IF(G111=0,"",'Ark1'!Y1885)</f>
        <v/>
      </c>
      <c r="V111" s="269" t="str">
        <f>+IF(G111=0,"",'Ark1'!AA1885)</f>
        <v/>
      </c>
      <c r="W111" s="270" t="str">
        <f>+IF(G111=0,"",'Ark1'!AC1885)</f>
        <v/>
      </c>
      <c r="X111" s="305" t="str">
        <f t="shared" si="18"/>
        <v/>
      </c>
      <c r="Y111" s="270" t="str">
        <f t="shared" si="19"/>
        <v/>
      </c>
      <c r="Z111" s="268" t="str">
        <f t="shared" si="20"/>
        <v/>
      </c>
      <c r="AA111" s="247"/>
      <c r="AB111" s="250"/>
      <c r="AD111" s="27"/>
      <c r="AE111" s="26"/>
      <c r="AF111" s="251"/>
      <c r="AG111" s="85"/>
      <c r="AH111" s="26"/>
      <c r="AI111" s="26"/>
      <c r="AJ111" s="32"/>
      <c r="AK111" s="32"/>
      <c r="AL111" s="32"/>
    </row>
    <row r="112" spans="1:55" ht="15.6">
      <c r="A112" s="247"/>
      <c r="B112" s="330">
        <f>+'Ark1'!C1920</f>
        <v>2024</v>
      </c>
      <c r="C112" s="267">
        <f>+'Ark1'!L1920</f>
        <v>10</v>
      </c>
      <c r="D112" s="267" t="s">
        <v>37</v>
      </c>
      <c r="F112" s="85" t="str">
        <f>+IF(G112=0,"",'Ark1'!Q1920)</f>
        <v/>
      </c>
      <c r="G112" s="361">
        <f>+'Ark1'!R1920</f>
        <v>0</v>
      </c>
      <c r="H112" s="27" t="str">
        <f>+IF(G112=0,"",'Ark1'!AE1920)</f>
        <v/>
      </c>
      <c r="I112" s="268"/>
      <c r="J112" s="27" t="str">
        <f>+IF(G112=0,"",'Ark1'!AF1920)</f>
        <v/>
      </c>
      <c r="K112" s="26" t="str">
        <f>+IF(G112=0,"",'Ark1'!T1920)</f>
        <v/>
      </c>
      <c r="L112" s="305" t="str">
        <f>+IF(G112=0,"",'Ark1'!U1920)</f>
        <v/>
      </c>
      <c r="M112" s="268"/>
      <c r="N112" s="32" t="str">
        <f>+IF(G112=0,"",'Ark1'!V1920)</f>
        <v/>
      </c>
      <c r="O112" s="32" t="str">
        <f>+IF(G112=0,"",'Ark1'!W1920)</f>
        <v/>
      </c>
      <c r="P112" s="32" t="str">
        <f>+IF(G112=0,"",'Ark1'!X1920)</f>
        <v/>
      </c>
      <c r="Q112" s="32" t="str">
        <f>+IF(G112=0,"",'Ark1'!AG1920)</f>
        <v/>
      </c>
      <c r="R112" s="32" t="str">
        <f>+IF(G112=0,"",'Ark1'!AH1920)</f>
        <v/>
      </c>
      <c r="S112" s="377" t="str">
        <f>+IF(G112=0,"",'Ark1'!AR2033)</f>
        <v/>
      </c>
      <c r="T112" s="113" t="str">
        <f>+IF(G112=0,"",'Ark1'!AS2033)</f>
        <v/>
      </c>
      <c r="U112" s="32" t="str">
        <f>+IF(G112=0,"",'Ark1'!Y1920)</f>
        <v/>
      </c>
      <c r="V112" s="26" t="str">
        <f>+IF(G112=0,"",'Ark1'!AA1920)</f>
        <v/>
      </c>
      <c r="W112" s="32" t="str">
        <f>+IF(G112=0,"",'Ark1'!AC1920)</f>
        <v/>
      </c>
      <c r="X112" s="305" t="str">
        <f t="shared" si="18"/>
        <v/>
      </c>
      <c r="Y112" s="32" t="str">
        <f t="shared" si="19"/>
        <v/>
      </c>
      <c r="Z112" s="27" t="str">
        <f t="shared" si="20"/>
        <v/>
      </c>
      <c r="AA112" s="247"/>
      <c r="AB112" s="250"/>
      <c r="AD112" s="27"/>
      <c r="AE112" s="26"/>
      <c r="AF112" s="251"/>
      <c r="AG112" s="85"/>
      <c r="AH112" s="26"/>
      <c r="AI112" s="26"/>
      <c r="AJ112" s="32"/>
      <c r="AK112" s="32"/>
      <c r="AL112" s="32"/>
    </row>
    <row r="113" spans="1:55" ht="15.6">
      <c r="A113" s="247"/>
      <c r="B113" s="330">
        <f>+'Ark1'!C1955</f>
        <v>2024</v>
      </c>
      <c r="C113" s="267">
        <f>+'Ark1'!L1955</f>
        <v>11</v>
      </c>
      <c r="D113" s="267" t="s">
        <v>38</v>
      </c>
      <c r="F113" s="267" t="str">
        <f>+IF(G113=0,"",'Ark1'!Q1955)</f>
        <v/>
      </c>
      <c r="G113" s="361">
        <f>+'Ark1'!R1955</f>
        <v>0</v>
      </c>
      <c r="H113" s="268" t="str">
        <f>+IF(G113=0,"",'Ark1'!AE1955)</f>
        <v/>
      </c>
      <c r="I113" s="268"/>
      <c r="J113" s="268" t="str">
        <f>+IF(G113=0,"",'Ark1'!AF1955)</f>
        <v/>
      </c>
      <c r="K113" s="269" t="str">
        <f>+IF(G113=0,"",'Ark1'!T1955)</f>
        <v/>
      </c>
      <c r="L113" s="305" t="str">
        <f>+IF(G113=0,"",'Ark1'!U1955)</f>
        <v/>
      </c>
      <c r="M113" s="268"/>
      <c r="N113" s="270" t="str">
        <f>+IF(G113=0,"",'Ark1'!V1955)</f>
        <v/>
      </c>
      <c r="O113" s="270" t="str">
        <f>+IF(G113=0,"",'Ark1'!W1955)</f>
        <v/>
      </c>
      <c r="P113" s="270" t="str">
        <f>+IF(G113=0,"",'Ark1'!X1955)</f>
        <v/>
      </c>
      <c r="Q113" s="270" t="str">
        <f>+IF(G113=0,"",'Ark1'!AG1955)</f>
        <v/>
      </c>
      <c r="R113" s="270" t="str">
        <f>+IF(G113=0,"",'Ark1'!AH1955)</f>
        <v/>
      </c>
      <c r="S113" s="377" t="str">
        <f>+IF(G113=0,"",'Ark1'!AR1728)</f>
        <v/>
      </c>
      <c r="T113" s="113" t="str">
        <f>+IF(G113=0,"",'Ark1'!AS1728)</f>
        <v/>
      </c>
      <c r="U113" s="270" t="str">
        <f>+IF(G113=0,"",'Ark1'!Y1955)</f>
        <v/>
      </c>
      <c r="V113" s="269" t="str">
        <f>+IF(G113=0,"",'Ark1'!AA1955)</f>
        <v/>
      </c>
      <c r="W113" s="270" t="str">
        <f>+IF(G113=0,"",'Ark1'!AC1955)</f>
        <v/>
      </c>
      <c r="X113" s="305" t="str">
        <f t="shared" si="18"/>
        <v/>
      </c>
      <c r="Y113" s="270" t="str">
        <f t="shared" si="19"/>
        <v/>
      </c>
      <c r="Z113" s="268" t="str">
        <f t="shared" si="20"/>
        <v/>
      </c>
      <c r="AA113" s="247"/>
      <c r="AB113" s="250"/>
      <c r="AD113" s="27"/>
      <c r="AE113" s="26"/>
      <c r="AF113" s="251"/>
      <c r="AG113" s="85"/>
      <c r="AH113" s="26"/>
      <c r="AI113" s="26"/>
      <c r="AJ113" s="32"/>
      <c r="AK113" s="32"/>
      <c r="AL113" s="32"/>
    </row>
    <row r="114" spans="1:55" ht="15.6">
      <c r="A114" s="247"/>
      <c r="B114" s="330">
        <f>+'Ark1'!C1990</f>
        <v>2024</v>
      </c>
      <c r="C114" s="267">
        <f>+'Ark1'!L1990</f>
        <v>12</v>
      </c>
      <c r="D114" s="267" t="s">
        <v>39</v>
      </c>
      <c r="F114" s="85" t="str">
        <f>+IF(G114=0,"",'Ark1'!Q1990)</f>
        <v/>
      </c>
      <c r="G114" s="361">
        <f>+'Ark1'!R1990</f>
        <v>0</v>
      </c>
      <c r="H114" s="27" t="str">
        <f>+IF(G114=0,"",'Ark1'!AE1990)</f>
        <v/>
      </c>
      <c r="I114" s="268"/>
      <c r="J114" s="27" t="str">
        <f>+IF(G114=0,"",'Ark1'!AF1990)</f>
        <v/>
      </c>
      <c r="K114" s="26" t="str">
        <f>+IF(G114=0,"",'Ark1'!T1990)</f>
        <v/>
      </c>
      <c r="L114" s="305" t="str">
        <f>+IF(G114=0,"",'Ark1'!U1990)</f>
        <v/>
      </c>
      <c r="M114" s="268"/>
      <c r="N114" s="32" t="str">
        <f>+IF(G114=0,"",'Ark1'!V1990)</f>
        <v/>
      </c>
      <c r="O114" s="32" t="str">
        <f>+IF(G114=0,"",'Ark1'!W1990)</f>
        <v/>
      </c>
      <c r="P114" s="32" t="str">
        <f>+IF(G114=0,"",'Ark1'!X1990)</f>
        <v/>
      </c>
      <c r="Q114" s="32" t="str">
        <f>+IF(G114=0,"",'Ark1'!AG1990)</f>
        <v/>
      </c>
      <c r="R114" s="32" t="str">
        <f>+IF(G114=0,"",'Ark1'!AH1990)</f>
        <v/>
      </c>
      <c r="S114" s="377" t="str">
        <f>+IF(G114=0,"",'Ark1'!AR1729)</f>
        <v/>
      </c>
      <c r="T114" s="113" t="str">
        <f>+IF(G114=0,"",'Ark1'!AS1729)</f>
        <v/>
      </c>
      <c r="U114" s="32" t="str">
        <f>+IF(G114=0,"",'Ark1'!Y1990)</f>
        <v/>
      </c>
      <c r="V114" s="26" t="str">
        <f>+IF(G114=0,"",'Ark1'!AA1990)</f>
        <v/>
      </c>
      <c r="W114" s="32" t="str">
        <f>+IF(G114=0,"",'Ark1'!AC1990)</f>
        <v/>
      </c>
      <c r="X114" s="305" t="str">
        <f t="shared" si="18"/>
        <v/>
      </c>
      <c r="Y114" s="32" t="str">
        <f t="shared" si="19"/>
        <v/>
      </c>
      <c r="Z114" s="27" t="str">
        <f t="shared" si="20"/>
        <v/>
      </c>
      <c r="AA114" s="247"/>
      <c r="AB114" s="250"/>
      <c r="AD114" s="27"/>
      <c r="AE114" s="26"/>
      <c r="AF114" s="251"/>
      <c r="AG114" s="85"/>
      <c r="AH114" s="26"/>
      <c r="AI114" s="26"/>
      <c r="AJ114" s="32"/>
      <c r="AK114" s="32"/>
      <c r="AL114" s="32"/>
    </row>
    <row r="115" spans="1:55" ht="15.6">
      <c r="A115" s="247"/>
      <c r="B115" s="330">
        <f>+'Ark1'!C2025</f>
        <v>2024</v>
      </c>
      <c r="C115" s="267">
        <f>+'Ark1'!L2025</f>
        <v>13</v>
      </c>
      <c r="D115" s="267" t="s">
        <v>40</v>
      </c>
      <c r="F115" s="267" t="str">
        <f>+IF(G115=0,"",'Ark1'!Q2025)</f>
        <v/>
      </c>
      <c r="G115" s="361">
        <f>+'Ark1'!R2025</f>
        <v>0</v>
      </c>
      <c r="H115" s="268" t="str">
        <f>+IF(G115=0,"",'Ark1'!AE2025)</f>
        <v/>
      </c>
      <c r="I115" s="268"/>
      <c r="J115" s="268" t="str">
        <f>+IF(G115=0,"",'Ark1'!AF2025)</f>
        <v/>
      </c>
      <c r="K115" s="269" t="str">
        <f>+IF(G115=0,"",'Ark1'!T2025)</f>
        <v/>
      </c>
      <c r="L115" s="305" t="str">
        <f>+IF(G115=0,"",'Ark1'!U2025)</f>
        <v/>
      </c>
      <c r="M115" s="268"/>
      <c r="N115" s="270" t="str">
        <f>+IF(G115=0,"",'Ark1'!V2025)</f>
        <v/>
      </c>
      <c r="O115" s="270" t="str">
        <f>+IF(G115=0,"",'Ark1'!W2025)</f>
        <v/>
      </c>
      <c r="P115" s="270" t="str">
        <f>+IF(G115=0,"",'Ark1'!X2025)</f>
        <v/>
      </c>
      <c r="Q115" s="270" t="str">
        <f>+IF(G115=0,"",'Ark1'!AG2025)</f>
        <v/>
      </c>
      <c r="R115" s="270" t="str">
        <f>+IF(G115=0,"",'Ark1'!AH2025)</f>
        <v/>
      </c>
      <c r="S115" s="377" t="str">
        <f>+IF(G115=0,"",'Ark1'!AR1730)</f>
        <v/>
      </c>
      <c r="T115" s="113" t="str">
        <f>+IF(G115=0,"",'Ark1'!AS1730)</f>
        <v/>
      </c>
      <c r="U115" s="270" t="str">
        <f>+IF(G115=0,"",'Ark1'!Y2025)</f>
        <v/>
      </c>
      <c r="V115" s="269" t="str">
        <f>+IF(G115=0,"",'Ark1'!AA2025)</f>
        <v/>
      </c>
      <c r="W115" s="270" t="str">
        <f>+IF(G115=0,"",'Ark1'!AC2025)</f>
        <v/>
      </c>
      <c r="X115" s="305" t="str">
        <f t="shared" si="18"/>
        <v/>
      </c>
      <c r="Y115" s="270" t="str">
        <f t="shared" si="19"/>
        <v/>
      </c>
      <c r="Z115" s="268" t="str">
        <f t="shared" si="20"/>
        <v/>
      </c>
      <c r="AA115" s="247"/>
      <c r="AB115" s="250"/>
      <c r="AD115" s="27"/>
      <c r="AE115" s="26"/>
      <c r="AF115" s="251"/>
      <c r="AG115" s="85"/>
      <c r="AH115" s="26"/>
      <c r="AI115" s="26"/>
      <c r="AJ115" s="32"/>
      <c r="AK115" s="32"/>
      <c r="AL115" s="32"/>
    </row>
    <row r="116" spans="1:55" ht="15.6">
      <c r="A116" s="247"/>
      <c r="B116" s="330">
        <f>+'Ark1'!C2060</f>
        <v>2024</v>
      </c>
      <c r="C116" s="267">
        <f>+'Ark1'!L2060</f>
        <v>14</v>
      </c>
      <c r="D116" s="267" t="s">
        <v>403</v>
      </c>
      <c r="F116" s="85" t="str">
        <f>+IF(G116=0,"",'Ark1'!Q2060)</f>
        <v/>
      </c>
      <c r="G116" s="361">
        <f>+'Ark1'!R2060</f>
        <v>0</v>
      </c>
      <c r="H116" s="27" t="str">
        <f>+IF(G116=0,"",'Ark1'!AE2060)</f>
        <v/>
      </c>
      <c r="I116" s="268"/>
      <c r="J116" s="27" t="str">
        <f>+IF(G116=0,"",'Ark1'!AF2060)</f>
        <v/>
      </c>
      <c r="K116" s="26" t="str">
        <f>+IF(G116=0,"",'Ark1'!T2060)</f>
        <v/>
      </c>
      <c r="L116" s="305" t="str">
        <f>+IF(G116=0,"",'Ark1'!U2060)</f>
        <v/>
      </c>
      <c r="M116" s="268"/>
      <c r="N116" s="32" t="str">
        <f>+IF(G116=0,"",'Ark1'!V2060)</f>
        <v/>
      </c>
      <c r="O116" s="32" t="str">
        <f>+IF(G116=0,"",'Ark1'!W2060)</f>
        <v/>
      </c>
      <c r="P116" s="32" t="str">
        <f>+IF(G116=0,"",'Ark1'!X2060)</f>
        <v/>
      </c>
      <c r="Q116" s="32" t="str">
        <f>+IF(G116=0,"",'Ark1'!AG2060)</f>
        <v/>
      </c>
      <c r="R116" s="32" t="str">
        <f>+IF(G116=0,"",'Ark1'!AH2060)</f>
        <v/>
      </c>
      <c r="S116" s="377" t="str">
        <f>+IF(G116=0,"",'Ark1'!AR1731)</f>
        <v/>
      </c>
      <c r="T116" s="113" t="str">
        <f>+IF(G116=0,"",'Ark1'!AS1731)</f>
        <v/>
      </c>
      <c r="U116" s="32" t="str">
        <f>+IF(G116=0,"",'Ark1'!Y2060)</f>
        <v/>
      </c>
      <c r="V116" s="26" t="str">
        <f>+IF(G116=0,"",'Ark1'!AA2060)</f>
        <v/>
      </c>
      <c r="W116" s="32" t="str">
        <f>+IF(G116=0,"",'Ark1'!AC2060)</f>
        <v/>
      </c>
      <c r="X116" s="305" t="str">
        <f t="shared" si="18"/>
        <v/>
      </c>
      <c r="Y116" s="32" t="str">
        <f t="shared" si="19"/>
        <v/>
      </c>
      <c r="Z116" s="27" t="str">
        <f t="shared" si="20"/>
        <v/>
      </c>
      <c r="AA116" s="247"/>
      <c r="AB116" s="250"/>
      <c r="AD116" s="27"/>
      <c r="AE116" s="26"/>
      <c r="AF116" s="251"/>
      <c r="AG116" s="85"/>
      <c r="AH116" s="26"/>
      <c r="AI116" s="26"/>
      <c r="AJ116" s="32"/>
      <c r="AK116" s="32"/>
      <c r="AL116" s="32"/>
    </row>
    <row r="117" spans="1:55" ht="15.6">
      <c r="A117" s="247"/>
      <c r="B117" s="330">
        <f>+'Ark1'!C2095</f>
        <v>2024</v>
      </c>
      <c r="C117" s="267">
        <f>+'Ark1'!L2095</f>
        <v>15</v>
      </c>
      <c r="D117" s="267" t="s">
        <v>41</v>
      </c>
      <c r="F117" s="267" t="str">
        <f>+IF(G117=0,"",'Ark1'!Q2095)</f>
        <v/>
      </c>
      <c r="G117" s="361">
        <f>+'Ark1'!R2095</f>
        <v>0</v>
      </c>
      <c r="H117" s="268" t="str">
        <f>+IF(G117=0,"",'Ark1'!AE2095)</f>
        <v/>
      </c>
      <c r="I117" s="268"/>
      <c r="J117" s="268" t="str">
        <f>+IF(G117=0,"",'Ark1'!AF2095)</f>
        <v/>
      </c>
      <c r="K117" s="269" t="str">
        <f>+IF(G117=0,"",'Ark1'!T2095)</f>
        <v/>
      </c>
      <c r="L117" s="380" t="str">
        <f>+IF(G117=0,"",'Ark1'!U2095)</f>
        <v/>
      </c>
      <c r="M117" s="268"/>
      <c r="N117" s="270" t="str">
        <f>+IF(G117=0,"",'Ark1'!V2095)</f>
        <v/>
      </c>
      <c r="O117" s="270" t="str">
        <f>+IF(G117=0,"",'Ark1'!W2095)</f>
        <v/>
      </c>
      <c r="P117" s="270" t="str">
        <f>+IF(G117=0,"",'Ark1'!X2095)</f>
        <v/>
      </c>
      <c r="Q117" s="270" t="str">
        <f>+IF(G117=0,"",'Ark1'!AG2095)</f>
        <v/>
      </c>
      <c r="R117" s="270" t="str">
        <f>+IF(G117=0,"",'Ark1'!AH2095)</f>
        <v/>
      </c>
      <c r="S117" s="377" t="str">
        <f>+IF(G117=0,"",'Ark1'!AR1732)</f>
        <v/>
      </c>
      <c r="T117" s="113" t="str">
        <f>+IF(G117=0,"",'Ark1'!AS1732)</f>
        <v/>
      </c>
      <c r="U117" s="270" t="str">
        <f>+IF(G117=0,"",'Ark1'!Y2095)</f>
        <v/>
      </c>
      <c r="V117" s="269" t="str">
        <f>+IF(G117=0,"",'Ark1'!AA2095)</f>
        <v/>
      </c>
      <c r="W117" s="270" t="str">
        <f>+IF(G117=0,"",'Ark1'!AC2095)</f>
        <v/>
      </c>
      <c r="X117" s="305" t="str">
        <f t="shared" si="18"/>
        <v/>
      </c>
      <c r="Y117" s="270" t="str">
        <f t="shared" si="19"/>
        <v/>
      </c>
      <c r="Z117" s="268" t="str">
        <f t="shared" si="20"/>
        <v/>
      </c>
      <c r="AA117" s="247"/>
      <c r="AB117" s="250"/>
      <c r="AD117" s="27"/>
      <c r="AE117" s="26"/>
      <c r="AF117" s="251"/>
      <c r="AG117" s="85"/>
      <c r="AH117" s="26"/>
      <c r="AI117" s="26"/>
      <c r="AJ117" s="32"/>
      <c r="AK117" s="32"/>
      <c r="AL117" s="32"/>
    </row>
    <row r="118" spans="1:55" ht="19.8">
      <c r="A118" s="247"/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9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50"/>
      <c r="AD118" s="27"/>
      <c r="AE118" s="26"/>
      <c r="AF118" s="251"/>
      <c r="AG118" s="85"/>
      <c r="AK118" s="85"/>
      <c r="BC118" s="263"/>
    </row>
    <row r="119" spans="1:55" ht="22.8">
      <c r="A119" s="346" t="s">
        <v>730</v>
      </c>
      <c r="B119" s="247"/>
      <c r="C119" s="265"/>
      <c r="D119" s="346"/>
      <c r="E119" s="247"/>
      <c r="F119" s="247"/>
      <c r="G119" s="265" t="s">
        <v>639</v>
      </c>
      <c r="H119" s="280">
        <f>SUM(G121:G135)</f>
        <v>2</v>
      </c>
      <c r="I119" s="248"/>
      <c r="J119" s="247"/>
      <c r="K119" s="248"/>
      <c r="L119" s="345">
        <f>+Raser!P17</f>
        <v>227.55</v>
      </c>
      <c r="M119" s="249" t="s">
        <v>562</v>
      </c>
      <c r="N119" s="247"/>
      <c r="O119" s="249"/>
      <c r="P119" s="249"/>
      <c r="Q119" s="247"/>
      <c r="R119" s="249"/>
      <c r="S119" s="249"/>
      <c r="T119" s="249"/>
      <c r="U119" s="249"/>
      <c r="V119" s="249"/>
      <c r="W119" s="247"/>
      <c r="X119" s="345">
        <f>+Raser!V17</f>
        <v>334.878587196468</v>
      </c>
      <c r="Y119" s="249" t="s">
        <v>621</v>
      </c>
      <c r="Z119" s="248"/>
      <c r="AA119" s="248"/>
      <c r="AB119" s="250"/>
      <c r="AD119" s="27"/>
      <c r="AE119" s="26"/>
      <c r="AF119" s="251"/>
      <c r="AG119" s="85"/>
      <c r="AK119" s="85"/>
      <c r="BC119" s="263"/>
    </row>
    <row r="120" spans="1:55" ht="14.25" customHeight="1">
      <c r="A120" s="247"/>
      <c r="B120" s="247"/>
      <c r="C120" s="265"/>
      <c r="D120" s="344"/>
      <c r="E120" s="247"/>
      <c r="F120" s="265"/>
      <c r="G120" s="265"/>
      <c r="H120" s="265"/>
      <c r="I120" s="265"/>
      <c r="J120" s="265"/>
      <c r="K120" s="265"/>
      <c r="L120" s="265"/>
      <c r="M120" s="265"/>
      <c r="N120" s="266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48"/>
      <c r="AA120" s="247"/>
      <c r="AB120" s="250"/>
      <c r="AD120" s="27"/>
      <c r="AE120" s="26"/>
      <c r="AF120" s="251"/>
      <c r="AG120" s="85"/>
      <c r="AK120" s="85"/>
      <c r="BC120" s="263"/>
    </row>
    <row r="121" spans="1:55" ht="15.6">
      <c r="A121" s="386"/>
      <c r="B121" s="385">
        <f>+'Ark1'!C1606</f>
        <v>2024</v>
      </c>
      <c r="C121" s="267">
        <f t="shared" ref="C121:C135" si="21">+C103</f>
        <v>1</v>
      </c>
      <c r="D121" s="267" t="s">
        <v>29</v>
      </c>
      <c r="E121" s="267">
        <f>+'Ark1'!AP1606</f>
        <v>7</v>
      </c>
      <c r="F121" s="267" t="str">
        <f>+IF(G121=0,"",'Ark1'!Q1606)</f>
        <v/>
      </c>
      <c r="G121" s="361">
        <f>+'Ark1'!R1606</f>
        <v>0</v>
      </c>
      <c r="H121" s="268" t="str">
        <f>+IF(G121=0,"",'Ark1'!AE1606)</f>
        <v/>
      </c>
      <c r="I121" s="268"/>
      <c r="J121" s="268" t="str">
        <f>+IF(G121=0,"",'Ark1'!AF1606)</f>
        <v/>
      </c>
      <c r="K121" s="269" t="str">
        <f>+IF(G121=0,"",'Ark1'!T1606)</f>
        <v/>
      </c>
      <c r="L121" s="305" t="str">
        <f>+IF(G121=0,"",'Ark1'!U1606)</f>
        <v/>
      </c>
      <c r="M121" s="268"/>
      <c r="N121" s="270" t="str">
        <f>+IF(G121=0,"",'Ark1'!V1606)</f>
        <v/>
      </c>
      <c r="O121" s="270" t="str">
        <f>+IF(G121=0,"",'Ark1'!W1606)</f>
        <v/>
      </c>
      <c r="P121" s="270" t="str">
        <f>+IF(G121=0,"",'Ark1'!X1606)</f>
        <v/>
      </c>
      <c r="Q121" s="270" t="str">
        <f>+IF(G121=0,"",'Ark1'!AG1606)</f>
        <v/>
      </c>
      <c r="R121" s="270" t="str">
        <f>+IF(G121=0,"",'Ark1'!AH1606)</f>
        <v/>
      </c>
      <c r="S121" s="377" t="str">
        <f>+IF(G121=0,"",'Ark1'!AR1606)</f>
        <v/>
      </c>
      <c r="T121" s="113" t="str">
        <f>+IF(G121=0,"",'Ark1'!AS1606)</f>
        <v/>
      </c>
      <c r="U121" s="270" t="str">
        <f>+IF(G121=0,"",'Ark1'!Y1606)</f>
        <v/>
      </c>
      <c r="V121" s="269" t="str">
        <f>+IF(G121=0,"",'Ark1'!AA1606)</f>
        <v/>
      </c>
      <c r="W121" s="270" t="str">
        <f>+IF(G121=0,"",'Ark1'!AC1606)</f>
        <v/>
      </c>
      <c r="X121" s="305" t="str">
        <f t="shared" ref="X121:X135" si="22">IF(G121=0,"",1000*L121/Q121)</f>
        <v/>
      </c>
      <c r="Y121" s="270" t="str">
        <f t="shared" ref="Y121:Y135" si="23">IF(G121=0,"",L121/C121)</f>
        <v/>
      </c>
      <c r="Z121" s="268" t="str">
        <f t="shared" ref="Z121:Z135" si="24">IF(G121=0,"",G121/F121)</f>
        <v/>
      </c>
      <c r="AA121" s="247"/>
      <c r="AB121" s="250"/>
      <c r="AD121" s="27"/>
      <c r="AE121" s="26"/>
      <c r="AF121" s="251"/>
      <c r="AG121" s="85"/>
      <c r="AH121" s="26"/>
      <c r="AI121" s="26"/>
      <c r="AJ121" s="32"/>
      <c r="AK121" s="32"/>
      <c r="AL121" s="32"/>
    </row>
    <row r="122" spans="1:55" ht="15.6">
      <c r="A122" s="386"/>
      <c r="B122" s="385">
        <f>+'Ark1'!C1641</f>
        <v>2024</v>
      </c>
      <c r="C122" s="267">
        <f t="shared" si="21"/>
        <v>2</v>
      </c>
      <c r="D122" s="85" t="s">
        <v>30</v>
      </c>
      <c r="F122" s="85" t="str">
        <f>+IF(G122=0,"",'Ark1'!Q1641)</f>
        <v/>
      </c>
      <c r="G122" s="361">
        <f>+'Ark1'!R1641</f>
        <v>0</v>
      </c>
      <c r="H122" s="27" t="str">
        <f>+IF(G122=0,"",'Ark1'!AE1641)</f>
        <v/>
      </c>
      <c r="I122" s="268"/>
      <c r="J122" s="27" t="str">
        <f>+IF(G122=0,"",'Ark1'!AF1641)</f>
        <v/>
      </c>
      <c r="K122" s="26" t="str">
        <f>+IF(G122=0,"",'Ark1'!T1641)</f>
        <v/>
      </c>
      <c r="L122" s="305" t="str">
        <f>+IF(G122=0,"",'Ark1'!U1641)</f>
        <v/>
      </c>
      <c r="M122" s="268"/>
      <c r="N122" s="32" t="str">
        <f>+IF(G122=0,"",'Ark1'!V1641)</f>
        <v/>
      </c>
      <c r="O122" s="32" t="str">
        <f>+IF(G122=0,"",'Ark1'!W1641)</f>
        <v/>
      </c>
      <c r="P122" s="32" t="str">
        <f>+IF(G122=0,"",'Ark1'!X1641)</f>
        <v/>
      </c>
      <c r="Q122" s="32" t="str">
        <f>+IF(G122=0,"",'Ark1'!AG1641)</f>
        <v/>
      </c>
      <c r="R122" s="32" t="str">
        <f>+IF(G122=0,"",'Ark1'!AH1641)</f>
        <v/>
      </c>
      <c r="S122" s="377" t="str">
        <f>+IF(G122=0,"",'Ark1'!AR1641)</f>
        <v/>
      </c>
      <c r="T122" s="113" t="str">
        <f>+IF(G122=0,"",'Ark1'!AS1641)</f>
        <v/>
      </c>
      <c r="U122" s="32" t="str">
        <f>+IF(G122=0,"",'Ark1'!Y1641)</f>
        <v/>
      </c>
      <c r="V122" s="26" t="str">
        <f>+IF(G122=0,"",'Ark1'!AA1641)</f>
        <v/>
      </c>
      <c r="W122" s="32" t="str">
        <f>+IF(G122=0,"",'Ark1'!AC1641)</f>
        <v/>
      </c>
      <c r="X122" s="305" t="str">
        <f t="shared" si="22"/>
        <v/>
      </c>
      <c r="Y122" s="32" t="str">
        <f t="shared" si="23"/>
        <v/>
      </c>
      <c r="Z122" s="27" t="str">
        <f t="shared" si="24"/>
        <v/>
      </c>
      <c r="AA122" s="247"/>
      <c r="AB122" s="250"/>
      <c r="AD122" s="27"/>
      <c r="AE122" s="26"/>
      <c r="AF122" s="251"/>
      <c r="AG122" s="85"/>
      <c r="AH122" s="26"/>
      <c r="AI122" s="26"/>
      <c r="AJ122" s="32"/>
      <c r="AK122" s="32"/>
      <c r="AL122" s="32"/>
    </row>
    <row r="123" spans="1:55" ht="15.6">
      <c r="A123" s="386"/>
      <c r="B123" s="385">
        <f>+'Ark1'!C1676</f>
        <v>2024</v>
      </c>
      <c r="C123" s="267">
        <f t="shared" si="21"/>
        <v>3</v>
      </c>
      <c r="D123" s="267" t="s">
        <v>31</v>
      </c>
      <c r="F123" s="267">
        <f>+IF(G123=0,"",'Ark1'!Q1676)</f>
        <v>1</v>
      </c>
      <c r="G123" s="361">
        <f>+'Ark1'!R1676</f>
        <v>1</v>
      </c>
      <c r="H123" s="268">
        <f>+IF(G123=0,"",'Ark1'!AE1676)</f>
        <v>50</v>
      </c>
      <c r="I123" s="268"/>
      <c r="J123" s="268">
        <f>+IF(G123=0,"",'Ark1'!AF1676)</f>
        <v>34.849483629971445</v>
      </c>
      <c r="K123" s="269">
        <f>+IF(G123=0,"",'Ark1'!T1676)</f>
        <v>6</v>
      </c>
      <c r="L123" s="305">
        <f>+IF(G123=0,"",'Ark1'!U1676)</f>
        <v>158.6</v>
      </c>
      <c r="M123" s="268"/>
      <c r="N123" s="270">
        <f>+IF(G123=0,"",'Ark1'!V1676)</f>
        <v>0</v>
      </c>
      <c r="O123" s="270">
        <f>+IF(G123=0,"",'Ark1'!W1676)</f>
        <v>0</v>
      </c>
      <c r="P123" s="270">
        <f>+IF(G123=0,"",'Ark1'!X1676)</f>
        <v>0</v>
      </c>
      <c r="Q123" s="270">
        <f>+IF(G123=0,"",'Ark1'!AG1676)</f>
        <v>568</v>
      </c>
      <c r="R123" s="270">
        <f>+IF(G123=0,"",'Ark1'!AH1676)</f>
        <v>0</v>
      </c>
      <c r="S123" s="377">
        <f>+IF(G123=0,"",'Ark1'!AR1676)</f>
        <v>187</v>
      </c>
      <c r="T123" s="113">
        <f>+IF(G123=0,"",'Ark1'!AS1676)</f>
        <v>24.31488975032584</v>
      </c>
      <c r="U123" s="270">
        <f>+IF(G123=0,"",'Ark1'!Y1676)</f>
        <v>0</v>
      </c>
      <c r="V123" s="269">
        <f>+IF(G123=0,"",'Ark1'!AA1676)</f>
        <v>0</v>
      </c>
      <c r="W123" s="270">
        <f>+IF(G123=0,"",'Ark1'!AC1676)</f>
        <v>0</v>
      </c>
      <c r="X123" s="305">
        <f t="shared" si="22"/>
        <v>279.22535211267603</v>
      </c>
      <c r="Y123" s="270">
        <f t="shared" si="23"/>
        <v>52.866666666666667</v>
      </c>
      <c r="Z123" s="268">
        <f t="shared" si="24"/>
        <v>1</v>
      </c>
      <c r="AA123" s="247"/>
      <c r="AB123" s="250"/>
      <c r="AD123" s="27"/>
      <c r="AE123" s="26"/>
      <c r="AF123" s="251"/>
      <c r="AG123" s="85"/>
      <c r="AH123" s="26"/>
      <c r="AI123" s="26"/>
      <c r="AJ123" s="32"/>
      <c r="AK123" s="32"/>
      <c r="AL123" s="32"/>
    </row>
    <row r="124" spans="1:55" ht="15.6">
      <c r="A124" s="386"/>
      <c r="B124" s="385">
        <f>+'Ark1'!C1711</f>
        <v>2024</v>
      </c>
      <c r="C124" s="267">
        <f t="shared" si="21"/>
        <v>4</v>
      </c>
      <c r="D124" s="267" t="s">
        <v>32</v>
      </c>
      <c r="F124" s="85">
        <f>+IF(G124=0,"",'Ark1'!Q1711)</f>
        <v>1</v>
      </c>
      <c r="G124" s="361">
        <f>+'Ark1'!R1711</f>
        <v>1</v>
      </c>
      <c r="H124" s="27">
        <f>+IF(G124=0,"",'Ark1'!AE1711)</f>
        <v>50</v>
      </c>
      <c r="I124" s="268"/>
      <c r="J124" s="27">
        <f>+IF(G124=0,"",'Ark1'!AF1711)</f>
        <v>65.150516370028527</v>
      </c>
      <c r="K124" s="26">
        <f>+IF(G124=0,"",'Ark1'!T1711)</f>
        <v>8</v>
      </c>
      <c r="L124" s="305">
        <f>+IF(G124=0,"",'Ark1'!U1711)</f>
        <v>296.5</v>
      </c>
      <c r="M124" s="268"/>
      <c r="N124" s="32">
        <f>+IF(G124=0,"",'Ark1'!V1711)</f>
        <v>0</v>
      </c>
      <c r="O124" s="32">
        <f>+IF(G124=0,"",'Ark1'!W1711)</f>
        <v>100</v>
      </c>
      <c r="P124" s="32">
        <f>+IF(G124=0,"",'Ark1'!X1711)</f>
        <v>0</v>
      </c>
      <c r="Q124" s="32">
        <f>+IF(G124=0,"",'Ark1'!AG1711)</f>
        <v>791</v>
      </c>
      <c r="R124" s="32">
        <f>+IF(G124=0,"",'Ark1'!AH1711)</f>
        <v>0</v>
      </c>
      <c r="S124" s="377">
        <f>+IF(G124=0,"",'Ark1'!AR1711)</f>
        <v>215</v>
      </c>
      <c r="T124" s="113">
        <f>+IF(G124=0,"",'Ark1'!AS1711)</f>
        <v>29.884161143044008</v>
      </c>
      <c r="U124" s="32">
        <f>+IF(G124=0,"",'Ark1'!Y1711)</f>
        <v>0</v>
      </c>
      <c r="V124" s="26">
        <f>+IF(G124=0,"",'Ark1'!AA1711)</f>
        <v>0</v>
      </c>
      <c r="W124" s="32">
        <f>+IF(G124=0,"",'Ark1'!AC1711)</f>
        <v>0</v>
      </c>
      <c r="X124" s="305">
        <f t="shared" si="22"/>
        <v>374.84197218710494</v>
      </c>
      <c r="Y124" s="32">
        <f t="shared" si="23"/>
        <v>74.125</v>
      </c>
      <c r="Z124" s="27">
        <f t="shared" si="24"/>
        <v>1</v>
      </c>
      <c r="AA124" s="247"/>
      <c r="AB124" s="250"/>
      <c r="AD124" s="27"/>
      <c r="AE124" s="26"/>
      <c r="AF124" s="251"/>
      <c r="AG124" s="85"/>
      <c r="AH124" s="26"/>
      <c r="AI124" s="26"/>
      <c r="AJ124" s="32"/>
      <c r="AK124" s="32"/>
      <c r="AL124" s="32"/>
    </row>
    <row r="125" spans="1:55" ht="15.6">
      <c r="A125" s="386"/>
      <c r="B125" s="385">
        <f>+'Ark1'!C1746</f>
        <v>2024</v>
      </c>
      <c r="C125" s="267">
        <f t="shared" si="21"/>
        <v>5</v>
      </c>
      <c r="D125" s="267" t="s">
        <v>402</v>
      </c>
      <c r="F125" s="267" t="str">
        <f>+IF(G125=0,"",'Ark1'!Q1746)</f>
        <v/>
      </c>
      <c r="G125" s="361">
        <f>+'Ark1'!R1746</f>
        <v>0</v>
      </c>
      <c r="H125" s="268">
        <f>+'Ark1'!AE1746</f>
        <v>0</v>
      </c>
      <c r="I125" s="268"/>
      <c r="J125" s="268" t="str">
        <f>+IF(G125=0,"",'Ark1'!AF1746)</f>
        <v/>
      </c>
      <c r="K125" s="269" t="str">
        <f>+IF(G125=0,"",'Ark1'!T1746)</f>
        <v/>
      </c>
      <c r="L125" s="305" t="str">
        <f>+IF(G125=0,"",'Ark1'!U1746)</f>
        <v/>
      </c>
      <c r="M125" s="268"/>
      <c r="N125" s="270" t="str">
        <f>+IF(G125=0,"",'Ark1'!V1746)</f>
        <v/>
      </c>
      <c r="O125" s="270" t="str">
        <f>+IF(G125=0,"",'Ark1'!W1746)</f>
        <v/>
      </c>
      <c r="P125" s="270" t="str">
        <f>+IF(G125=0,"",'Ark1'!X1746)</f>
        <v/>
      </c>
      <c r="Q125" s="270" t="str">
        <f>+IF(G125=0,"",'Ark1'!AG1746)</f>
        <v/>
      </c>
      <c r="R125" s="270" t="str">
        <f>+IF(G125=0,"",'Ark1'!AH1746)</f>
        <v/>
      </c>
      <c r="S125" s="377" t="str">
        <f>+IF(G125=0,"",'Ark1'!AR1746)</f>
        <v/>
      </c>
      <c r="T125" s="113" t="str">
        <f>+IF(G125=0,"",'Ark1'!AS1746)</f>
        <v/>
      </c>
      <c r="U125" s="270" t="str">
        <f>+IF(G125=0,"",'Ark1'!Y1746)</f>
        <v/>
      </c>
      <c r="V125" s="269" t="str">
        <f>+IF(G125=0,"",'Ark1'!AA1746)</f>
        <v/>
      </c>
      <c r="W125" s="270" t="str">
        <f>+IF(G125=0,"",'Ark1'!AC1746)</f>
        <v/>
      </c>
      <c r="X125" s="305" t="str">
        <f t="shared" si="22"/>
        <v/>
      </c>
      <c r="Y125" s="270" t="str">
        <f t="shared" si="23"/>
        <v/>
      </c>
      <c r="Z125" s="268" t="str">
        <f t="shared" si="24"/>
        <v/>
      </c>
      <c r="AA125" s="247"/>
      <c r="AB125" s="250"/>
      <c r="AD125" s="27"/>
      <c r="AE125" s="26"/>
      <c r="AF125" s="251"/>
      <c r="AG125" s="85"/>
      <c r="AH125" s="26"/>
      <c r="AI125" s="26"/>
      <c r="AJ125" s="32"/>
      <c r="AK125" s="32"/>
      <c r="AL125" s="32"/>
    </row>
    <row r="126" spans="1:55" ht="15.6">
      <c r="A126" s="386"/>
      <c r="B126" s="385">
        <f>+'Ark1'!C1781</f>
        <v>2024</v>
      </c>
      <c r="C126" s="267">
        <f t="shared" si="21"/>
        <v>6</v>
      </c>
      <c r="D126" s="267" t="s">
        <v>33</v>
      </c>
      <c r="F126" s="85" t="str">
        <f>+IF(G126=0,"",'Ark1'!Q1781)</f>
        <v/>
      </c>
      <c r="G126" s="361">
        <f>+'Ark1'!R1781</f>
        <v>0</v>
      </c>
      <c r="H126" s="27" t="str">
        <f>+IF(G126=0,"",'Ark1'!AE1781)</f>
        <v/>
      </c>
      <c r="I126" s="268"/>
      <c r="J126" s="27" t="str">
        <f>+IF(G126=0,"",'Ark1'!AF1781)</f>
        <v/>
      </c>
      <c r="K126" s="26" t="str">
        <f>+IF(G126=0,"",'Ark1'!T1781)</f>
        <v/>
      </c>
      <c r="L126" s="305" t="str">
        <f>+IF(G126=0,"",'Ark1'!U1781)</f>
        <v/>
      </c>
      <c r="M126" s="268"/>
      <c r="N126" s="32" t="str">
        <f>+IF(G126=0,"",'Ark1'!V1781)</f>
        <v/>
      </c>
      <c r="O126" s="32" t="str">
        <f>+IF(G126=0,"",'Ark1'!W1781)</f>
        <v/>
      </c>
      <c r="P126" s="32" t="str">
        <f>+IF(G126=0,"",'Ark1'!X1781)</f>
        <v/>
      </c>
      <c r="Q126" s="32" t="str">
        <f>+IF(G126=0,"",'Ark1'!AG1781)</f>
        <v/>
      </c>
      <c r="R126" s="32" t="str">
        <f>+IF(G126=0,"",'Ark1'!AH1781)</f>
        <v/>
      </c>
      <c r="S126" s="377" t="str">
        <f>+IF(G126=0,"",'Ark1'!AR1803)</f>
        <v/>
      </c>
      <c r="T126" s="113" t="str">
        <f>+IF(G126=0,"",'Ark1'!AS1803)</f>
        <v/>
      </c>
      <c r="U126" s="32" t="str">
        <f>+IF(G126=0,"",'Ark1'!Y1781)</f>
        <v/>
      </c>
      <c r="V126" s="26" t="str">
        <f>+IF(G126=0,"",'Ark1'!AA1781)</f>
        <v/>
      </c>
      <c r="W126" s="32" t="str">
        <f>+IF(G126=0,"",'Ark1'!AC1781)</f>
        <v/>
      </c>
      <c r="X126" s="305" t="str">
        <f t="shared" si="22"/>
        <v/>
      </c>
      <c r="Y126" s="32" t="str">
        <f t="shared" si="23"/>
        <v/>
      </c>
      <c r="Z126" s="27" t="str">
        <f t="shared" si="24"/>
        <v/>
      </c>
      <c r="AA126" s="247"/>
      <c r="AB126" s="250"/>
      <c r="AD126" s="27"/>
      <c r="AE126" s="26"/>
      <c r="AF126" s="251"/>
      <c r="AG126" s="85"/>
      <c r="AH126" s="26"/>
      <c r="AI126" s="26"/>
      <c r="AJ126" s="32"/>
      <c r="AK126" s="32"/>
      <c r="AL126" s="32"/>
    </row>
    <row r="127" spans="1:55" ht="15.6">
      <c r="A127" s="386"/>
      <c r="B127" s="385">
        <f>+'Ark1'!C1816</f>
        <v>2024</v>
      </c>
      <c r="C127" s="267">
        <f t="shared" si="21"/>
        <v>7</v>
      </c>
      <c r="D127" s="267" t="s">
        <v>34</v>
      </c>
      <c r="F127" s="267" t="str">
        <f>+IF(G127=0,"",'Ark1'!Q1816)</f>
        <v/>
      </c>
      <c r="G127" s="361">
        <f>+'Ark1'!R1816</f>
        <v>0</v>
      </c>
      <c r="H127" s="268" t="str">
        <f>+IF(G127=0,"",'Ark1'!AE1816)</f>
        <v/>
      </c>
      <c r="I127" s="268"/>
      <c r="J127" s="268" t="str">
        <f>+IF(G127=0,"",'Ark1'!AF1816)</f>
        <v/>
      </c>
      <c r="K127" s="269" t="str">
        <f>+IF(G127=0,"",'Ark1'!T1816)</f>
        <v/>
      </c>
      <c r="L127" s="305" t="str">
        <f>+IF(G127=0,"",'Ark1'!U1816)</f>
        <v/>
      </c>
      <c r="M127" s="268"/>
      <c r="N127" s="270" t="str">
        <f>+IF(G127=0,"",'Ark1'!V1816)</f>
        <v/>
      </c>
      <c r="O127" s="270" t="str">
        <f>+IF(G127=0,"",'Ark1'!W1816)</f>
        <v/>
      </c>
      <c r="P127" s="270" t="str">
        <f>+IF(G127=0,"",'Ark1'!X1816)</f>
        <v/>
      </c>
      <c r="Q127" s="270" t="str">
        <f>+IF(G127=0,"",'Ark1'!AG1816)</f>
        <v/>
      </c>
      <c r="R127" s="270" t="str">
        <f>+IF(G127=0,"",'Ark1'!AH1816)</f>
        <v/>
      </c>
      <c r="S127" s="377" t="str">
        <f>+IF(G127=0,"",'Ark1'!AR1882)</f>
        <v/>
      </c>
      <c r="T127" s="113" t="str">
        <f>+IF(G127=0,"",'Ark1'!AS1882)</f>
        <v/>
      </c>
      <c r="U127" s="270" t="str">
        <f>+IF(G127=0,"",'Ark1'!Y1816)</f>
        <v/>
      </c>
      <c r="V127" s="269" t="str">
        <f>+IF(G127=0,"",'Ark1'!AA1816)</f>
        <v/>
      </c>
      <c r="W127" s="270" t="str">
        <f>+IF(G127=0,"",'Ark1'!AC1816)</f>
        <v/>
      </c>
      <c r="X127" s="305" t="str">
        <f t="shared" si="22"/>
        <v/>
      </c>
      <c r="Y127" s="270" t="str">
        <f t="shared" si="23"/>
        <v/>
      </c>
      <c r="Z127" s="268" t="str">
        <f t="shared" si="24"/>
        <v/>
      </c>
      <c r="AA127" s="247"/>
      <c r="AB127" s="250"/>
      <c r="AD127" s="27"/>
      <c r="AE127" s="26"/>
      <c r="AF127" s="251"/>
      <c r="AG127" s="85"/>
      <c r="AH127" s="26"/>
      <c r="AI127" s="26"/>
      <c r="AJ127" s="32"/>
      <c r="AK127" s="32"/>
      <c r="AL127" s="32"/>
    </row>
    <row r="128" spans="1:55" ht="15.6">
      <c r="A128" s="386"/>
      <c r="B128" s="385">
        <f>+'Ark1'!C1817</f>
        <v>2024</v>
      </c>
      <c r="C128" s="267">
        <f t="shared" si="21"/>
        <v>8</v>
      </c>
      <c r="D128" s="85" t="s">
        <v>35</v>
      </c>
      <c r="F128" s="85" t="str">
        <f>+IF(G128=0,"",'Ark1'!Q1851)</f>
        <v/>
      </c>
      <c r="G128" s="361">
        <f>+'Ark1'!R1851</f>
        <v>0</v>
      </c>
      <c r="H128" s="27" t="str">
        <f>+IF(G128=0,"",'Ark1'!AE1851)</f>
        <v/>
      </c>
      <c r="I128" s="268"/>
      <c r="J128" s="27" t="str">
        <f>+IF(G128=0,"",'Ark1'!AF1851)</f>
        <v/>
      </c>
      <c r="K128" s="26" t="str">
        <f>+IF(G128=0,"",'Ark1'!T1851)</f>
        <v/>
      </c>
      <c r="L128" s="305" t="str">
        <f>+IF(G128=0,"",'Ark1'!U1851)</f>
        <v/>
      </c>
      <c r="M128" s="268"/>
      <c r="N128" s="32" t="str">
        <f>+IF(G128=0,"",'Ark1'!V1851)</f>
        <v/>
      </c>
      <c r="O128" s="32" t="str">
        <f>+IF(G128=0,"",'Ark1'!W1851)</f>
        <v/>
      </c>
      <c r="P128" s="32" t="str">
        <f>+IF(G128=0,"",'Ark1'!X1851)</f>
        <v/>
      </c>
      <c r="Q128" s="32" t="str">
        <f>+IF(G128=0,"",'Ark1'!AG1851)</f>
        <v/>
      </c>
      <c r="R128" s="32" t="str">
        <f>+IF(G128=0,"",'Ark1'!AH1851)</f>
        <v/>
      </c>
      <c r="S128" s="377" t="str">
        <f>+IF(G128=0,"",'Ark1'!AR1986)</f>
        <v/>
      </c>
      <c r="T128" s="113" t="str">
        <f>+IF(G128=0,"",'Ark1'!AS1986)</f>
        <v/>
      </c>
      <c r="U128" s="32" t="str">
        <f>+IF(G128=0,"",'Ark1'!Y1851)</f>
        <v/>
      </c>
      <c r="V128" s="26" t="str">
        <f>+IF(G128=0,"",'Ark1'!AA1851)</f>
        <v/>
      </c>
      <c r="W128" s="32" t="str">
        <f>+IF(G128=0,"",'Ark1'!AC1851)</f>
        <v/>
      </c>
      <c r="X128" s="305" t="str">
        <f t="shared" si="22"/>
        <v/>
      </c>
      <c r="Y128" s="32" t="str">
        <f t="shared" si="23"/>
        <v/>
      </c>
      <c r="Z128" s="27" t="str">
        <f t="shared" si="24"/>
        <v/>
      </c>
      <c r="AA128" s="247"/>
      <c r="AB128" s="250"/>
      <c r="AD128" s="27"/>
      <c r="AE128" s="26"/>
      <c r="AF128" s="251"/>
      <c r="AG128" s="85"/>
      <c r="AH128" s="26"/>
      <c r="AI128" s="26"/>
      <c r="AJ128" s="32"/>
      <c r="AK128" s="32"/>
      <c r="AL128" s="32"/>
    </row>
    <row r="129" spans="1:55" ht="15.6">
      <c r="A129" s="386"/>
      <c r="B129" s="385">
        <f>+'Ark1'!C1886</f>
        <v>2024</v>
      </c>
      <c r="C129" s="267">
        <f t="shared" si="21"/>
        <v>9</v>
      </c>
      <c r="D129" s="267" t="s">
        <v>36</v>
      </c>
      <c r="F129" s="267" t="str">
        <f>+IF(G129=0,"",'Ark1'!Q1886)</f>
        <v/>
      </c>
      <c r="G129" s="361">
        <f>+'Ark1'!R1886</f>
        <v>0</v>
      </c>
      <c r="H129" s="268" t="str">
        <f>+IF(G129=0,"",'Ark1'!AE1886)</f>
        <v/>
      </c>
      <c r="I129" s="268"/>
      <c r="J129" s="268" t="str">
        <f>+IF(G129=0,"",'Ark1'!AF1886)</f>
        <v/>
      </c>
      <c r="K129" s="269" t="str">
        <f>+IF(G129=0,"",'Ark1'!T1886)</f>
        <v/>
      </c>
      <c r="L129" s="305" t="str">
        <f>+IF(G129=0,"",'Ark1'!U1886)</f>
        <v/>
      </c>
      <c r="M129" s="268"/>
      <c r="N129" s="270" t="str">
        <f>+IF(G129=0,"",'Ark1'!V1886)</f>
        <v/>
      </c>
      <c r="O129" s="270" t="str">
        <f>+IF(G129=0,"",'Ark1'!W1886)</f>
        <v/>
      </c>
      <c r="P129" s="270" t="str">
        <f>+IF(G129=0,"",'Ark1'!X1886)</f>
        <v/>
      </c>
      <c r="Q129" s="270" t="str">
        <f>+IF(G129=0,"",'Ark1'!AG1886)</f>
        <v/>
      </c>
      <c r="R129" s="270" t="str">
        <f>+IF(G129=0,"",'Ark1'!AH1886)</f>
        <v/>
      </c>
      <c r="S129" s="377" t="str">
        <f>+IF(G129=0,"",'Ark1'!AR2021)</f>
        <v/>
      </c>
      <c r="T129" s="113" t="str">
        <f>+IF(G129=0,"",'Ark1'!AS2021)</f>
        <v/>
      </c>
      <c r="U129" s="270" t="str">
        <f>+IF(G129=0,"",'Ark1'!Y1886)</f>
        <v/>
      </c>
      <c r="V129" s="269" t="str">
        <f>+IF(G129=0,"",'Ark1'!AA1886)</f>
        <v/>
      </c>
      <c r="W129" s="270" t="str">
        <f>+IF(G129=0,"",'Ark1'!AC1886)</f>
        <v/>
      </c>
      <c r="X129" s="305" t="str">
        <f t="shared" si="22"/>
        <v/>
      </c>
      <c r="Y129" s="270" t="str">
        <f t="shared" si="23"/>
        <v/>
      </c>
      <c r="Z129" s="268" t="str">
        <f t="shared" si="24"/>
        <v/>
      </c>
      <c r="AA129" s="247"/>
      <c r="AB129" s="250"/>
      <c r="AD129" s="27"/>
      <c r="AE129" s="26"/>
      <c r="AF129" s="251"/>
      <c r="AG129" s="85"/>
      <c r="AH129" s="26"/>
      <c r="AI129" s="26"/>
      <c r="AJ129" s="32"/>
      <c r="AK129" s="32"/>
      <c r="AL129" s="32"/>
    </row>
    <row r="130" spans="1:55" ht="15.6">
      <c r="A130" s="386"/>
      <c r="B130" s="385">
        <f>+'Ark1'!C1921</f>
        <v>2024</v>
      </c>
      <c r="C130" s="267">
        <f t="shared" si="21"/>
        <v>10</v>
      </c>
      <c r="D130" s="267" t="s">
        <v>37</v>
      </c>
      <c r="F130" s="85" t="str">
        <f>+IF(G130=0,"",'Ark1'!Q1921)</f>
        <v/>
      </c>
      <c r="G130" s="361">
        <f>+'Ark1'!R1921</f>
        <v>0</v>
      </c>
      <c r="H130" s="27" t="str">
        <f>+IF(G130=0,"",'Ark1'!AE1921)</f>
        <v/>
      </c>
      <c r="I130" s="268"/>
      <c r="J130" s="27" t="str">
        <f>+IF(G130=0,"",'Ark1'!AF1921)</f>
        <v/>
      </c>
      <c r="K130" s="26" t="str">
        <f>+IF(G130=0,"",'Ark1'!T1921)</f>
        <v/>
      </c>
      <c r="L130" s="305" t="str">
        <f>+IF(G130=0,"",'Ark1'!U1921)</f>
        <v/>
      </c>
      <c r="M130" s="268"/>
      <c r="N130" s="32" t="str">
        <f>+IF(G130=0,"",'Ark1'!V1921)</f>
        <v/>
      </c>
      <c r="O130" s="32" t="str">
        <f>+IF(G130=0,"",'Ark1'!W1921)</f>
        <v/>
      </c>
      <c r="P130" s="32" t="str">
        <f>+IF(G130=0,"",'Ark1'!X1921)</f>
        <v/>
      </c>
      <c r="Q130" s="32" t="str">
        <f>+IF(G130=0,"",'Ark1'!AG1921)</f>
        <v/>
      </c>
      <c r="R130" s="32" t="str">
        <f>+IF(G130=0,"",'Ark1'!AH1921)</f>
        <v/>
      </c>
      <c r="S130" s="377" t="str">
        <f>+IF(G130=0,"",'Ark1'!AR2056)</f>
        <v/>
      </c>
      <c r="T130" s="113" t="str">
        <f>+IF(G130=0,"",'Ark1'!AS2056)</f>
        <v/>
      </c>
      <c r="U130" s="32" t="str">
        <f>+IF(G130=0,"",'Ark1'!Y1921)</f>
        <v/>
      </c>
      <c r="V130" s="26" t="str">
        <f>+IF(G130=0,"",'Ark1'!AA1921)</f>
        <v/>
      </c>
      <c r="W130" s="32" t="str">
        <f>+IF(G130=0,"",'Ark1'!AC1921)</f>
        <v/>
      </c>
      <c r="X130" s="305" t="str">
        <f t="shared" si="22"/>
        <v/>
      </c>
      <c r="Y130" s="32" t="str">
        <f t="shared" si="23"/>
        <v/>
      </c>
      <c r="Z130" s="27" t="str">
        <f t="shared" si="24"/>
        <v/>
      </c>
      <c r="AA130" s="247"/>
      <c r="AB130" s="250"/>
      <c r="AD130" s="27"/>
      <c r="AE130" s="26"/>
      <c r="AF130" s="251"/>
      <c r="AG130" s="85"/>
      <c r="AH130" s="26"/>
      <c r="AI130" s="26"/>
      <c r="AJ130" s="32"/>
      <c r="AK130" s="32"/>
      <c r="AL130" s="32"/>
    </row>
    <row r="131" spans="1:55" ht="15.6">
      <c r="A131" s="386"/>
      <c r="B131" s="385">
        <f>+'Ark1'!C1956</f>
        <v>2024</v>
      </c>
      <c r="C131" s="267">
        <f t="shared" si="21"/>
        <v>11</v>
      </c>
      <c r="D131" s="267" t="s">
        <v>38</v>
      </c>
      <c r="F131" s="267" t="str">
        <f>+IF(G131=0,"",'Ark1'!Q1956)</f>
        <v/>
      </c>
      <c r="G131" s="361">
        <f>+'Ark1'!R1956</f>
        <v>0</v>
      </c>
      <c r="H131" s="268" t="str">
        <f>+IF(G131=0,"",'Ark1'!AE1956)</f>
        <v/>
      </c>
      <c r="I131" s="268"/>
      <c r="J131" s="268" t="str">
        <f>+IF(G131=0,"",'Ark1'!AF1956)</f>
        <v/>
      </c>
      <c r="K131" s="269" t="str">
        <f>+IF(G131=0,"",'Ark1'!T1956)</f>
        <v/>
      </c>
      <c r="L131" s="305" t="str">
        <f>+IF(G131=0,"",'Ark1'!U1956)</f>
        <v/>
      </c>
      <c r="M131" s="268"/>
      <c r="N131" s="270" t="str">
        <f>+IF(G131=0,"",'Ark1'!V1956)</f>
        <v/>
      </c>
      <c r="O131" s="270" t="str">
        <f>+IF(G131=0,"",'Ark1'!W1956)</f>
        <v/>
      </c>
      <c r="P131" s="270" t="str">
        <f>+IF(G131=0,"",'Ark1'!X1956)</f>
        <v/>
      </c>
      <c r="Q131" s="270" t="str">
        <f>+IF(G131=0,"",'Ark1'!AG1956)</f>
        <v/>
      </c>
      <c r="R131" s="270" t="str">
        <f>+IF(G131=0,"",'Ark1'!AH1956)</f>
        <v/>
      </c>
      <c r="S131" s="377" t="str">
        <f>+IF(G131=0,"",'Ark1'!AR1751)</f>
        <v/>
      </c>
      <c r="T131" s="113" t="str">
        <f>+IF(G131=0,"",'Ark1'!AS1751)</f>
        <v/>
      </c>
      <c r="U131" s="270" t="str">
        <f>+IF(G131=0,"",'Ark1'!Y1956)</f>
        <v/>
      </c>
      <c r="V131" s="269" t="str">
        <f>+IF(G131=0,"",'Ark1'!AA1956)</f>
        <v/>
      </c>
      <c r="W131" s="270" t="str">
        <f>+IF(G131=0,"",'Ark1'!AC1956)</f>
        <v/>
      </c>
      <c r="X131" s="305" t="str">
        <f t="shared" si="22"/>
        <v/>
      </c>
      <c r="Y131" s="270" t="str">
        <f t="shared" si="23"/>
        <v/>
      </c>
      <c r="Z131" s="268" t="str">
        <f t="shared" si="24"/>
        <v/>
      </c>
      <c r="AA131" s="247"/>
      <c r="AB131" s="250"/>
      <c r="AD131" s="27"/>
      <c r="AE131" s="26"/>
      <c r="AF131" s="251"/>
      <c r="AG131" s="85"/>
      <c r="AH131" s="26"/>
      <c r="AI131" s="26"/>
      <c r="AJ131" s="32"/>
      <c r="AK131" s="32"/>
      <c r="AL131" s="32"/>
    </row>
    <row r="132" spans="1:55" ht="15.6">
      <c r="A132" s="386"/>
      <c r="B132" s="385">
        <f>+'Ark1'!C1991</f>
        <v>2024</v>
      </c>
      <c r="C132" s="267">
        <f t="shared" si="21"/>
        <v>12</v>
      </c>
      <c r="D132" s="267" t="s">
        <v>39</v>
      </c>
      <c r="F132" s="85" t="str">
        <f>+IF(G132=0,"",'Ark1'!Q1991)</f>
        <v/>
      </c>
      <c r="G132" s="361">
        <f>+'Ark1'!R1991</f>
        <v>0</v>
      </c>
      <c r="H132" s="27" t="str">
        <f>+IF(G132=0,"",'Ark1'!AE1991)</f>
        <v/>
      </c>
      <c r="I132" s="268"/>
      <c r="J132" s="27" t="str">
        <f>+IF(G132=0,"",'Ark1'!AF1991)</f>
        <v/>
      </c>
      <c r="K132" s="26" t="str">
        <f>+IF(G132=0,"",'Ark1'!T1991)</f>
        <v/>
      </c>
      <c r="L132" s="305" t="str">
        <f>+IF(G132=0,"",'Ark1'!U1991)</f>
        <v/>
      </c>
      <c r="M132" s="268"/>
      <c r="N132" s="32" t="str">
        <f>+IF(G132=0,"",'Ark1'!V1991)</f>
        <v/>
      </c>
      <c r="O132" s="32" t="str">
        <f>+IF(G132=0,"",'Ark1'!W1991)</f>
        <v/>
      </c>
      <c r="P132" s="32" t="str">
        <f>+IF(G132=0,"",'Ark1'!X1991)</f>
        <v/>
      </c>
      <c r="Q132" s="32" t="str">
        <f>+IF(G132=0,"",'Ark1'!AG1991)</f>
        <v/>
      </c>
      <c r="R132" s="32" t="str">
        <f>+IF(G132=0,"",'Ark1'!AH1991)</f>
        <v/>
      </c>
      <c r="S132" s="377" t="str">
        <f>+IF(G132=0,"",'Ark1'!AR1752)</f>
        <v/>
      </c>
      <c r="T132" s="113" t="str">
        <f>+IF(G132=0,"",'Ark1'!AS1752)</f>
        <v/>
      </c>
      <c r="U132" s="32" t="str">
        <f>+IF(G132=0,"",'Ark1'!Y1991)</f>
        <v/>
      </c>
      <c r="V132" s="26" t="str">
        <f>+IF(G132=0,"",'Ark1'!AA1991)</f>
        <v/>
      </c>
      <c r="W132" s="32" t="str">
        <f>+IF(G132=0,"",'Ark1'!AC1991)</f>
        <v/>
      </c>
      <c r="X132" s="305" t="str">
        <f t="shared" si="22"/>
        <v/>
      </c>
      <c r="Y132" s="32" t="str">
        <f t="shared" si="23"/>
        <v/>
      </c>
      <c r="Z132" s="27" t="str">
        <f t="shared" si="24"/>
        <v/>
      </c>
      <c r="AA132" s="247"/>
      <c r="AB132" s="250"/>
      <c r="AD132" s="27"/>
      <c r="AE132" s="26"/>
      <c r="AF132" s="251"/>
      <c r="AG132" s="85"/>
      <c r="AH132" s="26"/>
      <c r="AI132" s="26"/>
      <c r="AJ132" s="32"/>
      <c r="AK132" s="32"/>
      <c r="AL132" s="32"/>
    </row>
    <row r="133" spans="1:55" ht="15.6">
      <c r="A133" s="386"/>
      <c r="B133" s="385">
        <f>+'Ark1'!C2026</f>
        <v>2024</v>
      </c>
      <c r="C133" s="267">
        <f t="shared" si="21"/>
        <v>13</v>
      </c>
      <c r="D133" s="267" t="s">
        <v>40</v>
      </c>
      <c r="F133" s="267" t="str">
        <f>+IF(G133=0,"",'Ark1'!Q2026)</f>
        <v/>
      </c>
      <c r="G133" s="361">
        <f>+'Ark1'!R2026</f>
        <v>0</v>
      </c>
      <c r="H133" s="268" t="str">
        <f>+IF(G133=0,"",'Ark1'!AE2026)</f>
        <v/>
      </c>
      <c r="I133" s="268"/>
      <c r="J133" s="268" t="str">
        <f>+IF(G133=0,"",'Ark1'!AF2026)</f>
        <v/>
      </c>
      <c r="K133" s="269" t="str">
        <f>+IF(G133=0,"",'Ark1'!T2026)</f>
        <v/>
      </c>
      <c r="L133" s="305" t="str">
        <f>+IF(G133=0,"",'Ark1'!U2026)</f>
        <v/>
      </c>
      <c r="M133" s="268"/>
      <c r="N133" s="270" t="str">
        <f>+IF(G133=0,"",'Ark1'!V2026)</f>
        <v/>
      </c>
      <c r="O133" s="270" t="str">
        <f>+IF(G133=0,"",'Ark1'!W2026)</f>
        <v/>
      </c>
      <c r="P133" s="270" t="str">
        <f>+IF(G133=0,"",'Ark1'!X2026)</f>
        <v/>
      </c>
      <c r="Q133" s="270" t="str">
        <f>+IF(G133=0,"",'Ark1'!AG2026)</f>
        <v/>
      </c>
      <c r="R133" s="270" t="str">
        <f>+IF(G133=0,"",'Ark1'!AH2026)</f>
        <v/>
      </c>
      <c r="S133" s="377" t="str">
        <f>+IF(G133=0,"",'Ark1'!AR1753)</f>
        <v/>
      </c>
      <c r="T133" s="113" t="str">
        <f>+IF(G133=0,"",'Ark1'!AS1753)</f>
        <v/>
      </c>
      <c r="U133" s="270" t="str">
        <f>+IF(G133=0,"",'Ark1'!Y2026)</f>
        <v/>
      </c>
      <c r="V133" s="269" t="str">
        <f>+IF(G133=0,"",'Ark1'!AA2026)</f>
        <v/>
      </c>
      <c r="W133" s="270" t="str">
        <f>+IF(G133=0,"",'Ark1'!AC2026)</f>
        <v/>
      </c>
      <c r="X133" s="305" t="str">
        <f t="shared" si="22"/>
        <v/>
      </c>
      <c r="Y133" s="270" t="str">
        <f t="shared" si="23"/>
        <v/>
      </c>
      <c r="Z133" s="268" t="str">
        <f t="shared" si="24"/>
        <v/>
      </c>
      <c r="AA133" s="247"/>
      <c r="AB133" s="250"/>
      <c r="AD133" s="27"/>
      <c r="AE133" s="26"/>
      <c r="AF133" s="251"/>
      <c r="AG133" s="85"/>
      <c r="AH133" s="26"/>
      <c r="AI133" s="26"/>
      <c r="AJ133" s="32"/>
      <c r="AK133" s="32"/>
      <c r="AL133" s="32"/>
    </row>
    <row r="134" spans="1:55" ht="15.6">
      <c r="A134" s="386"/>
      <c r="B134" s="385">
        <f>+'Ark1'!C2061</f>
        <v>2024</v>
      </c>
      <c r="C134" s="267">
        <f t="shared" si="21"/>
        <v>14</v>
      </c>
      <c r="D134" s="267" t="s">
        <v>403</v>
      </c>
      <c r="F134" s="85" t="str">
        <f>+IF(G134=0,"",'Ark1'!Q2061)</f>
        <v/>
      </c>
      <c r="G134" s="361">
        <f>+'Ark1'!R2061</f>
        <v>0</v>
      </c>
      <c r="H134" s="27" t="str">
        <f>+IF(G134=0,"",'Ark1'!AE2061)</f>
        <v/>
      </c>
      <c r="I134" s="268"/>
      <c r="J134" s="27" t="str">
        <f>+IF(G134=0,"",'Ark1'!AF2061)</f>
        <v/>
      </c>
      <c r="K134" s="26" t="str">
        <f>+IF(G134=0,"",'Ark1'!T2061)</f>
        <v/>
      </c>
      <c r="L134" s="305" t="str">
        <f>+IF(G134=0,"",'Ark1'!U2061)</f>
        <v/>
      </c>
      <c r="M134" s="268"/>
      <c r="N134" s="32" t="str">
        <f>+IF(G134=0,"",'Ark1'!V2061)</f>
        <v/>
      </c>
      <c r="O134" s="32" t="str">
        <f>+IF(G134=0,"",'Ark1'!W2061)</f>
        <v/>
      </c>
      <c r="P134" s="32" t="str">
        <f>+IF(G134=0,"",'Ark1'!X2061)</f>
        <v/>
      </c>
      <c r="Q134" s="32" t="str">
        <f>+IF(G134=0,"",'Ark1'!AG2061)</f>
        <v/>
      </c>
      <c r="R134" s="32" t="str">
        <f>+IF(G134=0,"",'Ark1'!AH2061)</f>
        <v/>
      </c>
      <c r="S134" s="377" t="str">
        <f>+IF(G134=0,"",'Ark1'!AR1754)</f>
        <v/>
      </c>
      <c r="T134" s="113" t="str">
        <f>+IF(G134=0,"",'Ark1'!AS1754)</f>
        <v/>
      </c>
      <c r="U134" s="32" t="str">
        <f>+IF(G134=0,"",'Ark1'!Y2061)</f>
        <v/>
      </c>
      <c r="V134" s="26" t="str">
        <f>+IF(G134=0,"",'Ark1'!AA2061)</f>
        <v/>
      </c>
      <c r="W134" s="32" t="str">
        <f>+IF(G134=0,"",'Ark1'!AC2061)</f>
        <v/>
      </c>
      <c r="X134" s="305" t="str">
        <f t="shared" si="22"/>
        <v/>
      </c>
      <c r="Y134" s="32" t="str">
        <f t="shared" si="23"/>
        <v/>
      </c>
      <c r="Z134" s="27" t="str">
        <f t="shared" si="24"/>
        <v/>
      </c>
      <c r="AA134" s="247"/>
      <c r="AB134" s="250"/>
      <c r="AD134" s="27"/>
      <c r="AE134" s="26"/>
      <c r="AF134" s="251"/>
      <c r="AG134" s="85"/>
      <c r="AH134" s="26"/>
      <c r="AI134" s="26"/>
      <c r="AJ134" s="32"/>
      <c r="AK134" s="32"/>
      <c r="AL134" s="32"/>
    </row>
    <row r="135" spans="1:55" ht="15.6">
      <c r="A135" s="386"/>
      <c r="B135" s="385">
        <f>+'Ark1'!C2096</f>
        <v>2024</v>
      </c>
      <c r="C135" s="267">
        <f t="shared" si="21"/>
        <v>15</v>
      </c>
      <c r="D135" s="267" t="s">
        <v>41</v>
      </c>
      <c r="F135" s="267" t="str">
        <f>+IF(G135=0,"",'Ark1'!Q2096)</f>
        <v/>
      </c>
      <c r="G135" s="361">
        <f>+'Ark1'!R2096</f>
        <v>0</v>
      </c>
      <c r="H135" s="268" t="str">
        <f>+IF(G135=0,"",'Ark1'!AE2096)</f>
        <v/>
      </c>
      <c r="I135" s="268"/>
      <c r="J135" s="268" t="str">
        <f>+IF(G135=0,"",'Ark1'!AF2096)</f>
        <v/>
      </c>
      <c r="K135" s="269" t="str">
        <f>+IF(G135=0,"",'Ark1'!T2096)</f>
        <v/>
      </c>
      <c r="L135" s="380" t="str">
        <f>+IF(G135=0,"",'Ark1'!U2096)</f>
        <v/>
      </c>
      <c r="M135" s="268"/>
      <c r="N135" s="270" t="str">
        <f>+IF(G135=0,"",'Ark1'!V2096)</f>
        <v/>
      </c>
      <c r="O135" s="270" t="str">
        <f>+IF(G135=0,"",'Ark1'!W2096)</f>
        <v/>
      </c>
      <c r="P135" s="270" t="str">
        <f>+IF(G135=0,"",'Ark1'!X2096)</f>
        <v/>
      </c>
      <c r="Q135" s="270" t="str">
        <f>+IF(G135=0,"",'Ark1'!AG2096)</f>
        <v/>
      </c>
      <c r="R135" s="270" t="str">
        <f>+IF(G135=0,"",'Ark1'!AH2096)</f>
        <v/>
      </c>
      <c r="S135" s="377" t="str">
        <f>+IF(G135=0,"",'Ark1'!AR1755)</f>
        <v/>
      </c>
      <c r="T135" s="113" t="str">
        <f>+IF(G135=0,"",'Ark1'!AS1755)</f>
        <v/>
      </c>
      <c r="U135" s="270" t="str">
        <f>+IF(G135=0,"",'Ark1'!Y2096)</f>
        <v/>
      </c>
      <c r="V135" s="269" t="str">
        <f>+IF(G135=0,"",'Ark1'!AA2096)</f>
        <v/>
      </c>
      <c r="W135" s="270" t="str">
        <f>+IF(G135=0,"",'Ark1'!AC2096)</f>
        <v/>
      </c>
      <c r="X135" s="305" t="str">
        <f t="shared" si="22"/>
        <v/>
      </c>
      <c r="Y135" s="270" t="str">
        <f t="shared" si="23"/>
        <v/>
      </c>
      <c r="Z135" s="268" t="str">
        <f t="shared" si="24"/>
        <v/>
      </c>
      <c r="AA135" s="247"/>
      <c r="AB135" s="250"/>
      <c r="AD135" s="27"/>
      <c r="AE135" s="26"/>
      <c r="AF135" s="251"/>
      <c r="AG135" s="85"/>
      <c r="AH135" s="26"/>
      <c r="AI135" s="26"/>
      <c r="AJ135" s="32"/>
      <c r="AK135" s="32"/>
      <c r="AL135" s="32"/>
    </row>
    <row r="136" spans="1:55" ht="19.8">
      <c r="A136" s="247"/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9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50"/>
      <c r="AD136" s="27"/>
      <c r="AE136" s="26"/>
      <c r="AF136" s="251"/>
      <c r="AG136" s="85"/>
      <c r="AK136" s="85"/>
      <c r="BC136" s="263"/>
    </row>
    <row r="137" spans="1:55" ht="22.8">
      <c r="A137" s="346" t="s">
        <v>507</v>
      </c>
      <c r="B137" s="247"/>
      <c r="C137" s="265"/>
      <c r="D137" s="346"/>
      <c r="E137" s="247"/>
      <c r="F137" s="247"/>
      <c r="G137" s="265" t="s">
        <v>639</v>
      </c>
      <c r="H137" s="280">
        <f>SUM(G139:G153)</f>
        <v>52</v>
      </c>
      <c r="I137" s="248"/>
      <c r="J137" s="247"/>
      <c r="K137" s="248"/>
      <c r="L137" s="345">
        <f>+Raser!P18</f>
        <v>200.33269230769224</v>
      </c>
      <c r="M137" s="249" t="s">
        <v>562</v>
      </c>
      <c r="N137" s="247"/>
      <c r="O137" s="249"/>
      <c r="P137" s="249"/>
      <c r="Q137" s="247"/>
      <c r="R137" s="249"/>
      <c r="S137" s="249"/>
      <c r="T137" s="249"/>
      <c r="U137" s="249"/>
      <c r="V137" s="247"/>
      <c r="W137" s="249"/>
      <c r="X137" s="345">
        <f>+Raser!V18</f>
        <v>313.59462957945743</v>
      </c>
      <c r="Y137" s="249" t="s">
        <v>621</v>
      </c>
      <c r="Z137" s="248"/>
      <c r="AA137" s="248"/>
      <c r="AB137" s="250"/>
      <c r="AD137" s="27"/>
      <c r="AE137" s="26"/>
      <c r="AF137" s="251"/>
      <c r="AG137" s="85"/>
      <c r="AK137" s="85"/>
      <c r="BC137" s="263"/>
    </row>
    <row r="138" spans="1:55" ht="14.25" customHeight="1">
      <c r="A138" s="247"/>
      <c r="B138" s="247"/>
      <c r="C138" s="265"/>
      <c r="D138" s="344"/>
      <c r="E138" s="247"/>
      <c r="F138" s="265"/>
      <c r="G138" s="265"/>
      <c r="H138" s="265"/>
      <c r="I138" s="265"/>
      <c r="J138" s="265"/>
      <c r="K138" s="265"/>
      <c r="L138" s="265"/>
      <c r="M138" s="265"/>
      <c r="N138" s="266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48"/>
      <c r="AA138" s="247"/>
      <c r="AB138" s="250"/>
      <c r="AD138" s="27"/>
      <c r="AE138" s="26"/>
      <c r="AF138" s="251"/>
      <c r="AG138" s="85"/>
      <c r="AK138" s="85"/>
      <c r="BC138" s="263"/>
    </row>
    <row r="139" spans="1:55" ht="16.5" customHeight="1">
      <c r="A139" s="247"/>
      <c r="B139" s="330">
        <f>+'Ark1'!C1607</f>
        <v>2024</v>
      </c>
      <c r="C139" s="267">
        <f>+'Ark1'!L1607</f>
        <v>1</v>
      </c>
      <c r="D139" s="267" t="s">
        <v>29</v>
      </c>
      <c r="E139" s="267">
        <f>+'Ark1'!AP1607</f>
        <v>8</v>
      </c>
      <c r="F139" s="267" t="str">
        <f>+IF(G139=0,"",'Ark1'!Q1607)</f>
        <v/>
      </c>
      <c r="G139" s="361">
        <f>+'Ark1'!R1607</f>
        <v>0</v>
      </c>
      <c r="H139" s="268" t="str">
        <f>+IF(G139=0,"",'Ark1'!AE1607)</f>
        <v/>
      </c>
      <c r="I139" s="268"/>
      <c r="J139" s="268" t="str">
        <f>+IF(G139=0,"",'Ark1'!AF1607)</f>
        <v/>
      </c>
      <c r="K139" s="269" t="str">
        <f>+IF(G139=0,"",'Ark1'!T1607)</f>
        <v/>
      </c>
      <c r="L139" s="305" t="str">
        <f>+IF(G139=0,"",'Ark1'!U1607)</f>
        <v/>
      </c>
      <c r="M139" s="268"/>
      <c r="N139" s="270" t="str">
        <f>+IF(G139=0,"",'Ark1'!V1607)</f>
        <v/>
      </c>
      <c r="O139" s="270" t="str">
        <f>+IF(G139=0,"",'Ark1'!W1607)</f>
        <v/>
      </c>
      <c r="P139" s="270" t="str">
        <f>+IF(G139=0,"",'Ark1'!X1607)</f>
        <v/>
      </c>
      <c r="Q139" s="270" t="str">
        <f>+IF(G139=0,"",'Ark1'!AG1607)</f>
        <v/>
      </c>
      <c r="R139" s="270" t="str">
        <f>+IF(G139=0,"",'Ark1'!AH1607)</f>
        <v/>
      </c>
      <c r="S139" s="377" t="str">
        <f>+IF(G139=0,"",'Ark1'!AR1607)</f>
        <v/>
      </c>
      <c r="T139" s="113" t="str">
        <f>+IF(G139=0,"",'Ark1'!AS1607)</f>
        <v/>
      </c>
      <c r="U139" s="270" t="str">
        <f>+IF(G139=0,"",'Ark1'!Y1607)</f>
        <v/>
      </c>
      <c r="V139" s="269" t="str">
        <f>+IF(G139=0,"",'Ark1'!AA1607)</f>
        <v/>
      </c>
      <c r="W139" s="270" t="str">
        <f>+IF(G139=0,"",'Ark1'!AC1607)</f>
        <v/>
      </c>
      <c r="X139" s="305" t="str">
        <f t="shared" ref="X139:X153" si="25">IF(G139=0,"",1000*L139/Q139)</f>
        <v/>
      </c>
      <c r="Y139" s="270" t="str">
        <f t="shared" ref="Y139:Y153" si="26">IF(G139=0,"",L139/C139)</f>
        <v/>
      </c>
      <c r="Z139" s="268" t="str">
        <f t="shared" ref="Z139:Z153" si="27">IF(G139=0,"",G139/F139)</f>
        <v/>
      </c>
      <c r="AA139" s="247"/>
      <c r="AB139" s="250"/>
      <c r="AD139" s="27"/>
      <c r="AE139" s="26"/>
      <c r="AF139" s="251"/>
      <c r="AG139" s="85"/>
      <c r="AH139" s="26"/>
      <c r="AI139" s="26"/>
      <c r="AJ139" s="32"/>
      <c r="AK139" s="32"/>
      <c r="AL139" s="32"/>
    </row>
    <row r="140" spans="1:55" ht="16.5" customHeight="1">
      <c r="A140" s="247"/>
      <c r="B140" s="330">
        <f>+'Ark1'!C1608</f>
        <v>2024</v>
      </c>
      <c r="C140" s="85">
        <f>+'Ark1'!L1642</f>
        <v>2</v>
      </c>
      <c r="D140" s="85" t="s">
        <v>30</v>
      </c>
      <c r="F140" s="85" t="str">
        <f>+IF(G140=0,"",'Ark1'!Q1642)</f>
        <v/>
      </c>
      <c r="G140" s="361">
        <f>+'Ark1'!R1642</f>
        <v>0</v>
      </c>
      <c r="H140" s="27" t="str">
        <f>+IF(G140=0,"",'Ark1'!AE1642)</f>
        <v/>
      </c>
      <c r="I140" s="27"/>
      <c r="J140" s="27" t="str">
        <f>+IF(G140=0,"",'Ark1'!AF1642)</f>
        <v/>
      </c>
      <c r="K140" s="26" t="str">
        <f>+IF(G140=0,"",'Ark1'!T1642)</f>
        <v/>
      </c>
      <c r="L140" s="305" t="str">
        <f>+IF(G140=0,"",'Ark1'!U1642)</f>
        <v/>
      </c>
      <c r="M140" s="27"/>
      <c r="N140" s="32" t="str">
        <f>+IF(G140=0,"",'Ark1'!V1642)</f>
        <v/>
      </c>
      <c r="O140" s="32" t="str">
        <f>+IF(G140=0,"",'Ark1'!W1642)</f>
        <v/>
      </c>
      <c r="P140" s="32" t="str">
        <f>+IF(G140=0,"",'Ark1'!X1642)</f>
        <v/>
      </c>
      <c r="Q140" s="32" t="str">
        <f>+IF(G140=0,"",'Ark1'!AG1642)</f>
        <v/>
      </c>
      <c r="R140" s="32" t="str">
        <f>+IF(G140=0,"",'Ark1'!AH1642)</f>
        <v/>
      </c>
      <c r="S140" s="377" t="str">
        <f>+IF(G140=0,"",'Ark1'!AR1642)</f>
        <v/>
      </c>
      <c r="T140" s="113" t="str">
        <f>+IF(G140=0,"",'Ark1'!AS1642)</f>
        <v/>
      </c>
      <c r="U140" s="32" t="str">
        <f>+IF(G140=0,"",'Ark1'!Y1642)</f>
        <v/>
      </c>
      <c r="V140" s="26" t="str">
        <f>+IF(G140=0,"",'Ark1'!AA1642)</f>
        <v/>
      </c>
      <c r="W140" s="32" t="str">
        <f>+IF(G140=0,"",'Ark1'!AC1642)</f>
        <v/>
      </c>
      <c r="X140" s="305" t="str">
        <f t="shared" si="25"/>
        <v/>
      </c>
      <c r="Y140" s="32" t="str">
        <f t="shared" si="26"/>
        <v/>
      </c>
      <c r="Z140" s="27" t="str">
        <f t="shared" si="27"/>
        <v/>
      </c>
      <c r="AA140" s="247"/>
      <c r="AB140" s="250"/>
      <c r="AD140" s="27"/>
      <c r="AE140" s="26"/>
      <c r="AF140" s="251"/>
      <c r="AG140" s="85"/>
      <c r="AH140" s="26"/>
      <c r="AI140" s="26"/>
      <c r="AJ140" s="32"/>
      <c r="AK140" s="32"/>
      <c r="AL140" s="32"/>
    </row>
    <row r="141" spans="1:55" ht="16.5" customHeight="1">
      <c r="A141" s="247"/>
      <c r="B141" s="330">
        <f>+'Ark1'!C1609</f>
        <v>2024</v>
      </c>
      <c r="C141" s="267">
        <f>+'Ark1'!L1677</f>
        <v>3</v>
      </c>
      <c r="D141" s="267" t="s">
        <v>31</v>
      </c>
      <c r="F141" s="267">
        <f>+IF(G141=0,"",'Ark1'!Q1677)</f>
        <v>9</v>
      </c>
      <c r="G141" s="361">
        <f>+'Ark1'!R1677</f>
        <v>16</v>
      </c>
      <c r="H141" s="268">
        <f>+IF(G141=0,"",'Ark1'!AE1677)</f>
        <v>30.769230769230759</v>
      </c>
      <c r="I141" s="30" t="e">
        <f>+IF(G141=0,"",H141-#REF!)</f>
        <v>#REF!</v>
      </c>
      <c r="J141" s="268">
        <f>+IF(G141=0,"",'Ark1'!AF1677)</f>
        <v>26.170888809960353</v>
      </c>
      <c r="K141" s="269">
        <f>+IF(G141=0,"",'Ark1'!T1677)</f>
        <v>6.3125</v>
      </c>
      <c r="L141" s="305">
        <f>+IF(G141=0,"",'Ark1'!U1677)</f>
        <v>170.39375000000001</v>
      </c>
      <c r="M141" s="34" t="e">
        <f>+IF(G141=0,"",L141-#REF!)</f>
        <v>#REF!</v>
      </c>
      <c r="N141" s="270">
        <f>+IF(G141=0,"",'Ark1'!V1677)</f>
        <v>0</v>
      </c>
      <c r="O141" s="270">
        <f>+IF(G141=0,"",'Ark1'!W1677)</f>
        <v>50</v>
      </c>
      <c r="P141" s="270">
        <f>+IF(G141=0,"",'Ark1'!X1677)</f>
        <v>0</v>
      </c>
      <c r="Q141" s="270">
        <f>+IF(G141=0,"",'Ark1'!AG1677)</f>
        <v>630.5</v>
      </c>
      <c r="R141" s="270">
        <f>+IF(G141=0,"",'Ark1'!AH1677)</f>
        <v>0</v>
      </c>
      <c r="S141" s="377">
        <f>+IF(G141=0,"",'Ark1'!AR1677)</f>
        <v>187</v>
      </c>
      <c r="T141" s="113">
        <f>+IF(G141=0,"",'Ark1'!AS1677)</f>
        <v>25.687640002789443</v>
      </c>
      <c r="U141" s="270">
        <f>+IF(G141=0,"",'Ark1'!Y1677)</f>
        <v>31.239567633651681</v>
      </c>
      <c r="V141" s="269">
        <f>+IF(G141=0,"",'Ark1'!AA1677)</f>
        <v>1.5699820858850588</v>
      </c>
      <c r="W141" s="270">
        <f>+IF(G141=0,"",'Ark1'!AC1677)</f>
        <v>77.355528047055941</v>
      </c>
      <c r="X141" s="305">
        <f t="shared" si="25"/>
        <v>270.25178429817606</v>
      </c>
      <c r="Y141" s="270">
        <f t="shared" si="26"/>
        <v>56.797916666666673</v>
      </c>
      <c r="Z141" s="268">
        <f t="shared" si="27"/>
        <v>1.7777777777777777</v>
      </c>
      <c r="AA141" s="247"/>
      <c r="AB141" s="250"/>
      <c r="AD141" s="27"/>
      <c r="AE141" s="26"/>
      <c r="AF141" s="251"/>
      <c r="AG141" s="85"/>
      <c r="AH141" s="26"/>
      <c r="AI141" s="26"/>
      <c r="AJ141" s="32"/>
      <c r="AK141" s="32"/>
      <c r="AL141" s="32"/>
    </row>
    <row r="142" spans="1:55" ht="16.5" customHeight="1">
      <c r="A142" s="247"/>
      <c r="B142" s="330">
        <f>+'Ark1'!C1610</f>
        <v>2024</v>
      </c>
      <c r="C142" s="267">
        <f>+'Ark1'!L1712</f>
        <v>4</v>
      </c>
      <c r="D142" s="267" t="s">
        <v>32</v>
      </c>
      <c r="F142" s="85">
        <f>+IF(G142=0,"",'Ark1'!Q1712)</f>
        <v>14</v>
      </c>
      <c r="G142" s="361">
        <f>+'Ark1'!R1712</f>
        <v>30</v>
      </c>
      <c r="H142" s="27">
        <f>+IF(G142=0,"",'Ark1'!AE1712)</f>
        <v>57.692307692307693</v>
      </c>
      <c r="I142" s="34" t="e">
        <f>+IF(G142=0,"",IF(#REF!=0,"",H142-#REF!))</f>
        <v>#REF!</v>
      </c>
      <c r="J142" s="27">
        <f>+IF(G142=0,"",'Ark1'!AF1712)</f>
        <v>57.575379416931447</v>
      </c>
      <c r="K142" s="26">
        <f>+IF(G142=0,"",'Ark1'!T1712)</f>
        <v>8.1999999999999993</v>
      </c>
      <c r="L142" s="305">
        <f>+IF(G142=0,"",'Ark1'!U1712)</f>
        <v>199.92666666666665</v>
      </c>
      <c r="M142" s="34" t="e">
        <f>+IF(G142=0,"",IF(#REF!=0,"",L142-A867))</f>
        <v>#REF!</v>
      </c>
      <c r="N142" s="32">
        <f>+IF(G142=0,"",'Ark1'!V1712)</f>
        <v>0</v>
      </c>
      <c r="O142" s="32">
        <f>+IF(G142=0,"",'Ark1'!W1712)</f>
        <v>86.666666666666686</v>
      </c>
      <c r="P142" s="32">
        <f>+IF(G142=0,"",'Ark1'!X1712)</f>
        <v>0</v>
      </c>
      <c r="Q142" s="32">
        <f>+IF(G142=0,"",'Ark1'!AG1712)</f>
        <v>623.5</v>
      </c>
      <c r="R142" s="32">
        <f>+IF(G142=0,"",'Ark1'!AH1712)</f>
        <v>0</v>
      </c>
      <c r="S142" s="377">
        <f>+IF(G142=0,"",'Ark1'!AR1712)</f>
        <v>188.83333333333337</v>
      </c>
      <c r="T142" s="113">
        <f>+IF(G142=0,"",'Ark1'!AS1712)</f>
        <v>29.358771134219655</v>
      </c>
      <c r="U142" s="32">
        <f>+IF(G142=0,"",'Ark1'!Y1712)</f>
        <v>35.244062699347801</v>
      </c>
      <c r="V142" s="26">
        <f>+IF(G142=0,"",'Ark1'!AA1712)</f>
        <v>1.6411378166788244</v>
      </c>
      <c r="W142" s="32">
        <f>+IF(G142=0,"",'Ark1'!AC1712)</f>
        <v>43.731859327283857</v>
      </c>
      <c r="X142" s="305">
        <f t="shared" si="25"/>
        <v>320.65223202352308</v>
      </c>
      <c r="Y142" s="32">
        <f t="shared" si="26"/>
        <v>49.981666666666662</v>
      </c>
      <c r="Z142" s="27">
        <f t="shared" si="27"/>
        <v>2.1428571428571428</v>
      </c>
      <c r="AA142" s="247"/>
      <c r="AB142" s="250"/>
      <c r="AD142" s="27"/>
      <c r="AE142" s="26"/>
      <c r="AF142" s="251"/>
      <c r="AG142" s="85"/>
      <c r="AH142" s="26"/>
      <c r="AI142" s="26"/>
      <c r="AJ142" s="32"/>
      <c r="AK142" s="32"/>
      <c r="AL142" s="32"/>
    </row>
    <row r="143" spans="1:55" ht="16.5" customHeight="1">
      <c r="A143" s="247"/>
      <c r="B143" s="330">
        <f>+'Ark1'!C1611</f>
        <v>2024</v>
      </c>
      <c r="C143" s="267">
        <f>+'Ark1'!L1747</f>
        <v>5</v>
      </c>
      <c r="D143" s="267" t="s">
        <v>402</v>
      </c>
      <c r="F143" s="267">
        <f>+IF(G143=0,"",'Ark1'!Q1747)</f>
        <v>4</v>
      </c>
      <c r="G143" s="361">
        <f>+'Ark1'!R1747</f>
        <v>5</v>
      </c>
      <c r="H143" s="268">
        <f>+'Ark1'!AE1747</f>
        <v>9.6153846153846114</v>
      </c>
      <c r="I143" s="34" t="e">
        <f>+IF(D143=0,"",IF(#REF!=0,"",H143-#REF!))</f>
        <v>#REF!</v>
      </c>
      <c r="J143" s="268">
        <f>+IF(G143=0,"",'Ark1'!AF1747)</f>
        <v>13.03120770257169</v>
      </c>
      <c r="K143" s="269">
        <f>+IF(G143=0,"",'Ark1'!T1747)</f>
        <v>9.8000000000000007</v>
      </c>
      <c r="L143" s="305">
        <f>+IF(G143=0,"",'Ark1'!U1747)</f>
        <v>271.50000000000006</v>
      </c>
      <c r="M143" s="34">
        <f>+IF(G143=0,"",L143-A874)</f>
        <v>271.50000000000006</v>
      </c>
      <c r="N143" s="270">
        <f>+IF(G143=0,"",'Ark1'!V1747)</f>
        <v>0</v>
      </c>
      <c r="O143" s="270">
        <f>+IF(G143=0,"",'Ark1'!W1747)</f>
        <v>100</v>
      </c>
      <c r="P143" s="270">
        <f>+IF(G143=0,"",'Ark1'!X1747)</f>
        <v>0</v>
      </c>
      <c r="Q143" s="270">
        <f>+IF(G143=0,"",'Ark1'!AG1747)</f>
        <v>749.6</v>
      </c>
      <c r="R143" s="270">
        <f>+IF(G143=0,"",'Ark1'!AH1747)</f>
        <v>0</v>
      </c>
      <c r="S143" s="377">
        <f>+IF(G143=0,"",'Ark1'!AR1747)</f>
        <v>200.8</v>
      </c>
      <c r="T143" s="113">
        <f>+IF(G143=0,"",'Ark1'!AS1747)</f>
        <v>33.465428387979422</v>
      </c>
      <c r="U143" s="270">
        <f>+IF(G143=0,"",'Ark1'!Y1747)</f>
        <v>25.312210492171246</v>
      </c>
      <c r="V143" s="269">
        <f>+IF(G143=0,"",'Ark1'!AA1747)</f>
        <v>1.1661903789690511</v>
      </c>
      <c r="W143" s="270">
        <f>+IF(G143=0,"",'Ark1'!AC1747)</f>
        <v>-27.98211388364053</v>
      </c>
      <c r="X143" s="305">
        <f t="shared" si="25"/>
        <v>362.19316969050169</v>
      </c>
      <c r="Y143" s="270">
        <f t="shared" si="26"/>
        <v>54.300000000000011</v>
      </c>
      <c r="Z143" s="268">
        <f t="shared" si="27"/>
        <v>1.25</v>
      </c>
      <c r="AA143" s="247"/>
      <c r="AB143" s="250"/>
      <c r="AD143" s="27"/>
      <c r="AE143" s="26"/>
      <c r="AF143" s="251"/>
      <c r="AG143" s="85"/>
      <c r="AH143" s="26"/>
      <c r="AI143" s="26"/>
      <c r="AJ143" s="32"/>
      <c r="AK143" s="32"/>
      <c r="AL143" s="32"/>
    </row>
    <row r="144" spans="1:55" ht="16.5" customHeight="1">
      <c r="A144" s="247"/>
      <c r="B144" s="330">
        <f>+'Ark1'!C1612</f>
        <v>2024</v>
      </c>
      <c r="C144" s="267">
        <f>+'Ark1'!L1782</f>
        <v>6</v>
      </c>
      <c r="D144" s="267" t="s">
        <v>33</v>
      </c>
      <c r="F144" s="85">
        <f>+IF(G144=0,"",'Ark1'!Q1782)</f>
        <v>1</v>
      </c>
      <c r="G144" s="361">
        <f>+'Ark1'!R1782</f>
        <v>1</v>
      </c>
      <c r="H144" s="27">
        <f>+IF(G144=0,"",'Ark1'!AE1782)</f>
        <v>1.9230769230769225</v>
      </c>
      <c r="I144" s="30" t="e">
        <f>+IF(G144=0,"",IF(#REF!=0,"",H144-#REF!))</f>
        <v>#REF!</v>
      </c>
      <c r="J144" s="27">
        <f>+IF(G144=0,"",'Ark1'!AF1782)</f>
        <v>3.2225240705365112</v>
      </c>
      <c r="K144" s="26">
        <f>+IF(G144=0,"",'Ark1'!T1782)</f>
        <v>13</v>
      </c>
      <c r="L144" s="305">
        <f>+IF(G144=0,"",'Ark1'!U1782)</f>
        <v>335.7</v>
      </c>
      <c r="M144" s="34" t="e">
        <f>+IF(G144=0,"",IF(#REF!=0,"",L144-A889))</f>
        <v>#REF!</v>
      </c>
      <c r="N144" s="32">
        <f>+IF(G144=0,"",'Ark1'!V1782)</f>
        <v>100</v>
      </c>
      <c r="O144" s="32">
        <f>+IF(G144=0,"",'Ark1'!W1782)</f>
        <v>100</v>
      </c>
      <c r="P144" s="32">
        <f>+IF(G144=0,"",'Ark1'!X1782)</f>
        <v>0</v>
      </c>
      <c r="Q144" s="32">
        <f>+IF(G144=0,"",'Ark1'!AG1782)</f>
        <v>678</v>
      </c>
      <c r="R144" s="32">
        <f>+IF(G144=0,"",'Ark1'!AH1782)</f>
        <v>0</v>
      </c>
      <c r="S144" s="377">
        <f>+IF(G144=0,"",'Ark1'!AR1782)</f>
        <v>211</v>
      </c>
      <c r="T144" s="113">
        <f>+IF(G144=0,"",'Ark1'!AS1782)</f>
        <v>35.767773895720524</v>
      </c>
      <c r="U144" s="32">
        <f>+IF(G144=0,"",'Ark1'!Y1782)</f>
        <v>0</v>
      </c>
      <c r="V144" s="26">
        <f>+IF(G144=0,"",'Ark1'!AA1782)</f>
        <v>0</v>
      </c>
      <c r="W144" s="32">
        <f>+IF(G144=0,"",'Ark1'!AC1782)</f>
        <v>0</v>
      </c>
      <c r="X144" s="305">
        <f t="shared" si="25"/>
        <v>495.13274336283183</v>
      </c>
      <c r="Y144" s="32">
        <f t="shared" si="26"/>
        <v>55.949999999999996</v>
      </c>
      <c r="Z144" s="27">
        <f t="shared" si="27"/>
        <v>1</v>
      </c>
      <c r="AA144" s="247"/>
      <c r="AB144" s="250"/>
      <c r="AD144" s="27"/>
      <c r="AE144" s="26"/>
      <c r="AF144" s="251"/>
      <c r="AG144" s="85"/>
      <c r="AH144" s="26"/>
      <c r="AI144" s="26"/>
      <c r="AJ144" s="32"/>
      <c r="AK144" s="32"/>
      <c r="AL144" s="32"/>
    </row>
    <row r="145" spans="1:55" ht="16.5" customHeight="1">
      <c r="A145" s="247"/>
      <c r="B145" s="330">
        <f>+'Ark1'!C1613</f>
        <v>2024</v>
      </c>
      <c r="C145" s="267">
        <f>+'Ark1'!L1817</f>
        <v>7</v>
      </c>
      <c r="D145" s="267" t="s">
        <v>34</v>
      </c>
      <c r="F145" s="267" t="str">
        <f>+IF(G145=0,"",'Ark1'!Q1817)</f>
        <v/>
      </c>
      <c r="G145" s="361">
        <f>+'Ark1'!R1817</f>
        <v>0</v>
      </c>
      <c r="H145" s="268" t="str">
        <f>+IF(G145=0,"",'Ark1'!AE1817)</f>
        <v/>
      </c>
      <c r="I145" s="30" t="str">
        <f>+IF(G145=0,"",IF(#REF!=0,"",H145-#REF!))</f>
        <v/>
      </c>
      <c r="J145" s="268" t="str">
        <f>+IF(G145=0,"",'Ark1'!AF1817)</f>
        <v/>
      </c>
      <c r="K145" s="269" t="str">
        <f>+IF(G145=0,"",'Ark1'!T1817)</f>
        <v/>
      </c>
      <c r="L145" s="305" t="str">
        <f>+IF(G145=0,"",'Ark1'!U1817)</f>
        <v/>
      </c>
      <c r="M145" s="34" t="str">
        <f>+IF(G145=0,"",IF(#REF!=0,"",L145-A896))</f>
        <v/>
      </c>
      <c r="N145" s="270" t="str">
        <f>+IF(G145=0,"",'Ark1'!V1817)</f>
        <v/>
      </c>
      <c r="O145" s="270" t="str">
        <f>+IF(G145=0,"",'Ark1'!W1817)</f>
        <v/>
      </c>
      <c r="P145" s="270" t="str">
        <f>+IF(G145=0,"",'Ark1'!X1817)</f>
        <v/>
      </c>
      <c r="Q145" s="270" t="str">
        <f>+IF(G145=0,"",'Ark1'!AG1817)</f>
        <v/>
      </c>
      <c r="R145" s="270" t="str">
        <f>+IF(G145=0,"",'Ark1'!AH1817)</f>
        <v/>
      </c>
      <c r="S145" s="377" t="str">
        <f>+IF(G145=0,"",'Ark1'!AR1613)</f>
        <v/>
      </c>
      <c r="T145" s="113" t="str">
        <f>+IF(G145=0,"",'Ark1'!AS1613)</f>
        <v/>
      </c>
      <c r="U145" s="270" t="str">
        <f>+IF(G145=0,"",'Ark1'!Y1817)</f>
        <v/>
      </c>
      <c r="V145" s="269" t="str">
        <f>+IF(G145=0,"",'Ark1'!AA1817)</f>
        <v/>
      </c>
      <c r="W145" s="270" t="str">
        <f>+IF(G145=0,"",'Ark1'!AC1817)</f>
        <v/>
      </c>
      <c r="X145" s="305" t="str">
        <f t="shared" si="25"/>
        <v/>
      </c>
      <c r="Y145" s="270" t="str">
        <f t="shared" si="26"/>
        <v/>
      </c>
      <c r="Z145" s="268" t="str">
        <f t="shared" si="27"/>
        <v/>
      </c>
      <c r="AA145" s="247"/>
      <c r="AB145" s="250"/>
      <c r="AD145" s="27"/>
      <c r="AE145" s="26"/>
      <c r="AF145" s="251"/>
      <c r="AG145" s="85"/>
      <c r="AH145" s="26"/>
      <c r="AI145" s="26"/>
      <c r="AJ145" s="32"/>
      <c r="AK145" s="32"/>
      <c r="AL145" s="32"/>
    </row>
    <row r="146" spans="1:55" ht="16.5" customHeight="1">
      <c r="A146" s="247"/>
      <c r="B146" s="330">
        <f>+'Ark1'!C1614</f>
        <v>2024</v>
      </c>
      <c r="C146" s="85">
        <f>+'Ark1'!L1852</f>
        <v>8</v>
      </c>
      <c r="D146" s="85" t="s">
        <v>35</v>
      </c>
      <c r="F146" s="85" t="str">
        <f>+IF(G146=0,"",'Ark1'!Q1852)</f>
        <v/>
      </c>
      <c r="G146" s="361">
        <f>+'Ark1'!R1852</f>
        <v>0</v>
      </c>
      <c r="H146" s="27" t="str">
        <f>+IF(G146=0,"",'Ark1'!AE1852)</f>
        <v/>
      </c>
      <c r="I146" s="27"/>
      <c r="J146" s="27" t="str">
        <f>+IF(G146=0,"",'Ark1'!AF1852)</f>
        <v/>
      </c>
      <c r="K146" s="26" t="str">
        <f>+IF(G146=0,"",'Ark1'!T1852)</f>
        <v/>
      </c>
      <c r="L146" s="305" t="str">
        <f>+IF(G146=0,"",'Ark1'!U1852)</f>
        <v/>
      </c>
      <c r="M146" s="27"/>
      <c r="N146" s="32" t="str">
        <f>+IF(G146=0,"",'Ark1'!V1852)</f>
        <v/>
      </c>
      <c r="O146" s="32" t="str">
        <f>+IF(G146=0,"",'Ark1'!W1852)</f>
        <v/>
      </c>
      <c r="P146" s="32" t="str">
        <f>+IF(G146=0,"",'Ark1'!X1852)</f>
        <v/>
      </c>
      <c r="Q146" s="32" t="str">
        <f>+IF(G146=0,"",'Ark1'!AG1852)</f>
        <v/>
      </c>
      <c r="R146" s="32" t="str">
        <f>+IF(G146=0,"",'Ark1'!AH1852)</f>
        <v/>
      </c>
      <c r="S146" s="377" t="str">
        <f>+IF(G146=0,"",'Ark1'!AR1614)</f>
        <v/>
      </c>
      <c r="T146" s="113" t="str">
        <f>+IF(G146=0,"",'Ark1'!AS1614)</f>
        <v/>
      </c>
      <c r="U146" s="32" t="str">
        <f>+IF(G146=0,"",'Ark1'!Y1852)</f>
        <v/>
      </c>
      <c r="V146" s="26" t="str">
        <f>+IF(G146=0,"",'Ark1'!AA1852)</f>
        <v/>
      </c>
      <c r="W146" s="32" t="str">
        <f>+IF(G146=0,"",'Ark1'!AC1852)</f>
        <v/>
      </c>
      <c r="X146" s="305" t="str">
        <f t="shared" si="25"/>
        <v/>
      </c>
      <c r="Y146" s="32" t="str">
        <f t="shared" si="26"/>
        <v/>
      </c>
      <c r="Z146" s="27" t="str">
        <f t="shared" si="27"/>
        <v/>
      </c>
      <c r="AA146" s="247"/>
      <c r="AB146" s="250"/>
      <c r="AD146" s="27"/>
      <c r="AE146" s="26"/>
      <c r="AF146" s="251"/>
      <c r="AG146" s="85"/>
      <c r="AH146" s="26"/>
      <c r="AI146" s="26"/>
      <c r="AJ146" s="32"/>
      <c r="AK146" s="32"/>
      <c r="AL146" s="32"/>
    </row>
    <row r="147" spans="1:55" ht="16.5" customHeight="1">
      <c r="A147" s="247"/>
      <c r="B147" s="330">
        <f>+'Ark1'!C1615</f>
        <v>2024</v>
      </c>
      <c r="C147" s="267">
        <f>+'Ark1'!L1887</f>
        <v>9</v>
      </c>
      <c r="D147" s="267" t="s">
        <v>36</v>
      </c>
      <c r="F147" s="267" t="str">
        <f>+IF(G147=0,"",'Ark1'!Q1887)</f>
        <v/>
      </c>
      <c r="G147" s="361">
        <f>+'Ark1'!R1887</f>
        <v>0</v>
      </c>
      <c r="H147" s="268" t="str">
        <f>+IF(G147=0,"",'Ark1'!AE1887)</f>
        <v/>
      </c>
      <c r="I147" s="268"/>
      <c r="J147" s="268" t="str">
        <f>+IF(G147=0,"",'Ark1'!AF1887)</f>
        <v/>
      </c>
      <c r="K147" s="269" t="str">
        <f>+IF(G147=0,"",'Ark1'!T1887)</f>
        <v/>
      </c>
      <c r="L147" s="305" t="str">
        <f>+IF(G147=0,"",'Ark1'!U1887)</f>
        <v/>
      </c>
      <c r="M147" s="268"/>
      <c r="N147" s="270" t="str">
        <f>+IF(G147=0,"",'Ark1'!V1887)</f>
        <v/>
      </c>
      <c r="O147" s="270" t="str">
        <f>+IF(G147=0,"",'Ark1'!W1887)</f>
        <v/>
      </c>
      <c r="P147" s="270" t="str">
        <f>+IF(G147=0,"",'Ark1'!X1887)</f>
        <v/>
      </c>
      <c r="Q147" s="270" t="str">
        <f>+IF(G147=0,"",'Ark1'!AG1887)</f>
        <v/>
      </c>
      <c r="R147" s="270" t="str">
        <f>+IF(G147=0,"",'Ark1'!AH1887)</f>
        <v/>
      </c>
      <c r="S147" s="377" t="str">
        <f>+IF(G147=0,"",'Ark1'!AR1615)</f>
        <v/>
      </c>
      <c r="T147" s="113" t="str">
        <f>+IF(G147=0,"",'Ark1'!AS1615)</f>
        <v/>
      </c>
      <c r="U147" s="270" t="str">
        <f>+IF(G147=0,"",'Ark1'!Y1887)</f>
        <v/>
      </c>
      <c r="V147" s="269" t="str">
        <f>+IF(G147=0,"",'Ark1'!AA1887)</f>
        <v/>
      </c>
      <c r="W147" s="270" t="str">
        <f>+IF(G147=0,"",'Ark1'!AC1887)</f>
        <v/>
      </c>
      <c r="X147" s="305" t="str">
        <f t="shared" si="25"/>
        <v/>
      </c>
      <c r="Y147" s="270" t="str">
        <f t="shared" si="26"/>
        <v/>
      </c>
      <c r="Z147" s="268" t="str">
        <f t="shared" si="27"/>
        <v/>
      </c>
      <c r="AA147" s="247"/>
      <c r="AB147" s="250"/>
      <c r="AD147" s="27"/>
      <c r="AE147" s="26"/>
      <c r="AF147" s="251"/>
      <c r="AG147" s="85"/>
      <c r="AH147" s="26"/>
      <c r="AI147" s="26"/>
      <c r="AJ147" s="32"/>
      <c r="AK147" s="32"/>
      <c r="AL147" s="32"/>
    </row>
    <row r="148" spans="1:55" ht="16.5" customHeight="1">
      <c r="A148" s="247"/>
      <c r="B148" s="330">
        <f>+'Ark1'!C1616</f>
        <v>2024</v>
      </c>
      <c r="C148" s="267">
        <f>+'Ark1'!L1922</f>
        <v>10</v>
      </c>
      <c r="D148" s="267" t="s">
        <v>37</v>
      </c>
      <c r="F148" s="85" t="str">
        <f>+IF(G148=0,"",'Ark1'!Q1922)</f>
        <v/>
      </c>
      <c r="G148" s="361">
        <f>+'Ark1'!R1922</f>
        <v>0</v>
      </c>
      <c r="H148" s="27" t="str">
        <f>+IF(G148=0,"",'Ark1'!AE1922)</f>
        <v/>
      </c>
      <c r="I148" s="27"/>
      <c r="J148" s="27" t="str">
        <f>+IF(G148=0,"",'Ark1'!AF1922)</f>
        <v/>
      </c>
      <c r="K148" s="26" t="str">
        <f>+IF(G148=0,"",'Ark1'!T1922)</f>
        <v/>
      </c>
      <c r="L148" s="305" t="str">
        <f>+IF(G148=0,"",'Ark1'!U1922)</f>
        <v/>
      </c>
      <c r="M148" s="27"/>
      <c r="N148" s="32" t="str">
        <f>+IF(G148=0,"",'Ark1'!V1922)</f>
        <v/>
      </c>
      <c r="O148" s="32" t="str">
        <f>+IF(G148=0,"",'Ark1'!W1922)</f>
        <v/>
      </c>
      <c r="P148" s="32" t="str">
        <f>+IF(G148=0,"",'Ark1'!X1922)</f>
        <v/>
      </c>
      <c r="Q148" s="32" t="str">
        <f>+IF(G148=0,"",'Ark1'!AG1922)</f>
        <v/>
      </c>
      <c r="R148" s="32" t="str">
        <f>+IF(G148=0,"",'Ark1'!AH1922)</f>
        <v/>
      </c>
      <c r="S148" s="377" t="str">
        <f>+IF(G148=0,"",'Ark1'!AR1616)</f>
        <v/>
      </c>
      <c r="T148" s="113" t="str">
        <f>+IF(G148=0,"",'Ark1'!AS1616)</f>
        <v/>
      </c>
      <c r="U148" s="32" t="str">
        <f>+IF(G148=0,"",'Ark1'!Y1922)</f>
        <v/>
      </c>
      <c r="V148" s="26" t="str">
        <f>+IF(G148=0,"",'Ark1'!AA1922)</f>
        <v/>
      </c>
      <c r="W148" s="32" t="str">
        <f>+IF(G148=0,"",'Ark1'!AC1922)</f>
        <v/>
      </c>
      <c r="X148" s="305" t="str">
        <f t="shared" si="25"/>
        <v/>
      </c>
      <c r="Y148" s="32" t="str">
        <f t="shared" si="26"/>
        <v/>
      </c>
      <c r="Z148" s="27" t="str">
        <f t="shared" si="27"/>
        <v/>
      </c>
      <c r="AA148" s="247"/>
      <c r="AB148" s="250"/>
      <c r="AD148" s="27"/>
      <c r="AE148" s="26"/>
      <c r="AF148" s="251"/>
      <c r="AG148" s="85"/>
      <c r="AH148" s="26"/>
      <c r="AI148" s="26"/>
      <c r="AJ148" s="32"/>
      <c r="AK148" s="32"/>
      <c r="AL148" s="32"/>
    </row>
    <row r="149" spans="1:55" ht="16.5" customHeight="1">
      <c r="A149" s="247"/>
      <c r="B149" s="330">
        <f>+'Ark1'!C1617</f>
        <v>2024</v>
      </c>
      <c r="C149" s="267">
        <f>+'Ark1'!L1957</f>
        <v>11</v>
      </c>
      <c r="D149" s="267" t="s">
        <v>38</v>
      </c>
      <c r="F149" s="267" t="str">
        <f>+IF(G149=0,"",'Ark1'!Q1957)</f>
        <v/>
      </c>
      <c r="G149" s="361">
        <f>+'Ark1'!R1957</f>
        <v>0</v>
      </c>
      <c r="H149" s="268" t="str">
        <f>+IF(G149=0,"",'Ark1'!AE1957)</f>
        <v/>
      </c>
      <c r="I149" s="268"/>
      <c r="J149" s="268" t="str">
        <f>+IF(G149=0,"",'Ark1'!AF1957)</f>
        <v/>
      </c>
      <c r="K149" s="269" t="str">
        <f>+IF(G149=0,"",'Ark1'!T1957)</f>
        <v/>
      </c>
      <c r="L149" s="305" t="str">
        <f>+IF(G149=0,"",'Ark1'!U1957)</f>
        <v/>
      </c>
      <c r="M149" s="268"/>
      <c r="N149" s="270" t="str">
        <f>+IF(G149=0,"",'Ark1'!V1957)</f>
        <v/>
      </c>
      <c r="O149" s="270" t="str">
        <f>+IF(G149=0,"",'Ark1'!W1957)</f>
        <v/>
      </c>
      <c r="P149" s="270" t="str">
        <f>+IF(G149=0,"",'Ark1'!X1957)</f>
        <v/>
      </c>
      <c r="Q149" s="270" t="str">
        <f>+IF(G149=0,"",'Ark1'!AG1957)</f>
        <v/>
      </c>
      <c r="R149" s="270" t="str">
        <f>+IF(G149=0,"",'Ark1'!AH1957)</f>
        <v/>
      </c>
      <c r="S149" s="377" t="str">
        <f>+IF(G149=0,"",'Ark1'!AR1617)</f>
        <v/>
      </c>
      <c r="T149" s="113" t="str">
        <f>+IF(G149=0,"",'Ark1'!AS1617)</f>
        <v/>
      </c>
      <c r="U149" s="270" t="str">
        <f>+IF(G149=0,"",'Ark1'!Y1957)</f>
        <v/>
      </c>
      <c r="V149" s="269" t="str">
        <f>+IF(G149=0,"",'Ark1'!AA1957)</f>
        <v/>
      </c>
      <c r="W149" s="270" t="str">
        <f>+IF(G149=0,"",'Ark1'!AC1957)</f>
        <v/>
      </c>
      <c r="X149" s="305" t="str">
        <f t="shared" si="25"/>
        <v/>
      </c>
      <c r="Y149" s="270" t="str">
        <f t="shared" si="26"/>
        <v/>
      </c>
      <c r="Z149" s="268" t="str">
        <f t="shared" si="27"/>
        <v/>
      </c>
      <c r="AA149" s="247"/>
      <c r="AB149" s="250"/>
      <c r="AD149" s="27"/>
      <c r="AE149" s="26"/>
      <c r="AF149" s="251"/>
      <c r="AG149" s="85"/>
      <c r="AH149" s="26"/>
      <c r="AI149" s="26"/>
      <c r="AJ149" s="32"/>
      <c r="AK149" s="32"/>
      <c r="AL149" s="32"/>
    </row>
    <row r="150" spans="1:55" ht="16.5" customHeight="1">
      <c r="A150" s="247"/>
      <c r="B150" s="330">
        <f>+'Ark1'!C1618</f>
        <v>2024</v>
      </c>
      <c r="C150" s="267">
        <f>+'Ark1'!L1992</f>
        <v>12</v>
      </c>
      <c r="D150" s="267" t="s">
        <v>39</v>
      </c>
      <c r="F150" s="85" t="str">
        <f>+IF(G150=0,"",'Ark1'!Q1992)</f>
        <v/>
      </c>
      <c r="G150" s="361">
        <f>+'Ark1'!R1992</f>
        <v>0</v>
      </c>
      <c r="H150" s="27" t="str">
        <f>+IF(G150=0,"",'Ark1'!AE1992)</f>
        <v/>
      </c>
      <c r="I150" s="27"/>
      <c r="J150" s="27" t="str">
        <f>+IF(G150=0,"",'Ark1'!AF1992)</f>
        <v/>
      </c>
      <c r="K150" s="26" t="str">
        <f>+IF(G150=0,"",'Ark1'!T1992)</f>
        <v/>
      </c>
      <c r="L150" s="305" t="str">
        <f>+IF(G150=0,"",'Ark1'!U1992)</f>
        <v/>
      </c>
      <c r="M150" s="27"/>
      <c r="N150" s="32" t="str">
        <f>+IF(G150=0,"",'Ark1'!V1992)</f>
        <v/>
      </c>
      <c r="O150" s="32" t="str">
        <f>+IF(G150=0,"",'Ark1'!W1992)</f>
        <v/>
      </c>
      <c r="P150" s="32" t="str">
        <f>+IF(G150=0,"",'Ark1'!X1992)</f>
        <v/>
      </c>
      <c r="Q150" s="32" t="str">
        <f>+IF(G150=0,"",'Ark1'!AG1992)</f>
        <v/>
      </c>
      <c r="R150" s="32" t="str">
        <f>+IF(G150=0,"",'Ark1'!AH1992)</f>
        <v/>
      </c>
      <c r="S150" s="377" t="str">
        <f>+IF(G150=0,"",'Ark1'!AR1618)</f>
        <v/>
      </c>
      <c r="T150" s="113" t="str">
        <f>+IF(G150=0,"",'Ark1'!AS1618)</f>
        <v/>
      </c>
      <c r="U150" s="32" t="str">
        <f>+IF(G150=0,"",'Ark1'!Y1992)</f>
        <v/>
      </c>
      <c r="V150" s="26" t="str">
        <f>+IF(G150=0,"",'Ark1'!AA1992)</f>
        <v/>
      </c>
      <c r="W150" s="32" t="str">
        <f>+IF(G150=0,"",'Ark1'!AC1992)</f>
        <v/>
      </c>
      <c r="X150" s="305" t="str">
        <f t="shared" si="25"/>
        <v/>
      </c>
      <c r="Y150" s="32" t="str">
        <f t="shared" si="26"/>
        <v/>
      </c>
      <c r="Z150" s="27" t="str">
        <f t="shared" si="27"/>
        <v/>
      </c>
      <c r="AA150" s="247"/>
      <c r="AB150" s="250"/>
      <c r="AD150" s="27"/>
      <c r="AE150" s="26"/>
      <c r="AF150" s="251"/>
      <c r="AG150" s="85"/>
      <c r="AH150" s="26"/>
      <c r="AI150" s="26"/>
      <c r="AJ150" s="32"/>
      <c r="AK150" s="32"/>
      <c r="AL150" s="32"/>
    </row>
    <row r="151" spans="1:55" ht="16.5" customHeight="1">
      <c r="A151" s="247"/>
      <c r="B151" s="330">
        <f>+'Ark1'!C1619</f>
        <v>2024</v>
      </c>
      <c r="C151" s="267">
        <f>+'Ark1'!L2027</f>
        <v>13</v>
      </c>
      <c r="D151" s="267" t="s">
        <v>40</v>
      </c>
      <c r="F151" s="267" t="str">
        <f>+IF(G151=0,"",'Ark1'!Q2027)</f>
        <v/>
      </c>
      <c r="G151" s="361">
        <f>+'Ark1'!R2027</f>
        <v>0</v>
      </c>
      <c r="H151" s="268" t="str">
        <f>+IF(G151=0,"",'Ark1'!AE2027)</f>
        <v/>
      </c>
      <c r="I151" s="268"/>
      <c r="J151" s="268" t="str">
        <f>+IF(G151=0,"",'Ark1'!AF2027)</f>
        <v/>
      </c>
      <c r="K151" s="269" t="str">
        <f>+IF(G151=0,"",'Ark1'!T2027)</f>
        <v/>
      </c>
      <c r="L151" s="305" t="str">
        <f>+IF(G151=0,"",'Ark1'!U2027)</f>
        <v/>
      </c>
      <c r="M151" s="268"/>
      <c r="N151" s="270" t="str">
        <f>+IF(G151=0,"",'Ark1'!V2027)</f>
        <v/>
      </c>
      <c r="O151" s="270" t="str">
        <f>+IF(G151=0,"",'Ark1'!W2027)</f>
        <v/>
      </c>
      <c r="P151" s="270" t="str">
        <f>+IF(G151=0,"",'Ark1'!X2027)</f>
        <v/>
      </c>
      <c r="Q151" s="270" t="str">
        <f>+IF(G151=0,"",'Ark1'!AG2027)</f>
        <v/>
      </c>
      <c r="R151" s="270" t="str">
        <f>+IF(G151=0,"",'Ark1'!AH2027)</f>
        <v/>
      </c>
      <c r="S151" s="377" t="str">
        <f>+IF(G151=0,"",'Ark1'!AR1619)</f>
        <v/>
      </c>
      <c r="T151" s="113" t="str">
        <f>+IF(G151=0,"",'Ark1'!AS1619)</f>
        <v/>
      </c>
      <c r="U151" s="270" t="str">
        <f>+IF(G151=0,"",'Ark1'!Y2027)</f>
        <v/>
      </c>
      <c r="V151" s="269" t="str">
        <f>+IF(G151=0,"",'Ark1'!AA2027)</f>
        <v/>
      </c>
      <c r="W151" s="270" t="str">
        <f>+IF(G151=0,"",'Ark1'!AC2027)</f>
        <v/>
      </c>
      <c r="X151" s="305" t="str">
        <f t="shared" si="25"/>
        <v/>
      </c>
      <c r="Y151" s="270" t="str">
        <f t="shared" si="26"/>
        <v/>
      </c>
      <c r="Z151" s="268" t="str">
        <f t="shared" si="27"/>
        <v/>
      </c>
      <c r="AA151" s="247"/>
      <c r="AB151" s="250"/>
      <c r="AD151" s="27"/>
      <c r="AE151" s="26"/>
      <c r="AF151" s="251"/>
      <c r="AG151" s="85"/>
      <c r="AH151" s="26"/>
      <c r="AI151" s="26"/>
      <c r="AJ151" s="32"/>
      <c r="AK151" s="32"/>
      <c r="AL151" s="32"/>
    </row>
    <row r="152" spans="1:55" ht="16.5" customHeight="1">
      <c r="A152" s="247"/>
      <c r="B152" s="330">
        <f>+'Ark1'!C1620</f>
        <v>2024</v>
      </c>
      <c r="C152" s="267">
        <f>+'Ark1'!L2062</f>
        <v>14</v>
      </c>
      <c r="D152" s="267" t="s">
        <v>403</v>
      </c>
      <c r="F152" s="85" t="str">
        <f>+IF(G152=0,"",'Ark1'!Q2062)</f>
        <v/>
      </c>
      <c r="G152" s="361">
        <f>+'Ark1'!R2062</f>
        <v>0</v>
      </c>
      <c r="H152" s="27" t="str">
        <f>+IF(G152=0,"",'Ark1'!AE2062)</f>
        <v/>
      </c>
      <c r="I152" s="27"/>
      <c r="J152" s="27" t="str">
        <f>+IF(G152=0,"",'Ark1'!AF2062)</f>
        <v/>
      </c>
      <c r="K152" s="26" t="str">
        <f>+IF(G152=0,"",'Ark1'!T2062)</f>
        <v/>
      </c>
      <c r="L152" s="305" t="str">
        <f>+IF(G152=0,"",'Ark1'!U2062)</f>
        <v/>
      </c>
      <c r="M152" s="27"/>
      <c r="N152" s="32" t="str">
        <f>+IF(G152=0,"",'Ark1'!V2062)</f>
        <v/>
      </c>
      <c r="O152" s="32" t="str">
        <f>+IF(G152=0,"",'Ark1'!W2062)</f>
        <v/>
      </c>
      <c r="P152" s="32" t="str">
        <f>+IF(G152=0,"",'Ark1'!X2062)</f>
        <v/>
      </c>
      <c r="Q152" s="32" t="str">
        <f>+IF(G152=0,"",'Ark1'!AG2062)</f>
        <v/>
      </c>
      <c r="R152" s="32" t="str">
        <f>+IF(G152=0,"",'Ark1'!AH2062)</f>
        <v/>
      </c>
      <c r="S152" s="377" t="str">
        <f>+IF(G152=0,"",'Ark1'!AR1620)</f>
        <v/>
      </c>
      <c r="T152" s="113" t="str">
        <f>+IF(G152=0,"",'Ark1'!AS1620)</f>
        <v/>
      </c>
      <c r="U152" s="32" t="str">
        <f>+IF(G152=0,"",'Ark1'!Y2062)</f>
        <v/>
      </c>
      <c r="V152" s="26" t="str">
        <f>+IF(G152=0,"",'Ark1'!AA2062)</f>
        <v/>
      </c>
      <c r="W152" s="32" t="str">
        <f>+IF(G152=0,"",'Ark1'!AC2062)</f>
        <v/>
      </c>
      <c r="X152" s="305" t="str">
        <f t="shared" si="25"/>
        <v/>
      </c>
      <c r="Y152" s="32" t="str">
        <f t="shared" si="26"/>
        <v/>
      </c>
      <c r="Z152" s="27" t="str">
        <f t="shared" si="27"/>
        <v/>
      </c>
      <c r="AA152" s="247"/>
      <c r="AB152" s="250"/>
      <c r="AD152" s="27"/>
      <c r="AE152" s="26"/>
      <c r="AF152" s="251"/>
      <c r="AG152" s="85"/>
      <c r="AH152" s="26"/>
      <c r="AI152" s="26"/>
      <c r="AJ152" s="32"/>
      <c r="AK152" s="32"/>
      <c r="AL152" s="32"/>
    </row>
    <row r="153" spans="1:55" ht="16.5" customHeight="1">
      <c r="A153" s="247"/>
      <c r="B153" s="330">
        <f>+'Ark1'!C1621</f>
        <v>2024</v>
      </c>
      <c r="C153" s="267">
        <f>+'Ark1'!L2097</f>
        <v>15</v>
      </c>
      <c r="D153" s="267" t="s">
        <v>41</v>
      </c>
      <c r="F153" s="267" t="str">
        <f>+IF(G153=0,"",'Ark1'!Q2097)</f>
        <v/>
      </c>
      <c r="G153" s="361">
        <f>+'Ark1'!R2097</f>
        <v>0</v>
      </c>
      <c r="H153" s="268" t="str">
        <f>+IF(G153=0,"",'Ark1'!AE2097)</f>
        <v/>
      </c>
      <c r="I153" s="268"/>
      <c r="J153" s="268" t="str">
        <f>+IF(G153=0,"",'Ark1'!AF2097)</f>
        <v/>
      </c>
      <c r="K153" s="269" t="str">
        <f>+IF(G153=0,"",'Ark1'!T2097)</f>
        <v/>
      </c>
      <c r="L153" s="380" t="str">
        <f>+IF(G153=0,"",'Ark1'!U2097)</f>
        <v/>
      </c>
      <c r="M153" s="268"/>
      <c r="N153" s="270" t="str">
        <f>+IF(G153=0,"",'Ark1'!V2097)</f>
        <v/>
      </c>
      <c r="O153" s="270" t="str">
        <f>+IF(G153=0,"",'Ark1'!W2097)</f>
        <v/>
      </c>
      <c r="P153" s="270" t="str">
        <f>+IF(G153=0,"",'Ark1'!X2097)</f>
        <v/>
      </c>
      <c r="Q153" s="270" t="str">
        <f>+IF(G153=0,"",'Ark1'!AG2097)</f>
        <v/>
      </c>
      <c r="R153" s="270" t="str">
        <f>+IF(G153=0,"",'Ark1'!AH2097)</f>
        <v/>
      </c>
      <c r="S153" s="377" t="str">
        <f>+IF(G153=0,"",'Ark1'!AR1621)</f>
        <v/>
      </c>
      <c r="T153" s="113" t="str">
        <f>+IF(G153=0,"",'Ark1'!AS1621)</f>
        <v/>
      </c>
      <c r="U153" s="270" t="str">
        <f>+IF(G153=0,"",'Ark1'!Y2097)</f>
        <v/>
      </c>
      <c r="V153" s="269" t="str">
        <f>+IF(G153=0,"",'Ark1'!AA2097)</f>
        <v/>
      </c>
      <c r="W153" s="270" t="str">
        <f>+IF(G153=0,"",'Ark1'!AC2097)</f>
        <v/>
      </c>
      <c r="X153" s="305" t="str">
        <f t="shared" si="25"/>
        <v/>
      </c>
      <c r="Y153" s="270" t="str">
        <f t="shared" si="26"/>
        <v/>
      </c>
      <c r="Z153" s="268" t="str">
        <f t="shared" si="27"/>
        <v/>
      </c>
      <c r="AA153" s="247"/>
      <c r="AB153" s="250"/>
      <c r="AD153" s="27"/>
      <c r="AE153" s="26"/>
      <c r="AF153" s="251"/>
      <c r="AG153" s="85"/>
      <c r="AH153" s="26"/>
      <c r="AI153" s="26"/>
      <c r="AJ153" s="32"/>
      <c r="AK153" s="32"/>
      <c r="AL153" s="32"/>
    </row>
    <row r="154" spans="1:55" ht="19.8">
      <c r="A154" s="247"/>
      <c r="B154" s="247"/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9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50"/>
      <c r="AD154" s="27"/>
      <c r="AE154" s="26"/>
      <c r="AF154" s="251"/>
      <c r="AG154" s="85"/>
      <c r="AK154" s="85"/>
      <c r="BC154" s="263"/>
    </row>
    <row r="155" spans="1:55" ht="22.8">
      <c r="A155" s="346" t="s">
        <v>508</v>
      </c>
      <c r="B155" s="247"/>
      <c r="C155" s="265"/>
      <c r="D155" s="346"/>
      <c r="E155" s="247"/>
      <c r="F155" s="247"/>
      <c r="G155" s="265" t="s">
        <v>639</v>
      </c>
      <c r="H155" s="280">
        <f>SUM(G157:G171)</f>
        <v>16</v>
      </c>
      <c r="I155" s="248"/>
      <c r="J155" s="247"/>
      <c r="K155" s="248"/>
      <c r="L155" s="345">
        <f>+Raser!P19</f>
        <v>189.61875000000003</v>
      </c>
      <c r="M155" s="249" t="s">
        <v>562</v>
      </c>
      <c r="N155" s="247"/>
      <c r="O155" s="249"/>
      <c r="P155" s="249"/>
      <c r="Q155" s="247"/>
      <c r="R155" s="249"/>
      <c r="S155" s="249"/>
      <c r="T155" s="249"/>
      <c r="U155" s="249"/>
      <c r="V155" s="247"/>
      <c r="W155" s="249"/>
      <c r="X155" s="345">
        <f>+Raser!V19</f>
        <v>347.08843381764103</v>
      </c>
      <c r="Y155" s="249" t="s">
        <v>621</v>
      </c>
      <c r="Z155" s="248"/>
      <c r="AA155" s="248"/>
      <c r="AB155" s="250"/>
      <c r="AD155" s="27"/>
      <c r="AE155" s="26"/>
      <c r="AF155" s="251"/>
      <c r="AG155" s="85"/>
      <c r="AK155" s="85"/>
      <c r="BC155" s="263"/>
    </row>
    <row r="156" spans="1:55" ht="14.25" customHeight="1">
      <c r="A156" s="247"/>
      <c r="B156" s="247"/>
      <c r="C156" s="265"/>
      <c r="D156" s="344"/>
      <c r="E156" s="247"/>
      <c r="F156" s="265"/>
      <c r="G156" s="265"/>
      <c r="H156" s="265"/>
      <c r="I156" s="265"/>
      <c r="J156" s="265"/>
      <c r="K156" s="265"/>
      <c r="L156" s="265"/>
      <c r="M156" s="265"/>
      <c r="N156" s="266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48"/>
      <c r="AA156" s="247"/>
      <c r="AB156" s="250"/>
      <c r="AD156" s="27"/>
      <c r="AE156" s="26"/>
      <c r="AF156" s="251"/>
      <c r="AG156" s="85"/>
      <c r="AK156" s="85"/>
      <c r="BC156" s="263"/>
    </row>
    <row r="157" spans="1:55" ht="16.5" customHeight="1">
      <c r="A157" s="247"/>
      <c r="B157" s="330">
        <f>+'Ark1'!C1608</f>
        <v>2024</v>
      </c>
      <c r="C157" s="267">
        <f>+'Ark1'!L1608</f>
        <v>1</v>
      </c>
      <c r="D157" s="267" t="s">
        <v>29</v>
      </c>
      <c r="E157" s="267">
        <f>+'Ark1'!AP1608</f>
        <v>9</v>
      </c>
      <c r="F157" s="267">
        <f>+IF(G157=0,"",'Ark1'!Q1608)</f>
        <v>1</v>
      </c>
      <c r="G157" s="305">
        <f>+'Ark1'!R1608</f>
        <v>2</v>
      </c>
      <c r="H157" s="268">
        <f>+IF(G157=0,"",'Ark1'!AE1608)</f>
        <v>12.5</v>
      </c>
      <c r="I157" s="268"/>
      <c r="J157" s="268">
        <f>+IF(G157=0,"",'Ark1'!AF1608)</f>
        <v>8.2072579847720721</v>
      </c>
      <c r="K157" s="269">
        <f>+IF(G157=0,"",'Ark1'!T1608)</f>
        <v>4</v>
      </c>
      <c r="L157" s="305">
        <f>+IF(G157=0,"",'Ark1'!U1608)</f>
        <v>124.5</v>
      </c>
      <c r="M157" s="268"/>
      <c r="N157" s="270">
        <f>+IF(G157=0,"",'Ark1'!V1608)</f>
        <v>0</v>
      </c>
      <c r="O157" s="270">
        <f>+IF(G157=0,"",'Ark1'!W1608)</f>
        <v>0</v>
      </c>
      <c r="P157" s="270">
        <f>+IF(G157=0,"",'Ark1'!X1608)</f>
        <v>0</v>
      </c>
      <c r="Q157" s="270">
        <f>+IF(G157=0,"",'Ark1'!AG1608)</f>
        <v>461.5</v>
      </c>
      <c r="R157" s="270">
        <f>+IF(G157=0,"",'Ark1'!AH1608)</f>
        <v>0</v>
      </c>
      <c r="S157" s="377">
        <f>+IF(G157=0,"",'Ark1'!AR1608)</f>
        <v>186</v>
      </c>
      <c r="T157" s="113">
        <f>+IF(G157=0,"",'Ark1'!AS1608)</f>
        <v>19.336578058198736</v>
      </c>
      <c r="U157" s="270">
        <f>+IF(G157=0,"",'Ark1'!Y1608)</f>
        <v>5.3000000000003586</v>
      </c>
      <c r="V157" s="269">
        <f>+IF(G157=0,"",'Ark1'!AA1608)</f>
        <v>0</v>
      </c>
      <c r="W157" s="270">
        <f>+IF(G157=0,"",'Ark1'!AC1608)</f>
        <v>0</v>
      </c>
      <c r="X157" s="305">
        <f t="shared" ref="X157:X171" si="28">IF(G157=0,"",1000*L157/Q157)</f>
        <v>269.77248104008669</v>
      </c>
      <c r="Y157" s="270">
        <f t="shared" ref="Y157:Y171" si="29">IF(G157=0,"",L157/C157)</f>
        <v>124.5</v>
      </c>
      <c r="Z157" s="268">
        <f t="shared" ref="Z157:Z171" si="30">IF(G157=0,"",G157/F157)</f>
        <v>2</v>
      </c>
      <c r="AA157" s="247"/>
      <c r="AB157" s="250"/>
      <c r="AD157" s="27"/>
      <c r="AE157" s="26"/>
      <c r="AF157" s="251"/>
      <c r="AG157" s="85"/>
      <c r="AH157" s="26"/>
      <c r="AI157" s="26"/>
      <c r="AJ157" s="32"/>
      <c r="AK157" s="32"/>
      <c r="AL157" s="32"/>
    </row>
    <row r="158" spans="1:55" ht="16.5" customHeight="1">
      <c r="A158" s="247"/>
      <c r="B158" s="330">
        <f>+'Ark1'!C1609</f>
        <v>2024</v>
      </c>
      <c r="C158" s="85">
        <f>+'Ark1'!L1643</f>
        <v>2</v>
      </c>
      <c r="D158" s="85" t="s">
        <v>30</v>
      </c>
      <c r="F158" s="85">
        <f>+IF(G158=0,"",'Ark1'!Q1643)</f>
        <v>1</v>
      </c>
      <c r="G158" s="305">
        <f>+'Ark1'!R1643</f>
        <v>7</v>
      </c>
      <c r="H158" s="27">
        <f>+IF(G158=0,"",'Ark1'!AE1643)</f>
        <v>43.75</v>
      </c>
      <c r="I158" s="268"/>
      <c r="J158" s="27">
        <f>+IF(G158=0,"",'Ark1'!AF1643)</f>
        <v>38.125844622433185</v>
      </c>
      <c r="K158" s="26">
        <f>+IF(G158=0,"",'Ark1'!T1643)</f>
        <v>4.5714285714285694</v>
      </c>
      <c r="L158" s="305">
        <f>+IF(G158=0,"",'Ark1'!U1643)</f>
        <v>165.24285714285722</v>
      </c>
      <c r="M158" s="268"/>
      <c r="N158" s="32">
        <f>+IF(G158=0,"",'Ark1'!V1643)</f>
        <v>0</v>
      </c>
      <c r="O158" s="32">
        <f>+IF(G158=0,"",'Ark1'!W1643)</f>
        <v>0</v>
      </c>
      <c r="P158" s="32">
        <f>+IF(G158=0,"",'Ark1'!X1643)</f>
        <v>0</v>
      </c>
      <c r="Q158" s="32">
        <f>+IF(G158=0,"",'Ark1'!AG1643)</f>
        <v>523.57142857142844</v>
      </c>
      <c r="R158" s="32">
        <f>+IF(G158=0,"",'Ark1'!AH1643)</f>
        <v>0</v>
      </c>
      <c r="S158" s="377">
        <f>+IF(G158=0,"",'Ark1'!AR1643)</f>
        <v>193.14285714285711</v>
      </c>
      <c r="T158" s="113">
        <f>+IF(G158=0,"",'Ark1'!AS1643)</f>
        <v>22.661300455626719</v>
      </c>
      <c r="U158" s="32">
        <f>+IF(G158=0,"",'Ark1'!Y1643)</f>
        <v>28.855197954260895</v>
      </c>
      <c r="V158" s="26">
        <f>+IF(G158=0,"",'Ark1'!AA1643)</f>
        <v>0.90350790290525185</v>
      </c>
      <c r="W158" s="32">
        <f>+IF(G158=0,"",'Ark1'!AC1643)</f>
        <v>74.208942641103917</v>
      </c>
      <c r="X158" s="305">
        <f t="shared" si="28"/>
        <v>315.60709413369733</v>
      </c>
      <c r="Y158" s="32">
        <f t="shared" si="29"/>
        <v>82.621428571428609</v>
      </c>
      <c r="Z158" s="27">
        <f t="shared" si="30"/>
        <v>7</v>
      </c>
      <c r="AA158" s="247"/>
      <c r="AB158" s="250"/>
      <c r="AD158" s="27"/>
      <c r="AE158" s="26"/>
      <c r="AF158" s="251"/>
      <c r="AG158" s="85"/>
      <c r="AH158" s="26"/>
      <c r="AI158" s="26"/>
      <c r="AJ158" s="32"/>
      <c r="AK158" s="32"/>
      <c r="AL158" s="32"/>
    </row>
    <row r="159" spans="1:55" ht="16.5" customHeight="1">
      <c r="A159" s="247"/>
      <c r="B159" s="330">
        <f>+'Ark1'!C1610</f>
        <v>2024</v>
      </c>
      <c r="C159" s="267">
        <f>+'Ark1'!L1678</f>
        <v>3</v>
      </c>
      <c r="D159" s="267" t="s">
        <v>31</v>
      </c>
      <c r="F159" s="267">
        <f>+IF(G159=0,"",'Ark1'!Q1678)</f>
        <v>4</v>
      </c>
      <c r="G159" s="305">
        <f>+'Ark1'!R1678</f>
        <v>5</v>
      </c>
      <c r="H159" s="268">
        <f>+IF(G159=0,"",'Ark1'!AE1678)</f>
        <v>31.25</v>
      </c>
      <c r="I159" s="268"/>
      <c r="J159" s="268">
        <f>+IF(G159=0,"",'Ark1'!AF1678)</f>
        <v>38.768581693529775</v>
      </c>
      <c r="K159" s="269">
        <f>+IF(G159=0,"",'Ark1'!T1678)</f>
        <v>6</v>
      </c>
      <c r="L159" s="305">
        <f>+IF(G159=0,"",'Ark1'!U1678)</f>
        <v>235.23999999999995</v>
      </c>
      <c r="M159" s="268"/>
      <c r="N159" s="270">
        <f>+IF(G159=0,"",'Ark1'!V1678)</f>
        <v>0</v>
      </c>
      <c r="O159" s="270">
        <f>+IF(G159=0,"",'Ark1'!W1678)</f>
        <v>40</v>
      </c>
      <c r="P159" s="270">
        <f>+IF(G159=0,"",'Ark1'!X1678)</f>
        <v>0</v>
      </c>
      <c r="Q159" s="270">
        <f>+IF(G159=0,"",'Ark1'!AG1678)</f>
        <v>622.20000000000005</v>
      </c>
      <c r="R159" s="270">
        <f>+IF(G159=0,"",'Ark1'!AH1678)</f>
        <v>0</v>
      </c>
      <c r="S159" s="377">
        <f>+IF(G159=0,"",'Ark1'!AR1678)</f>
        <v>208.4</v>
      </c>
      <c r="T159" s="113">
        <f>+IF(G159=0,"",'Ark1'!AS1678)</f>
        <v>25.856987320643064</v>
      </c>
      <c r="U159" s="270">
        <f>+IF(G159=0,"",'Ark1'!Y1678)</f>
        <v>35.003691233925977</v>
      </c>
      <c r="V159" s="269">
        <f>+IF(G159=0,"",'Ark1'!AA1678)</f>
        <v>0.89442719099991597</v>
      </c>
      <c r="W159" s="270">
        <f>+IF(G159=0,"",'Ark1'!AC1678)</f>
        <v>-56.917899162053601</v>
      </c>
      <c r="X159" s="305">
        <f t="shared" si="28"/>
        <v>378.07778849244602</v>
      </c>
      <c r="Y159" s="270">
        <f t="shared" si="29"/>
        <v>78.413333333333313</v>
      </c>
      <c r="Z159" s="268">
        <f t="shared" si="30"/>
        <v>1.25</v>
      </c>
      <c r="AA159" s="247"/>
      <c r="AB159" s="250"/>
      <c r="AD159" s="27"/>
      <c r="AE159" s="26"/>
      <c r="AF159" s="251"/>
      <c r="AG159" s="85"/>
      <c r="AH159" s="26"/>
      <c r="AI159" s="26"/>
      <c r="AJ159" s="32"/>
      <c r="AK159" s="32"/>
      <c r="AL159" s="32"/>
    </row>
    <row r="160" spans="1:55" ht="16.5" customHeight="1">
      <c r="A160" s="247"/>
      <c r="B160" s="330">
        <f>+'Ark1'!C1611</f>
        <v>2024</v>
      </c>
      <c r="C160" s="267">
        <f>+'Ark1'!L1713</f>
        <v>4</v>
      </c>
      <c r="D160" s="267" t="s">
        <v>32</v>
      </c>
      <c r="F160" s="85">
        <f>+IF(G160=0,"",'Ark1'!Q1713)</f>
        <v>2</v>
      </c>
      <c r="G160" s="305">
        <f>+'Ark1'!R1713</f>
        <v>2</v>
      </c>
      <c r="H160" s="27">
        <f>+IF(G160=0,"",'Ark1'!AE1713)</f>
        <v>12.5</v>
      </c>
      <c r="I160" s="268"/>
      <c r="J160" s="27">
        <f>+IF(G160=0,"",'Ark1'!AF1713)</f>
        <v>14.89831569926498</v>
      </c>
      <c r="K160" s="26">
        <f>+IF(G160=0,"",'Ark1'!T1713)</f>
        <v>6.5</v>
      </c>
      <c r="L160" s="305">
        <f>+IF(G160=0,"",'Ark1'!U1713)</f>
        <v>226</v>
      </c>
      <c r="M160" s="268"/>
      <c r="N160" s="32">
        <f>+IF(G160=0,"",'Ark1'!V1713)</f>
        <v>0</v>
      </c>
      <c r="O160" s="32">
        <f>+IF(G160=0,"",'Ark1'!W1713)</f>
        <v>50</v>
      </c>
      <c r="P160" s="32">
        <f>+IF(G160=0,"",'Ark1'!X1713)</f>
        <v>0</v>
      </c>
      <c r="Q160" s="32">
        <f>+IF(G160=0,"",'Ark1'!AG1713)</f>
        <v>521</v>
      </c>
      <c r="R160" s="32">
        <f>+IF(G160=0,"",'Ark1'!AH1713)</f>
        <v>0</v>
      </c>
      <c r="S160" s="377">
        <f>+IF(G160=0,"",'Ark1'!AR1713)</f>
        <v>196</v>
      </c>
      <c r="T160" s="113">
        <f>+IF(G160=0,"",'Ark1'!AS1713)</f>
        <v>29.760403675194944</v>
      </c>
      <c r="U160" s="32">
        <f>+IF(G160=0,"",'Ark1'!Y1713)</f>
        <v>33.700000000000038</v>
      </c>
      <c r="V160" s="26">
        <f>+IF(G160=0,"",'Ark1'!AA1713)</f>
        <v>0.5</v>
      </c>
      <c r="W160" s="32">
        <f>+IF(G160=0,"",'Ark1'!AC1713)</f>
        <v>99.999999999999375</v>
      </c>
      <c r="X160" s="305">
        <f t="shared" si="28"/>
        <v>433.78119001919384</v>
      </c>
      <c r="Y160" s="32">
        <f t="shared" si="29"/>
        <v>56.5</v>
      </c>
      <c r="Z160" s="27">
        <f t="shared" si="30"/>
        <v>1</v>
      </c>
      <c r="AA160" s="247"/>
      <c r="AB160" s="250"/>
      <c r="AD160" s="27"/>
      <c r="AE160" s="26"/>
      <c r="AF160" s="251"/>
      <c r="AG160" s="85"/>
      <c r="AH160" s="26"/>
      <c r="AI160" s="26"/>
      <c r="AJ160" s="32"/>
      <c r="AK160" s="32"/>
      <c r="AL160" s="32"/>
    </row>
    <row r="161" spans="1:56" ht="16.5" customHeight="1">
      <c r="A161" s="247"/>
      <c r="B161" s="330">
        <f>+'Ark1'!C1612</f>
        <v>2024</v>
      </c>
      <c r="C161" s="267">
        <f>+'Ark1'!L1748</f>
        <v>5</v>
      </c>
      <c r="D161" s="267" t="s">
        <v>402</v>
      </c>
      <c r="F161" s="267" t="str">
        <f>+IF(G161=0,"",'Ark1'!Q1748)</f>
        <v/>
      </c>
      <c r="G161" s="305">
        <f>+'Ark1'!R1748</f>
        <v>0</v>
      </c>
      <c r="H161" s="268">
        <f>+'Ark1'!AE1748</f>
        <v>0</v>
      </c>
      <c r="I161" s="268"/>
      <c r="J161" s="268" t="str">
        <f>+IF(G161=0,"",'Ark1'!AF1748)</f>
        <v/>
      </c>
      <c r="K161" s="269" t="str">
        <f>+IF(G161=0,"",'Ark1'!T1748)</f>
        <v/>
      </c>
      <c r="L161" s="305" t="str">
        <f>+IF(G161=0,"",'Ark1'!U1748)</f>
        <v/>
      </c>
      <c r="M161" s="268"/>
      <c r="N161" s="270" t="str">
        <f>+IF(G161=0,"",'Ark1'!V1748)</f>
        <v/>
      </c>
      <c r="O161" s="270" t="str">
        <f>+IF(G161=0,"",'Ark1'!W1748)</f>
        <v/>
      </c>
      <c r="P161" s="270" t="str">
        <f>+IF(G161=0,"",'Ark1'!X1748)</f>
        <v/>
      </c>
      <c r="Q161" s="270" t="str">
        <f>+IF(G161=0,"",'Ark1'!AG1748)</f>
        <v/>
      </c>
      <c r="R161" s="270" t="str">
        <f>+IF(G161=0,"",'Ark1'!AH1748)</f>
        <v/>
      </c>
      <c r="S161" s="377" t="str">
        <f>+IF(G161=0,"",'Ark1'!AR1748)</f>
        <v/>
      </c>
      <c r="T161" s="113" t="str">
        <f>+IF(G161=0,"",'Ark1'!AS1748)</f>
        <v/>
      </c>
      <c r="U161" s="270" t="str">
        <f>+IF(G161=0,"",'Ark1'!Y1748)</f>
        <v/>
      </c>
      <c r="V161" s="269" t="str">
        <f>+IF(G161=0,"",'Ark1'!AA1748)</f>
        <v/>
      </c>
      <c r="W161" s="270" t="str">
        <f>+IF(G161=0,"",'Ark1'!AC1748)</f>
        <v/>
      </c>
      <c r="X161" s="305" t="str">
        <f t="shared" si="28"/>
        <v/>
      </c>
      <c r="Y161" s="270" t="str">
        <f t="shared" si="29"/>
        <v/>
      </c>
      <c r="Z161" s="268" t="str">
        <f t="shared" si="30"/>
        <v/>
      </c>
      <c r="AA161" s="247"/>
      <c r="AB161" s="250"/>
      <c r="AD161" s="27"/>
      <c r="AE161" s="26"/>
      <c r="AF161" s="251"/>
      <c r="AG161" s="85"/>
      <c r="AH161" s="26"/>
      <c r="AI161" s="26"/>
      <c r="AJ161" s="32"/>
      <c r="AK161" s="32"/>
      <c r="AL161" s="32"/>
    </row>
    <row r="162" spans="1:56" ht="16.5" customHeight="1">
      <c r="A162" s="247"/>
      <c r="B162" s="330">
        <f>+'Ark1'!C1613</f>
        <v>2024</v>
      </c>
      <c r="C162" s="267">
        <f>+'Ark1'!L1783</f>
        <v>6</v>
      </c>
      <c r="D162" s="267" t="s">
        <v>33</v>
      </c>
      <c r="F162" s="85" t="str">
        <f>+IF(G162=0,"",'Ark1'!Q1783)</f>
        <v/>
      </c>
      <c r="G162" s="305">
        <f>+'Ark1'!R1783</f>
        <v>0</v>
      </c>
      <c r="H162" s="27" t="str">
        <f>+IF(G162=0,"",'Ark1'!AE1783)</f>
        <v/>
      </c>
      <c r="I162" s="268"/>
      <c r="J162" s="27" t="str">
        <f>+IF(G162=0,"",'Ark1'!AF1783)</f>
        <v/>
      </c>
      <c r="K162" s="26" t="str">
        <f>+IF(G162=0,"",'Ark1'!T1783)</f>
        <v/>
      </c>
      <c r="L162" s="305" t="str">
        <f>+IF(G162=0,"",'Ark1'!U1783)</f>
        <v/>
      </c>
      <c r="M162" s="268"/>
      <c r="N162" s="32" t="str">
        <f>+IF(G162=0,"",'Ark1'!V1783)</f>
        <v/>
      </c>
      <c r="O162" s="32" t="str">
        <f>+IF(G162=0,"",'Ark1'!W1783)</f>
        <v/>
      </c>
      <c r="P162" s="32" t="str">
        <f>+IF(G162=0,"",'Ark1'!X1783)</f>
        <v/>
      </c>
      <c r="Q162" s="32" t="str">
        <f>+IF(G162=0,"",'Ark1'!AG1783)</f>
        <v/>
      </c>
      <c r="R162" s="32" t="str">
        <f>+IF(G162=0,"",'Ark1'!AH1783)</f>
        <v/>
      </c>
      <c r="S162" s="377" t="str">
        <f>+IF(G162=0,"",'Ark1'!AR1783)</f>
        <v/>
      </c>
      <c r="T162" s="113" t="str">
        <f>+IF(G162=0,"",'Ark1'!AS1783)</f>
        <v/>
      </c>
      <c r="U162" s="32" t="str">
        <f>+IF(G162=0,"",'Ark1'!Y1783)</f>
        <v/>
      </c>
      <c r="V162" s="26" t="str">
        <f>+IF(G162=0,"",'Ark1'!AA1783)</f>
        <v/>
      </c>
      <c r="W162" s="32" t="str">
        <f>+IF(G162=0,"",'Ark1'!AC1783)</f>
        <v/>
      </c>
      <c r="X162" s="305" t="str">
        <f t="shared" si="28"/>
        <v/>
      </c>
      <c r="Y162" s="32" t="str">
        <f t="shared" si="29"/>
        <v/>
      </c>
      <c r="Z162" s="27" t="str">
        <f t="shared" si="30"/>
        <v/>
      </c>
      <c r="AA162" s="247"/>
      <c r="AB162" s="250"/>
      <c r="AD162" s="27"/>
      <c r="AE162" s="26"/>
      <c r="AF162" s="251"/>
      <c r="AG162" s="85"/>
      <c r="AH162" s="26"/>
      <c r="AI162" s="26"/>
      <c r="AJ162" s="32"/>
      <c r="AK162" s="32"/>
      <c r="AL162" s="32"/>
    </row>
    <row r="163" spans="1:56" ht="16.5" customHeight="1">
      <c r="A163" s="247"/>
      <c r="B163" s="330">
        <f>+'Ark1'!C1614</f>
        <v>2024</v>
      </c>
      <c r="C163" s="267">
        <f>+'Ark1'!L1818</f>
        <v>7</v>
      </c>
      <c r="D163" s="267" t="s">
        <v>34</v>
      </c>
      <c r="F163" s="267" t="str">
        <f>+IF(G163=0,"",'Ark1'!Q1818)</f>
        <v/>
      </c>
      <c r="G163" s="305">
        <f>+'Ark1'!R1818</f>
        <v>0</v>
      </c>
      <c r="H163" s="268" t="str">
        <f>+IF(G163=0,"",'Ark1'!AE1818)</f>
        <v/>
      </c>
      <c r="I163" s="268"/>
      <c r="J163" s="268" t="str">
        <f>+IF(G163=0,"",'Ark1'!AF1818)</f>
        <v/>
      </c>
      <c r="K163" s="269" t="str">
        <f>+IF(G163=0,"",'Ark1'!T1818)</f>
        <v/>
      </c>
      <c r="L163" s="305" t="str">
        <f>+IF(G163=0,"",'Ark1'!U1818)</f>
        <v/>
      </c>
      <c r="M163" s="268"/>
      <c r="N163" s="270" t="str">
        <f>+IF(G163=0,"",'Ark1'!V1818)</f>
        <v/>
      </c>
      <c r="O163" s="270" t="str">
        <f>+IF(G163=0,"",'Ark1'!W1818)</f>
        <v/>
      </c>
      <c r="P163" s="270" t="str">
        <f>+IF(G163=0,"",'Ark1'!X1818)</f>
        <v/>
      </c>
      <c r="Q163" s="270" t="str">
        <f>+IF(G163=0,"",'Ark1'!AG1818)</f>
        <v/>
      </c>
      <c r="R163" s="270" t="str">
        <f>+IF(G163=0,"",'Ark1'!AH1818)</f>
        <v/>
      </c>
      <c r="S163" s="377" t="str">
        <f>+IF(G163=0,"",'Ark1'!AR1818)</f>
        <v/>
      </c>
      <c r="T163" s="113" t="str">
        <f>+IF(G163=0,"",'Ark1'!AS1818)</f>
        <v/>
      </c>
      <c r="U163" s="270" t="str">
        <f>+IF(G163=0,"",'Ark1'!Y1818)</f>
        <v/>
      </c>
      <c r="V163" s="269" t="str">
        <f>+IF(G163=0,"",'Ark1'!AA1818)</f>
        <v/>
      </c>
      <c r="W163" s="270" t="str">
        <f>+IF(G163=0,"",'Ark1'!AC1818)</f>
        <v/>
      </c>
      <c r="X163" s="305" t="str">
        <f t="shared" si="28"/>
        <v/>
      </c>
      <c r="Y163" s="270" t="str">
        <f t="shared" si="29"/>
        <v/>
      </c>
      <c r="Z163" s="268" t="str">
        <f t="shared" si="30"/>
        <v/>
      </c>
      <c r="AA163" s="247"/>
      <c r="AB163" s="250"/>
      <c r="AD163" s="27"/>
      <c r="AE163" s="26"/>
      <c r="AF163" s="251"/>
      <c r="AG163" s="85"/>
      <c r="AH163" s="26"/>
      <c r="AI163" s="26"/>
      <c r="AJ163" s="32"/>
      <c r="AK163" s="32"/>
      <c r="AL163" s="32"/>
    </row>
    <row r="164" spans="1:56" ht="16.5" customHeight="1">
      <c r="A164" s="247"/>
      <c r="B164" s="330">
        <f>+'Ark1'!C1615</f>
        <v>2024</v>
      </c>
      <c r="C164" s="85">
        <f>+'Ark1'!L1853</f>
        <v>8</v>
      </c>
      <c r="D164" s="85" t="s">
        <v>35</v>
      </c>
      <c r="F164" s="85" t="str">
        <f>+IF(G164=0,"",'Ark1'!Q1853)</f>
        <v/>
      </c>
      <c r="G164" s="305">
        <f>+'Ark1'!R1853</f>
        <v>0</v>
      </c>
      <c r="H164" s="27" t="str">
        <f>+IF(G164=0,"",'Ark1'!AE1853)</f>
        <v/>
      </c>
      <c r="I164" s="268"/>
      <c r="J164" s="27" t="str">
        <f>+IF(G164=0,"",'Ark1'!AF1853)</f>
        <v/>
      </c>
      <c r="K164" s="26" t="str">
        <f>+IF(G164=0,"",'Ark1'!T1853)</f>
        <v/>
      </c>
      <c r="L164" s="305" t="str">
        <f>+IF(G164=0,"",'Ark1'!U1853)</f>
        <v/>
      </c>
      <c r="M164" s="268"/>
      <c r="N164" s="32" t="str">
        <f>+IF(G164=0,"",'Ark1'!V1853)</f>
        <v/>
      </c>
      <c r="O164" s="32" t="str">
        <f>+IF(G164=0,"",'Ark1'!W1853)</f>
        <v/>
      </c>
      <c r="P164" s="32" t="str">
        <f>+IF(G164=0,"",'Ark1'!X1853)</f>
        <v/>
      </c>
      <c r="Q164" s="32" t="str">
        <f>+IF(G164=0,"",'Ark1'!AG1853)</f>
        <v/>
      </c>
      <c r="R164" s="32" t="str">
        <f>+IF(G164=0,"",'Ark1'!AH1853)</f>
        <v/>
      </c>
      <c r="S164" s="377" t="str">
        <f>+IF(G164=0,"",'Ark1'!AR1791)</f>
        <v/>
      </c>
      <c r="T164" s="113" t="str">
        <f>+IF(G164=0,"",'Ark1'!AS1791)</f>
        <v/>
      </c>
      <c r="U164" s="32" t="str">
        <f>+IF(G164=0,"",'Ark1'!Y1853)</f>
        <v/>
      </c>
      <c r="V164" s="26" t="str">
        <f>+IF(G164=0,"",'Ark1'!AA1853)</f>
        <v/>
      </c>
      <c r="W164" s="32" t="str">
        <f>+IF(G164=0,"",'Ark1'!AC1853)</f>
        <v/>
      </c>
      <c r="X164" s="305" t="str">
        <f t="shared" si="28"/>
        <v/>
      </c>
      <c r="Y164" s="32" t="str">
        <f t="shared" si="29"/>
        <v/>
      </c>
      <c r="Z164" s="27" t="str">
        <f t="shared" si="30"/>
        <v/>
      </c>
      <c r="AA164" s="247"/>
      <c r="AB164" s="250"/>
      <c r="AD164" s="27"/>
      <c r="AE164" s="26"/>
      <c r="AF164" s="251"/>
      <c r="AG164" s="85"/>
      <c r="AH164" s="26"/>
      <c r="AI164" s="26"/>
      <c r="AJ164" s="32"/>
      <c r="AK164" s="32"/>
      <c r="AL164" s="32"/>
    </row>
    <row r="165" spans="1:56" ht="16.5" customHeight="1">
      <c r="A165" s="247"/>
      <c r="B165" s="330">
        <f>+'Ark1'!C1616</f>
        <v>2024</v>
      </c>
      <c r="C165" s="267">
        <f>+'Ark1'!L1888</f>
        <v>9</v>
      </c>
      <c r="D165" s="267" t="s">
        <v>36</v>
      </c>
      <c r="F165" s="267" t="str">
        <f>+IF(G165=0,"",'Ark1'!Q1888)</f>
        <v/>
      </c>
      <c r="G165" s="305">
        <f>+'Ark1'!R1888</f>
        <v>0</v>
      </c>
      <c r="H165" s="268" t="str">
        <f>+IF(G165=0,"",'Ark1'!AE1888)</f>
        <v/>
      </c>
      <c r="I165" s="268"/>
      <c r="J165" s="268" t="str">
        <f>+IF(G165=0,"",'Ark1'!AF1888)</f>
        <v/>
      </c>
      <c r="K165" s="269" t="str">
        <f>+IF(G165=0,"",'Ark1'!T1888)</f>
        <v/>
      </c>
      <c r="L165" s="305" t="str">
        <f>+IF(G165=0,"",'Ark1'!U1888)</f>
        <v/>
      </c>
      <c r="M165" s="268"/>
      <c r="N165" s="270" t="str">
        <f>+IF(G165=0,"",'Ark1'!V1888)</f>
        <v/>
      </c>
      <c r="O165" s="270" t="str">
        <f>+IF(G165=0,"",'Ark1'!W1888)</f>
        <v/>
      </c>
      <c r="P165" s="270" t="str">
        <f>+IF(G165=0,"",'Ark1'!X1888)</f>
        <v/>
      </c>
      <c r="Q165" s="270" t="str">
        <f>+IF(G165=0,"",'Ark1'!AG1888)</f>
        <v/>
      </c>
      <c r="R165" s="270" t="str">
        <f>+IF(G165=0,"",'Ark1'!AH1888)</f>
        <v/>
      </c>
      <c r="S165" s="377" t="str">
        <f>+IF(G165=0,"",'Ark1'!AR1820)</f>
        <v/>
      </c>
      <c r="T165" s="113" t="str">
        <f>+IF(G165=0,"",'Ark1'!AS1820)</f>
        <v/>
      </c>
      <c r="U165" s="270" t="str">
        <f>+IF(G165=0,"",'Ark1'!Y1888)</f>
        <v/>
      </c>
      <c r="V165" s="269" t="str">
        <f>+IF(G165=0,"",'Ark1'!AA1888)</f>
        <v/>
      </c>
      <c r="W165" s="270" t="str">
        <f>+IF(G165=0,"",'Ark1'!AC1888)</f>
        <v/>
      </c>
      <c r="X165" s="305" t="str">
        <f t="shared" si="28"/>
        <v/>
      </c>
      <c r="Y165" s="270" t="str">
        <f t="shared" si="29"/>
        <v/>
      </c>
      <c r="Z165" s="268" t="str">
        <f t="shared" si="30"/>
        <v/>
      </c>
      <c r="AA165" s="247"/>
      <c r="AB165" s="250"/>
      <c r="AD165" s="27"/>
      <c r="AE165" s="26"/>
      <c r="AF165" s="251"/>
      <c r="AG165" s="85"/>
      <c r="AH165" s="26"/>
      <c r="AI165" s="26"/>
      <c r="AJ165" s="32"/>
      <c r="AK165" s="32"/>
      <c r="AL165" s="32"/>
    </row>
    <row r="166" spans="1:56" ht="16.5" customHeight="1">
      <c r="A166" s="247"/>
      <c r="B166" s="330">
        <f>+'Ark1'!C1617</f>
        <v>2024</v>
      </c>
      <c r="C166" s="267">
        <f>+'Ark1'!L1923</f>
        <v>10</v>
      </c>
      <c r="D166" s="267" t="s">
        <v>37</v>
      </c>
      <c r="F166" s="85" t="str">
        <f>+IF(G166=0,"",'Ark1'!Q1923)</f>
        <v/>
      </c>
      <c r="G166" s="305">
        <f>+'Ark1'!R1923</f>
        <v>0</v>
      </c>
      <c r="H166" s="27" t="str">
        <f>+IF(G166=0,"",'Ark1'!AE1923)</f>
        <v/>
      </c>
      <c r="I166" s="268"/>
      <c r="J166" s="27" t="str">
        <f>+IF(G166=0,"",'Ark1'!AF1923)</f>
        <v/>
      </c>
      <c r="K166" s="26" t="str">
        <f>+IF(G166=0,"",'Ark1'!T1923)</f>
        <v/>
      </c>
      <c r="L166" s="305" t="str">
        <f>+IF(G166=0,"",'Ark1'!U1923)</f>
        <v/>
      </c>
      <c r="M166" s="268"/>
      <c r="N166" s="32" t="str">
        <f>+IF(G166=0,"",'Ark1'!V1923)</f>
        <v/>
      </c>
      <c r="O166" s="32" t="str">
        <f>+IF(G166=0,"",'Ark1'!W1923)</f>
        <v/>
      </c>
      <c r="P166" s="32" t="str">
        <f>+IF(G166=0,"",'Ark1'!X1923)</f>
        <v/>
      </c>
      <c r="Q166" s="32" t="str">
        <f>+IF(G166=0,"",'Ark1'!AG1923)</f>
        <v/>
      </c>
      <c r="R166" s="32" t="str">
        <f>+IF(G166=0,"",'Ark1'!AH1923)</f>
        <v/>
      </c>
      <c r="S166" s="377" t="str">
        <f>+IF(G166=0,"",'Ark1'!AR1821)</f>
        <v/>
      </c>
      <c r="T166" s="113" t="str">
        <f>+IF(G166=0,"",'Ark1'!AS1821)</f>
        <v/>
      </c>
      <c r="U166" s="32" t="str">
        <f>+IF(G166=0,"",'Ark1'!Y1923)</f>
        <v/>
      </c>
      <c r="V166" s="26" t="str">
        <f>+IF(G166=0,"",'Ark1'!AA1923)</f>
        <v/>
      </c>
      <c r="W166" s="32" t="str">
        <f>+IF(G166=0,"",'Ark1'!AC1923)</f>
        <v/>
      </c>
      <c r="X166" s="305" t="str">
        <f t="shared" si="28"/>
        <v/>
      </c>
      <c r="Y166" s="32" t="str">
        <f t="shared" si="29"/>
        <v/>
      </c>
      <c r="Z166" s="27" t="str">
        <f t="shared" si="30"/>
        <v/>
      </c>
      <c r="AA166" s="247"/>
      <c r="AB166" s="250"/>
      <c r="AD166" s="27"/>
      <c r="AE166" s="26"/>
      <c r="AF166" s="251"/>
      <c r="AG166" s="85"/>
      <c r="AH166" s="26"/>
      <c r="AI166" s="26"/>
      <c r="AJ166" s="32"/>
      <c r="AK166" s="32"/>
      <c r="AL166" s="32"/>
    </row>
    <row r="167" spans="1:56" ht="16.5" customHeight="1">
      <c r="A167" s="247"/>
      <c r="B167" s="330">
        <f>+'Ark1'!C1618</f>
        <v>2024</v>
      </c>
      <c r="C167" s="267">
        <f>+'Ark1'!L1958</f>
        <v>11</v>
      </c>
      <c r="D167" s="267" t="s">
        <v>38</v>
      </c>
      <c r="F167" s="267" t="str">
        <f>+IF(G167=0,"",'Ark1'!Q1958)</f>
        <v/>
      </c>
      <c r="G167" s="305">
        <f>+'Ark1'!R1958</f>
        <v>0</v>
      </c>
      <c r="H167" s="268" t="str">
        <f>+IF(G167=0,"",'Ark1'!AE1958)</f>
        <v/>
      </c>
      <c r="I167" s="268"/>
      <c r="J167" s="268" t="str">
        <f>+IF(G167=0,"",'Ark1'!AF1958)</f>
        <v/>
      </c>
      <c r="K167" s="269" t="str">
        <f>+IF(G167=0,"",'Ark1'!T1958)</f>
        <v/>
      </c>
      <c r="L167" s="305" t="str">
        <f>+IF(G167=0,"",'Ark1'!U1958)</f>
        <v/>
      </c>
      <c r="M167" s="268"/>
      <c r="N167" s="270" t="str">
        <f>+IF(G167=0,"",'Ark1'!V1958)</f>
        <v/>
      </c>
      <c r="O167" s="270" t="str">
        <f>+IF(G167=0,"",'Ark1'!W1958)</f>
        <v/>
      </c>
      <c r="P167" s="270" t="str">
        <f>+IF(G167=0,"",'Ark1'!X1958)</f>
        <v/>
      </c>
      <c r="Q167" s="270" t="str">
        <f>+IF(G167=0,"",'Ark1'!AG1958)</f>
        <v/>
      </c>
      <c r="R167" s="270" t="str">
        <f>+IF(G167=0,"",'Ark1'!AH1958)</f>
        <v/>
      </c>
      <c r="S167" s="377" t="str">
        <f>+IF(G167=0,"",'Ark1'!AR1822)</f>
        <v/>
      </c>
      <c r="T167" s="113" t="str">
        <f>+IF(G167=0,"",'Ark1'!AS1822)</f>
        <v/>
      </c>
      <c r="U167" s="270" t="str">
        <f>+IF(G167=0,"",'Ark1'!Y1958)</f>
        <v/>
      </c>
      <c r="V167" s="269" t="str">
        <f>+IF(G167=0,"",'Ark1'!AA1958)</f>
        <v/>
      </c>
      <c r="W167" s="270" t="str">
        <f>+IF(G167=0,"",'Ark1'!AC1958)</f>
        <v/>
      </c>
      <c r="X167" s="305" t="str">
        <f t="shared" si="28"/>
        <v/>
      </c>
      <c r="Y167" s="270" t="str">
        <f t="shared" si="29"/>
        <v/>
      </c>
      <c r="Z167" s="268" t="str">
        <f t="shared" si="30"/>
        <v/>
      </c>
      <c r="AA167" s="247"/>
      <c r="AB167" s="250"/>
      <c r="AD167" s="27"/>
      <c r="AE167" s="26"/>
      <c r="AF167" s="251"/>
      <c r="AG167" s="85"/>
      <c r="AH167" s="26"/>
      <c r="AI167" s="26"/>
      <c r="AJ167" s="32"/>
      <c r="AK167" s="32"/>
      <c r="AL167" s="32"/>
    </row>
    <row r="168" spans="1:56" ht="15.6">
      <c r="A168" s="247"/>
      <c r="B168" s="330">
        <f>+'Ark1'!C1619</f>
        <v>2024</v>
      </c>
      <c r="C168" s="267">
        <f>+'Ark1'!L1993</f>
        <v>12</v>
      </c>
      <c r="D168" s="267" t="s">
        <v>39</v>
      </c>
      <c r="F168" s="85" t="str">
        <f>+IF(G168=0,"",'Ark1'!Q1993)</f>
        <v/>
      </c>
      <c r="G168" s="305">
        <f>+'Ark1'!R1993</f>
        <v>0</v>
      </c>
      <c r="H168" s="27" t="str">
        <f>+IF(G168=0,"",'Ark1'!AE1993)</f>
        <v/>
      </c>
      <c r="I168" s="268"/>
      <c r="J168" s="27" t="str">
        <f>+IF(G168=0,"",'Ark1'!AF1993)</f>
        <v/>
      </c>
      <c r="K168" s="26" t="str">
        <f>+IF(G168=0,"",'Ark1'!T1993)</f>
        <v/>
      </c>
      <c r="L168" s="305" t="str">
        <f>+IF(G168=0,"",'Ark1'!U1993)</f>
        <v/>
      </c>
      <c r="M168" s="268"/>
      <c r="N168" s="32" t="str">
        <f>+IF(G168=0,"",'Ark1'!V1993)</f>
        <v/>
      </c>
      <c r="O168" s="32" t="str">
        <f>+IF(G168=0,"",'Ark1'!W1993)</f>
        <v/>
      </c>
      <c r="P168" s="32" t="str">
        <f>+IF(G168=0,"",'Ark1'!X1993)</f>
        <v/>
      </c>
      <c r="Q168" s="32" t="str">
        <f>+IF(G168=0,"",'Ark1'!AG1993)</f>
        <v/>
      </c>
      <c r="R168" s="32" t="str">
        <f>+IF(G168=0,"",'Ark1'!AH1993)</f>
        <v/>
      </c>
      <c r="S168" s="377" t="str">
        <f>+IF(G168=0,"",'Ark1'!AR1823)</f>
        <v/>
      </c>
      <c r="T168" s="113" t="str">
        <f>+IF(G168=0,"",'Ark1'!AS1823)</f>
        <v/>
      </c>
      <c r="U168" s="32" t="str">
        <f>+IF(G168=0,"",'Ark1'!Y1993)</f>
        <v/>
      </c>
      <c r="V168" s="26" t="str">
        <f>+IF(G168=0,"",'Ark1'!AA1993)</f>
        <v/>
      </c>
      <c r="W168" s="32" t="str">
        <f>+IF(G168=0,"",'Ark1'!AC1993)</f>
        <v/>
      </c>
      <c r="X168" s="305" t="str">
        <f t="shared" si="28"/>
        <v/>
      </c>
      <c r="Y168" s="32" t="str">
        <f t="shared" si="29"/>
        <v/>
      </c>
      <c r="Z168" s="27" t="str">
        <f t="shared" si="30"/>
        <v/>
      </c>
      <c r="AA168" s="247"/>
      <c r="AB168" s="85"/>
      <c r="AD168" s="27"/>
      <c r="AE168" s="26"/>
      <c r="AF168" s="85"/>
      <c r="AG168" s="85"/>
      <c r="AH168" s="26"/>
      <c r="AI168" s="26"/>
      <c r="AJ168" s="32"/>
      <c r="AK168" s="32"/>
      <c r="AL168" s="32"/>
    </row>
    <row r="169" spans="1:56" ht="17.25" customHeight="1">
      <c r="A169" s="247"/>
      <c r="B169" s="330">
        <f>+'Ark1'!C1620</f>
        <v>2024</v>
      </c>
      <c r="C169" s="267">
        <f>+'Ark1'!L2028</f>
        <v>13</v>
      </c>
      <c r="D169" s="267" t="s">
        <v>40</v>
      </c>
      <c r="F169" s="267" t="str">
        <f>+IF(G169=0,"",'Ark1'!Q2028)</f>
        <v/>
      </c>
      <c r="G169" s="305">
        <f>+'Ark1'!R2028</f>
        <v>0</v>
      </c>
      <c r="H169" s="268" t="str">
        <f>+IF(G169=0,"",'Ark1'!AE2028)</f>
        <v/>
      </c>
      <c r="I169" s="268"/>
      <c r="J169" s="268" t="str">
        <f>+IF(G169=0,"",'Ark1'!AF2028)</f>
        <v/>
      </c>
      <c r="K169" s="269" t="str">
        <f>+IF(G169=0,"",'Ark1'!T2028)</f>
        <v/>
      </c>
      <c r="L169" s="305" t="str">
        <f>+IF(G169=0,"",'Ark1'!U2028)</f>
        <v/>
      </c>
      <c r="M169" s="268"/>
      <c r="N169" s="270" t="str">
        <f>+IF(G169=0,"",'Ark1'!V2028)</f>
        <v/>
      </c>
      <c r="O169" s="270" t="str">
        <f>+IF(G169=0,"",'Ark1'!W2028)</f>
        <v/>
      </c>
      <c r="P169" s="270" t="str">
        <f>+IF(G169=0,"",'Ark1'!X2028)</f>
        <v/>
      </c>
      <c r="Q169" s="270" t="str">
        <f>+IF(G169=0,"",'Ark1'!AG2028)</f>
        <v/>
      </c>
      <c r="R169" s="270" t="str">
        <f>+IF(G169=0,"",'Ark1'!AH2028)</f>
        <v/>
      </c>
      <c r="S169" s="377" t="str">
        <f>+IF(G169=0,"",'Ark1'!AR1824)</f>
        <v/>
      </c>
      <c r="T169" s="113" t="str">
        <f>+IF(G169=0,"",'Ark1'!AS1824)</f>
        <v/>
      </c>
      <c r="U169" s="270" t="str">
        <f>+IF(G169=0,"",'Ark1'!Y2028)</f>
        <v/>
      </c>
      <c r="V169" s="269" t="str">
        <f>+IF(G169=0,"",'Ark1'!AA2028)</f>
        <v/>
      </c>
      <c r="W169" s="270" t="str">
        <f>+IF(G169=0,"",'Ark1'!AC2028)</f>
        <v/>
      </c>
      <c r="X169" s="305" t="str">
        <f t="shared" si="28"/>
        <v/>
      </c>
      <c r="Y169" s="270" t="str">
        <f t="shared" si="29"/>
        <v/>
      </c>
      <c r="Z169" s="268" t="str">
        <f t="shared" si="30"/>
        <v/>
      </c>
      <c r="AA169" s="247"/>
      <c r="AB169" s="212"/>
      <c r="AD169" s="27"/>
      <c r="AE169" s="26"/>
      <c r="AF169" s="251"/>
      <c r="AG169" s="85"/>
      <c r="AH169" s="26"/>
      <c r="AI169" s="26"/>
      <c r="AJ169" s="32"/>
      <c r="AK169" s="32"/>
      <c r="AL169" s="32"/>
    </row>
    <row r="170" spans="1:56" ht="15.6">
      <c r="A170" s="247"/>
      <c r="B170" s="330">
        <f>+'Ark1'!C1621</f>
        <v>2024</v>
      </c>
      <c r="C170" s="267">
        <f>+'Ark1'!L2063</f>
        <v>14</v>
      </c>
      <c r="D170" s="267" t="s">
        <v>403</v>
      </c>
      <c r="F170" s="85" t="str">
        <f>+IF(G170=0,"",'Ark1'!Q2063)</f>
        <v/>
      </c>
      <c r="G170" s="305">
        <f>+'Ark1'!R2063</f>
        <v>0</v>
      </c>
      <c r="H170" s="27" t="str">
        <f>+IF(G170=0,"",'Ark1'!AE2063)</f>
        <v/>
      </c>
      <c r="I170" s="268"/>
      <c r="J170" s="27" t="str">
        <f>+IF(G170=0,"",'Ark1'!AF2063)</f>
        <v/>
      </c>
      <c r="K170" s="26" t="str">
        <f>+IF(G170=0,"",'Ark1'!T2063)</f>
        <v/>
      </c>
      <c r="L170" s="305" t="str">
        <f>+IF(G170=0,"",'Ark1'!U2063)</f>
        <v/>
      </c>
      <c r="M170" s="268"/>
      <c r="N170" s="32" t="str">
        <f>+IF(G170=0,"",'Ark1'!V2063)</f>
        <v/>
      </c>
      <c r="O170" s="32" t="str">
        <f>+IF(G170=0,"",'Ark1'!W2063)</f>
        <v/>
      </c>
      <c r="P170" s="32" t="str">
        <f>+IF(G170=0,"",'Ark1'!X2063)</f>
        <v/>
      </c>
      <c r="Q170" s="32" t="str">
        <f>+IF(G170=0,"",'Ark1'!AG2063)</f>
        <v/>
      </c>
      <c r="R170" s="32" t="str">
        <f>+IF(G170=0,"",'Ark1'!AH2063)</f>
        <v/>
      </c>
      <c r="S170" s="377" t="str">
        <f>+IF(G170=0,"",'Ark1'!AR1825)</f>
        <v/>
      </c>
      <c r="T170" s="113" t="str">
        <f>+IF(G170=0,"",'Ark1'!AS1825)</f>
        <v/>
      </c>
      <c r="U170" s="32" t="str">
        <f>+IF(G170=0,"",'Ark1'!Y2063)</f>
        <v/>
      </c>
      <c r="V170" s="26" t="str">
        <f>+IF(G170=0,"",'Ark1'!AA2063)</f>
        <v/>
      </c>
      <c r="W170" s="32" t="str">
        <f>+IF(G170=0,"",'Ark1'!AC2063)</f>
        <v/>
      </c>
      <c r="X170" s="305" t="str">
        <f t="shared" si="28"/>
        <v/>
      </c>
      <c r="Y170" s="32" t="str">
        <f t="shared" si="29"/>
        <v/>
      </c>
      <c r="Z170" s="27" t="str">
        <f t="shared" si="30"/>
        <v/>
      </c>
      <c r="AA170" s="247"/>
      <c r="AB170" s="212"/>
      <c r="AD170" s="27"/>
      <c r="AE170" s="26"/>
      <c r="AF170" s="85"/>
      <c r="AG170" s="85"/>
      <c r="AH170" s="26"/>
      <c r="AI170" s="26"/>
      <c r="AJ170" s="32"/>
      <c r="AK170" s="32"/>
      <c r="AL170" s="32"/>
    </row>
    <row r="171" spans="1:56" ht="15.6">
      <c r="A171" s="247"/>
      <c r="B171" s="330">
        <f>+'Ark1'!C1622</f>
        <v>2024</v>
      </c>
      <c r="C171" s="267">
        <f>+'Ark1'!L2098</f>
        <v>15</v>
      </c>
      <c r="D171" s="267" t="s">
        <v>41</v>
      </c>
      <c r="F171" s="267" t="str">
        <f>+IF(G171=0,"",'Ark1'!Q2098)</f>
        <v/>
      </c>
      <c r="G171" s="305">
        <f>+'Ark1'!R2098</f>
        <v>0</v>
      </c>
      <c r="H171" s="268" t="str">
        <f>+IF(G171=0,"",'Ark1'!AE2098)</f>
        <v/>
      </c>
      <c r="I171" s="268"/>
      <c r="J171" s="268" t="str">
        <f>+IF(G171=0,"",'Ark1'!AF2098)</f>
        <v/>
      </c>
      <c r="K171" s="269" t="str">
        <f>+IF(G171=0,"",'Ark1'!T2098)</f>
        <v/>
      </c>
      <c r="L171" s="380" t="str">
        <f>+IF(G171=0,"",'Ark1'!U2098)</f>
        <v/>
      </c>
      <c r="M171" s="268"/>
      <c r="N171" s="270" t="str">
        <f>+IF(G171=0,"",'Ark1'!V2098)</f>
        <v/>
      </c>
      <c r="O171" s="270" t="str">
        <f>+IF(G171=0,"",'Ark1'!W2098)</f>
        <v/>
      </c>
      <c r="P171" s="270" t="str">
        <f>+IF(G171=0,"",'Ark1'!X2098)</f>
        <v/>
      </c>
      <c r="Q171" s="270" t="str">
        <f>+IF(G171=0,"",'Ark1'!AG2098)</f>
        <v/>
      </c>
      <c r="R171" s="270" t="str">
        <f>+IF(G171=0,"",'Ark1'!AH2098)</f>
        <v/>
      </c>
      <c r="S171" s="377" t="str">
        <f>+IF(G171=0,"",'Ark1'!AR1826)</f>
        <v/>
      </c>
      <c r="T171" s="113" t="str">
        <f>+IF(G171=0,"",'Ark1'!AS1826)</f>
        <v/>
      </c>
      <c r="U171" s="270" t="str">
        <f>+IF(G171=0,"",'Ark1'!Y2098)</f>
        <v/>
      </c>
      <c r="V171" s="269" t="str">
        <f>+IF(G171=0,"",'Ark1'!AA2098)</f>
        <v/>
      </c>
      <c r="W171" s="270" t="str">
        <f>+IF(G171=0,"",'Ark1'!AC2098)</f>
        <v/>
      </c>
      <c r="X171" s="305" t="str">
        <f t="shared" si="28"/>
        <v/>
      </c>
      <c r="Y171" s="270" t="str">
        <f t="shared" si="29"/>
        <v/>
      </c>
      <c r="Z171" s="268" t="str">
        <f t="shared" si="30"/>
        <v/>
      </c>
      <c r="AA171" s="247"/>
      <c r="AB171" s="271"/>
      <c r="AD171" s="27"/>
      <c r="AE171" s="26"/>
      <c r="AF171" s="85"/>
      <c r="AG171" s="85"/>
      <c r="AH171" s="26"/>
      <c r="AI171" s="26"/>
      <c r="AJ171" s="32"/>
      <c r="AK171" s="32"/>
      <c r="AL171" s="32"/>
    </row>
    <row r="172" spans="1:56" ht="15" customHeight="1">
      <c r="A172" s="247"/>
      <c r="B172" s="247"/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9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50"/>
      <c r="AD172" s="27"/>
      <c r="AE172" s="26"/>
      <c r="AF172" s="251"/>
      <c r="AG172" s="85"/>
      <c r="AK172" s="85"/>
      <c r="BC172" s="263"/>
    </row>
    <row r="173" spans="1:56" ht="22.8">
      <c r="A173" s="278" t="s">
        <v>742</v>
      </c>
      <c r="B173" s="247"/>
      <c r="C173" s="265"/>
      <c r="D173" s="346"/>
      <c r="E173" s="247"/>
      <c r="F173" s="247"/>
      <c r="G173" s="265" t="s">
        <v>639</v>
      </c>
      <c r="H173" s="280">
        <f>SUM(G175:G189)</f>
        <v>0</v>
      </c>
      <c r="I173" s="248"/>
      <c r="J173" s="247"/>
      <c r="K173" s="248"/>
      <c r="L173" s="247"/>
      <c r="M173" s="345" t="str">
        <f>+Raser!P20</f>
        <v/>
      </c>
      <c r="N173" s="249" t="s">
        <v>562</v>
      </c>
      <c r="O173" s="247"/>
      <c r="P173" s="249"/>
      <c r="Q173" s="249"/>
      <c r="R173" s="247"/>
      <c r="S173" s="247"/>
      <c r="T173" s="247"/>
      <c r="U173" s="249"/>
      <c r="V173" s="249"/>
      <c r="W173" s="247"/>
      <c r="X173" s="249"/>
      <c r="Y173" s="345" t="str">
        <f>+Raser!V20</f>
        <v/>
      </c>
      <c r="Z173" s="249" t="s">
        <v>621</v>
      </c>
      <c r="AA173" s="248"/>
      <c r="AB173" s="250"/>
      <c r="AC173" s="250"/>
      <c r="AD173" s="27"/>
      <c r="AF173" s="26"/>
      <c r="AG173" s="251"/>
      <c r="AK173" s="85"/>
      <c r="BD173" s="263"/>
    </row>
    <row r="174" spans="1:56" ht="14.25" customHeight="1">
      <c r="A174" s="247"/>
      <c r="B174" s="247"/>
      <c r="C174" s="265"/>
      <c r="D174" s="344"/>
      <c r="E174" s="247"/>
      <c r="F174" s="265"/>
      <c r="G174" s="265"/>
      <c r="H174" s="265"/>
      <c r="I174" s="265"/>
      <c r="J174" s="265"/>
      <c r="K174" s="265"/>
      <c r="L174" s="265"/>
      <c r="M174" s="265"/>
      <c r="N174" s="266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48"/>
      <c r="AA174" s="247"/>
      <c r="AB174" s="250"/>
      <c r="AD174" s="27"/>
      <c r="AE174" s="26"/>
      <c r="AF174" s="251"/>
      <c r="AG174" s="85"/>
      <c r="AK174" s="85"/>
      <c r="BC174" s="263"/>
    </row>
    <row r="175" spans="1:56" ht="16.5" customHeight="1">
      <c r="A175" s="247"/>
      <c r="B175" s="330">
        <f>+'Ark1'!C1609</f>
        <v>2024</v>
      </c>
      <c r="C175" s="267">
        <f>+'Ark1'!L1609</f>
        <v>1</v>
      </c>
      <c r="D175" s="267" t="s">
        <v>29</v>
      </c>
      <c r="E175" s="267">
        <f>+'Ark1'!AP1609</f>
        <v>10</v>
      </c>
      <c r="F175" s="267" t="str">
        <f>+IF(G175=0,"",'Ark1'!Q1609)</f>
        <v/>
      </c>
      <c r="G175" s="361">
        <f>+'Ark1'!R1609</f>
        <v>0</v>
      </c>
      <c r="H175" s="268" t="str">
        <f>+IF(G175=0,"",'Ark1'!AE1609)</f>
        <v/>
      </c>
      <c r="I175" s="268"/>
      <c r="J175" s="268" t="str">
        <f>+IF(G175=0,"",'Ark1'!AF1609)</f>
        <v/>
      </c>
      <c r="K175" s="269" t="str">
        <f>+IF(G175=0,"",'Ark1'!T1609)</f>
        <v/>
      </c>
      <c r="L175" s="305" t="str">
        <f>+IF(G175=0,"",'Ark1'!U1609)</f>
        <v/>
      </c>
      <c r="M175" s="268"/>
      <c r="N175" s="270" t="str">
        <f>+IF(G175=0,"",'Ark1'!V1609)</f>
        <v/>
      </c>
      <c r="O175" s="270" t="str">
        <f>+IF(G175=0,"",'Ark1'!W1609)</f>
        <v/>
      </c>
      <c r="P175" s="270" t="str">
        <f>+IF(G175=0,"",'Ark1'!X1609)</f>
        <v/>
      </c>
      <c r="Q175" s="270" t="str">
        <f>+IF(G175=0,"",'Ark1'!AG1609)</f>
        <v/>
      </c>
      <c r="R175" s="270" t="str">
        <f>+IF(G175=0,"",'Ark1'!AH1609)</f>
        <v/>
      </c>
      <c r="S175" s="377" t="str">
        <f>+IF(G175=0,"",'Ark1'!AR1652)</f>
        <v/>
      </c>
      <c r="T175" s="113" t="str">
        <f>+IF(G175=0,"",'Ark1'!AS1652)</f>
        <v/>
      </c>
      <c r="U175" s="270" t="str">
        <f>+IF(G175=0,"",'Ark1'!Y1609)</f>
        <v/>
      </c>
      <c r="V175" s="269" t="str">
        <f>+IF(G175=0,"",'Ark1'!AA1609)</f>
        <v/>
      </c>
      <c r="W175" s="270" t="str">
        <f>+IF(G175=0,"",'Ark1'!AC1609)</f>
        <v/>
      </c>
      <c r="X175" s="305" t="str">
        <f t="shared" ref="X175:X189" si="31">IF(G175=0,"",1000*L175/Q175)</f>
        <v/>
      </c>
      <c r="Y175" s="270" t="str">
        <f t="shared" ref="Y175:Y189" si="32">IF(G175=0,"",L175/C175)</f>
        <v/>
      </c>
      <c r="Z175" s="268" t="str">
        <f t="shared" ref="Z175:Z189" si="33">IF(G175=0,"",G175/F175)</f>
        <v/>
      </c>
      <c r="AA175" s="247"/>
      <c r="AB175" s="212"/>
      <c r="AD175" s="27"/>
      <c r="AE175" s="26"/>
      <c r="AF175" s="85"/>
      <c r="AG175" s="85"/>
      <c r="AH175" s="272"/>
      <c r="AI175" s="272"/>
      <c r="AJ175" s="32"/>
      <c r="AK175" s="32"/>
      <c r="AL175" s="32"/>
    </row>
    <row r="176" spans="1:56" ht="15.6">
      <c r="A176" s="247"/>
      <c r="B176" s="330">
        <f>+'Ark1'!C1644</f>
        <v>2024</v>
      </c>
      <c r="C176" s="85">
        <f>+'Ark1'!L1644</f>
        <v>2</v>
      </c>
      <c r="D176" s="85" t="s">
        <v>30</v>
      </c>
      <c r="F176" s="85" t="str">
        <f>+IF(G176=0,"",'Ark1'!Q1644)</f>
        <v/>
      </c>
      <c r="G176" s="361">
        <f>+'Ark1'!R1644</f>
        <v>0</v>
      </c>
      <c r="H176" s="27" t="str">
        <f>+IF(G176=0,"",'Ark1'!AE1644)</f>
        <v/>
      </c>
      <c r="I176" s="27"/>
      <c r="J176" s="27" t="str">
        <f>+IF(G176=0,"",'Ark1'!AF1644)</f>
        <v/>
      </c>
      <c r="K176" s="26" t="str">
        <f>+IF(G176=0,"",'Ark1'!T1644)</f>
        <v/>
      </c>
      <c r="L176" s="305" t="str">
        <f>+IF(G176=0,"",'Ark1'!U1644)</f>
        <v/>
      </c>
      <c r="M176" s="27"/>
      <c r="N176" s="32" t="str">
        <f>+IF(G176=0,"",'Ark1'!V1644)</f>
        <v/>
      </c>
      <c r="O176" s="32" t="str">
        <f>+IF(G176=0,"",'Ark1'!W1644)</f>
        <v/>
      </c>
      <c r="P176" s="32" t="str">
        <f>+IF(G176=0,"",'Ark1'!X1644)</f>
        <v/>
      </c>
      <c r="Q176" s="32" t="str">
        <f>+IF(G176=0,"",'Ark1'!AG1644)</f>
        <v/>
      </c>
      <c r="R176" s="32" t="str">
        <f>+IF(G176=0,"",'Ark1'!AH1644)</f>
        <v/>
      </c>
      <c r="S176" s="377" t="str">
        <f>+IF(G176=0,"",'Ark1'!AR1687)</f>
        <v/>
      </c>
      <c r="T176" s="113" t="str">
        <f>+IF(G176=0,"",'Ark1'!AS1687)</f>
        <v/>
      </c>
      <c r="U176" s="32" t="str">
        <f>+IF(G176=0,"",'Ark1'!Y1644)</f>
        <v/>
      </c>
      <c r="V176" s="26" t="str">
        <f>+IF(G176=0,"",'Ark1'!AA1644)</f>
        <v/>
      </c>
      <c r="W176" s="32" t="str">
        <f>+IF(G176=0,"",'Ark1'!AC1644)</f>
        <v/>
      </c>
      <c r="X176" s="305" t="str">
        <f t="shared" si="31"/>
        <v/>
      </c>
      <c r="Y176" s="32" t="str">
        <f t="shared" si="32"/>
        <v/>
      </c>
      <c r="Z176" s="27" t="str">
        <f t="shared" si="33"/>
        <v/>
      </c>
      <c r="AA176" s="247"/>
      <c r="AB176" s="250"/>
      <c r="AD176" s="27"/>
      <c r="AE176" s="26"/>
      <c r="AF176" s="250"/>
      <c r="AG176" s="85"/>
      <c r="AK176" s="85"/>
    </row>
    <row r="177" spans="1:56" ht="15.6">
      <c r="A177" s="247"/>
      <c r="B177" s="330">
        <f>+'Ark1'!C1679</f>
        <v>2024</v>
      </c>
      <c r="C177" s="267">
        <f>+'Ark1'!L1679</f>
        <v>3</v>
      </c>
      <c r="D177" s="267" t="s">
        <v>31</v>
      </c>
      <c r="F177" s="267" t="str">
        <f>+IF(G177=0,"",'Ark1'!Q1679)</f>
        <v/>
      </c>
      <c r="G177" s="361">
        <f>+'Ark1'!R1679</f>
        <v>0</v>
      </c>
      <c r="H177" s="268" t="str">
        <f>+IF(G177=0,"",'Ark1'!AE1679)</f>
        <v/>
      </c>
      <c r="I177" s="30" t="str">
        <f>+IF(G177=0,"",H177-#REF!)</f>
        <v/>
      </c>
      <c r="J177" s="268" t="str">
        <f>+IF(G177=0,"",'Ark1'!AF1679)</f>
        <v/>
      </c>
      <c r="K177" s="269" t="str">
        <f>+IF(G177=0,"",'Ark1'!T1679)</f>
        <v/>
      </c>
      <c r="L177" s="305" t="str">
        <f>+IF(G177=0,"",'Ark1'!U1679)</f>
        <v/>
      </c>
      <c r="M177" s="34" t="str">
        <f>+IF(G177=0,"",L177-A898)</f>
        <v/>
      </c>
      <c r="N177" s="270" t="str">
        <f>+IF(G177=0,"",'Ark1'!V1679)</f>
        <v/>
      </c>
      <c r="O177" s="270" t="str">
        <f>+IF(G177=0,"",'Ark1'!W1679)</f>
        <v/>
      </c>
      <c r="P177" s="270" t="str">
        <f>+IF(G177=0,"",'Ark1'!X1679)</f>
        <v/>
      </c>
      <c r="Q177" s="270" t="str">
        <f>+IF(G177=0,"",'Ark1'!AG1679)</f>
        <v/>
      </c>
      <c r="R177" s="270" t="str">
        <f>+IF(G177=0,"",'Ark1'!AH1679)</f>
        <v/>
      </c>
      <c r="S177" s="377" t="str">
        <f>+IF(G177=0,"",'Ark1'!AR1722)</f>
        <v/>
      </c>
      <c r="T177" s="113" t="str">
        <f>+IF(G177=0,"",'Ark1'!AS1722)</f>
        <v/>
      </c>
      <c r="U177" s="270" t="str">
        <f>+IF(G177=0,"",'Ark1'!Y1679)</f>
        <v/>
      </c>
      <c r="V177" s="269" t="str">
        <f>+IF(G177=0,"",'Ark1'!AA1679)</f>
        <v/>
      </c>
      <c r="W177" s="270" t="str">
        <f>+IF(G177=0,"",'Ark1'!AC1679)</f>
        <v/>
      </c>
      <c r="X177" s="305" t="str">
        <f t="shared" si="31"/>
        <v/>
      </c>
      <c r="Y177" s="270" t="str">
        <f t="shared" si="32"/>
        <v/>
      </c>
      <c r="Z177" s="268" t="str">
        <f t="shared" si="33"/>
        <v/>
      </c>
      <c r="AA177" s="247"/>
      <c r="AB177" s="250"/>
      <c r="AD177" s="27"/>
      <c r="AE177" s="26"/>
      <c r="AF177" s="273"/>
      <c r="AG177" s="85"/>
      <c r="AH177" s="26"/>
      <c r="AI177" s="251"/>
      <c r="AK177" s="85"/>
    </row>
    <row r="178" spans="1:56" ht="15.6">
      <c r="A178" s="247"/>
      <c r="B178" s="330">
        <f>+'Ark1'!C1714</f>
        <v>2024</v>
      </c>
      <c r="C178" s="267">
        <f>+'Ark1'!L1714</f>
        <v>4</v>
      </c>
      <c r="D178" s="267" t="s">
        <v>32</v>
      </c>
      <c r="F178" s="85" t="str">
        <f>+IF(G178=0,"",'Ark1'!Q1714)</f>
        <v/>
      </c>
      <c r="G178" s="361">
        <f>+'Ark1'!R1714</f>
        <v>0</v>
      </c>
      <c r="H178" s="27" t="str">
        <f>+IF(G178=0,"",'Ark1'!AE1714)</f>
        <v/>
      </c>
      <c r="I178" s="34" t="str">
        <f>+IF(G178=0,"",IF(#REF!=0,"",H178-#REF!))</f>
        <v/>
      </c>
      <c r="J178" s="27" t="str">
        <f>+IF(G178=0,"",'Ark1'!AF1714)</f>
        <v/>
      </c>
      <c r="K178" s="26" t="str">
        <f>+IF(G178=0,"",'Ark1'!T1714)</f>
        <v/>
      </c>
      <c r="L178" s="305" t="str">
        <f>+IF(G178=0,"",'Ark1'!U1714)</f>
        <v/>
      </c>
      <c r="M178" s="34" t="str">
        <f>+IF(G178=0,"",IF(#REF!=0,"",L178-A913))</f>
        <v/>
      </c>
      <c r="N178" s="32" t="str">
        <f>+IF(G178=0,"",'Ark1'!V1714)</f>
        <v/>
      </c>
      <c r="O178" s="32" t="str">
        <f>+IF(G178=0,"",'Ark1'!W1714)</f>
        <v/>
      </c>
      <c r="P178" s="32" t="str">
        <f>+IF(G178=0,"",'Ark1'!X1714)</f>
        <v/>
      </c>
      <c r="Q178" s="32" t="str">
        <f>+IF(G178=0,"",'Ark1'!AG1714)</f>
        <v/>
      </c>
      <c r="R178" s="32" t="str">
        <f>+IF(G178=0,"",'Ark1'!AH1714)</f>
        <v/>
      </c>
      <c r="S178" s="377" t="str">
        <f>+IF(G178=0,"",'Ark1'!AR1757)</f>
        <v/>
      </c>
      <c r="T178" s="113" t="str">
        <f>+IF(G178=0,"",'Ark1'!AS1757)</f>
        <v/>
      </c>
      <c r="U178" s="32" t="str">
        <f>+IF(G178=0,"",'Ark1'!Y1714)</f>
        <v/>
      </c>
      <c r="V178" s="26" t="str">
        <f>+IF(G178=0,"",'Ark1'!AA1714)</f>
        <v/>
      </c>
      <c r="W178" s="32" t="str">
        <f>+IF(G178=0,"",'Ark1'!AC1714)</f>
        <v/>
      </c>
      <c r="X178" s="305" t="str">
        <f t="shared" si="31"/>
        <v/>
      </c>
      <c r="Y178" s="32" t="str">
        <f t="shared" si="32"/>
        <v/>
      </c>
      <c r="Z178" s="27" t="str">
        <f t="shared" si="33"/>
        <v/>
      </c>
      <c r="AA178" s="247"/>
      <c r="AB178" s="250"/>
      <c r="AD178" s="27"/>
      <c r="AE178" s="26"/>
      <c r="AF178" s="273"/>
      <c r="AG178" s="85"/>
      <c r="AK178" s="85"/>
    </row>
    <row r="179" spans="1:56" ht="15.6">
      <c r="A179" s="247"/>
      <c r="B179" s="330">
        <f>+'Ark1'!C1749</f>
        <v>2024</v>
      </c>
      <c r="C179" s="267">
        <f>+'Ark1'!L1749</f>
        <v>5</v>
      </c>
      <c r="D179" s="267" t="s">
        <v>402</v>
      </c>
      <c r="F179" s="267" t="str">
        <f>+IF(G179=0,"",'Ark1'!Q1749)</f>
        <v/>
      </c>
      <c r="G179" s="361">
        <f>+'Ark1'!R1749</f>
        <v>0</v>
      </c>
      <c r="H179" s="268">
        <f>+'Ark1'!AE1749</f>
        <v>0</v>
      </c>
      <c r="I179" s="34" t="e">
        <f>+IF(D179=0,"",IF(#REF!=0,"",H179-#REF!))</f>
        <v>#REF!</v>
      </c>
      <c r="J179" s="268" t="str">
        <f>+IF(G179=0,"",'Ark1'!AF1749)</f>
        <v/>
      </c>
      <c r="K179" s="269" t="str">
        <f>+IF(G179=0,"",'Ark1'!T1749)</f>
        <v/>
      </c>
      <c r="L179" s="305" t="str">
        <f>+IF(G179=0,"",'Ark1'!U1749)</f>
        <v/>
      </c>
      <c r="M179" s="34" t="str">
        <f>+IF(G179=0,"",L179-#REF!)</f>
        <v/>
      </c>
      <c r="N179" s="270" t="str">
        <f>+IF(G179=0,"",'Ark1'!V1749)</f>
        <v/>
      </c>
      <c r="O179" s="270" t="str">
        <f>+IF(G179=0,"",'Ark1'!W1749)</f>
        <v/>
      </c>
      <c r="P179" s="270" t="str">
        <f>+IF(G179=0,"",'Ark1'!X1749)</f>
        <v/>
      </c>
      <c r="Q179" s="270" t="str">
        <f>+IF(G179=0,"",'Ark1'!AG1749)</f>
        <v/>
      </c>
      <c r="R179" s="270" t="str">
        <f>+IF(G179=0,"",'Ark1'!AH1749)</f>
        <v/>
      </c>
      <c r="S179" s="377" t="str">
        <f>+IF(G179=0,"",'Ark1'!AR1792)</f>
        <v/>
      </c>
      <c r="T179" s="113" t="str">
        <f>+IF(G179=0,"",'Ark1'!AS1792)</f>
        <v/>
      </c>
      <c r="U179" s="270" t="str">
        <f>+IF(G179=0,"",'Ark1'!Y1749)</f>
        <v/>
      </c>
      <c r="V179" s="269" t="str">
        <f>+IF(G179=0,"",'Ark1'!AA1749)</f>
        <v/>
      </c>
      <c r="W179" s="270" t="str">
        <f>+IF(G179=0,"",'Ark1'!AC1749)</f>
        <v/>
      </c>
      <c r="X179" s="305" t="str">
        <f t="shared" si="31"/>
        <v/>
      </c>
      <c r="Y179" s="270" t="str">
        <f t="shared" si="32"/>
        <v/>
      </c>
      <c r="Z179" s="268" t="str">
        <f t="shared" si="33"/>
        <v/>
      </c>
      <c r="AA179" s="247"/>
      <c r="AB179" s="250"/>
      <c r="AD179" s="27"/>
      <c r="AE179" s="26"/>
      <c r="AF179" s="273"/>
      <c r="AG179" s="85"/>
      <c r="AK179" s="85"/>
    </row>
    <row r="180" spans="1:56" ht="15.6">
      <c r="A180" s="247"/>
      <c r="B180" s="330">
        <f>+'Ark1'!C1784</f>
        <v>2024</v>
      </c>
      <c r="C180" s="267">
        <f>+'Ark1'!L1784</f>
        <v>6</v>
      </c>
      <c r="D180" s="267" t="s">
        <v>33</v>
      </c>
      <c r="F180" s="85" t="str">
        <f>+IF(G180=0,"",'Ark1'!Q1784)</f>
        <v/>
      </c>
      <c r="G180" s="361">
        <f>+'Ark1'!R1784</f>
        <v>0</v>
      </c>
      <c r="H180" s="27" t="str">
        <f>+IF(G180=0,"",'Ark1'!AE1784)</f>
        <v/>
      </c>
      <c r="I180" s="30" t="str">
        <f>+IF(G180=0,"",IF(#REF!=0,"",H180-#REF!))</f>
        <v/>
      </c>
      <c r="J180" s="27" t="str">
        <f>+IF(G180=0,"",'Ark1'!AF1784)</f>
        <v/>
      </c>
      <c r="K180" s="26" t="str">
        <f>+IF(G180=0,"",'Ark1'!T1784)</f>
        <v/>
      </c>
      <c r="L180" s="305" t="str">
        <f>+IF(G180=0,"",'Ark1'!U1784)</f>
        <v/>
      </c>
      <c r="M180" s="34" t="str">
        <f>+IF(G180=0,"",IF(#REF!=0,"",L180-A921))</f>
        <v/>
      </c>
      <c r="N180" s="32" t="str">
        <f>+IF(G180=0,"",'Ark1'!V1784)</f>
        <v/>
      </c>
      <c r="O180" s="32" t="str">
        <f>+IF(G180=0,"",'Ark1'!W1784)</f>
        <v/>
      </c>
      <c r="P180" s="32" t="str">
        <f>+IF(G180=0,"",'Ark1'!X1784)</f>
        <v/>
      </c>
      <c r="Q180" s="32" t="str">
        <f>+IF(G180=0,"",'Ark1'!AG1784)</f>
        <v/>
      </c>
      <c r="R180" s="32" t="str">
        <f>+IF(G180=0,"",'Ark1'!AH1784)</f>
        <v/>
      </c>
      <c r="S180" s="377" t="str">
        <f>+IF(G180=0,"",'Ark1'!AR1827)</f>
        <v/>
      </c>
      <c r="T180" s="113" t="str">
        <f>+IF(G180=0,"",'Ark1'!AS1827)</f>
        <v/>
      </c>
      <c r="U180" s="32" t="str">
        <f>+IF(G180=0,"",'Ark1'!Y1784)</f>
        <v/>
      </c>
      <c r="V180" s="26" t="str">
        <f>+IF(G180=0,"",'Ark1'!AA1784)</f>
        <v/>
      </c>
      <c r="W180" s="32" t="str">
        <f>+IF(G180=0,"",'Ark1'!AC1784)</f>
        <v/>
      </c>
      <c r="X180" s="305" t="str">
        <f t="shared" si="31"/>
        <v/>
      </c>
      <c r="Y180" s="32" t="str">
        <f t="shared" si="32"/>
        <v/>
      </c>
      <c r="Z180" s="27" t="str">
        <f t="shared" si="33"/>
        <v/>
      </c>
      <c r="AA180" s="247"/>
      <c r="AB180" s="250"/>
      <c r="AD180" s="27"/>
      <c r="AE180" s="26"/>
      <c r="AF180" s="273"/>
      <c r="AG180" s="85"/>
      <c r="AK180" s="85"/>
    </row>
    <row r="181" spans="1:56" ht="15.6">
      <c r="A181" s="247"/>
      <c r="B181" s="330">
        <f>+'Ark1'!C1819</f>
        <v>2024</v>
      </c>
      <c r="C181" s="267">
        <f>+'Ark1'!L1819</f>
        <v>7</v>
      </c>
      <c r="D181" s="267" t="s">
        <v>34</v>
      </c>
      <c r="F181" s="267" t="str">
        <f>+IF(G181=0,"",'Ark1'!Q1819)</f>
        <v/>
      </c>
      <c r="G181" s="361">
        <f>+'Ark1'!R1819</f>
        <v>0</v>
      </c>
      <c r="H181" s="268" t="str">
        <f>+IF(G181=0,"",'Ark1'!AE1819)</f>
        <v/>
      </c>
      <c r="I181" s="30" t="str">
        <f>+IF(G181=0,"",IF(#REF!=0,"",H181-#REF!))</f>
        <v/>
      </c>
      <c r="J181" s="268" t="str">
        <f>+IF(G181=0,"",'Ark1'!AF1819)</f>
        <v/>
      </c>
      <c r="K181" s="269" t="str">
        <f>+IF(G181=0,"",'Ark1'!T1819)</f>
        <v/>
      </c>
      <c r="L181" s="305" t="str">
        <f>+IF(G181=0,"",'Ark1'!U1819)</f>
        <v/>
      </c>
      <c r="M181" s="34" t="str">
        <f>+IF(G181=0,"",IF(#REF!=0,"",L181-A936))</f>
        <v/>
      </c>
      <c r="N181" s="270" t="str">
        <f>+IF(G181=0,"",'Ark1'!V1819)</f>
        <v/>
      </c>
      <c r="O181" s="270" t="str">
        <f>+IF(G181=0,"",'Ark1'!W1819)</f>
        <v/>
      </c>
      <c r="P181" s="270" t="str">
        <f>+IF(G181=0,"",'Ark1'!X1819)</f>
        <v/>
      </c>
      <c r="Q181" s="270" t="str">
        <f>+IF(G181=0,"",'Ark1'!AG1819)</f>
        <v/>
      </c>
      <c r="R181" s="270" t="str">
        <f>+IF(G181=0,"",'Ark1'!AH1819)</f>
        <v/>
      </c>
      <c r="S181" s="377" t="str">
        <f>+IF(G181=0,"",'Ark1'!AR1658)</f>
        <v/>
      </c>
      <c r="T181" s="113" t="str">
        <f>+IF(G181=0,"",'Ark1'!AS1658)</f>
        <v/>
      </c>
      <c r="U181" s="270" t="str">
        <f>+IF(G181=0,"",'Ark1'!Y1819)</f>
        <v/>
      </c>
      <c r="V181" s="269" t="str">
        <f>+IF(G181=0,"",'Ark1'!AA1819)</f>
        <v/>
      </c>
      <c r="W181" s="270" t="str">
        <f>+IF(G181=0,"",'Ark1'!AC1819)</f>
        <v/>
      </c>
      <c r="X181" s="305" t="str">
        <f t="shared" si="31"/>
        <v/>
      </c>
      <c r="Y181" s="270" t="str">
        <f t="shared" si="32"/>
        <v/>
      </c>
      <c r="Z181" s="268" t="str">
        <f t="shared" si="33"/>
        <v/>
      </c>
      <c r="AA181" s="247"/>
      <c r="AB181" s="250"/>
      <c r="AD181" s="27"/>
      <c r="AE181" s="26"/>
      <c r="AF181" s="273"/>
      <c r="AG181" s="85"/>
      <c r="AK181" s="85"/>
    </row>
    <row r="182" spans="1:56" ht="15.6">
      <c r="A182" s="247"/>
      <c r="B182" s="250">
        <f>+'Ark1'!C1854</f>
        <v>2024</v>
      </c>
      <c r="C182" s="85">
        <f>+'Ark1'!L1854</f>
        <v>8</v>
      </c>
      <c r="D182" s="85" t="s">
        <v>35</v>
      </c>
      <c r="F182" s="85" t="str">
        <f>+IF(G182=0,"",'Ark1'!Q1854)</f>
        <v/>
      </c>
      <c r="G182" s="361">
        <f>+'Ark1'!R1854</f>
        <v>0</v>
      </c>
      <c r="H182" s="27" t="str">
        <f>+IF(G182=0,"",'Ark1'!AE1854)</f>
        <v/>
      </c>
      <c r="I182" s="27"/>
      <c r="J182" s="27" t="str">
        <f>+IF(G182=0,"",'Ark1'!AF1854)</f>
        <v/>
      </c>
      <c r="K182" s="26" t="str">
        <f>+IF(G182=0,"",'Ark1'!T1854)</f>
        <v/>
      </c>
      <c r="L182" s="305" t="str">
        <f>+IF(G182=0,"",'Ark1'!U1854)</f>
        <v/>
      </c>
      <c r="M182" s="27"/>
      <c r="N182" s="32" t="str">
        <f>+IF(G182=0,"",'Ark1'!V1854)</f>
        <v/>
      </c>
      <c r="O182" s="32" t="str">
        <f>+IF(G182=0,"",'Ark1'!W1854)</f>
        <v/>
      </c>
      <c r="P182" s="32" t="str">
        <f>+IF(G182=0,"",'Ark1'!X1854)</f>
        <v/>
      </c>
      <c r="Q182" s="32" t="str">
        <f>+IF(G182=0,"",'Ark1'!AG1854)</f>
        <v/>
      </c>
      <c r="R182" s="32" t="str">
        <f>+IF(G182=0,"",'Ark1'!AH1854)</f>
        <v/>
      </c>
      <c r="S182" s="377" t="str">
        <f>+IF(G182=0,"",'Ark1'!AR1659)</f>
        <v/>
      </c>
      <c r="T182" s="113" t="str">
        <f>+IF(G182=0,"",'Ark1'!AS1659)</f>
        <v/>
      </c>
      <c r="U182" s="32" t="str">
        <f>+IF(G182=0,"",'Ark1'!Y1854)</f>
        <v/>
      </c>
      <c r="V182" s="26" t="str">
        <f>+IF(G182=0,"",'Ark1'!AA1854)</f>
        <v/>
      </c>
      <c r="W182" s="32" t="str">
        <f>+IF(G182=0,"",'Ark1'!AC1854)</f>
        <v/>
      </c>
      <c r="X182" s="305" t="str">
        <f t="shared" si="31"/>
        <v/>
      </c>
      <c r="Y182" s="32" t="str">
        <f t="shared" si="32"/>
        <v/>
      </c>
      <c r="Z182" s="27" t="str">
        <f t="shared" si="33"/>
        <v/>
      </c>
      <c r="AA182" s="247"/>
      <c r="AB182" s="250"/>
      <c r="AD182" s="27"/>
      <c r="AE182" s="26"/>
      <c r="AF182" s="273"/>
      <c r="AG182" s="85"/>
      <c r="AK182" s="85"/>
    </row>
    <row r="183" spans="1:56" ht="15.6">
      <c r="A183" s="247"/>
      <c r="B183" s="330">
        <f>+'Ark1'!C1889</f>
        <v>2024</v>
      </c>
      <c r="C183" s="267">
        <f>+'Ark1'!L1889</f>
        <v>9</v>
      </c>
      <c r="D183" s="267" t="s">
        <v>36</v>
      </c>
      <c r="F183" s="267" t="str">
        <f>+IF(G183=0,"",'Ark1'!Q1889)</f>
        <v/>
      </c>
      <c r="G183" s="361">
        <f>+'Ark1'!R1889</f>
        <v>0</v>
      </c>
      <c r="H183" s="268" t="str">
        <f>+IF(G183=0,"",'Ark1'!AE1889)</f>
        <v/>
      </c>
      <c r="I183" s="268"/>
      <c r="J183" s="268" t="str">
        <f>+IF(G183=0,"",'Ark1'!AF1889)</f>
        <v/>
      </c>
      <c r="K183" s="269" t="str">
        <f>+IF(G183=0,"",'Ark1'!T1889)</f>
        <v/>
      </c>
      <c r="L183" s="305" t="str">
        <f>+IF(G183=0,"",'Ark1'!U1889)</f>
        <v/>
      </c>
      <c r="M183" s="268"/>
      <c r="N183" s="270" t="str">
        <f>+IF(G183=0,"",'Ark1'!V1889)</f>
        <v/>
      </c>
      <c r="O183" s="270" t="str">
        <f>+IF(G183=0,"",'Ark1'!W1889)</f>
        <v/>
      </c>
      <c r="P183" s="270" t="str">
        <f>+IF(G183=0,"",'Ark1'!X1889)</f>
        <v/>
      </c>
      <c r="Q183" s="270" t="str">
        <f>+IF(G183=0,"",'Ark1'!AG1889)</f>
        <v/>
      </c>
      <c r="R183" s="270" t="str">
        <f>+IF(G183=0,"",'Ark1'!AH1889)</f>
        <v/>
      </c>
      <c r="S183" s="377" t="str">
        <f>+IF(G183=0,"",'Ark1'!AR1660)</f>
        <v/>
      </c>
      <c r="T183" s="113" t="str">
        <f>+IF(G183=0,"",'Ark1'!AS1660)</f>
        <v/>
      </c>
      <c r="U183" s="270" t="str">
        <f>+IF(G183=0,"",'Ark1'!Y1889)</f>
        <v/>
      </c>
      <c r="V183" s="269" t="str">
        <f>+IF(G183=0,"",'Ark1'!AA1889)</f>
        <v/>
      </c>
      <c r="W183" s="270" t="str">
        <f>+IF(G183=0,"",'Ark1'!AC1889)</f>
        <v/>
      </c>
      <c r="X183" s="305" t="str">
        <f t="shared" si="31"/>
        <v/>
      </c>
      <c r="Y183" s="270" t="str">
        <f t="shared" si="32"/>
        <v/>
      </c>
      <c r="Z183" s="268" t="str">
        <f t="shared" si="33"/>
        <v/>
      </c>
      <c r="AA183" s="247"/>
      <c r="AB183" s="250"/>
      <c r="AD183" s="27"/>
      <c r="AE183" s="26"/>
      <c r="AF183" s="273"/>
      <c r="AG183" s="85"/>
      <c r="AK183" s="85"/>
    </row>
    <row r="184" spans="1:56" ht="15.6">
      <c r="A184" s="247"/>
      <c r="B184" s="330">
        <f>+'Ark1'!C1924</f>
        <v>2024</v>
      </c>
      <c r="C184" s="267">
        <f>+'Ark1'!L1924</f>
        <v>10</v>
      </c>
      <c r="D184" s="267" t="s">
        <v>37</v>
      </c>
      <c r="F184" s="85" t="str">
        <f>+IF(G184=0,"",'Ark1'!Q1924)</f>
        <v/>
      </c>
      <c r="G184" s="361">
        <f>+'Ark1'!R1924</f>
        <v>0</v>
      </c>
      <c r="H184" s="27" t="str">
        <f>+IF(G184=0,"",'Ark1'!AE1924)</f>
        <v/>
      </c>
      <c r="I184" s="27"/>
      <c r="J184" s="27" t="str">
        <f>+IF(G184=0,"",'Ark1'!AF1924)</f>
        <v/>
      </c>
      <c r="K184" s="26" t="str">
        <f>+IF(G184=0,"",'Ark1'!T1924)</f>
        <v/>
      </c>
      <c r="L184" s="305" t="str">
        <f>+IF(G184=0,"",'Ark1'!U1924)</f>
        <v/>
      </c>
      <c r="M184" s="27"/>
      <c r="N184" s="32" t="str">
        <f>+IF(G184=0,"",'Ark1'!V1924)</f>
        <v/>
      </c>
      <c r="O184" s="32" t="str">
        <f>+IF(G184=0,"",'Ark1'!W1924)</f>
        <v/>
      </c>
      <c r="P184" s="32" t="str">
        <f>+IF(G184=0,"",'Ark1'!X1924)</f>
        <v/>
      </c>
      <c r="Q184" s="32" t="str">
        <f>+IF(G184=0,"",'Ark1'!AG1924)</f>
        <v/>
      </c>
      <c r="R184" s="32" t="str">
        <f>+IF(G184=0,"",'Ark1'!AH1924)</f>
        <v/>
      </c>
      <c r="S184" s="377" t="str">
        <f>+IF(G184=0,"",'Ark1'!AR1661)</f>
        <v/>
      </c>
      <c r="T184" s="113" t="str">
        <f>+IF(G184=0,"",'Ark1'!AS1661)</f>
        <v/>
      </c>
      <c r="U184" s="32" t="str">
        <f>+IF(G184=0,"",'Ark1'!Y1924)</f>
        <v/>
      </c>
      <c r="V184" s="26" t="str">
        <f>+IF(G184=0,"",'Ark1'!AA1924)</f>
        <v/>
      </c>
      <c r="W184" s="32" t="str">
        <f>+IF(G184=0,"",'Ark1'!AC1924)</f>
        <v/>
      </c>
      <c r="X184" s="305" t="str">
        <f t="shared" si="31"/>
        <v/>
      </c>
      <c r="Y184" s="32" t="str">
        <f t="shared" si="32"/>
        <v/>
      </c>
      <c r="Z184" s="27" t="str">
        <f t="shared" si="33"/>
        <v/>
      </c>
      <c r="AA184" s="247"/>
      <c r="AB184" s="250"/>
      <c r="AD184" s="27"/>
      <c r="AE184" s="26"/>
      <c r="AF184" s="273"/>
      <c r="AG184" s="85"/>
      <c r="AK184" s="85"/>
    </row>
    <row r="185" spans="1:56" ht="15.6">
      <c r="A185" s="247"/>
      <c r="B185" s="330">
        <f>+'Ark1'!C1959</f>
        <v>2024</v>
      </c>
      <c r="C185" s="267">
        <f>+'Ark1'!L1959</f>
        <v>11</v>
      </c>
      <c r="D185" s="267" t="s">
        <v>38</v>
      </c>
      <c r="F185" s="267" t="str">
        <f>+IF(G185=0,"",'Ark1'!Q1959)</f>
        <v/>
      </c>
      <c r="G185" s="361">
        <f>+'Ark1'!R1959</f>
        <v>0</v>
      </c>
      <c r="H185" s="268" t="str">
        <f>+IF(G185=0,"",'Ark1'!AE1959)</f>
        <v/>
      </c>
      <c r="I185" s="268"/>
      <c r="J185" s="268" t="str">
        <f>+IF(G185=0,"",'Ark1'!AF1959)</f>
        <v/>
      </c>
      <c r="K185" s="269" t="str">
        <f>+IF(G185=0,"",'Ark1'!T1959)</f>
        <v/>
      </c>
      <c r="L185" s="305" t="str">
        <f>+IF(G185=0,"",'Ark1'!U1959)</f>
        <v/>
      </c>
      <c r="M185" s="268"/>
      <c r="N185" s="270" t="str">
        <f>+IF(G185=0,"",'Ark1'!V1959)</f>
        <v/>
      </c>
      <c r="O185" s="270" t="str">
        <f>+IF(G185=0,"",'Ark1'!W1959)</f>
        <v/>
      </c>
      <c r="P185" s="270" t="str">
        <f>+IF(G185=0,"",'Ark1'!X1959)</f>
        <v/>
      </c>
      <c r="Q185" s="270" t="str">
        <f>+IF(G185=0,"",'Ark1'!AG1959)</f>
        <v/>
      </c>
      <c r="R185" s="270" t="str">
        <f>+IF(G185=0,"",'Ark1'!AH1959)</f>
        <v/>
      </c>
      <c r="S185" s="377" t="str">
        <f>+IF(G185=0,"",'Ark1'!AR1662)</f>
        <v/>
      </c>
      <c r="T185" s="113" t="str">
        <f>+IF(G185=0,"",'Ark1'!AS1662)</f>
        <v/>
      </c>
      <c r="U185" s="270" t="str">
        <f>+IF(G185=0,"",'Ark1'!Y1959)</f>
        <v/>
      </c>
      <c r="V185" s="269" t="str">
        <f>+IF(G185=0,"",'Ark1'!AA1959)</f>
        <v/>
      </c>
      <c r="W185" s="270" t="str">
        <f>+IF(G185=0,"",'Ark1'!AC1959)</f>
        <v/>
      </c>
      <c r="X185" s="305" t="str">
        <f t="shared" si="31"/>
        <v/>
      </c>
      <c r="Y185" s="270" t="str">
        <f t="shared" si="32"/>
        <v/>
      </c>
      <c r="Z185" s="268" t="str">
        <f t="shared" si="33"/>
        <v/>
      </c>
      <c r="AA185" s="247"/>
      <c r="AB185" s="250"/>
      <c r="AD185" s="27"/>
      <c r="AE185" s="26"/>
      <c r="AF185" s="273"/>
      <c r="AG185" s="85"/>
      <c r="AK185" s="85"/>
    </row>
    <row r="186" spans="1:56" ht="15.6">
      <c r="A186" s="247"/>
      <c r="B186" s="330">
        <f>+'Ark1'!C1994</f>
        <v>2024</v>
      </c>
      <c r="C186" s="267">
        <f>+'Ark1'!L1994</f>
        <v>12</v>
      </c>
      <c r="D186" s="267" t="s">
        <v>39</v>
      </c>
      <c r="F186" s="85" t="str">
        <f>+IF(G186=0,"",'Ark1'!Q1994)</f>
        <v/>
      </c>
      <c r="G186" s="361">
        <f>+'Ark1'!R1994</f>
        <v>0</v>
      </c>
      <c r="H186" s="27" t="str">
        <f>+IF(G186=0,"",'Ark1'!AE1994)</f>
        <v/>
      </c>
      <c r="I186" s="27"/>
      <c r="J186" s="27" t="str">
        <f>+IF(G186=0,"",'Ark1'!AF1994)</f>
        <v/>
      </c>
      <c r="K186" s="26" t="str">
        <f>+IF(G186=0,"",'Ark1'!T1994)</f>
        <v/>
      </c>
      <c r="L186" s="305" t="str">
        <f>+IF(G186=0,"",'Ark1'!U1994)</f>
        <v/>
      </c>
      <c r="M186" s="27"/>
      <c r="N186" s="32" t="str">
        <f>+IF(G186=0,"",'Ark1'!V1994)</f>
        <v/>
      </c>
      <c r="O186" s="32" t="str">
        <f>+IF(G186=0,"",'Ark1'!W1994)</f>
        <v/>
      </c>
      <c r="P186" s="32" t="str">
        <f>+IF(G186=0,"",'Ark1'!X1994)</f>
        <v/>
      </c>
      <c r="Q186" s="32" t="str">
        <f>+IF(G186=0,"",'Ark1'!AG1994)</f>
        <v/>
      </c>
      <c r="R186" s="32" t="str">
        <f>+IF(G186=0,"",'Ark1'!AH1994)</f>
        <v/>
      </c>
      <c r="S186" s="377" t="str">
        <f>+IF(G186=0,"",'Ark1'!AR1663)</f>
        <v/>
      </c>
      <c r="T186" s="113" t="str">
        <f>+IF(G186=0,"",'Ark1'!AS1663)</f>
        <v/>
      </c>
      <c r="U186" s="32" t="str">
        <f>+IF(G186=0,"",'Ark1'!Y1994)</f>
        <v/>
      </c>
      <c r="V186" s="26" t="str">
        <f>+IF(G186=0,"",'Ark1'!AA1994)</f>
        <v/>
      </c>
      <c r="W186" s="32" t="str">
        <f>+IF(G186=0,"",'Ark1'!AC1994)</f>
        <v/>
      </c>
      <c r="X186" s="305" t="str">
        <f t="shared" si="31"/>
        <v/>
      </c>
      <c r="Y186" s="32" t="str">
        <f t="shared" si="32"/>
        <v/>
      </c>
      <c r="Z186" s="27" t="str">
        <f t="shared" si="33"/>
        <v/>
      </c>
      <c r="AA186" s="247"/>
      <c r="AB186" s="250"/>
      <c r="AD186" s="27"/>
      <c r="AE186" s="26"/>
      <c r="AF186" s="273"/>
      <c r="AG186" s="85"/>
      <c r="AK186" s="85"/>
    </row>
    <row r="187" spans="1:56" ht="15.6">
      <c r="A187" s="247"/>
      <c r="B187" s="330">
        <f>+'Ark1'!C2029</f>
        <v>2024</v>
      </c>
      <c r="C187" s="267">
        <f>+'Ark1'!L2029</f>
        <v>13</v>
      </c>
      <c r="D187" s="267" t="s">
        <v>40</v>
      </c>
      <c r="F187" s="267" t="str">
        <f>+IF(G187=0,"",'Ark1'!Q2029)</f>
        <v/>
      </c>
      <c r="G187" s="361">
        <f>+'Ark1'!R2029</f>
        <v>0</v>
      </c>
      <c r="H187" s="268" t="str">
        <f>+IF(G187=0,"",'Ark1'!AE2029)</f>
        <v/>
      </c>
      <c r="I187" s="268"/>
      <c r="J187" s="268" t="str">
        <f>+IF(G187=0,"",'Ark1'!AF2029)</f>
        <v/>
      </c>
      <c r="K187" s="269" t="str">
        <f>+IF(G187=0,"",'Ark1'!T2029)</f>
        <v/>
      </c>
      <c r="L187" s="305" t="str">
        <f>+IF(G187=0,"",'Ark1'!U2029)</f>
        <v/>
      </c>
      <c r="M187" s="268"/>
      <c r="N187" s="270" t="str">
        <f>+IF(G187=0,"",'Ark1'!V2029)</f>
        <v/>
      </c>
      <c r="O187" s="270" t="str">
        <f>+IF(G187=0,"",'Ark1'!W2029)</f>
        <v/>
      </c>
      <c r="P187" s="270" t="str">
        <f>+IF(G187=0,"",'Ark1'!X2029)</f>
        <v/>
      </c>
      <c r="Q187" s="270" t="str">
        <f>+IF(G187=0,"",'Ark1'!AG2029)</f>
        <v/>
      </c>
      <c r="R187" s="270" t="str">
        <f>+IF(G187=0,"",'Ark1'!AH2029)</f>
        <v/>
      </c>
      <c r="S187" s="377" t="str">
        <f>+IF(G187=0,"",'Ark1'!AR1664)</f>
        <v/>
      </c>
      <c r="T187" s="113" t="str">
        <f>+IF(G187=0,"",'Ark1'!AS1664)</f>
        <v/>
      </c>
      <c r="U187" s="270" t="str">
        <f>+IF(G187=0,"",'Ark1'!Y2029)</f>
        <v/>
      </c>
      <c r="V187" s="269" t="str">
        <f>+IF(G187=0,"",'Ark1'!AA2029)</f>
        <v/>
      </c>
      <c r="W187" s="270" t="str">
        <f>+IF(G187=0,"",'Ark1'!AC2029)</f>
        <v/>
      </c>
      <c r="X187" s="305" t="str">
        <f t="shared" si="31"/>
        <v/>
      </c>
      <c r="Y187" s="270" t="str">
        <f t="shared" si="32"/>
        <v/>
      </c>
      <c r="Z187" s="268" t="str">
        <f t="shared" si="33"/>
        <v/>
      </c>
      <c r="AA187" s="247"/>
      <c r="AB187" s="250"/>
      <c r="AD187" s="27"/>
      <c r="AE187" s="26"/>
      <c r="AF187" s="273"/>
      <c r="AG187" s="85"/>
      <c r="AK187" s="85"/>
    </row>
    <row r="188" spans="1:56" ht="15.6">
      <c r="A188" s="247"/>
      <c r="B188" s="330">
        <f>+'Ark1'!C2064</f>
        <v>2024</v>
      </c>
      <c r="C188" s="267">
        <f>+'Ark1'!L2064</f>
        <v>14</v>
      </c>
      <c r="D188" s="267" t="s">
        <v>403</v>
      </c>
      <c r="F188" s="85" t="str">
        <f>+IF(G188=0,"",'Ark1'!Q2064)</f>
        <v/>
      </c>
      <c r="G188" s="361">
        <f>+'Ark1'!R2064</f>
        <v>0</v>
      </c>
      <c r="H188" s="27" t="str">
        <f>+IF(G188=0,"",'Ark1'!AE2064)</f>
        <v/>
      </c>
      <c r="I188" s="27"/>
      <c r="J188" s="27" t="str">
        <f>+IF(G188=0,"",'Ark1'!AF2064)</f>
        <v/>
      </c>
      <c r="K188" s="26" t="str">
        <f>+IF(G188=0,"",'Ark1'!T2064)</f>
        <v/>
      </c>
      <c r="L188" s="305" t="str">
        <f>+IF(G188=0,"",'Ark1'!U2064)</f>
        <v/>
      </c>
      <c r="M188" s="27"/>
      <c r="N188" s="32" t="str">
        <f>+IF(G188=0,"",'Ark1'!V2064)</f>
        <v/>
      </c>
      <c r="O188" s="32" t="str">
        <f>+IF(G188=0,"",'Ark1'!W2064)</f>
        <v/>
      </c>
      <c r="P188" s="32" t="str">
        <f>+IF(G188=0,"",'Ark1'!X2064)</f>
        <v/>
      </c>
      <c r="Q188" s="32" t="str">
        <f>+IF(G188=0,"",'Ark1'!AG2064)</f>
        <v/>
      </c>
      <c r="R188" s="32" t="str">
        <f>+IF(G188=0,"",'Ark1'!AH2064)</f>
        <v/>
      </c>
      <c r="S188" s="377" t="str">
        <f>+IF(G188=0,"",'Ark1'!AR1665)</f>
        <v/>
      </c>
      <c r="T188" s="113" t="str">
        <f>+IF(G188=0,"",'Ark1'!AS1665)</f>
        <v/>
      </c>
      <c r="U188" s="32" t="str">
        <f>+IF(G188=0,"",'Ark1'!Y2064)</f>
        <v/>
      </c>
      <c r="V188" s="26" t="str">
        <f>+IF(G188=0,"",'Ark1'!AA2064)</f>
        <v/>
      </c>
      <c r="W188" s="32" t="str">
        <f>+IF(G188=0,"",'Ark1'!AC2064)</f>
        <v/>
      </c>
      <c r="X188" s="305" t="str">
        <f t="shared" si="31"/>
        <v/>
      </c>
      <c r="Y188" s="32" t="str">
        <f t="shared" si="32"/>
        <v/>
      </c>
      <c r="Z188" s="27" t="str">
        <f t="shared" si="33"/>
        <v/>
      </c>
      <c r="AA188" s="247"/>
      <c r="AB188" s="250"/>
      <c r="AD188" s="27"/>
      <c r="AE188" s="26"/>
      <c r="AF188" s="273"/>
      <c r="AG188" s="85"/>
      <c r="AK188" s="85"/>
    </row>
    <row r="189" spans="1:56" ht="15.6">
      <c r="A189" s="247"/>
      <c r="B189" s="330">
        <f>+'Ark1'!C2099</f>
        <v>2024</v>
      </c>
      <c r="C189" s="267">
        <f>+'Ark1'!L2099</f>
        <v>15</v>
      </c>
      <c r="D189" s="267" t="s">
        <v>41</v>
      </c>
      <c r="F189" s="267" t="str">
        <f>+IF(G189=0,"",'Ark1'!Q2099)</f>
        <v/>
      </c>
      <c r="G189" s="361">
        <f>+'Ark1'!R2099</f>
        <v>0</v>
      </c>
      <c r="H189" s="268" t="str">
        <f>+IF(G189=0,"",'Ark1'!AE2099)</f>
        <v/>
      </c>
      <c r="I189" s="268"/>
      <c r="J189" s="268" t="str">
        <f>+IF(G189=0,"",'Ark1'!AF2099)</f>
        <v/>
      </c>
      <c r="K189" s="269" t="str">
        <f>+IF(G189=0,"",'Ark1'!T2099)</f>
        <v/>
      </c>
      <c r="L189" s="380" t="str">
        <f>+IF(G189=0,"",'Ark1'!U2099)</f>
        <v/>
      </c>
      <c r="M189" s="268"/>
      <c r="N189" s="270" t="str">
        <f>+IF(G189=0,"",'Ark1'!V2099)</f>
        <v/>
      </c>
      <c r="O189" s="270" t="str">
        <f>+IF(G189=0,"",'Ark1'!W2099)</f>
        <v/>
      </c>
      <c r="P189" s="270" t="str">
        <f>+IF(G189=0,"",'Ark1'!X2099)</f>
        <v/>
      </c>
      <c r="Q189" s="270" t="str">
        <f>+IF(G189=0,"",'Ark1'!AG2099)</f>
        <v/>
      </c>
      <c r="R189" s="270" t="str">
        <f>+IF(G189=0,"",'Ark1'!AH2099)</f>
        <v/>
      </c>
      <c r="S189" s="377" t="str">
        <f>+IF(G189=0,"",'Ark1'!AR1666)</f>
        <v/>
      </c>
      <c r="T189" s="113" t="str">
        <f>+IF(G189=0,"",'Ark1'!AS1666)</f>
        <v/>
      </c>
      <c r="U189" s="270" t="str">
        <f>+IF(G189=0,"",'Ark1'!Y2099)</f>
        <v/>
      </c>
      <c r="V189" s="269" t="str">
        <f>+IF(G189=0,"",'Ark1'!AA2099)</f>
        <v/>
      </c>
      <c r="W189" s="270" t="str">
        <f>+IF(G189=0,"",'Ark1'!AC2099)</f>
        <v/>
      </c>
      <c r="X189" s="305" t="str">
        <f t="shared" si="31"/>
        <v/>
      </c>
      <c r="Y189" s="270" t="str">
        <f t="shared" si="32"/>
        <v/>
      </c>
      <c r="Z189" s="268" t="str">
        <f t="shared" si="33"/>
        <v/>
      </c>
      <c r="AA189" s="247"/>
      <c r="AB189" s="250"/>
      <c r="AD189" s="27"/>
      <c r="AE189" s="26"/>
      <c r="AF189" s="273"/>
      <c r="AG189" s="85"/>
      <c r="AK189" s="85"/>
    </row>
    <row r="190" spans="1:56" ht="19.8">
      <c r="A190" s="247"/>
      <c r="B190" s="247"/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9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50"/>
      <c r="AD190" s="27"/>
      <c r="AE190" s="26"/>
      <c r="AF190" s="251"/>
      <c r="AG190" s="85"/>
      <c r="AK190" s="85"/>
      <c r="BC190" s="263"/>
    </row>
    <row r="191" spans="1:56" ht="22.8">
      <c r="A191" s="346" t="s">
        <v>509</v>
      </c>
      <c r="B191" s="247"/>
      <c r="C191" s="265"/>
      <c r="D191" s="346"/>
      <c r="E191" s="247"/>
      <c r="F191" s="247"/>
      <c r="G191" s="265" t="s">
        <v>639</v>
      </c>
      <c r="H191" s="280">
        <f>SUM(G193:G207)</f>
        <v>4</v>
      </c>
      <c r="I191" s="248"/>
      <c r="J191" s="247"/>
      <c r="K191" s="248"/>
      <c r="L191" s="247"/>
      <c r="M191" s="345">
        <f>+Raser!P21</f>
        <v>260.40000000000003</v>
      </c>
      <c r="N191" s="249" t="s">
        <v>562</v>
      </c>
      <c r="O191" s="247"/>
      <c r="P191" s="249"/>
      <c r="Q191" s="249"/>
      <c r="R191" s="247"/>
      <c r="S191" s="247"/>
      <c r="T191" s="247"/>
      <c r="U191" s="249"/>
      <c r="V191" s="249"/>
      <c r="W191" s="247"/>
      <c r="X191" s="249"/>
      <c r="Y191" s="345">
        <f>+Raser!V21</f>
        <v>385.49222797927467</v>
      </c>
      <c r="Z191" s="249" t="s">
        <v>621</v>
      </c>
      <c r="AA191" s="248"/>
      <c r="AB191" s="250"/>
      <c r="AC191" s="250"/>
      <c r="AD191" s="27"/>
      <c r="AF191" s="26"/>
      <c r="AG191" s="251"/>
      <c r="AK191" s="85"/>
      <c r="BD191" s="263"/>
    </row>
    <row r="192" spans="1:56" ht="14.25" customHeight="1">
      <c r="A192" s="247"/>
      <c r="B192" s="247"/>
      <c r="C192" s="265"/>
      <c r="D192" s="344"/>
      <c r="E192" s="247"/>
      <c r="F192" s="265"/>
      <c r="G192" s="265"/>
      <c r="H192" s="265"/>
      <c r="I192" s="265"/>
      <c r="J192" s="265"/>
      <c r="K192" s="265"/>
      <c r="L192" s="265"/>
      <c r="M192" s="265"/>
      <c r="N192" s="266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48"/>
      <c r="AA192" s="247"/>
      <c r="AB192" s="250"/>
      <c r="AD192" s="27"/>
      <c r="AE192" s="26"/>
      <c r="AF192" s="251"/>
      <c r="AG192" s="85"/>
      <c r="AK192" s="85"/>
      <c r="BC192" s="263"/>
    </row>
    <row r="193" spans="1:55" ht="15.6">
      <c r="A193" s="247"/>
      <c r="B193" s="330">
        <f>+'Ark1'!C1610</f>
        <v>2024</v>
      </c>
      <c r="C193" s="267">
        <f>+'Ark1'!L1610</f>
        <v>1</v>
      </c>
      <c r="D193" s="267" t="s">
        <v>29</v>
      </c>
      <c r="E193" s="267">
        <f>+'Ark1'!AP1610</f>
        <v>11</v>
      </c>
      <c r="F193" s="267" t="str">
        <f>+IF(G193=0,"",'Ark1'!Q1610)</f>
        <v/>
      </c>
      <c r="G193" s="361">
        <f>+'Ark1'!R1610</f>
        <v>0</v>
      </c>
      <c r="H193" s="268" t="str">
        <f>+IF(G193=0,"",'Ark1'!AE1610)</f>
        <v/>
      </c>
      <c r="I193" s="268"/>
      <c r="J193" s="268" t="str">
        <f>+IF(G193=0,"",'Ark1'!AF1610)</f>
        <v/>
      </c>
      <c r="K193" s="269" t="str">
        <f>+IF(G193=0,"",'Ark1'!T1610)</f>
        <v/>
      </c>
      <c r="L193" s="305" t="str">
        <f>+IF(G193=0,"",'Ark1'!U1610)</f>
        <v/>
      </c>
      <c r="M193" s="268"/>
      <c r="N193" s="270" t="str">
        <f>+IF(G193=0,"",'Ark1'!V1610)</f>
        <v/>
      </c>
      <c r="O193" s="270" t="str">
        <f>+IF(G193=0,"",'Ark1'!W1610)</f>
        <v/>
      </c>
      <c r="P193" s="270" t="str">
        <f>+IF(G193=0,"",'Ark1'!X1610)</f>
        <v/>
      </c>
      <c r="Q193" s="270" t="str">
        <f>+IF(G193=0,"",'Ark1'!AG1610)</f>
        <v/>
      </c>
      <c r="R193" s="270" t="str">
        <f>+IF(G193=0,"",'Ark1'!AH1610)</f>
        <v/>
      </c>
      <c r="S193" s="377" t="str">
        <f>+IF(G193=0,"",'Ark1'!AR1610)</f>
        <v/>
      </c>
      <c r="T193" s="113" t="str">
        <f>+IF(G193=0,"",'Ark1'!AS1610)</f>
        <v/>
      </c>
      <c r="U193" s="270" t="str">
        <f>+IF(G193=0,"",'Ark1'!Y1610)</f>
        <v/>
      </c>
      <c r="V193" s="269" t="str">
        <f>+IF(G193=0,"",'Ark1'!AA1610)</f>
        <v/>
      </c>
      <c r="W193" s="270" t="str">
        <f>+IF(G193=0,"",'Ark1'!AC1610)</f>
        <v/>
      </c>
      <c r="X193" s="305" t="str">
        <f t="shared" ref="X193:X207" si="34">IF(G193=0,"",1000*L193/Q193)</f>
        <v/>
      </c>
      <c r="Y193" s="270" t="str">
        <f t="shared" ref="Y193:Y207" si="35">IF(G193=0,"",L193/C193)</f>
        <v/>
      </c>
      <c r="Z193" s="268" t="str">
        <f t="shared" ref="Z193:Z207" si="36">IF(G193=0,"",G193/F193)</f>
        <v/>
      </c>
      <c r="AA193" s="247"/>
      <c r="AB193" s="250"/>
      <c r="AD193" s="27"/>
      <c r="AE193" s="26"/>
      <c r="AF193" s="273"/>
      <c r="AG193" s="85"/>
      <c r="AK193" s="85"/>
    </row>
    <row r="194" spans="1:55" ht="15.6">
      <c r="A194" s="247"/>
      <c r="B194" s="330">
        <f>+'Ark1'!C1611</f>
        <v>2024</v>
      </c>
      <c r="C194" s="85">
        <f>+'Ark1'!L1645</f>
        <v>2</v>
      </c>
      <c r="D194" s="85" t="s">
        <v>30</v>
      </c>
      <c r="E194" s="85">
        <f>+'Ark1'!AP1645</f>
        <v>11</v>
      </c>
      <c r="F194" s="85">
        <f>+IF(G194=0,"",'Ark1'!Q1645)</f>
        <v>1</v>
      </c>
      <c r="G194" s="361">
        <f>+'Ark1'!R1645</f>
        <v>2</v>
      </c>
      <c r="H194" s="27">
        <f>+IF(G194=0,"",'Ark1'!AE1645)</f>
        <v>50</v>
      </c>
      <c r="I194" s="268"/>
      <c r="J194" s="27">
        <f>+IF(G194=0,"",'Ark1'!AF1645)</f>
        <v>37.240783410138249</v>
      </c>
      <c r="K194" s="26">
        <f>+IF(G194=0,"",'Ark1'!T1645)</f>
        <v>2.5</v>
      </c>
      <c r="L194" s="305">
        <f>+IF(G194=0,"",'Ark1'!U1645)</f>
        <v>193.95000000000005</v>
      </c>
      <c r="M194" s="268"/>
      <c r="N194" s="32">
        <f>+IF(G194=0,"",'Ark1'!V1645)</f>
        <v>0</v>
      </c>
      <c r="O194" s="32">
        <f>+IF(G194=0,"",'Ark1'!W1645)</f>
        <v>0</v>
      </c>
      <c r="P194" s="32">
        <f>+IF(G194=0,"",'Ark1'!X1645)</f>
        <v>0</v>
      </c>
      <c r="Q194" s="32">
        <f>+IF(G194=0,"",'Ark1'!AG1645)</f>
        <v>596</v>
      </c>
      <c r="R194" s="32">
        <f>+IF(G194=0,"",'Ark1'!AH1645)</f>
        <v>0</v>
      </c>
      <c r="S194" s="377">
        <f>+IF(G194=0,"",'Ark1'!AR1645)</f>
        <v>206</v>
      </c>
      <c r="T194" s="113">
        <f>+IF(G194=0,"",'Ark1'!AS1645)</f>
        <v>22.175428404077255</v>
      </c>
      <c r="U194" s="32">
        <f>+IF(G194=0,"",'Ark1'!Y1645)</f>
        <v>8.75</v>
      </c>
      <c r="V194" s="26">
        <f>+IF(G194=0,"",'Ark1'!AA1645)</f>
        <v>0.5</v>
      </c>
      <c r="W194" s="32">
        <f>+IF(G194=0,"",'Ark1'!AC1645)</f>
        <v>-100.00000000000128</v>
      </c>
      <c r="X194" s="305">
        <f t="shared" si="34"/>
        <v>325.4194630872484</v>
      </c>
      <c r="Y194" s="32">
        <f t="shared" si="35"/>
        <v>96.975000000000023</v>
      </c>
      <c r="Z194" s="27">
        <f t="shared" si="36"/>
        <v>2</v>
      </c>
      <c r="AA194" s="247"/>
      <c r="AB194" s="250"/>
      <c r="AD194" s="27"/>
      <c r="AE194" s="26"/>
      <c r="AF194" s="273"/>
      <c r="AG194" s="85"/>
      <c r="AK194" s="85"/>
    </row>
    <row r="195" spans="1:55" ht="15.6">
      <c r="A195" s="247"/>
      <c r="B195" s="330">
        <f>+'Ark1'!C1612</f>
        <v>2024</v>
      </c>
      <c r="C195" s="267">
        <f>+'Ark1'!L1680</f>
        <v>3</v>
      </c>
      <c r="D195" s="267" t="s">
        <v>31</v>
      </c>
      <c r="E195" s="267">
        <f>+'Ark1'!AP1680</f>
        <v>11</v>
      </c>
      <c r="F195" s="267" t="str">
        <f>+IF(G195=0,"",'Ark1'!Q1680)</f>
        <v/>
      </c>
      <c r="G195" s="361">
        <f>+'Ark1'!R1680</f>
        <v>0</v>
      </c>
      <c r="H195" s="268" t="str">
        <f>+IF(G195=0,"",'Ark1'!AE1680)</f>
        <v/>
      </c>
      <c r="I195" s="268"/>
      <c r="J195" s="268" t="str">
        <f>+IF(G195=0,"",'Ark1'!AF1680)</f>
        <v/>
      </c>
      <c r="K195" s="269" t="str">
        <f>+IF(G195=0,"",'Ark1'!T1680)</f>
        <v/>
      </c>
      <c r="L195" s="305" t="str">
        <f>+IF(G195=0,"",'Ark1'!U1680)</f>
        <v/>
      </c>
      <c r="M195" s="268"/>
      <c r="N195" s="270" t="str">
        <f>+IF(G195=0,"",'Ark1'!V1680)</f>
        <v/>
      </c>
      <c r="O195" s="270" t="str">
        <f>+IF(G195=0,"",'Ark1'!W1680)</f>
        <v/>
      </c>
      <c r="P195" s="270" t="str">
        <f>+IF(G195=0,"",'Ark1'!X1680)</f>
        <v/>
      </c>
      <c r="Q195" s="270" t="str">
        <f>+IF(G195=0,"",'Ark1'!AG1680)</f>
        <v/>
      </c>
      <c r="R195" s="270" t="str">
        <f>+IF(G195=0,"",'Ark1'!AH1680)</f>
        <v/>
      </c>
      <c r="S195" s="377" t="str">
        <f>+IF(G195=0,"",'Ark1'!AR1680)</f>
        <v/>
      </c>
      <c r="T195" s="113" t="str">
        <f>+IF(G195=0,"",'Ark1'!AS1680)</f>
        <v/>
      </c>
      <c r="U195" s="270" t="str">
        <f>+IF(G195=0,"",'Ark1'!Y1680)</f>
        <v/>
      </c>
      <c r="V195" s="269" t="str">
        <f>+IF(G195=0,"",'Ark1'!AA1680)</f>
        <v/>
      </c>
      <c r="W195" s="270" t="str">
        <f>+IF(G195=0,"",'Ark1'!AC1680)</f>
        <v/>
      </c>
      <c r="X195" s="305" t="str">
        <f t="shared" si="34"/>
        <v/>
      </c>
      <c r="Y195" s="270" t="str">
        <f t="shared" si="35"/>
        <v/>
      </c>
      <c r="Z195" s="268" t="str">
        <f t="shared" si="36"/>
        <v/>
      </c>
      <c r="AA195" s="247"/>
      <c r="AB195" s="250"/>
      <c r="AD195" s="27"/>
      <c r="AE195" s="26"/>
      <c r="AF195" s="273"/>
      <c r="AG195" s="85"/>
      <c r="AK195" s="85"/>
    </row>
    <row r="196" spans="1:55" ht="15.6">
      <c r="A196" s="247"/>
      <c r="B196" s="330">
        <f>+'Ark1'!C1613</f>
        <v>2024</v>
      </c>
      <c r="C196" s="267">
        <f>+'Ark1'!L1715</f>
        <v>4</v>
      </c>
      <c r="D196" s="267" t="s">
        <v>32</v>
      </c>
      <c r="E196" s="85">
        <f>+'Ark1'!AP1715</f>
        <v>11</v>
      </c>
      <c r="F196" s="85">
        <f>+IF(G196=0,"",'Ark1'!Q1715)</f>
        <v>1</v>
      </c>
      <c r="G196" s="361">
        <f>+'Ark1'!R1715</f>
        <v>1</v>
      </c>
      <c r="H196" s="27">
        <f>+IF(G196=0,"",'Ark1'!AE1715)</f>
        <v>25</v>
      </c>
      <c r="I196" s="268"/>
      <c r="J196" s="27">
        <f>+IF(G196=0,"",'Ark1'!AF1715)</f>
        <v>27.966589861751157</v>
      </c>
      <c r="K196" s="26">
        <f>+IF(G196=0,"",'Ark1'!T1715)</f>
        <v>8</v>
      </c>
      <c r="L196" s="305">
        <f>+IF(G196=0,"",'Ark1'!U1715)</f>
        <v>291.3</v>
      </c>
      <c r="M196" s="268"/>
      <c r="N196" s="32">
        <f>+IF(G196=0,"",'Ark1'!V1715)</f>
        <v>0</v>
      </c>
      <c r="O196" s="32">
        <f>+IF(G196=0,"",'Ark1'!W1715)</f>
        <v>100</v>
      </c>
      <c r="P196" s="32">
        <f>+IF(G196=0,"",'Ark1'!X1715)</f>
        <v>0</v>
      </c>
      <c r="Q196" s="32">
        <f>+IF(G196=0,"",'Ark1'!AG1715)</f>
        <v>708</v>
      </c>
      <c r="R196" s="32">
        <f>+IF(G196=0,"",'Ark1'!AH1715)</f>
        <v>0</v>
      </c>
      <c r="S196" s="377">
        <f>+IF(G196=0,"",'Ark1'!AR1715)</f>
        <v>217</v>
      </c>
      <c r="T196" s="113">
        <f>+IF(G196=0,"",'Ark1'!AS1715)</f>
        <v>28.478282080417777</v>
      </c>
      <c r="U196" s="32">
        <f>+IF(G196=0,"",'Ark1'!Y1715)</f>
        <v>0</v>
      </c>
      <c r="V196" s="26">
        <f>+IF(G196=0,"",'Ark1'!AA1715)</f>
        <v>0</v>
      </c>
      <c r="W196" s="32">
        <f>+IF(G196=0,"",'Ark1'!AC1715)</f>
        <v>0</v>
      </c>
      <c r="X196" s="305">
        <f t="shared" si="34"/>
        <v>411.4406779661017</v>
      </c>
      <c r="Y196" s="32">
        <f t="shared" si="35"/>
        <v>72.825000000000003</v>
      </c>
      <c r="Z196" s="27">
        <f t="shared" si="36"/>
        <v>1</v>
      </c>
      <c r="AA196" s="247"/>
      <c r="AB196" s="250"/>
      <c r="AD196" s="27"/>
      <c r="AE196" s="26"/>
      <c r="AF196" s="273"/>
      <c r="AG196" s="85"/>
      <c r="AK196" s="85"/>
    </row>
    <row r="197" spans="1:55" ht="15.6">
      <c r="A197" s="247"/>
      <c r="B197" s="330">
        <f>+'Ark1'!C1614</f>
        <v>2024</v>
      </c>
      <c r="C197" s="267">
        <f>+'Ark1'!L1750</f>
        <v>5</v>
      </c>
      <c r="D197" s="267" t="s">
        <v>402</v>
      </c>
      <c r="E197" s="275">
        <f>+'Ark1'!AP1750</f>
        <v>11</v>
      </c>
      <c r="F197" s="267">
        <f>+IF(G197=0,"",'Ark1'!Q1750)</f>
        <v>1</v>
      </c>
      <c r="G197" s="361">
        <f>+'Ark1'!R1750</f>
        <v>1</v>
      </c>
      <c r="H197" s="268">
        <f>+'Ark1'!AE1750</f>
        <v>25</v>
      </c>
      <c r="I197" s="268"/>
      <c r="J197" s="268">
        <f>+IF(G197=0,"",'Ark1'!AF1750)</f>
        <v>34.792626728110598</v>
      </c>
      <c r="K197" s="269">
        <f>+IF(G197=0,"",'Ark1'!T1750)</f>
        <v>7</v>
      </c>
      <c r="L197" s="305">
        <f>+IF(G197=0,"",'Ark1'!U1750)</f>
        <v>362.40000000000009</v>
      </c>
      <c r="M197" s="268"/>
      <c r="N197" s="270">
        <f>+IF(G197=0,"",'Ark1'!V1750)</f>
        <v>0</v>
      </c>
      <c r="O197" s="270">
        <f>+IF(G197=0,"",'Ark1'!W1750)</f>
        <v>100</v>
      </c>
      <c r="P197" s="270">
        <f>+IF(G197=0,"",'Ark1'!X1750)</f>
        <v>100</v>
      </c>
      <c r="Q197" s="270">
        <f>+IF(G197=0,"",'Ark1'!AG1750)</f>
        <v>802</v>
      </c>
      <c r="R197" s="270">
        <f>+IF(G197=0,"",'Ark1'!AH1750)</f>
        <v>0</v>
      </c>
      <c r="S197" s="377">
        <f>+IF(G197=0,"",'Ark1'!AR1750)</f>
        <v>230</v>
      </c>
      <c r="T197" s="113">
        <f>+IF(G197=0,"",'Ark1'!AS1750)</f>
        <v>29.752609517547462</v>
      </c>
      <c r="U197" s="270">
        <f>+IF(G197=0,"",'Ark1'!Y1750)</f>
        <v>0</v>
      </c>
      <c r="V197" s="269">
        <f>+IF(G197=0,"",'Ark1'!AA1750)</f>
        <v>0</v>
      </c>
      <c r="W197" s="270">
        <f>+IF(G197=0,"",'Ark1'!AC1750)</f>
        <v>0</v>
      </c>
      <c r="X197" s="305">
        <f t="shared" si="34"/>
        <v>451.87032418952634</v>
      </c>
      <c r="Y197" s="270">
        <f t="shared" si="35"/>
        <v>72.480000000000018</v>
      </c>
      <c r="Z197" s="268">
        <f t="shared" si="36"/>
        <v>1</v>
      </c>
      <c r="AA197" s="247"/>
      <c r="AB197" s="250"/>
      <c r="AD197" s="27"/>
      <c r="AE197" s="26"/>
      <c r="AF197" s="273"/>
      <c r="AG197" s="85"/>
      <c r="AK197" s="85"/>
    </row>
    <row r="198" spans="1:55" ht="15.6">
      <c r="A198" s="247"/>
      <c r="B198" s="330">
        <f>+'Ark1'!C1615</f>
        <v>2024</v>
      </c>
      <c r="C198" s="267">
        <f>+'Ark1'!L1785</f>
        <v>6</v>
      </c>
      <c r="D198" s="267" t="s">
        <v>33</v>
      </c>
      <c r="E198" s="276">
        <f>+'Ark1'!AP1785</f>
        <v>11</v>
      </c>
      <c r="F198" s="85" t="str">
        <f>+IF(G198=0,"",'Ark1'!Q1785)</f>
        <v/>
      </c>
      <c r="G198" s="361">
        <f>+'Ark1'!R1785</f>
        <v>0</v>
      </c>
      <c r="H198" s="27" t="str">
        <f>+IF(G198=0,"",'Ark1'!AE1785)</f>
        <v/>
      </c>
      <c r="I198" s="268"/>
      <c r="J198" s="27" t="str">
        <f>+IF(G198=0,"",'Ark1'!AF1785)</f>
        <v/>
      </c>
      <c r="K198" s="26" t="str">
        <f>+IF(G198=0,"",'Ark1'!T1785)</f>
        <v/>
      </c>
      <c r="L198" s="305" t="str">
        <f>+IF(G198=0,"",'Ark1'!U1785)</f>
        <v/>
      </c>
      <c r="M198" s="268"/>
      <c r="N198" s="32" t="str">
        <f>+IF(G198=0,"",'Ark1'!V1785)</f>
        <v/>
      </c>
      <c r="O198" s="32" t="str">
        <f>+IF(G198=0,"",'Ark1'!W1785)</f>
        <v/>
      </c>
      <c r="P198" s="32" t="str">
        <f>+IF(G198=0,"",'Ark1'!X1785)</f>
        <v/>
      </c>
      <c r="Q198" s="32" t="str">
        <f>+IF(G198=0,"",'Ark1'!AG1785)</f>
        <v/>
      </c>
      <c r="R198" s="32" t="str">
        <f>+IF(G198=0,"",'Ark1'!AH1785)</f>
        <v/>
      </c>
      <c r="S198" s="377" t="str">
        <f>+IF(G198=0,"",'Ark1'!AR1785)</f>
        <v/>
      </c>
      <c r="T198" s="113" t="str">
        <f>+IF(G198=0,"",'Ark1'!AS1785)</f>
        <v/>
      </c>
      <c r="U198" s="32" t="str">
        <f>+IF(G198=0,"",'Ark1'!Y1785)</f>
        <v/>
      </c>
      <c r="V198" s="26" t="str">
        <f>+IF(G198=0,"",'Ark1'!AA1785)</f>
        <v/>
      </c>
      <c r="W198" s="32" t="str">
        <f>+IF(G198=0,"",'Ark1'!AC1785)</f>
        <v/>
      </c>
      <c r="X198" s="305" t="str">
        <f t="shared" si="34"/>
        <v/>
      </c>
      <c r="Y198" s="32" t="str">
        <f t="shared" si="35"/>
        <v/>
      </c>
      <c r="Z198" s="27" t="str">
        <f t="shared" si="36"/>
        <v/>
      </c>
      <c r="AA198" s="247"/>
      <c r="AB198" s="250"/>
      <c r="AD198" s="27"/>
      <c r="AE198" s="26"/>
      <c r="AF198" s="273"/>
      <c r="AG198" s="85"/>
      <c r="AK198" s="85"/>
    </row>
    <row r="199" spans="1:55" ht="15.6">
      <c r="A199" s="247"/>
      <c r="B199" s="330">
        <f>+'Ark1'!C1616</f>
        <v>2024</v>
      </c>
      <c r="C199" s="267">
        <f>+'Ark1'!L1820</f>
        <v>7</v>
      </c>
      <c r="D199" s="267" t="s">
        <v>34</v>
      </c>
      <c r="E199" s="275">
        <f>+'Ark1'!AP1820</f>
        <v>11</v>
      </c>
      <c r="F199" s="267" t="str">
        <f>+IF(G199=0,"",'Ark1'!Q1820)</f>
        <v/>
      </c>
      <c r="G199" s="361">
        <f>+'Ark1'!R1820</f>
        <v>0</v>
      </c>
      <c r="H199" s="268" t="str">
        <f>+IF(G199=0,"",'Ark1'!AE1820)</f>
        <v/>
      </c>
      <c r="I199" s="268"/>
      <c r="J199" s="268" t="str">
        <f>+IF(G199=0,"",'Ark1'!AF1820)</f>
        <v/>
      </c>
      <c r="K199" s="269" t="str">
        <f>+IF(G199=0,"",'Ark1'!T1820)</f>
        <v/>
      </c>
      <c r="L199" s="305" t="str">
        <f>+IF(G199=0,"",'Ark1'!U1820)</f>
        <v/>
      </c>
      <c r="M199" s="268"/>
      <c r="N199" s="270" t="str">
        <f>+IF(G199=0,"",'Ark1'!V1820)</f>
        <v/>
      </c>
      <c r="O199" s="270" t="str">
        <f>+IF(G199=0,"",'Ark1'!W1820)</f>
        <v/>
      </c>
      <c r="P199" s="270" t="str">
        <f>+IF(G199=0,"",'Ark1'!X1820)</f>
        <v/>
      </c>
      <c r="Q199" s="270" t="str">
        <f>+IF(G199=0,"",'Ark1'!AG1820)</f>
        <v/>
      </c>
      <c r="R199" s="270" t="str">
        <f>+IF(G199=0,"",'Ark1'!AH1820)</f>
        <v/>
      </c>
      <c r="S199" s="377" t="str">
        <f>+IF(G199=0,"",'Ark1'!AR1820)</f>
        <v/>
      </c>
      <c r="T199" s="113" t="str">
        <f>+IF(G199=0,"",'Ark1'!AS1820)</f>
        <v/>
      </c>
      <c r="U199" s="270" t="str">
        <f>+IF(G199=0,"",'Ark1'!Y1820)</f>
        <v/>
      </c>
      <c r="V199" s="269" t="str">
        <f>+IF(G199=0,"",'Ark1'!AA1820)</f>
        <v/>
      </c>
      <c r="W199" s="270" t="str">
        <f>+IF(G199=0,"",'Ark1'!AC1820)</f>
        <v/>
      </c>
      <c r="X199" s="305" t="str">
        <f t="shared" si="34"/>
        <v/>
      </c>
      <c r="Y199" s="270" t="str">
        <f t="shared" si="35"/>
        <v/>
      </c>
      <c r="Z199" s="268" t="str">
        <f t="shared" si="36"/>
        <v/>
      </c>
      <c r="AA199" s="247"/>
      <c r="AB199" s="250"/>
      <c r="AD199" s="27"/>
      <c r="AE199" s="26"/>
      <c r="AF199" s="273"/>
      <c r="AG199" s="85"/>
      <c r="AK199" s="85"/>
    </row>
    <row r="200" spans="1:55" ht="15.6">
      <c r="A200" s="247"/>
      <c r="B200" s="330">
        <f>+'Ark1'!C1617</f>
        <v>2024</v>
      </c>
      <c r="C200" s="85">
        <f>+'Ark1'!L1855</f>
        <v>8</v>
      </c>
      <c r="D200" s="85" t="s">
        <v>35</v>
      </c>
      <c r="E200" s="276">
        <f>+'Ark1'!AP1855</f>
        <v>11</v>
      </c>
      <c r="F200" s="85" t="str">
        <f>+IF(G200=0,"",'Ark1'!Q1855)</f>
        <v/>
      </c>
      <c r="G200" s="361">
        <f>+'Ark1'!R1855</f>
        <v>0</v>
      </c>
      <c r="H200" s="27" t="str">
        <f>+IF(G200=0,"",'Ark1'!AE1855)</f>
        <v/>
      </c>
      <c r="I200" s="268"/>
      <c r="J200" s="27" t="str">
        <f>+IF(G200=0,"",'Ark1'!AF1855)</f>
        <v/>
      </c>
      <c r="K200" s="26" t="str">
        <f>+IF(G200=0,"",'Ark1'!T1855)</f>
        <v/>
      </c>
      <c r="L200" s="305" t="str">
        <f>+IF(G200=0,"",'Ark1'!U1855)</f>
        <v/>
      </c>
      <c r="M200" s="268"/>
      <c r="N200" s="32" t="str">
        <f>+IF(G200=0,"",'Ark1'!V1855)</f>
        <v/>
      </c>
      <c r="O200" s="32" t="str">
        <f>+IF(G200=0,"",'Ark1'!W1855)</f>
        <v/>
      </c>
      <c r="P200" s="32" t="str">
        <f>+IF(G200=0,"",'Ark1'!X1855)</f>
        <v/>
      </c>
      <c r="Q200" s="32" t="str">
        <f>+IF(G200=0,"",'Ark1'!AG1855)</f>
        <v/>
      </c>
      <c r="R200" s="32" t="str">
        <f>+IF(G200=0,"",'Ark1'!AH1855)</f>
        <v/>
      </c>
      <c r="S200" s="377" t="str">
        <f>+IF(G200=0,"",'Ark1'!AR1682)</f>
        <v/>
      </c>
      <c r="T200" s="113" t="str">
        <f>+IF(G200=0,"",'Ark1'!AS1682)</f>
        <v/>
      </c>
      <c r="U200" s="32" t="str">
        <f>+IF(G200=0,"",'Ark1'!Y1855)</f>
        <v/>
      </c>
      <c r="V200" s="26" t="str">
        <f>+IF(G200=0,"",'Ark1'!AA1855)</f>
        <v/>
      </c>
      <c r="W200" s="32" t="str">
        <f>+IF(G200=0,"",'Ark1'!AC1855)</f>
        <v/>
      </c>
      <c r="X200" s="305" t="str">
        <f t="shared" si="34"/>
        <v/>
      </c>
      <c r="Y200" s="32" t="str">
        <f t="shared" si="35"/>
        <v/>
      </c>
      <c r="Z200" s="27" t="str">
        <f t="shared" si="36"/>
        <v/>
      </c>
      <c r="AA200" s="247"/>
      <c r="AB200" s="250"/>
      <c r="AD200" s="27"/>
      <c r="AE200" s="26"/>
      <c r="AF200" s="273"/>
      <c r="AG200" s="85"/>
      <c r="AK200" s="85"/>
    </row>
    <row r="201" spans="1:55" ht="15.6">
      <c r="A201" s="247"/>
      <c r="B201" s="330">
        <f>+'Ark1'!C1618</f>
        <v>2024</v>
      </c>
      <c r="C201" s="267">
        <f>+'Ark1'!L1890</f>
        <v>9</v>
      </c>
      <c r="D201" s="267" t="s">
        <v>36</v>
      </c>
      <c r="E201" s="275">
        <f>+'Ark1'!AP1890</f>
        <v>11</v>
      </c>
      <c r="F201" s="267" t="str">
        <f>+IF(G201=0,"",'Ark1'!Q1890)</f>
        <v/>
      </c>
      <c r="G201" s="361">
        <f>+'Ark1'!R1890</f>
        <v>0</v>
      </c>
      <c r="H201" s="268" t="str">
        <f>+IF(G201=0,"",'Ark1'!AE1890)</f>
        <v/>
      </c>
      <c r="I201" s="268"/>
      <c r="J201" s="268" t="str">
        <f>+IF(G201=0,"",'Ark1'!AF1890)</f>
        <v/>
      </c>
      <c r="K201" s="269" t="str">
        <f>+IF(G201=0,"",'Ark1'!T1890)</f>
        <v/>
      </c>
      <c r="L201" s="305" t="str">
        <f>+IF(G201=0,"",'Ark1'!U1890)</f>
        <v/>
      </c>
      <c r="M201" s="268"/>
      <c r="N201" s="270" t="str">
        <f>+IF(G201=0,"",'Ark1'!V1890)</f>
        <v/>
      </c>
      <c r="O201" s="270" t="str">
        <f>+IF(G201=0,"",'Ark1'!W1890)</f>
        <v/>
      </c>
      <c r="P201" s="270" t="str">
        <f>+IF(G201=0,"",'Ark1'!X1890)</f>
        <v/>
      </c>
      <c r="Q201" s="270" t="str">
        <f>+IF(G201=0,"",'Ark1'!AG1890)</f>
        <v/>
      </c>
      <c r="R201" s="270" t="str">
        <f>+IF(G201=0,"",'Ark1'!AH1890)</f>
        <v/>
      </c>
      <c r="S201" s="377" t="str">
        <f>+IF(G201=0,"",'Ark1'!AR1683)</f>
        <v/>
      </c>
      <c r="T201" s="113" t="str">
        <f>+IF(G201=0,"",'Ark1'!AS1683)</f>
        <v/>
      </c>
      <c r="U201" s="270" t="str">
        <f>+IF(G201=0,"",'Ark1'!Y1890)</f>
        <v/>
      </c>
      <c r="V201" s="269" t="str">
        <f>+IF(G201=0,"",'Ark1'!AA1890)</f>
        <v/>
      </c>
      <c r="W201" s="270" t="str">
        <f>+IF(G201=0,"",'Ark1'!AC1890)</f>
        <v/>
      </c>
      <c r="X201" s="305" t="str">
        <f t="shared" si="34"/>
        <v/>
      </c>
      <c r="Y201" s="270" t="str">
        <f t="shared" si="35"/>
        <v/>
      </c>
      <c r="Z201" s="268" t="str">
        <f t="shared" si="36"/>
        <v/>
      </c>
      <c r="AA201" s="247"/>
      <c r="AB201" s="250"/>
      <c r="AD201" s="27"/>
      <c r="AE201" s="26"/>
      <c r="AF201" s="273"/>
      <c r="AG201" s="85"/>
      <c r="AK201" s="85"/>
    </row>
    <row r="202" spans="1:55" ht="15.6">
      <c r="A202" s="247"/>
      <c r="B202" s="330">
        <f>+'Ark1'!C1619</f>
        <v>2024</v>
      </c>
      <c r="C202" s="267">
        <f>+'Ark1'!L1925</f>
        <v>10</v>
      </c>
      <c r="D202" s="267" t="s">
        <v>37</v>
      </c>
      <c r="E202" s="276">
        <f>+'Ark1'!AP1925</f>
        <v>11</v>
      </c>
      <c r="F202" s="85" t="str">
        <f>+IF(G202=0,"",'Ark1'!Q1925)</f>
        <v/>
      </c>
      <c r="G202" s="361">
        <f>+'Ark1'!R1925</f>
        <v>0</v>
      </c>
      <c r="H202" s="27" t="str">
        <f>+IF(G202=0,"",'Ark1'!AE1925)</f>
        <v/>
      </c>
      <c r="I202" s="268"/>
      <c r="J202" s="27" t="str">
        <f>+IF(G202=0,"",'Ark1'!AF1925)</f>
        <v/>
      </c>
      <c r="K202" s="26" t="str">
        <f>+IF(G202=0,"",'Ark1'!T1925)</f>
        <v/>
      </c>
      <c r="L202" s="305" t="str">
        <f>+IF(G202=0,"",'Ark1'!U1925)</f>
        <v/>
      </c>
      <c r="M202" s="268"/>
      <c r="N202" s="32" t="str">
        <f>+IF(G202=0,"",'Ark1'!V1925)</f>
        <v/>
      </c>
      <c r="O202" s="32" t="str">
        <f>+IF(G202=0,"",'Ark1'!W1925)</f>
        <v/>
      </c>
      <c r="P202" s="32" t="str">
        <f>+IF(G202=0,"",'Ark1'!X1925)</f>
        <v/>
      </c>
      <c r="Q202" s="32" t="str">
        <f>+IF(G202=0,"",'Ark1'!AG1925)</f>
        <v/>
      </c>
      <c r="R202" s="32" t="str">
        <f>+IF(G202=0,"",'Ark1'!AH1925)</f>
        <v/>
      </c>
      <c r="S202" s="377" t="str">
        <f>+IF(G202=0,"",'Ark1'!AR1684)</f>
        <v/>
      </c>
      <c r="T202" s="113" t="str">
        <f>+IF(G202=0,"",'Ark1'!AS1684)</f>
        <v/>
      </c>
      <c r="U202" s="32" t="str">
        <f>+IF(G202=0,"",'Ark1'!Y1925)</f>
        <v/>
      </c>
      <c r="V202" s="26" t="str">
        <f>+IF(G202=0,"",'Ark1'!AA1925)</f>
        <v/>
      </c>
      <c r="W202" s="32" t="str">
        <f>+IF(G202=0,"",'Ark1'!AC1925)</f>
        <v/>
      </c>
      <c r="X202" s="305" t="str">
        <f t="shared" si="34"/>
        <v/>
      </c>
      <c r="Y202" s="32" t="str">
        <f t="shared" si="35"/>
        <v/>
      </c>
      <c r="Z202" s="27" t="str">
        <f t="shared" si="36"/>
        <v/>
      </c>
      <c r="AA202" s="247"/>
      <c r="AB202" s="250"/>
      <c r="AD202" s="27"/>
      <c r="AE202" s="26"/>
      <c r="AF202" s="273"/>
      <c r="AG202" s="85"/>
      <c r="AK202" s="85"/>
    </row>
    <row r="203" spans="1:55" ht="15.6">
      <c r="A203" s="247"/>
      <c r="B203" s="330">
        <f>+'Ark1'!C1620</f>
        <v>2024</v>
      </c>
      <c r="C203" s="267">
        <f>+'Ark1'!L1960</f>
        <v>11</v>
      </c>
      <c r="D203" s="267" t="s">
        <v>38</v>
      </c>
      <c r="E203" s="275">
        <f>+'Ark1'!AP1960</f>
        <v>11</v>
      </c>
      <c r="F203" s="267" t="str">
        <f>+IF(G203=0,"",'Ark1'!Q1960)</f>
        <v/>
      </c>
      <c r="G203" s="361">
        <f>+'Ark1'!R1960</f>
        <v>0</v>
      </c>
      <c r="H203" s="268" t="str">
        <f>+IF(G203=0,"",'Ark1'!AE1960)</f>
        <v/>
      </c>
      <c r="I203" s="268"/>
      <c r="J203" s="268" t="str">
        <f>+IF(G203=0,"",'Ark1'!AF1960)</f>
        <v/>
      </c>
      <c r="K203" s="269" t="str">
        <f>+IF(G203=0,"",'Ark1'!T1960)</f>
        <v/>
      </c>
      <c r="L203" s="305" t="str">
        <f>+IF(G203=0,"",'Ark1'!U1960)</f>
        <v/>
      </c>
      <c r="M203" s="268"/>
      <c r="N203" s="270" t="str">
        <f>+IF(G203=0,"",'Ark1'!V1960)</f>
        <v/>
      </c>
      <c r="O203" s="270" t="str">
        <f>+IF(G203=0,"",'Ark1'!W1960)</f>
        <v/>
      </c>
      <c r="P203" s="270" t="str">
        <f>+IF(G203=0,"",'Ark1'!X1960)</f>
        <v/>
      </c>
      <c r="Q203" s="270" t="str">
        <f>+IF(G203=0,"",'Ark1'!AG1960)</f>
        <v/>
      </c>
      <c r="R203" s="270" t="str">
        <f>+IF(G203=0,"",'Ark1'!AH1960)</f>
        <v/>
      </c>
      <c r="S203" s="377" t="str">
        <f>+IF(G203=0,"",'Ark1'!AR1685)</f>
        <v/>
      </c>
      <c r="T203" s="113" t="str">
        <f>+IF(G203=0,"",'Ark1'!AS1685)</f>
        <v/>
      </c>
      <c r="U203" s="270" t="str">
        <f>+IF(G203=0,"",'Ark1'!Y1960)</f>
        <v/>
      </c>
      <c r="V203" s="269" t="str">
        <f>+IF(G203=0,"",'Ark1'!AA1960)</f>
        <v/>
      </c>
      <c r="W203" s="270" t="str">
        <f>+IF(G203=0,"",'Ark1'!AC1960)</f>
        <v/>
      </c>
      <c r="X203" s="305" t="str">
        <f t="shared" si="34"/>
        <v/>
      </c>
      <c r="Y203" s="270" t="str">
        <f t="shared" si="35"/>
        <v/>
      </c>
      <c r="Z203" s="268" t="str">
        <f t="shared" si="36"/>
        <v/>
      </c>
      <c r="AA203" s="247"/>
      <c r="AB203" s="250"/>
      <c r="AD203" s="27"/>
      <c r="AE203" s="26"/>
      <c r="AF203" s="273"/>
      <c r="AG203" s="85"/>
      <c r="AK203" s="85"/>
    </row>
    <row r="204" spans="1:55" ht="15.6">
      <c r="A204" s="247"/>
      <c r="B204" s="330">
        <f>+'Ark1'!C1621</f>
        <v>2024</v>
      </c>
      <c r="C204" s="267">
        <f>+'Ark1'!L1995</f>
        <v>12</v>
      </c>
      <c r="D204" s="267" t="s">
        <v>39</v>
      </c>
      <c r="E204" s="276">
        <f>+'Ark1'!AP1995</f>
        <v>11</v>
      </c>
      <c r="F204" s="85" t="str">
        <f>+IF(G204=0,"",'Ark1'!Q1995)</f>
        <v/>
      </c>
      <c r="G204" s="361">
        <f>+'Ark1'!R1995</f>
        <v>0</v>
      </c>
      <c r="H204" s="27" t="str">
        <f>+IF(G204=0,"",'Ark1'!AE1995)</f>
        <v/>
      </c>
      <c r="I204" s="268"/>
      <c r="J204" s="27" t="str">
        <f>+IF(G204=0,"",'Ark1'!AF1995)</f>
        <v/>
      </c>
      <c r="K204" s="26" t="str">
        <f>+IF(G204=0,"",'Ark1'!T1995)</f>
        <v/>
      </c>
      <c r="L204" s="305" t="str">
        <f>+IF(G204=0,"",'Ark1'!U1995)</f>
        <v/>
      </c>
      <c r="M204" s="268"/>
      <c r="N204" s="32" t="str">
        <f>+IF(G204=0,"",'Ark1'!V1995)</f>
        <v/>
      </c>
      <c r="O204" s="32" t="str">
        <f>+IF(G204=0,"",'Ark1'!W1995)</f>
        <v/>
      </c>
      <c r="P204" s="32" t="str">
        <f>+IF(G204=0,"",'Ark1'!X1995)</f>
        <v/>
      </c>
      <c r="Q204" s="32" t="str">
        <f>+IF(G204=0,"",'Ark1'!AG1995)</f>
        <v/>
      </c>
      <c r="R204" s="32" t="str">
        <f>+IF(G204=0,"",'Ark1'!AH1995)</f>
        <v/>
      </c>
      <c r="S204" s="377" t="str">
        <f>+IF(G204=0,"",'Ark1'!AR1686)</f>
        <v/>
      </c>
      <c r="T204" s="113" t="str">
        <f>+IF(G204=0,"",'Ark1'!AS1686)</f>
        <v/>
      </c>
      <c r="U204" s="32" t="str">
        <f>+IF(G204=0,"",'Ark1'!Y1995)</f>
        <v/>
      </c>
      <c r="V204" s="26" t="str">
        <f>+IF(G204=0,"",'Ark1'!AA1995)</f>
        <v/>
      </c>
      <c r="W204" s="32" t="str">
        <f>+IF(G204=0,"",'Ark1'!AC1995)</f>
        <v/>
      </c>
      <c r="X204" s="305" t="str">
        <f t="shared" si="34"/>
        <v/>
      </c>
      <c r="Y204" s="32" t="str">
        <f t="shared" si="35"/>
        <v/>
      </c>
      <c r="Z204" s="27" t="str">
        <f t="shared" si="36"/>
        <v/>
      </c>
      <c r="AA204" s="247"/>
      <c r="AB204" s="250"/>
      <c r="AD204" s="27"/>
      <c r="AE204" s="26"/>
      <c r="AF204" s="273"/>
      <c r="AG204" s="85"/>
      <c r="AK204" s="85"/>
    </row>
    <row r="205" spans="1:55" ht="15.6">
      <c r="A205" s="247"/>
      <c r="B205" s="330">
        <f>+'Ark1'!C1622</f>
        <v>2024</v>
      </c>
      <c r="C205" s="267">
        <f>+'Ark1'!L2030</f>
        <v>13</v>
      </c>
      <c r="D205" s="267" t="s">
        <v>40</v>
      </c>
      <c r="E205" s="275">
        <f>+'Ark1'!AP2030</f>
        <v>11</v>
      </c>
      <c r="F205" s="267" t="str">
        <f>+IF(G205=0,"",'Ark1'!Q2030)</f>
        <v/>
      </c>
      <c r="G205" s="361">
        <f>+'Ark1'!R2030</f>
        <v>0</v>
      </c>
      <c r="H205" s="268" t="str">
        <f>+IF(G205=0,"",'Ark1'!AE2030)</f>
        <v/>
      </c>
      <c r="I205" s="268"/>
      <c r="J205" s="268" t="str">
        <f>+IF(G205=0,"",'Ark1'!AF2030)</f>
        <v/>
      </c>
      <c r="K205" s="269" t="str">
        <f>+IF(G205=0,"",'Ark1'!T2030)</f>
        <v/>
      </c>
      <c r="L205" s="305" t="str">
        <f>+IF(G205=0,"",'Ark1'!U2030)</f>
        <v/>
      </c>
      <c r="M205" s="268"/>
      <c r="N205" s="270" t="str">
        <f>+IF(G205=0,"",'Ark1'!V2030)</f>
        <v/>
      </c>
      <c r="O205" s="270" t="str">
        <f>+IF(G205=0,"",'Ark1'!W2030)</f>
        <v/>
      </c>
      <c r="P205" s="270" t="str">
        <f>+IF(G205=0,"",'Ark1'!X2030)</f>
        <v/>
      </c>
      <c r="Q205" s="270" t="str">
        <f>+IF(G205=0,"",'Ark1'!AG2030)</f>
        <v/>
      </c>
      <c r="R205" s="270" t="str">
        <f>+IF(G205=0,"",'Ark1'!AH2030)</f>
        <v/>
      </c>
      <c r="S205" s="377" t="str">
        <f>+IF(G205=0,"",'Ark1'!AR1687)</f>
        <v/>
      </c>
      <c r="T205" s="113" t="str">
        <f>+IF(G205=0,"",'Ark1'!AS1687)</f>
        <v/>
      </c>
      <c r="U205" s="270" t="str">
        <f>+IF(G205=0,"",'Ark1'!Y2030)</f>
        <v/>
      </c>
      <c r="V205" s="269" t="str">
        <f>+IF(G205=0,"",'Ark1'!AA2030)</f>
        <v/>
      </c>
      <c r="W205" s="270" t="str">
        <f>+IF(G205=0,"",'Ark1'!AC2030)</f>
        <v/>
      </c>
      <c r="X205" s="305" t="str">
        <f t="shared" si="34"/>
        <v/>
      </c>
      <c r="Y205" s="270" t="str">
        <f t="shared" si="35"/>
        <v/>
      </c>
      <c r="Z205" s="268" t="str">
        <f t="shared" si="36"/>
        <v/>
      </c>
      <c r="AA205" s="247"/>
      <c r="AB205" s="250"/>
      <c r="AD205" s="27"/>
      <c r="AE205" s="26"/>
      <c r="AF205" s="273"/>
      <c r="AG205" s="85"/>
      <c r="AK205" s="85"/>
    </row>
    <row r="206" spans="1:55" ht="15.6">
      <c r="A206" s="247"/>
      <c r="B206" s="330">
        <f>+'Ark1'!C1623</f>
        <v>2024</v>
      </c>
      <c r="C206" s="267">
        <f>+'Ark1'!L2065</f>
        <v>14</v>
      </c>
      <c r="D206" s="267" t="s">
        <v>403</v>
      </c>
      <c r="E206" s="276">
        <f>+'Ark1'!AP2065</f>
        <v>11</v>
      </c>
      <c r="F206" s="85" t="str">
        <f>+IF(G206=0,"",'Ark1'!Q2065)</f>
        <v/>
      </c>
      <c r="G206" s="361">
        <f>+'Ark1'!R2065</f>
        <v>0</v>
      </c>
      <c r="H206" s="27" t="str">
        <f>+IF(G206=0,"",'Ark1'!AE2065)</f>
        <v/>
      </c>
      <c r="I206" s="268"/>
      <c r="J206" s="27" t="str">
        <f>+IF(G206=0,"",'Ark1'!AF2065)</f>
        <v/>
      </c>
      <c r="K206" s="26" t="str">
        <f>+IF(G206=0,"",'Ark1'!T2065)</f>
        <v/>
      </c>
      <c r="L206" s="305" t="str">
        <f>+IF(G206=0,"",'Ark1'!U2065)</f>
        <v/>
      </c>
      <c r="M206" s="268"/>
      <c r="N206" s="32" t="str">
        <f>+IF(G206=0,"",'Ark1'!V2065)</f>
        <v/>
      </c>
      <c r="O206" s="32" t="str">
        <f>+IF(G206=0,"",'Ark1'!W2065)</f>
        <v/>
      </c>
      <c r="P206" s="32" t="str">
        <f>+IF(G206=0,"",'Ark1'!X2065)</f>
        <v/>
      </c>
      <c r="Q206" s="32" t="str">
        <f>+IF(G206=0,"",'Ark1'!AG2065)</f>
        <v/>
      </c>
      <c r="R206" s="32" t="str">
        <f>+IF(G206=0,"",'Ark1'!AH2065)</f>
        <v/>
      </c>
      <c r="S206" s="377" t="str">
        <f>+IF(G206=0,"",'Ark1'!AR1688)</f>
        <v/>
      </c>
      <c r="T206" s="113" t="str">
        <f>+IF(G206=0,"",'Ark1'!AS1688)</f>
        <v/>
      </c>
      <c r="U206" s="32" t="str">
        <f>+IF(G206=0,"",'Ark1'!Y2065)</f>
        <v/>
      </c>
      <c r="V206" s="26" t="str">
        <f>+IF(G206=0,"",'Ark1'!AA2065)</f>
        <v/>
      </c>
      <c r="W206" s="32" t="str">
        <f>+IF(G206=0,"",'Ark1'!AC2065)</f>
        <v/>
      </c>
      <c r="X206" s="305" t="str">
        <f t="shared" si="34"/>
        <v/>
      </c>
      <c r="Y206" s="32" t="str">
        <f t="shared" si="35"/>
        <v/>
      </c>
      <c r="Z206" s="27" t="str">
        <f t="shared" si="36"/>
        <v/>
      </c>
      <c r="AA206" s="247"/>
      <c r="AB206" s="250"/>
      <c r="AD206" s="27"/>
      <c r="AE206" s="26"/>
      <c r="AF206" s="273"/>
      <c r="AG206" s="85"/>
      <c r="AK206" s="85"/>
    </row>
    <row r="207" spans="1:55" ht="15.6">
      <c r="A207" s="247"/>
      <c r="B207" s="330">
        <f>+'Ark1'!C1624</f>
        <v>2024</v>
      </c>
      <c r="C207" s="267">
        <f>+'Ark1'!L2100</f>
        <v>15</v>
      </c>
      <c r="D207" s="267" t="s">
        <v>41</v>
      </c>
      <c r="E207" s="267">
        <f>+'Ark1'!AP2100</f>
        <v>11</v>
      </c>
      <c r="F207" s="267" t="str">
        <f>+IF(G207=0,"",'Ark1'!Q2100)</f>
        <v/>
      </c>
      <c r="G207" s="361">
        <f>+'Ark1'!R2100</f>
        <v>0</v>
      </c>
      <c r="H207" s="268" t="str">
        <f>+IF(G207=0,"",'Ark1'!AE2100)</f>
        <v/>
      </c>
      <c r="I207" s="268"/>
      <c r="J207" s="268" t="str">
        <f>+IF(G207=0,"",'Ark1'!AF2100)</f>
        <v/>
      </c>
      <c r="K207" s="269" t="str">
        <f>+IF(G207=0,"",'Ark1'!T2100)</f>
        <v/>
      </c>
      <c r="L207" s="380" t="str">
        <f>+IF(G207=0,"",'Ark1'!U2100)</f>
        <v/>
      </c>
      <c r="M207" s="268"/>
      <c r="N207" s="270" t="str">
        <f>+IF(G207=0,"",'Ark1'!V2100)</f>
        <v/>
      </c>
      <c r="O207" s="270" t="str">
        <f>+IF(G207=0,"",'Ark1'!W2100)</f>
        <v/>
      </c>
      <c r="P207" s="270" t="str">
        <f>+IF(G207=0,"",'Ark1'!X2100)</f>
        <v/>
      </c>
      <c r="Q207" s="270" t="str">
        <f>+IF(G207=0,"",'Ark1'!AG2100)</f>
        <v/>
      </c>
      <c r="R207" s="270" t="str">
        <f>+IF(G207=0,"",'Ark1'!AH2100)</f>
        <v/>
      </c>
      <c r="S207" s="377" t="str">
        <f>+IF(G207=0,"",'Ark1'!AR1689)</f>
        <v/>
      </c>
      <c r="T207" s="113" t="str">
        <f>+IF(G207=0,"",'Ark1'!AS1689)</f>
        <v/>
      </c>
      <c r="U207" s="270" t="str">
        <f>+IF(G207=0,"",'Ark1'!Y2100)</f>
        <v/>
      </c>
      <c r="V207" s="269" t="str">
        <f>+IF(G207=0,"",'Ark1'!AA2100)</f>
        <v/>
      </c>
      <c r="W207" s="270" t="str">
        <f>+IF(G207=0,"",'Ark1'!AC2100)</f>
        <v/>
      </c>
      <c r="X207" s="305" t="str">
        <f t="shared" si="34"/>
        <v/>
      </c>
      <c r="Y207" s="270" t="str">
        <f t="shared" si="35"/>
        <v/>
      </c>
      <c r="Z207" s="268" t="str">
        <f t="shared" si="36"/>
        <v/>
      </c>
      <c r="AA207" s="247"/>
      <c r="AB207" s="250"/>
      <c r="AD207" s="27"/>
      <c r="AE207" s="26"/>
      <c r="AF207" s="273"/>
      <c r="AG207" s="85"/>
      <c r="AK207" s="85"/>
    </row>
    <row r="208" spans="1:55" ht="19.8">
      <c r="A208" s="247"/>
      <c r="B208" s="247"/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9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50"/>
      <c r="AD208" s="27"/>
      <c r="AE208" s="26"/>
      <c r="AF208" s="251"/>
      <c r="AG208" s="85"/>
      <c r="AK208" s="85"/>
      <c r="BC208" s="263"/>
    </row>
    <row r="209" spans="1:56" ht="22.8">
      <c r="A209" s="346" t="s">
        <v>743</v>
      </c>
      <c r="B209" s="247"/>
      <c r="C209" s="265"/>
      <c r="D209" s="346"/>
      <c r="E209" s="247"/>
      <c r="F209" s="247"/>
      <c r="G209" s="265" t="s">
        <v>639</v>
      </c>
      <c r="H209" s="280">
        <f>SUM(G211:G225)</f>
        <v>1</v>
      </c>
      <c r="I209" s="248"/>
      <c r="J209" s="247"/>
      <c r="K209" s="248"/>
      <c r="L209" s="247"/>
      <c r="M209" s="345">
        <f>+Raser!P22</f>
        <v>181.5</v>
      </c>
      <c r="N209" s="249" t="s">
        <v>562</v>
      </c>
      <c r="O209" s="247"/>
      <c r="P209" s="249"/>
      <c r="Q209" s="249"/>
      <c r="R209" s="247"/>
      <c r="S209" s="247"/>
      <c r="T209" s="247"/>
      <c r="U209" s="249"/>
      <c r="V209" s="249"/>
      <c r="W209" s="247"/>
      <c r="X209" s="249"/>
      <c r="Y209" s="345">
        <f>+Raser!V22</f>
        <v>289.4736842105263</v>
      </c>
      <c r="Z209" s="249" t="s">
        <v>621</v>
      </c>
      <c r="AA209" s="248"/>
      <c r="AB209" s="250"/>
      <c r="AC209" s="250"/>
      <c r="AD209" s="27"/>
      <c r="AF209" s="26"/>
      <c r="AG209" s="251"/>
      <c r="AK209" s="85"/>
      <c r="BD209" s="263"/>
    </row>
    <row r="210" spans="1:56" ht="14.25" customHeight="1">
      <c r="A210" s="247"/>
      <c r="B210" s="247"/>
      <c r="C210" s="265"/>
      <c r="D210" s="344"/>
      <c r="E210" s="247"/>
      <c r="F210" s="265"/>
      <c r="G210" s="265"/>
      <c r="H210" s="265"/>
      <c r="I210" s="265"/>
      <c r="J210" s="265"/>
      <c r="K210" s="265"/>
      <c r="L210" s="265"/>
      <c r="M210" s="265"/>
      <c r="N210" s="266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48"/>
      <c r="AA210" s="247"/>
      <c r="AB210" s="250"/>
      <c r="AD210" s="27"/>
      <c r="AE210" s="26"/>
      <c r="AF210" s="251"/>
      <c r="AG210" s="85"/>
      <c r="AK210" s="85"/>
      <c r="BC210" s="263"/>
    </row>
    <row r="211" spans="1:56" ht="15.6">
      <c r="A211" s="247"/>
      <c r="B211" s="267">
        <f>+'Ark1'!C1611</f>
        <v>2024</v>
      </c>
      <c r="C211" s="267">
        <f>+'Ark1'!L1611</f>
        <v>1</v>
      </c>
      <c r="D211" s="267" t="s">
        <v>29</v>
      </c>
      <c r="E211" s="267">
        <f>+'Ark1'!AP1611</f>
        <v>12</v>
      </c>
      <c r="F211" s="267" t="str">
        <f>+IF(G211=0,"",'Ark1'!Q1611)</f>
        <v/>
      </c>
      <c r="G211" s="361">
        <f>+'Ark1'!R1611</f>
        <v>0</v>
      </c>
      <c r="H211" s="268" t="str">
        <f>+IF(G211=0,"",'Ark1'!AE1611)</f>
        <v/>
      </c>
      <c r="I211" s="268"/>
      <c r="J211" s="268" t="str">
        <f>+IF(G211=0,"",'Ark1'!AF1611)</f>
        <v/>
      </c>
      <c r="K211" s="269" t="str">
        <f>+IF(G211=0,"",'Ark1'!T1611)</f>
        <v/>
      </c>
      <c r="L211" s="305" t="str">
        <f>+IF(G211=0,"",'Ark1'!U1611)</f>
        <v/>
      </c>
      <c r="M211" s="268"/>
      <c r="N211" s="270" t="str">
        <f>+IF(G211=0,"",'Ark1'!V1611)</f>
        <v/>
      </c>
      <c r="O211" s="270" t="str">
        <f>+IF(G211=0,"",'Ark1'!W1611)</f>
        <v/>
      </c>
      <c r="P211" s="270" t="str">
        <f>+IF(G211=0,"",'Ark1'!X1611)</f>
        <v/>
      </c>
      <c r="Q211" s="270" t="str">
        <f>+IF(G211=0,"",'Ark1'!AG1611)</f>
        <v/>
      </c>
      <c r="R211" s="270" t="str">
        <f>+IF(G211=0,"",'Ark1'!AH1611)</f>
        <v/>
      </c>
      <c r="S211" s="377" t="str">
        <f>+IF(G211=0,"",'Ark1'!AR1611)</f>
        <v/>
      </c>
      <c r="T211" s="113" t="str">
        <f>+IF(G211=0,"",'Ark1'!AS1611)</f>
        <v/>
      </c>
      <c r="U211" s="270" t="str">
        <f>+IF(G211=0,"",'Ark1'!Y1611)</f>
        <v/>
      </c>
      <c r="V211" s="269" t="str">
        <f>+IF(G211=0,"",'Ark1'!AA1611)</f>
        <v/>
      </c>
      <c r="W211" s="270" t="str">
        <f>+IF(G211=0,"",'Ark1'!AC1611)</f>
        <v/>
      </c>
      <c r="X211" s="305" t="str">
        <f t="shared" ref="X211:X225" si="37">IF(G211=0,"",1000*L211/Q211)</f>
        <v/>
      </c>
      <c r="Y211" s="270" t="str">
        <f t="shared" ref="Y211:Y225" si="38">IF(G211=0,"",L211/C211)</f>
        <v/>
      </c>
      <c r="Z211" s="268" t="str">
        <f t="shared" ref="Z211:Z225" si="39">IF(G211=0,"",G211/F211)</f>
        <v/>
      </c>
      <c r="AA211" s="247"/>
      <c r="AB211" s="250"/>
      <c r="AD211" s="27"/>
      <c r="AE211" s="26"/>
      <c r="AF211" s="273"/>
      <c r="AG211" s="85"/>
      <c r="AK211" s="85"/>
    </row>
    <row r="212" spans="1:56" ht="15.6">
      <c r="A212" s="247"/>
      <c r="B212" s="306">
        <f>+'Ark1'!C1646</f>
        <v>2024</v>
      </c>
      <c r="C212" s="85">
        <f>+'Ark1'!L1646</f>
        <v>2</v>
      </c>
      <c r="D212" s="85" t="s">
        <v>30</v>
      </c>
      <c r="E212" s="85">
        <f>+'Ark1'!AP1646</f>
        <v>12</v>
      </c>
      <c r="F212" s="85" t="str">
        <f>+IF(G212=0,"",'Ark1'!Q1646)</f>
        <v/>
      </c>
      <c r="G212" s="361">
        <f>+'Ark1'!R1646</f>
        <v>0</v>
      </c>
      <c r="H212" s="27" t="str">
        <f>+IF(G212=0,"",'Ark1'!AE1646)</f>
        <v/>
      </c>
      <c r="I212" s="268"/>
      <c r="J212" s="27" t="str">
        <f>+IF(G212=0,"",'Ark1'!AF1646)</f>
        <v/>
      </c>
      <c r="K212" s="26" t="str">
        <f>+IF(G212=0,"",'Ark1'!T1646)</f>
        <v/>
      </c>
      <c r="L212" s="305" t="str">
        <f>+IF(G212=0,"",'Ark1'!U1646)</f>
        <v/>
      </c>
      <c r="M212" s="268"/>
      <c r="N212" s="32" t="str">
        <f>+IF(G212=0,"",'Ark1'!V1646)</f>
        <v/>
      </c>
      <c r="O212" s="32" t="str">
        <f>+IF(G212=0,"",'Ark1'!W1646)</f>
        <v/>
      </c>
      <c r="P212" s="32" t="str">
        <f>+IF(G212=0,"",'Ark1'!X1646)</f>
        <v/>
      </c>
      <c r="Q212" s="32" t="str">
        <f>+IF(G212=0,"",'Ark1'!AG1646)</f>
        <v/>
      </c>
      <c r="R212" s="32" t="str">
        <f>+IF(G212=0,"",'Ark1'!AH1646)</f>
        <v/>
      </c>
      <c r="S212" s="377" t="str">
        <f>+IF(G212=0,"",'Ark1'!AR1646)</f>
        <v/>
      </c>
      <c r="T212" s="113" t="str">
        <f>+IF(G212=0,"",'Ark1'!AS1646)</f>
        <v/>
      </c>
      <c r="U212" s="32" t="str">
        <f>+IF(G212=0,"",'Ark1'!Y1646)</f>
        <v/>
      </c>
      <c r="V212" s="26" t="str">
        <f>+IF(G212=0,"",'Ark1'!AA1646)</f>
        <v/>
      </c>
      <c r="W212" s="32" t="str">
        <f>+IF(G212=0,"",'Ark1'!AC1646)</f>
        <v/>
      </c>
      <c r="X212" s="305" t="str">
        <f t="shared" si="37"/>
        <v/>
      </c>
      <c r="Y212" s="32" t="str">
        <f t="shared" si="38"/>
        <v/>
      </c>
      <c r="Z212" s="27" t="str">
        <f t="shared" si="39"/>
        <v/>
      </c>
      <c r="AA212" s="247"/>
      <c r="AB212" s="250"/>
      <c r="AD212" s="27"/>
      <c r="AE212" s="26"/>
      <c r="AF212" s="273"/>
      <c r="AG212" s="85"/>
      <c r="AK212" s="85"/>
    </row>
    <row r="213" spans="1:56" ht="15.6">
      <c r="A213" s="247"/>
      <c r="B213" s="306">
        <f>+'Ark1'!C1681</f>
        <v>2024</v>
      </c>
      <c r="C213" s="267">
        <f>+'Ark1'!L1681</f>
        <v>3</v>
      </c>
      <c r="D213" s="267" t="s">
        <v>31</v>
      </c>
      <c r="E213" s="267">
        <f>+'Ark1'!AP1681</f>
        <v>12</v>
      </c>
      <c r="F213" s="267">
        <f>+IF(G213=0,"",'Ark1'!Q1681)</f>
        <v>1</v>
      </c>
      <c r="G213" s="361">
        <f>+'Ark1'!R1681</f>
        <v>1</v>
      </c>
      <c r="H213" s="268">
        <f>+IF(G213=0,"",'Ark1'!AE1681)</f>
        <v>100</v>
      </c>
      <c r="I213" s="268"/>
      <c r="J213" s="268">
        <f>+IF(G213=0,"",'Ark1'!AF1681)</f>
        <v>100</v>
      </c>
      <c r="K213" s="269">
        <f>+IF(G213=0,"",'Ark1'!T1681)</f>
        <v>4</v>
      </c>
      <c r="L213" s="305">
        <f>+IF(G213=0,"",'Ark1'!U1681)</f>
        <v>181.5</v>
      </c>
      <c r="M213" s="268"/>
      <c r="N213" s="270">
        <f>+IF(G213=0,"",'Ark1'!V1681)</f>
        <v>0</v>
      </c>
      <c r="O213" s="270">
        <f>+IF(G213=0,"",'Ark1'!W1681)</f>
        <v>0</v>
      </c>
      <c r="P213" s="270">
        <f>+IF(G213=0,"",'Ark1'!X1681)</f>
        <v>0</v>
      </c>
      <c r="Q213" s="270">
        <f>+IF(G213=0,"",'Ark1'!AG1681)</f>
        <v>627</v>
      </c>
      <c r="R213" s="270">
        <f>+IF(G213=0,"",'Ark1'!AH1681)</f>
        <v>0</v>
      </c>
      <c r="S213" s="377">
        <f>+IF(G213=0,"",'Ark1'!AR1681)</f>
        <v>195</v>
      </c>
      <c r="T213" s="113">
        <f>+IF(G213=0,"",'Ark1'!AS1681)</f>
        <v>24.545255314486088</v>
      </c>
      <c r="U213" s="270">
        <f>+IF(G213=0,"",'Ark1'!Y1681)</f>
        <v>0</v>
      </c>
      <c r="V213" s="269">
        <f>+IF(G213=0,"",'Ark1'!AA1681)</f>
        <v>0</v>
      </c>
      <c r="W213" s="270">
        <f>+IF(G213=0,"",'Ark1'!AC1681)</f>
        <v>0</v>
      </c>
      <c r="X213" s="305">
        <f t="shared" si="37"/>
        <v>289.4736842105263</v>
      </c>
      <c r="Y213" s="270">
        <f t="shared" si="38"/>
        <v>60.5</v>
      </c>
      <c r="Z213" s="268">
        <f t="shared" si="39"/>
        <v>1</v>
      </c>
      <c r="AA213" s="247"/>
      <c r="AB213" s="250"/>
      <c r="AD213" s="27"/>
      <c r="AE213" s="26"/>
      <c r="AF213" s="273"/>
      <c r="AG213" s="85"/>
      <c r="AK213" s="85"/>
    </row>
    <row r="214" spans="1:56" ht="15.6">
      <c r="A214" s="247"/>
      <c r="B214" s="306">
        <f>+'Ark1'!C1716</f>
        <v>2024</v>
      </c>
      <c r="C214" s="267">
        <f>+'Ark1'!L1716</f>
        <v>4</v>
      </c>
      <c r="D214" s="267" t="s">
        <v>32</v>
      </c>
      <c r="E214" s="85">
        <f>+'Ark1'!AP1716</f>
        <v>12</v>
      </c>
      <c r="F214" s="85" t="str">
        <f>+IF(G214=0,"",'Ark1'!Q1716)</f>
        <v/>
      </c>
      <c r="G214" s="361">
        <f>+'Ark1'!R1716</f>
        <v>0</v>
      </c>
      <c r="H214" s="27" t="str">
        <f>+IF(G214=0,"",'Ark1'!AE1716)</f>
        <v/>
      </c>
      <c r="I214" s="268"/>
      <c r="J214" s="27" t="str">
        <f>+IF(G214=0,"",'Ark1'!AF1716)</f>
        <v/>
      </c>
      <c r="K214" s="26" t="str">
        <f>+IF(G214=0,"",'Ark1'!T1716)</f>
        <v/>
      </c>
      <c r="L214" s="305" t="str">
        <f>+IF(G214=0,"",'Ark1'!U1716)</f>
        <v/>
      </c>
      <c r="M214" s="268"/>
      <c r="N214" s="32" t="str">
        <f>+IF(G214=0,"",'Ark1'!V1716)</f>
        <v/>
      </c>
      <c r="O214" s="32" t="str">
        <f>+IF(G214=0,"",'Ark1'!W1716)</f>
        <v/>
      </c>
      <c r="P214" s="32" t="str">
        <f>+IF(G214=0,"",'Ark1'!X1716)</f>
        <v/>
      </c>
      <c r="Q214" s="32" t="str">
        <f>+IF(G214=0,"",'Ark1'!AG1716)</f>
        <v/>
      </c>
      <c r="R214" s="32" t="str">
        <f>+IF(G214=0,"",'Ark1'!AH1716)</f>
        <v/>
      </c>
      <c r="S214" s="377" t="str">
        <f>+IF(G214=0,"",'Ark1'!AR1716)</f>
        <v/>
      </c>
      <c r="T214" s="113" t="str">
        <f>+IF(G214=0,"",'Ark1'!AS1716)</f>
        <v/>
      </c>
      <c r="U214" s="32" t="str">
        <f>+IF(G214=0,"",'Ark1'!Y1716)</f>
        <v/>
      </c>
      <c r="V214" s="26" t="str">
        <f>+IF(G214=0,"",'Ark1'!AA1716)</f>
        <v/>
      </c>
      <c r="W214" s="32" t="str">
        <f>+IF(G214=0,"",'Ark1'!AC1716)</f>
        <v/>
      </c>
      <c r="X214" s="305" t="str">
        <f t="shared" si="37"/>
        <v/>
      </c>
      <c r="Y214" s="32" t="str">
        <f t="shared" si="38"/>
        <v/>
      </c>
      <c r="Z214" s="27" t="str">
        <f t="shared" si="39"/>
        <v/>
      </c>
      <c r="AA214" s="247"/>
      <c r="AB214" s="250"/>
      <c r="AD214" s="27"/>
      <c r="AE214" s="26"/>
      <c r="AF214" s="273"/>
      <c r="AG214" s="85"/>
      <c r="AK214" s="85"/>
    </row>
    <row r="215" spans="1:56" ht="15.6">
      <c r="A215" s="247"/>
      <c r="B215" s="267">
        <f>+'Ark1'!C1751</f>
        <v>2024</v>
      </c>
      <c r="C215" s="267">
        <f>+'Ark1'!L1751</f>
        <v>5</v>
      </c>
      <c r="D215" s="267" t="s">
        <v>402</v>
      </c>
      <c r="E215" s="275">
        <f>+'Ark1'!AP1751</f>
        <v>12</v>
      </c>
      <c r="F215" s="267" t="str">
        <f>+IF(G215=0,"",'Ark1'!Q1751)</f>
        <v/>
      </c>
      <c r="G215" s="361">
        <f>+'Ark1'!R1751</f>
        <v>0</v>
      </c>
      <c r="H215" s="268">
        <f>+'Ark1'!AE1751</f>
        <v>0</v>
      </c>
      <c r="I215" s="268"/>
      <c r="J215" s="268" t="str">
        <f>+IF(G215=0,"",'Ark1'!AF1751)</f>
        <v/>
      </c>
      <c r="K215" s="269" t="str">
        <f>+IF(G215=0,"",'Ark1'!T1751)</f>
        <v/>
      </c>
      <c r="L215" s="305" t="str">
        <f>+IF(G215=0,"",'Ark1'!U1751)</f>
        <v/>
      </c>
      <c r="M215" s="268"/>
      <c r="N215" s="270" t="str">
        <f>+IF(G215=0,"",'Ark1'!V1751)</f>
        <v/>
      </c>
      <c r="O215" s="270" t="str">
        <f>+IF(G215=0,"",'Ark1'!W1751)</f>
        <v/>
      </c>
      <c r="P215" s="270" t="str">
        <f>+IF(G215=0,"",'Ark1'!X1751)</f>
        <v/>
      </c>
      <c r="Q215" s="270" t="str">
        <f>+IF(G215=0,"",'Ark1'!AG1751)</f>
        <v/>
      </c>
      <c r="R215" s="270" t="str">
        <f>+IF(G215=0,"",'Ark1'!AH1751)</f>
        <v/>
      </c>
      <c r="S215" s="377" t="str">
        <f>+IF(G215=0,"",'Ark1'!AR1751)</f>
        <v/>
      </c>
      <c r="T215" s="113" t="str">
        <f>+IF(G215=0,"",'Ark1'!AS1751)</f>
        <v/>
      </c>
      <c r="U215" s="270" t="str">
        <f>+IF(G215=0,"",'Ark1'!Y1751)</f>
        <v/>
      </c>
      <c r="V215" s="269" t="str">
        <f>+IF(G215=0,"",'Ark1'!AA1751)</f>
        <v/>
      </c>
      <c r="W215" s="270" t="str">
        <f>+IF(G215=0,"",'Ark1'!AC1751)</f>
        <v/>
      </c>
      <c r="X215" s="305" t="str">
        <f t="shared" si="37"/>
        <v/>
      </c>
      <c r="Y215" s="270" t="str">
        <f t="shared" si="38"/>
        <v/>
      </c>
      <c r="Z215" s="268" t="str">
        <f t="shared" si="39"/>
        <v/>
      </c>
      <c r="AA215" s="247"/>
      <c r="AB215" s="250"/>
      <c r="AD215" s="27"/>
      <c r="AE215" s="26"/>
      <c r="AF215" s="273"/>
      <c r="AG215" s="85"/>
      <c r="AK215" s="85"/>
    </row>
    <row r="216" spans="1:56" ht="15.6">
      <c r="A216" s="247"/>
      <c r="B216" s="330">
        <f>+'Ark1'!C1786</f>
        <v>2024</v>
      </c>
      <c r="C216" s="267">
        <f>+'Ark1'!L1786</f>
        <v>6</v>
      </c>
      <c r="D216" s="267" t="s">
        <v>33</v>
      </c>
      <c r="E216" s="276">
        <f>+'Ark1'!AP1786</f>
        <v>12</v>
      </c>
      <c r="F216" s="85" t="str">
        <f>+IF(G216=0,"",'Ark1'!Q1786)</f>
        <v/>
      </c>
      <c r="G216" s="361">
        <f>+'Ark1'!R1786</f>
        <v>0</v>
      </c>
      <c r="H216" s="27" t="str">
        <f>+IF(G216=0,"",'Ark1'!AE1786)</f>
        <v/>
      </c>
      <c r="I216" s="268"/>
      <c r="J216" s="27" t="str">
        <f>+IF(G216=0,"",'Ark1'!AF1786)</f>
        <v/>
      </c>
      <c r="K216" s="26" t="str">
        <f>+IF(G216=0,"",'Ark1'!T1786)</f>
        <v/>
      </c>
      <c r="L216" s="305" t="str">
        <f>+IF(G216=0,"",'Ark1'!U1786)</f>
        <v/>
      </c>
      <c r="M216" s="268"/>
      <c r="N216" s="32" t="str">
        <f>+IF(G216=0,"",'Ark1'!V1786)</f>
        <v/>
      </c>
      <c r="O216" s="32" t="str">
        <f>+IF(G216=0,"",'Ark1'!W1786)</f>
        <v/>
      </c>
      <c r="P216" s="32" t="str">
        <f>+IF(G216=0,"",'Ark1'!X1786)</f>
        <v/>
      </c>
      <c r="Q216" s="32" t="str">
        <f>+IF(G216=0,"",'Ark1'!AG1786)</f>
        <v/>
      </c>
      <c r="R216" s="32" t="str">
        <f>+IF(G216=0,"",'Ark1'!AH1786)</f>
        <v/>
      </c>
      <c r="S216" s="377" t="str">
        <f>+IF(G216=0,"",'Ark1'!AR1786)</f>
        <v/>
      </c>
      <c r="T216" s="113" t="str">
        <f>+IF(G216=0,"",'Ark1'!AS1786)</f>
        <v/>
      </c>
      <c r="U216" s="32" t="str">
        <f>+IF(G216=0,"",'Ark1'!Y1786)</f>
        <v/>
      </c>
      <c r="V216" s="26" t="str">
        <f>+IF(G216=0,"",'Ark1'!AA1786)</f>
        <v/>
      </c>
      <c r="W216" s="32" t="str">
        <f>+IF(G216=0,"",'Ark1'!AC1786)</f>
        <v/>
      </c>
      <c r="X216" s="305" t="str">
        <f t="shared" si="37"/>
        <v/>
      </c>
      <c r="Y216" s="32" t="str">
        <f t="shared" si="38"/>
        <v/>
      </c>
      <c r="Z216" s="27" t="str">
        <f t="shared" si="39"/>
        <v/>
      </c>
      <c r="AA216" s="247"/>
      <c r="AB216" s="250"/>
      <c r="AD216" s="27"/>
      <c r="AE216" s="26"/>
      <c r="AF216" s="273"/>
      <c r="AG216" s="85"/>
      <c r="AK216" s="85"/>
    </row>
    <row r="217" spans="1:56" ht="15.6">
      <c r="A217" s="247"/>
      <c r="B217" s="330">
        <f>+'Ark1'!C1821</f>
        <v>2024</v>
      </c>
      <c r="C217" s="267">
        <f>+'Ark1'!L1821</f>
        <v>7</v>
      </c>
      <c r="D217" s="267" t="s">
        <v>34</v>
      </c>
      <c r="E217" s="275">
        <f>+'Ark1'!AP1821</f>
        <v>12</v>
      </c>
      <c r="F217" s="267" t="str">
        <f>+IF(G217=0,"",'Ark1'!Q1821)</f>
        <v/>
      </c>
      <c r="G217" s="361">
        <f>+'Ark1'!R1821</f>
        <v>0</v>
      </c>
      <c r="H217" s="268" t="str">
        <f>+IF(G217=0,"",'Ark1'!AE1821)</f>
        <v/>
      </c>
      <c r="I217" s="268"/>
      <c r="J217" s="268" t="str">
        <f>+IF(G217=0,"",'Ark1'!AF1821)</f>
        <v/>
      </c>
      <c r="K217" s="269" t="str">
        <f>+IF(G217=0,"",'Ark1'!T1821)</f>
        <v/>
      </c>
      <c r="L217" s="305" t="str">
        <f>+IF(G217=0,"",'Ark1'!U1821)</f>
        <v/>
      </c>
      <c r="M217" s="268"/>
      <c r="N217" s="270" t="str">
        <f>+IF(G217=0,"",'Ark1'!V1821)</f>
        <v/>
      </c>
      <c r="O217" s="270" t="str">
        <f>+IF(G217=0,"",'Ark1'!W1821)</f>
        <v/>
      </c>
      <c r="P217" s="270" t="str">
        <f>+IF(G217=0,"",'Ark1'!X1821)</f>
        <v/>
      </c>
      <c r="Q217" s="270" t="str">
        <f>+IF(G217=0,"",'Ark1'!AG1821)</f>
        <v/>
      </c>
      <c r="R217" s="270" t="str">
        <f>+IF(G217=0,"",'Ark1'!AH1821)</f>
        <v/>
      </c>
      <c r="S217" s="377" t="str">
        <f>+IF(G217=0,"",'Ark1'!AR1821)</f>
        <v/>
      </c>
      <c r="T217" s="113" t="str">
        <f>+IF(G217=0,"",'Ark1'!AS1821)</f>
        <v/>
      </c>
      <c r="U217" s="270" t="str">
        <f>+IF(G217=0,"",'Ark1'!Y1821)</f>
        <v/>
      </c>
      <c r="V217" s="269" t="str">
        <f>+IF(G217=0,"",'Ark1'!AA1821)</f>
        <v/>
      </c>
      <c r="W217" s="270" t="str">
        <f>+IF(G217=0,"",'Ark1'!AC1821)</f>
        <v/>
      </c>
      <c r="X217" s="305" t="str">
        <f t="shared" si="37"/>
        <v/>
      </c>
      <c r="Y217" s="270" t="str">
        <f t="shared" si="38"/>
        <v/>
      </c>
      <c r="Z217" s="268" t="str">
        <f t="shared" si="39"/>
        <v/>
      </c>
      <c r="AA217" s="247"/>
      <c r="AB217" s="250"/>
      <c r="AD217" s="27"/>
      <c r="AE217" s="26"/>
      <c r="AF217" s="273"/>
      <c r="AG217" s="85"/>
      <c r="AK217" s="85"/>
    </row>
    <row r="218" spans="1:56" ht="15.6">
      <c r="A218" s="247"/>
      <c r="B218" s="85">
        <f>+'Ark1'!C1856</f>
        <v>2024</v>
      </c>
      <c r="C218" s="85">
        <f>+'Ark1'!L1856</f>
        <v>8</v>
      </c>
      <c r="D218" s="85" t="s">
        <v>35</v>
      </c>
      <c r="E218" s="276">
        <f>+'Ark1'!AP1856</f>
        <v>12</v>
      </c>
      <c r="F218" s="85" t="str">
        <f>+IF(G218=0,"",'Ark1'!Q1856)</f>
        <v/>
      </c>
      <c r="G218" s="361">
        <f>+'Ark1'!R1856</f>
        <v>0</v>
      </c>
      <c r="H218" s="27" t="str">
        <f>+IF(G218=0,"",'Ark1'!AE1856)</f>
        <v/>
      </c>
      <c r="I218" s="268"/>
      <c r="J218" s="27" t="str">
        <f>+IF(G218=0,"",'Ark1'!AF1856)</f>
        <v/>
      </c>
      <c r="K218" s="26" t="str">
        <f>+IF(G218=0,"",'Ark1'!T1856)</f>
        <v/>
      </c>
      <c r="L218" s="305" t="str">
        <f>+IF(G218=0,"",'Ark1'!U1856)</f>
        <v/>
      </c>
      <c r="M218" s="268"/>
      <c r="N218" s="32" t="str">
        <f>+IF(G218=0,"",'Ark1'!V1856)</f>
        <v/>
      </c>
      <c r="O218" s="32" t="str">
        <f>+IF(G218=0,"",'Ark1'!W1856)</f>
        <v/>
      </c>
      <c r="P218" s="32" t="str">
        <f>+IF(G218=0,"",'Ark1'!X1856)</f>
        <v/>
      </c>
      <c r="Q218" s="32" t="str">
        <f>+IF(G218=0,"",'Ark1'!AG1856)</f>
        <v/>
      </c>
      <c r="R218" s="32" t="str">
        <f>+IF(G218=0,"",'Ark1'!AH1856)</f>
        <v/>
      </c>
      <c r="S218" s="377" t="str">
        <f>+IF(G218=0,"",'Ark1'!AR1705)</f>
        <v/>
      </c>
      <c r="T218" s="113" t="str">
        <f>+IF(G218=0,"",'Ark1'!AS1705)</f>
        <v/>
      </c>
      <c r="U218" s="32" t="str">
        <f>+IF(G218=0,"",'Ark1'!Y1856)</f>
        <v/>
      </c>
      <c r="V218" s="26" t="str">
        <f>+IF(G218=0,"",'Ark1'!AA1856)</f>
        <v/>
      </c>
      <c r="W218" s="32" t="str">
        <f>+IF(G218=0,"",'Ark1'!AC1856)</f>
        <v/>
      </c>
      <c r="X218" s="305" t="str">
        <f t="shared" si="37"/>
        <v/>
      </c>
      <c r="Y218" s="32" t="str">
        <f t="shared" si="38"/>
        <v/>
      </c>
      <c r="Z218" s="27" t="str">
        <f t="shared" si="39"/>
        <v/>
      </c>
      <c r="AA218" s="247"/>
      <c r="AB218" s="250"/>
      <c r="AD218" s="27"/>
      <c r="AE218" s="26"/>
      <c r="AF218" s="273"/>
      <c r="AG218" s="85"/>
      <c r="AK218" s="85"/>
    </row>
    <row r="219" spans="1:56" ht="15.6">
      <c r="A219" s="247"/>
      <c r="B219" s="330">
        <f>+'Ark1'!C1891</f>
        <v>2024</v>
      </c>
      <c r="C219" s="267">
        <f>+'Ark1'!L1891</f>
        <v>9</v>
      </c>
      <c r="D219" s="267" t="s">
        <v>36</v>
      </c>
      <c r="E219" s="275">
        <f>+'Ark1'!AP1891</f>
        <v>12</v>
      </c>
      <c r="F219" s="267" t="str">
        <f>+IF(G219=0,"",'Ark1'!Q1891)</f>
        <v/>
      </c>
      <c r="G219" s="361">
        <f>+'Ark1'!R1891</f>
        <v>0</v>
      </c>
      <c r="H219" s="268" t="str">
        <f>+IF(G219=0,"",'Ark1'!AE1891)</f>
        <v/>
      </c>
      <c r="I219" s="268"/>
      <c r="J219" s="268" t="str">
        <f>+IF(G219=0,"",'Ark1'!AF1891)</f>
        <v/>
      </c>
      <c r="K219" s="269" t="str">
        <f>+IF(G219=0,"",'Ark1'!T1891)</f>
        <v/>
      </c>
      <c r="L219" s="305" t="str">
        <f>+IF(G219=0,"",'Ark1'!U1891)</f>
        <v/>
      </c>
      <c r="M219" s="268"/>
      <c r="N219" s="270" t="str">
        <f>+IF(G219=0,"",'Ark1'!V1891)</f>
        <v/>
      </c>
      <c r="O219" s="270" t="str">
        <f>+IF(G219=0,"",'Ark1'!W1891)</f>
        <v/>
      </c>
      <c r="P219" s="270" t="str">
        <f>+IF(G219=0,"",'Ark1'!X1891)</f>
        <v/>
      </c>
      <c r="Q219" s="270" t="str">
        <f>+IF(G219=0,"",'Ark1'!AG1891)</f>
        <v/>
      </c>
      <c r="R219" s="270" t="str">
        <f>+IF(G219=0,"",'Ark1'!AH1891)</f>
        <v/>
      </c>
      <c r="S219" s="377" t="str">
        <f>+IF(G219=0,"",'Ark1'!AR1706)</f>
        <v/>
      </c>
      <c r="T219" s="113" t="str">
        <f>+IF(G219=0,"",'Ark1'!AS1706)</f>
        <v/>
      </c>
      <c r="U219" s="270" t="str">
        <f>+IF(G219=0,"",'Ark1'!Y1891)</f>
        <v/>
      </c>
      <c r="V219" s="269" t="str">
        <f>+IF(G219=0,"",'Ark1'!AA1891)</f>
        <v/>
      </c>
      <c r="W219" s="270" t="str">
        <f>+IF(G219=0,"",'Ark1'!AC1891)</f>
        <v/>
      </c>
      <c r="X219" s="305" t="str">
        <f t="shared" si="37"/>
        <v/>
      </c>
      <c r="Y219" s="270" t="str">
        <f t="shared" si="38"/>
        <v/>
      </c>
      <c r="Z219" s="268" t="str">
        <f t="shared" si="39"/>
        <v/>
      </c>
      <c r="AA219" s="247"/>
      <c r="AB219" s="250"/>
      <c r="AD219" s="27"/>
      <c r="AE219" s="26"/>
      <c r="AF219" s="273"/>
      <c r="AG219" s="85"/>
      <c r="AK219" s="85"/>
    </row>
    <row r="220" spans="1:56" ht="15.6">
      <c r="A220" s="247"/>
      <c r="B220" s="330">
        <f>+'Ark1'!C1926</f>
        <v>2024</v>
      </c>
      <c r="C220" s="267">
        <f>+'Ark1'!L1926</f>
        <v>10</v>
      </c>
      <c r="D220" s="267" t="s">
        <v>37</v>
      </c>
      <c r="E220" s="276">
        <f>+'Ark1'!AP1926</f>
        <v>12</v>
      </c>
      <c r="F220" s="85" t="str">
        <f>+IF(G220=0,"",'Ark1'!Q1926)</f>
        <v/>
      </c>
      <c r="G220" s="361">
        <f>+'Ark1'!R1926</f>
        <v>0</v>
      </c>
      <c r="H220" s="27" t="str">
        <f>+IF(G220=0,"",'Ark1'!AE1926)</f>
        <v/>
      </c>
      <c r="I220" s="268"/>
      <c r="J220" s="27" t="str">
        <f>+IF(G220=0,"",'Ark1'!AF1926)</f>
        <v/>
      </c>
      <c r="K220" s="26" t="str">
        <f>+IF(G220=0,"",'Ark1'!T1926)</f>
        <v/>
      </c>
      <c r="L220" s="305" t="str">
        <f>+IF(G220=0,"",'Ark1'!U1926)</f>
        <v/>
      </c>
      <c r="M220" s="268"/>
      <c r="N220" s="32" t="str">
        <f>+IF(G220=0,"",'Ark1'!V1926)</f>
        <v/>
      </c>
      <c r="O220" s="32" t="str">
        <f>+IF(G220=0,"",'Ark1'!W1926)</f>
        <v/>
      </c>
      <c r="P220" s="32" t="str">
        <f>+IF(G220=0,"",'Ark1'!X1926)</f>
        <v/>
      </c>
      <c r="Q220" s="32" t="str">
        <f>+IF(G220=0,"",'Ark1'!AG1926)</f>
        <v/>
      </c>
      <c r="R220" s="32" t="str">
        <f>+IF(G220=0,"",'Ark1'!AH1926)</f>
        <v/>
      </c>
      <c r="S220" s="377" t="str">
        <f>+IF(G220=0,"",'Ark1'!AR1707)</f>
        <v/>
      </c>
      <c r="T220" s="113" t="str">
        <f>+IF(G220=0,"",'Ark1'!AS1707)</f>
        <v/>
      </c>
      <c r="U220" s="32" t="str">
        <f>+IF(G220=0,"",'Ark1'!Y1926)</f>
        <v/>
      </c>
      <c r="V220" s="26" t="str">
        <f>+IF(G220=0,"",'Ark1'!AA1926)</f>
        <v/>
      </c>
      <c r="W220" s="32" t="str">
        <f>+IF(G220=0,"",'Ark1'!AC1926)</f>
        <v/>
      </c>
      <c r="X220" s="305" t="str">
        <f t="shared" si="37"/>
        <v/>
      </c>
      <c r="Y220" s="32" t="str">
        <f t="shared" si="38"/>
        <v/>
      </c>
      <c r="Z220" s="27" t="str">
        <f t="shared" si="39"/>
        <v/>
      </c>
      <c r="AA220" s="247"/>
      <c r="AB220" s="250"/>
      <c r="AD220" s="27"/>
      <c r="AE220" s="26"/>
      <c r="AF220" s="273"/>
      <c r="AG220" s="85"/>
      <c r="AK220" s="85"/>
    </row>
    <row r="221" spans="1:56" ht="15.6">
      <c r="A221" s="247"/>
      <c r="B221" s="330">
        <f>+'Ark1'!C1961</f>
        <v>2024</v>
      </c>
      <c r="C221" s="267">
        <f>+'Ark1'!L1961</f>
        <v>11</v>
      </c>
      <c r="D221" s="267" t="s">
        <v>38</v>
      </c>
      <c r="E221" s="275">
        <f>+'Ark1'!AP1961</f>
        <v>12</v>
      </c>
      <c r="F221" s="267" t="str">
        <f>+IF(G221=0,"",'Ark1'!Q1961)</f>
        <v/>
      </c>
      <c r="G221" s="361">
        <f>+'Ark1'!R1961</f>
        <v>0</v>
      </c>
      <c r="H221" s="268" t="str">
        <f>+IF(G221=0,"",'Ark1'!AE1961)</f>
        <v/>
      </c>
      <c r="I221" s="268"/>
      <c r="J221" s="268" t="str">
        <f>+IF(G221=0,"",'Ark1'!AF1961)</f>
        <v/>
      </c>
      <c r="K221" s="269" t="str">
        <f>+IF(G221=0,"",'Ark1'!T1961)</f>
        <v/>
      </c>
      <c r="L221" s="305" t="str">
        <f>+IF(G221=0,"",'Ark1'!U1961)</f>
        <v/>
      </c>
      <c r="M221" s="268"/>
      <c r="N221" s="270" t="str">
        <f>+IF(G221=0,"",'Ark1'!V1961)</f>
        <v/>
      </c>
      <c r="O221" s="270" t="str">
        <f>+IF(G221=0,"",'Ark1'!W1961)</f>
        <v/>
      </c>
      <c r="P221" s="270" t="str">
        <f>+IF(G221=0,"",'Ark1'!X1961)</f>
        <v/>
      </c>
      <c r="Q221" s="270" t="str">
        <f>+IF(G221=0,"",'Ark1'!AG1961)</f>
        <v/>
      </c>
      <c r="R221" s="270" t="str">
        <f>+IF(G221=0,"",'Ark1'!AH1961)</f>
        <v/>
      </c>
      <c r="S221" s="377" t="str">
        <f>+IF(G221=0,"",'Ark1'!AR1708)</f>
        <v/>
      </c>
      <c r="T221" s="113" t="str">
        <f>+IF(G221=0,"",'Ark1'!AS1708)</f>
        <v/>
      </c>
      <c r="U221" s="270" t="str">
        <f>+IF(G221=0,"",'Ark1'!Y1961)</f>
        <v/>
      </c>
      <c r="V221" s="269" t="str">
        <f>+IF(G221=0,"",'Ark1'!AA1961)</f>
        <v/>
      </c>
      <c r="W221" s="270" t="str">
        <f>+IF(G221=0,"",'Ark1'!AC1961)</f>
        <v/>
      </c>
      <c r="X221" s="305" t="str">
        <f t="shared" si="37"/>
        <v/>
      </c>
      <c r="Y221" s="270" t="str">
        <f t="shared" si="38"/>
        <v/>
      </c>
      <c r="Z221" s="268" t="str">
        <f t="shared" si="39"/>
        <v/>
      </c>
      <c r="AA221" s="247"/>
      <c r="AB221" s="250"/>
      <c r="AD221" s="27"/>
      <c r="AE221" s="26"/>
      <c r="AF221" s="273"/>
      <c r="AG221" s="85"/>
      <c r="AK221" s="85"/>
    </row>
    <row r="222" spans="1:56" ht="15.6">
      <c r="A222" s="247"/>
      <c r="B222" s="330">
        <f>+'Ark1'!C1996</f>
        <v>2024</v>
      </c>
      <c r="C222" s="267">
        <f>+'Ark1'!L1996</f>
        <v>12</v>
      </c>
      <c r="D222" s="267" t="s">
        <v>39</v>
      </c>
      <c r="E222" s="276">
        <f>+'Ark1'!AP1996</f>
        <v>12</v>
      </c>
      <c r="F222" s="85" t="str">
        <f>+IF(G222=0,"",'Ark1'!Q1996)</f>
        <v/>
      </c>
      <c r="G222" s="361">
        <f>+'Ark1'!R1996</f>
        <v>0</v>
      </c>
      <c r="H222" s="27" t="str">
        <f>+IF(G222=0,"",'Ark1'!AE1996)</f>
        <v/>
      </c>
      <c r="I222" s="268"/>
      <c r="J222" s="27" t="str">
        <f>+IF(G222=0,"",'Ark1'!AF1996)</f>
        <v/>
      </c>
      <c r="K222" s="26" t="str">
        <f>+IF(G222=0,"",'Ark1'!T1996)</f>
        <v/>
      </c>
      <c r="L222" s="305" t="str">
        <f>+IF(G222=0,"",'Ark1'!U1996)</f>
        <v/>
      </c>
      <c r="M222" s="268"/>
      <c r="N222" s="32" t="str">
        <f>+IF(G222=0,"",'Ark1'!V1996)</f>
        <v/>
      </c>
      <c r="O222" s="32" t="str">
        <f>+IF(G222=0,"",'Ark1'!W1996)</f>
        <v/>
      </c>
      <c r="P222" s="32" t="str">
        <f>+IF(G222=0,"",'Ark1'!X1996)</f>
        <v/>
      </c>
      <c r="Q222" s="32" t="str">
        <f>+IF(G222=0,"",'Ark1'!AG1996)</f>
        <v/>
      </c>
      <c r="R222" s="32" t="str">
        <f>+IF(G222=0,"",'Ark1'!AH1996)</f>
        <v/>
      </c>
      <c r="S222" s="377" t="str">
        <f>+IF(G222=0,"",'Ark1'!AR1709)</f>
        <v/>
      </c>
      <c r="T222" s="113" t="str">
        <f>+IF(G222=0,"",'Ark1'!AS1709)</f>
        <v/>
      </c>
      <c r="U222" s="32" t="str">
        <f>+IF(G222=0,"",'Ark1'!Y1996)</f>
        <v/>
      </c>
      <c r="V222" s="26" t="str">
        <f>+IF(G222=0,"",'Ark1'!AA1996)</f>
        <v/>
      </c>
      <c r="W222" s="32" t="str">
        <f>+IF(G222=0,"",'Ark1'!AC1996)</f>
        <v/>
      </c>
      <c r="X222" s="305" t="str">
        <f t="shared" si="37"/>
        <v/>
      </c>
      <c r="Y222" s="32" t="str">
        <f t="shared" si="38"/>
        <v/>
      </c>
      <c r="Z222" s="27" t="str">
        <f t="shared" si="39"/>
        <v/>
      </c>
      <c r="AA222" s="247"/>
      <c r="AB222" s="250"/>
      <c r="AD222" s="27"/>
      <c r="AE222" s="26"/>
      <c r="AF222" s="273"/>
      <c r="AG222" s="85"/>
      <c r="AK222" s="85"/>
    </row>
    <row r="223" spans="1:56" ht="15.6">
      <c r="A223" s="247"/>
      <c r="B223" s="330">
        <f>+'Ark1'!C2031</f>
        <v>2024</v>
      </c>
      <c r="C223" s="267">
        <f>+'Ark1'!L2031</f>
        <v>13</v>
      </c>
      <c r="D223" s="267" t="s">
        <v>40</v>
      </c>
      <c r="E223" s="275">
        <f>+'Ark1'!AP2031</f>
        <v>12</v>
      </c>
      <c r="F223" s="267" t="str">
        <f>+IF(G223=0,"",'Ark1'!Q2031)</f>
        <v/>
      </c>
      <c r="G223" s="361">
        <f>+'Ark1'!R2031</f>
        <v>0</v>
      </c>
      <c r="H223" s="268" t="str">
        <f>+IF(G223=0,"",'Ark1'!AE2031)</f>
        <v/>
      </c>
      <c r="I223" s="268"/>
      <c r="J223" s="268" t="str">
        <f>+IF(G223=0,"",'Ark1'!AF2031)</f>
        <v/>
      </c>
      <c r="K223" s="269" t="str">
        <f>+IF(G223=0,"",'Ark1'!T2031)</f>
        <v/>
      </c>
      <c r="L223" s="305" t="str">
        <f>+IF(G223=0,"",'Ark1'!U2031)</f>
        <v/>
      </c>
      <c r="M223" s="268"/>
      <c r="N223" s="270" t="str">
        <f>+IF(G223=0,"",'Ark1'!V2031)</f>
        <v/>
      </c>
      <c r="O223" s="270" t="str">
        <f>+IF(G223=0,"",'Ark1'!W2031)</f>
        <v/>
      </c>
      <c r="P223" s="270" t="str">
        <f>+IF(G223=0,"",'Ark1'!X2031)</f>
        <v/>
      </c>
      <c r="Q223" s="270" t="str">
        <f>+IF(G223=0,"",'Ark1'!AG2031)</f>
        <v/>
      </c>
      <c r="R223" s="270" t="str">
        <f>+IF(G223=0,"",'Ark1'!AH2031)</f>
        <v/>
      </c>
      <c r="S223" s="377" t="str">
        <f>+IF(G223=0,"",'Ark1'!AR1710)</f>
        <v/>
      </c>
      <c r="T223" s="113" t="str">
        <f>+IF(G223=0,"",'Ark1'!AS1710)</f>
        <v/>
      </c>
      <c r="U223" s="270" t="str">
        <f>+IF(G223=0,"",'Ark1'!Y2031)</f>
        <v/>
      </c>
      <c r="V223" s="269" t="str">
        <f>+IF(G223=0,"",'Ark1'!AA2031)</f>
        <v/>
      </c>
      <c r="W223" s="270" t="str">
        <f>+IF(G223=0,"",'Ark1'!AC2031)</f>
        <v/>
      </c>
      <c r="X223" s="305" t="str">
        <f t="shared" si="37"/>
        <v/>
      </c>
      <c r="Y223" s="270" t="str">
        <f t="shared" si="38"/>
        <v/>
      </c>
      <c r="Z223" s="268" t="str">
        <f t="shared" si="39"/>
        <v/>
      </c>
      <c r="AA223" s="247"/>
      <c r="AB223" s="250"/>
      <c r="AD223" s="27"/>
      <c r="AE223" s="26"/>
      <c r="AF223" s="273"/>
      <c r="AG223" s="85"/>
      <c r="AK223" s="85"/>
    </row>
    <row r="224" spans="1:56" ht="15.6">
      <c r="A224" s="247"/>
      <c r="B224" s="330">
        <f>+'Ark1'!C2066</f>
        <v>2024</v>
      </c>
      <c r="C224" s="267">
        <f>+'Ark1'!L2066</f>
        <v>14</v>
      </c>
      <c r="D224" s="267" t="s">
        <v>403</v>
      </c>
      <c r="E224" s="276">
        <f>+'Ark1'!AP2066</f>
        <v>12</v>
      </c>
      <c r="F224" s="85" t="str">
        <f>+IF(G224=0,"",'Ark1'!Q2066)</f>
        <v/>
      </c>
      <c r="G224" s="361">
        <f>+'Ark1'!R2066</f>
        <v>0</v>
      </c>
      <c r="H224" s="27" t="str">
        <f>+IF(G224=0,"",'Ark1'!AE2066)</f>
        <v/>
      </c>
      <c r="I224" s="268"/>
      <c r="J224" s="27" t="str">
        <f>+IF(G224=0,"",'Ark1'!AF2066)</f>
        <v/>
      </c>
      <c r="K224" s="26" t="str">
        <f>+IF(G224=0,"",'Ark1'!T2066)</f>
        <v/>
      </c>
      <c r="L224" s="305" t="str">
        <f>+IF(G224=0,"",'Ark1'!U2066)</f>
        <v/>
      </c>
      <c r="M224" s="268"/>
      <c r="N224" s="32" t="str">
        <f>+IF(G224=0,"",'Ark1'!V2066)</f>
        <v/>
      </c>
      <c r="O224" s="32" t="str">
        <f>+IF(G224=0,"",'Ark1'!W2066)</f>
        <v/>
      </c>
      <c r="P224" s="32" t="str">
        <f>+IF(G224=0,"",'Ark1'!X2066)</f>
        <v/>
      </c>
      <c r="Q224" s="32" t="str">
        <f>+IF(G224=0,"",'Ark1'!AG2066)</f>
        <v/>
      </c>
      <c r="R224" s="32" t="str">
        <f>+IF(G224=0,"",'Ark1'!AH2066)</f>
        <v/>
      </c>
      <c r="S224" s="377" t="str">
        <f>+IF(G224=0,"",'Ark1'!AR1711)</f>
        <v/>
      </c>
      <c r="T224" s="113" t="str">
        <f>+IF(G224=0,"",'Ark1'!AS1711)</f>
        <v/>
      </c>
      <c r="U224" s="32" t="str">
        <f>+IF(G224=0,"",'Ark1'!Y2066)</f>
        <v/>
      </c>
      <c r="V224" s="26" t="str">
        <f>+IF(G224=0,"",'Ark1'!AA2066)</f>
        <v/>
      </c>
      <c r="W224" s="32" t="str">
        <f>+IF(G224=0,"",'Ark1'!AC2066)</f>
        <v/>
      </c>
      <c r="X224" s="305" t="str">
        <f t="shared" si="37"/>
        <v/>
      </c>
      <c r="Y224" s="32" t="str">
        <f t="shared" si="38"/>
        <v/>
      </c>
      <c r="Z224" s="27" t="str">
        <f t="shared" si="39"/>
        <v/>
      </c>
      <c r="AA224" s="247"/>
      <c r="AB224" s="250"/>
      <c r="AD224" s="27"/>
      <c r="AE224" s="26"/>
      <c r="AF224" s="273"/>
      <c r="AG224" s="85"/>
      <c r="AK224" s="85"/>
    </row>
    <row r="225" spans="1:56" ht="15.6">
      <c r="A225" s="247"/>
      <c r="B225" s="330">
        <f>+'Ark1'!C2101</f>
        <v>2024</v>
      </c>
      <c r="C225" s="267">
        <f>+'Ark1'!L2101</f>
        <v>15</v>
      </c>
      <c r="D225" s="267" t="s">
        <v>41</v>
      </c>
      <c r="E225" s="267">
        <f>+'Ark1'!AP2101</f>
        <v>12</v>
      </c>
      <c r="F225" s="267" t="str">
        <f>+IF(G225=0,"",'Ark1'!Q2101)</f>
        <v/>
      </c>
      <c r="G225" s="361">
        <f>+'Ark1'!R2101</f>
        <v>0</v>
      </c>
      <c r="H225" s="268" t="str">
        <f>+IF(G225=0,"",'Ark1'!AE2101)</f>
        <v/>
      </c>
      <c r="I225" s="268"/>
      <c r="J225" s="268" t="str">
        <f>+IF(G225=0,"",'Ark1'!AF2101)</f>
        <v/>
      </c>
      <c r="K225" s="269" t="str">
        <f>+IF(G225=0,"",'Ark1'!T2101)</f>
        <v/>
      </c>
      <c r="L225" s="380" t="str">
        <f>+IF(G225=0,"",'Ark1'!U2101)</f>
        <v/>
      </c>
      <c r="M225" s="268"/>
      <c r="N225" s="270" t="str">
        <f>+IF(G225=0,"",'Ark1'!V2101)</f>
        <v/>
      </c>
      <c r="O225" s="270" t="str">
        <f>+IF(G225=0,"",'Ark1'!W2101)</f>
        <v/>
      </c>
      <c r="P225" s="270" t="str">
        <f>+IF(G225=0,"",'Ark1'!X2101)</f>
        <v/>
      </c>
      <c r="Q225" s="270" t="str">
        <f>+IF(G225=0,"",'Ark1'!AG2101)</f>
        <v/>
      </c>
      <c r="R225" s="270" t="str">
        <f>+IF(G225=0,"",'Ark1'!AH2101)</f>
        <v/>
      </c>
      <c r="S225" s="377" t="str">
        <f>+IF(G225=0,"",'Ark1'!AR1712)</f>
        <v/>
      </c>
      <c r="T225" s="113" t="str">
        <f>+IF(G225=0,"",'Ark1'!AS1712)</f>
        <v/>
      </c>
      <c r="U225" s="270" t="str">
        <f>+IF(G225=0,"",'Ark1'!Y2101)</f>
        <v/>
      </c>
      <c r="V225" s="269" t="str">
        <f>+IF(G225=0,"",'Ark1'!AA2101)</f>
        <v/>
      </c>
      <c r="W225" s="270" t="str">
        <f>+IF(G225=0,"",'Ark1'!AC2101)</f>
        <v/>
      </c>
      <c r="X225" s="305" t="str">
        <f t="shared" si="37"/>
        <v/>
      </c>
      <c r="Y225" s="270" t="str">
        <f t="shared" si="38"/>
        <v/>
      </c>
      <c r="Z225" s="268" t="str">
        <f t="shared" si="39"/>
        <v/>
      </c>
      <c r="AA225" s="247"/>
      <c r="AB225" s="250"/>
      <c r="AD225" s="27"/>
      <c r="AE225" s="26"/>
      <c r="AF225" s="273"/>
      <c r="AG225" s="85"/>
      <c r="AK225" s="85"/>
    </row>
    <row r="226" spans="1:56" ht="19.8">
      <c r="A226" s="247"/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9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50"/>
      <c r="AD226" s="27"/>
      <c r="AE226" s="26"/>
      <c r="AF226" s="251"/>
      <c r="AG226" s="85"/>
      <c r="AK226" s="85"/>
      <c r="BC226" s="263"/>
    </row>
    <row r="227" spans="1:56" ht="22.8">
      <c r="A227" s="346" t="str">
        <f>+Raser!C23</f>
        <v>Fleckvieh</v>
      </c>
      <c r="B227" s="247"/>
      <c r="C227" s="265"/>
      <c r="D227" s="346"/>
      <c r="E227" s="247"/>
      <c r="F227" s="247"/>
      <c r="G227" s="265" t="s">
        <v>639</v>
      </c>
      <c r="H227" s="280">
        <f>SUM(G229:G243)</f>
        <v>4</v>
      </c>
      <c r="I227" s="248"/>
      <c r="J227" s="247"/>
      <c r="K227" s="248"/>
      <c r="L227" s="247"/>
      <c r="M227" s="345">
        <f>+Raser!P23</f>
        <v>261.27500000000003</v>
      </c>
      <c r="N227" s="249" t="s">
        <v>562</v>
      </c>
      <c r="O227" s="247"/>
      <c r="P227" s="249"/>
      <c r="Q227" s="249"/>
      <c r="R227" s="247"/>
      <c r="S227" s="247"/>
      <c r="T227" s="247"/>
      <c r="U227" s="249"/>
      <c r="V227" s="249"/>
      <c r="W227" s="247"/>
      <c r="X227" s="249"/>
      <c r="Y227" s="345">
        <f>+Raser!V23</f>
        <v>468.025078369906</v>
      </c>
      <c r="Z227" s="249" t="s">
        <v>621</v>
      </c>
      <c r="AA227" s="248"/>
      <c r="AB227" s="250"/>
      <c r="AC227" s="250"/>
      <c r="AD227" s="27"/>
      <c r="AF227" s="26"/>
      <c r="AG227" s="251"/>
      <c r="AK227" s="85"/>
      <c r="BD227" s="263"/>
    </row>
    <row r="228" spans="1:56" ht="14.25" customHeight="1">
      <c r="A228" s="247"/>
      <c r="B228" s="247"/>
      <c r="C228" s="265"/>
      <c r="D228" s="344"/>
      <c r="E228" s="247"/>
      <c r="F228" s="265"/>
      <c r="G228" s="265"/>
      <c r="H228" s="265"/>
      <c r="I228" s="265"/>
      <c r="J228" s="265"/>
      <c r="K228" s="265"/>
      <c r="L228" s="265"/>
      <c r="M228" s="265"/>
      <c r="N228" s="266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48"/>
      <c r="AA228" s="247"/>
      <c r="AB228" s="250"/>
      <c r="AD228" s="27"/>
      <c r="AE228" s="26"/>
      <c r="AF228" s="251"/>
      <c r="AG228" s="85"/>
      <c r="AK228" s="85"/>
      <c r="BC228" s="263"/>
    </row>
    <row r="229" spans="1:56" ht="15.6">
      <c r="A229" s="247"/>
      <c r="B229" s="267">
        <f>+'Ark1'!C1612</f>
        <v>2024</v>
      </c>
      <c r="C229" s="267">
        <f>+'Ark1'!L1612</f>
        <v>1</v>
      </c>
      <c r="D229" s="267" t="s">
        <v>29</v>
      </c>
      <c r="E229" s="267">
        <f>+'Ark1'!AP1612</f>
        <v>13</v>
      </c>
      <c r="F229" s="267" t="str">
        <f>+IF(G229=0,"",'Ark1'!Q1612)</f>
        <v/>
      </c>
      <c r="G229" s="361">
        <f>+'Ark1'!R1612</f>
        <v>0</v>
      </c>
      <c r="H229" s="268" t="str">
        <f>+IF(G229=0,"",'Ark1'!AE1612)</f>
        <v/>
      </c>
      <c r="I229" s="268"/>
      <c r="J229" s="268" t="str">
        <f>+IF(G229=0,"",'Ark1'!AF1612)</f>
        <v/>
      </c>
      <c r="K229" s="269" t="str">
        <f>+IF(G229=0,"",'Ark1'!T1612)</f>
        <v/>
      </c>
      <c r="L229" s="305" t="str">
        <f>+IF(G229=0,"",'Ark1'!U1612)</f>
        <v/>
      </c>
      <c r="M229" s="268"/>
      <c r="N229" s="270" t="str">
        <f>+IF(G229=0,"",'Ark1'!V1612)</f>
        <v/>
      </c>
      <c r="O229" s="270" t="str">
        <f>+IF(G229=0,"",'Ark1'!W1612)</f>
        <v/>
      </c>
      <c r="P229" s="270" t="str">
        <f>+IF(G229=0,"",'Ark1'!X1612)</f>
        <v/>
      </c>
      <c r="Q229" s="270" t="str">
        <f>+IF(G229=0,"",'Ark1'!AG1612)</f>
        <v/>
      </c>
      <c r="R229" s="270" t="str">
        <f>+IF(G229=0,"",'Ark1'!AH1612)</f>
        <v/>
      </c>
      <c r="S229" s="377" t="str">
        <f>+IF(G229=0,"",'Ark1'!AR1612)</f>
        <v/>
      </c>
      <c r="T229" s="113" t="str">
        <f>+IF(G229=0,"",'Ark1'!AS1612)</f>
        <v/>
      </c>
      <c r="U229" s="270" t="str">
        <f>+IF(G229=0,"",'Ark1'!Y1612)</f>
        <v/>
      </c>
      <c r="V229" s="269" t="str">
        <f>+IF(G229=0,"",'Ark1'!AA1612)</f>
        <v/>
      </c>
      <c r="W229" s="270" t="str">
        <f>+IF(G229=0,"",'Ark1'!AC1612)</f>
        <v/>
      </c>
      <c r="X229" s="305" t="str">
        <f t="shared" ref="X229:X243" si="40">IF(G229=0,"",1000*L229/Q229)</f>
        <v/>
      </c>
      <c r="Y229" s="270" t="str">
        <f t="shared" ref="Y229:Y243" si="41">IF(G229=0,"",L229/C229)</f>
        <v/>
      </c>
      <c r="Z229" s="268" t="str">
        <f t="shared" ref="Z229:Z243" si="42">IF(G229=0,"",G229/F229)</f>
        <v/>
      </c>
      <c r="AA229" s="247"/>
      <c r="AB229" s="250"/>
      <c r="AD229" s="27"/>
      <c r="AE229" s="26"/>
      <c r="AF229" s="273"/>
      <c r="AG229" s="85"/>
      <c r="AK229" s="85"/>
    </row>
    <row r="230" spans="1:56" ht="15.6">
      <c r="A230" s="247"/>
      <c r="B230" s="306">
        <f>+'Ark1'!C1647</f>
        <v>2024</v>
      </c>
      <c r="C230" s="85">
        <f>+'Ark1'!L1647</f>
        <v>2</v>
      </c>
      <c r="D230" s="85" t="s">
        <v>30</v>
      </c>
      <c r="E230" s="85">
        <f>+'Ark1'!AP1647</f>
        <v>13</v>
      </c>
      <c r="F230" s="85" t="str">
        <f>+IF(G230=0,"",'Ark1'!Q1647)</f>
        <v/>
      </c>
      <c r="G230" s="361">
        <f>+'Ark1'!R1647</f>
        <v>0</v>
      </c>
      <c r="H230" s="27" t="str">
        <f>+IF(G230=0,"",'Ark1'!AE1647)</f>
        <v/>
      </c>
      <c r="I230" s="268"/>
      <c r="J230" s="27" t="str">
        <f>+IF(G230=0,"",'Ark1'!AF1647)</f>
        <v/>
      </c>
      <c r="K230" s="26" t="str">
        <f>+IF(G230=0,"",'Ark1'!T1647)</f>
        <v/>
      </c>
      <c r="L230" s="305" t="str">
        <f>+IF(G230=0,"",'Ark1'!U1647)</f>
        <v/>
      </c>
      <c r="M230" s="268"/>
      <c r="N230" s="32" t="str">
        <f>+IF(G230=0,"",'Ark1'!V1647)</f>
        <v/>
      </c>
      <c r="O230" s="32" t="str">
        <f>+IF(G230=0,"",'Ark1'!W1647)</f>
        <v/>
      </c>
      <c r="P230" s="32" t="str">
        <f>+IF(G230=0,"",'Ark1'!X1647)</f>
        <v/>
      </c>
      <c r="Q230" s="32" t="str">
        <f>+IF(G230=0,"",'Ark1'!AG1647)</f>
        <v/>
      </c>
      <c r="R230" s="32" t="str">
        <f>+IF(G230=0,"",'Ark1'!AH1647)</f>
        <v/>
      </c>
      <c r="S230" s="377" t="str">
        <f>+IF(G230=0,"",'Ark1'!AR1647)</f>
        <v/>
      </c>
      <c r="T230" s="113" t="str">
        <f>+IF(G230=0,"",'Ark1'!AS1647)</f>
        <v/>
      </c>
      <c r="U230" s="32" t="str">
        <f>+IF(G230=0,"",'Ark1'!Y1647)</f>
        <v/>
      </c>
      <c r="V230" s="26" t="str">
        <f>+IF(G230=0,"",'Ark1'!AA1647)</f>
        <v/>
      </c>
      <c r="W230" s="32" t="str">
        <f>+IF(G230=0,"",'Ark1'!AC1647)</f>
        <v/>
      </c>
      <c r="X230" s="305" t="str">
        <f t="shared" si="40"/>
        <v/>
      </c>
      <c r="Y230" s="32" t="str">
        <f t="shared" si="41"/>
        <v/>
      </c>
      <c r="Z230" s="27" t="str">
        <f t="shared" si="42"/>
        <v/>
      </c>
      <c r="AA230" s="247"/>
      <c r="AB230" s="250"/>
      <c r="AD230" s="27"/>
      <c r="AE230" s="26"/>
      <c r="AF230" s="273"/>
      <c r="AG230" s="85"/>
      <c r="AK230" s="85"/>
    </row>
    <row r="231" spans="1:56" ht="15.6">
      <c r="A231" s="247"/>
      <c r="B231" s="306">
        <f>+'Ark1'!C1682</f>
        <v>2024</v>
      </c>
      <c r="C231" s="267">
        <f>+'Ark1'!L1682</f>
        <v>3</v>
      </c>
      <c r="D231" s="267" t="s">
        <v>31</v>
      </c>
      <c r="E231" s="267">
        <f>+'Ark1'!AP1682</f>
        <v>13</v>
      </c>
      <c r="F231" s="267" t="str">
        <f>+IF(G231=0,"",'Ark1'!Q1682)</f>
        <v/>
      </c>
      <c r="G231" s="361">
        <f>+'Ark1'!R1682</f>
        <v>0</v>
      </c>
      <c r="H231" s="268" t="str">
        <f>+IF(G231=0,"",'Ark1'!AE1682)</f>
        <v/>
      </c>
      <c r="I231" s="268"/>
      <c r="J231" s="268" t="str">
        <f>+IF(G231=0,"",'Ark1'!AF1682)</f>
        <v/>
      </c>
      <c r="K231" s="269" t="str">
        <f>+IF(G231=0,"",'Ark1'!T1682)</f>
        <v/>
      </c>
      <c r="L231" s="305" t="str">
        <f>+IF(G231=0,"",'Ark1'!U1682)</f>
        <v/>
      </c>
      <c r="M231" s="268"/>
      <c r="N231" s="270" t="str">
        <f>+IF(G231=0,"",'Ark1'!V1682)</f>
        <v/>
      </c>
      <c r="O231" s="270" t="str">
        <f>+IF(G231=0,"",'Ark1'!W1682)</f>
        <v/>
      </c>
      <c r="P231" s="270" t="str">
        <f>+IF(G231=0,"",'Ark1'!X1682)</f>
        <v/>
      </c>
      <c r="Q231" s="270" t="str">
        <f>+IF(G231=0,"",'Ark1'!AG1682)</f>
        <v/>
      </c>
      <c r="R231" s="270" t="str">
        <f>+IF(G231=0,"",'Ark1'!AH1682)</f>
        <v/>
      </c>
      <c r="S231" s="377" t="str">
        <f>+IF(G231=0,"",'Ark1'!AR1682)</f>
        <v/>
      </c>
      <c r="T231" s="113" t="str">
        <f>+IF(G231=0,"",'Ark1'!AS1682)</f>
        <v/>
      </c>
      <c r="U231" s="270" t="str">
        <f>+IF(G231=0,"",'Ark1'!Y1682)</f>
        <v/>
      </c>
      <c r="V231" s="269" t="str">
        <f>+IF(G231=0,"",'Ark1'!AA1682)</f>
        <v/>
      </c>
      <c r="W231" s="270" t="str">
        <f>+IF(G231=0,"",'Ark1'!AC1682)</f>
        <v/>
      </c>
      <c r="X231" s="305" t="str">
        <f t="shared" si="40"/>
        <v/>
      </c>
      <c r="Y231" s="270" t="str">
        <f t="shared" si="41"/>
        <v/>
      </c>
      <c r="Z231" s="268" t="str">
        <f t="shared" si="42"/>
        <v/>
      </c>
      <c r="AA231" s="247"/>
      <c r="AB231" s="250"/>
      <c r="AD231" s="27"/>
      <c r="AE231" s="26"/>
      <c r="AF231" s="273"/>
      <c r="AG231" s="85"/>
      <c r="AK231" s="85"/>
    </row>
    <row r="232" spans="1:56" ht="15.6">
      <c r="A232" s="247"/>
      <c r="B232" s="306">
        <f>+'Ark1'!C1717</f>
        <v>2024</v>
      </c>
      <c r="C232" s="267">
        <f>+'Ark1'!L1717</f>
        <v>4</v>
      </c>
      <c r="D232" s="267" t="s">
        <v>32</v>
      </c>
      <c r="E232" s="85">
        <f>+'Ark1'!AP1717</f>
        <v>13</v>
      </c>
      <c r="F232" s="85" t="str">
        <f>+IF(G232=0,"",'Ark1'!Q1717)</f>
        <v/>
      </c>
      <c r="G232" s="361">
        <f>+'Ark1'!R1717</f>
        <v>0</v>
      </c>
      <c r="H232" s="27" t="str">
        <f>+IF(G232=0,"",'Ark1'!AE1717)</f>
        <v/>
      </c>
      <c r="I232" s="268"/>
      <c r="J232" s="27" t="str">
        <f>+IF(G232=0,"",'Ark1'!AF1717)</f>
        <v/>
      </c>
      <c r="K232" s="26" t="str">
        <f>+IF(G232=0,"",'Ark1'!T1717)</f>
        <v/>
      </c>
      <c r="L232" s="305" t="str">
        <f>+IF(G232=0,"",'Ark1'!U1717)</f>
        <v/>
      </c>
      <c r="M232" s="268"/>
      <c r="N232" s="32" t="str">
        <f>+IF(G232=0,"",'Ark1'!V1717)</f>
        <v/>
      </c>
      <c r="O232" s="32" t="str">
        <f>+IF(G232=0,"",'Ark1'!W1717)</f>
        <v/>
      </c>
      <c r="P232" s="32" t="str">
        <f>+IF(G232=0,"",'Ark1'!X1717)</f>
        <v/>
      </c>
      <c r="Q232" s="32" t="str">
        <f>+IF(G232=0,"",'Ark1'!AG1717)</f>
        <v/>
      </c>
      <c r="R232" s="32" t="str">
        <f>+IF(G232=0,"",'Ark1'!AH1717)</f>
        <v/>
      </c>
      <c r="S232" s="377" t="str">
        <f>+IF(G232=0,"",'Ark1'!AR1717)</f>
        <v/>
      </c>
      <c r="T232" s="113" t="str">
        <f>+IF(G232=0,"",'Ark1'!AS1717)</f>
        <v/>
      </c>
      <c r="U232" s="32" t="str">
        <f>+IF(G232=0,"",'Ark1'!Y1717)</f>
        <v/>
      </c>
      <c r="V232" s="26" t="str">
        <f>+IF(G232=0,"",'Ark1'!AA1717)</f>
        <v/>
      </c>
      <c r="W232" s="32" t="str">
        <f>+IF(G232=0,"",'Ark1'!AC1717)</f>
        <v/>
      </c>
      <c r="X232" s="305" t="str">
        <f t="shared" si="40"/>
        <v/>
      </c>
      <c r="Y232" s="32" t="str">
        <f t="shared" si="41"/>
        <v/>
      </c>
      <c r="Z232" s="27" t="str">
        <f t="shared" si="42"/>
        <v/>
      </c>
      <c r="AA232" s="247"/>
      <c r="AB232" s="250"/>
      <c r="AD232" s="27"/>
      <c r="AE232" s="26"/>
      <c r="AF232" s="273"/>
      <c r="AG232" s="85"/>
      <c r="AK232" s="85"/>
    </row>
    <row r="233" spans="1:56" ht="15.6">
      <c r="A233" s="247"/>
      <c r="B233" s="267">
        <f>+'Ark1'!C1752</f>
        <v>2024</v>
      </c>
      <c r="C233" s="267">
        <f>+'Ark1'!L1752</f>
        <v>5</v>
      </c>
      <c r="D233" s="267" t="s">
        <v>402</v>
      </c>
      <c r="E233" s="275">
        <f>+'Ark1'!AP1752</f>
        <v>13</v>
      </c>
      <c r="F233" s="267">
        <f>+IF(G233=0,"",'Ark1'!Q1752)</f>
        <v>4</v>
      </c>
      <c r="G233" s="361">
        <f>+'Ark1'!R1752</f>
        <v>4</v>
      </c>
      <c r="H233" s="268">
        <f>+'Ark1'!AE1752</f>
        <v>100</v>
      </c>
      <c r="I233" s="268"/>
      <c r="J233" s="268">
        <f>+IF(G233=0,"",'Ark1'!AF1752)</f>
        <v>100</v>
      </c>
      <c r="K233" s="269">
        <f>+IF(G233=0,"",'Ark1'!T1752)</f>
        <v>5.5</v>
      </c>
      <c r="L233" s="305">
        <f>+IF(G233=0,"",'Ark1'!U1752)</f>
        <v>261.27500000000003</v>
      </c>
      <c r="M233" s="268"/>
      <c r="N233" s="270">
        <f>+IF(G233=0,"",'Ark1'!V1752)</f>
        <v>0</v>
      </c>
      <c r="O233" s="270">
        <f>+IF(G233=0,"",'Ark1'!W1752)</f>
        <v>25</v>
      </c>
      <c r="P233" s="270">
        <f>+IF(G233=0,"",'Ark1'!X1752)</f>
        <v>25</v>
      </c>
      <c r="Q233" s="270">
        <f>+IF(G233=0,"",'Ark1'!AG1752)</f>
        <v>558.25</v>
      </c>
      <c r="R233" s="270">
        <f>+IF(G233=0,"",'Ark1'!AH1752)</f>
        <v>0</v>
      </c>
      <c r="S233" s="377">
        <f>+IF(G233=0,"",'Ark1'!AR1752)</f>
        <v>202.75</v>
      </c>
      <c r="T233" s="113">
        <f>+IF(G233=0,"",'Ark1'!AS1752)</f>
        <v>30.779774739050431</v>
      </c>
      <c r="U233" s="270">
        <f>+IF(G233=0,"",'Ark1'!Y1752)</f>
        <v>63.223863176809999</v>
      </c>
      <c r="V233" s="269">
        <f>+IF(G233=0,"",'Ark1'!AA1752)</f>
        <v>1.1180339887498949</v>
      </c>
      <c r="W233" s="270">
        <f>+IF(G233=0,"",'Ark1'!AC1752)</f>
        <v>18.408767256657033</v>
      </c>
      <c r="X233" s="305">
        <f t="shared" si="40"/>
        <v>468.025078369906</v>
      </c>
      <c r="Y233" s="270">
        <f t="shared" si="41"/>
        <v>52.25500000000001</v>
      </c>
      <c r="Z233" s="268">
        <f t="shared" si="42"/>
        <v>1</v>
      </c>
      <c r="AA233" s="247"/>
      <c r="AB233" s="250"/>
      <c r="AD233" s="27"/>
      <c r="AE233" s="26"/>
      <c r="AF233" s="273"/>
      <c r="AG233" s="85"/>
      <c r="AK233" s="85"/>
    </row>
    <row r="234" spans="1:56" ht="15.6">
      <c r="A234" s="247"/>
      <c r="B234" s="330">
        <f>+'Ark1'!C1787</f>
        <v>2024</v>
      </c>
      <c r="C234" s="267">
        <f>+'Ark1'!L1787</f>
        <v>6</v>
      </c>
      <c r="D234" s="267" t="s">
        <v>33</v>
      </c>
      <c r="E234" s="276">
        <f>+'Ark1'!AP1787</f>
        <v>13</v>
      </c>
      <c r="F234" s="85" t="str">
        <f>+IF(G234=0,"",'Ark1'!Q1787)</f>
        <v/>
      </c>
      <c r="G234" s="361">
        <f>+'Ark1'!R1787</f>
        <v>0</v>
      </c>
      <c r="H234" s="27" t="str">
        <f>+IF(G234=0,"",'Ark1'!AE1787)</f>
        <v/>
      </c>
      <c r="I234" s="268"/>
      <c r="J234" s="27" t="str">
        <f>+IF(G234=0,"",'Ark1'!AF1787)</f>
        <v/>
      </c>
      <c r="K234" s="26" t="str">
        <f>+IF(G234=0,"",'Ark1'!T1787)</f>
        <v/>
      </c>
      <c r="L234" s="305" t="str">
        <f>+IF(G234=0,"",'Ark1'!U1787)</f>
        <v/>
      </c>
      <c r="M234" s="268"/>
      <c r="N234" s="32" t="str">
        <f>+IF(G234=0,"",'Ark1'!V1787)</f>
        <v/>
      </c>
      <c r="O234" s="32" t="str">
        <f>+IF(G234=0,"",'Ark1'!W1787)</f>
        <v/>
      </c>
      <c r="P234" s="32" t="str">
        <f>+IF(G234=0,"",'Ark1'!X1787)</f>
        <v/>
      </c>
      <c r="Q234" s="32" t="str">
        <f>+IF(G234=0,"",'Ark1'!AG1787)</f>
        <v/>
      </c>
      <c r="R234" s="32" t="str">
        <f>+IF(G234=0,"",'Ark1'!AH1787)</f>
        <v/>
      </c>
      <c r="S234" s="377" t="str">
        <f>+IF(G234=0,"",'Ark1'!AR1787)</f>
        <v/>
      </c>
      <c r="T234" s="113" t="str">
        <f>+IF(G234=0,"",'Ark1'!AS1787)</f>
        <v/>
      </c>
      <c r="U234" s="32" t="str">
        <f>+IF(G234=0,"",'Ark1'!Y1787)</f>
        <v/>
      </c>
      <c r="V234" s="26" t="str">
        <f>+IF(G234=0,"",'Ark1'!AA1787)</f>
        <v/>
      </c>
      <c r="W234" s="32" t="str">
        <f>+IF(G234=0,"",'Ark1'!AC1787)</f>
        <v/>
      </c>
      <c r="X234" s="305" t="str">
        <f t="shared" si="40"/>
        <v/>
      </c>
      <c r="Y234" s="32" t="str">
        <f t="shared" si="41"/>
        <v/>
      </c>
      <c r="Z234" s="27" t="str">
        <f t="shared" si="42"/>
        <v/>
      </c>
      <c r="AA234" s="247"/>
      <c r="AB234" s="250"/>
      <c r="AD234" s="27"/>
      <c r="AE234" s="26"/>
      <c r="AF234" s="273"/>
      <c r="AG234" s="85"/>
      <c r="AK234" s="85"/>
    </row>
    <row r="235" spans="1:56" ht="15.6">
      <c r="A235" s="247"/>
      <c r="B235" s="330">
        <f>+'Ark1'!C1822</f>
        <v>2024</v>
      </c>
      <c r="C235" s="267">
        <f>+'Ark1'!L1822</f>
        <v>7</v>
      </c>
      <c r="D235" s="267" t="s">
        <v>34</v>
      </c>
      <c r="E235" s="275">
        <f>+'Ark1'!AP1822</f>
        <v>13</v>
      </c>
      <c r="F235" s="267" t="str">
        <f>+IF(G235=0,"",'Ark1'!Q1822)</f>
        <v/>
      </c>
      <c r="G235" s="361">
        <f>+'Ark1'!R1822</f>
        <v>0</v>
      </c>
      <c r="H235" s="268" t="str">
        <f>+IF(G235=0,"",'Ark1'!AE1822)</f>
        <v/>
      </c>
      <c r="I235" s="268"/>
      <c r="J235" s="268" t="str">
        <f>+IF(G235=0,"",'Ark1'!AF1822)</f>
        <v/>
      </c>
      <c r="K235" s="269" t="str">
        <f>+IF(G235=0,"",'Ark1'!T1822)</f>
        <v/>
      </c>
      <c r="L235" s="305" t="str">
        <f>+IF(G235=0,"",'Ark1'!U1822)</f>
        <v/>
      </c>
      <c r="M235" s="268"/>
      <c r="N235" s="270" t="str">
        <f>+IF(G235=0,"",'Ark1'!V1822)</f>
        <v/>
      </c>
      <c r="O235" s="270" t="str">
        <f>+IF(G235=0,"",'Ark1'!W1822)</f>
        <v/>
      </c>
      <c r="P235" s="270" t="str">
        <f>+IF(G235=0,"",'Ark1'!X1822)</f>
        <v/>
      </c>
      <c r="Q235" s="270" t="str">
        <f>+IF(G235=0,"",'Ark1'!AG1822)</f>
        <v/>
      </c>
      <c r="R235" s="270" t="str">
        <f>+IF(G235=0,"",'Ark1'!AH1822)</f>
        <v/>
      </c>
      <c r="S235" s="377" t="str">
        <f>+IF(G235=0,"",'Ark1'!AR1822)</f>
        <v/>
      </c>
      <c r="T235" s="113" t="str">
        <f>+IF(G235=0,"",'Ark1'!AS1822)</f>
        <v/>
      </c>
      <c r="U235" s="270" t="str">
        <f>+IF(G235=0,"",'Ark1'!Y1822)</f>
        <v/>
      </c>
      <c r="V235" s="269" t="str">
        <f>+IF(G235=0,"",'Ark1'!AA1822)</f>
        <v/>
      </c>
      <c r="W235" s="270" t="str">
        <f>+IF(G235=0,"",'Ark1'!AC1822)</f>
        <v/>
      </c>
      <c r="X235" s="305" t="str">
        <f t="shared" si="40"/>
        <v/>
      </c>
      <c r="Y235" s="270" t="str">
        <f t="shared" si="41"/>
        <v/>
      </c>
      <c r="Z235" s="268" t="str">
        <f t="shared" si="42"/>
        <v/>
      </c>
      <c r="AA235" s="247"/>
      <c r="AB235" s="250"/>
      <c r="AD235" s="27"/>
      <c r="AE235" s="26"/>
      <c r="AF235" s="273"/>
      <c r="AG235" s="85"/>
      <c r="AK235" s="85"/>
    </row>
    <row r="236" spans="1:56" ht="15.6">
      <c r="A236" s="247"/>
      <c r="B236" s="85">
        <f>+'Ark1'!C1857</f>
        <v>2024</v>
      </c>
      <c r="C236" s="85">
        <f>+'Ark1'!L1857</f>
        <v>8</v>
      </c>
      <c r="D236" s="85" t="s">
        <v>35</v>
      </c>
      <c r="E236" s="276">
        <f>+'Ark1'!AP1857</f>
        <v>13</v>
      </c>
      <c r="F236" s="85" t="str">
        <f>+IF(G236=0,"",'Ark1'!Q1857)</f>
        <v/>
      </c>
      <c r="G236" s="361">
        <f>+'Ark1'!R1857</f>
        <v>0</v>
      </c>
      <c r="H236" s="27" t="str">
        <f>+IF(G236=0,"",'Ark1'!AE1857)</f>
        <v/>
      </c>
      <c r="I236" s="268"/>
      <c r="J236" s="27" t="str">
        <f>+IF(G236=0,"",'Ark1'!AF1857)</f>
        <v/>
      </c>
      <c r="K236" s="26" t="str">
        <f>+IF(G236=0,"",'Ark1'!T1857)</f>
        <v/>
      </c>
      <c r="L236" s="305" t="str">
        <f>+IF(G236=0,"",'Ark1'!U1857)</f>
        <v/>
      </c>
      <c r="M236" s="268"/>
      <c r="N236" s="32" t="str">
        <f>+IF(G236=0,"",'Ark1'!V1857)</f>
        <v/>
      </c>
      <c r="O236" s="32" t="str">
        <f>+IF(G236=0,"",'Ark1'!W1857)</f>
        <v/>
      </c>
      <c r="P236" s="32" t="str">
        <f>+IF(G236=0,"",'Ark1'!X1857)</f>
        <v/>
      </c>
      <c r="Q236" s="32" t="str">
        <f>+IF(G236=0,"",'Ark1'!AG1857)</f>
        <v/>
      </c>
      <c r="R236" s="32" t="str">
        <f>+IF(G236=0,"",'Ark1'!AH1857)</f>
        <v/>
      </c>
      <c r="S236" s="377" t="str">
        <f>+IF(G236=0,"",'Ark1'!AR1857)</f>
        <v/>
      </c>
      <c r="T236" s="113" t="str">
        <f>+IF(G236=0,"",'Ark1'!AS1857)</f>
        <v/>
      </c>
      <c r="U236" s="32" t="str">
        <f>+IF(G236=0,"",'Ark1'!Y1857)</f>
        <v/>
      </c>
      <c r="V236" s="26" t="str">
        <f>+IF(G236=0,"",'Ark1'!AA1857)</f>
        <v/>
      </c>
      <c r="W236" s="32" t="str">
        <f>+IF(G236=0,"",'Ark1'!AC1857)</f>
        <v/>
      </c>
      <c r="X236" s="305" t="str">
        <f t="shared" si="40"/>
        <v/>
      </c>
      <c r="Y236" s="32" t="str">
        <f t="shared" si="41"/>
        <v/>
      </c>
      <c r="Z236" s="27" t="str">
        <f t="shared" si="42"/>
        <v/>
      </c>
      <c r="AA236" s="247"/>
      <c r="AB236" s="250"/>
      <c r="AD236" s="27"/>
      <c r="AE236" s="26"/>
      <c r="AF236" s="273"/>
      <c r="AG236" s="85"/>
      <c r="AK236" s="85"/>
    </row>
    <row r="237" spans="1:56" ht="15.6">
      <c r="A237" s="247"/>
      <c r="B237" s="330">
        <f>+'Ark1'!C1892</f>
        <v>2024</v>
      </c>
      <c r="C237" s="267">
        <f>+'Ark1'!L1892</f>
        <v>9</v>
      </c>
      <c r="D237" s="267" t="s">
        <v>36</v>
      </c>
      <c r="E237" s="275">
        <f>+'Ark1'!AP1892</f>
        <v>13</v>
      </c>
      <c r="F237" s="267" t="str">
        <f>+IF(G237=0,"",'Ark1'!Q1892)</f>
        <v/>
      </c>
      <c r="G237" s="361">
        <f>+'Ark1'!R1892</f>
        <v>0</v>
      </c>
      <c r="H237" s="268" t="str">
        <f>+IF(G237=0,"",'Ark1'!AE1892)</f>
        <v/>
      </c>
      <c r="I237" s="268"/>
      <c r="J237" s="268" t="str">
        <f>+IF(G237=0,"",'Ark1'!AF1892)</f>
        <v/>
      </c>
      <c r="K237" s="269" t="str">
        <f>+IF(G237=0,"",'Ark1'!T1892)</f>
        <v/>
      </c>
      <c r="L237" s="305" t="str">
        <f>+IF(G237=0,"",'Ark1'!U1892)</f>
        <v/>
      </c>
      <c r="M237" s="268"/>
      <c r="N237" s="270" t="str">
        <f>+IF(G237=0,"",'Ark1'!V1892)</f>
        <v/>
      </c>
      <c r="O237" s="270" t="str">
        <f>+IF(G237=0,"",'Ark1'!W1892)</f>
        <v/>
      </c>
      <c r="P237" s="270" t="str">
        <f>+IF(G237=0,"",'Ark1'!X1892)</f>
        <v/>
      </c>
      <c r="Q237" s="270" t="str">
        <f>+IF(G237=0,"",'Ark1'!AG1892)</f>
        <v/>
      </c>
      <c r="R237" s="270" t="str">
        <f>+IF(G237=0,"",'Ark1'!AH1892)</f>
        <v/>
      </c>
      <c r="S237" s="377" t="str">
        <f>+IF(G237=0,"",'Ark1'!AR1892)</f>
        <v/>
      </c>
      <c r="T237" s="113" t="str">
        <f>+IF(G237=0,"",'Ark1'!AS1892)</f>
        <v/>
      </c>
      <c r="U237" s="270" t="str">
        <f>+IF(G237=0,"",'Ark1'!Y1892)</f>
        <v/>
      </c>
      <c r="V237" s="269" t="str">
        <f>+IF(G237=0,"",'Ark1'!AA1892)</f>
        <v/>
      </c>
      <c r="W237" s="270" t="str">
        <f>+IF(G237=0,"",'Ark1'!AC1892)</f>
        <v/>
      </c>
      <c r="X237" s="305" t="str">
        <f t="shared" si="40"/>
        <v/>
      </c>
      <c r="Y237" s="270" t="str">
        <f t="shared" si="41"/>
        <v/>
      </c>
      <c r="Z237" s="268" t="str">
        <f t="shared" si="42"/>
        <v/>
      </c>
      <c r="AA237" s="247"/>
      <c r="AB237" s="250"/>
      <c r="AD237" s="27"/>
      <c r="AE237" s="26"/>
      <c r="AF237" s="273"/>
      <c r="AG237" s="85"/>
      <c r="AK237" s="85"/>
    </row>
    <row r="238" spans="1:56" ht="15.6">
      <c r="A238" s="247"/>
      <c r="B238" s="330">
        <f>+'Ark1'!C1927</f>
        <v>2024</v>
      </c>
      <c r="C238" s="267">
        <f>+'Ark1'!L1927</f>
        <v>10</v>
      </c>
      <c r="D238" s="267" t="s">
        <v>37</v>
      </c>
      <c r="E238" s="276">
        <f>+'Ark1'!AP1927</f>
        <v>13</v>
      </c>
      <c r="F238" s="85" t="str">
        <f>+IF(G238=0,"",'Ark1'!Q1927)</f>
        <v/>
      </c>
      <c r="G238" s="361">
        <f>+'Ark1'!R1927</f>
        <v>0</v>
      </c>
      <c r="H238" s="27" t="str">
        <f>+IF(G238=0,"",'Ark1'!AE1927)</f>
        <v/>
      </c>
      <c r="I238" s="268"/>
      <c r="J238" s="27" t="str">
        <f>+IF(G238=0,"",'Ark1'!AF1927)</f>
        <v/>
      </c>
      <c r="K238" s="26" t="str">
        <f>+IF(G238=0,"",'Ark1'!T1927)</f>
        <v/>
      </c>
      <c r="L238" s="305" t="str">
        <f>+IF(G238=0,"",'Ark1'!U1927)</f>
        <v/>
      </c>
      <c r="M238" s="268"/>
      <c r="N238" s="32" t="str">
        <f>+IF(G238=0,"",'Ark1'!V1927)</f>
        <v/>
      </c>
      <c r="O238" s="32" t="str">
        <f>+IF(G238=0,"",'Ark1'!W1927)</f>
        <v/>
      </c>
      <c r="P238" s="32" t="str">
        <f>+IF(G238=0,"",'Ark1'!X1927)</f>
        <v/>
      </c>
      <c r="Q238" s="32" t="str">
        <f>+IF(G238=0,"",'Ark1'!AG1927)</f>
        <v/>
      </c>
      <c r="R238" s="32" t="str">
        <f>+IF(G238=0,"",'Ark1'!AH1927)</f>
        <v/>
      </c>
      <c r="S238" s="377" t="str">
        <f>+IF(G238=0,"",'Ark1'!AR1730)</f>
        <v/>
      </c>
      <c r="T238" s="113" t="str">
        <f>+IF(G238=0,"",'Ark1'!AS1730)</f>
        <v/>
      </c>
      <c r="U238" s="32" t="str">
        <f>+IF(G238=0,"",'Ark1'!Y1927)</f>
        <v/>
      </c>
      <c r="V238" s="26" t="str">
        <f>+IF(G238=0,"",'Ark1'!AA1927)</f>
        <v/>
      </c>
      <c r="W238" s="32" t="str">
        <f>+IF(G238=0,"",'Ark1'!AC1927)</f>
        <v/>
      </c>
      <c r="X238" s="305" t="str">
        <f t="shared" si="40"/>
        <v/>
      </c>
      <c r="Y238" s="32" t="str">
        <f t="shared" si="41"/>
        <v/>
      </c>
      <c r="Z238" s="27" t="str">
        <f t="shared" si="42"/>
        <v/>
      </c>
      <c r="AA238" s="247"/>
      <c r="AB238" s="250"/>
      <c r="AD238" s="27"/>
      <c r="AE238" s="26"/>
      <c r="AF238" s="273"/>
      <c r="AG238" s="85"/>
      <c r="AK238" s="85"/>
    </row>
    <row r="239" spans="1:56" ht="15.6">
      <c r="A239" s="247"/>
      <c r="B239" s="330">
        <f>+'Ark1'!C1962</f>
        <v>2024</v>
      </c>
      <c r="C239" s="267">
        <f>+'Ark1'!L1962</f>
        <v>11</v>
      </c>
      <c r="D239" s="267" t="s">
        <v>38</v>
      </c>
      <c r="E239" s="275">
        <f>+'Ark1'!AP1962</f>
        <v>13</v>
      </c>
      <c r="F239" s="267" t="str">
        <f>+IF(G239=0,"",'Ark1'!Q1962)</f>
        <v/>
      </c>
      <c r="G239" s="361">
        <f>+'Ark1'!R1962</f>
        <v>0</v>
      </c>
      <c r="H239" s="268" t="str">
        <f>+IF(G239=0,"",'Ark1'!AE1962)</f>
        <v/>
      </c>
      <c r="I239" s="268"/>
      <c r="J239" s="268" t="str">
        <f>+IF(G239=0,"",'Ark1'!AF1962)</f>
        <v/>
      </c>
      <c r="K239" s="269" t="str">
        <f>+IF(G239=0,"",'Ark1'!T1962)</f>
        <v/>
      </c>
      <c r="L239" s="305" t="str">
        <f>+IF(G239=0,"",'Ark1'!U1962)</f>
        <v/>
      </c>
      <c r="M239" s="268"/>
      <c r="N239" s="270" t="str">
        <f>+IF(G239=0,"",'Ark1'!V1962)</f>
        <v/>
      </c>
      <c r="O239" s="270" t="str">
        <f>+IF(G239=0,"",'Ark1'!W1962)</f>
        <v/>
      </c>
      <c r="P239" s="270" t="str">
        <f>+IF(G239=0,"",'Ark1'!X1962)</f>
        <v/>
      </c>
      <c r="Q239" s="270" t="str">
        <f>+IF(G239=0,"",'Ark1'!AG1962)</f>
        <v/>
      </c>
      <c r="R239" s="270" t="str">
        <f>+IF(G239=0,"",'Ark1'!AH1962)</f>
        <v/>
      </c>
      <c r="S239" s="377" t="str">
        <f>+IF(G239=0,"",'Ark1'!AR1731)</f>
        <v/>
      </c>
      <c r="T239" s="113" t="str">
        <f>+IF(G239=0,"",'Ark1'!AS1731)</f>
        <v/>
      </c>
      <c r="U239" s="270" t="str">
        <f>+IF(G239=0,"",'Ark1'!Y1962)</f>
        <v/>
      </c>
      <c r="V239" s="269" t="str">
        <f>+IF(G239=0,"",'Ark1'!AA1962)</f>
        <v/>
      </c>
      <c r="W239" s="270" t="str">
        <f>+IF(G239=0,"",'Ark1'!AC1962)</f>
        <v/>
      </c>
      <c r="X239" s="305" t="str">
        <f t="shared" si="40"/>
        <v/>
      </c>
      <c r="Y239" s="270" t="str">
        <f t="shared" si="41"/>
        <v/>
      </c>
      <c r="Z239" s="268" t="str">
        <f t="shared" si="42"/>
        <v/>
      </c>
      <c r="AA239" s="247"/>
      <c r="AB239" s="250"/>
      <c r="AD239" s="27"/>
      <c r="AE239" s="26"/>
      <c r="AF239" s="273"/>
      <c r="AG239" s="85"/>
      <c r="AK239" s="85"/>
    </row>
    <row r="240" spans="1:56" ht="15.6">
      <c r="A240" s="247"/>
      <c r="B240" s="330">
        <f>+'Ark1'!C1997</f>
        <v>2024</v>
      </c>
      <c r="C240" s="267">
        <f>+'Ark1'!L1997</f>
        <v>12</v>
      </c>
      <c r="D240" s="267" t="s">
        <v>39</v>
      </c>
      <c r="E240" s="276">
        <f>+'Ark1'!AP1997</f>
        <v>13</v>
      </c>
      <c r="F240" s="85" t="str">
        <f>+IF(G240=0,"",'Ark1'!Q1997)</f>
        <v/>
      </c>
      <c r="G240" s="361">
        <f>+'Ark1'!R1997</f>
        <v>0</v>
      </c>
      <c r="H240" s="27" t="str">
        <f>+IF(G240=0,"",'Ark1'!AE1997)</f>
        <v/>
      </c>
      <c r="I240" s="268"/>
      <c r="J240" s="27" t="str">
        <f>+IF(G240=0,"",'Ark1'!AF1997)</f>
        <v/>
      </c>
      <c r="K240" s="26" t="str">
        <f>+IF(G240=0,"",'Ark1'!T1997)</f>
        <v/>
      </c>
      <c r="L240" s="305" t="str">
        <f>+IF(G240=0,"",'Ark1'!U1997)</f>
        <v/>
      </c>
      <c r="M240" s="268"/>
      <c r="N240" s="32" t="str">
        <f>+IF(G240=0,"",'Ark1'!V1997)</f>
        <v/>
      </c>
      <c r="O240" s="32" t="str">
        <f>+IF(G240=0,"",'Ark1'!W1997)</f>
        <v/>
      </c>
      <c r="P240" s="32" t="str">
        <f>+IF(G240=0,"",'Ark1'!X1997)</f>
        <v/>
      </c>
      <c r="Q240" s="32" t="str">
        <f>+IF(G240=0,"",'Ark1'!AG1997)</f>
        <v/>
      </c>
      <c r="R240" s="32" t="str">
        <f>+IF(G240=0,"",'Ark1'!AH1997)</f>
        <v/>
      </c>
      <c r="S240" s="377" t="str">
        <f>+IF(G240=0,"",'Ark1'!AR1732)</f>
        <v/>
      </c>
      <c r="T240" s="113" t="str">
        <f>+IF(G240=0,"",'Ark1'!AS1732)</f>
        <v/>
      </c>
      <c r="U240" s="32" t="str">
        <f>+IF(G240=0,"",'Ark1'!Y1997)</f>
        <v/>
      </c>
      <c r="V240" s="26" t="str">
        <f>+IF(G240=0,"",'Ark1'!AA1997)</f>
        <v/>
      </c>
      <c r="W240" s="32" t="str">
        <f>+IF(G240=0,"",'Ark1'!AC1997)</f>
        <v/>
      </c>
      <c r="X240" s="305" t="str">
        <f t="shared" si="40"/>
        <v/>
      </c>
      <c r="Y240" s="32" t="str">
        <f t="shared" si="41"/>
        <v/>
      </c>
      <c r="Z240" s="27" t="str">
        <f t="shared" si="42"/>
        <v/>
      </c>
      <c r="AA240" s="247"/>
      <c r="AB240" s="250"/>
      <c r="AD240" s="27"/>
      <c r="AE240" s="26"/>
      <c r="AF240" s="273"/>
      <c r="AG240" s="85"/>
      <c r="AK240" s="85"/>
    </row>
    <row r="241" spans="1:56" ht="15.6">
      <c r="A241" s="247"/>
      <c r="B241" s="330">
        <f>+'Ark1'!C2032</f>
        <v>2024</v>
      </c>
      <c r="C241" s="267">
        <f>+'Ark1'!L2032</f>
        <v>13</v>
      </c>
      <c r="D241" s="267" t="s">
        <v>40</v>
      </c>
      <c r="E241" s="275">
        <f>+'Ark1'!AP2032</f>
        <v>13</v>
      </c>
      <c r="F241" s="267" t="str">
        <f>+IF(G241=0,"",'Ark1'!Q2032)</f>
        <v/>
      </c>
      <c r="G241" s="361">
        <f>+'Ark1'!R2032</f>
        <v>0</v>
      </c>
      <c r="H241" s="268" t="str">
        <f>+IF(G241=0,"",'Ark1'!AE2032)</f>
        <v/>
      </c>
      <c r="I241" s="268"/>
      <c r="J241" s="268" t="str">
        <f>+IF(G241=0,"",'Ark1'!AF2032)</f>
        <v/>
      </c>
      <c r="K241" s="269" t="str">
        <f>+IF(G241=0,"",'Ark1'!T2032)</f>
        <v/>
      </c>
      <c r="L241" s="305" t="str">
        <f>+IF(G241=0,"",'Ark1'!U2032)</f>
        <v/>
      </c>
      <c r="M241" s="268"/>
      <c r="N241" s="270" t="str">
        <f>+IF(G241=0,"",'Ark1'!V2032)</f>
        <v/>
      </c>
      <c r="O241" s="270" t="str">
        <f>+IF(G241=0,"",'Ark1'!W2032)</f>
        <v/>
      </c>
      <c r="P241" s="270" t="str">
        <f>+IF(G241=0,"",'Ark1'!X2032)</f>
        <v/>
      </c>
      <c r="Q241" s="270" t="str">
        <f>+IF(G241=0,"",'Ark1'!AG2032)</f>
        <v/>
      </c>
      <c r="R241" s="270" t="str">
        <f>+IF(G241=0,"",'Ark1'!AH2032)</f>
        <v/>
      </c>
      <c r="S241" s="377" t="str">
        <f>+IF(G241=0,"",'Ark1'!AR1733)</f>
        <v/>
      </c>
      <c r="T241" s="113" t="str">
        <f>+IF(G241=0,"",'Ark1'!AS1733)</f>
        <v/>
      </c>
      <c r="U241" s="270" t="str">
        <f>+IF(G241=0,"",'Ark1'!Y2032)</f>
        <v/>
      </c>
      <c r="V241" s="269" t="str">
        <f>+IF(G241=0,"",'Ark1'!AA2032)</f>
        <v/>
      </c>
      <c r="W241" s="270" t="str">
        <f>+IF(G241=0,"",'Ark1'!AC2032)</f>
        <v/>
      </c>
      <c r="X241" s="305" t="str">
        <f t="shared" si="40"/>
        <v/>
      </c>
      <c r="Y241" s="270" t="str">
        <f t="shared" si="41"/>
        <v/>
      </c>
      <c r="Z241" s="268" t="str">
        <f t="shared" si="42"/>
        <v/>
      </c>
      <c r="AA241" s="247"/>
      <c r="AB241" s="250"/>
      <c r="AD241" s="27"/>
      <c r="AE241" s="26"/>
      <c r="AF241" s="273"/>
      <c r="AG241" s="85"/>
      <c r="AK241" s="85"/>
    </row>
    <row r="242" spans="1:56" ht="15.6">
      <c r="A242" s="247"/>
      <c r="B242" s="330">
        <f>+'Ark1'!C2067</f>
        <v>2024</v>
      </c>
      <c r="C242" s="267">
        <f>+'Ark1'!L2067</f>
        <v>14</v>
      </c>
      <c r="D242" s="267" t="s">
        <v>403</v>
      </c>
      <c r="E242" s="276">
        <f>+'Ark1'!AP2067</f>
        <v>13</v>
      </c>
      <c r="F242" s="85" t="str">
        <f>+IF(G242=0,"",'Ark1'!Q2067)</f>
        <v/>
      </c>
      <c r="G242" s="361">
        <f>+'Ark1'!R2067</f>
        <v>0</v>
      </c>
      <c r="H242" s="27" t="str">
        <f>+IF(G242=0,"",'Ark1'!AE2067)</f>
        <v/>
      </c>
      <c r="I242" s="268"/>
      <c r="J242" s="27" t="str">
        <f>+IF(G242=0,"",'Ark1'!AF2067)</f>
        <v/>
      </c>
      <c r="K242" s="26" t="str">
        <f>+IF(G242=0,"",'Ark1'!T2067)</f>
        <v/>
      </c>
      <c r="L242" s="305" t="str">
        <f>+IF(G242=0,"",'Ark1'!U2067)</f>
        <v/>
      </c>
      <c r="M242" s="268"/>
      <c r="N242" s="32" t="str">
        <f>+IF(G242=0,"",'Ark1'!V2067)</f>
        <v/>
      </c>
      <c r="O242" s="32" t="str">
        <f>+IF(G242=0,"",'Ark1'!W2067)</f>
        <v/>
      </c>
      <c r="P242" s="32" t="str">
        <f>+IF(G242=0,"",'Ark1'!X2067)</f>
        <v/>
      </c>
      <c r="Q242" s="32" t="str">
        <f>+IF(G242=0,"",'Ark1'!AG2067)</f>
        <v/>
      </c>
      <c r="R242" s="32" t="str">
        <f>+IF(G242=0,"",'Ark1'!AH2067)</f>
        <v/>
      </c>
      <c r="S242" s="377" t="str">
        <f>+IF(G242=0,"",'Ark1'!AR1734)</f>
        <v/>
      </c>
      <c r="T242" s="113" t="str">
        <f>+IF(G242=0,"",'Ark1'!AS1734)</f>
        <v/>
      </c>
      <c r="U242" s="32" t="str">
        <f>+IF(G242=0,"",'Ark1'!Y2067)</f>
        <v/>
      </c>
      <c r="V242" s="26" t="str">
        <f>+IF(G242=0,"",'Ark1'!AA2067)</f>
        <v/>
      </c>
      <c r="W242" s="32" t="str">
        <f>+IF(G242=0,"",'Ark1'!AC2067)</f>
        <v/>
      </c>
      <c r="X242" s="305" t="str">
        <f t="shared" si="40"/>
        <v/>
      </c>
      <c r="Y242" s="32" t="str">
        <f t="shared" si="41"/>
        <v/>
      </c>
      <c r="Z242" s="27" t="str">
        <f t="shared" si="42"/>
        <v/>
      </c>
      <c r="AA242" s="247"/>
      <c r="AB242" s="250"/>
      <c r="AD242" s="27"/>
      <c r="AE242" s="26"/>
      <c r="AF242" s="273"/>
      <c r="AG242" s="85"/>
      <c r="AK242" s="85"/>
    </row>
    <row r="243" spans="1:56" ht="15.6">
      <c r="A243" s="247"/>
      <c r="B243" s="330">
        <f>+'Ark1'!C2102</f>
        <v>2024</v>
      </c>
      <c r="C243" s="267">
        <f>+'Ark1'!L2102</f>
        <v>15</v>
      </c>
      <c r="D243" s="267" t="s">
        <v>41</v>
      </c>
      <c r="E243" s="267">
        <f>+'Ark1'!AP2102</f>
        <v>13</v>
      </c>
      <c r="F243" s="267" t="str">
        <f>+IF(G243=0,"",'Ark1'!Q2102)</f>
        <v/>
      </c>
      <c r="G243" s="361">
        <f>+'Ark1'!R2102</f>
        <v>0</v>
      </c>
      <c r="H243" s="268" t="str">
        <f>+IF(G243=0,"",'Ark1'!AE2102)</f>
        <v/>
      </c>
      <c r="I243" s="268"/>
      <c r="J243" s="268" t="str">
        <f>+IF(G243=0,"",'Ark1'!AF2102)</f>
        <v/>
      </c>
      <c r="K243" s="269" t="str">
        <f>+IF(G243=0,"",'Ark1'!T2102)</f>
        <v/>
      </c>
      <c r="L243" s="380" t="str">
        <f>+IF(G243=0,"",'Ark1'!U2102)</f>
        <v/>
      </c>
      <c r="M243" s="268"/>
      <c r="N243" s="270" t="str">
        <f>+IF(G243=0,"",'Ark1'!V2102)</f>
        <v/>
      </c>
      <c r="O243" s="270" t="str">
        <f>+IF(G243=0,"",'Ark1'!W2102)</f>
        <v/>
      </c>
      <c r="P243" s="270" t="str">
        <f>+IF(G243=0,"",'Ark1'!X2102)</f>
        <v/>
      </c>
      <c r="Q243" s="270" t="str">
        <f>+IF(G243=0,"",'Ark1'!AG2102)</f>
        <v/>
      </c>
      <c r="R243" s="270" t="str">
        <f>+IF(G243=0,"",'Ark1'!AH2102)</f>
        <v/>
      </c>
      <c r="S243" s="377" t="str">
        <f>+IF(G243=0,"",'Ark1'!AR1735)</f>
        <v/>
      </c>
      <c r="T243" s="113" t="str">
        <f>+IF(G243=0,"",'Ark1'!AS1735)</f>
        <v/>
      </c>
      <c r="U243" s="270" t="str">
        <f>+IF(G243=0,"",'Ark1'!Y2102)</f>
        <v/>
      </c>
      <c r="V243" s="269" t="str">
        <f>+IF(G243=0,"",'Ark1'!AA2102)</f>
        <v/>
      </c>
      <c r="W243" s="270" t="str">
        <f>+IF(G243=0,"",'Ark1'!AC2102)</f>
        <v/>
      </c>
      <c r="X243" s="305" t="str">
        <f t="shared" si="40"/>
        <v/>
      </c>
      <c r="Y243" s="270" t="str">
        <f t="shared" si="41"/>
        <v/>
      </c>
      <c r="Z243" s="268" t="str">
        <f t="shared" si="42"/>
        <v/>
      </c>
      <c r="AA243" s="247"/>
      <c r="AB243" s="250"/>
      <c r="AD243" s="27"/>
      <c r="AE243" s="26"/>
      <c r="AF243" s="273"/>
      <c r="AG243" s="85"/>
      <c r="AK243" s="85"/>
    </row>
    <row r="244" spans="1:56" ht="19.8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9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50"/>
      <c r="AD244" s="27"/>
      <c r="AE244" s="26"/>
      <c r="AF244" s="251"/>
      <c r="AG244" s="85"/>
      <c r="AK244" s="85"/>
      <c r="BC244" s="263"/>
    </row>
    <row r="245" spans="1:56" ht="22.8">
      <c r="A245" s="346" t="str">
        <f>+Raser!C24</f>
        <v>Canadisk Ayrshire</v>
      </c>
      <c r="B245" s="247"/>
      <c r="C245" s="265"/>
      <c r="D245" s="346"/>
      <c r="E245" s="247"/>
      <c r="F245" s="247"/>
      <c r="G245" s="265" t="s">
        <v>639</v>
      </c>
      <c r="H245" s="280">
        <f>SUM(G247:G261)</f>
        <v>0</v>
      </c>
      <c r="I245" s="248"/>
      <c r="J245" s="247"/>
      <c r="K245" s="248"/>
      <c r="L245" s="247"/>
      <c r="M245" s="345" t="str">
        <f>+Raser!P24</f>
        <v/>
      </c>
      <c r="N245" s="249" t="s">
        <v>562</v>
      </c>
      <c r="O245" s="247"/>
      <c r="P245" s="249"/>
      <c r="Q245" s="249"/>
      <c r="R245" s="247"/>
      <c r="S245" s="247"/>
      <c r="T245" s="247"/>
      <c r="U245" s="249"/>
      <c r="V245" s="249"/>
      <c r="W245" s="247"/>
      <c r="X245" s="249"/>
      <c r="Y245" s="345" t="str">
        <f>+Raser!V24</f>
        <v/>
      </c>
      <c r="Z245" s="249" t="s">
        <v>621</v>
      </c>
      <c r="AA245" s="248"/>
      <c r="AB245" s="250"/>
      <c r="AC245" s="250"/>
      <c r="AD245" s="27"/>
      <c r="AF245" s="26"/>
      <c r="AG245" s="251"/>
      <c r="AK245" s="85"/>
      <c r="BD245" s="263"/>
    </row>
    <row r="246" spans="1:56" ht="14.25" customHeight="1">
      <c r="A246" s="247"/>
      <c r="B246" s="247"/>
      <c r="C246" s="265"/>
      <c r="D246" s="344"/>
      <c r="E246" s="247"/>
      <c r="F246" s="265"/>
      <c r="G246" s="265"/>
      <c r="H246" s="265"/>
      <c r="I246" s="265"/>
      <c r="J246" s="265"/>
      <c r="K246" s="265"/>
      <c r="L246" s="265"/>
      <c r="M246" s="265"/>
      <c r="N246" s="266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48"/>
      <c r="AA246" s="247"/>
      <c r="AB246" s="250"/>
      <c r="AD246" s="27"/>
      <c r="AE246" s="26"/>
      <c r="AF246" s="251"/>
      <c r="AG246" s="85"/>
      <c r="AK246" s="85"/>
      <c r="BC246" s="263"/>
    </row>
    <row r="247" spans="1:56" ht="15.6">
      <c r="A247" s="247"/>
      <c r="B247" s="267">
        <f>+'Ark1'!C1613</f>
        <v>2024</v>
      </c>
      <c r="C247" s="267">
        <f>+'Ark1'!L1613</f>
        <v>1</v>
      </c>
      <c r="D247" s="267" t="s">
        <v>29</v>
      </c>
      <c r="E247" s="267">
        <f>+'Ark1'!AP1613</f>
        <v>14</v>
      </c>
      <c r="F247" s="267" t="str">
        <f>+IF(G247=0,"",'Ark1'!Q1613)</f>
        <v/>
      </c>
      <c r="G247" s="361">
        <f>+'Ark1'!R1613</f>
        <v>0</v>
      </c>
      <c r="H247" s="268" t="str">
        <f>+IF(G247=0,"",'Ark1'!AE1613)</f>
        <v/>
      </c>
      <c r="I247" s="268"/>
      <c r="J247" s="268" t="str">
        <f>+IF(G247=0,"",'Ark1'!AF1613)</f>
        <v/>
      </c>
      <c r="K247" s="269" t="str">
        <f>+IF(G247=0,"",'Ark1'!T1613)</f>
        <v/>
      </c>
      <c r="L247" s="305" t="str">
        <f>+IF(G247=0,"",'Ark1'!U1613)</f>
        <v/>
      </c>
      <c r="M247" s="268"/>
      <c r="N247" s="270" t="str">
        <f>+IF(G247=0,"",'Ark1'!V1613)</f>
        <v/>
      </c>
      <c r="O247" s="270" t="str">
        <f>+IF(G247=0,"",'Ark1'!W1613)</f>
        <v/>
      </c>
      <c r="P247" s="270" t="str">
        <f>+IF(G247=0,"",'Ark1'!X1613)</f>
        <v/>
      </c>
      <c r="Q247" s="270" t="str">
        <f>+IF(G247=0,"",'Ark1'!AG1613)</f>
        <v/>
      </c>
      <c r="R247" s="270" t="str">
        <f>+IF(G247=0,"",'Ark1'!AH1613)</f>
        <v/>
      </c>
      <c r="S247" s="377" t="str">
        <f>+IF(G247=0,"",'Ark1'!AR1657)</f>
        <v/>
      </c>
      <c r="T247" s="113" t="str">
        <f>+IF(G247=0,"",'Ark1'!AS1657)</f>
        <v/>
      </c>
      <c r="U247" s="270" t="str">
        <f>+IF(G247=0,"",'Ark1'!Y1613)</f>
        <v/>
      </c>
      <c r="V247" s="269" t="str">
        <f>+IF(G247=0,"",'Ark1'!AA1613)</f>
        <v/>
      </c>
      <c r="W247" s="270" t="str">
        <f>+IF(G247=0,"",'Ark1'!AC1613)</f>
        <v/>
      </c>
      <c r="X247" s="305" t="str">
        <f t="shared" ref="X247:X261" si="43">IF(G247=0,"",1000*L247/Q247)</f>
        <v/>
      </c>
      <c r="Y247" s="270" t="str">
        <f t="shared" ref="Y247:Y261" si="44">IF(G247=0,"",L247/C247)</f>
        <v/>
      </c>
      <c r="Z247" s="268" t="str">
        <f t="shared" ref="Z247:Z261" si="45">IF(G247=0,"",G247/F247)</f>
        <v/>
      </c>
      <c r="AA247" s="247"/>
      <c r="AB247" s="250"/>
      <c r="AD247" s="27"/>
      <c r="AE247" s="26"/>
      <c r="AF247" s="273"/>
      <c r="AG247" s="85"/>
      <c r="AK247" s="85"/>
    </row>
    <row r="248" spans="1:56" ht="15.6">
      <c r="A248" s="247"/>
      <c r="B248" s="306">
        <f>+'Ark1'!C1648</f>
        <v>2024</v>
      </c>
      <c r="C248" s="85">
        <f>+'Ark1'!L1648</f>
        <v>2</v>
      </c>
      <c r="D248" s="85" t="s">
        <v>30</v>
      </c>
      <c r="E248" s="85">
        <f>+'Ark1'!AP1648</f>
        <v>14</v>
      </c>
      <c r="F248" s="85" t="str">
        <f>+IF(G248=0,"",'Ark1'!Q1648)</f>
        <v/>
      </c>
      <c r="G248" s="361">
        <f>+'Ark1'!R1648</f>
        <v>0</v>
      </c>
      <c r="H248" s="27" t="str">
        <f>+IF(G248=0,"",'Ark1'!AE1648)</f>
        <v/>
      </c>
      <c r="I248" s="268"/>
      <c r="J248" s="27" t="str">
        <f>+IF(G248=0,"",'Ark1'!AF1648)</f>
        <v/>
      </c>
      <c r="K248" s="26" t="str">
        <f>+IF(G248=0,"",'Ark1'!T1648)</f>
        <v/>
      </c>
      <c r="L248" s="305" t="str">
        <f>+IF(G248=0,"",'Ark1'!U1648)</f>
        <v/>
      </c>
      <c r="M248" s="268"/>
      <c r="N248" s="32" t="str">
        <f>+IF(G248=0,"",'Ark1'!V1648)</f>
        <v/>
      </c>
      <c r="O248" s="32" t="str">
        <f>+IF(G248=0,"",'Ark1'!W1648)</f>
        <v/>
      </c>
      <c r="P248" s="32" t="str">
        <f>+IF(G248=0,"",'Ark1'!X1648)</f>
        <v/>
      </c>
      <c r="Q248" s="32" t="str">
        <f>+IF(G248=0,"",'Ark1'!AG1648)</f>
        <v/>
      </c>
      <c r="R248" s="32" t="str">
        <f>+IF(G248=0,"",'Ark1'!AH1648)</f>
        <v/>
      </c>
      <c r="S248" s="377" t="str">
        <f>+IF(G248=0,"",'Ark1'!AR1692)</f>
        <v/>
      </c>
      <c r="T248" s="113" t="str">
        <f>+IF(G248=0,"",'Ark1'!AS1692)</f>
        <v/>
      </c>
      <c r="U248" s="32" t="str">
        <f>+IF(G248=0,"",'Ark1'!Y1648)</f>
        <v/>
      </c>
      <c r="V248" s="26" t="str">
        <f>+IF(G248=0,"",'Ark1'!AA1648)</f>
        <v/>
      </c>
      <c r="W248" s="32" t="str">
        <f>+IF(G248=0,"",'Ark1'!AC1648)</f>
        <v/>
      </c>
      <c r="X248" s="305" t="str">
        <f t="shared" si="43"/>
        <v/>
      </c>
      <c r="Y248" s="32" t="str">
        <f t="shared" si="44"/>
        <v/>
      </c>
      <c r="Z248" s="27" t="str">
        <f t="shared" si="45"/>
        <v/>
      </c>
      <c r="AA248" s="247"/>
      <c r="AB248" s="250"/>
      <c r="AD248" s="27"/>
      <c r="AE248" s="26"/>
      <c r="AF248" s="273"/>
      <c r="AG248" s="85"/>
      <c r="AK248" s="85"/>
    </row>
    <row r="249" spans="1:56" ht="15.6">
      <c r="A249" s="247"/>
      <c r="B249" s="306">
        <f>+'Ark1'!C1683</f>
        <v>2024</v>
      </c>
      <c r="C249" s="267">
        <f>+'Ark1'!L1683</f>
        <v>3</v>
      </c>
      <c r="D249" s="267" t="s">
        <v>31</v>
      </c>
      <c r="E249" s="267">
        <f>+'Ark1'!AP1683</f>
        <v>14</v>
      </c>
      <c r="F249" s="267" t="str">
        <f>+IF(G249=0,"",'Ark1'!Q1683)</f>
        <v/>
      </c>
      <c r="G249" s="361">
        <f>+'Ark1'!R1683</f>
        <v>0</v>
      </c>
      <c r="H249" s="268" t="str">
        <f>+IF(G249=0,"",'Ark1'!AE1683)</f>
        <v/>
      </c>
      <c r="I249" s="268"/>
      <c r="J249" s="268" t="str">
        <f>+IF(G249=0,"",'Ark1'!AF1683)</f>
        <v/>
      </c>
      <c r="K249" s="269" t="str">
        <f>+IF(G249=0,"",'Ark1'!T1683)</f>
        <v/>
      </c>
      <c r="L249" s="305" t="str">
        <f>+IF(G249=0,"",'Ark1'!U1683)</f>
        <v/>
      </c>
      <c r="M249" s="268"/>
      <c r="N249" s="270" t="str">
        <f>+IF(G249=0,"",'Ark1'!V1683)</f>
        <v/>
      </c>
      <c r="O249" s="270" t="str">
        <f>+IF(G249=0,"",'Ark1'!W1683)</f>
        <v/>
      </c>
      <c r="P249" s="270" t="str">
        <f>+IF(G249=0,"",'Ark1'!X1683)</f>
        <v/>
      </c>
      <c r="Q249" s="270" t="str">
        <f>+IF(G249=0,"",'Ark1'!AG1683)</f>
        <v/>
      </c>
      <c r="R249" s="270" t="str">
        <f>+IF(G249=0,"",'Ark1'!AH1683)</f>
        <v/>
      </c>
      <c r="S249" s="377" t="str">
        <f>+IF(G249=0,"",'Ark1'!AR1727)</f>
        <v/>
      </c>
      <c r="T249" s="113" t="str">
        <f>+IF(G249=0,"",'Ark1'!AS1727)</f>
        <v/>
      </c>
      <c r="U249" s="270" t="str">
        <f>+IF(G249=0,"",'Ark1'!Y1683)</f>
        <v/>
      </c>
      <c r="V249" s="269" t="str">
        <f>+IF(G249=0,"",'Ark1'!AA1683)</f>
        <v/>
      </c>
      <c r="W249" s="270" t="str">
        <f>+IF(G249=0,"",'Ark1'!AC1683)</f>
        <v/>
      </c>
      <c r="X249" s="305" t="str">
        <f t="shared" si="43"/>
        <v/>
      </c>
      <c r="Y249" s="270" t="str">
        <f t="shared" si="44"/>
        <v/>
      </c>
      <c r="Z249" s="268" t="str">
        <f t="shared" si="45"/>
        <v/>
      </c>
      <c r="AA249" s="247"/>
      <c r="AB249" s="250"/>
      <c r="AD249" s="27"/>
      <c r="AE249" s="26"/>
      <c r="AF249" s="273"/>
      <c r="AG249" s="85"/>
      <c r="AK249" s="85"/>
    </row>
    <row r="250" spans="1:56" ht="15.6">
      <c r="A250" s="247"/>
      <c r="B250" s="306">
        <f>+'Ark1'!C1718</f>
        <v>2024</v>
      </c>
      <c r="C250" s="267">
        <f>+'Ark1'!L1718</f>
        <v>4</v>
      </c>
      <c r="D250" s="267" t="s">
        <v>32</v>
      </c>
      <c r="E250" s="85">
        <f>+'Ark1'!AP1718</f>
        <v>14</v>
      </c>
      <c r="F250" s="85" t="str">
        <f>+IF(G250=0,"",'Ark1'!Q1718)</f>
        <v/>
      </c>
      <c r="G250" s="361">
        <f>+'Ark1'!R1718</f>
        <v>0</v>
      </c>
      <c r="H250" s="27" t="str">
        <f>+IF(G250=0,"",'Ark1'!AE1718)</f>
        <v/>
      </c>
      <c r="I250" s="268"/>
      <c r="J250" s="27" t="str">
        <f>+IF(G250=0,"",'Ark1'!AF1718)</f>
        <v/>
      </c>
      <c r="K250" s="26" t="str">
        <f>+IF(G250=0,"",'Ark1'!T1718)</f>
        <v/>
      </c>
      <c r="L250" s="305" t="str">
        <f>+IF(G250=0,"",'Ark1'!U1718)</f>
        <v/>
      </c>
      <c r="M250" s="268"/>
      <c r="N250" s="32" t="str">
        <f>+IF(G250=0,"",'Ark1'!V1718)</f>
        <v/>
      </c>
      <c r="O250" s="32" t="str">
        <f>+IF(G250=0,"",'Ark1'!W1718)</f>
        <v/>
      </c>
      <c r="P250" s="32" t="str">
        <f>+IF(G250=0,"",'Ark1'!X1718)</f>
        <v/>
      </c>
      <c r="Q250" s="32" t="str">
        <f>+IF(G250=0,"",'Ark1'!AG1718)</f>
        <v/>
      </c>
      <c r="R250" s="32" t="str">
        <f>+IF(G250=0,"",'Ark1'!AH1718)</f>
        <v/>
      </c>
      <c r="S250" s="377" t="str">
        <f>+IF(G250=0,"",'Ark1'!AR1762)</f>
        <v/>
      </c>
      <c r="T250" s="113" t="str">
        <f>+IF(G250=0,"",'Ark1'!AS1762)</f>
        <v/>
      </c>
      <c r="U250" s="32" t="str">
        <f>+IF(G250=0,"",'Ark1'!Y1718)</f>
        <v/>
      </c>
      <c r="V250" s="26" t="str">
        <f>+IF(G250=0,"",'Ark1'!AA1718)</f>
        <v/>
      </c>
      <c r="W250" s="32" t="str">
        <f>+IF(G250=0,"",'Ark1'!AC1718)</f>
        <v/>
      </c>
      <c r="X250" s="305" t="str">
        <f t="shared" si="43"/>
        <v/>
      </c>
      <c r="Y250" s="32" t="str">
        <f t="shared" si="44"/>
        <v/>
      </c>
      <c r="Z250" s="27" t="str">
        <f t="shared" si="45"/>
        <v/>
      </c>
      <c r="AA250" s="247"/>
      <c r="AB250" s="250"/>
      <c r="AD250" s="27"/>
      <c r="AE250" s="26"/>
      <c r="AF250" s="273"/>
      <c r="AG250" s="85"/>
      <c r="AK250" s="85"/>
    </row>
    <row r="251" spans="1:56" ht="15.6">
      <c r="A251" s="247"/>
      <c r="B251" s="267">
        <f>+'Ark1'!C1753</f>
        <v>2024</v>
      </c>
      <c r="C251" s="267">
        <f>+'Ark1'!L1753</f>
        <v>5</v>
      </c>
      <c r="D251" s="267" t="s">
        <v>402</v>
      </c>
      <c r="E251" s="275">
        <f>+'Ark1'!AP1753</f>
        <v>14</v>
      </c>
      <c r="F251" s="267" t="str">
        <f>+IF(G251=0,"",'Ark1'!Q1753)</f>
        <v/>
      </c>
      <c r="G251" s="361">
        <f>+'Ark1'!R1753</f>
        <v>0</v>
      </c>
      <c r="H251" s="268">
        <f>+'Ark1'!AE1753</f>
        <v>0</v>
      </c>
      <c r="I251" s="268"/>
      <c r="J251" s="268" t="str">
        <f>+IF(G251=0,"",'Ark1'!AF1753)</f>
        <v/>
      </c>
      <c r="K251" s="269" t="str">
        <f>+IF(G251=0,"",'Ark1'!T1753)</f>
        <v/>
      </c>
      <c r="L251" s="305" t="str">
        <f>+IF(G251=0,"",'Ark1'!U1753)</f>
        <v/>
      </c>
      <c r="M251" s="268"/>
      <c r="N251" s="270" t="str">
        <f>+IF(G251=0,"",'Ark1'!V1753)</f>
        <v/>
      </c>
      <c r="O251" s="270" t="str">
        <f>+IF(G251=0,"",'Ark1'!W1753)</f>
        <v/>
      </c>
      <c r="P251" s="270" t="str">
        <f>+IF(G251=0,"",'Ark1'!X1753)</f>
        <v/>
      </c>
      <c r="Q251" s="270" t="str">
        <f>+IF(G251=0,"",'Ark1'!AG1753)</f>
        <v/>
      </c>
      <c r="R251" s="270" t="str">
        <f>+IF(G251=0,"",'Ark1'!AH1753)</f>
        <v/>
      </c>
      <c r="S251" s="377" t="str">
        <f>+IF(G251=0,"",'Ark1'!AR1797)</f>
        <v/>
      </c>
      <c r="T251" s="113" t="str">
        <f>+IF(G251=0,"",'Ark1'!AS1797)</f>
        <v/>
      </c>
      <c r="U251" s="270" t="str">
        <f>+IF(G251=0,"",'Ark1'!Y1753)</f>
        <v/>
      </c>
      <c r="V251" s="269" t="str">
        <f>+IF(G251=0,"",'Ark1'!AA1753)</f>
        <v/>
      </c>
      <c r="W251" s="270" t="str">
        <f>+IF(G251=0,"",'Ark1'!AC1753)</f>
        <v/>
      </c>
      <c r="X251" s="305" t="str">
        <f t="shared" si="43"/>
        <v/>
      </c>
      <c r="Y251" s="270" t="str">
        <f t="shared" si="44"/>
        <v/>
      </c>
      <c r="Z251" s="268" t="str">
        <f t="shared" si="45"/>
        <v/>
      </c>
      <c r="AA251" s="247"/>
      <c r="AB251" s="250"/>
      <c r="AD251" s="27"/>
      <c r="AE251" s="26"/>
      <c r="AF251" s="273"/>
      <c r="AG251" s="85"/>
      <c r="AK251" s="85"/>
    </row>
    <row r="252" spans="1:56" ht="15.6">
      <c r="A252" s="247"/>
      <c r="B252" s="330">
        <f>+'Ark1'!C1788</f>
        <v>2024</v>
      </c>
      <c r="C252" s="267">
        <f>+'Ark1'!L1788</f>
        <v>6</v>
      </c>
      <c r="D252" s="267" t="s">
        <v>33</v>
      </c>
      <c r="E252" s="276">
        <f>+'Ark1'!AP1788</f>
        <v>14</v>
      </c>
      <c r="F252" s="85" t="str">
        <f>+IF(G252=0,"",'Ark1'!Q1788)</f>
        <v/>
      </c>
      <c r="G252" s="361">
        <f>+'Ark1'!R1788</f>
        <v>0</v>
      </c>
      <c r="H252" s="27" t="str">
        <f>+IF(G252=0,"",'Ark1'!AE1788)</f>
        <v/>
      </c>
      <c r="I252" s="268"/>
      <c r="J252" s="27" t="str">
        <f>+IF(G252=0,"",'Ark1'!AF1788)</f>
        <v/>
      </c>
      <c r="K252" s="26" t="str">
        <f>+IF(G252=0,"",'Ark1'!T1788)</f>
        <v/>
      </c>
      <c r="L252" s="305" t="str">
        <f>+IF(G252=0,"",'Ark1'!U1788)</f>
        <v/>
      </c>
      <c r="M252" s="268"/>
      <c r="N252" s="32" t="str">
        <f>+IF(G252=0,"",'Ark1'!V1788)</f>
        <v/>
      </c>
      <c r="O252" s="32" t="str">
        <f>+IF(G252=0,"",'Ark1'!W1788)</f>
        <v/>
      </c>
      <c r="P252" s="32" t="str">
        <f>+IF(G252=0,"",'Ark1'!X1788)</f>
        <v/>
      </c>
      <c r="Q252" s="32" t="str">
        <f>+IF(G252=0,"",'Ark1'!AG1788)</f>
        <v/>
      </c>
      <c r="R252" s="32" t="str">
        <f>+IF(G252=0,"",'Ark1'!AH1788)</f>
        <v/>
      </c>
      <c r="S252" s="377" t="str">
        <f>+IF(G252=0,"",'Ark1'!AR1832)</f>
        <v/>
      </c>
      <c r="T252" s="113" t="str">
        <f>+IF(G252=0,"",'Ark1'!AS1832)</f>
        <v/>
      </c>
      <c r="U252" s="32" t="str">
        <f>+IF(G252=0,"",'Ark1'!Y1788)</f>
        <v/>
      </c>
      <c r="V252" s="26" t="str">
        <f>+IF(G252=0,"",'Ark1'!AA1788)</f>
        <v/>
      </c>
      <c r="W252" s="32" t="str">
        <f>+IF(G252=0,"",'Ark1'!AC1788)</f>
        <v/>
      </c>
      <c r="X252" s="305" t="str">
        <f t="shared" si="43"/>
        <v/>
      </c>
      <c r="Y252" s="32" t="str">
        <f t="shared" si="44"/>
        <v/>
      </c>
      <c r="Z252" s="27" t="str">
        <f t="shared" si="45"/>
        <v/>
      </c>
      <c r="AA252" s="247"/>
      <c r="AB252" s="250"/>
      <c r="AD252" s="27"/>
      <c r="AE252" s="26"/>
      <c r="AF252" s="273"/>
      <c r="AG252" s="85"/>
      <c r="AK252" s="85"/>
    </row>
    <row r="253" spans="1:56" ht="15.6">
      <c r="A253" s="247"/>
      <c r="B253" s="330">
        <f>+'Ark1'!C1823</f>
        <v>2024</v>
      </c>
      <c r="C253" s="267">
        <f>+'Ark1'!L1823</f>
        <v>7</v>
      </c>
      <c r="D253" s="267" t="s">
        <v>34</v>
      </c>
      <c r="E253" s="275">
        <f>+'Ark1'!AP1823</f>
        <v>14</v>
      </c>
      <c r="F253" s="267" t="str">
        <f>+IF(G253=0,"",'Ark1'!Q1823)</f>
        <v/>
      </c>
      <c r="G253" s="361">
        <f>+'Ark1'!R1823</f>
        <v>0</v>
      </c>
      <c r="H253" s="268" t="str">
        <f>+IF(G253=0,"",'Ark1'!AE1823)</f>
        <v/>
      </c>
      <c r="I253" s="268"/>
      <c r="J253" s="268" t="str">
        <f>+IF(G253=0,"",'Ark1'!AF1823)</f>
        <v/>
      </c>
      <c r="K253" s="269" t="str">
        <f>+IF(G253=0,"",'Ark1'!T1823)</f>
        <v/>
      </c>
      <c r="L253" s="305" t="str">
        <f>+IF(G253=0,"",'Ark1'!U1823)</f>
        <v/>
      </c>
      <c r="M253" s="268"/>
      <c r="N253" s="270" t="str">
        <f>+IF(G253=0,"",'Ark1'!V1823)</f>
        <v/>
      </c>
      <c r="O253" s="270" t="str">
        <f>+IF(G253=0,"",'Ark1'!W1823)</f>
        <v/>
      </c>
      <c r="P253" s="270" t="str">
        <f>+IF(G253=0,"",'Ark1'!X1823)</f>
        <v/>
      </c>
      <c r="Q253" s="270" t="str">
        <f>+IF(G253=0,"",'Ark1'!AG1823)</f>
        <v/>
      </c>
      <c r="R253" s="270" t="str">
        <f>+IF(G253=0,"",'Ark1'!AH1823)</f>
        <v/>
      </c>
      <c r="S253" s="377" t="str">
        <f>+IF(G253=0,"",'Ark1'!AR1867)</f>
        <v/>
      </c>
      <c r="T253" s="113" t="str">
        <f>+IF(G253=0,"",'Ark1'!AS1867)</f>
        <v/>
      </c>
      <c r="U253" s="270" t="str">
        <f>+IF(G253=0,"",'Ark1'!Y1823)</f>
        <v/>
      </c>
      <c r="V253" s="269" t="str">
        <f>+IF(G253=0,"",'Ark1'!AA1823)</f>
        <v/>
      </c>
      <c r="W253" s="270" t="str">
        <f>+IF(G253=0,"",'Ark1'!AC1823)</f>
        <v/>
      </c>
      <c r="X253" s="305" t="str">
        <f t="shared" si="43"/>
        <v/>
      </c>
      <c r="Y253" s="270" t="str">
        <f t="shared" si="44"/>
        <v/>
      </c>
      <c r="Z253" s="268" t="str">
        <f t="shared" si="45"/>
        <v/>
      </c>
      <c r="AA253" s="247"/>
      <c r="AB253" s="250"/>
      <c r="AD253" s="27"/>
      <c r="AE253" s="26"/>
      <c r="AF253" s="273"/>
      <c r="AG253" s="85"/>
      <c r="AK253" s="85"/>
    </row>
    <row r="254" spans="1:56" ht="15.6">
      <c r="A254" s="247"/>
      <c r="B254" s="85">
        <f>+'Ark1'!C1858</f>
        <v>2024</v>
      </c>
      <c r="C254" s="85">
        <f>+'Ark1'!L1858</f>
        <v>8</v>
      </c>
      <c r="D254" s="85" t="s">
        <v>35</v>
      </c>
      <c r="E254" s="276">
        <f>+'Ark1'!AP1858</f>
        <v>14</v>
      </c>
      <c r="F254" s="85" t="str">
        <f>+IF(G254=0,"",'Ark1'!Q1858)</f>
        <v/>
      </c>
      <c r="G254" s="361">
        <f>+'Ark1'!R1858</f>
        <v>0</v>
      </c>
      <c r="H254" s="27" t="str">
        <f>+IF(G254=0,"",'Ark1'!AE1858)</f>
        <v/>
      </c>
      <c r="I254" s="268"/>
      <c r="J254" s="27" t="str">
        <f>+IF(G254=0,"",'Ark1'!AF1858)</f>
        <v/>
      </c>
      <c r="K254" s="26" t="str">
        <f>+IF(G254=0,"",'Ark1'!T1858)</f>
        <v/>
      </c>
      <c r="L254" s="305" t="str">
        <f>+IF(G254=0,"",'Ark1'!U1858)</f>
        <v/>
      </c>
      <c r="M254" s="268"/>
      <c r="N254" s="32" t="str">
        <f>+IF(G254=0,"",'Ark1'!V1858)</f>
        <v/>
      </c>
      <c r="O254" s="32" t="str">
        <f>+IF(G254=0,"",'Ark1'!W1858)</f>
        <v/>
      </c>
      <c r="P254" s="32" t="str">
        <f>+IF(G254=0,"",'Ark1'!X1858)</f>
        <v/>
      </c>
      <c r="Q254" s="32" t="str">
        <f>+IF(G254=0,"",'Ark1'!AG1858)</f>
        <v/>
      </c>
      <c r="R254" s="32" t="str">
        <f>+IF(G254=0,"",'Ark1'!AH1858)</f>
        <v/>
      </c>
      <c r="S254" s="377" t="str">
        <f>+IF(G254=0,"",'Ark1'!AR1751)</f>
        <v/>
      </c>
      <c r="T254" s="113" t="str">
        <f>+IF(G254=0,"",'Ark1'!AS1751)</f>
        <v/>
      </c>
      <c r="U254" s="32" t="str">
        <f>+IF(G254=0,"",'Ark1'!Y1858)</f>
        <v/>
      </c>
      <c r="V254" s="26" t="str">
        <f>+IF(G254=0,"",'Ark1'!AA1858)</f>
        <v/>
      </c>
      <c r="W254" s="32" t="str">
        <f>+IF(G254=0,"",'Ark1'!AC1858)</f>
        <v/>
      </c>
      <c r="X254" s="305" t="str">
        <f t="shared" si="43"/>
        <v/>
      </c>
      <c r="Y254" s="32" t="str">
        <f t="shared" si="44"/>
        <v/>
      </c>
      <c r="Z254" s="27" t="str">
        <f t="shared" si="45"/>
        <v/>
      </c>
      <c r="AA254" s="247"/>
      <c r="AB254" s="250"/>
      <c r="AD254" s="27"/>
      <c r="AE254" s="26"/>
      <c r="AF254" s="273"/>
      <c r="AG254" s="85"/>
      <c r="AK254" s="85"/>
    </row>
    <row r="255" spans="1:56" ht="15.6">
      <c r="A255" s="247"/>
      <c r="B255" s="330">
        <f>+'Ark1'!C1893</f>
        <v>2024</v>
      </c>
      <c r="C255" s="267">
        <f>+'Ark1'!L1893</f>
        <v>9</v>
      </c>
      <c r="D255" s="267" t="s">
        <v>36</v>
      </c>
      <c r="E255" s="275">
        <f>+'Ark1'!AP1893</f>
        <v>14</v>
      </c>
      <c r="F255" s="267" t="str">
        <f>+IF(G255=0,"",'Ark1'!Q1893)</f>
        <v/>
      </c>
      <c r="G255" s="361">
        <f>+'Ark1'!R1893</f>
        <v>0</v>
      </c>
      <c r="H255" s="268" t="str">
        <f>+IF(G255=0,"",'Ark1'!AE1893)</f>
        <v/>
      </c>
      <c r="I255" s="268"/>
      <c r="J255" s="268" t="str">
        <f>+IF(G255=0,"",'Ark1'!AF1893)</f>
        <v/>
      </c>
      <c r="K255" s="269" t="str">
        <f>+IF(G255=0,"",'Ark1'!T1893)</f>
        <v/>
      </c>
      <c r="L255" s="305" t="str">
        <f>+IF(G255=0,"",'Ark1'!U1893)</f>
        <v/>
      </c>
      <c r="M255" s="268"/>
      <c r="N255" s="270" t="str">
        <f>+IF(G255=0,"",'Ark1'!V1893)</f>
        <v/>
      </c>
      <c r="O255" s="270" t="str">
        <f>+IF(G255=0,"",'Ark1'!W1893)</f>
        <v/>
      </c>
      <c r="P255" s="270" t="str">
        <f>+IF(G255=0,"",'Ark1'!X1893)</f>
        <v/>
      </c>
      <c r="Q255" s="270" t="str">
        <f>+IF(G255=0,"",'Ark1'!AG1893)</f>
        <v/>
      </c>
      <c r="R255" s="270" t="str">
        <f>+IF(G255=0,"",'Ark1'!AH1893)</f>
        <v/>
      </c>
      <c r="S255" s="377" t="str">
        <f>+IF(G255=0,"",'Ark1'!AR1752)</f>
        <v/>
      </c>
      <c r="T255" s="113" t="str">
        <f>+IF(G255=0,"",'Ark1'!AS1752)</f>
        <v/>
      </c>
      <c r="U255" s="270" t="str">
        <f>+IF(G255=0,"",'Ark1'!Y1893)</f>
        <v/>
      </c>
      <c r="V255" s="269" t="str">
        <f>+IF(G255=0,"",'Ark1'!AA1893)</f>
        <v/>
      </c>
      <c r="W255" s="270" t="str">
        <f>+IF(G255=0,"",'Ark1'!AC1893)</f>
        <v/>
      </c>
      <c r="X255" s="305" t="str">
        <f t="shared" si="43"/>
        <v/>
      </c>
      <c r="Y255" s="270" t="str">
        <f t="shared" si="44"/>
        <v/>
      </c>
      <c r="Z255" s="268" t="str">
        <f t="shared" si="45"/>
        <v/>
      </c>
      <c r="AA255" s="247"/>
      <c r="AB255" s="250"/>
      <c r="AD255" s="27"/>
      <c r="AE255" s="26"/>
      <c r="AF255" s="273"/>
      <c r="AG255" s="85"/>
      <c r="AK255" s="85"/>
    </row>
    <row r="256" spans="1:56" ht="15.6">
      <c r="A256" s="247"/>
      <c r="B256" s="330">
        <f>+'Ark1'!C1928</f>
        <v>2024</v>
      </c>
      <c r="C256" s="267">
        <f>+'Ark1'!L1928</f>
        <v>10</v>
      </c>
      <c r="D256" s="267" t="s">
        <v>37</v>
      </c>
      <c r="E256" s="276">
        <f>+'Ark1'!AP1928</f>
        <v>14</v>
      </c>
      <c r="F256" s="85" t="str">
        <f>+IF(G256=0,"",'Ark1'!Q1928)</f>
        <v/>
      </c>
      <c r="G256" s="361">
        <f>+'Ark1'!R1928</f>
        <v>0</v>
      </c>
      <c r="H256" s="27" t="str">
        <f>+IF(G256=0,"",'Ark1'!AE1928)</f>
        <v/>
      </c>
      <c r="I256" s="268"/>
      <c r="J256" s="27" t="str">
        <f>+IF(G256=0,"",'Ark1'!AF1928)</f>
        <v/>
      </c>
      <c r="K256" s="26" t="str">
        <f>+IF(G256=0,"",'Ark1'!T1928)</f>
        <v/>
      </c>
      <c r="L256" s="305" t="str">
        <f>+IF(G256=0,"",'Ark1'!U1928)</f>
        <v/>
      </c>
      <c r="M256" s="268"/>
      <c r="N256" s="32" t="str">
        <f>+IF(G256=0,"",'Ark1'!V1928)</f>
        <v/>
      </c>
      <c r="O256" s="32" t="str">
        <f>+IF(G256=0,"",'Ark1'!W1928)</f>
        <v/>
      </c>
      <c r="P256" s="32" t="str">
        <f>+IF(G256=0,"",'Ark1'!X1928)</f>
        <v/>
      </c>
      <c r="Q256" s="32" t="str">
        <f>+IF(G256=0,"",'Ark1'!AG1928)</f>
        <v/>
      </c>
      <c r="R256" s="32" t="str">
        <f>+IF(G256=0,"",'Ark1'!AH1928)</f>
        <v/>
      </c>
      <c r="S256" s="377" t="str">
        <f>+IF(G256=0,"",'Ark1'!AR1753)</f>
        <v/>
      </c>
      <c r="T256" s="113" t="str">
        <f>+IF(G256=0,"",'Ark1'!AS1753)</f>
        <v/>
      </c>
      <c r="U256" s="32" t="str">
        <f>+IF(G256=0,"",'Ark1'!Y1928)</f>
        <v/>
      </c>
      <c r="V256" s="26" t="str">
        <f>+IF(G256=0,"",'Ark1'!AA1928)</f>
        <v/>
      </c>
      <c r="W256" s="32" t="str">
        <f>+IF(G256=0,"",'Ark1'!AC1928)</f>
        <v/>
      </c>
      <c r="X256" s="305" t="str">
        <f t="shared" si="43"/>
        <v/>
      </c>
      <c r="Y256" s="32" t="str">
        <f t="shared" si="44"/>
        <v/>
      </c>
      <c r="Z256" s="27" t="str">
        <f t="shared" si="45"/>
        <v/>
      </c>
      <c r="AA256" s="247"/>
      <c r="AB256" s="250"/>
      <c r="AD256" s="27"/>
      <c r="AE256" s="26"/>
      <c r="AF256" s="273"/>
      <c r="AG256" s="85"/>
      <c r="AK256" s="85"/>
    </row>
    <row r="257" spans="1:56" ht="15.6">
      <c r="A257" s="247"/>
      <c r="B257" s="330">
        <f>+'Ark1'!C1963</f>
        <v>2024</v>
      </c>
      <c r="C257" s="267">
        <f>+'Ark1'!L1963</f>
        <v>11</v>
      </c>
      <c r="D257" s="267" t="s">
        <v>38</v>
      </c>
      <c r="E257" s="275">
        <f>+'Ark1'!AP1963</f>
        <v>14</v>
      </c>
      <c r="F257" s="267" t="str">
        <f>+IF(G257=0,"",'Ark1'!Q1963)</f>
        <v/>
      </c>
      <c r="G257" s="361">
        <f>+'Ark1'!R1963</f>
        <v>0</v>
      </c>
      <c r="H257" s="268" t="str">
        <f>+IF(G257=0,"",'Ark1'!AE1963)</f>
        <v/>
      </c>
      <c r="I257" s="268"/>
      <c r="J257" s="268" t="str">
        <f>+IF(G257=0,"",'Ark1'!AF1963)</f>
        <v/>
      </c>
      <c r="K257" s="269" t="str">
        <f>+IF(G257=0,"",'Ark1'!T1963)</f>
        <v/>
      </c>
      <c r="L257" s="305" t="str">
        <f>+IF(G257=0,"",'Ark1'!U1963)</f>
        <v/>
      </c>
      <c r="M257" s="268"/>
      <c r="N257" s="270" t="str">
        <f>+IF(G257=0,"",'Ark1'!V1963)</f>
        <v/>
      </c>
      <c r="O257" s="270" t="str">
        <f>+IF(G257=0,"",'Ark1'!W1963)</f>
        <v/>
      </c>
      <c r="P257" s="270" t="str">
        <f>+IF(G257=0,"",'Ark1'!X1963)</f>
        <v/>
      </c>
      <c r="Q257" s="270" t="str">
        <f>+IF(G257=0,"",'Ark1'!AG1963)</f>
        <v/>
      </c>
      <c r="R257" s="270" t="str">
        <f>+IF(G257=0,"",'Ark1'!AH1963)</f>
        <v/>
      </c>
      <c r="S257" s="377" t="str">
        <f>+IF(G257=0,"",'Ark1'!AR1754)</f>
        <v/>
      </c>
      <c r="T257" s="113" t="str">
        <f>+IF(G257=0,"",'Ark1'!AS1754)</f>
        <v/>
      </c>
      <c r="U257" s="270" t="str">
        <f>+IF(G257=0,"",'Ark1'!Y1963)</f>
        <v/>
      </c>
      <c r="V257" s="269" t="str">
        <f>+IF(G257=0,"",'Ark1'!AA1963)</f>
        <v/>
      </c>
      <c r="W257" s="270" t="str">
        <f>+IF(G257=0,"",'Ark1'!AC1963)</f>
        <v/>
      </c>
      <c r="X257" s="305" t="str">
        <f t="shared" si="43"/>
        <v/>
      </c>
      <c r="Y257" s="270" t="str">
        <f t="shared" si="44"/>
        <v/>
      </c>
      <c r="Z257" s="268" t="str">
        <f t="shared" si="45"/>
        <v/>
      </c>
      <c r="AA257" s="247"/>
      <c r="AB257" s="250"/>
      <c r="AD257" s="27"/>
      <c r="AE257" s="26"/>
      <c r="AF257" s="273"/>
      <c r="AG257" s="85"/>
      <c r="AK257" s="85"/>
    </row>
    <row r="258" spans="1:56" ht="15.6">
      <c r="A258" s="247"/>
      <c r="B258" s="330">
        <f>+'Ark1'!C1998</f>
        <v>2024</v>
      </c>
      <c r="C258" s="267">
        <f>+'Ark1'!L1998</f>
        <v>12</v>
      </c>
      <c r="D258" s="267" t="s">
        <v>39</v>
      </c>
      <c r="E258" s="276">
        <f>+'Ark1'!AP1998</f>
        <v>14</v>
      </c>
      <c r="F258" s="85" t="str">
        <f>+IF(G258=0,"",'Ark1'!Q1998)</f>
        <v/>
      </c>
      <c r="G258" s="361">
        <f>+'Ark1'!R1998</f>
        <v>0</v>
      </c>
      <c r="H258" s="27" t="str">
        <f>+IF(G258=0,"",'Ark1'!AE1998)</f>
        <v/>
      </c>
      <c r="I258" s="268"/>
      <c r="J258" s="27" t="str">
        <f>+IF(G258=0,"",'Ark1'!AF1998)</f>
        <v/>
      </c>
      <c r="K258" s="26" t="str">
        <f>+IF(G258=0,"",'Ark1'!T1998)</f>
        <v/>
      </c>
      <c r="L258" s="305" t="str">
        <f>+IF(G258=0,"",'Ark1'!U1998)</f>
        <v/>
      </c>
      <c r="M258" s="268"/>
      <c r="N258" s="32" t="str">
        <f>+IF(G258=0,"",'Ark1'!V1998)</f>
        <v/>
      </c>
      <c r="O258" s="32" t="str">
        <f>+IF(G258=0,"",'Ark1'!W1998)</f>
        <v/>
      </c>
      <c r="P258" s="32" t="str">
        <f>+IF(G258=0,"",'Ark1'!X1998)</f>
        <v/>
      </c>
      <c r="Q258" s="32" t="str">
        <f>+IF(G258=0,"",'Ark1'!AG1998)</f>
        <v/>
      </c>
      <c r="R258" s="32" t="str">
        <f>+IF(G258=0,"",'Ark1'!AH1998)</f>
        <v/>
      </c>
      <c r="S258" s="377" t="str">
        <f>+IF(G258=0,"",'Ark1'!AR1755)</f>
        <v/>
      </c>
      <c r="T258" s="113" t="str">
        <f>+IF(G258=0,"",'Ark1'!AS1755)</f>
        <v/>
      </c>
      <c r="U258" s="32" t="str">
        <f>+IF(G258=0,"",'Ark1'!Y1998)</f>
        <v/>
      </c>
      <c r="V258" s="26" t="str">
        <f>+IF(G258=0,"",'Ark1'!AA1998)</f>
        <v/>
      </c>
      <c r="W258" s="32" t="str">
        <f>+IF(G258=0,"",'Ark1'!AC1998)</f>
        <v/>
      </c>
      <c r="X258" s="305" t="str">
        <f t="shared" si="43"/>
        <v/>
      </c>
      <c r="Y258" s="32" t="str">
        <f t="shared" si="44"/>
        <v/>
      </c>
      <c r="Z258" s="27" t="str">
        <f t="shared" si="45"/>
        <v/>
      </c>
      <c r="AA258" s="247"/>
      <c r="AB258" s="250"/>
      <c r="AD258" s="27"/>
      <c r="AE258" s="26"/>
      <c r="AF258" s="273"/>
      <c r="AG258" s="85"/>
      <c r="AK258" s="85"/>
    </row>
    <row r="259" spans="1:56" ht="15.6">
      <c r="A259" s="247"/>
      <c r="B259" s="330">
        <f>+'Ark1'!C2033</f>
        <v>2024</v>
      </c>
      <c r="C259" s="267">
        <f>+'Ark1'!L2033</f>
        <v>13</v>
      </c>
      <c r="D259" s="267" t="s">
        <v>40</v>
      </c>
      <c r="E259" s="275">
        <f>+'Ark1'!AP2033</f>
        <v>14</v>
      </c>
      <c r="F259" s="267" t="str">
        <f>+IF(G259=0,"",'Ark1'!Q2033)</f>
        <v/>
      </c>
      <c r="G259" s="361">
        <f>+'Ark1'!R2033</f>
        <v>0</v>
      </c>
      <c r="H259" s="268" t="str">
        <f>+IF(G259=0,"",'Ark1'!AE2033)</f>
        <v/>
      </c>
      <c r="I259" s="268"/>
      <c r="J259" s="268" t="str">
        <f>+IF(G259=0,"",'Ark1'!AF2033)</f>
        <v/>
      </c>
      <c r="K259" s="269" t="str">
        <f>+IF(G259=0,"",'Ark1'!T2033)</f>
        <v/>
      </c>
      <c r="L259" s="305" t="str">
        <f>+IF(G259=0,"",'Ark1'!U2033)</f>
        <v/>
      </c>
      <c r="M259" s="268"/>
      <c r="N259" s="270" t="str">
        <f>+IF(G259=0,"",'Ark1'!V2033)</f>
        <v/>
      </c>
      <c r="O259" s="270" t="str">
        <f>+IF(G259=0,"",'Ark1'!W2033)</f>
        <v/>
      </c>
      <c r="P259" s="270" t="str">
        <f>+IF(G259=0,"",'Ark1'!X2033)</f>
        <v/>
      </c>
      <c r="Q259" s="270" t="str">
        <f>+IF(G259=0,"",'Ark1'!AG2033)</f>
        <v/>
      </c>
      <c r="R259" s="270" t="str">
        <f>+IF(G259=0,"",'Ark1'!AH2033)</f>
        <v/>
      </c>
      <c r="S259" s="377" t="str">
        <f>+IF(G259=0,"",'Ark1'!AR1756)</f>
        <v/>
      </c>
      <c r="T259" s="113" t="str">
        <f>+IF(G259=0,"",'Ark1'!AS1756)</f>
        <v/>
      </c>
      <c r="U259" s="270" t="str">
        <f>+IF(G259=0,"",'Ark1'!Y2033)</f>
        <v/>
      </c>
      <c r="V259" s="269" t="str">
        <f>+IF(G259=0,"",'Ark1'!AA2033)</f>
        <v/>
      </c>
      <c r="W259" s="270" t="str">
        <f>+IF(G259=0,"",'Ark1'!AC2033)</f>
        <v/>
      </c>
      <c r="X259" s="305" t="str">
        <f t="shared" si="43"/>
        <v/>
      </c>
      <c r="Y259" s="270" t="str">
        <f t="shared" si="44"/>
        <v/>
      </c>
      <c r="Z259" s="268" t="str">
        <f t="shared" si="45"/>
        <v/>
      </c>
      <c r="AA259" s="247"/>
      <c r="AB259" s="250"/>
      <c r="AD259" s="27"/>
      <c r="AE259" s="26"/>
      <c r="AF259" s="273"/>
      <c r="AG259" s="85"/>
      <c r="AK259" s="85"/>
    </row>
    <row r="260" spans="1:56" ht="15.6">
      <c r="A260" s="247"/>
      <c r="B260" s="330">
        <f>+'Ark1'!C2068</f>
        <v>2024</v>
      </c>
      <c r="C260" s="267">
        <f>+'Ark1'!L2068</f>
        <v>14</v>
      </c>
      <c r="D260" s="267" t="s">
        <v>403</v>
      </c>
      <c r="E260" s="276">
        <f>+'Ark1'!AP2068</f>
        <v>14</v>
      </c>
      <c r="F260" s="85" t="str">
        <f>+IF(G260=0,"",'Ark1'!Q2068)</f>
        <v/>
      </c>
      <c r="G260" s="361">
        <f>+'Ark1'!R2068</f>
        <v>0</v>
      </c>
      <c r="H260" s="27" t="str">
        <f>+IF(G260=0,"",'Ark1'!AE2068)</f>
        <v/>
      </c>
      <c r="I260" s="268"/>
      <c r="J260" s="27" t="str">
        <f>+IF(G260=0,"",'Ark1'!AF2068)</f>
        <v/>
      </c>
      <c r="K260" s="26" t="str">
        <f>+IF(G260=0,"",'Ark1'!T2068)</f>
        <v/>
      </c>
      <c r="L260" s="305" t="str">
        <f>+IF(G260=0,"",'Ark1'!U2068)</f>
        <v/>
      </c>
      <c r="M260" s="268"/>
      <c r="N260" s="32" t="str">
        <f>+IF(G260=0,"",'Ark1'!V2068)</f>
        <v/>
      </c>
      <c r="O260" s="32" t="str">
        <f>+IF(G260=0,"",'Ark1'!W2068)</f>
        <v/>
      </c>
      <c r="P260" s="32" t="str">
        <f>+IF(G260=0,"",'Ark1'!X2068)</f>
        <v/>
      </c>
      <c r="Q260" s="32" t="str">
        <f>+IF(G260=0,"",'Ark1'!AG2068)</f>
        <v/>
      </c>
      <c r="R260" s="32" t="str">
        <f>+IF(G260=0,"",'Ark1'!AH2068)</f>
        <v/>
      </c>
      <c r="S260" s="377" t="str">
        <f>+IF(G260=0,"",'Ark1'!AR1757)</f>
        <v/>
      </c>
      <c r="T260" s="113" t="str">
        <f>+IF(G260=0,"",'Ark1'!AS1757)</f>
        <v/>
      </c>
      <c r="U260" s="32" t="str">
        <f>+IF(G260=0,"",'Ark1'!Y2068)</f>
        <v/>
      </c>
      <c r="V260" s="26" t="str">
        <f>+IF(G260=0,"",'Ark1'!AA2068)</f>
        <v/>
      </c>
      <c r="W260" s="32" t="str">
        <f>+IF(G260=0,"",'Ark1'!AC2068)</f>
        <v/>
      </c>
      <c r="X260" s="305" t="str">
        <f t="shared" si="43"/>
        <v/>
      </c>
      <c r="Y260" s="32" t="str">
        <f t="shared" si="44"/>
        <v/>
      </c>
      <c r="Z260" s="27" t="str">
        <f t="shared" si="45"/>
        <v/>
      </c>
      <c r="AA260" s="247"/>
      <c r="AB260" s="250"/>
      <c r="AD260" s="27"/>
      <c r="AE260" s="26"/>
      <c r="AF260" s="273"/>
      <c r="AG260" s="85"/>
      <c r="AK260" s="85"/>
    </row>
    <row r="261" spans="1:56" ht="15.6">
      <c r="A261" s="247"/>
      <c r="B261" s="330">
        <f>+'Ark1'!C2103</f>
        <v>2024</v>
      </c>
      <c r="C261" s="267">
        <f>+'Ark1'!L2103</f>
        <v>15</v>
      </c>
      <c r="D261" s="267" t="s">
        <v>41</v>
      </c>
      <c r="E261" s="267">
        <f>+'Ark1'!AP2103</f>
        <v>14</v>
      </c>
      <c r="F261" s="267" t="str">
        <f>+IF(G261=0,"",'Ark1'!Q2103)</f>
        <v/>
      </c>
      <c r="G261" s="361">
        <f>+'Ark1'!R2103</f>
        <v>0</v>
      </c>
      <c r="H261" s="268" t="str">
        <f>+IF(G261=0,"",'Ark1'!AE2103)</f>
        <v/>
      </c>
      <c r="I261" s="268"/>
      <c r="J261" s="268" t="str">
        <f>+IF(G261=0,"",'Ark1'!AF2103)</f>
        <v/>
      </c>
      <c r="K261" s="269" t="str">
        <f>+IF(G261=0,"",'Ark1'!T2103)</f>
        <v/>
      </c>
      <c r="L261" s="380" t="str">
        <f>+IF(G261=0,"",'Ark1'!U2103)</f>
        <v/>
      </c>
      <c r="M261" s="268"/>
      <c r="N261" s="270" t="str">
        <f>+IF(G261=0,"",'Ark1'!V2103)</f>
        <v/>
      </c>
      <c r="O261" s="270" t="str">
        <f>+IF(G261=0,"",'Ark1'!W2103)</f>
        <v/>
      </c>
      <c r="P261" s="270" t="str">
        <f>+IF(G261=0,"",'Ark1'!X2103)</f>
        <v/>
      </c>
      <c r="Q261" s="270" t="str">
        <f>+IF(G261=0,"",'Ark1'!AG2103)</f>
        <v/>
      </c>
      <c r="R261" s="270" t="str">
        <f>+IF(G261=0,"",'Ark1'!AH2103)</f>
        <v/>
      </c>
      <c r="S261" s="377" t="str">
        <f>+IF(G261=0,"",'Ark1'!AR1758)</f>
        <v/>
      </c>
      <c r="T261" s="113" t="str">
        <f>+IF(G261=0,"",'Ark1'!AS1758)</f>
        <v/>
      </c>
      <c r="U261" s="270" t="str">
        <f>+IF(G261=0,"",'Ark1'!Y2103)</f>
        <v/>
      </c>
      <c r="V261" s="269" t="str">
        <f>+IF(G261=0,"",'Ark1'!AA2103)</f>
        <v/>
      </c>
      <c r="W261" s="270" t="str">
        <f>+IF(G261=0,"",'Ark1'!AC2103)</f>
        <v/>
      </c>
      <c r="X261" s="305" t="str">
        <f t="shared" si="43"/>
        <v/>
      </c>
      <c r="Y261" s="270" t="str">
        <f t="shared" si="44"/>
        <v/>
      </c>
      <c r="Z261" s="268" t="str">
        <f t="shared" si="45"/>
        <v/>
      </c>
      <c r="AA261" s="247"/>
      <c r="AB261" s="250"/>
      <c r="AD261" s="27"/>
      <c r="AE261" s="26"/>
      <c r="AF261" s="273"/>
      <c r="AG261" s="85"/>
      <c r="AK261" s="85"/>
    </row>
    <row r="262" spans="1:56" ht="19.8">
      <c r="A262" s="247"/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9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50"/>
      <c r="AD262" s="27"/>
      <c r="AE262" s="26"/>
      <c r="AF262" s="251"/>
      <c r="AG262" s="85"/>
      <c r="AK262" s="85"/>
      <c r="BC262" s="263"/>
    </row>
    <row r="263" spans="1:56" ht="22.8">
      <c r="A263" s="346" t="str">
        <f>+Raser!C25</f>
        <v>Montbéliard</v>
      </c>
      <c r="B263" s="247"/>
      <c r="C263" s="265"/>
      <c r="D263" s="346"/>
      <c r="E263" s="247"/>
      <c r="F263" s="247"/>
      <c r="G263" s="265" t="s">
        <v>639</v>
      </c>
      <c r="H263" s="280">
        <f>SUM(G265:G279)</f>
        <v>0</v>
      </c>
      <c r="I263" s="248"/>
      <c r="J263" s="247"/>
      <c r="K263" s="248"/>
      <c r="L263" s="247"/>
      <c r="M263" s="345" t="str">
        <f>+Raser!P25</f>
        <v/>
      </c>
      <c r="N263" s="249" t="s">
        <v>562</v>
      </c>
      <c r="O263" s="247"/>
      <c r="P263" s="249"/>
      <c r="Q263" s="249"/>
      <c r="R263" s="247"/>
      <c r="S263" s="247"/>
      <c r="T263" s="247"/>
      <c r="U263" s="249"/>
      <c r="V263" s="249"/>
      <c r="W263" s="247"/>
      <c r="X263" s="249"/>
      <c r="Y263" s="345" t="str">
        <f>+Raser!V25</f>
        <v/>
      </c>
      <c r="Z263" s="249" t="s">
        <v>621</v>
      </c>
      <c r="AA263" s="248"/>
      <c r="AB263" s="250"/>
      <c r="AC263" s="250"/>
      <c r="AD263" s="27"/>
      <c r="AF263" s="26"/>
      <c r="AG263" s="251"/>
      <c r="AK263" s="85"/>
      <c r="BD263" s="263"/>
    </row>
    <row r="264" spans="1:56" ht="14.25" customHeight="1">
      <c r="A264" s="247"/>
      <c r="B264" s="247"/>
      <c r="C264" s="265"/>
      <c r="D264" s="344"/>
      <c r="E264" s="247"/>
      <c r="F264" s="265"/>
      <c r="G264" s="265"/>
      <c r="H264" s="265"/>
      <c r="I264" s="265"/>
      <c r="J264" s="265"/>
      <c r="K264" s="265"/>
      <c r="L264" s="265"/>
      <c r="M264" s="265"/>
      <c r="N264" s="266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48"/>
      <c r="AA264" s="247"/>
      <c r="AB264" s="250"/>
      <c r="AD264" s="27"/>
      <c r="AE264" s="26"/>
      <c r="AF264" s="251"/>
      <c r="AG264" s="85"/>
      <c r="AK264" s="85"/>
      <c r="BC264" s="263"/>
    </row>
    <row r="265" spans="1:56" ht="15.6">
      <c r="A265" s="247"/>
      <c r="B265" s="267">
        <f>+'Ark1'!C1614</f>
        <v>2024</v>
      </c>
      <c r="C265" s="267">
        <f>+'Ark1'!L1614</f>
        <v>1</v>
      </c>
      <c r="D265" s="267" t="s">
        <v>29</v>
      </c>
      <c r="E265" s="267">
        <f>+'Ark1'!AP1614</f>
        <v>15</v>
      </c>
      <c r="F265" s="267" t="str">
        <f>+IF(G265=0,"",'Ark1'!Q1614)</f>
        <v/>
      </c>
      <c r="G265" s="361">
        <f>+'Ark1'!R1614</f>
        <v>0</v>
      </c>
      <c r="H265" s="268" t="str">
        <f>+IF(G265=0,"",'Ark1'!AE1614)</f>
        <v/>
      </c>
      <c r="I265" s="268"/>
      <c r="J265" s="268" t="str">
        <f>+IF(G265=0,"",'Ark1'!AF1614)</f>
        <v/>
      </c>
      <c r="K265" s="269" t="str">
        <f>+IF(G265=0,"",'Ark1'!T1614)</f>
        <v/>
      </c>
      <c r="L265" s="305" t="str">
        <f>+IF(G265=0,"",'Ark1'!U1614)</f>
        <v/>
      </c>
      <c r="M265" s="268"/>
      <c r="N265" s="270" t="str">
        <f>+IF(G265=0,"",'Ark1'!V1614)</f>
        <v/>
      </c>
      <c r="O265" s="270" t="str">
        <f>+IF(G265=0,"",'Ark1'!W1614)</f>
        <v/>
      </c>
      <c r="P265" s="270" t="str">
        <f>+IF(G265=0,"",'Ark1'!X1614)</f>
        <v/>
      </c>
      <c r="Q265" s="270" t="str">
        <f>+IF(G265=0,"",'Ark1'!AG1614)</f>
        <v/>
      </c>
      <c r="R265" s="270" t="str">
        <f>+IF(G265=0,"",'Ark1'!AH1614)</f>
        <v/>
      </c>
      <c r="S265" s="377" t="str">
        <f>+IF(G265=0,"",'Ark1'!AR1680)</f>
        <v/>
      </c>
      <c r="T265" s="113" t="str">
        <f>+IF(G265=0,"",'Ark1'!AS1680)</f>
        <v/>
      </c>
      <c r="U265" s="270" t="str">
        <f>+IF(G265=0,"",'Ark1'!Y1614)</f>
        <v/>
      </c>
      <c r="V265" s="269" t="str">
        <f>+IF(G265=0,"",'Ark1'!AA1614)</f>
        <v/>
      </c>
      <c r="W265" s="270" t="str">
        <f>+IF(G265=0,"",'Ark1'!AC1614)</f>
        <v/>
      </c>
      <c r="X265" s="305" t="str">
        <f t="shared" ref="X265:X279" si="46">IF(G265=0,"",1000*L265/Q265)</f>
        <v/>
      </c>
      <c r="Y265" s="270" t="str">
        <f t="shared" ref="Y265:Y279" si="47">IF(G265=0,"",L265/C265)</f>
        <v/>
      </c>
      <c r="Z265" s="268" t="str">
        <f t="shared" ref="Z265:Z279" si="48">IF(G265=0,"",G265/F265)</f>
        <v/>
      </c>
      <c r="AA265" s="247"/>
      <c r="AB265" s="250"/>
      <c r="AD265" s="27"/>
      <c r="AE265" s="26"/>
      <c r="AF265" s="273"/>
      <c r="AG265" s="85"/>
      <c r="AK265" s="85"/>
    </row>
    <row r="266" spans="1:56" ht="15.6">
      <c r="A266" s="247"/>
      <c r="B266" s="306">
        <f>+'Ark1'!C1649</f>
        <v>2024</v>
      </c>
      <c r="C266" s="85">
        <f>+'Ark1'!L1649</f>
        <v>2</v>
      </c>
      <c r="D266" s="85" t="s">
        <v>30</v>
      </c>
      <c r="E266" s="85">
        <f>+'Ark1'!AP1649</f>
        <v>15</v>
      </c>
      <c r="F266" s="85" t="str">
        <f>+IF(G266=0,"",'Ark1'!Q1649)</f>
        <v/>
      </c>
      <c r="G266" s="361">
        <f>+'Ark1'!R1649</f>
        <v>0</v>
      </c>
      <c r="H266" s="27" t="str">
        <f>+IF(G266=0,"",'Ark1'!AE1649)</f>
        <v/>
      </c>
      <c r="I266" s="268"/>
      <c r="J266" s="27" t="str">
        <f>+IF(G266=0,"",'Ark1'!AF1649)</f>
        <v/>
      </c>
      <c r="K266" s="26" t="str">
        <f>+IF(G266=0,"",'Ark1'!T1649)</f>
        <v/>
      </c>
      <c r="L266" s="305" t="str">
        <f>+IF(G266=0,"",'Ark1'!U1649)</f>
        <v/>
      </c>
      <c r="M266" s="268"/>
      <c r="N266" s="32" t="str">
        <f>+IF(G266=0,"",'Ark1'!V1649)</f>
        <v/>
      </c>
      <c r="O266" s="32" t="str">
        <f>+IF(G266=0,"",'Ark1'!W1649)</f>
        <v/>
      </c>
      <c r="P266" s="32" t="str">
        <f>+IF(G266=0,"",'Ark1'!X1649)</f>
        <v/>
      </c>
      <c r="Q266" s="32" t="str">
        <f>+IF(G266=0,"",'Ark1'!AG1649)</f>
        <v/>
      </c>
      <c r="R266" s="32" t="str">
        <f>+IF(G266=0,"",'Ark1'!AH1649)</f>
        <v/>
      </c>
      <c r="S266" s="377" t="str">
        <f>+IF(G266=0,"",'Ark1'!AR1715)</f>
        <v/>
      </c>
      <c r="T266" s="113" t="str">
        <f>+IF(G266=0,"",'Ark1'!AS1715)</f>
        <v/>
      </c>
      <c r="U266" s="32" t="str">
        <f>+IF(G266=0,"",'Ark1'!Y1649)</f>
        <v/>
      </c>
      <c r="V266" s="26" t="str">
        <f>+IF(G266=0,"",'Ark1'!AA1649)</f>
        <v/>
      </c>
      <c r="W266" s="32" t="str">
        <f>+IF(G266=0,"",'Ark1'!AC1649)</f>
        <v/>
      </c>
      <c r="X266" s="305" t="str">
        <f t="shared" si="46"/>
        <v/>
      </c>
      <c r="Y266" s="32" t="str">
        <f t="shared" si="47"/>
        <v/>
      </c>
      <c r="Z266" s="27" t="str">
        <f t="shared" si="48"/>
        <v/>
      </c>
      <c r="AA266" s="247"/>
      <c r="AB266" s="250"/>
      <c r="AD266" s="27"/>
      <c r="AE266" s="26"/>
      <c r="AF266" s="273"/>
      <c r="AG266" s="85"/>
      <c r="AK266" s="85"/>
    </row>
    <row r="267" spans="1:56" ht="15.6">
      <c r="A267" s="247"/>
      <c r="B267" s="306">
        <f>+'Ark1'!C1684</f>
        <v>2024</v>
      </c>
      <c r="C267" s="267">
        <f>+'Ark1'!L1684</f>
        <v>3</v>
      </c>
      <c r="D267" s="267" t="s">
        <v>31</v>
      </c>
      <c r="E267" s="267">
        <f>+'Ark1'!AP1684</f>
        <v>15</v>
      </c>
      <c r="F267" s="267" t="str">
        <f>+IF(G267=0,"",'Ark1'!Q1684)</f>
        <v/>
      </c>
      <c r="G267" s="361">
        <f>+'Ark1'!R1684</f>
        <v>0</v>
      </c>
      <c r="H267" s="268" t="str">
        <f>+IF(G267=0,"",'Ark1'!AE1684)</f>
        <v/>
      </c>
      <c r="I267" s="268"/>
      <c r="J267" s="268" t="str">
        <f>+IF(G267=0,"",'Ark1'!AF1684)</f>
        <v/>
      </c>
      <c r="K267" s="269" t="str">
        <f>+IF(G267=0,"",'Ark1'!T1684)</f>
        <v/>
      </c>
      <c r="L267" s="305" t="str">
        <f>+IF(G267=0,"",'Ark1'!U1684)</f>
        <v/>
      </c>
      <c r="M267" s="268"/>
      <c r="N267" s="270" t="str">
        <f>+IF(G267=0,"",'Ark1'!V1684)</f>
        <v/>
      </c>
      <c r="O267" s="270" t="str">
        <f>+IF(G267=0,"",'Ark1'!W1684)</f>
        <v/>
      </c>
      <c r="P267" s="270" t="str">
        <f>+IF(G267=0,"",'Ark1'!X1684)</f>
        <v/>
      </c>
      <c r="Q267" s="270" t="str">
        <f>+IF(G267=0,"",'Ark1'!AG1684)</f>
        <v/>
      </c>
      <c r="R267" s="270" t="str">
        <f>+IF(G267=0,"",'Ark1'!AH1684)</f>
        <v/>
      </c>
      <c r="S267" s="377" t="str">
        <f>+IF(G267=0,"",'Ark1'!AR1750)</f>
        <v/>
      </c>
      <c r="T267" s="113" t="str">
        <f>+IF(G267=0,"",'Ark1'!AS1750)</f>
        <v/>
      </c>
      <c r="U267" s="270" t="str">
        <f>+IF(G267=0,"",'Ark1'!Y1684)</f>
        <v/>
      </c>
      <c r="V267" s="269" t="str">
        <f>+IF(G267=0,"",'Ark1'!AA1684)</f>
        <v/>
      </c>
      <c r="W267" s="270" t="str">
        <f>+IF(G267=0,"",'Ark1'!AC1684)</f>
        <v/>
      </c>
      <c r="X267" s="305" t="str">
        <f t="shared" si="46"/>
        <v/>
      </c>
      <c r="Y267" s="270" t="str">
        <f t="shared" si="47"/>
        <v/>
      </c>
      <c r="Z267" s="268" t="str">
        <f t="shared" si="48"/>
        <v/>
      </c>
      <c r="AA267" s="247"/>
      <c r="AB267" s="250"/>
      <c r="AD267" s="27"/>
      <c r="AE267" s="26"/>
      <c r="AF267" s="273"/>
      <c r="AG267" s="85"/>
      <c r="AK267" s="85"/>
    </row>
    <row r="268" spans="1:56" ht="15.6">
      <c r="A268" s="247"/>
      <c r="B268" s="306">
        <f>+'Ark1'!C1719</f>
        <v>2024</v>
      </c>
      <c r="C268" s="267">
        <f>+'Ark1'!L1719</f>
        <v>4</v>
      </c>
      <c r="D268" s="267" t="s">
        <v>32</v>
      </c>
      <c r="E268" s="85">
        <f>+'Ark1'!AP1719</f>
        <v>15</v>
      </c>
      <c r="F268" s="85" t="str">
        <f>+IF(G268=0,"",'Ark1'!Q1719)</f>
        <v/>
      </c>
      <c r="G268" s="361">
        <f>+'Ark1'!R1719</f>
        <v>0</v>
      </c>
      <c r="H268" s="27" t="str">
        <f>+IF(G268=0,"",'Ark1'!AE1719)</f>
        <v/>
      </c>
      <c r="I268" s="268"/>
      <c r="J268" s="27" t="str">
        <f>+IF(G268=0,"",'Ark1'!AF1719)</f>
        <v/>
      </c>
      <c r="K268" s="26" t="str">
        <f>+IF(G268=0,"",'Ark1'!T1719)</f>
        <v/>
      </c>
      <c r="L268" s="305" t="str">
        <f>+IF(G268=0,"",'Ark1'!U1719)</f>
        <v/>
      </c>
      <c r="M268" s="268"/>
      <c r="N268" s="32" t="str">
        <f>+IF(G268=0,"",'Ark1'!V1719)</f>
        <v/>
      </c>
      <c r="O268" s="32" t="str">
        <f>+IF(G268=0,"",'Ark1'!W1719)</f>
        <v/>
      </c>
      <c r="P268" s="32" t="str">
        <f>+IF(G268=0,"",'Ark1'!X1719)</f>
        <v/>
      </c>
      <c r="Q268" s="32" t="str">
        <f>+IF(G268=0,"",'Ark1'!AG1719)</f>
        <v/>
      </c>
      <c r="R268" s="32" t="str">
        <f>+IF(G268=0,"",'Ark1'!AH1719)</f>
        <v/>
      </c>
      <c r="S268" s="377" t="str">
        <f>+IF(G268=0,"",'Ark1'!AR1785)</f>
        <v/>
      </c>
      <c r="T268" s="113" t="str">
        <f>+IF(G268=0,"",'Ark1'!AS1785)</f>
        <v/>
      </c>
      <c r="U268" s="32" t="str">
        <f>+IF(G268=0,"",'Ark1'!Y1719)</f>
        <v/>
      </c>
      <c r="V268" s="26" t="str">
        <f>+IF(G268=0,"",'Ark1'!AA1719)</f>
        <v/>
      </c>
      <c r="W268" s="32" t="str">
        <f>+IF(G268=0,"",'Ark1'!AC1719)</f>
        <v/>
      </c>
      <c r="X268" s="305" t="str">
        <f t="shared" si="46"/>
        <v/>
      </c>
      <c r="Y268" s="32" t="str">
        <f t="shared" si="47"/>
        <v/>
      </c>
      <c r="Z268" s="27" t="str">
        <f t="shared" si="48"/>
        <v/>
      </c>
      <c r="AA268" s="247"/>
      <c r="AB268" s="250"/>
      <c r="AD268" s="27"/>
      <c r="AE268" s="26"/>
      <c r="AF268" s="273"/>
      <c r="AG268" s="85"/>
      <c r="AK268" s="85"/>
    </row>
    <row r="269" spans="1:56" ht="15.6">
      <c r="A269" s="247"/>
      <c r="B269" s="267">
        <f>+'Ark1'!C1754</f>
        <v>2024</v>
      </c>
      <c r="C269" s="267">
        <f>+'Ark1'!L1754</f>
        <v>5</v>
      </c>
      <c r="D269" s="267" t="s">
        <v>402</v>
      </c>
      <c r="E269" s="275">
        <f>+'Ark1'!AP1754</f>
        <v>15</v>
      </c>
      <c r="F269" s="267" t="str">
        <f>+IF(G269=0,"",'Ark1'!Q1754)</f>
        <v/>
      </c>
      <c r="G269" s="361">
        <f>+'Ark1'!R1754</f>
        <v>0</v>
      </c>
      <c r="H269" s="268">
        <f>+'Ark1'!AE1754</f>
        <v>0</v>
      </c>
      <c r="I269" s="268"/>
      <c r="J269" s="268" t="str">
        <f>+IF(G269=0,"",'Ark1'!AF1754)</f>
        <v/>
      </c>
      <c r="K269" s="269" t="str">
        <f>+IF(G269=0,"",'Ark1'!T1754)</f>
        <v/>
      </c>
      <c r="L269" s="305" t="str">
        <f>+IF(G269=0,"",'Ark1'!U1754)</f>
        <v/>
      </c>
      <c r="M269" s="268"/>
      <c r="N269" s="270" t="str">
        <f>+IF(G269=0,"",'Ark1'!V1754)</f>
        <v/>
      </c>
      <c r="O269" s="270" t="str">
        <f>+IF(G269=0,"",'Ark1'!W1754)</f>
        <v/>
      </c>
      <c r="P269" s="270" t="str">
        <f>+IF(G269=0,"",'Ark1'!X1754)</f>
        <v/>
      </c>
      <c r="Q269" s="270" t="str">
        <f>+IF(G269=0,"",'Ark1'!AG1754)</f>
        <v/>
      </c>
      <c r="R269" s="270" t="str">
        <f>+IF(G269=0,"",'Ark1'!AH1754)</f>
        <v/>
      </c>
      <c r="S269" s="377" t="str">
        <f>+IF(G269=0,"",'Ark1'!AR1820)</f>
        <v/>
      </c>
      <c r="T269" s="113" t="str">
        <f>+IF(G269=0,"",'Ark1'!AS1820)</f>
        <v/>
      </c>
      <c r="U269" s="270" t="str">
        <f>+IF(G269=0,"",'Ark1'!Y1754)</f>
        <v/>
      </c>
      <c r="V269" s="269" t="str">
        <f>+IF(G269=0,"",'Ark1'!AA1754)</f>
        <v/>
      </c>
      <c r="W269" s="270" t="str">
        <f>+IF(G269=0,"",'Ark1'!AC1754)</f>
        <v/>
      </c>
      <c r="X269" s="305" t="str">
        <f t="shared" si="46"/>
        <v/>
      </c>
      <c r="Y269" s="270" t="str">
        <f t="shared" si="47"/>
        <v/>
      </c>
      <c r="Z269" s="268" t="str">
        <f t="shared" si="48"/>
        <v/>
      </c>
      <c r="AA269" s="247"/>
      <c r="AB269" s="250"/>
      <c r="AD269" s="27"/>
      <c r="AE269" s="26"/>
      <c r="AF269" s="273"/>
      <c r="AG269" s="85"/>
      <c r="AK269" s="85"/>
    </row>
    <row r="270" spans="1:56" ht="15.6">
      <c r="A270" s="247"/>
      <c r="B270" s="330">
        <f>+'Ark1'!C1789</f>
        <v>2024</v>
      </c>
      <c r="C270" s="267">
        <f>+'Ark1'!L1789</f>
        <v>6</v>
      </c>
      <c r="D270" s="267" t="s">
        <v>33</v>
      </c>
      <c r="E270" s="276">
        <f>+'Ark1'!AP1789</f>
        <v>15</v>
      </c>
      <c r="F270" s="85" t="str">
        <f>+IF(G270=0,"",'Ark1'!Q1789)</f>
        <v/>
      </c>
      <c r="G270" s="361">
        <f>+'Ark1'!R1789</f>
        <v>0</v>
      </c>
      <c r="H270" s="27" t="str">
        <f>+IF(G270=0,"",'Ark1'!AE1789)</f>
        <v/>
      </c>
      <c r="I270" s="268"/>
      <c r="J270" s="27" t="str">
        <f>+IF(G270=0,"",'Ark1'!AF1789)</f>
        <v/>
      </c>
      <c r="K270" s="26" t="str">
        <f>+IF(G270=0,"",'Ark1'!T1789)</f>
        <v/>
      </c>
      <c r="L270" s="305" t="str">
        <f>+IF(G270=0,"",'Ark1'!U1789)</f>
        <v/>
      </c>
      <c r="M270" s="268"/>
      <c r="N270" s="32" t="str">
        <f>+IF(G270=0,"",'Ark1'!V1789)</f>
        <v/>
      </c>
      <c r="O270" s="32" t="str">
        <f>+IF(G270=0,"",'Ark1'!W1789)</f>
        <v/>
      </c>
      <c r="P270" s="32" t="str">
        <f>+IF(G270=0,"",'Ark1'!X1789)</f>
        <v/>
      </c>
      <c r="Q270" s="32" t="str">
        <f>+IF(G270=0,"",'Ark1'!AG1789)</f>
        <v/>
      </c>
      <c r="R270" s="32" t="str">
        <f>+IF(G270=0,"",'Ark1'!AH1789)</f>
        <v/>
      </c>
      <c r="S270" s="377" t="str">
        <f>+IF(G270=0,"",'Ark1'!AR1855)</f>
        <v/>
      </c>
      <c r="T270" s="113" t="str">
        <f>+IF(G270=0,"",'Ark1'!AS1855)</f>
        <v/>
      </c>
      <c r="U270" s="32" t="str">
        <f>+IF(G270=0,"",'Ark1'!Y1789)</f>
        <v/>
      </c>
      <c r="V270" s="26" t="str">
        <f>+IF(G270=0,"",'Ark1'!AA1789)</f>
        <v/>
      </c>
      <c r="W270" s="32" t="str">
        <f>+IF(G270=0,"",'Ark1'!AC1789)</f>
        <v/>
      </c>
      <c r="X270" s="305" t="str">
        <f t="shared" si="46"/>
        <v/>
      </c>
      <c r="Y270" s="32" t="str">
        <f t="shared" si="47"/>
        <v/>
      </c>
      <c r="Z270" s="27" t="str">
        <f t="shared" si="48"/>
        <v/>
      </c>
      <c r="AA270" s="247"/>
      <c r="AB270" s="250"/>
      <c r="AD270" s="27"/>
      <c r="AE270" s="26"/>
      <c r="AF270" s="273"/>
      <c r="AG270" s="85"/>
      <c r="AK270" s="85"/>
    </row>
    <row r="271" spans="1:56" ht="15.6">
      <c r="A271" s="247"/>
      <c r="B271" s="330">
        <f>+'Ark1'!C1824</f>
        <v>2024</v>
      </c>
      <c r="C271" s="267">
        <f>+'Ark1'!L1824</f>
        <v>7</v>
      </c>
      <c r="D271" s="267" t="s">
        <v>34</v>
      </c>
      <c r="E271" s="275">
        <f>+'Ark1'!AP1824</f>
        <v>15</v>
      </c>
      <c r="F271" s="267" t="str">
        <f>+IF(G271=0,"",'Ark1'!Q1824)</f>
        <v/>
      </c>
      <c r="G271" s="361">
        <f>+'Ark1'!R1824</f>
        <v>0</v>
      </c>
      <c r="H271" s="268" t="str">
        <f>+IF(G271=0,"",'Ark1'!AE1824)</f>
        <v/>
      </c>
      <c r="I271" s="268"/>
      <c r="J271" s="268" t="str">
        <f>+IF(G271=0,"",'Ark1'!AF1824)</f>
        <v/>
      </c>
      <c r="K271" s="269" t="str">
        <f>+IF(G271=0,"",'Ark1'!T1824)</f>
        <v/>
      </c>
      <c r="L271" s="305" t="str">
        <f>+IF(G271=0,"",'Ark1'!U1824)</f>
        <v/>
      </c>
      <c r="M271" s="268"/>
      <c r="N271" s="270" t="str">
        <f>+IF(G271=0,"",'Ark1'!V1824)</f>
        <v/>
      </c>
      <c r="O271" s="270" t="str">
        <f>+IF(G271=0,"",'Ark1'!W1824)</f>
        <v/>
      </c>
      <c r="P271" s="270" t="str">
        <f>+IF(G271=0,"",'Ark1'!X1824)</f>
        <v/>
      </c>
      <c r="Q271" s="270" t="str">
        <f>+IF(G271=0,"",'Ark1'!AG1824)</f>
        <v/>
      </c>
      <c r="R271" s="270" t="str">
        <f>+IF(G271=0,"",'Ark1'!AH1824)</f>
        <v/>
      </c>
      <c r="S271" s="377" t="str">
        <f>+IF(G271=0,"",'Ark1'!AR1890)</f>
        <v/>
      </c>
      <c r="T271" s="113" t="str">
        <f>+IF(G271=0,"",'Ark1'!AS1890)</f>
        <v/>
      </c>
      <c r="U271" s="270" t="str">
        <f>+IF(G271=0,"",'Ark1'!Y1824)</f>
        <v/>
      </c>
      <c r="V271" s="269" t="str">
        <f>+IF(G271=0,"",'Ark1'!AA1824)</f>
        <v/>
      </c>
      <c r="W271" s="270" t="str">
        <f>+IF(G271=0,"",'Ark1'!AC1824)</f>
        <v/>
      </c>
      <c r="X271" s="305" t="str">
        <f t="shared" si="46"/>
        <v/>
      </c>
      <c r="Y271" s="270" t="str">
        <f t="shared" si="47"/>
        <v/>
      </c>
      <c r="Z271" s="268" t="str">
        <f t="shared" si="48"/>
        <v/>
      </c>
      <c r="AA271" s="247"/>
      <c r="AB271" s="250"/>
      <c r="AD271" s="27"/>
      <c r="AE271" s="26"/>
      <c r="AF271" s="273"/>
      <c r="AG271" s="85"/>
      <c r="AK271" s="85"/>
    </row>
    <row r="272" spans="1:56" ht="15.6">
      <c r="A272" s="247"/>
      <c r="B272" s="85">
        <f>+'Ark1'!C1859</f>
        <v>2024</v>
      </c>
      <c r="C272" s="85">
        <f>+'Ark1'!L1859</f>
        <v>8</v>
      </c>
      <c r="D272" s="85" t="s">
        <v>35</v>
      </c>
      <c r="E272" s="276">
        <f>+'Ark1'!AP1859</f>
        <v>15</v>
      </c>
      <c r="F272" s="85" t="str">
        <f>+IF(G272=0,"",'Ark1'!Q1859)</f>
        <v/>
      </c>
      <c r="G272" s="361">
        <f>+'Ark1'!R1859</f>
        <v>0</v>
      </c>
      <c r="H272" s="27" t="str">
        <f>+IF(G272=0,"",'Ark1'!AE1859)</f>
        <v/>
      </c>
      <c r="I272" s="268"/>
      <c r="J272" s="27" t="str">
        <f>+IF(G272=0,"",'Ark1'!AF1859)</f>
        <v/>
      </c>
      <c r="K272" s="26" t="str">
        <f>+IF(G272=0,"",'Ark1'!T1859)</f>
        <v/>
      </c>
      <c r="L272" s="305" t="str">
        <f>+IF(G272=0,"",'Ark1'!U1859)</f>
        <v/>
      </c>
      <c r="M272" s="268"/>
      <c r="N272" s="32" t="str">
        <f>+IF(G272=0,"",'Ark1'!V1859)</f>
        <v/>
      </c>
      <c r="O272" s="32" t="str">
        <f>+IF(G272=0,"",'Ark1'!W1859)</f>
        <v/>
      </c>
      <c r="P272" s="32" t="str">
        <f>+IF(G272=0,"",'Ark1'!X1859)</f>
        <v/>
      </c>
      <c r="Q272" s="32" t="str">
        <f>+IF(G272=0,"",'Ark1'!AG1859)</f>
        <v/>
      </c>
      <c r="R272" s="32" t="str">
        <f>+IF(G272=0,"",'Ark1'!AH1859)</f>
        <v/>
      </c>
      <c r="S272" s="377" t="str">
        <f>+IF(G272=0,"",'Ark1'!AR1774)</f>
        <v/>
      </c>
      <c r="T272" s="113" t="str">
        <f>+IF(G272=0,"",'Ark1'!AS1774)</f>
        <v/>
      </c>
      <c r="U272" s="32" t="str">
        <f>+IF(G272=0,"",'Ark1'!Y1859)</f>
        <v/>
      </c>
      <c r="V272" s="26" t="str">
        <f>+IF(G272=0,"",'Ark1'!AA1859)</f>
        <v/>
      </c>
      <c r="W272" s="32" t="str">
        <f>+IF(G272=0,"",'Ark1'!AC1859)</f>
        <v/>
      </c>
      <c r="X272" s="305" t="str">
        <f t="shared" si="46"/>
        <v/>
      </c>
      <c r="Y272" s="32" t="str">
        <f t="shared" si="47"/>
        <v/>
      </c>
      <c r="Z272" s="27" t="str">
        <f t="shared" si="48"/>
        <v/>
      </c>
      <c r="AA272" s="247"/>
      <c r="AB272" s="250"/>
      <c r="AD272" s="27"/>
      <c r="AE272" s="26"/>
      <c r="AF272" s="273"/>
      <c r="AG272" s="85"/>
      <c r="AK272" s="85"/>
    </row>
    <row r="273" spans="1:56" ht="15.6">
      <c r="A273" s="247"/>
      <c r="B273" s="330">
        <f>+'Ark1'!C1894</f>
        <v>2024</v>
      </c>
      <c r="C273" s="267">
        <f>+'Ark1'!L1894</f>
        <v>9</v>
      </c>
      <c r="D273" s="267" t="s">
        <v>36</v>
      </c>
      <c r="E273" s="275">
        <f>+'Ark1'!AP1894</f>
        <v>15</v>
      </c>
      <c r="F273" s="267" t="str">
        <f>+IF(G273=0,"",'Ark1'!Q1894)</f>
        <v/>
      </c>
      <c r="G273" s="361">
        <f>+'Ark1'!R1894</f>
        <v>0</v>
      </c>
      <c r="H273" s="268" t="str">
        <f>+IF(G273=0,"",'Ark1'!AE1894)</f>
        <v/>
      </c>
      <c r="I273" s="268"/>
      <c r="J273" s="268" t="str">
        <f>+IF(G273=0,"",'Ark1'!AF1894)</f>
        <v/>
      </c>
      <c r="K273" s="269" t="str">
        <f>+IF(G273=0,"",'Ark1'!T1894)</f>
        <v/>
      </c>
      <c r="L273" s="305" t="str">
        <f>+IF(G273=0,"",'Ark1'!U1894)</f>
        <v/>
      </c>
      <c r="M273" s="268"/>
      <c r="N273" s="270" t="str">
        <f>+IF(G273=0,"",'Ark1'!V1894)</f>
        <v/>
      </c>
      <c r="O273" s="270" t="str">
        <f>+IF(G273=0,"",'Ark1'!W1894)</f>
        <v/>
      </c>
      <c r="P273" s="270" t="str">
        <f>+IF(G273=0,"",'Ark1'!X1894)</f>
        <v/>
      </c>
      <c r="Q273" s="270" t="str">
        <f>+IF(G273=0,"",'Ark1'!AG1894)</f>
        <v/>
      </c>
      <c r="R273" s="270" t="str">
        <f>+IF(G273=0,"",'Ark1'!AH1894)</f>
        <v/>
      </c>
      <c r="S273" s="377" t="str">
        <f>+IF(G273=0,"",'Ark1'!AR1775)</f>
        <v/>
      </c>
      <c r="T273" s="113" t="str">
        <f>+IF(G273=0,"",'Ark1'!AS1775)</f>
        <v/>
      </c>
      <c r="U273" s="270" t="str">
        <f>+IF(G273=0,"",'Ark1'!Y1894)</f>
        <v/>
      </c>
      <c r="V273" s="269" t="str">
        <f>+IF(G273=0,"",'Ark1'!AA1894)</f>
        <v/>
      </c>
      <c r="W273" s="270" t="str">
        <f>+IF(G273=0,"",'Ark1'!AC1894)</f>
        <v/>
      </c>
      <c r="X273" s="305" t="str">
        <f t="shared" si="46"/>
        <v/>
      </c>
      <c r="Y273" s="270" t="str">
        <f t="shared" si="47"/>
        <v/>
      </c>
      <c r="Z273" s="268" t="str">
        <f t="shared" si="48"/>
        <v/>
      </c>
      <c r="AA273" s="247"/>
      <c r="AB273" s="250"/>
      <c r="AD273" s="27"/>
      <c r="AE273" s="26"/>
      <c r="AF273" s="273"/>
      <c r="AG273" s="85"/>
      <c r="AK273" s="85"/>
    </row>
    <row r="274" spans="1:56" ht="15.6">
      <c r="A274" s="247"/>
      <c r="B274" s="330">
        <f>+'Ark1'!C1929</f>
        <v>2024</v>
      </c>
      <c r="C274" s="267">
        <f>+'Ark1'!L1929</f>
        <v>10</v>
      </c>
      <c r="D274" s="267" t="s">
        <v>37</v>
      </c>
      <c r="E274" s="276">
        <f>+'Ark1'!AP1929</f>
        <v>15</v>
      </c>
      <c r="F274" s="85" t="str">
        <f>+IF(G274=0,"",'Ark1'!Q1929)</f>
        <v/>
      </c>
      <c r="G274" s="361">
        <f>+'Ark1'!R1929</f>
        <v>0</v>
      </c>
      <c r="H274" s="27" t="str">
        <f>+IF(G274=0,"",'Ark1'!AE1929)</f>
        <v/>
      </c>
      <c r="I274" s="268"/>
      <c r="J274" s="27" t="str">
        <f>+IF(G274=0,"",'Ark1'!AF1929)</f>
        <v/>
      </c>
      <c r="K274" s="26" t="str">
        <f>+IF(G274=0,"",'Ark1'!T1929)</f>
        <v/>
      </c>
      <c r="L274" s="305" t="str">
        <f>+IF(G274=0,"",'Ark1'!U1929)</f>
        <v/>
      </c>
      <c r="M274" s="268"/>
      <c r="N274" s="32" t="str">
        <f>+IF(G274=0,"",'Ark1'!V1929)</f>
        <v/>
      </c>
      <c r="O274" s="32" t="str">
        <f>+IF(G274=0,"",'Ark1'!W1929)</f>
        <v/>
      </c>
      <c r="P274" s="32" t="str">
        <f>+IF(G274=0,"",'Ark1'!X1929)</f>
        <v/>
      </c>
      <c r="Q274" s="32" t="str">
        <f>+IF(G274=0,"",'Ark1'!AG1929)</f>
        <v/>
      </c>
      <c r="R274" s="32" t="str">
        <f>+IF(G274=0,"",'Ark1'!AH1929)</f>
        <v/>
      </c>
      <c r="S274" s="377" t="str">
        <f>+IF(G274=0,"",'Ark1'!AR1776)</f>
        <v/>
      </c>
      <c r="T274" s="113" t="str">
        <f>+IF(G274=0,"",'Ark1'!AS1776)</f>
        <v/>
      </c>
      <c r="U274" s="32" t="str">
        <f>+IF(G274=0,"",'Ark1'!Y1929)</f>
        <v/>
      </c>
      <c r="V274" s="26" t="str">
        <f>+IF(G274=0,"",'Ark1'!AA1929)</f>
        <v/>
      </c>
      <c r="W274" s="32" t="str">
        <f>+IF(G274=0,"",'Ark1'!AC1929)</f>
        <v/>
      </c>
      <c r="X274" s="305" t="str">
        <f t="shared" si="46"/>
        <v/>
      </c>
      <c r="Y274" s="32" t="str">
        <f t="shared" si="47"/>
        <v/>
      </c>
      <c r="Z274" s="27" t="str">
        <f t="shared" si="48"/>
        <v/>
      </c>
      <c r="AA274" s="247"/>
      <c r="AB274" s="250"/>
      <c r="AD274" s="27"/>
      <c r="AE274" s="26"/>
      <c r="AF274" s="273"/>
      <c r="AG274" s="85"/>
      <c r="AK274" s="85"/>
    </row>
    <row r="275" spans="1:56" ht="15.6">
      <c r="A275" s="247"/>
      <c r="B275" s="330">
        <f>+'Ark1'!C1964</f>
        <v>2024</v>
      </c>
      <c r="C275" s="267">
        <f>+'Ark1'!L1964</f>
        <v>11</v>
      </c>
      <c r="D275" s="267" t="s">
        <v>38</v>
      </c>
      <c r="E275" s="275">
        <f>+'Ark1'!AP1964</f>
        <v>15</v>
      </c>
      <c r="F275" s="267" t="str">
        <f>+IF(G275=0,"",'Ark1'!Q1964)</f>
        <v/>
      </c>
      <c r="G275" s="361">
        <f>+'Ark1'!R1964</f>
        <v>0</v>
      </c>
      <c r="H275" s="268" t="str">
        <f>+IF(G275=0,"",'Ark1'!AE1964)</f>
        <v/>
      </c>
      <c r="I275" s="268"/>
      <c r="J275" s="268" t="str">
        <f>+IF(G275=0,"",'Ark1'!AF1964)</f>
        <v/>
      </c>
      <c r="K275" s="269" t="str">
        <f>+IF(G275=0,"",'Ark1'!T1964)</f>
        <v/>
      </c>
      <c r="L275" s="305" t="str">
        <f>+IF(G275=0,"",'Ark1'!U1964)</f>
        <v/>
      </c>
      <c r="M275" s="268"/>
      <c r="N275" s="270" t="str">
        <f>+IF(G275=0,"",'Ark1'!V1964)</f>
        <v/>
      </c>
      <c r="O275" s="270" t="str">
        <f>+IF(G275=0,"",'Ark1'!W1964)</f>
        <v/>
      </c>
      <c r="P275" s="270" t="str">
        <f>+IF(G275=0,"",'Ark1'!X1964)</f>
        <v/>
      </c>
      <c r="Q275" s="270" t="str">
        <f>+IF(G275=0,"",'Ark1'!AG1964)</f>
        <v/>
      </c>
      <c r="R275" s="270" t="str">
        <f>+IF(G275=0,"",'Ark1'!AH1964)</f>
        <v/>
      </c>
      <c r="S275" s="377" t="str">
        <f>+IF(G275=0,"",'Ark1'!AR1777)</f>
        <v/>
      </c>
      <c r="T275" s="113" t="str">
        <f>+IF(G275=0,"",'Ark1'!AS1777)</f>
        <v/>
      </c>
      <c r="U275" s="270" t="str">
        <f>+IF(G275=0,"",'Ark1'!Y1964)</f>
        <v/>
      </c>
      <c r="V275" s="269" t="str">
        <f>+IF(G275=0,"",'Ark1'!AA1964)</f>
        <v/>
      </c>
      <c r="W275" s="270" t="str">
        <f>+IF(G275=0,"",'Ark1'!AC1964)</f>
        <v/>
      </c>
      <c r="X275" s="305" t="str">
        <f t="shared" si="46"/>
        <v/>
      </c>
      <c r="Y275" s="270" t="str">
        <f t="shared" si="47"/>
        <v/>
      </c>
      <c r="Z275" s="268" t="str">
        <f t="shared" si="48"/>
        <v/>
      </c>
      <c r="AA275" s="247"/>
      <c r="AB275" s="250"/>
      <c r="AD275" s="27"/>
      <c r="AE275" s="26"/>
      <c r="AF275" s="273"/>
      <c r="AG275" s="85"/>
      <c r="AK275" s="85"/>
    </row>
    <row r="276" spans="1:56" ht="15.6">
      <c r="A276" s="247"/>
      <c r="B276" s="330">
        <f>+'Ark1'!C1999</f>
        <v>2024</v>
      </c>
      <c r="C276" s="267">
        <f>+'Ark1'!L1999</f>
        <v>12</v>
      </c>
      <c r="D276" s="267" t="s">
        <v>39</v>
      </c>
      <c r="E276" s="276">
        <f>+'Ark1'!AP1999</f>
        <v>15</v>
      </c>
      <c r="F276" s="85" t="str">
        <f>+IF(G276=0,"",'Ark1'!Q1999)</f>
        <v/>
      </c>
      <c r="G276" s="361">
        <f>+'Ark1'!R1999</f>
        <v>0</v>
      </c>
      <c r="H276" s="27" t="str">
        <f>+IF(G276=0,"",'Ark1'!AE1999)</f>
        <v/>
      </c>
      <c r="I276" s="268"/>
      <c r="J276" s="27" t="str">
        <f>+IF(G276=0,"",'Ark1'!AF1999)</f>
        <v/>
      </c>
      <c r="K276" s="26" t="str">
        <f>+IF(G276=0,"",'Ark1'!T1999)</f>
        <v/>
      </c>
      <c r="L276" s="305" t="str">
        <f>+IF(G276=0,"",'Ark1'!U1999)</f>
        <v/>
      </c>
      <c r="M276" s="268"/>
      <c r="N276" s="32" t="str">
        <f>+IF(G276=0,"",'Ark1'!V1999)</f>
        <v/>
      </c>
      <c r="O276" s="32" t="str">
        <f>+IF(G276=0,"",'Ark1'!W1999)</f>
        <v/>
      </c>
      <c r="P276" s="32" t="str">
        <f>+IF(G276=0,"",'Ark1'!X1999)</f>
        <v/>
      </c>
      <c r="Q276" s="32" t="str">
        <f>+IF(G276=0,"",'Ark1'!AG1999)</f>
        <v/>
      </c>
      <c r="R276" s="32" t="str">
        <f>+IF(G276=0,"",'Ark1'!AH1999)</f>
        <v/>
      </c>
      <c r="S276" s="377" t="str">
        <f>+IF(G276=0,"",'Ark1'!AR1778)</f>
        <v/>
      </c>
      <c r="T276" s="113" t="str">
        <f>+IF(G276=0,"",'Ark1'!AS1778)</f>
        <v/>
      </c>
      <c r="U276" s="32" t="str">
        <f>+IF(G276=0,"",'Ark1'!Y1999)</f>
        <v/>
      </c>
      <c r="V276" s="26" t="str">
        <f>+IF(G276=0,"",'Ark1'!AA1999)</f>
        <v/>
      </c>
      <c r="W276" s="32" t="str">
        <f>+IF(G276=0,"",'Ark1'!AC1999)</f>
        <v/>
      </c>
      <c r="X276" s="305" t="str">
        <f t="shared" si="46"/>
        <v/>
      </c>
      <c r="Y276" s="32" t="str">
        <f t="shared" si="47"/>
        <v/>
      </c>
      <c r="Z276" s="27" t="str">
        <f t="shared" si="48"/>
        <v/>
      </c>
      <c r="AA276" s="247"/>
      <c r="AB276" s="250"/>
      <c r="AD276" s="27"/>
      <c r="AE276" s="26"/>
      <c r="AF276" s="273"/>
      <c r="AG276" s="85"/>
      <c r="AK276" s="85"/>
    </row>
    <row r="277" spans="1:56" ht="15.6">
      <c r="A277" s="247"/>
      <c r="B277" s="330">
        <f>+'Ark1'!C2034</f>
        <v>2024</v>
      </c>
      <c r="C277" s="267">
        <f>+'Ark1'!L2034</f>
        <v>13</v>
      </c>
      <c r="D277" s="267" t="s">
        <v>40</v>
      </c>
      <c r="E277" s="275">
        <f>+'Ark1'!AP2034</f>
        <v>15</v>
      </c>
      <c r="F277" s="267" t="str">
        <f>+IF(G277=0,"",'Ark1'!Q2034)</f>
        <v/>
      </c>
      <c r="G277" s="361">
        <f>+'Ark1'!R2034</f>
        <v>0</v>
      </c>
      <c r="H277" s="268" t="str">
        <f>+IF(G277=0,"",'Ark1'!AE2034)</f>
        <v/>
      </c>
      <c r="I277" s="268"/>
      <c r="J277" s="268" t="str">
        <f>+IF(G277=0,"",'Ark1'!AF2034)</f>
        <v/>
      </c>
      <c r="K277" s="269" t="str">
        <f>+IF(G277=0,"",'Ark1'!T2034)</f>
        <v/>
      </c>
      <c r="L277" s="305" t="str">
        <f>+IF(G277=0,"",'Ark1'!U2034)</f>
        <v/>
      </c>
      <c r="M277" s="268"/>
      <c r="N277" s="270" t="str">
        <f>+IF(G277=0,"",'Ark1'!V2034)</f>
        <v/>
      </c>
      <c r="O277" s="270" t="str">
        <f>+IF(G277=0,"",'Ark1'!W2034)</f>
        <v/>
      </c>
      <c r="P277" s="270" t="str">
        <f>+IF(G277=0,"",'Ark1'!X2034)</f>
        <v/>
      </c>
      <c r="Q277" s="270" t="str">
        <f>+IF(G277=0,"",'Ark1'!AG2034)</f>
        <v/>
      </c>
      <c r="R277" s="270" t="str">
        <f>+IF(G277=0,"",'Ark1'!AH2034)</f>
        <v/>
      </c>
      <c r="S277" s="377" t="str">
        <f>+IF(G277=0,"",'Ark1'!AR1779)</f>
        <v/>
      </c>
      <c r="T277" s="113" t="str">
        <f>+IF(G277=0,"",'Ark1'!AS1779)</f>
        <v/>
      </c>
      <c r="U277" s="270" t="str">
        <f>+IF(G277=0,"",'Ark1'!Y2034)</f>
        <v/>
      </c>
      <c r="V277" s="269" t="str">
        <f>+IF(G277=0,"",'Ark1'!AA2034)</f>
        <v/>
      </c>
      <c r="W277" s="270" t="str">
        <f>+IF(G277=0,"",'Ark1'!AC2034)</f>
        <v/>
      </c>
      <c r="X277" s="305" t="str">
        <f t="shared" si="46"/>
        <v/>
      </c>
      <c r="Y277" s="270" t="str">
        <f t="shared" si="47"/>
        <v/>
      </c>
      <c r="Z277" s="268" t="str">
        <f t="shared" si="48"/>
        <v/>
      </c>
      <c r="AA277" s="247"/>
      <c r="AB277" s="250"/>
      <c r="AD277" s="27"/>
      <c r="AE277" s="26"/>
      <c r="AF277" s="273"/>
      <c r="AG277" s="85"/>
      <c r="AK277" s="85"/>
    </row>
    <row r="278" spans="1:56" ht="15.6">
      <c r="A278" s="247"/>
      <c r="B278" s="330">
        <f>+'Ark1'!C2069</f>
        <v>2024</v>
      </c>
      <c r="C278" s="267">
        <f>+'Ark1'!L2069</f>
        <v>14</v>
      </c>
      <c r="D278" s="267" t="s">
        <v>403</v>
      </c>
      <c r="E278" s="276">
        <f>+'Ark1'!AP2069</f>
        <v>15</v>
      </c>
      <c r="F278" s="85" t="str">
        <f>+IF(G278=0,"",'Ark1'!Q2069)</f>
        <v/>
      </c>
      <c r="G278" s="361">
        <f>+'Ark1'!R2069</f>
        <v>0</v>
      </c>
      <c r="H278" s="27" t="str">
        <f>+IF(G278=0,"",'Ark1'!AE2069)</f>
        <v/>
      </c>
      <c r="I278" s="268"/>
      <c r="J278" s="27" t="str">
        <f>+IF(G278=0,"",'Ark1'!AF2069)</f>
        <v/>
      </c>
      <c r="K278" s="26" t="str">
        <f>+IF(G278=0,"",'Ark1'!T2069)</f>
        <v/>
      </c>
      <c r="L278" s="305" t="str">
        <f>+IF(G278=0,"",'Ark1'!U2069)</f>
        <v/>
      </c>
      <c r="M278" s="268"/>
      <c r="N278" s="32" t="str">
        <f>+IF(G278=0,"",'Ark1'!V2069)</f>
        <v/>
      </c>
      <c r="O278" s="32" t="str">
        <f>+IF(G278=0,"",'Ark1'!W2069)</f>
        <v/>
      </c>
      <c r="P278" s="32" t="str">
        <f>+IF(G278=0,"",'Ark1'!X2069)</f>
        <v/>
      </c>
      <c r="Q278" s="32" t="str">
        <f>+IF(G278=0,"",'Ark1'!AG2069)</f>
        <v/>
      </c>
      <c r="R278" s="32" t="str">
        <f>+IF(G278=0,"",'Ark1'!AH2069)</f>
        <v/>
      </c>
      <c r="S278" s="377" t="str">
        <f>+IF(G278=0,"",'Ark1'!AR1780)</f>
        <v/>
      </c>
      <c r="T278" s="113" t="str">
        <f>+IF(G278=0,"",'Ark1'!AS1780)</f>
        <v/>
      </c>
      <c r="U278" s="32" t="str">
        <f>+IF(G278=0,"",'Ark1'!Y2069)</f>
        <v/>
      </c>
      <c r="V278" s="26" t="str">
        <f>+IF(G278=0,"",'Ark1'!AA2069)</f>
        <v/>
      </c>
      <c r="W278" s="32" t="str">
        <f>+IF(G278=0,"",'Ark1'!AC2069)</f>
        <v/>
      </c>
      <c r="X278" s="305" t="str">
        <f t="shared" si="46"/>
        <v/>
      </c>
      <c r="Y278" s="32" t="str">
        <f t="shared" si="47"/>
        <v/>
      </c>
      <c r="Z278" s="27" t="str">
        <f t="shared" si="48"/>
        <v/>
      </c>
      <c r="AA278" s="247"/>
      <c r="AB278" s="250"/>
      <c r="AD278" s="27"/>
      <c r="AE278" s="26"/>
      <c r="AF278" s="273"/>
      <c r="AG278" s="85"/>
      <c r="AK278" s="85"/>
    </row>
    <row r="279" spans="1:56" ht="15.6">
      <c r="A279" s="247"/>
      <c r="B279" s="330">
        <f>+'Ark1'!C2104</f>
        <v>2024</v>
      </c>
      <c r="C279" s="267">
        <f>+'Ark1'!L2104</f>
        <v>15</v>
      </c>
      <c r="D279" s="267" t="s">
        <v>41</v>
      </c>
      <c r="E279" s="267">
        <f>+'Ark1'!AP2104</f>
        <v>15</v>
      </c>
      <c r="F279" s="267" t="str">
        <f>+IF(G279=0,"",'Ark1'!Q2104)</f>
        <v/>
      </c>
      <c r="G279" s="361">
        <f>+'Ark1'!R2104</f>
        <v>0</v>
      </c>
      <c r="H279" s="268" t="str">
        <f>+IF(G279=0,"",'Ark1'!AE2104)</f>
        <v/>
      </c>
      <c r="I279" s="268"/>
      <c r="J279" s="268" t="str">
        <f>+IF(G279=0,"",'Ark1'!AF2104)</f>
        <v/>
      </c>
      <c r="K279" s="269" t="str">
        <f>+IF(G279=0,"",'Ark1'!T2104)</f>
        <v/>
      </c>
      <c r="L279" s="380" t="str">
        <f>+IF(G279=0,"",'Ark1'!U2104)</f>
        <v/>
      </c>
      <c r="M279" s="268"/>
      <c r="N279" s="270" t="str">
        <f>+IF(G279=0,"",'Ark1'!V2104)</f>
        <v/>
      </c>
      <c r="O279" s="270" t="str">
        <f>+IF(G279=0,"",'Ark1'!W2104)</f>
        <v/>
      </c>
      <c r="P279" s="270" t="str">
        <f>+IF(G279=0,"",'Ark1'!X2104)</f>
        <v/>
      </c>
      <c r="Q279" s="270" t="str">
        <f>+IF(G279=0,"",'Ark1'!AG2104)</f>
        <v/>
      </c>
      <c r="R279" s="270" t="str">
        <f>+IF(G279=0,"",'Ark1'!AH2104)</f>
        <v/>
      </c>
      <c r="S279" s="377" t="str">
        <f>+IF(G279=0,"",'Ark1'!AR1781)</f>
        <v/>
      </c>
      <c r="T279" s="113" t="str">
        <f>+IF(G279=0,"",'Ark1'!AS1781)</f>
        <v/>
      </c>
      <c r="U279" s="270" t="str">
        <f>+IF(G279=0,"",'Ark1'!Y2104)</f>
        <v/>
      </c>
      <c r="V279" s="269" t="str">
        <f>+IF(G279=0,"",'Ark1'!AA2104)</f>
        <v/>
      </c>
      <c r="W279" s="270" t="str">
        <f>+IF(G279=0,"",'Ark1'!AC2104)</f>
        <v/>
      </c>
      <c r="X279" s="305" t="str">
        <f t="shared" si="46"/>
        <v/>
      </c>
      <c r="Y279" s="270" t="str">
        <f t="shared" si="47"/>
        <v/>
      </c>
      <c r="Z279" s="268" t="str">
        <f t="shared" si="48"/>
        <v/>
      </c>
      <c r="AA279" s="247"/>
      <c r="AB279" s="250"/>
      <c r="AD279" s="27"/>
      <c r="AE279" s="26"/>
      <c r="AF279" s="273"/>
      <c r="AG279" s="85"/>
      <c r="AK279" s="85"/>
    </row>
    <row r="280" spans="1:56" ht="19.8">
      <c r="A280" s="247"/>
      <c r="B280" s="247"/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9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  <c r="Y280" s="247"/>
      <c r="Z280" s="247"/>
      <c r="AA280" s="247"/>
      <c r="AB280" s="250"/>
      <c r="AD280" s="27"/>
      <c r="AE280" s="26"/>
      <c r="AF280" s="251"/>
      <c r="AG280" s="85"/>
      <c r="AK280" s="85"/>
      <c r="BC280" s="263"/>
    </row>
    <row r="281" spans="1:56" ht="22.8">
      <c r="A281" s="346" t="str">
        <f>+Raser!C26</f>
        <v>Mørefe</v>
      </c>
      <c r="B281" s="247"/>
      <c r="C281" s="265"/>
      <c r="D281" s="346"/>
      <c r="E281" s="247"/>
      <c r="F281" s="247"/>
      <c r="G281" s="265" t="s">
        <v>639</v>
      </c>
      <c r="H281" s="280">
        <f>SUM(G283:G297)</f>
        <v>0</v>
      </c>
      <c r="I281" s="248"/>
      <c r="J281" s="247"/>
      <c r="K281" s="248"/>
      <c r="L281" s="247"/>
      <c r="M281" s="345" t="str">
        <f>+Raser!P26</f>
        <v/>
      </c>
      <c r="N281" s="249" t="s">
        <v>562</v>
      </c>
      <c r="O281" s="247"/>
      <c r="P281" s="249"/>
      <c r="Q281" s="249"/>
      <c r="R281" s="247"/>
      <c r="S281" s="247"/>
      <c r="T281" s="247"/>
      <c r="U281" s="249"/>
      <c r="V281" s="249"/>
      <c r="W281" s="247"/>
      <c r="X281" s="249"/>
      <c r="Y281" s="345" t="str">
        <f>+Raser!V26</f>
        <v/>
      </c>
      <c r="Z281" s="249" t="s">
        <v>621</v>
      </c>
      <c r="AA281" s="248"/>
      <c r="AB281" s="250"/>
      <c r="AC281" s="250"/>
      <c r="AD281" s="27"/>
      <c r="AF281" s="26"/>
      <c r="AG281" s="251"/>
      <c r="AK281" s="85"/>
      <c r="BD281" s="263"/>
    </row>
    <row r="282" spans="1:56" ht="14.25" customHeight="1">
      <c r="A282" s="247"/>
      <c r="B282" s="247"/>
      <c r="C282" s="265"/>
      <c r="D282" s="344"/>
      <c r="E282" s="247"/>
      <c r="F282" s="265"/>
      <c r="G282" s="265"/>
      <c r="H282" s="265"/>
      <c r="I282" s="265"/>
      <c r="J282" s="265"/>
      <c r="K282" s="265"/>
      <c r="L282" s="265"/>
      <c r="M282" s="265"/>
      <c r="N282" s="266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48"/>
      <c r="AA282" s="247"/>
      <c r="AB282" s="250"/>
      <c r="AD282" s="27"/>
      <c r="AE282" s="26"/>
      <c r="AF282" s="251"/>
      <c r="AG282" s="85"/>
      <c r="AK282" s="85"/>
      <c r="BC282" s="263"/>
    </row>
    <row r="283" spans="1:56" ht="15.6">
      <c r="A283" s="247"/>
      <c r="B283" s="267">
        <f>+'Ark1'!C1615</f>
        <v>2024</v>
      </c>
      <c r="C283" s="267">
        <f>+'Ark1'!L1615</f>
        <v>1</v>
      </c>
      <c r="D283" s="267" t="s">
        <v>29</v>
      </c>
      <c r="E283" s="267">
        <f>+'Ark1'!AP1615</f>
        <v>16</v>
      </c>
      <c r="F283" s="267" t="str">
        <f>+IF(G283=0,"",'Ark1'!Q1615)</f>
        <v/>
      </c>
      <c r="G283" s="361">
        <f>+'Ark1'!R1615</f>
        <v>0</v>
      </c>
      <c r="H283" s="268" t="str">
        <f>+IF(G283=0,"",'Ark1'!AE1615)</f>
        <v/>
      </c>
      <c r="I283" s="268"/>
      <c r="J283" s="268" t="str">
        <f>+IF(G283=0,"",'Ark1'!AF1615)</f>
        <v/>
      </c>
      <c r="K283" s="269" t="str">
        <f>+IF(G283=0,"",'Ark1'!T1615)</f>
        <v/>
      </c>
      <c r="L283" s="305" t="str">
        <f>+IF(G283=0,"",'Ark1'!U1615)</f>
        <v/>
      </c>
      <c r="M283" s="268"/>
      <c r="N283" s="270" t="str">
        <f>+IF(G283=0,"",'Ark1'!V1615)</f>
        <v/>
      </c>
      <c r="O283" s="270" t="str">
        <f>+IF(G283=0,"",'Ark1'!W1615)</f>
        <v/>
      </c>
      <c r="P283" s="270" t="str">
        <f>+IF(G283=0,"",'Ark1'!X1615)</f>
        <v/>
      </c>
      <c r="Q283" s="270" t="str">
        <f>+IF(G283=0,"",'Ark1'!AG1615)</f>
        <v/>
      </c>
      <c r="R283" s="270" t="str">
        <f>+IF(G283=0,"",'Ark1'!AH1615)</f>
        <v/>
      </c>
      <c r="S283" s="377" t="str">
        <f>+IF(G283=0,"",'Ark1'!AR1703)</f>
        <v/>
      </c>
      <c r="T283" s="113" t="str">
        <f>+IF(G283=0,"",'Ark1'!AS1703)</f>
        <v/>
      </c>
      <c r="U283" s="270" t="str">
        <f>+IF(G283=0,"",'Ark1'!Y1615)</f>
        <v/>
      </c>
      <c r="V283" s="269" t="str">
        <f>+IF(G283=0,"",'Ark1'!AA1615)</f>
        <v/>
      </c>
      <c r="W283" s="270" t="str">
        <f>+IF(G283=0,"",'Ark1'!AC1615)</f>
        <v/>
      </c>
      <c r="X283" s="305" t="str">
        <f t="shared" ref="X283:X297" si="49">IF(G283=0,"",1000*L283/Q283)</f>
        <v/>
      </c>
      <c r="Y283" s="270" t="str">
        <f t="shared" ref="Y283:Y297" si="50">IF(G283=0,"",L283/C283)</f>
        <v/>
      </c>
      <c r="Z283" s="268" t="str">
        <f t="shared" ref="Z283:Z297" si="51">IF(G283=0,"",G283/F283)</f>
        <v/>
      </c>
      <c r="AA283" s="247"/>
      <c r="AB283" s="250"/>
      <c r="AD283" s="27"/>
      <c r="AE283" s="26"/>
      <c r="AF283" s="273"/>
      <c r="AG283" s="85"/>
      <c r="AK283" s="85"/>
    </row>
    <row r="284" spans="1:56" ht="15.6">
      <c r="A284" s="247"/>
      <c r="B284" s="306">
        <f>+'Ark1'!C1650</f>
        <v>2024</v>
      </c>
      <c r="C284" s="85">
        <f>+'Ark1'!L1650</f>
        <v>2</v>
      </c>
      <c r="D284" s="85" t="s">
        <v>30</v>
      </c>
      <c r="E284" s="85">
        <f>+'Ark1'!AP1650</f>
        <v>16</v>
      </c>
      <c r="F284" s="85" t="str">
        <f>+IF(G284=0,"",'Ark1'!Q1650)</f>
        <v/>
      </c>
      <c r="G284" s="361">
        <f>+'Ark1'!R1650</f>
        <v>0</v>
      </c>
      <c r="H284" s="27" t="str">
        <f>+IF(G284=0,"",'Ark1'!AE1650)</f>
        <v/>
      </c>
      <c r="I284" s="268"/>
      <c r="J284" s="27" t="str">
        <f>+IF(G284=0,"",'Ark1'!AF1650)</f>
        <v/>
      </c>
      <c r="K284" s="26" t="str">
        <f>+IF(G284=0,"",'Ark1'!T1650)</f>
        <v/>
      </c>
      <c r="L284" s="305" t="str">
        <f>+IF(G284=0,"",'Ark1'!U1650)</f>
        <v/>
      </c>
      <c r="M284" s="27"/>
      <c r="N284" s="32" t="str">
        <f>+IF(G284=0,"",'Ark1'!V1650)</f>
        <v/>
      </c>
      <c r="O284" s="32" t="str">
        <f>+IF(G284=0,"",'Ark1'!W1650)</f>
        <v/>
      </c>
      <c r="P284" s="32" t="str">
        <f>+IF(G284=0,"",'Ark1'!X1650)</f>
        <v/>
      </c>
      <c r="Q284" s="32" t="str">
        <f>+IF(G284=0,"",'Ark1'!AG1650)</f>
        <v/>
      </c>
      <c r="R284" s="32" t="str">
        <f>+IF(G284=0,"",'Ark1'!AH1650)</f>
        <v/>
      </c>
      <c r="S284" s="377" t="str">
        <f>+IF(G284=0,"",'Ark1'!AR1738)</f>
        <v/>
      </c>
      <c r="T284" s="113" t="str">
        <f>+IF(G284=0,"",'Ark1'!AS1738)</f>
        <v/>
      </c>
      <c r="U284" s="32" t="str">
        <f>+IF(G284=0,"",'Ark1'!Y1650)</f>
        <v/>
      </c>
      <c r="V284" s="26" t="str">
        <f>+IF(G284=0,"",'Ark1'!AA1650)</f>
        <v/>
      </c>
      <c r="W284" s="32" t="str">
        <f>+IF(G284=0,"",'Ark1'!AC1650)</f>
        <v/>
      </c>
      <c r="X284" s="305" t="str">
        <f t="shared" si="49"/>
        <v/>
      </c>
      <c r="Y284" s="32" t="str">
        <f t="shared" si="50"/>
        <v/>
      </c>
      <c r="Z284" s="27" t="str">
        <f t="shared" si="51"/>
        <v/>
      </c>
      <c r="AA284" s="247"/>
      <c r="AB284" s="250"/>
      <c r="AD284" s="27"/>
      <c r="AE284" s="26"/>
      <c r="AF284" s="273"/>
      <c r="AG284" s="85"/>
      <c r="AK284" s="85"/>
    </row>
    <row r="285" spans="1:56" ht="15.6">
      <c r="A285" s="247"/>
      <c r="B285" s="306">
        <f>+'Ark1'!C1685</f>
        <v>2024</v>
      </c>
      <c r="C285" s="267">
        <f>+'Ark1'!L1685</f>
        <v>3</v>
      </c>
      <c r="D285" s="267" t="s">
        <v>31</v>
      </c>
      <c r="E285" s="267">
        <f>+'Ark1'!AP1685</f>
        <v>16</v>
      </c>
      <c r="F285" s="267" t="str">
        <f>+IF(G285=0,"",'Ark1'!Q1685)</f>
        <v/>
      </c>
      <c r="G285" s="361">
        <f>+'Ark1'!R1685</f>
        <v>0</v>
      </c>
      <c r="H285" s="268" t="str">
        <f>+IF(G285=0,"",'Ark1'!AE1685)</f>
        <v/>
      </c>
      <c r="I285" s="268"/>
      <c r="J285" s="268" t="str">
        <f>+IF(G285=0,"",'Ark1'!AF1685)</f>
        <v/>
      </c>
      <c r="K285" s="269" t="str">
        <f>+IF(G285=0,"",'Ark1'!T1685)</f>
        <v/>
      </c>
      <c r="L285" s="305" t="str">
        <f>+IF(G285=0,"",'Ark1'!U1685)</f>
        <v/>
      </c>
      <c r="M285" s="34" t="str">
        <f>+IF(G285=0,"",L285-A1016)</f>
        <v/>
      </c>
      <c r="N285" s="270" t="str">
        <f>+IF(G285=0,"",'Ark1'!V1685)</f>
        <v/>
      </c>
      <c r="O285" s="270" t="str">
        <f>+IF(G285=0,"",'Ark1'!W1685)</f>
        <v/>
      </c>
      <c r="P285" s="270" t="str">
        <f>+IF(G285=0,"",'Ark1'!X1685)</f>
        <v/>
      </c>
      <c r="Q285" s="270" t="str">
        <f>+IF(G285=0,"",'Ark1'!AG1685)</f>
        <v/>
      </c>
      <c r="R285" s="270" t="str">
        <f>+IF(G285=0,"",'Ark1'!AH1685)</f>
        <v/>
      </c>
      <c r="S285" s="377" t="str">
        <f>+IF(G285=0,"",'Ark1'!AR1773)</f>
        <v/>
      </c>
      <c r="T285" s="113" t="str">
        <f>+IF(G285=0,"",'Ark1'!AS1773)</f>
        <v/>
      </c>
      <c r="U285" s="270" t="str">
        <f>+IF(G285=0,"",'Ark1'!Y1685)</f>
        <v/>
      </c>
      <c r="V285" s="269" t="str">
        <f>+IF(G285=0,"",'Ark1'!AA1685)</f>
        <v/>
      </c>
      <c r="W285" s="270" t="str">
        <f>+IF(G285=0,"",'Ark1'!AC1685)</f>
        <v/>
      </c>
      <c r="X285" s="305" t="str">
        <f t="shared" si="49"/>
        <v/>
      </c>
      <c r="Y285" s="270" t="str">
        <f t="shared" si="50"/>
        <v/>
      </c>
      <c r="Z285" s="268" t="str">
        <f t="shared" si="51"/>
        <v/>
      </c>
      <c r="AA285" s="247"/>
      <c r="AB285" s="250"/>
      <c r="AD285" s="27"/>
      <c r="AE285" s="26"/>
      <c r="AF285" s="273"/>
      <c r="AG285" s="85"/>
      <c r="AK285" s="85"/>
    </row>
    <row r="286" spans="1:56" ht="15.6">
      <c r="A286" s="247"/>
      <c r="B286" s="306">
        <f>+'Ark1'!C1720</f>
        <v>2024</v>
      </c>
      <c r="C286" s="267">
        <f>+'Ark1'!L1720</f>
        <v>4</v>
      </c>
      <c r="D286" s="267" t="s">
        <v>32</v>
      </c>
      <c r="E286" s="85">
        <f>+'Ark1'!AP1720</f>
        <v>16</v>
      </c>
      <c r="F286" s="85" t="str">
        <f>+IF(G286=0,"",'Ark1'!Q1720)</f>
        <v/>
      </c>
      <c r="G286" s="361">
        <f>+'Ark1'!R1720</f>
        <v>0</v>
      </c>
      <c r="H286" s="27" t="str">
        <f>+IF(G286=0,"",'Ark1'!AE1720)</f>
        <v/>
      </c>
      <c r="I286" s="268"/>
      <c r="J286" s="27" t="str">
        <f>+IF(G286=0,"",'Ark1'!AF1720)</f>
        <v/>
      </c>
      <c r="K286" s="26" t="str">
        <f>+IF(G286=0,"",'Ark1'!T1720)</f>
        <v/>
      </c>
      <c r="L286" s="305" t="str">
        <f>+IF(G286=0,"",'Ark1'!U1720)</f>
        <v/>
      </c>
      <c r="M286" s="34" t="str">
        <f>+IF(G286=0,"",IF(#REF!=0,"",L286-A1025))</f>
        <v/>
      </c>
      <c r="N286" s="32" t="str">
        <f>+IF(G286=0,"",'Ark1'!V1720)</f>
        <v/>
      </c>
      <c r="O286" s="32" t="str">
        <f>+IF(G286=0,"",'Ark1'!W1720)</f>
        <v/>
      </c>
      <c r="P286" s="32" t="str">
        <f>+IF(G286=0,"",'Ark1'!X1720)</f>
        <v/>
      </c>
      <c r="Q286" s="32" t="str">
        <f>+IF(G286=0,"",'Ark1'!AG1720)</f>
        <v/>
      </c>
      <c r="R286" s="32" t="str">
        <f>+IF(G286=0,"",'Ark1'!AH1720)</f>
        <v/>
      </c>
      <c r="S286" s="377" t="str">
        <f>+IF(G286=0,"",'Ark1'!AR1808)</f>
        <v/>
      </c>
      <c r="T286" s="113" t="str">
        <f>+IF(G286=0,"",'Ark1'!AS1808)</f>
        <v/>
      </c>
      <c r="U286" s="32" t="str">
        <f>+IF(G286=0,"",'Ark1'!Y1720)</f>
        <v/>
      </c>
      <c r="V286" s="26" t="str">
        <f>+IF(G286=0,"",'Ark1'!AA1720)</f>
        <v/>
      </c>
      <c r="W286" s="32" t="str">
        <f>+IF(G286=0,"",'Ark1'!AC1720)</f>
        <v/>
      </c>
      <c r="X286" s="305" t="str">
        <f t="shared" si="49"/>
        <v/>
      </c>
      <c r="Y286" s="32" t="str">
        <f t="shared" si="50"/>
        <v/>
      </c>
      <c r="Z286" s="27" t="str">
        <f t="shared" si="51"/>
        <v/>
      </c>
      <c r="AA286" s="247"/>
      <c r="AB286" s="250"/>
      <c r="AD286" s="27"/>
      <c r="AE286" s="26"/>
      <c r="AF286" s="273"/>
      <c r="AG286" s="85"/>
      <c r="AK286" s="85"/>
    </row>
    <row r="287" spans="1:56" ht="15.6">
      <c r="A287" s="247"/>
      <c r="B287" s="267">
        <f>+'Ark1'!C1755</f>
        <v>2024</v>
      </c>
      <c r="C287" s="267">
        <f>+'Ark1'!L1755</f>
        <v>5</v>
      </c>
      <c r="D287" s="267" t="s">
        <v>402</v>
      </c>
      <c r="E287" s="275">
        <f>+'Ark1'!AP1755</f>
        <v>16</v>
      </c>
      <c r="F287" s="267" t="str">
        <f>+IF(G287=0,"",'Ark1'!Q1755)</f>
        <v/>
      </c>
      <c r="G287" s="361">
        <f>+'Ark1'!R1755</f>
        <v>0</v>
      </c>
      <c r="H287" s="268">
        <f>+'Ark1'!AE1755</f>
        <v>0</v>
      </c>
      <c r="I287" s="268"/>
      <c r="J287" s="268" t="str">
        <f>+IF(G287=0,"",'Ark1'!AF1755)</f>
        <v/>
      </c>
      <c r="K287" s="269" t="str">
        <f>+IF(G287=0,"",'Ark1'!T1755)</f>
        <v/>
      </c>
      <c r="L287" s="305" t="str">
        <f>+IF(G287=0,"",'Ark1'!U1755)</f>
        <v/>
      </c>
      <c r="M287" s="34" t="str">
        <f>+IF(G287=0,"",L287-#REF!)</f>
        <v/>
      </c>
      <c r="N287" s="270" t="str">
        <f>+IF(G287=0,"",'Ark1'!V1755)</f>
        <v/>
      </c>
      <c r="O287" s="270" t="str">
        <f>+IF(G287=0,"",'Ark1'!W1755)</f>
        <v/>
      </c>
      <c r="P287" s="270" t="str">
        <f>+IF(G287=0,"",'Ark1'!X1755)</f>
        <v/>
      </c>
      <c r="Q287" s="270" t="str">
        <f>+IF(G287=0,"",'Ark1'!AG1755)</f>
        <v/>
      </c>
      <c r="R287" s="270" t="str">
        <f>+IF(G287=0,"",'Ark1'!AH1755)</f>
        <v/>
      </c>
      <c r="S287" s="377" t="str">
        <f>+IF(G287=0,"",'Ark1'!AR1843)</f>
        <v/>
      </c>
      <c r="T287" s="113" t="str">
        <f>+IF(G287=0,"",'Ark1'!AS1843)</f>
        <v/>
      </c>
      <c r="U287" s="270" t="str">
        <f>+IF(G287=0,"",'Ark1'!Y1755)</f>
        <v/>
      </c>
      <c r="V287" s="269" t="str">
        <f>+IF(G287=0,"",'Ark1'!AA1755)</f>
        <v/>
      </c>
      <c r="W287" s="270" t="str">
        <f>+IF(G287=0,"",'Ark1'!AC1755)</f>
        <v/>
      </c>
      <c r="X287" s="305" t="str">
        <f t="shared" si="49"/>
        <v/>
      </c>
      <c r="Y287" s="270" t="str">
        <f t="shared" si="50"/>
        <v/>
      </c>
      <c r="Z287" s="268" t="str">
        <f t="shared" si="51"/>
        <v/>
      </c>
      <c r="AA287" s="247"/>
      <c r="AB287" s="250"/>
      <c r="AD287" s="27"/>
      <c r="AE287" s="26"/>
      <c r="AF287" s="273"/>
      <c r="AG287" s="85"/>
      <c r="AK287" s="85"/>
    </row>
    <row r="288" spans="1:56" ht="15.6">
      <c r="A288" s="247"/>
      <c r="B288" s="330">
        <f>+'Ark1'!C1790</f>
        <v>2024</v>
      </c>
      <c r="C288" s="267">
        <f>+'Ark1'!L1790</f>
        <v>6</v>
      </c>
      <c r="D288" s="267" t="s">
        <v>33</v>
      </c>
      <c r="E288" s="276">
        <f>+'Ark1'!AP1790</f>
        <v>16</v>
      </c>
      <c r="F288" s="85" t="str">
        <f>+IF(G288=0,"",'Ark1'!Q1790)</f>
        <v/>
      </c>
      <c r="G288" s="361">
        <f>+'Ark1'!R1790</f>
        <v>0</v>
      </c>
      <c r="H288" s="27" t="str">
        <f>+IF(G288=0,"",'Ark1'!AE1790)</f>
        <v/>
      </c>
      <c r="I288" s="268"/>
      <c r="J288" s="27" t="str">
        <f>+IF(G288=0,"",'Ark1'!AF1790)</f>
        <v/>
      </c>
      <c r="K288" s="26" t="str">
        <f>+IF(G288=0,"",'Ark1'!T1790)</f>
        <v/>
      </c>
      <c r="L288" s="305" t="str">
        <f>+IF(G288=0,"",'Ark1'!U1790)</f>
        <v/>
      </c>
      <c r="M288" s="34" t="str">
        <f>+IF(G288=0,"",IF(#REF!=0,"",L288-#REF!))</f>
        <v/>
      </c>
      <c r="N288" s="32" t="str">
        <f>+IF(G288=0,"",'Ark1'!V1790)</f>
        <v/>
      </c>
      <c r="O288" s="32" t="str">
        <f>+IF(G288=0,"",'Ark1'!W1790)</f>
        <v/>
      </c>
      <c r="P288" s="32" t="str">
        <f>+IF(G288=0,"",'Ark1'!X1790)</f>
        <v/>
      </c>
      <c r="Q288" s="32" t="str">
        <f>+IF(G288=0,"",'Ark1'!AG1790)</f>
        <v/>
      </c>
      <c r="R288" s="32" t="str">
        <f>+IF(G288=0,"",'Ark1'!AH1790)</f>
        <v/>
      </c>
      <c r="S288" s="377" t="str">
        <f>+IF(G288=0,"",'Ark1'!AR1878)</f>
        <v/>
      </c>
      <c r="T288" s="113" t="str">
        <f>+IF(G288=0,"",'Ark1'!AS1878)</f>
        <v/>
      </c>
      <c r="U288" s="32" t="str">
        <f>+IF(G288=0,"",'Ark1'!Y1790)</f>
        <v/>
      </c>
      <c r="V288" s="26" t="str">
        <f>+IF(G288=0,"",'Ark1'!AA1790)</f>
        <v/>
      </c>
      <c r="W288" s="32" t="str">
        <f>+IF(G288=0,"",'Ark1'!AC1790)</f>
        <v/>
      </c>
      <c r="X288" s="305" t="str">
        <f t="shared" si="49"/>
        <v/>
      </c>
      <c r="Y288" s="32" t="str">
        <f t="shared" si="50"/>
        <v/>
      </c>
      <c r="Z288" s="27" t="str">
        <f t="shared" si="51"/>
        <v/>
      </c>
      <c r="AA288" s="247"/>
      <c r="AB288" s="250"/>
      <c r="AD288" s="27"/>
      <c r="AE288" s="26"/>
      <c r="AF288" s="273"/>
      <c r="AG288" s="85"/>
      <c r="AK288" s="85"/>
    </row>
    <row r="289" spans="1:56" ht="15.6">
      <c r="A289" s="247"/>
      <c r="B289" s="330">
        <f>+'Ark1'!C1825</f>
        <v>2024</v>
      </c>
      <c r="C289" s="267">
        <f>+'Ark1'!L1825</f>
        <v>7</v>
      </c>
      <c r="D289" s="267" t="s">
        <v>34</v>
      </c>
      <c r="E289" s="275">
        <f>+'Ark1'!AP1825</f>
        <v>16</v>
      </c>
      <c r="F289" s="267" t="str">
        <f>+IF(G289=0,"",'Ark1'!Q1825)</f>
        <v/>
      </c>
      <c r="G289" s="361">
        <f>+'Ark1'!R1825</f>
        <v>0</v>
      </c>
      <c r="H289" s="268" t="str">
        <f>+IF(G289=0,"",'Ark1'!AE1825)</f>
        <v/>
      </c>
      <c r="I289" s="268"/>
      <c r="J289" s="268" t="str">
        <f>+IF(G289=0,"",'Ark1'!AF1825)</f>
        <v/>
      </c>
      <c r="K289" s="269" t="str">
        <f>+IF(G289=0,"",'Ark1'!T1825)</f>
        <v/>
      </c>
      <c r="L289" s="305" t="str">
        <f>+IF(G289=0,"",'Ark1'!U1825)</f>
        <v/>
      </c>
      <c r="M289" s="34" t="str">
        <f>+IF(G289=0,"",IF(#REF!=0,"",L289-#REF!))</f>
        <v/>
      </c>
      <c r="N289" s="270" t="str">
        <f>+IF(G289=0,"",'Ark1'!V1825)</f>
        <v/>
      </c>
      <c r="O289" s="270" t="str">
        <f>+IF(G289=0,"",'Ark1'!W1825)</f>
        <v/>
      </c>
      <c r="P289" s="270" t="str">
        <f>+IF(G289=0,"",'Ark1'!X1825)</f>
        <v/>
      </c>
      <c r="Q289" s="270" t="str">
        <f>+IF(G289=0,"",'Ark1'!AG1825)</f>
        <v/>
      </c>
      <c r="R289" s="270" t="str">
        <f>+IF(G289=0,"",'Ark1'!AH1825)</f>
        <v/>
      </c>
      <c r="S289" s="377" t="str">
        <f>+IF(G289=0,"",'Ark1'!AR1913)</f>
        <v/>
      </c>
      <c r="T289" s="113" t="str">
        <f>+IF(G289=0,"",'Ark1'!AS1913)</f>
        <v/>
      </c>
      <c r="U289" s="270" t="str">
        <f>+IF(G289=0,"",'Ark1'!Y1825)</f>
        <v/>
      </c>
      <c r="V289" s="269" t="str">
        <f>+IF(G289=0,"",'Ark1'!AA1825)</f>
        <v/>
      </c>
      <c r="W289" s="270" t="str">
        <f>+IF(G289=0,"",'Ark1'!AC1825)</f>
        <v/>
      </c>
      <c r="X289" s="305" t="str">
        <f t="shared" si="49"/>
        <v/>
      </c>
      <c r="Y289" s="270" t="str">
        <f t="shared" si="50"/>
        <v/>
      </c>
      <c r="Z289" s="268" t="str">
        <f t="shared" si="51"/>
        <v/>
      </c>
      <c r="AA289" s="247"/>
      <c r="AB289" s="250"/>
      <c r="AD289" s="27"/>
      <c r="AE289" s="26"/>
      <c r="AF289" s="273"/>
      <c r="AG289" s="85"/>
      <c r="AK289" s="85"/>
    </row>
    <row r="290" spans="1:56" ht="15.6">
      <c r="A290" s="247"/>
      <c r="B290" s="85">
        <f>+'Ark1'!C1860</f>
        <v>2024</v>
      </c>
      <c r="C290" s="85">
        <f>+'Ark1'!L1860</f>
        <v>8</v>
      </c>
      <c r="D290" s="85" t="s">
        <v>35</v>
      </c>
      <c r="E290" s="276">
        <f>+'Ark1'!AP1860</f>
        <v>16</v>
      </c>
      <c r="F290" s="85" t="str">
        <f>+IF(G290=0,"",'Ark1'!Q1860)</f>
        <v/>
      </c>
      <c r="G290" s="361">
        <f>+'Ark1'!R1860</f>
        <v>0</v>
      </c>
      <c r="H290" s="27" t="str">
        <f>+IF(G290=0,"",'Ark1'!AE1860)</f>
        <v/>
      </c>
      <c r="I290" s="268"/>
      <c r="J290" s="27" t="str">
        <f>+IF(G290=0,"",'Ark1'!AF1860)</f>
        <v/>
      </c>
      <c r="K290" s="26" t="str">
        <f>+IF(G290=0,"",'Ark1'!T1860)</f>
        <v/>
      </c>
      <c r="L290" s="305" t="str">
        <f>+IF(G290=0,"",'Ark1'!U1860)</f>
        <v/>
      </c>
      <c r="M290" s="27"/>
      <c r="N290" s="32" t="str">
        <f>+IF(G290=0,"",'Ark1'!V1860)</f>
        <v/>
      </c>
      <c r="O290" s="32" t="str">
        <f>+IF(G290=0,"",'Ark1'!W1860)</f>
        <v/>
      </c>
      <c r="P290" s="32" t="str">
        <f>+IF(G290=0,"",'Ark1'!X1860)</f>
        <v/>
      </c>
      <c r="Q290" s="32" t="str">
        <f>+IF(G290=0,"",'Ark1'!AG1860)</f>
        <v/>
      </c>
      <c r="R290" s="32" t="str">
        <f>+IF(G290=0,"",'Ark1'!AH1860)</f>
        <v/>
      </c>
      <c r="S290" s="377" t="str">
        <f>+IF(G290=0,"",'Ark1'!AR1797)</f>
        <v/>
      </c>
      <c r="T290" s="113" t="str">
        <f>+IF(G290=0,"",'Ark1'!AS1797)</f>
        <v/>
      </c>
      <c r="U290" s="32" t="str">
        <f>+IF(G290=0,"",'Ark1'!Y1860)</f>
        <v/>
      </c>
      <c r="V290" s="26" t="str">
        <f>+IF(G290=0,"",'Ark1'!AA1860)</f>
        <v/>
      </c>
      <c r="W290" s="32" t="str">
        <f>+IF(G290=0,"",'Ark1'!AC1860)</f>
        <v/>
      </c>
      <c r="X290" s="305" t="str">
        <f t="shared" si="49"/>
        <v/>
      </c>
      <c r="Y290" s="32" t="str">
        <f t="shared" si="50"/>
        <v/>
      </c>
      <c r="Z290" s="27" t="str">
        <f t="shared" si="51"/>
        <v/>
      </c>
      <c r="AA290" s="247"/>
      <c r="AB290" s="250"/>
      <c r="AD290" s="27"/>
      <c r="AE290" s="26"/>
      <c r="AF290" s="273"/>
      <c r="AG290" s="85"/>
      <c r="AK290" s="85"/>
    </row>
    <row r="291" spans="1:56" ht="15.6">
      <c r="A291" s="247"/>
      <c r="B291" s="330">
        <f>+'Ark1'!C1895</f>
        <v>2024</v>
      </c>
      <c r="C291" s="267">
        <f>+'Ark1'!L1895</f>
        <v>9</v>
      </c>
      <c r="D291" s="267" t="s">
        <v>36</v>
      </c>
      <c r="E291" s="275">
        <f>+'Ark1'!AP1895</f>
        <v>16</v>
      </c>
      <c r="F291" s="267" t="str">
        <f>+IF(G291=0,"",'Ark1'!Q1895)</f>
        <v/>
      </c>
      <c r="G291" s="361">
        <f>+'Ark1'!R1895</f>
        <v>0</v>
      </c>
      <c r="H291" s="268" t="str">
        <f>+IF(G291=0,"",'Ark1'!AE1895)</f>
        <v/>
      </c>
      <c r="I291" s="268"/>
      <c r="J291" s="268" t="str">
        <f>+IF(G291=0,"",'Ark1'!AF1895)</f>
        <v/>
      </c>
      <c r="K291" s="269" t="str">
        <f>+IF(G291=0,"",'Ark1'!T1895)</f>
        <v/>
      </c>
      <c r="L291" s="305" t="str">
        <f>+IF(G291=0,"",'Ark1'!U1895)</f>
        <v/>
      </c>
      <c r="M291" s="268"/>
      <c r="N291" s="270" t="str">
        <f>+IF(G291=0,"",'Ark1'!V1895)</f>
        <v/>
      </c>
      <c r="O291" s="270" t="str">
        <f>+IF(G291=0,"",'Ark1'!W1895)</f>
        <v/>
      </c>
      <c r="P291" s="270" t="str">
        <f>+IF(G291=0,"",'Ark1'!X1895)</f>
        <v/>
      </c>
      <c r="Q291" s="270" t="str">
        <f>+IF(G291=0,"",'Ark1'!AG1895)</f>
        <v/>
      </c>
      <c r="R291" s="270" t="str">
        <f>+IF(G291=0,"",'Ark1'!AH1895)</f>
        <v/>
      </c>
      <c r="S291" s="377" t="str">
        <f>+IF(G291=0,"",'Ark1'!AR1798)</f>
        <v/>
      </c>
      <c r="T291" s="113" t="str">
        <f>+IF(G291=0,"",'Ark1'!AS1798)</f>
        <v/>
      </c>
      <c r="U291" s="270" t="str">
        <f>+IF(G291=0,"",'Ark1'!Y1895)</f>
        <v/>
      </c>
      <c r="V291" s="269" t="str">
        <f>+IF(G291=0,"",'Ark1'!AA1895)</f>
        <v/>
      </c>
      <c r="W291" s="270" t="str">
        <f>+IF(G291=0,"",'Ark1'!AC1895)</f>
        <v/>
      </c>
      <c r="X291" s="305" t="str">
        <f t="shared" si="49"/>
        <v/>
      </c>
      <c r="Y291" s="270" t="str">
        <f t="shared" si="50"/>
        <v/>
      </c>
      <c r="Z291" s="268" t="str">
        <f t="shared" si="51"/>
        <v/>
      </c>
      <c r="AA291" s="247"/>
      <c r="AB291" s="250"/>
      <c r="AD291" s="27"/>
      <c r="AE291" s="26"/>
      <c r="AF291" s="273"/>
      <c r="AG291" s="85"/>
      <c r="AK291" s="85"/>
    </row>
    <row r="292" spans="1:56" ht="15.6">
      <c r="A292" s="247"/>
      <c r="B292" s="330">
        <f>+'Ark1'!C1930</f>
        <v>2024</v>
      </c>
      <c r="C292" s="267">
        <f>+'Ark1'!L1930</f>
        <v>10</v>
      </c>
      <c r="D292" s="267" t="s">
        <v>37</v>
      </c>
      <c r="E292" s="276">
        <f>+'Ark1'!AP1930</f>
        <v>16</v>
      </c>
      <c r="F292" s="85" t="str">
        <f>+IF(G292=0,"",'Ark1'!Q1930)</f>
        <v/>
      </c>
      <c r="G292" s="361">
        <f>+'Ark1'!R1930</f>
        <v>0</v>
      </c>
      <c r="H292" s="27" t="str">
        <f>+IF(G292=0,"",'Ark1'!AE1930)</f>
        <v/>
      </c>
      <c r="I292" s="268"/>
      <c r="J292" s="27" t="str">
        <f>+IF(G292=0,"",'Ark1'!AF1930)</f>
        <v/>
      </c>
      <c r="K292" s="26" t="str">
        <f>+IF(G292=0,"",'Ark1'!T1930)</f>
        <v/>
      </c>
      <c r="L292" s="305" t="str">
        <f>+IF(G292=0,"",'Ark1'!U1930)</f>
        <v/>
      </c>
      <c r="M292" s="27"/>
      <c r="N292" s="32" t="str">
        <f>+IF(G292=0,"",'Ark1'!V1930)</f>
        <v/>
      </c>
      <c r="O292" s="32" t="str">
        <f>+IF(G292=0,"",'Ark1'!W1930)</f>
        <v/>
      </c>
      <c r="P292" s="32" t="str">
        <f>+IF(G292=0,"",'Ark1'!X1930)</f>
        <v/>
      </c>
      <c r="Q292" s="32" t="str">
        <f>+IF(G292=0,"",'Ark1'!AG1930)</f>
        <v/>
      </c>
      <c r="R292" s="32" t="str">
        <f>+IF(G292=0,"",'Ark1'!AH1930)</f>
        <v/>
      </c>
      <c r="S292" s="377" t="str">
        <f>+IF(G292=0,"",'Ark1'!AR1799)</f>
        <v/>
      </c>
      <c r="T292" s="113" t="str">
        <f>+IF(G292=0,"",'Ark1'!AS1799)</f>
        <v/>
      </c>
      <c r="U292" s="32" t="str">
        <f>+IF(G292=0,"",'Ark1'!Y1930)</f>
        <v/>
      </c>
      <c r="V292" s="26" t="str">
        <f>+IF(G292=0,"",'Ark1'!AA1930)</f>
        <v/>
      </c>
      <c r="W292" s="32" t="str">
        <f>+IF(G292=0,"",'Ark1'!AC1930)</f>
        <v/>
      </c>
      <c r="X292" s="305" t="str">
        <f t="shared" si="49"/>
        <v/>
      </c>
      <c r="Y292" s="32" t="str">
        <f t="shared" si="50"/>
        <v/>
      </c>
      <c r="Z292" s="27" t="str">
        <f t="shared" si="51"/>
        <v/>
      </c>
      <c r="AA292" s="247"/>
      <c r="AB292" s="250"/>
      <c r="AD292" s="27"/>
      <c r="AE292" s="26"/>
      <c r="AF292" s="273"/>
      <c r="AG292" s="85"/>
      <c r="AK292" s="85"/>
    </row>
    <row r="293" spans="1:56" ht="15.6">
      <c r="A293" s="247"/>
      <c r="B293" s="330">
        <f>+'Ark1'!C1965</f>
        <v>2024</v>
      </c>
      <c r="C293" s="267">
        <f>+'Ark1'!L1965</f>
        <v>11</v>
      </c>
      <c r="D293" s="267" t="s">
        <v>38</v>
      </c>
      <c r="E293" s="275">
        <f>+'Ark1'!AP1965</f>
        <v>16</v>
      </c>
      <c r="F293" s="267" t="str">
        <f>+IF(G293=0,"",'Ark1'!Q1965)</f>
        <v/>
      </c>
      <c r="G293" s="361">
        <f>+'Ark1'!R1965</f>
        <v>0</v>
      </c>
      <c r="H293" s="268" t="str">
        <f>+IF(G293=0,"",'Ark1'!AE1965)</f>
        <v/>
      </c>
      <c r="I293" s="268"/>
      <c r="J293" s="268" t="str">
        <f>+IF(G293=0,"",'Ark1'!AF1965)</f>
        <v/>
      </c>
      <c r="K293" s="269" t="str">
        <f>+IF(G293=0,"",'Ark1'!T1965)</f>
        <v/>
      </c>
      <c r="L293" s="305" t="str">
        <f>+IF(G293=0,"",'Ark1'!U1965)</f>
        <v/>
      </c>
      <c r="M293" s="268"/>
      <c r="N293" s="270" t="str">
        <f>+IF(G293=0,"",'Ark1'!V1965)</f>
        <v/>
      </c>
      <c r="O293" s="270" t="str">
        <f>+IF(G293=0,"",'Ark1'!W1965)</f>
        <v/>
      </c>
      <c r="P293" s="270" t="str">
        <f>+IF(G293=0,"",'Ark1'!X1965)</f>
        <v/>
      </c>
      <c r="Q293" s="270" t="str">
        <f>+IF(G293=0,"",'Ark1'!AG1965)</f>
        <v/>
      </c>
      <c r="R293" s="270" t="str">
        <f>+IF(G293=0,"",'Ark1'!AH1965)</f>
        <v/>
      </c>
      <c r="S293" s="377" t="str">
        <f>+IF(G293=0,"",'Ark1'!AR1800)</f>
        <v/>
      </c>
      <c r="T293" s="113" t="str">
        <f>+IF(G293=0,"",'Ark1'!AS1800)</f>
        <v/>
      </c>
      <c r="U293" s="270" t="str">
        <f>+IF(G293=0,"",'Ark1'!Y1965)</f>
        <v/>
      </c>
      <c r="V293" s="269" t="str">
        <f>+IF(G293=0,"",'Ark1'!AA1965)</f>
        <v/>
      </c>
      <c r="W293" s="270" t="str">
        <f>+IF(G293=0,"",'Ark1'!AC1965)</f>
        <v/>
      </c>
      <c r="X293" s="305" t="str">
        <f t="shared" si="49"/>
        <v/>
      </c>
      <c r="Y293" s="270" t="str">
        <f t="shared" si="50"/>
        <v/>
      </c>
      <c r="Z293" s="268" t="str">
        <f t="shared" si="51"/>
        <v/>
      </c>
      <c r="AA293" s="247"/>
      <c r="AB293" s="250"/>
      <c r="AD293" s="27"/>
      <c r="AE293" s="26"/>
      <c r="AF293" s="273"/>
      <c r="AG293" s="85"/>
      <c r="AK293" s="85"/>
    </row>
    <row r="294" spans="1:56" ht="15.6">
      <c r="A294" s="247"/>
      <c r="B294" s="330">
        <f>+'Ark1'!C2000</f>
        <v>2024</v>
      </c>
      <c r="C294" s="267">
        <f>+'Ark1'!L2000</f>
        <v>12</v>
      </c>
      <c r="D294" s="267" t="s">
        <v>39</v>
      </c>
      <c r="E294" s="276">
        <f>+'Ark1'!AP2000</f>
        <v>16</v>
      </c>
      <c r="F294" s="85" t="str">
        <f>+IF(G294=0,"",'Ark1'!Q2000)</f>
        <v/>
      </c>
      <c r="G294" s="361">
        <f>+'Ark1'!R2000</f>
        <v>0</v>
      </c>
      <c r="H294" s="27" t="str">
        <f>+IF(G294=0,"",'Ark1'!AE2000)</f>
        <v/>
      </c>
      <c r="I294" s="268"/>
      <c r="J294" s="27" t="str">
        <f>+IF(G294=0,"",'Ark1'!AF2000)</f>
        <v/>
      </c>
      <c r="K294" s="26" t="str">
        <f>+IF(G294=0,"",'Ark1'!T2000)</f>
        <v/>
      </c>
      <c r="L294" s="305" t="str">
        <f>+IF(G294=0,"",'Ark1'!U2000)</f>
        <v/>
      </c>
      <c r="M294" s="27"/>
      <c r="N294" s="32" t="str">
        <f>+IF(G294=0,"",'Ark1'!V2000)</f>
        <v/>
      </c>
      <c r="O294" s="32" t="str">
        <f>+IF(G294=0,"",'Ark1'!W2000)</f>
        <v/>
      </c>
      <c r="P294" s="32" t="str">
        <f>+IF(G294=0,"",'Ark1'!X2000)</f>
        <v/>
      </c>
      <c r="Q294" s="32" t="str">
        <f>+IF(G294=0,"",'Ark1'!AG2000)</f>
        <v/>
      </c>
      <c r="R294" s="32" t="str">
        <f>+IF(G294=0,"",'Ark1'!AH2000)</f>
        <v/>
      </c>
      <c r="S294" s="377" t="str">
        <f>+IF(G294=0,"",'Ark1'!AR1801)</f>
        <v/>
      </c>
      <c r="T294" s="113" t="str">
        <f>+IF(G294=0,"",'Ark1'!AS1801)</f>
        <v/>
      </c>
      <c r="U294" s="32" t="str">
        <f>+IF(G294=0,"",'Ark1'!Y2000)</f>
        <v/>
      </c>
      <c r="V294" s="26" t="str">
        <f>+IF(G294=0,"",'Ark1'!AA2000)</f>
        <v/>
      </c>
      <c r="W294" s="32" t="str">
        <f>+IF(G294=0,"",'Ark1'!AC2000)</f>
        <v/>
      </c>
      <c r="X294" s="305" t="str">
        <f t="shared" si="49"/>
        <v/>
      </c>
      <c r="Y294" s="32" t="str">
        <f t="shared" si="50"/>
        <v/>
      </c>
      <c r="Z294" s="27" t="str">
        <f t="shared" si="51"/>
        <v/>
      </c>
      <c r="AA294" s="247"/>
      <c r="AB294" s="250"/>
      <c r="AD294" s="27"/>
      <c r="AE294" s="26"/>
      <c r="AF294" s="273"/>
      <c r="AG294" s="85"/>
      <c r="AK294" s="85"/>
    </row>
    <row r="295" spans="1:56" ht="15.6">
      <c r="A295" s="247"/>
      <c r="B295" s="330">
        <f>+'Ark1'!C2035</f>
        <v>2024</v>
      </c>
      <c r="C295" s="267">
        <f>+'Ark1'!L2035</f>
        <v>13</v>
      </c>
      <c r="D295" s="267" t="s">
        <v>40</v>
      </c>
      <c r="E295" s="275">
        <f>+'Ark1'!AP2035</f>
        <v>16</v>
      </c>
      <c r="F295" s="267" t="str">
        <f>+IF(G295=0,"",'Ark1'!Q2035)</f>
        <v/>
      </c>
      <c r="G295" s="361">
        <f>+'Ark1'!R2035</f>
        <v>0</v>
      </c>
      <c r="H295" s="268" t="str">
        <f>+IF(G295=0,"",'Ark1'!AE2035)</f>
        <v/>
      </c>
      <c r="I295" s="268"/>
      <c r="J295" s="268" t="str">
        <f>+IF(G295=0,"",'Ark1'!AF2035)</f>
        <v/>
      </c>
      <c r="K295" s="269" t="str">
        <f>+IF(G295=0,"",'Ark1'!T2035)</f>
        <v/>
      </c>
      <c r="L295" s="305" t="str">
        <f>+IF(G295=0,"",'Ark1'!U2035)</f>
        <v/>
      </c>
      <c r="M295" s="268"/>
      <c r="N295" s="270" t="str">
        <f>+IF(G295=0,"",'Ark1'!V2035)</f>
        <v/>
      </c>
      <c r="O295" s="270" t="str">
        <f>+IF(G295=0,"",'Ark1'!W2035)</f>
        <v/>
      </c>
      <c r="P295" s="270" t="str">
        <f>+IF(G295=0,"",'Ark1'!X2035)</f>
        <v/>
      </c>
      <c r="Q295" s="270" t="str">
        <f>+IF(G295=0,"",'Ark1'!AG2035)</f>
        <v/>
      </c>
      <c r="R295" s="270" t="str">
        <f>+IF(G295=0,"",'Ark1'!AH2035)</f>
        <v/>
      </c>
      <c r="S295" s="377" t="str">
        <f>+IF(G295=0,"",'Ark1'!AR1802)</f>
        <v/>
      </c>
      <c r="T295" s="113" t="str">
        <f>+IF(G295=0,"",'Ark1'!AS1802)</f>
        <v/>
      </c>
      <c r="U295" s="270" t="str">
        <f>+IF(G295=0,"",'Ark1'!Y2035)</f>
        <v/>
      </c>
      <c r="V295" s="269" t="str">
        <f>+IF(G295=0,"",'Ark1'!AA2035)</f>
        <v/>
      </c>
      <c r="W295" s="270" t="str">
        <f>+IF(G295=0,"",'Ark1'!AC2035)</f>
        <v/>
      </c>
      <c r="X295" s="305" t="str">
        <f t="shared" si="49"/>
        <v/>
      </c>
      <c r="Y295" s="270" t="str">
        <f t="shared" si="50"/>
        <v/>
      </c>
      <c r="Z295" s="268" t="str">
        <f t="shared" si="51"/>
        <v/>
      </c>
      <c r="AA295" s="247"/>
      <c r="AB295" s="250"/>
      <c r="AD295" s="27"/>
      <c r="AE295" s="26"/>
      <c r="AF295" s="273"/>
      <c r="AG295" s="85"/>
      <c r="AK295" s="85"/>
    </row>
    <row r="296" spans="1:56" ht="15.6">
      <c r="A296" s="247"/>
      <c r="B296" s="330">
        <f>+'Ark1'!C2070</f>
        <v>2024</v>
      </c>
      <c r="C296" s="267">
        <f>+'Ark1'!L2070</f>
        <v>14</v>
      </c>
      <c r="D296" s="267" t="s">
        <v>403</v>
      </c>
      <c r="E296" s="276">
        <f>+'Ark1'!AP2070</f>
        <v>16</v>
      </c>
      <c r="F296" s="85" t="str">
        <f>+IF(G296=0,"",'Ark1'!Q2070)</f>
        <v/>
      </c>
      <c r="G296" s="361">
        <f>+'Ark1'!R2070</f>
        <v>0</v>
      </c>
      <c r="H296" s="27" t="str">
        <f>+IF(G296=0,"",'Ark1'!AE2070)</f>
        <v/>
      </c>
      <c r="I296" s="268"/>
      <c r="J296" s="27" t="str">
        <f>+IF(G296=0,"",'Ark1'!AF2070)</f>
        <v/>
      </c>
      <c r="K296" s="26" t="str">
        <f>+IF(G296=0,"",'Ark1'!T2070)</f>
        <v/>
      </c>
      <c r="L296" s="305" t="str">
        <f>+IF(G296=0,"",'Ark1'!U2070)</f>
        <v/>
      </c>
      <c r="M296" s="27"/>
      <c r="N296" s="32" t="str">
        <f>+IF(G296=0,"",'Ark1'!V2070)</f>
        <v/>
      </c>
      <c r="O296" s="32" t="str">
        <f>+IF(G296=0,"",'Ark1'!W2070)</f>
        <v/>
      </c>
      <c r="P296" s="32" t="str">
        <f>+IF(G296=0,"",'Ark1'!X2070)</f>
        <v/>
      </c>
      <c r="Q296" s="32" t="str">
        <f>+IF(G296=0,"",'Ark1'!AG2070)</f>
        <v/>
      </c>
      <c r="R296" s="32" t="str">
        <f>+IF(G296=0,"",'Ark1'!AH2070)</f>
        <v/>
      </c>
      <c r="S296" s="377" t="str">
        <f>+IF(G296=0,"",'Ark1'!AR1803)</f>
        <v/>
      </c>
      <c r="T296" s="113" t="str">
        <f>+IF(G296=0,"",'Ark1'!AS1803)</f>
        <v/>
      </c>
      <c r="U296" s="32" t="str">
        <f>+IF(G296=0,"",'Ark1'!Y2070)</f>
        <v/>
      </c>
      <c r="V296" s="26" t="str">
        <f>+IF(G296=0,"",'Ark1'!AA2070)</f>
        <v/>
      </c>
      <c r="W296" s="32" t="str">
        <f>+IF(G296=0,"",'Ark1'!AC2070)</f>
        <v/>
      </c>
      <c r="X296" s="305" t="str">
        <f t="shared" si="49"/>
        <v/>
      </c>
      <c r="Y296" s="32" t="str">
        <f t="shared" si="50"/>
        <v/>
      </c>
      <c r="Z296" s="27" t="str">
        <f t="shared" si="51"/>
        <v/>
      </c>
      <c r="AA296" s="247"/>
      <c r="AB296" s="26"/>
      <c r="AD296" s="27"/>
      <c r="AE296" s="26"/>
      <c r="AF296" s="85"/>
      <c r="AG296" s="85"/>
      <c r="AK296" s="85"/>
    </row>
    <row r="297" spans="1:56" ht="15.6">
      <c r="A297" s="247"/>
      <c r="B297" s="330">
        <f>+'Ark1'!C2105</f>
        <v>2024</v>
      </c>
      <c r="C297" s="267">
        <f>+'Ark1'!L2105</f>
        <v>15</v>
      </c>
      <c r="D297" s="267" t="s">
        <v>41</v>
      </c>
      <c r="E297" s="267">
        <f>+'Ark1'!AP2105</f>
        <v>16</v>
      </c>
      <c r="F297" s="267" t="str">
        <f>+IF(G297=0,"",'Ark1'!Q2105)</f>
        <v/>
      </c>
      <c r="G297" s="361">
        <f>+'Ark1'!R2105</f>
        <v>0</v>
      </c>
      <c r="H297" s="268" t="str">
        <f>+IF(G297=0,"",'Ark1'!AE2105)</f>
        <v/>
      </c>
      <c r="I297" s="268"/>
      <c r="J297" s="268" t="str">
        <f>+IF(G297=0,"",'Ark1'!AF2105)</f>
        <v/>
      </c>
      <c r="K297" s="269" t="str">
        <f>+IF(G297=0,"",'Ark1'!T2105)</f>
        <v/>
      </c>
      <c r="L297" s="380" t="str">
        <f>+IF(G297=0,"",'Ark1'!U2105)</f>
        <v/>
      </c>
      <c r="M297" s="268"/>
      <c r="N297" s="270" t="str">
        <f>+IF(G297=0,"",'Ark1'!V2105)</f>
        <v/>
      </c>
      <c r="O297" s="270" t="str">
        <f>+IF(G297=0,"",'Ark1'!W2105)</f>
        <v/>
      </c>
      <c r="P297" s="270" t="str">
        <f>+IF(G297=0,"",'Ark1'!X2105)</f>
        <v/>
      </c>
      <c r="Q297" s="270" t="str">
        <f>+IF(G297=0,"",'Ark1'!AG2105)</f>
        <v/>
      </c>
      <c r="R297" s="270" t="str">
        <f>+IF(G297=0,"",'Ark1'!AH2105)</f>
        <v/>
      </c>
      <c r="S297" s="377" t="str">
        <f>+IF(G297=0,"",'Ark1'!AR1804)</f>
        <v/>
      </c>
      <c r="T297" s="113" t="str">
        <f>+IF(G297=0,"",'Ark1'!AS1804)</f>
        <v/>
      </c>
      <c r="U297" s="270" t="str">
        <f>+IF(G297=0,"",'Ark1'!Y2105)</f>
        <v/>
      </c>
      <c r="V297" s="269" t="str">
        <f>+IF(G297=0,"",'Ark1'!AA2105)</f>
        <v/>
      </c>
      <c r="W297" s="270" t="str">
        <f>+IF(G297=0,"",'Ark1'!AC2105)</f>
        <v/>
      </c>
      <c r="X297" s="305" t="str">
        <f t="shared" si="49"/>
        <v/>
      </c>
      <c r="Y297" s="270" t="str">
        <f t="shared" si="50"/>
        <v/>
      </c>
      <c r="Z297" s="268" t="str">
        <f t="shared" si="51"/>
        <v/>
      </c>
      <c r="AA297" s="247"/>
      <c r="AB297" s="251"/>
      <c r="AD297" s="27"/>
      <c r="AE297" s="26"/>
      <c r="AF297" s="273"/>
      <c r="AG297" s="85"/>
      <c r="AK297" s="85"/>
    </row>
    <row r="298" spans="1:56" ht="19.8">
      <c r="A298" s="247"/>
      <c r="B298" s="247"/>
      <c r="C298" s="247"/>
      <c r="D298" s="247"/>
      <c r="E298" s="247"/>
      <c r="F298" s="247"/>
      <c r="G298" s="247"/>
      <c r="H298" s="247"/>
      <c r="I298" s="247"/>
      <c r="J298" s="247"/>
      <c r="K298" s="247"/>
      <c r="L298" s="247"/>
      <c r="M298" s="247"/>
      <c r="N298" s="249"/>
      <c r="O298" s="247"/>
      <c r="P298" s="247"/>
      <c r="Q298" s="247"/>
      <c r="R298" s="247"/>
      <c r="S298" s="247"/>
      <c r="T298" s="247"/>
      <c r="U298" s="247"/>
      <c r="V298" s="247"/>
      <c r="W298" s="247"/>
      <c r="X298" s="247"/>
      <c r="Y298" s="247"/>
      <c r="Z298" s="247"/>
      <c r="AA298" s="247"/>
      <c r="AB298" s="250"/>
      <c r="AD298" s="27"/>
      <c r="AE298" s="26"/>
      <c r="AF298" s="251"/>
      <c r="AG298" s="85"/>
      <c r="AK298" s="85"/>
      <c r="BC298" s="263"/>
    </row>
    <row r="299" spans="1:56" ht="22.8">
      <c r="A299" s="346" t="str">
        <f>+Raser!C27</f>
        <v>Normande</v>
      </c>
      <c r="B299" s="247"/>
      <c r="C299" s="265"/>
      <c r="D299" s="346"/>
      <c r="E299" s="247"/>
      <c r="F299" s="247"/>
      <c r="G299" s="265" t="s">
        <v>639</v>
      </c>
      <c r="H299" s="280">
        <f>SUM(G301:G315)</f>
        <v>0</v>
      </c>
      <c r="I299" s="248"/>
      <c r="J299" s="247"/>
      <c r="K299" s="248"/>
      <c r="L299" s="247"/>
      <c r="M299" s="345" t="str">
        <f>+Raser!P27</f>
        <v/>
      </c>
      <c r="N299" s="249" t="s">
        <v>562</v>
      </c>
      <c r="O299" s="247"/>
      <c r="P299" s="249"/>
      <c r="Q299" s="249"/>
      <c r="R299" s="247"/>
      <c r="S299" s="247"/>
      <c r="T299" s="247"/>
      <c r="U299" s="249"/>
      <c r="V299" s="249"/>
      <c r="W299" s="247"/>
      <c r="X299" s="249"/>
      <c r="Y299" s="345" t="str">
        <f>+Raser!V27</f>
        <v/>
      </c>
      <c r="Z299" s="249" t="s">
        <v>621</v>
      </c>
      <c r="AA299" s="248"/>
      <c r="AB299" s="250"/>
      <c r="AC299" s="250"/>
      <c r="AD299" s="27"/>
      <c r="AF299" s="26"/>
      <c r="AG299" s="251"/>
      <c r="AK299" s="85"/>
      <c r="BD299" s="263"/>
    </row>
    <row r="300" spans="1:56" ht="14.25" customHeight="1">
      <c r="A300" s="247"/>
      <c r="B300" s="247"/>
      <c r="C300" s="265"/>
      <c r="D300" s="344"/>
      <c r="E300" s="247"/>
      <c r="F300" s="265"/>
      <c r="G300" s="265"/>
      <c r="H300" s="265"/>
      <c r="I300" s="265"/>
      <c r="J300" s="265"/>
      <c r="K300" s="265"/>
      <c r="L300" s="265"/>
      <c r="M300" s="265"/>
      <c r="N300" s="266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48"/>
      <c r="AA300" s="247"/>
      <c r="AB300" s="250"/>
      <c r="AD300" s="27"/>
      <c r="AE300" s="26"/>
      <c r="AF300" s="251"/>
      <c r="AG300" s="85"/>
      <c r="AK300" s="85"/>
      <c r="BC300" s="263"/>
    </row>
    <row r="301" spans="1:56" ht="15.6">
      <c r="A301" s="247"/>
      <c r="B301" s="267">
        <f>+'Ark1'!C1616</f>
        <v>2024</v>
      </c>
      <c r="C301" s="267">
        <f>+'Ark1'!L1616</f>
        <v>1</v>
      </c>
      <c r="D301" s="267" t="s">
        <v>29</v>
      </c>
      <c r="E301" s="267">
        <f>+'Ark1'!AP1616</f>
        <v>17</v>
      </c>
      <c r="F301" s="267" t="str">
        <f>+IF(G301=0,"",'Ark1'!Q1616)</f>
        <v/>
      </c>
      <c r="G301" s="361">
        <f>+'Ark1'!R1616</f>
        <v>0</v>
      </c>
      <c r="H301" s="268" t="str">
        <f>+IF(G301=0,"",'Ark1'!AE1616)</f>
        <v/>
      </c>
      <c r="I301" s="268"/>
      <c r="J301" s="268" t="str">
        <f>+IF(G301=0,"",'Ark1'!AF1616)</f>
        <v/>
      </c>
      <c r="K301" s="269" t="str">
        <f>+IF(G301=0,"",'Ark1'!T1616)</f>
        <v/>
      </c>
      <c r="L301" s="305" t="str">
        <f>+IF(G301=0,"",'Ark1'!U1616)</f>
        <v/>
      </c>
      <c r="M301" s="268"/>
      <c r="N301" s="270" t="str">
        <f>+IF(G301=0,"",'Ark1'!V1616)</f>
        <v/>
      </c>
      <c r="O301" s="270" t="str">
        <f>+IF(G301=0,"",'Ark1'!W1616)</f>
        <v/>
      </c>
      <c r="P301" s="270" t="str">
        <f>+IF(G301=0,"",'Ark1'!X1616)</f>
        <v/>
      </c>
      <c r="Q301" s="270" t="str">
        <f>+IF(G301=0,"",'Ark1'!AG1616)</f>
        <v/>
      </c>
      <c r="R301" s="270" t="str">
        <f>+IF(G301=0,"",'Ark1'!AH1616)</f>
        <v/>
      </c>
      <c r="S301" s="377" t="str">
        <f>+IF(G301=0,"",'Ark1'!AR1726)</f>
        <v/>
      </c>
      <c r="T301" s="113" t="str">
        <f>+IF(G301=0,"",'Ark1'!AS1726)</f>
        <v/>
      </c>
      <c r="U301" s="270" t="str">
        <f>+IF(G301=0,"",'Ark1'!Y1616)</f>
        <v/>
      </c>
      <c r="V301" s="269" t="str">
        <f>+IF(G301=0,"",'Ark1'!AA1616)</f>
        <v/>
      </c>
      <c r="W301" s="270" t="str">
        <f>+IF(G301=0,"",'Ark1'!AC1616)</f>
        <v/>
      </c>
      <c r="X301" s="305" t="str">
        <f t="shared" ref="X301:X315" si="52">IF(G301=0,"",1000*L301/Q301)</f>
        <v/>
      </c>
      <c r="Y301" s="270" t="str">
        <f t="shared" ref="Y301:Y315" si="53">IF(G301=0,"",L301/C301)</f>
        <v/>
      </c>
      <c r="Z301" s="268" t="str">
        <f t="shared" ref="Z301:Z315" si="54">IF(G301=0,"",G301/F301)</f>
        <v/>
      </c>
      <c r="AA301" s="247"/>
      <c r="AB301" s="26"/>
      <c r="AD301" s="27"/>
      <c r="AE301" s="26"/>
      <c r="AF301" s="85"/>
      <c r="AG301" s="85"/>
      <c r="AK301" s="85"/>
    </row>
    <row r="302" spans="1:56" ht="15.6">
      <c r="A302" s="247"/>
      <c r="B302" s="306">
        <f>+'Ark1'!C1651</f>
        <v>2024</v>
      </c>
      <c r="C302" s="85">
        <f>+'Ark1'!L1651</f>
        <v>2</v>
      </c>
      <c r="D302" s="85" t="s">
        <v>30</v>
      </c>
      <c r="E302" s="85">
        <f>+'Ark1'!AP1651</f>
        <v>17</v>
      </c>
      <c r="F302" s="85" t="str">
        <f>+IF(G302=0,"",'Ark1'!Q1651)</f>
        <v/>
      </c>
      <c r="G302" s="361">
        <f>+'Ark1'!R1651</f>
        <v>0</v>
      </c>
      <c r="H302" s="27" t="str">
        <f>+IF(G302=0,"",'Ark1'!AE1651)</f>
        <v/>
      </c>
      <c r="I302" s="268"/>
      <c r="J302" s="27" t="str">
        <f>+IF(G302=0,"",'Ark1'!AF1651)</f>
        <v/>
      </c>
      <c r="K302" s="26" t="str">
        <f>+IF(G302=0,"",'Ark1'!T1651)</f>
        <v/>
      </c>
      <c r="L302" s="305" t="str">
        <f>+IF(G302=0,"",'Ark1'!U1651)</f>
        <v/>
      </c>
      <c r="M302" s="268"/>
      <c r="N302" s="32" t="str">
        <f>+IF(G302=0,"",'Ark1'!V1651)</f>
        <v/>
      </c>
      <c r="O302" s="32" t="str">
        <f>+IF(G302=0,"",'Ark1'!W1651)</f>
        <v/>
      </c>
      <c r="P302" s="32" t="str">
        <f>+IF(G302=0,"",'Ark1'!X1651)</f>
        <v/>
      </c>
      <c r="Q302" s="32" t="str">
        <f>+IF(G302=0,"",'Ark1'!AG1651)</f>
        <v/>
      </c>
      <c r="R302" s="32" t="str">
        <f>+IF(G302=0,"",'Ark1'!AH1651)</f>
        <v/>
      </c>
      <c r="S302" s="377" t="str">
        <f>+IF(G302=0,"",'Ark1'!AR1761)</f>
        <v/>
      </c>
      <c r="T302" s="113" t="str">
        <f>+IF(G302=0,"",'Ark1'!AS1761)</f>
        <v/>
      </c>
      <c r="U302" s="32" t="str">
        <f>+IF(G302=0,"",'Ark1'!Y1651)</f>
        <v/>
      </c>
      <c r="V302" s="26" t="str">
        <f>+IF(G302=0,"",'Ark1'!AA1651)</f>
        <v/>
      </c>
      <c r="W302" s="32" t="str">
        <f>+IF(G302=0,"",'Ark1'!AC1651)</f>
        <v/>
      </c>
      <c r="X302" s="305" t="str">
        <f t="shared" si="52"/>
        <v/>
      </c>
      <c r="Y302" s="32" t="str">
        <f t="shared" si="53"/>
        <v/>
      </c>
      <c r="Z302" s="27" t="str">
        <f t="shared" si="54"/>
        <v/>
      </c>
      <c r="AA302" s="247"/>
      <c r="AB302" s="26"/>
      <c r="AD302" s="27"/>
      <c r="AE302" s="26"/>
      <c r="AF302" s="85"/>
      <c r="AG302" s="85"/>
      <c r="AK302" s="85"/>
    </row>
    <row r="303" spans="1:56" ht="15.6">
      <c r="A303" s="247"/>
      <c r="B303" s="306">
        <f>+'Ark1'!C1686</f>
        <v>2024</v>
      </c>
      <c r="C303" s="267">
        <f>+'Ark1'!L1686</f>
        <v>3</v>
      </c>
      <c r="D303" s="267" t="s">
        <v>31</v>
      </c>
      <c r="E303" s="267">
        <f>+'Ark1'!AP1686</f>
        <v>17</v>
      </c>
      <c r="F303" s="267" t="str">
        <f>+IF(G303=0,"",'Ark1'!Q1686)</f>
        <v/>
      </c>
      <c r="G303" s="361">
        <f>+'Ark1'!R1686</f>
        <v>0</v>
      </c>
      <c r="H303" s="268" t="str">
        <f>+IF(G303=0,"",'Ark1'!AE1686)</f>
        <v/>
      </c>
      <c r="I303" s="268"/>
      <c r="J303" s="268" t="str">
        <f>+IF(G303=0,"",'Ark1'!AF1686)</f>
        <v/>
      </c>
      <c r="K303" s="269" t="str">
        <f>+IF(G303=0,"",'Ark1'!T1686)</f>
        <v/>
      </c>
      <c r="L303" s="305" t="str">
        <f>+IF(G303=0,"",'Ark1'!U1686)</f>
        <v/>
      </c>
      <c r="M303" s="268"/>
      <c r="N303" s="270" t="str">
        <f>+IF(G303=0,"",'Ark1'!V1686)</f>
        <v/>
      </c>
      <c r="O303" s="270" t="str">
        <f>+IF(G303=0,"",'Ark1'!W1686)</f>
        <v/>
      </c>
      <c r="P303" s="270" t="str">
        <f>+IF(G303=0,"",'Ark1'!X1686)</f>
        <v/>
      </c>
      <c r="Q303" s="270" t="str">
        <f>+IF(G303=0,"",'Ark1'!AG1686)</f>
        <v/>
      </c>
      <c r="R303" s="270" t="str">
        <f>+IF(G303=0,"",'Ark1'!AH1686)</f>
        <v/>
      </c>
      <c r="S303" s="377" t="str">
        <f>+IF(G303=0,"",'Ark1'!AR1796)</f>
        <v/>
      </c>
      <c r="T303" s="113" t="str">
        <f>+IF(G303=0,"",'Ark1'!AS1796)</f>
        <v/>
      </c>
      <c r="U303" s="270" t="str">
        <f>+IF(G303=0,"",'Ark1'!Y1686)</f>
        <v/>
      </c>
      <c r="V303" s="269" t="str">
        <f>+IF(G303=0,"",'Ark1'!AA1686)</f>
        <v/>
      </c>
      <c r="W303" s="270" t="str">
        <f>+IF(G303=0,"",'Ark1'!AC1686)</f>
        <v/>
      </c>
      <c r="X303" s="305" t="str">
        <f t="shared" si="52"/>
        <v/>
      </c>
      <c r="Y303" s="270" t="str">
        <f t="shared" si="53"/>
        <v/>
      </c>
      <c r="Z303" s="268" t="str">
        <f t="shared" si="54"/>
        <v/>
      </c>
      <c r="AA303" s="247"/>
      <c r="AB303" s="26"/>
      <c r="AD303" s="27"/>
      <c r="AE303" s="26"/>
      <c r="AF303" s="85"/>
      <c r="AG303" s="85"/>
      <c r="AK303" s="85"/>
    </row>
    <row r="304" spans="1:56" ht="15.6">
      <c r="A304" s="247"/>
      <c r="B304" s="306">
        <f>+'Ark1'!C1721</f>
        <v>2024</v>
      </c>
      <c r="C304" s="267">
        <f>+'Ark1'!L1721</f>
        <v>4</v>
      </c>
      <c r="D304" s="267" t="s">
        <v>32</v>
      </c>
      <c r="E304" s="85">
        <f>+'Ark1'!AP1721</f>
        <v>17</v>
      </c>
      <c r="F304" s="85" t="str">
        <f>+IF(G304=0,"",'Ark1'!Q1721)</f>
        <v/>
      </c>
      <c r="G304" s="361">
        <f>+'Ark1'!R1721</f>
        <v>0</v>
      </c>
      <c r="H304" s="27" t="str">
        <f>+IF(G304=0,"",'Ark1'!AE1721)</f>
        <v/>
      </c>
      <c r="I304" s="268"/>
      <c r="J304" s="27" t="str">
        <f>+IF(G304=0,"",'Ark1'!AF1721)</f>
        <v/>
      </c>
      <c r="K304" s="26" t="str">
        <f>+IF(G304=0,"",'Ark1'!T1721)</f>
        <v/>
      </c>
      <c r="L304" s="305" t="str">
        <f>+IF(G304=0,"",'Ark1'!U1721)</f>
        <v/>
      </c>
      <c r="M304" s="268"/>
      <c r="N304" s="32" t="str">
        <f>+IF(G304=0,"",'Ark1'!V1721)</f>
        <v/>
      </c>
      <c r="O304" s="32" t="str">
        <f>+IF(G304=0,"",'Ark1'!W1721)</f>
        <v/>
      </c>
      <c r="P304" s="32" t="str">
        <f>+IF(G304=0,"",'Ark1'!X1721)</f>
        <v/>
      </c>
      <c r="Q304" s="32" t="str">
        <f>+IF(G304=0,"",'Ark1'!AG1721)</f>
        <v/>
      </c>
      <c r="R304" s="32" t="str">
        <f>+IF(G304=0,"",'Ark1'!AH1721)</f>
        <v/>
      </c>
      <c r="S304" s="377" t="str">
        <f>+IF(G304=0,"",'Ark1'!AR1831)</f>
        <v/>
      </c>
      <c r="T304" s="113" t="str">
        <f>+IF(G304=0,"",'Ark1'!AS1831)</f>
        <v/>
      </c>
      <c r="U304" s="32" t="str">
        <f>+IF(G304=0,"",'Ark1'!Y1721)</f>
        <v/>
      </c>
      <c r="V304" s="26" t="str">
        <f>+IF(G304=0,"",'Ark1'!AA1721)</f>
        <v/>
      </c>
      <c r="W304" s="32" t="str">
        <f>+IF(G304=0,"",'Ark1'!AC1721)</f>
        <v/>
      </c>
      <c r="X304" s="305" t="str">
        <f t="shared" si="52"/>
        <v/>
      </c>
      <c r="Y304" s="32" t="str">
        <f t="shared" si="53"/>
        <v/>
      </c>
      <c r="Z304" s="27" t="str">
        <f t="shared" si="54"/>
        <v/>
      </c>
      <c r="AA304" s="247"/>
      <c r="AB304" s="26"/>
      <c r="AD304" s="27"/>
      <c r="AE304" s="26"/>
      <c r="AF304" s="85"/>
      <c r="AG304" s="85"/>
      <c r="AK304" s="85"/>
    </row>
    <row r="305" spans="1:56" ht="15.6">
      <c r="A305" s="247"/>
      <c r="B305" s="267">
        <f>+'Ark1'!C1756</f>
        <v>2024</v>
      </c>
      <c r="C305" s="267">
        <f>+'Ark1'!L1756</f>
        <v>5</v>
      </c>
      <c r="D305" s="267" t="s">
        <v>402</v>
      </c>
      <c r="E305" s="275">
        <f>+'Ark1'!AP1756</f>
        <v>17</v>
      </c>
      <c r="F305" s="267" t="str">
        <f>+IF(G305=0,"",'Ark1'!Q1756)</f>
        <v/>
      </c>
      <c r="G305" s="361">
        <f>+'Ark1'!R1756</f>
        <v>0</v>
      </c>
      <c r="H305" s="268">
        <f>+'Ark1'!AE1756</f>
        <v>0</v>
      </c>
      <c r="I305" s="268"/>
      <c r="J305" s="268" t="str">
        <f>+IF(G305=0,"",'Ark1'!AF1756)</f>
        <v/>
      </c>
      <c r="K305" s="269" t="str">
        <f>+IF(G305=0,"",'Ark1'!T1756)</f>
        <v/>
      </c>
      <c r="L305" s="305" t="str">
        <f>+IF(G305=0,"",'Ark1'!U1756)</f>
        <v/>
      </c>
      <c r="M305" s="268"/>
      <c r="N305" s="270" t="str">
        <f>+IF(G305=0,"",'Ark1'!V1756)</f>
        <v/>
      </c>
      <c r="O305" s="270" t="str">
        <f>+IF(G305=0,"",'Ark1'!W1756)</f>
        <v/>
      </c>
      <c r="P305" s="270" t="str">
        <f>+IF(G305=0,"",'Ark1'!X1756)</f>
        <v/>
      </c>
      <c r="Q305" s="270" t="str">
        <f>+IF(G305=0,"",'Ark1'!AG1756)</f>
        <v/>
      </c>
      <c r="R305" s="270" t="str">
        <f>+IF(G305=0,"",'Ark1'!AH1756)</f>
        <v/>
      </c>
      <c r="S305" s="377" t="str">
        <f>+IF(G305=0,"",'Ark1'!AR1866)</f>
        <v/>
      </c>
      <c r="T305" s="113" t="str">
        <f>+IF(G305=0,"",'Ark1'!AS1866)</f>
        <v/>
      </c>
      <c r="U305" s="270" t="str">
        <f>+IF(G305=0,"",'Ark1'!Y1756)</f>
        <v/>
      </c>
      <c r="V305" s="269" t="str">
        <f>+IF(G305=0,"",'Ark1'!AA1756)</f>
        <v/>
      </c>
      <c r="W305" s="270" t="str">
        <f>+IF(G305=0,"",'Ark1'!AC1756)</f>
        <v/>
      </c>
      <c r="X305" s="305" t="str">
        <f t="shared" si="52"/>
        <v/>
      </c>
      <c r="Y305" s="270" t="str">
        <f t="shared" si="53"/>
        <v/>
      </c>
      <c r="Z305" s="268" t="str">
        <f t="shared" si="54"/>
        <v/>
      </c>
      <c r="AA305" s="247"/>
      <c r="AB305" s="26"/>
      <c r="AD305" s="27"/>
      <c r="AE305" s="26"/>
      <c r="AF305" s="85"/>
      <c r="AG305" s="85"/>
      <c r="AK305" s="85"/>
    </row>
    <row r="306" spans="1:56" ht="15.6">
      <c r="A306" s="247"/>
      <c r="B306" s="330">
        <f>+'Ark1'!C1791</f>
        <v>2024</v>
      </c>
      <c r="C306" s="267">
        <f>+'Ark1'!L1791</f>
        <v>6</v>
      </c>
      <c r="D306" s="267" t="s">
        <v>33</v>
      </c>
      <c r="E306" s="276">
        <f>+'Ark1'!AP1791</f>
        <v>17</v>
      </c>
      <c r="F306" s="85" t="str">
        <f>+IF(G306=0,"",'Ark1'!Q1791)</f>
        <v/>
      </c>
      <c r="G306" s="361">
        <f>+'Ark1'!R1791</f>
        <v>0</v>
      </c>
      <c r="H306" s="27" t="str">
        <f>+IF(G306=0,"",'Ark1'!AE1791)</f>
        <v/>
      </c>
      <c r="I306" s="268"/>
      <c r="J306" s="27" t="str">
        <f>+IF(G306=0,"",'Ark1'!AF1791)</f>
        <v/>
      </c>
      <c r="K306" s="26" t="str">
        <f>+IF(G306=0,"",'Ark1'!T1791)</f>
        <v/>
      </c>
      <c r="L306" s="305" t="str">
        <f>+IF(G306=0,"",'Ark1'!U1791)</f>
        <v/>
      </c>
      <c r="M306" s="268"/>
      <c r="N306" s="32" t="str">
        <f>+IF(G306=0,"",'Ark1'!V1791)</f>
        <v/>
      </c>
      <c r="O306" s="32" t="str">
        <f>+IF(G306=0,"",'Ark1'!W1791)</f>
        <v/>
      </c>
      <c r="P306" s="32" t="str">
        <f>+IF(G306=0,"",'Ark1'!X1791)</f>
        <v/>
      </c>
      <c r="Q306" s="32" t="str">
        <f>+IF(G306=0,"",'Ark1'!AG1791)</f>
        <v/>
      </c>
      <c r="R306" s="32" t="str">
        <f>+IF(G306=0,"",'Ark1'!AH1791)</f>
        <v/>
      </c>
      <c r="S306" s="377" t="str">
        <f>+IF(G306=0,"",'Ark1'!AR1901)</f>
        <v/>
      </c>
      <c r="T306" s="113" t="str">
        <f>+IF(G306=0,"",'Ark1'!AS1901)</f>
        <v/>
      </c>
      <c r="U306" s="32" t="str">
        <f>+IF(G306=0,"",'Ark1'!Y1791)</f>
        <v/>
      </c>
      <c r="V306" s="26" t="str">
        <f>+IF(G306=0,"",'Ark1'!AA1791)</f>
        <v/>
      </c>
      <c r="W306" s="32" t="str">
        <f>+IF(G306=0,"",'Ark1'!AC1791)</f>
        <v/>
      </c>
      <c r="X306" s="305" t="str">
        <f t="shared" si="52"/>
        <v/>
      </c>
      <c r="Y306" s="32" t="str">
        <f t="shared" si="53"/>
        <v/>
      </c>
      <c r="Z306" s="27" t="str">
        <f t="shared" si="54"/>
        <v/>
      </c>
      <c r="AA306" s="247"/>
      <c r="AB306" s="250"/>
      <c r="AD306" s="27"/>
      <c r="AE306" s="26"/>
      <c r="AF306" s="251"/>
      <c r="AG306" s="85"/>
      <c r="AK306" s="85"/>
    </row>
    <row r="307" spans="1:56" ht="15.6">
      <c r="A307" s="247"/>
      <c r="B307" s="330">
        <f>+'Ark1'!C1826</f>
        <v>2024</v>
      </c>
      <c r="C307" s="267">
        <f>+'Ark1'!L1826</f>
        <v>7</v>
      </c>
      <c r="D307" s="267" t="s">
        <v>34</v>
      </c>
      <c r="E307" s="275">
        <f>+'Ark1'!AP1826</f>
        <v>17</v>
      </c>
      <c r="F307" s="267" t="str">
        <f>+IF(G307=0,"",'Ark1'!Q1826)</f>
        <v/>
      </c>
      <c r="G307" s="361">
        <f>+'Ark1'!R1826</f>
        <v>0</v>
      </c>
      <c r="H307" s="268" t="str">
        <f>+IF(G307=0,"",'Ark1'!AE1826)</f>
        <v/>
      </c>
      <c r="I307" s="268"/>
      <c r="J307" s="268" t="str">
        <f>+IF(G307=0,"",'Ark1'!AF1826)</f>
        <v/>
      </c>
      <c r="K307" s="269" t="str">
        <f>+IF(G307=0,"",'Ark1'!T1826)</f>
        <v/>
      </c>
      <c r="L307" s="305" t="str">
        <f>+IF(G307=0,"",'Ark1'!U1826)</f>
        <v/>
      </c>
      <c r="M307" s="268"/>
      <c r="N307" s="270" t="str">
        <f>+IF(G307=0,"",'Ark1'!V1826)</f>
        <v/>
      </c>
      <c r="O307" s="270" t="str">
        <f>+IF(G307=0,"",'Ark1'!W1826)</f>
        <v/>
      </c>
      <c r="P307" s="270" t="str">
        <f>+IF(G307=0,"",'Ark1'!X1826)</f>
        <v/>
      </c>
      <c r="Q307" s="270" t="str">
        <f>+IF(G307=0,"",'Ark1'!AG1826)</f>
        <v/>
      </c>
      <c r="R307" s="270" t="str">
        <f>+IF(G307=0,"",'Ark1'!AH1826)</f>
        <v/>
      </c>
      <c r="S307" s="377" t="str">
        <f>+IF(G307=0,"",'Ark1'!AR1936)</f>
        <v/>
      </c>
      <c r="T307" s="113" t="str">
        <f>+IF(G307=0,"",'Ark1'!AS1936)</f>
        <v/>
      </c>
      <c r="U307" s="270" t="str">
        <f>+IF(G307=0,"",'Ark1'!Y1826)</f>
        <v/>
      </c>
      <c r="V307" s="269" t="str">
        <f>+IF(G307=0,"",'Ark1'!AA1826)</f>
        <v/>
      </c>
      <c r="W307" s="270" t="str">
        <f>+IF(G307=0,"",'Ark1'!AC1826)</f>
        <v/>
      </c>
      <c r="X307" s="305" t="str">
        <f t="shared" si="52"/>
        <v/>
      </c>
      <c r="Y307" s="270" t="str">
        <f t="shared" si="53"/>
        <v/>
      </c>
      <c r="Z307" s="268" t="str">
        <f t="shared" si="54"/>
        <v/>
      </c>
      <c r="AA307" s="247"/>
      <c r="AB307" s="250"/>
      <c r="AD307" s="27"/>
      <c r="AE307" s="26"/>
      <c r="AF307" s="251"/>
      <c r="AG307" s="85"/>
      <c r="AK307" s="85"/>
    </row>
    <row r="308" spans="1:56" ht="15.6">
      <c r="A308" s="247"/>
      <c r="B308" s="85">
        <f>+'Ark1'!C1861</f>
        <v>2024</v>
      </c>
      <c r="C308" s="85">
        <f>+'Ark1'!L1861</f>
        <v>8</v>
      </c>
      <c r="D308" s="85" t="s">
        <v>35</v>
      </c>
      <c r="E308" s="276">
        <f>+'Ark1'!AP1861</f>
        <v>17</v>
      </c>
      <c r="F308" s="85" t="str">
        <f>+IF(G308=0,"",'Ark1'!Q1861)</f>
        <v/>
      </c>
      <c r="G308" s="361">
        <f>+'Ark1'!R1861</f>
        <v>0</v>
      </c>
      <c r="H308" s="27" t="str">
        <f>+IF(G308=0,"",'Ark1'!AE1861)</f>
        <v/>
      </c>
      <c r="I308" s="268"/>
      <c r="J308" s="27" t="str">
        <f>+IF(G308=0,"",'Ark1'!AF1861)</f>
        <v/>
      </c>
      <c r="K308" s="26" t="str">
        <f>+IF(G308=0,"",'Ark1'!T1861)</f>
        <v/>
      </c>
      <c r="L308" s="305" t="str">
        <f>+IF(G308=0,"",'Ark1'!U1861)</f>
        <v/>
      </c>
      <c r="M308" s="268"/>
      <c r="N308" s="32" t="str">
        <f>+IF(G308=0,"",'Ark1'!V1861)</f>
        <v/>
      </c>
      <c r="O308" s="32" t="str">
        <f>+IF(G308=0,"",'Ark1'!W1861)</f>
        <v/>
      </c>
      <c r="P308" s="32" t="str">
        <f>+IF(G308=0,"",'Ark1'!X1861)</f>
        <v/>
      </c>
      <c r="Q308" s="32" t="str">
        <f>+IF(G308=0,"",'Ark1'!AG1861)</f>
        <v/>
      </c>
      <c r="R308" s="32" t="str">
        <f>+IF(G308=0,"",'Ark1'!AH1861)</f>
        <v/>
      </c>
      <c r="S308" s="377" t="str">
        <f>+IF(G308=0,"",'Ark1'!AR1820)</f>
        <v/>
      </c>
      <c r="T308" s="113" t="str">
        <f>+IF(G308=0,"",'Ark1'!AS1820)</f>
        <v/>
      </c>
      <c r="U308" s="32" t="str">
        <f>+IF(G308=0,"",'Ark1'!Y1861)</f>
        <v/>
      </c>
      <c r="V308" s="26" t="str">
        <f>+IF(G308=0,"",'Ark1'!AA1861)</f>
        <v/>
      </c>
      <c r="W308" s="32" t="str">
        <f>+IF(G308=0,"",'Ark1'!AC1861)</f>
        <v/>
      </c>
      <c r="X308" s="305" t="str">
        <f t="shared" si="52"/>
        <v/>
      </c>
      <c r="Y308" s="32" t="str">
        <f t="shared" si="53"/>
        <v/>
      </c>
      <c r="Z308" s="27" t="str">
        <f t="shared" si="54"/>
        <v/>
      </c>
      <c r="AA308" s="247"/>
      <c r="AB308" s="250"/>
      <c r="AD308" s="27"/>
      <c r="AE308" s="26"/>
      <c r="AF308" s="251"/>
      <c r="AG308" s="85"/>
      <c r="AK308" s="85"/>
    </row>
    <row r="309" spans="1:56" ht="15.6">
      <c r="A309" s="247"/>
      <c r="B309" s="330">
        <f>+'Ark1'!C1896</f>
        <v>2024</v>
      </c>
      <c r="C309" s="267">
        <f>+'Ark1'!L1896</f>
        <v>9</v>
      </c>
      <c r="D309" s="267" t="s">
        <v>36</v>
      </c>
      <c r="E309" s="275">
        <f>+'Ark1'!AP1896</f>
        <v>17</v>
      </c>
      <c r="F309" s="267" t="str">
        <f>+IF(G309=0,"",'Ark1'!Q1896)</f>
        <v/>
      </c>
      <c r="G309" s="361">
        <f>+'Ark1'!R1896</f>
        <v>0</v>
      </c>
      <c r="H309" s="268" t="str">
        <f>+IF(G309=0,"",'Ark1'!AE1896)</f>
        <v/>
      </c>
      <c r="I309" s="268"/>
      <c r="J309" s="268" t="str">
        <f>+IF(G309=0,"",'Ark1'!AF1896)</f>
        <v/>
      </c>
      <c r="K309" s="269" t="str">
        <f>+IF(G309=0,"",'Ark1'!T1896)</f>
        <v/>
      </c>
      <c r="L309" s="305" t="str">
        <f>+IF(G309=0,"",'Ark1'!U1896)</f>
        <v/>
      </c>
      <c r="M309" s="268"/>
      <c r="N309" s="270" t="str">
        <f>+IF(G309=0,"",'Ark1'!V1896)</f>
        <v/>
      </c>
      <c r="O309" s="270" t="str">
        <f>+IF(G309=0,"",'Ark1'!W1896)</f>
        <v/>
      </c>
      <c r="P309" s="270" t="str">
        <f>+IF(G309=0,"",'Ark1'!X1896)</f>
        <v/>
      </c>
      <c r="Q309" s="270" t="str">
        <f>+IF(G309=0,"",'Ark1'!AG1896)</f>
        <v/>
      </c>
      <c r="R309" s="270" t="str">
        <f>+IF(G309=0,"",'Ark1'!AH1896)</f>
        <v/>
      </c>
      <c r="S309" s="377" t="str">
        <f>+IF(G309=0,"",'Ark1'!AR1821)</f>
        <v/>
      </c>
      <c r="T309" s="113" t="str">
        <f>+IF(G309=0,"",'Ark1'!AS1821)</f>
        <v/>
      </c>
      <c r="U309" s="270" t="str">
        <f>+IF(G309=0,"",'Ark1'!Y1896)</f>
        <v/>
      </c>
      <c r="V309" s="269" t="str">
        <f>+IF(G309=0,"",'Ark1'!AA1896)</f>
        <v/>
      </c>
      <c r="W309" s="270" t="str">
        <f>+IF(G309=0,"",'Ark1'!AC1896)</f>
        <v/>
      </c>
      <c r="X309" s="305" t="str">
        <f t="shared" si="52"/>
        <v/>
      </c>
      <c r="Y309" s="270" t="str">
        <f t="shared" si="53"/>
        <v/>
      </c>
      <c r="Z309" s="268" t="str">
        <f t="shared" si="54"/>
        <v/>
      </c>
      <c r="AA309" s="247"/>
      <c r="AB309" s="250"/>
      <c r="AD309" s="27"/>
      <c r="AE309" s="26"/>
      <c r="AF309" s="251"/>
      <c r="AG309" s="85"/>
      <c r="AK309" s="85"/>
    </row>
    <row r="310" spans="1:56" ht="15.6">
      <c r="A310" s="247"/>
      <c r="B310" s="330">
        <f>+'Ark1'!C1931</f>
        <v>2024</v>
      </c>
      <c r="C310" s="267">
        <f>+'Ark1'!L1931</f>
        <v>10</v>
      </c>
      <c r="D310" s="267" t="s">
        <v>37</v>
      </c>
      <c r="E310" s="276">
        <f>+'Ark1'!AP1931</f>
        <v>17</v>
      </c>
      <c r="F310" s="85" t="str">
        <f>+IF(G310=0,"",'Ark1'!Q1931)</f>
        <v/>
      </c>
      <c r="G310" s="361">
        <f>+'Ark1'!R1931</f>
        <v>0</v>
      </c>
      <c r="H310" s="27" t="str">
        <f>+IF(G310=0,"",'Ark1'!AE1931)</f>
        <v/>
      </c>
      <c r="I310" s="268"/>
      <c r="J310" s="27" t="str">
        <f>+IF(G310=0,"",'Ark1'!AF1931)</f>
        <v/>
      </c>
      <c r="K310" s="26" t="str">
        <f>+IF(G310=0,"",'Ark1'!T1931)</f>
        <v/>
      </c>
      <c r="L310" s="305" t="str">
        <f>+IF(G310=0,"",'Ark1'!U1931)</f>
        <v/>
      </c>
      <c r="M310" s="268"/>
      <c r="N310" s="32" t="str">
        <f>+IF(G310=0,"",'Ark1'!V1931)</f>
        <v/>
      </c>
      <c r="O310" s="32" t="str">
        <f>+IF(G310=0,"",'Ark1'!W1931)</f>
        <v/>
      </c>
      <c r="P310" s="32" t="str">
        <f>+IF(G310=0,"",'Ark1'!X1931)</f>
        <v/>
      </c>
      <c r="Q310" s="32" t="str">
        <f>+IF(G310=0,"",'Ark1'!AG1931)</f>
        <v/>
      </c>
      <c r="R310" s="32" t="str">
        <f>+IF(G310=0,"",'Ark1'!AH1931)</f>
        <v/>
      </c>
      <c r="S310" s="377" t="str">
        <f>+IF(G310=0,"",'Ark1'!AR1822)</f>
        <v/>
      </c>
      <c r="T310" s="113" t="str">
        <f>+IF(G310=0,"",'Ark1'!AS1822)</f>
        <v/>
      </c>
      <c r="U310" s="32" t="str">
        <f>+IF(G310=0,"",'Ark1'!Y1931)</f>
        <v/>
      </c>
      <c r="V310" s="26" t="str">
        <f>+IF(G310=0,"",'Ark1'!AA1931)</f>
        <v/>
      </c>
      <c r="W310" s="32" t="str">
        <f>+IF(G310=0,"",'Ark1'!AC1931)</f>
        <v/>
      </c>
      <c r="X310" s="305" t="str">
        <f t="shared" si="52"/>
        <v/>
      </c>
      <c r="Y310" s="32" t="str">
        <f t="shared" si="53"/>
        <v/>
      </c>
      <c r="Z310" s="27" t="str">
        <f t="shared" si="54"/>
        <v/>
      </c>
      <c r="AA310" s="247"/>
      <c r="AB310" s="250"/>
      <c r="AD310" s="27"/>
      <c r="AE310" s="26"/>
      <c r="AF310" s="251"/>
      <c r="AG310" s="85"/>
      <c r="AK310" s="85"/>
    </row>
    <row r="311" spans="1:56" ht="15.6">
      <c r="A311" s="247"/>
      <c r="B311" s="330">
        <f>+'Ark1'!C1966</f>
        <v>2024</v>
      </c>
      <c r="C311" s="267">
        <f>+'Ark1'!L1966</f>
        <v>11</v>
      </c>
      <c r="D311" s="267" t="s">
        <v>38</v>
      </c>
      <c r="E311" s="275">
        <f>+'Ark1'!AP1966</f>
        <v>17</v>
      </c>
      <c r="F311" s="267" t="str">
        <f>+IF(G311=0,"",'Ark1'!Q1966)</f>
        <v/>
      </c>
      <c r="G311" s="361">
        <f>+'Ark1'!R1966</f>
        <v>0</v>
      </c>
      <c r="H311" s="268" t="str">
        <f>+IF(G311=0,"",'Ark1'!AE1966)</f>
        <v/>
      </c>
      <c r="I311" s="268"/>
      <c r="J311" s="268" t="str">
        <f>+IF(G311=0,"",'Ark1'!AF1966)</f>
        <v/>
      </c>
      <c r="K311" s="269" t="str">
        <f>+IF(G311=0,"",'Ark1'!T1966)</f>
        <v/>
      </c>
      <c r="L311" s="305" t="str">
        <f>+IF(G311=0,"",'Ark1'!U1966)</f>
        <v/>
      </c>
      <c r="M311" s="268"/>
      <c r="N311" s="270" t="str">
        <f>+IF(G311=0,"",'Ark1'!V1966)</f>
        <v/>
      </c>
      <c r="O311" s="270" t="str">
        <f>+IF(G311=0,"",'Ark1'!W1966)</f>
        <v/>
      </c>
      <c r="P311" s="270" t="str">
        <f>+IF(G311=0,"",'Ark1'!X1966)</f>
        <v/>
      </c>
      <c r="Q311" s="270" t="str">
        <f>+IF(G311=0,"",'Ark1'!AG1966)</f>
        <v/>
      </c>
      <c r="R311" s="270" t="str">
        <f>+IF(G311=0,"",'Ark1'!AH1966)</f>
        <v/>
      </c>
      <c r="S311" s="377" t="str">
        <f>+IF(G311=0,"",'Ark1'!AR1823)</f>
        <v/>
      </c>
      <c r="T311" s="113" t="str">
        <f>+IF(G311=0,"",'Ark1'!AS1823)</f>
        <v/>
      </c>
      <c r="U311" s="270" t="str">
        <f>+IF(G311=0,"",'Ark1'!Y1966)</f>
        <v/>
      </c>
      <c r="V311" s="269" t="str">
        <f>+IF(G311=0,"",'Ark1'!AA1966)</f>
        <v/>
      </c>
      <c r="W311" s="270" t="str">
        <f>+IF(G311=0,"",'Ark1'!AC1966)</f>
        <v/>
      </c>
      <c r="X311" s="305" t="str">
        <f t="shared" si="52"/>
        <v/>
      </c>
      <c r="Y311" s="270" t="str">
        <f t="shared" si="53"/>
        <v/>
      </c>
      <c r="Z311" s="268" t="str">
        <f t="shared" si="54"/>
        <v/>
      </c>
      <c r="AA311" s="247"/>
      <c r="AB311" s="250"/>
      <c r="AD311" s="27"/>
      <c r="AE311" s="26"/>
      <c r="AF311" s="251"/>
      <c r="AG311" s="85"/>
      <c r="AK311" s="85"/>
    </row>
    <row r="312" spans="1:56" ht="15.6">
      <c r="A312" s="247"/>
      <c r="B312" s="330">
        <f>+'Ark1'!C2001</f>
        <v>2024</v>
      </c>
      <c r="C312" s="267">
        <f>+'Ark1'!L2001</f>
        <v>12</v>
      </c>
      <c r="D312" s="267" t="s">
        <v>39</v>
      </c>
      <c r="E312" s="276">
        <f>+'Ark1'!AP2001</f>
        <v>17</v>
      </c>
      <c r="F312" s="85" t="str">
        <f>+IF(G312=0,"",'Ark1'!Q2001)</f>
        <v/>
      </c>
      <c r="G312" s="361">
        <f>+'Ark1'!R2001</f>
        <v>0</v>
      </c>
      <c r="H312" s="27" t="str">
        <f>+IF(G312=0,"",'Ark1'!AE2001)</f>
        <v/>
      </c>
      <c r="I312" s="268"/>
      <c r="J312" s="27" t="str">
        <f>+IF(G312=0,"",'Ark1'!AF2001)</f>
        <v/>
      </c>
      <c r="K312" s="26" t="str">
        <f>+IF(G312=0,"",'Ark1'!T2001)</f>
        <v/>
      </c>
      <c r="L312" s="305" t="str">
        <f>+IF(G312=0,"",'Ark1'!U2001)</f>
        <v/>
      </c>
      <c r="M312" s="268"/>
      <c r="N312" s="32" t="str">
        <f>+IF(G312=0,"",'Ark1'!V2001)</f>
        <v/>
      </c>
      <c r="O312" s="32" t="str">
        <f>+IF(G312=0,"",'Ark1'!W2001)</f>
        <v/>
      </c>
      <c r="P312" s="32" t="str">
        <f>+IF(G312=0,"",'Ark1'!X2001)</f>
        <v/>
      </c>
      <c r="Q312" s="32" t="str">
        <f>+IF(G312=0,"",'Ark1'!AG2001)</f>
        <v/>
      </c>
      <c r="R312" s="32" t="str">
        <f>+IF(G312=0,"",'Ark1'!AH2001)</f>
        <v/>
      </c>
      <c r="S312" s="377" t="str">
        <f>+IF(G312=0,"",'Ark1'!AR1824)</f>
        <v/>
      </c>
      <c r="T312" s="113" t="str">
        <f>+IF(G312=0,"",'Ark1'!AS1824)</f>
        <v/>
      </c>
      <c r="U312" s="32" t="str">
        <f>+IF(G312=0,"",'Ark1'!Y2001)</f>
        <v/>
      </c>
      <c r="V312" s="26" t="str">
        <f>+IF(G312=0,"",'Ark1'!AA2001)</f>
        <v/>
      </c>
      <c r="W312" s="32" t="str">
        <f>+IF(G312=0,"",'Ark1'!AC2001)</f>
        <v/>
      </c>
      <c r="X312" s="305" t="str">
        <f t="shared" si="52"/>
        <v/>
      </c>
      <c r="Y312" s="32" t="str">
        <f t="shared" si="53"/>
        <v/>
      </c>
      <c r="Z312" s="27" t="str">
        <f t="shared" si="54"/>
        <v/>
      </c>
      <c r="AA312" s="247"/>
      <c r="AB312" s="250"/>
      <c r="AD312" s="27"/>
      <c r="AE312" s="26"/>
      <c r="AF312" s="251"/>
      <c r="AG312" s="85"/>
      <c r="AK312" s="85"/>
    </row>
    <row r="313" spans="1:56" ht="15.6">
      <c r="A313" s="247"/>
      <c r="B313" s="330">
        <f>+'Ark1'!C2036</f>
        <v>2024</v>
      </c>
      <c r="C313" s="267">
        <f>+'Ark1'!L2036</f>
        <v>13</v>
      </c>
      <c r="D313" s="267" t="s">
        <v>40</v>
      </c>
      <c r="E313" s="275">
        <f>+'Ark1'!AP2036</f>
        <v>17</v>
      </c>
      <c r="F313" s="267" t="str">
        <f>+IF(G313=0,"",'Ark1'!Q2036)</f>
        <v/>
      </c>
      <c r="G313" s="361">
        <f>+'Ark1'!R2036</f>
        <v>0</v>
      </c>
      <c r="H313" s="268" t="str">
        <f>+IF(G313=0,"",'Ark1'!AE2036)</f>
        <v/>
      </c>
      <c r="I313" s="268"/>
      <c r="J313" s="268" t="str">
        <f>+IF(G313=0,"",'Ark1'!AF2036)</f>
        <v/>
      </c>
      <c r="K313" s="269" t="str">
        <f>+IF(G313=0,"",'Ark1'!T2036)</f>
        <v/>
      </c>
      <c r="L313" s="305" t="str">
        <f>+IF(G313=0,"",'Ark1'!U2036)</f>
        <v/>
      </c>
      <c r="M313" s="268"/>
      <c r="N313" s="270" t="str">
        <f>+IF(G313=0,"",'Ark1'!V2036)</f>
        <v/>
      </c>
      <c r="O313" s="270" t="str">
        <f>+IF(G313=0,"",'Ark1'!W2036)</f>
        <v/>
      </c>
      <c r="P313" s="270" t="str">
        <f>+IF(G313=0,"",'Ark1'!X2036)</f>
        <v/>
      </c>
      <c r="Q313" s="270" t="str">
        <f>+IF(G313=0,"",'Ark1'!AG2036)</f>
        <v/>
      </c>
      <c r="R313" s="270" t="str">
        <f>+IF(G313=0,"",'Ark1'!AH2036)</f>
        <v/>
      </c>
      <c r="S313" s="377" t="str">
        <f>+IF(G313=0,"",'Ark1'!AR1825)</f>
        <v/>
      </c>
      <c r="T313" s="113" t="str">
        <f>+IF(G313=0,"",'Ark1'!AS1825)</f>
        <v/>
      </c>
      <c r="U313" s="270" t="str">
        <f>+IF(G313=0,"",'Ark1'!Y2036)</f>
        <v/>
      </c>
      <c r="V313" s="269" t="str">
        <f>+IF(G313=0,"",'Ark1'!AA2036)</f>
        <v/>
      </c>
      <c r="W313" s="270" t="str">
        <f>+IF(G313=0,"",'Ark1'!AC2036)</f>
        <v/>
      </c>
      <c r="X313" s="305" t="str">
        <f t="shared" si="52"/>
        <v/>
      </c>
      <c r="Y313" s="270" t="str">
        <f t="shared" si="53"/>
        <v/>
      </c>
      <c r="Z313" s="268" t="str">
        <f t="shared" si="54"/>
        <v/>
      </c>
      <c r="AA313" s="247"/>
      <c r="AB313" s="250"/>
      <c r="AD313" s="27"/>
      <c r="AE313" s="26"/>
      <c r="AF313" s="251"/>
      <c r="AG313" s="85"/>
      <c r="AK313" s="85"/>
    </row>
    <row r="314" spans="1:56" ht="15.6">
      <c r="A314" s="247"/>
      <c r="B314" s="330">
        <f>+'Ark1'!C2071</f>
        <v>2024</v>
      </c>
      <c r="C314" s="267">
        <f>+'Ark1'!L2071</f>
        <v>14</v>
      </c>
      <c r="D314" s="267" t="s">
        <v>403</v>
      </c>
      <c r="E314" s="276">
        <f>+'Ark1'!AP2071</f>
        <v>17</v>
      </c>
      <c r="F314" s="85" t="str">
        <f>+IF(G314=0,"",'Ark1'!Q2071)</f>
        <v/>
      </c>
      <c r="G314" s="361">
        <f>+'Ark1'!R2071</f>
        <v>0</v>
      </c>
      <c r="H314" s="27" t="str">
        <f>+IF(G314=0,"",'Ark1'!AE2071)</f>
        <v/>
      </c>
      <c r="I314" s="268"/>
      <c r="J314" s="27" t="str">
        <f>+IF(G314=0,"",'Ark1'!AF2071)</f>
        <v/>
      </c>
      <c r="K314" s="26" t="str">
        <f>+IF(G314=0,"",'Ark1'!T2071)</f>
        <v/>
      </c>
      <c r="L314" s="305" t="str">
        <f>+IF(G314=0,"",'Ark1'!U2071)</f>
        <v/>
      </c>
      <c r="M314" s="268"/>
      <c r="N314" s="32" t="str">
        <f>+IF(G314=0,"",'Ark1'!V2071)</f>
        <v/>
      </c>
      <c r="O314" s="32" t="str">
        <f>+IF(G314=0,"",'Ark1'!W2071)</f>
        <v/>
      </c>
      <c r="P314" s="32" t="str">
        <f>+IF(G314=0,"",'Ark1'!X2071)</f>
        <v/>
      </c>
      <c r="Q314" s="32" t="str">
        <f>+IF(G314=0,"",'Ark1'!AG2071)</f>
        <v/>
      </c>
      <c r="R314" s="32" t="str">
        <f>+IF(G314=0,"",'Ark1'!AH2071)</f>
        <v/>
      </c>
      <c r="S314" s="377" t="str">
        <f>+IF(G314=0,"",'Ark1'!AR1826)</f>
        <v/>
      </c>
      <c r="T314" s="113" t="str">
        <f>+IF(G314=0,"",'Ark1'!AS1826)</f>
        <v/>
      </c>
      <c r="U314" s="32" t="str">
        <f>+IF(G314=0,"",'Ark1'!Y2071)</f>
        <v/>
      </c>
      <c r="V314" s="26" t="str">
        <f>+IF(G314=0,"",'Ark1'!AA2071)</f>
        <v/>
      </c>
      <c r="W314" s="32" t="str">
        <f>+IF(G314=0,"",'Ark1'!AC2071)</f>
        <v/>
      </c>
      <c r="X314" s="305" t="str">
        <f t="shared" si="52"/>
        <v/>
      </c>
      <c r="Y314" s="32" t="str">
        <f t="shared" si="53"/>
        <v/>
      </c>
      <c r="Z314" s="27" t="str">
        <f t="shared" si="54"/>
        <v/>
      </c>
      <c r="AA314" s="247"/>
      <c r="AB314" s="250"/>
      <c r="AD314" s="27"/>
      <c r="AE314" s="26"/>
      <c r="AF314" s="251"/>
      <c r="AG314" s="85"/>
      <c r="AK314" s="85"/>
    </row>
    <row r="315" spans="1:56" ht="15.6">
      <c r="A315" s="247"/>
      <c r="B315" s="330">
        <f>+'Ark1'!C2106</f>
        <v>2024</v>
      </c>
      <c r="C315" s="267">
        <f>+'Ark1'!L2106</f>
        <v>15</v>
      </c>
      <c r="D315" s="267" t="s">
        <v>41</v>
      </c>
      <c r="E315" s="267">
        <f>+'Ark1'!AP2106</f>
        <v>17</v>
      </c>
      <c r="F315" s="267" t="str">
        <f>+IF(G315=0,"",'Ark1'!Q2106)</f>
        <v/>
      </c>
      <c r="G315" s="361">
        <f>+'Ark1'!R2106</f>
        <v>0</v>
      </c>
      <c r="H315" s="268" t="str">
        <f>+IF(G315=0,"",'Ark1'!AE2106)</f>
        <v/>
      </c>
      <c r="I315" s="268"/>
      <c r="J315" s="268" t="str">
        <f>+IF(G315=0,"",'Ark1'!AF2106)</f>
        <v/>
      </c>
      <c r="K315" s="269" t="str">
        <f>+IF(G315=0,"",'Ark1'!T2106)</f>
        <v/>
      </c>
      <c r="L315" s="380" t="str">
        <f>+IF(G315=0,"",'Ark1'!U2106)</f>
        <v/>
      </c>
      <c r="M315" s="268"/>
      <c r="N315" s="270" t="str">
        <f>+IF(G315=0,"",'Ark1'!V2106)</f>
        <v/>
      </c>
      <c r="O315" s="270" t="str">
        <f>+IF(G315=0,"",'Ark1'!W2106)</f>
        <v/>
      </c>
      <c r="P315" s="270" t="str">
        <f>+IF(G315=0,"",'Ark1'!X2106)</f>
        <v/>
      </c>
      <c r="Q315" s="270" t="str">
        <f>+IF(G315=0,"",'Ark1'!AG2106)</f>
        <v/>
      </c>
      <c r="R315" s="270" t="str">
        <f>+IF(G315=0,"",'Ark1'!AH2106)</f>
        <v/>
      </c>
      <c r="S315" s="377" t="str">
        <f>+IF(G315=0,"",'Ark1'!AR1827)</f>
        <v/>
      </c>
      <c r="T315" s="113" t="str">
        <f>+IF(G315=0,"",'Ark1'!AS1827)</f>
        <v/>
      </c>
      <c r="U315" s="270" t="str">
        <f>+IF(G315=0,"",'Ark1'!Y2106)</f>
        <v/>
      </c>
      <c r="V315" s="269" t="str">
        <f>+IF(G315=0,"",'Ark1'!AA2106)</f>
        <v/>
      </c>
      <c r="W315" s="270" t="str">
        <f>+IF(G315=0,"",'Ark1'!AC2106)</f>
        <v/>
      </c>
      <c r="X315" s="305" t="str">
        <f t="shared" si="52"/>
        <v/>
      </c>
      <c r="Y315" s="270" t="str">
        <f t="shared" si="53"/>
        <v/>
      </c>
      <c r="Z315" s="268" t="str">
        <f t="shared" si="54"/>
        <v/>
      </c>
      <c r="AA315" s="247"/>
      <c r="AB315" s="250"/>
      <c r="AD315" s="27"/>
      <c r="AE315" s="26"/>
      <c r="AF315" s="251"/>
      <c r="AG315" s="85"/>
      <c r="AK315" s="85"/>
    </row>
    <row r="316" spans="1:56" ht="19.8">
      <c r="A316" s="247"/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9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47"/>
      <c r="AB316" s="250"/>
      <c r="AD316" s="27"/>
      <c r="AE316" s="26"/>
      <c r="AF316" s="251"/>
      <c r="AG316" s="85"/>
      <c r="AK316" s="85"/>
      <c r="BC316" s="263"/>
    </row>
    <row r="317" spans="1:56" ht="22.8">
      <c r="A317" s="346" t="str">
        <f>+Raser!C28</f>
        <v>Hereford</v>
      </c>
      <c r="B317" s="247"/>
      <c r="C317" s="265"/>
      <c r="D317" s="346"/>
      <c r="E317" s="247"/>
      <c r="F317" s="247"/>
      <c r="G317" s="265" t="s">
        <v>639</v>
      </c>
      <c r="H317" s="280">
        <f>SUM(G319:G333)</f>
        <v>82</v>
      </c>
      <c r="I317" s="248"/>
      <c r="J317" s="247"/>
      <c r="K317" s="248"/>
      <c r="L317" s="247"/>
      <c r="M317" s="345">
        <f>+Raser!P28</f>
        <v>256.34024390243923</v>
      </c>
      <c r="N317" s="249" t="s">
        <v>562</v>
      </c>
      <c r="O317" s="247"/>
      <c r="P317" s="249"/>
      <c r="Q317" s="249"/>
      <c r="R317" s="247"/>
      <c r="S317" s="247"/>
      <c r="T317" s="247"/>
      <c r="U317" s="249"/>
      <c r="V317" s="249"/>
      <c r="W317" s="247"/>
      <c r="X317" s="249"/>
      <c r="Y317" s="345">
        <f>+Raser!V28</f>
        <v>378.87346791636645</v>
      </c>
      <c r="Z317" s="249" t="s">
        <v>621</v>
      </c>
      <c r="AA317" s="248"/>
      <c r="AB317" s="250"/>
      <c r="AC317" s="250"/>
      <c r="AD317" s="27"/>
      <c r="AF317" s="26"/>
      <c r="AG317" s="251"/>
      <c r="AK317" s="85"/>
      <c r="BD317" s="263"/>
    </row>
    <row r="318" spans="1:56" ht="14.25" customHeight="1">
      <c r="A318" s="247"/>
      <c r="B318" s="247"/>
      <c r="C318" s="265"/>
      <c r="D318" s="344"/>
      <c r="E318" s="247"/>
      <c r="F318" s="265"/>
      <c r="G318" s="265"/>
      <c r="H318" s="265"/>
      <c r="I318" s="265"/>
      <c r="J318" s="265"/>
      <c r="K318" s="265"/>
      <c r="L318" s="265"/>
      <c r="M318" s="265"/>
      <c r="N318" s="266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48"/>
      <c r="AA318" s="247"/>
      <c r="AB318" s="250"/>
      <c r="AD318" s="27"/>
      <c r="AE318" s="26"/>
      <c r="AF318" s="251"/>
      <c r="AG318" s="85"/>
      <c r="AK318" s="85"/>
      <c r="BC318" s="263"/>
    </row>
    <row r="319" spans="1:56" ht="15.6">
      <c r="A319" s="247"/>
      <c r="B319" s="267">
        <f>+'Ark1'!C1617</f>
        <v>2024</v>
      </c>
      <c r="C319" s="267">
        <f>+'Ark1'!L1617</f>
        <v>1</v>
      </c>
      <c r="D319" s="267" t="s">
        <v>29</v>
      </c>
      <c r="E319" s="267">
        <f>+'Ark1'!AP1617</f>
        <v>21</v>
      </c>
      <c r="F319" s="267" t="str">
        <f>+IF(G319=0,"",'Ark1'!Q1617)</f>
        <v/>
      </c>
      <c r="G319" s="361">
        <f>+'Ark1'!R1617</f>
        <v>0</v>
      </c>
      <c r="H319" s="268" t="str">
        <f>+IF(G319=0,"",'Ark1'!AE1617)</f>
        <v/>
      </c>
      <c r="I319" s="268"/>
      <c r="J319" s="268" t="str">
        <f>+IF(G319=0,"",'Ark1'!AF1617)</f>
        <v/>
      </c>
      <c r="K319" s="269" t="str">
        <f>+IF(G319=0,"",'Ark1'!T1617)</f>
        <v/>
      </c>
      <c r="L319" s="305" t="str">
        <f>+IF(G319=0,"",'Ark1'!U1617)</f>
        <v/>
      </c>
      <c r="M319" s="268"/>
      <c r="N319" s="270" t="str">
        <f>+IF(G319=0,"",'Ark1'!V1617)</f>
        <v/>
      </c>
      <c r="O319" s="270" t="str">
        <f>+IF(G319=0,"",'Ark1'!W1617)</f>
        <v/>
      </c>
      <c r="P319" s="270" t="str">
        <f>+IF(G319=0,"",'Ark1'!X1617)</f>
        <v/>
      </c>
      <c r="Q319" s="270" t="str">
        <f>+IF(G319=0,"",'Ark1'!AG1617)</f>
        <v/>
      </c>
      <c r="R319" s="270" t="str">
        <f>+IF(G319=0,"",'Ark1'!AH1617)</f>
        <v/>
      </c>
      <c r="S319" s="377" t="str">
        <f>+IF(G319=0,"",'Ark1'!AR1617)</f>
        <v/>
      </c>
      <c r="T319" s="113" t="str">
        <f>+IF(G319=0,"",'Ark1'!AS1617)</f>
        <v/>
      </c>
      <c r="U319" s="270" t="str">
        <f>+IF(G319=0,"",'Ark1'!Y1617)</f>
        <v/>
      </c>
      <c r="V319" s="269" t="str">
        <f>+IF(G319=0,"",'Ark1'!AA1617)</f>
        <v/>
      </c>
      <c r="W319" s="270" t="str">
        <f>+IF(G319=0,"",'Ark1'!AC1617)</f>
        <v/>
      </c>
      <c r="X319" s="305" t="str">
        <f t="shared" ref="X319:X333" si="55">IF(G319=0,"",1000*L319/Q319)</f>
        <v/>
      </c>
      <c r="Y319" s="270" t="str">
        <f t="shared" ref="Y319:Y333" si="56">IF(G319=0,"",L319/C319)</f>
        <v/>
      </c>
      <c r="Z319" s="268" t="str">
        <f t="shared" ref="Z319:Z333" si="57">IF(G319=0,"",G319/F319)</f>
        <v/>
      </c>
      <c r="AA319" s="247"/>
      <c r="AB319" s="250"/>
      <c r="AD319" s="27"/>
      <c r="AE319" s="26"/>
      <c r="AF319" s="251"/>
      <c r="AG319" s="85"/>
      <c r="AK319" s="85"/>
    </row>
    <row r="320" spans="1:56" ht="15.6">
      <c r="A320" s="247"/>
      <c r="B320" s="306">
        <f>+'Ark1'!C1652</f>
        <v>2024</v>
      </c>
      <c r="C320" s="85">
        <f>+'Ark1'!L1652</f>
        <v>2</v>
      </c>
      <c r="D320" s="85" t="s">
        <v>30</v>
      </c>
      <c r="F320" s="85" t="str">
        <f>+IF(G320=0,"",'Ark1'!Q1652)</f>
        <v/>
      </c>
      <c r="G320" s="361">
        <f>+'Ark1'!R1652</f>
        <v>0</v>
      </c>
      <c r="H320" s="27" t="str">
        <f>+IF(G320=0,"",'Ark1'!AE1652)</f>
        <v/>
      </c>
      <c r="I320" s="268"/>
      <c r="J320" s="27" t="str">
        <f>+IF(G320=0,"",'Ark1'!AF1652)</f>
        <v/>
      </c>
      <c r="K320" s="26" t="str">
        <f>+IF(G320=0,"",'Ark1'!T1652)</f>
        <v/>
      </c>
      <c r="L320" s="305" t="str">
        <f>+IF(G320=0,"",'Ark1'!U1652)</f>
        <v/>
      </c>
      <c r="M320" s="268"/>
      <c r="N320" s="32" t="str">
        <f>+IF(G320=0,"",'Ark1'!V1652)</f>
        <v/>
      </c>
      <c r="O320" s="32" t="str">
        <f>+IF(G320=0,"",'Ark1'!W1652)</f>
        <v/>
      </c>
      <c r="P320" s="32" t="str">
        <f>+IF(G320=0,"",'Ark1'!X1652)</f>
        <v/>
      </c>
      <c r="Q320" s="32" t="str">
        <f>+IF(G320=0,"",'Ark1'!AG1652)</f>
        <v/>
      </c>
      <c r="R320" s="32" t="str">
        <f>+IF(G320=0,"",'Ark1'!AH1652)</f>
        <v/>
      </c>
      <c r="S320" s="377" t="str">
        <f>+IF(G320=0,"",'Ark1'!AR1652)</f>
        <v/>
      </c>
      <c r="T320" s="113" t="str">
        <f>+IF(G320=0,"",'Ark1'!AS1652)</f>
        <v/>
      </c>
      <c r="U320" s="32" t="str">
        <f>+IF(G320=0,"",'Ark1'!Y1652)</f>
        <v/>
      </c>
      <c r="V320" s="26" t="str">
        <f>+IF(G320=0,"",'Ark1'!AA1652)</f>
        <v/>
      </c>
      <c r="W320" s="32" t="str">
        <f>+IF(G320=0,"",'Ark1'!AC1652)</f>
        <v/>
      </c>
      <c r="X320" s="305" t="str">
        <f t="shared" si="55"/>
        <v/>
      </c>
      <c r="Y320" s="32" t="str">
        <f t="shared" si="56"/>
        <v/>
      </c>
      <c r="Z320" s="27" t="str">
        <f t="shared" si="57"/>
        <v/>
      </c>
      <c r="AA320" s="247"/>
      <c r="AB320" s="250"/>
      <c r="AD320" s="27"/>
      <c r="AE320" s="26"/>
      <c r="AF320" s="251"/>
      <c r="AG320" s="85"/>
      <c r="AK320" s="85"/>
    </row>
    <row r="321" spans="1:55" ht="15.6">
      <c r="A321" s="247"/>
      <c r="B321" s="306">
        <f>+'Ark1'!C1687</f>
        <v>2024</v>
      </c>
      <c r="C321" s="267">
        <f>+'Ark1'!L1687</f>
        <v>3</v>
      </c>
      <c r="D321" s="267" t="s">
        <v>31</v>
      </c>
      <c r="F321" s="267" t="str">
        <f>+IF(G321=0,"",'Ark1'!Q1687)</f>
        <v/>
      </c>
      <c r="G321" s="361">
        <f>+'Ark1'!R1687</f>
        <v>0</v>
      </c>
      <c r="H321" s="268" t="str">
        <f>+IF(G321=0,"",'Ark1'!AE1687)</f>
        <v/>
      </c>
      <c r="I321" s="268"/>
      <c r="J321" s="268" t="str">
        <f>+IF(G321=0,"",'Ark1'!AF1687)</f>
        <v/>
      </c>
      <c r="K321" s="269" t="str">
        <f>+IF(G321=0,"",'Ark1'!T1687)</f>
        <v/>
      </c>
      <c r="L321" s="305" t="str">
        <f>+IF(G321=0,"",'Ark1'!U1687)</f>
        <v/>
      </c>
      <c r="M321" s="268"/>
      <c r="N321" s="270" t="str">
        <f>+IF(G321=0,"",'Ark1'!V1687)</f>
        <v/>
      </c>
      <c r="O321" s="270" t="str">
        <f>+IF(G321=0,"",'Ark1'!W1687)</f>
        <v/>
      </c>
      <c r="P321" s="270" t="str">
        <f>+IF(G321=0,"",'Ark1'!X1687)</f>
        <v/>
      </c>
      <c r="Q321" s="270" t="str">
        <f>+IF(G321=0,"",'Ark1'!AG1687)</f>
        <v/>
      </c>
      <c r="R321" s="270" t="str">
        <f>+IF(G321=0,"",'Ark1'!AH1687)</f>
        <v/>
      </c>
      <c r="S321" s="377" t="str">
        <f>+IF(G321=0,"",'Ark1'!AR1687)</f>
        <v/>
      </c>
      <c r="T321" s="113" t="str">
        <f>+IF(G321=0,"",'Ark1'!AS1687)</f>
        <v/>
      </c>
      <c r="U321" s="270" t="str">
        <f>+IF(G321=0,"",'Ark1'!Y1687)</f>
        <v/>
      </c>
      <c r="V321" s="269" t="str">
        <f>+IF(G321=0,"",'Ark1'!AA1687)</f>
        <v/>
      </c>
      <c r="W321" s="270" t="str">
        <f>+IF(G321=0,"",'Ark1'!AC1687)</f>
        <v/>
      </c>
      <c r="X321" s="305" t="str">
        <f t="shared" si="55"/>
        <v/>
      </c>
      <c r="Y321" s="270" t="str">
        <f t="shared" si="56"/>
        <v/>
      </c>
      <c r="Z321" s="268" t="str">
        <f t="shared" si="57"/>
        <v/>
      </c>
      <c r="AA321" s="247"/>
      <c r="AB321" s="250"/>
      <c r="AD321" s="27"/>
      <c r="AE321" s="26"/>
      <c r="AF321" s="251"/>
      <c r="AG321" s="85"/>
      <c r="AK321" s="85"/>
    </row>
    <row r="322" spans="1:55" ht="15.6">
      <c r="A322" s="247"/>
      <c r="B322" s="306">
        <f>+'Ark1'!C1722</f>
        <v>2024</v>
      </c>
      <c r="C322" s="267">
        <f>+'Ark1'!L1722</f>
        <v>4</v>
      </c>
      <c r="D322" s="267" t="s">
        <v>32</v>
      </c>
      <c r="F322" s="85">
        <f>+IF(G322=0,"",'Ark1'!Q1722)</f>
        <v>5</v>
      </c>
      <c r="G322" s="361">
        <f>+'Ark1'!R1722</f>
        <v>12</v>
      </c>
      <c r="H322" s="27">
        <f>+IF(G322=0,"",'Ark1'!AE1722)</f>
        <v>14.634146341463419</v>
      </c>
      <c r="I322" s="268"/>
      <c r="J322" s="27">
        <f>+IF(G322=0,"",'Ark1'!AF1722)</f>
        <v>11.884928091950959</v>
      </c>
      <c r="K322" s="26">
        <f>+IF(G322=0,"",'Ark1'!T1722)</f>
        <v>5.5833333333333321</v>
      </c>
      <c r="L322" s="305">
        <f>+IF(G322=0,"",'Ark1'!U1722)</f>
        <v>208.18333333333337</v>
      </c>
      <c r="M322" s="268"/>
      <c r="N322" s="32">
        <f>+IF(G322=0,"",'Ark1'!V1722)</f>
        <v>0</v>
      </c>
      <c r="O322" s="32">
        <f>+IF(G322=0,"",'Ark1'!W1722)</f>
        <v>16.666666666666671</v>
      </c>
      <c r="P322" s="32">
        <f>+IF(G322=0,"",'Ark1'!X1722)</f>
        <v>0</v>
      </c>
      <c r="Q322" s="32">
        <f>+IF(G322=0,"",'Ark1'!AG1722)</f>
        <v>649.75</v>
      </c>
      <c r="R322" s="32">
        <f>+IF(G322=0,"",'Ark1'!AH1722)</f>
        <v>0</v>
      </c>
      <c r="S322" s="377">
        <f>+IF(G322=0,"",'Ark1'!AR1722)</f>
        <v>196.66666666666663</v>
      </c>
      <c r="T322" s="113">
        <f>+IF(G322=0,"",'Ark1'!AS1722)</f>
        <v>27.180692041055181</v>
      </c>
      <c r="U322" s="32">
        <f>+IF(G322=0,"",'Ark1'!Y1722)</f>
        <v>29.912618110459849</v>
      </c>
      <c r="V322" s="26">
        <f>+IF(G322=0,"",'Ark1'!AA1722)</f>
        <v>0.9537935951883032</v>
      </c>
      <c r="W322" s="32">
        <f>+IF(G322=0,"",'Ark1'!AC1722)</f>
        <v>39.231944228519744</v>
      </c>
      <c r="X322" s="305">
        <f t="shared" si="55"/>
        <v>320.40528408362195</v>
      </c>
      <c r="Y322" s="32">
        <f t="shared" si="56"/>
        <v>52.045833333333341</v>
      </c>
      <c r="Z322" s="27">
        <f t="shared" si="57"/>
        <v>2.4</v>
      </c>
      <c r="AA322" s="247"/>
      <c r="AB322" s="250"/>
      <c r="AD322" s="27"/>
      <c r="AE322" s="26"/>
      <c r="AF322" s="251"/>
      <c r="AG322" s="85"/>
      <c r="AK322" s="85"/>
    </row>
    <row r="323" spans="1:55" ht="15.6">
      <c r="A323" s="247"/>
      <c r="B323" s="267">
        <f>+'Ark1'!C1757</f>
        <v>2024</v>
      </c>
      <c r="C323" s="267">
        <f>+'Ark1'!L1757</f>
        <v>5</v>
      </c>
      <c r="D323" s="267" t="s">
        <v>402</v>
      </c>
      <c r="F323" s="267">
        <f>+IF(G323=0,"",'Ark1'!Q1757)</f>
        <v>9</v>
      </c>
      <c r="G323" s="361">
        <f>+'Ark1'!R1757</f>
        <v>47</v>
      </c>
      <c r="H323" s="268">
        <f>+'Ark1'!AE1757</f>
        <v>57.317073170731696</v>
      </c>
      <c r="I323" s="268"/>
      <c r="J323" s="268">
        <f>+IF(G323=0,"",'Ark1'!AF1757)</f>
        <v>53.579703043306573</v>
      </c>
      <c r="K323" s="269">
        <f>+IF(G323=0,"",'Ark1'!T1757)</f>
        <v>6.1914893617021285</v>
      </c>
      <c r="L323" s="305">
        <f>+IF(G323=0,"",'Ark1'!U1757)</f>
        <v>239.62553191489357</v>
      </c>
      <c r="M323" s="268"/>
      <c r="N323" s="270">
        <f>+IF(G323=0,"",'Ark1'!V1757)</f>
        <v>0</v>
      </c>
      <c r="O323" s="270">
        <f>+IF(G323=0,"",'Ark1'!W1757)</f>
        <v>40.425531914893625</v>
      </c>
      <c r="P323" s="270">
        <f>+IF(G323=0,"",'Ark1'!X1757)</f>
        <v>0</v>
      </c>
      <c r="Q323" s="270">
        <f>+IF(G323=0,"",'Ark1'!AG1757)</f>
        <v>669.191489361702</v>
      </c>
      <c r="R323" s="270">
        <f>+IF(G323=0,"",'Ark1'!AH1757)</f>
        <v>0</v>
      </c>
      <c r="S323" s="377">
        <f>+IF(G323=0,"",'Ark1'!AR1757)</f>
        <v>198.82978723404253</v>
      </c>
      <c r="T323" s="113">
        <f>+IF(G323=0,"",'Ark1'!AS1757)</f>
        <v>30.149136810151287</v>
      </c>
      <c r="U323" s="270">
        <f>+IF(G323=0,"",'Ark1'!Y1757)</f>
        <v>42.138522669906159</v>
      </c>
      <c r="V323" s="269">
        <f>+IF(G323=0,"",'Ark1'!AA1757)</f>
        <v>1.43865034079804</v>
      </c>
      <c r="W323" s="270">
        <f>+IF(G323=0,"",'Ark1'!AC1757)</f>
        <v>47.088337913257249</v>
      </c>
      <c r="X323" s="305">
        <f t="shared" si="55"/>
        <v>358.08215693755562</v>
      </c>
      <c r="Y323" s="270">
        <f t="shared" si="56"/>
        <v>47.925106382978711</v>
      </c>
      <c r="Z323" s="268">
        <f t="shared" si="57"/>
        <v>5.2222222222222223</v>
      </c>
      <c r="AA323" s="247"/>
      <c r="AB323" s="250"/>
      <c r="AD323" s="27"/>
      <c r="AE323" s="26"/>
      <c r="AF323" s="251"/>
      <c r="AG323" s="85"/>
      <c r="AK323" s="85"/>
    </row>
    <row r="324" spans="1:55" ht="15.6">
      <c r="A324" s="247"/>
      <c r="B324" s="330">
        <f>+'Ark1'!C1792</f>
        <v>2024</v>
      </c>
      <c r="C324" s="267">
        <f>+'Ark1'!L1792</f>
        <v>6</v>
      </c>
      <c r="D324" s="267" t="s">
        <v>33</v>
      </c>
      <c r="F324" s="85">
        <f>+IF(G324=0,"",'Ark1'!Q1792)</f>
        <v>10</v>
      </c>
      <c r="G324" s="361">
        <f>+'Ark1'!R1792</f>
        <v>16</v>
      </c>
      <c r="H324" s="27">
        <f>+IF(G324=0,"",'Ark1'!AE1792)</f>
        <v>19.512195121951219</v>
      </c>
      <c r="I324" s="268"/>
      <c r="J324" s="27">
        <f>+IF(G324=0,"",'Ark1'!AF1792)</f>
        <v>23.24368812411096</v>
      </c>
      <c r="K324" s="26">
        <f>+IF(G324=0,"",'Ark1'!T1792)</f>
        <v>8.25</v>
      </c>
      <c r="L324" s="305">
        <f>+IF(G324=0,"",'Ark1'!U1792)</f>
        <v>305.3624999999999</v>
      </c>
      <c r="M324" s="268"/>
      <c r="N324" s="32">
        <f>+IF(G324=0,"",'Ark1'!V1792)</f>
        <v>100</v>
      </c>
      <c r="O324" s="32">
        <f>+IF(G324=0,"",'Ark1'!W1792)</f>
        <v>87.5</v>
      </c>
      <c r="P324" s="32">
        <f>+IF(G324=0,"",'Ark1'!X1792)</f>
        <v>6.25</v>
      </c>
      <c r="Q324" s="32">
        <f>+IF(G324=0,"",'Ark1'!AG1792)</f>
        <v>729.8125</v>
      </c>
      <c r="R324" s="32">
        <f>+IF(G324=0,"",'Ark1'!AH1792)</f>
        <v>0</v>
      </c>
      <c r="S324" s="377">
        <f>+IF(G324=0,"",'Ark1'!AR1792)</f>
        <v>209</v>
      </c>
      <c r="T324" s="113">
        <f>+IF(G324=0,"",'Ark1'!AS1792)</f>
        <v>33.398760542192406</v>
      </c>
      <c r="U324" s="32">
        <f>+IF(G324=0,"",'Ark1'!Y1792)</f>
        <v>29.621674391398344</v>
      </c>
      <c r="V324" s="26">
        <f>+IF(G324=0,"",'Ark1'!AA1792)</f>
        <v>1.75</v>
      </c>
      <c r="W324" s="32">
        <f>+IF(G324=0,"",'Ark1'!AC1792)</f>
        <v>6.1550007660744601</v>
      </c>
      <c r="X324" s="305">
        <f t="shared" si="55"/>
        <v>418.41226342382447</v>
      </c>
      <c r="Y324" s="32">
        <f t="shared" si="56"/>
        <v>50.893749999999983</v>
      </c>
      <c r="Z324" s="27">
        <f t="shared" si="57"/>
        <v>1.6</v>
      </c>
      <c r="AA324" s="247"/>
      <c r="AB324" s="250"/>
      <c r="AD324" s="27"/>
      <c r="AE324" s="26"/>
      <c r="AF324" s="251"/>
      <c r="AG324" s="85"/>
      <c r="AK324" s="85"/>
    </row>
    <row r="325" spans="1:55" ht="15.6">
      <c r="A325" s="247"/>
      <c r="B325" s="330">
        <f>+'Ark1'!C1827</f>
        <v>2024</v>
      </c>
      <c r="C325" s="267">
        <f>+'Ark1'!L1827</f>
        <v>7</v>
      </c>
      <c r="D325" s="267" t="s">
        <v>34</v>
      </c>
      <c r="F325" s="267">
        <f>+IF(G325=0,"",'Ark1'!Q1827)</f>
        <v>4</v>
      </c>
      <c r="G325" s="361">
        <f>+'Ark1'!R1827</f>
        <v>6</v>
      </c>
      <c r="H325" s="268">
        <f>+IF(G325=0,"",'Ark1'!AE1827)</f>
        <v>7.3170731707317085</v>
      </c>
      <c r="I325" s="268"/>
      <c r="J325" s="268">
        <f>+IF(G325=0,"",'Ark1'!AF1827)</f>
        <v>9.118977730626689</v>
      </c>
      <c r="K325" s="269">
        <f>+IF(G325=0,"",'Ark1'!T1827)</f>
        <v>10.666666666666664</v>
      </c>
      <c r="L325" s="305">
        <f>+IF(G325=0,"",'Ark1'!U1827)</f>
        <v>319.46666666666664</v>
      </c>
      <c r="M325" s="268"/>
      <c r="N325" s="270">
        <f>+IF(G325=0,"",'Ark1'!V1827)</f>
        <v>100</v>
      </c>
      <c r="O325" s="270">
        <f>+IF(G325=0,"",'Ark1'!W1827)</f>
        <v>100</v>
      </c>
      <c r="P325" s="270">
        <f>+IF(G325=0,"",'Ark1'!X1827)</f>
        <v>16.666666666666671</v>
      </c>
      <c r="Q325" s="270">
        <f>+IF(G325=0,"",'Ark1'!AG1827)</f>
        <v>646</v>
      </c>
      <c r="R325" s="270">
        <f>+IF(G325=0,"",'Ark1'!AH1827)</f>
        <v>0</v>
      </c>
      <c r="S325" s="377">
        <f>+IF(G325=0,"",'Ark1'!AR1827)</f>
        <v>203</v>
      </c>
      <c r="T325" s="113">
        <f>+IF(G325=0,"",'Ark1'!AS1827)</f>
        <v>38.097194055671473</v>
      </c>
      <c r="U325" s="270">
        <f>+IF(G325=0,"",'Ark1'!Y1827)</f>
        <v>47.463904414009662</v>
      </c>
      <c r="V325" s="269">
        <f>+IF(G325=0,"",'Ark1'!AA1827)</f>
        <v>1.1055415967851359</v>
      </c>
      <c r="W325" s="270">
        <f>+IF(G325=0,"",'Ark1'!AC1827)</f>
        <v>-44.36116769075835</v>
      </c>
      <c r="X325" s="305">
        <f t="shared" si="55"/>
        <v>494.53044375644987</v>
      </c>
      <c r="Y325" s="270">
        <f t="shared" si="56"/>
        <v>45.638095238095232</v>
      </c>
      <c r="Z325" s="268">
        <f t="shared" si="57"/>
        <v>1.5</v>
      </c>
      <c r="AA325" s="247"/>
      <c r="AB325" s="250"/>
      <c r="AD325" s="27"/>
      <c r="AE325" s="26"/>
      <c r="AF325" s="251"/>
      <c r="AG325" s="85"/>
      <c r="AK325" s="85"/>
    </row>
    <row r="326" spans="1:55" ht="15.6">
      <c r="A326" s="247"/>
      <c r="B326" s="85">
        <f>+'Ark1'!C1862</f>
        <v>2024</v>
      </c>
      <c r="C326" s="85">
        <f>+'Ark1'!L1862</f>
        <v>8</v>
      </c>
      <c r="D326" s="85" t="s">
        <v>35</v>
      </c>
      <c r="F326" s="85" t="str">
        <f>+IF(G326=0,"",'Ark1'!Q1862)</f>
        <v/>
      </c>
      <c r="G326" s="361">
        <f>+'Ark1'!R1862</f>
        <v>0</v>
      </c>
      <c r="H326" s="27" t="str">
        <f>+IF(G326=0,"",'Ark1'!AE1862)</f>
        <v/>
      </c>
      <c r="I326" s="268"/>
      <c r="J326" s="27" t="str">
        <f>+IF(G326=0,"",'Ark1'!AF1862)</f>
        <v/>
      </c>
      <c r="K326" s="26" t="str">
        <f>+IF(G326=0,"",'Ark1'!T1862)</f>
        <v/>
      </c>
      <c r="L326" s="305" t="str">
        <f>+IF(G326=0,"",'Ark1'!U1862)</f>
        <v/>
      </c>
      <c r="M326" s="268"/>
      <c r="N326" s="32" t="str">
        <f>+IF(G326=0,"",'Ark1'!V1862)</f>
        <v/>
      </c>
      <c r="O326" s="32" t="str">
        <f>+IF(G326=0,"",'Ark1'!W1862)</f>
        <v/>
      </c>
      <c r="P326" s="32" t="str">
        <f>+IF(G326=0,"",'Ark1'!X1862)</f>
        <v/>
      </c>
      <c r="Q326" s="32" t="str">
        <f>+IF(G326=0,"",'Ark1'!AG1862)</f>
        <v/>
      </c>
      <c r="R326" s="32" t="str">
        <f>+IF(G326=0,"",'Ark1'!AH1862)</f>
        <v/>
      </c>
      <c r="S326" s="377" t="str">
        <f>+IF(G326=0,"",'Ark1'!AR1862)</f>
        <v/>
      </c>
      <c r="T326" s="113" t="str">
        <f>+IF(G326=0,"",'Ark1'!AS1862)</f>
        <v/>
      </c>
      <c r="U326" s="32" t="str">
        <f>+IF(G326=0,"",'Ark1'!Y1862)</f>
        <v/>
      </c>
      <c r="V326" s="26" t="str">
        <f>+IF(G326=0,"",'Ark1'!AA1862)</f>
        <v/>
      </c>
      <c r="W326" s="32" t="str">
        <f>+IF(G326=0,"",'Ark1'!AC1862)</f>
        <v/>
      </c>
      <c r="X326" s="305" t="str">
        <f t="shared" si="55"/>
        <v/>
      </c>
      <c r="Y326" s="32" t="str">
        <f t="shared" si="56"/>
        <v/>
      </c>
      <c r="Z326" s="27" t="str">
        <f t="shared" si="57"/>
        <v/>
      </c>
      <c r="AA326" s="247"/>
      <c r="AB326" s="250"/>
      <c r="AD326" s="27"/>
      <c r="AE326" s="26"/>
      <c r="AF326" s="251"/>
      <c r="AG326" s="85"/>
      <c r="AK326" s="85"/>
    </row>
    <row r="327" spans="1:55" ht="15.6">
      <c r="A327" s="247"/>
      <c r="B327" s="330">
        <f>+'Ark1'!C1897</f>
        <v>2024</v>
      </c>
      <c r="C327" s="267">
        <f>+'Ark1'!L1897</f>
        <v>9</v>
      </c>
      <c r="D327" s="267" t="s">
        <v>36</v>
      </c>
      <c r="F327" s="267">
        <f>+IF(G327=0,"",'Ark1'!Q1897)</f>
        <v>1</v>
      </c>
      <c r="G327" s="361">
        <f>+'Ark1'!R1897</f>
        <v>1</v>
      </c>
      <c r="H327" s="268">
        <f>+IF(G327=0,"",'Ark1'!AE1897)</f>
        <v>1.2195121951219512</v>
      </c>
      <c r="I327" s="268"/>
      <c r="J327" s="268">
        <f>+IF(G327=0,"",'Ark1'!AF1897)</f>
        <v>2.1727030100048048</v>
      </c>
      <c r="K327" s="269">
        <f>+IF(G327=0,"",'Ark1'!T1897)</f>
        <v>7</v>
      </c>
      <c r="L327" s="305">
        <f>+IF(G327=0,"",'Ark1'!U1897)</f>
        <v>456.7</v>
      </c>
      <c r="M327" s="268"/>
      <c r="N327" s="270">
        <f>+IF(G327=0,"",'Ark1'!V1897)</f>
        <v>100</v>
      </c>
      <c r="O327" s="270">
        <f>+IF(G327=0,"",'Ark1'!W1897)</f>
        <v>100</v>
      </c>
      <c r="P327" s="270">
        <f>+IF(G327=0,"",'Ark1'!X1897)</f>
        <v>100</v>
      </c>
      <c r="Q327" s="270">
        <f>+IF(G327=0,"",'Ark1'!AG1897)</f>
        <v>678</v>
      </c>
      <c r="R327" s="270">
        <f>+IF(G327=0,"",'Ark1'!AH1897)</f>
        <v>0</v>
      </c>
      <c r="S327" s="377">
        <f>+IF(G327=0,"",'Ark1'!AR1897)</f>
        <v>218</v>
      </c>
      <c r="T327" s="113">
        <f>+IF(G327=0,"",'Ark1'!AS1897)</f>
        <v>44.110981298488291</v>
      </c>
      <c r="U327" s="270">
        <f>+IF(G327=0,"",'Ark1'!Y1897)</f>
        <v>0</v>
      </c>
      <c r="V327" s="269">
        <f>+IF(G327=0,"",'Ark1'!AA1897)</f>
        <v>0</v>
      </c>
      <c r="W327" s="270">
        <f>+IF(G327=0,"",'Ark1'!AC1897)</f>
        <v>0</v>
      </c>
      <c r="X327" s="305">
        <f t="shared" si="55"/>
        <v>673.59882005899703</v>
      </c>
      <c r="Y327" s="270">
        <f t="shared" si="56"/>
        <v>50.74444444444444</v>
      </c>
      <c r="Z327" s="268">
        <f t="shared" si="57"/>
        <v>1</v>
      </c>
      <c r="AA327" s="247"/>
      <c r="AB327" s="250"/>
      <c r="AD327" s="27"/>
      <c r="AE327" s="26"/>
      <c r="AF327" s="251"/>
      <c r="AG327" s="85"/>
      <c r="AK327" s="85"/>
    </row>
    <row r="328" spans="1:55" ht="15.6">
      <c r="A328" s="247"/>
      <c r="B328" s="330">
        <f>+'Ark1'!C1932</f>
        <v>2024</v>
      </c>
      <c r="C328" s="267">
        <f>+'Ark1'!L1932</f>
        <v>10</v>
      </c>
      <c r="D328" s="267" t="s">
        <v>37</v>
      </c>
      <c r="F328" s="85" t="str">
        <f>+IF(G328=0,"",'Ark1'!Q1932)</f>
        <v/>
      </c>
      <c r="G328" s="361">
        <f>+'Ark1'!R1932</f>
        <v>0</v>
      </c>
      <c r="H328" s="27" t="str">
        <f>+IF(G328=0,"",'Ark1'!AE1932)</f>
        <v/>
      </c>
      <c r="I328" s="268"/>
      <c r="J328" s="27" t="str">
        <f>+IF(G328=0,"",'Ark1'!AF1932)</f>
        <v/>
      </c>
      <c r="K328" s="26" t="str">
        <f>+IF(G328=0,"",'Ark1'!T1932)</f>
        <v/>
      </c>
      <c r="L328" s="305" t="str">
        <f>+IF(G328=0,"",'Ark1'!U1932)</f>
        <v/>
      </c>
      <c r="M328" s="268"/>
      <c r="N328" s="32" t="str">
        <f>+IF(G328=0,"",'Ark1'!V1932)</f>
        <v/>
      </c>
      <c r="O328" s="32" t="str">
        <f>+IF(G328=0,"",'Ark1'!W1932)</f>
        <v/>
      </c>
      <c r="P328" s="32" t="str">
        <f>+IF(G328=0,"",'Ark1'!X1932)</f>
        <v/>
      </c>
      <c r="Q328" s="32" t="str">
        <f>+IF(G328=0,"",'Ark1'!AG1932)</f>
        <v/>
      </c>
      <c r="R328" s="32" t="str">
        <f>+IF(G328=0,"",'Ark1'!AH1932)</f>
        <v/>
      </c>
      <c r="S328" s="377" t="str">
        <f>+IF(G328=0,"",'Ark1'!AR1932)</f>
        <v/>
      </c>
      <c r="T328" s="113" t="str">
        <f>+IF(G328=0,"",'Ark1'!AS1932)</f>
        <v/>
      </c>
      <c r="U328" s="32" t="str">
        <f>+IF(G328=0,"",'Ark1'!Y1932)</f>
        <v/>
      </c>
      <c r="V328" s="26" t="str">
        <f>+IF(G328=0,"",'Ark1'!AA1932)</f>
        <v/>
      </c>
      <c r="W328" s="32" t="str">
        <f>+IF(G328=0,"",'Ark1'!AC1932)</f>
        <v/>
      </c>
      <c r="X328" s="305" t="str">
        <f t="shared" si="55"/>
        <v/>
      </c>
      <c r="Y328" s="32" t="str">
        <f t="shared" si="56"/>
        <v/>
      </c>
      <c r="Z328" s="27" t="str">
        <f t="shared" si="57"/>
        <v/>
      </c>
      <c r="AA328" s="247"/>
      <c r="AB328" s="250"/>
      <c r="AD328" s="27"/>
      <c r="AE328" s="26"/>
      <c r="AF328" s="251"/>
      <c r="AG328" s="85"/>
      <c r="AK328" s="85"/>
    </row>
    <row r="329" spans="1:55" ht="15.6">
      <c r="A329" s="247"/>
      <c r="B329" s="330">
        <f>+'Ark1'!C1967</f>
        <v>2024</v>
      </c>
      <c r="C329" s="267">
        <f>+'Ark1'!L1967</f>
        <v>11</v>
      </c>
      <c r="D329" s="267" t="s">
        <v>38</v>
      </c>
      <c r="F329" s="267" t="str">
        <f>+IF(G329=0,"",'Ark1'!Q1967)</f>
        <v/>
      </c>
      <c r="G329" s="361">
        <f>+'Ark1'!R1967</f>
        <v>0</v>
      </c>
      <c r="H329" s="268" t="str">
        <f>+IF(G329=0,"",'Ark1'!AE1967)</f>
        <v/>
      </c>
      <c r="I329" s="268"/>
      <c r="J329" s="268" t="str">
        <f>+IF(G329=0,"",'Ark1'!AF1967)</f>
        <v/>
      </c>
      <c r="K329" s="269" t="str">
        <f>+IF(G329=0,"",'Ark1'!T1967)</f>
        <v/>
      </c>
      <c r="L329" s="305" t="str">
        <f>+IF(G329=0,"",'Ark1'!U1967)</f>
        <v/>
      </c>
      <c r="M329" s="268"/>
      <c r="N329" s="270" t="str">
        <f>+IF(G329=0,"",'Ark1'!V1967)</f>
        <v/>
      </c>
      <c r="O329" s="270" t="str">
        <f>+IF(G329=0,"",'Ark1'!W1967)</f>
        <v/>
      </c>
      <c r="P329" s="270" t="str">
        <f>+IF(G329=0,"",'Ark1'!X1967)</f>
        <v/>
      </c>
      <c r="Q329" s="270" t="str">
        <f>+IF(G329=0,"",'Ark1'!AG1967)</f>
        <v/>
      </c>
      <c r="R329" s="270" t="str">
        <f>+IF(G329=0,"",'Ark1'!AH1967)</f>
        <v/>
      </c>
      <c r="S329" s="377" t="str">
        <f>+IF(G329=0,"",'Ark1'!AR1967)</f>
        <v/>
      </c>
      <c r="T329" s="113" t="str">
        <f>+IF(G329=0,"",'Ark1'!AS1967)</f>
        <v/>
      </c>
      <c r="U329" s="270" t="str">
        <f>+IF(G329=0,"",'Ark1'!Y1967)</f>
        <v/>
      </c>
      <c r="V329" s="269" t="str">
        <f>+IF(G329=0,"",'Ark1'!AA1967)</f>
        <v/>
      </c>
      <c r="W329" s="270" t="str">
        <f>+IF(G329=0,"",'Ark1'!AC1967)</f>
        <v/>
      </c>
      <c r="X329" s="305" t="str">
        <f t="shared" si="55"/>
        <v/>
      </c>
      <c r="Y329" s="270" t="str">
        <f t="shared" si="56"/>
        <v/>
      </c>
      <c r="Z329" s="268" t="str">
        <f t="shared" si="57"/>
        <v/>
      </c>
      <c r="AA329" s="247"/>
      <c r="AB329" s="250"/>
      <c r="AD329" s="27"/>
      <c r="AE329" s="26"/>
      <c r="AF329" s="251"/>
      <c r="AG329" s="85"/>
      <c r="AK329" s="85"/>
    </row>
    <row r="330" spans="1:55" ht="15.6">
      <c r="A330" s="247"/>
      <c r="B330" s="330">
        <f>+'Ark1'!C2002</f>
        <v>2024</v>
      </c>
      <c r="C330" s="267">
        <f>+'Ark1'!L2002</f>
        <v>12</v>
      </c>
      <c r="D330" s="267" t="s">
        <v>39</v>
      </c>
      <c r="F330" s="85" t="str">
        <f>+IF(G330=0,"",'Ark1'!Q2002)</f>
        <v/>
      </c>
      <c r="G330" s="361">
        <f>+'Ark1'!R2002</f>
        <v>0</v>
      </c>
      <c r="H330" s="27" t="str">
        <f>+IF(G330=0,"",'Ark1'!AE2002)</f>
        <v/>
      </c>
      <c r="I330" s="268"/>
      <c r="J330" s="27" t="str">
        <f>+IF(G330=0,"",'Ark1'!AF2002)</f>
        <v/>
      </c>
      <c r="K330" s="26" t="str">
        <f>+IF(G330=0,"",'Ark1'!T2002)</f>
        <v/>
      </c>
      <c r="L330" s="305" t="str">
        <f>+IF(G330=0,"",'Ark1'!U2002)</f>
        <v/>
      </c>
      <c r="M330" s="268"/>
      <c r="N330" s="32" t="str">
        <f>+IF(G330=0,"",'Ark1'!V2002)</f>
        <v/>
      </c>
      <c r="O330" s="32" t="str">
        <f>+IF(G330=0,"",'Ark1'!W2002)</f>
        <v/>
      </c>
      <c r="P330" s="32" t="str">
        <f>+IF(G330=0,"",'Ark1'!X2002)</f>
        <v/>
      </c>
      <c r="Q330" s="32" t="str">
        <f>+IF(G330=0,"",'Ark1'!AG2002)</f>
        <v/>
      </c>
      <c r="R330" s="32" t="str">
        <f>+IF(G330=0,"",'Ark1'!AH2002)</f>
        <v/>
      </c>
      <c r="S330" s="377" t="str">
        <f>+IF(G330=0,"",'Ark1'!AR2002)</f>
        <v/>
      </c>
      <c r="T330" s="113" t="str">
        <f>+IF(G330=0,"",'Ark1'!AS2002)</f>
        <v/>
      </c>
      <c r="U330" s="32" t="str">
        <f>+IF(G330=0,"",'Ark1'!Y2002)</f>
        <v/>
      </c>
      <c r="V330" s="26" t="str">
        <f>+IF(G330=0,"",'Ark1'!AA2002)</f>
        <v/>
      </c>
      <c r="W330" s="32" t="str">
        <f>+IF(G330=0,"",'Ark1'!AC2002)</f>
        <v/>
      </c>
      <c r="X330" s="305" t="str">
        <f t="shared" si="55"/>
        <v/>
      </c>
      <c r="Y330" s="32" t="str">
        <f t="shared" si="56"/>
        <v/>
      </c>
      <c r="Z330" s="27" t="str">
        <f t="shared" si="57"/>
        <v/>
      </c>
      <c r="AA330" s="247"/>
      <c r="AB330" s="250"/>
      <c r="AD330" s="27"/>
      <c r="AE330" s="26"/>
      <c r="AF330" s="251"/>
      <c r="AG330" s="85"/>
      <c r="AK330" s="85"/>
    </row>
    <row r="331" spans="1:55" ht="15.6">
      <c r="A331" s="247"/>
      <c r="B331" s="330">
        <f>+'Ark1'!C2037</f>
        <v>2024</v>
      </c>
      <c r="C331" s="267">
        <f>+'Ark1'!L2037</f>
        <v>13</v>
      </c>
      <c r="D331" s="267" t="s">
        <v>40</v>
      </c>
      <c r="F331" s="267" t="str">
        <f>+IF(G331=0,"",'Ark1'!Q2037)</f>
        <v/>
      </c>
      <c r="G331" s="361">
        <f>+'Ark1'!R2037</f>
        <v>0</v>
      </c>
      <c r="H331" s="268" t="str">
        <f>+IF(G331=0,"",'Ark1'!AE2037)</f>
        <v/>
      </c>
      <c r="I331" s="268"/>
      <c r="J331" s="268" t="str">
        <f>+IF(G331=0,"",'Ark1'!AF2037)</f>
        <v/>
      </c>
      <c r="K331" s="269" t="str">
        <f>+IF(G331=0,"",'Ark1'!T2037)</f>
        <v/>
      </c>
      <c r="L331" s="305" t="str">
        <f>+IF(G331=0,"",'Ark1'!U2037)</f>
        <v/>
      </c>
      <c r="M331" s="268"/>
      <c r="N331" s="270" t="str">
        <f>+IF(G331=0,"",'Ark1'!V2037)</f>
        <v/>
      </c>
      <c r="O331" s="270" t="str">
        <f>+IF(G331=0,"",'Ark1'!W2037)</f>
        <v/>
      </c>
      <c r="P331" s="270" t="str">
        <f>+IF(G331=0,"",'Ark1'!X2037)</f>
        <v/>
      </c>
      <c r="Q331" s="270" t="str">
        <f>+IF(G331=0,"",'Ark1'!AG2037)</f>
        <v/>
      </c>
      <c r="R331" s="270" t="str">
        <f>+IF(G331=0,"",'Ark1'!AH2037)</f>
        <v/>
      </c>
      <c r="S331" s="377" t="str">
        <f>+IF(G331=0,"",'Ark1'!AR1848)</f>
        <v/>
      </c>
      <c r="T331" s="113" t="str">
        <f>+IF(G331=0,"",'Ark1'!AS1848)</f>
        <v/>
      </c>
      <c r="U331" s="270" t="str">
        <f>+IF(G331=0,"",'Ark1'!Y2037)</f>
        <v/>
      </c>
      <c r="V331" s="269" t="str">
        <f>+IF(G331=0,"",'Ark1'!AA2037)</f>
        <v/>
      </c>
      <c r="W331" s="270" t="str">
        <f>+IF(G331=0,"",'Ark1'!AC2037)</f>
        <v/>
      </c>
      <c r="X331" s="305" t="str">
        <f t="shared" si="55"/>
        <v/>
      </c>
      <c r="Y331" s="270" t="str">
        <f t="shared" si="56"/>
        <v/>
      </c>
      <c r="Z331" s="268" t="str">
        <f t="shared" si="57"/>
        <v/>
      </c>
      <c r="AA331" s="247"/>
      <c r="AB331" s="250"/>
      <c r="AD331" s="27"/>
      <c r="AE331" s="26"/>
      <c r="AF331" s="251"/>
      <c r="AG331" s="85"/>
      <c r="AK331" s="85"/>
    </row>
    <row r="332" spans="1:55" ht="15.6">
      <c r="A332" s="247"/>
      <c r="B332" s="330">
        <f>+'Ark1'!C2072</f>
        <v>2024</v>
      </c>
      <c r="C332" s="267">
        <f>+'Ark1'!L2072</f>
        <v>14</v>
      </c>
      <c r="D332" s="267" t="s">
        <v>403</v>
      </c>
      <c r="F332" s="85" t="str">
        <f>+IF(G332=0,"",'Ark1'!Q2072)</f>
        <v/>
      </c>
      <c r="G332" s="361">
        <f>+'Ark1'!R2072</f>
        <v>0</v>
      </c>
      <c r="H332" s="27" t="str">
        <f>+IF(G332=0,"",'Ark1'!AE2072)</f>
        <v/>
      </c>
      <c r="I332" s="268"/>
      <c r="J332" s="27" t="str">
        <f>+IF(G332=0,"",'Ark1'!AF2072)</f>
        <v/>
      </c>
      <c r="K332" s="26" t="str">
        <f>+IF(G332=0,"",'Ark1'!T2072)</f>
        <v/>
      </c>
      <c r="L332" s="305" t="str">
        <f>+IF(G332=0,"",'Ark1'!U2072)</f>
        <v/>
      </c>
      <c r="M332" s="268"/>
      <c r="N332" s="32" t="str">
        <f>+IF(G332=0,"",'Ark1'!V2072)</f>
        <v/>
      </c>
      <c r="O332" s="32" t="str">
        <f>+IF(G332=0,"",'Ark1'!W2072)</f>
        <v/>
      </c>
      <c r="P332" s="32" t="str">
        <f>+IF(G332=0,"",'Ark1'!X2072)</f>
        <v/>
      </c>
      <c r="Q332" s="32" t="str">
        <f>+IF(G332=0,"",'Ark1'!AG2072)</f>
        <v/>
      </c>
      <c r="R332" s="32" t="str">
        <f>+IF(G332=0,"",'Ark1'!AH2072)</f>
        <v/>
      </c>
      <c r="S332" s="377" t="str">
        <f>+IF(G332=0,"",'Ark1'!AR1849)</f>
        <v/>
      </c>
      <c r="T332" s="113" t="str">
        <f>+IF(G332=0,"",'Ark1'!AS1849)</f>
        <v/>
      </c>
      <c r="U332" s="32" t="str">
        <f>+IF(G332=0,"",'Ark1'!Y2072)</f>
        <v/>
      </c>
      <c r="V332" s="26" t="str">
        <f>+IF(G332=0,"",'Ark1'!AA2072)</f>
        <v/>
      </c>
      <c r="W332" s="32" t="str">
        <f>+IF(G332=0,"",'Ark1'!AC2072)</f>
        <v/>
      </c>
      <c r="X332" s="305" t="str">
        <f t="shared" si="55"/>
        <v/>
      </c>
      <c r="Y332" s="32" t="str">
        <f t="shared" si="56"/>
        <v/>
      </c>
      <c r="Z332" s="27" t="str">
        <f t="shared" si="57"/>
        <v/>
      </c>
      <c r="AA332" s="247"/>
      <c r="AB332" s="250"/>
      <c r="AD332" s="27"/>
      <c r="AE332" s="26"/>
      <c r="AF332" s="251"/>
      <c r="AG332" s="85"/>
      <c r="AK332" s="85"/>
    </row>
    <row r="333" spans="1:55" ht="15.6">
      <c r="A333" s="247"/>
      <c r="B333" s="330">
        <f>+'Ark1'!C2107</f>
        <v>2024</v>
      </c>
      <c r="C333" s="267">
        <f>+'Ark1'!L2107</f>
        <v>15</v>
      </c>
      <c r="D333" s="267" t="s">
        <v>41</v>
      </c>
      <c r="F333" s="267" t="str">
        <f>+IF(G333=0,"",'Ark1'!Q2107)</f>
        <v/>
      </c>
      <c r="G333" s="361">
        <f>+'Ark1'!R2107</f>
        <v>0</v>
      </c>
      <c r="H333" s="268" t="str">
        <f>+IF(G333=0,"",'Ark1'!AE2107)</f>
        <v/>
      </c>
      <c r="I333" s="268"/>
      <c r="J333" s="268" t="str">
        <f>+IF(G333=0,"",'Ark1'!AF2107)</f>
        <v/>
      </c>
      <c r="K333" s="269" t="str">
        <f>+IF(G333=0,"",'Ark1'!T2107)</f>
        <v/>
      </c>
      <c r="L333" s="380" t="str">
        <f>+IF(G333=0,"",'Ark1'!U2107)</f>
        <v/>
      </c>
      <c r="M333" s="268"/>
      <c r="N333" s="270" t="str">
        <f>+IF(G333=0,"",'Ark1'!V2107)</f>
        <v/>
      </c>
      <c r="O333" s="270" t="str">
        <f>+IF(G333=0,"",'Ark1'!W2107)</f>
        <v/>
      </c>
      <c r="P333" s="270" t="str">
        <f>+IF(G333=0,"",'Ark1'!X2107)</f>
        <v/>
      </c>
      <c r="Q333" s="270" t="str">
        <f>+IF(G333=0,"",'Ark1'!AG2107)</f>
        <v/>
      </c>
      <c r="R333" s="270" t="str">
        <f>+IF(G333=0,"",'Ark1'!AH2107)</f>
        <v/>
      </c>
      <c r="S333" s="377" t="str">
        <f>+IF(G333=0,"",'Ark1'!AR1850)</f>
        <v/>
      </c>
      <c r="T333" s="113" t="str">
        <f>+IF(G333=0,"",'Ark1'!AS1850)</f>
        <v/>
      </c>
      <c r="U333" s="270" t="str">
        <f>+IF(G333=0,"",'Ark1'!Y2107)</f>
        <v/>
      </c>
      <c r="V333" s="269" t="str">
        <f>+IF(G333=0,"",'Ark1'!AA2107)</f>
        <v/>
      </c>
      <c r="W333" s="270" t="str">
        <f>+IF(G333=0,"",'Ark1'!AC2107)</f>
        <v/>
      </c>
      <c r="X333" s="305" t="str">
        <f t="shared" si="55"/>
        <v/>
      </c>
      <c r="Y333" s="270" t="str">
        <f t="shared" si="56"/>
        <v/>
      </c>
      <c r="Z333" s="268" t="str">
        <f t="shared" si="57"/>
        <v/>
      </c>
      <c r="AA333" s="247"/>
      <c r="AB333" s="250"/>
      <c r="AD333" s="27"/>
      <c r="AE333" s="26"/>
      <c r="AF333" s="251"/>
      <c r="AG333" s="85"/>
      <c r="AK333" s="85"/>
    </row>
    <row r="334" spans="1:55" ht="19.8">
      <c r="A334" s="247"/>
      <c r="B334" s="247"/>
      <c r="C334" s="247"/>
      <c r="D334" s="247"/>
      <c r="E334" s="247"/>
      <c r="F334" s="247"/>
      <c r="G334" s="247"/>
      <c r="H334" s="247"/>
      <c r="I334" s="247"/>
      <c r="J334" s="247"/>
      <c r="K334" s="247"/>
      <c r="L334" s="247"/>
      <c r="M334" s="247"/>
      <c r="N334" s="249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50"/>
      <c r="AD334" s="27"/>
      <c r="AE334" s="26"/>
      <c r="AF334" s="251"/>
      <c r="AG334" s="85"/>
      <c r="AK334" s="85"/>
      <c r="BC334" s="263"/>
    </row>
    <row r="335" spans="1:55" ht="22.8">
      <c r="A335" s="346" t="str">
        <f>+Raser!C29</f>
        <v>Charolais</v>
      </c>
      <c r="B335" s="247"/>
      <c r="C335" s="265"/>
      <c r="D335" s="346"/>
      <c r="E335" s="247"/>
      <c r="F335" s="247"/>
      <c r="G335" s="265" t="s">
        <v>639</v>
      </c>
      <c r="H335" s="280">
        <f>SUM(G337:G351)</f>
        <v>22</v>
      </c>
      <c r="I335" s="248"/>
      <c r="J335" s="247"/>
      <c r="K335" s="248"/>
      <c r="L335" s="247"/>
      <c r="M335" s="345">
        <f>+Raser!P29</f>
        <v>257.96363636363634</v>
      </c>
      <c r="N335" s="249" t="s">
        <v>562</v>
      </c>
      <c r="O335" s="247"/>
      <c r="P335" s="249"/>
      <c r="Q335" s="249"/>
      <c r="R335" s="247"/>
      <c r="S335" s="247"/>
      <c r="T335" s="247"/>
      <c r="U335" s="249"/>
      <c r="V335" s="249"/>
      <c r="W335" s="247"/>
      <c r="X335" s="345">
        <f>+Raser!V29</f>
        <v>491.18919854595816</v>
      </c>
      <c r="Y335" s="249" t="s">
        <v>621</v>
      </c>
      <c r="Z335" s="248"/>
      <c r="AA335" s="247"/>
      <c r="AB335" s="250"/>
      <c r="AD335" s="27"/>
      <c r="AE335" s="26"/>
      <c r="AF335" s="251"/>
      <c r="AG335" s="85"/>
      <c r="AK335" s="85"/>
      <c r="BC335" s="263"/>
    </row>
    <row r="336" spans="1:55" ht="14.25" customHeight="1">
      <c r="A336" s="247"/>
      <c r="B336" s="247"/>
      <c r="C336" s="265"/>
      <c r="D336" s="344"/>
      <c r="E336" s="247"/>
      <c r="F336" s="265"/>
      <c r="G336" s="265"/>
      <c r="H336" s="265"/>
      <c r="I336" s="265"/>
      <c r="J336" s="265"/>
      <c r="K336" s="265"/>
      <c r="L336" s="265"/>
      <c r="M336" s="265"/>
      <c r="N336" s="266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48"/>
      <c r="AA336" s="247"/>
      <c r="AB336" s="250"/>
      <c r="AD336" s="27"/>
      <c r="AE336" s="26"/>
      <c r="AF336" s="251"/>
      <c r="AG336" s="85"/>
      <c r="AK336" s="85"/>
      <c r="BC336" s="263"/>
    </row>
    <row r="337" spans="1:55" ht="15.6">
      <c r="A337" s="247"/>
      <c r="B337" s="267">
        <f>+'Ark1'!C1618</f>
        <v>2024</v>
      </c>
      <c r="C337" s="267">
        <f>+'Ark1'!L1618</f>
        <v>1</v>
      </c>
      <c r="D337" s="267" t="s">
        <v>29</v>
      </c>
      <c r="E337" s="267">
        <f>+'Ark1'!AP1618</f>
        <v>22</v>
      </c>
      <c r="F337" s="267" t="str">
        <f>+IF(G337=0,"",'Ark1'!Q1618)</f>
        <v/>
      </c>
      <c r="G337" s="361">
        <f>+'Ark1'!R1618</f>
        <v>0</v>
      </c>
      <c r="H337" s="268" t="str">
        <f>+IF(G337=0,"",'Ark1'!AE1618)</f>
        <v/>
      </c>
      <c r="I337" s="268"/>
      <c r="J337" s="268" t="str">
        <f>+IF(G337=0,"",'Ark1'!AF1618)</f>
        <v/>
      </c>
      <c r="K337" s="269" t="str">
        <f>+IF(G337=0,"",'Ark1'!T1618)</f>
        <v/>
      </c>
      <c r="L337" s="305" t="str">
        <f>+IF(G337=0,"",'Ark1'!U1618)</f>
        <v/>
      </c>
      <c r="M337" s="268"/>
      <c r="N337" s="270" t="str">
        <f>+IF(G337=0,"",'Ark1'!V1618)</f>
        <v/>
      </c>
      <c r="O337" s="270" t="str">
        <f>+IF(G337=0,"",'Ark1'!W1618)</f>
        <v/>
      </c>
      <c r="P337" s="270" t="str">
        <f>+IF(G337=0,"",'Ark1'!X1618)</f>
        <v/>
      </c>
      <c r="Q337" s="270" t="str">
        <f>+IF(G337=0,"",'Ark1'!AG1618)</f>
        <v/>
      </c>
      <c r="R337" s="270" t="str">
        <f>+IF(G337=0,"",'Ark1'!AH1618)</f>
        <v/>
      </c>
      <c r="S337" s="377" t="str">
        <f>+IF(G337=0,"",'Ark1'!AR1618)</f>
        <v/>
      </c>
      <c r="T337" s="113" t="str">
        <f>+IF(G337=0,"",'Ark1'!AS1618)</f>
        <v/>
      </c>
      <c r="U337" s="270" t="str">
        <f>+IF(G337=0,"",'Ark1'!Y1618)</f>
        <v/>
      </c>
      <c r="V337" s="269" t="str">
        <f>+IF(G337=0,"",'Ark1'!AA1618)</f>
        <v/>
      </c>
      <c r="W337" s="270" t="str">
        <f>+IF(G337=0,"",'Ark1'!AC1618)</f>
        <v/>
      </c>
      <c r="X337" s="305" t="str">
        <f t="shared" ref="X337:X351" si="58">IF(G337=0,"",1000*L337/Q337)</f>
        <v/>
      </c>
      <c r="Y337" s="270" t="str">
        <f t="shared" ref="Y337:Y351" si="59">IF(G337=0,"",L337/C337)</f>
        <v/>
      </c>
      <c r="Z337" s="268" t="str">
        <f t="shared" ref="Z337:Z351" si="60">IF(G337=0,"",G337/F337)</f>
        <v/>
      </c>
      <c r="AA337" s="247"/>
      <c r="AB337" s="250"/>
      <c r="AD337" s="27"/>
      <c r="AE337" s="26"/>
      <c r="AF337" s="251"/>
      <c r="AG337" s="85"/>
      <c r="AK337" s="85"/>
    </row>
    <row r="338" spans="1:55" ht="15.6">
      <c r="A338" s="247"/>
      <c r="B338" s="306">
        <f>+'Ark1'!C1653</f>
        <v>2024</v>
      </c>
      <c r="C338" s="85">
        <f>+'Ark1'!L1653</f>
        <v>2</v>
      </c>
      <c r="D338" s="85" t="s">
        <v>30</v>
      </c>
      <c r="E338" s="85">
        <f>+'Ark1'!AP1653</f>
        <v>22</v>
      </c>
      <c r="F338" s="85" t="str">
        <f>+IF(G338=0,"",'Ark1'!Q1653)</f>
        <v/>
      </c>
      <c r="G338" s="361">
        <f>+'Ark1'!R1653</f>
        <v>0</v>
      </c>
      <c r="H338" s="27" t="str">
        <f>+IF(G338=0,"",'Ark1'!AE1653)</f>
        <v/>
      </c>
      <c r="I338" s="268"/>
      <c r="J338" s="27" t="str">
        <f>+IF(G338=0,"",'Ark1'!AF1653)</f>
        <v/>
      </c>
      <c r="K338" s="26" t="str">
        <f>+IF(G338=0,"",'Ark1'!T1653)</f>
        <v/>
      </c>
      <c r="L338" s="305" t="str">
        <f>+IF(G338=0,"",'Ark1'!U1653)</f>
        <v/>
      </c>
      <c r="M338" s="268"/>
      <c r="N338" s="32" t="str">
        <f>+IF(G338=0,"",'Ark1'!V1653)</f>
        <v/>
      </c>
      <c r="O338" s="32" t="str">
        <f>+IF(G338=0,"",'Ark1'!W1653)</f>
        <v/>
      </c>
      <c r="P338" s="32" t="str">
        <f>+IF(G338=0,"",'Ark1'!X1653)</f>
        <v/>
      </c>
      <c r="Q338" s="32" t="str">
        <f>+IF(G338=0,"",'Ark1'!AG1653)</f>
        <v/>
      </c>
      <c r="R338" s="32" t="str">
        <f>+IF(G338=0,"",'Ark1'!AH1653)</f>
        <v/>
      </c>
      <c r="S338" s="377" t="str">
        <f>+IF(G338=0,"",'Ark1'!AR1653)</f>
        <v/>
      </c>
      <c r="T338" s="113" t="str">
        <f>+IF(G338=0,"",'Ark1'!AS1653)</f>
        <v/>
      </c>
      <c r="U338" s="32" t="str">
        <f>+IF(G338=0,"",'Ark1'!Y1653)</f>
        <v/>
      </c>
      <c r="V338" s="26" t="str">
        <f>+IF(G338=0,"",'Ark1'!AA1653)</f>
        <v/>
      </c>
      <c r="W338" s="32" t="str">
        <f>+IF(G338=0,"",'Ark1'!AC1653)</f>
        <v/>
      </c>
      <c r="X338" s="305" t="str">
        <f t="shared" si="58"/>
        <v/>
      </c>
      <c r="Y338" s="32" t="str">
        <f t="shared" si="59"/>
        <v/>
      </c>
      <c r="Z338" s="27" t="str">
        <f t="shared" si="60"/>
        <v/>
      </c>
      <c r="AA338" s="247"/>
      <c r="AB338" s="250"/>
      <c r="AD338" s="27"/>
      <c r="AE338" s="26"/>
      <c r="AF338" s="251"/>
      <c r="AG338" s="85"/>
      <c r="AK338" s="85"/>
    </row>
    <row r="339" spans="1:55" ht="15.6">
      <c r="A339" s="247"/>
      <c r="B339" s="306">
        <f>+'Ark1'!C1688</f>
        <v>2024</v>
      </c>
      <c r="C339" s="267">
        <f>+'Ark1'!L1688</f>
        <v>3</v>
      </c>
      <c r="D339" s="267" t="s">
        <v>31</v>
      </c>
      <c r="E339" s="267">
        <f>+'Ark1'!AP1688</f>
        <v>22</v>
      </c>
      <c r="F339" s="267" t="str">
        <f>+IF(G339=0,"",'Ark1'!Q1688)</f>
        <v/>
      </c>
      <c r="G339" s="361">
        <f>+'Ark1'!R1688</f>
        <v>0</v>
      </c>
      <c r="H339" s="268" t="str">
        <f>+IF(G339=0,"",'Ark1'!AE1688)</f>
        <v/>
      </c>
      <c r="I339" s="268"/>
      <c r="J339" s="268" t="str">
        <f>+IF(G339=0,"",'Ark1'!AF1688)</f>
        <v/>
      </c>
      <c r="K339" s="269" t="str">
        <f>+IF(G339=0,"",'Ark1'!T1688)</f>
        <v/>
      </c>
      <c r="L339" s="305" t="str">
        <f>+IF(G339=0,"",'Ark1'!U1688)</f>
        <v/>
      </c>
      <c r="M339" s="268"/>
      <c r="N339" s="270" t="str">
        <f>+IF(G339=0,"",'Ark1'!V1688)</f>
        <v/>
      </c>
      <c r="O339" s="270" t="str">
        <f>+IF(G339=0,"",'Ark1'!W1688)</f>
        <v/>
      </c>
      <c r="P339" s="270" t="str">
        <f>+IF(G339=0,"",'Ark1'!X1688)</f>
        <v/>
      </c>
      <c r="Q339" s="270" t="str">
        <f>+IF(G339=0,"",'Ark1'!AG1688)</f>
        <v/>
      </c>
      <c r="R339" s="270" t="str">
        <f>+IF(G339=0,"",'Ark1'!AH1688)</f>
        <v/>
      </c>
      <c r="S339" s="377" t="str">
        <f>+IF(G339=0,"",'Ark1'!AR1688)</f>
        <v/>
      </c>
      <c r="T339" s="113" t="str">
        <f>+IF(G339=0,"",'Ark1'!AS1688)</f>
        <v/>
      </c>
      <c r="U339" s="270" t="str">
        <f>+IF(G339=0,"",'Ark1'!Y1688)</f>
        <v/>
      </c>
      <c r="V339" s="269" t="str">
        <f>+IF(G339=0,"",'Ark1'!AA1688)</f>
        <v/>
      </c>
      <c r="W339" s="270" t="str">
        <f>+IF(G339=0,"",'Ark1'!AC1688)</f>
        <v/>
      </c>
      <c r="X339" s="305" t="str">
        <f t="shared" si="58"/>
        <v/>
      </c>
      <c r="Y339" s="270" t="str">
        <f t="shared" si="59"/>
        <v/>
      </c>
      <c r="Z339" s="268" t="str">
        <f t="shared" si="60"/>
        <v/>
      </c>
      <c r="AA339" s="247"/>
      <c r="AB339" s="250"/>
      <c r="AD339" s="27"/>
      <c r="AE339" s="26"/>
      <c r="AF339" s="251"/>
      <c r="AG339" s="85"/>
      <c r="AK339" s="85"/>
    </row>
    <row r="340" spans="1:55" ht="15.6">
      <c r="A340" s="247"/>
      <c r="B340" s="306">
        <f>+'Ark1'!C1723</f>
        <v>2024</v>
      </c>
      <c r="C340" s="267">
        <f>+'Ark1'!L1723</f>
        <v>4</v>
      </c>
      <c r="D340" s="267" t="s">
        <v>32</v>
      </c>
      <c r="E340" s="85">
        <f>+'Ark1'!AP1723</f>
        <v>22</v>
      </c>
      <c r="F340" s="85">
        <f>+IF(G340=0,"",'Ark1'!Q1723)</f>
        <v>1</v>
      </c>
      <c r="G340" s="361">
        <f>+'Ark1'!R1723</f>
        <v>1</v>
      </c>
      <c r="H340" s="27">
        <f>+IF(G340=0,"",'Ark1'!AE1723)</f>
        <v>4.5454545454545459</v>
      </c>
      <c r="I340" s="268"/>
      <c r="J340" s="27">
        <f>+IF(G340=0,"",'Ark1'!AF1723)</f>
        <v>2.0827459825204397</v>
      </c>
      <c r="K340" s="26">
        <f>+IF(G340=0,"",'Ark1'!T1723)</f>
        <v>5</v>
      </c>
      <c r="L340" s="305">
        <f>+IF(G340=0,"",'Ark1'!U1723)</f>
        <v>118.2</v>
      </c>
      <c r="M340" s="268"/>
      <c r="N340" s="32">
        <f>+IF(G340=0,"",'Ark1'!V1723)</f>
        <v>0</v>
      </c>
      <c r="O340" s="32">
        <f>+IF(G340=0,"",'Ark1'!W1723)</f>
        <v>0</v>
      </c>
      <c r="P340" s="32">
        <f>+IF(G340=0,"",'Ark1'!X1723)</f>
        <v>0</v>
      </c>
      <c r="Q340" s="32">
        <f>+IF(G340=0,"",'Ark1'!AG1723)</f>
        <v>325</v>
      </c>
      <c r="R340" s="32">
        <f>+IF(G340=0,"",'Ark1'!AH1723)</f>
        <v>0</v>
      </c>
      <c r="S340" s="377">
        <f>+IF(G340=0,"",'Ark1'!AR1723)</f>
        <v>171</v>
      </c>
      <c r="T340" s="113">
        <f>+IF(G340=0,"",'Ark1'!AS1723)</f>
        <v>23.599004122026059</v>
      </c>
      <c r="U340" s="32">
        <f>+IF(G340=0,"",'Ark1'!Y1723)</f>
        <v>0</v>
      </c>
      <c r="V340" s="26">
        <f>+IF(G340=0,"",'Ark1'!AA1723)</f>
        <v>0</v>
      </c>
      <c r="W340" s="32">
        <f>+IF(G340=0,"",'Ark1'!AC1723)</f>
        <v>0</v>
      </c>
      <c r="X340" s="305">
        <f t="shared" si="58"/>
        <v>363.69230769230768</v>
      </c>
      <c r="Y340" s="32">
        <f t="shared" si="59"/>
        <v>29.55</v>
      </c>
      <c r="Z340" s="27">
        <f t="shared" si="60"/>
        <v>1</v>
      </c>
      <c r="AA340" s="247"/>
      <c r="AB340" s="250"/>
      <c r="AD340" s="27"/>
      <c r="AE340" s="26"/>
      <c r="AF340" s="251"/>
      <c r="AG340" s="85"/>
      <c r="AK340" s="85"/>
    </row>
    <row r="341" spans="1:55" ht="15.6">
      <c r="A341" s="247"/>
      <c r="B341" s="267">
        <f>+'Ark1'!C1758</f>
        <v>2024</v>
      </c>
      <c r="C341" s="267">
        <f>+'Ark1'!L1758</f>
        <v>5</v>
      </c>
      <c r="D341" s="267" t="s">
        <v>402</v>
      </c>
      <c r="E341" s="275">
        <f>+'Ark1'!AP1758</f>
        <v>22</v>
      </c>
      <c r="F341" s="267">
        <f>+IF(G341=0,"",'Ark1'!Q1758)</f>
        <v>1</v>
      </c>
      <c r="G341" s="361">
        <f>+'Ark1'!R1758</f>
        <v>2</v>
      </c>
      <c r="H341" s="268">
        <f>+'Ark1'!AE1758</f>
        <v>9.0909090909090917</v>
      </c>
      <c r="I341" s="268"/>
      <c r="J341" s="268">
        <f>+IF(G341=0,"",'Ark1'!AF1758)</f>
        <v>9.4252184945023938</v>
      </c>
      <c r="K341" s="269">
        <f>+IF(G341=0,"",'Ark1'!T1758)</f>
        <v>6</v>
      </c>
      <c r="L341" s="305">
        <f>+IF(G341=0,"",'Ark1'!U1758)</f>
        <v>267.45</v>
      </c>
      <c r="M341" s="268"/>
      <c r="N341" s="270">
        <f>+IF(G341=0,"",'Ark1'!V1758)</f>
        <v>0</v>
      </c>
      <c r="O341" s="270">
        <f>+IF(G341=0,"",'Ark1'!W1758)</f>
        <v>0</v>
      </c>
      <c r="P341" s="270">
        <f>+IF(G341=0,"",'Ark1'!X1758)</f>
        <v>0</v>
      </c>
      <c r="Q341" s="270">
        <f>+IF(G341=0,"",'Ark1'!AG1758)</f>
        <v>651</v>
      </c>
      <c r="R341" s="270">
        <f>+IF(G341=0,"",'Ark1'!AH1758)</f>
        <v>0</v>
      </c>
      <c r="S341" s="377">
        <f>+IF(G341=0,"",'Ark1'!AR1758)</f>
        <v>209.5</v>
      </c>
      <c r="T341" s="113">
        <f>+IF(G341=0,"",'Ark1'!AS1758)</f>
        <v>29.045150375133705</v>
      </c>
      <c r="U341" s="270">
        <f>+IF(G341=0,"",'Ark1'!Y1758)</f>
        <v>17.350000000000186</v>
      </c>
      <c r="V341" s="269">
        <f>+IF(G341=0,"",'Ark1'!AA1758)</f>
        <v>0</v>
      </c>
      <c r="W341" s="270">
        <f>+IF(G341=0,"",'Ark1'!AC1758)</f>
        <v>0</v>
      </c>
      <c r="X341" s="305">
        <f t="shared" si="58"/>
        <v>410.82949308755758</v>
      </c>
      <c r="Y341" s="270">
        <f t="shared" si="59"/>
        <v>53.489999999999995</v>
      </c>
      <c r="Z341" s="268">
        <f t="shared" si="60"/>
        <v>2</v>
      </c>
      <c r="AA341" s="247"/>
      <c r="AB341" s="250"/>
      <c r="AD341" s="27"/>
      <c r="AE341" s="26"/>
      <c r="AF341" s="251"/>
      <c r="AG341" s="85"/>
      <c r="AK341" s="85"/>
    </row>
    <row r="342" spans="1:55" ht="15.6">
      <c r="A342" s="247"/>
      <c r="B342" s="330">
        <f>+'Ark1'!C1793</f>
        <v>2024</v>
      </c>
      <c r="C342" s="267">
        <f>+'Ark1'!L1793</f>
        <v>6</v>
      </c>
      <c r="D342" s="267" t="s">
        <v>33</v>
      </c>
      <c r="E342" s="276">
        <f>+'Ark1'!AP1793</f>
        <v>22</v>
      </c>
      <c r="F342" s="85">
        <f>+IF(G342=0,"",'Ark1'!Q1793)</f>
        <v>7</v>
      </c>
      <c r="G342" s="361">
        <f>+'Ark1'!R1793</f>
        <v>10</v>
      </c>
      <c r="H342" s="27">
        <f>+IF(G342=0,"",'Ark1'!AE1793)</f>
        <v>45.454545454545446</v>
      </c>
      <c r="I342" s="268"/>
      <c r="J342" s="27">
        <f>+IF(G342=0,"",'Ark1'!AF1793)</f>
        <v>46.2256836763462</v>
      </c>
      <c r="K342" s="26">
        <f>+IF(G342=0,"",'Ark1'!T1793)</f>
        <v>6.5</v>
      </c>
      <c r="L342" s="305">
        <f>+IF(G342=0,"",'Ark1'!U1793)</f>
        <v>262.34000000000003</v>
      </c>
      <c r="M342" s="268"/>
      <c r="N342" s="32">
        <f>+IF(G342=0,"",'Ark1'!V1793)</f>
        <v>100</v>
      </c>
      <c r="O342" s="32">
        <f>+IF(G342=0,"",'Ark1'!W1793)</f>
        <v>50</v>
      </c>
      <c r="P342" s="32">
        <f>+IF(G342=0,"",'Ark1'!X1793)</f>
        <v>0</v>
      </c>
      <c r="Q342" s="32">
        <f>+IF(G342=0,"",'Ark1'!AG1793)</f>
        <v>539.79999999999995</v>
      </c>
      <c r="R342" s="32">
        <f>+IF(G342=0,"",'Ark1'!AH1793)</f>
        <v>0</v>
      </c>
      <c r="S342" s="377">
        <f>+IF(G342=0,"",'Ark1'!AR1793)</f>
        <v>200.2</v>
      </c>
      <c r="T342" s="113">
        <f>+IF(G342=0,"",'Ark1'!AS1793)</f>
        <v>32.608417568426567</v>
      </c>
      <c r="U342" s="32">
        <f>+IF(G342=0,"",'Ark1'!Y1793)</f>
        <v>28.917302778785547</v>
      </c>
      <c r="V342" s="26">
        <f>+IF(G342=0,"",'Ark1'!AA1793)</f>
        <v>0.80622577482985502</v>
      </c>
      <c r="W342" s="32">
        <f>+IF(G342=0,"",'Ark1'!AC1793)</f>
        <v>40.834052965531072</v>
      </c>
      <c r="X342" s="305">
        <f t="shared" si="58"/>
        <v>485.99481289366446</v>
      </c>
      <c r="Y342" s="32">
        <f t="shared" si="59"/>
        <v>43.723333333333336</v>
      </c>
      <c r="Z342" s="27">
        <f t="shared" si="60"/>
        <v>1.4285714285714286</v>
      </c>
      <c r="AA342" s="247"/>
      <c r="AB342" s="250"/>
      <c r="AD342" s="27"/>
      <c r="AE342" s="26"/>
      <c r="AF342" s="251"/>
      <c r="AG342" s="85"/>
      <c r="AK342" s="85"/>
    </row>
    <row r="343" spans="1:55" ht="15.6">
      <c r="A343" s="247"/>
      <c r="B343" s="330">
        <f>+'Ark1'!C1828</f>
        <v>2024</v>
      </c>
      <c r="C343" s="267">
        <f>+'Ark1'!L1828</f>
        <v>7</v>
      </c>
      <c r="D343" s="267" t="s">
        <v>34</v>
      </c>
      <c r="E343" s="275">
        <f>+'Ark1'!AP1828</f>
        <v>22</v>
      </c>
      <c r="F343" s="267">
        <f>+IF(G343=0,"",'Ark1'!Q1828)</f>
        <v>6</v>
      </c>
      <c r="G343" s="361">
        <f>+'Ark1'!R1828</f>
        <v>8</v>
      </c>
      <c r="H343" s="268">
        <f>+IF(G343=0,"",'Ark1'!AE1828)</f>
        <v>36.363636363636367</v>
      </c>
      <c r="I343" s="268"/>
      <c r="J343" s="268">
        <f>+IF(G343=0,"",'Ark1'!AF1828)</f>
        <v>37.306174231745139</v>
      </c>
      <c r="K343" s="269">
        <f>+IF(G343=0,"",'Ark1'!T1828)</f>
        <v>6.25</v>
      </c>
      <c r="L343" s="305">
        <f>+IF(G343=0,"",'Ark1'!U1828)</f>
        <v>264.65000000000003</v>
      </c>
      <c r="M343" s="268"/>
      <c r="N343" s="270">
        <f>+IF(G343=0,"",'Ark1'!V1828)</f>
        <v>100</v>
      </c>
      <c r="O343" s="270">
        <f>+IF(G343=0,"",'Ark1'!W1828)</f>
        <v>37.5</v>
      </c>
      <c r="P343" s="270">
        <f>+IF(G343=0,"",'Ark1'!X1828)</f>
        <v>0</v>
      </c>
      <c r="Q343" s="270">
        <f>+IF(G343=0,"",'Ark1'!AG1828)</f>
        <v>506.25</v>
      </c>
      <c r="R343" s="270">
        <f>+IF(G343=0,"",'Ark1'!AH1828)</f>
        <v>0</v>
      </c>
      <c r="S343" s="377">
        <f>+IF(G343=0,"",'Ark1'!AR1828)</f>
        <v>195.25</v>
      </c>
      <c r="T343" s="113">
        <f>+IF(G343=0,"",'Ark1'!AS1828)</f>
        <v>35.592115344220659</v>
      </c>
      <c r="U343" s="270">
        <f>+IF(G343=0,"",'Ark1'!Y1828)</f>
        <v>24.405634595314151</v>
      </c>
      <c r="V343" s="269">
        <f>+IF(G343=0,"",'Ark1'!AA1828)</f>
        <v>0.96824583655185403</v>
      </c>
      <c r="W343" s="270">
        <f>+IF(G343=0,"",'Ark1'!AC1828)</f>
        <v>16.080807523481035</v>
      </c>
      <c r="X343" s="305">
        <f t="shared" si="58"/>
        <v>522.76543209876559</v>
      </c>
      <c r="Y343" s="270">
        <f t="shared" si="59"/>
        <v>37.807142857142864</v>
      </c>
      <c r="Z343" s="268">
        <f t="shared" si="60"/>
        <v>1.3333333333333333</v>
      </c>
      <c r="AA343" s="247"/>
      <c r="AB343" s="250"/>
      <c r="AD343" s="27"/>
      <c r="AE343" s="26"/>
      <c r="AF343" s="251"/>
      <c r="AG343" s="85"/>
      <c r="AK343" s="85"/>
    </row>
    <row r="344" spans="1:55" ht="15.6">
      <c r="A344" s="247"/>
      <c r="B344" s="85">
        <f>+'Ark1'!C1863</f>
        <v>2024</v>
      </c>
      <c r="C344" s="85">
        <f>+'Ark1'!L1863</f>
        <v>8</v>
      </c>
      <c r="D344" s="85" t="s">
        <v>35</v>
      </c>
      <c r="E344" s="276">
        <f>+'Ark1'!AP1863</f>
        <v>22</v>
      </c>
      <c r="F344" s="85" t="str">
        <f>+IF(G344=0,"",'Ark1'!Q1863)</f>
        <v/>
      </c>
      <c r="G344" s="361">
        <f>+'Ark1'!R1863</f>
        <v>0</v>
      </c>
      <c r="H344" s="27" t="str">
        <f>+IF(G344=0,"",'Ark1'!AE1863)</f>
        <v/>
      </c>
      <c r="I344" s="268"/>
      <c r="J344" s="27" t="str">
        <f>+IF(G344=0,"",'Ark1'!AF1863)</f>
        <v/>
      </c>
      <c r="K344" s="26" t="str">
        <f>+IF(G344=0,"",'Ark1'!T1863)</f>
        <v/>
      </c>
      <c r="L344" s="305" t="str">
        <f>+IF(G344=0,"",'Ark1'!U1863)</f>
        <v/>
      </c>
      <c r="M344" s="268"/>
      <c r="N344" s="32" t="str">
        <f>+IF(G344=0,"",'Ark1'!V1863)</f>
        <v/>
      </c>
      <c r="O344" s="32" t="str">
        <f>+IF(G344=0,"",'Ark1'!W1863)</f>
        <v/>
      </c>
      <c r="P344" s="32" t="str">
        <f>+IF(G344=0,"",'Ark1'!X1863)</f>
        <v/>
      </c>
      <c r="Q344" s="32" t="str">
        <f>+IF(G344=0,"",'Ark1'!AG1863)</f>
        <v/>
      </c>
      <c r="R344" s="32" t="str">
        <f>+IF(G344=0,"",'Ark1'!AH1863)</f>
        <v/>
      </c>
      <c r="S344" s="377" t="str">
        <f>+IF(G344=0,"",'Ark1'!AR1863)</f>
        <v/>
      </c>
      <c r="T344" s="113" t="str">
        <f>+IF(G344=0,"",'Ark1'!AS1863)</f>
        <v/>
      </c>
      <c r="U344" s="32" t="str">
        <f>+IF(G344=0,"",'Ark1'!Y1863)</f>
        <v/>
      </c>
      <c r="V344" s="26" t="str">
        <f>+IF(G344=0,"",'Ark1'!AA1863)</f>
        <v/>
      </c>
      <c r="W344" s="32" t="str">
        <f>+IF(G344=0,"",'Ark1'!AC1863)</f>
        <v/>
      </c>
      <c r="X344" s="305" t="str">
        <f t="shared" si="58"/>
        <v/>
      </c>
      <c r="Y344" s="32" t="str">
        <f t="shared" si="59"/>
        <v/>
      </c>
      <c r="Z344" s="27" t="str">
        <f t="shared" si="60"/>
        <v/>
      </c>
      <c r="AA344" s="247"/>
      <c r="AB344" s="250"/>
      <c r="AD344" s="27"/>
      <c r="AE344" s="26"/>
      <c r="AF344" s="251"/>
      <c r="AG344" s="85"/>
      <c r="AK344" s="85"/>
    </row>
    <row r="345" spans="1:55" ht="15.6">
      <c r="A345" s="247"/>
      <c r="B345" s="330">
        <f>+'Ark1'!C1898</f>
        <v>2024</v>
      </c>
      <c r="C345" s="267">
        <f>+'Ark1'!L1898</f>
        <v>9</v>
      </c>
      <c r="D345" s="267" t="s">
        <v>36</v>
      </c>
      <c r="E345" s="275">
        <f>+'Ark1'!AP1898</f>
        <v>22</v>
      </c>
      <c r="F345" s="267">
        <f>+IF(G345=0,"",'Ark1'!Q1898)</f>
        <v>1</v>
      </c>
      <c r="G345" s="361">
        <f>+'Ark1'!R1898</f>
        <v>1</v>
      </c>
      <c r="H345" s="268">
        <f>+IF(G345=0,"",'Ark1'!AE1898)</f>
        <v>4.5454545454545459</v>
      </c>
      <c r="I345" s="268"/>
      <c r="J345" s="268">
        <f>+IF(G345=0,"",'Ark1'!AF1898)</f>
        <v>4.9601776148858194</v>
      </c>
      <c r="K345" s="269">
        <f>+IF(G345=0,"",'Ark1'!T1898)</f>
        <v>8</v>
      </c>
      <c r="L345" s="305">
        <f>+IF(G345=0,"",'Ark1'!U1898)</f>
        <v>281.5</v>
      </c>
      <c r="M345" s="268"/>
      <c r="N345" s="270">
        <f>+IF(G345=0,"",'Ark1'!V1898)</f>
        <v>100</v>
      </c>
      <c r="O345" s="270">
        <f>+IF(G345=0,"",'Ark1'!W1898)</f>
        <v>100</v>
      </c>
      <c r="P345" s="270">
        <f>+IF(G345=0,"",'Ark1'!X1898)</f>
        <v>0</v>
      </c>
      <c r="Q345" s="270">
        <f>+IF(G345=0,"",'Ark1'!AG1898)</f>
        <v>479</v>
      </c>
      <c r="R345" s="270">
        <f>+IF(G345=0,"",'Ark1'!AH1898)</f>
        <v>0</v>
      </c>
      <c r="S345" s="377">
        <f>+IF(G345=0,"",'Ark1'!AR1898)</f>
        <v>190</v>
      </c>
      <c r="T345" s="113">
        <f>+IF(G345=0,"",'Ark1'!AS1898)</f>
        <v>41.113864994897213</v>
      </c>
      <c r="U345" s="270">
        <f>+IF(G345=0,"",'Ark1'!Y1898)</f>
        <v>0</v>
      </c>
      <c r="V345" s="269">
        <f>+IF(G345=0,"",'Ark1'!AA1898)</f>
        <v>0</v>
      </c>
      <c r="W345" s="270">
        <f>+IF(G345=0,"",'Ark1'!AC1898)</f>
        <v>0</v>
      </c>
      <c r="X345" s="305">
        <f t="shared" si="58"/>
        <v>587.68267223382043</v>
      </c>
      <c r="Y345" s="270">
        <f t="shared" si="59"/>
        <v>31.277777777777779</v>
      </c>
      <c r="Z345" s="268">
        <f t="shared" si="60"/>
        <v>1</v>
      </c>
      <c r="AA345" s="247"/>
      <c r="AB345" s="26"/>
      <c r="AD345" s="27"/>
      <c r="AE345" s="26"/>
      <c r="AF345" s="85"/>
      <c r="AG345" s="85"/>
      <c r="AK345" s="85"/>
    </row>
    <row r="346" spans="1:55" ht="15.6">
      <c r="A346" s="247"/>
      <c r="B346" s="330">
        <f>+'Ark1'!C1933</f>
        <v>2024</v>
      </c>
      <c r="C346" s="267">
        <f>+'Ark1'!L1933</f>
        <v>10</v>
      </c>
      <c r="D346" s="267" t="s">
        <v>37</v>
      </c>
      <c r="E346" s="276">
        <f>+'Ark1'!AP1933</f>
        <v>22</v>
      </c>
      <c r="F346" s="85" t="str">
        <f>+IF(G346=0,"",'Ark1'!Q1933)</f>
        <v/>
      </c>
      <c r="G346" s="361">
        <f>+'Ark1'!R1933</f>
        <v>0</v>
      </c>
      <c r="H346" s="27" t="str">
        <f>+IF(G346=0,"",'Ark1'!AE1933)</f>
        <v/>
      </c>
      <c r="I346" s="268"/>
      <c r="J346" s="27" t="str">
        <f>+IF(G346=0,"",'Ark1'!AF1933)</f>
        <v/>
      </c>
      <c r="K346" s="26" t="str">
        <f>+IF(G346=0,"",'Ark1'!T1933)</f>
        <v/>
      </c>
      <c r="L346" s="305" t="str">
        <f>+IF(G346=0,"",'Ark1'!U1933)</f>
        <v/>
      </c>
      <c r="M346" s="268"/>
      <c r="N346" s="32" t="str">
        <f>+IF(G346=0,"",'Ark1'!V1933)</f>
        <v/>
      </c>
      <c r="O346" s="32" t="str">
        <f>+IF(G346=0,"",'Ark1'!W1933)</f>
        <v/>
      </c>
      <c r="P346" s="32" t="str">
        <f>+IF(G346=0,"",'Ark1'!X1933)</f>
        <v/>
      </c>
      <c r="Q346" s="32" t="str">
        <f>+IF(G346=0,"",'Ark1'!AG1933)</f>
        <v/>
      </c>
      <c r="R346" s="32" t="str">
        <f>+IF(G346=0,"",'Ark1'!AH1933)</f>
        <v/>
      </c>
      <c r="S346" s="377" t="str">
        <f>+IF(G346=0,"",'Ark1'!AR1933)</f>
        <v/>
      </c>
      <c r="T346" s="113" t="str">
        <f>+IF(G346=0,"",'Ark1'!AS1933)</f>
        <v/>
      </c>
      <c r="U346" s="32" t="str">
        <f>+IF(G346=0,"",'Ark1'!Y1933)</f>
        <v/>
      </c>
      <c r="V346" s="26" t="str">
        <f>+IF(G346=0,"",'Ark1'!AA1933)</f>
        <v/>
      </c>
      <c r="W346" s="32" t="str">
        <f>+IF(G346=0,"",'Ark1'!AC1933)</f>
        <v/>
      </c>
      <c r="X346" s="305" t="str">
        <f t="shared" si="58"/>
        <v/>
      </c>
      <c r="Y346" s="32" t="str">
        <f t="shared" si="59"/>
        <v/>
      </c>
      <c r="Z346" s="27" t="str">
        <f t="shared" si="60"/>
        <v/>
      </c>
      <c r="AA346" s="247"/>
      <c r="AB346" s="251"/>
      <c r="AD346" s="27"/>
      <c r="AE346" s="26"/>
      <c r="AF346" s="251"/>
      <c r="AG346" s="85"/>
      <c r="AK346" s="85"/>
    </row>
    <row r="347" spans="1:55" ht="15.6">
      <c r="A347" s="247"/>
      <c r="B347" s="330">
        <f>+'Ark1'!C1968</f>
        <v>2024</v>
      </c>
      <c r="C347" s="267">
        <f>+'Ark1'!L1968</f>
        <v>11</v>
      </c>
      <c r="D347" s="267" t="s">
        <v>38</v>
      </c>
      <c r="E347" s="275">
        <f>+'Ark1'!AP1968</f>
        <v>22</v>
      </c>
      <c r="F347" s="267" t="str">
        <f>+IF(G347=0,"",'Ark1'!Q1968)</f>
        <v/>
      </c>
      <c r="G347" s="361">
        <f>+'Ark1'!R1968</f>
        <v>0</v>
      </c>
      <c r="H347" s="268" t="str">
        <f>+IF(G347=0,"",'Ark1'!AE1968)</f>
        <v/>
      </c>
      <c r="I347" s="268"/>
      <c r="J347" s="268" t="str">
        <f>+IF(G347=0,"",'Ark1'!AF1968)</f>
        <v/>
      </c>
      <c r="K347" s="269" t="str">
        <f>+IF(G347=0,"",'Ark1'!T1968)</f>
        <v/>
      </c>
      <c r="L347" s="305" t="str">
        <f>+IF(G347=0,"",'Ark1'!U1968)</f>
        <v/>
      </c>
      <c r="M347" s="268"/>
      <c r="N347" s="270" t="str">
        <f>+IF(G347=0,"",'Ark1'!V1968)</f>
        <v/>
      </c>
      <c r="O347" s="270" t="str">
        <f>+IF(G347=0,"",'Ark1'!W1968)</f>
        <v/>
      </c>
      <c r="P347" s="270" t="str">
        <f>+IF(G347=0,"",'Ark1'!X1968)</f>
        <v/>
      </c>
      <c r="Q347" s="270" t="str">
        <f>+IF(G347=0,"",'Ark1'!AG1968)</f>
        <v/>
      </c>
      <c r="R347" s="270" t="str">
        <f>+IF(G347=0,"",'Ark1'!AH1968)</f>
        <v/>
      </c>
      <c r="S347" s="377" t="str">
        <f>+IF(G347=0,"",'Ark1'!AR1968)</f>
        <v/>
      </c>
      <c r="T347" s="113" t="str">
        <f>+IF(G347=0,"",'Ark1'!AS1968)</f>
        <v/>
      </c>
      <c r="U347" s="270" t="str">
        <f>+IF(G347=0,"",'Ark1'!Y1968)</f>
        <v/>
      </c>
      <c r="V347" s="269" t="str">
        <f>+IF(G347=0,"",'Ark1'!AA1968)</f>
        <v/>
      </c>
      <c r="W347" s="270" t="str">
        <f>+IF(G347=0,"",'Ark1'!AC1968)</f>
        <v/>
      </c>
      <c r="X347" s="305" t="str">
        <f t="shared" si="58"/>
        <v/>
      </c>
      <c r="Y347" s="270" t="str">
        <f t="shared" si="59"/>
        <v/>
      </c>
      <c r="Z347" s="268" t="str">
        <f t="shared" si="60"/>
        <v/>
      </c>
      <c r="AA347" s="247"/>
      <c r="AB347" s="212"/>
      <c r="AD347" s="27"/>
      <c r="AE347" s="26"/>
      <c r="AF347" s="212"/>
      <c r="AG347" s="85"/>
      <c r="AK347" s="85"/>
    </row>
    <row r="348" spans="1:55" ht="15.6">
      <c r="A348" s="247"/>
      <c r="B348" s="330">
        <f>+'Ark1'!C2003</f>
        <v>2024</v>
      </c>
      <c r="C348" s="267">
        <f>+'Ark1'!L2003</f>
        <v>12</v>
      </c>
      <c r="D348" s="267" t="s">
        <v>39</v>
      </c>
      <c r="E348" s="276">
        <f>+'Ark1'!AP2003</f>
        <v>22</v>
      </c>
      <c r="F348" s="85" t="str">
        <f>+IF(G348=0,"",'Ark1'!Q2003)</f>
        <v/>
      </c>
      <c r="G348" s="361">
        <f>+'Ark1'!R2003</f>
        <v>0</v>
      </c>
      <c r="H348" s="27" t="str">
        <f>+IF(G348=0,"",'Ark1'!AE2003)</f>
        <v/>
      </c>
      <c r="I348" s="268"/>
      <c r="J348" s="27" t="str">
        <f>+IF(G348=0,"",'Ark1'!AF2003)</f>
        <v/>
      </c>
      <c r="K348" s="26" t="str">
        <f>+IF(G348=0,"",'Ark1'!T2003)</f>
        <v/>
      </c>
      <c r="L348" s="305" t="str">
        <f>+IF(G348=0,"",'Ark1'!U2003)</f>
        <v/>
      </c>
      <c r="M348" s="268"/>
      <c r="N348" s="32" t="str">
        <f>+IF(G348=0,"",'Ark1'!V2003)</f>
        <v/>
      </c>
      <c r="O348" s="32" t="str">
        <f>+IF(G348=0,"",'Ark1'!W2003)</f>
        <v/>
      </c>
      <c r="P348" s="32" t="str">
        <f>+IF(G348=0,"",'Ark1'!X2003)</f>
        <v/>
      </c>
      <c r="Q348" s="32" t="str">
        <f>+IF(G348=0,"",'Ark1'!AG2003)</f>
        <v/>
      </c>
      <c r="R348" s="32" t="str">
        <f>+IF(G348=0,"",'Ark1'!AH2003)</f>
        <v/>
      </c>
      <c r="S348" s="377" t="str">
        <f>+IF(G348=0,"",'Ark1'!AR2003)</f>
        <v/>
      </c>
      <c r="T348" s="113" t="str">
        <f>+IF(G348=0,"",'Ark1'!AS2003)</f>
        <v/>
      </c>
      <c r="U348" s="32" t="str">
        <f>+IF(G348=0,"",'Ark1'!Y2003)</f>
        <v/>
      </c>
      <c r="V348" s="26" t="str">
        <f>+IF(G348=0,"",'Ark1'!AA2003)</f>
        <v/>
      </c>
      <c r="W348" s="32" t="str">
        <f>+IF(G348=0,"",'Ark1'!AC2003)</f>
        <v/>
      </c>
      <c r="X348" s="305" t="str">
        <f t="shared" si="58"/>
        <v/>
      </c>
      <c r="Y348" s="32" t="str">
        <f t="shared" si="59"/>
        <v/>
      </c>
      <c r="Z348" s="27" t="str">
        <f t="shared" si="60"/>
        <v/>
      </c>
      <c r="AA348" s="247"/>
      <c r="AB348" s="250"/>
      <c r="AD348" s="27"/>
      <c r="AE348" s="26"/>
      <c r="AF348" s="250"/>
      <c r="AG348" s="85"/>
      <c r="AK348" s="85"/>
    </row>
    <row r="349" spans="1:55" ht="15.6">
      <c r="A349" s="247"/>
      <c r="B349" s="330">
        <f>+'Ark1'!C2038</f>
        <v>2024</v>
      </c>
      <c r="C349" s="267">
        <f>+'Ark1'!L2038</f>
        <v>13</v>
      </c>
      <c r="D349" s="267" t="s">
        <v>40</v>
      </c>
      <c r="E349" s="275">
        <f>+'Ark1'!AP2038</f>
        <v>22</v>
      </c>
      <c r="F349" s="267" t="str">
        <f>+IF(G349=0,"",'Ark1'!Q2038)</f>
        <v/>
      </c>
      <c r="G349" s="361">
        <f>+'Ark1'!R2038</f>
        <v>0</v>
      </c>
      <c r="H349" s="268" t="str">
        <f>+IF(G349=0,"",'Ark1'!AE2038)</f>
        <v/>
      </c>
      <c r="I349" s="268"/>
      <c r="J349" s="268" t="str">
        <f>+IF(G349=0,"",'Ark1'!AF2038)</f>
        <v/>
      </c>
      <c r="K349" s="269" t="str">
        <f>+IF(G349=0,"",'Ark1'!T2038)</f>
        <v/>
      </c>
      <c r="L349" s="305" t="str">
        <f>+IF(G349=0,"",'Ark1'!U2038)</f>
        <v/>
      </c>
      <c r="M349" s="268"/>
      <c r="N349" s="270" t="str">
        <f>+IF(G349=0,"",'Ark1'!V2038)</f>
        <v/>
      </c>
      <c r="O349" s="270" t="str">
        <f>+IF(G349=0,"",'Ark1'!W2038)</f>
        <v/>
      </c>
      <c r="P349" s="270" t="str">
        <f>+IF(G349=0,"",'Ark1'!X2038)</f>
        <v/>
      </c>
      <c r="Q349" s="270" t="str">
        <f>+IF(G349=0,"",'Ark1'!AG2038)</f>
        <v/>
      </c>
      <c r="R349" s="270" t="str">
        <f>+IF(G349=0,"",'Ark1'!AH2038)</f>
        <v/>
      </c>
      <c r="S349" s="377" t="str">
        <f>+IF(G349=0,"",'Ark1'!AR2038)</f>
        <v/>
      </c>
      <c r="T349" s="113" t="str">
        <f>+IF(G349=0,"",'Ark1'!AS2038)</f>
        <v/>
      </c>
      <c r="U349" s="270" t="str">
        <f>+IF(G349=0,"",'Ark1'!Y2038)</f>
        <v/>
      </c>
      <c r="V349" s="269" t="str">
        <f>+IF(G349=0,"",'Ark1'!AA2038)</f>
        <v/>
      </c>
      <c r="W349" s="270" t="str">
        <f>+IF(G349=0,"",'Ark1'!AC2038)</f>
        <v/>
      </c>
      <c r="X349" s="305" t="str">
        <f t="shared" si="58"/>
        <v/>
      </c>
      <c r="Y349" s="270" t="str">
        <f t="shared" si="59"/>
        <v/>
      </c>
      <c r="Z349" s="268" t="str">
        <f t="shared" si="60"/>
        <v/>
      </c>
      <c r="AA349" s="247"/>
      <c r="AB349" s="250"/>
      <c r="AD349" s="27"/>
      <c r="AE349" s="26"/>
      <c r="AF349" s="251"/>
      <c r="AG349" s="85"/>
      <c r="AK349" s="85"/>
    </row>
    <row r="350" spans="1:55" ht="15.6">
      <c r="A350" s="247"/>
      <c r="B350" s="330">
        <f>+'Ark1'!C2073</f>
        <v>2024</v>
      </c>
      <c r="C350" s="267">
        <f>+'Ark1'!L2073</f>
        <v>14</v>
      </c>
      <c r="D350" s="267" t="s">
        <v>403</v>
      </c>
      <c r="E350" s="276">
        <f>+'Ark1'!AP2073</f>
        <v>22</v>
      </c>
      <c r="F350" s="85" t="str">
        <f>+IF(G350=0,"",'Ark1'!Q2073)</f>
        <v/>
      </c>
      <c r="G350" s="361">
        <f>+'Ark1'!R2073</f>
        <v>0</v>
      </c>
      <c r="H350" s="27" t="str">
        <f>+IF(G350=0,"",'Ark1'!AE2073)</f>
        <v/>
      </c>
      <c r="I350" s="268"/>
      <c r="J350" s="27" t="str">
        <f>+IF(G350=0,"",'Ark1'!AF2073)</f>
        <v/>
      </c>
      <c r="K350" s="26" t="str">
        <f>+IF(G350=0,"",'Ark1'!T2073)</f>
        <v/>
      </c>
      <c r="L350" s="305" t="str">
        <f>+IF(G350=0,"",'Ark1'!U2073)</f>
        <v/>
      </c>
      <c r="M350" s="268"/>
      <c r="N350" s="32" t="str">
        <f>+IF(G350=0,"",'Ark1'!V2073)</f>
        <v/>
      </c>
      <c r="O350" s="32" t="str">
        <f>+IF(G350=0,"",'Ark1'!W2073)</f>
        <v/>
      </c>
      <c r="P350" s="32" t="str">
        <f>+IF(G350=0,"",'Ark1'!X2073)</f>
        <v/>
      </c>
      <c r="Q350" s="32" t="str">
        <f>+IF(G350=0,"",'Ark1'!AG2073)</f>
        <v/>
      </c>
      <c r="R350" s="32" t="str">
        <f>+IF(G350=0,"",'Ark1'!AH2073)</f>
        <v/>
      </c>
      <c r="S350" s="377" t="str">
        <f>+IF(G350=0,"",'Ark1'!AR1872)</f>
        <v/>
      </c>
      <c r="T350" s="113" t="str">
        <f>+IF(G350=0,"",'Ark1'!AS1872)</f>
        <v/>
      </c>
      <c r="U350" s="32" t="str">
        <f>+IF(G350=0,"",'Ark1'!Y2073)</f>
        <v/>
      </c>
      <c r="V350" s="26" t="str">
        <f>+IF(G350=0,"",'Ark1'!AA2073)</f>
        <v/>
      </c>
      <c r="W350" s="32" t="str">
        <f>+IF(G350=0,"",'Ark1'!AC2073)</f>
        <v/>
      </c>
      <c r="X350" s="305" t="str">
        <f t="shared" si="58"/>
        <v/>
      </c>
      <c r="Y350" s="32" t="str">
        <f t="shared" si="59"/>
        <v/>
      </c>
      <c r="Z350" s="27" t="str">
        <f t="shared" si="60"/>
        <v/>
      </c>
      <c r="AA350" s="247"/>
      <c r="AB350" s="250"/>
      <c r="AD350" s="27"/>
      <c r="AE350" s="26"/>
      <c r="AF350" s="251"/>
      <c r="AG350" s="85"/>
      <c r="AK350" s="85"/>
    </row>
    <row r="351" spans="1:55" ht="15.6">
      <c r="A351" s="247"/>
      <c r="B351" s="330">
        <f>+'Ark1'!C2108</f>
        <v>2024</v>
      </c>
      <c r="C351" s="267">
        <f>+'Ark1'!L2108</f>
        <v>15</v>
      </c>
      <c r="D351" s="267" t="s">
        <v>41</v>
      </c>
      <c r="E351" s="267">
        <f>+'Ark1'!AP2108</f>
        <v>22</v>
      </c>
      <c r="F351" s="267" t="str">
        <f>+IF(G351=0,"",'Ark1'!Q2108)</f>
        <v/>
      </c>
      <c r="G351" s="361">
        <f>+'Ark1'!R2108</f>
        <v>0</v>
      </c>
      <c r="H351" s="268" t="str">
        <f>+IF(G351=0,"",'Ark1'!AE2108)</f>
        <v/>
      </c>
      <c r="I351" s="268"/>
      <c r="J351" s="268" t="str">
        <f>+IF(G351=0,"",'Ark1'!AF2108)</f>
        <v/>
      </c>
      <c r="K351" s="269" t="str">
        <f>+IF(G351=0,"",'Ark1'!T2108)</f>
        <v/>
      </c>
      <c r="L351" s="380" t="str">
        <f>+IF(G351=0,"",'Ark1'!U2108)</f>
        <v/>
      </c>
      <c r="M351" s="268"/>
      <c r="N351" s="270" t="str">
        <f>+IF(G351=0,"",'Ark1'!V2108)</f>
        <v/>
      </c>
      <c r="O351" s="270" t="str">
        <f>+IF(G351=0,"",'Ark1'!W2108)</f>
        <v/>
      </c>
      <c r="P351" s="270" t="str">
        <f>+IF(G351=0,"",'Ark1'!X2108)</f>
        <v/>
      </c>
      <c r="Q351" s="270" t="str">
        <f>+IF(G351=0,"",'Ark1'!AG2108)</f>
        <v/>
      </c>
      <c r="R351" s="270" t="str">
        <f>+IF(G351=0,"",'Ark1'!AH2108)</f>
        <v/>
      </c>
      <c r="S351" s="377" t="str">
        <f>+IF(G351=0,"",'Ark1'!AR1873)</f>
        <v/>
      </c>
      <c r="T351" s="113" t="str">
        <f>+IF(G351=0,"",'Ark1'!AS1873)</f>
        <v/>
      </c>
      <c r="U351" s="270" t="str">
        <f>+IF(G351=0,"",'Ark1'!Y2108)</f>
        <v/>
      </c>
      <c r="V351" s="269" t="str">
        <f>+IF(G351=0,"",'Ark1'!AA2108)</f>
        <v/>
      </c>
      <c r="W351" s="270" t="str">
        <f>+IF(G351=0,"",'Ark1'!AC2108)</f>
        <v/>
      </c>
      <c r="X351" s="305" t="str">
        <f t="shared" si="58"/>
        <v/>
      </c>
      <c r="Y351" s="270" t="str">
        <f t="shared" si="59"/>
        <v/>
      </c>
      <c r="Z351" s="268" t="str">
        <f t="shared" si="60"/>
        <v/>
      </c>
      <c r="AA351" s="247"/>
      <c r="AB351" s="250"/>
      <c r="AD351" s="27"/>
      <c r="AE351" s="26"/>
      <c r="AF351" s="251"/>
      <c r="AG351" s="85"/>
      <c r="AK351" s="85"/>
    </row>
    <row r="352" spans="1:55" ht="19.8">
      <c r="A352" s="247"/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9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50"/>
      <c r="AD352" s="27"/>
      <c r="AE352" s="26"/>
      <c r="AF352" s="251"/>
      <c r="AG352" s="85"/>
      <c r="AK352" s="85"/>
      <c r="BC352" s="263"/>
    </row>
    <row r="353" spans="1:55" ht="22.8">
      <c r="A353" s="346" t="str">
        <f>+Raser!C30</f>
        <v>Aberdeen Angus</v>
      </c>
      <c r="B353" s="247"/>
      <c r="C353" s="265"/>
      <c r="D353" s="346"/>
      <c r="E353" s="247"/>
      <c r="F353" s="247"/>
      <c r="G353" s="265" t="s">
        <v>639</v>
      </c>
      <c r="H353" s="280">
        <f>SUM(G355:G369)</f>
        <v>104</v>
      </c>
      <c r="I353" s="248"/>
      <c r="J353" s="247"/>
      <c r="K353" s="248"/>
      <c r="L353" s="345">
        <f>+Raser!P30</f>
        <v>287.56346153846152</v>
      </c>
      <c r="M353" s="249" t="s">
        <v>562</v>
      </c>
      <c r="N353" s="247"/>
      <c r="O353" s="249"/>
      <c r="P353" s="249"/>
      <c r="Q353" s="247"/>
      <c r="R353" s="249"/>
      <c r="S353" s="249"/>
      <c r="T353" s="249"/>
      <c r="U353" s="249"/>
      <c r="V353" s="247"/>
      <c r="W353" s="249"/>
      <c r="X353" s="345">
        <f>+Raser!V30</f>
        <v>438.07640475771956</v>
      </c>
      <c r="Y353" s="249" t="s">
        <v>621</v>
      </c>
      <c r="Z353" s="248"/>
      <c r="AA353" s="247"/>
      <c r="AB353" s="250"/>
      <c r="AD353" s="27"/>
      <c r="AE353" s="26"/>
      <c r="AF353" s="251"/>
      <c r="AG353" s="85"/>
      <c r="AK353" s="85"/>
      <c r="BC353" s="263"/>
    </row>
    <row r="354" spans="1:55" ht="14.25" customHeight="1">
      <c r="A354" s="247"/>
      <c r="B354" s="247"/>
      <c r="C354" s="265"/>
      <c r="D354" s="344"/>
      <c r="E354" s="247"/>
      <c r="F354" s="265"/>
      <c r="G354" s="265"/>
      <c r="H354" s="265"/>
      <c r="I354" s="265"/>
      <c r="J354" s="265"/>
      <c r="K354" s="265"/>
      <c r="L354" s="265"/>
      <c r="M354" s="265"/>
      <c r="N354" s="266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48"/>
      <c r="AA354" s="247"/>
      <c r="AB354" s="250"/>
      <c r="AD354" s="27"/>
      <c r="AE354" s="26"/>
      <c r="AF354" s="251"/>
      <c r="AG354" s="85"/>
      <c r="AK354" s="85"/>
      <c r="BC354" s="263"/>
    </row>
    <row r="355" spans="1:55" ht="15.6">
      <c r="A355" s="247"/>
      <c r="B355" s="267">
        <f>+'Ark1'!C1619</f>
        <v>2024</v>
      </c>
      <c r="C355" s="267">
        <f>+'Ark1'!L1619</f>
        <v>1</v>
      </c>
      <c r="D355" s="267" t="s">
        <v>29</v>
      </c>
      <c r="E355" s="267">
        <f>+'Ark1'!AP1619</f>
        <v>23</v>
      </c>
      <c r="F355" s="267" t="str">
        <f>+IF(G355=0,"",'Ark1'!Q1619)</f>
        <v/>
      </c>
      <c r="G355" s="361">
        <f>+'Ark1'!R1619</f>
        <v>0</v>
      </c>
      <c r="H355" s="268" t="str">
        <f>+IF(G355=0,"",'Ark1'!AE1619)</f>
        <v/>
      </c>
      <c r="I355" s="268"/>
      <c r="J355" s="268" t="str">
        <f>+IF(G355=0,"",'Ark1'!AF1619)</f>
        <v/>
      </c>
      <c r="K355" s="269" t="str">
        <f>+IF(G355=0,"",'Ark1'!T1619)</f>
        <v/>
      </c>
      <c r="L355" s="305" t="str">
        <f>+IF(G355=0,"",'Ark1'!U1619)</f>
        <v/>
      </c>
      <c r="M355" s="268"/>
      <c r="N355" s="270" t="str">
        <f>+IF(G355=0,"",'Ark1'!V1619)</f>
        <v/>
      </c>
      <c r="O355" s="270" t="str">
        <f>+IF(G355=0,"",'Ark1'!W1619)</f>
        <v/>
      </c>
      <c r="P355" s="270" t="str">
        <f>+IF(G355=0,"",'Ark1'!X1619)</f>
        <v/>
      </c>
      <c r="Q355" s="270" t="str">
        <f>+IF(G355=0,"",'Ark1'!AG1619)</f>
        <v/>
      </c>
      <c r="R355" s="270" t="str">
        <f>+IF(G355=0,"",'Ark1'!AH1619)</f>
        <v/>
      </c>
      <c r="S355" s="377" t="str">
        <f>+IF(G355=0,"",'Ark1'!AR1619)</f>
        <v/>
      </c>
      <c r="T355" s="113" t="str">
        <f>+IF(G355=0,"",'Ark1'!AS1619)</f>
        <v/>
      </c>
      <c r="U355" s="270" t="str">
        <f>+IF(G355=0,"",'Ark1'!Y1619)</f>
        <v/>
      </c>
      <c r="V355" s="269" t="str">
        <f>+IF(G355=0,"",'Ark1'!AA1619)</f>
        <v/>
      </c>
      <c r="W355" s="270" t="str">
        <f>+IF(G355=0,"",'Ark1'!AC1619)</f>
        <v/>
      </c>
      <c r="X355" s="305" t="str">
        <f t="shared" ref="X355:X369" si="61">IF(G355=0,"",1000*L355/Q355)</f>
        <v/>
      </c>
      <c r="Y355" s="270" t="str">
        <f t="shared" ref="Y355:Y369" si="62">IF(G355=0,"",L355/C355)</f>
        <v/>
      </c>
      <c r="Z355" s="268" t="str">
        <f t="shared" ref="Z355:Z369" si="63">IF(G355=0,"",G355/F355)</f>
        <v/>
      </c>
      <c r="AA355" s="247"/>
      <c r="AB355" s="250"/>
      <c r="AD355" s="27"/>
      <c r="AE355" s="26"/>
      <c r="AF355" s="251"/>
      <c r="AG355" s="85"/>
      <c r="AK355" s="85"/>
    </row>
    <row r="356" spans="1:55" ht="15.6">
      <c r="A356" s="247"/>
      <c r="B356" s="306">
        <f>+'Ark1'!C1654</f>
        <v>2024</v>
      </c>
      <c r="C356" s="85">
        <f>+'Ark1'!L1654</f>
        <v>2</v>
      </c>
      <c r="D356" s="85" t="s">
        <v>30</v>
      </c>
      <c r="E356" s="267"/>
      <c r="F356" s="85" t="str">
        <f>+IF(G356=0,"",'Ark1'!Q1654)</f>
        <v/>
      </c>
      <c r="G356" s="361">
        <f>+'Ark1'!R1654</f>
        <v>0</v>
      </c>
      <c r="H356" s="27" t="str">
        <f>+IF(G356=0,"",'Ark1'!AE1654)</f>
        <v/>
      </c>
      <c r="I356" s="268"/>
      <c r="J356" s="27" t="str">
        <f>+IF(G356=0,"",'Ark1'!AF1654)</f>
        <v/>
      </c>
      <c r="K356" s="26" t="str">
        <f>+IF(G356=0,"",'Ark1'!T1654)</f>
        <v/>
      </c>
      <c r="L356" s="305" t="str">
        <f>+IF(G356=0,"",'Ark1'!U1654)</f>
        <v/>
      </c>
      <c r="M356" s="268"/>
      <c r="N356" s="32" t="str">
        <f>+IF(G356=0,"",'Ark1'!V1654)</f>
        <v/>
      </c>
      <c r="O356" s="32" t="str">
        <f>+IF(G356=0,"",'Ark1'!W1654)</f>
        <v/>
      </c>
      <c r="P356" s="32" t="str">
        <f>+IF(G356=0,"",'Ark1'!X1654)</f>
        <v/>
      </c>
      <c r="Q356" s="32" t="str">
        <f>+IF(G356=0,"",'Ark1'!AG1654)</f>
        <v/>
      </c>
      <c r="R356" s="32" t="str">
        <f>+IF(G356=0,"",'Ark1'!AH1654)</f>
        <v/>
      </c>
      <c r="S356" s="377" t="str">
        <f>+IF(G356=0,"",'Ark1'!AR1654)</f>
        <v/>
      </c>
      <c r="T356" s="113" t="str">
        <f>+IF(G356=0,"",'Ark1'!AS1654)</f>
        <v/>
      </c>
      <c r="U356" s="32" t="str">
        <f>+IF(G356=0,"",'Ark1'!Y1654)</f>
        <v/>
      </c>
      <c r="V356" s="26" t="str">
        <f>+IF(G356=0,"",'Ark1'!AA1654)</f>
        <v/>
      </c>
      <c r="W356" s="32" t="str">
        <f>+IF(G356=0,"",'Ark1'!AC1654)</f>
        <v/>
      </c>
      <c r="X356" s="305" t="str">
        <f t="shared" si="61"/>
        <v/>
      </c>
      <c r="Y356" s="32" t="str">
        <f t="shared" si="62"/>
        <v/>
      </c>
      <c r="Z356" s="27" t="str">
        <f t="shared" si="63"/>
        <v/>
      </c>
      <c r="AA356" s="247"/>
      <c r="AB356" s="250"/>
      <c r="AD356" s="27"/>
      <c r="AE356" s="26"/>
      <c r="AF356" s="251"/>
      <c r="AG356" s="85"/>
      <c r="AK356" s="85"/>
    </row>
    <row r="357" spans="1:55" ht="15.6">
      <c r="A357" s="247"/>
      <c r="B357" s="306">
        <f>+'Ark1'!C1689</f>
        <v>2024</v>
      </c>
      <c r="C357" s="267">
        <f>+'Ark1'!L1689</f>
        <v>3</v>
      </c>
      <c r="D357" s="267" t="s">
        <v>31</v>
      </c>
      <c r="E357" s="267"/>
      <c r="F357" s="267">
        <f>+IF(G357=0,"",'Ark1'!Q1689)</f>
        <v>1</v>
      </c>
      <c r="G357" s="361">
        <f>+'Ark1'!R1689</f>
        <v>1</v>
      </c>
      <c r="H357" s="268">
        <f>+IF(G357=0,"",'Ark1'!AE1689)</f>
        <v>0.96153846153846112</v>
      </c>
      <c r="I357" s="268"/>
      <c r="J357" s="268">
        <f>+IF(G357=0,"",'Ark1'!AF1689)</f>
        <v>0.59518634682645299</v>
      </c>
      <c r="K357" s="269">
        <f>+IF(G357=0,"",'Ark1'!T1689)</f>
        <v>4</v>
      </c>
      <c r="L357" s="305">
        <f>+IF(G357=0,"",'Ark1'!U1689)</f>
        <v>178</v>
      </c>
      <c r="M357" s="268"/>
      <c r="N357" s="270">
        <f>+IF(G357=0,"",'Ark1'!V1689)</f>
        <v>0</v>
      </c>
      <c r="O357" s="270">
        <f>+IF(G357=0,"",'Ark1'!W1689)</f>
        <v>0</v>
      </c>
      <c r="P357" s="270">
        <f>+IF(G357=0,"",'Ark1'!X1689)</f>
        <v>0</v>
      </c>
      <c r="Q357" s="270">
        <f>+IF(G357=0,"",'Ark1'!AG1689)</f>
        <v>571</v>
      </c>
      <c r="R357" s="270">
        <f>+IF(G357=0,"",'Ark1'!AH1689)</f>
        <v>0</v>
      </c>
      <c r="S357" s="377">
        <f>+IF(G357=0,"",'Ark1'!AR1689)</f>
        <v>198</v>
      </c>
      <c r="T357" s="113">
        <f>+IF(G357=0,"",'Ark1'!AS1689)</f>
        <v>22.931075884856114</v>
      </c>
      <c r="U357" s="270">
        <f>+IF(G357=0,"",'Ark1'!Y1689)</f>
        <v>0</v>
      </c>
      <c r="V357" s="269">
        <f>+IF(G357=0,"",'Ark1'!AA1689)</f>
        <v>0</v>
      </c>
      <c r="W357" s="270">
        <f>+IF(G357=0,"",'Ark1'!AC1689)</f>
        <v>0</v>
      </c>
      <c r="X357" s="305">
        <f t="shared" si="61"/>
        <v>311.7338003502627</v>
      </c>
      <c r="Y357" s="270">
        <f t="shared" si="62"/>
        <v>59.333333333333336</v>
      </c>
      <c r="Z357" s="268">
        <f t="shared" si="63"/>
        <v>1</v>
      </c>
      <c r="AA357" s="247"/>
      <c r="AB357" s="250"/>
      <c r="AD357" s="27"/>
      <c r="AE357" s="26"/>
      <c r="AF357" s="251"/>
      <c r="AG357" s="85"/>
      <c r="AK357" s="85"/>
    </row>
    <row r="358" spans="1:55" ht="15.6">
      <c r="A358" s="247"/>
      <c r="B358" s="306">
        <f>+'Ark1'!C1724</f>
        <v>2024</v>
      </c>
      <c r="C358" s="267">
        <f>+'Ark1'!L1724</f>
        <v>4</v>
      </c>
      <c r="D358" s="267" t="s">
        <v>32</v>
      </c>
      <c r="E358" s="267"/>
      <c r="F358" s="85">
        <f>+IF(G358=0,"",'Ark1'!Q1724)</f>
        <v>7</v>
      </c>
      <c r="G358" s="361">
        <f>+'Ark1'!R1724</f>
        <v>9</v>
      </c>
      <c r="H358" s="27">
        <f>+IF(G358=0,"",'Ark1'!AE1724)</f>
        <v>8.6538461538461586</v>
      </c>
      <c r="I358" s="268"/>
      <c r="J358" s="27">
        <f>+IF(G358=0,"",'Ark1'!AF1724)</f>
        <v>6.1628536844709885</v>
      </c>
      <c r="K358" s="26">
        <f>+IF(G358=0,"",'Ark1'!T1724)</f>
        <v>5.8888888888888884</v>
      </c>
      <c r="L358" s="305">
        <f>+IF(G358=0,"",'Ark1'!U1724)</f>
        <v>204.78888888888889</v>
      </c>
      <c r="M358" s="268"/>
      <c r="N358" s="32">
        <f>+IF(G358=0,"",'Ark1'!V1724)</f>
        <v>0</v>
      </c>
      <c r="O358" s="32">
        <f>+IF(G358=0,"",'Ark1'!W1724)</f>
        <v>33.333333333333343</v>
      </c>
      <c r="P358" s="32">
        <f>+IF(G358=0,"",'Ark1'!X1724)</f>
        <v>0</v>
      </c>
      <c r="Q358" s="32">
        <f>+IF(G358=0,"",'Ark1'!AG1724)</f>
        <v>560.22222222222229</v>
      </c>
      <c r="R358" s="32">
        <f>+IF(G358=0,"",'Ark1'!AH1724)</f>
        <v>0</v>
      </c>
      <c r="S358" s="377">
        <f>+IF(G358=0,"",'Ark1'!AR1724)</f>
        <v>195.77777777777777</v>
      </c>
      <c r="T358" s="113">
        <f>+IF(G358=0,"",'Ark1'!AS1724)</f>
        <v>26.736993001828235</v>
      </c>
      <c r="U358" s="32">
        <f>+IF(G358=0,"",'Ark1'!Y1724)</f>
        <v>49.406015028411808</v>
      </c>
      <c r="V358" s="26">
        <f>+IF(G358=0,"",'Ark1'!AA1724)</f>
        <v>1.5234788000891173</v>
      </c>
      <c r="W358" s="32">
        <f>+IF(G358=0,"",'Ark1'!AC1724)</f>
        <v>58.780108918856193</v>
      </c>
      <c r="X358" s="305">
        <f t="shared" si="61"/>
        <v>365.54938516461721</v>
      </c>
      <c r="Y358" s="32">
        <f t="shared" si="62"/>
        <v>51.197222222222223</v>
      </c>
      <c r="Z358" s="27">
        <f t="shared" si="63"/>
        <v>1.2857142857142858</v>
      </c>
      <c r="AA358" s="247"/>
      <c r="AB358" s="250"/>
      <c r="AD358" s="27"/>
      <c r="AE358" s="26"/>
      <c r="AF358" s="251"/>
      <c r="AG358" s="85"/>
      <c r="AK358" s="85"/>
    </row>
    <row r="359" spans="1:55" ht="15.6">
      <c r="A359" s="247"/>
      <c r="B359" s="267">
        <f>+'Ark1'!C1759</f>
        <v>2024</v>
      </c>
      <c r="C359" s="267">
        <f>+'Ark1'!L1759</f>
        <v>5</v>
      </c>
      <c r="D359" s="267" t="s">
        <v>402</v>
      </c>
      <c r="E359" s="267"/>
      <c r="F359" s="267">
        <f>+IF(G359=0,"",'Ark1'!Q1759)</f>
        <v>14</v>
      </c>
      <c r="G359" s="361">
        <f>+'Ark1'!R1759</f>
        <v>33</v>
      </c>
      <c r="H359" s="268">
        <f>+'Ark1'!AE1759</f>
        <v>31.730769230769241</v>
      </c>
      <c r="I359" s="268"/>
      <c r="J359" s="268">
        <f>+IF(G359=0,"",'Ark1'!AF1759)</f>
        <v>28.770572382015995</v>
      </c>
      <c r="K359" s="269">
        <f>+IF(G359=0,"",'Ark1'!T1759)</f>
        <v>7.4848484848484862</v>
      </c>
      <c r="L359" s="305">
        <f>+IF(G359=0,"",'Ark1'!U1759)</f>
        <v>260.73636363636354</v>
      </c>
      <c r="M359" s="268"/>
      <c r="N359" s="270">
        <f>+IF(G359=0,"",'Ark1'!V1759)</f>
        <v>0</v>
      </c>
      <c r="O359" s="270">
        <f>+IF(G359=0,"",'Ark1'!W1759)</f>
        <v>81.818181818181813</v>
      </c>
      <c r="P359" s="270">
        <f>+IF(G359=0,"",'Ark1'!X1759)</f>
        <v>6.0606060606060606</v>
      </c>
      <c r="Q359" s="270">
        <f>+IF(G359=0,"",'Ark1'!AG1759)</f>
        <v>691.39393939393938</v>
      </c>
      <c r="R359" s="270">
        <f>+IF(G359=0,"",'Ark1'!AH1759)</f>
        <v>0</v>
      </c>
      <c r="S359" s="377">
        <f>+IF(G359=0,"",'Ark1'!AR1759)</f>
        <v>202.33333333333337</v>
      </c>
      <c r="T359" s="113">
        <f>+IF(G359=0,"",'Ark1'!AS1759)</f>
        <v>31.194097706687351</v>
      </c>
      <c r="U359" s="270">
        <f>+IF(G359=0,"",'Ark1'!Y1759)</f>
        <v>43.462145271781154</v>
      </c>
      <c r="V359" s="269">
        <f>+IF(G359=0,"",'Ark1'!AA1759)</f>
        <v>1.157877162093506</v>
      </c>
      <c r="W359" s="270">
        <f>+IF(G359=0,"",'Ark1'!AC1759)</f>
        <v>32.584010699543526</v>
      </c>
      <c r="X359" s="305">
        <f t="shared" si="61"/>
        <v>377.1169354838708</v>
      </c>
      <c r="Y359" s="270">
        <f t="shared" si="62"/>
        <v>52.147272727272707</v>
      </c>
      <c r="Z359" s="268">
        <f t="shared" si="63"/>
        <v>2.3571428571428572</v>
      </c>
      <c r="AA359" s="247"/>
      <c r="AB359" s="250"/>
      <c r="AD359" s="27"/>
      <c r="AE359" s="26"/>
      <c r="AF359" s="251"/>
      <c r="AG359" s="85"/>
      <c r="AK359" s="85"/>
    </row>
    <row r="360" spans="1:55" ht="15.6">
      <c r="A360" s="247"/>
      <c r="B360" s="330">
        <f>+'Ark1'!C1794</f>
        <v>2024</v>
      </c>
      <c r="C360" s="267">
        <f>+'Ark1'!L1794</f>
        <v>6</v>
      </c>
      <c r="D360" s="267" t="s">
        <v>33</v>
      </c>
      <c r="E360" s="267"/>
      <c r="F360" s="85">
        <f>+IF(G360=0,"",'Ark1'!Q1794)</f>
        <v>12</v>
      </c>
      <c r="G360" s="361">
        <f>+'Ark1'!R1794</f>
        <v>33</v>
      </c>
      <c r="H360" s="27">
        <f>+IF(G360=0,"",'Ark1'!AE1794)</f>
        <v>31.730769230769241</v>
      </c>
      <c r="I360" s="268"/>
      <c r="J360" s="27">
        <f>+IF(G360=0,"",'Ark1'!AF1794)</f>
        <v>32.67539606642012</v>
      </c>
      <c r="K360" s="26">
        <f>+IF(G360=0,"",'Ark1'!T1794)</f>
        <v>8</v>
      </c>
      <c r="L360" s="305">
        <f>+IF(G360=0,"",'Ark1'!U1794)</f>
        <v>296.12424242424248</v>
      </c>
      <c r="M360" s="268"/>
      <c r="N360" s="32">
        <f>+IF(G360=0,"",'Ark1'!V1794)</f>
        <v>100</v>
      </c>
      <c r="O360" s="32">
        <f>+IF(G360=0,"",'Ark1'!W1794)</f>
        <v>75.757575757575751</v>
      </c>
      <c r="P360" s="32">
        <f>+IF(G360=0,"",'Ark1'!X1794)</f>
        <v>9.0909090909090917</v>
      </c>
      <c r="Q360" s="32">
        <f>+IF(G360=0,"",'Ark1'!AG1794)</f>
        <v>647.66666666666652</v>
      </c>
      <c r="R360" s="32">
        <f>+IF(G360=0,"",'Ark1'!AH1794)</f>
        <v>0</v>
      </c>
      <c r="S360" s="377">
        <f>+IF(G360=0,"",'Ark1'!AR1794)</f>
        <v>206.21212121212125</v>
      </c>
      <c r="T360" s="113">
        <f>+IF(G360=0,"",'Ark1'!AS1794)</f>
        <v>33.605740617070119</v>
      </c>
      <c r="U360" s="32">
        <f>+IF(G360=0,"",'Ark1'!Y1794)</f>
        <v>37.677531527447634</v>
      </c>
      <c r="V360" s="26">
        <f>+IF(G360=0,"",'Ark1'!AA1794)</f>
        <v>1.6514456476895412</v>
      </c>
      <c r="W360" s="32">
        <f>+IF(G360=0,"",'Ark1'!AC1794)</f>
        <v>47.347270776664622</v>
      </c>
      <c r="X360" s="305">
        <f t="shared" si="61"/>
        <v>457.21704954849599</v>
      </c>
      <c r="Y360" s="32">
        <f t="shared" si="62"/>
        <v>49.354040404040411</v>
      </c>
      <c r="Z360" s="27">
        <f t="shared" si="63"/>
        <v>2.75</v>
      </c>
      <c r="AA360" s="247"/>
      <c r="AB360" s="250"/>
      <c r="AD360" s="27"/>
      <c r="AE360" s="26"/>
      <c r="AF360" s="251"/>
      <c r="AG360" s="85"/>
      <c r="AK360" s="85"/>
    </row>
    <row r="361" spans="1:55" ht="15.6">
      <c r="A361" s="247"/>
      <c r="B361" s="330">
        <f>+'Ark1'!C1829</f>
        <v>2024</v>
      </c>
      <c r="C361" s="267">
        <f>+'Ark1'!L1829</f>
        <v>7</v>
      </c>
      <c r="D361" s="267" t="s">
        <v>34</v>
      </c>
      <c r="E361" s="267"/>
      <c r="F361" s="267">
        <f>+IF(G361=0,"",'Ark1'!Q1829)</f>
        <v>7</v>
      </c>
      <c r="G361" s="361">
        <f>+'Ark1'!R1829</f>
        <v>24</v>
      </c>
      <c r="H361" s="268">
        <f>+IF(G361=0,"",'Ark1'!AE1829)</f>
        <v>23.07692307692308</v>
      </c>
      <c r="I361" s="268"/>
      <c r="J361" s="268">
        <f>+IF(G361=0,"",'Ark1'!AF1829)</f>
        <v>26.900416630442777</v>
      </c>
      <c r="K361" s="269">
        <f>+IF(G361=0,"",'Ark1'!T1829)</f>
        <v>9.25</v>
      </c>
      <c r="L361" s="305">
        <f>+IF(G361=0,"",'Ark1'!U1829)</f>
        <v>335.20833333333326</v>
      </c>
      <c r="M361" s="268"/>
      <c r="N361" s="270">
        <f>+IF(G361=0,"",'Ark1'!V1829)</f>
        <v>100</v>
      </c>
      <c r="O361" s="270">
        <f>+IF(G361=0,"",'Ark1'!W1829)</f>
        <v>91.666666666666686</v>
      </c>
      <c r="P361" s="270">
        <f>+IF(G361=0,"",'Ark1'!X1829)</f>
        <v>37.5</v>
      </c>
      <c r="Q361" s="270">
        <f>+IF(G361=0,"",'Ark1'!AG1829)</f>
        <v>655.5</v>
      </c>
      <c r="R361" s="270">
        <f>+IF(G361=0,"",'Ark1'!AH1829)</f>
        <v>0</v>
      </c>
      <c r="S361" s="377">
        <f>+IF(G361=0,"",'Ark1'!AR1829)</f>
        <v>208.5</v>
      </c>
      <c r="T361" s="113">
        <f>+IF(G361=0,"",'Ark1'!AS1829)</f>
        <v>36.643217191105173</v>
      </c>
      <c r="U361" s="270">
        <f>+IF(G361=0,"",'Ark1'!Y1829)</f>
        <v>53.966068943570946</v>
      </c>
      <c r="V361" s="269">
        <f>+IF(G361=0,"",'Ark1'!AA1829)</f>
        <v>1.8085445345175597</v>
      </c>
      <c r="W361" s="270">
        <f>+IF(G361=0,"",'Ark1'!AC1829)</f>
        <v>85.01746941067131</v>
      </c>
      <c r="X361" s="305">
        <f t="shared" si="61"/>
        <v>511.37808288838028</v>
      </c>
      <c r="Y361" s="270">
        <f t="shared" si="62"/>
        <v>47.886904761904752</v>
      </c>
      <c r="Z361" s="268">
        <f t="shared" si="63"/>
        <v>3.4285714285714284</v>
      </c>
      <c r="AA361" s="247"/>
      <c r="AB361" s="250"/>
      <c r="AD361" s="27"/>
      <c r="AE361" s="26"/>
      <c r="AF361" s="251"/>
      <c r="AG361" s="85"/>
      <c r="AK361" s="85"/>
    </row>
    <row r="362" spans="1:55" ht="15.6">
      <c r="A362" s="247"/>
      <c r="B362" s="85">
        <f>+'Ark1'!C1864</f>
        <v>2024</v>
      </c>
      <c r="C362" s="85">
        <f>+'Ark1'!L1864</f>
        <v>8</v>
      </c>
      <c r="D362" s="85" t="s">
        <v>35</v>
      </c>
      <c r="E362" s="267"/>
      <c r="F362" s="85">
        <f>+IF(G362=0,"",'Ark1'!Q1864)</f>
        <v>1</v>
      </c>
      <c r="G362" s="361">
        <f>+'Ark1'!R1864</f>
        <v>4</v>
      </c>
      <c r="H362" s="27">
        <f>+IF(G362=0,"",'Ark1'!AE1864)</f>
        <v>3.8461538461538449</v>
      </c>
      <c r="I362" s="268"/>
      <c r="J362" s="27">
        <f>+IF(G362=0,"",'Ark1'!AF1864)</f>
        <v>4.8955748898236493</v>
      </c>
      <c r="K362" s="26">
        <f>+IF(G362=0,"",'Ark1'!T1864)</f>
        <v>11.75</v>
      </c>
      <c r="L362" s="305">
        <f>+IF(G362=0,"",'Ark1'!U1864)</f>
        <v>366.02500000000009</v>
      </c>
      <c r="M362" s="268"/>
      <c r="N362" s="32">
        <f>+IF(G362=0,"",'Ark1'!V1864)</f>
        <v>100</v>
      </c>
      <c r="O362" s="32">
        <f>+IF(G362=0,"",'Ark1'!W1864)</f>
        <v>100</v>
      </c>
      <c r="P362" s="32">
        <f>+IF(G362=0,"",'Ark1'!X1864)</f>
        <v>75</v>
      </c>
      <c r="Q362" s="32">
        <f>+IF(G362=0,"",'Ark1'!AG1864)</f>
        <v>683.5</v>
      </c>
      <c r="R362" s="32">
        <f>+IF(G362=0,"",'Ark1'!AH1864)</f>
        <v>0</v>
      </c>
      <c r="S362" s="377">
        <f>+IF(G362=0,"",'Ark1'!AR1864)</f>
        <v>207.25</v>
      </c>
      <c r="T362" s="113">
        <f>+IF(G362=0,"",'Ark1'!AS1864)</f>
        <v>41.078931985912611</v>
      </c>
      <c r="U362" s="32">
        <f>+IF(G362=0,"",'Ark1'!Y1864)</f>
        <v>20.852982400605413</v>
      </c>
      <c r="V362" s="26">
        <f>+IF(G362=0,"",'Ark1'!AA1864)</f>
        <v>1.299038105676658</v>
      </c>
      <c r="W362" s="32">
        <f>+IF(G362=0,"",'Ark1'!AC1864)</f>
        <v>49.674554366905511</v>
      </c>
      <c r="X362" s="305">
        <f t="shared" si="61"/>
        <v>535.5157278712511</v>
      </c>
      <c r="Y362" s="32">
        <f t="shared" si="62"/>
        <v>45.753125000000011</v>
      </c>
      <c r="Z362" s="27">
        <f t="shared" si="63"/>
        <v>4</v>
      </c>
      <c r="AA362" s="247"/>
      <c r="AB362" s="250"/>
      <c r="AD362" s="27"/>
      <c r="AE362" s="26"/>
      <c r="AF362" s="251"/>
      <c r="AG362" s="85"/>
      <c r="AK362" s="85"/>
    </row>
    <row r="363" spans="1:55" ht="15.6">
      <c r="A363" s="247"/>
      <c r="B363" s="330">
        <f>+'Ark1'!C1899</f>
        <v>2024</v>
      </c>
      <c r="C363" s="267">
        <f>+'Ark1'!L1899</f>
        <v>9</v>
      </c>
      <c r="D363" s="267" t="s">
        <v>36</v>
      </c>
      <c r="E363" s="267"/>
      <c r="F363" s="267" t="str">
        <f>+IF(G363=0,"",'Ark1'!Q1899)</f>
        <v/>
      </c>
      <c r="G363" s="361">
        <f>+'Ark1'!R1899</f>
        <v>0</v>
      </c>
      <c r="H363" s="268" t="str">
        <f>+IF(G363=0,"",'Ark1'!AE1899)</f>
        <v/>
      </c>
      <c r="I363" s="268"/>
      <c r="J363" s="268" t="str">
        <f>+IF(G363=0,"",'Ark1'!AF1899)</f>
        <v/>
      </c>
      <c r="K363" s="269" t="str">
        <f>+IF(G363=0,"",'Ark1'!T1899)</f>
        <v/>
      </c>
      <c r="L363" s="305" t="str">
        <f>+IF(G363=0,"",'Ark1'!U1899)</f>
        <v/>
      </c>
      <c r="M363" s="268"/>
      <c r="N363" s="270" t="str">
        <f>+IF(G363=0,"",'Ark1'!V1899)</f>
        <v/>
      </c>
      <c r="O363" s="270" t="str">
        <f>+IF(G363=0,"",'Ark1'!W1899)</f>
        <v/>
      </c>
      <c r="P363" s="270" t="str">
        <f>+IF(G363=0,"",'Ark1'!X1899)</f>
        <v/>
      </c>
      <c r="Q363" s="270" t="str">
        <f>+IF(G363=0,"",'Ark1'!AG1899)</f>
        <v/>
      </c>
      <c r="R363" s="270" t="str">
        <f>+IF(G363=0,"",'Ark1'!AH1899)</f>
        <v/>
      </c>
      <c r="S363" s="377" t="str">
        <f>+IF(G363=0,"",'Ark1'!AR1899)</f>
        <v/>
      </c>
      <c r="T363" s="113" t="str">
        <f>+IF(G363=0,"",'Ark1'!AS1899)</f>
        <v/>
      </c>
      <c r="U363" s="270" t="str">
        <f>+IF(G363=0,"",'Ark1'!Y1899)</f>
        <v/>
      </c>
      <c r="V363" s="269" t="str">
        <f>+IF(G363=0,"",'Ark1'!AA1899)</f>
        <v/>
      </c>
      <c r="W363" s="270" t="str">
        <f>+IF(G363=0,"",'Ark1'!AC1899)</f>
        <v/>
      </c>
      <c r="X363" s="305" t="str">
        <f t="shared" si="61"/>
        <v/>
      </c>
      <c r="Y363" s="270" t="str">
        <f t="shared" si="62"/>
        <v/>
      </c>
      <c r="Z363" s="268" t="str">
        <f t="shared" si="63"/>
        <v/>
      </c>
      <c r="AA363" s="247"/>
      <c r="AB363" s="250"/>
      <c r="AD363" s="27"/>
      <c r="AE363" s="26"/>
      <c r="AF363" s="251"/>
      <c r="AG363" s="85"/>
      <c r="AK363" s="85"/>
    </row>
    <row r="364" spans="1:55" ht="15.6">
      <c r="A364" s="247"/>
      <c r="B364" s="330">
        <f>+'Ark1'!C1934</f>
        <v>2024</v>
      </c>
      <c r="C364" s="267">
        <f>+'Ark1'!L1934</f>
        <v>10</v>
      </c>
      <c r="D364" s="267" t="s">
        <v>37</v>
      </c>
      <c r="E364" s="267"/>
      <c r="F364" s="85" t="str">
        <f>+IF(G364=0,"",'Ark1'!Q1934)</f>
        <v/>
      </c>
      <c r="G364" s="361">
        <f>+'Ark1'!R1934</f>
        <v>0</v>
      </c>
      <c r="H364" s="27" t="str">
        <f>+IF(G364=0,"",'Ark1'!AE1934)</f>
        <v/>
      </c>
      <c r="I364" s="268"/>
      <c r="J364" s="27" t="str">
        <f>+IF(G364=0,"",'Ark1'!AF1934)</f>
        <v/>
      </c>
      <c r="K364" s="26" t="str">
        <f>+IF(G364=0,"",'Ark1'!T1934)</f>
        <v/>
      </c>
      <c r="L364" s="305" t="str">
        <f>+IF(G364=0,"",'Ark1'!U1934)</f>
        <v/>
      </c>
      <c r="M364" s="268"/>
      <c r="N364" s="32" t="str">
        <f>+IF(G364=0,"",'Ark1'!V1934)</f>
        <v/>
      </c>
      <c r="O364" s="32" t="str">
        <f>+IF(G364=0,"",'Ark1'!W1934)</f>
        <v/>
      </c>
      <c r="P364" s="32" t="str">
        <f>+IF(G364=0,"",'Ark1'!X1934)</f>
        <v/>
      </c>
      <c r="Q364" s="32" t="str">
        <f>+IF(G364=0,"",'Ark1'!AG1934)</f>
        <v/>
      </c>
      <c r="R364" s="32" t="str">
        <f>+IF(G364=0,"",'Ark1'!AH1934)</f>
        <v/>
      </c>
      <c r="S364" s="377" t="str">
        <f>+IF(G364=0,"",'Ark1'!AR1934)</f>
        <v/>
      </c>
      <c r="T364" s="113" t="str">
        <f>+IF(G364=0,"",'Ark1'!AS1934)</f>
        <v/>
      </c>
      <c r="U364" s="32" t="str">
        <f>+IF(G364=0,"",'Ark1'!Y1934)</f>
        <v/>
      </c>
      <c r="V364" s="26" t="str">
        <f>+IF(G364=0,"",'Ark1'!AA1934)</f>
        <v/>
      </c>
      <c r="W364" s="32" t="str">
        <f>+IF(G364=0,"",'Ark1'!AC1934)</f>
        <v/>
      </c>
      <c r="X364" s="305" t="str">
        <f t="shared" si="61"/>
        <v/>
      </c>
      <c r="Y364" s="32" t="str">
        <f t="shared" si="62"/>
        <v/>
      </c>
      <c r="Z364" s="27" t="str">
        <f t="shared" si="63"/>
        <v/>
      </c>
      <c r="AA364" s="247"/>
      <c r="AB364" s="250"/>
      <c r="AD364" s="27"/>
      <c r="AE364" s="26"/>
      <c r="AF364" s="251"/>
      <c r="AG364" s="85"/>
      <c r="AK364" s="85"/>
    </row>
    <row r="365" spans="1:55" ht="15.6">
      <c r="A365" s="247"/>
      <c r="B365" s="330">
        <f>+'Ark1'!C1969</f>
        <v>2024</v>
      </c>
      <c r="C365" s="267">
        <f>+'Ark1'!L1969</f>
        <v>11</v>
      </c>
      <c r="D365" s="267" t="s">
        <v>38</v>
      </c>
      <c r="E365" s="267"/>
      <c r="F365" s="267" t="str">
        <f>+IF(G365=0,"",'Ark1'!Q1969)</f>
        <v/>
      </c>
      <c r="G365" s="361">
        <f>+'Ark1'!R1969</f>
        <v>0</v>
      </c>
      <c r="H365" s="268" t="str">
        <f>+IF(G365=0,"",'Ark1'!AE1969)</f>
        <v/>
      </c>
      <c r="I365" s="268"/>
      <c r="J365" s="268" t="str">
        <f>+IF(G365=0,"",'Ark1'!AF1969)</f>
        <v/>
      </c>
      <c r="K365" s="269" t="str">
        <f>+IF(G365=0,"",'Ark1'!T1969)</f>
        <v/>
      </c>
      <c r="L365" s="305" t="str">
        <f>+IF(G365=0,"",'Ark1'!U1969)</f>
        <v/>
      </c>
      <c r="M365" s="268"/>
      <c r="N365" s="270" t="str">
        <f>+IF(G365=0,"",'Ark1'!V1969)</f>
        <v/>
      </c>
      <c r="O365" s="270" t="str">
        <f>+IF(G365=0,"",'Ark1'!W1969)</f>
        <v/>
      </c>
      <c r="P365" s="270" t="str">
        <f>+IF(G365=0,"",'Ark1'!X1969)</f>
        <v/>
      </c>
      <c r="Q365" s="270" t="str">
        <f>+IF(G365=0,"",'Ark1'!AG1969)</f>
        <v/>
      </c>
      <c r="R365" s="270" t="str">
        <f>+IF(G365=0,"",'Ark1'!AH1969)</f>
        <v/>
      </c>
      <c r="S365" s="377" t="str">
        <f>+IF(G365=0,"",'Ark1'!AR1969)</f>
        <v/>
      </c>
      <c r="T365" s="113" t="str">
        <f>+IF(G365=0,"",'Ark1'!AS1969)</f>
        <v/>
      </c>
      <c r="U365" s="270" t="str">
        <f>+IF(G365=0,"",'Ark1'!Y1969)</f>
        <v/>
      </c>
      <c r="V365" s="269" t="str">
        <f>+IF(G365=0,"",'Ark1'!AA1969)</f>
        <v/>
      </c>
      <c r="W365" s="270" t="str">
        <f>+IF(G365=0,"",'Ark1'!AC1969)</f>
        <v/>
      </c>
      <c r="X365" s="305" t="str">
        <f t="shared" si="61"/>
        <v/>
      </c>
      <c r="Y365" s="270" t="str">
        <f t="shared" si="62"/>
        <v/>
      </c>
      <c r="Z365" s="268" t="str">
        <f t="shared" si="63"/>
        <v/>
      </c>
      <c r="AA365" s="247"/>
      <c r="AB365" s="250"/>
      <c r="AD365" s="27"/>
      <c r="AE365" s="26"/>
      <c r="AF365" s="251"/>
      <c r="AG365" s="85"/>
      <c r="AK365" s="85"/>
    </row>
    <row r="366" spans="1:55" ht="15.6">
      <c r="A366" s="247"/>
      <c r="B366" s="330">
        <f>+'Ark1'!C2004</f>
        <v>2024</v>
      </c>
      <c r="C366" s="267">
        <f>+'Ark1'!L2004</f>
        <v>12</v>
      </c>
      <c r="D366" s="267" t="s">
        <v>39</v>
      </c>
      <c r="E366" s="267"/>
      <c r="F366" s="85" t="str">
        <f>+IF(G366=0,"",'Ark1'!Q2004)</f>
        <v/>
      </c>
      <c r="G366" s="361">
        <f>+'Ark1'!R2004</f>
        <v>0</v>
      </c>
      <c r="H366" s="27" t="str">
        <f>+IF(G366=0,"",'Ark1'!AE2004)</f>
        <v/>
      </c>
      <c r="I366" s="268"/>
      <c r="J366" s="27" t="str">
        <f>+IF(G366=0,"",'Ark1'!AF2004)</f>
        <v/>
      </c>
      <c r="K366" s="26" t="str">
        <f>+IF(G366=0,"",'Ark1'!T2004)</f>
        <v/>
      </c>
      <c r="L366" s="305" t="str">
        <f>+IF(G366=0,"",'Ark1'!U2004)</f>
        <v/>
      </c>
      <c r="M366" s="268"/>
      <c r="N366" s="32" t="str">
        <f>+IF(G366=0,"",'Ark1'!V2004)</f>
        <v/>
      </c>
      <c r="O366" s="32" t="str">
        <f>+IF(G366=0,"",'Ark1'!W2004)</f>
        <v/>
      </c>
      <c r="P366" s="32" t="str">
        <f>+IF(G366=0,"",'Ark1'!X2004)</f>
        <v/>
      </c>
      <c r="Q366" s="32" t="str">
        <f>+IF(G366=0,"",'Ark1'!AG2004)</f>
        <v/>
      </c>
      <c r="R366" s="32" t="str">
        <f>+IF(G366=0,"",'Ark1'!AH2004)</f>
        <v/>
      </c>
      <c r="S366" s="377" t="str">
        <f>+IF(G366=0,"",'Ark1'!AR1893)</f>
        <v/>
      </c>
      <c r="T366" s="113" t="str">
        <f>+IF(G366=0,"",'Ark1'!AS1893)</f>
        <v/>
      </c>
      <c r="U366" s="32" t="str">
        <f>+IF(G366=0,"",'Ark1'!Y2004)</f>
        <v/>
      </c>
      <c r="V366" s="26" t="str">
        <f>+IF(G366=0,"",'Ark1'!AA2004)</f>
        <v/>
      </c>
      <c r="W366" s="32" t="str">
        <f>+IF(G366=0,"",'Ark1'!AC2004)</f>
        <v/>
      </c>
      <c r="X366" s="305" t="str">
        <f t="shared" si="61"/>
        <v/>
      </c>
      <c r="Y366" s="32" t="str">
        <f t="shared" si="62"/>
        <v/>
      </c>
      <c r="Z366" s="27" t="str">
        <f t="shared" si="63"/>
        <v/>
      </c>
      <c r="AA366" s="247"/>
      <c r="AB366" s="250"/>
      <c r="AD366" s="27"/>
      <c r="AE366" s="26"/>
      <c r="AF366" s="251"/>
      <c r="AG366" s="85"/>
      <c r="AK366" s="85"/>
    </row>
    <row r="367" spans="1:55" ht="15.6">
      <c r="A367" s="247"/>
      <c r="B367" s="330">
        <f>+'Ark1'!C2039</f>
        <v>2024</v>
      </c>
      <c r="C367" s="267">
        <f>+'Ark1'!L2039</f>
        <v>13</v>
      </c>
      <c r="D367" s="267" t="s">
        <v>40</v>
      </c>
      <c r="E367" s="267"/>
      <c r="F367" s="267" t="str">
        <f>+IF(G367=0,"",'Ark1'!Q2039)</f>
        <v/>
      </c>
      <c r="G367" s="361">
        <f>+'Ark1'!R2039</f>
        <v>0</v>
      </c>
      <c r="H367" s="268" t="str">
        <f>+IF(G367=0,"",'Ark1'!AE2039)</f>
        <v/>
      </c>
      <c r="I367" s="268"/>
      <c r="J367" s="268" t="str">
        <f>+IF(G367=0,"",'Ark1'!AF2039)</f>
        <v/>
      </c>
      <c r="K367" s="269" t="str">
        <f>+IF(G367=0,"",'Ark1'!T2039)</f>
        <v/>
      </c>
      <c r="L367" s="305" t="str">
        <f>+IF(G367=0,"",'Ark1'!U2039)</f>
        <v/>
      </c>
      <c r="M367" s="268"/>
      <c r="N367" s="270" t="str">
        <f>+IF(G367=0,"",'Ark1'!V2039)</f>
        <v/>
      </c>
      <c r="O367" s="270" t="str">
        <f>+IF(G367=0,"",'Ark1'!W2039)</f>
        <v/>
      </c>
      <c r="P367" s="270" t="str">
        <f>+IF(G367=0,"",'Ark1'!X2039)</f>
        <v/>
      </c>
      <c r="Q367" s="270" t="str">
        <f>+IF(G367=0,"",'Ark1'!AG2039)</f>
        <v/>
      </c>
      <c r="R367" s="270" t="str">
        <f>+IF(G367=0,"",'Ark1'!AH2039)</f>
        <v/>
      </c>
      <c r="S367" s="377" t="str">
        <f>+IF(G367=0,"",'Ark1'!AR1894)</f>
        <v/>
      </c>
      <c r="T367" s="113" t="str">
        <f>+IF(G367=0,"",'Ark1'!AS1894)</f>
        <v/>
      </c>
      <c r="U367" s="270" t="str">
        <f>+IF(G367=0,"",'Ark1'!Y2039)</f>
        <v/>
      </c>
      <c r="V367" s="269" t="str">
        <f>+IF(G367=0,"",'Ark1'!AA2039)</f>
        <v/>
      </c>
      <c r="W367" s="270" t="str">
        <f>+IF(G367=0,"",'Ark1'!AC2039)</f>
        <v/>
      </c>
      <c r="X367" s="305" t="str">
        <f t="shared" si="61"/>
        <v/>
      </c>
      <c r="Y367" s="270" t="str">
        <f t="shared" si="62"/>
        <v/>
      </c>
      <c r="Z367" s="268" t="str">
        <f t="shared" si="63"/>
        <v/>
      </c>
      <c r="AA367" s="247"/>
      <c r="AB367" s="250"/>
      <c r="AD367" s="27"/>
      <c r="AE367" s="26"/>
      <c r="AF367" s="251"/>
      <c r="AG367" s="85"/>
      <c r="AK367" s="85"/>
    </row>
    <row r="368" spans="1:55" ht="15.6">
      <c r="A368" s="247"/>
      <c r="B368" s="330">
        <f>+'Ark1'!C2074</f>
        <v>2024</v>
      </c>
      <c r="C368" s="267">
        <f>+'Ark1'!L2074</f>
        <v>14</v>
      </c>
      <c r="D368" s="267" t="s">
        <v>403</v>
      </c>
      <c r="E368" s="267"/>
      <c r="F368" s="85" t="str">
        <f>+IF(G368=0,"",'Ark1'!Q2074)</f>
        <v/>
      </c>
      <c r="G368" s="361">
        <f>+'Ark1'!R2074</f>
        <v>0</v>
      </c>
      <c r="H368" s="27" t="str">
        <f>+IF(G368=0,"",'Ark1'!AE2074)</f>
        <v/>
      </c>
      <c r="I368" s="268"/>
      <c r="J368" s="27" t="str">
        <f>+IF(G368=0,"",'Ark1'!AF2074)</f>
        <v/>
      </c>
      <c r="K368" s="26" t="str">
        <f>+IF(G368=0,"",'Ark1'!T2074)</f>
        <v/>
      </c>
      <c r="L368" s="305" t="str">
        <f>+IF(G368=0,"",'Ark1'!U2074)</f>
        <v/>
      </c>
      <c r="M368" s="268"/>
      <c r="N368" s="32" t="str">
        <f>+IF(G368=0,"",'Ark1'!V2074)</f>
        <v/>
      </c>
      <c r="O368" s="32" t="str">
        <f>+IF(G368=0,"",'Ark1'!W2074)</f>
        <v/>
      </c>
      <c r="P368" s="32" t="str">
        <f>+IF(G368=0,"",'Ark1'!X2074)</f>
        <v/>
      </c>
      <c r="Q368" s="32" t="str">
        <f>+IF(G368=0,"",'Ark1'!AG2074)</f>
        <v/>
      </c>
      <c r="R368" s="32" t="str">
        <f>+IF(G368=0,"",'Ark1'!AH2074)</f>
        <v/>
      </c>
      <c r="S368" s="377" t="str">
        <f>+IF(G368=0,"",'Ark1'!AR1895)</f>
        <v/>
      </c>
      <c r="T368" s="113" t="str">
        <f>+IF(G368=0,"",'Ark1'!AS1895)</f>
        <v/>
      </c>
      <c r="U368" s="32" t="str">
        <f>+IF(G368=0,"",'Ark1'!Y2074)</f>
        <v/>
      </c>
      <c r="V368" s="26" t="str">
        <f>+IF(G368=0,"",'Ark1'!AA2074)</f>
        <v/>
      </c>
      <c r="W368" s="32" t="str">
        <f>+IF(G368=0,"",'Ark1'!AC2074)</f>
        <v/>
      </c>
      <c r="X368" s="305" t="str">
        <f t="shared" si="61"/>
        <v/>
      </c>
      <c r="Y368" s="32" t="str">
        <f t="shared" si="62"/>
        <v/>
      </c>
      <c r="Z368" s="27" t="str">
        <f t="shared" si="63"/>
        <v/>
      </c>
      <c r="AA368" s="247"/>
      <c r="AB368" s="250"/>
      <c r="AD368" s="27"/>
      <c r="AE368" s="26"/>
      <c r="AF368" s="251"/>
      <c r="AG368" s="85"/>
      <c r="AK368" s="85"/>
    </row>
    <row r="369" spans="1:55" ht="15.6">
      <c r="A369" s="247"/>
      <c r="B369" s="330">
        <f>+'Ark1'!C2109</f>
        <v>2024</v>
      </c>
      <c r="C369" s="267">
        <f>+'Ark1'!L2109</f>
        <v>15</v>
      </c>
      <c r="D369" s="267" t="s">
        <v>41</v>
      </c>
      <c r="E369" s="267"/>
      <c r="F369" s="267" t="str">
        <f>+IF(G369=0,"",'Ark1'!Q2109)</f>
        <v/>
      </c>
      <c r="G369" s="361">
        <f>+'Ark1'!R2109</f>
        <v>0</v>
      </c>
      <c r="H369" s="268" t="str">
        <f>+IF(G369=0,"",'Ark1'!AE2109)</f>
        <v/>
      </c>
      <c r="I369" s="268"/>
      <c r="J369" s="268" t="str">
        <f>+IF(G369=0,"",'Ark1'!AF2109)</f>
        <v/>
      </c>
      <c r="K369" s="269" t="str">
        <f>+IF(G369=0,"",'Ark1'!T2109)</f>
        <v/>
      </c>
      <c r="L369" s="380" t="str">
        <f>+IF(G369=0,"",'Ark1'!U2109)</f>
        <v/>
      </c>
      <c r="M369" s="268"/>
      <c r="N369" s="270" t="str">
        <f>+IF(G369=0,"",'Ark1'!V2109)</f>
        <v/>
      </c>
      <c r="O369" s="270" t="str">
        <f>+IF(G369=0,"",'Ark1'!W2109)</f>
        <v/>
      </c>
      <c r="P369" s="270" t="str">
        <f>+IF(G369=0,"",'Ark1'!X2109)</f>
        <v/>
      </c>
      <c r="Q369" s="270" t="str">
        <f>+IF(G369=0,"",'Ark1'!AG2109)</f>
        <v/>
      </c>
      <c r="R369" s="270" t="str">
        <f>+IF(G369=0,"",'Ark1'!AH2109)</f>
        <v/>
      </c>
      <c r="S369" s="377" t="str">
        <f>+IF(G369=0,"",'Ark1'!AR1896)</f>
        <v/>
      </c>
      <c r="T369" s="113" t="str">
        <f>+IF(G369=0,"",'Ark1'!AS1896)</f>
        <v/>
      </c>
      <c r="U369" s="270" t="str">
        <f>+IF(G369=0,"",'Ark1'!Y2109)</f>
        <v/>
      </c>
      <c r="V369" s="269" t="str">
        <f>+IF(G369=0,"",'Ark1'!AA2109)</f>
        <v/>
      </c>
      <c r="W369" s="270" t="str">
        <f>+IF(G369=0,"",'Ark1'!AC2109)</f>
        <v/>
      </c>
      <c r="X369" s="305" t="str">
        <f t="shared" si="61"/>
        <v/>
      </c>
      <c r="Y369" s="270" t="str">
        <f t="shared" si="62"/>
        <v/>
      </c>
      <c r="Z369" s="268" t="str">
        <f t="shared" si="63"/>
        <v/>
      </c>
      <c r="AA369" s="247"/>
      <c r="AB369" s="250"/>
      <c r="AD369" s="27"/>
      <c r="AE369" s="26"/>
      <c r="AF369" s="251"/>
      <c r="AG369" s="85"/>
      <c r="AK369" s="85"/>
    </row>
    <row r="370" spans="1:55" ht="19.8">
      <c r="A370" s="247"/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9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50"/>
      <c r="AD370" s="27"/>
      <c r="AE370" s="26"/>
      <c r="AF370" s="251"/>
      <c r="AG370" s="85"/>
      <c r="AK370" s="85"/>
      <c r="BC370" s="263"/>
    </row>
    <row r="371" spans="1:55" ht="22.8">
      <c r="A371" s="346" t="str">
        <f>+Raser!C31</f>
        <v>Limousin</v>
      </c>
      <c r="B371" s="247"/>
      <c r="C371" s="265"/>
      <c r="D371" s="346"/>
      <c r="E371" s="247"/>
      <c r="F371" s="247"/>
      <c r="G371" s="265" t="s">
        <v>639</v>
      </c>
      <c r="H371" s="280">
        <f>SUM(G373:G387)</f>
        <v>18</v>
      </c>
      <c r="I371" s="248"/>
      <c r="J371" s="247"/>
      <c r="K371" s="248"/>
      <c r="L371" s="345">
        <f>+Raser!P31</f>
        <v>305.83333333333337</v>
      </c>
      <c r="M371" s="249" t="s">
        <v>562</v>
      </c>
      <c r="N371" s="247"/>
      <c r="O371" s="249"/>
      <c r="P371" s="249"/>
      <c r="Q371" s="247"/>
      <c r="R371" s="249"/>
      <c r="S371" s="249"/>
      <c r="T371" s="249"/>
      <c r="U371" s="249"/>
      <c r="V371" s="247"/>
      <c r="W371" s="249"/>
      <c r="X371" s="345">
        <f>+Raser!V31</f>
        <v>452.75104860597094</v>
      </c>
      <c r="Y371" s="249" t="s">
        <v>621</v>
      </c>
      <c r="Z371" s="248"/>
      <c r="AA371" s="247"/>
      <c r="AB371" s="250"/>
      <c r="AD371" s="27"/>
      <c r="AE371" s="26"/>
      <c r="AF371" s="251"/>
      <c r="AG371" s="85"/>
      <c r="AK371" s="85"/>
      <c r="BC371" s="263"/>
    </row>
    <row r="372" spans="1:55" ht="14.25" customHeight="1">
      <c r="A372" s="247"/>
      <c r="B372" s="247"/>
      <c r="C372" s="265"/>
      <c r="D372" s="344"/>
      <c r="E372" s="247"/>
      <c r="F372" s="265"/>
      <c r="G372" s="265"/>
      <c r="H372" s="265"/>
      <c r="I372" s="265"/>
      <c r="J372" s="265"/>
      <c r="K372" s="265"/>
      <c r="L372" s="265"/>
      <c r="M372" s="265"/>
      <c r="N372" s="266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48"/>
      <c r="AA372" s="247"/>
      <c r="AB372" s="250"/>
      <c r="AD372" s="27"/>
      <c r="AE372" s="26"/>
      <c r="AF372" s="251"/>
      <c r="AG372" s="85"/>
      <c r="AK372" s="85"/>
      <c r="BC372" s="263"/>
    </row>
    <row r="373" spans="1:55" ht="15.6">
      <c r="A373" s="247"/>
      <c r="B373" s="267">
        <f>+'Ark1'!C1620</f>
        <v>2024</v>
      </c>
      <c r="C373" s="267">
        <f>+'Ark1'!L1620</f>
        <v>1</v>
      </c>
      <c r="D373" s="267" t="str">
        <f t="shared" ref="D373:D387" si="64">+D355</f>
        <v>P-</v>
      </c>
      <c r="E373" s="267">
        <f>+'Ark1'!AP1620</f>
        <v>24</v>
      </c>
      <c r="F373" s="267" t="str">
        <f>+IF(G373=0,"",'Ark1'!Q1620)</f>
        <v/>
      </c>
      <c r="G373" s="361">
        <f>+'Ark1'!R1620</f>
        <v>0</v>
      </c>
      <c r="H373" s="268" t="str">
        <f>+IF(G373=0,"",'Ark1'!AE1620)</f>
        <v/>
      </c>
      <c r="I373" s="268"/>
      <c r="J373" s="268" t="str">
        <f>+IF(G373=0,"",'Ark1'!AF1620)</f>
        <v/>
      </c>
      <c r="K373" s="269" t="str">
        <f>+IF(G373=0,"",'Ark1'!T1620)</f>
        <v/>
      </c>
      <c r="L373" s="305" t="str">
        <f>+IF(G373=0,"",'Ark1'!U1620)</f>
        <v/>
      </c>
      <c r="M373" s="268"/>
      <c r="N373" s="270" t="str">
        <f>+IF(G373=0,"",'Ark1'!V1620)</f>
        <v/>
      </c>
      <c r="O373" s="270" t="str">
        <f>+IF(G373=0,"",'Ark1'!W1620)</f>
        <v/>
      </c>
      <c r="P373" s="270" t="str">
        <f>+IF(G373=0,"",'Ark1'!X1620)</f>
        <v/>
      </c>
      <c r="Q373" s="270" t="str">
        <f>+IF(G373=0,"",'Ark1'!AG1620)</f>
        <v/>
      </c>
      <c r="R373" s="270" t="str">
        <f>+IF(G373=0,"",'Ark1'!AH1620)</f>
        <v/>
      </c>
      <c r="S373" s="377" t="str">
        <f>+IF(G373=0,"",'Ark1'!AR1620)</f>
        <v/>
      </c>
      <c r="T373" s="113" t="str">
        <f>+IF(G373=0,"",'Ark1'!AS1620)</f>
        <v/>
      </c>
      <c r="U373" s="270" t="str">
        <f>+IF(G373=0,"",'Ark1'!Y1620)</f>
        <v/>
      </c>
      <c r="V373" s="269" t="str">
        <f>+IF(G373=0,"",'Ark1'!AA1620)</f>
        <v/>
      </c>
      <c r="W373" s="270" t="str">
        <f>+IF(G373=0,"",'Ark1'!AC1620)</f>
        <v/>
      </c>
      <c r="X373" s="305" t="str">
        <f t="shared" ref="X373:X387" si="65">IF(G373=0,"",1000*L373/Q373)</f>
        <v/>
      </c>
      <c r="Y373" s="270" t="str">
        <f t="shared" ref="Y373:Y387" si="66">IF(G373=0,"",L373/C373)</f>
        <v/>
      </c>
      <c r="Z373" s="268" t="str">
        <f t="shared" ref="Z373:Z387" si="67">IF(G373=0,"",G373/F373)</f>
        <v/>
      </c>
      <c r="AA373" s="247"/>
      <c r="AB373" s="250"/>
      <c r="AD373" s="27"/>
      <c r="AE373" s="26"/>
      <c r="AF373" s="251"/>
      <c r="AG373" s="85"/>
      <c r="AK373" s="85"/>
    </row>
    <row r="374" spans="1:55" ht="15.6">
      <c r="A374" s="247"/>
      <c r="B374" s="267">
        <f>+'Ark1'!C1621</f>
        <v>2024</v>
      </c>
      <c r="C374" s="267">
        <f>1+C373</f>
        <v>2</v>
      </c>
      <c r="D374" s="267" t="str">
        <f t="shared" si="64"/>
        <v>P</v>
      </c>
      <c r="F374" s="85" t="str">
        <f>+IF(G374=0,"",'Ark1'!Q1655)</f>
        <v/>
      </c>
      <c r="G374" s="361">
        <f>+'Ark1'!R1655</f>
        <v>0</v>
      </c>
      <c r="H374" s="27" t="str">
        <f>+IF(G374=0,"",'Ark1'!AE1655)</f>
        <v/>
      </c>
      <c r="I374" s="268"/>
      <c r="J374" s="27" t="str">
        <f>+IF(G374=0,"",'Ark1'!AF1655)</f>
        <v/>
      </c>
      <c r="K374" s="26" t="str">
        <f>+IF(G374=0,"",'Ark1'!T1655)</f>
        <v/>
      </c>
      <c r="L374" s="305" t="str">
        <f>+IF(G374=0,"",'Ark1'!U1655)</f>
        <v/>
      </c>
      <c r="M374" s="268"/>
      <c r="N374" s="32" t="str">
        <f>+IF(G374=0,"",'Ark1'!V1655)</f>
        <v/>
      </c>
      <c r="O374" s="32" t="str">
        <f>+IF(G374=0,"",'Ark1'!W1655)</f>
        <v/>
      </c>
      <c r="P374" s="32" t="str">
        <f>+IF(G374=0,"",'Ark1'!X1655)</f>
        <v/>
      </c>
      <c r="Q374" s="32" t="str">
        <f>+IF(G374=0,"",'Ark1'!AG1655)</f>
        <v/>
      </c>
      <c r="R374" s="32" t="str">
        <f>+IF(G374=0,"",'Ark1'!AH1655)</f>
        <v/>
      </c>
      <c r="S374" s="377" t="str">
        <f>+IF(G374=0,"",'Ark1'!AR1655)</f>
        <v/>
      </c>
      <c r="T374" s="113" t="str">
        <f>+IF(G374=0,"",'Ark1'!AS1655)</f>
        <v/>
      </c>
      <c r="U374" s="32" t="str">
        <f>+IF(G374=0,"",'Ark1'!Y1655)</f>
        <v/>
      </c>
      <c r="V374" s="26" t="str">
        <f>+IF(G374=0,"",'Ark1'!AA1655)</f>
        <v/>
      </c>
      <c r="W374" s="32" t="str">
        <f>+IF(G374=0,"",'Ark1'!AC1655)</f>
        <v/>
      </c>
      <c r="X374" s="305" t="str">
        <f t="shared" si="65"/>
        <v/>
      </c>
      <c r="Y374" s="32" t="str">
        <f t="shared" si="66"/>
        <v/>
      </c>
      <c r="Z374" s="27" t="str">
        <f t="shared" si="67"/>
        <v/>
      </c>
      <c r="AA374" s="247"/>
      <c r="AB374" s="250"/>
      <c r="AD374" s="27"/>
      <c r="AE374" s="26"/>
      <c r="AF374" s="251"/>
      <c r="AG374" s="85"/>
      <c r="AK374" s="85"/>
    </row>
    <row r="375" spans="1:55" ht="15.6">
      <c r="A375" s="247"/>
      <c r="B375" s="267">
        <f>+'Ark1'!C1622</f>
        <v>2024</v>
      </c>
      <c r="C375" s="267">
        <f t="shared" ref="C375:C387" si="68">1+C374</f>
        <v>3</v>
      </c>
      <c r="D375" s="267" t="str">
        <f t="shared" si="64"/>
        <v>P+</v>
      </c>
      <c r="F375" s="267" t="str">
        <f>+IF(G375=0,"",'Ark1'!Q1690)</f>
        <v/>
      </c>
      <c r="G375" s="361">
        <f>+'Ark1'!R1690</f>
        <v>0</v>
      </c>
      <c r="H375" s="268" t="str">
        <f>+IF(G375=0,"",'Ark1'!AE1690)</f>
        <v/>
      </c>
      <c r="I375" s="268"/>
      <c r="J375" s="268" t="str">
        <f>+IF(G375=0,"",'Ark1'!AF1690)</f>
        <v/>
      </c>
      <c r="K375" s="269" t="str">
        <f>+IF(G375=0,"",'Ark1'!T1690)</f>
        <v/>
      </c>
      <c r="L375" s="305" t="str">
        <f>+IF(G375=0,"",'Ark1'!U1690)</f>
        <v/>
      </c>
      <c r="M375" s="268"/>
      <c r="N375" s="270" t="str">
        <f>+IF(G375=0,"",'Ark1'!V1690)</f>
        <v/>
      </c>
      <c r="O375" s="270" t="str">
        <f>+IF(G375=0,"",'Ark1'!W1690)</f>
        <v/>
      </c>
      <c r="P375" s="270" t="str">
        <f>+IF(G375=0,"",'Ark1'!X1690)</f>
        <v/>
      </c>
      <c r="Q375" s="270" t="str">
        <f>+IF(G375=0,"",'Ark1'!AG1690)</f>
        <v/>
      </c>
      <c r="R375" s="270" t="str">
        <f>+IF(G375=0,"",'Ark1'!AH1690)</f>
        <v/>
      </c>
      <c r="S375" s="377" t="str">
        <f>+IF(G375=0,"",'Ark1'!AR1690)</f>
        <v/>
      </c>
      <c r="T375" s="113" t="str">
        <f>+IF(G375=0,"",'Ark1'!AS1690)</f>
        <v/>
      </c>
      <c r="U375" s="270" t="str">
        <f>+IF(G375=0,"",'Ark1'!Y1690)</f>
        <v/>
      </c>
      <c r="V375" s="269" t="str">
        <f>+IF(G375=0,"",'Ark1'!AA1690)</f>
        <v/>
      </c>
      <c r="W375" s="270" t="str">
        <f>+IF(G375=0,"",'Ark1'!AC1690)</f>
        <v/>
      </c>
      <c r="X375" s="305" t="str">
        <f t="shared" si="65"/>
        <v/>
      </c>
      <c r="Y375" s="270" t="str">
        <f t="shared" si="66"/>
        <v/>
      </c>
      <c r="Z375" s="268" t="str">
        <f t="shared" si="67"/>
        <v/>
      </c>
      <c r="AA375" s="247"/>
      <c r="AB375" s="250"/>
      <c r="AD375" s="27"/>
      <c r="AE375" s="26"/>
      <c r="AF375" s="251"/>
      <c r="AG375" s="85"/>
      <c r="AK375" s="85"/>
    </row>
    <row r="376" spans="1:55" ht="15.6">
      <c r="A376" s="247"/>
      <c r="B376" s="267">
        <f>+'Ark1'!C1623</f>
        <v>2024</v>
      </c>
      <c r="C376" s="267">
        <f t="shared" si="68"/>
        <v>4</v>
      </c>
      <c r="D376" s="267" t="str">
        <f t="shared" si="64"/>
        <v>O-</v>
      </c>
      <c r="F376" s="85" t="str">
        <f>+IF(G376=0,"",'Ark1'!Q1725)</f>
        <v/>
      </c>
      <c r="G376" s="361">
        <f>+'Ark1'!R1725</f>
        <v>0</v>
      </c>
      <c r="H376" s="27" t="str">
        <f>+IF(G376=0,"",'Ark1'!AE1725)</f>
        <v/>
      </c>
      <c r="I376" s="268"/>
      <c r="J376" s="27" t="str">
        <f>+IF(G376=0,"",'Ark1'!AF1725)</f>
        <v/>
      </c>
      <c r="K376" s="26" t="str">
        <f>+IF(G376=0,"",'Ark1'!T1725)</f>
        <v/>
      </c>
      <c r="L376" s="305" t="str">
        <f>+IF(G376=0,"",'Ark1'!U1725)</f>
        <v/>
      </c>
      <c r="M376" s="268"/>
      <c r="N376" s="32" t="str">
        <f>+IF(G376=0,"",'Ark1'!V1725)</f>
        <v/>
      </c>
      <c r="O376" s="32" t="str">
        <f>+IF(G376=0,"",'Ark1'!W1725)</f>
        <v/>
      </c>
      <c r="P376" s="32" t="str">
        <f>+IF(G376=0,"",'Ark1'!X1725)</f>
        <v/>
      </c>
      <c r="Q376" s="32" t="str">
        <f>+IF(G376=0,"",'Ark1'!AG1725)</f>
        <v/>
      </c>
      <c r="R376" s="32" t="str">
        <f>+IF(G376=0,"",'Ark1'!AH1725)</f>
        <v/>
      </c>
      <c r="S376" s="377" t="str">
        <f>+IF(G376=0,"",'Ark1'!AR1725)</f>
        <v/>
      </c>
      <c r="T376" s="113" t="str">
        <f>+IF(G376=0,"",'Ark1'!AS1725)</f>
        <v/>
      </c>
      <c r="U376" s="32" t="str">
        <f>+IF(G376=0,"",'Ark1'!Y1725)</f>
        <v/>
      </c>
      <c r="V376" s="26" t="str">
        <f>+IF(G376=0,"",'Ark1'!AA1725)</f>
        <v/>
      </c>
      <c r="W376" s="32" t="str">
        <f>+IF(G376=0,"",'Ark1'!AC1725)</f>
        <v/>
      </c>
      <c r="X376" s="305" t="str">
        <f t="shared" si="65"/>
        <v/>
      </c>
      <c r="Y376" s="32" t="str">
        <f t="shared" si="66"/>
        <v/>
      </c>
      <c r="Z376" s="27" t="str">
        <f t="shared" si="67"/>
        <v/>
      </c>
      <c r="AA376" s="247"/>
      <c r="AB376" s="250"/>
      <c r="AD376" s="27"/>
      <c r="AE376" s="26"/>
      <c r="AF376" s="251"/>
      <c r="AG376" s="85"/>
      <c r="AK376" s="85"/>
    </row>
    <row r="377" spans="1:55" ht="15.6">
      <c r="A377" s="247"/>
      <c r="B377" s="267">
        <f>+'Ark1'!C1624</f>
        <v>2024</v>
      </c>
      <c r="C377" s="267">
        <f t="shared" si="68"/>
        <v>5</v>
      </c>
      <c r="D377" s="267" t="str">
        <f t="shared" si="64"/>
        <v>O</v>
      </c>
      <c r="F377" s="267">
        <f>+IF(G377=0,"",'Ark1'!Q1760)</f>
        <v>1</v>
      </c>
      <c r="G377" s="361">
        <f>+'Ark1'!R1760</f>
        <v>2</v>
      </c>
      <c r="H377" s="268">
        <f>+'Ark1'!AE1760</f>
        <v>11.111111111111112</v>
      </c>
      <c r="I377" s="268"/>
      <c r="J377" s="268">
        <f>+IF(G377=0,"",'Ark1'!AF1760)</f>
        <v>9.9400544959128023</v>
      </c>
      <c r="K377" s="269">
        <f>+IF(G377=0,"",'Ark1'!T1760)</f>
        <v>5</v>
      </c>
      <c r="L377" s="305">
        <f>+IF(G377=0,"",'Ark1'!U1760)</f>
        <v>273.60000000000002</v>
      </c>
      <c r="M377" s="268"/>
      <c r="N377" s="270">
        <f>+IF(G377=0,"",'Ark1'!V1760)</f>
        <v>0</v>
      </c>
      <c r="O377" s="270">
        <f>+IF(G377=0,"",'Ark1'!W1760)</f>
        <v>50</v>
      </c>
      <c r="P377" s="270">
        <f>+IF(G377=0,"",'Ark1'!X1760)</f>
        <v>0</v>
      </c>
      <c r="Q377" s="270">
        <f>+IF(G377=0,"",'Ark1'!AG1760)</f>
        <v>627.5</v>
      </c>
      <c r="R377" s="270">
        <f>+IF(G377=0,"",'Ark1'!AH1760)</f>
        <v>0</v>
      </c>
      <c r="S377" s="377">
        <f>+IF(G377=0,"",'Ark1'!AR1760)</f>
        <v>216.5</v>
      </c>
      <c r="T377" s="113">
        <f>+IF(G377=0,"",'Ark1'!AS1760)</f>
        <v>27.016786121259809</v>
      </c>
      <c r="U377" s="270">
        <f>+IF(G377=0,"",'Ark1'!Y1760)</f>
        <v>3.8999999999989554</v>
      </c>
      <c r="V377" s="269">
        <f>+IF(G377=0,"",'Ark1'!AA1760)</f>
        <v>2</v>
      </c>
      <c r="W377" s="270">
        <f>+IF(G377=0,"",'Ark1'!AC1760)</f>
        <v>100.00000000002622</v>
      </c>
      <c r="X377" s="305">
        <f t="shared" si="65"/>
        <v>436.01593625498009</v>
      </c>
      <c r="Y377" s="270">
        <f t="shared" si="66"/>
        <v>54.720000000000006</v>
      </c>
      <c r="Z377" s="268">
        <f t="shared" si="67"/>
        <v>2</v>
      </c>
      <c r="AA377" s="247"/>
      <c r="AB377" s="250"/>
      <c r="AD377" s="27"/>
      <c r="AE377" s="26"/>
      <c r="AF377" s="251"/>
      <c r="AG377" s="85"/>
      <c r="AK377" s="85"/>
    </row>
    <row r="378" spans="1:55" ht="15.6">
      <c r="A378" s="247"/>
      <c r="B378" s="267">
        <f>+'Ark1'!C1625</f>
        <v>2024</v>
      </c>
      <c r="C378" s="267">
        <f t="shared" si="68"/>
        <v>6</v>
      </c>
      <c r="D378" s="267" t="str">
        <f t="shared" si="64"/>
        <v>O+</v>
      </c>
      <c r="F378" s="85">
        <f>+IF(G378=0,"",'Ark1'!Q1795)</f>
        <v>6</v>
      </c>
      <c r="G378" s="361">
        <f>+'Ark1'!R1795</f>
        <v>8</v>
      </c>
      <c r="H378" s="27">
        <f>+IF(G378=0,"",'Ark1'!AE1795)</f>
        <v>44.44444444444445</v>
      </c>
      <c r="I378" s="268"/>
      <c r="J378" s="27">
        <f>+IF(G378=0,"",'Ark1'!AF1795)</f>
        <v>42.270663033605807</v>
      </c>
      <c r="K378" s="26">
        <f>+IF(G378=0,"",'Ark1'!T1795)</f>
        <v>6</v>
      </c>
      <c r="L378" s="305">
        <f>+IF(G378=0,"",'Ark1'!U1795)</f>
        <v>290.87500000000006</v>
      </c>
      <c r="M378" s="268"/>
      <c r="N378" s="32">
        <f>+IF(G378=0,"",'Ark1'!V1795)</f>
        <v>100</v>
      </c>
      <c r="O378" s="32">
        <f>+IF(G378=0,"",'Ark1'!W1795)</f>
        <v>37.5</v>
      </c>
      <c r="P378" s="32">
        <f>+IF(G378=0,"",'Ark1'!X1795)</f>
        <v>0</v>
      </c>
      <c r="Q378" s="32">
        <f>+IF(G378=0,"",'Ark1'!AG1795)</f>
        <v>646.375</v>
      </c>
      <c r="R378" s="32">
        <f>+IF(G378=0,"",'Ark1'!AH1795)</f>
        <v>0</v>
      </c>
      <c r="S378" s="377">
        <f>+IF(G378=0,"",'Ark1'!AR1795)</f>
        <v>210</v>
      </c>
      <c r="T378" s="113">
        <f>+IF(G378=0,"",'Ark1'!AS1795)</f>
        <v>31.325156623781151</v>
      </c>
      <c r="U378" s="32">
        <f>+IF(G378=0,"",'Ark1'!Y1795)</f>
        <v>32.90310585643816</v>
      </c>
      <c r="V378" s="26">
        <f>+IF(G378=0,"",'Ark1'!AA1795)</f>
        <v>1.4142135623730951</v>
      </c>
      <c r="W378" s="32">
        <f>+IF(G378=0,"",'Ark1'!AC1795)</f>
        <v>20.550365745406165</v>
      </c>
      <c r="X378" s="305">
        <f t="shared" si="65"/>
        <v>450.00966930961141</v>
      </c>
      <c r="Y378" s="32">
        <f t="shared" si="66"/>
        <v>48.479166666666679</v>
      </c>
      <c r="Z378" s="27">
        <f t="shared" si="67"/>
        <v>1.3333333333333333</v>
      </c>
      <c r="AA378" s="247"/>
      <c r="AB378" s="250"/>
      <c r="AD378" s="27"/>
      <c r="AE378" s="26"/>
      <c r="AF378" s="251"/>
      <c r="AG378" s="85"/>
      <c r="AK378" s="85"/>
    </row>
    <row r="379" spans="1:55" ht="15.6">
      <c r="A379" s="247"/>
      <c r="B379" s="267">
        <f>+'Ark1'!C1626</f>
        <v>2024</v>
      </c>
      <c r="C379" s="267">
        <f t="shared" si="68"/>
        <v>7</v>
      </c>
      <c r="D379" s="267" t="str">
        <f t="shared" si="64"/>
        <v>R-</v>
      </c>
      <c r="F379" s="267">
        <f>+IF(G379=0,"",'Ark1'!Q1830)</f>
        <v>3</v>
      </c>
      <c r="G379" s="361">
        <f>+'Ark1'!R1830</f>
        <v>4</v>
      </c>
      <c r="H379" s="268">
        <f>+IF(G379=0,"",'Ark1'!AE1830)</f>
        <v>22.222222222222225</v>
      </c>
      <c r="I379" s="268"/>
      <c r="J379" s="268">
        <f>+IF(G379=0,"",'Ark1'!AF1830)</f>
        <v>22.397820163487737</v>
      </c>
      <c r="K379" s="269">
        <f>+IF(G379=0,"",'Ark1'!T1830)</f>
        <v>6.5</v>
      </c>
      <c r="L379" s="305">
        <f>+IF(G379=0,"",'Ark1'!U1830)</f>
        <v>308.25</v>
      </c>
      <c r="M379" s="268"/>
      <c r="N379" s="270">
        <f>+IF(G379=0,"",'Ark1'!V1830)</f>
        <v>100</v>
      </c>
      <c r="O379" s="270">
        <f>+IF(G379=0,"",'Ark1'!W1830)</f>
        <v>50</v>
      </c>
      <c r="P379" s="270">
        <f>+IF(G379=0,"",'Ark1'!X1830)</f>
        <v>0</v>
      </c>
      <c r="Q379" s="270">
        <f>+IF(G379=0,"",'Ark1'!AG1830)</f>
        <v>648.75</v>
      </c>
      <c r="R379" s="270">
        <f>+IF(G379=0,"",'Ark1'!AH1830)</f>
        <v>0</v>
      </c>
      <c r="S379" s="377">
        <f>+IF(G379=0,"",'Ark1'!AR1830)</f>
        <v>205.25</v>
      </c>
      <c r="T379" s="113">
        <f>+IF(G379=0,"",'Ark1'!AS1830)</f>
        <v>35.596793486053151</v>
      </c>
      <c r="U379" s="270">
        <f>+IF(G379=0,"",'Ark1'!Y1830)</f>
        <v>20.770471829017403</v>
      </c>
      <c r="V379" s="269">
        <f>+IF(G379=0,"",'Ark1'!AA1830)</f>
        <v>2.2912878474779204</v>
      </c>
      <c r="W379" s="270">
        <f>+IF(G379=0,"",'Ark1'!AC1830)</f>
        <v>84.049276119430587</v>
      </c>
      <c r="X379" s="305">
        <f t="shared" si="65"/>
        <v>475.14450867052022</v>
      </c>
      <c r="Y379" s="270">
        <f t="shared" si="66"/>
        <v>44.035714285714285</v>
      </c>
      <c r="Z379" s="268">
        <f t="shared" si="67"/>
        <v>1.3333333333333333</v>
      </c>
      <c r="AA379" s="247"/>
      <c r="AB379" s="250"/>
      <c r="AD379" s="27"/>
      <c r="AE379" s="26"/>
      <c r="AF379" s="251"/>
      <c r="AG379" s="85"/>
      <c r="AK379" s="85"/>
    </row>
    <row r="380" spans="1:55" ht="15.6">
      <c r="A380" s="247"/>
      <c r="B380" s="267">
        <f>+'Ark1'!C1627</f>
        <v>2024</v>
      </c>
      <c r="C380" s="267">
        <f t="shared" si="68"/>
        <v>8</v>
      </c>
      <c r="D380" s="267" t="str">
        <f t="shared" si="64"/>
        <v>R</v>
      </c>
      <c r="F380" s="85">
        <f>+IF(G380=0,"",'Ark1'!Q1865)</f>
        <v>3</v>
      </c>
      <c r="G380" s="361">
        <f>+'Ark1'!R1865</f>
        <v>3</v>
      </c>
      <c r="H380" s="27">
        <f>+IF(G380=0,"",'Ark1'!AE1865)</f>
        <v>16.666666666666671</v>
      </c>
      <c r="I380" s="268"/>
      <c r="J380" s="27">
        <f>+IF(G380=0,"",'Ark1'!AF1865)</f>
        <v>19.264305177111719</v>
      </c>
      <c r="K380" s="26">
        <f>+IF(G380=0,"",'Ark1'!T1865)</f>
        <v>6</v>
      </c>
      <c r="L380" s="305">
        <f>+IF(G380=0,"",'Ark1'!U1865)</f>
        <v>353.5</v>
      </c>
      <c r="M380" s="268"/>
      <c r="N380" s="32">
        <f>+IF(G380=0,"",'Ark1'!V1865)</f>
        <v>100</v>
      </c>
      <c r="O380" s="32">
        <f>+IF(G380=0,"",'Ark1'!W1865)</f>
        <v>33.333333333333343</v>
      </c>
      <c r="P380" s="32">
        <f>+IF(G380=0,"",'Ark1'!X1865)</f>
        <v>33.333333333333343</v>
      </c>
      <c r="Q380" s="32">
        <f>+IF(G380=0,"",'Ark1'!AG1865)</f>
        <v>815.33333333333348</v>
      </c>
      <c r="R380" s="32">
        <f>+IF(G380=0,"",'Ark1'!AH1865)</f>
        <v>0</v>
      </c>
      <c r="S380" s="377">
        <f>+IF(G380=0,"",'Ark1'!AR1865)</f>
        <v>209</v>
      </c>
      <c r="T380" s="113">
        <f>+IF(G380=0,"",'Ark1'!AS1865)</f>
        <v>37.942969862955849</v>
      </c>
      <c r="U380" s="32">
        <f>+IF(G380=0,"",'Ark1'!Y1865)</f>
        <v>100.72566703675876</v>
      </c>
      <c r="V380" s="26">
        <f>+IF(G380=0,"",'Ark1'!AA1865)</f>
        <v>1.4142135623730951</v>
      </c>
      <c r="W380" s="32">
        <f>+IF(G380=0,"",'Ark1'!AC1865)</f>
        <v>95.684304816322495</v>
      </c>
      <c r="X380" s="305">
        <f t="shared" si="65"/>
        <v>433.56500408830738</v>
      </c>
      <c r="Y380" s="32">
        <f t="shared" si="66"/>
        <v>44.1875</v>
      </c>
      <c r="Z380" s="27">
        <f t="shared" si="67"/>
        <v>1</v>
      </c>
      <c r="AA380" s="247"/>
      <c r="AB380" s="250"/>
      <c r="AD380" s="27"/>
      <c r="AE380" s="26"/>
      <c r="AF380" s="251"/>
      <c r="AG380" s="85"/>
      <c r="AK380" s="85"/>
    </row>
    <row r="381" spans="1:55" ht="15.6">
      <c r="A381" s="247"/>
      <c r="B381" s="267">
        <f>+'Ark1'!C1628</f>
        <v>2024</v>
      </c>
      <c r="C381" s="267">
        <f t="shared" si="68"/>
        <v>9</v>
      </c>
      <c r="D381" s="267" t="str">
        <f t="shared" si="64"/>
        <v>R+</v>
      </c>
      <c r="F381" s="267">
        <f>+IF(G381=0,"",'Ark1'!Q1900)</f>
        <v>1</v>
      </c>
      <c r="G381" s="361">
        <f>+'Ark1'!R1900</f>
        <v>1</v>
      </c>
      <c r="H381" s="268">
        <f>+IF(G381=0,"",'Ark1'!AE1900)</f>
        <v>5.5555555555555562</v>
      </c>
      <c r="I381" s="268"/>
      <c r="J381" s="268">
        <f>+IF(G381=0,"",'Ark1'!AF1900)</f>
        <v>6.1271571298819243</v>
      </c>
      <c r="K381" s="269">
        <f>+IF(G381=0,"",'Ark1'!T1900)</f>
        <v>7</v>
      </c>
      <c r="L381" s="305">
        <f>+IF(G381=0,"",'Ark1'!U1900)</f>
        <v>337.3</v>
      </c>
      <c r="M381" s="268"/>
      <c r="N381" s="270">
        <f>+IF(G381=0,"",'Ark1'!V1900)</f>
        <v>100</v>
      </c>
      <c r="O381" s="270">
        <f>+IF(G381=0,"",'Ark1'!W1900)</f>
        <v>100</v>
      </c>
      <c r="P381" s="270">
        <f>+IF(G381=0,"",'Ark1'!X1900)</f>
        <v>0</v>
      </c>
      <c r="Q381" s="270">
        <f>+IF(G381=0,"",'Ark1'!AG1900)</f>
        <v>692</v>
      </c>
      <c r="R381" s="270">
        <f>+IF(G381=0,"",'Ark1'!AH1900)</f>
        <v>0</v>
      </c>
      <c r="S381" s="377">
        <f>+IF(G381=0,"",'Ark1'!AR1900)</f>
        <v>198</v>
      </c>
      <c r="T381" s="113">
        <f>+IF(G381=0,"",'Ark1'!AS1900)</f>
        <v>43.414452658407349</v>
      </c>
      <c r="U381" s="270">
        <f>+IF(G381=0,"",'Ark1'!Y1900)</f>
        <v>0</v>
      </c>
      <c r="V381" s="269">
        <f>+IF(G381=0,"",'Ark1'!AA1900)</f>
        <v>0</v>
      </c>
      <c r="W381" s="270">
        <f>+IF(G381=0,"",'Ark1'!AC1900)</f>
        <v>0</v>
      </c>
      <c r="X381" s="305">
        <f t="shared" si="65"/>
        <v>487.42774566473986</v>
      </c>
      <c r="Y381" s="270">
        <f t="shared" si="66"/>
        <v>37.477777777777781</v>
      </c>
      <c r="Z381" s="268">
        <f t="shared" si="67"/>
        <v>1</v>
      </c>
      <c r="AA381" s="247"/>
      <c r="AB381" s="250"/>
      <c r="AD381" s="27"/>
      <c r="AE381" s="26"/>
      <c r="AF381" s="251"/>
      <c r="AG381" s="85"/>
      <c r="AK381" s="85"/>
    </row>
    <row r="382" spans="1:55" ht="15.6">
      <c r="A382" s="247"/>
      <c r="B382" s="267">
        <f>+'Ark1'!C1629</f>
        <v>2024</v>
      </c>
      <c r="C382" s="267">
        <f t="shared" si="68"/>
        <v>10</v>
      </c>
      <c r="D382" s="267" t="str">
        <f t="shared" si="64"/>
        <v>U-</v>
      </c>
      <c r="F382" s="85" t="str">
        <f>+IF(G382=0,"",'Ark1'!Q1935)</f>
        <v/>
      </c>
      <c r="G382" s="361">
        <f>+'Ark1'!R1935</f>
        <v>0</v>
      </c>
      <c r="H382" s="27" t="str">
        <f>+IF(G382=0,"",'Ark1'!AE1935)</f>
        <v/>
      </c>
      <c r="I382" s="268"/>
      <c r="J382" s="27" t="str">
        <f>+IF(G382=0,"",'Ark1'!AF1935)</f>
        <v/>
      </c>
      <c r="K382" s="26" t="str">
        <f>+IF(G382=0,"",'Ark1'!T1935)</f>
        <v/>
      </c>
      <c r="L382" s="305" t="str">
        <f>+IF(G382=0,"",'Ark1'!U1935)</f>
        <v/>
      </c>
      <c r="M382" s="268"/>
      <c r="N382" s="32" t="str">
        <f>+IF(G382=0,"",'Ark1'!V1935)</f>
        <v/>
      </c>
      <c r="O382" s="32" t="str">
        <f>+IF(G382=0,"",'Ark1'!W1935)</f>
        <v/>
      </c>
      <c r="P382" s="32" t="str">
        <f>+IF(G382=0,"",'Ark1'!X1935)</f>
        <v/>
      </c>
      <c r="Q382" s="32" t="str">
        <f>+IF(G382=0,"",'Ark1'!AG1935)</f>
        <v/>
      </c>
      <c r="R382" s="32" t="str">
        <f>+IF(G382=0,"",'Ark1'!AH1935)</f>
        <v/>
      </c>
      <c r="S382" s="377" t="str">
        <f>+IF(G382=0,"",'Ark1'!AR1935)</f>
        <v/>
      </c>
      <c r="T382" s="113" t="str">
        <f>+IF(G382=0,"",'Ark1'!AS1935)</f>
        <v/>
      </c>
      <c r="U382" s="32" t="str">
        <f>+IF(G382=0,"",'Ark1'!Y1935)</f>
        <v/>
      </c>
      <c r="V382" s="26" t="str">
        <f>+IF(G382=0,"",'Ark1'!AA1935)</f>
        <v/>
      </c>
      <c r="W382" s="32" t="str">
        <f>+IF(G382=0,"",'Ark1'!AC1935)</f>
        <v/>
      </c>
      <c r="X382" s="305" t="str">
        <f t="shared" si="65"/>
        <v/>
      </c>
      <c r="Y382" s="32" t="str">
        <f t="shared" si="66"/>
        <v/>
      </c>
      <c r="Z382" s="27" t="str">
        <f t="shared" si="67"/>
        <v/>
      </c>
      <c r="AA382" s="247"/>
      <c r="AB382" s="250"/>
      <c r="AD382" s="27"/>
      <c r="AE382" s="26"/>
      <c r="AF382" s="251"/>
      <c r="AG382" s="85"/>
      <c r="AK382" s="85"/>
    </row>
    <row r="383" spans="1:55" ht="15.6">
      <c r="A383" s="247"/>
      <c r="B383" s="267">
        <f>+'Ark1'!C1630</f>
        <v>2024</v>
      </c>
      <c r="C383" s="267">
        <f t="shared" si="68"/>
        <v>11</v>
      </c>
      <c r="D383" s="267" t="str">
        <f t="shared" si="64"/>
        <v>U</v>
      </c>
      <c r="F383" s="267" t="str">
        <f>+IF(G383=0,"",'Ark1'!Q1970)</f>
        <v/>
      </c>
      <c r="G383" s="361">
        <f>+'Ark1'!R1970</f>
        <v>0</v>
      </c>
      <c r="H383" s="268" t="str">
        <f>+IF(G383=0,"",'Ark1'!AE1970)</f>
        <v/>
      </c>
      <c r="I383" s="268"/>
      <c r="J383" s="268" t="str">
        <f>+IF(G383=0,"",'Ark1'!AF1970)</f>
        <v/>
      </c>
      <c r="K383" s="269" t="str">
        <f>+IF(G383=0,"",'Ark1'!T1970)</f>
        <v/>
      </c>
      <c r="L383" s="305" t="str">
        <f>+IF(G383=0,"",'Ark1'!U1970)</f>
        <v/>
      </c>
      <c r="M383" s="268"/>
      <c r="N383" s="270" t="str">
        <f>+IF(G383=0,"",'Ark1'!V1970)</f>
        <v/>
      </c>
      <c r="O383" s="270" t="str">
        <f>+IF(G383=0,"",'Ark1'!W1970)</f>
        <v/>
      </c>
      <c r="P383" s="270" t="str">
        <f>+IF(G383=0,"",'Ark1'!X1970)</f>
        <v/>
      </c>
      <c r="Q383" s="270" t="str">
        <f>+IF(G383=0,"",'Ark1'!AG1970)</f>
        <v/>
      </c>
      <c r="R383" s="270" t="str">
        <f>+IF(G383=0,"",'Ark1'!AH1970)</f>
        <v/>
      </c>
      <c r="S383" s="377" t="str">
        <f>+IF(G383=0,"",'Ark1'!AR1970)</f>
        <v/>
      </c>
      <c r="T383" s="113" t="str">
        <f>+IF(G383=0,"",'Ark1'!AS1970)</f>
        <v/>
      </c>
      <c r="U383" s="270" t="str">
        <f>+IF(G383=0,"",'Ark1'!Y1970)</f>
        <v/>
      </c>
      <c r="V383" s="269" t="str">
        <f>+IF(G383=0,"",'Ark1'!AA1970)</f>
        <v/>
      </c>
      <c r="W383" s="270" t="str">
        <f>+IF(G383=0,"",'Ark1'!AC1970)</f>
        <v/>
      </c>
      <c r="X383" s="305" t="str">
        <f t="shared" si="65"/>
        <v/>
      </c>
      <c r="Y383" s="270" t="str">
        <f t="shared" si="66"/>
        <v/>
      </c>
      <c r="Z383" s="268" t="str">
        <f t="shared" si="67"/>
        <v/>
      </c>
      <c r="AA383" s="247"/>
      <c r="AB383" s="250"/>
      <c r="AD383" s="27"/>
      <c r="AE383" s="26"/>
      <c r="AF383" s="251"/>
      <c r="AG383" s="85"/>
      <c r="AK383" s="85"/>
    </row>
    <row r="384" spans="1:55" ht="15.6">
      <c r="A384" s="247"/>
      <c r="B384" s="267">
        <f>+'Ark1'!C1631</f>
        <v>2024</v>
      </c>
      <c r="C384" s="267">
        <f t="shared" si="68"/>
        <v>12</v>
      </c>
      <c r="D384" s="267" t="str">
        <f t="shared" si="64"/>
        <v>U+</v>
      </c>
      <c r="F384" s="85" t="str">
        <f>+IF(G384=0,"",'Ark1'!Q2005)</f>
        <v/>
      </c>
      <c r="G384" s="361">
        <f>+'Ark1'!R2005</f>
        <v>0</v>
      </c>
      <c r="H384" s="27" t="str">
        <f>+IF(G384=0,"",'Ark1'!AE2005)</f>
        <v/>
      </c>
      <c r="I384" s="268"/>
      <c r="J384" s="27" t="str">
        <f>+IF(G384=0,"",'Ark1'!AF2005)</f>
        <v/>
      </c>
      <c r="K384" s="26" t="str">
        <f>+IF(G384=0,"",'Ark1'!T2005)</f>
        <v/>
      </c>
      <c r="L384" s="305" t="str">
        <f>+IF(G384=0,"",'Ark1'!U2005)</f>
        <v/>
      </c>
      <c r="M384" s="268"/>
      <c r="N384" s="32" t="str">
        <f>+IF(G384=0,"",'Ark1'!V2005)</f>
        <v/>
      </c>
      <c r="O384" s="32" t="str">
        <f>+IF(G384=0,"",'Ark1'!W2005)</f>
        <v/>
      </c>
      <c r="P384" s="32" t="str">
        <f>+IF(G384=0,"",'Ark1'!X2005)</f>
        <v/>
      </c>
      <c r="Q384" s="32" t="str">
        <f>+IF(G384=0,"",'Ark1'!AG2005)</f>
        <v/>
      </c>
      <c r="R384" s="32" t="str">
        <f>+IF(G384=0,"",'Ark1'!AH2005)</f>
        <v/>
      </c>
      <c r="S384" s="377" t="str">
        <f>+IF(G384=0,"",'Ark1'!AR2005)</f>
        <v/>
      </c>
      <c r="T384" s="113" t="str">
        <f>+IF(G384=0,"",'Ark1'!AS2005)</f>
        <v/>
      </c>
      <c r="U384" s="32" t="str">
        <f>+IF(G384=0,"",'Ark1'!Y2005)</f>
        <v/>
      </c>
      <c r="V384" s="26" t="str">
        <f>+IF(G384=0,"",'Ark1'!AA2005)</f>
        <v/>
      </c>
      <c r="W384" s="32" t="str">
        <f>+IF(G384=0,"",'Ark1'!AC2005)</f>
        <v/>
      </c>
      <c r="X384" s="305" t="str">
        <f t="shared" si="65"/>
        <v/>
      </c>
      <c r="Y384" s="32" t="str">
        <f t="shared" si="66"/>
        <v/>
      </c>
      <c r="Z384" s="27" t="str">
        <f t="shared" si="67"/>
        <v/>
      </c>
      <c r="AA384" s="247"/>
      <c r="AB384" s="250"/>
      <c r="AD384" s="27"/>
      <c r="AE384" s="26"/>
      <c r="AF384" s="251"/>
      <c r="AG384" s="85"/>
      <c r="AK384" s="85"/>
    </row>
    <row r="385" spans="1:55" ht="15.6">
      <c r="A385" s="247"/>
      <c r="B385" s="267">
        <f>+'Ark1'!C1632</f>
        <v>2024</v>
      </c>
      <c r="C385" s="267">
        <f t="shared" si="68"/>
        <v>13</v>
      </c>
      <c r="D385" s="267" t="str">
        <f t="shared" si="64"/>
        <v>E-</v>
      </c>
      <c r="F385" s="267" t="str">
        <f>+IF(G385=0,"",'Ark1'!Q2040)</f>
        <v/>
      </c>
      <c r="G385" s="361">
        <f>+'Ark1'!R2040</f>
        <v>0</v>
      </c>
      <c r="H385" s="268" t="str">
        <f>+IF(G385=0,"",'Ark1'!AE2040)</f>
        <v/>
      </c>
      <c r="I385" s="268"/>
      <c r="J385" s="268" t="str">
        <f>+IF(G385=0,"",'Ark1'!AF2040)</f>
        <v/>
      </c>
      <c r="K385" s="269" t="str">
        <f>+IF(G385=0,"",'Ark1'!T2040)</f>
        <v/>
      </c>
      <c r="L385" s="305" t="str">
        <f>+IF(G385=0,"",'Ark1'!U2040)</f>
        <v/>
      </c>
      <c r="M385" s="268"/>
      <c r="N385" s="270" t="str">
        <f>+IF(G385=0,"",'Ark1'!V2040)</f>
        <v/>
      </c>
      <c r="O385" s="270" t="str">
        <f>+IF(G385=0,"",'Ark1'!W2040)</f>
        <v/>
      </c>
      <c r="P385" s="270" t="str">
        <f>+IF(G385=0,"",'Ark1'!X2040)</f>
        <v/>
      </c>
      <c r="Q385" s="270" t="str">
        <f>+IF(G385=0,"",'Ark1'!AG2040)</f>
        <v/>
      </c>
      <c r="R385" s="270" t="str">
        <f>+IF(G385=0,"",'Ark1'!AH2040)</f>
        <v/>
      </c>
      <c r="S385" s="377" t="str">
        <f>+IF(G385=0,"",'Ark1'!AR2040)</f>
        <v/>
      </c>
      <c r="T385" s="113" t="str">
        <f>+IF(G385=0,"",'Ark1'!AS2040)</f>
        <v/>
      </c>
      <c r="U385" s="270" t="str">
        <f>+IF(G385=0,"",'Ark1'!Y2040)</f>
        <v/>
      </c>
      <c r="V385" s="269" t="str">
        <f>+IF(G385=0,"",'Ark1'!AA2040)</f>
        <v/>
      </c>
      <c r="W385" s="270" t="str">
        <f>+IF(G385=0,"",'Ark1'!AC2040)</f>
        <v/>
      </c>
      <c r="X385" s="305" t="str">
        <f t="shared" si="65"/>
        <v/>
      </c>
      <c r="Y385" s="270" t="str">
        <f t="shared" si="66"/>
        <v/>
      </c>
      <c r="Z385" s="268" t="str">
        <f t="shared" si="67"/>
        <v/>
      </c>
      <c r="AA385" s="247"/>
      <c r="AB385" s="250"/>
      <c r="AD385" s="27"/>
      <c r="AE385" s="26"/>
      <c r="AF385" s="251"/>
      <c r="AG385" s="85"/>
      <c r="AK385" s="85"/>
    </row>
    <row r="386" spans="1:55" ht="15.6">
      <c r="A386" s="247"/>
      <c r="B386" s="267">
        <f>+'Ark1'!C1633</f>
        <v>2024</v>
      </c>
      <c r="C386" s="267">
        <f t="shared" si="68"/>
        <v>14</v>
      </c>
      <c r="D386" s="267" t="str">
        <f t="shared" si="64"/>
        <v>E</v>
      </c>
      <c r="F386" s="85" t="str">
        <f>+IF(G386=0,"",'Ark1'!Q2075)</f>
        <v/>
      </c>
      <c r="G386" s="361">
        <f>+'Ark1'!R2075</f>
        <v>0</v>
      </c>
      <c r="H386" s="27" t="str">
        <f>+IF(G386=0,"",'Ark1'!AE2075)</f>
        <v/>
      </c>
      <c r="I386" s="268"/>
      <c r="J386" s="27" t="str">
        <f>+IF(G386=0,"",'Ark1'!AF2075)</f>
        <v/>
      </c>
      <c r="K386" s="26" t="str">
        <f>+IF(G386=0,"",'Ark1'!T2075)</f>
        <v/>
      </c>
      <c r="L386" s="305" t="str">
        <f>+IF(G386=0,"",'Ark1'!U2075)</f>
        <v/>
      </c>
      <c r="M386" s="268"/>
      <c r="N386" s="32" t="str">
        <f>+IF(G386=0,"",'Ark1'!V2075)</f>
        <v/>
      </c>
      <c r="O386" s="32" t="str">
        <f>+IF(G386=0,"",'Ark1'!W2075)</f>
        <v/>
      </c>
      <c r="P386" s="32" t="str">
        <f>+IF(G386=0,"",'Ark1'!X2075)</f>
        <v/>
      </c>
      <c r="Q386" s="32" t="str">
        <f>+IF(G386=0,"",'Ark1'!AG2075)</f>
        <v/>
      </c>
      <c r="R386" s="32" t="str">
        <f>+IF(G386=0,"",'Ark1'!AH2075)</f>
        <v/>
      </c>
      <c r="S386" s="377" t="str">
        <f>+IF(G386=0,"",'Ark1'!AR2075)</f>
        <v/>
      </c>
      <c r="T386" s="113" t="str">
        <f>+IF(G386=0,"",'Ark1'!AS2075)</f>
        <v/>
      </c>
      <c r="U386" s="32" t="str">
        <f>+IF(G386=0,"",'Ark1'!Y2075)</f>
        <v/>
      </c>
      <c r="V386" s="26" t="str">
        <f>+IF(G386=0,"",'Ark1'!AA2075)</f>
        <v/>
      </c>
      <c r="W386" s="32" t="str">
        <f>+IF(G386=0,"",'Ark1'!AC2075)</f>
        <v/>
      </c>
      <c r="X386" s="305" t="str">
        <f t="shared" si="65"/>
        <v/>
      </c>
      <c r="Y386" s="32" t="str">
        <f t="shared" si="66"/>
        <v/>
      </c>
      <c r="Z386" s="27" t="str">
        <f t="shared" si="67"/>
        <v/>
      </c>
      <c r="AA386" s="247"/>
      <c r="AB386" s="250"/>
      <c r="AD386" s="27"/>
      <c r="AE386" s="26"/>
      <c r="AF386" s="251"/>
      <c r="AG386" s="85"/>
      <c r="AK386" s="85"/>
    </row>
    <row r="387" spans="1:55" ht="15.6">
      <c r="A387" s="247"/>
      <c r="B387" s="267">
        <f>+'Ark1'!C1634</f>
        <v>2024</v>
      </c>
      <c r="C387" s="267">
        <f t="shared" si="68"/>
        <v>15</v>
      </c>
      <c r="D387" s="267" t="str">
        <f t="shared" si="64"/>
        <v>E+</v>
      </c>
      <c r="F387" s="267" t="str">
        <f>+IF(G387=0,"",'Ark1'!Q2110)</f>
        <v/>
      </c>
      <c r="G387" s="361">
        <f>+'Ark1'!R2110</f>
        <v>0</v>
      </c>
      <c r="H387" s="268" t="str">
        <f>+IF(G387=0,"",'Ark1'!AE2110)</f>
        <v/>
      </c>
      <c r="I387" s="268"/>
      <c r="J387" s="268" t="str">
        <f>+IF(G387=0,"",'Ark1'!AF2110)</f>
        <v/>
      </c>
      <c r="K387" s="269" t="str">
        <f>+IF(G387=0,"",'Ark1'!T2110)</f>
        <v/>
      </c>
      <c r="L387" s="305" t="str">
        <f>+IF(G387=0,"",'Ark1'!U2110)</f>
        <v/>
      </c>
      <c r="M387" s="268"/>
      <c r="N387" s="270" t="str">
        <f>+IF(G387=0,"",'Ark1'!V2110)</f>
        <v/>
      </c>
      <c r="O387" s="270" t="str">
        <f>+IF(G387=0,"",'Ark1'!W2110)</f>
        <v/>
      </c>
      <c r="P387" s="270" t="str">
        <f>+IF(G387=0,"",'Ark1'!X2110)</f>
        <v/>
      </c>
      <c r="Q387" s="270" t="str">
        <f>+IF(G387=0,"",'Ark1'!AG2110)</f>
        <v/>
      </c>
      <c r="R387" s="270" t="str">
        <f>+IF(G387=0,"",'Ark1'!AH2110)</f>
        <v/>
      </c>
      <c r="S387" s="377" t="str">
        <f>+IF(G387=0,"",'Ark1'!AR1919)</f>
        <v/>
      </c>
      <c r="T387" s="113" t="str">
        <f>+IF(G387=0,"",'Ark1'!AS1919)</f>
        <v/>
      </c>
      <c r="U387" s="270" t="str">
        <f>+IF(G387=0,"",'Ark1'!Y2110)</f>
        <v/>
      </c>
      <c r="V387" s="269" t="str">
        <f>+IF(G387=0,"",'Ark1'!AA2110)</f>
        <v/>
      </c>
      <c r="W387" s="270" t="str">
        <f>+IF(G387=0,"",'Ark1'!AC2110)</f>
        <v/>
      </c>
      <c r="X387" s="305" t="str">
        <f t="shared" si="65"/>
        <v/>
      </c>
      <c r="Y387" s="270" t="str">
        <f t="shared" si="66"/>
        <v/>
      </c>
      <c r="Z387" s="268" t="str">
        <f t="shared" si="67"/>
        <v/>
      </c>
      <c r="AA387" s="247"/>
      <c r="AB387" s="250"/>
      <c r="AD387" s="27"/>
      <c r="AE387" s="26"/>
      <c r="AF387" s="251"/>
      <c r="AG387" s="85"/>
      <c r="AK387" s="85"/>
    </row>
    <row r="388" spans="1:55" ht="19.8">
      <c r="A388" s="247"/>
      <c r="B388" s="247"/>
      <c r="C388" s="247"/>
      <c r="D388" s="247"/>
      <c r="E388" s="247"/>
      <c r="F388" s="247"/>
      <c r="G388" s="247"/>
      <c r="H388" s="247"/>
      <c r="I388" s="247"/>
      <c r="J388" s="247"/>
      <c r="K388" s="247"/>
      <c r="L388" s="247"/>
      <c r="M388" s="247"/>
      <c r="N388" s="249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50"/>
      <c r="AD388" s="27"/>
      <c r="AE388" s="26"/>
      <c r="AF388" s="251"/>
      <c r="AG388" s="85"/>
      <c r="AK388" s="85"/>
      <c r="BC388" s="263"/>
    </row>
    <row r="389" spans="1:55" ht="22.8">
      <c r="A389" s="346" t="s">
        <v>513</v>
      </c>
      <c r="B389" s="247"/>
      <c r="C389" s="265"/>
      <c r="D389" s="346"/>
      <c r="E389" s="247"/>
      <c r="F389" s="247"/>
      <c r="G389" s="265" t="s">
        <v>639</v>
      </c>
      <c r="H389" s="280">
        <f>SUM(G391:G405)</f>
        <v>5</v>
      </c>
      <c r="I389" s="248"/>
      <c r="J389" s="247"/>
      <c r="K389" s="248"/>
      <c r="L389" s="345">
        <f>+Raser!P32</f>
        <v>258.10000000000002</v>
      </c>
      <c r="M389" s="249" t="s">
        <v>562</v>
      </c>
      <c r="N389" s="247"/>
      <c r="O389" s="249"/>
      <c r="P389" s="249"/>
      <c r="Q389" s="247"/>
      <c r="R389" s="249"/>
      <c r="S389" s="249"/>
      <c r="T389" s="249"/>
      <c r="U389" s="249"/>
      <c r="V389" s="247"/>
      <c r="W389" s="249"/>
      <c r="X389" s="345">
        <f>+Raser!V32</f>
        <v>488.45571536714618</v>
      </c>
      <c r="Y389" s="249" t="s">
        <v>621</v>
      </c>
      <c r="Z389" s="248"/>
      <c r="AA389" s="247"/>
      <c r="AB389" s="250"/>
      <c r="AD389" s="27"/>
      <c r="AE389" s="26"/>
      <c r="AF389" s="251"/>
      <c r="AG389" s="85"/>
      <c r="AK389" s="85"/>
      <c r="BC389" s="263"/>
    </row>
    <row r="390" spans="1:55" ht="14.25" customHeight="1">
      <c r="A390" s="247"/>
      <c r="B390" s="247"/>
      <c r="C390" s="265"/>
      <c r="D390" s="344"/>
      <c r="E390" s="247"/>
      <c r="F390" s="265"/>
      <c r="G390" s="265"/>
      <c r="H390" s="265"/>
      <c r="I390" s="265"/>
      <c r="J390" s="265"/>
      <c r="K390" s="265"/>
      <c r="L390" s="265"/>
      <c r="M390" s="265"/>
      <c r="N390" s="266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48"/>
      <c r="AA390" s="247"/>
      <c r="AB390" s="250"/>
      <c r="AD390" s="27"/>
      <c r="AE390" s="26"/>
      <c r="AF390" s="251"/>
      <c r="AG390" s="85"/>
      <c r="AK390" s="85"/>
      <c r="BC390" s="263"/>
    </row>
    <row r="391" spans="1:55" ht="15.6">
      <c r="A391" s="247"/>
      <c r="B391" s="267">
        <f>+'Ark1'!C1621</f>
        <v>2024</v>
      </c>
      <c r="C391" s="267">
        <f>+'Ark1'!L1621</f>
        <v>1</v>
      </c>
      <c r="D391" s="267" t="s">
        <v>29</v>
      </c>
      <c r="E391" s="267">
        <f>+'Ark1'!AP1621</f>
        <v>25</v>
      </c>
      <c r="F391" s="267" t="str">
        <f>+IF(G391=0,"",'Ark1'!Q1621)</f>
        <v/>
      </c>
      <c r="G391" s="361">
        <f>+'Ark1'!R1621</f>
        <v>0</v>
      </c>
      <c r="H391" s="268" t="str">
        <f>+IF(G391=0,"",'Ark1'!AE1621)</f>
        <v/>
      </c>
      <c r="I391" s="268"/>
      <c r="J391" s="268" t="str">
        <f>+IF(G391=0,"",'Ark1'!AF1621)</f>
        <v/>
      </c>
      <c r="K391" s="269" t="str">
        <f>+IF(G391=0,"",'Ark1'!T1621)</f>
        <v/>
      </c>
      <c r="L391" s="305" t="str">
        <f>+IF(G391=0,"",'Ark1'!U1621)</f>
        <v/>
      </c>
      <c r="M391" s="268"/>
      <c r="N391" s="270" t="str">
        <f>+IF(G391=0,"",'Ark1'!V1621)</f>
        <v/>
      </c>
      <c r="O391" s="270" t="str">
        <f>+IF(G391=0,"",'Ark1'!W1621)</f>
        <v/>
      </c>
      <c r="P391" s="270" t="str">
        <f>+IF(G391=0,"",'Ark1'!X1621)</f>
        <v/>
      </c>
      <c r="Q391" s="270" t="str">
        <f>+IF(G391=0,"",'Ark1'!AG1621)</f>
        <v/>
      </c>
      <c r="R391" s="270" t="str">
        <f>+IF(G391=0,"",'Ark1'!AH1621)</f>
        <v/>
      </c>
      <c r="S391" s="377" t="str">
        <f>+IF(G391=0,"",'Ark1'!AR1621)</f>
        <v/>
      </c>
      <c r="T391" s="113" t="str">
        <f>+IF(G391=0,"",'Ark1'!AS1621)</f>
        <v/>
      </c>
      <c r="U391" s="270" t="str">
        <f>+IF(G391=0,"",'Ark1'!Y1621)</f>
        <v/>
      </c>
      <c r="V391" s="269" t="str">
        <f>+IF(G391=0,"",'Ark1'!AA1621)</f>
        <v/>
      </c>
      <c r="W391" s="270" t="str">
        <f>+IF(G391=0,"",'Ark1'!AC1621)</f>
        <v/>
      </c>
      <c r="X391" s="305" t="str">
        <f t="shared" ref="X391:X405" si="69">IF(G391=0,"",1000*L391/Q391)</f>
        <v/>
      </c>
      <c r="Y391" s="270" t="str">
        <f t="shared" ref="Y391:Y405" si="70">IF(G391=0,"",L391/C391)</f>
        <v/>
      </c>
      <c r="Z391" s="268" t="str">
        <f t="shared" ref="Z391:Z405" si="71">IF(G391=0,"",G391/F391)</f>
        <v/>
      </c>
      <c r="AA391" s="247"/>
      <c r="AB391" s="250"/>
      <c r="AD391" s="27"/>
      <c r="AE391" s="26"/>
      <c r="AF391" s="251"/>
      <c r="AG391" s="85"/>
      <c r="AK391" s="85"/>
    </row>
    <row r="392" spans="1:55" ht="15.6">
      <c r="A392" s="247"/>
      <c r="B392" s="306">
        <f>+'Ark1'!C1656</f>
        <v>2024</v>
      </c>
      <c r="C392" s="85">
        <f>+'Ark1'!L1656</f>
        <v>2</v>
      </c>
      <c r="D392" s="85" t="s">
        <v>30</v>
      </c>
      <c r="E392" s="85">
        <f>+'Ark1'!AP1656</f>
        <v>25</v>
      </c>
      <c r="F392" s="85" t="str">
        <f>+IF(G392=0,"",'Ark1'!Q1656)</f>
        <v/>
      </c>
      <c r="G392" s="361">
        <f>+'Ark1'!R1656</f>
        <v>0</v>
      </c>
      <c r="H392" s="27" t="str">
        <f>+IF(G392=0,"",'Ark1'!AE1656)</f>
        <v/>
      </c>
      <c r="I392" s="268"/>
      <c r="J392" s="27" t="str">
        <f>+IF(G392=0,"",'Ark1'!AF1656)</f>
        <v/>
      </c>
      <c r="K392" s="26" t="str">
        <f>+IF(G392=0,"",'Ark1'!T1656)</f>
        <v/>
      </c>
      <c r="L392" s="305" t="str">
        <f>+IF(G392=0,"",'Ark1'!U1656)</f>
        <v/>
      </c>
      <c r="M392" s="268"/>
      <c r="N392" s="32" t="str">
        <f>+IF(G392=0,"",'Ark1'!V1656)</f>
        <v/>
      </c>
      <c r="O392" s="32" t="str">
        <f>+IF(G392=0,"",'Ark1'!W1656)</f>
        <v/>
      </c>
      <c r="P392" s="32" t="str">
        <f>+IF(G392=0,"",'Ark1'!X1656)</f>
        <v/>
      </c>
      <c r="Q392" s="32" t="str">
        <f>+IF(G392=0,"",'Ark1'!AG1656)</f>
        <v/>
      </c>
      <c r="R392" s="32" t="str">
        <f>+IF(G392=0,"",'Ark1'!AH1656)</f>
        <v/>
      </c>
      <c r="S392" s="377" t="str">
        <f>+IF(G392=0,"",'Ark1'!AR1656)</f>
        <v/>
      </c>
      <c r="T392" s="113" t="str">
        <f>+IF(G392=0,"",'Ark1'!AS1656)</f>
        <v/>
      </c>
      <c r="U392" s="32" t="str">
        <f>+IF(G392=0,"",'Ark1'!Y1656)</f>
        <v/>
      </c>
      <c r="V392" s="26" t="str">
        <f>+IF(G392=0,"",'Ark1'!AA1656)</f>
        <v/>
      </c>
      <c r="W392" s="32" t="str">
        <f>+IF(G392=0,"",'Ark1'!AC1656)</f>
        <v/>
      </c>
      <c r="X392" s="305" t="str">
        <f t="shared" si="69"/>
        <v/>
      </c>
      <c r="Y392" s="32" t="str">
        <f t="shared" si="70"/>
        <v/>
      </c>
      <c r="Z392" s="27" t="str">
        <f t="shared" si="71"/>
        <v/>
      </c>
      <c r="AA392" s="247"/>
      <c r="AB392" s="250"/>
      <c r="AD392" s="27"/>
      <c r="AE392" s="26"/>
      <c r="AF392" s="251"/>
      <c r="AG392" s="85"/>
      <c r="AK392" s="85"/>
    </row>
    <row r="393" spans="1:55" ht="15.6">
      <c r="A393" s="247"/>
      <c r="B393" s="306">
        <f>+'Ark1'!C1691</f>
        <v>2024</v>
      </c>
      <c r="C393" s="267">
        <f>+'Ark1'!L1691</f>
        <v>3</v>
      </c>
      <c r="D393" s="267" t="s">
        <v>31</v>
      </c>
      <c r="E393" s="267">
        <f>+'Ark1'!AP1691</f>
        <v>25</v>
      </c>
      <c r="F393" s="267" t="str">
        <f>+IF(G393=0,"",'Ark1'!Q1691)</f>
        <v/>
      </c>
      <c r="G393" s="361">
        <f>+'Ark1'!R1691</f>
        <v>0</v>
      </c>
      <c r="H393" s="268" t="str">
        <f>+IF(G393=0,"",'Ark1'!AE1691)</f>
        <v/>
      </c>
      <c r="I393" s="268"/>
      <c r="J393" s="268" t="str">
        <f>+IF(G393=0,"",'Ark1'!AF1691)</f>
        <v/>
      </c>
      <c r="K393" s="269" t="str">
        <f>+IF(G393=0,"",'Ark1'!T1691)</f>
        <v/>
      </c>
      <c r="L393" s="305" t="str">
        <f>+IF(G393=0,"",'Ark1'!U1691)</f>
        <v/>
      </c>
      <c r="M393" s="268"/>
      <c r="N393" s="270" t="str">
        <f>+IF(G393=0,"",'Ark1'!V1691)</f>
        <v/>
      </c>
      <c r="O393" s="270" t="str">
        <f>+IF(G393=0,"",'Ark1'!W1691)</f>
        <v/>
      </c>
      <c r="P393" s="270" t="str">
        <f>+IF(G393=0,"",'Ark1'!X1691)</f>
        <v/>
      </c>
      <c r="Q393" s="270" t="str">
        <f>+IF(G393=0,"",'Ark1'!AG1691)</f>
        <v/>
      </c>
      <c r="R393" s="270" t="str">
        <f>+IF(G393=0,"",'Ark1'!AH1691)</f>
        <v/>
      </c>
      <c r="S393" s="377" t="str">
        <f>+IF(G393=0,"",'Ark1'!AR1691)</f>
        <v/>
      </c>
      <c r="T393" s="113" t="str">
        <f>+IF(G393=0,"",'Ark1'!AS1691)</f>
        <v/>
      </c>
      <c r="U393" s="270" t="str">
        <f>+IF(G393=0,"",'Ark1'!Y1691)</f>
        <v/>
      </c>
      <c r="V393" s="269" t="str">
        <f>+IF(G393=0,"",'Ark1'!AA1691)</f>
        <v/>
      </c>
      <c r="W393" s="270" t="str">
        <f>+IF(G393=0,"",'Ark1'!AC1691)</f>
        <v/>
      </c>
      <c r="X393" s="305" t="str">
        <f t="shared" si="69"/>
        <v/>
      </c>
      <c r="Y393" s="270" t="str">
        <f t="shared" si="70"/>
        <v/>
      </c>
      <c r="Z393" s="268" t="str">
        <f t="shared" si="71"/>
        <v/>
      </c>
      <c r="AA393" s="247"/>
      <c r="AB393" s="250"/>
      <c r="AD393" s="27"/>
      <c r="AE393" s="26"/>
      <c r="AF393" s="251"/>
      <c r="AG393" s="85"/>
      <c r="AK393" s="85"/>
    </row>
    <row r="394" spans="1:55" ht="15.6">
      <c r="A394" s="247"/>
      <c r="B394" s="306">
        <f>+'Ark1'!C1726</f>
        <v>2024</v>
      </c>
      <c r="C394" s="267">
        <f>+'Ark1'!L1726</f>
        <v>4</v>
      </c>
      <c r="D394" s="267" t="s">
        <v>32</v>
      </c>
      <c r="E394" s="85">
        <f>+'Ark1'!AP1726</f>
        <v>25</v>
      </c>
      <c r="F394" s="85" t="str">
        <f>+IF(G394=0,"",'Ark1'!Q1726)</f>
        <v/>
      </c>
      <c r="G394" s="361">
        <f>+'Ark1'!R1726</f>
        <v>0</v>
      </c>
      <c r="H394" s="27" t="str">
        <f>+IF(G394=0,"",'Ark1'!AE1726)</f>
        <v/>
      </c>
      <c r="I394" s="268"/>
      <c r="J394" s="27" t="str">
        <f>+IF(G394=0,"",'Ark1'!AF1726)</f>
        <v/>
      </c>
      <c r="K394" s="26" t="str">
        <f>+IF(G394=0,"",'Ark1'!T1726)</f>
        <v/>
      </c>
      <c r="L394" s="305" t="str">
        <f>+IF(G394=0,"",'Ark1'!U1726)</f>
        <v/>
      </c>
      <c r="M394" s="268"/>
      <c r="N394" s="32" t="str">
        <f>+IF(G394=0,"",'Ark1'!V1726)</f>
        <v/>
      </c>
      <c r="O394" s="32" t="str">
        <f>+IF(G394=0,"",'Ark1'!W1726)</f>
        <v/>
      </c>
      <c r="P394" s="32" t="str">
        <f>+IF(G394=0,"",'Ark1'!X1726)</f>
        <v/>
      </c>
      <c r="Q394" s="32" t="str">
        <f>+IF(G394=0,"",'Ark1'!AG1726)</f>
        <v/>
      </c>
      <c r="R394" s="32" t="str">
        <f>+IF(G394=0,"",'Ark1'!AH1726)</f>
        <v/>
      </c>
      <c r="S394" s="377" t="str">
        <f>+IF(G394=0,"",'Ark1'!AR1726)</f>
        <v/>
      </c>
      <c r="T394" s="113" t="str">
        <f>+IF(G394=0,"",'Ark1'!AS1726)</f>
        <v/>
      </c>
      <c r="U394" s="32" t="str">
        <f>+IF(G394=0,"",'Ark1'!Y1726)</f>
        <v/>
      </c>
      <c r="V394" s="26" t="str">
        <f>+IF(G394=0,"",'Ark1'!AA1726)</f>
        <v/>
      </c>
      <c r="W394" s="32" t="str">
        <f>+IF(G394=0,"",'Ark1'!AC1726)</f>
        <v/>
      </c>
      <c r="X394" s="305" t="str">
        <f t="shared" si="69"/>
        <v/>
      </c>
      <c r="Y394" s="32" t="str">
        <f t="shared" si="70"/>
        <v/>
      </c>
      <c r="Z394" s="27" t="str">
        <f t="shared" si="71"/>
        <v/>
      </c>
      <c r="AA394" s="247"/>
      <c r="AB394" s="26"/>
      <c r="AD394" s="27"/>
      <c r="AE394" s="26"/>
      <c r="AF394" s="85"/>
      <c r="AG394" s="85"/>
      <c r="AK394" s="85"/>
    </row>
    <row r="395" spans="1:55" ht="15.6">
      <c r="A395" s="247"/>
      <c r="B395" s="267">
        <f>+'Ark1'!C1761</f>
        <v>2024</v>
      </c>
      <c r="C395" s="267">
        <f>+'Ark1'!L1761</f>
        <v>5</v>
      </c>
      <c r="D395" s="267" t="s">
        <v>402</v>
      </c>
      <c r="E395" s="275">
        <f>+'Ark1'!AP1761</f>
        <v>25</v>
      </c>
      <c r="F395" s="267">
        <f>+IF(G395=0,"",'Ark1'!Q1761)</f>
        <v>1</v>
      </c>
      <c r="G395" s="361">
        <f>+'Ark1'!R1761</f>
        <v>1</v>
      </c>
      <c r="H395" s="268">
        <f>+'Ark1'!AE1761</f>
        <v>20</v>
      </c>
      <c r="I395" s="268"/>
      <c r="J395" s="268">
        <f>+IF(G395=0,"",'Ark1'!AF1761)</f>
        <v>15.125920185974426</v>
      </c>
      <c r="K395" s="269">
        <f>+IF(G395=0,"",'Ark1'!T1761)</f>
        <v>7</v>
      </c>
      <c r="L395" s="305">
        <f>+IF(G395=0,"",'Ark1'!U1761)</f>
        <v>195.20000000000005</v>
      </c>
      <c r="M395" s="268"/>
      <c r="N395" s="270">
        <f>+IF(G395=0,"",'Ark1'!V1761)</f>
        <v>0</v>
      </c>
      <c r="O395" s="270">
        <f>+IF(G395=0,"",'Ark1'!W1761)</f>
        <v>100</v>
      </c>
      <c r="P395" s="270">
        <f>+IF(G395=0,"",'Ark1'!X1761)</f>
        <v>0</v>
      </c>
      <c r="Q395" s="270">
        <f>+IF(G395=0,"",'Ark1'!AG1761)</f>
        <v>378</v>
      </c>
      <c r="R395" s="270">
        <f>+IF(G395=0,"",'Ark1'!AH1761)</f>
        <v>0</v>
      </c>
      <c r="S395" s="377">
        <f>+IF(G395=0,"",'Ark1'!AR1761)</f>
        <v>188</v>
      </c>
      <c r="T395" s="113">
        <f>+IF(G395=0,"",'Ark1'!AS1761)</f>
        <v>29.3468210319486</v>
      </c>
      <c r="U395" s="270">
        <f>+IF(G395=0,"",'Ark1'!Y1761)</f>
        <v>0</v>
      </c>
      <c r="V395" s="269">
        <f>+IF(G395=0,"",'Ark1'!AA1761)</f>
        <v>0</v>
      </c>
      <c r="W395" s="270">
        <f>+IF(G395=0,"",'Ark1'!AC1761)</f>
        <v>0</v>
      </c>
      <c r="X395" s="305">
        <f t="shared" si="69"/>
        <v>516.40211640211658</v>
      </c>
      <c r="Y395" s="270">
        <f t="shared" si="70"/>
        <v>39.040000000000006</v>
      </c>
      <c r="Z395" s="268">
        <f t="shared" si="71"/>
        <v>1</v>
      </c>
      <c r="AA395" s="247"/>
      <c r="AB395" s="26"/>
      <c r="AD395" s="27"/>
      <c r="AE395" s="26"/>
      <c r="AF395" s="85"/>
      <c r="AG395" s="85"/>
      <c r="AK395" s="85"/>
    </row>
    <row r="396" spans="1:55" ht="15.6">
      <c r="A396" s="247"/>
      <c r="B396" s="330">
        <f>+'Ark1'!C1796</f>
        <v>2024</v>
      </c>
      <c r="C396" s="267">
        <f>+'Ark1'!L1796</f>
        <v>6</v>
      </c>
      <c r="D396" s="267" t="s">
        <v>33</v>
      </c>
      <c r="E396" s="276">
        <f>+'Ark1'!AP1796</f>
        <v>25</v>
      </c>
      <c r="F396" s="85">
        <f>+IF(G396=0,"",'Ark1'!Q1796)</f>
        <v>3</v>
      </c>
      <c r="G396" s="361">
        <f>+'Ark1'!R1796</f>
        <v>3</v>
      </c>
      <c r="H396" s="27">
        <f>+IF(G396=0,"",'Ark1'!AE1796)</f>
        <v>60</v>
      </c>
      <c r="I396" s="268"/>
      <c r="J396" s="27">
        <f>+IF(G396=0,"",'Ark1'!AF1796)</f>
        <v>64.277411855869829</v>
      </c>
      <c r="K396" s="26">
        <f>+IF(G396=0,"",'Ark1'!T1796)</f>
        <v>5.6666666666666679</v>
      </c>
      <c r="L396" s="305">
        <f>+IF(G396=0,"",'Ark1'!U1796)</f>
        <v>276.5</v>
      </c>
      <c r="M396" s="268"/>
      <c r="N396" s="32">
        <f>+IF(G396=0,"",'Ark1'!V1796)</f>
        <v>100</v>
      </c>
      <c r="O396" s="32">
        <f>+IF(G396=0,"",'Ark1'!W1796)</f>
        <v>0</v>
      </c>
      <c r="P396" s="32">
        <f>+IF(G396=0,"",'Ark1'!X1796)</f>
        <v>0</v>
      </c>
      <c r="Q396" s="32">
        <f>+IF(G396=0,"",'Ark1'!AG1796)</f>
        <v>607.66666666666652</v>
      </c>
      <c r="R396" s="32">
        <f>+IF(G396=0,"",'Ark1'!AH1796)</f>
        <v>0</v>
      </c>
      <c r="S396" s="377">
        <f>+IF(G396=0,"",'Ark1'!AR1796)</f>
        <v>202</v>
      </c>
      <c r="T396" s="113">
        <f>+IF(G396=0,"",'Ark1'!AS1796)</f>
        <v>33.456571605747989</v>
      </c>
      <c r="U396" s="32">
        <f>+IF(G396=0,"",'Ark1'!Y1796)</f>
        <v>34.164406429304101</v>
      </c>
      <c r="V396" s="26">
        <f>+IF(G396=0,"",'Ark1'!AA1796)</f>
        <v>0.4714045207910284</v>
      </c>
      <c r="W396" s="32">
        <f>+IF(G396=0,"",'Ark1'!AC1796)</f>
        <v>-99.553423371934272</v>
      </c>
      <c r="X396" s="305">
        <f t="shared" si="69"/>
        <v>455.01919912232597</v>
      </c>
      <c r="Y396" s="32">
        <f t="shared" si="70"/>
        <v>46.083333333333336</v>
      </c>
      <c r="Z396" s="27">
        <f t="shared" si="71"/>
        <v>1</v>
      </c>
      <c r="AA396" s="247"/>
      <c r="AB396" s="26"/>
      <c r="AD396" s="27"/>
      <c r="AE396" s="26"/>
      <c r="AF396" s="85"/>
      <c r="AG396" s="85"/>
      <c r="AK396" s="85"/>
    </row>
    <row r="397" spans="1:55" ht="15.6">
      <c r="A397" s="247"/>
      <c r="B397" s="330">
        <f>+'Ark1'!C1831</f>
        <v>2024</v>
      </c>
      <c r="C397" s="267">
        <f>+'Ark1'!L1831</f>
        <v>7</v>
      </c>
      <c r="D397" s="267" t="s">
        <v>34</v>
      </c>
      <c r="E397" s="275">
        <f>+'Ark1'!AP1831</f>
        <v>25</v>
      </c>
      <c r="F397" s="267">
        <f>+IF(G397=0,"",'Ark1'!Q1831)</f>
        <v>1</v>
      </c>
      <c r="G397" s="361">
        <f>+'Ark1'!R1831</f>
        <v>1</v>
      </c>
      <c r="H397" s="268">
        <f>+IF(G397=0,"",'Ark1'!AE1831)</f>
        <v>20</v>
      </c>
      <c r="I397" s="268"/>
      <c r="J397" s="268">
        <f>+IF(G397=0,"",'Ark1'!AF1831)</f>
        <v>20.596667958155749</v>
      </c>
      <c r="K397" s="269">
        <f>+IF(G397=0,"",'Ark1'!T1831)</f>
        <v>7</v>
      </c>
      <c r="L397" s="305">
        <f>+IF(G397=0,"",'Ark1'!U1831)</f>
        <v>265.8</v>
      </c>
      <c r="M397" s="268"/>
      <c r="N397" s="270">
        <f>+IF(G397=0,"",'Ark1'!V1831)</f>
        <v>100</v>
      </c>
      <c r="O397" s="270">
        <f>+IF(G397=0,"",'Ark1'!W1831)</f>
        <v>100</v>
      </c>
      <c r="P397" s="270">
        <f>+IF(G397=0,"",'Ark1'!X1831)</f>
        <v>0</v>
      </c>
      <c r="Q397" s="270">
        <f>+IF(G397=0,"",'Ark1'!AG1831)</f>
        <v>441</v>
      </c>
      <c r="R397" s="270">
        <f>+IF(G397=0,"",'Ark1'!AH1831)</f>
        <v>0</v>
      </c>
      <c r="S397" s="377">
        <f>+IF(G397=0,"",'Ark1'!AR1831)</f>
        <v>195</v>
      </c>
      <c r="T397" s="113">
        <f>+IF(G397=0,"",'Ark1'!AS1831)</f>
        <v>35.873834690402745</v>
      </c>
      <c r="U397" s="270">
        <f>+IF(G397=0,"",'Ark1'!Y1831)</f>
        <v>0</v>
      </c>
      <c r="V397" s="269">
        <f>+IF(G397=0,"",'Ark1'!AA1831)</f>
        <v>0</v>
      </c>
      <c r="W397" s="270">
        <f>+IF(G397=0,"",'Ark1'!AC1831)</f>
        <v>0</v>
      </c>
      <c r="X397" s="305">
        <f t="shared" si="69"/>
        <v>602.7210884353741</v>
      </c>
      <c r="Y397" s="270">
        <f t="shared" si="70"/>
        <v>37.971428571428575</v>
      </c>
      <c r="Z397" s="268">
        <f t="shared" si="71"/>
        <v>1</v>
      </c>
      <c r="AA397" s="247"/>
      <c r="AB397" s="251"/>
      <c r="AD397" s="27"/>
      <c r="AE397" s="26"/>
      <c r="AF397" s="251"/>
      <c r="AG397" s="85"/>
      <c r="AK397" s="85"/>
    </row>
    <row r="398" spans="1:55" ht="15.6">
      <c r="A398" s="247"/>
      <c r="B398" s="85">
        <f>+'Ark1'!C1866</f>
        <v>2024</v>
      </c>
      <c r="C398" s="85">
        <f>+'Ark1'!L1866</f>
        <v>8</v>
      </c>
      <c r="D398" s="85" t="s">
        <v>35</v>
      </c>
      <c r="E398" s="276">
        <f>+'Ark1'!AP1866</f>
        <v>25</v>
      </c>
      <c r="F398" s="85" t="str">
        <f>+IF(G398=0,"",'Ark1'!Q1866)</f>
        <v/>
      </c>
      <c r="G398" s="361">
        <f>+'Ark1'!R1866</f>
        <v>0</v>
      </c>
      <c r="H398" s="27" t="str">
        <f>+IF(G398=0,"",'Ark1'!AE1866)</f>
        <v/>
      </c>
      <c r="I398" s="268"/>
      <c r="J398" s="27" t="str">
        <f>+IF(G398=0,"",'Ark1'!AF1866)</f>
        <v/>
      </c>
      <c r="K398" s="26" t="str">
        <f>+IF(G398=0,"",'Ark1'!T1866)</f>
        <v/>
      </c>
      <c r="L398" s="305" t="str">
        <f>+IF(G398=0,"",'Ark1'!U1866)</f>
        <v/>
      </c>
      <c r="M398" s="268"/>
      <c r="N398" s="32" t="str">
        <f>+IF(G398=0,"",'Ark1'!V1866)</f>
        <v/>
      </c>
      <c r="O398" s="32" t="str">
        <f>+IF(G398=0,"",'Ark1'!W1866)</f>
        <v/>
      </c>
      <c r="P398" s="32" t="str">
        <f>+IF(G398=0,"",'Ark1'!X1866)</f>
        <v/>
      </c>
      <c r="Q398" s="32" t="str">
        <f>+IF(G398=0,"",'Ark1'!AG1866)</f>
        <v/>
      </c>
      <c r="R398" s="32" t="str">
        <f>+IF(G398=0,"",'Ark1'!AH1866)</f>
        <v/>
      </c>
      <c r="S398" s="377" t="str">
        <f>+IF(G398=0,"",'Ark1'!AR1866)</f>
        <v/>
      </c>
      <c r="T398" s="113" t="str">
        <f>+IF(G398=0,"",'Ark1'!AS1866)</f>
        <v/>
      </c>
      <c r="U398" s="32" t="str">
        <f>+IF(G398=0,"",'Ark1'!Y1866)</f>
        <v/>
      </c>
      <c r="V398" s="26" t="str">
        <f>+IF(G398=0,"",'Ark1'!AA1866)</f>
        <v/>
      </c>
      <c r="W398" s="32" t="str">
        <f>+IF(G398=0,"",'Ark1'!AC1866)</f>
        <v/>
      </c>
      <c r="X398" s="305" t="str">
        <f t="shared" si="69"/>
        <v/>
      </c>
      <c r="Y398" s="32" t="str">
        <f t="shared" si="70"/>
        <v/>
      </c>
      <c r="Z398" s="27" t="str">
        <f t="shared" si="71"/>
        <v/>
      </c>
      <c r="AA398" s="247"/>
      <c r="AB398" s="251"/>
      <c r="AD398" s="27"/>
      <c r="AE398" s="26"/>
      <c r="AF398" s="251"/>
      <c r="AG398" s="85"/>
      <c r="AK398" s="85"/>
    </row>
    <row r="399" spans="1:55" ht="15.6">
      <c r="A399" s="247"/>
      <c r="B399" s="330">
        <f>+'Ark1'!C1901</f>
        <v>2024</v>
      </c>
      <c r="C399" s="267">
        <f>+'Ark1'!L1901</f>
        <v>9</v>
      </c>
      <c r="D399" s="267" t="s">
        <v>36</v>
      </c>
      <c r="E399" s="275">
        <f>+'Ark1'!AP1901</f>
        <v>25</v>
      </c>
      <c r="F399" s="267" t="str">
        <f>+IF(G399=0,"",'Ark1'!Q1901)</f>
        <v/>
      </c>
      <c r="G399" s="361">
        <f>+'Ark1'!R1901</f>
        <v>0</v>
      </c>
      <c r="H399" s="268" t="str">
        <f>+IF(G399=0,"",'Ark1'!AE1901)</f>
        <v/>
      </c>
      <c r="I399" s="268"/>
      <c r="J399" s="268" t="str">
        <f>+IF(G399=0,"",'Ark1'!AF1901)</f>
        <v/>
      </c>
      <c r="K399" s="269" t="str">
        <f>+IF(G399=0,"",'Ark1'!T1901)</f>
        <v/>
      </c>
      <c r="L399" s="305" t="str">
        <f>+IF(G399=0,"",'Ark1'!U1901)</f>
        <v/>
      </c>
      <c r="M399" s="268"/>
      <c r="N399" s="270" t="str">
        <f>+IF(G399=0,"",'Ark1'!V1901)</f>
        <v/>
      </c>
      <c r="O399" s="270" t="str">
        <f>+IF(G399=0,"",'Ark1'!W1901)</f>
        <v/>
      </c>
      <c r="P399" s="270" t="str">
        <f>+IF(G399=0,"",'Ark1'!X1901)</f>
        <v/>
      </c>
      <c r="Q399" s="270" t="str">
        <f>+IF(G399=0,"",'Ark1'!AG1901)</f>
        <v/>
      </c>
      <c r="R399" s="270" t="str">
        <f>+IF(G399=0,"",'Ark1'!AH1901)</f>
        <v/>
      </c>
      <c r="S399" s="377" t="str">
        <f>+IF(G399=0,"",'Ark1'!AR1901)</f>
        <v/>
      </c>
      <c r="T399" s="113" t="str">
        <f>+IF(G399=0,"",'Ark1'!AS1901)</f>
        <v/>
      </c>
      <c r="U399" s="270" t="str">
        <f>+IF(G399=0,"",'Ark1'!Y1901)</f>
        <v/>
      </c>
      <c r="V399" s="269" t="str">
        <f>+IF(G399=0,"",'Ark1'!AA1901)</f>
        <v/>
      </c>
      <c r="W399" s="270" t="str">
        <f>+IF(G399=0,"",'Ark1'!AC1901)</f>
        <v/>
      </c>
      <c r="X399" s="305" t="str">
        <f t="shared" si="69"/>
        <v/>
      </c>
      <c r="Y399" s="270" t="str">
        <f t="shared" si="70"/>
        <v/>
      </c>
      <c r="Z399" s="268" t="str">
        <f t="shared" si="71"/>
        <v/>
      </c>
      <c r="AA399" s="247"/>
      <c r="AB399" s="26"/>
      <c r="AD399" s="27"/>
      <c r="AE399" s="26"/>
      <c r="AF399" s="85"/>
      <c r="AG399" s="85"/>
      <c r="AK399" s="85"/>
    </row>
    <row r="400" spans="1:55" ht="15.6">
      <c r="A400" s="247"/>
      <c r="B400" s="330">
        <f>+'Ark1'!C1936</f>
        <v>2024</v>
      </c>
      <c r="C400" s="267">
        <f>+'Ark1'!L1936</f>
        <v>10</v>
      </c>
      <c r="D400" s="267" t="s">
        <v>37</v>
      </c>
      <c r="E400" s="276">
        <f>+'Ark1'!AP1936</f>
        <v>25</v>
      </c>
      <c r="F400" s="85" t="str">
        <f>+IF(G400=0,"",'Ark1'!Q1936)</f>
        <v/>
      </c>
      <c r="G400" s="361">
        <f>+'Ark1'!R1936</f>
        <v>0</v>
      </c>
      <c r="H400" s="27" t="str">
        <f>+IF(G400=0,"",'Ark1'!AE1936)</f>
        <v/>
      </c>
      <c r="I400" s="268"/>
      <c r="J400" s="27" t="str">
        <f>+IF(G400=0,"",'Ark1'!AF1936)</f>
        <v/>
      </c>
      <c r="K400" s="26" t="str">
        <f>+IF(G400=0,"",'Ark1'!T1936)</f>
        <v/>
      </c>
      <c r="L400" s="305" t="str">
        <f>+IF(G400=0,"",'Ark1'!U1936)</f>
        <v/>
      </c>
      <c r="M400" s="268"/>
      <c r="N400" s="32" t="str">
        <f>+IF(G400=0,"",'Ark1'!V1936)</f>
        <v/>
      </c>
      <c r="O400" s="32" t="str">
        <f>+IF(G400=0,"",'Ark1'!W1936)</f>
        <v/>
      </c>
      <c r="P400" s="32" t="str">
        <f>+IF(G400=0,"",'Ark1'!X1936)</f>
        <v/>
      </c>
      <c r="Q400" s="32" t="str">
        <f>+IF(G400=0,"",'Ark1'!AG1936)</f>
        <v/>
      </c>
      <c r="R400" s="32" t="str">
        <f>+IF(G400=0,"",'Ark1'!AH1936)</f>
        <v/>
      </c>
      <c r="S400" s="377" t="str">
        <f>+IF(G400=0,"",'Ark1'!AR1936)</f>
        <v/>
      </c>
      <c r="T400" s="113" t="str">
        <f>+IF(G400=0,"",'Ark1'!AS1936)</f>
        <v/>
      </c>
      <c r="U400" s="32" t="str">
        <f>+IF(G400=0,"",'Ark1'!Y1936)</f>
        <v/>
      </c>
      <c r="V400" s="26" t="str">
        <f>+IF(G400=0,"",'Ark1'!AA1936)</f>
        <v/>
      </c>
      <c r="W400" s="32" t="str">
        <f>+IF(G400=0,"",'Ark1'!AC1936)</f>
        <v/>
      </c>
      <c r="X400" s="305" t="str">
        <f t="shared" si="69"/>
        <v/>
      </c>
      <c r="Y400" s="32" t="str">
        <f t="shared" si="70"/>
        <v/>
      </c>
      <c r="Z400" s="27" t="str">
        <f t="shared" si="71"/>
        <v/>
      </c>
      <c r="AA400" s="247"/>
      <c r="AB400" s="26"/>
      <c r="AD400" s="27"/>
      <c r="AE400" s="26"/>
      <c r="AF400" s="85"/>
      <c r="AG400" s="85"/>
      <c r="AK400" s="85"/>
    </row>
    <row r="401" spans="1:55" ht="15.6">
      <c r="A401" s="247"/>
      <c r="B401" s="330">
        <f>+'Ark1'!C1971</f>
        <v>2024</v>
      </c>
      <c r="C401" s="267">
        <f>+'Ark1'!L1971</f>
        <v>11</v>
      </c>
      <c r="D401" s="267" t="s">
        <v>38</v>
      </c>
      <c r="E401" s="275">
        <f>+'Ark1'!AP1971</f>
        <v>25</v>
      </c>
      <c r="F401" s="267" t="str">
        <f>+IF(G401=0,"",'Ark1'!Q1971)</f>
        <v/>
      </c>
      <c r="G401" s="361">
        <f>+'Ark1'!R1971</f>
        <v>0</v>
      </c>
      <c r="H401" s="268" t="str">
        <f>+IF(G401=0,"",'Ark1'!AE1971)</f>
        <v/>
      </c>
      <c r="I401" s="268"/>
      <c r="J401" s="268" t="str">
        <f>+IF(G401=0,"",'Ark1'!AF1971)</f>
        <v/>
      </c>
      <c r="K401" s="269" t="str">
        <f>+IF(G401=0,"",'Ark1'!T1971)</f>
        <v/>
      </c>
      <c r="L401" s="305" t="str">
        <f>+IF(G401=0,"",'Ark1'!U1971)</f>
        <v/>
      </c>
      <c r="M401" s="268"/>
      <c r="N401" s="270" t="str">
        <f>+IF(G401=0,"",'Ark1'!V1971)</f>
        <v/>
      </c>
      <c r="O401" s="270" t="str">
        <f>+IF(G401=0,"",'Ark1'!W1971)</f>
        <v/>
      </c>
      <c r="P401" s="270" t="str">
        <f>+IF(G401=0,"",'Ark1'!X1971)</f>
        <v/>
      </c>
      <c r="Q401" s="270" t="str">
        <f>+IF(G401=0,"",'Ark1'!AG1971)</f>
        <v/>
      </c>
      <c r="R401" s="270" t="str">
        <f>+IF(G401=0,"",'Ark1'!AH1971)</f>
        <v/>
      </c>
      <c r="S401" s="377" t="str">
        <f>+IF(G401=0,"",'Ark1'!AR1971)</f>
        <v/>
      </c>
      <c r="T401" s="113" t="str">
        <f>+IF(G401=0,"",'Ark1'!AS1971)</f>
        <v/>
      </c>
      <c r="U401" s="270" t="str">
        <f>+IF(G401=0,"",'Ark1'!Y1971)</f>
        <v/>
      </c>
      <c r="V401" s="269" t="str">
        <f>+IF(G401=0,"",'Ark1'!AA1971)</f>
        <v/>
      </c>
      <c r="W401" s="270" t="str">
        <f>+IF(G401=0,"",'Ark1'!AC1971)</f>
        <v/>
      </c>
      <c r="X401" s="305" t="str">
        <f t="shared" si="69"/>
        <v/>
      </c>
      <c r="Y401" s="270" t="str">
        <f t="shared" si="70"/>
        <v/>
      </c>
      <c r="Z401" s="268" t="str">
        <f t="shared" si="71"/>
        <v/>
      </c>
      <c r="AA401" s="247"/>
      <c r="AB401" s="26"/>
      <c r="AD401" s="27"/>
      <c r="AE401" s="26"/>
      <c r="AF401" s="85"/>
      <c r="AG401" s="85"/>
      <c r="AK401" s="85"/>
    </row>
    <row r="402" spans="1:55" ht="15.6">
      <c r="A402" s="247"/>
      <c r="B402" s="330">
        <f>+'Ark1'!C2006</f>
        <v>2024</v>
      </c>
      <c r="C402" s="267">
        <f>+'Ark1'!L2006</f>
        <v>12</v>
      </c>
      <c r="D402" s="267" t="s">
        <v>39</v>
      </c>
      <c r="E402" s="276">
        <f>+'Ark1'!AP2006</f>
        <v>25</v>
      </c>
      <c r="F402" s="85" t="str">
        <f>+IF(G402=0,"",'Ark1'!Q2006)</f>
        <v/>
      </c>
      <c r="G402" s="361">
        <f>+'Ark1'!R2006</f>
        <v>0</v>
      </c>
      <c r="H402" s="27" t="str">
        <f>+IF(G402=0,"",'Ark1'!AE2006)</f>
        <v/>
      </c>
      <c r="I402" s="268"/>
      <c r="J402" s="27" t="str">
        <f>+IF(G402=0,"",'Ark1'!AF2006)</f>
        <v/>
      </c>
      <c r="K402" s="26" t="str">
        <f>+IF(G402=0,"",'Ark1'!T2006)</f>
        <v/>
      </c>
      <c r="L402" s="305" t="str">
        <f>+IF(G402=0,"",'Ark1'!U2006)</f>
        <v/>
      </c>
      <c r="M402" s="268"/>
      <c r="N402" s="32" t="str">
        <f>+IF(G402=0,"",'Ark1'!V2006)</f>
        <v/>
      </c>
      <c r="O402" s="32" t="str">
        <f>+IF(G402=0,"",'Ark1'!W2006)</f>
        <v/>
      </c>
      <c r="P402" s="32" t="str">
        <f>+IF(G402=0,"",'Ark1'!X2006)</f>
        <v/>
      </c>
      <c r="Q402" s="32" t="str">
        <f>+IF(G402=0,"",'Ark1'!AG2006)</f>
        <v/>
      </c>
      <c r="R402" s="32" t="str">
        <f>+IF(G402=0,"",'Ark1'!AH2006)</f>
        <v/>
      </c>
      <c r="S402" s="377" t="str">
        <f>+IF(G402=0,"",'Ark1'!AR2006)</f>
        <v/>
      </c>
      <c r="T402" s="113" t="str">
        <f>+IF(G402=0,"",'Ark1'!AS2006)</f>
        <v/>
      </c>
      <c r="U402" s="32" t="str">
        <f>+IF(G402=0,"",'Ark1'!Y2006)</f>
        <v/>
      </c>
      <c r="V402" s="26" t="str">
        <f>+IF(G402=0,"",'Ark1'!AA2006)</f>
        <v/>
      </c>
      <c r="W402" s="32" t="str">
        <f>+IF(G402=0,"",'Ark1'!AC2006)</f>
        <v/>
      </c>
      <c r="X402" s="305" t="str">
        <f t="shared" si="69"/>
        <v/>
      </c>
      <c r="Y402" s="32" t="str">
        <f t="shared" si="70"/>
        <v/>
      </c>
      <c r="Z402" s="27" t="str">
        <f t="shared" si="71"/>
        <v/>
      </c>
      <c r="AA402" s="247"/>
      <c r="AB402" s="26"/>
      <c r="AD402" s="27"/>
      <c r="AE402" s="26"/>
      <c r="AF402" s="85"/>
      <c r="AG402" s="85"/>
      <c r="AK402" s="85"/>
    </row>
    <row r="403" spans="1:55" ht="15.6">
      <c r="A403" s="247"/>
      <c r="B403" s="330">
        <f>+'Ark1'!C2041</f>
        <v>2024</v>
      </c>
      <c r="C403" s="267">
        <f>+'Ark1'!L2041</f>
        <v>13</v>
      </c>
      <c r="D403" s="267" t="s">
        <v>40</v>
      </c>
      <c r="E403" s="275">
        <f>+'Ark1'!AP2041</f>
        <v>25</v>
      </c>
      <c r="F403" s="267" t="str">
        <f>+IF(G403=0,"",'Ark1'!Q2041)</f>
        <v/>
      </c>
      <c r="G403" s="361">
        <f>+'Ark1'!R2041</f>
        <v>0</v>
      </c>
      <c r="H403" s="268" t="str">
        <f>+IF(G403=0,"",'Ark1'!AE2041)</f>
        <v/>
      </c>
      <c r="I403" s="268"/>
      <c r="J403" s="268" t="str">
        <f>+IF(G403=0,"",'Ark1'!AF2041)</f>
        <v/>
      </c>
      <c r="K403" s="269" t="str">
        <f>+IF(G403=0,"",'Ark1'!T2041)</f>
        <v/>
      </c>
      <c r="L403" s="305" t="str">
        <f>+IF(G403=0,"",'Ark1'!U2041)</f>
        <v/>
      </c>
      <c r="M403" s="268"/>
      <c r="N403" s="270" t="str">
        <f>+IF(G403=0,"",'Ark1'!V2041)</f>
        <v/>
      </c>
      <c r="O403" s="270" t="str">
        <f>+IF(G403=0,"",'Ark1'!W2041)</f>
        <v/>
      </c>
      <c r="P403" s="270" t="str">
        <f>+IF(G403=0,"",'Ark1'!X2041)</f>
        <v/>
      </c>
      <c r="Q403" s="270" t="str">
        <f>+IF(G403=0,"",'Ark1'!AG2041)</f>
        <v/>
      </c>
      <c r="R403" s="270" t="str">
        <f>+IF(G403=0,"",'Ark1'!AH2041)</f>
        <v/>
      </c>
      <c r="S403" s="377" t="str">
        <f>+IF(G403=0,"",'Ark1'!AR1940)</f>
        <v/>
      </c>
      <c r="T403" s="113" t="str">
        <f>+IF(G403=0,"",'Ark1'!AS1940)</f>
        <v/>
      </c>
      <c r="U403" s="270" t="str">
        <f>+IF(G403=0,"",'Ark1'!Y2041)</f>
        <v/>
      </c>
      <c r="V403" s="269" t="str">
        <f>+IF(G403=0,"",'Ark1'!AA2041)</f>
        <v/>
      </c>
      <c r="W403" s="270" t="str">
        <f>+IF(G403=0,"",'Ark1'!AC2041)</f>
        <v/>
      </c>
      <c r="X403" s="305" t="str">
        <f t="shared" si="69"/>
        <v/>
      </c>
      <c r="Y403" s="270" t="str">
        <f t="shared" si="70"/>
        <v/>
      </c>
      <c r="Z403" s="268" t="str">
        <f t="shared" si="71"/>
        <v/>
      </c>
      <c r="AA403" s="247"/>
      <c r="AB403" s="26"/>
      <c r="AD403" s="27"/>
      <c r="AE403" s="26"/>
      <c r="AF403" s="85"/>
      <c r="AG403" s="85"/>
      <c r="AK403" s="85"/>
    </row>
    <row r="404" spans="1:55" ht="15.6">
      <c r="A404" s="247"/>
      <c r="B404" s="330">
        <f>+'Ark1'!C2076</f>
        <v>2024</v>
      </c>
      <c r="C404" s="267">
        <f>+'Ark1'!L2076</f>
        <v>14</v>
      </c>
      <c r="D404" s="267" t="s">
        <v>403</v>
      </c>
      <c r="E404" s="276">
        <f>+'Ark1'!AP2076</f>
        <v>25</v>
      </c>
      <c r="F404" s="85" t="str">
        <f>+IF(G404=0,"",'Ark1'!Q2076)</f>
        <v/>
      </c>
      <c r="G404" s="361">
        <f>+'Ark1'!R2076</f>
        <v>0</v>
      </c>
      <c r="H404" s="27" t="str">
        <f>+IF(G404=0,"",'Ark1'!AE2076)</f>
        <v/>
      </c>
      <c r="I404" s="268"/>
      <c r="J404" s="27" t="str">
        <f>+IF(G404=0,"",'Ark1'!AF2076)</f>
        <v/>
      </c>
      <c r="K404" s="26" t="str">
        <f>+IF(G404=0,"",'Ark1'!T2076)</f>
        <v/>
      </c>
      <c r="L404" s="305" t="str">
        <f>+IF(G404=0,"",'Ark1'!U2076)</f>
        <v/>
      </c>
      <c r="M404" s="268"/>
      <c r="N404" s="32" t="str">
        <f>+IF(G404=0,"",'Ark1'!V2076)</f>
        <v/>
      </c>
      <c r="O404" s="32" t="str">
        <f>+IF(G404=0,"",'Ark1'!W2076)</f>
        <v/>
      </c>
      <c r="P404" s="32" t="str">
        <f>+IF(G404=0,"",'Ark1'!X2076)</f>
        <v/>
      </c>
      <c r="Q404" s="32" t="str">
        <f>+IF(G404=0,"",'Ark1'!AG2076)</f>
        <v/>
      </c>
      <c r="R404" s="32" t="str">
        <f>+IF(G404=0,"",'Ark1'!AH2076)</f>
        <v/>
      </c>
      <c r="S404" s="377" t="str">
        <f>+IF(G404=0,"",'Ark1'!AR1941)</f>
        <v/>
      </c>
      <c r="T404" s="113" t="str">
        <f>+IF(G404=0,"",'Ark1'!AS1941)</f>
        <v/>
      </c>
      <c r="U404" s="32" t="str">
        <f>+IF(G404=0,"",'Ark1'!Y2076)</f>
        <v/>
      </c>
      <c r="V404" s="26" t="str">
        <f>+IF(G404=0,"",'Ark1'!AA2076)</f>
        <v/>
      </c>
      <c r="W404" s="32" t="str">
        <f>+IF(G404=0,"",'Ark1'!AC2076)</f>
        <v/>
      </c>
      <c r="X404" s="305" t="str">
        <f t="shared" si="69"/>
        <v/>
      </c>
      <c r="Y404" s="32" t="str">
        <f t="shared" si="70"/>
        <v/>
      </c>
      <c r="Z404" s="27" t="str">
        <f t="shared" si="71"/>
        <v/>
      </c>
      <c r="AA404" s="247"/>
      <c r="AB404" s="26"/>
      <c r="AD404" s="27"/>
      <c r="AE404" s="26"/>
      <c r="AF404" s="85"/>
      <c r="AG404" s="85"/>
      <c r="AK404" s="85"/>
    </row>
    <row r="405" spans="1:55" ht="15.6">
      <c r="A405" s="247"/>
      <c r="B405" s="330">
        <f>+'Ark1'!C2111</f>
        <v>2024</v>
      </c>
      <c r="C405" s="267">
        <f>+'Ark1'!L2111</f>
        <v>15</v>
      </c>
      <c r="D405" s="267" t="s">
        <v>41</v>
      </c>
      <c r="E405" s="267">
        <f>+'Ark1'!AP2111</f>
        <v>25</v>
      </c>
      <c r="F405" s="267" t="str">
        <f>+IF(G405=0,"",'Ark1'!Q2111)</f>
        <v/>
      </c>
      <c r="G405" s="361">
        <f>+'Ark1'!R2111</f>
        <v>0</v>
      </c>
      <c r="H405" s="268" t="str">
        <f>+IF(G405=0,"",'Ark1'!AE2111)</f>
        <v/>
      </c>
      <c r="I405" s="268"/>
      <c r="J405" s="268" t="str">
        <f>+IF(G405=0,"",'Ark1'!AF2111)</f>
        <v/>
      </c>
      <c r="K405" s="269" t="str">
        <f>+IF(G405=0,"",'Ark1'!T2111)</f>
        <v/>
      </c>
      <c r="L405" s="380" t="str">
        <f>+IF(G405=0,"",'Ark1'!U2111)</f>
        <v/>
      </c>
      <c r="M405" s="268"/>
      <c r="N405" s="270" t="str">
        <f>+IF(G405=0,"",'Ark1'!V2111)</f>
        <v/>
      </c>
      <c r="O405" s="270" t="str">
        <f>+IF(G405=0,"",'Ark1'!W2111)</f>
        <v/>
      </c>
      <c r="P405" s="270" t="str">
        <f>+IF(G405=0,"",'Ark1'!X2111)</f>
        <v/>
      </c>
      <c r="Q405" s="270" t="str">
        <f>+IF(G405=0,"",'Ark1'!AG2111)</f>
        <v/>
      </c>
      <c r="R405" s="270" t="str">
        <f>+IF(G405=0,"",'Ark1'!AH2111)</f>
        <v/>
      </c>
      <c r="S405" s="377" t="str">
        <f>+IF(G405=0,"",'Ark1'!AR1942)</f>
        <v/>
      </c>
      <c r="T405" s="113" t="str">
        <f>+IF(G405=0,"",'Ark1'!AS1942)</f>
        <v/>
      </c>
      <c r="U405" s="270" t="str">
        <f>+IF(G405=0,"",'Ark1'!Y2111)</f>
        <v/>
      </c>
      <c r="V405" s="269" t="str">
        <f>+IF(G405=0,"",'Ark1'!AA2111)</f>
        <v/>
      </c>
      <c r="W405" s="270" t="str">
        <f>+IF(G405=0,"",'Ark1'!AC2111)</f>
        <v/>
      </c>
      <c r="X405" s="305" t="str">
        <f t="shared" si="69"/>
        <v/>
      </c>
      <c r="Y405" s="270" t="str">
        <f t="shared" si="70"/>
        <v/>
      </c>
      <c r="Z405" s="268" t="str">
        <f t="shared" si="71"/>
        <v/>
      </c>
      <c r="AA405" s="247"/>
      <c r="AB405" s="26"/>
      <c r="AD405" s="27"/>
      <c r="AE405" s="26"/>
      <c r="AF405" s="85"/>
      <c r="AG405" s="85"/>
      <c r="AK405" s="85"/>
    </row>
    <row r="406" spans="1:55" ht="19.8">
      <c r="A406" s="247"/>
      <c r="B406" s="247"/>
      <c r="C406" s="247"/>
      <c r="D406" s="247"/>
      <c r="E406" s="247"/>
      <c r="F406" s="247"/>
      <c r="G406" s="247"/>
      <c r="H406" s="247"/>
      <c r="I406" s="247"/>
      <c r="J406" s="247"/>
      <c r="K406" s="247"/>
      <c r="L406" s="247"/>
      <c r="M406" s="247"/>
      <c r="N406" s="249"/>
      <c r="O406" s="247"/>
      <c r="P406" s="247"/>
      <c r="Q406" s="247"/>
      <c r="R406" s="247"/>
      <c r="S406" s="247"/>
      <c r="T406" s="247"/>
      <c r="U406" s="247"/>
      <c r="V406" s="247"/>
      <c r="W406" s="247"/>
      <c r="X406" s="247"/>
      <c r="Y406" s="247"/>
      <c r="Z406" s="247"/>
      <c r="AA406" s="247"/>
      <c r="AB406" s="250"/>
      <c r="AD406" s="27"/>
      <c r="AE406" s="26"/>
      <c r="AF406" s="251"/>
      <c r="AG406" s="85"/>
      <c r="AK406" s="85"/>
      <c r="BC406" s="263"/>
    </row>
    <row r="407" spans="1:55" ht="22.8">
      <c r="A407" s="346" t="str">
        <f>+Raser!C33</f>
        <v>Blonde d`Aquitaine</v>
      </c>
      <c r="B407" s="247"/>
      <c r="C407" s="265"/>
      <c r="D407" s="346"/>
      <c r="E407" s="247"/>
      <c r="F407" s="247"/>
      <c r="G407" s="265"/>
      <c r="H407" s="280">
        <f>SUM(G409:G423)</f>
        <v>0</v>
      </c>
      <c r="I407" s="248"/>
      <c r="J407" s="247"/>
      <c r="K407" s="248"/>
      <c r="L407" s="345" t="str">
        <f>+Raser!P33</f>
        <v/>
      </c>
      <c r="M407" s="249" t="s">
        <v>562</v>
      </c>
      <c r="N407" s="247"/>
      <c r="O407" s="249"/>
      <c r="P407" s="249"/>
      <c r="Q407" s="247"/>
      <c r="R407" s="249"/>
      <c r="S407" s="249"/>
      <c r="T407" s="249"/>
      <c r="U407" s="249"/>
      <c r="V407" s="247"/>
      <c r="W407" s="249"/>
      <c r="X407" s="345" t="str">
        <f>+Raser!V33</f>
        <v/>
      </c>
      <c r="Y407" s="249" t="s">
        <v>621</v>
      </c>
      <c r="Z407" s="248"/>
      <c r="AA407" s="247"/>
      <c r="AB407" s="250"/>
      <c r="AD407" s="27"/>
      <c r="AE407" s="26"/>
      <c r="AF407" s="251"/>
      <c r="AG407" s="85"/>
      <c r="AK407" s="85"/>
      <c r="BC407" s="263"/>
    </row>
    <row r="408" spans="1:55" ht="14.25" customHeight="1">
      <c r="A408" s="247"/>
      <c r="B408" s="247"/>
      <c r="C408" s="265"/>
      <c r="D408" s="344"/>
      <c r="E408" s="247"/>
      <c r="F408" s="265"/>
      <c r="G408" s="265"/>
      <c r="H408" s="265"/>
      <c r="I408" s="265"/>
      <c r="J408" s="265"/>
      <c r="K408" s="265"/>
      <c r="L408" s="265"/>
      <c r="M408" s="265"/>
      <c r="N408" s="266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48"/>
      <c r="AA408" s="247"/>
      <c r="AB408" s="250"/>
      <c r="AD408" s="27"/>
      <c r="AE408" s="26"/>
      <c r="AF408" s="251"/>
      <c r="AG408" s="85"/>
      <c r="AK408" s="85"/>
      <c r="BC408" s="263"/>
    </row>
    <row r="409" spans="1:55" ht="15.6">
      <c r="A409" s="247"/>
      <c r="B409" s="267">
        <f>+'Ark1'!C1622</f>
        <v>2024</v>
      </c>
      <c r="C409" s="267">
        <f>+'Ark1'!L1622</f>
        <v>1</v>
      </c>
      <c r="D409" s="267" t="s">
        <v>29</v>
      </c>
      <c r="E409" s="267">
        <f>+'Ark1'!AP1622</f>
        <v>26</v>
      </c>
      <c r="F409" s="267" t="str">
        <f>+IF(G409=0,"",'Ark1'!Q1622)</f>
        <v/>
      </c>
      <c r="G409" s="361">
        <f>+'Ark1'!R1622</f>
        <v>0</v>
      </c>
      <c r="H409" s="268" t="str">
        <f>+IF(G409=0,"",'Ark1'!AE1622)</f>
        <v/>
      </c>
      <c r="I409" s="268"/>
      <c r="J409" s="268" t="str">
        <f>+IF(G409=0,"",'Ark1'!AF1622)</f>
        <v/>
      </c>
      <c r="K409" s="269" t="str">
        <f>+IF(G409=0,"",'Ark1'!T1622)</f>
        <v/>
      </c>
      <c r="L409" s="305" t="str">
        <f>+IF(G409=0,"",'Ark1'!U1622)</f>
        <v/>
      </c>
      <c r="M409" s="268"/>
      <c r="N409" s="270" t="str">
        <f>+IF(G409=0,"",'Ark1'!V1622)</f>
        <v/>
      </c>
      <c r="O409" s="270" t="str">
        <f>+IF(G409=0,"",'Ark1'!W1622)</f>
        <v/>
      </c>
      <c r="P409" s="270" t="str">
        <f>+IF(G409=0,"",'Ark1'!X1622)</f>
        <v/>
      </c>
      <c r="Q409" s="270" t="str">
        <f>+IF(G409=0,"",'Ark1'!AG1622)</f>
        <v/>
      </c>
      <c r="R409" s="270" t="str">
        <f>+IF(G409=0,"",'Ark1'!AH1622)</f>
        <v/>
      </c>
      <c r="S409" s="377" t="str">
        <f>+IF(G409=0,"",'Ark1'!AR1622)</f>
        <v/>
      </c>
      <c r="T409" s="113" t="str">
        <f>+IF(G409=0,"",'Ark1'!AS1622)</f>
        <v/>
      </c>
      <c r="U409" s="270" t="str">
        <f>+IF(G409=0,"",'Ark1'!Y1622)</f>
        <v/>
      </c>
      <c r="V409" s="269" t="str">
        <f>+IF(G409=0,"",'Ark1'!AA1622)</f>
        <v/>
      </c>
      <c r="W409" s="270" t="str">
        <f>+IF(G409=0,"",'Ark1'!AC1622)</f>
        <v/>
      </c>
      <c r="X409" s="305" t="str">
        <f t="shared" ref="X409:X423" si="72">IF(G409=0,"",1000*L409/Q409)</f>
        <v/>
      </c>
      <c r="Y409" s="270" t="str">
        <f t="shared" ref="Y409:Y423" si="73">IF(G409=0,"",L409/C409)</f>
        <v/>
      </c>
      <c r="Z409" s="268" t="str">
        <f t="shared" ref="Z409:Z423" si="74">IF(G409=0,"",G409/F409)</f>
        <v/>
      </c>
      <c r="AA409" s="247"/>
      <c r="AB409" s="26"/>
      <c r="AD409" s="27"/>
      <c r="AE409" s="26"/>
      <c r="AF409" s="85"/>
      <c r="AG409" s="85"/>
      <c r="AK409" s="85"/>
    </row>
    <row r="410" spans="1:55" ht="15.6">
      <c r="A410" s="247"/>
      <c r="B410" s="306">
        <f>+'Ark1'!C1657</f>
        <v>2024</v>
      </c>
      <c r="C410" s="85">
        <f>+'Ark1'!L1657</f>
        <v>2</v>
      </c>
      <c r="D410" s="85" t="s">
        <v>30</v>
      </c>
      <c r="E410" s="85">
        <f>+'Ark1'!AP1657</f>
        <v>26</v>
      </c>
      <c r="F410" s="85" t="str">
        <f>+IF(G410=0,"",'Ark1'!Q1657)</f>
        <v/>
      </c>
      <c r="G410" s="361">
        <f>+'Ark1'!R1657</f>
        <v>0</v>
      </c>
      <c r="H410" s="27" t="str">
        <f>+IF(G410=0,"",'Ark1'!AE1657)</f>
        <v/>
      </c>
      <c r="I410" s="268"/>
      <c r="J410" s="27" t="str">
        <f>+IF(G410=0,"",'Ark1'!AF1657)</f>
        <v/>
      </c>
      <c r="K410" s="26" t="str">
        <f>+IF(G410=0,"",'Ark1'!T1657)</f>
        <v/>
      </c>
      <c r="L410" s="305" t="str">
        <f>+IF(G410=0,"",'Ark1'!U1657)</f>
        <v/>
      </c>
      <c r="M410" s="268"/>
      <c r="N410" s="32" t="str">
        <f>+IF(G410=0,"",'Ark1'!V1657)</f>
        <v/>
      </c>
      <c r="O410" s="32" t="str">
        <f>+IF(G410=0,"",'Ark1'!W1657)</f>
        <v/>
      </c>
      <c r="P410" s="32" t="str">
        <f>+IF(G410=0,"",'Ark1'!X1657)</f>
        <v/>
      </c>
      <c r="Q410" s="32" t="str">
        <f>+IF(G410=0,"",'Ark1'!AG1657)</f>
        <v/>
      </c>
      <c r="R410" s="32" t="str">
        <f>+IF(G410=0,"",'Ark1'!AH1657)</f>
        <v/>
      </c>
      <c r="S410" s="377" t="str">
        <f>+IF(G410=0,"",'Ark1'!AR1657)</f>
        <v/>
      </c>
      <c r="T410" s="113" t="str">
        <f>+IF(G410=0,"",'Ark1'!AS1657)</f>
        <v/>
      </c>
      <c r="U410" s="32" t="str">
        <f>+IF(G410=0,"",'Ark1'!Y1657)</f>
        <v/>
      </c>
      <c r="V410" s="26" t="str">
        <f>+IF(G410=0,"",'Ark1'!AA1657)</f>
        <v/>
      </c>
      <c r="W410" s="32" t="str">
        <f>+IF(G410=0,"",'Ark1'!AC1657)</f>
        <v/>
      </c>
      <c r="X410" s="305" t="str">
        <f t="shared" si="72"/>
        <v/>
      </c>
      <c r="Y410" s="32" t="str">
        <f t="shared" si="73"/>
        <v/>
      </c>
      <c r="Z410" s="27" t="str">
        <f t="shared" si="74"/>
        <v/>
      </c>
      <c r="AA410" s="247"/>
      <c r="AB410" s="26"/>
      <c r="AD410" s="27"/>
      <c r="AE410" s="26"/>
      <c r="AF410" s="85"/>
      <c r="AG410" s="85"/>
      <c r="AK410" s="85"/>
    </row>
    <row r="411" spans="1:55" ht="15.6">
      <c r="A411" s="247"/>
      <c r="B411" s="306">
        <f>+'Ark1'!C1692</f>
        <v>2024</v>
      </c>
      <c r="C411" s="267">
        <f>+'Ark1'!L1692</f>
        <v>3</v>
      </c>
      <c r="D411" s="267" t="s">
        <v>31</v>
      </c>
      <c r="E411" s="267">
        <f>+'Ark1'!AP1692</f>
        <v>26</v>
      </c>
      <c r="F411" s="267" t="str">
        <f>+IF(G411=0,"",'Ark1'!Q1692)</f>
        <v/>
      </c>
      <c r="G411" s="361">
        <f>+'Ark1'!R1692</f>
        <v>0</v>
      </c>
      <c r="H411" s="268" t="str">
        <f>+IF(G411=0,"",'Ark1'!AE1692)</f>
        <v/>
      </c>
      <c r="I411" s="268"/>
      <c r="J411" s="268" t="str">
        <f>+IF(G411=0,"",'Ark1'!AF1692)</f>
        <v/>
      </c>
      <c r="K411" s="269" t="str">
        <f>+IF(G411=0,"",'Ark1'!T1692)</f>
        <v/>
      </c>
      <c r="L411" s="305" t="str">
        <f>+IF(G411=0,"",'Ark1'!U1692)</f>
        <v/>
      </c>
      <c r="M411" s="268"/>
      <c r="N411" s="270" t="str">
        <f>+IF(G411=0,"",'Ark1'!V1692)</f>
        <v/>
      </c>
      <c r="O411" s="270" t="str">
        <f>+IF(G411=0,"",'Ark1'!W1692)</f>
        <v/>
      </c>
      <c r="P411" s="270" t="str">
        <f>+IF(G411=0,"",'Ark1'!X1692)</f>
        <v/>
      </c>
      <c r="Q411" s="270" t="str">
        <f>+IF(G411=0,"",'Ark1'!AG1692)</f>
        <v/>
      </c>
      <c r="R411" s="270" t="str">
        <f>+IF(G411=0,"",'Ark1'!AH1692)</f>
        <v/>
      </c>
      <c r="S411" s="377" t="str">
        <f>+IF(G411=0,"",'Ark1'!AR1692)</f>
        <v/>
      </c>
      <c r="T411" s="113" t="str">
        <f>+IF(G411=0,"",'Ark1'!AS1692)</f>
        <v/>
      </c>
      <c r="U411" s="270" t="str">
        <f>+IF(G411=0,"",'Ark1'!Y1692)</f>
        <v/>
      </c>
      <c r="V411" s="269" t="str">
        <f>+IF(G411=0,"",'Ark1'!AA1692)</f>
        <v/>
      </c>
      <c r="W411" s="270" t="str">
        <f>+IF(G411=0,"",'Ark1'!AC1692)</f>
        <v/>
      </c>
      <c r="X411" s="305" t="str">
        <f t="shared" si="72"/>
        <v/>
      </c>
      <c r="Y411" s="270" t="str">
        <f t="shared" si="73"/>
        <v/>
      </c>
      <c r="Z411" s="268" t="str">
        <f t="shared" si="74"/>
        <v/>
      </c>
      <c r="AA411" s="247"/>
      <c r="AB411" s="26"/>
      <c r="AD411" s="27"/>
      <c r="AE411" s="26"/>
      <c r="AF411" s="85"/>
      <c r="AG411" s="85"/>
      <c r="AK411" s="85"/>
    </row>
    <row r="412" spans="1:55" ht="15.6">
      <c r="A412" s="247"/>
      <c r="B412" s="306">
        <f>+'Ark1'!C1727</f>
        <v>2024</v>
      </c>
      <c r="C412" s="267">
        <f>+'Ark1'!L1727</f>
        <v>4</v>
      </c>
      <c r="D412" s="267" t="s">
        <v>32</v>
      </c>
      <c r="E412" s="85">
        <f>+'Ark1'!AP1727</f>
        <v>26</v>
      </c>
      <c r="F412" s="85" t="str">
        <f>+IF(G412=0,"",'Ark1'!Q1727)</f>
        <v/>
      </c>
      <c r="G412" s="361">
        <f>+'Ark1'!R1727</f>
        <v>0</v>
      </c>
      <c r="H412" s="27" t="str">
        <f>+IF(G412=0,"",'Ark1'!AE1727)</f>
        <v/>
      </c>
      <c r="I412" s="268"/>
      <c r="J412" s="27" t="str">
        <f>+IF(G412=0,"",'Ark1'!AF1727)</f>
        <v/>
      </c>
      <c r="K412" s="26" t="str">
        <f>+IF(G412=0,"",'Ark1'!T1727)</f>
        <v/>
      </c>
      <c r="L412" s="305" t="str">
        <f>+IF(G412=0,"",'Ark1'!U1727)</f>
        <v/>
      </c>
      <c r="M412" s="268"/>
      <c r="N412" s="32" t="str">
        <f>+IF(G412=0,"",'Ark1'!V1727)</f>
        <v/>
      </c>
      <c r="O412" s="32" t="str">
        <f>+IF(G412=0,"",'Ark1'!W1727)</f>
        <v/>
      </c>
      <c r="P412" s="32" t="str">
        <f>+IF(G412=0,"",'Ark1'!X1727)</f>
        <v/>
      </c>
      <c r="Q412" s="32" t="str">
        <f>+IF(G412=0,"",'Ark1'!AG1727)</f>
        <v/>
      </c>
      <c r="R412" s="32" t="str">
        <f>+IF(G412=0,"",'Ark1'!AH1727)</f>
        <v/>
      </c>
      <c r="S412" s="377" t="str">
        <f>+IF(G412=0,"",'Ark1'!AR1727)</f>
        <v/>
      </c>
      <c r="T412" s="113" t="str">
        <f>+IF(G412=0,"",'Ark1'!AS1727)</f>
        <v/>
      </c>
      <c r="U412" s="32" t="str">
        <f>+IF(G412=0,"",'Ark1'!Y1727)</f>
        <v/>
      </c>
      <c r="V412" s="26" t="str">
        <f>+IF(G412=0,"",'Ark1'!AA1727)</f>
        <v/>
      </c>
      <c r="W412" s="32" t="str">
        <f>+IF(G412=0,"",'Ark1'!AC1727)</f>
        <v/>
      </c>
      <c r="X412" s="305" t="str">
        <f t="shared" si="72"/>
        <v/>
      </c>
      <c r="Y412" s="32" t="str">
        <f t="shared" si="73"/>
        <v/>
      </c>
      <c r="Z412" s="27" t="str">
        <f t="shared" si="74"/>
        <v/>
      </c>
      <c r="AA412" s="247"/>
      <c r="AB412" s="26"/>
      <c r="AD412" s="27"/>
      <c r="AE412" s="26"/>
      <c r="AF412" s="85"/>
      <c r="AG412" s="85"/>
      <c r="AK412" s="85"/>
    </row>
    <row r="413" spans="1:55" ht="15.6">
      <c r="A413" s="247"/>
      <c r="B413" s="267">
        <f>+'Ark1'!C1762</f>
        <v>2024</v>
      </c>
      <c r="C413" s="267">
        <f>+'Ark1'!L1762</f>
        <v>5</v>
      </c>
      <c r="D413" s="267" t="s">
        <v>402</v>
      </c>
      <c r="E413" s="275">
        <f>+'Ark1'!AP1762</f>
        <v>26</v>
      </c>
      <c r="F413" s="267" t="str">
        <f>+IF(G413=0,"",'Ark1'!Q1762)</f>
        <v/>
      </c>
      <c r="G413" s="361">
        <f>+'Ark1'!R1762</f>
        <v>0</v>
      </c>
      <c r="H413" s="268">
        <f>+'Ark1'!AE1762</f>
        <v>0</v>
      </c>
      <c r="I413" s="268"/>
      <c r="J413" s="268" t="str">
        <f>+IF(G413=0,"",'Ark1'!AF1762)</f>
        <v/>
      </c>
      <c r="K413" s="269" t="str">
        <f>+IF(G413=0,"",'Ark1'!T1762)</f>
        <v/>
      </c>
      <c r="L413" s="305" t="str">
        <f>+IF(G413=0,"",'Ark1'!U1762)</f>
        <v/>
      </c>
      <c r="M413" s="268"/>
      <c r="N413" s="270" t="str">
        <f>+IF(G413=0,"",'Ark1'!V1762)</f>
        <v/>
      </c>
      <c r="O413" s="270" t="str">
        <f>+IF(G413=0,"",'Ark1'!W1762)</f>
        <v/>
      </c>
      <c r="P413" s="270" t="str">
        <f>+IF(G413=0,"",'Ark1'!X1762)</f>
        <v/>
      </c>
      <c r="Q413" s="270" t="str">
        <f>+IF(G413=0,"",'Ark1'!AG1762)</f>
        <v/>
      </c>
      <c r="R413" s="270" t="str">
        <f>+IF(G413=0,"",'Ark1'!AH1762)</f>
        <v/>
      </c>
      <c r="S413" s="377" t="str">
        <f>+IF(G413=0,"",'Ark1'!AR1762)</f>
        <v/>
      </c>
      <c r="T413" s="113" t="str">
        <f>+IF(G413=0,"",'Ark1'!AS1762)</f>
        <v/>
      </c>
      <c r="U413" s="270" t="str">
        <f>+IF(G413=0,"",'Ark1'!Y1762)</f>
        <v/>
      </c>
      <c r="V413" s="269" t="str">
        <f>+IF(G413=0,"",'Ark1'!AA1762)</f>
        <v/>
      </c>
      <c r="W413" s="270" t="str">
        <f>+IF(G413=0,"",'Ark1'!AC1762)</f>
        <v/>
      </c>
      <c r="X413" s="305" t="str">
        <f t="shared" si="72"/>
        <v/>
      </c>
      <c r="Y413" s="270" t="str">
        <f t="shared" si="73"/>
        <v/>
      </c>
      <c r="Z413" s="268" t="str">
        <f t="shared" si="74"/>
        <v/>
      </c>
      <c r="AA413" s="247"/>
      <c r="AB413" s="26"/>
      <c r="AD413" s="27"/>
      <c r="AE413" s="26"/>
      <c r="AF413" s="85"/>
      <c r="AG413" s="85"/>
      <c r="AK413" s="85"/>
    </row>
    <row r="414" spans="1:55" ht="15.6">
      <c r="A414" s="247"/>
      <c r="B414" s="330">
        <f>+'Ark1'!C1797</f>
        <v>2024</v>
      </c>
      <c r="C414" s="267">
        <f>+'Ark1'!L1797</f>
        <v>6</v>
      </c>
      <c r="D414" s="267" t="s">
        <v>33</v>
      </c>
      <c r="E414" s="276">
        <f>+'Ark1'!AP1797</f>
        <v>26</v>
      </c>
      <c r="F414" s="85" t="str">
        <f>+IF(G414=0,"",'Ark1'!Q1797)</f>
        <v/>
      </c>
      <c r="G414" s="361">
        <f>+'Ark1'!R1797</f>
        <v>0</v>
      </c>
      <c r="H414" s="27" t="str">
        <f>+IF(G414=0,"",'Ark1'!AE1797)</f>
        <v/>
      </c>
      <c r="I414" s="268"/>
      <c r="J414" s="27" t="str">
        <f>+IF(G414=0,"",'Ark1'!AF1797)</f>
        <v/>
      </c>
      <c r="K414" s="26" t="str">
        <f>+IF(G414=0,"",'Ark1'!T1797)</f>
        <v/>
      </c>
      <c r="L414" s="305" t="str">
        <f>+IF(G414=0,"",'Ark1'!U1797)</f>
        <v/>
      </c>
      <c r="M414" s="268"/>
      <c r="N414" s="32" t="str">
        <f>+IF(G414=0,"",'Ark1'!V1797)</f>
        <v/>
      </c>
      <c r="O414" s="32" t="str">
        <f>+IF(G414=0,"",'Ark1'!W1797)</f>
        <v/>
      </c>
      <c r="P414" s="32" t="str">
        <f>+IF(G414=0,"",'Ark1'!X1797)</f>
        <v/>
      </c>
      <c r="Q414" s="32" t="str">
        <f>+IF(G414=0,"",'Ark1'!AG1797)</f>
        <v/>
      </c>
      <c r="R414" s="32" t="str">
        <f>+IF(G414=0,"",'Ark1'!AH1797)</f>
        <v/>
      </c>
      <c r="S414" s="377" t="str">
        <f>+IF(G414=0,"",'Ark1'!AR1797)</f>
        <v/>
      </c>
      <c r="T414" s="113" t="str">
        <f>+IF(G414=0,"",'Ark1'!AS1797)</f>
        <v/>
      </c>
      <c r="U414" s="32" t="str">
        <f>+IF(G414=0,"",'Ark1'!Y1797)</f>
        <v/>
      </c>
      <c r="V414" s="26" t="str">
        <f>+IF(G414=0,"",'Ark1'!AA1797)</f>
        <v/>
      </c>
      <c r="W414" s="32" t="str">
        <f>+IF(G414=0,"",'Ark1'!AC1797)</f>
        <v/>
      </c>
      <c r="X414" s="305" t="str">
        <f t="shared" si="72"/>
        <v/>
      </c>
      <c r="Y414" s="32" t="str">
        <f t="shared" si="73"/>
        <v/>
      </c>
      <c r="Z414" s="27" t="str">
        <f t="shared" si="74"/>
        <v/>
      </c>
      <c r="AA414" s="247"/>
      <c r="AB414" s="26"/>
      <c r="AD414" s="27"/>
      <c r="AE414" s="26"/>
      <c r="AF414" s="85"/>
      <c r="AG414" s="85"/>
      <c r="AK414" s="85"/>
    </row>
    <row r="415" spans="1:55" ht="15.6">
      <c r="A415" s="247"/>
      <c r="B415" s="330">
        <f>+'Ark1'!C1832</f>
        <v>2024</v>
      </c>
      <c r="C415" s="267">
        <f>+'Ark1'!L1832</f>
        <v>7</v>
      </c>
      <c r="D415" s="267" t="s">
        <v>34</v>
      </c>
      <c r="E415" s="275">
        <f>+'Ark1'!AP1832</f>
        <v>26</v>
      </c>
      <c r="F415" s="267" t="str">
        <f>+IF(G415=0,"",'Ark1'!Q1832)</f>
        <v/>
      </c>
      <c r="G415" s="361">
        <f>+'Ark1'!R1832</f>
        <v>0</v>
      </c>
      <c r="H415" s="268" t="str">
        <f>+IF(G415=0,"",'Ark1'!AE1832)</f>
        <v/>
      </c>
      <c r="I415" s="268"/>
      <c r="J415" s="268" t="str">
        <f>+IF(G415=0,"",'Ark1'!AF1832)</f>
        <v/>
      </c>
      <c r="K415" s="269" t="str">
        <f>+IF(G415=0,"",'Ark1'!T1832)</f>
        <v/>
      </c>
      <c r="L415" s="305" t="str">
        <f>+IF(G415=0,"",'Ark1'!U1832)</f>
        <v/>
      </c>
      <c r="M415" s="268"/>
      <c r="N415" s="270" t="str">
        <f>+IF(G415=0,"",'Ark1'!V1832)</f>
        <v/>
      </c>
      <c r="O415" s="270" t="str">
        <f>+IF(G415=0,"",'Ark1'!W1832)</f>
        <v/>
      </c>
      <c r="P415" s="270" t="str">
        <f>+IF(G415=0,"",'Ark1'!X1832)</f>
        <v/>
      </c>
      <c r="Q415" s="270" t="str">
        <f>+IF(G415=0,"",'Ark1'!AG1832)</f>
        <v/>
      </c>
      <c r="R415" s="270" t="str">
        <f>+IF(G415=0,"",'Ark1'!AH1832)</f>
        <v/>
      </c>
      <c r="S415" s="377" t="str">
        <f>+IF(G415=0,"",'Ark1'!AR1832)</f>
        <v/>
      </c>
      <c r="T415" s="113" t="str">
        <f>+IF(G415=0,"",'Ark1'!AS1832)</f>
        <v/>
      </c>
      <c r="U415" s="270" t="str">
        <f>+IF(G415=0,"",'Ark1'!Y1832)</f>
        <v/>
      </c>
      <c r="V415" s="269" t="str">
        <f>+IF(G415=0,"",'Ark1'!AA1832)</f>
        <v/>
      </c>
      <c r="W415" s="270" t="str">
        <f>+IF(G415=0,"",'Ark1'!AC1832)</f>
        <v/>
      </c>
      <c r="X415" s="305" t="str">
        <f t="shared" si="72"/>
        <v/>
      </c>
      <c r="Y415" s="270" t="str">
        <f t="shared" si="73"/>
        <v/>
      </c>
      <c r="Z415" s="268" t="str">
        <f t="shared" si="74"/>
        <v/>
      </c>
      <c r="AA415" s="247"/>
      <c r="AB415" s="26"/>
      <c r="AD415" s="27"/>
      <c r="AE415" s="26"/>
      <c r="AF415" s="85"/>
      <c r="AG415" s="85"/>
      <c r="AK415" s="85"/>
    </row>
    <row r="416" spans="1:55" ht="15.6">
      <c r="A416" s="247"/>
      <c r="B416" s="85">
        <f>+'Ark1'!C1867</f>
        <v>2024</v>
      </c>
      <c r="C416" s="85">
        <f>+'Ark1'!L1867</f>
        <v>8</v>
      </c>
      <c r="D416" s="85" t="s">
        <v>35</v>
      </c>
      <c r="E416" s="276">
        <f>+'Ark1'!AP1867</f>
        <v>26</v>
      </c>
      <c r="F416" s="85" t="str">
        <f>+IF(G416=0,"",'Ark1'!Q1867)</f>
        <v/>
      </c>
      <c r="G416" s="361">
        <f>+'Ark1'!R1867</f>
        <v>0</v>
      </c>
      <c r="H416" s="27" t="str">
        <f>+IF(G416=0,"",'Ark1'!AE1867)</f>
        <v/>
      </c>
      <c r="I416" s="268"/>
      <c r="J416" s="27" t="str">
        <f>+IF(G416=0,"",'Ark1'!AF1867)</f>
        <v/>
      </c>
      <c r="K416" s="26" t="str">
        <f>+IF(G416=0,"",'Ark1'!T1867)</f>
        <v/>
      </c>
      <c r="L416" s="305" t="str">
        <f>+IF(G416=0,"",'Ark1'!U1867)</f>
        <v/>
      </c>
      <c r="M416" s="268"/>
      <c r="N416" s="32" t="str">
        <f>+IF(G416=0,"",'Ark1'!V1867)</f>
        <v/>
      </c>
      <c r="O416" s="32" t="str">
        <f>+IF(G416=0,"",'Ark1'!W1867)</f>
        <v/>
      </c>
      <c r="P416" s="32" t="str">
        <f>+IF(G416=0,"",'Ark1'!X1867)</f>
        <v/>
      </c>
      <c r="Q416" s="32" t="str">
        <f>+IF(G416=0,"",'Ark1'!AG1867)</f>
        <v/>
      </c>
      <c r="R416" s="32" t="str">
        <f>+IF(G416=0,"",'Ark1'!AH1867)</f>
        <v/>
      </c>
      <c r="S416" s="377" t="str">
        <f>+IF(G416=0,"",'Ark1'!AR1867)</f>
        <v/>
      </c>
      <c r="T416" s="113" t="str">
        <f>+IF(G416=0,"",'Ark1'!AS1867)</f>
        <v/>
      </c>
      <c r="U416" s="32" t="str">
        <f>+IF(G416=0,"",'Ark1'!Y1867)</f>
        <v/>
      </c>
      <c r="V416" s="26" t="str">
        <f>+IF(G416=0,"",'Ark1'!AA1867)</f>
        <v/>
      </c>
      <c r="W416" s="32" t="str">
        <f>+IF(G416=0,"",'Ark1'!AC1867)</f>
        <v/>
      </c>
      <c r="X416" s="305" t="str">
        <f t="shared" si="72"/>
        <v/>
      </c>
      <c r="Y416" s="32" t="str">
        <f t="shared" si="73"/>
        <v/>
      </c>
      <c r="Z416" s="27" t="str">
        <f t="shared" si="74"/>
        <v/>
      </c>
      <c r="AA416" s="247"/>
      <c r="AB416" s="26"/>
      <c r="AD416" s="27"/>
      <c r="AE416" s="26"/>
      <c r="AF416" s="85"/>
      <c r="AG416" s="85"/>
      <c r="AK416" s="85"/>
    </row>
    <row r="417" spans="1:56" ht="15.6">
      <c r="A417" s="247"/>
      <c r="B417" s="330">
        <f>+'Ark1'!C1902</f>
        <v>2024</v>
      </c>
      <c r="C417" s="267">
        <f>+'Ark1'!L1902</f>
        <v>9</v>
      </c>
      <c r="D417" s="267" t="s">
        <v>36</v>
      </c>
      <c r="E417" s="275">
        <f>+'Ark1'!AP1902</f>
        <v>26</v>
      </c>
      <c r="F417" s="267" t="str">
        <f>+IF(G417=0,"",'Ark1'!Q1902)</f>
        <v/>
      </c>
      <c r="G417" s="361">
        <f>+'Ark1'!R1902</f>
        <v>0</v>
      </c>
      <c r="H417" s="268" t="str">
        <f>+IF(G417=0,"",'Ark1'!AE1902)</f>
        <v/>
      </c>
      <c r="I417" s="268"/>
      <c r="J417" s="268" t="str">
        <f>+IF(G417=0,"",'Ark1'!AF1902)</f>
        <v/>
      </c>
      <c r="K417" s="269" t="str">
        <f>+IF(G417=0,"",'Ark1'!T1902)</f>
        <v/>
      </c>
      <c r="L417" s="305" t="str">
        <f>+IF(G417=0,"",'Ark1'!U1902)</f>
        <v/>
      </c>
      <c r="M417" s="268"/>
      <c r="N417" s="270" t="str">
        <f>+IF(G417=0,"",'Ark1'!V1902)</f>
        <v/>
      </c>
      <c r="O417" s="270" t="str">
        <f>+IF(G417=0,"",'Ark1'!W1902)</f>
        <v/>
      </c>
      <c r="P417" s="270" t="str">
        <f>+IF(G417=0,"",'Ark1'!X1902)</f>
        <v/>
      </c>
      <c r="Q417" s="270" t="str">
        <f>+IF(G417=0,"",'Ark1'!AG1902)</f>
        <v/>
      </c>
      <c r="R417" s="270" t="str">
        <f>+IF(G417=0,"",'Ark1'!AH1902)</f>
        <v/>
      </c>
      <c r="S417" s="377" t="str">
        <f>+IF(G417=0,"",'Ark1'!AR1902)</f>
        <v/>
      </c>
      <c r="T417" s="113" t="str">
        <f>+IF(G417=0,"",'Ark1'!AS1902)</f>
        <v/>
      </c>
      <c r="U417" s="270" t="str">
        <f>+IF(G417=0,"",'Ark1'!Y1902)</f>
        <v/>
      </c>
      <c r="V417" s="269" t="str">
        <f>+IF(G417=0,"",'Ark1'!AA1902)</f>
        <v/>
      </c>
      <c r="W417" s="270" t="str">
        <f>+IF(G417=0,"",'Ark1'!AC1902)</f>
        <v/>
      </c>
      <c r="X417" s="305" t="str">
        <f t="shared" si="72"/>
        <v/>
      </c>
      <c r="Y417" s="270" t="str">
        <f t="shared" si="73"/>
        <v/>
      </c>
      <c r="Z417" s="268" t="str">
        <f t="shared" si="74"/>
        <v/>
      </c>
      <c r="AA417" s="247"/>
      <c r="AB417" s="26"/>
      <c r="AD417" s="27"/>
      <c r="AE417" s="26"/>
      <c r="AF417" s="85"/>
      <c r="AG417" s="85"/>
      <c r="AK417" s="85"/>
    </row>
    <row r="418" spans="1:56" ht="15.6">
      <c r="A418" s="247"/>
      <c r="B418" s="330">
        <f>+'Ark1'!C1937</f>
        <v>2024</v>
      </c>
      <c r="C418" s="267">
        <f>+'Ark1'!L1937</f>
        <v>10</v>
      </c>
      <c r="D418" s="267" t="s">
        <v>37</v>
      </c>
      <c r="E418" s="276">
        <f>+'Ark1'!AP1937</f>
        <v>26</v>
      </c>
      <c r="F418" s="85" t="str">
        <f>+IF(G418=0,"",'Ark1'!Q1937)</f>
        <v/>
      </c>
      <c r="G418" s="361">
        <f>+'Ark1'!R1937</f>
        <v>0</v>
      </c>
      <c r="H418" s="27" t="str">
        <f>+IF(G418=0,"",'Ark1'!AE1937)</f>
        <v/>
      </c>
      <c r="I418" s="268"/>
      <c r="J418" s="27" t="str">
        <f>+IF(G418=0,"",'Ark1'!AF1937)</f>
        <v/>
      </c>
      <c r="K418" s="26" t="str">
        <f>+IF(G418=0,"",'Ark1'!T1937)</f>
        <v/>
      </c>
      <c r="L418" s="305" t="str">
        <f>+IF(G418=0,"",'Ark1'!U1937)</f>
        <v/>
      </c>
      <c r="M418" s="268"/>
      <c r="N418" s="32" t="str">
        <f>+IF(G418=0,"",'Ark1'!V1937)</f>
        <v/>
      </c>
      <c r="O418" s="32" t="str">
        <f>+IF(G418=0,"",'Ark1'!W1937)</f>
        <v/>
      </c>
      <c r="P418" s="32" t="str">
        <f>+IF(G418=0,"",'Ark1'!X1937)</f>
        <v/>
      </c>
      <c r="Q418" s="32" t="str">
        <f>+IF(G418=0,"",'Ark1'!AG1937)</f>
        <v/>
      </c>
      <c r="R418" s="32" t="str">
        <f>+IF(G418=0,"",'Ark1'!AH1937)</f>
        <v/>
      </c>
      <c r="S418" s="377" t="str">
        <f>+IF(G418=0,"",'Ark1'!AR1937)</f>
        <v/>
      </c>
      <c r="T418" s="113" t="str">
        <f>+IF(G418=0,"",'Ark1'!AS1937)</f>
        <v/>
      </c>
      <c r="U418" s="32" t="str">
        <f>+IF(G418=0,"",'Ark1'!Y1937)</f>
        <v/>
      </c>
      <c r="V418" s="26" t="str">
        <f>+IF(G418=0,"",'Ark1'!AA1937)</f>
        <v/>
      </c>
      <c r="W418" s="32" t="str">
        <f>+IF(G418=0,"",'Ark1'!AC1937)</f>
        <v/>
      </c>
      <c r="X418" s="305" t="str">
        <f t="shared" si="72"/>
        <v/>
      </c>
      <c r="Y418" s="32" t="str">
        <f t="shared" si="73"/>
        <v/>
      </c>
      <c r="Z418" s="27" t="str">
        <f t="shared" si="74"/>
        <v/>
      </c>
      <c r="AA418" s="247"/>
      <c r="AB418" s="26"/>
      <c r="AD418" s="27"/>
      <c r="AE418" s="26"/>
      <c r="AF418" s="85"/>
      <c r="AG418" s="85"/>
      <c r="AK418" s="85"/>
    </row>
    <row r="419" spans="1:56" ht="15.6">
      <c r="A419" s="247"/>
      <c r="B419" s="330">
        <f>+'Ark1'!C1972</f>
        <v>2024</v>
      </c>
      <c r="C419" s="267">
        <f>+'Ark1'!L1972</f>
        <v>11</v>
      </c>
      <c r="D419" s="267" t="s">
        <v>38</v>
      </c>
      <c r="E419" s="275">
        <f>+'Ark1'!AP1972</f>
        <v>26</v>
      </c>
      <c r="F419" s="267" t="str">
        <f>+IF(G419=0,"",'Ark1'!Q1972)</f>
        <v/>
      </c>
      <c r="G419" s="361">
        <f>+'Ark1'!R1972</f>
        <v>0</v>
      </c>
      <c r="H419" s="268" t="str">
        <f>+IF(G419=0,"",'Ark1'!AE1972)</f>
        <v/>
      </c>
      <c r="I419" s="268"/>
      <c r="J419" s="268" t="str">
        <f>+IF(G419=0,"",'Ark1'!AF1972)</f>
        <v/>
      </c>
      <c r="K419" s="269" t="str">
        <f>+IF(G419=0,"",'Ark1'!T1972)</f>
        <v/>
      </c>
      <c r="L419" s="305" t="str">
        <f>+IF(G419=0,"",'Ark1'!U1972)</f>
        <v/>
      </c>
      <c r="M419" s="268"/>
      <c r="N419" s="270" t="str">
        <f>+IF(G419=0,"",'Ark1'!V1972)</f>
        <v/>
      </c>
      <c r="O419" s="270" t="str">
        <f>+IF(G419=0,"",'Ark1'!W1972)</f>
        <v/>
      </c>
      <c r="P419" s="270" t="str">
        <f>+IF(G419=0,"",'Ark1'!X1972)</f>
        <v/>
      </c>
      <c r="Q419" s="270" t="str">
        <f>+IF(G419=0,"",'Ark1'!AG1972)</f>
        <v/>
      </c>
      <c r="R419" s="270" t="str">
        <f>+IF(G419=0,"",'Ark1'!AH1972)</f>
        <v/>
      </c>
      <c r="S419" s="377" t="str">
        <f>+IF(G419=0,"",'Ark1'!AR1972)</f>
        <v/>
      </c>
      <c r="T419" s="113" t="str">
        <f>+IF(G419=0,"",'Ark1'!AS1972)</f>
        <v/>
      </c>
      <c r="U419" s="270" t="str">
        <f>+IF(G419=0,"",'Ark1'!Y1972)</f>
        <v/>
      </c>
      <c r="V419" s="269" t="str">
        <f>+IF(G419=0,"",'Ark1'!AA1972)</f>
        <v/>
      </c>
      <c r="W419" s="270" t="str">
        <f>+IF(G419=0,"",'Ark1'!AC1972)</f>
        <v/>
      </c>
      <c r="X419" s="305" t="str">
        <f t="shared" si="72"/>
        <v/>
      </c>
      <c r="Y419" s="270" t="str">
        <f t="shared" si="73"/>
        <v/>
      </c>
      <c r="Z419" s="268" t="str">
        <f t="shared" si="74"/>
        <v/>
      </c>
      <c r="AA419" s="247"/>
      <c r="AB419" s="26"/>
      <c r="AD419" s="27"/>
      <c r="AE419" s="26"/>
      <c r="AF419" s="85"/>
      <c r="AG419" s="85"/>
      <c r="AK419" s="85"/>
    </row>
    <row r="420" spans="1:56" ht="15.6">
      <c r="A420" s="247"/>
      <c r="B420" s="330">
        <f>+'Ark1'!C2007</f>
        <v>2024</v>
      </c>
      <c r="C420" s="267">
        <f>+'Ark1'!L2007</f>
        <v>12</v>
      </c>
      <c r="D420" s="267" t="s">
        <v>39</v>
      </c>
      <c r="E420" s="276">
        <f>+'Ark1'!AP2007</f>
        <v>26</v>
      </c>
      <c r="F420" s="85" t="str">
        <f>+IF(G420=0,"",'Ark1'!Q2007)</f>
        <v/>
      </c>
      <c r="G420" s="361">
        <f>+'Ark1'!R2007</f>
        <v>0</v>
      </c>
      <c r="H420" s="27" t="str">
        <f>+IF(G420=0,"",'Ark1'!AE2007)</f>
        <v/>
      </c>
      <c r="I420" s="268"/>
      <c r="J420" s="27" t="str">
        <f>+IF(G420=0,"",'Ark1'!AF2007)</f>
        <v/>
      </c>
      <c r="K420" s="26" t="str">
        <f>+IF(G420=0,"",'Ark1'!T2007)</f>
        <v/>
      </c>
      <c r="L420" s="305" t="str">
        <f>+IF(G420=0,"",'Ark1'!U2007)</f>
        <v/>
      </c>
      <c r="M420" s="268"/>
      <c r="N420" s="32" t="str">
        <f>+IF(G420=0,"",'Ark1'!V2007)</f>
        <v/>
      </c>
      <c r="O420" s="32" t="str">
        <f>+IF(G420=0,"",'Ark1'!W2007)</f>
        <v/>
      </c>
      <c r="P420" s="32" t="str">
        <f>+IF(G420=0,"",'Ark1'!X2007)</f>
        <v/>
      </c>
      <c r="Q420" s="32" t="str">
        <f>+IF(G420=0,"",'Ark1'!AG2007)</f>
        <v/>
      </c>
      <c r="R420" s="32" t="str">
        <f>+IF(G420=0,"",'Ark1'!AH2007)</f>
        <v/>
      </c>
      <c r="S420" s="377" t="str">
        <f>+IF(G420=0,"",'Ark1'!AR2007)</f>
        <v/>
      </c>
      <c r="T420" s="113" t="str">
        <f>+IF(G420=0,"",'Ark1'!AS2007)</f>
        <v/>
      </c>
      <c r="U420" s="32" t="str">
        <f>+IF(G420=0,"",'Ark1'!Y2007)</f>
        <v/>
      </c>
      <c r="V420" s="26" t="str">
        <f>+IF(G420=0,"",'Ark1'!AA2007)</f>
        <v/>
      </c>
      <c r="W420" s="32" t="str">
        <f>+IF(G420=0,"",'Ark1'!AC2007)</f>
        <v/>
      </c>
      <c r="X420" s="305" t="str">
        <f t="shared" si="72"/>
        <v/>
      </c>
      <c r="Y420" s="32" t="str">
        <f t="shared" si="73"/>
        <v/>
      </c>
      <c r="Z420" s="27" t="str">
        <f t="shared" si="74"/>
        <v/>
      </c>
      <c r="AA420" s="247"/>
      <c r="AB420" s="26"/>
      <c r="AD420" s="27"/>
      <c r="AE420" s="26"/>
      <c r="AF420" s="85"/>
      <c r="AG420" s="85"/>
      <c r="AK420" s="85"/>
    </row>
    <row r="421" spans="1:56" ht="15.6">
      <c r="A421" s="247"/>
      <c r="B421" s="330">
        <f>+'Ark1'!C2042</f>
        <v>2024</v>
      </c>
      <c r="C421" s="267">
        <f>+'Ark1'!L2042</f>
        <v>13</v>
      </c>
      <c r="D421" s="267" t="s">
        <v>40</v>
      </c>
      <c r="E421" s="275">
        <f>+'Ark1'!AP2042</f>
        <v>26</v>
      </c>
      <c r="F421" s="267" t="str">
        <f>+IF(G421=0,"",'Ark1'!Q2042)</f>
        <v/>
      </c>
      <c r="G421" s="361">
        <f>+'Ark1'!R2042</f>
        <v>0</v>
      </c>
      <c r="H421" s="268" t="str">
        <f>+IF(G421=0,"",'Ark1'!AE2042)</f>
        <v/>
      </c>
      <c r="I421" s="268"/>
      <c r="J421" s="268" t="str">
        <f>+IF(G421=0,"",'Ark1'!AF2042)</f>
        <v/>
      </c>
      <c r="K421" s="269" t="str">
        <f>+IF(G421=0,"",'Ark1'!T2042)</f>
        <v/>
      </c>
      <c r="L421" s="305" t="str">
        <f>+IF(G421=0,"",'Ark1'!U2042)</f>
        <v/>
      </c>
      <c r="M421" s="268"/>
      <c r="N421" s="270" t="str">
        <f>+IF(G421=0,"",'Ark1'!V2042)</f>
        <v/>
      </c>
      <c r="O421" s="270" t="str">
        <f>+IF(G421=0,"",'Ark1'!W2042)</f>
        <v/>
      </c>
      <c r="P421" s="270" t="str">
        <f>+IF(G421=0,"",'Ark1'!X2042)</f>
        <v/>
      </c>
      <c r="Q421" s="270" t="str">
        <f>+IF(G421=0,"",'Ark1'!AG2042)</f>
        <v/>
      </c>
      <c r="R421" s="270" t="str">
        <f>+IF(G421=0,"",'Ark1'!AH2042)</f>
        <v/>
      </c>
      <c r="S421" s="377" t="str">
        <f>+IF(G421=0,"",'Ark1'!AR1963)</f>
        <v/>
      </c>
      <c r="T421" s="113" t="str">
        <f>+IF(G421=0,"",'Ark1'!AS1963)</f>
        <v/>
      </c>
      <c r="U421" s="270" t="str">
        <f>+IF(G421=0,"",'Ark1'!Y2042)</f>
        <v/>
      </c>
      <c r="V421" s="269" t="str">
        <f>+IF(G421=0,"",'Ark1'!AA2042)</f>
        <v/>
      </c>
      <c r="W421" s="270" t="str">
        <f>+IF(G421=0,"",'Ark1'!AC2042)</f>
        <v/>
      </c>
      <c r="X421" s="305" t="str">
        <f t="shared" si="72"/>
        <v/>
      </c>
      <c r="Y421" s="270" t="str">
        <f t="shared" si="73"/>
        <v/>
      </c>
      <c r="Z421" s="268" t="str">
        <f t="shared" si="74"/>
        <v/>
      </c>
      <c r="AA421" s="247"/>
      <c r="AB421" s="26"/>
      <c r="AD421" s="27"/>
      <c r="AE421" s="26"/>
      <c r="AF421" s="85"/>
      <c r="AG421" s="85"/>
      <c r="AK421" s="85"/>
    </row>
    <row r="422" spans="1:56" ht="15.6">
      <c r="A422" s="247"/>
      <c r="B422" s="330">
        <f>+'Ark1'!C2077</f>
        <v>2024</v>
      </c>
      <c r="C422" s="267">
        <f>+'Ark1'!L2077</f>
        <v>14</v>
      </c>
      <c r="D422" s="267" t="s">
        <v>403</v>
      </c>
      <c r="E422" s="276">
        <f>+'Ark1'!AP2077</f>
        <v>26</v>
      </c>
      <c r="F422" s="85" t="str">
        <f>+IF(G422=0,"",'Ark1'!Q2077)</f>
        <v/>
      </c>
      <c r="G422" s="361">
        <f>+'Ark1'!R2077</f>
        <v>0</v>
      </c>
      <c r="H422" s="27" t="str">
        <f>+IF(G422=0,"",'Ark1'!AE2077)</f>
        <v/>
      </c>
      <c r="I422" s="268"/>
      <c r="J422" s="27" t="str">
        <f>+IF(G422=0,"",'Ark1'!AF2077)</f>
        <v/>
      </c>
      <c r="K422" s="26" t="str">
        <f>+IF(G422=0,"",'Ark1'!T2077)</f>
        <v/>
      </c>
      <c r="L422" s="305" t="str">
        <f>+IF(G422=0,"",'Ark1'!U2077)</f>
        <v/>
      </c>
      <c r="M422" s="268"/>
      <c r="N422" s="32" t="str">
        <f>+IF(G422=0,"",'Ark1'!V2077)</f>
        <v/>
      </c>
      <c r="O422" s="32" t="str">
        <f>+IF(G422=0,"",'Ark1'!W2077)</f>
        <v/>
      </c>
      <c r="P422" s="32" t="str">
        <f>+IF(G422=0,"",'Ark1'!X2077)</f>
        <v/>
      </c>
      <c r="Q422" s="32" t="str">
        <f>+IF(G422=0,"",'Ark1'!AG2077)</f>
        <v/>
      </c>
      <c r="R422" s="32" t="str">
        <f>+IF(G422=0,"",'Ark1'!AH2077)</f>
        <v/>
      </c>
      <c r="S422" s="377" t="str">
        <f>+IF(G422=0,"",'Ark1'!AR1964)</f>
        <v/>
      </c>
      <c r="T422" s="113" t="str">
        <f>+IF(G422=0,"",'Ark1'!AS1964)</f>
        <v/>
      </c>
      <c r="U422" s="32" t="str">
        <f>+IF(G422=0,"",'Ark1'!Y2077)</f>
        <v/>
      </c>
      <c r="V422" s="26" t="str">
        <f>+IF(G422=0,"",'Ark1'!AA2077)</f>
        <v/>
      </c>
      <c r="W422" s="32" t="str">
        <f>+IF(G422=0,"",'Ark1'!AC2077)</f>
        <v/>
      </c>
      <c r="X422" s="305" t="str">
        <f t="shared" si="72"/>
        <v/>
      </c>
      <c r="Y422" s="32" t="str">
        <f t="shared" si="73"/>
        <v/>
      </c>
      <c r="Z422" s="27" t="str">
        <f t="shared" si="74"/>
        <v/>
      </c>
      <c r="AA422" s="247"/>
      <c r="AB422" s="26"/>
      <c r="AD422" s="27"/>
      <c r="AE422" s="26"/>
      <c r="AF422" s="85"/>
      <c r="AG422" s="85"/>
      <c r="AK422" s="85"/>
    </row>
    <row r="423" spans="1:56" ht="15.6">
      <c r="A423" s="247"/>
      <c r="B423" s="330">
        <f>+'Ark1'!C2112</f>
        <v>2024</v>
      </c>
      <c r="C423" s="267">
        <f>+'Ark1'!L2112</f>
        <v>15</v>
      </c>
      <c r="D423" s="267" t="s">
        <v>41</v>
      </c>
      <c r="E423" s="267">
        <f>+'Ark1'!AP2112</f>
        <v>26</v>
      </c>
      <c r="F423" s="267" t="str">
        <f>+IF(G423=0,"",'Ark1'!Q2112)</f>
        <v/>
      </c>
      <c r="G423" s="361">
        <f>+'Ark1'!R2112</f>
        <v>0</v>
      </c>
      <c r="H423" s="268" t="str">
        <f>+IF(G423=0,"",'Ark1'!AE2112)</f>
        <v/>
      </c>
      <c r="I423" s="268"/>
      <c r="J423" s="268" t="str">
        <f>+IF(G423=0,"",'Ark1'!AF2112)</f>
        <v/>
      </c>
      <c r="K423" s="269" t="str">
        <f>+IF(G423=0,"",'Ark1'!T2112)</f>
        <v/>
      </c>
      <c r="L423" s="380" t="str">
        <f>+IF(G423=0,"",'Ark1'!U2112)</f>
        <v/>
      </c>
      <c r="M423" s="268"/>
      <c r="N423" s="270" t="str">
        <f>+IF(G423=0,"",'Ark1'!V2112)</f>
        <v/>
      </c>
      <c r="O423" s="270" t="str">
        <f>+IF(G423=0,"",'Ark1'!W2112)</f>
        <v/>
      </c>
      <c r="P423" s="270" t="str">
        <f>+IF(G423=0,"",'Ark1'!X2112)</f>
        <v/>
      </c>
      <c r="Q423" s="270" t="str">
        <f>+IF(G423=0,"",'Ark1'!AG2112)</f>
        <v/>
      </c>
      <c r="R423" s="270" t="str">
        <f>+IF(G423=0,"",'Ark1'!AH2112)</f>
        <v/>
      </c>
      <c r="S423" s="377" t="str">
        <f>+IF(G423=0,"",'Ark1'!AR1965)</f>
        <v/>
      </c>
      <c r="T423" s="113" t="str">
        <f>+IF(G423=0,"",'Ark1'!AS1965)</f>
        <v/>
      </c>
      <c r="U423" s="270" t="str">
        <f>+IF(G423=0,"",'Ark1'!Y2112)</f>
        <v/>
      </c>
      <c r="V423" s="269" t="str">
        <f>+IF(G423=0,"",'Ark1'!AA2112)</f>
        <v/>
      </c>
      <c r="W423" s="270" t="str">
        <f>+IF(G423=0,"",'Ark1'!AC2112)</f>
        <v/>
      </c>
      <c r="X423" s="305" t="str">
        <f t="shared" si="72"/>
        <v/>
      </c>
      <c r="Y423" s="270" t="str">
        <f t="shared" si="73"/>
        <v/>
      </c>
      <c r="Z423" s="268" t="str">
        <f t="shared" si="74"/>
        <v/>
      </c>
      <c r="AA423" s="247"/>
      <c r="AB423" s="26"/>
      <c r="AD423" s="27"/>
      <c r="AE423" s="26"/>
      <c r="AF423" s="85"/>
      <c r="AG423" s="85"/>
      <c r="AK423" s="85"/>
    </row>
    <row r="424" spans="1:56" ht="19.8">
      <c r="A424" s="247"/>
      <c r="B424" s="247"/>
      <c r="C424" s="247"/>
      <c r="D424" s="247"/>
      <c r="E424" s="247"/>
      <c r="F424" s="247"/>
      <c r="G424" s="247"/>
      <c r="H424" s="247"/>
      <c r="I424" s="247"/>
      <c r="J424" s="247"/>
      <c r="K424" s="247"/>
      <c r="L424" s="247"/>
      <c r="M424" s="247"/>
      <c r="N424" s="249"/>
      <c r="O424" s="247"/>
      <c r="P424" s="247"/>
      <c r="Q424" s="247"/>
      <c r="R424" s="247"/>
      <c r="S424" s="247"/>
      <c r="T424" s="247"/>
      <c r="U424" s="247"/>
      <c r="V424" s="247"/>
      <c r="W424" s="247"/>
      <c r="X424" s="247"/>
      <c r="Y424" s="247"/>
      <c r="Z424" s="247"/>
      <c r="AA424" s="247"/>
      <c r="AB424" s="250"/>
      <c r="AD424" s="27"/>
      <c r="AE424" s="26"/>
      <c r="AF424" s="251"/>
      <c r="AG424" s="85"/>
      <c r="AK424" s="85"/>
      <c r="BC424" s="263"/>
    </row>
    <row r="425" spans="1:56" ht="22.8">
      <c r="A425" s="346" t="str">
        <f>+Raser!C34</f>
        <v>Highland</v>
      </c>
      <c r="B425" s="247"/>
      <c r="C425" s="265"/>
      <c r="D425" s="346"/>
      <c r="E425" s="247"/>
      <c r="F425" s="247"/>
      <c r="G425" s="265" t="s">
        <v>639</v>
      </c>
      <c r="H425" s="280">
        <f>SUM(G427:G441)</f>
        <v>39</v>
      </c>
      <c r="I425" s="248"/>
      <c r="J425" s="247"/>
      <c r="K425" s="248"/>
      <c r="L425" s="247"/>
      <c r="M425" s="345">
        <f>+Raser!P34</f>
        <v>215.96666666666661</v>
      </c>
      <c r="N425" s="249" t="s">
        <v>562</v>
      </c>
      <c r="O425" s="247"/>
      <c r="P425" s="249"/>
      <c r="Q425" s="249"/>
      <c r="R425" s="247"/>
      <c r="S425" s="247"/>
      <c r="T425" s="247"/>
      <c r="U425" s="249"/>
      <c r="V425" s="249"/>
      <c r="W425" s="247"/>
      <c r="X425" s="249"/>
      <c r="Y425" s="345">
        <f>+Raser!V34</f>
        <v>317.27502165969793</v>
      </c>
      <c r="Z425" s="249" t="s">
        <v>621</v>
      </c>
      <c r="AA425" s="248"/>
      <c r="AB425" s="250"/>
      <c r="AC425" s="250"/>
      <c r="AD425" s="27"/>
      <c r="AF425" s="26"/>
      <c r="AG425" s="251"/>
      <c r="AK425" s="85"/>
      <c r="BD425" s="263"/>
    </row>
    <row r="426" spans="1:56" ht="14.25" customHeight="1">
      <c r="A426" s="247"/>
      <c r="B426" s="247"/>
      <c r="C426" s="265"/>
      <c r="D426" s="344"/>
      <c r="E426" s="247"/>
      <c r="F426" s="265"/>
      <c r="G426" s="265"/>
      <c r="H426" s="265"/>
      <c r="I426" s="265"/>
      <c r="J426" s="265"/>
      <c r="K426" s="265"/>
      <c r="L426" s="265"/>
      <c r="M426" s="265"/>
      <c r="N426" s="266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48"/>
      <c r="AA426" s="247"/>
      <c r="AB426" s="250"/>
      <c r="AD426" s="27"/>
      <c r="AE426" s="26"/>
      <c r="AF426" s="251"/>
      <c r="AG426" s="85"/>
      <c r="AK426" s="85"/>
      <c r="BC426" s="263"/>
    </row>
    <row r="427" spans="1:56" ht="15.6">
      <c r="A427" s="247"/>
      <c r="B427" s="267">
        <f>+'Ark1'!C1623</f>
        <v>2024</v>
      </c>
      <c r="C427" s="267">
        <f>+'Ark1'!L1623</f>
        <v>1</v>
      </c>
      <c r="D427" s="267" t="s">
        <v>29</v>
      </c>
      <c r="E427" s="267">
        <f>+'Ark1'!AP1623</f>
        <v>27</v>
      </c>
      <c r="F427" s="267" t="str">
        <f>+IF(G427=0,"",'Ark1'!Q1623)</f>
        <v/>
      </c>
      <c r="G427" s="361">
        <f>+'Ark1'!R1623</f>
        <v>0</v>
      </c>
      <c r="H427" s="268" t="str">
        <f>+IF(G427=0,"",'Ark1'!AE1623)</f>
        <v/>
      </c>
      <c r="I427" s="268"/>
      <c r="J427" s="268" t="str">
        <f>+IF(G427=0,"",'Ark1'!AF1623)</f>
        <v/>
      </c>
      <c r="K427" s="269" t="str">
        <f>+IF(G427=0,"",'Ark1'!T1623)</f>
        <v/>
      </c>
      <c r="L427" s="305" t="str">
        <f>+IF(G427=0,"",'Ark1'!U1623)</f>
        <v/>
      </c>
      <c r="M427" s="268"/>
      <c r="N427" s="270" t="str">
        <f>+IF(G427=0,"",'Ark1'!V1623)</f>
        <v/>
      </c>
      <c r="O427" s="270" t="str">
        <f>+IF(G427=0,"",'Ark1'!W1623)</f>
        <v/>
      </c>
      <c r="P427" s="270" t="str">
        <f>+IF(G427=0,"",'Ark1'!X1623)</f>
        <v/>
      </c>
      <c r="Q427" s="270" t="str">
        <f>+IF(G427=0,"",'Ark1'!AG1623)</f>
        <v/>
      </c>
      <c r="R427" s="270" t="str">
        <f>+IF(G427=0,"",'Ark1'!AH1623)</f>
        <v/>
      </c>
      <c r="S427" s="377" t="str">
        <f>+IF(G427=0,"",'Ark1'!AR1623)</f>
        <v/>
      </c>
      <c r="T427" s="113" t="str">
        <f>+IF(G427=0,"",'Ark1'!AS1623)</f>
        <v/>
      </c>
      <c r="U427" s="270" t="str">
        <f>+IF(G427=0,"",'Ark1'!Y1623)</f>
        <v/>
      </c>
      <c r="V427" s="269" t="str">
        <f>+IF(G427=0,"",'Ark1'!AA1623)</f>
        <v/>
      </c>
      <c r="W427" s="270" t="str">
        <f>+IF(G427=0,"",'Ark1'!AC1623)</f>
        <v/>
      </c>
      <c r="X427" s="305" t="str">
        <f t="shared" ref="X427:X441" si="75">IF(G427=0,"",1000*L427/Q427)</f>
        <v/>
      </c>
      <c r="Y427" s="270" t="str">
        <f t="shared" ref="Y427:Y441" si="76">IF(G427=0,"",L427/C427)</f>
        <v/>
      </c>
      <c r="Z427" s="268" t="str">
        <f t="shared" ref="Z427:Z441" si="77">IF(G427=0,"",G427/F427)</f>
        <v/>
      </c>
      <c r="AA427" s="247"/>
      <c r="AB427" s="26"/>
      <c r="AD427" s="27"/>
      <c r="AE427" s="26"/>
      <c r="AF427" s="85"/>
      <c r="AG427" s="85"/>
      <c r="AK427" s="85"/>
    </row>
    <row r="428" spans="1:56" ht="15.6">
      <c r="A428" s="247"/>
      <c r="B428" s="306">
        <f>+'Ark1'!C1658</f>
        <v>2024</v>
      </c>
      <c r="C428" s="85">
        <f>+'Ark1'!L1658</f>
        <v>2</v>
      </c>
      <c r="D428" s="85" t="s">
        <v>30</v>
      </c>
      <c r="E428" s="85">
        <f>+'Ark1'!AP1658</f>
        <v>27</v>
      </c>
      <c r="F428" s="85" t="str">
        <f>+IF(G428=0,"",'Ark1'!Q1658)</f>
        <v/>
      </c>
      <c r="G428" s="361">
        <f>+'Ark1'!R1658</f>
        <v>0</v>
      </c>
      <c r="H428" s="27" t="str">
        <f>+IF(G428=0,"",'Ark1'!AE1658)</f>
        <v/>
      </c>
      <c r="I428" s="268"/>
      <c r="J428" s="27" t="str">
        <f>+IF(G428=0,"",'Ark1'!AF1658)</f>
        <v/>
      </c>
      <c r="K428" s="26" t="str">
        <f>+IF(G428=0,"",'Ark1'!T1658)</f>
        <v/>
      </c>
      <c r="L428" s="305" t="str">
        <f>+IF(G428=0,"",'Ark1'!U1658)</f>
        <v/>
      </c>
      <c r="M428" s="268"/>
      <c r="N428" s="32" t="str">
        <f>+IF(G428=0,"",'Ark1'!V1658)</f>
        <v/>
      </c>
      <c r="O428" s="32" t="str">
        <f>+IF(G428=0,"",'Ark1'!W1658)</f>
        <v/>
      </c>
      <c r="P428" s="32" t="str">
        <f>+IF(G428=0,"",'Ark1'!X1658)</f>
        <v/>
      </c>
      <c r="Q428" s="32" t="str">
        <f>+IF(G428=0,"",'Ark1'!AG1658)</f>
        <v/>
      </c>
      <c r="R428" s="32" t="str">
        <f>+IF(G428=0,"",'Ark1'!AH1658)</f>
        <v/>
      </c>
      <c r="S428" s="377" t="str">
        <f>+IF(G428=0,"",'Ark1'!AR1658)</f>
        <v/>
      </c>
      <c r="T428" s="113" t="str">
        <f>+IF(G428=0,"",'Ark1'!AS1658)</f>
        <v/>
      </c>
      <c r="U428" s="32" t="str">
        <f>+IF(G428=0,"",'Ark1'!Y1658)</f>
        <v/>
      </c>
      <c r="V428" s="26" t="str">
        <f>+IF(G428=0,"",'Ark1'!AA1658)</f>
        <v/>
      </c>
      <c r="W428" s="32" t="str">
        <f>+IF(G428=0,"",'Ark1'!AC1658)</f>
        <v/>
      </c>
      <c r="X428" s="305" t="str">
        <f t="shared" si="75"/>
        <v/>
      </c>
      <c r="Y428" s="32" t="str">
        <f t="shared" si="76"/>
        <v/>
      </c>
      <c r="Z428" s="27" t="str">
        <f t="shared" si="77"/>
        <v/>
      </c>
      <c r="AA428" s="247"/>
      <c r="AB428" s="26"/>
      <c r="AD428" s="27"/>
      <c r="AE428" s="26"/>
      <c r="AF428" s="85"/>
      <c r="AG428" s="85"/>
      <c r="AK428" s="85"/>
    </row>
    <row r="429" spans="1:56" ht="15.6">
      <c r="A429" s="247"/>
      <c r="B429" s="306">
        <f>+'Ark1'!C1693</f>
        <v>2024</v>
      </c>
      <c r="C429" s="267">
        <f>+'Ark1'!L1693</f>
        <v>3</v>
      </c>
      <c r="D429" s="267" t="s">
        <v>31</v>
      </c>
      <c r="E429" s="267">
        <f>+'Ark1'!AP1693</f>
        <v>27</v>
      </c>
      <c r="F429" s="267">
        <f>+IF(G429=0,"",'Ark1'!Q1693)</f>
        <v>1</v>
      </c>
      <c r="G429" s="361">
        <f>+'Ark1'!R1693</f>
        <v>1</v>
      </c>
      <c r="H429" s="268">
        <f>+IF(G429=0,"",'Ark1'!AE1693)</f>
        <v>2.5641025641025639</v>
      </c>
      <c r="I429" s="268"/>
      <c r="J429" s="268">
        <f>+IF(G429=0,"",'Ark1'!AF1693)</f>
        <v>2.0777185463093781</v>
      </c>
      <c r="K429" s="269">
        <f>+IF(G429=0,"",'Ark1'!T1693)</f>
        <v>4</v>
      </c>
      <c r="L429" s="305">
        <f>+IF(G429=0,"",'Ark1'!U1693)</f>
        <v>175</v>
      </c>
      <c r="M429" s="268"/>
      <c r="N429" s="270">
        <f>+IF(G429=0,"",'Ark1'!V1693)</f>
        <v>0</v>
      </c>
      <c r="O429" s="270">
        <f>+IF(G429=0,"",'Ark1'!W1693)</f>
        <v>0</v>
      </c>
      <c r="P429" s="270">
        <f>+IF(G429=0,"",'Ark1'!X1693)</f>
        <v>0</v>
      </c>
      <c r="Q429" s="270">
        <f>+IF(G429=0,"",'Ark1'!AG1693)</f>
        <v>678</v>
      </c>
      <c r="R429" s="270">
        <f>+IF(G429=0,"",'Ark1'!AH1693)</f>
        <v>0</v>
      </c>
      <c r="S429" s="377">
        <f>+IF(G429=0,"",'Ark1'!AR1693)</f>
        <v>194</v>
      </c>
      <c r="T429" s="113">
        <f>+IF(G429=0,"",'Ark1'!AS1693)</f>
        <v>23.968058658468038</v>
      </c>
      <c r="U429" s="270">
        <f>+IF(G429=0,"",'Ark1'!Y1693)</f>
        <v>0</v>
      </c>
      <c r="V429" s="269">
        <f>+IF(G429=0,"",'Ark1'!AA1693)</f>
        <v>0</v>
      </c>
      <c r="W429" s="270">
        <f>+IF(G429=0,"",'Ark1'!AC1693)</f>
        <v>0</v>
      </c>
      <c r="X429" s="305">
        <f t="shared" si="75"/>
        <v>258.11209439528022</v>
      </c>
      <c r="Y429" s="270">
        <f t="shared" si="76"/>
        <v>58.333333333333336</v>
      </c>
      <c r="Z429" s="268">
        <f t="shared" si="77"/>
        <v>1</v>
      </c>
      <c r="AA429" s="247"/>
      <c r="AB429" s="26"/>
      <c r="AD429" s="27"/>
      <c r="AE429" s="26"/>
      <c r="AF429" s="85"/>
      <c r="AG429" s="85"/>
      <c r="AK429" s="85"/>
    </row>
    <row r="430" spans="1:56" ht="15.6">
      <c r="A430" s="247"/>
      <c r="B430" s="306">
        <f>+'Ark1'!C1728</f>
        <v>2024</v>
      </c>
      <c r="C430" s="267">
        <f>+'Ark1'!L1728</f>
        <v>4</v>
      </c>
      <c r="D430" s="267" t="s">
        <v>32</v>
      </c>
      <c r="E430" s="85">
        <f>+'Ark1'!AP1728</f>
        <v>27</v>
      </c>
      <c r="F430" s="85">
        <f>+IF(G430=0,"",'Ark1'!Q1728)</f>
        <v>6</v>
      </c>
      <c r="G430" s="361">
        <f>+'Ark1'!R1728</f>
        <v>10</v>
      </c>
      <c r="H430" s="27">
        <f>+IF(G430=0,"",'Ark1'!AE1728)</f>
        <v>25.641025641025639</v>
      </c>
      <c r="I430" s="268"/>
      <c r="J430" s="27">
        <f>+IF(G430=0,"",'Ark1'!AF1728)</f>
        <v>19.994776021940705</v>
      </c>
      <c r="K430" s="26">
        <f>+IF(G430=0,"",'Ark1'!T1728)</f>
        <v>5.2</v>
      </c>
      <c r="L430" s="305">
        <f>+IF(G430=0,"",'Ark1'!U1728)</f>
        <v>168.41000000000005</v>
      </c>
      <c r="M430" s="268"/>
      <c r="N430" s="32">
        <f>+IF(G430=0,"",'Ark1'!V1728)</f>
        <v>0</v>
      </c>
      <c r="O430" s="32">
        <f>+IF(G430=0,"",'Ark1'!W1728)</f>
        <v>0</v>
      </c>
      <c r="P430" s="32">
        <f>+IF(G430=0,"",'Ark1'!X1728)</f>
        <v>0</v>
      </c>
      <c r="Q430" s="32">
        <f>+IF(G430=0,"",'Ark1'!AG1728)</f>
        <v>723.5</v>
      </c>
      <c r="R430" s="32">
        <f>+IF(G430=0,"",'Ark1'!AH1728)</f>
        <v>0</v>
      </c>
      <c r="S430" s="377">
        <f>+IF(G430=0,"",'Ark1'!AR1728)</f>
        <v>182.7</v>
      </c>
      <c r="T430" s="113">
        <f>+IF(G430=0,"",'Ark1'!AS1728)</f>
        <v>27.246352922653752</v>
      </c>
      <c r="U430" s="32">
        <f>+IF(G430=0,"",'Ark1'!Y1728)</f>
        <v>34.035289039466022</v>
      </c>
      <c r="V430" s="26">
        <f>+IF(G430=0,"",'Ark1'!AA1728)</f>
        <v>0.74833147735478611</v>
      </c>
      <c r="W430" s="32">
        <f>+IF(G430=0,"",'Ark1'!AC1728)</f>
        <v>11.103399052258572</v>
      </c>
      <c r="X430" s="305">
        <f t="shared" si="75"/>
        <v>232.77125086385632</v>
      </c>
      <c r="Y430" s="32">
        <f t="shared" si="76"/>
        <v>42.102500000000013</v>
      </c>
      <c r="Z430" s="27">
        <f t="shared" si="77"/>
        <v>1.6666666666666667</v>
      </c>
      <c r="AA430" s="247"/>
      <c r="AB430" s="26"/>
      <c r="AD430" s="27"/>
      <c r="AE430" s="26"/>
      <c r="AF430" s="85"/>
      <c r="AG430" s="85"/>
      <c r="AK430" s="85"/>
    </row>
    <row r="431" spans="1:56" ht="15.6">
      <c r="A431" s="247"/>
      <c r="B431" s="267">
        <f>+'Ark1'!C1763</f>
        <v>2024</v>
      </c>
      <c r="C431" s="267">
        <f>+'Ark1'!L1763</f>
        <v>5</v>
      </c>
      <c r="D431" s="267" t="s">
        <v>402</v>
      </c>
      <c r="E431" s="275">
        <f>+'Ark1'!AP1763</f>
        <v>27</v>
      </c>
      <c r="F431" s="267">
        <f>+IF(G431=0,"",'Ark1'!Q1763)</f>
        <v>3</v>
      </c>
      <c r="G431" s="361">
        <f>+'Ark1'!R1763</f>
        <v>17</v>
      </c>
      <c r="H431" s="268">
        <f>+'Ark1'!AE1763</f>
        <v>43.589743589743591</v>
      </c>
      <c r="I431" s="268"/>
      <c r="J431" s="268">
        <f>+IF(G431=0,"",'Ark1'!AF1763)</f>
        <v>42.094577748227998</v>
      </c>
      <c r="K431" s="269">
        <f>+IF(G431=0,"",'Ark1'!T1763)</f>
        <v>6.3529411764705879</v>
      </c>
      <c r="L431" s="305">
        <f>+IF(G431=0,"",'Ark1'!U1763)</f>
        <v>208.55882352941177</v>
      </c>
      <c r="M431" s="268"/>
      <c r="N431" s="270">
        <f>+IF(G431=0,"",'Ark1'!V1763)</f>
        <v>0</v>
      </c>
      <c r="O431" s="270">
        <f>+IF(G431=0,"",'Ark1'!W1763)</f>
        <v>29.411764705882355</v>
      </c>
      <c r="P431" s="270">
        <f>+IF(G431=0,"",'Ark1'!X1763)</f>
        <v>0</v>
      </c>
      <c r="Q431" s="270">
        <f>+IF(G431=0,"",'Ark1'!AG1763)</f>
        <v>657.41176470588243</v>
      </c>
      <c r="R431" s="270">
        <f>+IF(G431=0,"",'Ark1'!AH1763)</f>
        <v>0</v>
      </c>
      <c r="S431" s="377">
        <f>+IF(G431=0,"",'Ark1'!AR1763)</f>
        <v>190.47058823529412</v>
      </c>
      <c r="T431" s="113">
        <f>+IF(G431=0,"",'Ark1'!AS1763)</f>
        <v>29.915151999517914</v>
      </c>
      <c r="U431" s="270">
        <f>+IF(G431=0,"",'Ark1'!Y1763)</f>
        <v>36.454598012637355</v>
      </c>
      <c r="V431" s="269">
        <f>+IF(G431=0,"",'Ark1'!AA1763)</f>
        <v>0.96656921912676708</v>
      </c>
      <c r="W431" s="270">
        <f>+IF(G431=0,"",'Ark1'!AC1763)</f>
        <v>55.632955112677429</v>
      </c>
      <c r="X431" s="305">
        <f t="shared" si="75"/>
        <v>317.2423049391553</v>
      </c>
      <c r="Y431" s="270">
        <f t="shared" si="76"/>
        <v>41.711764705882352</v>
      </c>
      <c r="Z431" s="268">
        <f t="shared" si="77"/>
        <v>5.666666666666667</v>
      </c>
      <c r="AA431" s="247"/>
      <c r="AB431" s="26"/>
      <c r="AD431" s="27"/>
      <c r="AE431" s="26"/>
      <c r="AF431" s="85"/>
      <c r="AG431" s="85"/>
      <c r="AK431" s="85"/>
    </row>
    <row r="432" spans="1:56" ht="15.6">
      <c r="A432" s="247"/>
      <c r="B432" s="330">
        <f>+'Ark1'!C1798</f>
        <v>2024</v>
      </c>
      <c r="C432" s="267">
        <f>+'Ark1'!L1798</f>
        <v>6</v>
      </c>
      <c r="D432" s="267" t="s">
        <v>33</v>
      </c>
      <c r="E432" s="276">
        <f>+'Ark1'!AP1798</f>
        <v>27</v>
      </c>
      <c r="F432" s="85">
        <f>+IF(G432=0,"",'Ark1'!Q1798)</f>
        <v>2</v>
      </c>
      <c r="G432" s="361">
        <f>+'Ark1'!R1798</f>
        <v>11</v>
      </c>
      <c r="H432" s="27">
        <f>+IF(G432=0,"",'Ark1'!AE1798)</f>
        <v>28.205128205128201</v>
      </c>
      <c r="I432" s="268"/>
      <c r="J432" s="27">
        <f>+IF(G432=0,"",'Ark1'!AF1798)</f>
        <v>35.832927683521909</v>
      </c>
      <c r="K432" s="26">
        <f>+IF(G432=0,"",'Ark1'!T1798)</f>
        <v>7.1818181818181808</v>
      </c>
      <c r="L432" s="305">
        <f>+IF(G432=0,"",'Ark1'!U1798)</f>
        <v>274.37272727272739</v>
      </c>
      <c r="M432" s="268"/>
      <c r="N432" s="32">
        <f>+IF(G432=0,"",'Ark1'!V1798)</f>
        <v>100</v>
      </c>
      <c r="O432" s="32">
        <f>+IF(G432=0,"",'Ark1'!W1798)</f>
        <v>72.727272727272734</v>
      </c>
      <c r="P432" s="32">
        <f>+IF(G432=0,"",'Ark1'!X1798)</f>
        <v>0</v>
      </c>
      <c r="Q432" s="32">
        <f>+IF(G432=0,"",'Ark1'!AG1798)</f>
        <v>678</v>
      </c>
      <c r="R432" s="32">
        <f>+IF(G432=0,"",'Ark1'!AH1798)</f>
        <v>0</v>
      </c>
      <c r="S432" s="377">
        <f>+IF(G432=0,"",'Ark1'!AR1798)</f>
        <v>202.27272727272728</v>
      </c>
      <c r="T432" s="113">
        <f>+IF(G432=0,"",'Ark1'!AS1798)</f>
        <v>33.005719165583322</v>
      </c>
      <c r="U432" s="32">
        <f>+IF(G432=0,"",'Ark1'!Y1798)</f>
        <v>36.445578130813502</v>
      </c>
      <c r="V432" s="26">
        <f>+IF(G432=0,"",'Ark1'!AA1798)</f>
        <v>0.93596637645336322</v>
      </c>
      <c r="W432" s="32">
        <f>+IF(G432=0,"",'Ark1'!AC1798)</f>
        <v>28.077310275552986</v>
      </c>
      <c r="X432" s="305">
        <f t="shared" si="75"/>
        <v>404.67953875033544</v>
      </c>
      <c r="Y432" s="32">
        <f t="shared" si="76"/>
        <v>45.728787878787898</v>
      </c>
      <c r="Z432" s="27">
        <f t="shared" si="77"/>
        <v>5.5</v>
      </c>
      <c r="AA432" s="247"/>
      <c r="AB432" s="26"/>
      <c r="AD432" s="27"/>
      <c r="AE432" s="26"/>
      <c r="AF432" s="85"/>
      <c r="AG432" s="85"/>
      <c r="AK432" s="85"/>
    </row>
    <row r="433" spans="1:56" ht="15.6">
      <c r="A433" s="247"/>
      <c r="B433" s="330">
        <f>+'Ark1'!C1833</f>
        <v>2024</v>
      </c>
      <c r="C433" s="267">
        <f>+'Ark1'!L1833</f>
        <v>7</v>
      </c>
      <c r="D433" s="267" t="s">
        <v>34</v>
      </c>
      <c r="E433" s="275">
        <f>+'Ark1'!AP1833</f>
        <v>27</v>
      </c>
      <c r="F433" s="267" t="str">
        <f>+IF(G433=0,"",'Ark1'!Q1833)</f>
        <v/>
      </c>
      <c r="G433" s="361">
        <f>+'Ark1'!R1833</f>
        <v>0</v>
      </c>
      <c r="H433" s="268" t="str">
        <f>+IF(G433=0,"",'Ark1'!AE1833)</f>
        <v/>
      </c>
      <c r="I433" s="268"/>
      <c r="J433" s="268" t="str">
        <f>+IF(G433=0,"",'Ark1'!AF1833)</f>
        <v/>
      </c>
      <c r="K433" s="269" t="str">
        <f>+IF(G433=0,"",'Ark1'!T1833)</f>
        <v/>
      </c>
      <c r="L433" s="305" t="str">
        <f>+IF(G433=0,"",'Ark1'!U1833)</f>
        <v/>
      </c>
      <c r="M433" s="268"/>
      <c r="N433" s="270" t="str">
        <f>+IF(G433=0,"",'Ark1'!V1833)</f>
        <v/>
      </c>
      <c r="O433" s="270" t="str">
        <f>+IF(G433=0,"",'Ark1'!W1833)</f>
        <v/>
      </c>
      <c r="P433" s="270" t="str">
        <f>+IF(G433=0,"",'Ark1'!X1833)</f>
        <v/>
      </c>
      <c r="Q433" s="270" t="str">
        <f>+IF(G433=0,"",'Ark1'!AG1833)</f>
        <v/>
      </c>
      <c r="R433" s="270" t="str">
        <f>+IF(G433=0,"",'Ark1'!AH1833)</f>
        <v/>
      </c>
      <c r="S433" s="377" t="str">
        <f>+IF(G433=0,"",'Ark1'!AR1833)</f>
        <v/>
      </c>
      <c r="T433" s="113" t="str">
        <f>+IF(G433=0,"",'Ark1'!AS1833)</f>
        <v/>
      </c>
      <c r="U433" s="270" t="str">
        <f>+IF(G433=0,"",'Ark1'!Y1833)</f>
        <v/>
      </c>
      <c r="V433" s="269" t="str">
        <f>+IF(G433=0,"",'Ark1'!AA1833)</f>
        <v/>
      </c>
      <c r="W433" s="270" t="str">
        <f>+IF(G433=0,"",'Ark1'!AC1833)</f>
        <v/>
      </c>
      <c r="X433" s="305" t="str">
        <f t="shared" si="75"/>
        <v/>
      </c>
      <c r="Y433" s="270" t="str">
        <f t="shared" si="76"/>
        <v/>
      </c>
      <c r="Z433" s="268" t="str">
        <f t="shared" si="77"/>
        <v/>
      </c>
      <c r="AA433" s="247"/>
      <c r="AB433" s="26"/>
      <c r="AD433" s="27"/>
      <c r="AE433" s="26"/>
      <c r="AF433" s="85"/>
      <c r="AG433" s="85"/>
      <c r="AK433" s="85"/>
    </row>
    <row r="434" spans="1:56" ht="15.6">
      <c r="A434" s="247"/>
      <c r="B434" s="85">
        <f>+'Ark1'!C1868</f>
        <v>2024</v>
      </c>
      <c r="C434" s="85">
        <f>+'Ark1'!L1868</f>
        <v>8</v>
      </c>
      <c r="D434" s="85" t="s">
        <v>35</v>
      </c>
      <c r="E434" s="276">
        <f>+'Ark1'!AP1868</f>
        <v>27</v>
      </c>
      <c r="F434" s="85" t="str">
        <f>+IF(G434=0,"",'Ark1'!Q1868)</f>
        <v/>
      </c>
      <c r="G434" s="361">
        <f>+'Ark1'!R1868</f>
        <v>0</v>
      </c>
      <c r="H434" s="27" t="str">
        <f>+IF(G434=0,"",'Ark1'!AE1868)</f>
        <v/>
      </c>
      <c r="I434" s="268"/>
      <c r="J434" s="27" t="str">
        <f>+IF(G434=0,"",'Ark1'!AF1868)</f>
        <v/>
      </c>
      <c r="K434" s="26" t="str">
        <f>+IF(G434=0,"",'Ark1'!T1868)</f>
        <v/>
      </c>
      <c r="L434" s="305" t="str">
        <f>+IF(G434=0,"",'Ark1'!U1868)</f>
        <v/>
      </c>
      <c r="M434" s="268"/>
      <c r="N434" s="32" t="str">
        <f>+IF(G434=0,"",'Ark1'!V1868)</f>
        <v/>
      </c>
      <c r="O434" s="32" t="str">
        <f>+IF(G434=0,"",'Ark1'!W1868)</f>
        <v/>
      </c>
      <c r="P434" s="32" t="str">
        <f>+IF(G434=0,"",'Ark1'!X1868)</f>
        <v/>
      </c>
      <c r="Q434" s="32" t="str">
        <f>+IF(G434=0,"",'Ark1'!AG1868)</f>
        <v/>
      </c>
      <c r="R434" s="32" t="str">
        <f>+IF(G434=0,"",'Ark1'!AH1868)</f>
        <v/>
      </c>
      <c r="S434" s="377" t="str">
        <f>+IF(G434=0,"",'Ark1'!AR1868)</f>
        <v/>
      </c>
      <c r="T434" s="113" t="str">
        <f>+IF(G434=0,"",'Ark1'!AS1868)</f>
        <v/>
      </c>
      <c r="U434" s="32" t="str">
        <f>+IF(G434=0,"",'Ark1'!Y1868)</f>
        <v/>
      </c>
      <c r="V434" s="26" t="str">
        <f>+IF(G434=0,"",'Ark1'!AA1868)</f>
        <v/>
      </c>
      <c r="W434" s="32" t="str">
        <f>+IF(G434=0,"",'Ark1'!AC1868)</f>
        <v/>
      </c>
      <c r="X434" s="305" t="str">
        <f t="shared" si="75"/>
        <v/>
      </c>
      <c r="Y434" s="32" t="str">
        <f t="shared" si="76"/>
        <v/>
      </c>
      <c r="Z434" s="27" t="str">
        <f t="shared" si="77"/>
        <v/>
      </c>
      <c r="AA434" s="247"/>
      <c r="AB434" s="26"/>
      <c r="AD434" s="27"/>
      <c r="AE434" s="26"/>
      <c r="AF434" s="85"/>
      <c r="AG434" s="85"/>
      <c r="AK434" s="85"/>
    </row>
    <row r="435" spans="1:56" ht="15.6">
      <c r="A435" s="247"/>
      <c r="B435" s="330">
        <f>+'Ark1'!C1903</f>
        <v>2024</v>
      </c>
      <c r="C435" s="267">
        <f>+'Ark1'!L1903</f>
        <v>9</v>
      </c>
      <c r="D435" s="267" t="s">
        <v>36</v>
      </c>
      <c r="E435" s="275">
        <f>+'Ark1'!AP1903</f>
        <v>27</v>
      </c>
      <c r="F435" s="267" t="str">
        <f>+IF(G435=0,"",'Ark1'!Q1903)</f>
        <v/>
      </c>
      <c r="G435" s="361">
        <f>+'Ark1'!R1903</f>
        <v>0</v>
      </c>
      <c r="H435" s="268" t="str">
        <f>+IF(G435=0,"",'Ark1'!AE1903)</f>
        <v/>
      </c>
      <c r="I435" s="268"/>
      <c r="J435" s="268" t="str">
        <f>+IF(G435=0,"",'Ark1'!AF1903)</f>
        <v/>
      </c>
      <c r="K435" s="269" t="str">
        <f>+IF(G435=0,"",'Ark1'!T1903)</f>
        <v/>
      </c>
      <c r="L435" s="305" t="str">
        <f>+IF(G435=0,"",'Ark1'!U1903)</f>
        <v/>
      </c>
      <c r="M435" s="268"/>
      <c r="N435" s="270" t="str">
        <f>+IF(G435=0,"",'Ark1'!V1903)</f>
        <v/>
      </c>
      <c r="O435" s="270" t="str">
        <f>+IF(G435=0,"",'Ark1'!W1903)</f>
        <v/>
      </c>
      <c r="P435" s="270" t="str">
        <f>+IF(G435=0,"",'Ark1'!X1903)</f>
        <v/>
      </c>
      <c r="Q435" s="270" t="str">
        <f>+IF(G435=0,"",'Ark1'!AG1903)</f>
        <v/>
      </c>
      <c r="R435" s="270" t="str">
        <f>+IF(G435=0,"",'Ark1'!AH1903)</f>
        <v/>
      </c>
      <c r="S435" s="377" t="str">
        <f>+IF(G435=0,"",'Ark1'!AR1982)</f>
        <v/>
      </c>
      <c r="T435" s="113" t="str">
        <f>+IF(G435=0,"",'Ark1'!AS1982)</f>
        <v/>
      </c>
      <c r="U435" s="270" t="str">
        <f>+IF(G435=0,"",'Ark1'!Y1903)</f>
        <v/>
      </c>
      <c r="V435" s="269" t="str">
        <f>+IF(G435=0,"",'Ark1'!AA1903)</f>
        <v/>
      </c>
      <c r="W435" s="270" t="str">
        <f>+IF(G435=0,"",'Ark1'!AC1903)</f>
        <v/>
      </c>
      <c r="X435" s="305" t="str">
        <f t="shared" si="75"/>
        <v/>
      </c>
      <c r="Y435" s="270" t="str">
        <f t="shared" si="76"/>
        <v/>
      </c>
      <c r="Z435" s="268" t="str">
        <f t="shared" si="77"/>
        <v/>
      </c>
      <c r="AA435" s="247"/>
      <c r="AB435" s="26"/>
      <c r="AD435" s="27"/>
      <c r="AE435" s="26"/>
      <c r="AF435" s="85"/>
      <c r="AG435" s="85"/>
      <c r="AK435" s="85"/>
    </row>
    <row r="436" spans="1:56" ht="15.6">
      <c r="A436" s="247"/>
      <c r="B436" s="330">
        <f>+'Ark1'!C1938</f>
        <v>2024</v>
      </c>
      <c r="C436" s="267">
        <f>+'Ark1'!L1938</f>
        <v>10</v>
      </c>
      <c r="D436" s="267" t="s">
        <v>37</v>
      </c>
      <c r="E436" s="276">
        <f>+'Ark1'!AP1938</f>
        <v>27</v>
      </c>
      <c r="F436" s="85" t="str">
        <f>+IF(G436=0,"",'Ark1'!Q1938)</f>
        <v/>
      </c>
      <c r="G436" s="361">
        <f>+'Ark1'!R1938</f>
        <v>0</v>
      </c>
      <c r="H436" s="27" t="str">
        <f>+IF(G436=0,"",'Ark1'!AE1938)</f>
        <v/>
      </c>
      <c r="I436" s="268"/>
      <c r="J436" s="27" t="str">
        <f>+IF(G436=0,"",'Ark1'!AF1938)</f>
        <v/>
      </c>
      <c r="K436" s="26" t="str">
        <f>+IF(G436=0,"",'Ark1'!T1938)</f>
        <v/>
      </c>
      <c r="L436" s="305" t="str">
        <f>+IF(G436=0,"",'Ark1'!U1938)</f>
        <v/>
      </c>
      <c r="M436" s="268"/>
      <c r="N436" s="32" t="str">
        <f>+IF(G436=0,"",'Ark1'!V1938)</f>
        <v/>
      </c>
      <c r="O436" s="32" t="str">
        <f>+IF(G436=0,"",'Ark1'!W1938)</f>
        <v/>
      </c>
      <c r="P436" s="32" t="str">
        <f>+IF(G436=0,"",'Ark1'!X1938)</f>
        <v/>
      </c>
      <c r="Q436" s="32" t="str">
        <f>+IF(G436=0,"",'Ark1'!AG1938)</f>
        <v/>
      </c>
      <c r="R436" s="32" t="str">
        <f>+IF(G436=0,"",'Ark1'!AH1938)</f>
        <v/>
      </c>
      <c r="S436" s="377" t="str">
        <f>+IF(G436=0,"",'Ark1'!AR1938)</f>
        <v/>
      </c>
      <c r="T436" s="113" t="str">
        <f>+IF(G436=0,"",'Ark1'!AS1938)</f>
        <v/>
      </c>
      <c r="U436" s="32" t="str">
        <f>+IF(G436=0,"",'Ark1'!Y1938)</f>
        <v/>
      </c>
      <c r="V436" s="26" t="str">
        <f>+IF(G436=0,"",'Ark1'!AA1938)</f>
        <v/>
      </c>
      <c r="W436" s="32" t="str">
        <f>+IF(G436=0,"",'Ark1'!AC1938)</f>
        <v/>
      </c>
      <c r="X436" s="305" t="str">
        <f t="shared" si="75"/>
        <v/>
      </c>
      <c r="Y436" s="32" t="str">
        <f t="shared" si="76"/>
        <v/>
      </c>
      <c r="Z436" s="27" t="str">
        <f t="shared" si="77"/>
        <v/>
      </c>
      <c r="AA436" s="247"/>
      <c r="AB436" s="26"/>
      <c r="AD436" s="27"/>
      <c r="AE436" s="26"/>
      <c r="AF436" s="85"/>
      <c r="AG436" s="85"/>
      <c r="AK436" s="85"/>
    </row>
    <row r="437" spans="1:56" ht="15.6">
      <c r="A437" s="247"/>
      <c r="B437" s="330">
        <f>+'Ark1'!C1973</f>
        <v>2024</v>
      </c>
      <c r="C437" s="267">
        <f>+'Ark1'!L1973</f>
        <v>11</v>
      </c>
      <c r="D437" s="267" t="s">
        <v>38</v>
      </c>
      <c r="E437" s="275">
        <f>+'Ark1'!AP1973</f>
        <v>27</v>
      </c>
      <c r="F437" s="267" t="str">
        <f>+IF(G437=0,"",'Ark1'!Q1973)</f>
        <v/>
      </c>
      <c r="G437" s="361">
        <f>+'Ark1'!R1973</f>
        <v>0</v>
      </c>
      <c r="H437" s="268" t="str">
        <f>+IF(G437=0,"",'Ark1'!AE1973)</f>
        <v/>
      </c>
      <c r="I437" s="268"/>
      <c r="J437" s="268" t="str">
        <f>+IF(G437=0,"",'Ark1'!AF1973)</f>
        <v/>
      </c>
      <c r="K437" s="269" t="str">
        <f>+IF(G437=0,"",'Ark1'!T1973)</f>
        <v/>
      </c>
      <c r="L437" s="305" t="str">
        <f>+IF(G437=0,"",'Ark1'!U1973)</f>
        <v/>
      </c>
      <c r="M437" s="268"/>
      <c r="N437" s="270" t="str">
        <f>+IF(G437=0,"",'Ark1'!V1973)</f>
        <v/>
      </c>
      <c r="O437" s="270" t="str">
        <f>+IF(G437=0,"",'Ark1'!W1973)</f>
        <v/>
      </c>
      <c r="P437" s="270" t="str">
        <f>+IF(G437=0,"",'Ark1'!X1973)</f>
        <v/>
      </c>
      <c r="Q437" s="270" t="str">
        <f>+IF(G437=0,"",'Ark1'!AG1973)</f>
        <v/>
      </c>
      <c r="R437" s="270" t="str">
        <f>+IF(G437=0,"",'Ark1'!AH1973)</f>
        <v/>
      </c>
      <c r="S437" s="377" t="str">
        <f>+IF(G437=0,"",'Ark1'!AR1984)</f>
        <v/>
      </c>
      <c r="T437" s="113" t="str">
        <f>+IF(G437=0,"",'Ark1'!AS1984)</f>
        <v/>
      </c>
      <c r="U437" s="270" t="str">
        <f>+IF(G437=0,"",'Ark1'!Y1973)</f>
        <v/>
      </c>
      <c r="V437" s="269" t="str">
        <f>+IF(G437=0,"",'Ark1'!AA1973)</f>
        <v/>
      </c>
      <c r="W437" s="270" t="str">
        <f>+IF(G437=0,"",'Ark1'!AC1973)</f>
        <v/>
      </c>
      <c r="X437" s="305" t="str">
        <f t="shared" si="75"/>
        <v/>
      </c>
      <c r="Y437" s="270" t="str">
        <f t="shared" si="76"/>
        <v/>
      </c>
      <c r="Z437" s="268" t="str">
        <f t="shared" si="77"/>
        <v/>
      </c>
      <c r="AA437" s="247"/>
      <c r="AB437" s="26"/>
      <c r="AD437" s="27"/>
      <c r="AE437" s="26"/>
      <c r="AF437" s="85"/>
      <c r="AG437" s="85"/>
      <c r="AK437" s="85"/>
    </row>
    <row r="438" spans="1:56" ht="15.6">
      <c r="A438" s="247"/>
      <c r="B438" s="330">
        <f>+'Ark1'!C2008</f>
        <v>2024</v>
      </c>
      <c r="C438" s="267">
        <f>+'Ark1'!L2008</f>
        <v>12</v>
      </c>
      <c r="D438" s="267" t="s">
        <v>39</v>
      </c>
      <c r="E438" s="276">
        <f>+'Ark1'!AP2008</f>
        <v>27</v>
      </c>
      <c r="F438" s="85" t="str">
        <f>+IF(G438=0,"",'Ark1'!Q2008)</f>
        <v/>
      </c>
      <c r="G438" s="361">
        <f>+'Ark1'!R2008</f>
        <v>0</v>
      </c>
      <c r="H438" s="27" t="str">
        <f>+IF(G438=0,"",'Ark1'!AE2008)</f>
        <v/>
      </c>
      <c r="I438" s="268"/>
      <c r="J438" s="27" t="str">
        <f>+IF(G438=0,"",'Ark1'!AF2008)</f>
        <v/>
      </c>
      <c r="K438" s="26" t="str">
        <f>+IF(G438=0,"",'Ark1'!T2008)</f>
        <v/>
      </c>
      <c r="L438" s="305" t="str">
        <f>+IF(G438=0,"",'Ark1'!U2008)</f>
        <v/>
      </c>
      <c r="M438" s="268"/>
      <c r="N438" s="32" t="str">
        <f>+IF(G438=0,"",'Ark1'!V2008)</f>
        <v/>
      </c>
      <c r="O438" s="32" t="str">
        <f>+IF(G438=0,"",'Ark1'!W2008)</f>
        <v/>
      </c>
      <c r="P438" s="32" t="str">
        <f>+IF(G438=0,"",'Ark1'!X2008)</f>
        <v/>
      </c>
      <c r="Q438" s="32" t="str">
        <f>+IF(G438=0,"",'Ark1'!AG2008)</f>
        <v/>
      </c>
      <c r="R438" s="32" t="str">
        <f>+IF(G438=0,"",'Ark1'!AH2008)</f>
        <v/>
      </c>
      <c r="S438" s="377" t="str">
        <f>+IF(G438=0,"",'Ark1'!AR1985)</f>
        <v/>
      </c>
      <c r="T438" s="113" t="str">
        <f>+IF(G438=0,"",'Ark1'!AS1985)</f>
        <v/>
      </c>
      <c r="U438" s="32" t="str">
        <f>+IF(G438=0,"",'Ark1'!Y2008)</f>
        <v/>
      </c>
      <c r="V438" s="26" t="str">
        <f>+IF(G438=0,"",'Ark1'!AA2008)</f>
        <v/>
      </c>
      <c r="W438" s="32" t="str">
        <f>+IF(G438=0,"",'Ark1'!AC2008)</f>
        <v/>
      </c>
      <c r="X438" s="305" t="str">
        <f t="shared" si="75"/>
        <v/>
      </c>
      <c r="Y438" s="32" t="str">
        <f t="shared" si="76"/>
        <v/>
      </c>
      <c r="Z438" s="27" t="str">
        <f t="shared" si="77"/>
        <v/>
      </c>
      <c r="AA438" s="247"/>
      <c r="AB438" s="26"/>
      <c r="AD438" s="27"/>
      <c r="AE438" s="26"/>
      <c r="AF438" s="85"/>
      <c r="AG438" s="85"/>
      <c r="AK438" s="85"/>
    </row>
    <row r="439" spans="1:56" ht="15.6">
      <c r="A439" s="247"/>
      <c r="B439" s="330">
        <f>+'Ark1'!C2043</f>
        <v>2024</v>
      </c>
      <c r="C439" s="267">
        <f>+'Ark1'!L2043</f>
        <v>13</v>
      </c>
      <c r="D439" s="267" t="s">
        <v>40</v>
      </c>
      <c r="E439" s="275">
        <f>+'Ark1'!AP2043</f>
        <v>27</v>
      </c>
      <c r="F439" s="267" t="str">
        <f>+IF(G439=0,"",'Ark1'!Q2043)</f>
        <v/>
      </c>
      <c r="G439" s="361">
        <f>+'Ark1'!R2043</f>
        <v>0</v>
      </c>
      <c r="H439" s="268" t="str">
        <f>+IF(G439=0,"",'Ark1'!AE2043)</f>
        <v/>
      </c>
      <c r="I439" s="268"/>
      <c r="J439" s="268" t="str">
        <f>+IF(G439=0,"",'Ark1'!AF2043)</f>
        <v/>
      </c>
      <c r="K439" s="269" t="str">
        <f>+IF(G439=0,"",'Ark1'!T2043)</f>
        <v/>
      </c>
      <c r="L439" s="305" t="str">
        <f>+IF(G439=0,"",'Ark1'!U2043)</f>
        <v/>
      </c>
      <c r="M439" s="268"/>
      <c r="N439" s="270" t="str">
        <f>+IF(G439=0,"",'Ark1'!V2043)</f>
        <v/>
      </c>
      <c r="O439" s="270" t="str">
        <f>+IF(G439=0,"",'Ark1'!W2043)</f>
        <v/>
      </c>
      <c r="P439" s="270" t="str">
        <f>+IF(G439=0,"",'Ark1'!X2043)</f>
        <v/>
      </c>
      <c r="Q439" s="270" t="str">
        <f>+IF(G439=0,"",'Ark1'!AG2043)</f>
        <v/>
      </c>
      <c r="R439" s="270" t="str">
        <f>+IF(G439=0,"",'Ark1'!AH2043)</f>
        <v/>
      </c>
      <c r="S439" s="377" t="str">
        <f>+IF(G439=0,"",'Ark1'!AR1986)</f>
        <v/>
      </c>
      <c r="T439" s="113" t="str">
        <f>+IF(G439=0,"",'Ark1'!AS1986)</f>
        <v/>
      </c>
      <c r="U439" s="270" t="str">
        <f>+IF(G439=0,"",'Ark1'!Y2043)</f>
        <v/>
      </c>
      <c r="V439" s="269" t="str">
        <f>+IF(G439=0,"",'Ark1'!AA2043)</f>
        <v/>
      </c>
      <c r="W439" s="270" t="str">
        <f>+IF(G439=0,"",'Ark1'!AC2043)</f>
        <v/>
      </c>
      <c r="X439" s="305" t="str">
        <f t="shared" si="75"/>
        <v/>
      </c>
      <c r="Y439" s="270" t="str">
        <f t="shared" si="76"/>
        <v/>
      </c>
      <c r="Z439" s="268" t="str">
        <f t="shared" si="77"/>
        <v/>
      </c>
      <c r="AA439" s="247"/>
      <c r="AB439" s="26"/>
      <c r="AD439" s="27"/>
      <c r="AE439" s="26"/>
      <c r="AF439" s="85"/>
      <c r="AG439" s="85"/>
      <c r="AK439" s="85"/>
    </row>
    <row r="440" spans="1:56" ht="15.6">
      <c r="A440" s="247"/>
      <c r="B440" s="330">
        <f>+'Ark1'!C2078</f>
        <v>2024</v>
      </c>
      <c r="C440" s="267">
        <f>+'Ark1'!L2078</f>
        <v>14</v>
      </c>
      <c r="D440" s="267" t="s">
        <v>403</v>
      </c>
      <c r="E440" s="276">
        <f>+'Ark1'!AP2078</f>
        <v>27</v>
      </c>
      <c r="F440" s="85" t="str">
        <f>+IF(G440=0,"",'Ark1'!Q2078)</f>
        <v/>
      </c>
      <c r="G440" s="361">
        <f>+'Ark1'!R2078</f>
        <v>0</v>
      </c>
      <c r="H440" s="27" t="str">
        <f>+IF(G440=0,"",'Ark1'!AE2078)</f>
        <v/>
      </c>
      <c r="I440" s="268"/>
      <c r="J440" s="27" t="str">
        <f>+IF(G440=0,"",'Ark1'!AF2078)</f>
        <v/>
      </c>
      <c r="K440" s="26" t="str">
        <f>+IF(G440=0,"",'Ark1'!T2078)</f>
        <v/>
      </c>
      <c r="L440" s="305" t="str">
        <f>+IF(G440=0,"",'Ark1'!U2078)</f>
        <v/>
      </c>
      <c r="M440" s="268"/>
      <c r="N440" s="32" t="str">
        <f>+IF(G440=0,"",'Ark1'!V2078)</f>
        <v/>
      </c>
      <c r="O440" s="32" t="str">
        <f>+IF(G440=0,"",'Ark1'!W2078)</f>
        <v/>
      </c>
      <c r="P440" s="32" t="str">
        <f>+IF(G440=0,"",'Ark1'!X2078)</f>
        <v/>
      </c>
      <c r="Q440" s="32" t="str">
        <f>+IF(G440=0,"",'Ark1'!AG2078)</f>
        <v/>
      </c>
      <c r="R440" s="32" t="str">
        <f>+IF(G440=0,"",'Ark1'!AH2078)</f>
        <v/>
      </c>
      <c r="S440" s="377" t="str">
        <f>+IF(G440=0,"",'Ark1'!AR1987)</f>
        <v/>
      </c>
      <c r="T440" s="113" t="str">
        <f>+IF(G440=0,"",'Ark1'!AS1987)</f>
        <v/>
      </c>
      <c r="U440" s="32" t="str">
        <f>+IF(G440=0,"",'Ark1'!Y2078)</f>
        <v/>
      </c>
      <c r="V440" s="26" t="str">
        <f>+IF(G440=0,"",'Ark1'!AA2078)</f>
        <v/>
      </c>
      <c r="W440" s="32" t="str">
        <f>+IF(G440=0,"",'Ark1'!AC2078)</f>
        <v/>
      </c>
      <c r="X440" s="305" t="str">
        <f t="shared" si="75"/>
        <v/>
      </c>
      <c r="Y440" s="32" t="str">
        <f t="shared" si="76"/>
        <v/>
      </c>
      <c r="Z440" s="27" t="str">
        <f t="shared" si="77"/>
        <v/>
      </c>
      <c r="AA440" s="247"/>
      <c r="AB440" s="26"/>
      <c r="AD440" s="27"/>
      <c r="AE440" s="26"/>
      <c r="AF440" s="85"/>
      <c r="AG440" s="85"/>
      <c r="AK440" s="85"/>
    </row>
    <row r="441" spans="1:56" ht="15.6">
      <c r="A441" s="247"/>
      <c r="B441" s="330">
        <f>+'Ark1'!C2113</f>
        <v>2024</v>
      </c>
      <c r="C441" s="267">
        <f>+'Ark1'!L2113</f>
        <v>15</v>
      </c>
      <c r="D441" s="267" t="s">
        <v>41</v>
      </c>
      <c r="E441" s="267">
        <f>+'Ark1'!AP2113</f>
        <v>27</v>
      </c>
      <c r="F441" s="267" t="str">
        <f>+IF(G441=0,"",'Ark1'!Q2113)</f>
        <v/>
      </c>
      <c r="G441" s="361">
        <f>+'Ark1'!R2113</f>
        <v>0</v>
      </c>
      <c r="H441" s="268" t="str">
        <f>+IF(G441=0,"",'Ark1'!AE2113)</f>
        <v/>
      </c>
      <c r="I441" s="268"/>
      <c r="J441" s="268" t="str">
        <f>+IF(G441=0,"",'Ark1'!AF2113)</f>
        <v/>
      </c>
      <c r="K441" s="269" t="str">
        <f>+IF(G441=0,"",'Ark1'!T2113)</f>
        <v/>
      </c>
      <c r="L441" s="380" t="str">
        <f>+IF(G441=0,"",'Ark1'!U2113)</f>
        <v/>
      </c>
      <c r="M441" s="268"/>
      <c r="N441" s="270" t="str">
        <f>+IF(G441=0,"",'Ark1'!V2113)</f>
        <v/>
      </c>
      <c r="O441" s="270" t="str">
        <f>+IF(G441=0,"",'Ark1'!W2113)</f>
        <v/>
      </c>
      <c r="P441" s="270" t="str">
        <f>+IF(G441=0,"",'Ark1'!X2113)</f>
        <v/>
      </c>
      <c r="Q441" s="270" t="str">
        <f>+IF(G441=0,"",'Ark1'!AG2113)</f>
        <v/>
      </c>
      <c r="R441" s="270" t="str">
        <f>+IF(G441=0,"",'Ark1'!AH2113)</f>
        <v/>
      </c>
      <c r="S441" s="377" t="str">
        <f>+IF(G441=0,"",'Ark1'!AR1988)</f>
        <v/>
      </c>
      <c r="T441" s="113" t="str">
        <f>+IF(G441=0,"",'Ark1'!AS1988)</f>
        <v/>
      </c>
      <c r="U441" s="270" t="str">
        <f>+IF(G441=0,"",'Ark1'!Y2113)</f>
        <v/>
      </c>
      <c r="V441" s="269" t="str">
        <f>+IF(G441=0,"",'Ark1'!AA2113)</f>
        <v/>
      </c>
      <c r="W441" s="270" t="str">
        <f>+IF(G441=0,"",'Ark1'!AC2113)</f>
        <v/>
      </c>
      <c r="X441" s="305" t="str">
        <f t="shared" si="75"/>
        <v/>
      </c>
      <c r="Y441" s="270" t="str">
        <f t="shared" si="76"/>
        <v/>
      </c>
      <c r="Z441" s="268" t="str">
        <f t="shared" si="77"/>
        <v/>
      </c>
      <c r="AA441" s="247"/>
      <c r="AB441" s="26"/>
      <c r="AD441" s="27"/>
      <c r="AE441" s="26"/>
      <c r="AF441" s="85"/>
      <c r="AG441" s="85"/>
      <c r="AK441" s="85"/>
    </row>
    <row r="442" spans="1:56" ht="19.8">
      <c r="A442" s="247"/>
      <c r="B442" s="247"/>
      <c r="C442" s="247"/>
      <c r="D442" s="247"/>
      <c r="E442" s="247"/>
      <c r="F442" s="247"/>
      <c r="G442" s="247"/>
      <c r="H442" s="247"/>
      <c r="I442" s="247"/>
      <c r="J442" s="247"/>
      <c r="K442" s="247"/>
      <c r="L442" s="247"/>
      <c r="M442" s="247"/>
      <c r="N442" s="249"/>
      <c r="O442" s="247"/>
      <c r="P442" s="247"/>
      <c r="Q442" s="247"/>
      <c r="R442" s="247"/>
      <c r="S442" s="247"/>
      <c r="T442" s="247"/>
      <c r="U442" s="247"/>
      <c r="V442" s="247"/>
      <c r="W442" s="247"/>
      <c r="X442" s="247"/>
      <c r="Y442" s="247"/>
      <c r="Z442" s="247"/>
      <c r="AA442" s="247"/>
      <c r="AB442" s="250"/>
      <c r="AD442" s="27"/>
      <c r="AE442" s="26"/>
      <c r="AF442" s="251"/>
      <c r="AG442" s="85"/>
      <c r="AK442" s="85"/>
      <c r="BC442" s="263"/>
    </row>
    <row r="443" spans="1:56" ht="22.8">
      <c r="A443" s="346" t="str">
        <f>+Raser!C35</f>
        <v>Tiroler Grauvieh</v>
      </c>
      <c r="B443" s="247"/>
      <c r="C443" s="265"/>
      <c r="D443" s="346"/>
      <c r="E443" s="247"/>
      <c r="F443" s="247"/>
      <c r="G443" s="265" t="s">
        <v>639</v>
      </c>
      <c r="H443" s="280">
        <f>SUM(G449:G463)</f>
        <v>14</v>
      </c>
      <c r="I443" s="248"/>
      <c r="J443" s="247"/>
      <c r="K443" s="248"/>
      <c r="L443" s="247"/>
      <c r="M443" s="345">
        <f>+Raser!P35</f>
        <v>223.96428571428575</v>
      </c>
      <c r="N443" s="249" t="s">
        <v>562</v>
      </c>
      <c r="O443" s="247"/>
      <c r="P443" s="249"/>
      <c r="Q443" s="249"/>
      <c r="R443" s="247"/>
      <c r="S443" s="247"/>
      <c r="T443" s="247"/>
      <c r="U443" s="249"/>
      <c r="V443" s="249"/>
      <c r="W443" s="247"/>
      <c r="X443" s="249"/>
      <c r="Y443" s="345">
        <f>+Raser!V35</f>
        <v>413.92739273927407</v>
      </c>
      <c r="Z443" s="249" t="s">
        <v>621</v>
      </c>
      <c r="AA443" s="248"/>
      <c r="AB443" s="250"/>
      <c r="AC443" s="250"/>
      <c r="AD443" s="27"/>
      <c r="AF443" s="26"/>
      <c r="AG443" s="251"/>
      <c r="AK443" s="85"/>
      <c r="BD443" s="263"/>
    </row>
    <row r="444" spans="1:56" ht="14.25" customHeight="1">
      <c r="A444" s="247"/>
      <c r="B444" s="247"/>
      <c r="C444" s="265"/>
      <c r="D444" s="344"/>
      <c r="E444" s="247"/>
      <c r="F444" s="265"/>
      <c r="G444" s="265"/>
      <c r="H444" s="265"/>
      <c r="I444" s="265"/>
      <c r="J444" s="265"/>
      <c r="K444" s="265"/>
      <c r="L444" s="265"/>
      <c r="M444" s="265"/>
      <c r="N444" s="266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48"/>
      <c r="AA444" s="247"/>
      <c r="AB444" s="250"/>
      <c r="AD444" s="27"/>
      <c r="AE444" s="26"/>
      <c r="AF444" s="251"/>
      <c r="AG444" s="85"/>
      <c r="AK444" s="85"/>
      <c r="BC444" s="263"/>
    </row>
    <row r="445" spans="1:56" ht="19.8">
      <c r="A445" s="247"/>
      <c r="B445" s="247"/>
      <c r="C445" s="247"/>
      <c r="D445" s="247"/>
      <c r="E445" s="247"/>
      <c r="F445" s="247"/>
      <c r="G445" s="247"/>
      <c r="H445" s="248"/>
      <c r="I445" s="247"/>
      <c r="J445" s="248"/>
      <c r="K445" s="247"/>
      <c r="L445" s="247"/>
      <c r="M445" s="247"/>
      <c r="N445" s="249"/>
      <c r="O445" s="249"/>
      <c r="P445" s="249"/>
      <c r="Q445" s="247"/>
      <c r="R445" s="249"/>
      <c r="S445" s="249"/>
      <c r="T445" s="249"/>
      <c r="U445" s="249"/>
      <c r="V445" s="247"/>
      <c r="W445" s="249"/>
      <c r="X445" s="265" t="s">
        <v>479</v>
      </c>
      <c r="Y445" s="266" t="s">
        <v>81</v>
      </c>
      <c r="Z445" s="264" t="s">
        <v>4</v>
      </c>
      <c r="AA445" s="247"/>
      <c r="AB445" s="250"/>
      <c r="AD445" s="27"/>
      <c r="AE445" s="26"/>
      <c r="AF445" s="251"/>
      <c r="AG445" s="85"/>
      <c r="AK445" s="85"/>
      <c r="BC445" s="263"/>
    </row>
    <row r="446" spans="1:56" ht="19.8">
      <c r="A446" s="247"/>
      <c r="B446" s="247"/>
      <c r="C446" s="247"/>
      <c r="D446" s="265"/>
      <c r="E446" s="247"/>
      <c r="F446" s="265" t="s">
        <v>4</v>
      </c>
      <c r="G446" s="247"/>
      <c r="H446" s="248"/>
      <c r="I446" s="248"/>
      <c r="J446" s="248"/>
      <c r="K446" s="265" t="s">
        <v>24</v>
      </c>
      <c r="L446" s="248"/>
      <c r="M446" s="248"/>
      <c r="N446" s="249" t="s">
        <v>404</v>
      </c>
      <c r="O446" s="249" t="s">
        <v>404</v>
      </c>
      <c r="P446" s="249" t="s">
        <v>404</v>
      </c>
      <c r="Q446" s="266" t="s">
        <v>527</v>
      </c>
      <c r="R446" s="249" t="s">
        <v>404</v>
      </c>
      <c r="S446" s="249"/>
      <c r="T446" s="249"/>
      <c r="U446" s="266" t="s">
        <v>424</v>
      </c>
      <c r="V446" s="247"/>
      <c r="W446" s="266" t="s">
        <v>570</v>
      </c>
      <c r="X446" s="265" t="s">
        <v>567</v>
      </c>
      <c r="Y446" s="266" t="s">
        <v>44</v>
      </c>
      <c r="Z446" s="264" t="s">
        <v>10</v>
      </c>
      <c r="AA446" s="247"/>
      <c r="AB446" s="250"/>
      <c r="AD446" s="27"/>
      <c r="AE446" s="26"/>
      <c r="AF446" s="251"/>
      <c r="AG446" s="85"/>
      <c r="AK446" s="85"/>
      <c r="BC446" s="263"/>
    </row>
    <row r="447" spans="1:56" ht="19.8">
      <c r="A447" s="265"/>
      <c r="B447" s="265"/>
      <c r="C447" s="247"/>
      <c r="D447" s="247"/>
      <c r="E447" s="265"/>
      <c r="F447" s="265" t="s">
        <v>477</v>
      </c>
      <c r="G447" s="265" t="s">
        <v>4</v>
      </c>
      <c r="H447" s="264" t="s">
        <v>4</v>
      </c>
      <c r="I447" s="264"/>
      <c r="J447" s="264" t="s">
        <v>1</v>
      </c>
      <c r="K447" s="265" t="s">
        <v>483</v>
      </c>
      <c r="L447" s="264" t="s">
        <v>24</v>
      </c>
      <c r="M447" s="264"/>
      <c r="N447" s="266" t="s">
        <v>537</v>
      </c>
      <c r="O447" s="266" t="s">
        <v>569</v>
      </c>
      <c r="P447" s="266" t="s">
        <v>489</v>
      </c>
      <c r="Q447" s="266" t="s">
        <v>548</v>
      </c>
      <c r="R447" s="266" t="s">
        <v>491</v>
      </c>
      <c r="S447" s="427" t="s">
        <v>24</v>
      </c>
      <c r="T447" s="427" t="s">
        <v>24</v>
      </c>
      <c r="U447" s="266"/>
      <c r="V447" s="265" t="s">
        <v>415</v>
      </c>
      <c r="W447" s="266" t="s">
        <v>1</v>
      </c>
      <c r="X447" s="265" t="s">
        <v>71</v>
      </c>
      <c r="Y447" s="266" t="s">
        <v>531</v>
      </c>
      <c r="Z447" s="264" t="s">
        <v>71</v>
      </c>
      <c r="AA447" s="247"/>
      <c r="AB447" s="250"/>
      <c r="AD447" s="27"/>
      <c r="AE447" s="26"/>
      <c r="AF447" s="251"/>
      <c r="AG447" s="85"/>
      <c r="AK447" s="85"/>
      <c r="BC447" s="263"/>
    </row>
    <row r="448" spans="1:56" ht="19.8">
      <c r="A448" s="247"/>
      <c r="B448" s="247"/>
      <c r="C448" s="265" t="s">
        <v>0</v>
      </c>
      <c r="D448" s="265"/>
      <c r="E448" s="265" t="s">
        <v>595</v>
      </c>
      <c r="F448" s="49" t="s">
        <v>478</v>
      </c>
      <c r="G448" s="49" t="s">
        <v>10</v>
      </c>
      <c r="H448" s="86" t="s">
        <v>404</v>
      </c>
      <c r="I448" s="86"/>
      <c r="J448" s="86" t="s">
        <v>404</v>
      </c>
      <c r="K448" s="49" t="s">
        <v>416</v>
      </c>
      <c r="L448" s="86" t="s">
        <v>45</v>
      </c>
      <c r="M448" s="86"/>
      <c r="N448" s="74" t="s">
        <v>538</v>
      </c>
      <c r="O448" s="74" t="s">
        <v>546</v>
      </c>
      <c r="P448" s="74" t="s">
        <v>441</v>
      </c>
      <c r="Q448" s="74" t="s">
        <v>485</v>
      </c>
      <c r="R448" s="74" t="s">
        <v>472</v>
      </c>
      <c r="S448" s="427" t="s">
        <v>725</v>
      </c>
      <c r="T448" s="427" t="s">
        <v>726</v>
      </c>
      <c r="U448" s="74" t="s">
        <v>1</v>
      </c>
      <c r="V448" s="49" t="s">
        <v>416</v>
      </c>
      <c r="W448" s="74" t="s">
        <v>528</v>
      </c>
      <c r="X448" s="49" t="s">
        <v>488</v>
      </c>
      <c r="Y448" s="74" t="s">
        <v>45</v>
      </c>
      <c r="Z448" s="86" t="s">
        <v>551</v>
      </c>
      <c r="AA448" s="247"/>
      <c r="AB448" s="250"/>
      <c r="AD448" s="27"/>
      <c r="AE448" s="26"/>
      <c r="AF448" s="251"/>
      <c r="AG448" s="85"/>
      <c r="AK448" s="85"/>
      <c r="BC448" s="263"/>
    </row>
    <row r="449" spans="1:55" ht="15.6">
      <c r="A449" s="247"/>
      <c r="B449" s="267">
        <f>+'Ark1'!C1624</f>
        <v>2024</v>
      </c>
      <c r="C449" s="267">
        <f>+'Ark1'!L1624</f>
        <v>1</v>
      </c>
      <c r="D449" s="267" t="s">
        <v>29</v>
      </c>
      <c r="E449" s="267">
        <f>+'Ark1'!AP1624</f>
        <v>28</v>
      </c>
      <c r="F449" s="267" t="str">
        <f>+IF(G449=0,"",'Ark1'!Q1624)</f>
        <v/>
      </c>
      <c r="G449" s="361">
        <f>+'Ark1'!R1624</f>
        <v>0</v>
      </c>
      <c r="H449" s="268" t="str">
        <f>+IF(G449=0,"",'Ark1'!AE1624)</f>
        <v/>
      </c>
      <c r="I449" s="268"/>
      <c r="J449" s="268" t="str">
        <f>+IF(G449=0,"",'Ark1'!AF1624)</f>
        <v/>
      </c>
      <c r="K449" s="269" t="str">
        <f>+IF(G449=0,"",'Ark1'!T1624)</f>
        <v/>
      </c>
      <c r="L449" s="305" t="str">
        <f>+IF(G449=0,"",'Ark1'!U1624)</f>
        <v/>
      </c>
      <c r="M449" s="268"/>
      <c r="N449" s="270" t="str">
        <f>+IF(G449=0,"",'Ark1'!V1624)</f>
        <v/>
      </c>
      <c r="O449" s="270" t="str">
        <f>+IF(G449=0,"",'Ark1'!W1624)</f>
        <v/>
      </c>
      <c r="P449" s="270" t="str">
        <f>+IF(G449=0,"",'Ark1'!X1624)</f>
        <v/>
      </c>
      <c r="Q449" s="270" t="str">
        <f>+IF(G449=0,"",'Ark1'!AG1624)</f>
        <v/>
      </c>
      <c r="R449" s="270" t="str">
        <f>+IF(G449=0,"",'Ark1'!AH1624)</f>
        <v/>
      </c>
      <c r="S449" s="377" t="str">
        <f>+IF(G449=0,"",'Ark1'!AR1624)</f>
        <v/>
      </c>
      <c r="T449" s="113" t="str">
        <f>+IF(G449=0,"",'Ark1'!AS1624)</f>
        <v/>
      </c>
      <c r="U449" s="270" t="str">
        <f>+IF(G449=0,"",'Ark1'!Y1624)</f>
        <v/>
      </c>
      <c r="V449" s="269" t="str">
        <f>+IF(G449=0,"",'Ark1'!AA1624)</f>
        <v/>
      </c>
      <c r="W449" s="270" t="str">
        <f>+IF(G449=0,"",'Ark1'!AC1624)</f>
        <v/>
      </c>
      <c r="X449" s="305" t="str">
        <f t="shared" ref="X449:X463" si="78">IF(G449=0,"",1000*L449/Q449)</f>
        <v/>
      </c>
      <c r="Y449" s="270" t="str">
        <f t="shared" ref="Y449:Y463" si="79">IF(G449=0,"",L449/C449)</f>
        <v/>
      </c>
      <c r="Z449" s="268" t="str">
        <f t="shared" ref="Z449:Z463" si="80">IF(G449=0,"",G449/F449)</f>
        <v/>
      </c>
      <c r="AA449" s="247"/>
      <c r="AB449" s="26"/>
      <c r="AD449" s="27"/>
      <c r="AE449" s="26"/>
      <c r="AF449" s="85"/>
      <c r="AG449" s="85"/>
      <c r="AK449" s="85"/>
    </row>
    <row r="450" spans="1:55" ht="15.6">
      <c r="A450" s="247"/>
      <c r="B450" s="306">
        <f>+'Ark1'!C1659</f>
        <v>2024</v>
      </c>
      <c r="C450" s="85">
        <f>+'Ark1'!L1659</f>
        <v>2</v>
      </c>
      <c r="D450" s="85" t="s">
        <v>30</v>
      </c>
      <c r="E450" s="85">
        <f>+'Ark1'!AP1659</f>
        <v>28</v>
      </c>
      <c r="F450" s="85" t="str">
        <f>+IF(G450=0,"",'Ark1'!Q1659)</f>
        <v/>
      </c>
      <c r="G450" s="361">
        <f>+'Ark1'!R1659</f>
        <v>0</v>
      </c>
      <c r="H450" s="27" t="str">
        <f>+IF(G450=0,"",'Ark1'!AE1659)</f>
        <v/>
      </c>
      <c r="I450" s="268"/>
      <c r="J450" s="27" t="str">
        <f>+IF(G450=0,"",'Ark1'!AF1659)</f>
        <v/>
      </c>
      <c r="K450" s="26" t="str">
        <f>+IF(G450=0,"",'Ark1'!T1659)</f>
        <v/>
      </c>
      <c r="L450" s="305" t="str">
        <f>+IF(G450=0,"",'Ark1'!U1659)</f>
        <v/>
      </c>
      <c r="M450" s="268"/>
      <c r="N450" s="32" t="str">
        <f>+IF(G450=0,"",'Ark1'!V1659)</f>
        <v/>
      </c>
      <c r="O450" s="32" t="str">
        <f>+IF(G450=0,"",'Ark1'!W1659)</f>
        <v/>
      </c>
      <c r="P450" s="32" t="str">
        <f>+IF(G450=0,"",'Ark1'!X1659)</f>
        <v/>
      </c>
      <c r="Q450" s="32" t="str">
        <f>+IF(G450=0,"",'Ark1'!AG1659)</f>
        <v/>
      </c>
      <c r="R450" s="32" t="str">
        <f>+IF(G450=0,"",'Ark1'!AH1659)</f>
        <v/>
      </c>
      <c r="S450" s="377" t="str">
        <f>+IF(G450=0,"",'Ark1'!AR1659)</f>
        <v/>
      </c>
      <c r="T450" s="113" t="str">
        <f>+IF(G450=0,"",'Ark1'!AS1659)</f>
        <v/>
      </c>
      <c r="U450" s="32" t="str">
        <f>+IF(G450=0,"",'Ark1'!Y1659)</f>
        <v/>
      </c>
      <c r="V450" s="26" t="str">
        <f>+IF(G450=0,"",'Ark1'!AA1659)</f>
        <v/>
      </c>
      <c r="W450" s="32" t="str">
        <f>+IF(G450=0,"",'Ark1'!AC1659)</f>
        <v/>
      </c>
      <c r="X450" s="305" t="str">
        <f t="shared" si="78"/>
        <v/>
      </c>
      <c r="Y450" s="32" t="str">
        <f t="shared" si="79"/>
        <v/>
      </c>
      <c r="Z450" s="27" t="str">
        <f t="shared" si="80"/>
        <v/>
      </c>
      <c r="AA450" s="247"/>
      <c r="AB450" s="26"/>
      <c r="AD450" s="27"/>
      <c r="AE450" s="26"/>
      <c r="AF450" s="85"/>
      <c r="AG450" s="85"/>
      <c r="AK450" s="85"/>
    </row>
    <row r="451" spans="1:55" ht="15.6">
      <c r="A451" s="247"/>
      <c r="B451" s="306">
        <f>+'Ark1'!C1694</f>
        <v>2024</v>
      </c>
      <c r="C451" s="267">
        <f>+'Ark1'!L1694</f>
        <v>3</v>
      </c>
      <c r="D451" s="267" t="s">
        <v>31</v>
      </c>
      <c r="E451" s="267">
        <f>+'Ark1'!AP1694</f>
        <v>28</v>
      </c>
      <c r="F451" s="267" t="str">
        <f>+IF(G451=0,"",'Ark1'!Q1694)</f>
        <v/>
      </c>
      <c r="G451" s="361">
        <f>+'Ark1'!R1694</f>
        <v>0</v>
      </c>
      <c r="H451" s="268" t="str">
        <f>+IF(G451=0,"",'Ark1'!AE1694)</f>
        <v/>
      </c>
      <c r="I451" s="268"/>
      <c r="J451" s="268" t="str">
        <f>+IF(G451=0,"",'Ark1'!AF1694)</f>
        <v/>
      </c>
      <c r="K451" s="269" t="str">
        <f>+IF(G451=0,"",'Ark1'!T1694)</f>
        <v/>
      </c>
      <c r="L451" s="305" t="str">
        <f>+IF(G451=0,"",'Ark1'!U1694)</f>
        <v/>
      </c>
      <c r="M451" s="268"/>
      <c r="N451" s="270" t="str">
        <f>+IF(G451=0,"",'Ark1'!V1694)</f>
        <v/>
      </c>
      <c r="O451" s="270" t="str">
        <f>+IF(G451=0,"",'Ark1'!W1694)</f>
        <v/>
      </c>
      <c r="P451" s="270" t="str">
        <f>+IF(G451=0,"",'Ark1'!X1694)</f>
        <v/>
      </c>
      <c r="Q451" s="270" t="str">
        <f>+IF(G451=0,"",'Ark1'!AG1694)</f>
        <v/>
      </c>
      <c r="R451" s="270" t="str">
        <f>+IF(G451=0,"",'Ark1'!AH1694)</f>
        <v/>
      </c>
      <c r="S451" s="377" t="str">
        <f>+IF(G451=0,"",'Ark1'!AR1694)</f>
        <v/>
      </c>
      <c r="T451" s="113" t="str">
        <f>+IF(G451=0,"",'Ark1'!AS1694)</f>
        <v/>
      </c>
      <c r="U451" s="270" t="str">
        <f>+IF(G451=0,"",'Ark1'!Y1694)</f>
        <v/>
      </c>
      <c r="V451" s="269" t="str">
        <f>+IF(G451=0,"",'Ark1'!AA1694)</f>
        <v/>
      </c>
      <c r="W451" s="270" t="str">
        <f>+IF(G451=0,"",'Ark1'!AC1694)</f>
        <v/>
      </c>
      <c r="X451" s="305" t="str">
        <f t="shared" si="78"/>
        <v/>
      </c>
      <c r="Y451" s="270" t="str">
        <f t="shared" si="79"/>
        <v/>
      </c>
      <c r="Z451" s="268" t="str">
        <f t="shared" si="80"/>
        <v/>
      </c>
      <c r="AA451" s="247"/>
      <c r="AB451" s="26"/>
      <c r="AD451" s="27"/>
      <c r="AE451" s="26"/>
      <c r="AF451" s="85"/>
      <c r="AG451" s="85"/>
      <c r="AK451" s="85"/>
    </row>
    <row r="452" spans="1:55" ht="15.6">
      <c r="A452" s="247"/>
      <c r="B452" s="306">
        <f>+'Ark1'!C1729</f>
        <v>2024</v>
      </c>
      <c r="C452" s="267">
        <f>+'Ark1'!L1729</f>
        <v>4</v>
      </c>
      <c r="D452" s="267" t="s">
        <v>32</v>
      </c>
      <c r="E452" s="85">
        <f>+'Ark1'!AP1729</f>
        <v>28</v>
      </c>
      <c r="F452" s="85">
        <f>+IF(G452=0,"",'Ark1'!Q1729)</f>
        <v>1</v>
      </c>
      <c r="G452" s="361">
        <f>+'Ark1'!R1729</f>
        <v>1</v>
      </c>
      <c r="H452" s="27">
        <f>+IF(G452=0,"",'Ark1'!AE1729)</f>
        <v>7.1428571428571441</v>
      </c>
      <c r="I452" s="268"/>
      <c r="J452" s="27">
        <f>+IF(G452=0,"",'Ark1'!AF1729)</f>
        <v>5.4823792058682814</v>
      </c>
      <c r="K452" s="26">
        <f>+IF(G452=0,"",'Ark1'!T1729)</f>
        <v>5</v>
      </c>
      <c r="L452" s="305">
        <f>+IF(G452=0,"",'Ark1'!U1729)</f>
        <v>171.9</v>
      </c>
      <c r="M452" s="268"/>
      <c r="N452" s="32">
        <f>+IF(G452=0,"",'Ark1'!V1729)</f>
        <v>0</v>
      </c>
      <c r="O452" s="32">
        <f>+IF(G452=0,"",'Ark1'!W1729)</f>
        <v>0</v>
      </c>
      <c r="P452" s="32">
        <f>+IF(G452=0,"",'Ark1'!X1729)</f>
        <v>0</v>
      </c>
      <c r="Q452" s="32">
        <f>+IF(G452=0,"",'Ark1'!AG1729)</f>
        <v>379</v>
      </c>
      <c r="R452" s="32">
        <f>+IF(G452=0,"",'Ark1'!AH1729)</f>
        <v>0</v>
      </c>
      <c r="S452" s="377">
        <f>+IF(G452=0,"",'Ark1'!AR1729)</f>
        <v>188</v>
      </c>
      <c r="T452" s="113">
        <f>+IF(G452=0,"",'Ark1'!AS1729)</f>
        <v>25.885401115359784</v>
      </c>
      <c r="U452" s="32">
        <f>+IF(G452=0,"",'Ark1'!Y1729)</f>
        <v>0</v>
      </c>
      <c r="V452" s="26">
        <f>+IF(G452=0,"",'Ark1'!AA1729)</f>
        <v>0</v>
      </c>
      <c r="W452" s="32">
        <f>+IF(G452=0,"",'Ark1'!AC1729)</f>
        <v>0</v>
      </c>
      <c r="X452" s="305">
        <f t="shared" si="78"/>
        <v>453.56200527704488</v>
      </c>
      <c r="Y452" s="32">
        <f t="shared" si="79"/>
        <v>42.975000000000001</v>
      </c>
      <c r="Z452" s="27">
        <f t="shared" si="80"/>
        <v>1</v>
      </c>
      <c r="AA452" s="247"/>
      <c r="AB452" s="26"/>
      <c r="AD452" s="27"/>
      <c r="AE452" s="26"/>
      <c r="AF452" s="85"/>
      <c r="AG452" s="85"/>
      <c r="AK452" s="85"/>
    </row>
    <row r="453" spans="1:55" ht="15.6">
      <c r="A453" s="247"/>
      <c r="B453" s="267">
        <f>+'Ark1'!C1764</f>
        <v>2024</v>
      </c>
      <c r="C453" s="267">
        <f>+'Ark1'!L1764</f>
        <v>5</v>
      </c>
      <c r="D453" s="267" t="s">
        <v>402</v>
      </c>
      <c r="E453" s="275">
        <f>+'Ark1'!AP1764</f>
        <v>28</v>
      </c>
      <c r="F453" s="267">
        <f>+IF(G453=0,"",'Ark1'!Q1764)</f>
        <v>4</v>
      </c>
      <c r="G453" s="361">
        <f>+'Ark1'!R1764</f>
        <v>9</v>
      </c>
      <c r="H453" s="268">
        <f>+'Ark1'!AE1764</f>
        <v>64.285714285714306</v>
      </c>
      <c r="I453" s="268"/>
      <c r="J453" s="268">
        <f>+IF(G453=0,"",'Ark1'!AF1764)</f>
        <v>59.004943390208872</v>
      </c>
      <c r="K453" s="269">
        <f>+IF(G453=0,"",'Ark1'!T1764)</f>
        <v>5.3333333333333321</v>
      </c>
      <c r="L453" s="305">
        <f>+IF(G453=0,"",'Ark1'!U1764)</f>
        <v>205.56666666666663</v>
      </c>
      <c r="M453" s="268"/>
      <c r="N453" s="270">
        <f>+IF(G453=0,"",'Ark1'!V1764)</f>
        <v>0</v>
      </c>
      <c r="O453" s="270">
        <f>+IF(G453=0,"",'Ark1'!W1764)</f>
        <v>22.222222222222225</v>
      </c>
      <c r="P453" s="270">
        <f>+IF(G453=0,"",'Ark1'!X1764)</f>
        <v>0</v>
      </c>
      <c r="Q453" s="270">
        <f>+IF(G453=0,"",'Ark1'!AG1764)</f>
        <v>515</v>
      </c>
      <c r="R453" s="270">
        <f>+IF(G453=0,"",'Ark1'!AH1764)</f>
        <v>0</v>
      </c>
      <c r="S453" s="377">
        <f>+IF(G453=0,"",'Ark1'!AR1764)</f>
        <v>189</v>
      </c>
      <c r="T453" s="113">
        <f>+IF(G453=0,"",'Ark1'!AS1764)</f>
        <v>30.309734168635799</v>
      </c>
      <c r="U453" s="270">
        <f>+IF(G453=0,"",'Ark1'!Y1764)</f>
        <v>26.038817177437455</v>
      </c>
      <c r="V453" s="269">
        <f>+IF(G453=0,"",'Ark1'!AA1764)</f>
        <v>1.4907119849998598</v>
      </c>
      <c r="W453" s="270">
        <f>+IF(G453=0,"",'Ark1'!AC1764)</f>
        <v>84.929788272546006</v>
      </c>
      <c r="X453" s="305">
        <f t="shared" si="78"/>
        <v>399.15857605177985</v>
      </c>
      <c r="Y453" s="270">
        <f t="shared" si="79"/>
        <v>41.11333333333333</v>
      </c>
      <c r="Z453" s="268">
        <f t="shared" si="80"/>
        <v>2.25</v>
      </c>
      <c r="AA453" s="247"/>
      <c r="AB453" s="26"/>
      <c r="AD453" s="27"/>
      <c r="AE453" s="26"/>
      <c r="AF453" s="85"/>
      <c r="AG453" s="85"/>
      <c r="AK453" s="85"/>
    </row>
    <row r="454" spans="1:55" ht="15.6">
      <c r="A454" s="247"/>
      <c r="B454" s="330">
        <f>+'Ark1'!C1799</f>
        <v>2024</v>
      </c>
      <c r="C454" s="267">
        <f>+'Ark1'!L1799</f>
        <v>6</v>
      </c>
      <c r="D454" s="267" t="s">
        <v>33</v>
      </c>
      <c r="E454" s="276">
        <f>+'Ark1'!AP1799</f>
        <v>28</v>
      </c>
      <c r="F454" s="85">
        <f>+IF(G454=0,"",'Ark1'!Q1799)</f>
        <v>2</v>
      </c>
      <c r="G454" s="361">
        <f>+'Ark1'!R1799</f>
        <v>4</v>
      </c>
      <c r="H454" s="27">
        <f>+IF(G454=0,"",'Ark1'!AE1799)</f>
        <v>28.571428571428577</v>
      </c>
      <c r="I454" s="268"/>
      <c r="J454" s="27">
        <f>+IF(G454=0,"",'Ark1'!AF1799)</f>
        <v>35.512677403922822</v>
      </c>
      <c r="K454" s="26">
        <f>+IF(G454=0,"",'Ark1'!T1799)</f>
        <v>7.5</v>
      </c>
      <c r="L454" s="305">
        <f>+IF(G454=0,"",'Ark1'!U1799)</f>
        <v>278.375</v>
      </c>
      <c r="M454" s="268"/>
      <c r="N454" s="32">
        <f>+IF(G454=0,"",'Ark1'!V1799)</f>
        <v>100</v>
      </c>
      <c r="O454" s="32">
        <f>+IF(G454=0,"",'Ark1'!W1799)</f>
        <v>75</v>
      </c>
      <c r="P454" s="32">
        <f>+IF(G454=0,"",'Ark1'!X1799)</f>
        <v>0</v>
      </c>
      <c r="Q454" s="32">
        <f>+IF(G454=0,"",'Ark1'!AG1799)</f>
        <v>640.25</v>
      </c>
      <c r="R454" s="32">
        <f>+IF(G454=0,"",'Ark1'!AH1799)</f>
        <v>0</v>
      </c>
      <c r="S454" s="377">
        <f>+IF(G454=0,"",'Ark1'!AR1799)</f>
        <v>201.75</v>
      </c>
      <c r="T454" s="113">
        <f>+IF(G454=0,"",'Ark1'!AS1799)</f>
        <v>33.696018276294005</v>
      </c>
      <c r="U454" s="32">
        <f>+IF(G454=0,"",'Ark1'!Y1799)</f>
        <v>37.638104030357354</v>
      </c>
      <c r="V454" s="26">
        <f>+IF(G454=0,"",'Ark1'!AA1799)</f>
        <v>2.598076211353316</v>
      </c>
      <c r="W454" s="32">
        <f>+IF(G454=0,"",'Ark1'!AC1799)</f>
        <v>99.361709762517222</v>
      </c>
      <c r="X454" s="305">
        <f t="shared" si="78"/>
        <v>434.79109722764542</v>
      </c>
      <c r="Y454" s="32">
        <f t="shared" si="79"/>
        <v>46.395833333333336</v>
      </c>
      <c r="Z454" s="27">
        <f t="shared" si="80"/>
        <v>2</v>
      </c>
      <c r="AA454" s="247"/>
      <c r="AB454" s="26"/>
      <c r="AD454" s="27"/>
      <c r="AE454" s="26"/>
      <c r="AF454" s="85"/>
      <c r="AG454" s="85"/>
      <c r="AK454" s="85"/>
    </row>
    <row r="455" spans="1:55" ht="15.6">
      <c r="A455" s="247"/>
      <c r="B455" s="330">
        <f>+'Ark1'!C1834</f>
        <v>2024</v>
      </c>
      <c r="C455" s="267">
        <f>+'Ark1'!L1834</f>
        <v>7</v>
      </c>
      <c r="D455" s="267" t="s">
        <v>34</v>
      </c>
      <c r="E455" s="275">
        <f>+'Ark1'!AP1834</f>
        <v>28</v>
      </c>
      <c r="F455" s="267" t="str">
        <f>+IF(G455=0,"",'Ark1'!Q1834)</f>
        <v/>
      </c>
      <c r="G455" s="361">
        <f>+'Ark1'!R1834</f>
        <v>0</v>
      </c>
      <c r="H455" s="268" t="str">
        <f>+IF(G455=0,"",'Ark1'!AE1834)</f>
        <v/>
      </c>
      <c r="I455" s="268"/>
      <c r="J455" s="268" t="str">
        <f>+IF(G455=0,"",'Ark1'!AF1834)</f>
        <v/>
      </c>
      <c r="K455" s="269" t="str">
        <f>+IF(G455=0,"",'Ark1'!T1834)</f>
        <v/>
      </c>
      <c r="L455" s="305" t="str">
        <f>+IF(G455=0,"",'Ark1'!U1834)</f>
        <v/>
      </c>
      <c r="M455" s="268"/>
      <c r="N455" s="270" t="str">
        <f>+IF(G455=0,"",'Ark1'!V1834)</f>
        <v/>
      </c>
      <c r="O455" s="270" t="str">
        <f>+IF(G455=0,"",'Ark1'!W1834)</f>
        <v/>
      </c>
      <c r="P455" s="270" t="str">
        <f>+IF(G455=0,"",'Ark1'!X1834)</f>
        <v/>
      </c>
      <c r="Q455" s="270" t="str">
        <f>+IF(G455=0,"",'Ark1'!AG1834)</f>
        <v/>
      </c>
      <c r="R455" s="270" t="str">
        <f>+IF(G455=0,"",'Ark1'!AH1834)</f>
        <v/>
      </c>
      <c r="S455" s="377" t="str">
        <f>+IF(G455=0,"",'Ark1'!AR1834)</f>
        <v/>
      </c>
      <c r="T455" s="113" t="str">
        <f>+IF(G455=0,"",'Ark1'!AS1834)</f>
        <v/>
      </c>
      <c r="U455" s="270" t="str">
        <f>+IF(G455=0,"",'Ark1'!Y1834)</f>
        <v/>
      </c>
      <c r="V455" s="269" t="str">
        <f>+IF(G455=0,"",'Ark1'!AA1834)</f>
        <v/>
      </c>
      <c r="W455" s="270" t="str">
        <f>+IF(G455=0,"",'Ark1'!AC1834)</f>
        <v/>
      </c>
      <c r="X455" s="305" t="str">
        <f t="shared" si="78"/>
        <v/>
      </c>
      <c r="Y455" s="270" t="str">
        <f t="shared" si="79"/>
        <v/>
      </c>
      <c r="Z455" s="268" t="str">
        <f t="shared" si="80"/>
        <v/>
      </c>
      <c r="AA455" s="247"/>
      <c r="AB455" s="26"/>
      <c r="AD455" s="27"/>
      <c r="AE455" s="26"/>
      <c r="AF455" s="85"/>
      <c r="AG455" s="85"/>
      <c r="AK455" s="85"/>
    </row>
    <row r="456" spans="1:55" ht="15.6">
      <c r="A456" s="247"/>
      <c r="B456" s="85">
        <f>+'Ark1'!C1869</f>
        <v>2024</v>
      </c>
      <c r="C456" s="85">
        <f>+'Ark1'!L1869</f>
        <v>8</v>
      </c>
      <c r="D456" s="85" t="s">
        <v>35</v>
      </c>
      <c r="E456" s="276">
        <f>+'Ark1'!AP1869</f>
        <v>28</v>
      </c>
      <c r="F456" s="85" t="str">
        <f>+IF(G456=0,"",'Ark1'!Q1869)</f>
        <v/>
      </c>
      <c r="G456" s="361">
        <f>+'Ark1'!R1869</f>
        <v>0</v>
      </c>
      <c r="H456" s="27" t="str">
        <f>+IF(G456=0,"",'Ark1'!AE1869)</f>
        <v/>
      </c>
      <c r="I456" s="268"/>
      <c r="J456" s="27" t="str">
        <f>+IF(G456=0,"",'Ark1'!AF1869)</f>
        <v/>
      </c>
      <c r="K456" s="26" t="str">
        <f>+IF(G456=0,"",'Ark1'!T1869)</f>
        <v/>
      </c>
      <c r="L456" s="305" t="str">
        <f>+IF(G456=0,"",'Ark1'!U1869)</f>
        <v/>
      </c>
      <c r="M456" s="268"/>
      <c r="N456" s="32" t="str">
        <f>+IF(G456=0,"",'Ark1'!V1869)</f>
        <v/>
      </c>
      <c r="O456" s="32" t="str">
        <f>+IF(G456=0,"",'Ark1'!W1869)</f>
        <v/>
      </c>
      <c r="P456" s="32" t="str">
        <f>+IF(G456=0,"",'Ark1'!X1869)</f>
        <v/>
      </c>
      <c r="Q456" s="32" t="str">
        <f>+IF(G456=0,"",'Ark1'!AG1869)</f>
        <v/>
      </c>
      <c r="R456" s="32" t="str">
        <f>+IF(G456=0,"",'Ark1'!AH1869)</f>
        <v/>
      </c>
      <c r="S456" s="377" t="str">
        <f>+IF(G456=0,"",'Ark1'!AR1869)</f>
        <v/>
      </c>
      <c r="T456" s="113" t="str">
        <f>+IF(G456=0,"",'Ark1'!AS1869)</f>
        <v/>
      </c>
      <c r="U456" s="32" t="str">
        <f>+IF(G456=0,"",'Ark1'!Y1869)</f>
        <v/>
      </c>
      <c r="V456" s="26" t="str">
        <f>+IF(G456=0,"",'Ark1'!AA1869)</f>
        <v/>
      </c>
      <c r="W456" s="32" t="str">
        <f>+IF(G456=0,"",'Ark1'!AC1869)</f>
        <v/>
      </c>
      <c r="X456" s="305" t="str">
        <f t="shared" si="78"/>
        <v/>
      </c>
      <c r="Y456" s="32" t="str">
        <f t="shared" si="79"/>
        <v/>
      </c>
      <c r="Z456" s="27" t="str">
        <f t="shared" si="80"/>
        <v/>
      </c>
      <c r="AA456" s="247"/>
      <c r="AB456" s="26"/>
      <c r="AD456" s="27"/>
      <c r="AE456" s="26"/>
      <c r="AF456" s="85"/>
      <c r="AG456" s="85"/>
      <c r="AK456" s="85"/>
    </row>
    <row r="457" spans="1:55" ht="15.6">
      <c r="A457" s="247"/>
      <c r="B457" s="330">
        <f>+'Ark1'!C1904</f>
        <v>2024</v>
      </c>
      <c r="C457" s="267">
        <f>+'Ark1'!L1904</f>
        <v>9</v>
      </c>
      <c r="D457" s="267" t="s">
        <v>36</v>
      </c>
      <c r="E457" s="275">
        <f>+'Ark1'!AP1904</f>
        <v>28</v>
      </c>
      <c r="F457" s="267" t="str">
        <f>+IF(G457=0,"",'Ark1'!Q1904)</f>
        <v/>
      </c>
      <c r="G457" s="361">
        <f>+'Ark1'!R1904</f>
        <v>0</v>
      </c>
      <c r="H457" s="268" t="str">
        <f>+IF(G457=0,"",'Ark1'!AE1904)</f>
        <v/>
      </c>
      <c r="I457" s="268"/>
      <c r="J457" s="268" t="str">
        <f>+IF(G457=0,"",'Ark1'!AF1904)</f>
        <v/>
      </c>
      <c r="K457" s="269" t="str">
        <f>+IF(G457=0,"",'Ark1'!T1904)</f>
        <v/>
      </c>
      <c r="L457" s="305" t="str">
        <f>+IF(G457=0,"",'Ark1'!U1904)</f>
        <v/>
      </c>
      <c r="M457" s="268"/>
      <c r="N457" s="270" t="str">
        <f>+IF(G457=0,"",'Ark1'!V1904)</f>
        <v/>
      </c>
      <c r="O457" s="270" t="str">
        <f>+IF(G457=0,"",'Ark1'!W1904)</f>
        <v/>
      </c>
      <c r="P457" s="270" t="str">
        <f>+IF(G457=0,"",'Ark1'!X1904)</f>
        <v/>
      </c>
      <c r="Q457" s="270" t="str">
        <f>+IF(G457=0,"",'Ark1'!AG1904)</f>
        <v/>
      </c>
      <c r="R457" s="270" t="str">
        <f>+IF(G457=0,"",'Ark1'!AH1904)</f>
        <v/>
      </c>
      <c r="S457" s="377" t="str">
        <f>+IF(G457=0,"",'Ark1'!AR1904)</f>
        <v/>
      </c>
      <c r="T457" s="113" t="str">
        <f>+IF(G457=0,"",'Ark1'!AS1904)</f>
        <v/>
      </c>
      <c r="U457" s="270" t="str">
        <f>+IF(G457=0,"",'Ark1'!Y1904)</f>
        <v/>
      </c>
      <c r="V457" s="269" t="str">
        <f>+IF(G457=0,"",'Ark1'!AA1904)</f>
        <v/>
      </c>
      <c r="W457" s="270" t="str">
        <f>+IF(G457=0,"",'Ark1'!AC1904)</f>
        <v/>
      </c>
      <c r="X457" s="305" t="str">
        <f t="shared" si="78"/>
        <v/>
      </c>
      <c r="Y457" s="270" t="str">
        <f t="shared" si="79"/>
        <v/>
      </c>
      <c r="Z457" s="268" t="str">
        <f t="shared" si="80"/>
        <v/>
      </c>
      <c r="AA457" s="247"/>
      <c r="AB457" s="26"/>
      <c r="AD457" s="27"/>
      <c r="AE457" s="26"/>
      <c r="AF457" s="85"/>
      <c r="AG457" s="85"/>
      <c r="AK457" s="85"/>
    </row>
    <row r="458" spans="1:55" ht="15.6">
      <c r="A458" s="247"/>
      <c r="B458" s="330">
        <f>+'Ark1'!C1939</f>
        <v>2024</v>
      </c>
      <c r="C458" s="267">
        <f>+'Ark1'!L1939</f>
        <v>10</v>
      </c>
      <c r="D458" s="267" t="s">
        <v>37</v>
      </c>
      <c r="E458" s="276">
        <f>+'Ark1'!AP1939</f>
        <v>28</v>
      </c>
      <c r="F458" s="85" t="str">
        <f>+IF(G458=0,"",'Ark1'!Q1939)</f>
        <v/>
      </c>
      <c r="G458" s="361">
        <f>+'Ark1'!R1939</f>
        <v>0</v>
      </c>
      <c r="H458" s="27" t="str">
        <f>+IF(G458=0,"",'Ark1'!AE1939)</f>
        <v/>
      </c>
      <c r="I458" s="268"/>
      <c r="J458" s="27" t="str">
        <f>+IF(G458=0,"",'Ark1'!AF1939)</f>
        <v/>
      </c>
      <c r="K458" s="26" t="str">
        <f>+IF(G458=0,"",'Ark1'!T1939)</f>
        <v/>
      </c>
      <c r="L458" s="305" t="str">
        <f>+IF(G458=0,"",'Ark1'!U1939)</f>
        <v/>
      </c>
      <c r="M458" s="268"/>
      <c r="N458" s="32" t="str">
        <f>+IF(G458=0,"",'Ark1'!V1939)</f>
        <v/>
      </c>
      <c r="O458" s="32" t="str">
        <f>+IF(G458=0,"",'Ark1'!W1939)</f>
        <v/>
      </c>
      <c r="P458" s="32" t="str">
        <f>+IF(G458=0,"",'Ark1'!X1939)</f>
        <v/>
      </c>
      <c r="Q458" s="32" t="str">
        <f>+IF(G458=0,"",'Ark1'!AG1939)</f>
        <v/>
      </c>
      <c r="R458" s="32" t="str">
        <f>+IF(G458=0,"",'Ark1'!AH1939)</f>
        <v/>
      </c>
      <c r="S458" s="377" t="str">
        <f>+IF(G458=0,"",'Ark1'!AR1939)</f>
        <v/>
      </c>
      <c r="T458" s="113" t="str">
        <f>+IF(G458=0,"",'Ark1'!AS1939)</f>
        <v/>
      </c>
      <c r="U458" s="32" t="str">
        <f>+IF(G458=0,"",'Ark1'!Y1939)</f>
        <v/>
      </c>
      <c r="V458" s="26" t="str">
        <f>+IF(G458=0,"",'Ark1'!AA1939)</f>
        <v/>
      </c>
      <c r="W458" s="32" t="str">
        <f>+IF(G458=0,"",'Ark1'!AC1939)</f>
        <v/>
      </c>
      <c r="X458" s="305" t="str">
        <f t="shared" si="78"/>
        <v/>
      </c>
      <c r="Y458" s="32" t="str">
        <f t="shared" si="79"/>
        <v/>
      </c>
      <c r="Z458" s="27" t="str">
        <f t="shared" si="80"/>
        <v/>
      </c>
      <c r="AA458" s="247"/>
      <c r="AD458" s="27"/>
      <c r="AE458" s="26"/>
      <c r="AH458" s="26"/>
      <c r="AI458" s="26"/>
      <c r="AJ458" s="26"/>
      <c r="AL458" s="26"/>
      <c r="AM458" s="271"/>
      <c r="AN458" s="26"/>
      <c r="AO458" s="26"/>
    </row>
    <row r="459" spans="1:55" ht="15.6">
      <c r="A459" s="247"/>
      <c r="B459" s="330">
        <f>+'Ark1'!C1974</f>
        <v>2024</v>
      </c>
      <c r="C459" s="267">
        <f>+'Ark1'!L1974</f>
        <v>11</v>
      </c>
      <c r="D459" s="267" t="s">
        <v>38</v>
      </c>
      <c r="E459" s="275">
        <f>+'Ark1'!AP1974</f>
        <v>28</v>
      </c>
      <c r="F459" s="267" t="str">
        <f>+IF(G459=0,"",'Ark1'!Q1974)</f>
        <v/>
      </c>
      <c r="G459" s="361">
        <f>+'Ark1'!R1974</f>
        <v>0</v>
      </c>
      <c r="H459" s="268" t="str">
        <f>+IF(G459=0,"",'Ark1'!AE1974)</f>
        <v/>
      </c>
      <c r="I459" s="268"/>
      <c r="J459" s="268" t="str">
        <f>+IF(G459=0,"",'Ark1'!AF1974)</f>
        <v/>
      </c>
      <c r="K459" s="269" t="str">
        <f>+IF(G459=0,"",'Ark1'!T1974)</f>
        <v/>
      </c>
      <c r="L459" s="305" t="str">
        <f>+IF(G459=0,"",'Ark1'!U1974)</f>
        <v/>
      </c>
      <c r="M459" s="268"/>
      <c r="N459" s="270" t="str">
        <f>+IF(G459=0,"",'Ark1'!V1974)</f>
        <v/>
      </c>
      <c r="O459" s="270" t="str">
        <f>+IF(G459=0,"",'Ark1'!W1974)</f>
        <v/>
      </c>
      <c r="P459" s="270" t="str">
        <f>+IF(G459=0,"",'Ark1'!X1974)</f>
        <v/>
      </c>
      <c r="Q459" s="270" t="str">
        <f>+IF(G459=0,"",'Ark1'!AG1974)</f>
        <v/>
      </c>
      <c r="R459" s="270" t="str">
        <f>+IF(G459=0,"",'Ark1'!AH1974)</f>
        <v/>
      </c>
      <c r="S459" s="377" t="str">
        <f>+IF(G459=0,"",'Ark1'!AR1974)</f>
        <v/>
      </c>
      <c r="T459" s="113" t="str">
        <f>+IF(G459=0,"",'Ark1'!AS1974)</f>
        <v/>
      </c>
      <c r="U459" s="270" t="str">
        <f>+IF(G459=0,"",'Ark1'!Y1974)</f>
        <v/>
      </c>
      <c r="V459" s="269" t="str">
        <f>+IF(G459=0,"",'Ark1'!AA1974)</f>
        <v/>
      </c>
      <c r="W459" s="270" t="str">
        <f>+IF(G459=0,"",'Ark1'!AC1974)</f>
        <v/>
      </c>
      <c r="X459" s="305" t="str">
        <f t="shared" si="78"/>
        <v/>
      </c>
      <c r="Y459" s="270" t="str">
        <f t="shared" si="79"/>
        <v/>
      </c>
      <c r="Z459" s="268" t="str">
        <f t="shared" si="80"/>
        <v/>
      </c>
      <c r="AA459" s="247"/>
      <c r="AD459" s="27"/>
      <c r="AE459" s="26"/>
      <c r="AH459" s="26"/>
      <c r="AI459" s="26"/>
      <c r="AJ459" s="26"/>
      <c r="AL459" s="26"/>
      <c r="AM459" s="271"/>
      <c r="AN459" s="26"/>
      <c r="AO459" s="26"/>
    </row>
    <row r="460" spans="1:55" ht="15.6">
      <c r="A460" s="247"/>
      <c r="B460" s="330">
        <f>+'Ark1'!C2009</f>
        <v>2024</v>
      </c>
      <c r="C460" s="267">
        <f>+'Ark1'!L2009</f>
        <v>12</v>
      </c>
      <c r="D460" s="267" t="s">
        <v>39</v>
      </c>
      <c r="E460" s="276">
        <f>+'Ark1'!AP2009</f>
        <v>28</v>
      </c>
      <c r="F460" s="85" t="str">
        <f>+IF(G460=0,"",'Ark1'!Q2009)</f>
        <v/>
      </c>
      <c r="G460" s="361">
        <f>+'Ark1'!R2009</f>
        <v>0</v>
      </c>
      <c r="H460" s="27" t="str">
        <f>+IF(G460=0,"",'Ark1'!AE2009)</f>
        <v/>
      </c>
      <c r="I460" s="268"/>
      <c r="J460" s="27" t="str">
        <f>+IF(G460=0,"",'Ark1'!AF2009)</f>
        <v/>
      </c>
      <c r="K460" s="26" t="str">
        <f>+IF(G460=0,"",'Ark1'!T2009)</f>
        <v/>
      </c>
      <c r="L460" s="305" t="str">
        <f>+IF(G460=0,"",'Ark1'!U2009)</f>
        <v/>
      </c>
      <c r="M460" s="268"/>
      <c r="N460" s="32" t="str">
        <f>+IF(G460=0,"",'Ark1'!V2009)</f>
        <v/>
      </c>
      <c r="O460" s="32" t="str">
        <f>+IF(G460=0,"",'Ark1'!W2009)</f>
        <v/>
      </c>
      <c r="P460" s="32" t="str">
        <f>+IF(G460=0,"",'Ark1'!X2009)</f>
        <v/>
      </c>
      <c r="Q460" s="32" t="str">
        <f>+IF(G460=0,"",'Ark1'!AG2009)</f>
        <v/>
      </c>
      <c r="R460" s="32" t="str">
        <f>+IF(G460=0,"",'Ark1'!AH2009)</f>
        <v/>
      </c>
      <c r="S460" s="377" t="str">
        <f>+IF(G460=0,"",'Ark1'!AR2009)</f>
        <v/>
      </c>
      <c r="T460" s="113" t="str">
        <f>+IF(G460=0,"",'Ark1'!AS2009)</f>
        <v/>
      </c>
      <c r="U460" s="32" t="str">
        <f>+IF(G460=0,"",'Ark1'!Y2009)</f>
        <v/>
      </c>
      <c r="V460" s="26" t="str">
        <f>+IF(G460=0,"",'Ark1'!AA2009)</f>
        <v/>
      </c>
      <c r="W460" s="32" t="str">
        <f>+IF(G460=0,"",'Ark1'!AC2009)</f>
        <v/>
      </c>
      <c r="X460" s="305" t="str">
        <f t="shared" si="78"/>
        <v/>
      </c>
      <c r="Y460" s="32" t="str">
        <f t="shared" si="79"/>
        <v/>
      </c>
      <c r="Z460" s="27" t="str">
        <f t="shared" si="80"/>
        <v/>
      </c>
      <c r="AA460" s="247"/>
      <c r="AD460" s="27"/>
      <c r="AE460" s="26"/>
      <c r="AH460" s="26"/>
      <c r="AI460" s="26"/>
      <c r="AJ460" s="26"/>
      <c r="AL460" s="26"/>
      <c r="AM460" s="271"/>
      <c r="AN460" s="26"/>
      <c r="AO460" s="26"/>
    </row>
    <row r="461" spans="1:55" ht="15.6">
      <c r="A461" s="247"/>
      <c r="B461" s="330">
        <f>+'Ark1'!C2044</f>
        <v>2024</v>
      </c>
      <c r="C461" s="267">
        <f>+'Ark1'!L2044</f>
        <v>13</v>
      </c>
      <c r="D461" s="267" t="s">
        <v>40</v>
      </c>
      <c r="E461" s="275">
        <f>+'Ark1'!AP2044</f>
        <v>28</v>
      </c>
      <c r="F461" s="267" t="str">
        <f>+IF(G461=0,"",'Ark1'!Q2044)</f>
        <v/>
      </c>
      <c r="G461" s="361">
        <f>+'Ark1'!R2044</f>
        <v>0</v>
      </c>
      <c r="H461" s="268" t="str">
        <f>+IF(G461=0,"",'Ark1'!AE2044)</f>
        <v/>
      </c>
      <c r="I461" s="268"/>
      <c r="J461" s="268" t="str">
        <f>+IF(G461=0,"",'Ark1'!AF2044)</f>
        <v/>
      </c>
      <c r="K461" s="269" t="str">
        <f>+IF(G461=0,"",'Ark1'!T2044)</f>
        <v/>
      </c>
      <c r="L461" s="305" t="str">
        <f>+IF(G461=0,"",'Ark1'!U2044)</f>
        <v/>
      </c>
      <c r="M461" s="268"/>
      <c r="N461" s="270" t="str">
        <f>+IF(G461=0,"",'Ark1'!V2044)</f>
        <v/>
      </c>
      <c r="O461" s="270" t="str">
        <f>+IF(G461=0,"",'Ark1'!W2044)</f>
        <v/>
      </c>
      <c r="P461" s="270" t="str">
        <f>+IF(G461=0,"",'Ark1'!X2044)</f>
        <v/>
      </c>
      <c r="Q461" s="270" t="str">
        <f>+IF(G461=0,"",'Ark1'!AG2044)</f>
        <v/>
      </c>
      <c r="R461" s="270" t="str">
        <f>+IF(G461=0,"",'Ark1'!AH2044)</f>
        <v/>
      </c>
      <c r="S461" s="377" t="str">
        <f>+IF(G461=0,"",'Ark1'!AR2009)</f>
        <v/>
      </c>
      <c r="T461" s="113" t="str">
        <f>+IF(G461=0,"",'Ark1'!AS2009)</f>
        <v/>
      </c>
      <c r="U461" s="270" t="str">
        <f>+IF(G461=0,"",'Ark1'!Y2044)</f>
        <v/>
      </c>
      <c r="V461" s="269" t="str">
        <f>+IF(G461=0,"",'Ark1'!AA2044)</f>
        <v/>
      </c>
      <c r="W461" s="270" t="str">
        <f>+IF(G461=0,"",'Ark1'!AC2044)</f>
        <v/>
      </c>
      <c r="X461" s="305" t="str">
        <f t="shared" si="78"/>
        <v/>
      </c>
      <c r="Y461" s="270" t="str">
        <f t="shared" si="79"/>
        <v/>
      </c>
      <c r="Z461" s="268" t="str">
        <f t="shared" si="80"/>
        <v/>
      </c>
      <c r="AA461" s="247"/>
      <c r="AD461" s="27"/>
      <c r="AE461" s="26"/>
      <c r="AH461" s="26"/>
      <c r="AI461" s="26"/>
      <c r="AJ461" s="26"/>
      <c r="AL461" s="26"/>
      <c r="AM461" s="271"/>
      <c r="AN461" s="26"/>
      <c r="AO461" s="26"/>
    </row>
    <row r="462" spans="1:55" ht="15.6">
      <c r="A462" s="247"/>
      <c r="B462" s="330">
        <f>+'Ark1'!C2079</f>
        <v>2024</v>
      </c>
      <c r="C462" s="267">
        <f>+'Ark1'!L2079</f>
        <v>14</v>
      </c>
      <c r="D462" s="267" t="s">
        <v>403</v>
      </c>
      <c r="E462" s="276">
        <f>+'Ark1'!AP2079</f>
        <v>28</v>
      </c>
      <c r="F462" s="85" t="str">
        <f>+IF(G462=0,"",'Ark1'!Q2079)</f>
        <v/>
      </c>
      <c r="G462" s="361">
        <f>+'Ark1'!R2079</f>
        <v>0</v>
      </c>
      <c r="H462" s="27" t="str">
        <f>+IF(G462=0,"",'Ark1'!AE2079)</f>
        <v/>
      </c>
      <c r="I462" s="268"/>
      <c r="J462" s="27" t="str">
        <f>+IF(G462=0,"",'Ark1'!AF2079)</f>
        <v/>
      </c>
      <c r="K462" s="26" t="str">
        <f>+IF(G462=0,"",'Ark1'!T2079)</f>
        <v/>
      </c>
      <c r="L462" s="305" t="str">
        <f>+IF(G462=0,"",'Ark1'!U2079)</f>
        <v/>
      </c>
      <c r="M462" s="268"/>
      <c r="N462" s="32" t="str">
        <f>+IF(G462=0,"",'Ark1'!V2079)</f>
        <v/>
      </c>
      <c r="O462" s="32" t="str">
        <f>+IF(G462=0,"",'Ark1'!W2079)</f>
        <v/>
      </c>
      <c r="P462" s="32" t="str">
        <f>+IF(G462=0,"",'Ark1'!X2079)</f>
        <v/>
      </c>
      <c r="Q462" s="32" t="str">
        <f>+IF(G462=0,"",'Ark1'!AG2079)</f>
        <v/>
      </c>
      <c r="R462" s="32" t="str">
        <f>+IF(G462=0,"",'Ark1'!AH2079)</f>
        <v/>
      </c>
      <c r="S462" s="377" t="str">
        <f>+IF(G462=0,"",'Ark1'!AR2010)</f>
        <v/>
      </c>
      <c r="T462" s="113" t="str">
        <f>+IF(G462=0,"",'Ark1'!AS2010)</f>
        <v/>
      </c>
      <c r="U462" s="32" t="str">
        <f>+IF(G462=0,"",'Ark1'!Y2079)</f>
        <v/>
      </c>
      <c r="V462" s="26" t="str">
        <f>+IF(G462=0,"",'Ark1'!AA2079)</f>
        <v/>
      </c>
      <c r="W462" s="32" t="str">
        <f>+IF(G462=0,"",'Ark1'!AC2079)</f>
        <v/>
      </c>
      <c r="X462" s="305" t="str">
        <f t="shared" si="78"/>
        <v/>
      </c>
      <c r="Y462" s="32" t="str">
        <f t="shared" si="79"/>
        <v/>
      </c>
      <c r="Z462" s="27" t="str">
        <f t="shared" si="80"/>
        <v/>
      </c>
      <c r="AA462" s="247"/>
      <c r="AD462" s="27"/>
      <c r="AE462" s="26"/>
      <c r="AH462" s="26"/>
      <c r="AI462" s="26"/>
      <c r="AJ462" s="26"/>
      <c r="AL462" s="26"/>
      <c r="AM462" s="271"/>
      <c r="AN462" s="26"/>
      <c r="AO462" s="26"/>
    </row>
    <row r="463" spans="1:55" ht="15.6">
      <c r="A463" s="247"/>
      <c r="B463" s="330">
        <f>+'Ark1'!C2114</f>
        <v>2024</v>
      </c>
      <c r="C463" s="267">
        <f>+'Ark1'!L2114</f>
        <v>15</v>
      </c>
      <c r="D463" s="267" t="s">
        <v>41</v>
      </c>
      <c r="E463" s="267">
        <f>+'Ark1'!AP2114</f>
        <v>28</v>
      </c>
      <c r="F463" s="267" t="str">
        <f>+IF(G463=0,"",'Ark1'!Q2114)</f>
        <v/>
      </c>
      <c r="G463" s="361">
        <f>+'Ark1'!R2114</f>
        <v>0</v>
      </c>
      <c r="H463" s="268" t="str">
        <f>+IF(G463=0,"",'Ark1'!AE2114)</f>
        <v/>
      </c>
      <c r="I463" s="268"/>
      <c r="J463" s="268" t="str">
        <f>+IF(G463=0,"",'Ark1'!AF2114)</f>
        <v/>
      </c>
      <c r="K463" s="269" t="str">
        <f>+IF(G463=0,"",'Ark1'!T2114)</f>
        <v/>
      </c>
      <c r="L463" s="380" t="str">
        <f>+IF(G463=0,"",'Ark1'!U2114)</f>
        <v/>
      </c>
      <c r="M463" s="268"/>
      <c r="N463" s="270" t="str">
        <f>+IF(G463=0,"",'Ark1'!V2114)</f>
        <v/>
      </c>
      <c r="O463" s="270" t="str">
        <f>+IF(G463=0,"",'Ark1'!W2114)</f>
        <v/>
      </c>
      <c r="P463" s="270" t="str">
        <f>+IF(G463=0,"",'Ark1'!X2114)</f>
        <v/>
      </c>
      <c r="Q463" s="270" t="str">
        <f>+IF(G463=0,"",'Ark1'!AG2114)</f>
        <v/>
      </c>
      <c r="R463" s="270" t="str">
        <f>+IF(G463=0,"",'Ark1'!AH2114)</f>
        <v/>
      </c>
      <c r="S463" s="377" t="str">
        <f>+IF(G463=0,"",'Ark1'!AR2011)</f>
        <v/>
      </c>
      <c r="T463" s="113" t="str">
        <f>+IF(G463=0,"",'Ark1'!AS2011)</f>
        <v/>
      </c>
      <c r="U463" s="270" t="str">
        <f>+IF(G463=0,"",'Ark1'!Y2114)</f>
        <v/>
      </c>
      <c r="V463" s="269" t="str">
        <f>+IF(G463=0,"",'Ark1'!AA2114)</f>
        <v/>
      </c>
      <c r="W463" s="270" t="str">
        <f>+IF(G463=0,"",'Ark1'!AC2114)</f>
        <v/>
      </c>
      <c r="X463" s="305" t="str">
        <f t="shared" si="78"/>
        <v/>
      </c>
      <c r="Y463" s="270" t="str">
        <f t="shared" si="79"/>
        <v/>
      </c>
      <c r="Z463" s="268" t="str">
        <f t="shared" si="80"/>
        <v/>
      </c>
      <c r="AA463" s="247"/>
      <c r="AD463" s="27"/>
      <c r="AE463" s="26"/>
      <c r="AH463" s="26"/>
      <c r="AI463" s="26"/>
      <c r="AJ463" s="26"/>
      <c r="AL463" s="26"/>
      <c r="AM463" s="271"/>
      <c r="AN463" s="26"/>
      <c r="AO463" s="26"/>
    </row>
    <row r="464" spans="1:55" ht="19.8">
      <c r="A464" s="247"/>
      <c r="B464" s="247"/>
      <c r="C464" s="247"/>
      <c r="D464" s="247"/>
      <c r="E464" s="247"/>
      <c r="F464" s="247"/>
      <c r="G464" s="247"/>
      <c r="H464" s="247"/>
      <c r="I464" s="247"/>
      <c r="J464" s="247"/>
      <c r="K464" s="247"/>
      <c r="L464" s="247"/>
      <c r="M464" s="247"/>
      <c r="N464" s="249"/>
      <c r="O464" s="247"/>
      <c r="P464" s="247"/>
      <c r="Q464" s="247"/>
      <c r="R464" s="247"/>
      <c r="S464" s="247"/>
      <c r="T464" s="247"/>
      <c r="U464" s="247"/>
      <c r="V464" s="247"/>
      <c r="W464" s="247"/>
      <c r="X464" s="247"/>
      <c r="Y464" s="247"/>
      <c r="Z464" s="247"/>
      <c r="AA464" s="247"/>
      <c r="AB464" s="250"/>
      <c r="AD464" s="27"/>
      <c r="AE464" s="26"/>
      <c r="AF464" s="251"/>
      <c r="AG464" s="85"/>
      <c r="AK464" s="85"/>
      <c r="BC464" s="263"/>
    </row>
    <row r="465" spans="1:56" ht="19.8">
      <c r="A465" s="247"/>
      <c r="B465" s="247"/>
      <c r="C465" s="265"/>
      <c r="D465" s="247"/>
      <c r="E465" s="247"/>
      <c r="F465" s="247"/>
      <c r="G465" s="247"/>
      <c r="H465" s="248"/>
      <c r="I465" s="247"/>
      <c r="J465" s="248"/>
      <c r="K465" s="247"/>
      <c r="L465" s="247"/>
      <c r="M465" s="247"/>
      <c r="N465" s="249"/>
      <c r="O465" s="249"/>
      <c r="P465" s="249"/>
      <c r="Q465" s="247"/>
      <c r="R465" s="249"/>
      <c r="S465" s="249"/>
      <c r="T465" s="249"/>
      <c r="U465" s="249"/>
      <c r="V465" s="247"/>
      <c r="W465" s="249"/>
      <c r="X465" s="247"/>
      <c r="Y465" s="249"/>
      <c r="Z465" s="248"/>
      <c r="AA465" s="247"/>
      <c r="AB465" s="250"/>
      <c r="AD465" s="27"/>
      <c r="AE465" s="26"/>
      <c r="AF465" s="251"/>
      <c r="AG465" s="85"/>
      <c r="AK465" s="85"/>
      <c r="BC465" s="263"/>
    </row>
    <row r="466" spans="1:56" ht="22.8">
      <c r="A466" s="346" t="str">
        <f>+Raser!C36</f>
        <v>Dexter</v>
      </c>
      <c r="B466" s="247"/>
      <c r="C466" s="265"/>
      <c r="D466" s="346"/>
      <c r="E466" s="247"/>
      <c r="F466" s="247"/>
      <c r="G466" s="265" t="s">
        <v>639</v>
      </c>
      <c r="H466" s="280">
        <f>SUM(G472:G486)</f>
        <v>114</v>
      </c>
      <c r="I466" s="248"/>
      <c r="J466" s="247"/>
      <c r="K466" s="248"/>
      <c r="L466" s="247"/>
      <c r="M466" s="345">
        <f>+Raser!P36</f>
        <v>141.6385964912281</v>
      </c>
      <c r="N466" s="249" t="s">
        <v>562</v>
      </c>
      <c r="O466" s="247"/>
      <c r="P466" s="249"/>
      <c r="Q466" s="249"/>
      <c r="R466" s="247"/>
      <c r="S466" s="247"/>
      <c r="T466" s="247"/>
      <c r="U466" s="249"/>
      <c r="V466" s="249"/>
      <c r="W466" s="247"/>
      <c r="X466" s="249"/>
      <c r="Y466" s="345">
        <f>+Raser!V36</f>
        <v>209.36426228232833</v>
      </c>
      <c r="Z466" s="249" t="s">
        <v>621</v>
      </c>
      <c r="AA466" s="248"/>
      <c r="AB466" s="250"/>
      <c r="AC466" s="250"/>
      <c r="AD466" s="27"/>
      <c r="AF466" s="26"/>
      <c r="AG466" s="251"/>
      <c r="AK466" s="85"/>
      <c r="BD466" s="263"/>
    </row>
    <row r="467" spans="1:56" ht="14.25" customHeight="1">
      <c r="A467" s="247"/>
      <c r="B467" s="247"/>
      <c r="C467" s="265"/>
      <c r="D467" s="344"/>
      <c r="E467" s="247"/>
      <c r="F467" s="265"/>
      <c r="G467" s="265"/>
      <c r="H467" s="265"/>
      <c r="I467" s="265"/>
      <c r="J467" s="265"/>
      <c r="K467" s="265"/>
      <c r="L467" s="265"/>
      <c r="M467" s="265"/>
      <c r="N467" s="266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48"/>
      <c r="AA467" s="247"/>
      <c r="AB467" s="250"/>
      <c r="AD467" s="27"/>
      <c r="AE467" s="26"/>
      <c r="AF467" s="251"/>
      <c r="AG467" s="85"/>
      <c r="AK467" s="85"/>
      <c r="BC467" s="263"/>
    </row>
    <row r="468" spans="1:56" ht="19.8">
      <c r="A468" s="247"/>
      <c r="B468" s="247"/>
      <c r="C468" s="247"/>
      <c r="D468" s="247"/>
      <c r="E468" s="247"/>
      <c r="F468" s="247"/>
      <c r="G468" s="247"/>
      <c r="H468" s="248"/>
      <c r="I468" s="247"/>
      <c r="J468" s="248"/>
      <c r="K468" s="247"/>
      <c r="L468" s="247"/>
      <c r="M468" s="247"/>
      <c r="N468" s="249"/>
      <c r="O468" s="249"/>
      <c r="P468" s="249"/>
      <c r="Q468" s="247"/>
      <c r="R468" s="249"/>
      <c r="S468" s="249"/>
      <c r="T468" s="249"/>
      <c r="U468" s="249"/>
      <c r="V468" s="247"/>
      <c r="W468" s="249"/>
      <c r="X468" s="265" t="s">
        <v>479</v>
      </c>
      <c r="Y468" s="266" t="s">
        <v>81</v>
      </c>
      <c r="Z468" s="264" t="s">
        <v>4</v>
      </c>
      <c r="AA468" s="247"/>
      <c r="AB468" s="250"/>
      <c r="AD468" s="27"/>
      <c r="AE468" s="26"/>
      <c r="AF468" s="251"/>
      <c r="AG468" s="85"/>
      <c r="AK468" s="85"/>
      <c r="BC468" s="263"/>
    </row>
    <row r="469" spans="1:56" ht="19.8">
      <c r="A469" s="247"/>
      <c r="B469" s="247"/>
      <c r="C469" s="247"/>
      <c r="D469" s="265"/>
      <c r="E469" s="247"/>
      <c r="F469" s="265" t="s">
        <v>4</v>
      </c>
      <c r="G469" s="247"/>
      <c r="H469" s="248"/>
      <c r="I469" s="248"/>
      <c r="J469" s="248"/>
      <c r="K469" s="265" t="s">
        <v>24</v>
      </c>
      <c r="L469" s="248"/>
      <c r="M469" s="248"/>
      <c r="N469" s="249" t="s">
        <v>404</v>
      </c>
      <c r="O469" s="249" t="s">
        <v>404</v>
      </c>
      <c r="P469" s="249" t="s">
        <v>404</v>
      </c>
      <c r="Q469" s="266" t="s">
        <v>527</v>
      </c>
      <c r="R469" s="249" t="s">
        <v>404</v>
      </c>
      <c r="S469" s="249"/>
      <c r="T469" s="249"/>
      <c r="U469" s="266" t="s">
        <v>424</v>
      </c>
      <c r="V469" s="247"/>
      <c r="W469" s="266" t="s">
        <v>570</v>
      </c>
      <c r="X469" s="265" t="s">
        <v>567</v>
      </c>
      <c r="Y469" s="266" t="s">
        <v>44</v>
      </c>
      <c r="Z469" s="264" t="s">
        <v>10</v>
      </c>
      <c r="AA469" s="247"/>
      <c r="AB469" s="250"/>
      <c r="AD469" s="27"/>
      <c r="AE469" s="26"/>
      <c r="AF469" s="251"/>
      <c r="AG469" s="85"/>
      <c r="AK469" s="85"/>
      <c r="BC469" s="263"/>
    </row>
    <row r="470" spans="1:56" ht="19.8">
      <c r="A470" s="265"/>
      <c r="B470" s="265"/>
      <c r="C470" s="247"/>
      <c r="D470" s="247"/>
      <c r="E470" s="265"/>
      <c r="F470" s="265" t="s">
        <v>477</v>
      </c>
      <c r="G470" s="265" t="s">
        <v>4</v>
      </c>
      <c r="H470" s="264" t="s">
        <v>4</v>
      </c>
      <c r="I470" s="264"/>
      <c r="J470" s="264" t="s">
        <v>1</v>
      </c>
      <c r="K470" s="265" t="s">
        <v>483</v>
      </c>
      <c r="L470" s="264" t="s">
        <v>24</v>
      </c>
      <c r="M470" s="264"/>
      <c r="N470" s="266" t="s">
        <v>537</v>
      </c>
      <c r="O470" s="266" t="s">
        <v>569</v>
      </c>
      <c r="P470" s="266" t="s">
        <v>489</v>
      </c>
      <c r="Q470" s="266" t="s">
        <v>548</v>
      </c>
      <c r="R470" s="266" t="s">
        <v>491</v>
      </c>
      <c r="S470" s="427" t="s">
        <v>24</v>
      </c>
      <c r="T470" s="427" t="s">
        <v>24</v>
      </c>
      <c r="U470" s="266"/>
      <c r="V470" s="265" t="s">
        <v>415</v>
      </c>
      <c r="W470" s="266" t="s">
        <v>1</v>
      </c>
      <c r="X470" s="265" t="s">
        <v>71</v>
      </c>
      <c r="Y470" s="266" t="s">
        <v>531</v>
      </c>
      <c r="Z470" s="264" t="s">
        <v>71</v>
      </c>
      <c r="AA470" s="247"/>
      <c r="AB470" s="250"/>
      <c r="AD470" s="27"/>
      <c r="AE470" s="26"/>
      <c r="AF470" s="251"/>
      <c r="AG470" s="85"/>
      <c r="AK470" s="85"/>
      <c r="BC470" s="263"/>
    </row>
    <row r="471" spans="1:56" ht="19.8">
      <c r="A471" s="247"/>
      <c r="B471" s="247"/>
      <c r="C471" s="265" t="s">
        <v>0</v>
      </c>
      <c r="D471" s="265"/>
      <c r="E471" s="265" t="s">
        <v>595</v>
      </c>
      <c r="F471" s="49" t="s">
        <v>478</v>
      </c>
      <c r="G471" s="49" t="s">
        <v>10</v>
      </c>
      <c r="H471" s="86" t="s">
        <v>404</v>
      </c>
      <c r="I471" s="86"/>
      <c r="J471" s="86" t="s">
        <v>404</v>
      </c>
      <c r="K471" s="49" t="s">
        <v>416</v>
      </c>
      <c r="L471" s="86" t="s">
        <v>45</v>
      </c>
      <c r="M471" s="86"/>
      <c r="N471" s="74" t="s">
        <v>538</v>
      </c>
      <c r="O471" s="74" t="s">
        <v>546</v>
      </c>
      <c r="P471" s="74" t="s">
        <v>441</v>
      </c>
      <c r="Q471" s="74" t="s">
        <v>485</v>
      </c>
      <c r="R471" s="74" t="s">
        <v>472</v>
      </c>
      <c r="S471" s="427" t="s">
        <v>725</v>
      </c>
      <c r="T471" s="427" t="s">
        <v>726</v>
      </c>
      <c r="U471" s="74" t="s">
        <v>1</v>
      </c>
      <c r="V471" s="49" t="s">
        <v>416</v>
      </c>
      <c r="W471" s="74" t="s">
        <v>528</v>
      </c>
      <c r="X471" s="49" t="s">
        <v>488</v>
      </c>
      <c r="Y471" s="74" t="s">
        <v>45</v>
      </c>
      <c r="Z471" s="86" t="s">
        <v>551</v>
      </c>
      <c r="AA471" s="247"/>
      <c r="AB471" s="250"/>
      <c r="AD471" s="27"/>
      <c r="AE471" s="26"/>
      <c r="AF471" s="251"/>
      <c r="AG471" s="85"/>
      <c r="AK471" s="85"/>
      <c r="BC471" s="263"/>
    </row>
    <row r="472" spans="1:56" ht="15.6">
      <c r="A472" s="247"/>
      <c r="B472" s="267">
        <f>+'Ark1'!C1625</f>
        <v>2024</v>
      </c>
      <c r="C472" s="267">
        <f>+'Ark1'!L1625</f>
        <v>1</v>
      </c>
      <c r="D472" s="267" t="s">
        <v>29</v>
      </c>
      <c r="E472" s="267">
        <f>+'Ark1'!AP1625</f>
        <v>29</v>
      </c>
      <c r="F472" s="267" t="str">
        <f>+IF(G472=0,"",'Ark1'!Q1625)</f>
        <v/>
      </c>
      <c r="G472" s="361">
        <f>+'Ark1'!R1625</f>
        <v>0</v>
      </c>
      <c r="H472" s="268" t="str">
        <f>+IF(G472=0,"",'Ark1'!AE1625)</f>
        <v/>
      </c>
      <c r="I472" s="268"/>
      <c r="J472" s="268" t="str">
        <f>+IF(G472=0,"",'Ark1'!AF1625)</f>
        <v/>
      </c>
      <c r="K472" s="269" t="str">
        <f>+IF(G472=0,"",'Ark1'!T1625)</f>
        <v/>
      </c>
      <c r="L472" s="305" t="str">
        <f>+IF(G472=0,"",'Ark1'!U1625)</f>
        <v/>
      </c>
      <c r="M472" s="268"/>
      <c r="N472" s="270" t="str">
        <f>+IF(G472=0,"",'Ark1'!V1625)</f>
        <v/>
      </c>
      <c r="O472" s="270" t="str">
        <f>+IF(G472=0,"",'Ark1'!W1625)</f>
        <v/>
      </c>
      <c r="P472" s="270" t="str">
        <f>+IF(G472=0,"",'Ark1'!X1625)</f>
        <v/>
      </c>
      <c r="Q472" s="270" t="str">
        <f>+IF(G472=0,"",'Ark1'!AG1625)</f>
        <v/>
      </c>
      <c r="R472" s="270" t="str">
        <f>+IF(G472=0,"",'Ark1'!AH1625)</f>
        <v/>
      </c>
      <c r="S472" s="377" t="str">
        <f>+IF(G472=0,"",'Ark1'!AR1625)</f>
        <v/>
      </c>
      <c r="T472" s="113" t="str">
        <f>+IF(G472=0,"",'Ark1'!AS1625)</f>
        <v/>
      </c>
      <c r="U472" s="270" t="str">
        <f>+IF(G472=0,"",'Ark1'!Y1625)</f>
        <v/>
      </c>
      <c r="V472" s="269" t="str">
        <f>+IF(G472=0,"",'Ark1'!AA1625)</f>
        <v/>
      </c>
      <c r="W472" s="270" t="str">
        <f>+IF(G472=0,"",'Ark1'!AC1625)</f>
        <v/>
      </c>
      <c r="X472" s="305" t="str">
        <f t="shared" ref="X472:X486" si="81">IF(G472=0,"",1000*L472/Q472)</f>
        <v/>
      </c>
      <c r="Y472" s="270" t="str">
        <f t="shared" ref="Y472:Y486" si="82">IF(G472=0,"",L472/C472)</f>
        <v/>
      </c>
      <c r="Z472" s="268" t="str">
        <f t="shared" ref="Z472:Z486" si="83">IF(G472=0,"",G472/F472)</f>
        <v/>
      </c>
      <c r="AA472" s="247"/>
      <c r="AD472" s="27"/>
      <c r="AE472" s="26"/>
      <c r="AH472" s="26"/>
      <c r="AI472" s="26"/>
      <c r="AJ472" s="26"/>
      <c r="AL472" s="26"/>
      <c r="AM472" s="271"/>
      <c r="AN472" s="26"/>
      <c r="AO472" s="26"/>
    </row>
    <row r="473" spans="1:56" ht="15.6">
      <c r="A473" s="247"/>
      <c r="B473" s="306">
        <f>+'Ark1'!C1660</f>
        <v>2024</v>
      </c>
      <c r="C473" s="85">
        <f>+'Ark1'!L1660</f>
        <v>2</v>
      </c>
      <c r="D473" s="85" t="s">
        <v>30</v>
      </c>
      <c r="E473" s="85">
        <f>+'Ark1'!AP1660</f>
        <v>29</v>
      </c>
      <c r="F473" s="85">
        <f>+IF(G473=0,"",'Ark1'!Q1660)</f>
        <v>2</v>
      </c>
      <c r="G473" s="361">
        <f>+'Ark1'!R1660</f>
        <v>4</v>
      </c>
      <c r="H473" s="27">
        <f>+IF(G473=0,"",'Ark1'!AE1660)</f>
        <v>3.5087719298245608</v>
      </c>
      <c r="I473" s="268"/>
      <c r="J473" s="27">
        <f>+IF(G473=0,"",'Ark1'!AF1660)</f>
        <v>2.2351177942378673</v>
      </c>
      <c r="K473" s="26">
        <f>+IF(G473=0,"",'Ark1'!T1660)</f>
        <v>5.5</v>
      </c>
      <c r="L473" s="305">
        <f>+IF(G473=0,"",'Ark1'!U1660)</f>
        <v>90.224999999999994</v>
      </c>
      <c r="M473" s="268"/>
      <c r="N473" s="32">
        <f>+IF(G473=0,"",'Ark1'!V1660)</f>
        <v>0</v>
      </c>
      <c r="O473" s="32">
        <f>+IF(G473=0,"",'Ark1'!W1660)</f>
        <v>25</v>
      </c>
      <c r="P473" s="32">
        <f>+IF(G473=0,"",'Ark1'!X1660)</f>
        <v>0</v>
      </c>
      <c r="Q473" s="32">
        <f>+IF(G473=0,"",'Ark1'!AG1660)</f>
        <v>656.75</v>
      </c>
      <c r="R473" s="32">
        <f>+IF(G473=0,"",'Ark1'!AH1660)</f>
        <v>0</v>
      </c>
      <c r="S473" s="377">
        <f>+IF(G473=0,"",'Ark1'!AR1660)</f>
        <v>171.5</v>
      </c>
      <c r="T473" s="113">
        <f>+IF(G473=0,"",'Ark1'!AS1660)</f>
        <v>17.387706890279059</v>
      </c>
      <c r="U473" s="32">
        <f>+IF(G473=0,"",'Ark1'!Y1660)</f>
        <v>22.661021049370245</v>
      </c>
      <c r="V473" s="26">
        <f>+IF(G473=0,"",'Ark1'!AA1660)</f>
        <v>0.8660254037844386</v>
      </c>
      <c r="W473" s="32">
        <f>+IF(G473=0,"",'Ark1'!AC1660)</f>
        <v>35.859836241005738</v>
      </c>
      <c r="X473" s="305">
        <f t="shared" si="81"/>
        <v>137.38104301484583</v>
      </c>
      <c r="Y473" s="32">
        <f t="shared" si="82"/>
        <v>45.112499999999997</v>
      </c>
      <c r="Z473" s="27">
        <f t="shared" si="83"/>
        <v>2</v>
      </c>
      <c r="AA473" s="247"/>
      <c r="AD473" s="27"/>
      <c r="AE473" s="26"/>
      <c r="AH473" s="26"/>
      <c r="AI473" s="26"/>
      <c r="AJ473" s="26"/>
      <c r="AL473" s="26"/>
      <c r="AM473" s="271"/>
      <c r="AN473" s="26"/>
      <c r="AO473" s="26"/>
    </row>
    <row r="474" spans="1:56" ht="15.6">
      <c r="A474" s="247"/>
      <c r="B474" s="306">
        <f>+'Ark1'!C1695</f>
        <v>2024</v>
      </c>
      <c r="C474" s="267">
        <f>+'Ark1'!L1695</f>
        <v>3</v>
      </c>
      <c r="D474" s="267" t="s">
        <v>31</v>
      </c>
      <c r="E474" s="267">
        <f>+'Ark1'!AP1695</f>
        <v>29</v>
      </c>
      <c r="F474" s="267">
        <f>+IF(G474=0,"",'Ark1'!Q1695)</f>
        <v>2</v>
      </c>
      <c r="G474" s="361">
        <f>+'Ark1'!R1695</f>
        <v>16</v>
      </c>
      <c r="H474" s="268">
        <f>+IF(G474=0,"",'Ark1'!AE1695)</f>
        <v>14.035087719298245</v>
      </c>
      <c r="I474" s="268"/>
      <c r="J474" s="268">
        <f>+IF(G474=0,"",'Ark1'!AF1695)</f>
        <v>10.194589640052518</v>
      </c>
      <c r="K474" s="269">
        <f>+IF(G474=0,"",'Ark1'!T1695)</f>
        <v>5.625</v>
      </c>
      <c r="L474" s="305">
        <f>+IF(G474=0,"",'Ark1'!U1695)</f>
        <v>102.88124999999999</v>
      </c>
      <c r="M474" s="268"/>
      <c r="N474" s="270">
        <f>+IF(G474=0,"",'Ark1'!V1695)</f>
        <v>0</v>
      </c>
      <c r="O474" s="270">
        <f>+IF(G474=0,"",'Ark1'!W1695)</f>
        <v>18.75</v>
      </c>
      <c r="P474" s="270">
        <f>+IF(G474=0,"",'Ark1'!X1695)</f>
        <v>0</v>
      </c>
      <c r="Q474" s="270">
        <f>+IF(G474=0,"",'Ark1'!AG1695)</f>
        <v>607.8125</v>
      </c>
      <c r="R474" s="270">
        <f>+IF(G474=0,"",'Ark1'!AH1695)</f>
        <v>0</v>
      </c>
      <c r="S474" s="377">
        <f>+IF(G474=0,"",'Ark1'!AR1695)</f>
        <v>165.6875</v>
      </c>
      <c r="T474" s="113">
        <f>+IF(G474=0,"",'Ark1'!AS1695)</f>
        <v>21.858911653319577</v>
      </c>
      <c r="U474" s="270">
        <f>+IF(G474=0,"",'Ark1'!Y1695)</f>
        <v>31.076020070747497</v>
      </c>
      <c r="V474" s="269">
        <f>+IF(G474=0,"",'Ark1'!AA1695)</f>
        <v>1.3169567191065921</v>
      </c>
      <c r="W474" s="270">
        <f>+IF(G474=0,"",'Ark1'!AC1695)</f>
        <v>66.673678857072844</v>
      </c>
      <c r="X474" s="305">
        <f t="shared" si="81"/>
        <v>169.26478149100257</v>
      </c>
      <c r="Y474" s="270">
        <f t="shared" si="82"/>
        <v>34.293749999999996</v>
      </c>
      <c r="Z474" s="268">
        <f t="shared" si="83"/>
        <v>8</v>
      </c>
      <c r="AA474" s="247"/>
      <c r="AD474" s="27"/>
      <c r="AE474" s="26"/>
      <c r="AH474" s="26"/>
      <c r="AI474" s="26"/>
      <c r="AJ474" s="26"/>
      <c r="AL474" s="26"/>
      <c r="AM474" s="271"/>
      <c r="AN474" s="26"/>
      <c r="AO474" s="26"/>
    </row>
    <row r="475" spans="1:56" ht="15.6">
      <c r="A475" s="247"/>
      <c r="B475" s="306">
        <f>+'Ark1'!C1730</f>
        <v>2024</v>
      </c>
      <c r="C475" s="267">
        <f>+'Ark1'!L1730</f>
        <v>4</v>
      </c>
      <c r="D475" s="267" t="s">
        <v>32</v>
      </c>
      <c r="E475" s="85">
        <f>+'Ark1'!AP1730</f>
        <v>29</v>
      </c>
      <c r="F475" s="85">
        <f>+IF(G475=0,"",'Ark1'!Q1730)</f>
        <v>14</v>
      </c>
      <c r="G475" s="361">
        <f>+'Ark1'!R1730</f>
        <v>42</v>
      </c>
      <c r="H475" s="27">
        <f>+IF(G475=0,"",'Ark1'!AE1730)</f>
        <v>36.84210526315789</v>
      </c>
      <c r="I475" s="268"/>
      <c r="J475" s="27">
        <f>+IF(G475=0,"",'Ark1'!AF1730)</f>
        <v>36.103128793321261</v>
      </c>
      <c r="K475" s="26">
        <f>+IF(G475=0,"",'Ark1'!T1730)</f>
        <v>6.5</v>
      </c>
      <c r="L475" s="305">
        <f>+IF(G475=0,"",'Ark1'!U1730)</f>
        <v>138.79761904761904</v>
      </c>
      <c r="M475" s="268"/>
      <c r="N475" s="32">
        <f>+IF(G475=0,"",'Ark1'!V1730)</f>
        <v>0</v>
      </c>
      <c r="O475" s="32">
        <f>+IF(G475=0,"",'Ark1'!W1730)</f>
        <v>40.476190476190474</v>
      </c>
      <c r="P475" s="32">
        <f>+IF(G475=0,"",'Ark1'!X1730)</f>
        <v>0</v>
      </c>
      <c r="Q475" s="32">
        <f>+IF(G475=0,"",'Ark1'!AG1730)</f>
        <v>679.97619047619048</v>
      </c>
      <c r="R475" s="32">
        <f>+IF(G475=0,"",'Ark1'!AH1730)</f>
        <v>0</v>
      </c>
      <c r="S475" s="377">
        <f>+IF(G475=0,"",'Ark1'!AR1730)</f>
        <v>171.71428571428575</v>
      </c>
      <c r="T475" s="113">
        <f>+IF(G475=0,"",'Ark1'!AS1730)</f>
        <v>27.118997126969369</v>
      </c>
      <c r="U475" s="32">
        <f>+IF(G475=0,"",'Ark1'!Y1730)</f>
        <v>24.360159590681089</v>
      </c>
      <c r="V475" s="26">
        <f>+IF(G475=0,"",'Ark1'!AA1730)</f>
        <v>1.531417021989143</v>
      </c>
      <c r="W475" s="32">
        <f>+IF(G475=0,"",'Ark1'!AC1730)</f>
        <v>41.296662264595319</v>
      </c>
      <c r="X475" s="305">
        <f t="shared" si="81"/>
        <v>204.12129276235157</v>
      </c>
      <c r="Y475" s="32">
        <f t="shared" si="82"/>
        <v>34.699404761904759</v>
      </c>
      <c r="Z475" s="27">
        <f t="shared" si="83"/>
        <v>3</v>
      </c>
      <c r="AA475" s="247"/>
      <c r="AD475" s="27"/>
      <c r="AE475" s="26"/>
      <c r="AH475" s="26"/>
      <c r="AI475" s="26"/>
      <c r="AJ475" s="26"/>
      <c r="AL475" s="26"/>
      <c r="AM475" s="271"/>
      <c r="AN475" s="26"/>
      <c r="AO475" s="26"/>
    </row>
    <row r="476" spans="1:56" ht="15.6">
      <c r="A476" s="247"/>
      <c r="B476" s="267">
        <f>+'Ark1'!C1765</f>
        <v>2024</v>
      </c>
      <c r="C476" s="267">
        <f>+'Ark1'!L1765</f>
        <v>5</v>
      </c>
      <c r="D476" s="267" t="s">
        <v>402</v>
      </c>
      <c r="E476" s="275">
        <f>+'Ark1'!AP1765</f>
        <v>29</v>
      </c>
      <c r="F476" s="267">
        <f>+IF(G476=0,"",'Ark1'!Q1765)</f>
        <v>16</v>
      </c>
      <c r="G476" s="361">
        <f>+'Ark1'!R1765</f>
        <v>41</v>
      </c>
      <c r="H476" s="268">
        <f>+'Ark1'!AE1765</f>
        <v>35.964912280701753</v>
      </c>
      <c r="I476" s="268"/>
      <c r="J476" s="268">
        <f>+IF(G476=0,"",'Ark1'!AF1765)</f>
        <v>39.143359674982037</v>
      </c>
      <c r="K476" s="269">
        <f>+IF(G476=0,"",'Ark1'!T1765)</f>
        <v>8.0487804878048781</v>
      </c>
      <c r="L476" s="305">
        <f>+IF(G476=0,"",'Ark1'!U1765)</f>
        <v>154.15609756097572</v>
      </c>
      <c r="M476" s="268"/>
      <c r="N476" s="270">
        <f>+IF(G476=0,"",'Ark1'!V1765)</f>
        <v>0</v>
      </c>
      <c r="O476" s="270">
        <f>+IF(G476=0,"",'Ark1'!W1765)</f>
        <v>87.804878048780495</v>
      </c>
      <c r="P476" s="270">
        <f>+IF(G476=0,"",'Ark1'!X1765)</f>
        <v>0</v>
      </c>
      <c r="Q476" s="270">
        <f>+IF(G476=0,"",'Ark1'!AG1765)</f>
        <v>677.292682926829</v>
      </c>
      <c r="R476" s="270">
        <f>+IF(G476=0,"",'Ark1'!AH1765)</f>
        <v>0</v>
      </c>
      <c r="S476" s="377">
        <f>+IF(G476=0,"",'Ark1'!AR1765)</f>
        <v>170.36585365853659</v>
      </c>
      <c r="T476" s="113">
        <f>+IF(G476=0,"",'Ark1'!AS1765)</f>
        <v>30.69007785427938</v>
      </c>
      <c r="U476" s="270">
        <f>+IF(G476=0,"",'Ark1'!Y1765)</f>
        <v>33.610705675282595</v>
      </c>
      <c r="V476" s="269">
        <f>+IF(G476=0,"",'Ark1'!AA1765)</f>
        <v>1.5919189143493355</v>
      </c>
      <c r="W476" s="270">
        <f>+IF(G476=0,"",'Ark1'!AC1765)</f>
        <v>66.352299445571134</v>
      </c>
      <c r="X476" s="305">
        <f t="shared" si="81"/>
        <v>227.60632359825732</v>
      </c>
      <c r="Y476" s="270">
        <f t="shared" si="82"/>
        <v>30.831219512195144</v>
      </c>
      <c r="Z476" s="268">
        <f t="shared" si="83"/>
        <v>2.5625</v>
      </c>
      <c r="AA476" s="247"/>
      <c r="AD476" s="27"/>
      <c r="AE476" s="26"/>
      <c r="AH476" s="26"/>
      <c r="AI476" s="26"/>
      <c r="AJ476" s="26"/>
      <c r="AL476" s="26"/>
      <c r="AM476" s="271"/>
      <c r="AN476" s="26"/>
      <c r="AO476" s="26"/>
    </row>
    <row r="477" spans="1:56" ht="15.6">
      <c r="A477" s="247"/>
      <c r="B477" s="330">
        <f>+'Ark1'!C1800</f>
        <v>2024</v>
      </c>
      <c r="C477" s="267">
        <f>+'Ark1'!L1800</f>
        <v>6</v>
      </c>
      <c r="D477" s="267" t="s">
        <v>33</v>
      </c>
      <c r="E477" s="276">
        <f>+'Ark1'!AP1800</f>
        <v>29</v>
      </c>
      <c r="F477" s="85">
        <f>+IF(G477=0,"",'Ark1'!Q1800)</f>
        <v>5</v>
      </c>
      <c r="G477" s="361">
        <f>+'Ark1'!R1800</f>
        <v>10</v>
      </c>
      <c r="H477" s="27">
        <f>+IF(G477=0,"",'Ark1'!AE1800)</f>
        <v>8.7719298245614024</v>
      </c>
      <c r="I477" s="268"/>
      <c r="J477" s="27">
        <f>+IF(G477=0,"",'Ark1'!AF1800)</f>
        <v>10.973072063814501</v>
      </c>
      <c r="K477" s="26">
        <f>+IF(G477=0,"",'Ark1'!T1800)</f>
        <v>9</v>
      </c>
      <c r="L477" s="305">
        <f>+IF(G477=0,"",'Ark1'!U1800)</f>
        <v>177.18</v>
      </c>
      <c r="M477" s="268"/>
      <c r="N477" s="32">
        <f>+IF(G477=0,"",'Ark1'!V1800)</f>
        <v>100</v>
      </c>
      <c r="O477" s="32">
        <f>+IF(G477=0,"",'Ark1'!W1800)</f>
        <v>90</v>
      </c>
      <c r="P477" s="32">
        <f>+IF(G477=0,"",'Ark1'!X1800)</f>
        <v>0</v>
      </c>
      <c r="Q477" s="32">
        <f>+IF(G477=0,"",'Ark1'!AG1800)</f>
        <v>767.4</v>
      </c>
      <c r="R477" s="32">
        <f>+IF(G477=0,"",'Ark1'!AH1800)</f>
        <v>0</v>
      </c>
      <c r="S477" s="377">
        <f>+IF(G477=0,"",'Ark1'!AR1800)</f>
        <v>170.6</v>
      </c>
      <c r="T477" s="113">
        <f>+IF(G477=0,"",'Ark1'!AS1800)</f>
        <v>35.500851781560662</v>
      </c>
      <c r="U477" s="32">
        <f>+IF(G477=0,"",'Ark1'!Y1800)</f>
        <v>25.00675108845607</v>
      </c>
      <c r="V477" s="26">
        <f>+IF(G477=0,"",'Ark1'!AA1800)</f>
        <v>1.4142135623730951</v>
      </c>
      <c r="W477" s="32">
        <f>+IF(G477=0,"",'Ark1'!AC1800)</f>
        <v>28.842168031305881</v>
      </c>
      <c r="X477" s="305">
        <f t="shared" si="81"/>
        <v>230.8835027365129</v>
      </c>
      <c r="Y477" s="32">
        <f t="shared" si="82"/>
        <v>29.53</v>
      </c>
      <c r="Z477" s="27">
        <f t="shared" si="83"/>
        <v>2</v>
      </c>
      <c r="AA477" s="247"/>
      <c r="AD477" s="27"/>
      <c r="AE477" s="26"/>
      <c r="AH477" s="26"/>
      <c r="AI477" s="26"/>
      <c r="AJ477" s="26"/>
      <c r="AL477" s="26"/>
      <c r="AM477" s="271"/>
      <c r="AN477" s="26"/>
      <c r="AO477" s="26"/>
    </row>
    <row r="478" spans="1:56" ht="15.6">
      <c r="A478" s="247"/>
      <c r="B478" s="330">
        <f>+'Ark1'!C1835</f>
        <v>2024</v>
      </c>
      <c r="C478" s="267">
        <f>+'Ark1'!L1835</f>
        <v>7</v>
      </c>
      <c r="D478" s="267" t="s">
        <v>34</v>
      </c>
      <c r="E478" s="275">
        <f>+'Ark1'!AP1835</f>
        <v>29</v>
      </c>
      <c r="F478" s="267">
        <f>+IF(G478=0,"",'Ark1'!Q1835)</f>
        <v>1</v>
      </c>
      <c r="G478" s="361">
        <f>+'Ark1'!R1835</f>
        <v>1</v>
      </c>
      <c r="H478" s="268">
        <f>+IF(G478=0,"",'Ark1'!AE1835)</f>
        <v>0.87719298245614019</v>
      </c>
      <c r="I478" s="268"/>
      <c r="J478" s="268">
        <f>+IF(G478=0,"",'Ark1'!AF1835)</f>
        <v>1.3507320335917947</v>
      </c>
      <c r="K478" s="269">
        <f>+IF(G478=0,"",'Ark1'!T1835)</f>
        <v>9</v>
      </c>
      <c r="L478" s="305">
        <f>+IF(G478=0,"",'Ark1'!U1835)</f>
        <v>218.1</v>
      </c>
      <c r="M478" s="268"/>
      <c r="N478" s="270">
        <f>+IF(G478=0,"",'Ark1'!V1835)</f>
        <v>100</v>
      </c>
      <c r="O478" s="270">
        <f>+IF(G478=0,"",'Ark1'!W1835)</f>
        <v>100</v>
      </c>
      <c r="P478" s="270">
        <f>+IF(G478=0,"",'Ark1'!X1835)</f>
        <v>0</v>
      </c>
      <c r="Q478" s="270">
        <f>+IF(G478=0,"",'Ark1'!AG1835)</f>
        <v>769</v>
      </c>
      <c r="R478" s="270">
        <f>+IF(G478=0,"",'Ark1'!AH1835)</f>
        <v>0</v>
      </c>
      <c r="S478" s="377">
        <f>+IF(G478=0,"",'Ark1'!AR1835)</f>
        <v>178</v>
      </c>
      <c r="T478" s="113">
        <f>+IF(G478=0,"",'Ark1'!AS1835)</f>
        <v>38.654181956937123</v>
      </c>
      <c r="U478" s="270">
        <f>+IF(G478=0,"",'Ark1'!Y1835)</f>
        <v>0</v>
      </c>
      <c r="V478" s="269">
        <f>+IF(G478=0,"",'Ark1'!AA1835)</f>
        <v>0</v>
      </c>
      <c r="W478" s="270">
        <f>+IF(G478=0,"",'Ark1'!AC1835)</f>
        <v>0</v>
      </c>
      <c r="X478" s="305">
        <f t="shared" si="81"/>
        <v>283.61508452535759</v>
      </c>
      <c r="Y478" s="270">
        <f t="shared" si="82"/>
        <v>31.157142857142855</v>
      </c>
      <c r="Z478" s="268">
        <f t="shared" si="83"/>
        <v>1</v>
      </c>
      <c r="AA478" s="247"/>
      <c r="AD478" s="27"/>
      <c r="AE478" s="26"/>
      <c r="AH478" s="26"/>
      <c r="AI478" s="26"/>
      <c r="AJ478" s="26"/>
      <c r="AL478" s="26"/>
      <c r="AM478" s="271"/>
      <c r="AN478" s="26"/>
      <c r="AO478" s="26"/>
    </row>
    <row r="479" spans="1:56" ht="15.6">
      <c r="A479" s="247"/>
      <c r="B479" s="85">
        <f>+'Ark1'!C1870</f>
        <v>2024</v>
      </c>
      <c r="C479" s="85">
        <f>+'Ark1'!L1870</f>
        <v>8</v>
      </c>
      <c r="D479" s="85" t="s">
        <v>35</v>
      </c>
      <c r="E479" s="276">
        <f>+'Ark1'!AP1870</f>
        <v>29</v>
      </c>
      <c r="F479" s="85" t="str">
        <f>+IF(G479=0,"",'Ark1'!Q1870)</f>
        <v/>
      </c>
      <c r="G479" s="361">
        <f>+'Ark1'!R1870</f>
        <v>0</v>
      </c>
      <c r="H479" s="27" t="str">
        <f>+IF(G479=0,"",'Ark1'!AE1870)</f>
        <v/>
      </c>
      <c r="I479" s="268"/>
      <c r="J479" s="27" t="str">
        <f>+IF(G479=0,"",'Ark1'!AF1870)</f>
        <v/>
      </c>
      <c r="K479" s="26" t="str">
        <f>+IF(G479=0,"",'Ark1'!T1870)</f>
        <v/>
      </c>
      <c r="L479" s="305" t="str">
        <f>+IF(G479=0,"",'Ark1'!U1870)</f>
        <v/>
      </c>
      <c r="M479" s="268"/>
      <c r="N479" s="32" t="str">
        <f>+IF(G479=0,"",'Ark1'!V1870)</f>
        <v/>
      </c>
      <c r="O479" s="32" t="str">
        <f>+IF(G479=0,"",'Ark1'!W1870)</f>
        <v/>
      </c>
      <c r="P479" s="32" t="str">
        <f>+IF(G479=0,"",'Ark1'!X1870)</f>
        <v/>
      </c>
      <c r="Q479" s="32" t="str">
        <f>+IF(G479=0,"",'Ark1'!AG1870)</f>
        <v/>
      </c>
      <c r="R479" s="32" t="str">
        <f>+IF(G479=0,"",'Ark1'!AH1870)</f>
        <v/>
      </c>
      <c r="S479" s="377" t="str">
        <f>+IF(G479=0,"",'Ark1'!AR1870)</f>
        <v/>
      </c>
      <c r="T479" s="113" t="str">
        <f>+IF(G479=0,"",'Ark1'!AS1870)</f>
        <v/>
      </c>
      <c r="U479" s="32" t="str">
        <f>+IF(G479=0,"",'Ark1'!Y1870)</f>
        <v/>
      </c>
      <c r="V479" s="26" t="str">
        <f>+IF(G479=0,"",'Ark1'!AA1870)</f>
        <v/>
      </c>
      <c r="W479" s="32" t="str">
        <f>+IF(G479=0,"",'Ark1'!AC1870)</f>
        <v/>
      </c>
      <c r="X479" s="305" t="str">
        <f t="shared" si="81"/>
        <v/>
      </c>
      <c r="Y479" s="32" t="str">
        <f t="shared" si="82"/>
        <v/>
      </c>
      <c r="Z479" s="27" t="str">
        <f t="shared" si="83"/>
        <v/>
      </c>
      <c r="AA479" s="247"/>
      <c r="AD479" s="27"/>
      <c r="AE479" s="26"/>
      <c r="AH479" s="26"/>
      <c r="AI479" s="26"/>
      <c r="AJ479" s="26"/>
      <c r="AL479" s="26"/>
      <c r="AM479" s="271"/>
      <c r="AN479" s="26"/>
      <c r="AO479" s="26"/>
    </row>
    <row r="480" spans="1:56" ht="15.6">
      <c r="A480" s="247"/>
      <c r="B480" s="330">
        <f>+'Ark1'!C1905</f>
        <v>2024</v>
      </c>
      <c r="C480" s="267">
        <f>+'Ark1'!L1905</f>
        <v>9</v>
      </c>
      <c r="D480" s="267" t="s">
        <v>36</v>
      </c>
      <c r="E480" s="275">
        <f>+'Ark1'!AP1905</f>
        <v>29</v>
      </c>
      <c r="F480" s="267" t="str">
        <f>+IF(G480=0,"",'Ark1'!Q1905)</f>
        <v/>
      </c>
      <c r="G480" s="361">
        <f>+'Ark1'!R1905</f>
        <v>0</v>
      </c>
      <c r="H480" s="268" t="str">
        <f>+IF(G480=0,"",'Ark1'!AE1905)</f>
        <v/>
      </c>
      <c r="I480" s="268"/>
      <c r="J480" s="268" t="str">
        <f>+IF(G480=0,"",'Ark1'!AF1905)</f>
        <v/>
      </c>
      <c r="K480" s="269" t="str">
        <f>+IF(G480=0,"",'Ark1'!T1905)</f>
        <v/>
      </c>
      <c r="L480" s="305" t="str">
        <f>+IF(G480=0,"",'Ark1'!U1905)</f>
        <v/>
      </c>
      <c r="M480" s="268"/>
      <c r="N480" s="270" t="str">
        <f>+IF(G480=0,"",'Ark1'!V1905)</f>
        <v/>
      </c>
      <c r="O480" s="270" t="str">
        <f>+IF(G480=0,"",'Ark1'!W1905)</f>
        <v/>
      </c>
      <c r="P480" s="270" t="str">
        <f>+IF(G480=0,"",'Ark1'!X1905)</f>
        <v/>
      </c>
      <c r="Q480" s="270" t="str">
        <f>+IF(G480=0,"",'Ark1'!AG1905)</f>
        <v/>
      </c>
      <c r="R480" s="270" t="str">
        <f>+IF(G480=0,"",'Ark1'!AH1905)</f>
        <v/>
      </c>
      <c r="S480" s="377" t="str">
        <f>+IF(G480=0,"",'Ark1'!AR2028)</f>
        <v/>
      </c>
      <c r="T480" s="113" t="str">
        <f>+IF(G480=0,"",'Ark1'!AS2028)</f>
        <v/>
      </c>
      <c r="U480" s="270" t="str">
        <f>+IF(G480=0,"",'Ark1'!Y1905)</f>
        <v/>
      </c>
      <c r="V480" s="269" t="str">
        <f>+IF(G480=0,"",'Ark1'!AA1905)</f>
        <v/>
      </c>
      <c r="W480" s="270" t="str">
        <f>+IF(G480=0,"",'Ark1'!AC1905)</f>
        <v/>
      </c>
      <c r="X480" s="305" t="str">
        <f t="shared" si="81"/>
        <v/>
      </c>
      <c r="Y480" s="270" t="str">
        <f t="shared" si="82"/>
        <v/>
      </c>
      <c r="Z480" s="268" t="str">
        <f t="shared" si="83"/>
        <v/>
      </c>
      <c r="AA480" s="247"/>
      <c r="AD480" s="27"/>
      <c r="AE480" s="26"/>
      <c r="AH480" s="26"/>
      <c r="AI480" s="26"/>
      <c r="AJ480" s="26"/>
      <c r="AL480" s="26"/>
      <c r="AM480" s="271"/>
      <c r="AN480" s="26"/>
      <c r="AO480" s="26"/>
    </row>
    <row r="481" spans="1:56" ht="15.6">
      <c r="A481" s="247"/>
      <c r="B481" s="330">
        <f>+'Ark1'!C1940</f>
        <v>2024</v>
      </c>
      <c r="C481" s="267">
        <f>+'Ark1'!L1940</f>
        <v>10</v>
      </c>
      <c r="D481" s="267" t="s">
        <v>37</v>
      </c>
      <c r="E481" s="276">
        <f>+'Ark1'!AP1940</f>
        <v>29</v>
      </c>
      <c r="F481" s="85" t="str">
        <f>+IF(G481=0,"",'Ark1'!Q1940)</f>
        <v/>
      </c>
      <c r="G481" s="361">
        <f>+'Ark1'!R1940</f>
        <v>0</v>
      </c>
      <c r="H481" s="27" t="str">
        <f>+IF(G481=0,"",'Ark1'!AE1940)</f>
        <v/>
      </c>
      <c r="I481" s="268"/>
      <c r="J481" s="27" t="str">
        <f>+IF(G481=0,"",'Ark1'!AF1940)</f>
        <v/>
      </c>
      <c r="K481" s="26" t="str">
        <f>+IF(G481=0,"",'Ark1'!T1940)</f>
        <v/>
      </c>
      <c r="L481" s="305" t="str">
        <f>+IF(G481=0,"",'Ark1'!U1940)</f>
        <v/>
      </c>
      <c r="M481" s="268"/>
      <c r="N481" s="32" t="str">
        <f>+IF(G481=0,"",'Ark1'!V1940)</f>
        <v/>
      </c>
      <c r="O481" s="32" t="str">
        <f>+IF(G481=0,"",'Ark1'!W1940)</f>
        <v/>
      </c>
      <c r="P481" s="32" t="str">
        <f>+IF(G481=0,"",'Ark1'!X1940)</f>
        <v/>
      </c>
      <c r="Q481" s="32" t="str">
        <f>+IF(G481=0,"",'Ark1'!AG1940)</f>
        <v/>
      </c>
      <c r="R481" s="32" t="str">
        <f>+IF(G481=0,"",'Ark1'!AH1940)</f>
        <v/>
      </c>
      <c r="S481" s="377" t="str">
        <f>+IF(G481=0,"",'Ark1'!AR2029)</f>
        <v/>
      </c>
      <c r="T481" s="113" t="str">
        <f>+IF(G481=0,"",'Ark1'!AS2029)</f>
        <v/>
      </c>
      <c r="U481" s="32" t="str">
        <f>+IF(G481=0,"",'Ark1'!Y1940)</f>
        <v/>
      </c>
      <c r="V481" s="26" t="str">
        <f>+IF(G481=0,"",'Ark1'!AA1940)</f>
        <v/>
      </c>
      <c r="W481" s="32" t="str">
        <f>+IF(G481=0,"",'Ark1'!AC1940)</f>
        <v/>
      </c>
      <c r="X481" s="305" t="str">
        <f t="shared" si="81"/>
        <v/>
      </c>
      <c r="Y481" s="32" t="str">
        <f t="shared" si="82"/>
        <v/>
      </c>
      <c r="Z481" s="27" t="str">
        <f t="shared" si="83"/>
        <v/>
      </c>
      <c r="AA481" s="247"/>
      <c r="AD481" s="27"/>
      <c r="AE481" s="26"/>
      <c r="AH481" s="26"/>
      <c r="AI481" s="26"/>
      <c r="AJ481" s="26"/>
      <c r="AL481" s="26"/>
      <c r="AM481" s="271"/>
      <c r="AN481" s="26"/>
      <c r="AO481" s="26"/>
    </row>
    <row r="482" spans="1:56" ht="15.6">
      <c r="A482" s="247"/>
      <c r="B482" s="330">
        <f>+'Ark1'!C1975</f>
        <v>2024</v>
      </c>
      <c r="C482" s="267">
        <f>+'Ark1'!L1975</f>
        <v>11</v>
      </c>
      <c r="D482" s="267" t="s">
        <v>38</v>
      </c>
      <c r="E482" s="275">
        <f>+'Ark1'!AP1975</f>
        <v>29</v>
      </c>
      <c r="F482" s="267" t="str">
        <f>+IF(G482=0,"",'Ark1'!Q1975)</f>
        <v/>
      </c>
      <c r="G482" s="361">
        <f>+'Ark1'!R1975</f>
        <v>0</v>
      </c>
      <c r="H482" s="268" t="str">
        <f>+IF(G482=0,"",'Ark1'!AE1975)</f>
        <v/>
      </c>
      <c r="I482" s="268"/>
      <c r="J482" s="268" t="str">
        <f>+IF(G482=0,"",'Ark1'!AF1975)</f>
        <v/>
      </c>
      <c r="K482" s="269" t="str">
        <f>+IF(G482=0,"",'Ark1'!T1975)</f>
        <v/>
      </c>
      <c r="L482" s="305" t="str">
        <f>+IF(G482=0,"",'Ark1'!U1975)</f>
        <v/>
      </c>
      <c r="M482" s="268"/>
      <c r="N482" s="270" t="str">
        <f>+IF(G482=0,"",'Ark1'!V1975)</f>
        <v/>
      </c>
      <c r="O482" s="270" t="str">
        <f>+IF(G482=0,"",'Ark1'!W1975)</f>
        <v/>
      </c>
      <c r="P482" s="270" t="str">
        <f>+IF(G482=0,"",'Ark1'!X1975)</f>
        <v/>
      </c>
      <c r="Q482" s="270" t="str">
        <f>+IF(G482=0,"",'Ark1'!AG1975)</f>
        <v/>
      </c>
      <c r="R482" s="270" t="str">
        <f>+IF(G482=0,"",'Ark1'!AH1975)</f>
        <v/>
      </c>
      <c r="S482" s="377" t="str">
        <f>+IF(G482=0,"",'Ark1'!AR2030)</f>
        <v/>
      </c>
      <c r="T482" s="113" t="str">
        <f>+IF(G482=0,"",'Ark1'!AS2030)</f>
        <v/>
      </c>
      <c r="U482" s="270" t="str">
        <f>+IF(G482=0,"",'Ark1'!Y1975)</f>
        <v/>
      </c>
      <c r="V482" s="269" t="str">
        <f>+IF(G482=0,"",'Ark1'!AA1975)</f>
        <v/>
      </c>
      <c r="W482" s="270" t="str">
        <f>+IF(G482=0,"",'Ark1'!AC1975)</f>
        <v/>
      </c>
      <c r="X482" s="305" t="str">
        <f t="shared" si="81"/>
        <v/>
      </c>
      <c r="Y482" s="270" t="str">
        <f t="shared" si="82"/>
        <v/>
      </c>
      <c r="Z482" s="268" t="str">
        <f t="shared" si="83"/>
        <v/>
      </c>
      <c r="AA482" s="247"/>
      <c r="AD482" s="27"/>
      <c r="AE482" s="26"/>
      <c r="AH482" s="26"/>
      <c r="AI482" s="26"/>
      <c r="AJ482" s="26"/>
      <c r="AL482" s="26"/>
      <c r="AM482" s="271"/>
      <c r="AN482" s="26"/>
      <c r="AO482" s="26"/>
    </row>
    <row r="483" spans="1:56" ht="15.6">
      <c r="A483" s="247"/>
      <c r="B483" s="330">
        <f>+'Ark1'!C2010</f>
        <v>2024</v>
      </c>
      <c r="C483" s="267">
        <f>+'Ark1'!L2010</f>
        <v>12</v>
      </c>
      <c r="D483" s="267" t="s">
        <v>39</v>
      </c>
      <c r="E483" s="276">
        <f>+'Ark1'!AP2010</f>
        <v>29</v>
      </c>
      <c r="F483" s="85" t="str">
        <f>+IF(G483=0,"",'Ark1'!Q2010)</f>
        <v/>
      </c>
      <c r="G483" s="361">
        <f>+'Ark1'!R2010</f>
        <v>0</v>
      </c>
      <c r="H483" s="27" t="str">
        <f>+IF(G483=0,"",'Ark1'!AE2010)</f>
        <v/>
      </c>
      <c r="I483" s="268"/>
      <c r="J483" s="27" t="str">
        <f>+IF(G483=0,"",'Ark1'!AF2010)</f>
        <v/>
      </c>
      <c r="K483" s="26" t="str">
        <f>+IF(G483=0,"",'Ark1'!T2010)</f>
        <v/>
      </c>
      <c r="L483" s="305" t="str">
        <f>+IF(G483=0,"",'Ark1'!U2010)</f>
        <v/>
      </c>
      <c r="M483" s="268"/>
      <c r="N483" s="32" t="str">
        <f>+IF(G483=0,"",'Ark1'!V2010)</f>
        <v/>
      </c>
      <c r="O483" s="32" t="str">
        <f>+IF(G483=0,"",'Ark1'!W2010)</f>
        <v/>
      </c>
      <c r="P483" s="32" t="str">
        <f>+IF(G483=0,"",'Ark1'!X2010)</f>
        <v/>
      </c>
      <c r="Q483" s="32" t="str">
        <f>+IF(G483=0,"",'Ark1'!AG2010)</f>
        <v/>
      </c>
      <c r="R483" s="32" t="str">
        <f>+IF(G483=0,"",'Ark1'!AH2010)</f>
        <v/>
      </c>
      <c r="S483" s="377" t="str">
        <f>+IF(G483=0,"",'Ark1'!AR2031)</f>
        <v/>
      </c>
      <c r="T483" s="113" t="str">
        <f>+IF(G483=0,"",'Ark1'!AS2031)</f>
        <v/>
      </c>
      <c r="U483" s="32" t="str">
        <f>+IF(G483=0,"",'Ark1'!Y2010)</f>
        <v/>
      </c>
      <c r="V483" s="26" t="str">
        <f>+IF(G483=0,"",'Ark1'!AA2010)</f>
        <v/>
      </c>
      <c r="W483" s="32" t="str">
        <f>+IF(G483=0,"",'Ark1'!AC2010)</f>
        <v/>
      </c>
      <c r="X483" s="305" t="str">
        <f t="shared" si="81"/>
        <v/>
      </c>
      <c r="Y483" s="32" t="str">
        <f t="shared" si="82"/>
        <v/>
      </c>
      <c r="Z483" s="27" t="str">
        <f t="shared" si="83"/>
        <v/>
      </c>
      <c r="AA483" s="247"/>
      <c r="AD483" s="27"/>
      <c r="AE483" s="26"/>
      <c r="AH483" s="26"/>
      <c r="AI483" s="26"/>
      <c r="AJ483" s="26"/>
      <c r="AL483" s="26"/>
      <c r="AN483" s="26"/>
      <c r="AO483" s="26"/>
    </row>
    <row r="484" spans="1:56" ht="15.6">
      <c r="A484" s="247"/>
      <c r="B484" s="330">
        <f>+'Ark1'!C2045</f>
        <v>2024</v>
      </c>
      <c r="C484" s="267">
        <f>+'Ark1'!L2045</f>
        <v>13</v>
      </c>
      <c r="D484" s="267" t="s">
        <v>40</v>
      </c>
      <c r="E484" s="275">
        <f>+'Ark1'!AP2045</f>
        <v>29</v>
      </c>
      <c r="F484" s="267" t="str">
        <f>+IF(G484=0,"",'Ark1'!Q2045)</f>
        <v/>
      </c>
      <c r="G484" s="361">
        <f>+'Ark1'!R2045</f>
        <v>0</v>
      </c>
      <c r="H484" s="268" t="str">
        <f>+IF(G484=0,"",'Ark1'!AE2045)</f>
        <v/>
      </c>
      <c r="I484" s="268"/>
      <c r="J484" s="268" t="str">
        <f>+IF(G484=0,"",'Ark1'!AF2045)</f>
        <v/>
      </c>
      <c r="K484" s="269" t="str">
        <f>+IF(G484=0,"",'Ark1'!T2045)</f>
        <v/>
      </c>
      <c r="L484" s="305" t="str">
        <f>+IF(G484=0,"",'Ark1'!U2045)</f>
        <v/>
      </c>
      <c r="M484" s="268"/>
      <c r="N484" s="270" t="str">
        <f>+IF(G484=0,"",'Ark1'!V2045)</f>
        <v/>
      </c>
      <c r="O484" s="270" t="str">
        <f>+IF(G484=0,"",'Ark1'!W2045)</f>
        <v/>
      </c>
      <c r="P484" s="270" t="str">
        <f>+IF(G484=0,"",'Ark1'!X2045)</f>
        <v/>
      </c>
      <c r="Q484" s="270" t="str">
        <f>+IF(G484=0,"",'Ark1'!AG2045)</f>
        <v/>
      </c>
      <c r="R484" s="270" t="str">
        <f>+IF(G484=0,"",'Ark1'!AH2045)</f>
        <v/>
      </c>
      <c r="S484" s="377" t="str">
        <f>+IF(G484=0,"",'Ark1'!AR2032)</f>
        <v/>
      </c>
      <c r="T484" s="113" t="str">
        <f>+IF(G484=0,"",'Ark1'!AS2032)</f>
        <v/>
      </c>
      <c r="U484" s="270" t="str">
        <f>+IF(G484=0,"",'Ark1'!Y2045)</f>
        <v/>
      </c>
      <c r="V484" s="269" t="str">
        <f>+IF(G484=0,"",'Ark1'!AA2045)</f>
        <v/>
      </c>
      <c r="W484" s="270" t="str">
        <f>+IF(G484=0,"",'Ark1'!AC2045)</f>
        <v/>
      </c>
      <c r="X484" s="305" t="str">
        <f t="shared" si="81"/>
        <v/>
      </c>
      <c r="Y484" s="270" t="str">
        <f t="shared" si="82"/>
        <v/>
      </c>
      <c r="Z484" s="268" t="str">
        <f t="shared" si="83"/>
        <v/>
      </c>
      <c r="AA484" s="247"/>
      <c r="AD484" s="27"/>
      <c r="AE484" s="26"/>
      <c r="AH484" s="26"/>
      <c r="AI484" s="26"/>
      <c r="AJ484" s="26"/>
      <c r="AL484" s="26"/>
      <c r="AN484" s="26"/>
      <c r="AO484" s="26"/>
    </row>
    <row r="485" spans="1:56" ht="15.6">
      <c r="A485" s="247"/>
      <c r="B485" s="330">
        <f>+'Ark1'!C2080</f>
        <v>2024</v>
      </c>
      <c r="C485" s="267">
        <f>+'Ark1'!L2080</f>
        <v>14</v>
      </c>
      <c r="D485" s="267" t="s">
        <v>403</v>
      </c>
      <c r="E485" s="276">
        <f>+'Ark1'!AP2080</f>
        <v>29</v>
      </c>
      <c r="F485" s="85" t="str">
        <f>+IF(G485=0,"",'Ark1'!Q2080)</f>
        <v/>
      </c>
      <c r="G485" s="361">
        <f>+'Ark1'!R2080</f>
        <v>0</v>
      </c>
      <c r="H485" s="27" t="str">
        <f>+IF(G485=0,"",'Ark1'!AE2080)</f>
        <v/>
      </c>
      <c r="I485" s="268"/>
      <c r="J485" s="27" t="str">
        <f>+IF(G485=0,"",'Ark1'!AF2080)</f>
        <v/>
      </c>
      <c r="K485" s="26" t="str">
        <f>+IF(G485=0,"",'Ark1'!T2080)</f>
        <v/>
      </c>
      <c r="L485" s="305" t="str">
        <f>+IF(G485=0,"",'Ark1'!U2080)</f>
        <v/>
      </c>
      <c r="M485" s="268"/>
      <c r="N485" s="32" t="str">
        <f>+IF(G485=0,"",'Ark1'!V2080)</f>
        <v/>
      </c>
      <c r="O485" s="32" t="str">
        <f>+IF(G485=0,"",'Ark1'!W2080)</f>
        <v/>
      </c>
      <c r="P485" s="32" t="str">
        <f>+IF(G485=0,"",'Ark1'!X2080)</f>
        <v/>
      </c>
      <c r="Q485" s="32" t="str">
        <f>+IF(G485=0,"",'Ark1'!AG2080)</f>
        <v/>
      </c>
      <c r="R485" s="32" t="str">
        <f>+IF(G485=0,"",'Ark1'!AH2080)</f>
        <v/>
      </c>
      <c r="S485" s="377" t="str">
        <f>+IF(G485=0,"",'Ark1'!AR2033)</f>
        <v/>
      </c>
      <c r="T485" s="113" t="str">
        <f>+IF(G485=0,"",'Ark1'!AS2033)</f>
        <v/>
      </c>
      <c r="U485" s="32" t="str">
        <f>+IF(G485=0,"",'Ark1'!Y2080)</f>
        <v/>
      </c>
      <c r="V485" s="26" t="str">
        <f>+IF(G485=0,"",'Ark1'!AA2080)</f>
        <v/>
      </c>
      <c r="W485" s="32" t="str">
        <f>+IF(G485=0,"",'Ark1'!AC2080)</f>
        <v/>
      </c>
      <c r="X485" s="305" t="str">
        <f t="shared" si="81"/>
        <v/>
      </c>
      <c r="Y485" s="32" t="str">
        <f t="shared" si="82"/>
        <v/>
      </c>
      <c r="Z485" s="27" t="str">
        <f t="shared" si="83"/>
        <v/>
      </c>
      <c r="AA485" s="247"/>
      <c r="AD485" s="27"/>
      <c r="AE485" s="26"/>
      <c r="AH485" s="26"/>
      <c r="AI485" s="26"/>
      <c r="AJ485" s="26"/>
      <c r="AL485" s="26"/>
      <c r="AN485" s="26"/>
      <c r="AO485" s="26"/>
    </row>
    <row r="486" spans="1:56" ht="15.6">
      <c r="A486" s="247"/>
      <c r="B486" s="330">
        <f>+'Ark1'!C2115</f>
        <v>2024</v>
      </c>
      <c r="C486" s="267">
        <f>+'Ark1'!L2115</f>
        <v>15</v>
      </c>
      <c r="D486" s="267" t="s">
        <v>41</v>
      </c>
      <c r="E486" s="267">
        <f>+'Ark1'!AP2115</f>
        <v>29</v>
      </c>
      <c r="F486" s="267" t="str">
        <f>+IF(G486=0,"",'Ark1'!Q2115)</f>
        <v/>
      </c>
      <c r="G486" s="361">
        <f>+'Ark1'!R2115</f>
        <v>0</v>
      </c>
      <c r="H486" s="268" t="str">
        <f>+IF(G486=0,"",'Ark1'!AE2115)</f>
        <v/>
      </c>
      <c r="I486" s="268"/>
      <c r="J486" s="268" t="str">
        <f>+IF(G486=0,"",'Ark1'!AF2115)</f>
        <v/>
      </c>
      <c r="K486" s="269" t="str">
        <f>+IF(G486=0,"",'Ark1'!T2115)</f>
        <v/>
      </c>
      <c r="L486" s="380" t="str">
        <f>+IF(G486=0,"",'Ark1'!U2115)</f>
        <v/>
      </c>
      <c r="M486" s="268"/>
      <c r="N486" s="270" t="str">
        <f>+IF(G486=0,"",'Ark1'!V2115)</f>
        <v/>
      </c>
      <c r="O486" s="270" t="str">
        <f>+IF(G486=0,"",'Ark1'!W2115)</f>
        <v/>
      </c>
      <c r="P486" s="270" t="str">
        <f>+IF(G486=0,"",'Ark1'!X2115)</f>
        <v/>
      </c>
      <c r="Q486" s="270" t="str">
        <f>+IF(G486=0,"",'Ark1'!AG2115)</f>
        <v/>
      </c>
      <c r="R486" s="270" t="str">
        <f>+IF(G486=0,"",'Ark1'!AH2115)</f>
        <v/>
      </c>
      <c r="S486" s="377" t="str">
        <f>+IF(G486=0,"",'Ark1'!AR2034)</f>
        <v/>
      </c>
      <c r="T486" s="113" t="str">
        <f>+IF(G486=0,"",'Ark1'!AS2034)</f>
        <v/>
      </c>
      <c r="U486" s="270" t="str">
        <f>+IF(G486=0,"",'Ark1'!Y2115)</f>
        <v/>
      </c>
      <c r="V486" s="269" t="str">
        <f>+IF(G486=0,"",'Ark1'!AA2115)</f>
        <v/>
      </c>
      <c r="W486" s="270" t="str">
        <f>+IF(G486=0,"",'Ark1'!AC2115)</f>
        <v/>
      </c>
      <c r="X486" s="305" t="str">
        <f t="shared" si="81"/>
        <v/>
      </c>
      <c r="Y486" s="270" t="str">
        <f t="shared" si="82"/>
        <v/>
      </c>
      <c r="Z486" s="268" t="str">
        <f t="shared" si="83"/>
        <v/>
      </c>
      <c r="AA486" s="247"/>
      <c r="AD486" s="27"/>
      <c r="AE486" s="26"/>
      <c r="AH486" s="26"/>
      <c r="AI486" s="26"/>
      <c r="AJ486" s="26"/>
      <c r="AL486" s="26"/>
      <c r="AN486" s="26"/>
      <c r="AO486" s="26"/>
    </row>
    <row r="487" spans="1:56" ht="19.8">
      <c r="A487" s="247"/>
      <c r="B487" s="247"/>
      <c r="C487" s="247"/>
      <c r="D487" s="247"/>
      <c r="E487" s="247"/>
      <c r="F487" s="247"/>
      <c r="G487" s="247"/>
      <c r="H487" s="247"/>
      <c r="I487" s="247"/>
      <c r="J487" s="247"/>
      <c r="K487" s="247"/>
      <c r="L487" s="247"/>
      <c r="M487" s="247"/>
      <c r="N487" s="249"/>
      <c r="O487" s="247"/>
      <c r="P487" s="247"/>
      <c r="Q487" s="247"/>
      <c r="R487" s="247"/>
      <c r="S487" s="247"/>
      <c r="T487" s="247"/>
      <c r="U487" s="247"/>
      <c r="V487" s="247"/>
      <c r="W487" s="247"/>
      <c r="X487" s="247"/>
      <c r="Y487" s="247"/>
      <c r="Z487" s="247"/>
      <c r="AA487" s="247"/>
      <c r="AB487" s="250"/>
      <c r="AD487" s="27"/>
      <c r="AE487" s="26"/>
      <c r="AF487" s="251"/>
      <c r="AG487" s="85"/>
      <c r="AK487" s="85"/>
      <c r="BC487" s="263"/>
    </row>
    <row r="488" spans="1:56" ht="19.8">
      <c r="A488" s="247"/>
      <c r="B488" s="247"/>
      <c r="C488" s="265"/>
      <c r="D488" s="247"/>
      <c r="E488" s="247"/>
      <c r="F488" s="247"/>
      <c r="G488" s="247"/>
      <c r="H488" s="248"/>
      <c r="I488" s="247"/>
      <c r="J488" s="248"/>
      <c r="K488" s="247"/>
      <c r="L488" s="247"/>
      <c r="M488" s="247"/>
      <c r="N488" s="249"/>
      <c r="O488" s="249"/>
      <c r="P488" s="249"/>
      <c r="Q488" s="247"/>
      <c r="R488" s="249"/>
      <c r="S488" s="249"/>
      <c r="T488" s="249"/>
      <c r="U488" s="249"/>
      <c r="V488" s="247"/>
      <c r="W488" s="249"/>
      <c r="X488" s="247"/>
      <c r="Y488" s="249"/>
      <c r="Z488" s="248"/>
      <c r="AA488" s="247"/>
      <c r="AB488" s="250"/>
      <c r="AD488" s="27"/>
      <c r="AE488" s="26"/>
      <c r="AF488" s="251"/>
      <c r="AG488" s="85"/>
      <c r="AK488" s="85"/>
      <c r="BC488" s="263"/>
    </row>
    <row r="489" spans="1:56" ht="22.8">
      <c r="A489" s="346" t="str">
        <f>+Raser!C37</f>
        <v>Piemontese</v>
      </c>
      <c r="B489" s="247"/>
      <c r="C489" s="265"/>
      <c r="D489" s="346"/>
      <c r="E489" s="247"/>
      <c r="F489" s="247"/>
      <c r="G489" s="265" t="s">
        <v>639</v>
      </c>
      <c r="H489" s="280">
        <f>SUM(G495:G509)</f>
        <v>0</v>
      </c>
      <c r="I489" s="248"/>
      <c r="J489" s="247"/>
      <c r="K489" s="248"/>
      <c r="L489" s="247"/>
      <c r="M489" s="345" t="str">
        <f>+Raser!P37</f>
        <v/>
      </c>
      <c r="N489" s="249" t="s">
        <v>562</v>
      </c>
      <c r="O489" s="247"/>
      <c r="P489" s="249"/>
      <c r="Q489" s="249"/>
      <c r="R489" s="247"/>
      <c r="S489" s="247"/>
      <c r="T489" s="247"/>
      <c r="U489" s="249"/>
      <c r="V489" s="249"/>
      <c r="W489" s="247"/>
      <c r="X489" s="249"/>
      <c r="Y489" s="345" t="str">
        <f>+Raser!V37</f>
        <v/>
      </c>
      <c r="Z489" s="249" t="s">
        <v>621</v>
      </c>
      <c r="AA489" s="248"/>
      <c r="AB489" s="250"/>
      <c r="AC489" s="250"/>
      <c r="AD489" s="27"/>
      <c r="AF489" s="26"/>
      <c r="AG489" s="251"/>
      <c r="AK489" s="85"/>
      <c r="BD489" s="263"/>
    </row>
    <row r="490" spans="1:56" ht="14.25" customHeight="1">
      <c r="A490" s="247"/>
      <c r="B490" s="247"/>
      <c r="C490" s="265"/>
      <c r="D490" s="344"/>
      <c r="E490" s="247"/>
      <c r="F490" s="265"/>
      <c r="G490" s="265"/>
      <c r="H490" s="265"/>
      <c r="I490" s="265"/>
      <c r="J490" s="265"/>
      <c r="K490" s="265"/>
      <c r="L490" s="265"/>
      <c r="M490" s="265"/>
      <c r="N490" s="266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48"/>
      <c r="AA490" s="247"/>
      <c r="AB490" s="250"/>
      <c r="AD490" s="27"/>
      <c r="AE490" s="26"/>
      <c r="AF490" s="251"/>
      <c r="AG490" s="85"/>
      <c r="AK490" s="85"/>
      <c r="BC490" s="263"/>
    </row>
    <row r="491" spans="1:56" ht="19.8">
      <c r="A491" s="247"/>
      <c r="B491" s="247"/>
      <c r="C491" s="247"/>
      <c r="D491" s="247"/>
      <c r="E491" s="247"/>
      <c r="F491" s="247"/>
      <c r="G491" s="247"/>
      <c r="H491" s="248"/>
      <c r="I491" s="247"/>
      <c r="J491" s="248"/>
      <c r="K491" s="247"/>
      <c r="L491" s="247"/>
      <c r="M491" s="247"/>
      <c r="N491" s="249"/>
      <c r="O491" s="249"/>
      <c r="P491" s="249"/>
      <c r="Q491" s="247"/>
      <c r="R491" s="249"/>
      <c r="S491" s="249"/>
      <c r="T491" s="249"/>
      <c r="U491" s="249"/>
      <c r="V491" s="247"/>
      <c r="W491" s="249"/>
      <c r="X491" s="265" t="s">
        <v>479</v>
      </c>
      <c r="Y491" s="266" t="s">
        <v>81</v>
      </c>
      <c r="Z491" s="264" t="s">
        <v>4</v>
      </c>
      <c r="AA491" s="247"/>
      <c r="AB491" s="250"/>
      <c r="AD491" s="27"/>
      <c r="AE491" s="26"/>
      <c r="AF491" s="251"/>
      <c r="AG491" s="85"/>
      <c r="AK491" s="85"/>
      <c r="BC491" s="263"/>
    </row>
    <row r="492" spans="1:56" ht="19.8">
      <c r="A492" s="247"/>
      <c r="B492" s="247"/>
      <c r="C492" s="247"/>
      <c r="D492" s="265"/>
      <c r="E492" s="247"/>
      <c r="F492" s="265" t="s">
        <v>4</v>
      </c>
      <c r="G492" s="247"/>
      <c r="H492" s="248"/>
      <c r="I492" s="248"/>
      <c r="J492" s="248"/>
      <c r="K492" s="265" t="s">
        <v>24</v>
      </c>
      <c r="L492" s="248"/>
      <c r="M492" s="248"/>
      <c r="N492" s="249" t="s">
        <v>404</v>
      </c>
      <c r="O492" s="249" t="s">
        <v>404</v>
      </c>
      <c r="P492" s="249" t="s">
        <v>404</v>
      </c>
      <c r="Q492" s="266" t="s">
        <v>527</v>
      </c>
      <c r="R492" s="249" t="s">
        <v>404</v>
      </c>
      <c r="S492" s="249"/>
      <c r="T492" s="249"/>
      <c r="U492" s="266" t="s">
        <v>424</v>
      </c>
      <c r="V492" s="247"/>
      <c r="W492" s="266" t="s">
        <v>570</v>
      </c>
      <c r="X492" s="265" t="s">
        <v>567</v>
      </c>
      <c r="Y492" s="266" t="s">
        <v>44</v>
      </c>
      <c r="Z492" s="264" t="s">
        <v>10</v>
      </c>
      <c r="AA492" s="247"/>
      <c r="AB492" s="250"/>
      <c r="AD492" s="27"/>
      <c r="AE492" s="26"/>
      <c r="AF492" s="251"/>
      <c r="AG492" s="85"/>
      <c r="AK492" s="85"/>
      <c r="BC492" s="263"/>
    </row>
    <row r="493" spans="1:56" ht="19.8">
      <c r="A493" s="265"/>
      <c r="B493" s="265"/>
      <c r="C493" s="247"/>
      <c r="D493" s="247"/>
      <c r="E493" s="265"/>
      <c r="F493" s="265" t="s">
        <v>477</v>
      </c>
      <c r="G493" s="265" t="s">
        <v>4</v>
      </c>
      <c r="H493" s="264" t="s">
        <v>4</v>
      </c>
      <c r="I493" s="264"/>
      <c r="J493" s="264" t="s">
        <v>1</v>
      </c>
      <c r="K493" s="265" t="s">
        <v>483</v>
      </c>
      <c r="L493" s="264" t="s">
        <v>24</v>
      </c>
      <c r="M493" s="264"/>
      <c r="N493" s="266" t="s">
        <v>537</v>
      </c>
      <c r="O493" s="266" t="s">
        <v>569</v>
      </c>
      <c r="P493" s="266" t="s">
        <v>489</v>
      </c>
      <c r="Q493" s="266" t="s">
        <v>548</v>
      </c>
      <c r="R493" s="266" t="s">
        <v>491</v>
      </c>
      <c r="S493" s="427" t="s">
        <v>24</v>
      </c>
      <c r="T493" s="427" t="s">
        <v>24</v>
      </c>
      <c r="U493" s="266"/>
      <c r="V493" s="265" t="s">
        <v>415</v>
      </c>
      <c r="W493" s="266" t="s">
        <v>1</v>
      </c>
      <c r="X493" s="265" t="s">
        <v>71</v>
      </c>
      <c r="Y493" s="266" t="s">
        <v>531</v>
      </c>
      <c r="Z493" s="264" t="s">
        <v>71</v>
      </c>
      <c r="AA493" s="247"/>
      <c r="AB493" s="250"/>
      <c r="AD493" s="27"/>
      <c r="AE493" s="26"/>
      <c r="AF493" s="251"/>
      <c r="AG493" s="85"/>
      <c r="AK493" s="85"/>
      <c r="BC493" s="263"/>
    </row>
    <row r="494" spans="1:56" ht="19.8">
      <c r="A494" s="247"/>
      <c r="B494" s="247"/>
      <c r="C494" s="265" t="s">
        <v>0</v>
      </c>
      <c r="D494" s="265"/>
      <c r="E494" s="265" t="s">
        <v>595</v>
      </c>
      <c r="F494" s="49" t="s">
        <v>478</v>
      </c>
      <c r="G494" s="49" t="s">
        <v>10</v>
      </c>
      <c r="H494" s="86" t="s">
        <v>404</v>
      </c>
      <c r="I494" s="86"/>
      <c r="J494" s="86" t="s">
        <v>404</v>
      </c>
      <c r="K494" s="49" t="s">
        <v>416</v>
      </c>
      <c r="L494" s="86" t="s">
        <v>45</v>
      </c>
      <c r="M494" s="86"/>
      <c r="N494" s="74" t="s">
        <v>538</v>
      </c>
      <c r="O494" s="74" t="s">
        <v>546</v>
      </c>
      <c r="P494" s="74" t="s">
        <v>441</v>
      </c>
      <c r="Q494" s="74" t="s">
        <v>485</v>
      </c>
      <c r="R494" s="74" t="s">
        <v>472</v>
      </c>
      <c r="S494" s="427" t="s">
        <v>725</v>
      </c>
      <c r="T494" s="427" t="s">
        <v>726</v>
      </c>
      <c r="U494" s="74" t="s">
        <v>1</v>
      </c>
      <c r="V494" s="49" t="s">
        <v>416</v>
      </c>
      <c r="W494" s="74" t="s">
        <v>528</v>
      </c>
      <c r="X494" s="49" t="s">
        <v>488</v>
      </c>
      <c r="Y494" s="74" t="s">
        <v>45</v>
      </c>
      <c r="Z494" s="86" t="s">
        <v>551</v>
      </c>
      <c r="AA494" s="247"/>
      <c r="AB494" s="250"/>
      <c r="AD494" s="27"/>
      <c r="AE494" s="26"/>
      <c r="AF494" s="251"/>
      <c r="AG494" s="85"/>
      <c r="AK494" s="85"/>
      <c r="BC494" s="263"/>
    </row>
    <row r="495" spans="1:56" ht="15.6">
      <c r="A495" s="247"/>
      <c r="B495" s="267">
        <f>+'Ark1'!C1626</f>
        <v>2024</v>
      </c>
      <c r="C495" s="267">
        <f>+'Ark1'!L1626</f>
        <v>1</v>
      </c>
      <c r="D495" s="267" t="s">
        <v>29</v>
      </c>
      <c r="E495" s="267">
        <f>+'Ark1'!AP1626</f>
        <v>30</v>
      </c>
      <c r="F495" s="267" t="str">
        <f>+IF(G495=0,"",'Ark1'!Q1626)</f>
        <v/>
      </c>
      <c r="G495" s="361">
        <f>+'Ark1'!R1626</f>
        <v>0</v>
      </c>
      <c r="H495" s="268" t="str">
        <f>+IF(G495=0,"",'Ark1'!AE1626)</f>
        <v/>
      </c>
      <c r="I495" s="268"/>
      <c r="J495" s="268" t="str">
        <f>+IF(G495=0,"",'Ark1'!AF1626)</f>
        <v/>
      </c>
      <c r="K495" s="269" t="str">
        <f>+IF(G495=0,"",'Ark1'!T1626)</f>
        <v/>
      </c>
      <c r="L495" s="305" t="str">
        <f>+IF(G495=0,"",'Ark1'!U1626)</f>
        <v/>
      </c>
      <c r="M495" s="268"/>
      <c r="N495" s="270" t="str">
        <f>+IF(G495=0,"",'Ark1'!V1626)</f>
        <v/>
      </c>
      <c r="O495" s="270" t="str">
        <f>+IF(G495=0,"",'Ark1'!W1626)</f>
        <v/>
      </c>
      <c r="P495" s="270" t="str">
        <f>+IF(G495=0,"",'Ark1'!X1626)</f>
        <v/>
      </c>
      <c r="Q495" s="270" t="str">
        <f>+IF(G495=0,"",'Ark1'!AG1626)</f>
        <v/>
      </c>
      <c r="R495" s="270" t="str">
        <f>+IF(G495=0,"",'Ark1'!AH1626)</f>
        <v/>
      </c>
      <c r="S495" s="377" t="str">
        <f>+IF(G495=0,"",'Ark1'!AR1956)</f>
        <v/>
      </c>
      <c r="T495" s="113" t="str">
        <f>+IF(G495=0,"",'Ark1'!AS1956)</f>
        <v/>
      </c>
      <c r="U495" s="270" t="str">
        <f>+IF(G495=0,"",'Ark1'!Y1626)</f>
        <v/>
      </c>
      <c r="V495" s="269" t="str">
        <f>+IF(G495=0,"",'Ark1'!AA1626)</f>
        <v/>
      </c>
      <c r="W495" s="270" t="str">
        <f>+IF(G495=0,"",'Ark1'!AC1626)</f>
        <v/>
      </c>
      <c r="X495" s="305" t="str">
        <f t="shared" ref="X495:X509" si="84">IF(G495=0,"",1000*L495/Q495)</f>
        <v/>
      </c>
      <c r="Y495" s="270" t="str">
        <f t="shared" ref="Y495:Y509" si="85">IF(G495=0,"",L495/C495)</f>
        <v/>
      </c>
      <c r="Z495" s="268" t="str">
        <f t="shared" ref="Z495:Z509" si="86">IF(G495=0,"",G495/F495)</f>
        <v/>
      </c>
      <c r="AA495" s="247"/>
      <c r="AD495" s="27"/>
      <c r="AE495" s="26"/>
      <c r="AH495" s="26"/>
      <c r="AI495" s="26"/>
      <c r="AJ495" s="26"/>
      <c r="AL495" s="26"/>
      <c r="AN495" s="26"/>
      <c r="AO495" s="26"/>
    </row>
    <row r="496" spans="1:56" ht="15.6">
      <c r="A496" s="247"/>
      <c r="B496" s="306">
        <f>+'Ark1'!C1661</f>
        <v>2024</v>
      </c>
      <c r="C496" s="85">
        <f>+'Ark1'!L1661</f>
        <v>2</v>
      </c>
      <c r="D496" s="85" t="s">
        <v>30</v>
      </c>
      <c r="E496" s="85">
        <f>+'Ark1'!AP1661</f>
        <v>30</v>
      </c>
      <c r="F496" s="85" t="str">
        <f>+IF(G496=0,"",'Ark1'!Q1661)</f>
        <v/>
      </c>
      <c r="G496" s="361">
        <f>+'Ark1'!R1661</f>
        <v>0</v>
      </c>
      <c r="H496" s="27" t="str">
        <f>+IF(G496=0,"",'Ark1'!AE1661)</f>
        <v/>
      </c>
      <c r="I496" s="268"/>
      <c r="J496" s="27" t="str">
        <f>+IF(G496=0,"",'Ark1'!AF1661)</f>
        <v/>
      </c>
      <c r="K496" s="26" t="str">
        <f>+IF(G496=0,"",'Ark1'!T1661)</f>
        <v/>
      </c>
      <c r="L496" s="305" t="str">
        <f>+IF(G496=0,"",'Ark1'!U1661)</f>
        <v/>
      </c>
      <c r="M496" s="268"/>
      <c r="N496" s="32" t="str">
        <f>+IF(G496=0,"",'Ark1'!V1661)</f>
        <v/>
      </c>
      <c r="O496" s="32" t="str">
        <f>+IF(G496=0,"",'Ark1'!W1661)</f>
        <v/>
      </c>
      <c r="P496" s="32" t="str">
        <f>+IF(G496=0,"",'Ark1'!X1661)</f>
        <v/>
      </c>
      <c r="Q496" s="32" t="str">
        <f>+IF(G496=0,"",'Ark1'!AG1661)</f>
        <v/>
      </c>
      <c r="R496" s="32" t="str">
        <f>+IF(G496=0,"",'Ark1'!AH1661)</f>
        <v/>
      </c>
      <c r="S496" s="377" t="str">
        <f>+IF(G496=0,"",'Ark1'!AR1991)</f>
        <v/>
      </c>
      <c r="T496" s="113" t="str">
        <f>+IF(G496=0,"",'Ark1'!AS1991)</f>
        <v/>
      </c>
      <c r="U496" s="32" t="str">
        <f>+IF(G496=0,"",'Ark1'!Y1661)</f>
        <v/>
      </c>
      <c r="V496" s="26" t="str">
        <f>+IF(G496=0,"",'Ark1'!AA1661)</f>
        <v/>
      </c>
      <c r="W496" s="32" t="str">
        <f>+IF(G496=0,"",'Ark1'!AC1661)</f>
        <v/>
      </c>
      <c r="X496" s="305" t="str">
        <f t="shared" si="84"/>
        <v/>
      </c>
      <c r="Y496" s="32" t="str">
        <f t="shared" si="85"/>
        <v/>
      </c>
      <c r="Z496" s="27" t="str">
        <f t="shared" si="86"/>
        <v/>
      </c>
      <c r="AA496" s="247"/>
      <c r="AD496" s="27"/>
      <c r="AE496" s="26"/>
      <c r="AH496" s="26"/>
      <c r="AI496" s="26"/>
      <c r="AJ496" s="26"/>
      <c r="AL496" s="26"/>
      <c r="AN496" s="26"/>
      <c r="AO496" s="26"/>
    </row>
    <row r="497" spans="1:56" ht="15.6">
      <c r="A497" s="247"/>
      <c r="B497" s="306">
        <f>+'Ark1'!C1696</f>
        <v>2024</v>
      </c>
      <c r="C497" s="267">
        <f>+'Ark1'!L1696</f>
        <v>3</v>
      </c>
      <c r="D497" s="267" t="s">
        <v>31</v>
      </c>
      <c r="E497" s="267">
        <f>+'Ark1'!AP1696</f>
        <v>30</v>
      </c>
      <c r="F497" s="267" t="str">
        <f>+IF(G497=0,"",'Ark1'!Q1696)</f>
        <v/>
      </c>
      <c r="G497" s="361">
        <f>+'Ark1'!R1696</f>
        <v>0</v>
      </c>
      <c r="H497" s="268" t="str">
        <f>+IF(G497=0,"",'Ark1'!AE1696)</f>
        <v/>
      </c>
      <c r="I497" s="268"/>
      <c r="J497" s="268" t="str">
        <f>+IF(G497=0,"",'Ark1'!AF1696)</f>
        <v/>
      </c>
      <c r="K497" s="269" t="str">
        <f>+IF(G497=0,"",'Ark1'!T1696)</f>
        <v/>
      </c>
      <c r="L497" s="305" t="str">
        <f>+IF(G497=0,"",'Ark1'!U1696)</f>
        <v/>
      </c>
      <c r="M497" s="268"/>
      <c r="N497" s="270" t="str">
        <f>+IF(G497=0,"",'Ark1'!V1696)</f>
        <v/>
      </c>
      <c r="O497" s="270" t="str">
        <f>+IF(G497=0,"",'Ark1'!W1696)</f>
        <v/>
      </c>
      <c r="P497" s="270" t="str">
        <f>+IF(G497=0,"",'Ark1'!X1696)</f>
        <v/>
      </c>
      <c r="Q497" s="270" t="str">
        <f>+IF(G497=0,"",'Ark1'!AG1696)</f>
        <v/>
      </c>
      <c r="R497" s="270" t="str">
        <f>+IF(G497=0,"",'Ark1'!AH1696)</f>
        <v/>
      </c>
      <c r="S497" s="377" t="str">
        <f>+IF(G497=0,"",'Ark1'!AR2026)</f>
        <v/>
      </c>
      <c r="T497" s="113" t="str">
        <f>+IF(G497=0,"",'Ark1'!AS2026)</f>
        <v/>
      </c>
      <c r="U497" s="270" t="str">
        <f>+IF(G497=0,"",'Ark1'!Y1696)</f>
        <v/>
      </c>
      <c r="V497" s="269" t="str">
        <f>+IF(G497=0,"",'Ark1'!AA1696)</f>
        <v/>
      </c>
      <c r="W497" s="270" t="str">
        <f>+IF(G497=0,"",'Ark1'!AC1696)</f>
        <v/>
      </c>
      <c r="X497" s="305" t="str">
        <f t="shared" si="84"/>
        <v/>
      </c>
      <c r="Y497" s="270" t="str">
        <f t="shared" si="85"/>
        <v/>
      </c>
      <c r="Z497" s="268" t="str">
        <f t="shared" si="86"/>
        <v/>
      </c>
      <c r="AA497" s="247"/>
      <c r="AD497" s="27"/>
      <c r="AE497" s="26"/>
      <c r="AH497" s="26"/>
      <c r="AI497" s="26"/>
      <c r="AJ497" s="26"/>
      <c r="AL497" s="26"/>
      <c r="AN497" s="26"/>
      <c r="AO497" s="26"/>
    </row>
    <row r="498" spans="1:56" ht="15.6">
      <c r="A498" s="247"/>
      <c r="B498" s="306">
        <f>+'Ark1'!C1731</f>
        <v>2024</v>
      </c>
      <c r="C498" s="267">
        <f>+'Ark1'!L1731</f>
        <v>4</v>
      </c>
      <c r="D498" s="267" t="s">
        <v>32</v>
      </c>
      <c r="E498" s="85">
        <f>+'Ark1'!AP1731</f>
        <v>30</v>
      </c>
      <c r="F498" s="85" t="str">
        <f>+IF(G498=0,"",'Ark1'!Q1731)</f>
        <v/>
      </c>
      <c r="G498" s="361">
        <f>+'Ark1'!R1731</f>
        <v>0</v>
      </c>
      <c r="H498" s="27" t="str">
        <f>+IF(G498=0,"",'Ark1'!AE1731)</f>
        <v/>
      </c>
      <c r="I498" s="268"/>
      <c r="J498" s="27" t="str">
        <f>+IF(G498=0,"",'Ark1'!AF1731)</f>
        <v/>
      </c>
      <c r="K498" s="26" t="str">
        <f>+IF(G498=0,"",'Ark1'!T1731)</f>
        <v/>
      </c>
      <c r="L498" s="305" t="str">
        <f>+IF(G498=0,"",'Ark1'!U1731)</f>
        <v/>
      </c>
      <c r="M498" s="268"/>
      <c r="N498" s="32" t="str">
        <f>+IF(G498=0,"",'Ark1'!V1731)</f>
        <v/>
      </c>
      <c r="O498" s="32" t="str">
        <f>+IF(G498=0,"",'Ark1'!W1731)</f>
        <v/>
      </c>
      <c r="P498" s="32" t="str">
        <f>+IF(G498=0,"",'Ark1'!X1731)</f>
        <v/>
      </c>
      <c r="Q498" s="32" t="str">
        <f>+IF(G498=0,"",'Ark1'!AG1731)</f>
        <v/>
      </c>
      <c r="R498" s="32" t="str">
        <f>+IF(G498=0,"",'Ark1'!AH1731)</f>
        <v/>
      </c>
      <c r="S498" s="377" t="str">
        <f>+IF(G498=0,"",'Ark1'!AR2061)</f>
        <v/>
      </c>
      <c r="T498" s="113" t="str">
        <f>+IF(G498=0,"",'Ark1'!AS2061)</f>
        <v/>
      </c>
      <c r="U498" s="32" t="str">
        <f>+IF(G498=0,"",'Ark1'!Y1731)</f>
        <v/>
      </c>
      <c r="V498" s="26" t="str">
        <f>+IF(G498=0,"",'Ark1'!AA1731)</f>
        <v/>
      </c>
      <c r="W498" s="32" t="str">
        <f>+IF(G498=0,"",'Ark1'!AC1731)</f>
        <v/>
      </c>
      <c r="X498" s="305" t="str">
        <f t="shared" si="84"/>
        <v/>
      </c>
      <c r="Y498" s="32" t="str">
        <f t="shared" si="85"/>
        <v/>
      </c>
      <c r="Z498" s="27" t="str">
        <f t="shared" si="86"/>
        <v/>
      </c>
      <c r="AA498" s="247"/>
      <c r="AD498" s="27"/>
      <c r="AE498" s="26"/>
      <c r="AH498" s="26"/>
      <c r="AI498" s="26"/>
      <c r="AJ498" s="26"/>
      <c r="AL498" s="26"/>
      <c r="AN498" s="26"/>
      <c r="AO498" s="26"/>
    </row>
    <row r="499" spans="1:56" ht="15.6">
      <c r="A499" s="247"/>
      <c r="B499" s="267">
        <f>+'Ark1'!C1766</f>
        <v>2024</v>
      </c>
      <c r="C499" s="267">
        <f>+'Ark1'!L1766</f>
        <v>5</v>
      </c>
      <c r="D499" s="267" t="s">
        <v>402</v>
      </c>
      <c r="E499" s="275">
        <f>+'Ark1'!AP1766</f>
        <v>30</v>
      </c>
      <c r="F499" s="267" t="str">
        <f>+IF(G499=0,"",'Ark1'!Q1766)</f>
        <v/>
      </c>
      <c r="G499" s="361">
        <f>+'Ark1'!R1766</f>
        <v>0</v>
      </c>
      <c r="H499" s="268">
        <f>+'Ark1'!AE1766</f>
        <v>0</v>
      </c>
      <c r="I499" s="268"/>
      <c r="J499" s="268" t="str">
        <f>+IF(G499=0,"",'Ark1'!AF1766)</f>
        <v/>
      </c>
      <c r="K499" s="269" t="str">
        <f>+IF(G499=0,"",'Ark1'!T1766)</f>
        <v/>
      </c>
      <c r="L499" s="305" t="str">
        <f>+IF(G499=0,"",'Ark1'!U1766)</f>
        <v/>
      </c>
      <c r="M499" s="268"/>
      <c r="N499" s="270" t="str">
        <f>+IF(G499=0,"",'Ark1'!V1766)</f>
        <v/>
      </c>
      <c r="O499" s="270" t="str">
        <f>+IF(G499=0,"",'Ark1'!W1766)</f>
        <v/>
      </c>
      <c r="P499" s="270" t="str">
        <f>+IF(G499=0,"",'Ark1'!X1766)</f>
        <v/>
      </c>
      <c r="Q499" s="270" t="str">
        <f>+IF(G499=0,"",'Ark1'!AG1766)</f>
        <v/>
      </c>
      <c r="R499" s="270" t="str">
        <f>+IF(G499=0,"",'Ark1'!AH1766)</f>
        <v/>
      </c>
      <c r="S499" s="377" t="str">
        <f>+IF(G499=0,"",'Ark1'!AR2096)</f>
        <v/>
      </c>
      <c r="T499" s="113" t="str">
        <f>+IF(G499=0,"",'Ark1'!AS2096)</f>
        <v/>
      </c>
      <c r="U499" s="270" t="str">
        <f>+IF(G499=0,"",'Ark1'!Y1766)</f>
        <v/>
      </c>
      <c r="V499" s="269" t="str">
        <f>+IF(G499=0,"",'Ark1'!AA1766)</f>
        <v/>
      </c>
      <c r="W499" s="270" t="str">
        <f>+IF(G499=0,"",'Ark1'!AC1766)</f>
        <v/>
      </c>
      <c r="X499" s="305" t="str">
        <f t="shared" si="84"/>
        <v/>
      </c>
      <c r="Y499" s="270" t="str">
        <f t="shared" si="85"/>
        <v/>
      </c>
      <c r="Z499" s="268" t="str">
        <f t="shared" si="86"/>
        <v/>
      </c>
      <c r="AA499" s="247"/>
      <c r="AD499" s="27"/>
      <c r="AE499" s="26"/>
      <c r="AH499" s="26"/>
      <c r="AI499" s="26"/>
      <c r="AJ499" s="26"/>
      <c r="AL499" s="26"/>
      <c r="AN499" s="26"/>
      <c r="AO499" s="26"/>
    </row>
    <row r="500" spans="1:56" ht="15.6">
      <c r="A500" s="247"/>
      <c r="B500" s="330">
        <f>+'Ark1'!C1801</f>
        <v>2024</v>
      </c>
      <c r="C500" s="267">
        <f>+'Ark1'!L1801</f>
        <v>6</v>
      </c>
      <c r="D500" s="267" t="s">
        <v>33</v>
      </c>
      <c r="E500" s="276">
        <f>+'Ark1'!AP1801</f>
        <v>30</v>
      </c>
      <c r="F500" s="85" t="str">
        <f>+IF(G500=0,"",'Ark1'!Q1801)</f>
        <v/>
      </c>
      <c r="G500" s="361">
        <f>+'Ark1'!R1801</f>
        <v>0</v>
      </c>
      <c r="H500" s="27" t="str">
        <f>+IF(G500=0,"",'Ark1'!AE1801)</f>
        <v/>
      </c>
      <c r="I500" s="268"/>
      <c r="J500" s="27" t="str">
        <f>+IF(G500=0,"",'Ark1'!AF1801)</f>
        <v/>
      </c>
      <c r="K500" s="26" t="str">
        <f>+IF(G500=0,"",'Ark1'!T1801)</f>
        <v/>
      </c>
      <c r="L500" s="305" t="str">
        <f>+IF(G500=0,"",'Ark1'!U1801)</f>
        <v/>
      </c>
      <c r="M500" s="268"/>
      <c r="N500" s="32" t="str">
        <f>+IF(G500=0,"",'Ark1'!V1801)</f>
        <v/>
      </c>
      <c r="O500" s="32" t="str">
        <f>+IF(G500=0,"",'Ark1'!W1801)</f>
        <v/>
      </c>
      <c r="P500" s="32" t="str">
        <f>+IF(G500=0,"",'Ark1'!X1801)</f>
        <v/>
      </c>
      <c r="Q500" s="32" t="str">
        <f>+IF(G500=0,"",'Ark1'!AG1801)</f>
        <v/>
      </c>
      <c r="R500" s="32" t="str">
        <f>+IF(G500=0,"",'Ark1'!AH1801)</f>
        <v/>
      </c>
      <c r="S500" s="377" t="str">
        <f>+IF(G500=0,"",'Ark1'!AR2131)</f>
        <v/>
      </c>
      <c r="T500" s="113" t="str">
        <f>+IF(G500=0,"",'Ark1'!AS2131)</f>
        <v/>
      </c>
      <c r="U500" s="32" t="str">
        <f>+IF(G500=0,"",'Ark1'!Y1801)</f>
        <v/>
      </c>
      <c r="V500" s="26" t="str">
        <f>+IF(G500=0,"",'Ark1'!AA1801)</f>
        <v/>
      </c>
      <c r="W500" s="32" t="str">
        <f>+IF(G500=0,"",'Ark1'!AC1801)</f>
        <v/>
      </c>
      <c r="X500" s="305" t="str">
        <f t="shared" si="84"/>
        <v/>
      </c>
      <c r="Y500" s="32" t="str">
        <f t="shared" si="85"/>
        <v/>
      </c>
      <c r="Z500" s="27" t="str">
        <f t="shared" si="86"/>
        <v/>
      </c>
      <c r="AA500" s="247"/>
      <c r="AD500" s="27"/>
      <c r="AE500" s="26"/>
      <c r="AH500" s="26"/>
      <c r="AI500" s="26"/>
      <c r="AJ500" s="26"/>
      <c r="AL500" s="26"/>
      <c r="AN500" s="26"/>
      <c r="AO500" s="26"/>
    </row>
    <row r="501" spans="1:56" ht="15.6">
      <c r="A501" s="247"/>
      <c r="B501" s="330">
        <f>+'Ark1'!C1836</f>
        <v>2024</v>
      </c>
      <c r="C501" s="267">
        <f>+'Ark1'!L1836</f>
        <v>7</v>
      </c>
      <c r="D501" s="267" t="s">
        <v>34</v>
      </c>
      <c r="E501" s="275">
        <f>+'Ark1'!AP1836</f>
        <v>30</v>
      </c>
      <c r="F501" s="267" t="str">
        <f>+IF(G501=0,"",'Ark1'!Q1836)</f>
        <v/>
      </c>
      <c r="G501" s="361">
        <f>+'Ark1'!R1836</f>
        <v>0</v>
      </c>
      <c r="H501" s="268" t="str">
        <f>+IF(G501=0,"",'Ark1'!AE1836)</f>
        <v/>
      </c>
      <c r="I501" s="268"/>
      <c r="J501" s="268" t="str">
        <f>+IF(G501=0,"",'Ark1'!AF1836)</f>
        <v/>
      </c>
      <c r="K501" s="269" t="str">
        <f>+IF(G501=0,"",'Ark1'!T1836)</f>
        <v/>
      </c>
      <c r="L501" s="305" t="str">
        <f>+IF(G501=0,"",'Ark1'!U1836)</f>
        <v/>
      </c>
      <c r="M501" s="268"/>
      <c r="N501" s="270" t="str">
        <f>+IF(G501=0,"",'Ark1'!V1836)</f>
        <v/>
      </c>
      <c r="O501" s="270" t="str">
        <f>+IF(G501=0,"",'Ark1'!W1836)</f>
        <v/>
      </c>
      <c r="P501" s="270" t="str">
        <f>+IF(G501=0,"",'Ark1'!X1836)</f>
        <v/>
      </c>
      <c r="Q501" s="270" t="str">
        <f>+IF(G501=0,"",'Ark1'!AG1836)</f>
        <v/>
      </c>
      <c r="R501" s="270" t="str">
        <f>+IF(G501=0,"",'Ark1'!AH1836)</f>
        <v/>
      </c>
      <c r="S501" s="377" t="str">
        <f>+IF(G501=0,"",'Ark1'!AR2166)</f>
        <v/>
      </c>
      <c r="T501" s="113" t="str">
        <f>+IF(G501=0,"",'Ark1'!AS2166)</f>
        <v/>
      </c>
      <c r="U501" s="270" t="str">
        <f>+IF(G501=0,"",'Ark1'!Y1836)</f>
        <v/>
      </c>
      <c r="V501" s="269" t="str">
        <f>+IF(G501=0,"",'Ark1'!AA1836)</f>
        <v/>
      </c>
      <c r="W501" s="270" t="str">
        <f>+IF(G501=0,"",'Ark1'!AC1836)</f>
        <v/>
      </c>
      <c r="X501" s="305" t="str">
        <f t="shared" si="84"/>
        <v/>
      </c>
      <c r="Y501" s="270" t="str">
        <f t="shared" si="85"/>
        <v/>
      </c>
      <c r="Z501" s="268" t="str">
        <f t="shared" si="86"/>
        <v/>
      </c>
      <c r="AA501" s="247"/>
      <c r="AD501" s="27"/>
      <c r="AE501" s="26"/>
      <c r="AH501" s="26"/>
      <c r="AI501" s="26"/>
      <c r="AJ501" s="26"/>
      <c r="AL501" s="26"/>
      <c r="AN501" s="26"/>
      <c r="AO501" s="26"/>
    </row>
    <row r="502" spans="1:56" ht="15.6">
      <c r="A502" s="247"/>
      <c r="B502" s="85">
        <f>+'Ark1'!C1871</f>
        <v>2024</v>
      </c>
      <c r="C502" s="85">
        <f>+'Ark1'!L1871</f>
        <v>8</v>
      </c>
      <c r="D502" s="85" t="s">
        <v>35</v>
      </c>
      <c r="E502" s="276">
        <f>+'Ark1'!AP1871</f>
        <v>30</v>
      </c>
      <c r="F502" s="85" t="str">
        <f>+IF(G502=0,"",'Ark1'!Q1871)</f>
        <v/>
      </c>
      <c r="G502" s="361">
        <f>+'Ark1'!R1871</f>
        <v>0</v>
      </c>
      <c r="H502" s="27" t="str">
        <f>+IF(G502=0,"",'Ark1'!AE1871)</f>
        <v/>
      </c>
      <c r="I502" s="268"/>
      <c r="J502" s="27" t="str">
        <f>+IF(G502=0,"",'Ark1'!AF1871)</f>
        <v/>
      </c>
      <c r="K502" s="26" t="str">
        <f>+IF(G502=0,"",'Ark1'!T1871)</f>
        <v/>
      </c>
      <c r="L502" s="305" t="str">
        <f>+IF(G502=0,"",'Ark1'!U1871)</f>
        <v/>
      </c>
      <c r="M502" s="268"/>
      <c r="N502" s="32" t="str">
        <f>+IF(G502=0,"",'Ark1'!V1871)</f>
        <v/>
      </c>
      <c r="O502" s="32" t="str">
        <f>+IF(G502=0,"",'Ark1'!W1871)</f>
        <v/>
      </c>
      <c r="P502" s="32" t="str">
        <f>+IF(G502=0,"",'Ark1'!X1871)</f>
        <v/>
      </c>
      <c r="Q502" s="32" t="str">
        <f>+IF(G502=0,"",'Ark1'!AG1871)</f>
        <v/>
      </c>
      <c r="R502" s="32" t="str">
        <f>+IF(G502=0,"",'Ark1'!AH1871)</f>
        <v/>
      </c>
      <c r="S502" s="377" t="str">
        <f>+IF(G502=0,"",'Ark1'!AR2050)</f>
        <v/>
      </c>
      <c r="T502" s="113" t="str">
        <f>+IF(G502=0,"",'Ark1'!AS2050)</f>
        <v/>
      </c>
      <c r="U502" s="32" t="str">
        <f>+IF(G502=0,"",'Ark1'!Y1871)</f>
        <v/>
      </c>
      <c r="V502" s="26" t="str">
        <f>+IF(G502=0,"",'Ark1'!AA1871)</f>
        <v/>
      </c>
      <c r="W502" s="32" t="str">
        <f>+IF(G502=0,"",'Ark1'!AC1871)</f>
        <v/>
      </c>
      <c r="X502" s="305" t="str">
        <f t="shared" si="84"/>
        <v/>
      </c>
      <c r="Y502" s="32" t="str">
        <f t="shared" si="85"/>
        <v/>
      </c>
      <c r="Z502" s="27" t="str">
        <f t="shared" si="86"/>
        <v/>
      </c>
      <c r="AA502" s="247"/>
      <c r="AD502" s="27"/>
      <c r="AE502" s="26"/>
      <c r="AH502" s="26"/>
      <c r="AI502" s="26"/>
      <c r="AJ502" s="26"/>
      <c r="AL502" s="26"/>
      <c r="AN502" s="26"/>
      <c r="AO502" s="26"/>
    </row>
    <row r="503" spans="1:56" ht="15.6">
      <c r="A503" s="247"/>
      <c r="B503" s="330">
        <f>+'Ark1'!C1906</f>
        <v>2024</v>
      </c>
      <c r="C503" s="267">
        <f>+'Ark1'!L1906</f>
        <v>9</v>
      </c>
      <c r="D503" s="267" t="s">
        <v>36</v>
      </c>
      <c r="E503" s="275">
        <f>+'Ark1'!AP1906</f>
        <v>30</v>
      </c>
      <c r="F503" s="267" t="str">
        <f>+IF(G503=0,"",'Ark1'!Q1906)</f>
        <v/>
      </c>
      <c r="G503" s="361">
        <f>+'Ark1'!R1906</f>
        <v>0</v>
      </c>
      <c r="H503" s="268" t="str">
        <f>+IF(G503=0,"",'Ark1'!AE1906)</f>
        <v/>
      </c>
      <c r="I503" s="268"/>
      <c r="J503" s="268" t="str">
        <f>+IF(G503=0,"",'Ark1'!AF1906)</f>
        <v/>
      </c>
      <c r="K503" s="269" t="str">
        <f>+IF(G503=0,"",'Ark1'!T1906)</f>
        <v/>
      </c>
      <c r="L503" s="305" t="str">
        <f>+IF(G503=0,"",'Ark1'!U1906)</f>
        <v/>
      </c>
      <c r="M503" s="268"/>
      <c r="N503" s="270" t="str">
        <f>+IF(G503=0,"",'Ark1'!V1906)</f>
        <v/>
      </c>
      <c r="O503" s="270" t="str">
        <f>+IF(G503=0,"",'Ark1'!W1906)</f>
        <v/>
      </c>
      <c r="P503" s="270" t="str">
        <f>+IF(G503=0,"",'Ark1'!X1906)</f>
        <v/>
      </c>
      <c r="Q503" s="270" t="str">
        <f>+IF(G503=0,"",'Ark1'!AG1906)</f>
        <v/>
      </c>
      <c r="R503" s="270" t="str">
        <f>+IF(G503=0,"",'Ark1'!AH1906)</f>
        <v/>
      </c>
      <c r="S503" s="377" t="str">
        <f>+IF(G503=0,"",'Ark1'!AR2051)</f>
        <v/>
      </c>
      <c r="T503" s="113" t="str">
        <f>+IF(G503=0,"",'Ark1'!AS2051)</f>
        <v/>
      </c>
      <c r="U503" s="270" t="str">
        <f>+IF(G503=0,"",'Ark1'!Y1906)</f>
        <v/>
      </c>
      <c r="V503" s="269" t="str">
        <f>+IF(G503=0,"",'Ark1'!AA1906)</f>
        <v/>
      </c>
      <c r="W503" s="270" t="str">
        <f>+IF(G503=0,"",'Ark1'!AC1906)</f>
        <v/>
      </c>
      <c r="X503" s="305" t="str">
        <f t="shared" si="84"/>
        <v/>
      </c>
      <c r="Y503" s="270" t="str">
        <f t="shared" si="85"/>
        <v/>
      </c>
      <c r="Z503" s="268" t="str">
        <f t="shared" si="86"/>
        <v/>
      </c>
      <c r="AA503" s="247"/>
      <c r="AD503" s="27"/>
      <c r="AE503" s="26"/>
      <c r="AH503" s="26"/>
      <c r="AI503" s="26"/>
      <c r="AJ503" s="26"/>
      <c r="AL503" s="26"/>
      <c r="AN503" s="26"/>
      <c r="AO503" s="26"/>
    </row>
    <row r="504" spans="1:56" ht="15.6">
      <c r="A504" s="247"/>
      <c r="B504" s="330">
        <f>+'Ark1'!C1941</f>
        <v>2024</v>
      </c>
      <c r="C504" s="267">
        <f>+'Ark1'!L1941</f>
        <v>10</v>
      </c>
      <c r="D504" s="267" t="s">
        <v>37</v>
      </c>
      <c r="E504" s="276">
        <f>+'Ark1'!AP1941</f>
        <v>30</v>
      </c>
      <c r="F504" s="85" t="str">
        <f>+IF(G504=0,"",'Ark1'!Q1941)</f>
        <v/>
      </c>
      <c r="G504" s="361">
        <f>+'Ark1'!R1941</f>
        <v>0</v>
      </c>
      <c r="H504" s="27" t="str">
        <f>+IF(G504=0,"",'Ark1'!AE1941)</f>
        <v/>
      </c>
      <c r="I504" s="268"/>
      <c r="J504" s="27" t="str">
        <f>+IF(G504=0,"",'Ark1'!AF1941)</f>
        <v/>
      </c>
      <c r="K504" s="26" t="str">
        <f>+IF(G504=0,"",'Ark1'!T1941)</f>
        <v/>
      </c>
      <c r="L504" s="305" t="str">
        <f>+IF(G504=0,"",'Ark1'!U1941)</f>
        <v/>
      </c>
      <c r="M504" s="268"/>
      <c r="N504" s="32" t="str">
        <f>+IF(G504=0,"",'Ark1'!V1941)</f>
        <v/>
      </c>
      <c r="O504" s="32" t="str">
        <f>+IF(G504=0,"",'Ark1'!W1941)</f>
        <v/>
      </c>
      <c r="P504" s="32" t="str">
        <f>+IF(G504=0,"",'Ark1'!X1941)</f>
        <v/>
      </c>
      <c r="Q504" s="32" t="str">
        <f>+IF(G504=0,"",'Ark1'!AG1941)</f>
        <v/>
      </c>
      <c r="R504" s="32" t="str">
        <f>+IF(G504=0,"",'Ark1'!AH1941)</f>
        <v/>
      </c>
      <c r="S504" s="377" t="str">
        <f>+IF(G504=0,"",'Ark1'!AR2052)</f>
        <v/>
      </c>
      <c r="T504" s="113" t="str">
        <f>+IF(G504=0,"",'Ark1'!AS2052)</f>
        <v/>
      </c>
      <c r="U504" s="32" t="str">
        <f>+IF(G504=0,"",'Ark1'!Y1941)</f>
        <v/>
      </c>
      <c r="V504" s="26" t="str">
        <f>+IF(G504=0,"",'Ark1'!AA1941)</f>
        <v/>
      </c>
      <c r="W504" s="32" t="str">
        <f>+IF(G504=0,"",'Ark1'!AC1941)</f>
        <v/>
      </c>
      <c r="X504" s="305" t="str">
        <f t="shared" si="84"/>
        <v/>
      </c>
      <c r="Y504" s="32" t="str">
        <f t="shared" si="85"/>
        <v/>
      </c>
      <c r="Z504" s="27" t="str">
        <f t="shared" si="86"/>
        <v/>
      </c>
      <c r="AA504" s="247"/>
      <c r="AD504" s="27"/>
      <c r="AE504" s="26"/>
      <c r="AH504" s="26"/>
      <c r="AI504" s="26"/>
      <c r="AJ504" s="26"/>
      <c r="AL504" s="26"/>
      <c r="AN504" s="26"/>
      <c r="AO504" s="26"/>
    </row>
    <row r="505" spans="1:56" ht="15.6">
      <c r="A505" s="247"/>
      <c r="B505" s="330">
        <f>+'Ark1'!C1976</f>
        <v>2024</v>
      </c>
      <c r="C505" s="267">
        <f>+'Ark1'!L1976</f>
        <v>11</v>
      </c>
      <c r="D505" s="267" t="s">
        <v>38</v>
      </c>
      <c r="E505" s="275">
        <f>+'Ark1'!AP1976</f>
        <v>30</v>
      </c>
      <c r="F505" s="267" t="str">
        <f>+IF(G505=0,"",'Ark1'!Q1976)</f>
        <v/>
      </c>
      <c r="G505" s="361">
        <f>+'Ark1'!R1976</f>
        <v>0</v>
      </c>
      <c r="H505" s="268" t="str">
        <f>+IF(G505=0,"",'Ark1'!AE1976)</f>
        <v/>
      </c>
      <c r="I505" s="268"/>
      <c r="J505" s="268" t="str">
        <f>+IF(G505=0,"",'Ark1'!AF1976)</f>
        <v/>
      </c>
      <c r="K505" s="269" t="str">
        <f>+IF(G505=0,"",'Ark1'!T1976)</f>
        <v/>
      </c>
      <c r="L505" s="305" t="str">
        <f>+IF(G505=0,"",'Ark1'!U1976)</f>
        <v/>
      </c>
      <c r="M505" s="268"/>
      <c r="N505" s="270" t="str">
        <f>+IF(G505=0,"",'Ark1'!V1976)</f>
        <v/>
      </c>
      <c r="O505" s="270" t="str">
        <f>+IF(G505=0,"",'Ark1'!W1976)</f>
        <v/>
      </c>
      <c r="P505" s="270" t="str">
        <f>+IF(G505=0,"",'Ark1'!X1976)</f>
        <v/>
      </c>
      <c r="Q505" s="270" t="str">
        <f>+IF(G505=0,"",'Ark1'!AG1976)</f>
        <v/>
      </c>
      <c r="R505" s="270" t="str">
        <f>+IF(G505=0,"",'Ark1'!AH1976)</f>
        <v/>
      </c>
      <c r="S505" s="377" t="str">
        <f>+IF(G505=0,"",'Ark1'!AR2053)</f>
        <v/>
      </c>
      <c r="T505" s="113" t="str">
        <f>+IF(G505=0,"",'Ark1'!AS2053)</f>
        <v/>
      </c>
      <c r="U505" s="270" t="str">
        <f>+IF(G505=0,"",'Ark1'!Y1976)</f>
        <v/>
      </c>
      <c r="V505" s="269" t="str">
        <f>+IF(G505=0,"",'Ark1'!AA1976)</f>
        <v/>
      </c>
      <c r="W505" s="270" t="str">
        <f>+IF(G505=0,"",'Ark1'!AC1976)</f>
        <v/>
      </c>
      <c r="X505" s="305" t="str">
        <f t="shared" si="84"/>
        <v/>
      </c>
      <c r="Y505" s="270" t="str">
        <f t="shared" si="85"/>
        <v/>
      </c>
      <c r="Z505" s="268" t="str">
        <f t="shared" si="86"/>
        <v/>
      </c>
      <c r="AA505" s="247"/>
      <c r="AD505" s="27"/>
      <c r="AE505" s="26"/>
      <c r="AH505" s="26"/>
      <c r="AI505" s="26"/>
      <c r="AJ505" s="26"/>
      <c r="AL505" s="26"/>
      <c r="AN505" s="26"/>
      <c r="AO505" s="26"/>
    </row>
    <row r="506" spans="1:56" ht="15.6">
      <c r="A506" s="247"/>
      <c r="B506" s="330">
        <f>+'Ark1'!C2011</f>
        <v>2024</v>
      </c>
      <c r="C506" s="267">
        <f>+'Ark1'!L2011</f>
        <v>12</v>
      </c>
      <c r="D506" s="267" t="s">
        <v>39</v>
      </c>
      <c r="E506" s="276">
        <f>+'Ark1'!AP2011</f>
        <v>30</v>
      </c>
      <c r="F506" s="85" t="str">
        <f>+IF(G506=0,"",'Ark1'!Q2011)</f>
        <v/>
      </c>
      <c r="G506" s="361">
        <f>+'Ark1'!R2011</f>
        <v>0</v>
      </c>
      <c r="H506" s="27" t="str">
        <f>+IF(G506=0,"",'Ark1'!AE2011)</f>
        <v/>
      </c>
      <c r="I506" s="268"/>
      <c r="J506" s="27" t="str">
        <f>+IF(G506=0,"",'Ark1'!AF2011)</f>
        <v/>
      </c>
      <c r="K506" s="26" t="str">
        <f>+IF(G506=0,"",'Ark1'!T2011)</f>
        <v/>
      </c>
      <c r="L506" s="305" t="str">
        <f>+IF(G506=0,"",'Ark1'!U2011)</f>
        <v/>
      </c>
      <c r="M506" s="268"/>
      <c r="N506" s="32" t="str">
        <f>+IF(G506=0,"",'Ark1'!V2011)</f>
        <v/>
      </c>
      <c r="O506" s="32" t="str">
        <f>+IF(G506=0,"",'Ark1'!W2011)</f>
        <v/>
      </c>
      <c r="P506" s="32" t="str">
        <f>+IF(G506=0,"",'Ark1'!X2011)</f>
        <v/>
      </c>
      <c r="Q506" s="32" t="str">
        <f>+IF(G506=0,"",'Ark1'!AG2011)</f>
        <v/>
      </c>
      <c r="R506" s="32" t="str">
        <f>+IF(G506=0,"",'Ark1'!AH2011)</f>
        <v/>
      </c>
      <c r="S506" s="377" t="str">
        <f>+IF(G506=0,"",'Ark1'!AR2054)</f>
        <v/>
      </c>
      <c r="T506" s="113" t="str">
        <f>+IF(G506=0,"",'Ark1'!AS2054)</f>
        <v/>
      </c>
      <c r="U506" s="32" t="str">
        <f>+IF(G506=0,"",'Ark1'!Y2011)</f>
        <v/>
      </c>
      <c r="V506" s="26" t="str">
        <f>+IF(G506=0,"",'Ark1'!AA2011)</f>
        <v/>
      </c>
      <c r="W506" s="32" t="str">
        <f>+IF(G506=0,"",'Ark1'!AC2011)</f>
        <v/>
      </c>
      <c r="X506" s="305" t="str">
        <f t="shared" si="84"/>
        <v/>
      </c>
      <c r="Y506" s="32" t="str">
        <f t="shared" si="85"/>
        <v/>
      </c>
      <c r="Z506" s="27" t="str">
        <f t="shared" si="86"/>
        <v/>
      </c>
      <c r="AA506" s="247"/>
      <c r="AD506" s="27"/>
      <c r="AE506" s="26"/>
      <c r="AH506" s="26"/>
      <c r="AI506" s="26"/>
      <c r="AJ506" s="26"/>
      <c r="AL506" s="26"/>
      <c r="AN506" s="26"/>
      <c r="AO506" s="26"/>
    </row>
    <row r="507" spans="1:56" ht="15.6">
      <c r="A507" s="247"/>
      <c r="B507" s="330">
        <f>+'Ark1'!C2046</f>
        <v>2024</v>
      </c>
      <c r="C507" s="267">
        <f>+'Ark1'!L2046</f>
        <v>13</v>
      </c>
      <c r="D507" s="267" t="s">
        <v>40</v>
      </c>
      <c r="E507" s="275">
        <f>+'Ark1'!AP2046</f>
        <v>30</v>
      </c>
      <c r="F507" s="267" t="str">
        <f>+IF(G507=0,"",'Ark1'!Q2046)</f>
        <v/>
      </c>
      <c r="G507" s="361">
        <f>+'Ark1'!R2046</f>
        <v>0</v>
      </c>
      <c r="H507" s="268" t="str">
        <f>+IF(G507=0,"",'Ark1'!AE2046)</f>
        <v/>
      </c>
      <c r="I507" s="268"/>
      <c r="J507" s="268" t="str">
        <f>+IF(G507=0,"",'Ark1'!AF2046)</f>
        <v/>
      </c>
      <c r="K507" s="269" t="str">
        <f>+IF(G507=0,"",'Ark1'!T2046)</f>
        <v/>
      </c>
      <c r="L507" s="305" t="str">
        <f>+IF(G507=0,"",'Ark1'!U2046)</f>
        <v/>
      </c>
      <c r="M507" s="268"/>
      <c r="N507" s="270" t="str">
        <f>+IF(G507=0,"",'Ark1'!V2046)</f>
        <v/>
      </c>
      <c r="O507" s="270" t="str">
        <f>+IF(G507=0,"",'Ark1'!W2046)</f>
        <v/>
      </c>
      <c r="P507" s="270" t="str">
        <f>+IF(G507=0,"",'Ark1'!X2046)</f>
        <v/>
      </c>
      <c r="Q507" s="270" t="str">
        <f>+IF(G507=0,"",'Ark1'!AG2046)</f>
        <v/>
      </c>
      <c r="R507" s="270" t="str">
        <f>+IF(G507=0,"",'Ark1'!AH2046)</f>
        <v/>
      </c>
      <c r="S507" s="377" t="str">
        <f>+IF(G507=0,"",'Ark1'!AR2055)</f>
        <v/>
      </c>
      <c r="T507" s="113" t="str">
        <f>+IF(G507=0,"",'Ark1'!AS2055)</f>
        <v/>
      </c>
      <c r="U507" s="270" t="str">
        <f>+IF(G507=0,"",'Ark1'!Y2046)</f>
        <v/>
      </c>
      <c r="V507" s="269" t="str">
        <f>+IF(G507=0,"",'Ark1'!AA2046)</f>
        <v/>
      </c>
      <c r="W507" s="270" t="str">
        <f>+IF(G507=0,"",'Ark1'!AC2046)</f>
        <v/>
      </c>
      <c r="X507" s="305" t="str">
        <f t="shared" si="84"/>
        <v/>
      </c>
      <c r="Y507" s="270" t="str">
        <f t="shared" si="85"/>
        <v/>
      </c>
      <c r="Z507" s="268" t="str">
        <f t="shared" si="86"/>
        <v/>
      </c>
      <c r="AA507" s="247"/>
      <c r="AD507" s="27"/>
      <c r="AE507" s="26"/>
      <c r="AH507" s="26"/>
      <c r="AI507" s="26"/>
      <c r="AJ507" s="26"/>
      <c r="AL507" s="26"/>
      <c r="AN507" s="26"/>
      <c r="AO507" s="26"/>
    </row>
    <row r="508" spans="1:56" ht="15.6">
      <c r="A508" s="247"/>
      <c r="B508" s="330">
        <f>+'Ark1'!C2081</f>
        <v>2024</v>
      </c>
      <c r="C508" s="267">
        <f>+'Ark1'!L2081</f>
        <v>14</v>
      </c>
      <c r="D508" s="267" t="s">
        <v>403</v>
      </c>
      <c r="E508" s="276">
        <f>+'Ark1'!AP2081</f>
        <v>30</v>
      </c>
      <c r="F508" s="85" t="str">
        <f>+IF(G508=0,"",'Ark1'!Q2081)</f>
        <v/>
      </c>
      <c r="G508" s="361">
        <f>+'Ark1'!R2081</f>
        <v>0</v>
      </c>
      <c r="H508" s="27" t="str">
        <f>+IF(G508=0,"",'Ark1'!AE2081)</f>
        <v/>
      </c>
      <c r="I508" s="268"/>
      <c r="J508" s="27" t="str">
        <f>+IF(G508=0,"",'Ark1'!AF2081)</f>
        <v/>
      </c>
      <c r="K508" s="26" t="str">
        <f>+IF(G508=0,"",'Ark1'!T2081)</f>
        <v/>
      </c>
      <c r="L508" s="305" t="str">
        <f>+IF(G508=0,"",'Ark1'!U2081)</f>
        <v/>
      </c>
      <c r="M508" s="268"/>
      <c r="N508" s="32" t="str">
        <f>+IF(G508=0,"",'Ark1'!V2081)</f>
        <v/>
      </c>
      <c r="O508" s="32" t="str">
        <f>+IF(G508=0,"",'Ark1'!W2081)</f>
        <v/>
      </c>
      <c r="P508" s="32" t="str">
        <f>+IF(G508=0,"",'Ark1'!X2081)</f>
        <v/>
      </c>
      <c r="Q508" s="32" t="str">
        <f>+IF(G508=0,"",'Ark1'!AG2081)</f>
        <v/>
      </c>
      <c r="R508" s="32" t="str">
        <f>+IF(G508=0,"",'Ark1'!AH2081)</f>
        <v/>
      </c>
      <c r="S508" s="377" t="str">
        <f>+IF(G508=0,"",'Ark1'!AR2056)</f>
        <v/>
      </c>
      <c r="T508" s="113" t="str">
        <f>+IF(G508=0,"",'Ark1'!AS2056)</f>
        <v/>
      </c>
      <c r="U508" s="32" t="str">
        <f>+IF(G508=0,"",'Ark1'!Y2081)</f>
        <v/>
      </c>
      <c r="V508" s="26" t="str">
        <f>+IF(G508=0,"",'Ark1'!AA2081)</f>
        <v/>
      </c>
      <c r="W508" s="32" t="str">
        <f>+IF(G508=0,"",'Ark1'!AC2081)</f>
        <v/>
      </c>
      <c r="X508" s="305" t="str">
        <f t="shared" si="84"/>
        <v/>
      </c>
      <c r="Y508" s="32" t="str">
        <f t="shared" si="85"/>
        <v/>
      </c>
      <c r="Z508" s="27" t="str">
        <f t="shared" si="86"/>
        <v/>
      </c>
      <c r="AA508" s="247"/>
      <c r="AD508" s="27"/>
      <c r="AE508" s="26"/>
      <c r="AH508" s="26"/>
      <c r="AI508" s="26"/>
      <c r="AJ508" s="26"/>
      <c r="AL508" s="26"/>
      <c r="AN508" s="26"/>
      <c r="AO508" s="26"/>
    </row>
    <row r="509" spans="1:56" ht="15.6">
      <c r="A509" s="247"/>
      <c r="B509" s="330">
        <f>+'Ark1'!C2116</f>
        <v>2024</v>
      </c>
      <c r="C509" s="267">
        <f>+'Ark1'!L2116</f>
        <v>15</v>
      </c>
      <c r="D509" s="267" t="s">
        <v>41</v>
      </c>
      <c r="E509" s="267">
        <f>+'Ark1'!AP2116</f>
        <v>30</v>
      </c>
      <c r="F509" s="267" t="str">
        <f>+IF(G509=0,"",'Ark1'!Q2116)</f>
        <v/>
      </c>
      <c r="G509" s="361">
        <f>+'Ark1'!R2116</f>
        <v>0</v>
      </c>
      <c r="H509" s="268" t="str">
        <f>+IF(G509=0,"",'Ark1'!AE2116)</f>
        <v/>
      </c>
      <c r="I509" s="268"/>
      <c r="J509" s="268" t="str">
        <f>+IF(G509=0,"",'Ark1'!AF2116)</f>
        <v/>
      </c>
      <c r="K509" s="269" t="str">
        <f>+IF(G509=0,"",'Ark1'!T2116)</f>
        <v/>
      </c>
      <c r="L509" s="380" t="str">
        <f>+IF(G509=0,"",'Ark1'!U2116)</f>
        <v/>
      </c>
      <c r="M509" s="268"/>
      <c r="N509" s="270" t="str">
        <f>+IF(G509=0,"",'Ark1'!V2116)</f>
        <v/>
      </c>
      <c r="O509" s="270" t="str">
        <f>+IF(G509=0,"",'Ark1'!W2116)</f>
        <v/>
      </c>
      <c r="P509" s="270" t="str">
        <f>+IF(G509=0,"",'Ark1'!X2116)</f>
        <v/>
      </c>
      <c r="Q509" s="270" t="str">
        <f>+IF(G509=0,"",'Ark1'!AG2116)</f>
        <v/>
      </c>
      <c r="R509" s="270" t="str">
        <f>+IF(G509=0,"",'Ark1'!AH2116)</f>
        <v/>
      </c>
      <c r="S509" s="377" t="str">
        <f>+IF(G509=0,"",'Ark1'!AR2057)</f>
        <v/>
      </c>
      <c r="T509" s="113" t="str">
        <f>+IF(G509=0,"",'Ark1'!AS2057)</f>
        <v/>
      </c>
      <c r="U509" s="270" t="str">
        <f>+IF(G509=0,"",'Ark1'!Y2116)</f>
        <v/>
      </c>
      <c r="V509" s="269" t="str">
        <f>+IF(G509=0,"",'Ark1'!AA2116)</f>
        <v/>
      </c>
      <c r="W509" s="270" t="str">
        <f>+IF(G509=0,"",'Ark1'!AC2116)</f>
        <v/>
      </c>
      <c r="X509" s="305" t="str">
        <f t="shared" si="84"/>
        <v/>
      </c>
      <c r="Y509" s="270" t="str">
        <f t="shared" si="85"/>
        <v/>
      </c>
      <c r="Z509" s="268" t="str">
        <f t="shared" si="86"/>
        <v/>
      </c>
      <c r="AA509" s="247"/>
      <c r="AD509" s="27"/>
      <c r="AE509" s="26"/>
      <c r="AH509" s="26"/>
      <c r="AI509" s="26"/>
      <c r="AJ509" s="26"/>
      <c r="AL509" s="26"/>
      <c r="AN509" s="26"/>
      <c r="AO509" s="26"/>
    </row>
    <row r="510" spans="1:56" ht="19.8">
      <c r="A510" s="247"/>
      <c r="B510" s="247"/>
      <c r="C510" s="247"/>
      <c r="D510" s="247"/>
      <c r="E510" s="247"/>
      <c r="F510" s="247"/>
      <c r="G510" s="247"/>
      <c r="H510" s="247"/>
      <c r="I510" s="247"/>
      <c r="J510" s="247"/>
      <c r="K510" s="247"/>
      <c r="L510" s="247"/>
      <c r="M510" s="247"/>
      <c r="N510" s="249"/>
      <c r="O510" s="247"/>
      <c r="P510" s="247"/>
      <c r="Q510" s="247"/>
      <c r="R510" s="247"/>
      <c r="S510" s="247"/>
      <c r="T510" s="247"/>
      <c r="U510" s="247"/>
      <c r="V510" s="247"/>
      <c r="W510" s="247"/>
      <c r="X510" s="247"/>
      <c r="Y510" s="247"/>
      <c r="Z510" s="247"/>
      <c r="AA510" s="247"/>
      <c r="AB510" s="250"/>
      <c r="AD510" s="27"/>
      <c r="AE510" s="26"/>
      <c r="AF510" s="251"/>
      <c r="AG510" s="85"/>
      <c r="AK510" s="85"/>
      <c r="BC510" s="263"/>
    </row>
    <row r="511" spans="1:56" ht="19.8">
      <c r="A511" s="247"/>
      <c r="B511" s="247"/>
      <c r="C511" s="265"/>
      <c r="D511" s="247"/>
      <c r="E511" s="247"/>
      <c r="F511" s="247"/>
      <c r="G511" s="247"/>
      <c r="H511" s="248"/>
      <c r="I511" s="247"/>
      <c r="J511" s="248"/>
      <c r="K511" s="247"/>
      <c r="L511" s="247"/>
      <c r="M511" s="247"/>
      <c r="N511" s="249"/>
      <c r="O511" s="249"/>
      <c r="P511" s="249"/>
      <c r="Q511" s="247"/>
      <c r="R511" s="249"/>
      <c r="S511" s="249"/>
      <c r="T511" s="249"/>
      <c r="U511" s="249"/>
      <c r="V511" s="247"/>
      <c r="W511" s="249"/>
      <c r="X511" s="247"/>
      <c r="Y511" s="249"/>
      <c r="Z511" s="248"/>
      <c r="AA511" s="247"/>
      <c r="AB511" s="250"/>
      <c r="AD511" s="27"/>
      <c r="AE511" s="26"/>
      <c r="AF511" s="251"/>
      <c r="AG511" s="85"/>
      <c r="AK511" s="85"/>
      <c r="BC511" s="263"/>
    </row>
    <row r="512" spans="1:56" ht="22.8">
      <c r="A512" s="346" t="str">
        <f>+Raser!C38</f>
        <v>Galloway</v>
      </c>
      <c r="B512" s="247"/>
      <c r="C512" s="265"/>
      <c r="D512" s="346"/>
      <c r="E512" s="247"/>
      <c r="F512" s="247"/>
      <c r="G512" s="265" t="s">
        <v>639</v>
      </c>
      <c r="H512" s="280">
        <f>SUM(G518:G532)</f>
        <v>18</v>
      </c>
      <c r="I512" s="248"/>
      <c r="J512" s="247"/>
      <c r="K512" s="248"/>
      <c r="L512" s="247"/>
      <c r="M512" s="345">
        <f>+Raser!P38</f>
        <v>197.10000000000005</v>
      </c>
      <c r="N512" s="249" t="s">
        <v>562</v>
      </c>
      <c r="O512" s="247"/>
      <c r="P512" s="249"/>
      <c r="Q512" s="249"/>
      <c r="R512" s="247"/>
      <c r="S512" s="247"/>
      <c r="T512" s="247"/>
      <c r="U512" s="249"/>
      <c r="V512" s="249"/>
      <c r="W512" s="247"/>
      <c r="X512" s="249"/>
      <c r="Y512" s="345">
        <f>+Raser!V38</f>
        <v>322.26360250703976</v>
      </c>
      <c r="Z512" s="249" t="s">
        <v>621</v>
      </c>
      <c r="AA512" s="248"/>
      <c r="AB512" s="250"/>
      <c r="AC512" s="250"/>
      <c r="AD512" s="27"/>
      <c r="AF512" s="26"/>
      <c r="AG512" s="251"/>
      <c r="AK512" s="85"/>
      <c r="BD512" s="263"/>
    </row>
    <row r="513" spans="1:55" ht="14.25" customHeight="1">
      <c r="A513" s="247"/>
      <c r="B513" s="247"/>
      <c r="C513" s="265"/>
      <c r="D513" s="344"/>
      <c r="E513" s="247"/>
      <c r="F513" s="265"/>
      <c r="G513" s="265"/>
      <c r="H513" s="265"/>
      <c r="I513" s="265"/>
      <c r="J513" s="265"/>
      <c r="K513" s="265"/>
      <c r="L513" s="265"/>
      <c r="M513" s="265"/>
      <c r="N513" s="266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48"/>
      <c r="AA513" s="247"/>
      <c r="AB513" s="250"/>
      <c r="AD513" s="27"/>
      <c r="AE513" s="26"/>
      <c r="AF513" s="251"/>
      <c r="AG513" s="85"/>
      <c r="AK513" s="85"/>
      <c r="BC513" s="263"/>
    </row>
    <row r="514" spans="1:55" ht="19.8">
      <c r="A514" s="247"/>
      <c r="B514" s="247"/>
      <c r="C514" s="247"/>
      <c r="D514" s="247"/>
      <c r="E514" s="247"/>
      <c r="F514" s="247"/>
      <c r="G514" s="247"/>
      <c r="H514" s="248"/>
      <c r="I514" s="247"/>
      <c r="J514" s="248"/>
      <c r="K514" s="247"/>
      <c r="L514" s="247"/>
      <c r="M514" s="247"/>
      <c r="N514" s="249"/>
      <c r="O514" s="249"/>
      <c r="P514" s="249"/>
      <c r="Q514" s="247"/>
      <c r="R514" s="249"/>
      <c r="S514" s="249"/>
      <c r="T514" s="249"/>
      <c r="U514" s="249"/>
      <c r="V514" s="247"/>
      <c r="W514" s="249"/>
      <c r="X514" s="265" t="s">
        <v>479</v>
      </c>
      <c r="Y514" s="266" t="s">
        <v>81</v>
      </c>
      <c r="Z514" s="264" t="s">
        <v>4</v>
      </c>
      <c r="AA514" s="247"/>
      <c r="AB514" s="250"/>
      <c r="AD514" s="27"/>
      <c r="AE514" s="26"/>
      <c r="AF514" s="251"/>
      <c r="AG514" s="85"/>
      <c r="AK514" s="85"/>
      <c r="BC514" s="263"/>
    </row>
    <row r="515" spans="1:55" ht="19.8">
      <c r="A515" s="247"/>
      <c r="B515" s="247"/>
      <c r="C515" s="247"/>
      <c r="D515" s="265"/>
      <c r="E515" s="247"/>
      <c r="F515" s="265" t="s">
        <v>4</v>
      </c>
      <c r="G515" s="247"/>
      <c r="H515" s="248"/>
      <c r="I515" s="248"/>
      <c r="J515" s="248"/>
      <c r="K515" s="265" t="s">
        <v>24</v>
      </c>
      <c r="L515" s="248"/>
      <c r="M515" s="248"/>
      <c r="N515" s="249" t="s">
        <v>404</v>
      </c>
      <c r="O515" s="249" t="s">
        <v>404</v>
      </c>
      <c r="P515" s="249" t="s">
        <v>404</v>
      </c>
      <c r="Q515" s="266" t="s">
        <v>527</v>
      </c>
      <c r="R515" s="249" t="s">
        <v>404</v>
      </c>
      <c r="S515" s="249"/>
      <c r="T515" s="249"/>
      <c r="U515" s="266" t="s">
        <v>424</v>
      </c>
      <c r="V515" s="247"/>
      <c r="W515" s="266" t="s">
        <v>570</v>
      </c>
      <c r="X515" s="265" t="s">
        <v>567</v>
      </c>
      <c r="Y515" s="266" t="s">
        <v>44</v>
      </c>
      <c r="Z515" s="264" t="s">
        <v>10</v>
      </c>
      <c r="AA515" s="247"/>
      <c r="AB515" s="250"/>
      <c r="AD515" s="27"/>
      <c r="AE515" s="26"/>
      <c r="AF515" s="251"/>
      <c r="AG515" s="85"/>
      <c r="AK515" s="85"/>
      <c r="BC515" s="263"/>
    </row>
    <row r="516" spans="1:55" ht="19.8">
      <c r="A516" s="265"/>
      <c r="B516" s="265"/>
      <c r="C516" s="247"/>
      <c r="D516" s="247"/>
      <c r="E516" s="265"/>
      <c r="F516" s="265" t="s">
        <v>477</v>
      </c>
      <c r="G516" s="265" t="s">
        <v>4</v>
      </c>
      <c r="H516" s="264" t="s">
        <v>4</v>
      </c>
      <c r="I516" s="264"/>
      <c r="J516" s="264" t="s">
        <v>1</v>
      </c>
      <c r="K516" s="265" t="s">
        <v>483</v>
      </c>
      <c r="L516" s="264" t="s">
        <v>24</v>
      </c>
      <c r="M516" s="264"/>
      <c r="N516" s="266" t="s">
        <v>537</v>
      </c>
      <c r="O516" s="266" t="s">
        <v>569</v>
      </c>
      <c r="P516" s="266" t="s">
        <v>489</v>
      </c>
      <c r="Q516" s="266" t="s">
        <v>548</v>
      </c>
      <c r="R516" s="266" t="s">
        <v>491</v>
      </c>
      <c r="S516" s="427" t="s">
        <v>24</v>
      </c>
      <c r="T516" s="427" t="s">
        <v>24</v>
      </c>
      <c r="U516" s="266"/>
      <c r="V516" s="265" t="s">
        <v>415</v>
      </c>
      <c r="W516" s="266" t="s">
        <v>1</v>
      </c>
      <c r="X516" s="265" t="s">
        <v>71</v>
      </c>
      <c r="Y516" s="266" t="s">
        <v>531</v>
      </c>
      <c r="Z516" s="264" t="s">
        <v>71</v>
      </c>
      <c r="AA516" s="247"/>
      <c r="AB516" s="250"/>
      <c r="AD516" s="27"/>
      <c r="AE516" s="26"/>
      <c r="AF516" s="251"/>
      <c r="AG516" s="85"/>
      <c r="AK516" s="85"/>
      <c r="BC516" s="263"/>
    </row>
    <row r="517" spans="1:55" ht="19.8">
      <c r="A517" s="247"/>
      <c r="B517" s="247"/>
      <c r="C517" s="265" t="s">
        <v>0</v>
      </c>
      <c r="D517" s="265"/>
      <c r="E517" s="265" t="s">
        <v>595</v>
      </c>
      <c r="F517" s="49" t="s">
        <v>478</v>
      </c>
      <c r="G517" s="49" t="s">
        <v>10</v>
      </c>
      <c r="H517" s="86" t="s">
        <v>404</v>
      </c>
      <c r="I517" s="86"/>
      <c r="J517" s="86" t="s">
        <v>404</v>
      </c>
      <c r="K517" s="49" t="s">
        <v>416</v>
      </c>
      <c r="L517" s="86" t="s">
        <v>45</v>
      </c>
      <c r="M517" s="86"/>
      <c r="N517" s="74" t="s">
        <v>538</v>
      </c>
      <c r="O517" s="74" t="s">
        <v>546</v>
      </c>
      <c r="P517" s="74" t="s">
        <v>441</v>
      </c>
      <c r="Q517" s="74" t="s">
        <v>485</v>
      </c>
      <c r="R517" s="74" t="s">
        <v>472</v>
      </c>
      <c r="S517" s="427" t="s">
        <v>725</v>
      </c>
      <c r="T517" s="427" t="s">
        <v>726</v>
      </c>
      <c r="U517" s="74" t="s">
        <v>1</v>
      </c>
      <c r="V517" s="49" t="s">
        <v>416</v>
      </c>
      <c r="W517" s="74" t="s">
        <v>528</v>
      </c>
      <c r="X517" s="49" t="s">
        <v>488</v>
      </c>
      <c r="Y517" s="74" t="s">
        <v>45</v>
      </c>
      <c r="Z517" s="86" t="s">
        <v>551</v>
      </c>
      <c r="AA517" s="247"/>
      <c r="AB517" s="250"/>
      <c r="AD517" s="27"/>
      <c r="AE517" s="26"/>
      <c r="AF517" s="251"/>
      <c r="AG517" s="85"/>
      <c r="AK517" s="85"/>
      <c r="BC517" s="263"/>
    </row>
    <row r="518" spans="1:55" ht="15.6">
      <c r="A518" s="247"/>
      <c r="B518" s="267">
        <f>+'Ark1'!C1627</f>
        <v>2024</v>
      </c>
      <c r="C518" s="267">
        <f>+'Ark1'!L1627</f>
        <v>1</v>
      </c>
      <c r="D518" s="267" t="s">
        <v>29</v>
      </c>
      <c r="E518" s="267">
        <f>+'Ark1'!AP1627</f>
        <v>31</v>
      </c>
      <c r="F518" s="267" t="str">
        <f>+IF(G518=0,"",'Ark1'!Q1627)</f>
        <v/>
      </c>
      <c r="G518" s="361">
        <f>+'Ark1'!R1627</f>
        <v>0</v>
      </c>
      <c r="H518" s="268" t="str">
        <f>+IF(G518=0,"",'Ark1'!AE1627)</f>
        <v/>
      </c>
      <c r="I518" s="268"/>
      <c r="J518" s="268" t="str">
        <f>+IF(G518=0,"",'Ark1'!AF1627)</f>
        <v/>
      </c>
      <c r="K518" s="269" t="str">
        <f>+IF(G518=0,"",'Ark1'!T1627)</f>
        <v/>
      </c>
      <c r="L518" s="305" t="str">
        <f>+IF(G518=0,"",'Ark1'!U1627)</f>
        <v/>
      </c>
      <c r="M518" s="268"/>
      <c r="N518" s="270" t="str">
        <f>+IF(G518=0,"",'Ark1'!V1627)</f>
        <v/>
      </c>
      <c r="O518" s="270" t="str">
        <f>+IF(G518=0,"",'Ark1'!W1627)</f>
        <v/>
      </c>
      <c r="P518" s="270" t="str">
        <f>+IF(G518=0,"",'Ark1'!X1627)</f>
        <v/>
      </c>
      <c r="Q518" s="270" t="str">
        <f>+IF(G518=0,"",'Ark1'!AG1627)</f>
        <v/>
      </c>
      <c r="R518" s="270" t="str">
        <f>+IF(G518=0,"",'Ark1'!AH1627)</f>
        <v/>
      </c>
      <c r="S518" s="377" t="str">
        <f>+IF(G518=0,"",'Ark1'!AR1627)</f>
        <v/>
      </c>
      <c r="T518" s="113" t="str">
        <f>+IF(G518=0,"",'Ark1'!AS1627)</f>
        <v/>
      </c>
      <c r="U518" s="270" t="str">
        <f>+IF(G518=0,"",'Ark1'!Y1627)</f>
        <v/>
      </c>
      <c r="V518" s="269" t="str">
        <f>+IF(G518=0,"",'Ark1'!AA1627)</f>
        <v/>
      </c>
      <c r="W518" s="270" t="str">
        <f>+IF(G518=0,"",'Ark1'!AC1627)</f>
        <v/>
      </c>
      <c r="X518" s="305" t="str">
        <f t="shared" ref="X518:X532" si="87">IF(G518=0,"",1000*L518/Q518)</f>
        <v/>
      </c>
      <c r="Y518" s="270" t="str">
        <f t="shared" ref="Y518:Y532" si="88">IF(G518=0,"",L518/C518)</f>
        <v/>
      </c>
      <c r="Z518" s="268" t="str">
        <f t="shared" ref="Z518:Z532" si="89">IF(G518=0,"",G518/F518)</f>
        <v/>
      </c>
      <c r="AA518" s="247"/>
      <c r="AD518" s="27"/>
      <c r="AE518" s="26"/>
      <c r="AH518" s="26"/>
      <c r="AI518" s="26"/>
      <c r="AJ518" s="26"/>
      <c r="AL518" s="26"/>
      <c r="AN518" s="26"/>
      <c r="AO518" s="26"/>
    </row>
    <row r="519" spans="1:55" ht="15.6">
      <c r="A519" s="247"/>
      <c r="B519" s="306">
        <f>+'Ark1'!C1662</f>
        <v>2024</v>
      </c>
      <c r="C519" s="85">
        <f>+'Ark1'!L1662</f>
        <v>2</v>
      </c>
      <c r="D519" s="85" t="s">
        <v>30</v>
      </c>
      <c r="E519" s="85">
        <f>+'Ark1'!AP1662</f>
        <v>31</v>
      </c>
      <c r="F519" s="85" t="str">
        <f>+IF(G519=0,"",'Ark1'!Q1662)</f>
        <v/>
      </c>
      <c r="G519" s="361">
        <f>+'Ark1'!R1662</f>
        <v>0</v>
      </c>
      <c r="H519" s="27" t="str">
        <f>+IF(G519=0,"",'Ark1'!AE1662)</f>
        <v/>
      </c>
      <c r="I519" s="268"/>
      <c r="J519" s="27" t="str">
        <f>+IF(G519=0,"",'Ark1'!AF1662)</f>
        <v/>
      </c>
      <c r="K519" s="26" t="str">
        <f>+IF(G519=0,"",'Ark1'!T1662)</f>
        <v/>
      </c>
      <c r="L519" s="305" t="str">
        <f>+IF(G519=0,"",'Ark1'!U1662)</f>
        <v/>
      </c>
      <c r="M519" s="268"/>
      <c r="N519" s="32" t="str">
        <f>+IF(G519=0,"",'Ark1'!V1662)</f>
        <v/>
      </c>
      <c r="O519" s="32" t="str">
        <f>+IF(G519=0,"",'Ark1'!W1662)</f>
        <v/>
      </c>
      <c r="P519" s="32" t="str">
        <f>+IF(G519=0,"",'Ark1'!X1662)</f>
        <v/>
      </c>
      <c r="Q519" s="32" t="str">
        <f>+IF(G519=0,"",'Ark1'!AG1662)</f>
        <v/>
      </c>
      <c r="R519" s="32" t="str">
        <f>+IF(G519=0,"",'Ark1'!AH1662)</f>
        <v/>
      </c>
      <c r="S519" s="377" t="str">
        <f>+IF(G519=0,"",'Ark1'!AR1662)</f>
        <v/>
      </c>
      <c r="T519" s="113" t="str">
        <f>+IF(G519=0,"",'Ark1'!AS1662)</f>
        <v/>
      </c>
      <c r="U519" s="32" t="str">
        <f>+IF(G519=0,"",'Ark1'!Y1662)</f>
        <v/>
      </c>
      <c r="V519" s="26" t="str">
        <f>+IF(G519=0,"",'Ark1'!AA1662)</f>
        <v/>
      </c>
      <c r="W519" s="32" t="str">
        <f>+IF(G519=0,"",'Ark1'!AC1662)</f>
        <v/>
      </c>
      <c r="X519" s="305" t="str">
        <f t="shared" si="87"/>
        <v/>
      </c>
      <c r="Y519" s="32" t="str">
        <f t="shared" si="88"/>
        <v/>
      </c>
      <c r="Z519" s="27" t="str">
        <f t="shared" si="89"/>
        <v/>
      </c>
      <c r="AA519" s="247"/>
      <c r="AD519" s="27"/>
      <c r="AE519" s="26"/>
      <c r="AH519" s="26"/>
      <c r="AI519" s="26"/>
      <c r="AJ519" s="26"/>
      <c r="AL519" s="26"/>
      <c r="AN519" s="26"/>
      <c r="AO519" s="26"/>
    </row>
    <row r="520" spans="1:55" ht="15.6">
      <c r="A520" s="247"/>
      <c r="B520" s="306">
        <f>+'Ark1'!C1697</f>
        <v>2024</v>
      </c>
      <c r="C520" s="267">
        <f>+'Ark1'!L1697</f>
        <v>3</v>
      </c>
      <c r="D520" s="267" t="s">
        <v>31</v>
      </c>
      <c r="E520" s="267">
        <f>+'Ark1'!AP1697</f>
        <v>31</v>
      </c>
      <c r="F520" s="267" t="str">
        <f>+IF(G520=0,"",'Ark1'!Q1697)</f>
        <v/>
      </c>
      <c r="G520" s="361">
        <f>+'Ark1'!R1697</f>
        <v>0</v>
      </c>
      <c r="H520" s="268" t="str">
        <f>+IF(G520=0,"",'Ark1'!AE1697)</f>
        <v/>
      </c>
      <c r="I520" s="268"/>
      <c r="J520" s="268" t="str">
        <f>+IF(G520=0,"",'Ark1'!AF1697)</f>
        <v/>
      </c>
      <c r="K520" s="269" t="str">
        <f>+IF(G520=0,"",'Ark1'!T1697)</f>
        <v/>
      </c>
      <c r="L520" s="305" t="str">
        <f>+IF(G520=0,"",'Ark1'!U1697)</f>
        <v/>
      </c>
      <c r="M520" s="268"/>
      <c r="N520" s="270" t="str">
        <f>+IF(G520=0,"",'Ark1'!V1697)</f>
        <v/>
      </c>
      <c r="O520" s="270" t="str">
        <f>+IF(G520=0,"",'Ark1'!W1697)</f>
        <v/>
      </c>
      <c r="P520" s="270" t="str">
        <f>+IF(G520=0,"",'Ark1'!X1697)</f>
        <v/>
      </c>
      <c r="Q520" s="270" t="str">
        <f>+IF(G520=0,"",'Ark1'!AG1697)</f>
        <v/>
      </c>
      <c r="R520" s="270" t="str">
        <f>+IF(G520=0,"",'Ark1'!AH1697)</f>
        <v/>
      </c>
      <c r="S520" s="377" t="str">
        <f>+IF(G520=0,"",'Ark1'!AR1697)</f>
        <v/>
      </c>
      <c r="T520" s="113" t="str">
        <f>+IF(G520=0,"",'Ark1'!AS1697)</f>
        <v/>
      </c>
      <c r="U520" s="270" t="str">
        <f>+IF(G520=0,"",'Ark1'!Y1697)</f>
        <v/>
      </c>
      <c r="V520" s="269" t="str">
        <f>+IF(G520=0,"",'Ark1'!AA1697)</f>
        <v/>
      </c>
      <c r="W520" s="270" t="str">
        <f>+IF(G520=0,"",'Ark1'!AC1697)</f>
        <v/>
      </c>
      <c r="X520" s="305" t="str">
        <f t="shared" si="87"/>
        <v/>
      </c>
      <c r="Y520" s="270" t="str">
        <f t="shared" si="88"/>
        <v/>
      </c>
      <c r="Z520" s="268" t="str">
        <f t="shared" si="89"/>
        <v/>
      </c>
      <c r="AA520" s="247"/>
      <c r="AD520" s="27"/>
      <c r="AE520" s="26"/>
      <c r="AH520" s="26"/>
      <c r="AI520" s="26"/>
      <c r="AJ520" s="26"/>
      <c r="AL520" s="26"/>
      <c r="AN520" s="26"/>
      <c r="AO520" s="26"/>
    </row>
    <row r="521" spans="1:55" ht="15.6">
      <c r="A521" s="247"/>
      <c r="B521" s="306">
        <f>+'Ark1'!C1732</f>
        <v>2024</v>
      </c>
      <c r="C521" s="267">
        <f>+'Ark1'!L1732</f>
        <v>4</v>
      </c>
      <c r="D521" s="267" t="s">
        <v>32</v>
      </c>
      <c r="E521" s="85">
        <f>+'Ark1'!AP1732</f>
        <v>31</v>
      </c>
      <c r="F521" s="85">
        <f>+IF(G521=0,"",'Ark1'!Q1732)</f>
        <v>4</v>
      </c>
      <c r="G521" s="361">
        <f>+'Ark1'!R1732</f>
        <v>5</v>
      </c>
      <c r="H521" s="27">
        <f>+IF(G521=0,"",'Ark1'!AE1732)</f>
        <v>27.777777777777779</v>
      </c>
      <c r="I521" s="268"/>
      <c r="J521" s="27">
        <f>+IF(G521=0,"",'Ark1'!AF1732)</f>
        <v>18.448052314110157</v>
      </c>
      <c r="K521" s="26">
        <f>+IF(G521=0,"",'Ark1'!T1732)</f>
        <v>4.4000000000000004</v>
      </c>
      <c r="L521" s="305">
        <f>+IF(G521=0,"",'Ark1'!U1732)</f>
        <v>130.9</v>
      </c>
      <c r="M521" s="268"/>
      <c r="N521" s="32">
        <f>+IF(G521=0,"",'Ark1'!V1732)</f>
        <v>0</v>
      </c>
      <c r="O521" s="32">
        <f>+IF(G521=0,"",'Ark1'!W1732)</f>
        <v>0</v>
      </c>
      <c r="P521" s="32">
        <f>+IF(G521=0,"",'Ark1'!X1732)</f>
        <v>0</v>
      </c>
      <c r="Q521" s="32">
        <f>+IF(G521=0,"",'Ark1'!AG1732)</f>
        <v>486.4</v>
      </c>
      <c r="R521" s="32">
        <f>+IF(G521=0,"",'Ark1'!AH1732)</f>
        <v>0</v>
      </c>
      <c r="S521" s="377">
        <f>+IF(G521=0,"",'Ark1'!AR1732)</f>
        <v>170.6</v>
      </c>
      <c r="T521" s="113">
        <f>+IF(G521=0,"",'Ark1'!AS1732)</f>
        <v>25.576127344498559</v>
      </c>
      <c r="U521" s="32">
        <f>+IF(G521=0,"",'Ark1'!Y1732)</f>
        <v>39.138983124245797</v>
      </c>
      <c r="V521" s="26">
        <f>+IF(G521=0,"",'Ark1'!AA1732)</f>
        <v>0.48989794855663321</v>
      </c>
      <c r="W521" s="32">
        <f>+IF(G521=0,"",'Ark1'!AC1732)</f>
        <v>91.477530113707601</v>
      </c>
      <c r="X521" s="305">
        <f t="shared" si="87"/>
        <v>269.1200657894737</v>
      </c>
      <c r="Y521" s="32">
        <f t="shared" si="88"/>
        <v>32.725000000000001</v>
      </c>
      <c r="Z521" s="27">
        <f t="shared" si="89"/>
        <v>1.25</v>
      </c>
      <c r="AA521" s="247"/>
      <c r="AD521" s="27"/>
      <c r="AE521" s="26"/>
      <c r="AH521" s="26"/>
      <c r="AI521" s="26"/>
      <c r="AJ521" s="26"/>
      <c r="AL521" s="26"/>
      <c r="AN521" s="26"/>
      <c r="AO521" s="26"/>
    </row>
    <row r="522" spans="1:55" ht="15.6">
      <c r="A522" s="247"/>
      <c r="B522" s="267">
        <f>+'Ark1'!C1767</f>
        <v>2024</v>
      </c>
      <c r="C522" s="267">
        <f>+'Ark1'!L1767</f>
        <v>5</v>
      </c>
      <c r="D522" s="267" t="s">
        <v>402</v>
      </c>
      <c r="E522" s="275">
        <f>+'Ark1'!AP1767</f>
        <v>31</v>
      </c>
      <c r="F522" s="267">
        <f>+IF(G522=0,"",'Ark1'!Q1767)</f>
        <v>6</v>
      </c>
      <c r="G522" s="361">
        <f>+'Ark1'!R1767</f>
        <v>8</v>
      </c>
      <c r="H522" s="268">
        <f>+'Ark1'!AE1767</f>
        <v>44.44444444444445</v>
      </c>
      <c r="I522" s="268"/>
      <c r="J522" s="268">
        <f>+IF(G522=0,"",'Ark1'!AF1767)</f>
        <v>47.271548565308088</v>
      </c>
      <c r="K522" s="269">
        <f>+IF(G522=0,"",'Ark1'!T1767)</f>
        <v>7</v>
      </c>
      <c r="L522" s="305">
        <f>+IF(G522=0,"",'Ark1'!U1767)</f>
        <v>209.63749999999999</v>
      </c>
      <c r="M522" s="268"/>
      <c r="N522" s="270">
        <f>+IF(G522=0,"",'Ark1'!V1767)</f>
        <v>0</v>
      </c>
      <c r="O522" s="270">
        <f>+IF(G522=0,"",'Ark1'!W1767)</f>
        <v>50</v>
      </c>
      <c r="P522" s="270">
        <f>+IF(G522=0,"",'Ark1'!X1767)</f>
        <v>0</v>
      </c>
      <c r="Q522" s="270">
        <f>+IF(G522=0,"",'Ark1'!AG1767)</f>
        <v>657.5</v>
      </c>
      <c r="R522" s="270">
        <f>+IF(G522=0,"",'Ark1'!AH1767)</f>
        <v>0</v>
      </c>
      <c r="S522" s="377">
        <f>+IF(G522=0,"",'Ark1'!AR1767)</f>
        <v>189.75</v>
      </c>
      <c r="T522" s="113">
        <f>+IF(G522=0,"",'Ark1'!AS1767)</f>
        <v>30.620283282448199</v>
      </c>
      <c r="U522" s="270">
        <f>+IF(G522=0,"",'Ark1'!Y1767)</f>
        <v>20.148941504456424</v>
      </c>
      <c r="V522" s="269">
        <f>+IF(G522=0,"",'Ark1'!AA1767)</f>
        <v>1.1180339887498949</v>
      </c>
      <c r="W522" s="270">
        <f>+IF(G522=0,"",'Ark1'!AC1767)</f>
        <v>64.699559060910147</v>
      </c>
      <c r="X522" s="305">
        <f t="shared" si="87"/>
        <v>318.8403041825095</v>
      </c>
      <c r="Y522" s="270">
        <f t="shared" si="88"/>
        <v>41.927499999999995</v>
      </c>
      <c r="Z522" s="268">
        <f t="shared" si="89"/>
        <v>1.3333333333333333</v>
      </c>
      <c r="AA522" s="247"/>
      <c r="AD522" s="27"/>
      <c r="AE522" s="26"/>
      <c r="AH522" s="26"/>
      <c r="AI522" s="26"/>
      <c r="AJ522" s="26"/>
      <c r="AL522" s="26"/>
      <c r="AN522" s="26"/>
      <c r="AO522" s="26"/>
    </row>
    <row r="523" spans="1:55" ht="15.6">
      <c r="A523" s="247"/>
      <c r="B523" s="330">
        <f>+'Ark1'!C1802</f>
        <v>2024</v>
      </c>
      <c r="C523" s="267">
        <f>+'Ark1'!L1802</f>
        <v>6</v>
      </c>
      <c r="D523" s="267" t="s">
        <v>33</v>
      </c>
      <c r="E523" s="276">
        <f>+'Ark1'!AP1802</f>
        <v>31</v>
      </c>
      <c r="F523" s="85">
        <f>+IF(G523=0,"",'Ark1'!Q1802)</f>
        <v>5</v>
      </c>
      <c r="G523" s="361">
        <f>+'Ark1'!R1802</f>
        <v>5</v>
      </c>
      <c r="H523" s="27">
        <f>+IF(G523=0,"",'Ark1'!AE1802)</f>
        <v>27.777777777777779</v>
      </c>
      <c r="I523" s="268"/>
      <c r="J523" s="27">
        <f>+IF(G523=0,"",'Ark1'!AF1802)</f>
        <v>34.28039912058177</v>
      </c>
      <c r="K523" s="26">
        <f>+IF(G523=0,"",'Ark1'!T1802)</f>
        <v>8</v>
      </c>
      <c r="L523" s="305">
        <f>+IF(G523=0,"",'Ark1'!U1802)</f>
        <v>243.24</v>
      </c>
      <c r="M523" s="268"/>
      <c r="N523" s="32">
        <f>+IF(G523=0,"",'Ark1'!V1802)</f>
        <v>100</v>
      </c>
      <c r="O523" s="32">
        <f>+IF(G523=0,"",'Ark1'!W1802)</f>
        <v>100</v>
      </c>
      <c r="P523" s="32">
        <f>+IF(G523=0,"",'Ark1'!X1802)</f>
        <v>0</v>
      </c>
      <c r="Q523" s="32">
        <f>+IF(G523=0,"",'Ark1'!AG1802)</f>
        <v>663.4</v>
      </c>
      <c r="R523" s="32">
        <f>+IF(G523=0,"",'Ark1'!AH1802)</f>
        <v>0</v>
      </c>
      <c r="S523" s="377">
        <f>+IF(G523=0,"",'Ark1'!AR1802)</f>
        <v>193.6</v>
      </c>
      <c r="T523" s="113">
        <f>+IF(G523=0,"",'Ark1'!AS1802)</f>
        <v>33.402859370935175</v>
      </c>
      <c r="U523" s="32">
        <f>+IF(G523=0,"",'Ark1'!Y1802)</f>
        <v>29.420373892933497</v>
      </c>
      <c r="V523" s="26">
        <f>+IF(G523=0,"",'Ark1'!AA1802)</f>
        <v>0.89442719099991597</v>
      </c>
      <c r="W523" s="32">
        <f>+IF(G523=0,"",'Ark1'!AC1802)</f>
        <v>45.146413960221423</v>
      </c>
      <c r="X523" s="305">
        <f t="shared" si="87"/>
        <v>366.65661742538441</v>
      </c>
      <c r="Y523" s="32">
        <f t="shared" si="88"/>
        <v>40.54</v>
      </c>
      <c r="Z523" s="27">
        <f t="shared" si="89"/>
        <v>1</v>
      </c>
      <c r="AA523" s="247"/>
      <c r="AD523" s="27"/>
      <c r="AE523" s="26"/>
      <c r="AH523" s="26"/>
      <c r="AI523" s="26"/>
      <c r="AJ523" s="26"/>
      <c r="AL523" s="26"/>
      <c r="AN523" s="26"/>
      <c r="AO523" s="26"/>
    </row>
    <row r="524" spans="1:55" ht="15.6">
      <c r="A524" s="247"/>
      <c r="B524" s="330">
        <f>+'Ark1'!C1837</f>
        <v>2024</v>
      </c>
      <c r="C524" s="267">
        <f>+'Ark1'!L1837</f>
        <v>7</v>
      </c>
      <c r="D524" s="267" t="s">
        <v>34</v>
      </c>
      <c r="E524" s="275">
        <f>+'Ark1'!AP1837</f>
        <v>31</v>
      </c>
      <c r="F524" s="267" t="str">
        <f>+IF(G524=0,"",'Ark1'!Q1837)</f>
        <v/>
      </c>
      <c r="G524" s="361">
        <f>+'Ark1'!R1837</f>
        <v>0</v>
      </c>
      <c r="H524" s="268" t="str">
        <f>+IF(G524=0,"",'Ark1'!AE1837)</f>
        <v/>
      </c>
      <c r="I524" s="268"/>
      <c r="J524" s="268" t="str">
        <f>+IF(G524=0,"",'Ark1'!AF1837)</f>
        <v/>
      </c>
      <c r="K524" s="269" t="str">
        <f>+IF(G524=0,"",'Ark1'!T1837)</f>
        <v/>
      </c>
      <c r="L524" s="305" t="str">
        <f>+IF(G524=0,"",'Ark1'!U1837)</f>
        <v/>
      </c>
      <c r="M524" s="268"/>
      <c r="N524" s="270" t="str">
        <f>+IF(G524=0,"",'Ark1'!V1837)</f>
        <v/>
      </c>
      <c r="O524" s="270" t="str">
        <f>+IF(G524=0,"",'Ark1'!W1837)</f>
        <v/>
      </c>
      <c r="P524" s="270" t="str">
        <f>+IF(G524=0,"",'Ark1'!X1837)</f>
        <v/>
      </c>
      <c r="Q524" s="270" t="str">
        <f>+IF(G524=0,"",'Ark1'!AG1837)</f>
        <v/>
      </c>
      <c r="R524" s="270" t="str">
        <f>+IF(G524=0,"",'Ark1'!AH1837)</f>
        <v/>
      </c>
      <c r="S524" s="377" t="str">
        <f>+IF(G524=0,"",'Ark1'!AR1837)</f>
        <v/>
      </c>
      <c r="T524" s="113" t="str">
        <f>+IF(G524=0,"",'Ark1'!AS1837)</f>
        <v/>
      </c>
      <c r="U524" s="270" t="str">
        <f>+IF(G524=0,"",'Ark1'!Y1837)</f>
        <v/>
      </c>
      <c r="V524" s="269" t="str">
        <f>+IF(G524=0,"",'Ark1'!AA1837)</f>
        <v/>
      </c>
      <c r="W524" s="270" t="str">
        <f>+IF(G524=0,"",'Ark1'!AC1837)</f>
        <v/>
      </c>
      <c r="X524" s="305" t="str">
        <f t="shared" si="87"/>
        <v/>
      </c>
      <c r="Y524" s="270" t="str">
        <f t="shared" si="88"/>
        <v/>
      </c>
      <c r="Z524" s="268" t="str">
        <f t="shared" si="89"/>
        <v/>
      </c>
      <c r="AA524" s="247"/>
      <c r="AD524" s="27"/>
      <c r="AE524" s="26"/>
      <c r="AH524" s="26"/>
      <c r="AI524" s="26"/>
      <c r="AJ524" s="26"/>
      <c r="AL524" s="26"/>
      <c r="AN524" s="26"/>
      <c r="AO524" s="26"/>
    </row>
    <row r="525" spans="1:55" ht="15.6">
      <c r="A525" s="247"/>
      <c r="B525" s="85">
        <f>+'Ark1'!C1872</f>
        <v>2024</v>
      </c>
      <c r="C525" s="85">
        <f>+'Ark1'!L1872</f>
        <v>8</v>
      </c>
      <c r="D525" s="85" t="s">
        <v>35</v>
      </c>
      <c r="E525" s="276">
        <f>+'Ark1'!AP1872</f>
        <v>31</v>
      </c>
      <c r="F525" s="85" t="str">
        <f>+IF(G525=0,"",'Ark1'!Q1872)</f>
        <v/>
      </c>
      <c r="G525" s="361">
        <f>+'Ark1'!R1872</f>
        <v>0</v>
      </c>
      <c r="H525" s="27" t="str">
        <f>+IF(G525=0,"",'Ark1'!AE1872)</f>
        <v/>
      </c>
      <c r="I525" s="268"/>
      <c r="J525" s="27" t="str">
        <f>+IF(G525=0,"",'Ark1'!AF1872)</f>
        <v/>
      </c>
      <c r="K525" s="26" t="str">
        <f>+IF(G525=0,"",'Ark1'!T1872)</f>
        <v/>
      </c>
      <c r="L525" s="305" t="str">
        <f>+IF(G525=0,"",'Ark1'!U1872)</f>
        <v/>
      </c>
      <c r="M525" s="268"/>
      <c r="N525" s="32" t="str">
        <f>+IF(G525=0,"",'Ark1'!V1872)</f>
        <v/>
      </c>
      <c r="O525" s="32" t="str">
        <f>+IF(G525=0,"",'Ark1'!W1872)</f>
        <v/>
      </c>
      <c r="P525" s="32" t="str">
        <f>+IF(G525=0,"",'Ark1'!X1872)</f>
        <v/>
      </c>
      <c r="Q525" s="32" t="str">
        <f>+IF(G525=0,"",'Ark1'!AG1872)</f>
        <v/>
      </c>
      <c r="R525" s="32" t="str">
        <f>+IF(G525=0,"",'Ark1'!AH1872)</f>
        <v/>
      </c>
      <c r="S525" s="377" t="str">
        <f>+IF(G525=0,"",'Ark1'!AR1872)</f>
        <v/>
      </c>
      <c r="T525" s="113" t="str">
        <f>+IF(G525=0,"",'Ark1'!AS1872)</f>
        <v/>
      </c>
      <c r="U525" s="32" t="str">
        <f>+IF(G525=0,"",'Ark1'!Y1872)</f>
        <v/>
      </c>
      <c r="V525" s="26" t="str">
        <f>+IF(G525=0,"",'Ark1'!AA1872)</f>
        <v/>
      </c>
      <c r="W525" s="32" t="str">
        <f>+IF(G525=0,"",'Ark1'!AC1872)</f>
        <v/>
      </c>
      <c r="X525" s="305" t="str">
        <f t="shared" si="87"/>
        <v/>
      </c>
      <c r="Y525" s="32" t="str">
        <f t="shared" si="88"/>
        <v/>
      </c>
      <c r="Z525" s="27" t="str">
        <f t="shared" si="89"/>
        <v/>
      </c>
      <c r="AA525" s="247"/>
      <c r="AD525" s="27"/>
      <c r="AE525" s="26"/>
      <c r="AH525" s="26"/>
      <c r="AI525" s="26"/>
      <c r="AJ525" s="26"/>
      <c r="AL525" s="26"/>
      <c r="AN525" s="26"/>
      <c r="AO525" s="26"/>
    </row>
    <row r="526" spans="1:55" ht="15.6">
      <c r="A526" s="247"/>
      <c r="B526" s="330">
        <f>+'Ark1'!C1907</f>
        <v>2024</v>
      </c>
      <c r="C526" s="267">
        <f>+'Ark1'!L1907</f>
        <v>9</v>
      </c>
      <c r="D526" s="267" t="s">
        <v>36</v>
      </c>
      <c r="E526" s="275">
        <f>+'Ark1'!AP1907</f>
        <v>31</v>
      </c>
      <c r="F526" s="267" t="str">
        <f>+IF(G526=0,"",'Ark1'!Q1907)</f>
        <v/>
      </c>
      <c r="G526" s="361">
        <f>+'Ark1'!R1907</f>
        <v>0</v>
      </c>
      <c r="H526" s="268" t="str">
        <f>+IF(G526=0,"",'Ark1'!AE1907)</f>
        <v/>
      </c>
      <c r="I526" s="268"/>
      <c r="J526" s="268" t="str">
        <f>+IF(G526=0,"",'Ark1'!AF1907)</f>
        <v/>
      </c>
      <c r="K526" s="269" t="str">
        <f>+IF(G526=0,"",'Ark1'!T1907)</f>
        <v/>
      </c>
      <c r="L526" s="305" t="str">
        <f>+IF(G526=0,"",'Ark1'!U1907)</f>
        <v/>
      </c>
      <c r="M526" s="268"/>
      <c r="N526" s="270" t="str">
        <f>+IF(G526=0,"",'Ark1'!V1907)</f>
        <v/>
      </c>
      <c r="O526" s="270" t="str">
        <f>+IF(G526=0,"",'Ark1'!W1907)</f>
        <v/>
      </c>
      <c r="P526" s="270" t="str">
        <f>+IF(G526=0,"",'Ark1'!X1907)</f>
        <v/>
      </c>
      <c r="Q526" s="270" t="str">
        <f>+IF(G526=0,"",'Ark1'!AG1907)</f>
        <v/>
      </c>
      <c r="R526" s="270" t="str">
        <f>+IF(G526=0,"",'Ark1'!AH1907)</f>
        <v/>
      </c>
      <c r="S526" s="377" t="str">
        <f>+IF(G526=0,"",'Ark1'!AR1907)</f>
        <v/>
      </c>
      <c r="T526" s="113" t="str">
        <f>+IF(G526=0,"",'Ark1'!AS1907)</f>
        <v/>
      </c>
      <c r="U526" s="270" t="str">
        <f>+IF(G526=0,"",'Ark1'!Y1907)</f>
        <v/>
      </c>
      <c r="V526" s="269" t="str">
        <f>+IF(G526=0,"",'Ark1'!AA1907)</f>
        <v/>
      </c>
      <c r="W526" s="270" t="str">
        <f>+IF(G526=0,"",'Ark1'!AC1907)</f>
        <v/>
      </c>
      <c r="X526" s="305" t="str">
        <f t="shared" si="87"/>
        <v/>
      </c>
      <c r="Y526" s="270" t="str">
        <f t="shared" si="88"/>
        <v/>
      </c>
      <c r="Z526" s="268" t="str">
        <f t="shared" si="89"/>
        <v/>
      </c>
      <c r="AA526" s="247"/>
      <c r="AD526" s="27"/>
      <c r="AE526" s="26"/>
      <c r="AH526" s="26"/>
      <c r="AI526" s="26"/>
      <c r="AJ526" s="26"/>
      <c r="AL526" s="26"/>
      <c r="AN526" s="26"/>
      <c r="AO526" s="26"/>
    </row>
    <row r="527" spans="1:55" ht="15.6">
      <c r="A527" s="247"/>
      <c r="B527" s="330">
        <f>+'Ark1'!C1942</f>
        <v>2024</v>
      </c>
      <c r="C527" s="267">
        <f>+'Ark1'!L1942</f>
        <v>10</v>
      </c>
      <c r="D527" s="267" t="s">
        <v>37</v>
      </c>
      <c r="E527" s="276">
        <f>+'Ark1'!AP1942</f>
        <v>31</v>
      </c>
      <c r="F527" s="85" t="str">
        <f>+IF(G527=0,"",'Ark1'!Q1942)</f>
        <v/>
      </c>
      <c r="G527" s="361">
        <f>+'Ark1'!R1942</f>
        <v>0</v>
      </c>
      <c r="H527" s="27" t="str">
        <f>+IF(G527=0,"",'Ark1'!AE1942)</f>
        <v/>
      </c>
      <c r="I527" s="268"/>
      <c r="J527" s="27" t="str">
        <f>+IF(G527=0,"",'Ark1'!AF1942)</f>
        <v/>
      </c>
      <c r="K527" s="26" t="str">
        <f>+IF(G527=0,"",'Ark1'!T1942)</f>
        <v/>
      </c>
      <c r="L527" s="305" t="str">
        <f>+IF(G527=0,"",'Ark1'!U1942)</f>
        <v/>
      </c>
      <c r="M527" s="268"/>
      <c r="N527" s="32" t="str">
        <f>+IF(G527=0,"",'Ark1'!V1942)</f>
        <v/>
      </c>
      <c r="O527" s="32" t="str">
        <f>+IF(G527=0,"",'Ark1'!W1942)</f>
        <v/>
      </c>
      <c r="P527" s="32" t="str">
        <f>+IF(G527=0,"",'Ark1'!X1942)</f>
        <v/>
      </c>
      <c r="Q527" s="32" t="str">
        <f>+IF(G527=0,"",'Ark1'!AG1942)</f>
        <v/>
      </c>
      <c r="R527" s="32" t="str">
        <f>+IF(G527=0,"",'Ark1'!AH1942)</f>
        <v/>
      </c>
      <c r="S527" s="377" t="str">
        <f>+IF(G527=0,"",'Ark1'!AR2075)</f>
        <v/>
      </c>
      <c r="T527" s="113" t="str">
        <f>+IF(G527=0,"",'Ark1'!AS2075)</f>
        <v/>
      </c>
      <c r="U527" s="32" t="str">
        <f>+IF(G527=0,"",'Ark1'!Y1942)</f>
        <v/>
      </c>
      <c r="V527" s="26" t="str">
        <f>+IF(G527=0,"",'Ark1'!AA1942)</f>
        <v/>
      </c>
      <c r="W527" s="32" t="str">
        <f>+IF(G527=0,"",'Ark1'!AC1942)</f>
        <v/>
      </c>
      <c r="X527" s="305" t="str">
        <f t="shared" si="87"/>
        <v/>
      </c>
      <c r="Y527" s="32" t="str">
        <f t="shared" si="88"/>
        <v/>
      </c>
      <c r="Z527" s="27" t="str">
        <f t="shared" si="89"/>
        <v/>
      </c>
      <c r="AA527" s="247"/>
      <c r="AD527" s="27"/>
      <c r="AE527" s="26"/>
      <c r="AH527" s="26"/>
      <c r="AI527" s="26"/>
      <c r="AJ527" s="26"/>
      <c r="AL527" s="26"/>
      <c r="AN527" s="26"/>
      <c r="AO527" s="26"/>
    </row>
    <row r="528" spans="1:55" ht="15.6">
      <c r="A528" s="247"/>
      <c r="B528" s="330">
        <f>+'Ark1'!C1977</f>
        <v>2024</v>
      </c>
      <c r="C528" s="267">
        <f>+'Ark1'!L1977</f>
        <v>11</v>
      </c>
      <c r="D528" s="267" t="s">
        <v>38</v>
      </c>
      <c r="E528" s="275">
        <f>+'Ark1'!AP1977</f>
        <v>31</v>
      </c>
      <c r="F528" s="267" t="str">
        <f>+IF(G528=0,"",'Ark1'!Q1977)</f>
        <v/>
      </c>
      <c r="G528" s="361">
        <f>+'Ark1'!R1977</f>
        <v>0</v>
      </c>
      <c r="H528" s="268" t="str">
        <f>+IF(G528=0,"",'Ark1'!AE1977)</f>
        <v/>
      </c>
      <c r="I528" s="268"/>
      <c r="J528" s="268" t="str">
        <f>+IF(G528=0,"",'Ark1'!AF1977)</f>
        <v/>
      </c>
      <c r="K528" s="269" t="str">
        <f>+IF(G528=0,"",'Ark1'!T1977)</f>
        <v/>
      </c>
      <c r="L528" s="305" t="str">
        <f>+IF(G528=0,"",'Ark1'!U1977)</f>
        <v/>
      </c>
      <c r="M528" s="268"/>
      <c r="N528" s="270" t="str">
        <f>+IF(G528=0,"",'Ark1'!V1977)</f>
        <v/>
      </c>
      <c r="O528" s="270" t="str">
        <f>+IF(G528=0,"",'Ark1'!W1977)</f>
        <v/>
      </c>
      <c r="P528" s="270" t="str">
        <f>+IF(G528=0,"",'Ark1'!X1977)</f>
        <v/>
      </c>
      <c r="Q528" s="270" t="str">
        <f>+IF(G528=0,"",'Ark1'!AG1977)</f>
        <v/>
      </c>
      <c r="R528" s="270" t="str">
        <f>+IF(G528=0,"",'Ark1'!AH1977)</f>
        <v/>
      </c>
      <c r="S528" s="377" t="str">
        <f>+IF(G528=0,"",'Ark1'!AR2076)</f>
        <v/>
      </c>
      <c r="T528" s="113" t="str">
        <f>+IF(G528=0,"",'Ark1'!AS2076)</f>
        <v/>
      </c>
      <c r="U528" s="270" t="str">
        <f>+IF(G528=0,"",'Ark1'!Y1977)</f>
        <v/>
      </c>
      <c r="V528" s="269" t="str">
        <f>+IF(G528=0,"",'Ark1'!AA1977)</f>
        <v/>
      </c>
      <c r="W528" s="270" t="str">
        <f>+IF(G528=0,"",'Ark1'!AC1977)</f>
        <v/>
      </c>
      <c r="X528" s="305" t="str">
        <f t="shared" si="87"/>
        <v/>
      </c>
      <c r="Y528" s="270" t="str">
        <f t="shared" si="88"/>
        <v/>
      </c>
      <c r="Z528" s="268" t="str">
        <f t="shared" si="89"/>
        <v/>
      </c>
      <c r="AA528" s="247"/>
      <c r="AD528" s="27"/>
      <c r="AE528" s="26"/>
      <c r="AH528" s="26"/>
      <c r="AI528" s="26"/>
      <c r="AJ528" s="26"/>
      <c r="AL528" s="26"/>
      <c r="AN528" s="26"/>
      <c r="AO528" s="26"/>
    </row>
    <row r="529" spans="1:56" ht="15.6">
      <c r="A529" s="247"/>
      <c r="B529" s="330">
        <f>+'Ark1'!C2012</f>
        <v>2024</v>
      </c>
      <c r="C529" s="267">
        <f>+'Ark1'!L2012</f>
        <v>12</v>
      </c>
      <c r="D529" s="267" t="s">
        <v>39</v>
      </c>
      <c r="E529" s="276">
        <f>+'Ark1'!AP2012</f>
        <v>31</v>
      </c>
      <c r="F529" s="85" t="str">
        <f>+IF(G529=0,"",'Ark1'!Q2012)</f>
        <v/>
      </c>
      <c r="G529" s="361">
        <f>+'Ark1'!R2012</f>
        <v>0</v>
      </c>
      <c r="H529" s="27" t="str">
        <f>+IF(G529=0,"",'Ark1'!AE2012)</f>
        <v/>
      </c>
      <c r="I529" s="268"/>
      <c r="J529" s="27" t="str">
        <f>+IF(G529=0,"",'Ark1'!AF2012)</f>
        <v/>
      </c>
      <c r="K529" s="26" t="str">
        <f>+IF(G529=0,"",'Ark1'!T2012)</f>
        <v/>
      </c>
      <c r="L529" s="305" t="str">
        <f>+IF(G529=0,"",'Ark1'!U2012)</f>
        <v/>
      </c>
      <c r="M529" s="268"/>
      <c r="N529" s="32" t="str">
        <f>+IF(G529=0,"",'Ark1'!V2012)</f>
        <v/>
      </c>
      <c r="O529" s="32" t="str">
        <f>+IF(G529=0,"",'Ark1'!W2012)</f>
        <v/>
      </c>
      <c r="P529" s="32" t="str">
        <f>+IF(G529=0,"",'Ark1'!X2012)</f>
        <v/>
      </c>
      <c r="Q529" s="32" t="str">
        <f>+IF(G529=0,"",'Ark1'!AG2012)</f>
        <v/>
      </c>
      <c r="R529" s="32" t="str">
        <f>+IF(G529=0,"",'Ark1'!AH2012)</f>
        <v/>
      </c>
      <c r="S529" s="377" t="str">
        <f>+IF(G529=0,"",'Ark1'!AR2077)</f>
        <v/>
      </c>
      <c r="T529" s="113" t="str">
        <f>+IF(G529=0,"",'Ark1'!AS2077)</f>
        <v/>
      </c>
      <c r="U529" s="32" t="str">
        <f>+IF(G529=0,"",'Ark1'!Y2012)</f>
        <v/>
      </c>
      <c r="V529" s="26" t="str">
        <f>+IF(G529=0,"",'Ark1'!AA2012)</f>
        <v/>
      </c>
      <c r="W529" s="32" t="str">
        <f>+IF(G529=0,"",'Ark1'!AC2012)</f>
        <v/>
      </c>
      <c r="X529" s="305" t="str">
        <f t="shared" si="87"/>
        <v/>
      </c>
      <c r="Y529" s="32" t="str">
        <f t="shared" si="88"/>
        <v/>
      </c>
      <c r="Z529" s="27" t="str">
        <f t="shared" si="89"/>
        <v/>
      </c>
      <c r="AA529" s="247"/>
      <c r="AD529" s="27"/>
      <c r="AE529" s="26"/>
      <c r="AH529" s="26"/>
      <c r="AI529" s="26"/>
      <c r="AJ529" s="26"/>
      <c r="AL529" s="26"/>
      <c r="AN529" s="26"/>
      <c r="AO529" s="26"/>
    </row>
    <row r="530" spans="1:56" ht="15.6">
      <c r="A530" s="247"/>
      <c r="B530" s="330">
        <f>+'Ark1'!C2047</f>
        <v>2024</v>
      </c>
      <c r="C530" s="267">
        <f>+'Ark1'!L2047</f>
        <v>13</v>
      </c>
      <c r="D530" s="267" t="s">
        <v>40</v>
      </c>
      <c r="E530" s="275">
        <f>+'Ark1'!AP2047</f>
        <v>31</v>
      </c>
      <c r="F530" s="267" t="str">
        <f>+IF(G530=0,"",'Ark1'!Q2047)</f>
        <v/>
      </c>
      <c r="G530" s="361">
        <f>+'Ark1'!R2047</f>
        <v>0</v>
      </c>
      <c r="H530" s="268" t="str">
        <f>+IF(G530=0,"",'Ark1'!AE2047)</f>
        <v/>
      </c>
      <c r="I530" s="268"/>
      <c r="J530" s="268" t="str">
        <f>+IF(G530=0,"",'Ark1'!AF2047)</f>
        <v/>
      </c>
      <c r="K530" s="269" t="str">
        <f>+IF(G530=0,"",'Ark1'!T2047)</f>
        <v/>
      </c>
      <c r="L530" s="305" t="str">
        <f>+IF(G530=0,"",'Ark1'!U2047)</f>
        <v/>
      </c>
      <c r="M530" s="268"/>
      <c r="N530" s="270" t="str">
        <f>+IF(G530=0,"",'Ark1'!V2047)</f>
        <v/>
      </c>
      <c r="O530" s="270" t="str">
        <f>+IF(G530=0,"",'Ark1'!W2047)</f>
        <v/>
      </c>
      <c r="P530" s="270" t="str">
        <f>+IF(G530=0,"",'Ark1'!X2047)</f>
        <v/>
      </c>
      <c r="Q530" s="270" t="str">
        <f>+IF(G530=0,"",'Ark1'!AG2047)</f>
        <v/>
      </c>
      <c r="R530" s="270" t="str">
        <f>+IF(G530=0,"",'Ark1'!AH2047)</f>
        <v/>
      </c>
      <c r="S530" s="377" t="str">
        <f>+IF(G530=0,"",'Ark1'!AR2078)</f>
        <v/>
      </c>
      <c r="T530" s="113" t="str">
        <f>+IF(G530=0,"",'Ark1'!AS2078)</f>
        <v/>
      </c>
      <c r="U530" s="270" t="str">
        <f>+IF(G530=0,"",'Ark1'!Y2047)</f>
        <v/>
      </c>
      <c r="V530" s="269" t="str">
        <f>+IF(G530=0,"",'Ark1'!AA2047)</f>
        <v/>
      </c>
      <c r="W530" s="270" t="str">
        <f>+IF(G530=0,"",'Ark1'!AC2047)</f>
        <v/>
      </c>
      <c r="X530" s="305" t="str">
        <f t="shared" si="87"/>
        <v/>
      </c>
      <c r="Y530" s="270" t="str">
        <f t="shared" si="88"/>
        <v/>
      </c>
      <c r="Z530" s="268" t="str">
        <f t="shared" si="89"/>
        <v/>
      </c>
      <c r="AA530" s="247"/>
      <c r="AD530" s="27"/>
      <c r="AE530" s="26"/>
      <c r="AH530" s="26"/>
      <c r="AI530" s="26"/>
      <c r="AJ530" s="26"/>
      <c r="AL530" s="26"/>
      <c r="AN530" s="26"/>
      <c r="AO530" s="26"/>
    </row>
    <row r="531" spans="1:56" ht="15.6">
      <c r="A531" s="247"/>
      <c r="B531" s="330">
        <f>+'Ark1'!C2082</f>
        <v>2024</v>
      </c>
      <c r="C531" s="267">
        <f>+'Ark1'!L2082</f>
        <v>14</v>
      </c>
      <c r="D531" s="267" t="s">
        <v>403</v>
      </c>
      <c r="E531" s="276">
        <f>+'Ark1'!AP2082</f>
        <v>31</v>
      </c>
      <c r="F531" s="85" t="str">
        <f>+IF(G531=0,"",'Ark1'!Q2082)</f>
        <v/>
      </c>
      <c r="G531" s="361">
        <f>+'Ark1'!R2082</f>
        <v>0</v>
      </c>
      <c r="H531" s="27" t="str">
        <f>+IF(G531=0,"",'Ark1'!AE2082)</f>
        <v/>
      </c>
      <c r="I531" s="268"/>
      <c r="J531" s="27" t="str">
        <f>+IF(G531=0,"",'Ark1'!AF2082)</f>
        <v/>
      </c>
      <c r="K531" s="26" t="str">
        <f>+IF(G531=0,"",'Ark1'!T2082)</f>
        <v/>
      </c>
      <c r="L531" s="305" t="str">
        <f>+IF(G531=0,"",'Ark1'!U2082)</f>
        <v/>
      </c>
      <c r="M531" s="268"/>
      <c r="N531" s="32" t="str">
        <f>+IF(G531=0,"",'Ark1'!V2082)</f>
        <v/>
      </c>
      <c r="O531" s="32" t="str">
        <f>+IF(G531=0,"",'Ark1'!W2082)</f>
        <v/>
      </c>
      <c r="P531" s="32" t="str">
        <f>+IF(G531=0,"",'Ark1'!X2082)</f>
        <v/>
      </c>
      <c r="Q531" s="32" t="str">
        <f>+IF(G531=0,"",'Ark1'!AG2082)</f>
        <v/>
      </c>
      <c r="R531" s="32" t="str">
        <f>+IF(G531=0,"",'Ark1'!AH2082)</f>
        <v/>
      </c>
      <c r="S531" s="377" t="str">
        <f>+IF(G531=0,"",'Ark1'!AR2079)</f>
        <v/>
      </c>
      <c r="T531" s="113" t="str">
        <f>+IF(G531=0,"",'Ark1'!AS2079)</f>
        <v/>
      </c>
      <c r="U531" s="32" t="str">
        <f>+IF(G531=0,"",'Ark1'!Y2082)</f>
        <v/>
      </c>
      <c r="V531" s="26" t="str">
        <f>+IF(G531=0,"",'Ark1'!AA2082)</f>
        <v/>
      </c>
      <c r="W531" s="32" t="str">
        <f>+IF(G531=0,"",'Ark1'!AC2082)</f>
        <v/>
      </c>
      <c r="X531" s="305" t="str">
        <f t="shared" si="87"/>
        <v/>
      </c>
      <c r="Y531" s="32" t="str">
        <f t="shared" si="88"/>
        <v/>
      </c>
      <c r="Z531" s="27" t="str">
        <f t="shared" si="89"/>
        <v/>
      </c>
      <c r="AA531" s="247"/>
      <c r="AD531" s="27"/>
      <c r="AE531" s="26"/>
      <c r="AH531" s="26"/>
      <c r="AI531" s="26"/>
      <c r="AJ531" s="26"/>
      <c r="AL531" s="26"/>
      <c r="AN531" s="26"/>
      <c r="AO531" s="26"/>
    </row>
    <row r="532" spans="1:56" ht="15.6">
      <c r="A532" s="247"/>
      <c r="B532" s="330">
        <f>+'Ark1'!C2117</f>
        <v>2024</v>
      </c>
      <c r="C532" s="267">
        <f>+'Ark1'!L2117</f>
        <v>15</v>
      </c>
      <c r="D532" s="267" t="s">
        <v>41</v>
      </c>
      <c r="E532" s="267">
        <f>+'Ark1'!AP2117</f>
        <v>31</v>
      </c>
      <c r="F532" s="267" t="str">
        <f>+IF(G532=0,"",'Ark1'!Q2117)</f>
        <v/>
      </c>
      <c r="G532" s="361">
        <f>+'Ark1'!R2117</f>
        <v>0</v>
      </c>
      <c r="H532" s="268" t="str">
        <f>+IF(G532=0,"",'Ark1'!AE2117)</f>
        <v/>
      </c>
      <c r="I532" s="268"/>
      <c r="J532" s="268" t="str">
        <f>+IF(G532=0,"",'Ark1'!AF2117)</f>
        <v/>
      </c>
      <c r="K532" s="269" t="str">
        <f>+IF(G532=0,"",'Ark1'!T2117)</f>
        <v/>
      </c>
      <c r="L532" s="380" t="str">
        <f>+IF(G532=0,"",'Ark1'!U2117)</f>
        <v/>
      </c>
      <c r="M532" s="268"/>
      <c r="N532" s="270" t="str">
        <f>+IF(G532=0,"",'Ark1'!V2117)</f>
        <v/>
      </c>
      <c r="O532" s="270" t="str">
        <f>+IF(G532=0,"",'Ark1'!W2117)</f>
        <v/>
      </c>
      <c r="P532" s="270" t="str">
        <f>+IF(G532=0,"",'Ark1'!X2117)</f>
        <v/>
      </c>
      <c r="Q532" s="270" t="str">
        <f>+IF(G532=0,"",'Ark1'!AG2117)</f>
        <v/>
      </c>
      <c r="R532" s="270" t="str">
        <f>+IF(G532=0,"",'Ark1'!AH2117)</f>
        <v/>
      </c>
      <c r="S532" s="377" t="str">
        <f>+IF(G532=0,"",'Ark1'!AR2080)</f>
        <v/>
      </c>
      <c r="T532" s="113" t="str">
        <f>+IF(G532=0,"",'Ark1'!AS2080)</f>
        <v/>
      </c>
      <c r="U532" s="270" t="str">
        <f>+IF(G532=0,"",'Ark1'!Y2117)</f>
        <v/>
      </c>
      <c r="V532" s="269" t="str">
        <f>+IF(G532=0,"",'Ark1'!AA2117)</f>
        <v/>
      </c>
      <c r="W532" s="270" t="str">
        <f>+IF(G532=0,"",'Ark1'!AC2117)</f>
        <v/>
      </c>
      <c r="X532" s="305" t="str">
        <f t="shared" si="87"/>
        <v/>
      </c>
      <c r="Y532" s="270" t="str">
        <f t="shared" si="88"/>
        <v/>
      </c>
      <c r="Z532" s="268" t="str">
        <f t="shared" si="89"/>
        <v/>
      </c>
      <c r="AA532" s="247"/>
      <c r="AD532" s="27"/>
      <c r="AE532" s="26"/>
      <c r="AH532" s="26"/>
      <c r="AI532" s="26"/>
      <c r="AJ532" s="26"/>
      <c r="AL532" s="26"/>
      <c r="AN532" s="26"/>
      <c r="AO532" s="26"/>
    </row>
    <row r="533" spans="1:56" ht="19.8">
      <c r="A533" s="247"/>
      <c r="B533" s="247"/>
      <c r="C533" s="247"/>
      <c r="D533" s="247"/>
      <c r="E533" s="247"/>
      <c r="F533" s="247"/>
      <c r="G533" s="247"/>
      <c r="H533" s="247"/>
      <c r="I533" s="247"/>
      <c r="J533" s="247"/>
      <c r="K533" s="247"/>
      <c r="L533" s="247"/>
      <c r="M533" s="247"/>
      <c r="N533" s="249"/>
      <c r="O533" s="247"/>
      <c r="P533" s="247"/>
      <c r="Q533" s="247"/>
      <c r="R533" s="247"/>
      <c r="S533" s="247"/>
      <c r="T533" s="247"/>
      <c r="U533" s="247"/>
      <c r="V533" s="247"/>
      <c r="W533" s="247"/>
      <c r="X533" s="247"/>
      <c r="Y533" s="247"/>
      <c r="Z533" s="247"/>
      <c r="AA533" s="247"/>
      <c r="AB533" s="250"/>
      <c r="AD533" s="27"/>
      <c r="AE533" s="26"/>
      <c r="AF533" s="251"/>
      <c r="AG533" s="85"/>
      <c r="AK533" s="85"/>
      <c r="BC533" s="263"/>
    </row>
    <row r="534" spans="1:56" ht="19.8">
      <c r="A534" s="247"/>
      <c r="B534" s="247"/>
      <c r="C534" s="265"/>
      <c r="D534" s="247"/>
      <c r="E534" s="247"/>
      <c r="F534" s="247"/>
      <c r="G534" s="247"/>
      <c r="H534" s="248"/>
      <c r="I534" s="247"/>
      <c r="J534" s="248"/>
      <c r="K534" s="247"/>
      <c r="L534" s="247"/>
      <c r="M534" s="247"/>
      <c r="N534" s="249"/>
      <c r="O534" s="249"/>
      <c r="P534" s="249"/>
      <c r="Q534" s="247"/>
      <c r="R534" s="249"/>
      <c r="S534" s="249"/>
      <c r="T534" s="249"/>
      <c r="U534" s="249"/>
      <c r="V534" s="247"/>
      <c r="W534" s="249"/>
      <c r="X534" s="247"/>
      <c r="Y534" s="249"/>
      <c r="Z534" s="248"/>
      <c r="AA534" s="247"/>
      <c r="AB534" s="250"/>
      <c r="AD534" s="27"/>
      <c r="AE534" s="26"/>
      <c r="AF534" s="251"/>
      <c r="AG534" s="85"/>
      <c r="AK534" s="85"/>
      <c r="BC534" s="263"/>
    </row>
    <row r="535" spans="1:56" ht="22.8">
      <c r="A535" s="346" t="str">
        <f>+Raser!C39</f>
        <v>Salers</v>
      </c>
      <c r="B535" s="247"/>
      <c r="C535" s="265"/>
      <c r="D535" s="346"/>
      <c r="E535" s="247"/>
      <c r="F535" s="247"/>
      <c r="G535" s="265" t="s">
        <v>639</v>
      </c>
      <c r="H535" s="280">
        <f>SUM(G541:G555)</f>
        <v>0</v>
      </c>
      <c r="I535" s="248"/>
      <c r="J535" s="247"/>
      <c r="K535" s="248"/>
      <c r="L535" s="247"/>
      <c r="M535" s="345" t="str">
        <f>+Raser!P39</f>
        <v/>
      </c>
      <c r="N535" s="249" t="s">
        <v>562</v>
      </c>
      <c r="O535" s="247"/>
      <c r="P535" s="249"/>
      <c r="Q535" s="249"/>
      <c r="R535" s="247"/>
      <c r="S535" s="247"/>
      <c r="T535" s="247"/>
      <c r="U535" s="249"/>
      <c r="V535" s="249"/>
      <c r="W535" s="247"/>
      <c r="X535" s="249"/>
      <c r="Y535" s="345" t="str">
        <f>+Raser!V39</f>
        <v/>
      </c>
      <c r="Z535" s="249" t="s">
        <v>621</v>
      </c>
      <c r="AA535" s="248"/>
      <c r="AB535" s="250"/>
      <c r="AC535" s="250"/>
      <c r="AD535" s="27"/>
      <c r="AF535" s="26"/>
      <c r="AG535" s="251"/>
      <c r="AK535" s="85"/>
      <c r="BD535" s="263"/>
    </row>
    <row r="536" spans="1:56" ht="14.25" customHeight="1">
      <c r="A536" s="247"/>
      <c r="B536" s="247"/>
      <c r="C536" s="265"/>
      <c r="D536" s="344"/>
      <c r="E536" s="247"/>
      <c r="F536" s="265"/>
      <c r="G536" s="265"/>
      <c r="H536" s="265"/>
      <c r="I536" s="265"/>
      <c r="J536" s="265"/>
      <c r="K536" s="265"/>
      <c r="L536" s="265"/>
      <c r="M536" s="265"/>
      <c r="N536" s="266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48"/>
      <c r="AA536" s="247"/>
      <c r="AB536" s="250"/>
      <c r="AD536" s="27"/>
      <c r="AE536" s="26"/>
      <c r="AF536" s="251"/>
      <c r="AG536" s="85"/>
      <c r="AK536" s="85"/>
      <c r="BC536" s="263"/>
    </row>
    <row r="537" spans="1:56" ht="19.8">
      <c r="A537" s="247"/>
      <c r="B537" s="247"/>
      <c r="C537" s="247"/>
      <c r="D537" s="247"/>
      <c r="E537" s="247"/>
      <c r="F537" s="247"/>
      <c r="G537" s="247"/>
      <c r="H537" s="248"/>
      <c r="I537" s="247"/>
      <c r="J537" s="248"/>
      <c r="K537" s="247"/>
      <c r="L537" s="247"/>
      <c r="M537" s="247"/>
      <c r="N537" s="249"/>
      <c r="O537" s="249"/>
      <c r="P537" s="249"/>
      <c r="Q537" s="247"/>
      <c r="R537" s="249"/>
      <c r="S537" s="249"/>
      <c r="T537" s="249"/>
      <c r="U537" s="249"/>
      <c r="V537" s="247"/>
      <c r="W537" s="249"/>
      <c r="X537" s="265" t="s">
        <v>479</v>
      </c>
      <c r="Y537" s="266" t="s">
        <v>81</v>
      </c>
      <c r="Z537" s="264" t="s">
        <v>4</v>
      </c>
      <c r="AA537" s="247"/>
      <c r="AB537" s="250"/>
      <c r="AD537" s="27"/>
      <c r="AE537" s="26"/>
      <c r="AF537" s="251"/>
      <c r="AG537" s="85"/>
      <c r="AK537" s="85"/>
      <c r="BC537" s="263"/>
    </row>
    <row r="538" spans="1:56" ht="19.8">
      <c r="A538" s="247"/>
      <c r="B538" s="247"/>
      <c r="C538" s="247"/>
      <c r="D538" s="265"/>
      <c r="E538" s="247"/>
      <c r="F538" s="265" t="s">
        <v>4</v>
      </c>
      <c r="G538" s="247"/>
      <c r="H538" s="248"/>
      <c r="I538" s="248"/>
      <c r="J538" s="248"/>
      <c r="K538" s="265" t="s">
        <v>24</v>
      </c>
      <c r="L538" s="248"/>
      <c r="M538" s="248"/>
      <c r="N538" s="249" t="s">
        <v>404</v>
      </c>
      <c r="O538" s="249" t="s">
        <v>404</v>
      </c>
      <c r="P538" s="249" t="s">
        <v>404</v>
      </c>
      <c r="Q538" s="266" t="s">
        <v>527</v>
      </c>
      <c r="R538" s="249" t="s">
        <v>404</v>
      </c>
      <c r="S538" s="249"/>
      <c r="T538" s="249"/>
      <c r="U538" s="266" t="s">
        <v>424</v>
      </c>
      <c r="V538" s="247"/>
      <c r="W538" s="266" t="s">
        <v>570</v>
      </c>
      <c r="X538" s="265" t="s">
        <v>567</v>
      </c>
      <c r="Y538" s="266" t="s">
        <v>44</v>
      </c>
      <c r="Z538" s="264" t="s">
        <v>10</v>
      </c>
      <c r="AA538" s="247"/>
      <c r="AB538" s="250"/>
      <c r="AD538" s="27"/>
      <c r="AE538" s="26"/>
      <c r="AF538" s="251"/>
      <c r="AG538" s="85"/>
      <c r="AK538" s="85"/>
      <c r="BC538" s="263"/>
    </row>
    <row r="539" spans="1:56" ht="19.8">
      <c r="A539" s="265"/>
      <c r="B539" s="265"/>
      <c r="C539" s="247"/>
      <c r="D539" s="247"/>
      <c r="E539" s="265"/>
      <c r="F539" s="265" t="s">
        <v>477</v>
      </c>
      <c r="G539" s="265" t="s">
        <v>4</v>
      </c>
      <c r="H539" s="264" t="s">
        <v>4</v>
      </c>
      <c r="I539" s="264"/>
      <c r="J539" s="264" t="s">
        <v>1</v>
      </c>
      <c r="K539" s="265" t="s">
        <v>483</v>
      </c>
      <c r="L539" s="264" t="s">
        <v>24</v>
      </c>
      <c r="M539" s="264"/>
      <c r="N539" s="266" t="s">
        <v>537</v>
      </c>
      <c r="O539" s="266" t="s">
        <v>569</v>
      </c>
      <c r="P539" s="266" t="s">
        <v>489</v>
      </c>
      <c r="Q539" s="266" t="s">
        <v>548</v>
      </c>
      <c r="R539" s="266" t="s">
        <v>491</v>
      </c>
      <c r="S539" s="427" t="s">
        <v>24</v>
      </c>
      <c r="T539" s="427" t="s">
        <v>24</v>
      </c>
      <c r="U539" s="266"/>
      <c r="V539" s="265" t="s">
        <v>415</v>
      </c>
      <c r="W539" s="266" t="s">
        <v>1</v>
      </c>
      <c r="X539" s="265" t="s">
        <v>71</v>
      </c>
      <c r="Y539" s="266" t="s">
        <v>531</v>
      </c>
      <c r="Z539" s="264" t="s">
        <v>71</v>
      </c>
      <c r="AA539" s="247"/>
      <c r="AB539" s="250"/>
      <c r="AD539" s="27"/>
      <c r="AE539" s="26"/>
      <c r="AF539" s="251"/>
      <c r="AG539" s="85"/>
      <c r="AK539" s="85"/>
      <c r="BC539" s="263"/>
    </row>
    <row r="540" spans="1:56" ht="19.8">
      <c r="A540" s="247"/>
      <c r="B540" s="247"/>
      <c r="C540" s="265" t="s">
        <v>0</v>
      </c>
      <c r="D540" s="265"/>
      <c r="E540" s="265" t="s">
        <v>595</v>
      </c>
      <c r="F540" s="49" t="s">
        <v>478</v>
      </c>
      <c r="G540" s="49" t="s">
        <v>10</v>
      </c>
      <c r="H540" s="86" t="s">
        <v>404</v>
      </c>
      <c r="I540" s="86"/>
      <c r="J540" s="86" t="s">
        <v>404</v>
      </c>
      <c r="K540" s="49" t="s">
        <v>416</v>
      </c>
      <c r="L540" s="86" t="s">
        <v>45</v>
      </c>
      <c r="M540" s="86"/>
      <c r="N540" s="74" t="s">
        <v>538</v>
      </c>
      <c r="O540" s="74" t="s">
        <v>546</v>
      </c>
      <c r="P540" s="74" t="s">
        <v>441</v>
      </c>
      <c r="Q540" s="74" t="s">
        <v>485</v>
      </c>
      <c r="R540" s="74" t="s">
        <v>472</v>
      </c>
      <c r="S540" s="427" t="s">
        <v>725</v>
      </c>
      <c r="T540" s="427" t="s">
        <v>726</v>
      </c>
      <c r="U540" s="74" t="s">
        <v>1</v>
      </c>
      <c r="V540" s="49" t="s">
        <v>416</v>
      </c>
      <c r="W540" s="74" t="s">
        <v>528</v>
      </c>
      <c r="X540" s="49" t="s">
        <v>488</v>
      </c>
      <c r="Y540" s="74" t="s">
        <v>45</v>
      </c>
      <c r="Z540" s="86" t="s">
        <v>551</v>
      </c>
      <c r="AA540" s="247"/>
      <c r="AB540" s="250"/>
      <c r="AD540" s="27"/>
      <c r="AE540" s="26"/>
      <c r="AF540" s="251"/>
      <c r="AG540" s="85"/>
      <c r="AK540" s="85"/>
      <c r="BC540" s="263"/>
    </row>
    <row r="541" spans="1:56" ht="15.6">
      <c r="A541" s="247"/>
      <c r="B541" s="267">
        <f>+'Ark1'!C1628</f>
        <v>2024</v>
      </c>
      <c r="C541" s="267">
        <f>+'Ark1'!L1628</f>
        <v>1</v>
      </c>
      <c r="D541" s="267" t="s">
        <v>29</v>
      </c>
      <c r="E541" s="267">
        <f>+'Ark1'!AP1628</f>
        <v>32</v>
      </c>
      <c r="F541" s="267" t="str">
        <f>+IF(G541=0,"",'Ark1'!Q1628)</f>
        <v/>
      </c>
      <c r="G541" s="361">
        <f>+'Ark1'!R1628</f>
        <v>0</v>
      </c>
      <c r="H541" s="268" t="str">
        <f>+IF(G541=0,"",'Ark1'!AE1628)</f>
        <v/>
      </c>
      <c r="I541" s="268"/>
      <c r="J541" s="268" t="str">
        <f>+IF(G541=0,"",'Ark1'!AF1628)</f>
        <v/>
      </c>
      <c r="K541" s="269" t="str">
        <f>+IF(G541=0,"",'Ark1'!T1628)</f>
        <v/>
      </c>
      <c r="L541" s="305" t="str">
        <f>+IF(G541=0,"",'Ark1'!U1628)</f>
        <v/>
      </c>
      <c r="M541" s="268"/>
      <c r="N541" s="270" t="str">
        <f>+IF(G541=0,"",'Ark1'!V1628)</f>
        <v/>
      </c>
      <c r="O541" s="270" t="str">
        <f>+IF(G541=0,"",'Ark1'!W1628)</f>
        <v/>
      </c>
      <c r="P541" s="270" t="str">
        <f>+IF(G541=0,"",'Ark1'!X1628)</f>
        <v/>
      </c>
      <c r="Q541" s="270" t="str">
        <f>+IF(G541=0,"",'Ark1'!AG1628)</f>
        <v/>
      </c>
      <c r="R541" s="270" t="str">
        <f>+IF(G541=0,"",'Ark1'!AH1628)</f>
        <v/>
      </c>
      <c r="S541" s="377" t="str">
        <f>+IF(G541=0,"",'Ark1'!AR2002)</f>
        <v/>
      </c>
      <c r="T541" s="113" t="str">
        <f>+IF(G541=0,"",'Ark1'!AS2002)</f>
        <v/>
      </c>
      <c r="U541" s="270" t="str">
        <f>+IF(G541=0,"",'Ark1'!Y1628)</f>
        <v/>
      </c>
      <c r="V541" s="269" t="str">
        <f>+IF(G541=0,"",'Ark1'!AA1628)</f>
        <v/>
      </c>
      <c r="W541" s="270" t="str">
        <f>+IF(G541=0,"",'Ark1'!AC1628)</f>
        <v/>
      </c>
      <c r="X541" s="305" t="str">
        <f t="shared" ref="X541:X555" si="90">IF(G541=0,"",1000*L541/Q541)</f>
        <v/>
      </c>
      <c r="Y541" s="270" t="str">
        <f t="shared" ref="Y541:Y555" si="91">IF(G541=0,"",L541/C541)</f>
        <v/>
      </c>
      <c r="Z541" s="268" t="str">
        <f t="shared" ref="Z541:Z555" si="92">IF(G541=0,"",G541/F541)</f>
        <v/>
      </c>
      <c r="AA541" s="247"/>
      <c r="AD541" s="27"/>
      <c r="AE541" s="26"/>
      <c r="AH541" s="26"/>
      <c r="AI541" s="26"/>
      <c r="AJ541" s="26"/>
      <c r="AL541" s="26"/>
    </row>
    <row r="542" spans="1:56" ht="15.6">
      <c r="A542" s="247"/>
      <c r="B542" s="306">
        <f>+'Ark1'!C1663</f>
        <v>2024</v>
      </c>
      <c r="C542" s="85">
        <f>+'Ark1'!L1663</f>
        <v>2</v>
      </c>
      <c r="D542" s="85" t="s">
        <v>30</v>
      </c>
      <c r="E542" s="85">
        <f>+'Ark1'!AP1663</f>
        <v>32</v>
      </c>
      <c r="F542" s="85" t="str">
        <f>+IF(G542=0,"",'Ark1'!Q1663)</f>
        <v/>
      </c>
      <c r="G542" s="361">
        <f>+'Ark1'!R1663</f>
        <v>0</v>
      </c>
      <c r="H542" s="27" t="str">
        <f>+IF(G542=0,"",'Ark1'!AE1663)</f>
        <v/>
      </c>
      <c r="I542" s="268"/>
      <c r="J542" s="27" t="str">
        <f>+IF(G542=0,"",'Ark1'!AF1663)</f>
        <v/>
      </c>
      <c r="K542" s="26" t="str">
        <f>+IF(G542=0,"",'Ark1'!T1663)</f>
        <v/>
      </c>
      <c r="L542" s="305" t="str">
        <f>+IF(G542=0,"",'Ark1'!U1663)</f>
        <v/>
      </c>
      <c r="M542" s="268"/>
      <c r="N542" s="32" t="str">
        <f>+IF(G542=0,"",'Ark1'!V1663)</f>
        <v/>
      </c>
      <c r="O542" s="32" t="str">
        <f>+IF(G542=0,"",'Ark1'!W1663)</f>
        <v/>
      </c>
      <c r="P542" s="32" t="str">
        <f>+IF(G542=0,"",'Ark1'!X1663)</f>
        <v/>
      </c>
      <c r="Q542" s="32" t="str">
        <f>+IF(G542=0,"",'Ark1'!AG1663)</f>
        <v/>
      </c>
      <c r="R542" s="32" t="str">
        <f>+IF(G542=0,"",'Ark1'!AH1663)</f>
        <v/>
      </c>
      <c r="S542" s="377" t="str">
        <f>+IF(G542=0,"",'Ark1'!AR2037)</f>
        <v/>
      </c>
      <c r="T542" s="113" t="str">
        <f>+IF(G542=0,"",'Ark1'!AS2037)</f>
        <v/>
      </c>
      <c r="U542" s="32" t="str">
        <f>+IF(G542=0,"",'Ark1'!Y1663)</f>
        <v/>
      </c>
      <c r="V542" s="26" t="str">
        <f>+IF(G542=0,"",'Ark1'!AA1663)</f>
        <v/>
      </c>
      <c r="W542" s="32" t="str">
        <f>+IF(G542=0,"",'Ark1'!AC1663)</f>
        <v/>
      </c>
      <c r="X542" s="305" t="str">
        <f t="shared" si="90"/>
        <v/>
      </c>
      <c r="Y542" s="32" t="str">
        <f t="shared" si="91"/>
        <v/>
      </c>
      <c r="Z542" s="27" t="str">
        <f t="shared" si="92"/>
        <v/>
      </c>
      <c r="AA542" s="247"/>
      <c r="AD542" s="27"/>
      <c r="AE542" s="26"/>
      <c r="AH542" s="26"/>
      <c r="AI542" s="26"/>
      <c r="AJ542" s="26"/>
      <c r="AL542" s="26"/>
    </row>
    <row r="543" spans="1:56" ht="15.6">
      <c r="A543" s="247"/>
      <c r="B543" s="306">
        <f>+'Ark1'!C1698</f>
        <v>2024</v>
      </c>
      <c r="C543" s="267">
        <f>+'Ark1'!L1698</f>
        <v>3</v>
      </c>
      <c r="D543" s="267" t="s">
        <v>31</v>
      </c>
      <c r="E543" s="267">
        <f>+'Ark1'!AP1698</f>
        <v>32</v>
      </c>
      <c r="F543" s="267" t="str">
        <f>+IF(G543=0,"",'Ark1'!Q1698)</f>
        <v/>
      </c>
      <c r="G543" s="361">
        <f>+'Ark1'!R1698</f>
        <v>0</v>
      </c>
      <c r="H543" s="268" t="str">
        <f>+IF(G543=0,"",'Ark1'!AE1698)</f>
        <v/>
      </c>
      <c r="I543" s="268"/>
      <c r="J543" s="268" t="str">
        <f>+IF(G543=0,"",'Ark1'!AF1698)</f>
        <v/>
      </c>
      <c r="K543" s="269" t="str">
        <f>+IF(G543=0,"",'Ark1'!T1698)</f>
        <v/>
      </c>
      <c r="L543" s="305" t="str">
        <f>+IF(G543=0,"",'Ark1'!U1698)</f>
        <v/>
      </c>
      <c r="M543" s="268"/>
      <c r="N543" s="270" t="str">
        <f>+IF(G543=0,"",'Ark1'!V1698)</f>
        <v/>
      </c>
      <c r="O543" s="270" t="str">
        <f>+IF(G543=0,"",'Ark1'!W1698)</f>
        <v/>
      </c>
      <c r="P543" s="270" t="str">
        <f>+IF(G543=0,"",'Ark1'!X1698)</f>
        <v/>
      </c>
      <c r="Q543" s="270" t="str">
        <f>+IF(G543=0,"",'Ark1'!AG1698)</f>
        <v/>
      </c>
      <c r="R543" s="270" t="str">
        <f>+IF(G543=0,"",'Ark1'!AH1698)</f>
        <v/>
      </c>
      <c r="S543" s="377" t="str">
        <f>+IF(G543=0,"",'Ark1'!AR2072)</f>
        <v/>
      </c>
      <c r="T543" s="113" t="str">
        <f>+IF(G543=0,"",'Ark1'!AS2072)</f>
        <v/>
      </c>
      <c r="U543" s="270" t="str">
        <f>+IF(G543=0,"",'Ark1'!Y1698)</f>
        <v/>
      </c>
      <c r="V543" s="269" t="str">
        <f>+IF(G543=0,"",'Ark1'!AA1698)</f>
        <v/>
      </c>
      <c r="W543" s="270" t="str">
        <f>+IF(G543=0,"",'Ark1'!AC1698)</f>
        <v/>
      </c>
      <c r="X543" s="305" t="str">
        <f t="shared" si="90"/>
        <v/>
      </c>
      <c r="Y543" s="270" t="str">
        <f t="shared" si="91"/>
        <v/>
      </c>
      <c r="Z543" s="268" t="str">
        <f t="shared" si="92"/>
        <v/>
      </c>
      <c r="AA543" s="247"/>
      <c r="AD543" s="27"/>
      <c r="AE543" s="26"/>
      <c r="AH543" s="26"/>
      <c r="AI543" s="26"/>
      <c r="AJ543" s="26"/>
      <c r="AL543" s="26"/>
    </row>
    <row r="544" spans="1:56" ht="15.6">
      <c r="A544" s="247"/>
      <c r="B544" s="306">
        <f>+'Ark1'!C1733</f>
        <v>2024</v>
      </c>
      <c r="C544" s="267">
        <f>+'Ark1'!L1733</f>
        <v>4</v>
      </c>
      <c r="D544" s="267" t="s">
        <v>32</v>
      </c>
      <c r="E544" s="85">
        <f>+'Ark1'!AP1733</f>
        <v>32</v>
      </c>
      <c r="F544" s="85" t="str">
        <f>+IF(G544=0,"",'Ark1'!Q1733)</f>
        <v/>
      </c>
      <c r="G544" s="361">
        <f>+'Ark1'!R1733</f>
        <v>0</v>
      </c>
      <c r="H544" s="27" t="str">
        <f>+IF(G544=0,"",'Ark1'!AE1733)</f>
        <v/>
      </c>
      <c r="I544" s="268"/>
      <c r="J544" s="27" t="str">
        <f>+IF(G544=0,"",'Ark1'!AF1733)</f>
        <v/>
      </c>
      <c r="K544" s="26" t="str">
        <f>+IF(G544=0,"",'Ark1'!T1733)</f>
        <v/>
      </c>
      <c r="L544" s="305" t="str">
        <f>+IF(G544=0,"",'Ark1'!U1733)</f>
        <v/>
      </c>
      <c r="M544" s="268"/>
      <c r="N544" s="32" t="str">
        <f>+IF(G544=0,"",'Ark1'!V1733)</f>
        <v/>
      </c>
      <c r="O544" s="32" t="str">
        <f>+IF(G544=0,"",'Ark1'!W1733)</f>
        <v/>
      </c>
      <c r="P544" s="32" t="str">
        <f>+IF(G544=0,"",'Ark1'!X1733)</f>
        <v/>
      </c>
      <c r="Q544" s="32" t="str">
        <f>+IF(G544=0,"",'Ark1'!AG1733)</f>
        <v/>
      </c>
      <c r="R544" s="32" t="str">
        <f>+IF(G544=0,"",'Ark1'!AH1733)</f>
        <v/>
      </c>
      <c r="S544" s="377" t="str">
        <f>+IF(G544=0,"",'Ark1'!AR2107)</f>
        <v/>
      </c>
      <c r="T544" s="113" t="str">
        <f>+IF(G544=0,"",'Ark1'!AS2107)</f>
        <v/>
      </c>
      <c r="U544" s="32" t="str">
        <f>+IF(G544=0,"",'Ark1'!Y1733)</f>
        <v/>
      </c>
      <c r="V544" s="26" t="str">
        <f>+IF(G544=0,"",'Ark1'!AA1733)</f>
        <v/>
      </c>
      <c r="W544" s="32" t="str">
        <f>+IF(G544=0,"",'Ark1'!AC1733)</f>
        <v/>
      </c>
      <c r="X544" s="305" t="str">
        <f t="shared" si="90"/>
        <v/>
      </c>
      <c r="Y544" s="32" t="str">
        <f t="shared" si="91"/>
        <v/>
      </c>
      <c r="Z544" s="27" t="str">
        <f t="shared" si="92"/>
        <v/>
      </c>
      <c r="AA544" s="247"/>
      <c r="AD544" s="27"/>
      <c r="AE544" s="26"/>
      <c r="AH544" s="26"/>
      <c r="AI544" s="26"/>
      <c r="AJ544" s="26"/>
      <c r="AL544" s="26"/>
    </row>
    <row r="545" spans="1:56" ht="15.6">
      <c r="A545" s="247"/>
      <c r="B545" s="267">
        <f>+'Ark1'!C1768</f>
        <v>2024</v>
      </c>
      <c r="C545" s="267">
        <f>+'Ark1'!L1768</f>
        <v>5</v>
      </c>
      <c r="D545" s="267" t="s">
        <v>402</v>
      </c>
      <c r="E545" s="275">
        <f>+'Ark1'!AP1768</f>
        <v>32</v>
      </c>
      <c r="F545" s="267" t="str">
        <f>+IF(G545=0,"",'Ark1'!Q1768)</f>
        <v/>
      </c>
      <c r="G545" s="361">
        <f>+'Ark1'!R1768</f>
        <v>0</v>
      </c>
      <c r="H545" s="268">
        <f>+'Ark1'!AE1768</f>
        <v>0</v>
      </c>
      <c r="I545" s="268"/>
      <c r="J545" s="268" t="str">
        <f>+IF(G545=0,"",'Ark1'!AF1768)</f>
        <v/>
      </c>
      <c r="K545" s="269" t="str">
        <f>+IF(G545=0,"",'Ark1'!T1768)</f>
        <v/>
      </c>
      <c r="L545" s="305" t="str">
        <f>+IF(G545=0,"",'Ark1'!U1768)</f>
        <v/>
      </c>
      <c r="M545" s="268"/>
      <c r="N545" s="270" t="str">
        <f>+IF(G545=0,"",'Ark1'!V1768)</f>
        <v/>
      </c>
      <c r="O545" s="270" t="str">
        <f>+IF(G545=0,"",'Ark1'!W1768)</f>
        <v/>
      </c>
      <c r="P545" s="270" t="str">
        <f>+IF(G545=0,"",'Ark1'!X1768)</f>
        <v/>
      </c>
      <c r="Q545" s="270" t="str">
        <f>+IF(G545=0,"",'Ark1'!AG1768)</f>
        <v/>
      </c>
      <c r="R545" s="270" t="str">
        <f>+IF(G545=0,"",'Ark1'!AH1768)</f>
        <v/>
      </c>
      <c r="S545" s="377" t="str">
        <f>+IF(G545=0,"",'Ark1'!AR2142)</f>
        <v/>
      </c>
      <c r="T545" s="113" t="str">
        <f>+IF(G545=0,"",'Ark1'!AS2142)</f>
        <v/>
      </c>
      <c r="U545" s="270" t="str">
        <f>+IF(G545=0,"",'Ark1'!Y1768)</f>
        <v/>
      </c>
      <c r="V545" s="269" t="str">
        <f>+IF(G545=0,"",'Ark1'!AA1768)</f>
        <v/>
      </c>
      <c r="W545" s="270" t="str">
        <f>+IF(G545=0,"",'Ark1'!AC1768)</f>
        <v/>
      </c>
      <c r="X545" s="305" t="str">
        <f t="shared" si="90"/>
        <v/>
      </c>
      <c r="Y545" s="270" t="str">
        <f t="shared" si="91"/>
        <v/>
      </c>
      <c r="Z545" s="268" t="str">
        <f t="shared" si="92"/>
        <v/>
      </c>
      <c r="AA545" s="247"/>
      <c r="AD545" s="27"/>
      <c r="AE545" s="26"/>
      <c r="AH545" s="26"/>
      <c r="AI545" s="26"/>
      <c r="AJ545" s="26"/>
      <c r="AL545" s="26"/>
    </row>
    <row r="546" spans="1:56" ht="15.6">
      <c r="A546" s="247"/>
      <c r="B546" s="330">
        <f>+'Ark1'!C1803</f>
        <v>2024</v>
      </c>
      <c r="C546" s="267">
        <f>+'Ark1'!L1803</f>
        <v>6</v>
      </c>
      <c r="D546" s="267" t="s">
        <v>33</v>
      </c>
      <c r="E546" s="276">
        <f>+'Ark1'!AP1803</f>
        <v>32</v>
      </c>
      <c r="F546" s="85" t="str">
        <f>+IF(G546=0,"",'Ark1'!Q1803)</f>
        <v/>
      </c>
      <c r="G546" s="361">
        <f>+'Ark1'!R1803</f>
        <v>0</v>
      </c>
      <c r="H546" s="27" t="str">
        <f>+IF(G546=0,"",'Ark1'!AE1803)</f>
        <v/>
      </c>
      <c r="I546" s="268"/>
      <c r="J546" s="27" t="str">
        <f>+IF(G546=0,"",'Ark1'!AF1803)</f>
        <v/>
      </c>
      <c r="K546" s="26" t="str">
        <f>+IF(G546=0,"",'Ark1'!T1803)</f>
        <v/>
      </c>
      <c r="L546" s="305" t="str">
        <f>+IF(G546=0,"",'Ark1'!U1803)</f>
        <v/>
      </c>
      <c r="M546" s="268"/>
      <c r="N546" s="32" t="str">
        <f>+IF(G546=0,"",'Ark1'!V1803)</f>
        <v/>
      </c>
      <c r="O546" s="32" t="str">
        <f>+IF(G546=0,"",'Ark1'!W1803)</f>
        <v/>
      </c>
      <c r="P546" s="32" t="str">
        <f>+IF(G546=0,"",'Ark1'!X1803)</f>
        <v/>
      </c>
      <c r="Q546" s="32" t="str">
        <f>+IF(G546=0,"",'Ark1'!AG1803)</f>
        <v/>
      </c>
      <c r="R546" s="32" t="str">
        <f>+IF(G546=0,"",'Ark1'!AH1803)</f>
        <v/>
      </c>
      <c r="S546" s="377" t="str">
        <f>+IF(G546=0,"",'Ark1'!AR2177)</f>
        <v/>
      </c>
      <c r="T546" s="113" t="str">
        <f>+IF(G546=0,"",'Ark1'!AS2177)</f>
        <v/>
      </c>
      <c r="U546" s="32" t="str">
        <f>+IF(G546=0,"",'Ark1'!Y1803)</f>
        <v/>
      </c>
      <c r="V546" s="26" t="str">
        <f>+IF(G546=0,"",'Ark1'!AA1803)</f>
        <v/>
      </c>
      <c r="W546" s="32" t="str">
        <f>+IF(G546=0,"",'Ark1'!AC1803)</f>
        <v/>
      </c>
      <c r="X546" s="305" t="str">
        <f t="shared" si="90"/>
        <v/>
      </c>
      <c r="Y546" s="32" t="str">
        <f t="shared" si="91"/>
        <v/>
      </c>
      <c r="Z546" s="27" t="str">
        <f t="shared" si="92"/>
        <v/>
      </c>
      <c r="AA546" s="247"/>
      <c r="AD546" s="27"/>
      <c r="AE546" s="26"/>
      <c r="AH546" s="26"/>
      <c r="AI546" s="26"/>
      <c r="AJ546" s="26"/>
      <c r="AL546" s="26"/>
    </row>
    <row r="547" spans="1:56" ht="15.6">
      <c r="A547" s="247"/>
      <c r="B547" s="330">
        <f>+'Ark1'!C1838</f>
        <v>2024</v>
      </c>
      <c r="C547" s="267">
        <f>+'Ark1'!L1838</f>
        <v>7</v>
      </c>
      <c r="D547" s="267" t="s">
        <v>34</v>
      </c>
      <c r="E547" s="275">
        <f>+'Ark1'!AP1838</f>
        <v>32</v>
      </c>
      <c r="F547" s="267" t="str">
        <f>+IF(G547=0,"",'Ark1'!Q1838)</f>
        <v/>
      </c>
      <c r="G547" s="361">
        <f>+'Ark1'!R1838</f>
        <v>0</v>
      </c>
      <c r="H547" s="268" t="str">
        <f>+IF(G547=0,"",'Ark1'!AE1838)</f>
        <v/>
      </c>
      <c r="I547" s="268"/>
      <c r="J547" s="268" t="str">
        <f>+IF(G547=0,"",'Ark1'!AF1838)</f>
        <v/>
      </c>
      <c r="K547" s="269" t="str">
        <f>+IF(G547=0,"",'Ark1'!T1838)</f>
        <v/>
      </c>
      <c r="L547" s="305" t="str">
        <f>+IF(G547=0,"",'Ark1'!U1838)</f>
        <v/>
      </c>
      <c r="M547" s="268"/>
      <c r="N547" s="270" t="str">
        <f>+IF(G547=0,"",'Ark1'!V1838)</f>
        <v/>
      </c>
      <c r="O547" s="270" t="str">
        <f>+IF(G547=0,"",'Ark1'!W1838)</f>
        <v/>
      </c>
      <c r="P547" s="270" t="str">
        <f>+IF(G547=0,"",'Ark1'!X1838)</f>
        <v/>
      </c>
      <c r="Q547" s="270" t="str">
        <f>+IF(G547=0,"",'Ark1'!AG1838)</f>
        <v/>
      </c>
      <c r="R547" s="270" t="str">
        <f>+IF(G547=0,"",'Ark1'!AH1838)</f>
        <v/>
      </c>
      <c r="S547" s="377" t="str">
        <f>+IF(G547=0,"",'Ark1'!AR2212)</f>
        <v/>
      </c>
      <c r="T547" s="113" t="str">
        <f>+IF(G547=0,"",'Ark1'!AS2212)</f>
        <v/>
      </c>
      <c r="U547" s="270" t="str">
        <f>+IF(G547=0,"",'Ark1'!Y1838)</f>
        <v/>
      </c>
      <c r="V547" s="269" t="str">
        <f>+IF(G547=0,"",'Ark1'!AA1838)</f>
        <v/>
      </c>
      <c r="W547" s="270" t="str">
        <f>+IF(G547=0,"",'Ark1'!AC1838)</f>
        <v/>
      </c>
      <c r="X547" s="305" t="str">
        <f t="shared" si="90"/>
        <v/>
      </c>
      <c r="Y547" s="270" t="str">
        <f t="shared" si="91"/>
        <v/>
      </c>
      <c r="Z547" s="268" t="str">
        <f t="shared" si="92"/>
        <v/>
      </c>
      <c r="AA547" s="247"/>
      <c r="AD547" s="27"/>
      <c r="AE547" s="26"/>
      <c r="AH547" s="26"/>
      <c r="AI547" s="26"/>
      <c r="AJ547" s="26"/>
      <c r="AL547" s="26"/>
    </row>
    <row r="548" spans="1:56" ht="15.6">
      <c r="A548" s="247"/>
      <c r="B548" s="85">
        <f>+'Ark1'!C1873</f>
        <v>2024</v>
      </c>
      <c r="C548" s="85">
        <f>+'Ark1'!L1873</f>
        <v>8</v>
      </c>
      <c r="D548" s="85" t="s">
        <v>35</v>
      </c>
      <c r="E548" s="276">
        <f>+'Ark1'!AP1873</f>
        <v>32</v>
      </c>
      <c r="F548" s="85" t="str">
        <f>+IF(G548=0,"",'Ark1'!Q1873)</f>
        <v/>
      </c>
      <c r="G548" s="361">
        <f>+'Ark1'!R1873</f>
        <v>0</v>
      </c>
      <c r="H548" s="27" t="str">
        <f>+IF(G548=0,"",'Ark1'!AE1873)</f>
        <v/>
      </c>
      <c r="I548" s="268"/>
      <c r="J548" s="27" t="str">
        <f>+IF(G548=0,"",'Ark1'!AF1873)</f>
        <v/>
      </c>
      <c r="K548" s="26" t="str">
        <f>+IF(G548=0,"",'Ark1'!T1873)</f>
        <v/>
      </c>
      <c r="L548" s="305" t="str">
        <f>+IF(G548=0,"",'Ark1'!U1873)</f>
        <v/>
      </c>
      <c r="M548" s="268"/>
      <c r="N548" s="32" t="str">
        <f>+IF(G548=0,"",'Ark1'!V1873)</f>
        <v/>
      </c>
      <c r="O548" s="32" t="str">
        <f>+IF(G548=0,"",'Ark1'!W1873)</f>
        <v/>
      </c>
      <c r="P548" s="32" t="str">
        <f>+IF(G548=0,"",'Ark1'!X1873)</f>
        <v/>
      </c>
      <c r="Q548" s="32" t="str">
        <f>+IF(G548=0,"",'Ark1'!AG1873)</f>
        <v/>
      </c>
      <c r="R548" s="32" t="str">
        <f>+IF(G548=0,"",'Ark1'!AH1873)</f>
        <v/>
      </c>
      <c r="S548" s="377" t="str">
        <f>+IF(G548=0,"",'Ark1'!AR2096)</f>
        <v/>
      </c>
      <c r="T548" s="113" t="str">
        <f>+IF(G548=0,"",'Ark1'!AS2096)</f>
        <v/>
      </c>
      <c r="U548" s="32" t="str">
        <f>+IF(G548=0,"",'Ark1'!Y1873)</f>
        <v/>
      </c>
      <c r="V548" s="26" t="str">
        <f>+IF(G548=0,"",'Ark1'!AA1873)</f>
        <v/>
      </c>
      <c r="W548" s="32" t="str">
        <f>+IF(G548=0,"",'Ark1'!AC1873)</f>
        <v/>
      </c>
      <c r="X548" s="305" t="str">
        <f t="shared" si="90"/>
        <v/>
      </c>
      <c r="Y548" s="32" t="str">
        <f t="shared" si="91"/>
        <v/>
      </c>
      <c r="Z548" s="27" t="str">
        <f t="shared" si="92"/>
        <v/>
      </c>
      <c r="AA548" s="247"/>
      <c r="AD548" s="27"/>
      <c r="AE548" s="26"/>
      <c r="AH548" s="26"/>
      <c r="AI548" s="26"/>
      <c r="AJ548" s="26"/>
      <c r="AL548" s="26"/>
    </row>
    <row r="549" spans="1:56" ht="15.6">
      <c r="A549" s="247"/>
      <c r="B549" s="330">
        <f>+'Ark1'!C1908</f>
        <v>2024</v>
      </c>
      <c r="C549" s="267">
        <f>+'Ark1'!L1908</f>
        <v>9</v>
      </c>
      <c r="D549" s="267" t="s">
        <v>36</v>
      </c>
      <c r="E549" s="275">
        <f>+'Ark1'!AP1908</f>
        <v>32</v>
      </c>
      <c r="F549" s="267" t="str">
        <f>+IF(G549=0,"",'Ark1'!Q1908)</f>
        <v/>
      </c>
      <c r="G549" s="361">
        <f>+'Ark1'!R1908</f>
        <v>0</v>
      </c>
      <c r="H549" s="268" t="str">
        <f>+IF(G549=0,"",'Ark1'!AE1908)</f>
        <v/>
      </c>
      <c r="I549" s="268"/>
      <c r="J549" s="268" t="str">
        <f>+IF(G549=0,"",'Ark1'!AF1908)</f>
        <v/>
      </c>
      <c r="K549" s="269" t="str">
        <f>+IF(G549=0,"",'Ark1'!T1908)</f>
        <v/>
      </c>
      <c r="L549" s="305" t="str">
        <f>+IF(G549=0,"",'Ark1'!U1908)</f>
        <v/>
      </c>
      <c r="M549" s="268"/>
      <c r="N549" s="270" t="str">
        <f>+IF(G549=0,"",'Ark1'!V1908)</f>
        <v/>
      </c>
      <c r="O549" s="270" t="str">
        <f>+IF(G549=0,"",'Ark1'!W1908)</f>
        <v/>
      </c>
      <c r="P549" s="270" t="str">
        <f>+IF(G549=0,"",'Ark1'!X1908)</f>
        <v/>
      </c>
      <c r="Q549" s="270" t="str">
        <f>+IF(G549=0,"",'Ark1'!AG1908)</f>
        <v/>
      </c>
      <c r="R549" s="270" t="str">
        <f>+IF(G549=0,"",'Ark1'!AH1908)</f>
        <v/>
      </c>
      <c r="S549" s="377" t="str">
        <f>+IF(G549=0,"",'Ark1'!AR2097)</f>
        <v/>
      </c>
      <c r="T549" s="113" t="str">
        <f>+IF(G549=0,"",'Ark1'!AS2097)</f>
        <v/>
      </c>
      <c r="U549" s="270" t="str">
        <f>+IF(G549=0,"",'Ark1'!Y1908)</f>
        <v/>
      </c>
      <c r="V549" s="269" t="str">
        <f>+IF(G549=0,"",'Ark1'!AA1908)</f>
        <v/>
      </c>
      <c r="W549" s="270" t="str">
        <f>+IF(G549=0,"",'Ark1'!AC1908)</f>
        <v/>
      </c>
      <c r="X549" s="305" t="str">
        <f t="shared" si="90"/>
        <v/>
      </c>
      <c r="Y549" s="270" t="str">
        <f t="shared" si="91"/>
        <v/>
      </c>
      <c r="Z549" s="268" t="str">
        <f t="shared" si="92"/>
        <v/>
      </c>
      <c r="AA549" s="247"/>
      <c r="AD549" s="27"/>
      <c r="AE549" s="26"/>
      <c r="AH549" s="26"/>
      <c r="AI549" s="26"/>
      <c r="AJ549" s="26"/>
      <c r="AL549" s="26"/>
    </row>
    <row r="550" spans="1:56" ht="15.6">
      <c r="A550" s="247"/>
      <c r="B550" s="330">
        <f>+'Ark1'!C1943</f>
        <v>2024</v>
      </c>
      <c r="C550" s="267">
        <f>+'Ark1'!L1943</f>
        <v>10</v>
      </c>
      <c r="D550" s="267" t="s">
        <v>37</v>
      </c>
      <c r="E550" s="276">
        <f>+'Ark1'!AP1943</f>
        <v>32</v>
      </c>
      <c r="F550" s="85" t="str">
        <f>+IF(G550=0,"",'Ark1'!Q1943)</f>
        <v/>
      </c>
      <c r="G550" s="361">
        <f>+'Ark1'!R1943</f>
        <v>0</v>
      </c>
      <c r="H550" s="27" t="str">
        <f>+IF(G550=0,"",'Ark1'!AE1943)</f>
        <v/>
      </c>
      <c r="I550" s="268"/>
      <c r="J550" s="27" t="str">
        <f>+IF(G550=0,"",'Ark1'!AF1943)</f>
        <v/>
      </c>
      <c r="K550" s="26" t="str">
        <f>+IF(G550=0,"",'Ark1'!T1943)</f>
        <v/>
      </c>
      <c r="L550" s="305" t="str">
        <f>+IF(G550=0,"",'Ark1'!U1943)</f>
        <v/>
      </c>
      <c r="M550" s="268"/>
      <c r="N550" s="32" t="str">
        <f>+IF(G550=0,"",'Ark1'!V1943)</f>
        <v/>
      </c>
      <c r="O550" s="32" t="str">
        <f>+IF(G550=0,"",'Ark1'!W1943)</f>
        <v/>
      </c>
      <c r="P550" s="32" t="str">
        <f>+IF(G550=0,"",'Ark1'!X1943)</f>
        <v/>
      </c>
      <c r="Q550" s="32" t="str">
        <f>+IF(G550=0,"",'Ark1'!AG1943)</f>
        <v/>
      </c>
      <c r="R550" s="32" t="str">
        <f>+IF(G550=0,"",'Ark1'!AH1943)</f>
        <v/>
      </c>
      <c r="S550" s="377" t="str">
        <f>+IF(G550=0,"",'Ark1'!AR2098)</f>
        <v/>
      </c>
      <c r="T550" s="113" t="str">
        <f>+IF(G550=0,"",'Ark1'!AS2098)</f>
        <v/>
      </c>
      <c r="U550" s="32" t="str">
        <f>+IF(G550=0,"",'Ark1'!Y1943)</f>
        <v/>
      </c>
      <c r="V550" s="26" t="str">
        <f>+IF(G550=0,"",'Ark1'!AA1943)</f>
        <v/>
      </c>
      <c r="W550" s="32" t="str">
        <f>+IF(G550=0,"",'Ark1'!AC1943)</f>
        <v/>
      </c>
      <c r="X550" s="305" t="str">
        <f t="shared" si="90"/>
        <v/>
      </c>
      <c r="Y550" s="32" t="str">
        <f t="shared" si="91"/>
        <v/>
      </c>
      <c r="Z550" s="27" t="str">
        <f t="shared" si="92"/>
        <v/>
      </c>
      <c r="AA550" s="247"/>
      <c r="AD550" s="27"/>
      <c r="AE550" s="26"/>
      <c r="AH550" s="26"/>
      <c r="AI550" s="26"/>
      <c r="AJ550" s="26"/>
      <c r="AL550" s="26"/>
    </row>
    <row r="551" spans="1:56" ht="15.6">
      <c r="A551" s="247"/>
      <c r="B551" s="330">
        <f>+'Ark1'!C1978</f>
        <v>2024</v>
      </c>
      <c r="C551" s="267">
        <f>+'Ark1'!L1978</f>
        <v>11</v>
      </c>
      <c r="D551" s="267" t="s">
        <v>38</v>
      </c>
      <c r="E551" s="275">
        <f>+'Ark1'!AP1978</f>
        <v>32</v>
      </c>
      <c r="F551" s="267" t="str">
        <f>+IF(G551=0,"",'Ark1'!Q1978)</f>
        <v/>
      </c>
      <c r="G551" s="361">
        <f>+'Ark1'!R1978</f>
        <v>0</v>
      </c>
      <c r="H551" s="268" t="str">
        <f>+IF(G551=0,"",'Ark1'!AE1978)</f>
        <v/>
      </c>
      <c r="I551" s="268"/>
      <c r="J551" s="268" t="str">
        <f>+IF(G551=0,"",'Ark1'!AF1978)</f>
        <v/>
      </c>
      <c r="K551" s="269" t="str">
        <f>+IF(G551=0,"",'Ark1'!T1978)</f>
        <v/>
      </c>
      <c r="L551" s="305" t="str">
        <f>+IF(G551=0,"",'Ark1'!U1978)</f>
        <v/>
      </c>
      <c r="M551" s="268"/>
      <c r="N551" s="270" t="str">
        <f>+IF(G551=0,"",'Ark1'!V1978)</f>
        <v/>
      </c>
      <c r="O551" s="270" t="str">
        <f>+IF(G551=0,"",'Ark1'!W1978)</f>
        <v/>
      </c>
      <c r="P551" s="270" t="str">
        <f>+IF(G551=0,"",'Ark1'!X1978)</f>
        <v/>
      </c>
      <c r="Q551" s="270" t="str">
        <f>+IF(G551=0,"",'Ark1'!AG1978)</f>
        <v/>
      </c>
      <c r="R551" s="270" t="str">
        <f>+IF(G551=0,"",'Ark1'!AH1978)</f>
        <v/>
      </c>
      <c r="S551" s="377" t="str">
        <f>+IF(G551=0,"",'Ark1'!AR2099)</f>
        <v/>
      </c>
      <c r="T551" s="113" t="str">
        <f>+IF(G551=0,"",'Ark1'!AS2099)</f>
        <v/>
      </c>
      <c r="U551" s="270" t="str">
        <f>+IF(G551=0,"",'Ark1'!Y1978)</f>
        <v/>
      </c>
      <c r="V551" s="269" t="str">
        <f>+IF(G551=0,"",'Ark1'!AA1978)</f>
        <v/>
      </c>
      <c r="W551" s="270" t="str">
        <f>+IF(G551=0,"",'Ark1'!AC1978)</f>
        <v/>
      </c>
      <c r="X551" s="305" t="str">
        <f t="shared" si="90"/>
        <v/>
      </c>
      <c r="Y551" s="270" t="str">
        <f t="shared" si="91"/>
        <v/>
      </c>
      <c r="Z551" s="268" t="str">
        <f t="shared" si="92"/>
        <v/>
      </c>
      <c r="AA551" s="247"/>
      <c r="AD551" s="27"/>
      <c r="AE551" s="26"/>
      <c r="AH551" s="26"/>
      <c r="AI551" s="26"/>
      <c r="AJ551" s="26"/>
      <c r="AL551" s="26"/>
    </row>
    <row r="552" spans="1:56" ht="15.6">
      <c r="A552" s="247"/>
      <c r="B552" s="330">
        <f>+'Ark1'!C2013</f>
        <v>2024</v>
      </c>
      <c r="C552" s="267">
        <f>+'Ark1'!L2013</f>
        <v>12</v>
      </c>
      <c r="D552" s="267" t="s">
        <v>39</v>
      </c>
      <c r="E552" s="276">
        <f>+'Ark1'!AP2013</f>
        <v>32</v>
      </c>
      <c r="F552" s="85" t="str">
        <f>+IF(G552=0,"",'Ark1'!Q2013)</f>
        <v/>
      </c>
      <c r="G552" s="361">
        <f>+'Ark1'!R2013</f>
        <v>0</v>
      </c>
      <c r="H552" s="27" t="str">
        <f>+IF(G552=0,"",'Ark1'!AE2013)</f>
        <v/>
      </c>
      <c r="I552" s="268"/>
      <c r="J552" s="27" t="str">
        <f>+IF(G552=0,"",'Ark1'!AF2013)</f>
        <v/>
      </c>
      <c r="K552" s="26" t="str">
        <f>+IF(G552=0,"",'Ark1'!T2013)</f>
        <v/>
      </c>
      <c r="L552" s="305" t="str">
        <f>+IF(G552=0,"",'Ark1'!U2013)</f>
        <v/>
      </c>
      <c r="M552" s="268"/>
      <c r="N552" s="32" t="str">
        <f>+IF(G552=0,"",'Ark1'!V2013)</f>
        <v/>
      </c>
      <c r="O552" s="32" t="str">
        <f>+IF(G552=0,"",'Ark1'!W2013)</f>
        <v/>
      </c>
      <c r="P552" s="32" t="str">
        <f>+IF(G552=0,"",'Ark1'!X2013)</f>
        <v/>
      </c>
      <c r="Q552" s="32" t="str">
        <f>+IF(G552=0,"",'Ark1'!AG2013)</f>
        <v/>
      </c>
      <c r="R552" s="32" t="str">
        <f>+IF(G552=0,"",'Ark1'!AH2013)</f>
        <v/>
      </c>
      <c r="S552" s="377" t="str">
        <f>+IF(G552=0,"",'Ark1'!AR2100)</f>
        <v/>
      </c>
      <c r="T552" s="113" t="str">
        <f>+IF(G552=0,"",'Ark1'!AS2100)</f>
        <v/>
      </c>
      <c r="U552" s="32" t="str">
        <f>+IF(G552=0,"",'Ark1'!Y2013)</f>
        <v/>
      </c>
      <c r="V552" s="26" t="str">
        <f>+IF(G552=0,"",'Ark1'!AA2013)</f>
        <v/>
      </c>
      <c r="W552" s="32" t="str">
        <f>+IF(G552=0,"",'Ark1'!AC2013)</f>
        <v/>
      </c>
      <c r="X552" s="305" t="str">
        <f t="shared" si="90"/>
        <v/>
      </c>
      <c r="Y552" s="32" t="str">
        <f t="shared" si="91"/>
        <v/>
      </c>
      <c r="Z552" s="27" t="str">
        <f t="shared" si="92"/>
        <v/>
      </c>
      <c r="AA552" s="247"/>
      <c r="AD552" s="27"/>
      <c r="AE552" s="26"/>
      <c r="AH552" s="26"/>
      <c r="AI552" s="26"/>
      <c r="AJ552" s="26"/>
      <c r="AL552" s="26"/>
    </row>
    <row r="553" spans="1:56" ht="15.6">
      <c r="A553" s="247"/>
      <c r="B553" s="330">
        <f>+'Ark1'!C2048</f>
        <v>2024</v>
      </c>
      <c r="C553" s="267">
        <f>+'Ark1'!L2048</f>
        <v>13</v>
      </c>
      <c r="D553" s="267" t="s">
        <v>40</v>
      </c>
      <c r="E553" s="275">
        <f>+'Ark1'!AP2048</f>
        <v>32</v>
      </c>
      <c r="F553" s="267" t="str">
        <f>+IF(G553=0,"",'Ark1'!Q2048)</f>
        <v/>
      </c>
      <c r="G553" s="361">
        <f>+'Ark1'!R2048</f>
        <v>0</v>
      </c>
      <c r="H553" s="268" t="str">
        <f>+IF(G553=0,"",'Ark1'!AE2048)</f>
        <v/>
      </c>
      <c r="I553" s="268"/>
      <c r="J553" s="268" t="str">
        <f>+IF(G553=0,"",'Ark1'!AF2048)</f>
        <v/>
      </c>
      <c r="K553" s="269" t="str">
        <f>+IF(G553=0,"",'Ark1'!T2048)</f>
        <v/>
      </c>
      <c r="L553" s="305" t="str">
        <f>+IF(G553=0,"",'Ark1'!U2048)</f>
        <v/>
      </c>
      <c r="M553" s="268"/>
      <c r="N553" s="270" t="str">
        <f>+IF(G553=0,"",'Ark1'!V2048)</f>
        <v/>
      </c>
      <c r="O553" s="270" t="str">
        <f>+IF(G553=0,"",'Ark1'!W2048)</f>
        <v/>
      </c>
      <c r="P553" s="270" t="str">
        <f>+IF(G553=0,"",'Ark1'!X2048)</f>
        <v/>
      </c>
      <c r="Q553" s="270" t="str">
        <f>+IF(G553=0,"",'Ark1'!AG2048)</f>
        <v/>
      </c>
      <c r="R553" s="270" t="str">
        <f>+IF(G553=0,"",'Ark1'!AH2048)</f>
        <v/>
      </c>
      <c r="S553" s="377" t="str">
        <f>+IF(G553=0,"",'Ark1'!AR2101)</f>
        <v/>
      </c>
      <c r="T553" s="113" t="str">
        <f>+IF(G553=0,"",'Ark1'!AS2101)</f>
        <v/>
      </c>
      <c r="U553" s="270" t="str">
        <f>+IF(G553=0,"",'Ark1'!Y2048)</f>
        <v/>
      </c>
      <c r="V553" s="269" t="str">
        <f>+IF(G553=0,"",'Ark1'!AA2048)</f>
        <v/>
      </c>
      <c r="W553" s="270" t="str">
        <f>+IF(G553=0,"",'Ark1'!AC2048)</f>
        <v/>
      </c>
      <c r="X553" s="305" t="str">
        <f t="shared" si="90"/>
        <v/>
      </c>
      <c r="Y553" s="270" t="str">
        <f t="shared" si="91"/>
        <v/>
      </c>
      <c r="Z553" s="268" t="str">
        <f t="shared" si="92"/>
        <v/>
      </c>
      <c r="AA553" s="247"/>
      <c r="AD553" s="27"/>
      <c r="AE553" s="26"/>
      <c r="AH553" s="26"/>
      <c r="AI553" s="26"/>
      <c r="AJ553" s="26"/>
      <c r="AL553" s="26"/>
    </row>
    <row r="554" spans="1:56" ht="15.6">
      <c r="A554" s="247"/>
      <c r="B554" s="330">
        <f>+'Ark1'!C2083</f>
        <v>2024</v>
      </c>
      <c r="C554" s="267">
        <f>+'Ark1'!L2083</f>
        <v>14</v>
      </c>
      <c r="D554" s="267" t="s">
        <v>403</v>
      </c>
      <c r="E554" s="276">
        <f>+'Ark1'!AP2083</f>
        <v>32</v>
      </c>
      <c r="F554" s="85" t="str">
        <f>+IF(G554=0,"",'Ark1'!Q2083)</f>
        <v/>
      </c>
      <c r="G554" s="361">
        <f>+'Ark1'!R2083</f>
        <v>0</v>
      </c>
      <c r="H554" s="27" t="str">
        <f>+IF(G554=0,"",'Ark1'!AE2083)</f>
        <v/>
      </c>
      <c r="I554" s="268"/>
      <c r="J554" s="27" t="str">
        <f>+IF(G554=0,"",'Ark1'!AF2083)</f>
        <v/>
      </c>
      <c r="K554" s="26" t="str">
        <f>+IF(G554=0,"",'Ark1'!T2083)</f>
        <v/>
      </c>
      <c r="L554" s="305" t="str">
        <f>+IF(G554=0,"",'Ark1'!U2083)</f>
        <v/>
      </c>
      <c r="M554" s="268"/>
      <c r="N554" s="32" t="str">
        <f>+IF(G554=0,"",'Ark1'!V2083)</f>
        <v/>
      </c>
      <c r="O554" s="32" t="str">
        <f>+IF(G554=0,"",'Ark1'!W2083)</f>
        <v/>
      </c>
      <c r="P554" s="32" t="str">
        <f>+IF(G554=0,"",'Ark1'!X2083)</f>
        <v/>
      </c>
      <c r="Q554" s="32" t="str">
        <f>+IF(G554=0,"",'Ark1'!AG2083)</f>
        <v/>
      </c>
      <c r="R554" s="32" t="str">
        <f>+IF(G554=0,"",'Ark1'!AH2083)</f>
        <v/>
      </c>
      <c r="S554" s="377" t="str">
        <f>+IF(G554=0,"",'Ark1'!AR2102)</f>
        <v/>
      </c>
      <c r="T554" s="113" t="str">
        <f>+IF(G554=0,"",'Ark1'!AS2102)</f>
        <v/>
      </c>
      <c r="U554" s="32" t="str">
        <f>+IF(G554=0,"",'Ark1'!Y2083)</f>
        <v/>
      </c>
      <c r="V554" s="26" t="str">
        <f>+IF(G554=0,"",'Ark1'!AA2083)</f>
        <v/>
      </c>
      <c r="W554" s="32" t="str">
        <f>+IF(G554=0,"",'Ark1'!AC2083)</f>
        <v/>
      </c>
      <c r="X554" s="305" t="str">
        <f t="shared" si="90"/>
        <v/>
      </c>
      <c r="Y554" s="32" t="str">
        <f t="shared" si="91"/>
        <v/>
      </c>
      <c r="Z554" s="27" t="str">
        <f t="shared" si="92"/>
        <v/>
      </c>
      <c r="AA554" s="247"/>
      <c r="AD554" s="27"/>
      <c r="AE554" s="26"/>
      <c r="AH554" s="26"/>
      <c r="AI554" s="26"/>
      <c r="AJ554" s="26"/>
      <c r="AL554" s="26"/>
    </row>
    <row r="555" spans="1:56" ht="15.6">
      <c r="A555" s="247"/>
      <c r="B555" s="330">
        <f>+'Ark1'!C2118</f>
        <v>2024</v>
      </c>
      <c r="C555" s="267">
        <f>+'Ark1'!L2118</f>
        <v>15</v>
      </c>
      <c r="D555" s="267" t="s">
        <v>41</v>
      </c>
      <c r="E555" s="267">
        <f>+'Ark1'!AP2118</f>
        <v>32</v>
      </c>
      <c r="F555" s="267" t="str">
        <f>+IF(G555=0,"",'Ark1'!Q2118)</f>
        <v/>
      </c>
      <c r="G555" s="361">
        <f>+'Ark1'!R2118</f>
        <v>0</v>
      </c>
      <c r="H555" s="268" t="str">
        <f>+IF(G555=0,"",'Ark1'!AE2118)</f>
        <v/>
      </c>
      <c r="I555" s="268"/>
      <c r="J555" s="268" t="str">
        <f>+IF(G555=0,"",'Ark1'!AF2118)</f>
        <v/>
      </c>
      <c r="K555" s="269" t="str">
        <f>+IF(G555=0,"",'Ark1'!T2118)</f>
        <v/>
      </c>
      <c r="L555" s="380" t="str">
        <f>+IF(G555=0,"",'Ark1'!U2118)</f>
        <v/>
      </c>
      <c r="M555" s="268"/>
      <c r="N555" s="270" t="str">
        <f>+IF(G555=0,"",'Ark1'!V2118)</f>
        <v/>
      </c>
      <c r="O555" s="270" t="str">
        <f>+IF(G555=0,"",'Ark1'!W2118)</f>
        <v/>
      </c>
      <c r="P555" s="270" t="str">
        <f>+IF(G555=0,"",'Ark1'!X2118)</f>
        <v/>
      </c>
      <c r="Q555" s="270" t="str">
        <f>+IF(G555=0,"",'Ark1'!AG2118)</f>
        <v/>
      </c>
      <c r="R555" s="270" t="str">
        <f>+IF(G555=0,"",'Ark1'!AH2118)</f>
        <v/>
      </c>
      <c r="S555" s="377" t="str">
        <f>+IF(G555=0,"",'Ark1'!AR2103)</f>
        <v/>
      </c>
      <c r="T555" s="113" t="str">
        <f>+IF(G555=0,"",'Ark1'!AS2103)</f>
        <v/>
      </c>
      <c r="U555" s="270" t="str">
        <f>+IF(G555=0,"",'Ark1'!Y2118)</f>
        <v/>
      </c>
      <c r="V555" s="269" t="str">
        <f>+IF(G555=0,"",'Ark1'!AA2118)</f>
        <v/>
      </c>
      <c r="W555" s="270" t="str">
        <f>+IF(G555=0,"",'Ark1'!AC2118)</f>
        <v/>
      </c>
      <c r="X555" s="305" t="str">
        <f t="shared" si="90"/>
        <v/>
      </c>
      <c r="Y555" s="270" t="str">
        <f t="shared" si="91"/>
        <v/>
      </c>
      <c r="Z555" s="268" t="str">
        <f t="shared" si="92"/>
        <v/>
      </c>
      <c r="AA555" s="247"/>
      <c r="AD555" s="27"/>
      <c r="AE555" s="26"/>
      <c r="AH555" s="26"/>
      <c r="AI555" s="26"/>
      <c r="AJ555" s="26"/>
      <c r="AL555" s="26"/>
    </row>
    <row r="556" spans="1:56" ht="19.8">
      <c r="A556" s="247"/>
      <c r="B556" s="247"/>
      <c r="C556" s="247"/>
      <c r="D556" s="247"/>
      <c r="E556" s="247"/>
      <c r="F556" s="247"/>
      <c r="G556" s="247"/>
      <c r="H556" s="247"/>
      <c r="I556" s="247"/>
      <c r="J556" s="247"/>
      <c r="K556" s="247"/>
      <c r="L556" s="247"/>
      <c r="M556" s="247"/>
      <c r="N556" s="249"/>
      <c r="O556" s="247"/>
      <c r="P556" s="247"/>
      <c r="Q556" s="247"/>
      <c r="R556" s="247"/>
      <c r="S556" s="247"/>
      <c r="T556" s="247"/>
      <c r="U556" s="247"/>
      <c r="V556" s="247"/>
      <c r="W556" s="247"/>
      <c r="X556" s="247"/>
      <c r="Y556" s="247"/>
      <c r="Z556" s="247"/>
      <c r="AA556" s="247"/>
      <c r="AB556" s="250"/>
      <c r="AD556" s="27"/>
      <c r="AE556" s="26"/>
      <c r="AF556" s="251"/>
      <c r="AG556" s="85"/>
      <c r="AK556" s="85"/>
      <c r="BC556" s="263"/>
    </row>
    <row r="557" spans="1:56" ht="19.8">
      <c r="A557" s="247"/>
      <c r="B557" s="247"/>
      <c r="C557" s="265"/>
      <c r="D557" s="247"/>
      <c r="E557" s="247"/>
      <c r="F557" s="247"/>
      <c r="G557" s="247"/>
      <c r="H557" s="248"/>
      <c r="I557" s="247"/>
      <c r="J557" s="248"/>
      <c r="K557" s="247"/>
      <c r="L557" s="247"/>
      <c r="M557" s="247"/>
      <c r="N557" s="249"/>
      <c r="O557" s="249"/>
      <c r="P557" s="249"/>
      <c r="Q557" s="247"/>
      <c r="R557" s="249"/>
      <c r="S557" s="249"/>
      <c r="T557" s="249"/>
      <c r="U557" s="249"/>
      <c r="V557" s="247"/>
      <c r="W557" s="249"/>
      <c r="X557" s="247"/>
      <c r="Y557" s="249"/>
      <c r="Z557" s="248"/>
      <c r="AA557" s="247"/>
      <c r="AB557" s="250"/>
      <c r="AD557" s="27"/>
      <c r="AE557" s="26"/>
      <c r="AF557" s="251"/>
      <c r="AG557" s="85"/>
      <c r="AK557" s="85"/>
      <c r="BC557" s="263"/>
    </row>
    <row r="558" spans="1:56" ht="22.8">
      <c r="A558" s="346" t="str">
        <f>+Raser!C40</f>
        <v>Chianina</v>
      </c>
      <c r="B558" s="247"/>
      <c r="C558" s="265"/>
      <c r="D558" s="346"/>
      <c r="E558" s="247"/>
      <c r="F558" s="247"/>
      <c r="G558" s="265" t="s">
        <v>639</v>
      </c>
      <c r="H558" s="280">
        <f>SUM(G564:G578)</f>
        <v>0</v>
      </c>
      <c r="I558" s="248"/>
      <c r="J558" s="247"/>
      <c r="K558" s="248"/>
      <c r="L558" s="247"/>
      <c r="M558" s="345" t="str">
        <f>+Raser!P40</f>
        <v/>
      </c>
      <c r="N558" s="249" t="s">
        <v>562</v>
      </c>
      <c r="O558" s="247"/>
      <c r="P558" s="249"/>
      <c r="Q558" s="249"/>
      <c r="R558" s="247"/>
      <c r="S558" s="247"/>
      <c r="T558" s="247"/>
      <c r="U558" s="249"/>
      <c r="V558" s="249"/>
      <c r="W558" s="247"/>
      <c r="X558" s="249"/>
      <c r="Y558" s="345" t="str">
        <f>+Raser!V40</f>
        <v/>
      </c>
      <c r="Z558" s="249" t="s">
        <v>621</v>
      </c>
      <c r="AA558" s="248"/>
      <c r="AB558" s="250"/>
      <c r="AC558" s="250"/>
      <c r="AD558" s="27"/>
      <c r="AF558" s="26"/>
      <c r="AG558" s="251"/>
      <c r="AK558" s="85"/>
      <c r="BD558" s="263"/>
    </row>
    <row r="559" spans="1:56" ht="14.25" customHeight="1">
      <c r="A559" s="247"/>
      <c r="B559" s="247"/>
      <c r="C559" s="265"/>
      <c r="D559" s="344"/>
      <c r="E559" s="247"/>
      <c r="F559" s="265"/>
      <c r="G559" s="265"/>
      <c r="H559" s="265"/>
      <c r="I559" s="265"/>
      <c r="J559" s="265"/>
      <c r="K559" s="265"/>
      <c r="L559" s="265"/>
      <c r="M559" s="265"/>
      <c r="N559" s="266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48"/>
      <c r="AA559" s="247"/>
      <c r="AB559" s="250"/>
      <c r="AD559" s="27"/>
      <c r="AE559" s="26"/>
      <c r="AF559" s="251"/>
      <c r="AG559" s="85"/>
      <c r="AK559" s="85"/>
      <c r="BC559" s="263"/>
    </row>
    <row r="560" spans="1:56" ht="19.8">
      <c r="A560" s="247"/>
      <c r="B560" s="247"/>
      <c r="C560" s="247"/>
      <c r="D560" s="247"/>
      <c r="E560" s="247"/>
      <c r="F560" s="247"/>
      <c r="G560" s="247"/>
      <c r="H560" s="248"/>
      <c r="I560" s="247"/>
      <c r="J560" s="248"/>
      <c r="K560" s="247"/>
      <c r="L560" s="247"/>
      <c r="M560" s="247"/>
      <c r="N560" s="249"/>
      <c r="O560" s="249"/>
      <c r="P560" s="249"/>
      <c r="Q560" s="247"/>
      <c r="R560" s="249"/>
      <c r="S560" s="249"/>
      <c r="T560" s="249"/>
      <c r="U560" s="249"/>
      <c r="V560" s="247"/>
      <c r="W560" s="249"/>
      <c r="X560" s="265" t="s">
        <v>479</v>
      </c>
      <c r="Y560" s="266" t="s">
        <v>81</v>
      </c>
      <c r="Z560" s="264" t="s">
        <v>4</v>
      </c>
      <c r="AA560" s="247"/>
      <c r="AB560" s="250"/>
      <c r="AD560" s="27"/>
      <c r="AE560" s="26"/>
      <c r="AF560" s="251"/>
      <c r="AG560" s="85"/>
      <c r="AK560" s="85"/>
      <c r="BC560" s="263"/>
    </row>
    <row r="561" spans="1:55" ht="19.8">
      <c r="A561" s="247"/>
      <c r="B561" s="247"/>
      <c r="C561" s="247"/>
      <c r="D561" s="265"/>
      <c r="E561" s="247"/>
      <c r="F561" s="265" t="s">
        <v>4</v>
      </c>
      <c r="G561" s="247"/>
      <c r="H561" s="248"/>
      <c r="I561" s="248"/>
      <c r="J561" s="248"/>
      <c r="K561" s="265" t="s">
        <v>24</v>
      </c>
      <c r="L561" s="248"/>
      <c r="M561" s="248"/>
      <c r="N561" s="249" t="s">
        <v>404</v>
      </c>
      <c r="O561" s="249" t="s">
        <v>404</v>
      </c>
      <c r="P561" s="249" t="s">
        <v>404</v>
      </c>
      <c r="Q561" s="266" t="s">
        <v>527</v>
      </c>
      <c r="R561" s="249" t="s">
        <v>404</v>
      </c>
      <c r="S561" s="249"/>
      <c r="T561" s="249"/>
      <c r="U561" s="266" t="s">
        <v>424</v>
      </c>
      <c r="V561" s="247"/>
      <c r="W561" s="266" t="s">
        <v>570</v>
      </c>
      <c r="X561" s="265" t="s">
        <v>567</v>
      </c>
      <c r="Y561" s="266" t="s">
        <v>44</v>
      </c>
      <c r="Z561" s="264" t="s">
        <v>10</v>
      </c>
      <c r="AA561" s="247"/>
      <c r="AB561" s="250"/>
      <c r="AD561" s="27"/>
      <c r="AE561" s="26"/>
      <c r="AF561" s="251"/>
      <c r="AG561" s="85"/>
      <c r="AK561" s="85"/>
      <c r="BC561" s="263"/>
    </row>
    <row r="562" spans="1:55" ht="19.8">
      <c r="A562" s="265"/>
      <c r="B562" s="265"/>
      <c r="C562" s="247"/>
      <c r="D562" s="247"/>
      <c r="E562" s="265"/>
      <c r="F562" s="265" t="s">
        <v>477</v>
      </c>
      <c r="G562" s="265" t="s">
        <v>4</v>
      </c>
      <c r="H562" s="264" t="s">
        <v>4</v>
      </c>
      <c r="I562" s="264"/>
      <c r="J562" s="264" t="s">
        <v>1</v>
      </c>
      <c r="K562" s="265" t="s">
        <v>483</v>
      </c>
      <c r="L562" s="264" t="s">
        <v>24</v>
      </c>
      <c r="M562" s="264"/>
      <c r="N562" s="266" t="s">
        <v>537</v>
      </c>
      <c r="O562" s="266" t="s">
        <v>569</v>
      </c>
      <c r="P562" s="266" t="s">
        <v>489</v>
      </c>
      <c r="Q562" s="266" t="s">
        <v>548</v>
      </c>
      <c r="R562" s="266" t="s">
        <v>491</v>
      </c>
      <c r="S562" s="427" t="s">
        <v>24</v>
      </c>
      <c r="T562" s="427" t="s">
        <v>24</v>
      </c>
      <c r="U562" s="266"/>
      <c r="V562" s="265" t="s">
        <v>415</v>
      </c>
      <c r="W562" s="266" t="s">
        <v>1</v>
      </c>
      <c r="X562" s="265" t="s">
        <v>71</v>
      </c>
      <c r="Y562" s="266" t="s">
        <v>531</v>
      </c>
      <c r="Z562" s="264" t="s">
        <v>71</v>
      </c>
      <c r="AA562" s="247"/>
      <c r="AB562" s="250"/>
      <c r="AD562" s="27"/>
      <c r="AE562" s="26"/>
      <c r="AF562" s="251"/>
      <c r="AG562" s="85"/>
      <c r="AK562" s="85"/>
      <c r="BC562" s="263"/>
    </row>
    <row r="563" spans="1:55" ht="19.8">
      <c r="A563" s="247"/>
      <c r="B563" s="247"/>
      <c r="C563" s="265" t="s">
        <v>0</v>
      </c>
      <c r="D563" s="265"/>
      <c r="E563" s="265" t="s">
        <v>595</v>
      </c>
      <c r="F563" s="49" t="s">
        <v>478</v>
      </c>
      <c r="G563" s="49" t="s">
        <v>10</v>
      </c>
      <c r="H563" s="86" t="s">
        <v>404</v>
      </c>
      <c r="I563" s="86"/>
      <c r="J563" s="86" t="s">
        <v>404</v>
      </c>
      <c r="K563" s="49" t="s">
        <v>416</v>
      </c>
      <c r="L563" s="86" t="s">
        <v>45</v>
      </c>
      <c r="M563" s="86"/>
      <c r="N563" s="74" t="s">
        <v>538</v>
      </c>
      <c r="O563" s="74" t="s">
        <v>546</v>
      </c>
      <c r="P563" s="74" t="s">
        <v>441</v>
      </c>
      <c r="Q563" s="74" t="s">
        <v>485</v>
      </c>
      <c r="R563" s="74" t="s">
        <v>472</v>
      </c>
      <c r="S563" s="427" t="s">
        <v>725</v>
      </c>
      <c r="T563" s="427" t="s">
        <v>726</v>
      </c>
      <c r="U563" s="74" t="s">
        <v>1</v>
      </c>
      <c r="V563" s="49" t="s">
        <v>416</v>
      </c>
      <c r="W563" s="74" t="s">
        <v>528</v>
      </c>
      <c r="X563" s="49" t="s">
        <v>488</v>
      </c>
      <c r="Y563" s="74" t="s">
        <v>45</v>
      </c>
      <c r="Z563" s="86" t="s">
        <v>551</v>
      </c>
      <c r="AA563" s="247"/>
      <c r="AB563" s="250"/>
      <c r="AD563" s="27"/>
      <c r="AE563" s="26"/>
      <c r="AF563" s="251"/>
      <c r="AG563" s="85"/>
      <c r="AK563" s="85"/>
      <c r="BC563" s="263"/>
    </row>
    <row r="564" spans="1:55" ht="15.6">
      <c r="A564" s="247"/>
      <c r="B564" s="267">
        <f>+'Ark1'!C1629</f>
        <v>2024</v>
      </c>
      <c r="C564" s="267">
        <f>+'Ark1'!L1629</f>
        <v>1</v>
      </c>
      <c r="D564" s="267" t="s">
        <v>29</v>
      </c>
      <c r="E564" s="267">
        <f>+'Ark1'!AP1629</f>
        <v>33</v>
      </c>
      <c r="F564" s="267" t="str">
        <f>+IF(G564=0,"",'Ark1'!Q1629)</f>
        <v/>
      </c>
      <c r="G564" s="361">
        <f>+'Ark1'!R1629</f>
        <v>0</v>
      </c>
      <c r="H564" s="268" t="str">
        <f>+IF(G564=0,"",'Ark1'!AE1629)</f>
        <v/>
      </c>
      <c r="I564" s="268"/>
      <c r="J564" s="268" t="str">
        <f>+IF(G564=0,"",'Ark1'!AF1629)</f>
        <v/>
      </c>
      <c r="K564" s="269" t="str">
        <f>+IF(G564=0,"",'Ark1'!T1629)</f>
        <v/>
      </c>
      <c r="L564" s="305" t="str">
        <f>+IF(G564=0,"",'Ark1'!U1629)</f>
        <v/>
      </c>
      <c r="M564" s="268"/>
      <c r="N564" s="270" t="str">
        <f>+IF(G564=0,"",'Ark1'!V1629)</f>
        <v/>
      </c>
      <c r="O564" s="270" t="str">
        <f>+IF(G564=0,"",'Ark1'!W1629)</f>
        <v/>
      </c>
      <c r="P564" s="270" t="str">
        <f>+IF(G564=0,"",'Ark1'!X1629)</f>
        <v/>
      </c>
      <c r="Q564" s="270" t="str">
        <f>+IF(G564=0,"",'Ark1'!AG1629)</f>
        <v/>
      </c>
      <c r="R564" s="270" t="str">
        <f>+IF(G564=0,"",'Ark1'!AH1629)</f>
        <v/>
      </c>
      <c r="S564" s="377" t="str">
        <f>+IF(G564=0,"",'Ark1'!AR2025)</f>
        <v/>
      </c>
      <c r="T564" s="113" t="str">
        <f>+IF(G564=0,"",'Ark1'!AS2025)</f>
        <v/>
      </c>
      <c r="U564" s="270" t="str">
        <f>+IF(G564=0,"",'Ark1'!Y1629)</f>
        <v/>
      </c>
      <c r="V564" s="269" t="str">
        <f>+IF(G564=0,"",'Ark1'!AA1629)</f>
        <v/>
      </c>
      <c r="W564" s="270" t="str">
        <f>+IF(G564=0,"",'Ark1'!AC1629)</f>
        <v/>
      </c>
      <c r="X564" s="305" t="str">
        <f t="shared" ref="X564:X578" si="93">IF(G564=0,"",1000*L564/Q564)</f>
        <v/>
      </c>
      <c r="Y564" s="270" t="str">
        <f t="shared" ref="Y564:Y578" si="94">IF(G564=0,"",L564/C564)</f>
        <v/>
      </c>
      <c r="Z564" s="268" t="str">
        <f t="shared" ref="Z564:Z578" si="95">IF(G564=0,"",G564/F564)</f>
        <v/>
      </c>
      <c r="AA564" s="247"/>
      <c r="AD564" s="27"/>
      <c r="AE564" s="26"/>
      <c r="AH564" s="26"/>
      <c r="AI564" s="26"/>
      <c r="AJ564" s="26"/>
      <c r="AL564" s="26"/>
    </row>
    <row r="565" spans="1:55" ht="15.6">
      <c r="A565" s="247"/>
      <c r="B565" s="306">
        <f>+'Ark1'!C1664</f>
        <v>2024</v>
      </c>
      <c r="C565" s="85">
        <f>+'Ark1'!L1664</f>
        <v>2</v>
      </c>
      <c r="D565" s="85" t="s">
        <v>30</v>
      </c>
      <c r="E565" s="85">
        <f>+'Ark1'!AP1664</f>
        <v>33</v>
      </c>
      <c r="F565" s="85" t="str">
        <f>+IF(G565=0,"",'Ark1'!Q1664)</f>
        <v/>
      </c>
      <c r="G565" s="361">
        <f>+'Ark1'!R1664</f>
        <v>0</v>
      </c>
      <c r="H565" s="27" t="str">
        <f>+IF(G565=0,"",'Ark1'!AE1664)</f>
        <v/>
      </c>
      <c r="I565" s="268"/>
      <c r="J565" s="27" t="str">
        <f>+IF(G565=0,"",'Ark1'!AF1664)</f>
        <v/>
      </c>
      <c r="K565" s="26" t="str">
        <f>+IF(G565=0,"",'Ark1'!T1664)</f>
        <v/>
      </c>
      <c r="L565" s="305" t="str">
        <f>+IF(G565=0,"",'Ark1'!U1664)</f>
        <v/>
      </c>
      <c r="M565" s="268"/>
      <c r="N565" s="32" t="str">
        <f>+IF(G565=0,"",'Ark1'!V1664)</f>
        <v/>
      </c>
      <c r="O565" s="32" t="str">
        <f>+IF(G565=0,"",'Ark1'!W1664)</f>
        <v/>
      </c>
      <c r="P565" s="32" t="str">
        <f>+IF(G565=0,"",'Ark1'!X1664)</f>
        <v/>
      </c>
      <c r="Q565" s="32" t="str">
        <f>+IF(G565=0,"",'Ark1'!AG1664)</f>
        <v/>
      </c>
      <c r="R565" s="32" t="str">
        <f>+IF(G565=0,"",'Ark1'!AH1664)</f>
        <v/>
      </c>
      <c r="S565" s="377" t="str">
        <f>+IF(G565=0,"",'Ark1'!AR2060)</f>
        <v/>
      </c>
      <c r="T565" s="113" t="str">
        <f>+IF(G565=0,"",'Ark1'!AS2060)</f>
        <v/>
      </c>
      <c r="U565" s="32" t="str">
        <f>+IF(G565=0,"",'Ark1'!Y1664)</f>
        <v/>
      </c>
      <c r="V565" s="26" t="str">
        <f>+IF(G565=0,"",'Ark1'!AA1664)</f>
        <v/>
      </c>
      <c r="W565" s="32" t="str">
        <f>+IF(G565=0,"",'Ark1'!AC1664)</f>
        <v/>
      </c>
      <c r="X565" s="305" t="str">
        <f t="shared" si="93"/>
        <v/>
      </c>
      <c r="Y565" s="32" t="str">
        <f t="shared" si="94"/>
        <v/>
      </c>
      <c r="Z565" s="27" t="str">
        <f t="shared" si="95"/>
        <v/>
      </c>
      <c r="AA565" s="247"/>
      <c r="AD565" s="27"/>
      <c r="AE565" s="26"/>
      <c r="AH565" s="26"/>
      <c r="AI565" s="26"/>
      <c r="AJ565" s="26"/>
      <c r="AL565" s="26"/>
    </row>
    <row r="566" spans="1:55" ht="15.6">
      <c r="A566" s="247"/>
      <c r="B566" s="306">
        <f>+'Ark1'!C1699</f>
        <v>2024</v>
      </c>
      <c r="C566" s="267">
        <f>+'Ark1'!L1699</f>
        <v>3</v>
      </c>
      <c r="D566" s="267" t="s">
        <v>31</v>
      </c>
      <c r="E566" s="267">
        <f>+'Ark1'!AP1699</f>
        <v>33</v>
      </c>
      <c r="F566" s="267" t="str">
        <f>+IF(G566=0,"",'Ark1'!Q1699)</f>
        <v/>
      </c>
      <c r="G566" s="361">
        <f>+'Ark1'!R1699</f>
        <v>0</v>
      </c>
      <c r="H566" s="268" t="str">
        <f>+IF(G566=0,"",'Ark1'!AE1699)</f>
        <v/>
      </c>
      <c r="I566" s="268"/>
      <c r="J566" s="268" t="str">
        <f>+IF(G566=0,"",'Ark1'!AF1699)</f>
        <v/>
      </c>
      <c r="K566" s="269" t="str">
        <f>+IF(G566=0,"",'Ark1'!T1699)</f>
        <v/>
      </c>
      <c r="L566" s="305" t="str">
        <f>+IF(G566=0,"",'Ark1'!U1699)</f>
        <v/>
      </c>
      <c r="M566" s="268"/>
      <c r="N566" s="270" t="str">
        <f>+IF(G566=0,"",'Ark1'!V1699)</f>
        <v/>
      </c>
      <c r="O566" s="270" t="str">
        <f>+IF(G566=0,"",'Ark1'!W1699)</f>
        <v/>
      </c>
      <c r="P566" s="270" t="str">
        <f>+IF(G566=0,"",'Ark1'!X1699)</f>
        <v/>
      </c>
      <c r="Q566" s="270" t="str">
        <f>+IF(G566=0,"",'Ark1'!AG1699)</f>
        <v/>
      </c>
      <c r="R566" s="270" t="str">
        <f>+IF(G566=0,"",'Ark1'!AH1699)</f>
        <v/>
      </c>
      <c r="S566" s="377" t="str">
        <f>+IF(G566=0,"",'Ark1'!AR2095)</f>
        <v/>
      </c>
      <c r="T566" s="113" t="str">
        <f>+IF(G566=0,"",'Ark1'!AS2095)</f>
        <v/>
      </c>
      <c r="U566" s="270" t="str">
        <f>+IF(G566=0,"",'Ark1'!Y1699)</f>
        <v/>
      </c>
      <c r="V566" s="269" t="str">
        <f>+IF(G566=0,"",'Ark1'!AA1699)</f>
        <v/>
      </c>
      <c r="W566" s="270" t="str">
        <f>+IF(G566=0,"",'Ark1'!AC1699)</f>
        <v/>
      </c>
      <c r="X566" s="305" t="str">
        <f t="shared" si="93"/>
        <v/>
      </c>
      <c r="Y566" s="270" t="str">
        <f t="shared" si="94"/>
        <v/>
      </c>
      <c r="Z566" s="268" t="str">
        <f t="shared" si="95"/>
        <v/>
      </c>
      <c r="AA566" s="247"/>
      <c r="AD566" s="27"/>
      <c r="AE566" s="26"/>
      <c r="AH566" s="26"/>
      <c r="AI566" s="26"/>
      <c r="AJ566" s="26"/>
      <c r="AL566" s="26"/>
    </row>
    <row r="567" spans="1:55" ht="15.6">
      <c r="A567" s="247"/>
      <c r="B567" s="306">
        <f>+'Ark1'!C1734</f>
        <v>2024</v>
      </c>
      <c r="C567" s="267">
        <f>+'Ark1'!L1734</f>
        <v>4</v>
      </c>
      <c r="D567" s="267" t="s">
        <v>32</v>
      </c>
      <c r="E567" s="85">
        <f>+'Ark1'!AP1734</f>
        <v>33</v>
      </c>
      <c r="F567" s="85" t="str">
        <f>+IF(G567=0,"",'Ark1'!Q1734)</f>
        <v/>
      </c>
      <c r="G567" s="361">
        <f>+'Ark1'!R1734</f>
        <v>0</v>
      </c>
      <c r="H567" s="27" t="str">
        <f>+IF(G567=0,"",'Ark1'!AE1734)</f>
        <v/>
      </c>
      <c r="I567" s="268"/>
      <c r="J567" s="27" t="str">
        <f>+IF(G567=0,"",'Ark1'!AF1734)</f>
        <v/>
      </c>
      <c r="K567" s="26" t="str">
        <f>+IF(G567=0,"",'Ark1'!T1734)</f>
        <v/>
      </c>
      <c r="L567" s="305" t="str">
        <f>+IF(G567=0,"",'Ark1'!U1734)</f>
        <v/>
      </c>
      <c r="M567" s="268"/>
      <c r="N567" s="32" t="str">
        <f>+IF(G567=0,"",'Ark1'!V1734)</f>
        <v/>
      </c>
      <c r="O567" s="32" t="str">
        <f>+IF(G567=0,"",'Ark1'!W1734)</f>
        <v/>
      </c>
      <c r="P567" s="32" t="str">
        <f>+IF(G567=0,"",'Ark1'!X1734)</f>
        <v/>
      </c>
      <c r="Q567" s="32" t="str">
        <f>+IF(G567=0,"",'Ark1'!AG1734)</f>
        <v/>
      </c>
      <c r="R567" s="32" t="str">
        <f>+IF(G567=0,"",'Ark1'!AH1734)</f>
        <v/>
      </c>
      <c r="S567" s="377" t="str">
        <f>+IF(G567=0,"",'Ark1'!AR2130)</f>
        <v/>
      </c>
      <c r="T567" s="113" t="str">
        <f>+IF(G567=0,"",'Ark1'!AS2130)</f>
        <v/>
      </c>
      <c r="U567" s="32" t="str">
        <f>+IF(G567=0,"",'Ark1'!Y1734)</f>
        <v/>
      </c>
      <c r="V567" s="26" t="str">
        <f>+IF(G567=0,"",'Ark1'!AA1734)</f>
        <v/>
      </c>
      <c r="W567" s="32" t="str">
        <f>+IF(G567=0,"",'Ark1'!AC1734)</f>
        <v/>
      </c>
      <c r="X567" s="305" t="str">
        <f t="shared" si="93"/>
        <v/>
      </c>
      <c r="Y567" s="32" t="str">
        <f t="shared" si="94"/>
        <v/>
      </c>
      <c r="Z567" s="27" t="str">
        <f t="shared" si="95"/>
        <v/>
      </c>
      <c r="AA567" s="247"/>
      <c r="AD567" s="27"/>
      <c r="AE567" s="26"/>
      <c r="AH567" s="26"/>
      <c r="AI567" s="26"/>
      <c r="AJ567" s="26"/>
      <c r="AL567" s="26"/>
    </row>
    <row r="568" spans="1:55" ht="15.6">
      <c r="A568" s="247"/>
      <c r="B568" s="267">
        <f>+'Ark1'!C1769</f>
        <v>2024</v>
      </c>
      <c r="C568" s="267">
        <f>+'Ark1'!L1769</f>
        <v>5</v>
      </c>
      <c r="D568" s="267" t="s">
        <v>402</v>
      </c>
      <c r="E568" s="275">
        <f>+'Ark1'!AP1769</f>
        <v>33</v>
      </c>
      <c r="F568" s="267" t="str">
        <f>+IF(G568=0,"",'Ark1'!Q1769)</f>
        <v/>
      </c>
      <c r="G568" s="361">
        <f>+'Ark1'!R1769</f>
        <v>0</v>
      </c>
      <c r="H568" s="268">
        <f>+'Ark1'!AE1769</f>
        <v>0</v>
      </c>
      <c r="I568" s="268"/>
      <c r="J568" s="268" t="str">
        <f>+IF(G568=0,"",'Ark1'!AF1769)</f>
        <v/>
      </c>
      <c r="K568" s="269" t="str">
        <f>+IF(G568=0,"",'Ark1'!T1769)</f>
        <v/>
      </c>
      <c r="L568" s="305" t="str">
        <f>+IF(G568=0,"",'Ark1'!U1769)</f>
        <v/>
      </c>
      <c r="M568" s="268"/>
      <c r="N568" s="270" t="str">
        <f>+IF(G568=0,"",'Ark1'!V1769)</f>
        <v/>
      </c>
      <c r="O568" s="270" t="str">
        <f>+IF(G568=0,"",'Ark1'!W1769)</f>
        <v/>
      </c>
      <c r="P568" s="270" t="str">
        <f>+IF(G568=0,"",'Ark1'!X1769)</f>
        <v/>
      </c>
      <c r="Q568" s="270" t="str">
        <f>+IF(G568=0,"",'Ark1'!AG1769)</f>
        <v/>
      </c>
      <c r="R568" s="270" t="str">
        <f>+IF(G568=0,"",'Ark1'!AH1769)</f>
        <v/>
      </c>
      <c r="S568" s="377" t="str">
        <f>+IF(G568=0,"",'Ark1'!AR2165)</f>
        <v/>
      </c>
      <c r="T568" s="113" t="str">
        <f>+IF(G568=0,"",'Ark1'!AS2165)</f>
        <v/>
      </c>
      <c r="U568" s="270" t="str">
        <f>+IF(G568=0,"",'Ark1'!Y1769)</f>
        <v/>
      </c>
      <c r="V568" s="269" t="str">
        <f>+IF(G568=0,"",'Ark1'!AA1769)</f>
        <v/>
      </c>
      <c r="W568" s="270" t="str">
        <f>+IF(G568=0,"",'Ark1'!AC1769)</f>
        <v/>
      </c>
      <c r="X568" s="305" t="str">
        <f t="shared" si="93"/>
        <v/>
      </c>
      <c r="Y568" s="270" t="str">
        <f t="shared" si="94"/>
        <v/>
      </c>
      <c r="Z568" s="268" t="str">
        <f t="shared" si="95"/>
        <v/>
      </c>
      <c r="AA568" s="247"/>
      <c r="AD568" s="27"/>
      <c r="AE568" s="26"/>
      <c r="AH568" s="26"/>
      <c r="AI568" s="26"/>
      <c r="AJ568" s="26"/>
      <c r="AL568" s="26"/>
    </row>
    <row r="569" spans="1:55" ht="15.6">
      <c r="A569" s="247"/>
      <c r="B569" s="330">
        <f>+'Ark1'!C1804</f>
        <v>2024</v>
      </c>
      <c r="C569" s="267">
        <f>+'Ark1'!L1804</f>
        <v>6</v>
      </c>
      <c r="D569" s="267" t="s">
        <v>33</v>
      </c>
      <c r="E569" s="276">
        <f>+'Ark1'!AP1804</f>
        <v>33</v>
      </c>
      <c r="F569" s="85" t="str">
        <f>+IF(G569=0,"",'Ark1'!Q1804)</f>
        <v/>
      </c>
      <c r="G569" s="361">
        <f>+'Ark1'!R1804</f>
        <v>0</v>
      </c>
      <c r="H569" s="27" t="str">
        <f>+IF(G569=0,"",'Ark1'!AE1804)</f>
        <v/>
      </c>
      <c r="I569" s="268"/>
      <c r="J569" s="27" t="str">
        <f>+IF(G569=0,"",'Ark1'!AF1804)</f>
        <v/>
      </c>
      <c r="K569" s="26" t="str">
        <f>+IF(G569=0,"",'Ark1'!T1804)</f>
        <v/>
      </c>
      <c r="L569" s="305" t="str">
        <f>+IF(G569=0,"",'Ark1'!U1804)</f>
        <v/>
      </c>
      <c r="M569" s="268"/>
      <c r="N569" s="32" t="str">
        <f>+IF(G569=0,"",'Ark1'!V1804)</f>
        <v/>
      </c>
      <c r="O569" s="32" t="str">
        <f>+IF(G569=0,"",'Ark1'!W1804)</f>
        <v/>
      </c>
      <c r="P569" s="32" t="str">
        <f>+IF(G569=0,"",'Ark1'!X1804)</f>
        <v/>
      </c>
      <c r="Q569" s="32" t="str">
        <f>+IF(G569=0,"",'Ark1'!AG1804)</f>
        <v/>
      </c>
      <c r="R569" s="32" t="str">
        <f>+IF(G569=0,"",'Ark1'!AH1804)</f>
        <v/>
      </c>
      <c r="S569" s="377" t="str">
        <f>+IF(G569=0,"",'Ark1'!AR2200)</f>
        <v/>
      </c>
      <c r="T569" s="113" t="str">
        <f>+IF(G569=0,"",'Ark1'!AS2200)</f>
        <v/>
      </c>
      <c r="U569" s="32" t="str">
        <f>+IF(G569=0,"",'Ark1'!Y1804)</f>
        <v/>
      </c>
      <c r="V569" s="26" t="str">
        <f>+IF(G569=0,"",'Ark1'!AA1804)</f>
        <v/>
      </c>
      <c r="W569" s="32" t="str">
        <f>+IF(G569=0,"",'Ark1'!AC1804)</f>
        <v/>
      </c>
      <c r="X569" s="305" t="str">
        <f t="shared" si="93"/>
        <v/>
      </c>
      <c r="Y569" s="32" t="str">
        <f t="shared" si="94"/>
        <v/>
      </c>
      <c r="Z569" s="27" t="str">
        <f t="shared" si="95"/>
        <v/>
      </c>
      <c r="AA569" s="247"/>
      <c r="AD569" s="27"/>
      <c r="AE569" s="26"/>
      <c r="AH569" s="26"/>
      <c r="AI569" s="26"/>
      <c r="AJ569" s="26"/>
      <c r="AL569" s="26"/>
    </row>
    <row r="570" spans="1:55" ht="15.6">
      <c r="A570" s="247"/>
      <c r="B570" s="330">
        <f>+'Ark1'!C1839</f>
        <v>2024</v>
      </c>
      <c r="C570" s="267">
        <f>+'Ark1'!L1839</f>
        <v>7</v>
      </c>
      <c r="D570" s="267" t="s">
        <v>34</v>
      </c>
      <c r="E570" s="275">
        <f>+'Ark1'!AP1839</f>
        <v>33</v>
      </c>
      <c r="F570" s="267" t="str">
        <f>+IF(G570=0,"",'Ark1'!Q1839)</f>
        <v/>
      </c>
      <c r="G570" s="361">
        <f>+'Ark1'!R1839</f>
        <v>0</v>
      </c>
      <c r="H570" s="268" t="str">
        <f>+IF(G570=0,"",'Ark1'!AE1839)</f>
        <v/>
      </c>
      <c r="I570" s="268"/>
      <c r="J570" s="268" t="str">
        <f>+IF(G570=0,"",'Ark1'!AF1839)</f>
        <v/>
      </c>
      <c r="K570" s="269" t="str">
        <f>+IF(G570=0,"",'Ark1'!T1839)</f>
        <v/>
      </c>
      <c r="L570" s="305" t="str">
        <f>+IF(G570=0,"",'Ark1'!U1839)</f>
        <v/>
      </c>
      <c r="M570" s="268"/>
      <c r="N570" s="270" t="str">
        <f>+IF(G570=0,"",'Ark1'!V1839)</f>
        <v/>
      </c>
      <c r="O570" s="270" t="str">
        <f>+IF(G570=0,"",'Ark1'!W1839)</f>
        <v/>
      </c>
      <c r="P570" s="270" t="str">
        <f>+IF(G570=0,"",'Ark1'!X1839)</f>
        <v/>
      </c>
      <c r="Q570" s="270" t="str">
        <f>+IF(G570=0,"",'Ark1'!AG1839)</f>
        <v/>
      </c>
      <c r="R570" s="270" t="str">
        <f>+IF(G570=0,"",'Ark1'!AH1839)</f>
        <v/>
      </c>
      <c r="S570" s="377" t="str">
        <f>+IF(G570=0,"",'Ark1'!AR2235)</f>
        <v/>
      </c>
      <c r="T570" s="113" t="str">
        <f>+IF(G570=0,"",'Ark1'!AS2235)</f>
        <v/>
      </c>
      <c r="U570" s="270" t="str">
        <f>+IF(G570=0,"",'Ark1'!Y1839)</f>
        <v/>
      </c>
      <c r="V570" s="269" t="str">
        <f>+IF(G570=0,"",'Ark1'!AA1839)</f>
        <v/>
      </c>
      <c r="W570" s="270" t="str">
        <f>+IF(G570=0,"",'Ark1'!AC1839)</f>
        <v/>
      </c>
      <c r="X570" s="305" t="str">
        <f t="shared" si="93"/>
        <v/>
      </c>
      <c r="Y570" s="270" t="str">
        <f t="shared" si="94"/>
        <v/>
      </c>
      <c r="Z570" s="268" t="str">
        <f t="shared" si="95"/>
        <v/>
      </c>
      <c r="AA570" s="247"/>
      <c r="AD570" s="27"/>
      <c r="AE570" s="26"/>
      <c r="AH570" s="26"/>
      <c r="AI570" s="26"/>
      <c r="AJ570" s="26"/>
      <c r="AL570" s="26"/>
    </row>
    <row r="571" spans="1:55" ht="15.6">
      <c r="A571" s="247"/>
      <c r="B571" s="85">
        <f>+'Ark1'!C1874</f>
        <v>2024</v>
      </c>
      <c r="C571" s="85">
        <f>+'Ark1'!L1874</f>
        <v>8</v>
      </c>
      <c r="D571" s="85" t="s">
        <v>35</v>
      </c>
      <c r="E571" s="276">
        <f>+'Ark1'!AP1874</f>
        <v>33</v>
      </c>
      <c r="F571" s="85" t="str">
        <f>+IF(G571=0,"",'Ark1'!Q1874)</f>
        <v/>
      </c>
      <c r="G571" s="361">
        <f>+'Ark1'!R1874</f>
        <v>0</v>
      </c>
      <c r="H571" s="27" t="str">
        <f>+IF(G571=0,"",'Ark1'!AE1874)</f>
        <v/>
      </c>
      <c r="I571" s="268"/>
      <c r="J571" s="27" t="str">
        <f>+IF(G571=0,"",'Ark1'!AF1874)</f>
        <v/>
      </c>
      <c r="K571" s="26" t="str">
        <f>+IF(G571=0,"",'Ark1'!T1874)</f>
        <v/>
      </c>
      <c r="L571" s="305" t="str">
        <f>+IF(G571=0,"",'Ark1'!U1874)</f>
        <v/>
      </c>
      <c r="M571" s="268"/>
      <c r="N571" s="32" t="str">
        <f>+IF(G571=0,"",'Ark1'!V1874)</f>
        <v/>
      </c>
      <c r="O571" s="32" t="str">
        <f>+IF(G571=0,"",'Ark1'!W1874)</f>
        <v/>
      </c>
      <c r="P571" s="32" t="str">
        <f>+IF(G571=0,"",'Ark1'!X1874)</f>
        <v/>
      </c>
      <c r="Q571" s="32" t="str">
        <f>+IF(G571=0,"",'Ark1'!AG1874)</f>
        <v/>
      </c>
      <c r="R571" s="32" t="str">
        <f>+IF(G571=0,"",'Ark1'!AH1874)</f>
        <v/>
      </c>
      <c r="S571" s="377" t="str">
        <f>+IF(G571=0,"",'Ark1'!AR2119)</f>
        <v/>
      </c>
      <c r="T571" s="113" t="str">
        <f>+IF(G571=0,"",'Ark1'!AS2119)</f>
        <v/>
      </c>
      <c r="U571" s="32" t="str">
        <f>+IF(G571=0,"",'Ark1'!Y1874)</f>
        <v/>
      </c>
      <c r="V571" s="26" t="str">
        <f>+IF(G571=0,"",'Ark1'!AA1874)</f>
        <v/>
      </c>
      <c r="W571" s="32" t="str">
        <f>+IF(G571=0,"",'Ark1'!AC1874)</f>
        <v/>
      </c>
      <c r="X571" s="305" t="str">
        <f t="shared" si="93"/>
        <v/>
      </c>
      <c r="Y571" s="32" t="str">
        <f t="shared" si="94"/>
        <v/>
      </c>
      <c r="Z571" s="27" t="str">
        <f t="shared" si="95"/>
        <v/>
      </c>
      <c r="AA571" s="247"/>
      <c r="AD571" s="27"/>
      <c r="AE571" s="26"/>
      <c r="AH571" s="26"/>
      <c r="AI571" s="26"/>
      <c r="AJ571" s="26"/>
      <c r="AL571" s="26"/>
    </row>
    <row r="572" spans="1:55" ht="15.6">
      <c r="A572" s="247"/>
      <c r="B572" s="330">
        <f>+'Ark1'!C1909</f>
        <v>2024</v>
      </c>
      <c r="C572" s="267">
        <f>+'Ark1'!L1909</f>
        <v>9</v>
      </c>
      <c r="D572" s="267" t="s">
        <v>36</v>
      </c>
      <c r="E572" s="275">
        <f>+'Ark1'!AP1909</f>
        <v>33</v>
      </c>
      <c r="F572" s="267" t="str">
        <f>+IF(G572=0,"",'Ark1'!Q1909)</f>
        <v/>
      </c>
      <c r="G572" s="361">
        <f>+'Ark1'!R1909</f>
        <v>0</v>
      </c>
      <c r="H572" s="268" t="str">
        <f>+IF(G572=0,"",'Ark1'!AE1909)</f>
        <v/>
      </c>
      <c r="I572" s="268"/>
      <c r="J572" s="268" t="str">
        <f>+IF(G572=0,"",'Ark1'!AF1909)</f>
        <v/>
      </c>
      <c r="K572" s="269" t="str">
        <f>+IF(G572=0,"",'Ark1'!T1909)</f>
        <v/>
      </c>
      <c r="L572" s="305" t="str">
        <f>+IF(G572=0,"",'Ark1'!U1909)</f>
        <v/>
      </c>
      <c r="M572" s="268"/>
      <c r="N572" s="270" t="str">
        <f>+IF(G572=0,"",'Ark1'!V1909)</f>
        <v/>
      </c>
      <c r="O572" s="270" t="str">
        <f>+IF(G572=0,"",'Ark1'!W1909)</f>
        <v/>
      </c>
      <c r="P572" s="270" t="str">
        <f>+IF(G572=0,"",'Ark1'!X1909)</f>
        <v/>
      </c>
      <c r="Q572" s="270" t="str">
        <f>+IF(G572=0,"",'Ark1'!AG1909)</f>
        <v/>
      </c>
      <c r="R572" s="270" t="str">
        <f>+IF(G572=0,"",'Ark1'!AH1909)</f>
        <v/>
      </c>
      <c r="S572" s="377" t="str">
        <f>+IF(G572=0,"",'Ark1'!AR2120)</f>
        <v/>
      </c>
      <c r="T572" s="113" t="str">
        <f>+IF(G572=0,"",'Ark1'!AS2120)</f>
        <v/>
      </c>
      <c r="U572" s="270" t="str">
        <f>+IF(G572=0,"",'Ark1'!Y1909)</f>
        <v/>
      </c>
      <c r="V572" s="269" t="str">
        <f>+IF(G572=0,"",'Ark1'!AA1909)</f>
        <v/>
      </c>
      <c r="W572" s="270" t="str">
        <f>+IF(G572=0,"",'Ark1'!AC1909)</f>
        <v/>
      </c>
      <c r="X572" s="305" t="str">
        <f t="shared" si="93"/>
        <v/>
      </c>
      <c r="Y572" s="270" t="str">
        <f t="shared" si="94"/>
        <v/>
      </c>
      <c r="Z572" s="268" t="str">
        <f t="shared" si="95"/>
        <v/>
      </c>
      <c r="AA572" s="247"/>
      <c r="AD572" s="27"/>
      <c r="AE572" s="26"/>
      <c r="AH572" s="26"/>
      <c r="AI572" s="26"/>
      <c r="AJ572" s="26"/>
      <c r="AL572" s="26"/>
    </row>
    <row r="573" spans="1:55" ht="15.6">
      <c r="A573" s="247"/>
      <c r="B573" s="330">
        <f>+'Ark1'!C1944</f>
        <v>2024</v>
      </c>
      <c r="C573" s="267">
        <f>+'Ark1'!L1944</f>
        <v>10</v>
      </c>
      <c r="D573" s="267" t="s">
        <v>37</v>
      </c>
      <c r="E573" s="276">
        <f>+'Ark1'!AP1944</f>
        <v>33</v>
      </c>
      <c r="F573" s="85" t="str">
        <f>+IF(G573=0,"",'Ark1'!Q1944)</f>
        <v/>
      </c>
      <c r="G573" s="361">
        <f>+'Ark1'!R1944</f>
        <v>0</v>
      </c>
      <c r="H573" s="27" t="str">
        <f>+IF(G573=0,"",'Ark1'!AE1944)</f>
        <v/>
      </c>
      <c r="I573" s="268"/>
      <c r="J573" s="27" t="str">
        <f>+IF(G573=0,"",'Ark1'!AF1944)</f>
        <v/>
      </c>
      <c r="K573" s="26" t="str">
        <f>+IF(G573=0,"",'Ark1'!T1944)</f>
        <v/>
      </c>
      <c r="L573" s="305" t="str">
        <f>+IF(G573=0,"",'Ark1'!U1944)</f>
        <v/>
      </c>
      <c r="M573" s="268"/>
      <c r="N573" s="32" t="str">
        <f>+IF(G573=0,"",'Ark1'!V1944)</f>
        <v/>
      </c>
      <c r="O573" s="32" t="str">
        <f>+IF(G573=0,"",'Ark1'!W1944)</f>
        <v/>
      </c>
      <c r="P573" s="32" t="str">
        <f>+IF(G573=0,"",'Ark1'!X1944)</f>
        <v/>
      </c>
      <c r="Q573" s="32" t="str">
        <f>+IF(G573=0,"",'Ark1'!AG1944)</f>
        <v/>
      </c>
      <c r="R573" s="32" t="str">
        <f>+IF(G573=0,"",'Ark1'!AH1944)</f>
        <v/>
      </c>
      <c r="S573" s="377" t="str">
        <f>+IF(G573=0,"",'Ark1'!AR2121)</f>
        <v/>
      </c>
      <c r="T573" s="113" t="str">
        <f>+IF(G573=0,"",'Ark1'!AS2121)</f>
        <v/>
      </c>
      <c r="U573" s="32" t="str">
        <f>+IF(G573=0,"",'Ark1'!Y1944)</f>
        <v/>
      </c>
      <c r="V573" s="26" t="str">
        <f>+IF(G573=0,"",'Ark1'!AA1944)</f>
        <v/>
      </c>
      <c r="W573" s="32" t="str">
        <f>+IF(G573=0,"",'Ark1'!AC1944)</f>
        <v/>
      </c>
      <c r="X573" s="305" t="str">
        <f t="shared" si="93"/>
        <v/>
      </c>
      <c r="Y573" s="32" t="str">
        <f t="shared" si="94"/>
        <v/>
      </c>
      <c r="Z573" s="27" t="str">
        <f t="shared" si="95"/>
        <v/>
      </c>
      <c r="AA573" s="247"/>
      <c r="AD573" s="27"/>
      <c r="AE573" s="26"/>
      <c r="AH573" s="26"/>
      <c r="AI573" s="26"/>
      <c r="AJ573" s="26"/>
      <c r="AL573" s="26"/>
    </row>
    <row r="574" spans="1:55" ht="15.6">
      <c r="A574" s="247"/>
      <c r="B574" s="330">
        <f>+'Ark1'!C1979</f>
        <v>2024</v>
      </c>
      <c r="C574" s="267">
        <f>+'Ark1'!L1979</f>
        <v>11</v>
      </c>
      <c r="D574" s="267" t="s">
        <v>38</v>
      </c>
      <c r="E574" s="275">
        <f>+'Ark1'!AP1979</f>
        <v>33</v>
      </c>
      <c r="F574" s="267" t="str">
        <f>+IF(G574=0,"",'Ark1'!Q1979)</f>
        <v/>
      </c>
      <c r="G574" s="361">
        <f>+'Ark1'!R1979</f>
        <v>0</v>
      </c>
      <c r="H574" s="268" t="str">
        <f>+IF(G574=0,"",'Ark1'!AE1979)</f>
        <v/>
      </c>
      <c r="I574" s="268"/>
      <c r="J574" s="268" t="str">
        <f>+IF(G574=0,"",'Ark1'!AF1979)</f>
        <v/>
      </c>
      <c r="K574" s="269" t="str">
        <f>+IF(G574=0,"",'Ark1'!T1979)</f>
        <v/>
      </c>
      <c r="L574" s="305" t="str">
        <f>+IF(G574=0,"",'Ark1'!U1979)</f>
        <v/>
      </c>
      <c r="M574" s="268"/>
      <c r="N574" s="270" t="str">
        <f>+IF(G574=0,"",'Ark1'!V1979)</f>
        <v/>
      </c>
      <c r="O574" s="270" t="str">
        <f>+IF(G574=0,"",'Ark1'!W1979)</f>
        <v/>
      </c>
      <c r="P574" s="270" t="str">
        <f>+IF(G574=0,"",'Ark1'!X1979)</f>
        <v/>
      </c>
      <c r="Q574" s="270" t="str">
        <f>+IF(G574=0,"",'Ark1'!AG1979)</f>
        <v/>
      </c>
      <c r="R574" s="270" t="str">
        <f>+IF(G574=0,"",'Ark1'!AH1979)</f>
        <v/>
      </c>
      <c r="S574" s="377" t="str">
        <f>+IF(G574=0,"",'Ark1'!AR2122)</f>
        <v/>
      </c>
      <c r="T574" s="113" t="str">
        <f>+IF(G574=0,"",'Ark1'!AS2122)</f>
        <v/>
      </c>
      <c r="U574" s="270" t="str">
        <f>+IF(G574=0,"",'Ark1'!Y1979)</f>
        <v/>
      </c>
      <c r="V574" s="269" t="str">
        <f>+IF(G574=0,"",'Ark1'!AA1979)</f>
        <v/>
      </c>
      <c r="W574" s="270" t="str">
        <f>+IF(G574=0,"",'Ark1'!AC1979)</f>
        <v/>
      </c>
      <c r="X574" s="305" t="str">
        <f t="shared" si="93"/>
        <v/>
      </c>
      <c r="Y574" s="270" t="str">
        <f t="shared" si="94"/>
        <v/>
      </c>
      <c r="Z574" s="268" t="str">
        <f t="shared" si="95"/>
        <v/>
      </c>
      <c r="AA574" s="247"/>
      <c r="AD574" s="27"/>
      <c r="AE574" s="26"/>
      <c r="AH574" s="26"/>
      <c r="AI574" s="26"/>
      <c r="AJ574" s="26"/>
      <c r="AL574" s="26"/>
    </row>
    <row r="575" spans="1:55" ht="15.6">
      <c r="A575" s="247"/>
      <c r="B575" s="330">
        <f>+'Ark1'!C2014</f>
        <v>2024</v>
      </c>
      <c r="C575" s="267">
        <f>+'Ark1'!L2014</f>
        <v>12</v>
      </c>
      <c r="D575" s="267" t="s">
        <v>39</v>
      </c>
      <c r="E575" s="276">
        <f>+'Ark1'!AP2014</f>
        <v>33</v>
      </c>
      <c r="F575" s="85" t="str">
        <f>+IF(G575=0,"",'Ark1'!Q2014)</f>
        <v/>
      </c>
      <c r="G575" s="361">
        <f>+'Ark1'!R2014</f>
        <v>0</v>
      </c>
      <c r="H575" s="27" t="str">
        <f>+IF(G575=0,"",'Ark1'!AE2014)</f>
        <v/>
      </c>
      <c r="I575" s="268"/>
      <c r="J575" s="27" t="str">
        <f>+IF(G575=0,"",'Ark1'!AF2014)</f>
        <v/>
      </c>
      <c r="K575" s="26" t="str">
        <f>+IF(G575=0,"",'Ark1'!T2014)</f>
        <v/>
      </c>
      <c r="L575" s="305" t="str">
        <f>+IF(G575=0,"",'Ark1'!U2014)</f>
        <v/>
      </c>
      <c r="M575" s="268"/>
      <c r="N575" s="32" t="str">
        <f>+IF(G575=0,"",'Ark1'!V2014)</f>
        <v/>
      </c>
      <c r="O575" s="32" t="str">
        <f>+IF(G575=0,"",'Ark1'!W2014)</f>
        <v/>
      </c>
      <c r="P575" s="32" t="str">
        <f>+IF(G575=0,"",'Ark1'!X2014)</f>
        <v/>
      </c>
      <c r="Q575" s="32" t="str">
        <f>+IF(G575=0,"",'Ark1'!AG2014)</f>
        <v/>
      </c>
      <c r="R575" s="32" t="str">
        <f>+IF(G575=0,"",'Ark1'!AH2014)</f>
        <v/>
      </c>
      <c r="S575" s="377" t="str">
        <f>+IF(G575=0,"",'Ark1'!AR2123)</f>
        <v/>
      </c>
      <c r="T575" s="113" t="str">
        <f>+IF(G575=0,"",'Ark1'!AS2123)</f>
        <v/>
      </c>
      <c r="U575" s="32" t="str">
        <f>+IF(G575=0,"",'Ark1'!Y2014)</f>
        <v/>
      </c>
      <c r="V575" s="26" t="str">
        <f>+IF(G575=0,"",'Ark1'!AA2014)</f>
        <v/>
      </c>
      <c r="W575" s="32" t="str">
        <f>+IF(G575=0,"",'Ark1'!AC2014)</f>
        <v/>
      </c>
      <c r="X575" s="305" t="str">
        <f t="shared" si="93"/>
        <v/>
      </c>
      <c r="Y575" s="32" t="str">
        <f t="shared" si="94"/>
        <v/>
      </c>
      <c r="Z575" s="27" t="str">
        <f t="shared" si="95"/>
        <v/>
      </c>
      <c r="AA575" s="247"/>
      <c r="AD575" s="27"/>
      <c r="AE575" s="26"/>
      <c r="AH575" s="26"/>
      <c r="AI575" s="26"/>
      <c r="AJ575" s="26"/>
      <c r="AL575" s="26"/>
    </row>
    <row r="576" spans="1:55" ht="15.6">
      <c r="A576" s="247"/>
      <c r="B576" s="330">
        <f>+'Ark1'!C2049</f>
        <v>2024</v>
      </c>
      <c r="C576" s="267">
        <f>+'Ark1'!L2049</f>
        <v>13</v>
      </c>
      <c r="D576" s="267" t="s">
        <v>40</v>
      </c>
      <c r="E576" s="275">
        <f>+'Ark1'!AP2049</f>
        <v>33</v>
      </c>
      <c r="F576" s="267" t="str">
        <f>+IF(G576=0,"",'Ark1'!Q2049)</f>
        <v/>
      </c>
      <c r="G576" s="361">
        <f>+'Ark1'!R2049</f>
        <v>0</v>
      </c>
      <c r="H576" s="268" t="str">
        <f>+IF(G576=0,"",'Ark1'!AE2049)</f>
        <v/>
      </c>
      <c r="I576" s="268"/>
      <c r="J576" s="268" t="str">
        <f>+IF(G576=0,"",'Ark1'!AF2049)</f>
        <v/>
      </c>
      <c r="K576" s="269" t="str">
        <f>+IF(G576=0,"",'Ark1'!T2049)</f>
        <v/>
      </c>
      <c r="L576" s="305" t="str">
        <f>+IF(G576=0,"",'Ark1'!U2049)</f>
        <v/>
      </c>
      <c r="M576" s="268"/>
      <c r="N576" s="270" t="str">
        <f>+IF(G576=0,"",'Ark1'!V2049)</f>
        <v/>
      </c>
      <c r="O576" s="270" t="str">
        <f>+IF(G576=0,"",'Ark1'!W2049)</f>
        <v/>
      </c>
      <c r="P576" s="270" t="str">
        <f>+IF(G576=0,"",'Ark1'!X2049)</f>
        <v/>
      </c>
      <c r="Q576" s="270" t="str">
        <f>+IF(G576=0,"",'Ark1'!AG2049)</f>
        <v/>
      </c>
      <c r="R576" s="270" t="str">
        <f>+IF(G576=0,"",'Ark1'!AH2049)</f>
        <v/>
      </c>
      <c r="S576" s="377" t="str">
        <f>+IF(G576=0,"",'Ark1'!AR2124)</f>
        <v/>
      </c>
      <c r="T576" s="113" t="str">
        <f>+IF(G576=0,"",'Ark1'!AS2124)</f>
        <v/>
      </c>
      <c r="U576" s="270" t="str">
        <f>+IF(G576=0,"",'Ark1'!Y2049)</f>
        <v/>
      </c>
      <c r="V576" s="269" t="str">
        <f>+IF(G576=0,"",'Ark1'!AA2049)</f>
        <v/>
      </c>
      <c r="W576" s="270" t="str">
        <f>+IF(G576=0,"",'Ark1'!AC2049)</f>
        <v/>
      </c>
      <c r="X576" s="305" t="str">
        <f t="shared" si="93"/>
        <v/>
      </c>
      <c r="Y576" s="270" t="str">
        <f t="shared" si="94"/>
        <v/>
      </c>
      <c r="Z576" s="268" t="str">
        <f t="shared" si="95"/>
        <v/>
      </c>
      <c r="AA576" s="247"/>
      <c r="AD576" s="27"/>
      <c r="AE576" s="26"/>
      <c r="AH576" s="26"/>
      <c r="AI576" s="26"/>
      <c r="AJ576" s="26"/>
      <c r="AL576" s="26"/>
    </row>
    <row r="577" spans="1:56" ht="15.6">
      <c r="A577" s="247"/>
      <c r="B577" s="330">
        <f>+'Ark1'!C2084</f>
        <v>2024</v>
      </c>
      <c r="C577" s="267">
        <f>+'Ark1'!L2084</f>
        <v>14</v>
      </c>
      <c r="D577" s="267" t="s">
        <v>403</v>
      </c>
      <c r="E577" s="276">
        <f>+'Ark1'!AP2084</f>
        <v>33</v>
      </c>
      <c r="F577" s="85" t="str">
        <f>+IF(G577=0,"",'Ark1'!Q2084)</f>
        <v/>
      </c>
      <c r="G577" s="361">
        <f>+'Ark1'!R2084</f>
        <v>0</v>
      </c>
      <c r="H577" s="27" t="str">
        <f>+IF(G577=0,"",'Ark1'!AE2084)</f>
        <v/>
      </c>
      <c r="I577" s="268"/>
      <c r="J577" s="27" t="str">
        <f>+IF(G577=0,"",'Ark1'!AF2084)</f>
        <v/>
      </c>
      <c r="K577" s="26" t="str">
        <f>+IF(G577=0,"",'Ark1'!T2084)</f>
        <v/>
      </c>
      <c r="L577" s="305" t="str">
        <f>+IF(G577=0,"",'Ark1'!U2084)</f>
        <v/>
      </c>
      <c r="M577" s="268"/>
      <c r="N577" s="32" t="str">
        <f>+IF(G577=0,"",'Ark1'!V2084)</f>
        <v/>
      </c>
      <c r="O577" s="32" t="str">
        <f>+IF(G577=0,"",'Ark1'!W2084)</f>
        <v/>
      </c>
      <c r="P577" s="32" t="str">
        <f>+IF(G577=0,"",'Ark1'!X2084)</f>
        <v/>
      </c>
      <c r="Q577" s="32" t="str">
        <f>+IF(G577=0,"",'Ark1'!AG2084)</f>
        <v/>
      </c>
      <c r="R577" s="32" t="str">
        <f>+IF(G577=0,"",'Ark1'!AH2084)</f>
        <v/>
      </c>
      <c r="S577" s="377" t="str">
        <f>+IF(G577=0,"",'Ark1'!AR2125)</f>
        <v/>
      </c>
      <c r="T577" s="113" t="str">
        <f>+IF(G577=0,"",'Ark1'!AS2125)</f>
        <v/>
      </c>
      <c r="U577" s="32" t="str">
        <f>+IF(G577=0,"",'Ark1'!Y2084)</f>
        <v/>
      </c>
      <c r="V577" s="26" t="str">
        <f>+IF(G577=0,"",'Ark1'!AA2084)</f>
        <v/>
      </c>
      <c r="W577" s="32" t="str">
        <f>+IF(G577=0,"",'Ark1'!AC2084)</f>
        <v/>
      </c>
      <c r="X577" s="305" t="str">
        <f t="shared" si="93"/>
        <v/>
      </c>
      <c r="Y577" s="32" t="str">
        <f t="shared" si="94"/>
        <v/>
      </c>
      <c r="Z577" s="27" t="str">
        <f t="shared" si="95"/>
        <v/>
      </c>
      <c r="AA577" s="247"/>
      <c r="AD577" s="27"/>
      <c r="AE577" s="26"/>
      <c r="AH577" s="26"/>
      <c r="AI577" s="26"/>
      <c r="AJ577" s="26"/>
      <c r="AL577" s="26"/>
    </row>
    <row r="578" spans="1:56" ht="15.6">
      <c r="A578" s="247"/>
      <c r="B578" s="330">
        <f>+'Ark1'!C2119</f>
        <v>2024</v>
      </c>
      <c r="C578" s="267">
        <f>+'Ark1'!L2119</f>
        <v>15</v>
      </c>
      <c r="D578" s="267" t="s">
        <v>41</v>
      </c>
      <c r="E578" s="267">
        <f>+'Ark1'!AP2119</f>
        <v>33</v>
      </c>
      <c r="F578" s="267" t="str">
        <f>+IF(G578=0,"",'Ark1'!Q2119)</f>
        <v/>
      </c>
      <c r="G578" s="361">
        <f>+'Ark1'!R2119</f>
        <v>0</v>
      </c>
      <c r="H578" s="268" t="str">
        <f>+IF(G578=0,"",'Ark1'!AE2119)</f>
        <v/>
      </c>
      <c r="I578" s="268"/>
      <c r="J578" s="268" t="str">
        <f>+IF(G578=0,"",'Ark1'!AF2119)</f>
        <v/>
      </c>
      <c r="K578" s="269" t="str">
        <f>+IF(G578=0,"",'Ark1'!T2119)</f>
        <v/>
      </c>
      <c r="L578" s="380" t="str">
        <f>+IF(G578=0,"",'Ark1'!U2119)</f>
        <v/>
      </c>
      <c r="M578" s="268"/>
      <c r="N578" s="270" t="str">
        <f>+IF(G578=0,"",'Ark1'!V2119)</f>
        <v/>
      </c>
      <c r="O578" s="270" t="str">
        <f>+IF(G578=0,"",'Ark1'!W2119)</f>
        <v/>
      </c>
      <c r="P578" s="270" t="str">
        <f>+IF(G578=0,"",'Ark1'!X2119)</f>
        <v/>
      </c>
      <c r="Q578" s="270" t="str">
        <f>+IF(G578=0,"",'Ark1'!AG2119)</f>
        <v/>
      </c>
      <c r="R578" s="270" t="str">
        <f>+IF(G578=0,"",'Ark1'!AH2119)</f>
        <v/>
      </c>
      <c r="S578" s="377" t="str">
        <f>+IF(G578=0,"",'Ark1'!AR2126)</f>
        <v/>
      </c>
      <c r="T578" s="113" t="str">
        <f>+IF(G578=0,"",'Ark1'!AS2126)</f>
        <v/>
      </c>
      <c r="U578" s="270" t="str">
        <f>+IF(G578=0,"",'Ark1'!Y2119)</f>
        <v/>
      </c>
      <c r="V578" s="269" t="str">
        <f>+IF(G578=0,"",'Ark1'!AA2119)</f>
        <v/>
      </c>
      <c r="W578" s="270" t="str">
        <f>+IF(G578=0,"",'Ark1'!AC2119)</f>
        <v/>
      </c>
      <c r="X578" s="305" t="str">
        <f t="shared" si="93"/>
        <v/>
      </c>
      <c r="Y578" s="270" t="str">
        <f t="shared" si="94"/>
        <v/>
      </c>
      <c r="Z578" s="268" t="str">
        <f t="shared" si="95"/>
        <v/>
      </c>
      <c r="AA578" s="247"/>
      <c r="AD578" s="27"/>
      <c r="AE578" s="26"/>
      <c r="AH578" s="26"/>
      <c r="AI578" s="26"/>
      <c r="AJ578" s="26"/>
      <c r="AL578" s="26"/>
    </row>
    <row r="579" spans="1:56" ht="19.8">
      <c r="A579" s="247"/>
      <c r="B579" s="247"/>
      <c r="C579" s="247"/>
      <c r="D579" s="247"/>
      <c r="E579" s="247"/>
      <c r="F579" s="247"/>
      <c r="G579" s="247"/>
      <c r="H579" s="247"/>
      <c r="I579" s="247"/>
      <c r="J579" s="247"/>
      <c r="K579" s="247"/>
      <c r="L579" s="247"/>
      <c r="M579" s="247"/>
      <c r="N579" s="249"/>
      <c r="O579" s="247"/>
      <c r="P579" s="247"/>
      <c r="Q579" s="247"/>
      <c r="R579" s="247"/>
      <c r="S579" s="247"/>
      <c r="T579" s="247"/>
      <c r="U579" s="247"/>
      <c r="V579" s="247"/>
      <c r="W579" s="247"/>
      <c r="X579" s="247"/>
      <c r="Y579" s="247"/>
      <c r="Z579" s="247"/>
      <c r="AA579" s="247"/>
      <c r="AB579" s="250"/>
      <c r="AD579" s="27"/>
      <c r="AE579" s="26"/>
      <c r="AF579" s="251"/>
      <c r="AG579" s="85"/>
      <c r="AK579" s="85"/>
      <c r="BC579" s="263"/>
    </row>
    <row r="580" spans="1:56" ht="19.8">
      <c r="A580" s="247"/>
      <c r="B580" s="247"/>
      <c r="C580" s="265"/>
      <c r="D580" s="247"/>
      <c r="E580" s="247"/>
      <c r="F580" s="247"/>
      <c r="G580" s="247"/>
      <c r="H580" s="248"/>
      <c r="I580" s="247"/>
      <c r="J580" s="248"/>
      <c r="K580" s="247"/>
      <c r="L580" s="247"/>
      <c r="M580" s="247"/>
      <c r="N580" s="249"/>
      <c r="O580" s="249"/>
      <c r="P580" s="249"/>
      <c r="Q580" s="247"/>
      <c r="R580" s="249"/>
      <c r="S580" s="249"/>
      <c r="T580" s="249"/>
      <c r="U580" s="249"/>
      <c r="V580" s="247"/>
      <c r="W580" s="249"/>
      <c r="X580" s="247"/>
      <c r="Y580" s="249"/>
      <c r="Z580" s="248"/>
      <c r="AA580" s="247"/>
      <c r="AB580" s="250"/>
      <c r="AD580" s="27"/>
      <c r="AE580" s="26"/>
      <c r="AF580" s="251"/>
      <c r="AG580" s="85"/>
      <c r="AK580" s="85"/>
      <c r="BC580" s="263"/>
    </row>
    <row r="581" spans="1:56" ht="22.8">
      <c r="A581" s="346" t="str">
        <f>+Raser!C41</f>
        <v>Belgisk blå</v>
      </c>
      <c r="B581" s="247"/>
      <c r="C581" s="265"/>
      <c r="D581" s="346"/>
      <c r="E581" s="247"/>
      <c r="F581" s="247"/>
      <c r="G581" s="265" t="s">
        <v>639</v>
      </c>
      <c r="H581" s="512">
        <f>SUM(G587:G601)</f>
        <v>0</v>
      </c>
      <c r="I581" s="501"/>
      <c r="J581" s="247"/>
      <c r="K581" s="248"/>
      <c r="L581" s="247"/>
      <c r="M581" s="345" t="str">
        <f>+Raser!P41</f>
        <v/>
      </c>
      <c r="N581" s="249" t="s">
        <v>562</v>
      </c>
      <c r="O581" s="247"/>
      <c r="P581" s="249"/>
      <c r="Q581" s="249"/>
      <c r="R581" s="247"/>
      <c r="S581" s="247"/>
      <c r="T581" s="247"/>
      <c r="U581" s="249"/>
      <c r="V581" s="249"/>
      <c r="W581" s="247"/>
      <c r="X581" s="249"/>
      <c r="Y581" s="345" t="str">
        <f>+Raser!V41</f>
        <v/>
      </c>
      <c r="Z581" s="249" t="s">
        <v>621</v>
      </c>
      <c r="AA581" s="248"/>
      <c r="AB581" s="250"/>
      <c r="AC581" s="250"/>
      <c r="AD581" s="27"/>
      <c r="AF581" s="26"/>
      <c r="AG581" s="251"/>
      <c r="AK581" s="85"/>
      <c r="BD581" s="263"/>
    </row>
    <row r="582" spans="1:56" ht="14.25" customHeight="1">
      <c r="A582" s="247"/>
      <c r="B582" s="247"/>
      <c r="C582" s="265"/>
      <c r="D582" s="344"/>
      <c r="E582" s="247"/>
      <c r="F582" s="265"/>
      <c r="G582" s="265"/>
      <c r="H582" s="265"/>
      <c r="I582" s="265"/>
      <c r="J582" s="265"/>
      <c r="K582" s="265"/>
      <c r="L582" s="265"/>
      <c r="M582" s="265"/>
      <c r="N582" s="266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48"/>
      <c r="AA582" s="247"/>
      <c r="AB582" s="250"/>
      <c r="AD582" s="27"/>
      <c r="AE582" s="26"/>
      <c r="AF582" s="251"/>
      <c r="AG582" s="85"/>
      <c r="AK582" s="85"/>
      <c r="BC582" s="263"/>
    </row>
    <row r="583" spans="1:56" ht="15" customHeight="1">
      <c r="A583" s="247"/>
      <c r="B583" s="247"/>
      <c r="C583" s="247"/>
      <c r="D583" s="247"/>
      <c r="E583" s="247"/>
      <c r="F583" s="247"/>
      <c r="G583" s="247"/>
      <c r="H583" s="248"/>
      <c r="I583" s="247"/>
      <c r="J583" s="248"/>
      <c r="K583" s="247"/>
      <c r="L583" s="247"/>
      <c r="M583" s="247"/>
      <c r="N583" s="249"/>
      <c r="O583" s="249"/>
      <c r="P583" s="249"/>
      <c r="Q583" s="247"/>
      <c r="R583" s="249"/>
      <c r="S583" s="249"/>
      <c r="T583" s="249"/>
      <c r="U583" s="249"/>
      <c r="V583" s="247"/>
      <c r="W583" s="249"/>
      <c r="X583" s="265" t="s">
        <v>479</v>
      </c>
      <c r="Y583" s="266" t="s">
        <v>81</v>
      </c>
      <c r="Z583" s="264" t="s">
        <v>4</v>
      </c>
      <c r="AA583" s="247"/>
      <c r="AB583" s="250"/>
      <c r="AD583" s="27"/>
      <c r="AE583" s="26"/>
      <c r="AF583" s="251"/>
      <c r="AG583" s="85"/>
      <c r="AK583" s="85"/>
      <c r="BC583" s="263"/>
    </row>
    <row r="584" spans="1:56" ht="15" customHeight="1">
      <c r="A584" s="247"/>
      <c r="B584" s="247"/>
      <c r="C584" s="247"/>
      <c r="D584" s="265"/>
      <c r="E584" s="247"/>
      <c r="F584" s="265" t="s">
        <v>4</v>
      </c>
      <c r="G584" s="247"/>
      <c r="H584" s="248"/>
      <c r="I584" s="248"/>
      <c r="J584" s="248"/>
      <c r="K584" s="265" t="s">
        <v>24</v>
      </c>
      <c r="L584" s="248"/>
      <c r="M584" s="248"/>
      <c r="N584" s="249" t="s">
        <v>404</v>
      </c>
      <c r="O584" s="249" t="s">
        <v>404</v>
      </c>
      <c r="P584" s="249" t="s">
        <v>404</v>
      </c>
      <c r="Q584" s="266" t="s">
        <v>527</v>
      </c>
      <c r="R584" s="249" t="s">
        <v>404</v>
      </c>
      <c r="S584" s="249"/>
      <c r="T584" s="249"/>
      <c r="U584" s="266" t="s">
        <v>424</v>
      </c>
      <c r="V584" s="247"/>
      <c r="W584" s="266" t="s">
        <v>570</v>
      </c>
      <c r="X584" s="265" t="s">
        <v>567</v>
      </c>
      <c r="Y584" s="266" t="s">
        <v>44</v>
      </c>
      <c r="Z584" s="264" t="s">
        <v>10</v>
      </c>
      <c r="AA584" s="247"/>
      <c r="AB584" s="250"/>
      <c r="AD584" s="27"/>
      <c r="AE584" s="26"/>
      <c r="AF584" s="251"/>
      <c r="AG584" s="85"/>
      <c r="AK584" s="85"/>
      <c r="BC584" s="263"/>
    </row>
    <row r="585" spans="1:56" ht="15" customHeight="1">
      <c r="A585" s="265"/>
      <c r="B585" s="265"/>
      <c r="C585" s="247"/>
      <c r="D585" s="247"/>
      <c r="E585" s="265"/>
      <c r="F585" s="265" t="s">
        <v>477</v>
      </c>
      <c r="G585" s="265" t="s">
        <v>4</v>
      </c>
      <c r="H585" s="264" t="s">
        <v>4</v>
      </c>
      <c r="I585" s="264"/>
      <c r="J585" s="264" t="s">
        <v>1</v>
      </c>
      <c r="K585" s="265" t="s">
        <v>483</v>
      </c>
      <c r="L585" s="264" t="s">
        <v>24</v>
      </c>
      <c r="M585" s="264"/>
      <c r="N585" s="266" t="s">
        <v>537</v>
      </c>
      <c r="O585" s="266" t="s">
        <v>569</v>
      </c>
      <c r="P585" s="266" t="s">
        <v>489</v>
      </c>
      <c r="Q585" s="266" t="s">
        <v>548</v>
      </c>
      <c r="R585" s="266" t="s">
        <v>491</v>
      </c>
      <c r="S585" s="427" t="s">
        <v>24</v>
      </c>
      <c r="T585" s="427" t="s">
        <v>24</v>
      </c>
      <c r="U585" s="266"/>
      <c r="V585" s="265" t="s">
        <v>415</v>
      </c>
      <c r="W585" s="266" t="s">
        <v>1</v>
      </c>
      <c r="X585" s="265" t="s">
        <v>71</v>
      </c>
      <c r="Y585" s="266" t="s">
        <v>531</v>
      </c>
      <c r="Z585" s="264" t="s">
        <v>71</v>
      </c>
      <c r="AA585" s="247"/>
      <c r="AB585" s="250"/>
      <c r="AD585" s="27"/>
      <c r="AE585" s="26"/>
      <c r="AF585" s="251"/>
      <c r="AG585" s="85"/>
      <c r="AK585" s="85"/>
      <c r="BC585" s="263"/>
    </row>
    <row r="586" spans="1:56" ht="15" customHeight="1">
      <c r="A586" s="247"/>
      <c r="B586" s="247"/>
      <c r="C586" s="265" t="s">
        <v>0</v>
      </c>
      <c r="D586" s="265"/>
      <c r="E586" s="265" t="s">
        <v>595</v>
      </c>
      <c r="F586" s="49" t="s">
        <v>478</v>
      </c>
      <c r="G586" s="49" t="s">
        <v>10</v>
      </c>
      <c r="H586" s="86" t="s">
        <v>404</v>
      </c>
      <c r="I586" s="86"/>
      <c r="J586" s="86" t="s">
        <v>404</v>
      </c>
      <c r="K586" s="49" t="s">
        <v>416</v>
      </c>
      <c r="L586" s="86" t="s">
        <v>45</v>
      </c>
      <c r="M586" s="86"/>
      <c r="N586" s="74" t="s">
        <v>538</v>
      </c>
      <c r="O586" s="74" t="s">
        <v>546</v>
      </c>
      <c r="P586" s="74" t="s">
        <v>441</v>
      </c>
      <c r="Q586" s="74" t="s">
        <v>485</v>
      </c>
      <c r="R586" s="74" t="s">
        <v>472</v>
      </c>
      <c r="S586" s="427" t="s">
        <v>725</v>
      </c>
      <c r="T586" s="427" t="s">
        <v>726</v>
      </c>
      <c r="U586" s="74" t="s">
        <v>1</v>
      </c>
      <c r="V586" s="49" t="s">
        <v>416</v>
      </c>
      <c r="W586" s="74" t="s">
        <v>528</v>
      </c>
      <c r="X586" s="49" t="s">
        <v>488</v>
      </c>
      <c r="Y586" s="74" t="s">
        <v>45</v>
      </c>
      <c r="Z586" s="86" t="s">
        <v>551</v>
      </c>
      <c r="AA586" s="247"/>
      <c r="AB586" s="250"/>
      <c r="AD586" s="27"/>
      <c r="AE586" s="26"/>
      <c r="AF586" s="251"/>
      <c r="AG586" s="85"/>
      <c r="AK586" s="85"/>
      <c r="BC586" s="263"/>
    </row>
    <row r="587" spans="1:56" ht="15.6">
      <c r="A587" s="247"/>
      <c r="B587" s="267">
        <f>+'Ark1'!C1630</f>
        <v>2024</v>
      </c>
      <c r="C587" s="267">
        <f>+'Ark1'!L1630</f>
        <v>1</v>
      </c>
      <c r="D587" s="267" t="s">
        <v>29</v>
      </c>
      <c r="E587" s="267">
        <f>+'Ark1'!AP1630</f>
        <v>34</v>
      </c>
      <c r="F587" s="267" t="str">
        <f>+IF(G587=0,"",'Ark1'!Q1630)</f>
        <v/>
      </c>
      <c r="G587" s="361">
        <f>+'Ark1'!R1630</f>
        <v>0</v>
      </c>
      <c r="H587" s="268" t="str">
        <f>+IF(G587=0,"",'Ark1'!AE1630)</f>
        <v/>
      </c>
      <c r="I587" s="268"/>
      <c r="J587" s="268" t="str">
        <f>+IF(G587=0,"",'Ark1'!AF1630)</f>
        <v/>
      </c>
      <c r="K587" s="269" t="str">
        <f>+IF(G587=0,"",'Ark1'!T1630)</f>
        <v/>
      </c>
      <c r="L587" s="305" t="str">
        <f>+IF(G587=0,"",'Ark1'!U1630)</f>
        <v/>
      </c>
      <c r="M587" s="268"/>
      <c r="N587" s="270" t="str">
        <f>+IF(G587=0,"",'Ark1'!V1630)</f>
        <v/>
      </c>
      <c r="O587" s="270" t="str">
        <f>+IF(G587=0,"",'Ark1'!W1630)</f>
        <v/>
      </c>
      <c r="P587" s="270" t="str">
        <f>+IF(G587=0,"",'Ark1'!X1630)</f>
        <v/>
      </c>
      <c r="Q587" s="270" t="str">
        <f>+IF(G587=0,"",'Ark1'!AG1630)</f>
        <v/>
      </c>
      <c r="R587" s="270" t="str">
        <f>+IF(G587=0,"",'Ark1'!AH1630)</f>
        <v/>
      </c>
      <c r="S587" s="377" t="str">
        <f>+IF(G587=0,"",'Ark1'!AR2048)</f>
        <v/>
      </c>
      <c r="T587" s="113" t="str">
        <f>+IF(G587=0,"",'Ark1'!AS2048)</f>
        <v/>
      </c>
      <c r="U587" s="270" t="str">
        <f>+IF(G587=0,"",'Ark1'!Y1630)</f>
        <v/>
      </c>
      <c r="V587" s="269" t="str">
        <f>+IF(G587=0,"",'Ark1'!AA1630)</f>
        <v/>
      </c>
      <c r="W587" s="270" t="str">
        <f>+IF(G587=0,"",'Ark1'!AC1630)</f>
        <v/>
      </c>
      <c r="X587" s="305" t="str">
        <f t="shared" ref="X587:X601" si="96">IF(G587=0,"",1000*L587/Q587)</f>
        <v/>
      </c>
      <c r="Y587" s="270" t="str">
        <f t="shared" ref="Y587:Y601" si="97">IF(G587=0,"",L587/C587)</f>
        <v/>
      </c>
      <c r="Z587" s="268" t="str">
        <f t="shared" ref="Z587:Z601" si="98">IF(G587=0,"",G587/F587)</f>
        <v/>
      </c>
      <c r="AA587" s="247"/>
      <c r="AD587" s="27"/>
      <c r="AE587" s="26"/>
      <c r="AH587" s="26"/>
      <c r="AI587" s="26"/>
      <c r="AJ587" s="26"/>
      <c r="AL587" s="26"/>
    </row>
    <row r="588" spans="1:56" ht="15.6">
      <c r="A588" s="247"/>
      <c r="B588" s="306">
        <f>+'Ark1'!C1665</f>
        <v>2024</v>
      </c>
      <c r="C588" s="85">
        <f>+'Ark1'!L1665</f>
        <v>2</v>
      </c>
      <c r="D588" s="85" t="s">
        <v>30</v>
      </c>
      <c r="F588" s="85" t="str">
        <f>+IF(G588=0,"",'Ark1'!Q1665)</f>
        <v/>
      </c>
      <c r="G588" s="361">
        <f>+'Ark1'!R1665</f>
        <v>0</v>
      </c>
      <c r="H588" s="27" t="str">
        <f>+IF(G588=0,"",'Ark1'!AE1665)</f>
        <v/>
      </c>
      <c r="I588" s="268"/>
      <c r="J588" s="27" t="str">
        <f>+IF(G588=0,"",'Ark1'!AF1665)</f>
        <v/>
      </c>
      <c r="K588" s="26" t="str">
        <f>+IF(G588=0,"",'Ark1'!T1665)</f>
        <v/>
      </c>
      <c r="L588" s="305" t="str">
        <f>+IF(G588=0,"",'Ark1'!U1665)</f>
        <v/>
      </c>
      <c r="M588" s="268"/>
      <c r="N588" s="32" t="str">
        <f>+IF(G588=0,"",'Ark1'!V1665)</f>
        <v/>
      </c>
      <c r="O588" s="32" t="str">
        <f>+IF(G588=0,"",'Ark1'!W1665)</f>
        <v/>
      </c>
      <c r="P588" s="32" t="str">
        <f>+IF(G588=0,"",'Ark1'!X1665)</f>
        <v/>
      </c>
      <c r="Q588" s="32" t="str">
        <f>+IF(G588=0,"",'Ark1'!AG1665)</f>
        <v/>
      </c>
      <c r="R588" s="32" t="str">
        <f>+IF(G588=0,"",'Ark1'!AH1665)</f>
        <v/>
      </c>
      <c r="S588" s="377" t="str">
        <f>+IF(G588=0,"",'Ark1'!AR2083)</f>
        <v/>
      </c>
      <c r="T588" s="113" t="str">
        <f>+IF(G588=0,"",'Ark1'!AS2083)</f>
        <v/>
      </c>
      <c r="U588" s="32" t="str">
        <f>+IF(G588=0,"",'Ark1'!Y1665)</f>
        <v/>
      </c>
      <c r="V588" s="26" t="str">
        <f>+IF(G588=0,"",'Ark1'!AA1665)</f>
        <v/>
      </c>
      <c r="W588" s="32" t="str">
        <f>+IF(G588=0,"",'Ark1'!AC1665)</f>
        <v/>
      </c>
      <c r="X588" s="305" t="str">
        <f t="shared" si="96"/>
        <v/>
      </c>
      <c r="Y588" s="32" t="str">
        <f t="shared" si="97"/>
        <v/>
      </c>
      <c r="Z588" s="27" t="str">
        <f t="shared" si="98"/>
        <v/>
      </c>
      <c r="AA588" s="247"/>
      <c r="AD588" s="27"/>
      <c r="AE588" s="26"/>
      <c r="AH588" s="26"/>
      <c r="AI588" s="26"/>
      <c r="AJ588" s="26"/>
      <c r="AL588" s="26"/>
    </row>
    <row r="589" spans="1:56" s="274" customFormat="1" ht="15.6">
      <c r="A589" s="247"/>
      <c r="B589" s="306">
        <f>+'Ark1'!C1700</f>
        <v>2024</v>
      </c>
      <c r="C589" s="267">
        <f>+'Ark1'!L1700</f>
        <v>3</v>
      </c>
      <c r="D589" s="267" t="s">
        <v>31</v>
      </c>
      <c r="E589" s="85"/>
      <c r="F589" s="267" t="str">
        <f>+IF(G589=0,"",'Ark1'!Q1700)</f>
        <v/>
      </c>
      <c r="G589" s="361">
        <f>+'Ark1'!R1700</f>
        <v>0</v>
      </c>
      <c r="H589" s="268" t="str">
        <f>+IF(G589=0,"",'Ark1'!AE1700)</f>
        <v/>
      </c>
      <c r="I589" s="268"/>
      <c r="J589" s="268" t="str">
        <f>+IF(G589=0,"",'Ark1'!AF1700)</f>
        <v/>
      </c>
      <c r="K589" s="269" t="str">
        <f>+IF(G589=0,"",'Ark1'!T1700)</f>
        <v/>
      </c>
      <c r="L589" s="305" t="str">
        <f>+IF(G589=0,"",'Ark1'!U1700)</f>
        <v/>
      </c>
      <c r="M589" s="268"/>
      <c r="N589" s="270" t="str">
        <f>+IF(G589=0,"",'Ark1'!V1700)</f>
        <v/>
      </c>
      <c r="O589" s="270" t="str">
        <f>+IF(G589=0,"",'Ark1'!W1700)</f>
        <v/>
      </c>
      <c r="P589" s="270" t="str">
        <f>+IF(G589=0,"",'Ark1'!X1700)</f>
        <v/>
      </c>
      <c r="Q589" s="270" t="str">
        <f>+IF(G589=0,"",'Ark1'!AG1700)</f>
        <v/>
      </c>
      <c r="R589" s="270" t="str">
        <f>+IF(G589=0,"",'Ark1'!AH1700)</f>
        <v/>
      </c>
      <c r="S589" s="377" t="str">
        <f>+IF(G589=0,"",'Ark1'!AR2118)</f>
        <v/>
      </c>
      <c r="T589" s="113" t="str">
        <f>+IF(G589=0,"",'Ark1'!AS2118)</f>
        <v/>
      </c>
      <c r="U589" s="270" t="str">
        <f>+IF(G589=0,"",'Ark1'!Y1700)</f>
        <v/>
      </c>
      <c r="V589" s="269" t="str">
        <f>+IF(G589=0,"",'Ark1'!AA1700)</f>
        <v/>
      </c>
      <c r="W589" s="270" t="str">
        <f>+IF(G589=0,"",'Ark1'!AC1700)</f>
        <v/>
      </c>
      <c r="X589" s="305" t="str">
        <f t="shared" si="96"/>
        <v/>
      </c>
      <c r="Y589" s="270" t="str">
        <f t="shared" si="97"/>
        <v/>
      </c>
      <c r="Z589" s="268" t="str">
        <f t="shared" si="98"/>
        <v/>
      </c>
      <c r="AA589" s="247"/>
      <c r="AB589" s="27"/>
      <c r="AC589" s="27"/>
      <c r="AD589" s="27"/>
      <c r="AE589" s="26"/>
      <c r="AF589" s="27"/>
      <c r="AG589" s="27"/>
      <c r="AH589" s="26"/>
      <c r="AI589" s="26"/>
      <c r="AJ589" s="26"/>
      <c r="AK589" s="27"/>
      <c r="AL589" s="26"/>
      <c r="AM589" s="85"/>
    </row>
    <row r="590" spans="1:56" s="274" customFormat="1" ht="15.6">
      <c r="A590" s="247"/>
      <c r="B590" s="306">
        <f>+'Ark1'!C1735</f>
        <v>2024</v>
      </c>
      <c r="C590" s="267">
        <f>+'Ark1'!L1735</f>
        <v>4</v>
      </c>
      <c r="D590" s="267" t="s">
        <v>32</v>
      </c>
      <c r="E590" s="85"/>
      <c r="F590" s="85" t="str">
        <f>+IF(G590=0,"",'Ark1'!Q1735)</f>
        <v/>
      </c>
      <c r="G590" s="361">
        <f>+'Ark1'!R1735</f>
        <v>0</v>
      </c>
      <c r="H590" s="27" t="str">
        <f>+IF(G590=0,"",'Ark1'!AE1735)</f>
        <v/>
      </c>
      <c r="I590" s="268"/>
      <c r="J590" s="27" t="str">
        <f>+IF(G590=0,"",'Ark1'!AF1735)</f>
        <v/>
      </c>
      <c r="K590" s="26" t="str">
        <f>+IF(G590=0,"",'Ark1'!T1735)</f>
        <v/>
      </c>
      <c r="L590" s="305" t="str">
        <f>+IF(G590=0,"",'Ark1'!U1735)</f>
        <v/>
      </c>
      <c r="M590" s="268"/>
      <c r="N590" s="32" t="str">
        <f>+IF(G590=0,"",'Ark1'!V1735)</f>
        <v/>
      </c>
      <c r="O590" s="32" t="str">
        <f>+IF(G590=0,"",'Ark1'!W1735)</f>
        <v/>
      </c>
      <c r="P590" s="32" t="str">
        <f>+IF(G590=0,"",'Ark1'!X1735)</f>
        <v/>
      </c>
      <c r="Q590" s="32" t="str">
        <f>+IF(G590=0,"",'Ark1'!AG1735)</f>
        <v/>
      </c>
      <c r="R590" s="32" t="str">
        <f>+IF(G590=0,"",'Ark1'!AH1735)</f>
        <v/>
      </c>
      <c r="S590" s="377" t="str">
        <f>+IF(G590=0,"",'Ark1'!AR2153)</f>
        <v/>
      </c>
      <c r="T590" s="113" t="str">
        <f>+IF(G590=0,"",'Ark1'!AS2153)</f>
        <v/>
      </c>
      <c r="U590" s="32" t="str">
        <f>+IF(G590=0,"",'Ark1'!Y1735)</f>
        <v/>
      </c>
      <c r="V590" s="26" t="str">
        <f>+IF(G590=0,"",'Ark1'!AA1735)</f>
        <v/>
      </c>
      <c r="W590" s="32" t="str">
        <f>+IF(G590=0,"",'Ark1'!AC1735)</f>
        <v/>
      </c>
      <c r="X590" s="305" t="str">
        <f t="shared" si="96"/>
        <v/>
      </c>
      <c r="Y590" s="32" t="str">
        <f t="shared" si="97"/>
        <v/>
      </c>
      <c r="Z590" s="27" t="str">
        <f t="shared" si="98"/>
        <v/>
      </c>
      <c r="AA590" s="247"/>
      <c r="AB590" s="27"/>
      <c r="AC590" s="27"/>
      <c r="AD590" s="27"/>
      <c r="AE590" s="26"/>
      <c r="AF590" s="27"/>
      <c r="AG590" s="27"/>
      <c r="AH590" s="26"/>
      <c r="AI590" s="26"/>
      <c r="AJ590" s="26"/>
      <c r="AK590" s="27"/>
      <c r="AL590" s="26"/>
      <c r="AM590" s="85"/>
    </row>
    <row r="591" spans="1:56" s="274" customFormat="1" ht="15.6">
      <c r="A591" s="247"/>
      <c r="B591" s="267">
        <f>+'Ark1'!C1770</f>
        <v>2024</v>
      </c>
      <c r="C591" s="267">
        <f>+'Ark1'!L1770</f>
        <v>5</v>
      </c>
      <c r="D591" s="267" t="s">
        <v>402</v>
      </c>
      <c r="E591" s="85"/>
      <c r="F591" s="267" t="str">
        <f>+IF(G591=0,"",'Ark1'!Q1770)</f>
        <v/>
      </c>
      <c r="G591" s="361">
        <f>+'Ark1'!R1770</f>
        <v>0</v>
      </c>
      <c r="H591" s="268">
        <f>+'Ark1'!AE1770</f>
        <v>0</v>
      </c>
      <c r="I591" s="268"/>
      <c r="J591" s="268" t="str">
        <f>+IF(G591=0,"",'Ark1'!AF1770)</f>
        <v/>
      </c>
      <c r="K591" s="269" t="str">
        <f>+IF(G591=0,"",'Ark1'!T1770)</f>
        <v/>
      </c>
      <c r="L591" s="305" t="str">
        <f>+IF(G591=0,"",'Ark1'!U1770)</f>
        <v/>
      </c>
      <c r="M591" s="268"/>
      <c r="N591" s="270" t="str">
        <f>+IF(G591=0,"",'Ark1'!V1770)</f>
        <v/>
      </c>
      <c r="O591" s="270" t="str">
        <f>+IF(G591=0,"",'Ark1'!W1770)</f>
        <v/>
      </c>
      <c r="P591" s="270" t="str">
        <f>+IF(G591=0,"",'Ark1'!X1770)</f>
        <v/>
      </c>
      <c r="Q591" s="270" t="str">
        <f>+IF(G591=0,"",'Ark1'!AG1770)</f>
        <v/>
      </c>
      <c r="R591" s="270" t="str">
        <f>+IF(G591=0,"",'Ark1'!AH1770)</f>
        <v/>
      </c>
      <c r="S591" s="377" t="str">
        <f>+IF(G591=0,"",'Ark1'!AR2188)</f>
        <v/>
      </c>
      <c r="T591" s="113" t="str">
        <f>+IF(G591=0,"",'Ark1'!AS2188)</f>
        <v/>
      </c>
      <c r="U591" s="270" t="str">
        <f>+IF(G591=0,"",'Ark1'!Y1770)</f>
        <v/>
      </c>
      <c r="V591" s="269" t="str">
        <f>+IF(G591=0,"",'Ark1'!AA1770)</f>
        <v/>
      </c>
      <c r="W591" s="270" t="str">
        <f>+IF(G591=0,"",'Ark1'!AC1770)</f>
        <v/>
      </c>
      <c r="X591" s="305" t="str">
        <f t="shared" si="96"/>
        <v/>
      </c>
      <c r="Y591" s="270" t="str">
        <f t="shared" si="97"/>
        <v/>
      </c>
      <c r="Z591" s="268" t="str">
        <f t="shared" si="98"/>
        <v/>
      </c>
      <c r="AA591" s="247"/>
      <c r="AB591" s="27"/>
      <c r="AC591" s="27"/>
      <c r="AD591" s="27"/>
      <c r="AE591" s="26"/>
      <c r="AF591" s="27"/>
      <c r="AG591" s="27"/>
      <c r="AH591" s="26"/>
      <c r="AI591" s="26"/>
      <c r="AJ591" s="26"/>
      <c r="AK591" s="27"/>
      <c r="AL591" s="26"/>
      <c r="AM591" s="85"/>
    </row>
    <row r="592" spans="1:56" s="274" customFormat="1" ht="15.6">
      <c r="A592" s="247"/>
      <c r="B592" s="330">
        <f>+'Ark1'!C1805</f>
        <v>2024</v>
      </c>
      <c r="C592" s="267">
        <f>+'Ark1'!L1805</f>
        <v>6</v>
      </c>
      <c r="D592" s="267" t="s">
        <v>33</v>
      </c>
      <c r="E592" s="85"/>
      <c r="F592" s="85" t="str">
        <f>+IF(G592=0,"",'Ark1'!Q1805)</f>
        <v/>
      </c>
      <c r="G592" s="361">
        <f>+'Ark1'!R1805</f>
        <v>0</v>
      </c>
      <c r="H592" s="27" t="str">
        <f>+IF(G592=0,"",'Ark1'!AE1805)</f>
        <v/>
      </c>
      <c r="I592" s="268"/>
      <c r="J592" s="27" t="str">
        <f>+IF(G592=0,"",'Ark1'!AF1805)</f>
        <v/>
      </c>
      <c r="K592" s="26" t="str">
        <f>+IF(G592=0,"",'Ark1'!T1805)</f>
        <v/>
      </c>
      <c r="L592" s="305" t="str">
        <f>+IF(G592=0,"",'Ark1'!U1805)</f>
        <v/>
      </c>
      <c r="M592" s="268"/>
      <c r="N592" s="32" t="str">
        <f>+IF(G592=0,"",'Ark1'!V1805)</f>
        <v/>
      </c>
      <c r="O592" s="32" t="str">
        <f>+IF(G592=0,"",'Ark1'!W1805)</f>
        <v/>
      </c>
      <c r="P592" s="32" t="str">
        <f>+IF(G592=0,"",'Ark1'!X1805)</f>
        <v/>
      </c>
      <c r="Q592" s="32" t="str">
        <f>+IF(G592=0,"",'Ark1'!AG1805)</f>
        <v/>
      </c>
      <c r="R592" s="32" t="str">
        <f>+IF(G592=0,"",'Ark1'!AH1805)</f>
        <v/>
      </c>
      <c r="S592" s="377" t="str">
        <f>+IF(G592=0,"",'Ark1'!AR2223)</f>
        <v/>
      </c>
      <c r="T592" s="113" t="str">
        <f>+IF(G592=0,"",'Ark1'!AS2223)</f>
        <v/>
      </c>
      <c r="U592" s="32" t="str">
        <f>+IF(G592=0,"",'Ark1'!Y1805)</f>
        <v/>
      </c>
      <c r="V592" s="26" t="str">
        <f>+IF(G592=0,"",'Ark1'!AA1805)</f>
        <v/>
      </c>
      <c r="W592" s="32" t="str">
        <f>+IF(G592=0,"",'Ark1'!AC1805)</f>
        <v/>
      </c>
      <c r="X592" s="305" t="str">
        <f t="shared" si="96"/>
        <v/>
      </c>
      <c r="Y592" s="32" t="str">
        <f t="shared" si="97"/>
        <v/>
      </c>
      <c r="Z592" s="27" t="str">
        <f t="shared" si="98"/>
        <v/>
      </c>
      <c r="AA592" s="247"/>
      <c r="AB592" s="27"/>
      <c r="AC592" s="27"/>
      <c r="AD592" s="27"/>
      <c r="AE592" s="26"/>
      <c r="AF592" s="27"/>
      <c r="AG592" s="27"/>
      <c r="AH592" s="85"/>
      <c r="AI592" s="85"/>
      <c r="AJ592" s="85"/>
      <c r="AK592" s="27"/>
      <c r="AL592" s="85"/>
      <c r="AM592" s="85"/>
    </row>
    <row r="593" spans="1:56" s="274" customFormat="1" ht="15.6">
      <c r="A593" s="247"/>
      <c r="B593" s="330">
        <f>+'Ark1'!C1840</f>
        <v>2024</v>
      </c>
      <c r="C593" s="267">
        <f>+'Ark1'!L1840</f>
        <v>7</v>
      </c>
      <c r="D593" s="267" t="s">
        <v>34</v>
      </c>
      <c r="E593" s="85"/>
      <c r="F593" s="267" t="str">
        <f>+IF(G593=0,"",'Ark1'!Q1840)</f>
        <v/>
      </c>
      <c r="G593" s="361">
        <f>+'Ark1'!R1840</f>
        <v>0</v>
      </c>
      <c r="H593" s="268" t="str">
        <f>+IF(G593=0,"",'Ark1'!AE1840)</f>
        <v/>
      </c>
      <c r="I593" s="268"/>
      <c r="J593" s="268" t="str">
        <f>+IF(G593=0,"",'Ark1'!AF1840)</f>
        <v/>
      </c>
      <c r="K593" s="269" t="str">
        <f>+IF(G593=0,"",'Ark1'!T1840)</f>
        <v/>
      </c>
      <c r="L593" s="305" t="str">
        <f>+IF(G593=0,"",'Ark1'!U1840)</f>
        <v/>
      </c>
      <c r="M593" s="268"/>
      <c r="N593" s="270" t="str">
        <f>+IF(G593=0,"",'Ark1'!V1840)</f>
        <v/>
      </c>
      <c r="O593" s="270" t="str">
        <f>+IF(G593=0,"",'Ark1'!W1840)</f>
        <v/>
      </c>
      <c r="P593" s="270" t="str">
        <f>+IF(G593=0,"",'Ark1'!X1840)</f>
        <v/>
      </c>
      <c r="Q593" s="270" t="str">
        <f>+IF(G593=0,"",'Ark1'!AG1840)</f>
        <v/>
      </c>
      <c r="R593" s="270" t="str">
        <f>+IF(G593=0,"",'Ark1'!AH1840)</f>
        <v/>
      </c>
      <c r="S593" s="377" t="str">
        <f>+IF(G593=0,"",'Ark1'!AR2258)</f>
        <v/>
      </c>
      <c r="T593" s="113" t="str">
        <f>+IF(G593=0,"",'Ark1'!AS2258)</f>
        <v/>
      </c>
      <c r="U593" s="270" t="str">
        <f>+IF(G593=0,"",'Ark1'!Y1840)</f>
        <v/>
      </c>
      <c r="V593" s="269" t="str">
        <f>+IF(G593=0,"",'Ark1'!AA1840)</f>
        <v/>
      </c>
      <c r="W593" s="270" t="str">
        <f>+IF(G593=0,"",'Ark1'!AC1840)</f>
        <v/>
      </c>
      <c r="X593" s="305" t="str">
        <f t="shared" si="96"/>
        <v/>
      </c>
      <c r="Y593" s="270" t="str">
        <f t="shared" si="97"/>
        <v/>
      </c>
      <c r="Z593" s="268" t="str">
        <f t="shared" si="98"/>
        <v/>
      </c>
      <c r="AA593" s="247"/>
      <c r="AB593" s="27"/>
      <c r="AC593" s="27"/>
      <c r="AD593" s="27"/>
      <c r="AE593" s="26"/>
      <c r="AF593" s="27"/>
      <c r="AG593" s="27"/>
      <c r="AH593" s="85"/>
      <c r="AI593" s="85"/>
      <c r="AJ593" s="85"/>
      <c r="AK593" s="27"/>
      <c r="AL593" s="85"/>
      <c r="AM593" s="85"/>
    </row>
    <row r="594" spans="1:56" s="274" customFormat="1" ht="15.6">
      <c r="A594" s="247"/>
      <c r="B594" s="85">
        <f>+'Ark1'!C1875</f>
        <v>2024</v>
      </c>
      <c r="C594" s="85">
        <f>+'Ark1'!L1875</f>
        <v>8</v>
      </c>
      <c r="D594" s="85" t="s">
        <v>35</v>
      </c>
      <c r="E594" s="85"/>
      <c r="F594" s="85" t="str">
        <f>+IF(G594=0,"",'Ark1'!Q1875)</f>
        <v/>
      </c>
      <c r="G594" s="361">
        <f>+'Ark1'!R1875</f>
        <v>0</v>
      </c>
      <c r="H594" s="27" t="str">
        <f>+IF(G594=0,"",'Ark1'!AE1875)</f>
        <v/>
      </c>
      <c r="I594" s="268"/>
      <c r="J594" s="27" t="str">
        <f>+IF(G594=0,"",'Ark1'!AF1875)</f>
        <v/>
      </c>
      <c r="K594" s="26" t="str">
        <f>+IF(G594=0,"",'Ark1'!T1875)</f>
        <v/>
      </c>
      <c r="L594" s="305" t="str">
        <f>+IF(G594=0,"",'Ark1'!U1875)</f>
        <v/>
      </c>
      <c r="M594" s="268"/>
      <c r="N594" s="32" t="str">
        <f>+IF(G594=0,"",'Ark1'!V1875)</f>
        <v/>
      </c>
      <c r="O594" s="32" t="str">
        <f>+IF(G594=0,"",'Ark1'!W1875)</f>
        <v/>
      </c>
      <c r="P594" s="32" t="str">
        <f>+IF(G594=0,"",'Ark1'!X1875)</f>
        <v/>
      </c>
      <c r="Q594" s="32" t="str">
        <f>+IF(G594=0,"",'Ark1'!AG1875)</f>
        <v/>
      </c>
      <c r="R594" s="32" t="str">
        <f>+IF(G594=0,"",'Ark1'!AH1875)</f>
        <v/>
      </c>
      <c r="S594" s="377" t="str">
        <f>+IF(G594=0,"",'Ark1'!AR2142)</f>
        <v/>
      </c>
      <c r="T594" s="113" t="str">
        <f>+IF(G594=0,"",'Ark1'!AS2142)</f>
        <v/>
      </c>
      <c r="U594" s="32" t="str">
        <f>+IF(G594=0,"",'Ark1'!Y1875)</f>
        <v/>
      </c>
      <c r="V594" s="26" t="str">
        <f>+IF(G594=0,"",'Ark1'!AA1875)</f>
        <v/>
      </c>
      <c r="W594" s="32" t="str">
        <f>+IF(G594=0,"",'Ark1'!AC1875)</f>
        <v/>
      </c>
      <c r="X594" s="305" t="str">
        <f t="shared" si="96"/>
        <v/>
      </c>
      <c r="Y594" s="32" t="str">
        <f t="shared" si="97"/>
        <v/>
      </c>
      <c r="Z594" s="27" t="str">
        <f t="shared" si="98"/>
        <v/>
      </c>
      <c r="AA594" s="247"/>
      <c r="AB594" s="27"/>
      <c r="AC594" s="27"/>
      <c r="AD594" s="27"/>
      <c r="AE594" s="26"/>
      <c r="AF594" s="27"/>
      <c r="AG594" s="27"/>
      <c r="AH594" s="85"/>
      <c r="AI594" s="85"/>
      <c r="AJ594" s="85"/>
      <c r="AK594" s="27"/>
      <c r="AL594" s="85"/>
      <c r="AM594" s="85"/>
    </row>
    <row r="595" spans="1:56" s="274" customFormat="1" ht="15.6">
      <c r="A595" s="247"/>
      <c r="B595" s="330">
        <f>+'Ark1'!C1910</f>
        <v>2024</v>
      </c>
      <c r="C595" s="267">
        <f>+'Ark1'!L1910</f>
        <v>9</v>
      </c>
      <c r="D595" s="267" t="s">
        <v>36</v>
      </c>
      <c r="E595" s="85"/>
      <c r="F595" s="267" t="str">
        <f>+IF(G595=0,"",'Ark1'!Q1910)</f>
        <v/>
      </c>
      <c r="G595" s="361">
        <f>+'Ark1'!R1910</f>
        <v>0</v>
      </c>
      <c r="H595" s="268" t="str">
        <f>+IF(G595=0,"",'Ark1'!AE1910)</f>
        <v/>
      </c>
      <c r="I595" s="268"/>
      <c r="J595" s="268" t="str">
        <f>+IF(G595=0,"",'Ark1'!AF1910)</f>
        <v/>
      </c>
      <c r="K595" s="269" t="str">
        <f>+IF(G595=0,"",'Ark1'!T1910)</f>
        <v/>
      </c>
      <c r="L595" s="305" t="str">
        <f>+IF(G595=0,"",'Ark1'!U1910)</f>
        <v/>
      </c>
      <c r="M595" s="268"/>
      <c r="N595" s="270" t="str">
        <f>+IF(G595=0,"",'Ark1'!V1910)</f>
        <v/>
      </c>
      <c r="O595" s="270" t="str">
        <f>+IF(G595=0,"",'Ark1'!W1910)</f>
        <v/>
      </c>
      <c r="P595" s="270" t="str">
        <f>+IF(G595=0,"",'Ark1'!X1910)</f>
        <v/>
      </c>
      <c r="Q595" s="270" t="str">
        <f>+IF(G595=0,"",'Ark1'!AG1910)</f>
        <v/>
      </c>
      <c r="R595" s="270" t="str">
        <f>+IF(G595=0,"",'Ark1'!AH1910)</f>
        <v/>
      </c>
      <c r="S595" s="377" t="str">
        <f>+IF(G595=0,"",'Ark1'!AR2143)</f>
        <v/>
      </c>
      <c r="T595" s="113" t="str">
        <f>+IF(G595=0,"",'Ark1'!AS2143)</f>
        <v/>
      </c>
      <c r="U595" s="270" t="str">
        <f>+IF(G595=0,"",'Ark1'!Y1910)</f>
        <v/>
      </c>
      <c r="V595" s="269" t="str">
        <f>+IF(G595=0,"",'Ark1'!AA1910)</f>
        <v/>
      </c>
      <c r="W595" s="270" t="str">
        <f>+IF(G595=0,"",'Ark1'!AC1910)</f>
        <v/>
      </c>
      <c r="X595" s="305" t="str">
        <f t="shared" si="96"/>
        <v/>
      </c>
      <c r="Y595" s="270" t="str">
        <f t="shared" si="97"/>
        <v/>
      </c>
      <c r="Z595" s="268" t="str">
        <f t="shared" si="98"/>
        <v/>
      </c>
      <c r="AA595" s="247"/>
      <c r="AB595" s="27"/>
      <c r="AC595" s="27"/>
      <c r="AD595" s="27"/>
      <c r="AE595" s="26"/>
      <c r="AF595" s="27"/>
      <c r="AG595" s="27"/>
      <c r="AH595" s="85"/>
      <c r="AI595" s="85"/>
      <c r="AJ595" s="85"/>
      <c r="AK595" s="27"/>
      <c r="AL595" s="85"/>
      <c r="AM595" s="85"/>
    </row>
    <row r="596" spans="1:56" s="274" customFormat="1" ht="15.6">
      <c r="A596" s="247"/>
      <c r="B596" s="330">
        <f>+'Ark1'!C1945</f>
        <v>2024</v>
      </c>
      <c r="C596" s="267">
        <f>+'Ark1'!L1945</f>
        <v>10</v>
      </c>
      <c r="D596" s="267" t="s">
        <v>37</v>
      </c>
      <c r="E596" s="85"/>
      <c r="F596" s="85" t="str">
        <f>+IF(G596=0,"",'Ark1'!Q1945)</f>
        <v/>
      </c>
      <c r="G596" s="361">
        <f>+'Ark1'!R1945</f>
        <v>0</v>
      </c>
      <c r="H596" s="27" t="str">
        <f>+IF(G596=0,"",'Ark1'!AE1945)</f>
        <v/>
      </c>
      <c r="I596" s="268"/>
      <c r="J596" s="27" t="str">
        <f>+IF(G596=0,"",'Ark1'!AF1945)</f>
        <v/>
      </c>
      <c r="K596" s="26" t="str">
        <f>+IF(G596=0,"",'Ark1'!T1945)</f>
        <v/>
      </c>
      <c r="L596" s="305" t="str">
        <f>+IF(G596=0,"",'Ark1'!U1945)</f>
        <v/>
      </c>
      <c r="M596" s="268"/>
      <c r="N596" s="32" t="str">
        <f>+IF(G596=0,"",'Ark1'!V1945)</f>
        <v/>
      </c>
      <c r="O596" s="32" t="str">
        <f>+IF(G596=0,"",'Ark1'!W1945)</f>
        <v/>
      </c>
      <c r="P596" s="32" t="str">
        <f>+IF(G596=0,"",'Ark1'!X1945)</f>
        <v/>
      </c>
      <c r="Q596" s="32" t="str">
        <f>+IF(G596=0,"",'Ark1'!AG1945)</f>
        <v/>
      </c>
      <c r="R596" s="32" t="str">
        <f>+IF(G596=0,"",'Ark1'!AH1945)</f>
        <v/>
      </c>
      <c r="S596" s="377" t="str">
        <f>+IF(G596=0,"",'Ark1'!AR2144)</f>
        <v/>
      </c>
      <c r="T596" s="113" t="str">
        <f>+IF(G596=0,"",'Ark1'!AS2144)</f>
        <v/>
      </c>
      <c r="U596" s="32" t="str">
        <f>+IF(G596=0,"",'Ark1'!Y1945)</f>
        <v/>
      </c>
      <c r="V596" s="26" t="str">
        <f>+IF(G596=0,"",'Ark1'!AA1945)</f>
        <v/>
      </c>
      <c r="W596" s="32" t="str">
        <f>+IF(G596=0,"",'Ark1'!AC1945)</f>
        <v/>
      </c>
      <c r="X596" s="305" t="str">
        <f t="shared" si="96"/>
        <v/>
      </c>
      <c r="Y596" s="32" t="str">
        <f t="shared" si="97"/>
        <v/>
      </c>
      <c r="Z596" s="27" t="str">
        <f t="shared" si="98"/>
        <v/>
      </c>
      <c r="AA596" s="247"/>
      <c r="AB596" s="27"/>
      <c r="AC596" s="27"/>
      <c r="AD596" s="27"/>
      <c r="AE596" s="26"/>
      <c r="AF596" s="27"/>
      <c r="AG596" s="27"/>
      <c r="AH596" s="85"/>
      <c r="AI596" s="85"/>
      <c r="AJ596" s="85"/>
      <c r="AK596" s="27"/>
      <c r="AL596" s="85"/>
      <c r="AM596" s="85"/>
    </row>
    <row r="597" spans="1:56" ht="15.6">
      <c r="A597" s="247"/>
      <c r="B597" s="330">
        <f>+'Ark1'!C1980</f>
        <v>2024</v>
      </c>
      <c r="C597" s="267">
        <f>+'Ark1'!L1980</f>
        <v>11</v>
      </c>
      <c r="D597" s="267" t="s">
        <v>38</v>
      </c>
      <c r="F597" s="267" t="str">
        <f>+IF(G597=0,"",'Ark1'!Q1980)</f>
        <v/>
      </c>
      <c r="G597" s="361">
        <f>+'Ark1'!R1980</f>
        <v>0</v>
      </c>
      <c r="H597" s="268" t="str">
        <f>+IF(G597=0,"",'Ark1'!AE1980)</f>
        <v/>
      </c>
      <c r="I597" s="268"/>
      <c r="J597" s="268" t="str">
        <f>+IF(G597=0,"",'Ark1'!AF1980)</f>
        <v/>
      </c>
      <c r="K597" s="269" t="str">
        <f>+IF(G597=0,"",'Ark1'!T1980)</f>
        <v/>
      </c>
      <c r="L597" s="305" t="str">
        <f>+IF(G597=0,"",'Ark1'!U1980)</f>
        <v/>
      </c>
      <c r="M597" s="268"/>
      <c r="N597" s="270" t="str">
        <f>+IF(G597=0,"",'Ark1'!V1980)</f>
        <v/>
      </c>
      <c r="O597" s="270" t="str">
        <f>+IF(G597=0,"",'Ark1'!W1980)</f>
        <v/>
      </c>
      <c r="P597" s="270" t="str">
        <f>+IF(G597=0,"",'Ark1'!X1980)</f>
        <v/>
      </c>
      <c r="Q597" s="270" t="str">
        <f>+IF(G597=0,"",'Ark1'!AG1980)</f>
        <v/>
      </c>
      <c r="R597" s="270" t="str">
        <f>+IF(G597=0,"",'Ark1'!AH1980)</f>
        <v/>
      </c>
      <c r="S597" s="377" t="str">
        <f>+IF(G597=0,"",'Ark1'!AR2145)</f>
        <v/>
      </c>
      <c r="T597" s="113" t="str">
        <f>+IF(G597=0,"",'Ark1'!AS2145)</f>
        <v/>
      </c>
      <c r="U597" s="270" t="str">
        <f>+IF(G597=0,"",'Ark1'!Y1980)</f>
        <v/>
      </c>
      <c r="V597" s="269" t="str">
        <f>+IF(G597=0,"",'Ark1'!AA1980)</f>
        <v/>
      </c>
      <c r="W597" s="270" t="str">
        <f>+IF(G597=0,"",'Ark1'!AC1980)</f>
        <v/>
      </c>
      <c r="X597" s="305" t="str">
        <f t="shared" si="96"/>
        <v/>
      </c>
      <c r="Y597" s="270" t="str">
        <f t="shared" si="97"/>
        <v/>
      </c>
      <c r="Z597" s="268" t="str">
        <f t="shared" si="98"/>
        <v/>
      </c>
      <c r="AA597" s="247"/>
      <c r="AD597" s="27"/>
      <c r="AE597" s="26"/>
    </row>
    <row r="598" spans="1:56" ht="15.6">
      <c r="A598" s="247"/>
      <c r="B598" s="330">
        <f>+'Ark1'!C2015</f>
        <v>2024</v>
      </c>
      <c r="C598" s="267">
        <f>+'Ark1'!L2015</f>
        <v>12</v>
      </c>
      <c r="D598" s="267" t="s">
        <v>39</v>
      </c>
      <c r="F598" s="85" t="str">
        <f>+IF(G598=0,"",'Ark1'!Q2015)</f>
        <v/>
      </c>
      <c r="G598" s="361">
        <f>+'Ark1'!R2015</f>
        <v>0</v>
      </c>
      <c r="H598" s="27" t="str">
        <f>+IF(G598=0,"",'Ark1'!AE2015)</f>
        <v/>
      </c>
      <c r="I598" s="268"/>
      <c r="J598" s="27" t="str">
        <f>+IF(G598=0,"",'Ark1'!AF2015)</f>
        <v/>
      </c>
      <c r="K598" s="26" t="str">
        <f>+IF(G598=0,"",'Ark1'!T2015)</f>
        <v/>
      </c>
      <c r="L598" s="305" t="str">
        <f>+IF(G598=0,"",'Ark1'!U2015)</f>
        <v/>
      </c>
      <c r="M598" s="268"/>
      <c r="N598" s="32" t="str">
        <f>+IF(G598=0,"",'Ark1'!V2015)</f>
        <v/>
      </c>
      <c r="O598" s="32" t="str">
        <f>+IF(G598=0,"",'Ark1'!W2015)</f>
        <v/>
      </c>
      <c r="P598" s="32" t="str">
        <f>+IF(G598=0,"",'Ark1'!X2015)</f>
        <v/>
      </c>
      <c r="Q598" s="32" t="str">
        <f>+IF(G598=0,"",'Ark1'!AG2015)</f>
        <v/>
      </c>
      <c r="R598" s="32" t="str">
        <f>+IF(G598=0,"",'Ark1'!AH2015)</f>
        <v/>
      </c>
      <c r="S598" s="377" t="str">
        <f>+IF(G598=0,"",'Ark1'!AR2146)</f>
        <v/>
      </c>
      <c r="T598" s="113" t="str">
        <f>+IF(G598=0,"",'Ark1'!AS2146)</f>
        <v/>
      </c>
      <c r="U598" s="32" t="str">
        <f>+IF(G598=0,"",'Ark1'!Y2015)</f>
        <v/>
      </c>
      <c r="V598" s="26" t="str">
        <f>+IF(G598=0,"",'Ark1'!AA2015)</f>
        <v/>
      </c>
      <c r="W598" s="32" t="str">
        <f>+IF(G598=0,"",'Ark1'!AC2015)</f>
        <v/>
      </c>
      <c r="X598" s="305" t="str">
        <f t="shared" si="96"/>
        <v/>
      </c>
      <c r="Y598" s="32" t="str">
        <f t="shared" si="97"/>
        <v/>
      </c>
      <c r="Z598" s="27" t="str">
        <f t="shared" si="98"/>
        <v/>
      </c>
      <c r="AA598" s="247"/>
      <c r="AD598" s="27"/>
      <c r="AE598" s="26"/>
    </row>
    <row r="599" spans="1:56" ht="15.6">
      <c r="A599" s="247"/>
      <c r="B599" s="330">
        <f>+'Ark1'!C2050</f>
        <v>2024</v>
      </c>
      <c r="C599" s="267">
        <f>+'Ark1'!L2050</f>
        <v>13</v>
      </c>
      <c r="D599" s="267" t="s">
        <v>40</v>
      </c>
      <c r="F599" s="267" t="str">
        <f>+IF(G599=0,"",'Ark1'!Q2050)</f>
        <v/>
      </c>
      <c r="G599" s="361">
        <f>+'Ark1'!R2050</f>
        <v>0</v>
      </c>
      <c r="H599" s="268" t="str">
        <f>+IF(G599=0,"",'Ark1'!AE2050)</f>
        <v/>
      </c>
      <c r="I599" s="268"/>
      <c r="J599" s="268" t="str">
        <f>+IF(G599=0,"",'Ark1'!AF2050)</f>
        <v/>
      </c>
      <c r="K599" s="269" t="str">
        <f>+IF(G599=0,"",'Ark1'!T2050)</f>
        <v/>
      </c>
      <c r="L599" s="305" t="str">
        <f>+IF(G599=0,"",'Ark1'!U2050)</f>
        <v/>
      </c>
      <c r="M599" s="268"/>
      <c r="N599" s="270" t="str">
        <f>+IF(G599=0,"",'Ark1'!V2050)</f>
        <v/>
      </c>
      <c r="O599" s="270" t="str">
        <f>+IF(G599=0,"",'Ark1'!W2050)</f>
        <v/>
      </c>
      <c r="P599" s="270" t="str">
        <f>+IF(G599=0,"",'Ark1'!X2050)</f>
        <v/>
      </c>
      <c r="Q599" s="270" t="str">
        <f>+IF(G599=0,"",'Ark1'!AG2050)</f>
        <v/>
      </c>
      <c r="R599" s="270" t="str">
        <f>+IF(G599=0,"",'Ark1'!AH2050)</f>
        <v/>
      </c>
      <c r="S599" s="377" t="str">
        <f>+IF(G599=0,"",'Ark1'!AR2147)</f>
        <v/>
      </c>
      <c r="T599" s="113" t="str">
        <f>+IF(G599=0,"",'Ark1'!AS2147)</f>
        <v/>
      </c>
      <c r="U599" s="270" t="str">
        <f>+IF(G599=0,"",'Ark1'!Y2050)</f>
        <v/>
      </c>
      <c r="V599" s="269" t="str">
        <f>+IF(G599=0,"",'Ark1'!AA2050)</f>
        <v/>
      </c>
      <c r="W599" s="270" t="str">
        <f>+IF(G599=0,"",'Ark1'!AC2050)</f>
        <v/>
      </c>
      <c r="X599" s="305" t="str">
        <f t="shared" si="96"/>
        <v/>
      </c>
      <c r="Y599" s="270" t="str">
        <f t="shared" si="97"/>
        <v/>
      </c>
      <c r="Z599" s="268" t="str">
        <f t="shared" si="98"/>
        <v/>
      </c>
      <c r="AA599" s="247"/>
      <c r="AD599" s="27"/>
      <c r="AE599" s="26"/>
    </row>
    <row r="600" spans="1:56" ht="15.6">
      <c r="A600" s="247"/>
      <c r="B600" s="330">
        <f>+'Ark1'!C2085</f>
        <v>2024</v>
      </c>
      <c r="C600" s="267">
        <f>+'Ark1'!L2085</f>
        <v>14</v>
      </c>
      <c r="D600" s="267" t="s">
        <v>403</v>
      </c>
      <c r="F600" s="85" t="str">
        <f>+IF(G600=0,"",'Ark1'!Q2085)</f>
        <v/>
      </c>
      <c r="G600" s="361">
        <f>+'Ark1'!R2085</f>
        <v>0</v>
      </c>
      <c r="H600" s="27" t="str">
        <f>+IF(G600=0,"",'Ark1'!AE2085)</f>
        <v/>
      </c>
      <c r="I600" s="268"/>
      <c r="J600" s="27" t="str">
        <f>+IF(G600=0,"",'Ark1'!AF2085)</f>
        <v/>
      </c>
      <c r="K600" s="26" t="str">
        <f>+IF(G600=0,"",'Ark1'!T2085)</f>
        <v/>
      </c>
      <c r="L600" s="305" t="str">
        <f>+IF(G600=0,"",'Ark1'!U2085)</f>
        <v/>
      </c>
      <c r="M600" s="268"/>
      <c r="N600" s="32" t="str">
        <f>+IF(G600=0,"",'Ark1'!V2085)</f>
        <v/>
      </c>
      <c r="O600" s="32" t="str">
        <f>+IF(G600=0,"",'Ark1'!W2085)</f>
        <v/>
      </c>
      <c r="P600" s="32" t="str">
        <f>+IF(G600=0,"",'Ark1'!X2085)</f>
        <v/>
      </c>
      <c r="Q600" s="32" t="str">
        <f>+IF(G600=0,"",'Ark1'!AG2085)</f>
        <v/>
      </c>
      <c r="R600" s="32" t="str">
        <f>+IF(G600=0,"",'Ark1'!AH2085)</f>
        <v/>
      </c>
      <c r="S600" s="377" t="str">
        <f>+IF(G600=0,"",'Ark1'!AR2148)</f>
        <v/>
      </c>
      <c r="T600" s="113" t="str">
        <f>+IF(G600=0,"",'Ark1'!AS2148)</f>
        <v/>
      </c>
      <c r="U600" s="32" t="str">
        <f>+IF(G600=0,"",'Ark1'!Y2085)</f>
        <v/>
      </c>
      <c r="V600" s="26" t="str">
        <f>+IF(G600=0,"",'Ark1'!AA2085)</f>
        <v/>
      </c>
      <c r="W600" s="32" t="str">
        <f>+IF(G600=0,"",'Ark1'!AC2085)</f>
        <v/>
      </c>
      <c r="X600" s="305" t="str">
        <f t="shared" si="96"/>
        <v/>
      </c>
      <c r="Y600" s="32" t="str">
        <f t="shared" si="97"/>
        <v/>
      </c>
      <c r="Z600" s="27" t="str">
        <f t="shared" si="98"/>
        <v/>
      </c>
      <c r="AA600" s="247"/>
      <c r="AD600" s="27"/>
      <c r="AE600" s="26"/>
    </row>
    <row r="601" spans="1:56" ht="15.6">
      <c r="A601" s="247"/>
      <c r="B601" s="330">
        <f>+'Ark1'!C2120</f>
        <v>2024</v>
      </c>
      <c r="C601" s="267">
        <f>+'Ark1'!L2120</f>
        <v>15</v>
      </c>
      <c r="D601" s="267" t="s">
        <v>41</v>
      </c>
      <c r="F601" s="267" t="str">
        <f>+IF(G601=0,"",'Ark1'!Q2120)</f>
        <v/>
      </c>
      <c r="G601" s="361">
        <f>+'Ark1'!R2120</f>
        <v>0</v>
      </c>
      <c r="H601" s="268" t="str">
        <f>+IF(G601=0,"",'Ark1'!AE2120)</f>
        <v/>
      </c>
      <c r="I601" s="268"/>
      <c r="J601" s="268" t="str">
        <f>+IF(G601=0,"",'Ark1'!AF2120)</f>
        <v/>
      </c>
      <c r="K601" s="269" t="str">
        <f>+IF(G601=0,"",'Ark1'!T2120)</f>
        <v/>
      </c>
      <c r="L601" s="380" t="str">
        <f>+IF(G601=0,"",'Ark1'!U2120)</f>
        <v/>
      </c>
      <c r="M601" s="268"/>
      <c r="N601" s="270" t="str">
        <f>+IF(G601=0,"",'Ark1'!V2120)</f>
        <v/>
      </c>
      <c r="O601" s="270" t="str">
        <f>+IF(G601=0,"",'Ark1'!W2120)</f>
        <v/>
      </c>
      <c r="P601" s="270" t="str">
        <f>+IF(G601=0,"",'Ark1'!X2120)</f>
        <v/>
      </c>
      <c r="Q601" s="270" t="str">
        <f>+IF(G601=0,"",'Ark1'!AG2120)</f>
        <v/>
      </c>
      <c r="R601" s="270" t="str">
        <f>+IF(G601=0,"",'Ark1'!AH2120)</f>
        <v/>
      </c>
      <c r="S601" s="377" t="str">
        <f>+IF(G601=0,"",'Ark1'!AR2149)</f>
        <v/>
      </c>
      <c r="T601" s="113" t="str">
        <f>+IF(G601=0,"",'Ark1'!AS2149)</f>
        <v/>
      </c>
      <c r="U601" s="270" t="str">
        <f>+IF(G601=0,"",'Ark1'!Y2120)</f>
        <v/>
      </c>
      <c r="V601" s="269" t="str">
        <f>+IF(G601=0,"",'Ark1'!AA2120)</f>
        <v/>
      </c>
      <c r="W601" s="270" t="str">
        <f>+IF(G601=0,"",'Ark1'!AC2120)</f>
        <v/>
      </c>
      <c r="X601" s="305" t="str">
        <f t="shared" si="96"/>
        <v/>
      </c>
      <c r="Y601" s="270" t="str">
        <f t="shared" si="97"/>
        <v/>
      </c>
      <c r="Z601" s="268" t="str">
        <f t="shared" si="98"/>
        <v/>
      </c>
      <c r="AA601" s="247"/>
      <c r="AD601" s="27"/>
      <c r="AE601" s="26"/>
    </row>
    <row r="602" spans="1:56" ht="19.8">
      <c r="A602" s="247"/>
      <c r="B602" s="247"/>
      <c r="C602" s="247"/>
      <c r="D602" s="247"/>
      <c r="E602" s="247"/>
      <c r="F602" s="247"/>
      <c r="G602" s="247"/>
      <c r="H602" s="247"/>
      <c r="I602" s="247"/>
      <c r="J602" s="247"/>
      <c r="K602" s="247"/>
      <c r="L602" s="247"/>
      <c r="M602" s="247"/>
      <c r="N602" s="249"/>
      <c r="O602" s="247"/>
      <c r="P602" s="247"/>
      <c r="Q602" s="247"/>
      <c r="R602" s="247"/>
      <c r="S602" s="247"/>
      <c r="T602" s="247"/>
      <c r="U602" s="247"/>
      <c r="V602" s="247"/>
      <c r="W602" s="247"/>
      <c r="X602" s="247"/>
      <c r="Y602" s="247"/>
      <c r="Z602" s="247"/>
      <c r="AA602" s="247"/>
      <c r="AB602" s="250"/>
      <c r="AD602" s="27"/>
      <c r="AE602" s="26"/>
      <c r="AF602" s="251"/>
      <c r="AG602" s="85"/>
      <c r="AK602" s="85"/>
      <c r="BC602" s="263"/>
    </row>
    <row r="603" spans="1:56" ht="19.8">
      <c r="A603" s="247"/>
      <c r="B603" s="247"/>
      <c r="C603" s="265"/>
      <c r="D603" s="247"/>
      <c r="E603" s="247"/>
      <c r="F603" s="247"/>
      <c r="G603" s="247"/>
      <c r="H603" s="248"/>
      <c r="I603" s="247"/>
      <c r="J603" s="248"/>
      <c r="K603" s="247"/>
      <c r="L603" s="247"/>
      <c r="M603" s="247"/>
      <c r="N603" s="249"/>
      <c r="O603" s="249"/>
      <c r="P603" s="249"/>
      <c r="Q603" s="247"/>
      <c r="R603" s="249"/>
      <c r="S603" s="249"/>
      <c r="T603" s="249"/>
      <c r="U603" s="249"/>
      <c r="V603" s="247"/>
      <c r="W603" s="249"/>
      <c r="X603" s="247"/>
      <c r="Y603" s="249"/>
      <c r="Z603" s="248"/>
      <c r="AA603" s="247"/>
      <c r="AB603" s="250"/>
      <c r="AD603" s="27"/>
      <c r="AE603" s="26"/>
      <c r="AF603" s="251"/>
      <c r="AG603" s="85"/>
      <c r="AK603" s="85"/>
      <c r="BC603" s="263"/>
    </row>
    <row r="604" spans="1:56" ht="22.8">
      <c r="A604" s="346" t="str">
        <f>+Raser!C42</f>
        <v>Wagyu</v>
      </c>
      <c r="B604" s="247"/>
      <c r="C604" s="265"/>
      <c r="D604" s="346"/>
      <c r="E604" s="247"/>
      <c r="F604" s="247"/>
      <c r="G604" s="265" t="s">
        <v>639</v>
      </c>
      <c r="H604" s="512">
        <f>SUM(G610:G624)</f>
        <v>6</v>
      </c>
      <c r="I604" s="501"/>
      <c r="J604" s="247"/>
      <c r="K604" s="248"/>
      <c r="L604" s="247"/>
      <c r="M604" s="345">
        <f>+Raser!P42</f>
        <v>0</v>
      </c>
      <c r="N604" s="249" t="s">
        <v>562</v>
      </c>
      <c r="O604" s="247"/>
      <c r="P604" s="249"/>
      <c r="Q604" s="249"/>
      <c r="R604" s="247"/>
      <c r="S604" s="247"/>
      <c r="T604" s="247"/>
      <c r="U604" s="249"/>
      <c r="V604" s="249"/>
      <c r="W604" s="247"/>
      <c r="X604" s="249"/>
      <c r="Y604" s="345">
        <f>+Raser!V42</f>
        <v>0</v>
      </c>
      <c r="Z604" s="249" t="s">
        <v>621</v>
      </c>
      <c r="AA604" s="248"/>
      <c r="AB604" s="250"/>
      <c r="AC604" s="250"/>
      <c r="AD604" s="27"/>
      <c r="AF604" s="26"/>
      <c r="AG604" s="251"/>
      <c r="AK604" s="85"/>
      <c r="BD604" s="263"/>
    </row>
    <row r="605" spans="1:56" ht="14.25" customHeight="1">
      <c r="A605" s="247"/>
      <c r="B605" s="247"/>
      <c r="C605" s="265"/>
      <c r="D605" s="344"/>
      <c r="E605" s="247"/>
      <c r="F605" s="265"/>
      <c r="G605" s="265"/>
      <c r="H605" s="265"/>
      <c r="I605" s="265"/>
      <c r="J605" s="265"/>
      <c r="K605" s="265"/>
      <c r="L605" s="265"/>
      <c r="M605" s="265"/>
      <c r="N605" s="266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48"/>
      <c r="AA605" s="247"/>
      <c r="AB605" s="250"/>
      <c r="AD605" s="27"/>
      <c r="AE605" s="26"/>
      <c r="AF605" s="251"/>
      <c r="AG605" s="85"/>
      <c r="AK605" s="85"/>
      <c r="BC605" s="263"/>
    </row>
    <row r="606" spans="1:56" ht="15" customHeight="1">
      <c r="A606" s="247"/>
      <c r="B606" s="247"/>
      <c r="C606" s="247"/>
      <c r="D606" s="247"/>
      <c r="E606" s="247"/>
      <c r="F606" s="247"/>
      <c r="G606" s="247"/>
      <c r="H606" s="248"/>
      <c r="I606" s="247"/>
      <c r="J606" s="248"/>
      <c r="K606" s="247"/>
      <c r="L606" s="247"/>
      <c r="M606" s="247"/>
      <c r="N606" s="249"/>
      <c r="O606" s="249"/>
      <c r="P606" s="249"/>
      <c r="Q606" s="247"/>
      <c r="R606" s="249"/>
      <c r="S606" s="249"/>
      <c r="T606" s="249"/>
      <c r="U606" s="249"/>
      <c r="V606" s="247"/>
      <c r="W606" s="249"/>
      <c r="X606" s="265" t="s">
        <v>479</v>
      </c>
      <c r="Y606" s="266" t="s">
        <v>81</v>
      </c>
      <c r="Z606" s="264" t="s">
        <v>4</v>
      </c>
      <c r="AA606" s="247"/>
      <c r="AB606" s="250"/>
      <c r="AD606" s="27"/>
      <c r="AE606" s="26"/>
      <c r="AF606" s="251"/>
      <c r="AG606" s="85"/>
      <c r="AK606" s="85"/>
      <c r="BC606" s="263"/>
    </row>
    <row r="607" spans="1:56" ht="15" customHeight="1">
      <c r="A607" s="247"/>
      <c r="B607" s="247"/>
      <c r="C607" s="247"/>
      <c r="D607" s="265"/>
      <c r="E607" s="247"/>
      <c r="F607" s="265" t="s">
        <v>4</v>
      </c>
      <c r="G607" s="247"/>
      <c r="H607" s="248"/>
      <c r="I607" s="248"/>
      <c r="J607" s="248"/>
      <c r="K607" s="265" t="s">
        <v>24</v>
      </c>
      <c r="L607" s="248"/>
      <c r="M607" s="248"/>
      <c r="N607" s="249" t="s">
        <v>404</v>
      </c>
      <c r="O607" s="249" t="s">
        <v>404</v>
      </c>
      <c r="P607" s="249" t="s">
        <v>404</v>
      </c>
      <c r="Q607" s="266" t="s">
        <v>527</v>
      </c>
      <c r="R607" s="249" t="s">
        <v>404</v>
      </c>
      <c r="S607" s="249"/>
      <c r="T607" s="249"/>
      <c r="U607" s="266" t="s">
        <v>424</v>
      </c>
      <c r="V607" s="247"/>
      <c r="W607" s="266" t="s">
        <v>570</v>
      </c>
      <c r="X607" s="265" t="s">
        <v>567</v>
      </c>
      <c r="Y607" s="266" t="s">
        <v>44</v>
      </c>
      <c r="Z607" s="264" t="s">
        <v>10</v>
      </c>
      <c r="AA607" s="247"/>
      <c r="AB607" s="250"/>
      <c r="AD607" s="27"/>
      <c r="AE607" s="26"/>
      <c r="AF607" s="251"/>
      <c r="AG607" s="85"/>
      <c r="AK607" s="85"/>
      <c r="BC607" s="263"/>
    </row>
    <row r="608" spans="1:56" ht="15" customHeight="1">
      <c r="A608" s="265"/>
      <c r="B608" s="265"/>
      <c r="C608" s="247"/>
      <c r="D608" s="247"/>
      <c r="E608" s="265"/>
      <c r="F608" s="265" t="s">
        <v>477</v>
      </c>
      <c r="G608" s="265" t="s">
        <v>4</v>
      </c>
      <c r="H608" s="264" t="s">
        <v>4</v>
      </c>
      <c r="I608" s="264"/>
      <c r="J608" s="264" t="s">
        <v>1</v>
      </c>
      <c r="K608" s="265" t="s">
        <v>483</v>
      </c>
      <c r="L608" s="264" t="s">
        <v>24</v>
      </c>
      <c r="M608" s="264"/>
      <c r="N608" s="266" t="s">
        <v>537</v>
      </c>
      <c r="O608" s="266" t="s">
        <v>569</v>
      </c>
      <c r="P608" s="266" t="s">
        <v>489</v>
      </c>
      <c r="Q608" s="266" t="s">
        <v>548</v>
      </c>
      <c r="R608" s="266" t="s">
        <v>491</v>
      </c>
      <c r="S608" s="427" t="s">
        <v>24</v>
      </c>
      <c r="T608" s="427" t="s">
        <v>24</v>
      </c>
      <c r="U608" s="266"/>
      <c r="V608" s="265" t="s">
        <v>415</v>
      </c>
      <c r="W608" s="266" t="s">
        <v>1</v>
      </c>
      <c r="X608" s="265" t="s">
        <v>71</v>
      </c>
      <c r="Y608" s="266" t="s">
        <v>531</v>
      </c>
      <c r="Z608" s="264" t="s">
        <v>71</v>
      </c>
      <c r="AA608" s="247"/>
      <c r="AB608" s="250"/>
      <c r="AD608" s="27"/>
      <c r="AE608" s="26"/>
      <c r="AF608" s="251"/>
      <c r="AG608" s="85"/>
      <c r="AK608" s="85"/>
      <c r="BC608" s="263"/>
    </row>
    <row r="609" spans="1:55" ht="15" customHeight="1">
      <c r="A609" s="247"/>
      <c r="B609" s="247"/>
      <c r="C609" s="265" t="s">
        <v>0</v>
      </c>
      <c r="D609" s="265"/>
      <c r="E609" s="265" t="s">
        <v>595</v>
      </c>
      <c r="F609" s="49" t="s">
        <v>478</v>
      </c>
      <c r="G609" s="49" t="s">
        <v>10</v>
      </c>
      <c r="H609" s="86" t="s">
        <v>404</v>
      </c>
      <c r="I609" s="86"/>
      <c r="J609" s="86" t="s">
        <v>404</v>
      </c>
      <c r="K609" s="49" t="s">
        <v>416</v>
      </c>
      <c r="L609" s="86" t="s">
        <v>45</v>
      </c>
      <c r="M609" s="86"/>
      <c r="N609" s="74" t="s">
        <v>538</v>
      </c>
      <c r="O609" s="74" t="s">
        <v>546</v>
      </c>
      <c r="P609" s="74" t="s">
        <v>441</v>
      </c>
      <c r="Q609" s="74" t="s">
        <v>485</v>
      </c>
      <c r="R609" s="74" t="s">
        <v>472</v>
      </c>
      <c r="S609" s="427" t="s">
        <v>725</v>
      </c>
      <c r="T609" s="427" t="s">
        <v>726</v>
      </c>
      <c r="U609" s="74" t="s">
        <v>1</v>
      </c>
      <c r="V609" s="49" t="s">
        <v>416</v>
      </c>
      <c r="W609" s="74" t="s">
        <v>528</v>
      </c>
      <c r="X609" s="49" t="s">
        <v>488</v>
      </c>
      <c r="Y609" s="74" t="s">
        <v>45</v>
      </c>
      <c r="Z609" s="86" t="s">
        <v>551</v>
      </c>
      <c r="AA609" s="247"/>
      <c r="AB609" s="250"/>
      <c r="AD609" s="27"/>
      <c r="AE609" s="26"/>
      <c r="AF609" s="251"/>
      <c r="AG609" s="85"/>
      <c r="AK609" s="85"/>
      <c r="BC609" s="263"/>
    </row>
    <row r="610" spans="1:55" ht="15.6">
      <c r="A610" s="247"/>
      <c r="B610" s="267">
        <f>+'Ark1'!C1631</f>
        <v>2024</v>
      </c>
      <c r="C610" s="267">
        <f>+'Ark1'!L1631</f>
        <v>1</v>
      </c>
      <c r="D610" s="267" t="s">
        <v>29</v>
      </c>
      <c r="E610" s="267">
        <f>+'Ark1'!AP1631</f>
        <v>39</v>
      </c>
      <c r="F610" s="267" t="str">
        <f>+IF(G610=0,"",'Ark1'!Q1631)</f>
        <v/>
      </c>
      <c r="G610" s="361">
        <f>+'Ark1'!R1631</f>
        <v>0</v>
      </c>
      <c r="H610" s="268" t="str">
        <f>+IF(G610=0,"",'Ark1'!AE1631)</f>
        <v/>
      </c>
      <c r="I610" s="268"/>
      <c r="J610" s="268" t="str">
        <f>+IF(G610=0,"",'Ark1'!AF1631)</f>
        <v/>
      </c>
      <c r="K610" s="269" t="str">
        <f>+IF(G610=0,"",'Ark1'!T1631)</f>
        <v/>
      </c>
      <c r="L610" s="305" t="str">
        <f>+IF(G610=0,"",'Ark1'!U1631)</f>
        <v/>
      </c>
      <c r="M610" s="268"/>
      <c r="N610" s="270" t="str">
        <f>+IF(G610=0,"",'Ark1'!V1631)</f>
        <v/>
      </c>
      <c r="O610" s="270" t="str">
        <f>+IF(G610=0,"",'Ark1'!W1631)</f>
        <v/>
      </c>
      <c r="P610" s="270" t="str">
        <f>+IF(G610=0,"",'Ark1'!X1631)</f>
        <v/>
      </c>
      <c r="Q610" s="270" t="str">
        <f>+IF(G610=0,"",'Ark1'!AG1631)</f>
        <v/>
      </c>
      <c r="R610" s="270" t="str">
        <f>+IF(G610=0,"",'Ark1'!AH1631)</f>
        <v/>
      </c>
      <c r="S610" s="377" t="str">
        <f>+IF(G610=0,"",'Ark1'!AR2071)</f>
        <v/>
      </c>
      <c r="T610" s="113" t="str">
        <f>+IF(G610=0,"",'Ark1'!AS2071)</f>
        <v/>
      </c>
      <c r="U610" s="270" t="str">
        <f>+IF(G610=0,"",'Ark1'!Y1631)</f>
        <v/>
      </c>
      <c r="V610" s="269" t="str">
        <f>+IF(G610=0,"",'Ark1'!AA1631)</f>
        <v/>
      </c>
      <c r="W610" s="270" t="str">
        <f>+IF(G610=0,"",'Ark1'!AC1631)</f>
        <v/>
      </c>
      <c r="X610" s="305" t="str">
        <f t="shared" ref="X610:X624" si="99">IF(G610=0,"",1000*L610/Q610)</f>
        <v/>
      </c>
      <c r="Y610" s="270" t="str">
        <f t="shared" ref="Y610:Y624" si="100">IF(G610=0,"",L610/C610)</f>
        <v/>
      </c>
      <c r="Z610" s="268" t="str">
        <f t="shared" ref="Z610:Z624" si="101">IF(G610=0,"",G610/F610)</f>
        <v/>
      </c>
      <c r="AA610" s="247"/>
      <c r="AD610" s="27"/>
      <c r="AE610" s="26"/>
    </row>
    <row r="611" spans="1:55" ht="15.6">
      <c r="A611" s="247"/>
      <c r="B611" s="306">
        <f>+'Ark1'!C1666</f>
        <v>2024</v>
      </c>
      <c r="C611" s="85">
        <f>+'Ark1'!L1666</f>
        <v>2</v>
      </c>
      <c r="D611" s="85" t="s">
        <v>30</v>
      </c>
      <c r="F611" s="85" t="str">
        <f>+IF(G611=0,"",'Ark1'!Q1666)</f>
        <v/>
      </c>
      <c r="G611" s="361">
        <f>+'Ark1'!R1666</f>
        <v>0</v>
      </c>
      <c r="H611" s="27" t="str">
        <f>+IF(G611=0,"",'Ark1'!AE1666)</f>
        <v/>
      </c>
      <c r="I611" s="268"/>
      <c r="J611" s="27" t="str">
        <f>+IF(G611=0,"",'Ark1'!AF1666)</f>
        <v/>
      </c>
      <c r="K611" s="26" t="str">
        <f>+IF(G611=0,"",'Ark1'!T1666)</f>
        <v/>
      </c>
      <c r="L611" s="305" t="str">
        <f>+IF(G611=0,"",'Ark1'!U1666)</f>
        <v/>
      </c>
      <c r="M611" s="268"/>
      <c r="N611" s="32" t="str">
        <f>+IF(G611=0,"",'Ark1'!V1666)</f>
        <v/>
      </c>
      <c r="O611" s="32" t="str">
        <f>+IF(G611=0,"",'Ark1'!W1666)</f>
        <v/>
      </c>
      <c r="P611" s="32" t="str">
        <f>+IF(G611=0,"",'Ark1'!X1666)</f>
        <v/>
      </c>
      <c r="Q611" s="32" t="str">
        <f>+IF(G611=0,"",'Ark1'!AG1666)</f>
        <v/>
      </c>
      <c r="R611" s="32" t="str">
        <f>+IF(G611=0,"",'Ark1'!AH1666)</f>
        <v/>
      </c>
      <c r="S611" s="377" t="str">
        <f>+IF(G611=0,"",'Ark1'!AR2106)</f>
        <v/>
      </c>
      <c r="T611" s="113" t="str">
        <f>+IF(G611=0,"",'Ark1'!AS2106)</f>
        <v/>
      </c>
      <c r="U611" s="32" t="str">
        <f>+IF(G611=0,"",'Ark1'!Y1666)</f>
        <v/>
      </c>
      <c r="V611" s="26" t="str">
        <f>+IF(G611=0,"",'Ark1'!AA1666)</f>
        <v/>
      </c>
      <c r="W611" s="32" t="str">
        <f>+IF(G611=0,"",'Ark1'!AC1666)</f>
        <v/>
      </c>
      <c r="X611" s="305" t="str">
        <f t="shared" si="99"/>
        <v/>
      </c>
      <c r="Y611" s="32" t="str">
        <f t="shared" si="100"/>
        <v/>
      </c>
      <c r="Z611" s="27" t="str">
        <f t="shared" si="101"/>
        <v/>
      </c>
      <c r="AA611" s="247"/>
      <c r="AD611" s="27"/>
      <c r="AE611" s="26"/>
    </row>
    <row r="612" spans="1:55" ht="15.6">
      <c r="A612" s="247"/>
      <c r="B612" s="306">
        <f>+'Ark1'!C1701</f>
        <v>2024</v>
      </c>
      <c r="C612" s="267">
        <f>+'Ark1'!L1701</f>
        <v>3</v>
      </c>
      <c r="D612" s="267" t="s">
        <v>31</v>
      </c>
      <c r="F612" s="267" t="str">
        <f>+IF(G612=0,"",'Ark1'!Q1701)</f>
        <v/>
      </c>
      <c r="G612" s="361">
        <f>+'Ark1'!R1701</f>
        <v>0</v>
      </c>
      <c r="H612" s="268" t="str">
        <f>+IF(G612=0,"",'Ark1'!AE1701)</f>
        <v/>
      </c>
      <c r="I612" s="268"/>
      <c r="J612" s="268" t="str">
        <f>+IF(G612=0,"",'Ark1'!AF1701)</f>
        <v/>
      </c>
      <c r="K612" s="269" t="str">
        <f>+IF(G612=0,"",'Ark1'!T1701)</f>
        <v/>
      </c>
      <c r="L612" s="305" t="str">
        <f>+IF(G612=0,"",'Ark1'!U1701)</f>
        <v/>
      </c>
      <c r="M612" s="268"/>
      <c r="N612" s="270" t="str">
        <f>+IF(G612=0,"",'Ark1'!V1701)</f>
        <v/>
      </c>
      <c r="O612" s="270" t="str">
        <f>+IF(G612=0,"",'Ark1'!W1701)</f>
        <v/>
      </c>
      <c r="P612" s="270" t="str">
        <f>+IF(G612=0,"",'Ark1'!X1701)</f>
        <v/>
      </c>
      <c r="Q612" s="270" t="str">
        <f>+IF(G612=0,"",'Ark1'!AG1701)</f>
        <v/>
      </c>
      <c r="R612" s="270" t="str">
        <f>+IF(G612=0,"",'Ark1'!AH1701)</f>
        <v/>
      </c>
      <c r="S612" s="377" t="str">
        <f>+IF(G612=0,"",'Ark1'!AR2141)</f>
        <v/>
      </c>
      <c r="T612" s="113" t="str">
        <f>+IF(G612=0,"",'Ark1'!AS2141)</f>
        <v/>
      </c>
      <c r="U612" s="270" t="str">
        <f>+IF(G612=0,"",'Ark1'!Y1701)</f>
        <v/>
      </c>
      <c r="V612" s="269" t="str">
        <f>+IF(G612=0,"",'Ark1'!AA1701)</f>
        <v/>
      </c>
      <c r="W612" s="270" t="str">
        <f>+IF(G612=0,"",'Ark1'!AC1701)</f>
        <v/>
      </c>
      <c r="X612" s="305" t="str">
        <f t="shared" si="99"/>
        <v/>
      </c>
      <c r="Y612" s="270" t="str">
        <f t="shared" si="100"/>
        <v/>
      </c>
      <c r="Z612" s="268" t="str">
        <f t="shared" si="101"/>
        <v/>
      </c>
      <c r="AA612" s="247"/>
      <c r="AD612" s="27"/>
      <c r="AE612" s="26"/>
    </row>
    <row r="613" spans="1:55" ht="15.6">
      <c r="A613" s="247"/>
      <c r="B613" s="306">
        <f>+'Ark1'!C1736</f>
        <v>2024</v>
      </c>
      <c r="C613" s="267">
        <f>+'Ark1'!L1736</f>
        <v>4</v>
      </c>
      <c r="D613" s="267" t="s">
        <v>32</v>
      </c>
      <c r="F613" s="85" t="str">
        <f>+IF(G613=0,"",'Ark1'!Q1736)</f>
        <v/>
      </c>
      <c r="G613" s="361">
        <f>+'Ark1'!R1736</f>
        <v>0</v>
      </c>
      <c r="H613" s="27" t="str">
        <f>+IF(G613=0,"",'Ark1'!AE1736)</f>
        <v/>
      </c>
      <c r="I613" s="268"/>
      <c r="J613" s="27" t="str">
        <f>+IF(G613=0,"",'Ark1'!AF1736)</f>
        <v/>
      </c>
      <c r="K613" s="26" t="str">
        <f>+IF(G613=0,"",'Ark1'!T1736)</f>
        <v/>
      </c>
      <c r="L613" s="305" t="str">
        <f>+IF(G613=0,"",'Ark1'!U1736)</f>
        <v/>
      </c>
      <c r="M613" s="268"/>
      <c r="N613" s="32" t="str">
        <f>+IF(G613=0,"",'Ark1'!V1736)</f>
        <v/>
      </c>
      <c r="O613" s="32" t="str">
        <f>+IF(G613=0,"",'Ark1'!W1736)</f>
        <v/>
      </c>
      <c r="P613" s="32" t="str">
        <f>+IF(G613=0,"",'Ark1'!X1736)</f>
        <v/>
      </c>
      <c r="Q613" s="32" t="str">
        <f>+IF(G613=0,"",'Ark1'!AG1736)</f>
        <v/>
      </c>
      <c r="R613" s="32" t="str">
        <f>+IF(G613=0,"",'Ark1'!AH1736)</f>
        <v/>
      </c>
      <c r="S613" s="377" t="str">
        <f>+IF(G613=0,"",'Ark1'!AR2176)</f>
        <v/>
      </c>
      <c r="T613" s="113" t="str">
        <f>+IF(G613=0,"",'Ark1'!AS2176)</f>
        <v/>
      </c>
      <c r="U613" s="32" t="str">
        <f>+IF(G613=0,"",'Ark1'!Y1736)</f>
        <v/>
      </c>
      <c r="V613" s="26" t="str">
        <f>+IF(G613=0,"",'Ark1'!AA1736)</f>
        <v/>
      </c>
      <c r="W613" s="32" t="str">
        <f>+IF(G613=0,"",'Ark1'!AC1736)</f>
        <v/>
      </c>
      <c r="X613" s="305" t="str">
        <f t="shared" si="99"/>
        <v/>
      </c>
      <c r="Y613" s="32" t="str">
        <f t="shared" si="100"/>
        <v/>
      </c>
      <c r="Z613" s="27" t="str">
        <f t="shared" si="101"/>
        <v/>
      </c>
      <c r="AA613" s="247"/>
      <c r="AD613" s="27"/>
      <c r="AE613" s="26"/>
    </row>
    <row r="614" spans="1:55" ht="15.6">
      <c r="A614" s="247"/>
      <c r="B614" s="267">
        <f>+'Ark1'!C1771</f>
        <v>2024</v>
      </c>
      <c r="C614" s="267">
        <f>+'Ark1'!L1771</f>
        <v>5</v>
      </c>
      <c r="D614" s="267" t="s">
        <v>402</v>
      </c>
      <c r="F614" s="267">
        <f>+IF(G614=0,"",'Ark1'!Q1771)</f>
        <v>2</v>
      </c>
      <c r="G614" s="361">
        <f>+'Ark1'!R1771</f>
        <v>2</v>
      </c>
      <c r="H614" s="268">
        <f>+'Ark1'!AE1771</f>
        <v>33.333333333333343</v>
      </c>
      <c r="I614" s="268"/>
      <c r="J614" s="268">
        <f>+IF(G614=0,"",'Ark1'!AF1771)</f>
        <v>27.58202402957486</v>
      </c>
      <c r="K614" s="269">
        <f>+IF(G614=0,"",'Ark1'!T1771)</f>
        <v>7</v>
      </c>
      <c r="L614" s="305">
        <f>+IF(G614=0,"",'Ark1'!U1771)</f>
        <v>238.75</v>
      </c>
      <c r="M614" s="268"/>
      <c r="N614" s="270">
        <f>+IF(G614=0,"",'Ark1'!V1771)</f>
        <v>0</v>
      </c>
      <c r="O614" s="270">
        <f>+IF(G614=0,"",'Ark1'!W1771)</f>
        <v>50</v>
      </c>
      <c r="P614" s="270">
        <f>+IF(G614=0,"",'Ark1'!X1771)</f>
        <v>0</v>
      </c>
      <c r="Q614" s="270">
        <f>+IF(G614=0,"",'Ark1'!AG1771)</f>
        <v>563.5</v>
      </c>
      <c r="R614" s="270">
        <f>+IF(G614=0,"",'Ark1'!AH1771)</f>
        <v>0</v>
      </c>
      <c r="S614" s="377">
        <f>+IF(G614=0,"",'Ark1'!AR2211)</f>
        <v>0</v>
      </c>
      <c r="T614" s="113">
        <f>+IF(G614=0,"",'Ark1'!AS2211)</f>
        <v>0</v>
      </c>
      <c r="U614" s="270">
        <f>+IF(G614=0,"",'Ark1'!Y1771)</f>
        <v>6.6500000000002624</v>
      </c>
      <c r="V614" s="269">
        <f>+IF(G614=0,"",'Ark1'!AA1771)</f>
        <v>3</v>
      </c>
      <c r="W614" s="270">
        <f>+IF(G614=0,"",'Ark1'!AC1771)</f>
        <v>-99.999999999996263</v>
      </c>
      <c r="X614" s="305">
        <f t="shared" si="99"/>
        <v>423.69121561668146</v>
      </c>
      <c r="Y614" s="270">
        <f t="shared" si="100"/>
        <v>47.75</v>
      </c>
      <c r="Z614" s="268">
        <f t="shared" si="101"/>
        <v>1</v>
      </c>
      <c r="AA614" s="247"/>
      <c r="AD614" s="27"/>
      <c r="AE614" s="26"/>
    </row>
    <row r="615" spans="1:55" ht="15.6">
      <c r="A615" s="247"/>
      <c r="B615" s="330">
        <f>+'Ark1'!C1806</f>
        <v>2024</v>
      </c>
      <c r="C615" s="267">
        <f>+'Ark1'!L1806</f>
        <v>6</v>
      </c>
      <c r="D615" s="267" t="s">
        <v>33</v>
      </c>
      <c r="F615" s="85">
        <f>+IF(G615=0,"",'Ark1'!Q1806)</f>
        <v>1</v>
      </c>
      <c r="G615" s="361">
        <f>+'Ark1'!R1806</f>
        <v>1</v>
      </c>
      <c r="H615" s="27">
        <f>+IF(G615=0,"",'Ark1'!AE1806)</f>
        <v>16.666666666666671</v>
      </c>
      <c r="I615" s="268"/>
      <c r="J615" s="27">
        <f>+IF(G615=0,"",'Ark1'!AF1806)</f>
        <v>16.225739371534203</v>
      </c>
      <c r="K615" s="26">
        <f>+IF(G615=0,"",'Ark1'!T1806)</f>
        <v>9</v>
      </c>
      <c r="L615" s="305">
        <f>+IF(G615=0,"",'Ark1'!U1806)</f>
        <v>280.90000000000003</v>
      </c>
      <c r="M615" s="268"/>
      <c r="N615" s="32">
        <f>+IF(G615=0,"",'Ark1'!V1806)</f>
        <v>100</v>
      </c>
      <c r="O615" s="32">
        <f>+IF(G615=0,"",'Ark1'!W1806)</f>
        <v>100</v>
      </c>
      <c r="P615" s="32">
        <f>+IF(G615=0,"",'Ark1'!X1806)</f>
        <v>0</v>
      </c>
      <c r="Q615" s="32">
        <f>+IF(G615=0,"",'Ark1'!AG1806)</f>
        <v>567</v>
      </c>
      <c r="R615" s="32">
        <f>+IF(G615=0,"",'Ark1'!AH1806)</f>
        <v>0</v>
      </c>
      <c r="S615" s="377">
        <f>+IF(G615=0,"",'Ark1'!AR2246)</f>
        <v>0</v>
      </c>
      <c r="T615" s="113">
        <f>+IF(G615=0,"",'Ark1'!AS2246)</f>
        <v>0</v>
      </c>
      <c r="U615" s="32">
        <f>+IF(G615=0,"",'Ark1'!Y1806)</f>
        <v>0</v>
      </c>
      <c r="V615" s="26">
        <f>+IF(G615=0,"",'Ark1'!AA1806)</f>
        <v>0</v>
      </c>
      <c r="W615" s="32">
        <f>+IF(G615=0,"",'Ark1'!AC1806)</f>
        <v>0</v>
      </c>
      <c r="X615" s="305">
        <f t="shared" si="99"/>
        <v>495.41446208112887</v>
      </c>
      <c r="Y615" s="32">
        <f t="shared" si="100"/>
        <v>46.81666666666667</v>
      </c>
      <c r="Z615" s="27">
        <f t="shared" si="101"/>
        <v>1</v>
      </c>
      <c r="AA615" s="247"/>
      <c r="AD615" s="27"/>
      <c r="AE615" s="26"/>
    </row>
    <row r="616" spans="1:55" ht="15.6">
      <c r="A616" s="247"/>
      <c r="B616" s="330">
        <f>+'Ark1'!C1841</f>
        <v>2024</v>
      </c>
      <c r="C616" s="267">
        <f>+'Ark1'!L1841</f>
        <v>7</v>
      </c>
      <c r="D616" s="267" t="s">
        <v>34</v>
      </c>
      <c r="F616" s="267">
        <f>+IF(G616=0,"",'Ark1'!Q1841)</f>
        <v>2</v>
      </c>
      <c r="G616" s="361">
        <f>+'Ark1'!R1841</f>
        <v>3</v>
      </c>
      <c r="H616" s="268">
        <f>+IF(G616=0,"",'Ark1'!AE1841)</f>
        <v>50</v>
      </c>
      <c r="I616" s="268"/>
      <c r="J616" s="268">
        <f>+IF(G616=0,"",'Ark1'!AF1841)</f>
        <v>56.19223659889095</v>
      </c>
      <c r="K616" s="269">
        <f>+IF(G616=0,"",'Ark1'!T1841)</f>
        <v>9</v>
      </c>
      <c r="L616" s="305">
        <f>+IF(G616=0,"",'Ark1'!U1841)</f>
        <v>324.26666666666677</v>
      </c>
      <c r="M616" s="268"/>
      <c r="N616" s="270">
        <f>+IF(G616=0,"",'Ark1'!V1841)</f>
        <v>100</v>
      </c>
      <c r="O616" s="270">
        <f>+IF(G616=0,"",'Ark1'!W1841)</f>
        <v>100</v>
      </c>
      <c r="P616" s="270">
        <f>+IF(G616=0,"",'Ark1'!X1841)</f>
        <v>33.333333333333343</v>
      </c>
      <c r="Q616" s="270">
        <f>+IF(G616=0,"",'Ark1'!AG1841)</f>
        <v>594</v>
      </c>
      <c r="R616" s="270">
        <f>+IF(G616=0,"",'Ark1'!AH1841)</f>
        <v>0</v>
      </c>
      <c r="S616" s="377">
        <f>+IF(G616=0,"",'Ark1'!AR2281)</f>
        <v>0</v>
      </c>
      <c r="T616" s="113">
        <f>+IF(G616=0,"",'Ark1'!AS2281)</f>
        <v>0</v>
      </c>
      <c r="U616" s="270">
        <f>+IF(G616=0,"",'Ark1'!Y1841)</f>
        <v>38.32965199714436</v>
      </c>
      <c r="V616" s="269">
        <f>+IF(G616=0,"",'Ark1'!AA1841)</f>
        <v>0.81649658092772603</v>
      </c>
      <c r="W616" s="270">
        <f>+IF(G616=0,"",'Ark1'!AC1841)</f>
        <v>-96.817392461404324</v>
      </c>
      <c r="X616" s="305">
        <f t="shared" si="99"/>
        <v>545.9034792368127</v>
      </c>
      <c r="Y616" s="270">
        <f t="shared" si="100"/>
        <v>46.323809523809537</v>
      </c>
      <c r="Z616" s="268">
        <f t="shared" si="101"/>
        <v>1.5</v>
      </c>
      <c r="AA616" s="247"/>
      <c r="AD616" s="27"/>
      <c r="AE616" s="26"/>
    </row>
    <row r="617" spans="1:55" ht="15.6">
      <c r="A617" s="247"/>
      <c r="B617" s="85">
        <f>+'Ark1'!C1876</f>
        <v>2024</v>
      </c>
      <c r="C617" s="85">
        <f>+'Ark1'!L1876</f>
        <v>8</v>
      </c>
      <c r="D617" s="85" t="s">
        <v>35</v>
      </c>
      <c r="F617" s="85" t="str">
        <f>+IF(G617=0,"",'Ark1'!Q1876)</f>
        <v/>
      </c>
      <c r="G617" s="361">
        <f>+'Ark1'!R1876</f>
        <v>0</v>
      </c>
      <c r="H617" s="27" t="str">
        <f>+IF(G617=0,"",'Ark1'!AE1876)</f>
        <v/>
      </c>
      <c r="I617" s="268"/>
      <c r="J617" s="27" t="str">
        <f>+IF(G617=0,"",'Ark1'!AF1876)</f>
        <v/>
      </c>
      <c r="K617" s="26" t="str">
        <f>+IF(G617=0,"",'Ark1'!T1876)</f>
        <v/>
      </c>
      <c r="L617" s="305" t="str">
        <f>+IF(G617=0,"",'Ark1'!U1876)</f>
        <v/>
      </c>
      <c r="M617" s="268"/>
      <c r="N617" s="32" t="str">
        <f>+IF(G617=0,"",'Ark1'!V1876)</f>
        <v/>
      </c>
      <c r="O617" s="32" t="str">
        <f>+IF(G617=0,"",'Ark1'!W1876)</f>
        <v/>
      </c>
      <c r="P617" s="32" t="str">
        <f>+IF(G617=0,"",'Ark1'!X1876)</f>
        <v/>
      </c>
      <c r="Q617" s="32" t="str">
        <f>+IF(G617=0,"",'Ark1'!AG1876)</f>
        <v/>
      </c>
      <c r="R617" s="32" t="str">
        <f>+IF(G617=0,"",'Ark1'!AH1876)</f>
        <v/>
      </c>
      <c r="S617" s="377" t="str">
        <f>+IF(G617=0,"",'Ark1'!AR2165)</f>
        <v/>
      </c>
      <c r="T617" s="113" t="str">
        <f>+IF(G617=0,"",'Ark1'!AS2165)</f>
        <v/>
      </c>
      <c r="U617" s="32" t="str">
        <f>+IF(G617=0,"",'Ark1'!Y1876)</f>
        <v/>
      </c>
      <c r="V617" s="26" t="str">
        <f>+IF(G617=0,"",'Ark1'!AA1876)</f>
        <v/>
      </c>
      <c r="W617" s="32" t="str">
        <f>+IF(G617=0,"",'Ark1'!AC1876)</f>
        <v/>
      </c>
      <c r="X617" s="305" t="str">
        <f t="shared" si="99"/>
        <v/>
      </c>
      <c r="Y617" s="32" t="str">
        <f t="shared" si="100"/>
        <v/>
      </c>
      <c r="Z617" s="27" t="str">
        <f t="shared" si="101"/>
        <v/>
      </c>
      <c r="AA617" s="247"/>
      <c r="AD617" s="27"/>
      <c r="AE617" s="26"/>
    </row>
    <row r="618" spans="1:55" ht="15.6">
      <c r="A618" s="247"/>
      <c r="B618" s="330">
        <f>+'Ark1'!C1911</f>
        <v>2024</v>
      </c>
      <c r="C618" s="267">
        <f>+'Ark1'!L1911</f>
        <v>9</v>
      </c>
      <c r="D618" s="267" t="s">
        <v>36</v>
      </c>
      <c r="F618" s="267" t="str">
        <f>+IF(G618=0,"",'Ark1'!Q1911)</f>
        <v/>
      </c>
      <c r="G618" s="361">
        <f>+'Ark1'!R1911</f>
        <v>0</v>
      </c>
      <c r="H618" s="268" t="str">
        <f>+IF(G618=0,"",'Ark1'!AE1911)</f>
        <v/>
      </c>
      <c r="I618" s="268"/>
      <c r="J618" s="268" t="str">
        <f>+IF(G618=0,"",'Ark1'!AF1911)</f>
        <v/>
      </c>
      <c r="K618" s="269" t="str">
        <f>+IF(G618=0,"",'Ark1'!T1911)</f>
        <v/>
      </c>
      <c r="L618" s="305" t="str">
        <f>+IF(G618=0,"",'Ark1'!U1911)</f>
        <v/>
      </c>
      <c r="M618" s="268"/>
      <c r="N618" s="270" t="str">
        <f>+IF(G618=0,"",'Ark1'!V1911)</f>
        <v/>
      </c>
      <c r="O618" s="270" t="str">
        <f>+IF(G618=0,"",'Ark1'!W1911)</f>
        <v/>
      </c>
      <c r="P618" s="270" t="str">
        <f>+IF(G618=0,"",'Ark1'!X1911)</f>
        <v/>
      </c>
      <c r="Q618" s="270" t="str">
        <f>+IF(G618=0,"",'Ark1'!AG1911)</f>
        <v/>
      </c>
      <c r="R618" s="270" t="str">
        <f>+IF(G618=0,"",'Ark1'!AH1911)</f>
        <v/>
      </c>
      <c r="S618" s="377" t="str">
        <f>+IF(G618=0,"",'Ark1'!AR2166)</f>
        <v/>
      </c>
      <c r="T618" s="113" t="str">
        <f>+IF(G618=0,"",'Ark1'!AS2166)</f>
        <v/>
      </c>
      <c r="U618" s="270" t="str">
        <f>+IF(G618=0,"",'Ark1'!Y1911)</f>
        <v/>
      </c>
      <c r="V618" s="269" t="str">
        <f>+IF(G618=0,"",'Ark1'!AA1911)</f>
        <v/>
      </c>
      <c r="W618" s="270" t="str">
        <f>+IF(G618=0,"",'Ark1'!AC1911)</f>
        <v/>
      </c>
      <c r="X618" s="305" t="str">
        <f t="shared" si="99"/>
        <v/>
      </c>
      <c r="Y618" s="270" t="str">
        <f t="shared" si="100"/>
        <v/>
      </c>
      <c r="Z618" s="268" t="str">
        <f t="shared" si="101"/>
        <v/>
      </c>
      <c r="AA618" s="247"/>
      <c r="AD618" s="27"/>
      <c r="AE618" s="26"/>
    </row>
    <row r="619" spans="1:55" ht="15.6">
      <c r="A619" s="247"/>
      <c r="B619" s="330">
        <f>+'Ark1'!C1946</f>
        <v>2024</v>
      </c>
      <c r="C619" s="267">
        <f>+'Ark1'!L1946</f>
        <v>10</v>
      </c>
      <c r="D619" s="267" t="s">
        <v>37</v>
      </c>
      <c r="F619" s="85" t="str">
        <f>+IF(G619=0,"",'Ark1'!Q1946)</f>
        <v/>
      </c>
      <c r="G619" s="361">
        <f>+'Ark1'!R1946</f>
        <v>0</v>
      </c>
      <c r="H619" s="27" t="str">
        <f>+IF(G619=0,"",'Ark1'!AE1946)</f>
        <v/>
      </c>
      <c r="I619" s="268"/>
      <c r="J619" s="27" t="str">
        <f>+IF(G619=0,"",'Ark1'!AF1946)</f>
        <v/>
      </c>
      <c r="K619" s="26" t="str">
        <f>+IF(G619=0,"",'Ark1'!T1946)</f>
        <v/>
      </c>
      <c r="L619" s="305" t="str">
        <f>+IF(G619=0,"",'Ark1'!U1946)</f>
        <v/>
      </c>
      <c r="M619" s="268"/>
      <c r="N619" s="32" t="str">
        <f>+IF(G619=0,"",'Ark1'!V1946)</f>
        <v/>
      </c>
      <c r="O619" s="32" t="str">
        <f>+IF(G619=0,"",'Ark1'!W1946)</f>
        <v/>
      </c>
      <c r="P619" s="32" t="str">
        <f>+IF(G619=0,"",'Ark1'!X1946)</f>
        <v/>
      </c>
      <c r="Q619" s="32" t="str">
        <f>+IF(G619=0,"",'Ark1'!AG1946)</f>
        <v/>
      </c>
      <c r="R619" s="32" t="str">
        <f>+IF(G619=0,"",'Ark1'!AH1946)</f>
        <v/>
      </c>
      <c r="S619" s="377" t="str">
        <f>+IF(G619=0,"",'Ark1'!AR1946)</f>
        <v/>
      </c>
      <c r="T619" s="113" t="str">
        <f>+IF(G619=0,"",'Ark1'!AS1946)</f>
        <v/>
      </c>
      <c r="U619" s="32" t="str">
        <f>+IF(G619=0,"",'Ark1'!Y1946)</f>
        <v/>
      </c>
      <c r="V619" s="26" t="str">
        <f>+IF(G619=0,"",'Ark1'!AA1946)</f>
        <v/>
      </c>
      <c r="W619" s="32" t="str">
        <f>+IF(G619=0,"",'Ark1'!AC1946)</f>
        <v/>
      </c>
      <c r="X619" s="305" t="str">
        <f t="shared" si="99"/>
        <v/>
      </c>
      <c r="Y619" s="32" t="str">
        <f t="shared" si="100"/>
        <v/>
      </c>
      <c r="Z619" s="27" t="str">
        <f t="shared" si="101"/>
        <v/>
      </c>
      <c r="AA619" s="247"/>
      <c r="AD619" s="27"/>
      <c r="AE619" s="26"/>
    </row>
    <row r="620" spans="1:55" ht="15.6">
      <c r="A620" s="247"/>
      <c r="B620" s="330">
        <f>+'Ark1'!C1981</f>
        <v>2024</v>
      </c>
      <c r="C620" s="267">
        <f>+'Ark1'!L1981</f>
        <v>11</v>
      </c>
      <c r="D620" s="267" t="s">
        <v>38</v>
      </c>
      <c r="F620" s="267" t="str">
        <f>+IF(G620=0,"",'Ark1'!Q1981)</f>
        <v/>
      </c>
      <c r="G620" s="361">
        <f>+'Ark1'!R1981</f>
        <v>0</v>
      </c>
      <c r="H620" s="268" t="str">
        <f>+IF(G620=0,"",'Ark1'!AE1981)</f>
        <v/>
      </c>
      <c r="I620" s="268"/>
      <c r="J620" s="268" t="str">
        <f>+IF(G620=0,"",'Ark1'!AF1981)</f>
        <v/>
      </c>
      <c r="K620" s="269" t="str">
        <f>+IF(G620=0,"",'Ark1'!T1981)</f>
        <v/>
      </c>
      <c r="L620" s="305" t="str">
        <f>+IF(G620=0,"",'Ark1'!U1981)</f>
        <v/>
      </c>
      <c r="M620" s="268"/>
      <c r="N620" s="270" t="str">
        <f>+IF(G620=0,"",'Ark1'!V1981)</f>
        <v/>
      </c>
      <c r="O620" s="270" t="str">
        <f>+IF(G620=0,"",'Ark1'!W1981)</f>
        <v/>
      </c>
      <c r="P620" s="270" t="str">
        <f>+IF(G620=0,"",'Ark1'!X1981)</f>
        <v/>
      </c>
      <c r="Q620" s="270" t="str">
        <f>+IF(G620=0,"",'Ark1'!AG1981)</f>
        <v/>
      </c>
      <c r="R620" s="270" t="str">
        <f>+IF(G620=0,"",'Ark1'!AH1981)</f>
        <v/>
      </c>
      <c r="S620" s="377" t="str">
        <f>+IF(G620=0,"",'Ark1'!AR1981)</f>
        <v/>
      </c>
      <c r="T620" s="113" t="str">
        <f>+IF(G620=0,"",'Ark1'!AS1981)</f>
        <v/>
      </c>
      <c r="U620" s="270" t="str">
        <f>+IF(G620=0,"",'Ark1'!Y1981)</f>
        <v/>
      </c>
      <c r="V620" s="269" t="str">
        <f>+IF(G620=0,"",'Ark1'!AA1981)</f>
        <v/>
      </c>
      <c r="W620" s="270" t="str">
        <f>+IF(G620=0,"",'Ark1'!AC1981)</f>
        <v/>
      </c>
      <c r="X620" s="305" t="str">
        <f t="shared" si="99"/>
        <v/>
      </c>
      <c r="Y620" s="270" t="str">
        <f t="shared" si="100"/>
        <v/>
      </c>
      <c r="Z620" s="268" t="str">
        <f t="shared" si="101"/>
        <v/>
      </c>
      <c r="AA620" s="247"/>
      <c r="AD620" s="27"/>
      <c r="AE620" s="26"/>
    </row>
    <row r="621" spans="1:55" ht="15.6">
      <c r="A621" s="247"/>
      <c r="B621" s="330">
        <f>+'Ark1'!C2016</f>
        <v>2024</v>
      </c>
      <c r="C621" s="267">
        <f>+'Ark1'!L2016</f>
        <v>12</v>
      </c>
      <c r="D621" s="267" t="s">
        <v>39</v>
      </c>
      <c r="F621" s="85" t="str">
        <f>+IF(G621=0,"",'Ark1'!Q2016)</f>
        <v/>
      </c>
      <c r="G621" s="361">
        <f>+'Ark1'!R2016</f>
        <v>0</v>
      </c>
      <c r="H621" s="27" t="str">
        <f>+IF(G621=0,"",'Ark1'!AE2016)</f>
        <v/>
      </c>
      <c r="I621" s="268"/>
      <c r="J621" s="27" t="str">
        <f>+IF(G621=0,"",'Ark1'!AF2016)</f>
        <v/>
      </c>
      <c r="K621" s="26" t="str">
        <f>+IF(G621=0,"",'Ark1'!T2016)</f>
        <v/>
      </c>
      <c r="L621" s="305" t="str">
        <f>+IF(G621=0,"",'Ark1'!U2016)</f>
        <v/>
      </c>
      <c r="M621" s="268"/>
      <c r="N621" s="32" t="str">
        <f>+IF(G621=0,"",'Ark1'!V2016)</f>
        <v/>
      </c>
      <c r="O621" s="32" t="str">
        <f>+IF(G621=0,"",'Ark1'!W2016)</f>
        <v/>
      </c>
      <c r="P621" s="32" t="str">
        <f>+IF(G621=0,"",'Ark1'!X2016)</f>
        <v/>
      </c>
      <c r="Q621" s="32" t="str">
        <f>+IF(G621=0,"",'Ark1'!AG2016)</f>
        <v/>
      </c>
      <c r="R621" s="32" t="str">
        <f>+IF(G621=0,"",'Ark1'!AH2016)</f>
        <v/>
      </c>
      <c r="S621" s="377" t="str">
        <f>+IF(G621=0,"",'Ark1'!AR2169)</f>
        <v/>
      </c>
      <c r="T621" s="113" t="str">
        <f>+IF(G621=0,"",'Ark1'!AS2169)</f>
        <v/>
      </c>
      <c r="U621" s="32" t="str">
        <f>+IF(G621=0,"",'Ark1'!Y2016)</f>
        <v/>
      </c>
      <c r="V621" s="26" t="str">
        <f>+IF(G621=0,"",'Ark1'!AA2016)</f>
        <v/>
      </c>
      <c r="W621" s="32" t="str">
        <f>+IF(G621=0,"",'Ark1'!AC2016)</f>
        <v/>
      </c>
      <c r="X621" s="305" t="str">
        <f t="shared" si="99"/>
        <v/>
      </c>
      <c r="Y621" s="32" t="str">
        <f t="shared" si="100"/>
        <v/>
      </c>
      <c r="Z621" s="27" t="str">
        <f t="shared" si="101"/>
        <v/>
      </c>
      <c r="AA621" s="247"/>
      <c r="AD621" s="27"/>
      <c r="AE621" s="26"/>
    </row>
    <row r="622" spans="1:55" ht="15.6">
      <c r="A622" s="247"/>
      <c r="B622" s="330">
        <f>+'Ark1'!C2051</f>
        <v>2024</v>
      </c>
      <c r="C622" s="267">
        <f>+'Ark1'!L2051</f>
        <v>13</v>
      </c>
      <c r="D622" s="267" t="s">
        <v>40</v>
      </c>
      <c r="F622" s="267" t="str">
        <f>+IF(G622=0,"",'Ark1'!Q2051)</f>
        <v/>
      </c>
      <c r="G622" s="361">
        <f>+'Ark1'!R2051</f>
        <v>0</v>
      </c>
      <c r="H622" s="268" t="str">
        <f>+IF(G622=0,"",'Ark1'!AE2051)</f>
        <v/>
      </c>
      <c r="I622" s="268"/>
      <c r="J622" s="268" t="str">
        <f>+IF(G622=0,"",'Ark1'!AF2051)</f>
        <v/>
      </c>
      <c r="K622" s="269" t="str">
        <f>+IF(G622=0,"",'Ark1'!T2051)</f>
        <v/>
      </c>
      <c r="L622" s="305" t="str">
        <f>+IF(G622=0,"",'Ark1'!U2051)</f>
        <v/>
      </c>
      <c r="M622" s="268"/>
      <c r="N622" s="270" t="str">
        <f>+IF(G622=0,"",'Ark1'!V2051)</f>
        <v/>
      </c>
      <c r="O622" s="270" t="str">
        <f>+IF(G622=0,"",'Ark1'!W2051)</f>
        <v/>
      </c>
      <c r="P622" s="270" t="str">
        <f>+IF(G622=0,"",'Ark1'!X2051)</f>
        <v/>
      </c>
      <c r="Q622" s="270" t="str">
        <f>+IF(G622=0,"",'Ark1'!AG2051)</f>
        <v/>
      </c>
      <c r="R622" s="270" t="str">
        <f>+IF(G622=0,"",'Ark1'!AH2051)</f>
        <v/>
      </c>
      <c r="S622" s="377" t="str">
        <f>+IF(G622=0,"",'Ark1'!AR2170)</f>
        <v/>
      </c>
      <c r="T622" s="113" t="str">
        <f>+IF(G622=0,"",'Ark1'!AS2170)</f>
        <v/>
      </c>
      <c r="U622" s="270" t="str">
        <f>+IF(G622=0,"",'Ark1'!Y2051)</f>
        <v/>
      </c>
      <c r="V622" s="269" t="str">
        <f>+IF(G622=0,"",'Ark1'!AA2051)</f>
        <v/>
      </c>
      <c r="W622" s="270" t="str">
        <f>+IF(G622=0,"",'Ark1'!AC2051)</f>
        <v/>
      </c>
      <c r="X622" s="305" t="str">
        <f t="shared" si="99"/>
        <v/>
      </c>
      <c r="Y622" s="270" t="str">
        <f t="shared" si="100"/>
        <v/>
      </c>
      <c r="Z622" s="268" t="str">
        <f t="shared" si="101"/>
        <v/>
      </c>
      <c r="AA622" s="247"/>
      <c r="AD622" s="27"/>
      <c r="AE622" s="26"/>
    </row>
    <row r="623" spans="1:55" ht="15.6">
      <c r="A623" s="247"/>
      <c r="B623" s="330">
        <f>+'Ark1'!C2086</f>
        <v>2024</v>
      </c>
      <c r="C623" s="267">
        <f>+'Ark1'!L2086</f>
        <v>14</v>
      </c>
      <c r="D623" s="267" t="s">
        <v>403</v>
      </c>
      <c r="F623" s="85" t="str">
        <f>+IF(G623=0,"",'Ark1'!Q2086)</f>
        <v/>
      </c>
      <c r="G623" s="361">
        <f>+'Ark1'!R2086</f>
        <v>0</v>
      </c>
      <c r="H623" s="27" t="str">
        <f>+IF(G623=0,"",'Ark1'!AE2086)</f>
        <v/>
      </c>
      <c r="I623" s="268"/>
      <c r="J623" s="27" t="str">
        <f>+IF(G623=0,"",'Ark1'!AF2086)</f>
        <v/>
      </c>
      <c r="K623" s="26" t="str">
        <f>+IF(G623=0,"",'Ark1'!T2086)</f>
        <v/>
      </c>
      <c r="L623" s="305" t="str">
        <f>+IF(G623=0,"",'Ark1'!U2086)</f>
        <v/>
      </c>
      <c r="M623" s="268"/>
      <c r="N623" s="32" t="str">
        <f>+IF(G623=0,"",'Ark1'!V2086)</f>
        <v/>
      </c>
      <c r="O623" s="32" t="str">
        <f>+IF(G623=0,"",'Ark1'!W2086)</f>
        <v/>
      </c>
      <c r="P623" s="32" t="str">
        <f>+IF(G623=0,"",'Ark1'!X2086)</f>
        <v/>
      </c>
      <c r="Q623" s="32" t="str">
        <f>+IF(G623=0,"",'Ark1'!AG2086)</f>
        <v/>
      </c>
      <c r="R623" s="32" t="str">
        <f>+IF(G623=0,"",'Ark1'!AH2086)</f>
        <v/>
      </c>
      <c r="S623" s="377" t="str">
        <f>+IF(G623=0,"",'Ark1'!AR2171)</f>
        <v/>
      </c>
      <c r="T623" s="113" t="str">
        <f>+IF(G623=0,"",'Ark1'!AS2171)</f>
        <v/>
      </c>
      <c r="U623" s="32" t="str">
        <f>+IF(G623=0,"",'Ark1'!Y2086)</f>
        <v/>
      </c>
      <c r="V623" s="26" t="str">
        <f>+IF(G623=0,"",'Ark1'!AA2086)</f>
        <v/>
      </c>
      <c r="W623" s="32" t="str">
        <f>+IF(G623=0,"",'Ark1'!AC2086)</f>
        <v/>
      </c>
      <c r="X623" s="305" t="str">
        <f t="shared" si="99"/>
        <v/>
      </c>
      <c r="Y623" s="32" t="str">
        <f t="shared" si="100"/>
        <v/>
      </c>
      <c r="Z623" s="27" t="str">
        <f t="shared" si="101"/>
        <v/>
      </c>
      <c r="AA623" s="247"/>
      <c r="AD623" s="27"/>
      <c r="AE623" s="26"/>
    </row>
    <row r="624" spans="1:55" ht="15.6">
      <c r="A624" s="247"/>
      <c r="B624" s="330">
        <f>+'Ark1'!C2121</f>
        <v>2024</v>
      </c>
      <c r="C624" s="267">
        <f>+'Ark1'!L2121</f>
        <v>15</v>
      </c>
      <c r="D624" s="267" t="s">
        <v>41</v>
      </c>
      <c r="F624" s="267" t="str">
        <f>+IF(G624=0,"",'Ark1'!Q2121)</f>
        <v/>
      </c>
      <c r="G624" s="361">
        <f>+'Ark1'!R2121</f>
        <v>0</v>
      </c>
      <c r="H624" s="268" t="str">
        <f>+IF(G624=0,"",'Ark1'!AE2121)</f>
        <v/>
      </c>
      <c r="I624" s="268"/>
      <c r="J624" s="268" t="str">
        <f>+IF(G624=0,"",'Ark1'!AF2121)</f>
        <v/>
      </c>
      <c r="K624" s="269" t="str">
        <f>+IF(G624=0,"",'Ark1'!T2121)</f>
        <v/>
      </c>
      <c r="L624" s="380" t="str">
        <f>+IF(G624=0,"",'Ark1'!U2121)</f>
        <v/>
      </c>
      <c r="M624" s="268"/>
      <c r="N624" s="270" t="str">
        <f>+IF(G624=0,"",'Ark1'!V2121)</f>
        <v/>
      </c>
      <c r="O624" s="270" t="str">
        <f>+IF(G624=0,"",'Ark1'!W2121)</f>
        <v/>
      </c>
      <c r="P624" s="270" t="str">
        <f>+IF(G624=0,"",'Ark1'!X2121)</f>
        <v/>
      </c>
      <c r="Q624" s="270" t="str">
        <f>+IF(G624=0,"",'Ark1'!AG2121)</f>
        <v/>
      </c>
      <c r="R624" s="270" t="str">
        <f>+IF(G624=0,"",'Ark1'!AH2121)</f>
        <v/>
      </c>
      <c r="S624" s="377" t="str">
        <f>+IF(G624=0,"",'Ark1'!AR2172)</f>
        <v/>
      </c>
      <c r="T624" s="113" t="str">
        <f>+IF(G624=0,"",'Ark1'!AS2172)</f>
        <v/>
      </c>
      <c r="U624" s="270" t="str">
        <f>+IF(G624=0,"",'Ark1'!Y2121)</f>
        <v/>
      </c>
      <c r="V624" s="269" t="str">
        <f>+IF(G624=0,"",'Ark1'!AA2121)</f>
        <v/>
      </c>
      <c r="W624" s="270" t="str">
        <f>+IF(G624=0,"",'Ark1'!AC2121)</f>
        <v/>
      </c>
      <c r="X624" s="305" t="str">
        <f t="shared" si="99"/>
        <v/>
      </c>
      <c r="Y624" s="270" t="str">
        <f t="shared" si="100"/>
        <v/>
      </c>
      <c r="Z624" s="268" t="str">
        <f t="shared" si="101"/>
        <v/>
      </c>
      <c r="AA624" s="247"/>
      <c r="AD624" s="27"/>
      <c r="AE624" s="26"/>
    </row>
    <row r="625" spans="1:67" ht="19.8">
      <c r="A625" s="247"/>
      <c r="B625" s="247"/>
      <c r="C625" s="247"/>
      <c r="D625" s="247"/>
      <c r="E625" s="247"/>
      <c r="F625" s="247"/>
      <c r="G625" s="247"/>
      <c r="H625" s="247"/>
      <c r="I625" s="247"/>
      <c r="J625" s="247"/>
      <c r="K625" s="247"/>
      <c r="L625" s="247"/>
      <c r="M625" s="247"/>
      <c r="N625" s="249"/>
      <c r="O625" s="247"/>
      <c r="P625" s="247"/>
      <c r="Q625" s="247"/>
      <c r="R625" s="247"/>
      <c r="S625" s="247"/>
      <c r="T625" s="247"/>
      <c r="U625" s="247"/>
      <c r="V625" s="247"/>
      <c r="W625" s="247"/>
      <c r="X625" s="247"/>
      <c r="Y625" s="247"/>
      <c r="Z625" s="247"/>
      <c r="AA625" s="247"/>
      <c r="AB625" s="250"/>
      <c r="AD625" s="27"/>
      <c r="AE625" s="26"/>
      <c r="AF625" s="251"/>
      <c r="AG625" s="85"/>
      <c r="AK625" s="85"/>
      <c r="BC625" s="263"/>
    </row>
    <row r="626" spans="1:67" ht="19.8">
      <c r="A626" s="247"/>
      <c r="B626" s="247"/>
      <c r="C626" s="265"/>
      <c r="D626" s="247"/>
      <c r="E626" s="247"/>
      <c r="F626" s="247"/>
      <c r="G626" s="247"/>
      <c r="H626" s="248"/>
      <c r="I626" s="247"/>
      <c r="J626" s="248"/>
      <c r="K626" s="247"/>
      <c r="L626" s="247"/>
      <c r="M626" s="247"/>
      <c r="N626" s="249"/>
      <c r="O626" s="249"/>
      <c r="P626" s="249"/>
      <c r="Q626" s="247"/>
      <c r="R626" s="249"/>
      <c r="S626" s="249"/>
      <c r="T626" s="249"/>
      <c r="U626" s="249"/>
      <c r="V626" s="247"/>
      <c r="W626" s="249"/>
      <c r="X626" s="247"/>
      <c r="Y626" s="249"/>
      <c r="Z626" s="248"/>
      <c r="AA626" s="247"/>
      <c r="AB626" s="250"/>
      <c r="AD626" s="27"/>
      <c r="AE626" s="26"/>
      <c r="AF626" s="251"/>
      <c r="AG626" s="85"/>
      <c r="AK626" s="85"/>
      <c r="BC626" s="263"/>
    </row>
    <row r="627" spans="1:67" ht="22.8">
      <c r="A627" s="346" t="str">
        <f>+Raser!C43</f>
        <v>Jak (Bos Grunniens)</v>
      </c>
      <c r="B627" s="247"/>
      <c r="C627" s="265"/>
      <c r="D627" s="346"/>
      <c r="E627" s="247"/>
      <c r="F627" s="247"/>
      <c r="G627" s="265" t="s">
        <v>639</v>
      </c>
      <c r="H627" s="512">
        <f>SUM(G633:G647)</f>
        <v>0</v>
      </c>
      <c r="I627" s="501"/>
      <c r="J627" s="247"/>
      <c r="K627" s="248"/>
      <c r="L627" s="247"/>
      <c r="M627" s="345" t="str">
        <f>+Raser!P43</f>
        <v/>
      </c>
      <c r="N627" s="249" t="s">
        <v>562</v>
      </c>
      <c r="O627" s="247"/>
      <c r="P627" s="249"/>
      <c r="Q627" s="249"/>
      <c r="R627" s="247"/>
      <c r="S627" s="247"/>
      <c r="T627" s="247"/>
      <c r="U627" s="249"/>
      <c r="V627" s="249"/>
      <c r="W627" s="247"/>
      <c r="X627" s="249"/>
      <c r="Y627" s="345" t="str">
        <f>+Raser!V43</f>
        <v/>
      </c>
      <c r="Z627" s="249" t="s">
        <v>621</v>
      </c>
      <c r="AA627" s="248"/>
      <c r="AB627" s="250"/>
      <c r="AC627" s="250"/>
      <c r="AD627" s="27"/>
      <c r="AF627" s="26"/>
      <c r="AG627" s="251"/>
      <c r="AK627" s="85"/>
      <c r="BD627" s="263"/>
    </row>
    <row r="628" spans="1:67" ht="14.25" customHeight="1">
      <c r="A628" s="247"/>
      <c r="B628" s="247"/>
      <c r="C628" s="265"/>
      <c r="D628" s="344"/>
      <c r="E628" s="247"/>
      <c r="F628" s="265"/>
      <c r="G628" s="265"/>
      <c r="H628" s="265"/>
      <c r="I628" s="265"/>
      <c r="J628" s="265"/>
      <c r="K628" s="265"/>
      <c r="L628" s="265"/>
      <c r="M628" s="265"/>
      <c r="N628" s="266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48"/>
      <c r="AA628" s="247"/>
      <c r="AB628" s="250"/>
      <c r="AD628" s="27"/>
      <c r="AE628" s="26"/>
      <c r="AF628" s="251"/>
      <c r="AG628" s="85"/>
      <c r="AK628" s="85"/>
      <c r="BC628" s="263"/>
    </row>
    <row r="629" spans="1:67" ht="19.8">
      <c r="A629" s="247"/>
      <c r="B629" s="247"/>
      <c r="C629" s="247"/>
      <c r="D629" s="247"/>
      <c r="E629" s="247"/>
      <c r="F629" s="247"/>
      <c r="G629" s="247"/>
      <c r="H629" s="248"/>
      <c r="I629" s="247"/>
      <c r="J629" s="248"/>
      <c r="K629" s="247"/>
      <c r="L629" s="247"/>
      <c r="M629" s="247"/>
      <c r="N629" s="249"/>
      <c r="O629" s="249"/>
      <c r="P629" s="249"/>
      <c r="Q629" s="247"/>
      <c r="R629" s="249"/>
      <c r="S629" s="249"/>
      <c r="T629" s="249"/>
      <c r="U629" s="249"/>
      <c r="V629" s="247"/>
      <c r="W629" s="249"/>
      <c r="X629" s="265" t="s">
        <v>479</v>
      </c>
      <c r="Y629" s="266" t="s">
        <v>81</v>
      </c>
      <c r="Z629" s="264" t="s">
        <v>4</v>
      </c>
      <c r="AA629" s="247"/>
      <c r="AB629" s="250"/>
      <c r="AD629" s="27"/>
      <c r="AE629" s="26"/>
      <c r="AF629" s="251"/>
      <c r="AG629" s="85"/>
      <c r="AK629" s="85"/>
      <c r="BC629" s="263"/>
    </row>
    <row r="630" spans="1:67" ht="19.8">
      <c r="A630" s="247"/>
      <c r="B630" s="247"/>
      <c r="C630" s="247"/>
      <c r="D630" s="265"/>
      <c r="E630" s="247"/>
      <c r="F630" s="265" t="s">
        <v>4</v>
      </c>
      <c r="G630" s="247"/>
      <c r="H630" s="248"/>
      <c r="I630" s="248"/>
      <c r="J630" s="248"/>
      <c r="K630" s="265" t="s">
        <v>24</v>
      </c>
      <c r="L630" s="248"/>
      <c r="M630" s="248"/>
      <c r="N630" s="249" t="s">
        <v>404</v>
      </c>
      <c r="O630" s="249" t="s">
        <v>404</v>
      </c>
      <c r="P630" s="249" t="s">
        <v>404</v>
      </c>
      <c r="Q630" s="266" t="s">
        <v>527</v>
      </c>
      <c r="R630" s="249" t="s">
        <v>404</v>
      </c>
      <c r="S630" s="249"/>
      <c r="T630" s="249"/>
      <c r="U630" s="266" t="s">
        <v>424</v>
      </c>
      <c r="V630" s="247"/>
      <c r="W630" s="266" t="s">
        <v>570</v>
      </c>
      <c r="X630" s="265" t="s">
        <v>567</v>
      </c>
      <c r="Y630" s="266" t="s">
        <v>44</v>
      </c>
      <c r="Z630" s="264" t="s">
        <v>10</v>
      </c>
      <c r="AA630" s="247"/>
      <c r="AB630" s="250"/>
      <c r="AD630" s="27"/>
      <c r="AE630" s="26"/>
      <c r="AF630" s="251"/>
      <c r="AG630" s="85"/>
      <c r="AK630" s="85"/>
      <c r="BC630" s="263"/>
    </row>
    <row r="631" spans="1:67" ht="19.8">
      <c r="A631" s="265"/>
      <c r="B631" s="265"/>
      <c r="C631" s="247"/>
      <c r="D631" s="247"/>
      <c r="E631" s="265"/>
      <c r="F631" s="265" t="s">
        <v>477</v>
      </c>
      <c r="G631" s="265" t="s">
        <v>4</v>
      </c>
      <c r="H631" s="264" t="s">
        <v>4</v>
      </c>
      <c r="I631" s="264"/>
      <c r="J631" s="264" t="s">
        <v>1</v>
      </c>
      <c r="K631" s="265" t="s">
        <v>483</v>
      </c>
      <c r="L631" s="264" t="s">
        <v>24</v>
      </c>
      <c r="M631" s="264"/>
      <c r="N631" s="266" t="s">
        <v>537</v>
      </c>
      <c r="O631" s="266" t="s">
        <v>569</v>
      </c>
      <c r="P631" s="266" t="s">
        <v>489</v>
      </c>
      <c r="Q631" s="266" t="s">
        <v>548</v>
      </c>
      <c r="R631" s="266" t="s">
        <v>491</v>
      </c>
      <c r="S631" s="427" t="s">
        <v>24</v>
      </c>
      <c r="T631" s="427" t="s">
        <v>24</v>
      </c>
      <c r="U631" s="266"/>
      <c r="V631" s="265" t="s">
        <v>415</v>
      </c>
      <c r="W631" s="266" t="s">
        <v>1</v>
      </c>
      <c r="X631" s="265" t="s">
        <v>71</v>
      </c>
      <c r="Y631" s="266" t="s">
        <v>531</v>
      </c>
      <c r="Z631" s="264" t="s">
        <v>71</v>
      </c>
      <c r="AA631" s="247"/>
      <c r="AB631" s="250"/>
      <c r="AD631" s="27"/>
      <c r="AE631" s="26"/>
      <c r="AF631" s="251"/>
      <c r="AG631" s="85"/>
      <c r="AK631" s="85"/>
      <c r="BC631" s="263"/>
    </row>
    <row r="632" spans="1:67" ht="19.8">
      <c r="A632" s="247"/>
      <c r="B632" s="247"/>
      <c r="C632" s="265" t="s">
        <v>0</v>
      </c>
      <c r="D632" s="265"/>
      <c r="E632" s="265" t="s">
        <v>595</v>
      </c>
      <c r="F632" s="49" t="s">
        <v>478</v>
      </c>
      <c r="G632" s="49" t="s">
        <v>10</v>
      </c>
      <c r="H632" s="86" t="s">
        <v>404</v>
      </c>
      <c r="I632" s="86"/>
      <c r="J632" s="86" t="s">
        <v>404</v>
      </c>
      <c r="K632" s="49" t="s">
        <v>416</v>
      </c>
      <c r="L632" s="86" t="s">
        <v>45</v>
      </c>
      <c r="M632" s="86"/>
      <c r="N632" s="74" t="s">
        <v>538</v>
      </c>
      <c r="O632" s="74" t="s">
        <v>546</v>
      </c>
      <c r="P632" s="74" t="s">
        <v>441</v>
      </c>
      <c r="Q632" s="74" t="s">
        <v>485</v>
      </c>
      <c r="R632" s="74" t="s">
        <v>472</v>
      </c>
      <c r="S632" s="427" t="s">
        <v>725</v>
      </c>
      <c r="T632" s="427" t="s">
        <v>726</v>
      </c>
      <c r="U632" s="74" t="s">
        <v>1</v>
      </c>
      <c r="V632" s="49" t="s">
        <v>416</v>
      </c>
      <c r="W632" s="74" t="s">
        <v>528</v>
      </c>
      <c r="X632" s="49" t="s">
        <v>488</v>
      </c>
      <c r="Y632" s="74" t="s">
        <v>45</v>
      </c>
      <c r="Z632" s="86" t="s">
        <v>551</v>
      </c>
      <c r="AA632" s="247"/>
      <c r="AB632" s="250"/>
      <c r="AD632" s="27"/>
      <c r="AE632" s="26"/>
      <c r="AF632" s="251"/>
      <c r="AG632" s="85"/>
      <c r="AK632" s="85"/>
      <c r="BC632" s="263"/>
    </row>
    <row r="633" spans="1:67" ht="15.6">
      <c r="A633" s="247"/>
      <c r="B633" s="267">
        <f>+'Ark1'!C1632</f>
        <v>2024</v>
      </c>
      <c r="C633" s="267">
        <f>+'Ark1'!L1632</f>
        <v>1</v>
      </c>
      <c r="D633" s="267" t="s">
        <v>29</v>
      </c>
      <c r="E633" s="267">
        <f>+'Ark1'!AP1632</f>
        <v>40</v>
      </c>
      <c r="F633" s="267" t="str">
        <f>+IF(G633=0,"",'Ark1'!Q1632)</f>
        <v/>
      </c>
      <c r="G633" s="361">
        <f>+'Ark1'!R1632</f>
        <v>0</v>
      </c>
      <c r="H633" s="268" t="str">
        <f>+IF(G633=0,"",'Ark1'!AE1632)</f>
        <v/>
      </c>
      <c r="I633" s="268"/>
      <c r="J633" s="268" t="str">
        <f>+IF(G633=0,"",'Ark1'!AF1632)</f>
        <v/>
      </c>
      <c r="K633" s="269" t="str">
        <f>+IF(G633=0,"",'Ark1'!T1632)</f>
        <v/>
      </c>
      <c r="L633" s="305" t="str">
        <f>+IF(G633=0,"",'Ark1'!U1632)</f>
        <v/>
      </c>
      <c r="M633" s="268"/>
      <c r="N633" s="270" t="str">
        <f>+IF(G633=0,"",'Ark1'!V1632)</f>
        <v/>
      </c>
      <c r="O633" s="270" t="str">
        <f>+IF(G633=0,"",'Ark1'!W1632)</f>
        <v/>
      </c>
      <c r="P633" s="270" t="str">
        <f>+IF(G633=0,"",'Ark1'!X1632)</f>
        <v/>
      </c>
      <c r="Q633" s="270" t="str">
        <f>+IF(G633=0,"",'Ark1'!AG1632)</f>
        <v/>
      </c>
      <c r="R633" s="270" t="str">
        <f>+IF(G633=0,"",'Ark1'!AH1632)</f>
        <v/>
      </c>
      <c r="S633" s="377" t="str">
        <f>+IF(G633=0,"",'Ark1'!AR2094)</f>
        <v/>
      </c>
      <c r="T633" s="113" t="str">
        <f>+IF(G633=0,"",'Ark1'!AS2094)</f>
        <v/>
      </c>
      <c r="U633" s="270" t="str">
        <f>+IF(G633=0,"",'Ark1'!Y1632)</f>
        <v/>
      </c>
      <c r="V633" s="269" t="str">
        <f>+IF(G633=0,"",'Ark1'!AA1632)</f>
        <v/>
      </c>
      <c r="W633" s="270" t="str">
        <f>+IF(G633=0,"",'Ark1'!AC1632)</f>
        <v/>
      </c>
      <c r="X633" s="305" t="str">
        <f t="shared" ref="X633:X647" si="102">IF(G633=0,"",1000*L633/Q633)</f>
        <v/>
      </c>
      <c r="Y633" s="270" t="str">
        <f t="shared" ref="Y633:Y647" si="103">IF(G633=0,"",L633/C633)</f>
        <v/>
      </c>
      <c r="Z633" s="268" t="str">
        <f t="shared" ref="Z633:Z647" si="104">IF(G633=0,"",G633/F633)</f>
        <v/>
      </c>
      <c r="AA633" s="247"/>
      <c r="AD633" s="27"/>
      <c r="AE633" s="26"/>
    </row>
    <row r="634" spans="1:67" ht="15.6">
      <c r="A634" s="247"/>
      <c r="B634" s="306">
        <f>+'Ark1'!C1667</f>
        <v>2024</v>
      </c>
      <c r="C634" s="85">
        <f>+'Ark1'!L1667</f>
        <v>2</v>
      </c>
      <c r="D634" s="85" t="s">
        <v>30</v>
      </c>
      <c r="E634" s="85">
        <f>+'Ark1'!AP1667</f>
        <v>40</v>
      </c>
      <c r="F634" s="85" t="str">
        <f>+IF(G634=0,"",'Ark1'!Q1667)</f>
        <v/>
      </c>
      <c r="G634" s="361">
        <f>+'Ark1'!R1667</f>
        <v>0</v>
      </c>
      <c r="H634" s="27" t="str">
        <f>+IF(G634=0,"",'Ark1'!AE1667)</f>
        <v/>
      </c>
      <c r="I634" s="268"/>
      <c r="J634" s="27" t="str">
        <f>+IF(G634=0,"",'Ark1'!AF1667)</f>
        <v/>
      </c>
      <c r="K634" s="26" t="str">
        <f>+IF(G634=0,"",'Ark1'!T1667)</f>
        <v/>
      </c>
      <c r="L634" s="305" t="str">
        <f>+IF(G634=0,"",'Ark1'!U1667)</f>
        <v/>
      </c>
      <c r="M634" s="268"/>
      <c r="N634" s="32" t="str">
        <f>+IF(G634=0,"",'Ark1'!V1667)</f>
        <v/>
      </c>
      <c r="O634" s="32" t="str">
        <f>+IF(G634=0,"",'Ark1'!W1667)</f>
        <v/>
      </c>
      <c r="P634" s="32" t="str">
        <f>+IF(G634=0,"",'Ark1'!X1667)</f>
        <v/>
      </c>
      <c r="Q634" s="32" t="str">
        <f>+IF(G634=0,"",'Ark1'!AG1667)</f>
        <v/>
      </c>
      <c r="R634" s="32" t="str">
        <f>+IF(G634=0,"",'Ark1'!AH1667)</f>
        <v/>
      </c>
      <c r="S634" s="377" t="str">
        <f>+IF(G634=0,"",'Ark1'!AR2129)</f>
        <v/>
      </c>
      <c r="T634" s="113" t="str">
        <f>+IF(G634=0,"",'Ark1'!AS2129)</f>
        <v/>
      </c>
      <c r="U634" s="32" t="str">
        <f>+IF(G634=0,"",'Ark1'!Y1667)</f>
        <v/>
      </c>
      <c r="V634" s="26" t="str">
        <f>+IF(G634=0,"",'Ark1'!AA1667)</f>
        <v/>
      </c>
      <c r="W634" s="32" t="str">
        <f>+IF(G634=0,"",'Ark1'!AC1667)</f>
        <v/>
      </c>
      <c r="X634" s="305" t="str">
        <f t="shared" si="102"/>
        <v/>
      </c>
      <c r="Y634" s="32" t="str">
        <f t="shared" si="103"/>
        <v/>
      </c>
      <c r="Z634" s="27" t="str">
        <f t="shared" si="104"/>
        <v/>
      </c>
      <c r="AA634" s="247"/>
      <c r="AD634" s="27"/>
      <c r="AE634" s="26"/>
    </row>
    <row r="635" spans="1:67" s="27" customFormat="1" ht="15.6">
      <c r="A635" s="247"/>
      <c r="B635" s="306">
        <f>+'Ark1'!C1702</f>
        <v>2024</v>
      </c>
      <c r="C635" s="267">
        <f>+'Ark1'!L1702</f>
        <v>3</v>
      </c>
      <c r="D635" s="267" t="s">
        <v>31</v>
      </c>
      <c r="E635" s="267">
        <f>+'Ark1'!AP1702</f>
        <v>40</v>
      </c>
      <c r="F635" s="267" t="str">
        <f>+IF(G635=0,"",'Ark1'!Q1702)</f>
        <v/>
      </c>
      <c r="G635" s="361">
        <f>+'Ark1'!R1702</f>
        <v>0</v>
      </c>
      <c r="H635" s="268" t="str">
        <f>+IF(G635=0,"",'Ark1'!AE1702)</f>
        <v/>
      </c>
      <c r="I635" s="268"/>
      <c r="J635" s="268" t="str">
        <f>+IF(G635=0,"",'Ark1'!AF1702)</f>
        <v/>
      </c>
      <c r="K635" s="269" t="str">
        <f>+IF(G635=0,"",'Ark1'!T1702)</f>
        <v/>
      </c>
      <c r="L635" s="305" t="str">
        <f>+IF(G635=0,"",'Ark1'!U1702)</f>
        <v/>
      </c>
      <c r="M635" s="268"/>
      <c r="N635" s="270" t="str">
        <f>+IF(G635=0,"",'Ark1'!V1702)</f>
        <v/>
      </c>
      <c r="O635" s="270" t="str">
        <f>+IF(G635=0,"",'Ark1'!W1702)</f>
        <v/>
      </c>
      <c r="P635" s="270" t="str">
        <f>+IF(G635=0,"",'Ark1'!X1702)</f>
        <v/>
      </c>
      <c r="Q635" s="270" t="str">
        <f>+IF(G635=0,"",'Ark1'!AG1702)</f>
        <v/>
      </c>
      <c r="R635" s="270" t="str">
        <f>+IF(G635=0,"",'Ark1'!AH1702)</f>
        <v/>
      </c>
      <c r="S635" s="377" t="str">
        <f>+IF(G635=0,"",'Ark1'!AR2164)</f>
        <v/>
      </c>
      <c r="T635" s="113" t="str">
        <f>+IF(G635=0,"",'Ark1'!AS2164)</f>
        <v/>
      </c>
      <c r="U635" s="270" t="str">
        <f>+IF(G635=0,"",'Ark1'!Y1702)</f>
        <v/>
      </c>
      <c r="V635" s="269" t="str">
        <f>+IF(G635=0,"",'Ark1'!AA1702)</f>
        <v/>
      </c>
      <c r="W635" s="270" t="str">
        <f>+IF(G635=0,"",'Ark1'!AC1702)</f>
        <v/>
      </c>
      <c r="X635" s="305" t="str">
        <f t="shared" si="102"/>
        <v/>
      </c>
      <c r="Y635" s="270" t="str">
        <f t="shared" si="103"/>
        <v/>
      </c>
      <c r="Z635" s="268" t="str">
        <f t="shared" si="104"/>
        <v/>
      </c>
      <c r="AA635" s="247"/>
      <c r="AE635" s="26"/>
      <c r="AH635" s="85"/>
      <c r="AI635" s="85"/>
      <c r="AJ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</row>
    <row r="636" spans="1:67" s="27" customFormat="1" ht="15.6">
      <c r="A636" s="247"/>
      <c r="B636" s="306">
        <f>+'Ark1'!C1737</f>
        <v>2024</v>
      </c>
      <c r="C636" s="267">
        <f>+'Ark1'!L1737</f>
        <v>4</v>
      </c>
      <c r="D636" s="267" t="s">
        <v>32</v>
      </c>
      <c r="E636" s="85">
        <f>+'Ark1'!AP1737</f>
        <v>40</v>
      </c>
      <c r="F636" s="85" t="str">
        <f>+IF(G636=0,"",'Ark1'!Q1737)</f>
        <v/>
      </c>
      <c r="G636" s="361">
        <f>+'Ark1'!R1737</f>
        <v>0</v>
      </c>
      <c r="H636" s="27" t="str">
        <f>+IF(G636=0,"",'Ark1'!AE1737)</f>
        <v/>
      </c>
      <c r="I636" s="268"/>
      <c r="J636" s="27" t="str">
        <f>+IF(G636=0,"",'Ark1'!AF1737)</f>
        <v/>
      </c>
      <c r="K636" s="26" t="str">
        <f>+IF(G636=0,"",'Ark1'!T1737)</f>
        <v/>
      </c>
      <c r="L636" s="305" t="str">
        <f>+IF(G636=0,"",'Ark1'!U1737)</f>
        <v/>
      </c>
      <c r="M636" s="268"/>
      <c r="N636" s="32" t="str">
        <f>+IF(G636=0,"",'Ark1'!V1737)</f>
        <v/>
      </c>
      <c r="O636" s="32" t="str">
        <f>+IF(G636=0,"",'Ark1'!W1737)</f>
        <v/>
      </c>
      <c r="P636" s="32" t="str">
        <f>+IF(G636=0,"",'Ark1'!X1737)</f>
        <v/>
      </c>
      <c r="Q636" s="32" t="str">
        <f>+IF(G636=0,"",'Ark1'!AG1737)</f>
        <v/>
      </c>
      <c r="R636" s="32" t="str">
        <f>+IF(G636=0,"",'Ark1'!AH1737)</f>
        <v/>
      </c>
      <c r="S636" s="377" t="str">
        <f>+IF(G636=0,"",'Ark1'!AR2199)</f>
        <v/>
      </c>
      <c r="T636" s="113" t="str">
        <f>+IF(G636=0,"",'Ark1'!AS2199)</f>
        <v/>
      </c>
      <c r="U636" s="32" t="str">
        <f>+IF(G636=0,"",'Ark1'!Y1737)</f>
        <v/>
      </c>
      <c r="V636" s="26" t="str">
        <f>+IF(G636=0,"",'Ark1'!AA1737)</f>
        <v/>
      </c>
      <c r="W636" s="32" t="str">
        <f>+IF(G636=0,"",'Ark1'!AC1737)</f>
        <v/>
      </c>
      <c r="X636" s="305" t="str">
        <f t="shared" si="102"/>
        <v/>
      </c>
      <c r="Y636" s="32" t="str">
        <f t="shared" si="103"/>
        <v/>
      </c>
      <c r="Z636" s="27" t="str">
        <f t="shared" si="104"/>
        <v/>
      </c>
      <c r="AA636" s="247"/>
      <c r="AE636" s="26"/>
      <c r="AH636" s="85"/>
      <c r="AI636" s="85"/>
      <c r="AJ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</row>
    <row r="637" spans="1:67" s="27" customFormat="1" ht="15.6">
      <c r="A637" s="247"/>
      <c r="B637" s="267">
        <f>+'Ark1'!C1772</f>
        <v>2024</v>
      </c>
      <c r="C637" s="267">
        <f>+'Ark1'!L1772</f>
        <v>5</v>
      </c>
      <c r="D637" s="267" t="s">
        <v>402</v>
      </c>
      <c r="E637" s="275">
        <f>+'Ark1'!AP1772</f>
        <v>40</v>
      </c>
      <c r="F637" s="267" t="str">
        <f>+IF(G637=0,"",'Ark1'!Q1772)</f>
        <v/>
      </c>
      <c r="G637" s="361">
        <f>+'Ark1'!R1772</f>
        <v>0</v>
      </c>
      <c r="H637" s="268">
        <f>+'Ark1'!AE1772</f>
        <v>0</v>
      </c>
      <c r="I637" s="268"/>
      <c r="J637" s="268" t="str">
        <f>+IF(G637=0,"",'Ark1'!AF1772)</f>
        <v/>
      </c>
      <c r="K637" s="269" t="str">
        <f>+IF(G637=0,"",'Ark1'!T1772)</f>
        <v/>
      </c>
      <c r="L637" s="305" t="str">
        <f>+IF(G637=0,"",'Ark1'!U1772)</f>
        <v/>
      </c>
      <c r="M637" s="268"/>
      <c r="N637" s="270" t="str">
        <f>+IF(G637=0,"",'Ark1'!V1772)</f>
        <v/>
      </c>
      <c r="O637" s="270" t="str">
        <f>+IF(G637=0,"",'Ark1'!W1772)</f>
        <v/>
      </c>
      <c r="P637" s="270" t="str">
        <f>+IF(G637=0,"",'Ark1'!X1772)</f>
        <v/>
      </c>
      <c r="Q637" s="270" t="str">
        <f>+IF(G637=0,"",'Ark1'!AG1772)</f>
        <v/>
      </c>
      <c r="R637" s="270" t="str">
        <f>+IF(G637=0,"",'Ark1'!AH1772)</f>
        <v/>
      </c>
      <c r="S637" s="377" t="str">
        <f>+IF(G637=0,"",'Ark1'!AR2234)</f>
        <v/>
      </c>
      <c r="T637" s="113" t="str">
        <f>+IF(G637=0,"",'Ark1'!AS2234)</f>
        <v/>
      </c>
      <c r="U637" s="270" t="str">
        <f>+IF(G637=0,"",'Ark1'!Y1772)</f>
        <v/>
      </c>
      <c r="V637" s="269" t="str">
        <f>+IF(G637=0,"",'Ark1'!AA1772)</f>
        <v/>
      </c>
      <c r="W637" s="270" t="str">
        <f>+IF(G637=0,"",'Ark1'!AC1772)</f>
        <v/>
      </c>
      <c r="X637" s="305" t="str">
        <f t="shared" si="102"/>
        <v/>
      </c>
      <c r="Y637" s="270" t="str">
        <f t="shared" si="103"/>
        <v/>
      </c>
      <c r="Z637" s="268" t="str">
        <f t="shared" si="104"/>
        <v/>
      </c>
      <c r="AA637" s="247"/>
      <c r="AE637" s="26"/>
      <c r="AH637" s="85"/>
      <c r="AI637" s="85"/>
      <c r="AJ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</row>
    <row r="638" spans="1:67" s="27" customFormat="1" ht="15.6">
      <c r="A638" s="247"/>
      <c r="B638" s="330">
        <f>+'Ark1'!C1807</f>
        <v>2024</v>
      </c>
      <c r="C638" s="267">
        <f>+'Ark1'!L1807</f>
        <v>6</v>
      </c>
      <c r="D638" s="267" t="s">
        <v>33</v>
      </c>
      <c r="E638" s="276">
        <f>+'Ark1'!AP1807</f>
        <v>40</v>
      </c>
      <c r="F638" s="85" t="str">
        <f>+IF(G638=0,"",'Ark1'!Q1807)</f>
        <v/>
      </c>
      <c r="G638" s="361">
        <f>+'Ark1'!R1807</f>
        <v>0</v>
      </c>
      <c r="H638" s="27" t="str">
        <f>+IF(G638=0,"",'Ark1'!AE1807)</f>
        <v/>
      </c>
      <c r="I638" s="268"/>
      <c r="J638" s="27" t="str">
        <f>+IF(G638=0,"",'Ark1'!AF1807)</f>
        <v/>
      </c>
      <c r="K638" s="26" t="str">
        <f>+IF(G638=0,"",'Ark1'!T1807)</f>
        <v/>
      </c>
      <c r="L638" s="305" t="str">
        <f>+IF(G638=0,"",'Ark1'!U1807)</f>
        <v/>
      </c>
      <c r="M638" s="268"/>
      <c r="N638" s="32" t="str">
        <f>+IF(G638=0,"",'Ark1'!V1807)</f>
        <v/>
      </c>
      <c r="O638" s="32" t="str">
        <f>+IF(G638=0,"",'Ark1'!W1807)</f>
        <v/>
      </c>
      <c r="P638" s="32" t="str">
        <f>+IF(G638=0,"",'Ark1'!X1807)</f>
        <v/>
      </c>
      <c r="Q638" s="32" t="str">
        <f>+IF(G638=0,"",'Ark1'!AG1807)</f>
        <v/>
      </c>
      <c r="R638" s="32" t="str">
        <f>+IF(G638=0,"",'Ark1'!AH1807)</f>
        <v/>
      </c>
      <c r="S638" s="377" t="str">
        <f>+IF(G638=0,"",'Ark1'!AR2269)</f>
        <v/>
      </c>
      <c r="T638" s="113" t="str">
        <f>+IF(G638=0,"",'Ark1'!AS2269)</f>
        <v/>
      </c>
      <c r="U638" s="32" t="str">
        <f>+IF(G638=0,"",'Ark1'!Y1807)</f>
        <v/>
      </c>
      <c r="V638" s="26" t="str">
        <f>+IF(G638=0,"",'Ark1'!AA1807)</f>
        <v/>
      </c>
      <c r="W638" s="32" t="str">
        <f>+IF(G638=0,"",'Ark1'!AC1807)</f>
        <v/>
      </c>
      <c r="X638" s="305" t="str">
        <f t="shared" si="102"/>
        <v/>
      </c>
      <c r="Y638" s="32" t="str">
        <f t="shared" si="103"/>
        <v/>
      </c>
      <c r="Z638" s="27" t="str">
        <f t="shared" si="104"/>
        <v/>
      </c>
      <c r="AA638" s="247"/>
      <c r="AE638" s="26"/>
      <c r="AH638" s="85"/>
      <c r="AI638" s="85"/>
      <c r="AJ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</row>
    <row r="639" spans="1:67" s="27" customFormat="1" ht="15.6">
      <c r="A639" s="247"/>
      <c r="B639" s="330">
        <f>+'Ark1'!C1842</f>
        <v>2024</v>
      </c>
      <c r="C639" s="267">
        <f>+'Ark1'!L1842</f>
        <v>7</v>
      </c>
      <c r="D639" s="267" t="s">
        <v>34</v>
      </c>
      <c r="E639" s="275">
        <f>+'Ark1'!AP1842</f>
        <v>40</v>
      </c>
      <c r="F639" s="267" t="str">
        <f>+IF(G639=0,"",'Ark1'!Q1842)</f>
        <v/>
      </c>
      <c r="G639" s="361">
        <f>+'Ark1'!R1842</f>
        <v>0</v>
      </c>
      <c r="H639" s="268" t="str">
        <f>+IF(G639=0,"",'Ark1'!AE1842)</f>
        <v/>
      </c>
      <c r="I639" s="268"/>
      <c r="J639" s="268" t="str">
        <f>+IF(G639=0,"",'Ark1'!AF1842)</f>
        <v/>
      </c>
      <c r="K639" s="269" t="str">
        <f>+IF(G639=0,"",'Ark1'!T1842)</f>
        <v/>
      </c>
      <c r="L639" s="305" t="str">
        <f>+IF(G639=0,"",'Ark1'!U1842)</f>
        <v/>
      </c>
      <c r="M639" s="268"/>
      <c r="N639" s="270" t="str">
        <f>+IF(G639=0,"",'Ark1'!V1842)</f>
        <v/>
      </c>
      <c r="O639" s="270" t="str">
        <f>+IF(G639=0,"",'Ark1'!W1842)</f>
        <v/>
      </c>
      <c r="P639" s="270" t="str">
        <f>+IF(G639=0,"",'Ark1'!X1842)</f>
        <v/>
      </c>
      <c r="Q639" s="270" t="str">
        <f>+IF(G639=0,"",'Ark1'!AG1842)</f>
        <v/>
      </c>
      <c r="R639" s="270" t="str">
        <f>+IF(G639=0,"",'Ark1'!AH1842)</f>
        <v/>
      </c>
      <c r="S639" s="377" t="str">
        <f>+IF(G639=0,"",'Ark1'!AR2304)</f>
        <v/>
      </c>
      <c r="T639" s="113" t="str">
        <f>+IF(G639=0,"",'Ark1'!AS2304)</f>
        <v/>
      </c>
      <c r="U639" s="270" t="str">
        <f>+IF(G639=0,"",'Ark1'!Y1842)</f>
        <v/>
      </c>
      <c r="V639" s="269" t="str">
        <f>+IF(G639=0,"",'Ark1'!AA1842)</f>
        <v/>
      </c>
      <c r="W639" s="270" t="str">
        <f>+IF(G639=0,"",'Ark1'!AC1842)</f>
        <v/>
      </c>
      <c r="X639" s="305" t="str">
        <f t="shared" si="102"/>
        <v/>
      </c>
      <c r="Y639" s="270" t="str">
        <f t="shared" si="103"/>
        <v/>
      </c>
      <c r="Z639" s="268" t="str">
        <f t="shared" si="104"/>
        <v/>
      </c>
      <c r="AA639" s="247"/>
      <c r="AE639" s="26"/>
      <c r="AH639" s="85"/>
      <c r="AI639" s="85"/>
      <c r="AJ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</row>
    <row r="640" spans="1:67" s="27" customFormat="1" ht="15.6">
      <c r="A640" s="247"/>
      <c r="B640" s="85">
        <f>+'Ark1'!C1877</f>
        <v>2024</v>
      </c>
      <c r="C640" s="85">
        <f>+'Ark1'!L1877</f>
        <v>8</v>
      </c>
      <c r="D640" s="85" t="s">
        <v>35</v>
      </c>
      <c r="E640" s="276">
        <f>+'Ark1'!AP1877</f>
        <v>40</v>
      </c>
      <c r="F640" s="85" t="str">
        <f>+IF(G640=0,"",'Ark1'!Q1877)</f>
        <v/>
      </c>
      <c r="G640" s="361">
        <f>+'Ark1'!R1877</f>
        <v>0</v>
      </c>
      <c r="H640" s="27" t="str">
        <f>+IF(G640=0,"",'Ark1'!AE1877)</f>
        <v/>
      </c>
      <c r="I640" s="268"/>
      <c r="J640" s="27" t="str">
        <f>+IF(G640=0,"",'Ark1'!AF1877)</f>
        <v/>
      </c>
      <c r="K640" s="26" t="str">
        <f>+IF(G640=0,"",'Ark1'!T1877)</f>
        <v/>
      </c>
      <c r="L640" s="305" t="str">
        <f>+IF(G640=0,"",'Ark1'!U1877)</f>
        <v/>
      </c>
      <c r="M640" s="268"/>
      <c r="N640" s="32" t="str">
        <f>+IF(G640=0,"",'Ark1'!V1877)</f>
        <v/>
      </c>
      <c r="O640" s="32" t="str">
        <f>+IF(G640=0,"",'Ark1'!W1877)</f>
        <v/>
      </c>
      <c r="P640" s="32" t="str">
        <f>+IF(G640=0,"",'Ark1'!X1877)</f>
        <v/>
      </c>
      <c r="Q640" s="32" t="str">
        <f>+IF(G640=0,"",'Ark1'!AG1877)</f>
        <v/>
      </c>
      <c r="R640" s="32" t="str">
        <f>+IF(G640=0,"",'Ark1'!AH1877)</f>
        <v/>
      </c>
      <c r="S640" s="377" t="str">
        <f>+IF(G640=0,"",'Ark1'!AR2188)</f>
        <v/>
      </c>
      <c r="T640" s="113" t="str">
        <f>+IF(G640=0,"",'Ark1'!AS2188)</f>
        <v/>
      </c>
      <c r="U640" s="32" t="str">
        <f>+IF(G640=0,"",'Ark1'!Y1877)</f>
        <v/>
      </c>
      <c r="V640" s="26" t="str">
        <f>+IF(G640=0,"",'Ark1'!AA1877)</f>
        <v/>
      </c>
      <c r="W640" s="32" t="str">
        <f>+IF(G640=0,"",'Ark1'!AC1877)</f>
        <v/>
      </c>
      <c r="X640" s="305" t="str">
        <f t="shared" si="102"/>
        <v/>
      </c>
      <c r="Y640" s="32" t="str">
        <f t="shared" si="103"/>
        <v/>
      </c>
      <c r="Z640" s="27" t="str">
        <f t="shared" si="104"/>
        <v/>
      </c>
      <c r="AA640" s="247"/>
      <c r="AE640" s="26"/>
      <c r="AH640" s="85"/>
      <c r="AI640" s="85"/>
      <c r="AJ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</row>
    <row r="641" spans="1:67" s="27" customFormat="1" ht="15.6">
      <c r="A641" s="247"/>
      <c r="B641" s="330">
        <f>+'Ark1'!C1912</f>
        <v>2024</v>
      </c>
      <c r="C641" s="267">
        <f>+'Ark1'!L1912</f>
        <v>9</v>
      </c>
      <c r="D641" s="267" t="s">
        <v>36</v>
      </c>
      <c r="E641" s="275">
        <f>+'Ark1'!AP1912</f>
        <v>40</v>
      </c>
      <c r="F641" s="267" t="str">
        <f>+IF(G641=0,"",'Ark1'!Q1912)</f>
        <v/>
      </c>
      <c r="G641" s="361">
        <f>+'Ark1'!R1912</f>
        <v>0</v>
      </c>
      <c r="H641" s="268" t="str">
        <f>+IF(G641=0,"",'Ark1'!AE1912)</f>
        <v/>
      </c>
      <c r="I641" s="268"/>
      <c r="J641" s="268" t="str">
        <f>+IF(G641=0,"",'Ark1'!AF1912)</f>
        <v/>
      </c>
      <c r="K641" s="269" t="str">
        <f>+IF(G641=0,"",'Ark1'!T1912)</f>
        <v/>
      </c>
      <c r="L641" s="305" t="str">
        <f>+IF(G641=0,"",'Ark1'!U1912)</f>
        <v/>
      </c>
      <c r="M641" s="268"/>
      <c r="N641" s="270" t="str">
        <f>+IF(G641=0,"",'Ark1'!V1912)</f>
        <v/>
      </c>
      <c r="O641" s="270" t="str">
        <f>+IF(G641=0,"",'Ark1'!W1912)</f>
        <v/>
      </c>
      <c r="P641" s="270" t="str">
        <f>+IF(G641=0,"",'Ark1'!X1912)</f>
        <v/>
      </c>
      <c r="Q641" s="270" t="str">
        <f>+IF(G641=0,"",'Ark1'!AG1912)</f>
        <v/>
      </c>
      <c r="R641" s="270" t="str">
        <f>+IF(G641=0,"",'Ark1'!AH1912)</f>
        <v/>
      </c>
      <c r="S641" s="377" t="str">
        <f>+IF(G641=0,"",'Ark1'!AR2189)</f>
        <v/>
      </c>
      <c r="T641" s="113" t="str">
        <f>+IF(G641=0,"",'Ark1'!AS2189)</f>
        <v/>
      </c>
      <c r="U641" s="270" t="str">
        <f>+IF(G641=0,"",'Ark1'!Y1912)</f>
        <v/>
      </c>
      <c r="V641" s="269" t="str">
        <f>+IF(G641=0,"",'Ark1'!AA1912)</f>
        <v/>
      </c>
      <c r="W641" s="270" t="str">
        <f>+IF(G641=0,"",'Ark1'!AC1912)</f>
        <v/>
      </c>
      <c r="X641" s="305" t="str">
        <f t="shared" si="102"/>
        <v/>
      </c>
      <c r="Y641" s="270" t="str">
        <f t="shared" si="103"/>
        <v/>
      </c>
      <c r="Z641" s="268" t="str">
        <f t="shared" si="104"/>
        <v/>
      </c>
      <c r="AA641" s="247"/>
      <c r="AE641" s="26"/>
      <c r="AH641" s="85"/>
      <c r="AI641" s="85"/>
      <c r="AJ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</row>
    <row r="642" spans="1:67" s="27" customFormat="1" ht="15.6">
      <c r="A642" s="247"/>
      <c r="B642" s="330">
        <f>+'Ark1'!C1947</f>
        <v>2024</v>
      </c>
      <c r="C642" s="267">
        <f>+'Ark1'!L1947</f>
        <v>10</v>
      </c>
      <c r="D642" s="267" t="s">
        <v>37</v>
      </c>
      <c r="E642" s="276">
        <f>+'Ark1'!AP1947</f>
        <v>40</v>
      </c>
      <c r="F642" s="85" t="str">
        <f>+IF(G642=0,"",'Ark1'!Q1947)</f>
        <v/>
      </c>
      <c r="G642" s="361">
        <f>+'Ark1'!R1947</f>
        <v>0</v>
      </c>
      <c r="H642" s="27" t="str">
        <f>+IF(G642=0,"",'Ark1'!AE1947)</f>
        <v/>
      </c>
      <c r="I642" s="268"/>
      <c r="J642" s="27" t="str">
        <f>+IF(G642=0,"",'Ark1'!AF1947)</f>
        <v/>
      </c>
      <c r="K642" s="26" t="str">
        <f>+IF(G642=0,"",'Ark1'!T1947)</f>
        <v/>
      </c>
      <c r="L642" s="305" t="str">
        <f>+IF(G642=0,"",'Ark1'!U1947)</f>
        <v/>
      </c>
      <c r="M642" s="268"/>
      <c r="N642" s="32" t="str">
        <f>+IF(G642=0,"",'Ark1'!V1947)</f>
        <v/>
      </c>
      <c r="O642" s="32" t="str">
        <f>+IF(G642=0,"",'Ark1'!W1947)</f>
        <v/>
      </c>
      <c r="P642" s="32" t="str">
        <f>+IF(G642=0,"",'Ark1'!X1947)</f>
        <v/>
      </c>
      <c r="Q642" s="32" t="str">
        <f>+IF(G642=0,"",'Ark1'!AG1947)</f>
        <v/>
      </c>
      <c r="R642" s="32" t="str">
        <f>+IF(G642=0,"",'Ark1'!AH1947)</f>
        <v/>
      </c>
      <c r="S642" s="377" t="str">
        <f>+IF(G642=0,"",'Ark1'!AR2190)</f>
        <v/>
      </c>
      <c r="T642" s="113" t="str">
        <f>+IF(G642=0,"",'Ark1'!AS2190)</f>
        <v/>
      </c>
      <c r="U642" s="32" t="str">
        <f>+IF(G642=0,"",'Ark1'!Y1947)</f>
        <v/>
      </c>
      <c r="V642" s="26" t="str">
        <f>+IF(G642=0,"",'Ark1'!AA1947)</f>
        <v/>
      </c>
      <c r="W642" s="32" t="str">
        <f>+IF(G642=0,"",'Ark1'!AC1947)</f>
        <v/>
      </c>
      <c r="X642" s="305" t="str">
        <f t="shared" si="102"/>
        <v/>
      </c>
      <c r="Y642" s="32" t="str">
        <f t="shared" si="103"/>
        <v/>
      </c>
      <c r="Z642" s="27" t="str">
        <f t="shared" si="104"/>
        <v/>
      </c>
      <c r="AA642" s="247"/>
      <c r="AE642" s="26"/>
      <c r="AH642" s="85"/>
      <c r="AI642" s="85"/>
      <c r="AJ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</row>
    <row r="643" spans="1:67" s="27" customFormat="1" ht="15.6">
      <c r="A643" s="247"/>
      <c r="B643" s="330">
        <f>+'Ark1'!C1982</f>
        <v>2024</v>
      </c>
      <c r="C643" s="267">
        <f>+'Ark1'!L1982</f>
        <v>11</v>
      </c>
      <c r="D643" s="267" t="s">
        <v>38</v>
      </c>
      <c r="E643" s="275">
        <f>+'Ark1'!AP1982</f>
        <v>40</v>
      </c>
      <c r="F643" s="267" t="str">
        <f>+IF(G643=0,"",'Ark1'!Q1982)</f>
        <v/>
      </c>
      <c r="G643" s="361">
        <f>+'Ark1'!R1982</f>
        <v>0</v>
      </c>
      <c r="H643" s="268" t="str">
        <f>+IF(G643=0,"",'Ark1'!AE1982)</f>
        <v/>
      </c>
      <c r="I643" s="268"/>
      <c r="J643" s="268" t="str">
        <f>+IF(G643=0,"",'Ark1'!AF1982)</f>
        <v/>
      </c>
      <c r="K643" s="269" t="str">
        <f>+IF(G643=0,"",'Ark1'!T1982)</f>
        <v/>
      </c>
      <c r="L643" s="305" t="str">
        <f>+IF(G643=0,"",'Ark1'!U1982)</f>
        <v/>
      </c>
      <c r="M643" s="268"/>
      <c r="N643" s="270" t="str">
        <f>+IF(G643=0,"",'Ark1'!V1982)</f>
        <v/>
      </c>
      <c r="O643" s="270" t="str">
        <f>+IF(G643=0,"",'Ark1'!W1982)</f>
        <v/>
      </c>
      <c r="P643" s="270" t="str">
        <f>+IF(G643=0,"",'Ark1'!X1982)</f>
        <v/>
      </c>
      <c r="Q643" s="270" t="str">
        <f>+IF(G643=0,"",'Ark1'!AG1982)</f>
        <v/>
      </c>
      <c r="R643" s="270" t="str">
        <f>+IF(G643=0,"",'Ark1'!AH1982)</f>
        <v/>
      </c>
      <c r="S643" s="377" t="str">
        <f>+IF(G643=0,"",'Ark1'!AR2191)</f>
        <v/>
      </c>
      <c r="T643" s="113" t="str">
        <f>+IF(G643=0,"",'Ark1'!AS2191)</f>
        <v/>
      </c>
      <c r="U643" s="270" t="str">
        <f>+IF(G643=0,"",'Ark1'!Y1982)</f>
        <v/>
      </c>
      <c r="V643" s="269" t="str">
        <f>+IF(G643=0,"",'Ark1'!AA1982)</f>
        <v/>
      </c>
      <c r="W643" s="270" t="str">
        <f>+IF(G643=0,"",'Ark1'!AC1982)</f>
        <v/>
      </c>
      <c r="X643" s="305" t="str">
        <f t="shared" si="102"/>
        <v/>
      </c>
      <c r="Y643" s="270" t="str">
        <f t="shared" si="103"/>
        <v/>
      </c>
      <c r="Z643" s="268" t="str">
        <f t="shared" si="104"/>
        <v/>
      </c>
      <c r="AA643" s="247"/>
      <c r="AE643" s="26"/>
      <c r="AH643" s="85"/>
      <c r="AI643" s="85"/>
      <c r="AJ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</row>
    <row r="644" spans="1:67" s="27" customFormat="1" ht="15.6">
      <c r="A644" s="247"/>
      <c r="B644" s="330">
        <f>+'Ark1'!C2017</f>
        <v>2024</v>
      </c>
      <c r="C644" s="267">
        <f>+'Ark1'!L2017</f>
        <v>12</v>
      </c>
      <c r="D644" s="267" t="s">
        <v>39</v>
      </c>
      <c r="E644" s="276">
        <f>+'Ark1'!AP2017</f>
        <v>40</v>
      </c>
      <c r="F644" s="85" t="str">
        <f>+IF(G644=0,"",'Ark1'!Q2017)</f>
        <v/>
      </c>
      <c r="G644" s="361">
        <f>+'Ark1'!R2017</f>
        <v>0</v>
      </c>
      <c r="H644" s="27" t="str">
        <f>+IF(G644=0,"",'Ark1'!AE2017)</f>
        <v/>
      </c>
      <c r="I644" s="268"/>
      <c r="J644" s="27" t="str">
        <f>+IF(G644=0,"",'Ark1'!AF2017)</f>
        <v/>
      </c>
      <c r="K644" s="26" t="str">
        <f>+IF(G644=0,"",'Ark1'!T2017)</f>
        <v/>
      </c>
      <c r="L644" s="305" t="str">
        <f>+IF(G644=0,"",'Ark1'!U2017)</f>
        <v/>
      </c>
      <c r="M644" s="268"/>
      <c r="N644" s="32" t="str">
        <f>+IF(G644=0,"",'Ark1'!V2017)</f>
        <v/>
      </c>
      <c r="O644" s="32" t="str">
        <f>+IF(G644=0,"",'Ark1'!W2017)</f>
        <v/>
      </c>
      <c r="P644" s="32" t="str">
        <f>+IF(G644=0,"",'Ark1'!X2017)</f>
        <v/>
      </c>
      <c r="Q644" s="32" t="str">
        <f>+IF(G644=0,"",'Ark1'!AG2017)</f>
        <v/>
      </c>
      <c r="R644" s="32" t="str">
        <f>+IF(G644=0,"",'Ark1'!AH2017)</f>
        <v/>
      </c>
      <c r="S644" s="377" t="str">
        <f>+IF(G644=0,"",'Ark1'!AR2192)</f>
        <v/>
      </c>
      <c r="T644" s="113" t="str">
        <f>+IF(G644=0,"",'Ark1'!AS2192)</f>
        <v/>
      </c>
      <c r="U644" s="32" t="str">
        <f>+IF(G644=0,"",'Ark1'!Y2017)</f>
        <v/>
      </c>
      <c r="V644" s="26" t="str">
        <f>+IF(G644=0,"",'Ark1'!AA2017)</f>
        <v/>
      </c>
      <c r="W644" s="32" t="str">
        <f>+IF(G644=0,"",'Ark1'!AC2017)</f>
        <v/>
      </c>
      <c r="X644" s="305" t="str">
        <f t="shared" si="102"/>
        <v/>
      </c>
      <c r="Y644" s="32" t="str">
        <f t="shared" si="103"/>
        <v/>
      </c>
      <c r="Z644" s="27" t="str">
        <f t="shared" si="104"/>
        <v/>
      </c>
      <c r="AA644" s="247"/>
      <c r="AE644" s="26"/>
      <c r="AH644" s="85"/>
      <c r="AI644" s="85"/>
      <c r="AJ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</row>
    <row r="645" spans="1:67" s="27" customFormat="1" ht="15.6">
      <c r="A645" s="247"/>
      <c r="B645" s="330">
        <f>+'Ark1'!C2052</f>
        <v>2024</v>
      </c>
      <c r="C645" s="267">
        <f>+'Ark1'!L2052</f>
        <v>13</v>
      </c>
      <c r="D645" s="267" t="s">
        <v>40</v>
      </c>
      <c r="E645" s="275">
        <f>+'Ark1'!AP2052</f>
        <v>40</v>
      </c>
      <c r="F645" s="267" t="str">
        <f>+IF(G645=0,"",'Ark1'!Q2052)</f>
        <v/>
      </c>
      <c r="G645" s="361">
        <f>+'Ark1'!R2052</f>
        <v>0</v>
      </c>
      <c r="H645" s="268" t="str">
        <f>+IF(G645=0,"",'Ark1'!AE2052)</f>
        <v/>
      </c>
      <c r="I645" s="268"/>
      <c r="J645" s="268" t="str">
        <f>+IF(G645=0,"",'Ark1'!AF2052)</f>
        <v/>
      </c>
      <c r="K645" s="269" t="str">
        <f>+IF(G645=0,"",'Ark1'!T2052)</f>
        <v/>
      </c>
      <c r="L645" s="305" t="str">
        <f>+IF(G645=0,"",'Ark1'!U2052)</f>
        <v/>
      </c>
      <c r="M645" s="268"/>
      <c r="N645" s="270" t="str">
        <f>+IF(G645=0,"",'Ark1'!V2052)</f>
        <v/>
      </c>
      <c r="O645" s="270" t="str">
        <f>+IF(G645=0,"",'Ark1'!W2052)</f>
        <v/>
      </c>
      <c r="P645" s="270" t="str">
        <f>+IF(G645=0,"",'Ark1'!X2052)</f>
        <v/>
      </c>
      <c r="Q645" s="270" t="str">
        <f>+IF(G645=0,"",'Ark1'!AG2052)</f>
        <v/>
      </c>
      <c r="R645" s="270" t="str">
        <f>+IF(G645=0,"",'Ark1'!AH2052)</f>
        <v/>
      </c>
      <c r="S645" s="377" t="str">
        <f>+IF(G645=0,"",'Ark1'!AR2193)</f>
        <v/>
      </c>
      <c r="T645" s="113" t="str">
        <f>+IF(G645=0,"",'Ark1'!AS2193)</f>
        <v/>
      </c>
      <c r="U645" s="270" t="str">
        <f>+IF(G645=0,"",'Ark1'!Y2052)</f>
        <v/>
      </c>
      <c r="V645" s="269" t="str">
        <f>+IF(G645=0,"",'Ark1'!AA2052)</f>
        <v/>
      </c>
      <c r="W645" s="270" t="str">
        <f>+IF(G645=0,"",'Ark1'!AC2052)</f>
        <v/>
      </c>
      <c r="X645" s="305" t="str">
        <f t="shared" si="102"/>
        <v/>
      </c>
      <c r="Y645" s="270" t="str">
        <f t="shared" si="103"/>
        <v/>
      </c>
      <c r="Z645" s="268" t="str">
        <f t="shared" si="104"/>
        <v/>
      </c>
      <c r="AA645" s="247"/>
      <c r="AE645" s="26"/>
      <c r="AH645" s="85"/>
      <c r="AI645" s="85"/>
      <c r="AJ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</row>
    <row r="646" spans="1:67" s="27" customFormat="1" ht="15.6">
      <c r="A646" s="247"/>
      <c r="B646" s="330">
        <f>+'Ark1'!C2087</f>
        <v>2024</v>
      </c>
      <c r="C646" s="267">
        <f>+'Ark1'!L2087</f>
        <v>14</v>
      </c>
      <c r="D646" s="267" t="s">
        <v>403</v>
      </c>
      <c r="E646" s="276">
        <f>+'Ark1'!AP2087</f>
        <v>40</v>
      </c>
      <c r="F646" s="85" t="str">
        <f>+IF(G646=0,"",'Ark1'!Q2087)</f>
        <v/>
      </c>
      <c r="G646" s="361">
        <f>+'Ark1'!R2087</f>
        <v>0</v>
      </c>
      <c r="H646" s="27" t="str">
        <f>+IF(G646=0,"",'Ark1'!AE2087)</f>
        <v/>
      </c>
      <c r="I646" s="268"/>
      <c r="J646" s="27" t="str">
        <f>+IF(G646=0,"",'Ark1'!AF2087)</f>
        <v/>
      </c>
      <c r="K646" s="26" t="str">
        <f>+IF(G646=0,"",'Ark1'!T2087)</f>
        <v/>
      </c>
      <c r="L646" s="305" t="str">
        <f>+IF(G646=0,"",'Ark1'!U2087)</f>
        <v/>
      </c>
      <c r="M646" s="268"/>
      <c r="N646" s="32" t="str">
        <f>+IF(G646=0,"",'Ark1'!V2087)</f>
        <v/>
      </c>
      <c r="O646" s="32" t="str">
        <f>+IF(G646=0,"",'Ark1'!W2087)</f>
        <v/>
      </c>
      <c r="P646" s="32" t="str">
        <f>+IF(G646=0,"",'Ark1'!X2087)</f>
        <v/>
      </c>
      <c r="Q646" s="32" t="str">
        <f>+IF(G646=0,"",'Ark1'!AG2087)</f>
        <v/>
      </c>
      <c r="R646" s="32" t="str">
        <f>+IF(G646=0,"",'Ark1'!AH2087)</f>
        <v/>
      </c>
      <c r="S646" s="377" t="str">
        <f>+IF(G646=0,"",'Ark1'!AR2194)</f>
        <v/>
      </c>
      <c r="T646" s="113" t="str">
        <f>+IF(G646=0,"",'Ark1'!AS2194)</f>
        <v/>
      </c>
      <c r="U646" s="32" t="str">
        <f>+IF(G646=0,"",'Ark1'!Y2087)</f>
        <v/>
      </c>
      <c r="V646" s="26" t="str">
        <f>+IF(G646=0,"",'Ark1'!AA2087)</f>
        <v/>
      </c>
      <c r="W646" s="32" t="str">
        <f>+IF(G646=0,"",'Ark1'!AC2087)</f>
        <v/>
      </c>
      <c r="X646" s="305" t="str">
        <f t="shared" si="102"/>
        <v/>
      </c>
      <c r="Y646" s="32" t="str">
        <f t="shared" si="103"/>
        <v/>
      </c>
      <c r="Z646" s="27" t="str">
        <f t="shared" si="104"/>
        <v/>
      </c>
      <c r="AA646" s="247"/>
      <c r="AE646" s="26"/>
      <c r="AH646" s="85"/>
      <c r="AI646" s="85"/>
      <c r="AJ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</row>
    <row r="647" spans="1:67" s="27" customFormat="1" ht="15.6">
      <c r="A647" s="247"/>
      <c r="B647" s="330">
        <f>+'Ark1'!C2122</f>
        <v>2024</v>
      </c>
      <c r="C647" s="267">
        <f>+'Ark1'!L2122</f>
        <v>15</v>
      </c>
      <c r="D647" s="267" t="s">
        <v>41</v>
      </c>
      <c r="E647" s="267">
        <f>+'Ark1'!AP2122</f>
        <v>40</v>
      </c>
      <c r="F647" s="267" t="str">
        <f>+IF(G647=0,"",'Ark1'!Q2122)</f>
        <v/>
      </c>
      <c r="G647" s="361">
        <f>+'Ark1'!R2122</f>
        <v>0</v>
      </c>
      <c r="H647" s="268" t="str">
        <f>+IF(G647=0,"",'Ark1'!AE2122)</f>
        <v/>
      </c>
      <c r="I647" s="268"/>
      <c r="J647" s="268" t="str">
        <f>+IF(G647=0,"",'Ark1'!AF2122)</f>
        <v/>
      </c>
      <c r="K647" s="269" t="str">
        <f>+IF(G647=0,"",'Ark1'!T2122)</f>
        <v/>
      </c>
      <c r="L647" s="380" t="str">
        <f>+IF(G647=0,"",'Ark1'!U2122)</f>
        <v/>
      </c>
      <c r="M647" s="268"/>
      <c r="N647" s="270" t="str">
        <f>+IF(G647=0,"",'Ark1'!V2122)</f>
        <v/>
      </c>
      <c r="O647" s="270" t="str">
        <f>+IF(G647=0,"",'Ark1'!W2122)</f>
        <v/>
      </c>
      <c r="P647" s="270" t="str">
        <f>+IF(G647=0,"",'Ark1'!X2122)</f>
        <v/>
      </c>
      <c r="Q647" s="270" t="str">
        <f>+IF(G647=0,"",'Ark1'!AG2122)</f>
        <v/>
      </c>
      <c r="R647" s="270" t="str">
        <f>+IF(G647=0,"",'Ark1'!AH2122)</f>
        <v/>
      </c>
      <c r="S647" s="377" t="str">
        <f>+IF(G647=0,"",'Ark1'!AR2195)</f>
        <v/>
      </c>
      <c r="T647" s="113" t="str">
        <f>+IF(G647=0,"",'Ark1'!AS2195)</f>
        <v/>
      </c>
      <c r="U647" s="270" t="str">
        <f>+IF(G647=0,"",'Ark1'!Y2122)</f>
        <v/>
      </c>
      <c r="V647" s="269" t="str">
        <f>+IF(G647=0,"",'Ark1'!AA2122)</f>
        <v/>
      </c>
      <c r="W647" s="270" t="str">
        <f>+IF(G647=0,"",'Ark1'!AC2122)</f>
        <v/>
      </c>
      <c r="X647" s="305" t="str">
        <f t="shared" si="102"/>
        <v/>
      </c>
      <c r="Y647" s="270" t="str">
        <f t="shared" si="103"/>
        <v/>
      </c>
      <c r="Z647" s="268" t="str">
        <f t="shared" si="104"/>
        <v/>
      </c>
      <c r="AA647" s="247"/>
      <c r="AE647" s="26"/>
      <c r="AH647" s="85"/>
      <c r="AI647" s="85"/>
      <c r="AJ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</row>
    <row r="648" spans="1:67" ht="19.8">
      <c r="A648" s="247"/>
      <c r="B648" s="247"/>
      <c r="C648" s="247"/>
      <c r="D648" s="247"/>
      <c r="E648" s="247"/>
      <c r="F648" s="247"/>
      <c r="G648" s="247"/>
      <c r="H648" s="247"/>
      <c r="I648" s="247"/>
      <c r="J648" s="247"/>
      <c r="K648" s="247"/>
      <c r="L648" s="247"/>
      <c r="M648" s="247"/>
      <c r="N648" s="249"/>
      <c r="O648" s="247"/>
      <c r="P648" s="247"/>
      <c r="Q648" s="247"/>
      <c r="R648" s="247"/>
      <c r="S648" s="247"/>
      <c r="T648" s="247"/>
      <c r="U648" s="247"/>
      <c r="V648" s="247"/>
      <c r="W648" s="247"/>
      <c r="X648" s="247"/>
      <c r="Y648" s="247"/>
      <c r="Z648" s="247"/>
      <c r="AA648" s="247"/>
      <c r="AB648" s="250"/>
      <c r="AD648" s="27"/>
      <c r="AE648" s="26"/>
      <c r="AF648" s="251"/>
      <c r="AG648" s="85"/>
      <c r="AK648" s="85"/>
      <c r="BC648" s="263"/>
    </row>
    <row r="649" spans="1:67" ht="19.8">
      <c r="A649" s="247"/>
      <c r="B649" s="247"/>
      <c r="C649" s="265"/>
      <c r="D649" s="247"/>
      <c r="E649" s="247"/>
      <c r="F649" s="247"/>
      <c r="G649" s="247"/>
      <c r="H649" s="248"/>
      <c r="I649" s="247"/>
      <c r="J649" s="248"/>
      <c r="K649" s="247"/>
      <c r="L649" s="247"/>
      <c r="M649" s="247"/>
      <c r="N649" s="249"/>
      <c r="O649" s="249"/>
      <c r="P649" s="249"/>
      <c r="Q649" s="247"/>
      <c r="R649" s="249"/>
      <c r="S649" s="249"/>
      <c r="T649" s="249"/>
      <c r="U649" s="249"/>
      <c r="V649" s="247"/>
      <c r="W649" s="249"/>
      <c r="X649" s="247"/>
      <c r="Y649" s="249"/>
      <c r="Z649" s="248"/>
      <c r="AA649" s="247"/>
      <c r="AB649" s="250"/>
      <c r="AD649" s="27"/>
      <c r="AE649" s="26"/>
      <c r="AF649" s="251"/>
      <c r="AG649" s="85"/>
      <c r="AK649" s="85"/>
      <c r="BC649" s="263"/>
    </row>
    <row r="650" spans="1:67" ht="22.8">
      <c r="A650" s="346" t="s">
        <v>669</v>
      </c>
      <c r="B650" s="247"/>
      <c r="C650" s="265"/>
      <c r="D650" s="346"/>
      <c r="E650" s="247"/>
      <c r="F650" s="247"/>
      <c r="G650" s="265" t="s">
        <v>639</v>
      </c>
      <c r="H650" s="514">
        <f>SUM(G656:G670)</f>
        <v>100</v>
      </c>
      <c r="I650" s="509"/>
      <c r="J650" s="247"/>
      <c r="K650" s="248"/>
      <c r="L650" s="345" t="str">
        <f>+Raser!P44</f>
        <v/>
      </c>
      <c r="M650" s="249" t="s">
        <v>562</v>
      </c>
      <c r="N650" s="247"/>
      <c r="O650" s="249"/>
      <c r="P650" s="249"/>
      <c r="Q650" s="247"/>
      <c r="R650" s="249"/>
      <c r="S650" s="249"/>
      <c r="T650" s="249"/>
      <c r="U650" s="249"/>
      <c r="V650" s="247"/>
      <c r="W650" s="249"/>
      <c r="X650" s="345" t="str">
        <f>+Raser!V44</f>
        <v/>
      </c>
      <c r="Y650" s="249" t="s">
        <v>621</v>
      </c>
      <c r="Z650" s="248"/>
      <c r="AA650" s="248"/>
      <c r="AB650" s="250"/>
      <c r="AD650" s="27"/>
      <c r="AE650" s="26"/>
      <c r="AF650" s="251"/>
      <c r="AG650" s="85"/>
      <c r="AK650" s="85"/>
      <c r="BC650" s="263"/>
    </row>
    <row r="651" spans="1:67" ht="14.25" customHeight="1">
      <c r="A651" s="247"/>
      <c r="B651" s="247"/>
      <c r="C651" s="265"/>
      <c r="D651" s="344"/>
      <c r="E651" s="247"/>
      <c r="F651" s="265"/>
      <c r="G651" s="265"/>
      <c r="H651" s="265"/>
      <c r="I651" s="265"/>
      <c r="J651" s="265"/>
      <c r="K651" s="265"/>
      <c r="L651" s="265"/>
      <c r="M651" s="265"/>
      <c r="N651" s="266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48"/>
      <c r="AA651" s="247"/>
      <c r="AB651" s="250"/>
      <c r="AD651" s="27"/>
      <c r="AE651" s="26"/>
      <c r="AF651" s="251"/>
      <c r="AG651" s="85"/>
      <c r="AK651" s="85"/>
      <c r="BC651" s="263"/>
    </row>
    <row r="652" spans="1:67" ht="19.8">
      <c r="A652" s="247"/>
      <c r="B652" s="247"/>
      <c r="C652" s="247"/>
      <c r="D652" s="247"/>
      <c r="E652" s="247"/>
      <c r="F652" s="247"/>
      <c r="G652" s="247"/>
      <c r="H652" s="248"/>
      <c r="I652" s="247"/>
      <c r="J652" s="248"/>
      <c r="K652" s="247"/>
      <c r="L652" s="247"/>
      <c r="M652" s="247"/>
      <c r="N652" s="249"/>
      <c r="O652" s="249"/>
      <c r="P652" s="249"/>
      <c r="Q652" s="247"/>
      <c r="R652" s="249"/>
      <c r="S652" s="249"/>
      <c r="T652" s="249"/>
      <c r="U652" s="249"/>
      <c r="V652" s="247"/>
      <c r="W652" s="249"/>
      <c r="X652" s="265" t="s">
        <v>479</v>
      </c>
      <c r="Y652" s="266" t="s">
        <v>81</v>
      </c>
      <c r="Z652" s="264" t="s">
        <v>4</v>
      </c>
      <c r="AA652" s="247"/>
      <c r="AB652" s="250"/>
      <c r="AD652" s="27"/>
      <c r="AE652" s="26"/>
      <c r="AF652" s="251"/>
      <c r="AG652" s="85"/>
      <c r="AK652" s="85"/>
      <c r="BC652" s="263"/>
    </row>
    <row r="653" spans="1:67" ht="19.8">
      <c r="A653" s="247"/>
      <c r="B653" s="247"/>
      <c r="C653" s="247"/>
      <c r="D653" s="265"/>
      <c r="E653" s="247"/>
      <c r="F653" s="265" t="s">
        <v>4</v>
      </c>
      <c r="G653" s="247"/>
      <c r="H653" s="248"/>
      <c r="I653" s="248"/>
      <c r="J653" s="248"/>
      <c r="K653" s="265" t="s">
        <v>24</v>
      </c>
      <c r="L653" s="248"/>
      <c r="M653" s="248"/>
      <c r="N653" s="249" t="s">
        <v>404</v>
      </c>
      <c r="O653" s="249" t="s">
        <v>404</v>
      </c>
      <c r="P653" s="249" t="s">
        <v>404</v>
      </c>
      <c r="Q653" s="266" t="s">
        <v>527</v>
      </c>
      <c r="R653" s="249" t="s">
        <v>404</v>
      </c>
      <c r="S653" s="249"/>
      <c r="T653" s="249"/>
      <c r="U653" s="266" t="s">
        <v>424</v>
      </c>
      <c r="V653" s="247"/>
      <c r="W653" s="266" t="s">
        <v>570</v>
      </c>
      <c r="X653" s="265" t="s">
        <v>567</v>
      </c>
      <c r="Y653" s="266" t="s">
        <v>44</v>
      </c>
      <c r="Z653" s="264" t="s">
        <v>10</v>
      </c>
      <c r="AA653" s="247"/>
      <c r="AB653" s="250"/>
      <c r="AD653" s="27"/>
      <c r="AE653" s="26"/>
      <c r="AF653" s="251"/>
      <c r="AG653" s="85"/>
      <c r="AK653" s="85"/>
      <c r="BC653" s="263"/>
    </row>
    <row r="654" spans="1:67" ht="19.8">
      <c r="A654" s="265"/>
      <c r="B654" s="265"/>
      <c r="C654" s="247"/>
      <c r="D654" s="247"/>
      <c r="E654" s="265"/>
      <c r="F654" s="265" t="s">
        <v>477</v>
      </c>
      <c r="G654" s="265" t="s">
        <v>4</v>
      </c>
      <c r="H654" s="264" t="s">
        <v>4</v>
      </c>
      <c r="I654" s="264"/>
      <c r="J654" s="264" t="s">
        <v>1</v>
      </c>
      <c r="K654" s="265" t="s">
        <v>483</v>
      </c>
      <c r="L654" s="264" t="s">
        <v>24</v>
      </c>
      <c r="M654" s="264"/>
      <c r="N654" s="266" t="s">
        <v>537</v>
      </c>
      <c r="O654" s="266" t="s">
        <v>569</v>
      </c>
      <c r="P654" s="266" t="s">
        <v>489</v>
      </c>
      <c r="Q654" s="266" t="s">
        <v>548</v>
      </c>
      <c r="R654" s="266" t="s">
        <v>491</v>
      </c>
      <c r="S654" s="427" t="s">
        <v>24</v>
      </c>
      <c r="T654" s="427" t="s">
        <v>24</v>
      </c>
      <c r="U654" s="266"/>
      <c r="V654" s="265" t="s">
        <v>415</v>
      </c>
      <c r="W654" s="266" t="s">
        <v>1</v>
      </c>
      <c r="X654" s="265" t="s">
        <v>71</v>
      </c>
      <c r="Y654" s="266" t="s">
        <v>531</v>
      </c>
      <c r="Z654" s="264" t="s">
        <v>71</v>
      </c>
      <c r="AA654" s="247"/>
      <c r="AB654" s="250"/>
      <c r="AD654" s="27"/>
      <c r="AE654" s="26"/>
      <c r="AF654" s="251"/>
      <c r="AG654" s="85"/>
      <c r="AK654" s="85"/>
      <c r="BC654" s="263"/>
    </row>
    <row r="655" spans="1:67" ht="19.8">
      <c r="A655" s="247"/>
      <c r="B655" s="247"/>
      <c r="C655" s="265" t="s">
        <v>0</v>
      </c>
      <c r="D655" s="265"/>
      <c r="E655" s="265" t="s">
        <v>595</v>
      </c>
      <c r="F655" s="49" t="s">
        <v>478</v>
      </c>
      <c r="G655" s="49" t="s">
        <v>10</v>
      </c>
      <c r="H655" s="86" t="s">
        <v>404</v>
      </c>
      <c r="I655" s="86"/>
      <c r="J655" s="86" t="s">
        <v>404</v>
      </c>
      <c r="K655" s="49" t="s">
        <v>416</v>
      </c>
      <c r="L655" s="86" t="s">
        <v>45</v>
      </c>
      <c r="M655" s="86"/>
      <c r="N655" s="74" t="s">
        <v>538</v>
      </c>
      <c r="O655" s="74" t="s">
        <v>546</v>
      </c>
      <c r="P655" s="74" t="s">
        <v>441</v>
      </c>
      <c r="Q655" s="74" t="s">
        <v>485</v>
      </c>
      <c r="R655" s="74" t="s">
        <v>472</v>
      </c>
      <c r="S655" s="427" t="s">
        <v>725</v>
      </c>
      <c r="T655" s="427" t="s">
        <v>726</v>
      </c>
      <c r="U655" s="74" t="s">
        <v>1</v>
      </c>
      <c r="V655" s="49" t="s">
        <v>416</v>
      </c>
      <c r="W655" s="74" t="s">
        <v>528</v>
      </c>
      <c r="X655" s="49" t="s">
        <v>488</v>
      </c>
      <c r="Y655" s="74" t="s">
        <v>45</v>
      </c>
      <c r="Z655" s="86" t="s">
        <v>551</v>
      </c>
      <c r="AA655" s="247"/>
      <c r="AB655" s="250"/>
      <c r="AD655" s="27"/>
      <c r="AE655" s="26"/>
      <c r="AF655" s="251"/>
      <c r="AG655" s="85"/>
      <c r="AK655" s="85"/>
      <c r="BC655" s="263"/>
    </row>
    <row r="656" spans="1:67" s="27" customFormat="1" ht="15.6">
      <c r="A656" s="247"/>
      <c r="B656" s="267">
        <f>+'Ark1'!C1633</f>
        <v>2024</v>
      </c>
      <c r="C656" s="267">
        <f>+'Ark1'!L1633</f>
        <v>1</v>
      </c>
      <c r="D656" s="267" t="s">
        <v>29</v>
      </c>
      <c r="E656" s="267">
        <f>+'Ark1'!AP1633</f>
        <v>98</v>
      </c>
      <c r="F656" s="267" t="str">
        <f>+IF(G656=0,"",'Ark1'!Q1633)</f>
        <v/>
      </c>
      <c r="G656" s="361">
        <f>+'Ark1'!R1633</f>
        <v>0</v>
      </c>
      <c r="H656" s="268" t="str">
        <f>+IF(G656=0,"",'Ark1'!AE1633)</f>
        <v/>
      </c>
      <c r="I656" s="268"/>
      <c r="J656" s="268" t="str">
        <f>+IF(G656=0,"",'Ark1'!AF1633)</f>
        <v/>
      </c>
      <c r="K656" s="269" t="str">
        <f>+IF(G656=0,"",'Ark1'!T1633)</f>
        <v/>
      </c>
      <c r="L656" s="305" t="str">
        <f>+IF(G656=0,"",'Ark1'!U1633)</f>
        <v/>
      </c>
      <c r="M656" s="268"/>
      <c r="N656" s="270" t="str">
        <f>+IF(G656=0,"",'Ark1'!V1633)</f>
        <v/>
      </c>
      <c r="O656" s="270" t="str">
        <f>+IF(G656=0,"",'Ark1'!W1633)</f>
        <v/>
      </c>
      <c r="P656" s="270" t="str">
        <f>+IF(G656=0,"",'Ark1'!X1633)</f>
        <v/>
      </c>
      <c r="Q656" s="270" t="str">
        <f>+IF(G656=0,"",'Ark1'!AG1633)</f>
        <v/>
      </c>
      <c r="R656" s="270" t="str">
        <f>+IF(G656=0,"",'Ark1'!AH1633)</f>
        <v/>
      </c>
      <c r="S656" s="377" t="str">
        <f>+IF(G656=0,"",'Ark1'!AR1633)</f>
        <v/>
      </c>
      <c r="T656" s="113" t="str">
        <f>+IF(G656=0,"",'Ark1'!AS1633)</f>
        <v/>
      </c>
      <c r="U656" s="270" t="str">
        <f>+IF(G656=0,"",'Ark1'!Y1633)</f>
        <v/>
      </c>
      <c r="V656" s="269" t="str">
        <f>+IF(G656=0,"",'Ark1'!AA1633)</f>
        <v/>
      </c>
      <c r="W656" s="270" t="str">
        <f>+IF(G656=0,"",'Ark1'!AC1633)</f>
        <v/>
      </c>
      <c r="X656" s="305" t="str">
        <f t="shared" ref="X656:X670" si="105">IF(G656=0,"",1000*L656/Q656)</f>
        <v/>
      </c>
      <c r="Y656" s="270" t="str">
        <f t="shared" ref="Y656:Y670" si="106">IF(G656=0,"",L656/C656)</f>
        <v/>
      </c>
      <c r="Z656" s="268" t="str">
        <f t="shared" ref="Z656:Z670" si="107">IF(G656=0,"",G656/F656)</f>
        <v/>
      </c>
      <c r="AA656" s="247"/>
      <c r="AE656" s="26"/>
      <c r="AH656" s="85"/>
      <c r="AI656" s="85"/>
      <c r="AJ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</row>
    <row r="657" spans="1:67" s="27" customFormat="1" ht="15.6">
      <c r="A657" s="247"/>
      <c r="B657" s="306">
        <f>+'Ark1'!C1668</f>
        <v>2024</v>
      </c>
      <c r="C657" s="85">
        <f>+'Ark1'!L1668</f>
        <v>2</v>
      </c>
      <c r="D657" s="85" t="s">
        <v>30</v>
      </c>
      <c r="E657" s="85">
        <f>+'Ark1'!AP1668</f>
        <v>98</v>
      </c>
      <c r="F657" s="85">
        <f>+IF(G657=0,"",'Ark1'!Q1668)</f>
        <v>1</v>
      </c>
      <c r="G657" s="361">
        <f>+'Ark1'!R1668</f>
        <v>1</v>
      </c>
      <c r="H657" s="27">
        <f>+IF(G657=0,"",'Ark1'!AE1668)</f>
        <v>1</v>
      </c>
      <c r="I657" s="268"/>
      <c r="J657" s="27">
        <f>+IF(G657=0,"",'Ark1'!AF1668)</f>
        <v>0.85630696523011107</v>
      </c>
      <c r="K657" s="26">
        <f>+IF(G657=0,"",'Ark1'!T1668)</f>
        <v>6</v>
      </c>
      <c r="L657" s="305">
        <f>+IF(G657=0,"",'Ark1'!U1668)</f>
        <v>228.3</v>
      </c>
      <c r="M657" s="268"/>
      <c r="N657" s="32">
        <f>+IF(G657=0,"",'Ark1'!V1668)</f>
        <v>0</v>
      </c>
      <c r="O657" s="32">
        <f>+IF(G657=0,"",'Ark1'!W1668)</f>
        <v>0</v>
      </c>
      <c r="P657" s="32">
        <f>+IF(G657=0,"",'Ark1'!X1668)</f>
        <v>0</v>
      </c>
      <c r="Q657" s="32">
        <f>+IF(G657=0,"",'Ark1'!AG1668)</f>
        <v>678</v>
      </c>
      <c r="R657" s="32">
        <f>+IF(G657=0,"",'Ark1'!AH1668)</f>
        <v>0</v>
      </c>
      <c r="S657" s="377">
        <f>+IF(G657=0,"",'Ark1'!AR1668)</f>
        <v>217</v>
      </c>
      <c r="T657" s="113">
        <f>+IF(G657=0,"",'Ark1'!AS1668)</f>
        <v>22.312880805275778</v>
      </c>
      <c r="U657" s="32">
        <f>+IF(G657=0,"",'Ark1'!Y1668)</f>
        <v>0</v>
      </c>
      <c r="V657" s="26">
        <f>+IF(G657=0,"",'Ark1'!AA1668)</f>
        <v>0</v>
      </c>
      <c r="W657" s="32">
        <f>+IF(G657=0,"",'Ark1'!AC1668)</f>
        <v>0</v>
      </c>
      <c r="X657" s="305">
        <f t="shared" si="105"/>
        <v>336.72566371681415</v>
      </c>
      <c r="Y657" s="32">
        <f t="shared" si="106"/>
        <v>114.15</v>
      </c>
      <c r="Z657" s="27">
        <f t="shared" si="107"/>
        <v>1</v>
      </c>
      <c r="AA657" s="247"/>
      <c r="AE657" s="26"/>
      <c r="AH657" s="85"/>
      <c r="AI657" s="85"/>
      <c r="AJ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</row>
    <row r="658" spans="1:67" s="27" customFormat="1" ht="15.6">
      <c r="A658" s="247"/>
      <c r="B658" s="306">
        <f>+'Ark1'!C1703</f>
        <v>2024</v>
      </c>
      <c r="C658" s="267">
        <f>+'Ark1'!L1703</f>
        <v>3</v>
      </c>
      <c r="D658" s="267" t="s">
        <v>31</v>
      </c>
      <c r="E658" s="267">
        <f>+'Ark1'!AP1703</f>
        <v>98</v>
      </c>
      <c r="F658" s="267">
        <f>+IF(G658=0,"",'Ark1'!Q1703)</f>
        <v>6</v>
      </c>
      <c r="G658" s="361">
        <f>+'Ark1'!R1703</f>
        <v>6</v>
      </c>
      <c r="H658" s="268">
        <f>+IF(G658=0,"",'Ark1'!AE1703)</f>
        <v>6</v>
      </c>
      <c r="I658" s="268"/>
      <c r="J658" s="268">
        <f>+IF(G658=0,"",'Ark1'!AF1703)</f>
        <v>4.1630096395484042</v>
      </c>
      <c r="K658" s="269">
        <f>+IF(G658=0,"",'Ark1'!T1703)</f>
        <v>5.5</v>
      </c>
      <c r="L658" s="305">
        <f>+IF(G658=0,"",'Ark1'!U1703)</f>
        <v>184.98333333333335</v>
      </c>
      <c r="M658" s="268"/>
      <c r="N658" s="270">
        <f>+IF(G658=0,"",'Ark1'!V1703)</f>
        <v>0</v>
      </c>
      <c r="O658" s="270">
        <f>+IF(G658=0,"",'Ark1'!W1703)</f>
        <v>16.666666666666671</v>
      </c>
      <c r="P658" s="270">
        <f>+IF(G658=0,"",'Ark1'!X1703)</f>
        <v>0</v>
      </c>
      <c r="Q658" s="270">
        <f>+IF(G658=0,"",'Ark1'!AG1703)</f>
        <v>596.66666666666652</v>
      </c>
      <c r="R658" s="270">
        <f>+IF(G658=0,"",'Ark1'!AH1703)</f>
        <v>0</v>
      </c>
      <c r="S658" s="377">
        <f>+IF(G658=0,"",'Ark1'!AR1703)</f>
        <v>193.33333333333337</v>
      </c>
      <c r="T658" s="113">
        <f>+IF(G658=0,"",'Ark1'!AS1703)</f>
        <v>24.785369810412941</v>
      </c>
      <c r="U658" s="270">
        <f>+IF(G658=0,"",'Ark1'!Y1703)</f>
        <v>49.17426212517632</v>
      </c>
      <c r="V658" s="269">
        <f>+IF(G658=0,"",'Ark1'!AA1703)</f>
        <v>0.95742710775633821</v>
      </c>
      <c r="W658" s="270">
        <f>+IF(G658=0,"",'Ark1'!AC1703)</f>
        <v>20.832991915394167</v>
      </c>
      <c r="X658" s="305">
        <f t="shared" si="105"/>
        <v>310.02793296089396</v>
      </c>
      <c r="Y658" s="270">
        <f t="shared" si="106"/>
        <v>61.661111111111119</v>
      </c>
      <c r="Z658" s="268">
        <f t="shared" si="107"/>
        <v>1</v>
      </c>
      <c r="AA658" s="247"/>
      <c r="AE658" s="26"/>
      <c r="AH658" s="85"/>
      <c r="AI658" s="85"/>
      <c r="AJ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</row>
    <row r="659" spans="1:67" s="27" customFormat="1" ht="15.6">
      <c r="A659" s="247"/>
      <c r="B659" s="306">
        <f>+'Ark1'!C1738</f>
        <v>2024</v>
      </c>
      <c r="C659" s="267">
        <f>+'Ark1'!L1738</f>
        <v>4</v>
      </c>
      <c r="D659" s="267" t="s">
        <v>32</v>
      </c>
      <c r="E659" s="85">
        <f>+'Ark1'!AP1738</f>
        <v>98</v>
      </c>
      <c r="F659" s="85">
        <f>+IF(G659=0,"",'Ark1'!Q1738)</f>
        <v>14</v>
      </c>
      <c r="G659" s="361">
        <f>+'Ark1'!R1738</f>
        <v>23</v>
      </c>
      <c r="H659" s="27">
        <f>+IF(G659=0,"",'Ark1'!AE1738)</f>
        <v>23</v>
      </c>
      <c r="I659" s="268"/>
      <c r="J659" s="27">
        <f>+IF(G659=0,"",'Ark1'!AF1738)</f>
        <v>16.479501894152509</v>
      </c>
      <c r="K659" s="26">
        <f>+IF(G659=0,"",'Ark1'!T1738)</f>
        <v>6.6521739130434794</v>
      </c>
      <c r="L659" s="305">
        <f>+IF(G659=0,"",'Ark1'!U1738)</f>
        <v>191.02608695652177</v>
      </c>
      <c r="M659" s="268"/>
      <c r="N659" s="32">
        <f>+IF(G659=0,"",'Ark1'!V1738)</f>
        <v>0</v>
      </c>
      <c r="O659" s="32">
        <f>+IF(G659=0,"",'Ark1'!W1738)</f>
        <v>52.173913043478258</v>
      </c>
      <c r="P659" s="32">
        <f>+IF(G659=0,"",'Ark1'!X1738)</f>
        <v>0</v>
      </c>
      <c r="Q659" s="32">
        <f>+IF(G659=0,"",'Ark1'!AG1738)</f>
        <v>584.60869565217388</v>
      </c>
      <c r="R659" s="32">
        <f>+IF(G659=0,"",'Ark1'!AH1738)</f>
        <v>0</v>
      </c>
      <c r="S659" s="377">
        <f>+IF(G659=0,"",'Ark1'!AR1738)</f>
        <v>190.52173913043475</v>
      </c>
      <c r="T659" s="113">
        <f>+IF(G659=0,"",'Ark1'!AS1738)</f>
        <v>27.269029571065904</v>
      </c>
      <c r="U659" s="32">
        <f>+IF(G659=0,"",'Ark1'!Y1738)</f>
        <v>40.340283215484241</v>
      </c>
      <c r="V659" s="26">
        <f>+IF(G659=0,"",'Ark1'!AA1738)</f>
        <v>1.784198654668103</v>
      </c>
      <c r="W659" s="32">
        <f>+IF(G659=0,"",'Ark1'!AC1738)</f>
        <v>-4.0346878293233033</v>
      </c>
      <c r="X659" s="305">
        <f t="shared" si="105"/>
        <v>326.75888740145774</v>
      </c>
      <c r="Y659" s="32">
        <f t="shared" si="106"/>
        <v>47.756521739130442</v>
      </c>
      <c r="Z659" s="27">
        <f t="shared" si="107"/>
        <v>1.6428571428571428</v>
      </c>
      <c r="AA659" s="247"/>
      <c r="AE659" s="26"/>
      <c r="AH659" s="85"/>
      <c r="AI659" s="85"/>
      <c r="AJ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</row>
    <row r="660" spans="1:67" s="27" customFormat="1" ht="15.6">
      <c r="A660" s="247"/>
      <c r="B660" s="267">
        <f>+'Ark1'!C1773</f>
        <v>2024</v>
      </c>
      <c r="C660" s="267">
        <f>+'Ark1'!L1773</f>
        <v>5</v>
      </c>
      <c r="D660" s="267" t="s">
        <v>402</v>
      </c>
      <c r="E660" s="275">
        <f>+'Ark1'!AP1773</f>
        <v>98</v>
      </c>
      <c r="F660" s="267">
        <f>+IF(G660=0,"",'Ark1'!Q1773)</f>
        <v>19</v>
      </c>
      <c r="G660" s="361">
        <f>+'Ark1'!R1773</f>
        <v>23</v>
      </c>
      <c r="H660" s="268">
        <f>+'Ark1'!AE1773</f>
        <v>23</v>
      </c>
      <c r="I660" s="268"/>
      <c r="J660" s="268">
        <f>+IF(G660=0,"",'Ark1'!AF1773)</f>
        <v>19.292974757135887</v>
      </c>
      <c r="K660" s="269">
        <f>+IF(G660=0,"",'Ark1'!T1773)</f>
        <v>6.391304347826086</v>
      </c>
      <c r="L660" s="305">
        <f>+IF(G660=0,"",'Ark1'!U1773)</f>
        <v>223.63913043478263</v>
      </c>
      <c r="M660" s="268"/>
      <c r="N660" s="270">
        <f>+IF(G660=0,"",'Ark1'!V1773)</f>
        <v>0</v>
      </c>
      <c r="O660" s="270">
        <f>+IF(G660=0,"",'Ark1'!W1773)</f>
        <v>34.782608695652172</v>
      </c>
      <c r="P660" s="270">
        <f>+IF(G660=0,"",'Ark1'!X1773)</f>
        <v>0</v>
      </c>
      <c r="Q660" s="270">
        <f>+IF(G660=0,"",'Ark1'!AG1773)</f>
        <v>558.34782608695662</v>
      </c>
      <c r="R660" s="270">
        <f>+IF(G660=0,"",'Ark1'!AH1773)</f>
        <v>0</v>
      </c>
      <c r="S660" s="377">
        <f>+IF(G660=0,"",'Ark1'!AR1773)</f>
        <v>195.34782608695653</v>
      </c>
      <c r="T660" s="113">
        <f>+IF(G660=0,"",'Ark1'!AS1773)</f>
        <v>29.573258623234793</v>
      </c>
      <c r="U660" s="270">
        <f>+IF(G660=0,"",'Ark1'!Y1773)</f>
        <v>45.62272259121719</v>
      </c>
      <c r="V660" s="269">
        <f>+IF(G660=0,"",'Ark1'!AA1773)</f>
        <v>1.9051219391484029</v>
      </c>
      <c r="W660" s="270">
        <f>+IF(G660=0,"",'Ark1'!AC1773)</f>
        <v>40.660941967816022</v>
      </c>
      <c r="X660" s="305">
        <f t="shared" si="105"/>
        <v>400.53729948606133</v>
      </c>
      <c r="Y660" s="270">
        <f t="shared" si="106"/>
        <v>44.727826086956526</v>
      </c>
      <c r="Z660" s="268">
        <f t="shared" si="107"/>
        <v>1.2105263157894737</v>
      </c>
      <c r="AA660" s="247"/>
      <c r="AE660" s="26"/>
      <c r="AH660" s="85"/>
      <c r="AI660" s="85"/>
      <c r="AJ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</row>
    <row r="661" spans="1:67" s="27" customFormat="1" ht="15.6">
      <c r="A661" s="247"/>
      <c r="B661" s="330">
        <f>+'Ark1'!C1808</f>
        <v>2024</v>
      </c>
      <c r="C661" s="267">
        <f>+'Ark1'!L1808</f>
        <v>6</v>
      </c>
      <c r="D661" s="267" t="s">
        <v>33</v>
      </c>
      <c r="E661" s="276">
        <f>+'Ark1'!AP1808</f>
        <v>98</v>
      </c>
      <c r="F661" s="85">
        <f>+IF(G661=0,"",'Ark1'!Q1808)</f>
        <v>14</v>
      </c>
      <c r="G661" s="361">
        <f>+'Ark1'!R1808</f>
        <v>26</v>
      </c>
      <c r="H661" s="27">
        <f>+IF(G661=0,"",'Ark1'!AE1808)</f>
        <v>26</v>
      </c>
      <c r="I661" s="268"/>
      <c r="J661" s="27">
        <f>+IF(G661=0,"",'Ark1'!AF1808)</f>
        <v>28.425415400772657</v>
      </c>
      <c r="K661" s="26">
        <f>+IF(G661=0,"",'Ark1'!T1808)</f>
        <v>8.0384615384615383</v>
      </c>
      <c r="L661" s="305">
        <f>+IF(G661=0,"",'Ark1'!U1808)</f>
        <v>291.48076923076917</v>
      </c>
      <c r="M661" s="268"/>
      <c r="N661" s="32">
        <f>+IF(G661=0,"",'Ark1'!V1808)</f>
        <v>100</v>
      </c>
      <c r="O661" s="32">
        <f>+IF(G661=0,"",'Ark1'!W1808)</f>
        <v>76.923076923076891</v>
      </c>
      <c r="P661" s="32">
        <f>+IF(G661=0,"",'Ark1'!X1808)</f>
        <v>7.6923076923076898</v>
      </c>
      <c r="Q661" s="32">
        <f>+IF(G661=0,"",'Ark1'!AG1808)</f>
        <v>640.34615384615404</v>
      </c>
      <c r="R661" s="32">
        <f>+IF(G661=0,"",'Ark1'!AH1808)</f>
        <v>0</v>
      </c>
      <c r="S661" s="377">
        <f>+IF(G661=0,"",'Ark1'!AR1808)</f>
        <v>204.61538461538464</v>
      </c>
      <c r="T661" s="113">
        <f>+IF(G661=0,"",'Ark1'!AS1808)</f>
        <v>33.879484047230477</v>
      </c>
      <c r="U661" s="32">
        <f>+IF(G661=0,"",'Ark1'!Y1808)</f>
        <v>39.293579620700143</v>
      </c>
      <c r="V661" s="26">
        <f>+IF(G661=0,"",'Ark1'!AA1808)</f>
        <v>1.9311369554820284</v>
      </c>
      <c r="W661" s="32">
        <f>+IF(G661=0,"",'Ark1'!AC1808)</f>
        <v>8.1462892729311154</v>
      </c>
      <c r="X661" s="305">
        <f t="shared" si="105"/>
        <v>455.19250405429733</v>
      </c>
      <c r="Y661" s="32">
        <f t="shared" si="106"/>
        <v>48.580128205128197</v>
      </c>
      <c r="Z661" s="27">
        <f t="shared" si="107"/>
        <v>1.8571428571428572</v>
      </c>
      <c r="AA661" s="247"/>
      <c r="AE661" s="26"/>
      <c r="AH661" s="85"/>
      <c r="AI661" s="85"/>
      <c r="AJ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</row>
    <row r="662" spans="1:67" s="27" customFormat="1" ht="15.6">
      <c r="A662" s="247"/>
      <c r="B662" s="330">
        <f>+'Ark1'!C1843</f>
        <v>2024</v>
      </c>
      <c r="C662" s="267">
        <f>+'Ark1'!L1843</f>
        <v>7</v>
      </c>
      <c r="D662" s="267" t="s">
        <v>34</v>
      </c>
      <c r="E662" s="275">
        <f>+'Ark1'!AP1843</f>
        <v>98</v>
      </c>
      <c r="F662" s="267">
        <f>+IF(G662=0,"",'Ark1'!Q1843)</f>
        <v>9</v>
      </c>
      <c r="G662" s="361">
        <f>+'Ark1'!R1843</f>
        <v>11</v>
      </c>
      <c r="H662" s="268">
        <f>+IF(G662=0,"",'Ark1'!AE1843)</f>
        <v>11</v>
      </c>
      <c r="I662" s="268"/>
      <c r="J662" s="268">
        <f>+IF(G662=0,"",'Ark1'!AF1843)</f>
        <v>14.486328344773264</v>
      </c>
      <c r="K662" s="269">
        <f>+IF(G662=0,"",'Ark1'!T1843)</f>
        <v>8.4545454545454568</v>
      </c>
      <c r="L662" s="305">
        <f>+IF(G662=0,"",'Ark1'!U1843)</f>
        <v>351.10909090909087</v>
      </c>
      <c r="M662" s="268"/>
      <c r="N662" s="270">
        <f>+IF(G662=0,"",'Ark1'!V1843)</f>
        <v>100</v>
      </c>
      <c r="O662" s="270">
        <f>+IF(G662=0,"",'Ark1'!W1843)</f>
        <v>72.727272727272734</v>
      </c>
      <c r="P662" s="270">
        <f>+IF(G662=0,"",'Ark1'!X1843)</f>
        <v>36.363636363636367</v>
      </c>
      <c r="Q662" s="270">
        <f>+IF(G662=0,"",'Ark1'!AG1843)</f>
        <v>626.36363636363637</v>
      </c>
      <c r="R662" s="270">
        <f>+IF(G662=0,"",'Ark1'!AH1843)</f>
        <v>0</v>
      </c>
      <c r="S662" s="377">
        <f>+IF(G662=0,"",'Ark1'!AR1843)</f>
        <v>212.81818181818181</v>
      </c>
      <c r="T662" s="113">
        <f>+IF(G662=0,"",'Ark1'!AS1843)</f>
        <v>35.945869054057624</v>
      </c>
      <c r="U662" s="270">
        <f>+IF(G662=0,"",'Ark1'!Y1843)</f>
        <v>75.307315285682378</v>
      </c>
      <c r="V662" s="269">
        <f>+IF(G662=0,"",'Ark1'!AA1843)</f>
        <v>2.6064129430602638</v>
      </c>
      <c r="W662" s="270">
        <f>+IF(G662=0,"",'Ark1'!AC1843)</f>
        <v>79.26234532485131</v>
      </c>
      <c r="X662" s="305">
        <f t="shared" si="105"/>
        <v>560.5515239477503</v>
      </c>
      <c r="Y662" s="270">
        <f t="shared" si="106"/>
        <v>50.158441558441552</v>
      </c>
      <c r="Z662" s="268">
        <f t="shared" si="107"/>
        <v>1.2222222222222223</v>
      </c>
      <c r="AA662" s="247"/>
      <c r="AE662" s="26"/>
      <c r="AH662" s="85"/>
      <c r="AI662" s="85"/>
      <c r="AJ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</row>
    <row r="663" spans="1:67" s="27" customFormat="1" ht="15.6">
      <c r="A663" s="247"/>
      <c r="B663" s="85">
        <f>+'Ark1'!C1878</f>
        <v>2024</v>
      </c>
      <c r="C663" s="85">
        <f>+'Ark1'!L1878</f>
        <v>8</v>
      </c>
      <c r="D663" s="85" t="s">
        <v>35</v>
      </c>
      <c r="E663" s="276">
        <f>+'Ark1'!AP1878</f>
        <v>98</v>
      </c>
      <c r="F663" s="85">
        <f>+IF(G663=0,"",'Ark1'!Q1878)</f>
        <v>5</v>
      </c>
      <c r="G663" s="361">
        <f>+'Ark1'!R1878</f>
        <v>9</v>
      </c>
      <c r="H663" s="27">
        <f>+IF(G663=0,"",'Ark1'!AE1878)</f>
        <v>9</v>
      </c>
      <c r="I663" s="268"/>
      <c r="J663" s="27">
        <f>+IF(G663=0,"",'Ark1'!AF1878)</f>
        <v>14.03810809797082</v>
      </c>
      <c r="K663" s="26">
        <f>+IF(G663=0,"",'Ark1'!T1878)</f>
        <v>9.1111111111111125</v>
      </c>
      <c r="L663" s="305">
        <f>+IF(G663=0,"",'Ark1'!U1878)</f>
        <v>415.8555555555555</v>
      </c>
      <c r="M663" s="268"/>
      <c r="N663" s="32">
        <f>+IF(G663=0,"",'Ark1'!V1878)</f>
        <v>100</v>
      </c>
      <c r="O663" s="32">
        <f>+IF(G663=0,"",'Ark1'!W1878)</f>
        <v>88.8888888888889</v>
      </c>
      <c r="P663" s="32">
        <f>+IF(G663=0,"",'Ark1'!X1878)</f>
        <v>77.777777777777771</v>
      </c>
      <c r="Q663" s="32">
        <f>+IF(G663=0,"",'Ark1'!AG1878)</f>
        <v>739.66666666666652</v>
      </c>
      <c r="R663" s="32">
        <f>+IF(G663=0,"",'Ark1'!AH1878)</f>
        <v>0</v>
      </c>
      <c r="S663" s="377">
        <f>+IF(G663=0,"",'Ark1'!AR1878)</f>
        <v>220.22222222222223</v>
      </c>
      <c r="T663" s="113">
        <f>+IF(G663=0,"",'Ark1'!AS1878)</f>
        <v>38.750552943297393</v>
      </c>
      <c r="U663" s="32">
        <f>+IF(G663=0,"",'Ark1'!Y1878)</f>
        <v>60.135755884519362</v>
      </c>
      <c r="V663" s="26">
        <f>+IF(G663=0,"",'Ark1'!AA1878)</f>
        <v>2.5141574442188359</v>
      </c>
      <c r="W663" s="32">
        <f>+IF(G663=0,"",'Ark1'!AC1878)</f>
        <v>76.315984740659871</v>
      </c>
      <c r="X663" s="305">
        <f t="shared" si="105"/>
        <v>562.22021931801112</v>
      </c>
      <c r="Y663" s="32">
        <f t="shared" si="106"/>
        <v>51.981944444444437</v>
      </c>
      <c r="Z663" s="27">
        <f t="shared" si="107"/>
        <v>1.8</v>
      </c>
      <c r="AA663" s="247"/>
      <c r="AE663" s="26"/>
      <c r="AH663" s="85"/>
      <c r="AI663" s="85"/>
      <c r="AJ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</row>
    <row r="664" spans="1:67" s="27" customFormat="1" ht="15.6">
      <c r="A664" s="247"/>
      <c r="B664" s="330">
        <f>+'Ark1'!C1913</f>
        <v>2024</v>
      </c>
      <c r="C664" s="267">
        <f>+'Ark1'!L1913</f>
        <v>9</v>
      </c>
      <c r="D664" s="267" t="s">
        <v>36</v>
      </c>
      <c r="E664" s="275">
        <f>+'Ark1'!AP1913</f>
        <v>98</v>
      </c>
      <c r="F664" s="267">
        <f>+IF(G664=0,"",'Ark1'!Q1913)</f>
        <v>1</v>
      </c>
      <c r="G664" s="361">
        <f>+'Ark1'!R1913</f>
        <v>1</v>
      </c>
      <c r="H664" s="268">
        <f>+IF(G664=0,"",'Ark1'!AE1913)</f>
        <v>1</v>
      </c>
      <c r="I664" s="268"/>
      <c r="J664" s="268">
        <f>+IF(G664=0,"",'Ark1'!AF1913)</f>
        <v>2.258354900416339</v>
      </c>
      <c r="K664" s="269">
        <f>+IF(G664=0,"",'Ark1'!T1913)</f>
        <v>13</v>
      </c>
      <c r="L664" s="305">
        <f>+IF(G664=0,"",'Ark1'!U1913)</f>
        <v>602.1</v>
      </c>
      <c r="M664" s="268"/>
      <c r="N664" s="270">
        <f>+IF(G664=0,"",'Ark1'!V1913)</f>
        <v>100</v>
      </c>
      <c r="O664" s="270">
        <f>+IF(G664=0,"",'Ark1'!W1913)</f>
        <v>100</v>
      </c>
      <c r="P664" s="270">
        <f>+IF(G664=0,"",'Ark1'!X1913)</f>
        <v>100</v>
      </c>
      <c r="Q664" s="270">
        <f>+IF(G664=0,"",'Ark1'!AG1913)</f>
        <v>678</v>
      </c>
      <c r="R664" s="270">
        <f>+IF(G664=0,"",'Ark1'!AH1913)</f>
        <v>0</v>
      </c>
      <c r="S664" s="377">
        <f>+IF(G664=0,"",'Ark1'!AR1913)</f>
        <v>249</v>
      </c>
      <c r="T664" s="113">
        <f>+IF(G664=0,"",'Ark1'!AS1913)</f>
        <v>38.994059494700473</v>
      </c>
      <c r="U664" s="270">
        <f>+IF(G664=0,"",'Ark1'!Y1913)</f>
        <v>0</v>
      </c>
      <c r="V664" s="269">
        <f>+IF(G664=0,"",'Ark1'!AA1913)</f>
        <v>0</v>
      </c>
      <c r="W664" s="270">
        <f>+IF(G664=0,"",'Ark1'!AC1913)</f>
        <v>0</v>
      </c>
      <c r="X664" s="305">
        <f t="shared" si="105"/>
        <v>888.05309734513276</v>
      </c>
      <c r="Y664" s="270">
        <f t="shared" si="106"/>
        <v>66.900000000000006</v>
      </c>
      <c r="Z664" s="268">
        <f t="shared" si="107"/>
        <v>1</v>
      </c>
      <c r="AA664" s="247"/>
      <c r="AE664" s="26"/>
      <c r="AH664" s="85"/>
      <c r="AI664" s="85"/>
      <c r="AJ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</row>
    <row r="665" spans="1:67" s="27" customFormat="1" ht="15.6">
      <c r="A665" s="247"/>
      <c r="B665" s="330">
        <f>+'Ark1'!C1948</f>
        <v>2024</v>
      </c>
      <c r="C665" s="267">
        <f>+'Ark1'!L1948</f>
        <v>10</v>
      </c>
      <c r="D665" s="267" t="s">
        <v>37</v>
      </c>
      <c r="E665" s="276">
        <f>+'Ark1'!AP1948</f>
        <v>98</v>
      </c>
      <c r="F665" s="85" t="str">
        <f>+IF(G665=0,"",'Ark1'!Q1948)</f>
        <v/>
      </c>
      <c r="G665" s="361">
        <f>+'Ark1'!R1948</f>
        <v>0</v>
      </c>
      <c r="H665" s="27" t="str">
        <f>+IF(G665=0,"",'Ark1'!AE1948)</f>
        <v/>
      </c>
      <c r="I665" s="268"/>
      <c r="J665" s="27" t="str">
        <f>+IF(G665=0,"",'Ark1'!AF1948)</f>
        <v/>
      </c>
      <c r="K665" s="26" t="str">
        <f>+IF(G665=0,"",'Ark1'!T1948)</f>
        <v/>
      </c>
      <c r="L665" s="305" t="str">
        <f>+IF(G665=0,"",'Ark1'!U1948)</f>
        <v/>
      </c>
      <c r="M665" s="268"/>
      <c r="N665" s="32" t="str">
        <f>+IF(G665=0,"",'Ark1'!V1948)</f>
        <v/>
      </c>
      <c r="O665" s="32" t="str">
        <f>+IF(G665=0,"",'Ark1'!W1948)</f>
        <v/>
      </c>
      <c r="P665" s="32" t="str">
        <f>+IF(G665=0,"",'Ark1'!X1948)</f>
        <v/>
      </c>
      <c r="Q665" s="32" t="str">
        <f>+IF(G665=0,"",'Ark1'!AG1948)</f>
        <v/>
      </c>
      <c r="R665" s="32" t="str">
        <f>+IF(G665=0,"",'Ark1'!AH1948)</f>
        <v/>
      </c>
      <c r="S665" s="377" t="str">
        <f>+IF(G665=0,"",'Ark1'!AR1948)</f>
        <v/>
      </c>
      <c r="T665" s="113" t="str">
        <f>+IF(G665=0,"",'Ark1'!AS1948)</f>
        <v/>
      </c>
      <c r="U665" s="32" t="str">
        <f>+IF(G665=0,"",'Ark1'!Y1948)</f>
        <v/>
      </c>
      <c r="V665" s="26" t="str">
        <f>+IF(G665=0,"",'Ark1'!AA1948)</f>
        <v/>
      </c>
      <c r="W665" s="32" t="str">
        <f>+IF(G665=0,"",'Ark1'!AC1948)</f>
        <v/>
      </c>
      <c r="X665" s="305" t="str">
        <f t="shared" si="105"/>
        <v/>
      </c>
      <c r="Y665" s="32" t="str">
        <f t="shared" si="106"/>
        <v/>
      </c>
      <c r="Z665" s="27" t="str">
        <f t="shared" si="107"/>
        <v/>
      </c>
      <c r="AA665" s="247"/>
      <c r="AE665" s="26"/>
      <c r="AH665" s="85"/>
      <c r="AI665" s="85"/>
      <c r="AJ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</row>
    <row r="666" spans="1:67" s="27" customFormat="1" ht="15.6">
      <c r="A666" s="247"/>
      <c r="B666" s="330">
        <f>+'Ark1'!C1983</f>
        <v>2024</v>
      </c>
      <c r="C666" s="267">
        <f>+'Ark1'!L1983</f>
        <v>11</v>
      </c>
      <c r="D666" s="267" t="s">
        <v>38</v>
      </c>
      <c r="E666" s="275">
        <f>+'Ark1'!AP1983</f>
        <v>98</v>
      </c>
      <c r="F666" s="267" t="str">
        <f>+IF(G666=0,"",'Ark1'!Q1983)</f>
        <v/>
      </c>
      <c r="G666" s="361">
        <f>+'Ark1'!R1983</f>
        <v>0</v>
      </c>
      <c r="H666" s="268" t="str">
        <f>+IF(G666=0,"",'Ark1'!AE1983)</f>
        <v/>
      </c>
      <c r="I666" s="268"/>
      <c r="J666" s="268" t="str">
        <f>+IF(G666=0,"",'Ark1'!AF1983)</f>
        <v/>
      </c>
      <c r="K666" s="269" t="str">
        <f>+IF(G666=0,"",'Ark1'!T1983)</f>
        <v/>
      </c>
      <c r="L666" s="305" t="str">
        <f>+IF(G666=0,"",'Ark1'!U1983)</f>
        <v/>
      </c>
      <c r="M666" s="268"/>
      <c r="N666" s="270" t="str">
        <f>+IF(G666=0,"",'Ark1'!V1983)</f>
        <v/>
      </c>
      <c r="O666" s="270" t="str">
        <f>+IF(G666=0,"",'Ark1'!W1983)</f>
        <v/>
      </c>
      <c r="P666" s="270" t="str">
        <f>+IF(G666=0,"",'Ark1'!X1983)</f>
        <v/>
      </c>
      <c r="Q666" s="270" t="str">
        <f>+IF(G666=0,"",'Ark1'!AG1983)</f>
        <v/>
      </c>
      <c r="R666" s="270" t="str">
        <f>+IF(G666=0,"",'Ark1'!AH1983)</f>
        <v/>
      </c>
      <c r="S666" s="377" t="str">
        <f>+IF(G666=0,"",'Ark1'!AR1983)</f>
        <v/>
      </c>
      <c r="T666" s="113" t="str">
        <f>+IF(G666=0,"",'Ark1'!AS1983)</f>
        <v/>
      </c>
      <c r="U666" s="270" t="str">
        <f>+IF(G666=0,"",'Ark1'!Y1983)</f>
        <v/>
      </c>
      <c r="V666" s="269" t="str">
        <f>+IF(G666=0,"",'Ark1'!AA1983)</f>
        <v/>
      </c>
      <c r="W666" s="270" t="str">
        <f>+IF(G666=0,"",'Ark1'!AC1983)</f>
        <v/>
      </c>
      <c r="X666" s="305" t="str">
        <f t="shared" si="105"/>
        <v/>
      </c>
      <c r="Y666" s="270" t="str">
        <f t="shared" si="106"/>
        <v/>
      </c>
      <c r="Z666" s="268" t="str">
        <f t="shared" si="107"/>
        <v/>
      </c>
      <c r="AA666" s="247"/>
      <c r="AE666" s="26"/>
      <c r="AH666" s="85"/>
      <c r="AI666" s="85"/>
      <c r="AJ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</row>
    <row r="667" spans="1:67" s="27" customFormat="1" ht="15.6">
      <c r="A667" s="247"/>
      <c r="B667" s="330">
        <f>+'Ark1'!C2018</f>
        <v>2024</v>
      </c>
      <c r="C667" s="267">
        <f>+'Ark1'!L2018</f>
        <v>12</v>
      </c>
      <c r="D667" s="267" t="s">
        <v>39</v>
      </c>
      <c r="E667" s="276">
        <f>+'Ark1'!AP2018</f>
        <v>98</v>
      </c>
      <c r="F667" s="85" t="str">
        <f>+IF(G667=0,"",'Ark1'!Q2018)</f>
        <v/>
      </c>
      <c r="G667" s="361">
        <f>+'Ark1'!R2018</f>
        <v>0</v>
      </c>
      <c r="H667" s="27" t="str">
        <f>+IF(G667=0,"",'Ark1'!AE2018)</f>
        <v/>
      </c>
      <c r="I667" s="268"/>
      <c r="J667" s="27" t="str">
        <f>+IF(G667=0,"",'Ark1'!AF2018)</f>
        <v/>
      </c>
      <c r="K667" s="26" t="str">
        <f>+IF(G667=0,"",'Ark1'!T2018)</f>
        <v/>
      </c>
      <c r="L667" s="305" t="str">
        <f>+IF(G667=0,"",'Ark1'!U2018)</f>
        <v/>
      </c>
      <c r="M667" s="268"/>
      <c r="N667" s="32" t="str">
        <f>+IF(G667=0,"",'Ark1'!V2018)</f>
        <v/>
      </c>
      <c r="O667" s="32" t="str">
        <f>+IF(G667=0,"",'Ark1'!W2018)</f>
        <v/>
      </c>
      <c r="P667" s="32" t="str">
        <f>+IF(G667=0,"",'Ark1'!X2018)</f>
        <v/>
      </c>
      <c r="Q667" s="32" t="str">
        <f>+IF(G667=0,"",'Ark1'!AG2018)</f>
        <v/>
      </c>
      <c r="R667" s="32" t="str">
        <f>+IF(G667=0,"",'Ark1'!AH2018)</f>
        <v/>
      </c>
      <c r="S667" s="377" t="str">
        <f>+IF(G667=0,"",'Ark1'!AR2018)</f>
        <v/>
      </c>
      <c r="T667" s="113" t="str">
        <f>+IF(G667=0,"",'Ark1'!AS2018)</f>
        <v/>
      </c>
      <c r="U667" s="32" t="str">
        <f>+IF(G667=0,"",'Ark1'!Y2018)</f>
        <v/>
      </c>
      <c r="V667" s="26" t="str">
        <f>+IF(G667=0,"",'Ark1'!AA2018)</f>
        <v/>
      </c>
      <c r="W667" s="32" t="str">
        <f>+IF(G667=0,"",'Ark1'!AC2018)</f>
        <v/>
      </c>
      <c r="X667" s="305" t="str">
        <f t="shared" si="105"/>
        <v/>
      </c>
      <c r="Y667" s="32" t="str">
        <f t="shared" si="106"/>
        <v/>
      </c>
      <c r="Z667" s="27" t="str">
        <f t="shared" si="107"/>
        <v/>
      </c>
      <c r="AA667" s="247"/>
      <c r="AE667" s="26"/>
      <c r="AH667" s="85"/>
      <c r="AI667" s="85"/>
      <c r="AJ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</row>
    <row r="668" spans="1:67" s="27" customFormat="1" ht="15.6">
      <c r="A668" s="247"/>
      <c r="B668" s="330">
        <f>+'Ark1'!C2053</f>
        <v>2024</v>
      </c>
      <c r="C668" s="267">
        <f>+'Ark1'!L2053</f>
        <v>13</v>
      </c>
      <c r="D668" s="267" t="s">
        <v>40</v>
      </c>
      <c r="E668" s="275">
        <f>+'Ark1'!AP2053</f>
        <v>98</v>
      </c>
      <c r="F668" s="267" t="str">
        <f>+IF(G668=0,"",'Ark1'!Q2053)</f>
        <v/>
      </c>
      <c r="G668" s="361">
        <f>+'Ark1'!R2053</f>
        <v>0</v>
      </c>
      <c r="H668" s="268" t="str">
        <f>+IF(G668=0,"",'Ark1'!AE2053)</f>
        <v/>
      </c>
      <c r="I668" s="268"/>
      <c r="J668" s="268" t="str">
        <f>+IF(G668=0,"",'Ark1'!AF2053)</f>
        <v/>
      </c>
      <c r="K668" s="269" t="str">
        <f>+IF(G668=0,"",'Ark1'!T2053)</f>
        <v/>
      </c>
      <c r="L668" s="305" t="str">
        <f>+IF(G668=0,"",'Ark1'!U2053)</f>
        <v/>
      </c>
      <c r="M668" s="268"/>
      <c r="N668" s="270" t="str">
        <f>+IF(G668=0,"",'Ark1'!V2053)</f>
        <v/>
      </c>
      <c r="O668" s="270" t="str">
        <f>+IF(G668=0,"",'Ark1'!W2053)</f>
        <v/>
      </c>
      <c r="P668" s="270" t="str">
        <f>+IF(G668=0,"",'Ark1'!X2053)</f>
        <v/>
      </c>
      <c r="Q668" s="270" t="str">
        <f>+IF(G668=0,"",'Ark1'!AG2053)</f>
        <v/>
      </c>
      <c r="R668" s="270" t="str">
        <f>+IF(G668=0,"",'Ark1'!AH2053)</f>
        <v/>
      </c>
      <c r="S668" s="377" t="str">
        <f>+IF(G668=0,"",'Ark1'!AR2053)</f>
        <v/>
      </c>
      <c r="T668" s="113" t="str">
        <f>+IF(G668=0,"",'Ark1'!AS2053)</f>
        <v/>
      </c>
      <c r="U668" s="270" t="str">
        <f>+IF(G668=0,"",'Ark1'!Y2053)</f>
        <v/>
      </c>
      <c r="V668" s="269" t="str">
        <f>+IF(G668=0,"",'Ark1'!AA2053)</f>
        <v/>
      </c>
      <c r="W668" s="270" t="str">
        <f>+IF(G668=0,"",'Ark1'!AC2053)</f>
        <v/>
      </c>
      <c r="X668" s="305" t="str">
        <f t="shared" si="105"/>
        <v/>
      </c>
      <c r="Y668" s="270" t="str">
        <f t="shared" si="106"/>
        <v/>
      </c>
      <c r="Z668" s="268" t="str">
        <f t="shared" si="107"/>
        <v/>
      </c>
      <c r="AA668" s="247"/>
      <c r="AE668" s="26"/>
      <c r="AH668" s="85"/>
      <c r="AI668" s="85"/>
      <c r="AJ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</row>
    <row r="669" spans="1:67" s="27" customFormat="1" ht="15.6">
      <c r="A669" s="247"/>
      <c r="B669" s="330">
        <f>+'Ark1'!C2088</f>
        <v>2024</v>
      </c>
      <c r="C669" s="267">
        <f>+'Ark1'!L2088</f>
        <v>14</v>
      </c>
      <c r="D669" s="267" t="s">
        <v>403</v>
      </c>
      <c r="E669" s="276">
        <f>+'Ark1'!AP2088</f>
        <v>98</v>
      </c>
      <c r="F669" s="85" t="str">
        <f>+IF(G669=0,"",'Ark1'!Q2088)</f>
        <v/>
      </c>
      <c r="G669" s="361">
        <f>+'Ark1'!R2088</f>
        <v>0</v>
      </c>
      <c r="H669" s="27" t="str">
        <f>+IF(G669=0,"",'Ark1'!AE2088)</f>
        <v/>
      </c>
      <c r="I669" s="268"/>
      <c r="J669" s="27" t="str">
        <f>+IF(G669=0,"",'Ark1'!AF2088)</f>
        <v/>
      </c>
      <c r="K669" s="26" t="str">
        <f>+IF(G669=0,"",'Ark1'!T2088)</f>
        <v/>
      </c>
      <c r="L669" s="305" t="str">
        <f>+IF(G669=0,"",'Ark1'!U2088)</f>
        <v/>
      </c>
      <c r="M669" s="268"/>
      <c r="N669" s="32" t="str">
        <f>+IF(G669=0,"",'Ark1'!V2088)</f>
        <v/>
      </c>
      <c r="O669" s="32" t="str">
        <f>+IF(G669=0,"",'Ark1'!W2088)</f>
        <v/>
      </c>
      <c r="P669" s="32" t="str">
        <f>+IF(G669=0,"",'Ark1'!X2088)</f>
        <v/>
      </c>
      <c r="Q669" s="32" t="str">
        <f>+IF(G669=0,"",'Ark1'!AG2088)</f>
        <v/>
      </c>
      <c r="R669" s="32" t="str">
        <f>+IF(G669=0,"",'Ark1'!AH2088)</f>
        <v/>
      </c>
      <c r="S669" s="377" t="str">
        <f>+IF(G669=0,"",'Ark1'!AR2088)</f>
        <v/>
      </c>
      <c r="T669" s="113" t="str">
        <f>+IF(G669=0,"",'Ark1'!AS2088)</f>
        <v/>
      </c>
      <c r="U669" s="32" t="str">
        <f>+IF(G669=0,"",'Ark1'!Y2088)</f>
        <v/>
      </c>
      <c r="V669" s="26" t="str">
        <f>+IF(G669=0,"",'Ark1'!AA2088)</f>
        <v/>
      </c>
      <c r="W669" s="32" t="str">
        <f>+IF(G669=0,"",'Ark1'!AC2088)</f>
        <v/>
      </c>
      <c r="X669" s="305" t="str">
        <f t="shared" si="105"/>
        <v/>
      </c>
      <c r="Y669" s="32" t="str">
        <f t="shared" si="106"/>
        <v/>
      </c>
      <c r="Z669" s="27" t="str">
        <f t="shared" si="107"/>
        <v/>
      </c>
      <c r="AA669" s="247"/>
      <c r="AE669" s="26"/>
      <c r="AH669" s="85"/>
      <c r="AI669" s="85"/>
      <c r="AJ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</row>
    <row r="670" spans="1:67" s="27" customFormat="1" ht="15.6">
      <c r="A670" s="247"/>
      <c r="B670" s="330">
        <f>+'Ark1'!C2123</f>
        <v>2024</v>
      </c>
      <c r="C670" s="267">
        <f>+'Ark1'!L2123</f>
        <v>15</v>
      </c>
      <c r="D670" s="267" t="s">
        <v>41</v>
      </c>
      <c r="E670" s="275">
        <f>+E668</f>
        <v>98</v>
      </c>
      <c r="F670" s="267" t="str">
        <f>+IF(G670=0,"",'Ark1'!Q2123)</f>
        <v/>
      </c>
      <c r="G670" s="361">
        <f>+'Ark1'!R2123</f>
        <v>0</v>
      </c>
      <c r="H670" s="268" t="str">
        <f>+IF(G670=0,"",'Ark1'!AE2123)</f>
        <v/>
      </c>
      <c r="I670" s="268"/>
      <c r="J670" s="268" t="str">
        <f>+IF(G670=0,"",'Ark1'!AF2123)</f>
        <v/>
      </c>
      <c r="K670" s="269" t="str">
        <f>+IF(G670=0,"",'Ark1'!T2123)</f>
        <v/>
      </c>
      <c r="L670" s="305" t="str">
        <f>+IF(G670=0,"",'Ark1'!U2123)</f>
        <v/>
      </c>
      <c r="M670" s="268"/>
      <c r="N670" s="270" t="str">
        <f>+IF(G670=0,"",'Ark1'!V2123)</f>
        <v/>
      </c>
      <c r="O670" s="270" t="str">
        <f>+IF(G670=0,"",'Ark1'!W2123)</f>
        <v/>
      </c>
      <c r="P670" s="270" t="str">
        <f>+IF(G670=0,"",'Ark1'!X2123)</f>
        <v/>
      </c>
      <c r="Q670" s="270" t="str">
        <f>+IF(G670=0,"",'Ark1'!AG2123)</f>
        <v/>
      </c>
      <c r="R670" s="270" t="str">
        <f>+IF(G670=0,"",'Ark1'!AH2123)</f>
        <v/>
      </c>
      <c r="S670" s="377" t="str">
        <f>+IF(G670=0,"",'Ark1'!AR2218)</f>
        <v/>
      </c>
      <c r="T670" s="113" t="str">
        <f>+IF(G670=0,"",'Ark1'!AS2218)</f>
        <v/>
      </c>
      <c r="U670" s="270" t="str">
        <f>+IF(G670=0,"",'Ark1'!Y2123)</f>
        <v/>
      </c>
      <c r="V670" s="269" t="str">
        <f>+IF(G670=0,"",'Ark1'!AA2123)</f>
        <v/>
      </c>
      <c r="W670" s="270" t="str">
        <f>+IF(G670=0,"",'Ark1'!AC2123)</f>
        <v/>
      </c>
      <c r="X670" s="305" t="str">
        <f t="shared" si="105"/>
        <v/>
      </c>
      <c r="Y670" s="270" t="str">
        <f t="shared" si="106"/>
        <v/>
      </c>
      <c r="Z670" s="268" t="str">
        <f t="shared" si="107"/>
        <v/>
      </c>
      <c r="AA670" s="247"/>
      <c r="AE670" s="26"/>
      <c r="AH670" s="85"/>
      <c r="AI670" s="85"/>
      <c r="AJ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</row>
    <row r="671" spans="1:67" ht="19.8">
      <c r="A671" s="247"/>
      <c r="B671" s="247"/>
      <c r="C671" s="247"/>
      <c r="D671" s="247"/>
      <c r="E671" s="247"/>
      <c r="F671" s="247"/>
      <c r="G671" s="247"/>
      <c r="H671" s="247"/>
      <c r="I671" s="247"/>
      <c r="J671" s="247"/>
      <c r="K671" s="247"/>
      <c r="L671" s="247"/>
      <c r="M671" s="247"/>
      <c r="N671" s="249"/>
      <c r="O671" s="247"/>
      <c r="P671" s="247"/>
      <c r="Q671" s="247"/>
      <c r="R671" s="247"/>
      <c r="S671" s="247"/>
      <c r="T671" s="247"/>
      <c r="U671" s="247"/>
      <c r="V671" s="247"/>
      <c r="W671" s="247"/>
      <c r="X671" s="247"/>
      <c r="Y671" s="247"/>
      <c r="Z671" s="247"/>
      <c r="AA671" s="247"/>
      <c r="AB671" s="250"/>
      <c r="AD671" s="27"/>
      <c r="AE671" s="26"/>
      <c r="AF671" s="251"/>
      <c r="AG671" s="85"/>
      <c r="AK671" s="85"/>
      <c r="BC671" s="263"/>
    </row>
    <row r="672" spans="1:67" ht="19.8">
      <c r="A672" s="247"/>
      <c r="B672" s="247"/>
      <c r="C672" s="265"/>
      <c r="D672" s="247"/>
      <c r="E672" s="247"/>
      <c r="F672" s="247"/>
      <c r="G672" s="247"/>
      <c r="H672" s="248"/>
      <c r="I672" s="247"/>
      <c r="J672" s="248"/>
      <c r="K672" s="247"/>
      <c r="L672" s="247"/>
      <c r="M672" s="247"/>
      <c r="N672" s="249"/>
      <c r="O672" s="249"/>
      <c r="P672" s="249"/>
      <c r="Q672" s="247"/>
      <c r="R672" s="249"/>
      <c r="S672" s="249"/>
      <c r="T672" s="249"/>
      <c r="U672" s="249"/>
      <c r="V672" s="247"/>
      <c r="W672" s="249"/>
      <c r="X672" s="247"/>
      <c r="Y672" s="249"/>
      <c r="Z672" s="248"/>
      <c r="AA672" s="247"/>
      <c r="AB672" s="250"/>
      <c r="AD672" s="27"/>
      <c r="AE672" s="26"/>
      <c r="AF672" s="251"/>
      <c r="AG672" s="85"/>
      <c r="AK672" s="85"/>
      <c r="BC672" s="263"/>
    </row>
    <row r="673" spans="1:67" ht="22.8">
      <c r="A673" s="346" t="s">
        <v>612</v>
      </c>
      <c r="B673" s="247"/>
      <c r="C673" s="265"/>
      <c r="D673" s="346"/>
      <c r="E673" s="247"/>
      <c r="F673" s="247"/>
      <c r="G673" s="265" t="s">
        <v>639</v>
      </c>
      <c r="H673" s="280">
        <f>SUM(G679:G693)</f>
        <v>8</v>
      </c>
      <c r="I673" s="248"/>
      <c r="J673" s="247"/>
      <c r="K673" s="248"/>
      <c r="L673" s="247"/>
      <c r="M673" s="345">
        <f>+Raser!P45</f>
        <v>168.73750000000001</v>
      </c>
      <c r="N673" s="249" t="s">
        <v>562</v>
      </c>
      <c r="O673" s="247"/>
      <c r="P673" s="249"/>
      <c r="Q673" s="249"/>
      <c r="R673" s="247"/>
      <c r="S673" s="247"/>
      <c r="T673" s="247"/>
      <c r="U673" s="249"/>
      <c r="V673" s="249"/>
      <c r="W673" s="247"/>
      <c r="X673" s="249"/>
      <c r="Y673" s="345">
        <f>+Raser!V45</f>
        <v>274.72728752849235</v>
      </c>
      <c r="Z673" s="249" t="s">
        <v>621</v>
      </c>
      <c r="AA673" s="248"/>
      <c r="AB673" s="250"/>
      <c r="AC673" s="250"/>
      <c r="AD673" s="27"/>
      <c r="AF673" s="26"/>
      <c r="AG673" s="251"/>
      <c r="AK673" s="85"/>
      <c r="BD673" s="263"/>
    </row>
    <row r="674" spans="1:67" ht="14.25" customHeight="1">
      <c r="A674" s="247"/>
      <c r="B674" s="247"/>
      <c r="C674" s="265"/>
      <c r="D674" s="344"/>
      <c r="E674" s="247"/>
      <c r="F674" s="265"/>
      <c r="G674" s="265"/>
      <c r="H674" s="265"/>
      <c r="I674" s="265"/>
      <c r="J674" s="265"/>
      <c r="K674" s="265"/>
      <c r="L674" s="265"/>
      <c r="M674" s="265"/>
      <c r="N674" s="266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48"/>
      <c r="AA674" s="247"/>
      <c r="AB674" s="250"/>
      <c r="AD674" s="27"/>
      <c r="AE674" s="26"/>
      <c r="AF674" s="251"/>
      <c r="AG674" s="85"/>
      <c r="AK674" s="85"/>
      <c r="BC674" s="263"/>
    </row>
    <row r="675" spans="1:67" ht="19.8">
      <c r="A675" s="247"/>
      <c r="B675" s="247"/>
      <c r="C675" s="247"/>
      <c r="D675" s="247"/>
      <c r="E675" s="247"/>
      <c r="F675" s="247"/>
      <c r="G675" s="247"/>
      <c r="H675" s="248"/>
      <c r="I675" s="247"/>
      <c r="J675" s="248"/>
      <c r="K675" s="247"/>
      <c r="L675" s="247"/>
      <c r="M675" s="247"/>
      <c r="N675" s="249"/>
      <c r="O675" s="249"/>
      <c r="P675" s="249"/>
      <c r="Q675" s="247"/>
      <c r="R675" s="249"/>
      <c r="S675" s="249"/>
      <c r="T675" s="249"/>
      <c r="U675" s="249"/>
      <c r="V675" s="247"/>
      <c r="W675" s="249"/>
      <c r="X675" s="265" t="s">
        <v>479</v>
      </c>
      <c r="Y675" s="266" t="s">
        <v>81</v>
      </c>
      <c r="Z675" s="264" t="s">
        <v>4</v>
      </c>
      <c r="AA675" s="247"/>
      <c r="AB675" s="250"/>
      <c r="AD675" s="27"/>
      <c r="AE675" s="26"/>
      <c r="AF675" s="251"/>
      <c r="AG675" s="85"/>
      <c r="AK675" s="85"/>
      <c r="BC675" s="263"/>
    </row>
    <row r="676" spans="1:67" ht="19.8">
      <c r="A676" s="247"/>
      <c r="B676" s="247"/>
      <c r="C676" s="247"/>
      <c r="D676" s="265"/>
      <c r="E676" s="247"/>
      <c r="F676" s="265" t="s">
        <v>4</v>
      </c>
      <c r="G676" s="247"/>
      <c r="H676" s="248"/>
      <c r="I676" s="248"/>
      <c r="J676" s="248"/>
      <c r="K676" s="265" t="s">
        <v>24</v>
      </c>
      <c r="L676" s="248"/>
      <c r="M676" s="248"/>
      <c r="N676" s="249" t="s">
        <v>404</v>
      </c>
      <c r="O676" s="249" t="s">
        <v>404</v>
      </c>
      <c r="P676" s="249" t="s">
        <v>404</v>
      </c>
      <c r="Q676" s="266" t="s">
        <v>527</v>
      </c>
      <c r="R676" s="249" t="s">
        <v>404</v>
      </c>
      <c r="S676" s="249"/>
      <c r="T676" s="249"/>
      <c r="U676" s="266" t="s">
        <v>424</v>
      </c>
      <c r="V676" s="247"/>
      <c r="W676" s="266" t="s">
        <v>570</v>
      </c>
      <c r="X676" s="265" t="s">
        <v>567</v>
      </c>
      <c r="Y676" s="266" t="s">
        <v>44</v>
      </c>
      <c r="Z676" s="264" t="s">
        <v>10</v>
      </c>
      <c r="AA676" s="247"/>
      <c r="AB676" s="250"/>
      <c r="AD676" s="27"/>
      <c r="AE676" s="26"/>
      <c r="AF676" s="251"/>
      <c r="AG676" s="85"/>
      <c r="AK676" s="85"/>
      <c r="BC676" s="263"/>
    </row>
    <row r="677" spans="1:67" ht="19.8">
      <c r="A677" s="265"/>
      <c r="B677" s="265"/>
      <c r="C677" s="247"/>
      <c r="D677" s="247"/>
      <c r="E677" s="265"/>
      <c r="F677" s="265" t="s">
        <v>477</v>
      </c>
      <c r="G677" s="265" t="s">
        <v>4</v>
      </c>
      <c r="H677" s="264" t="s">
        <v>4</v>
      </c>
      <c r="I677" s="264"/>
      <c r="J677" s="264" t="s">
        <v>1</v>
      </c>
      <c r="K677" s="265" t="s">
        <v>483</v>
      </c>
      <c r="L677" s="264" t="s">
        <v>24</v>
      </c>
      <c r="M677" s="264"/>
      <c r="N677" s="266" t="s">
        <v>537</v>
      </c>
      <c r="O677" s="266" t="s">
        <v>569</v>
      </c>
      <c r="P677" s="266" t="s">
        <v>489</v>
      </c>
      <c r="Q677" s="266" t="s">
        <v>548</v>
      </c>
      <c r="R677" s="266" t="s">
        <v>491</v>
      </c>
      <c r="S677" s="427" t="s">
        <v>24</v>
      </c>
      <c r="T677" s="427" t="s">
        <v>24</v>
      </c>
      <c r="U677" s="266"/>
      <c r="V677" s="265" t="s">
        <v>415</v>
      </c>
      <c r="W677" s="266" t="s">
        <v>1</v>
      </c>
      <c r="X677" s="265" t="s">
        <v>71</v>
      </c>
      <c r="Y677" s="266" t="s">
        <v>531</v>
      </c>
      <c r="Z677" s="264" t="s">
        <v>71</v>
      </c>
      <c r="AA677" s="247"/>
      <c r="AB677" s="250"/>
      <c r="AD677" s="27"/>
      <c r="AE677" s="26"/>
      <c r="AF677" s="251"/>
      <c r="AG677" s="85"/>
      <c r="AK677" s="85"/>
      <c r="BC677" s="263"/>
    </row>
    <row r="678" spans="1:67" ht="19.8">
      <c r="A678" s="247"/>
      <c r="B678" s="247"/>
      <c r="C678" s="265" t="s">
        <v>0</v>
      </c>
      <c r="D678" s="265"/>
      <c r="E678" s="265" t="s">
        <v>595</v>
      </c>
      <c r="F678" s="49" t="s">
        <v>478</v>
      </c>
      <c r="G678" s="49" t="s">
        <v>10</v>
      </c>
      <c r="H678" s="86" t="s">
        <v>404</v>
      </c>
      <c r="I678" s="86"/>
      <c r="J678" s="86" t="s">
        <v>404</v>
      </c>
      <c r="K678" s="49" t="s">
        <v>416</v>
      </c>
      <c r="L678" s="86" t="s">
        <v>45</v>
      </c>
      <c r="M678" s="86"/>
      <c r="N678" s="74" t="s">
        <v>538</v>
      </c>
      <c r="O678" s="74" t="s">
        <v>546</v>
      </c>
      <c r="P678" s="74" t="s">
        <v>441</v>
      </c>
      <c r="Q678" s="74" t="s">
        <v>485</v>
      </c>
      <c r="R678" s="74" t="s">
        <v>472</v>
      </c>
      <c r="S678" s="427" t="s">
        <v>725</v>
      </c>
      <c r="T678" s="427" t="s">
        <v>726</v>
      </c>
      <c r="U678" s="74" t="s">
        <v>1</v>
      </c>
      <c r="V678" s="49" t="s">
        <v>416</v>
      </c>
      <c r="W678" s="74" t="s">
        <v>528</v>
      </c>
      <c r="X678" s="49" t="s">
        <v>488</v>
      </c>
      <c r="Y678" s="74" t="s">
        <v>45</v>
      </c>
      <c r="Z678" s="86" t="s">
        <v>551</v>
      </c>
      <c r="AA678" s="247"/>
      <c r="AB678" s="250"/>
      <c r="AD678" s="27"/>
      <c r="AE678" s="26"/>
      <c r="AF678" s="251"/>
      <c r="AG678" s="85"/>
      <c r="AK678" s="85"/>
      <c r="BC678" s="263"/>
    </row>
    <row r="679" spans="1:67" s="27" customFormat="1" ht="15.6">
      <c r="A679" s="247"/>
      <c r="B679" s="267">
        <f>+'Ark1'!C1634</f>
        <v>2024</v>
      </c>
      <c r="C679" s="267">
        <f>+'Ark1'!L1634</f>
        <v>1</v>
      </c>
      <c r="D679" s="267" t="s">
        <v>29</v>
      </c>
      <c r="E679" s="267">
        <f>+'Ark1'!AP1634</f>
        <v>99</v>
      </c>
      <c r="F679" s="267" t="str">
        <f>+IF(G679=0,"",'Ark1'!Q1634)</f>
        <v/>
      </c>
      <c r="G679" s="361">
        <f>+'Ark1'!R1634</f>
        <v>0</v>
      </c>
      <c r="H679" s="268" t="str">
        <f>+IF(G679=0,"",'Ark1'!AE1634)</f>
        <v/>
      </c>
      <c r="I679" s="268"/>
      <c r="J679" s="268" t="str">
        <f>+IF(G679=0,"",'Ark1'!AF1634)</f>
        <v/>
      </c>
      <c r="K679" s="269" t="str">
        <f>+IF(G679=0,"",'Ark1'!T1634)</f>
        <v/>
      </c>
      <c r="L679" s="305" t="str">
        <f>+IF(G679=0,"",'Ark1'!U1634)</f>
        <v/>
      </c>
      <c r="M679" s="268"/>
      <c r="N679" s="270" t="str">
        <f>+IF(G679=0,"",'Ark1'!V1634)</f>
        <v/>
      </c>
      <c r="O679" s="270" t="str">
        <f>+IF(G679=0,"",'Ark1'!W1634)</f>
        <v/>
      </c>
      <c r="P679" s="270" t="str">
        <f>+IF(G679=0,"",'Ark1'!X1634)</f>
        <v/>
      </c>
      <c r="Q679" s="270" t="str">
        <f>+IF(G679=0,"",'Ark1'!AG1634)</f>
        <v/>
      </c>
      <c r="R679" s="270" t="str">
        <f>+IF(G679=0,"",'Ark1'!AH1634)</f>
        <v/>
      </c>
      <c r="S679" s="377" t="str">
        <f>+IF(G679=0,"",'Ark1'!AR1634)</f>
        <v/>
      </c>
      <c r="T679" s="113" t="str">
        <f>+IF(G679=0,"",'Ark1'!AS1634)</f>
        <v/>
      </c>
      <c r="U679" s="270" t="str">
        <f>+IF(G679=0,"",'Ark1'!Y1634)</f>
        <v/>
      </c>
      <c r="V679" s="269" t="str">
        <f>+IF(G679=0,"",'Ark1'!AA1634)</f>
        <v/>
      </c>
      <c r="W679" s="270" t="str">
        <f>+IF(G679=0,"",'Ark1'!AC1634)</f>
        <v/>
      </c>
      <c r="X679" s="305" t="str">
        <f t="shared" ref="X679:X693" si="108">IF(G679=0,"",1000*L679/Q679)</f>
        <v/>
      </c>
      <c r="Y679" s="270" t="str">
        <f t="shared" ref="Y679:Y693" si="109">IF(G679=0,"",L679/C679)</f>
        <v/>
      </c>
      <c r="Z679" s="268" t="str">
        <f t="shared" ref="Z679:Z693" si="110">IF(G679=0,"",G679/F679)</f>
        <v/>
      </c>
      <c r="AA679" s="247"/>
      <c r="AE679" s="26"/>
      <c r="AH679" s="85"/>
      <c r="AI679" s="85"/>
      <c r="AJ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</row>
    <row r="680" spans="1:67" s="27" customFormat="1" ht="15.6">
      <c r="A680" s="247"/>
      <c r="B680" s="306">
        <f>+'Ark1'!C1669</f>
        <v>2024</v>
      </c>
      <c r="C680" s="85">
        <f>+'Ark1'!L1669</f>
        <v>2</v>
      </c>
      <c r="D680" s="85" t="s">
        <v>30</v>
      </c>
      <c r="E680" s="85">
        <f>+'Ark1'!AP1669</f>
        <v>99</v>
      </c>
      <c r="F680" s="85">
        <f>+IF(G680=0,"",'Ark1'!Q1669)</f>
        <v>1</v>
      </c>
      <c r="G680" s="361">
        <f>+'Ark1'!R1669</f>
        <v>1</v>
      </c>
      <c r="H680" s="27">
        <f>+IF(G680=0,"",'Ark1'!AE1669)</f>
        <v>12.5</v>
      </c>
      <c r="I680" s="268"/>
      <c r="J680" s="27">
        <f>+IF(G680=0,"",'Ark1'!AF1669)</f>
        <v>6.348618416178974</v>
      </c>
      <c r="K680" s="26">
        <f>+IF(G680=0,"",'Ark1'!T1669)</f>
        <v>2</v>
      </c>
      <c r="L680" s="305">
        <f>+IF(G680=0,"",'Ark1'!U1669)</f>
        <v>85.7</v>
      </c>
      <c r="M680" s="268"/>
      <c r="N680" s="32">
        <f>+IF(G680=0,"",'Ark1'!V1669)</f>
        <v>0</v>
      </c>
      <c r="O680" s="32">
        <f>+IF(G680=0,"",'Ark1'!W1669)</f>
        <v>0</v>
      </c>
      <c r="P680" s="32">
        <f>+IF(G680=0,"",'Ark1'!X1669)</f>
        <v>0</v>
      </c>
      <c r="Q680" s="32">
        <f>+IF(G680=0,"",'Ark1'!AG1669)</f>
        <v>678</v>
      </c>
      <c r="R680" s="32">
        <f>+IF(G680=0,"",'Ark1'!AH1669)</f>
        <v>0</v>
      </c>
      <c r="S680" s="377">
        <f>+IF(G680=0,"",'Ark1'!AR1669)</f>
        <v>164</v>
      </c>
      <c r="T680" s="113">
        <f>+IF(G680=0,"",'Ark1'!AS1669)</f>
        <v>19.496960287865814</v>
      </c>
      <c r="U680" s="32">
        <f>+IF(G680=0,"",'Ark1'!Y1669)</f>
        <v>0</v>
      </c>
      <c r="V680" s="26">
        <f>+IF(G680=0,"",'Ark1'!AA1669)</f>
        <v>0</v>
      </c>
      <c r="W680" s="32">
        <f>+IF(G680=0,"",'Ark1'!AC1669)</f>
        <v>0</v>
      </c>
      <c r="X680" s="305">
        <f t="shared" si="108"/>
        <v>126.40117994100295</v>
      </c>
      <c r="Y680" s="32">
        <f t="shared" si="109"/>
        <v>42.85</v>
      </c>
      <c r="Z680" s="27">
        <f t="shared" si="110"/>
        <v>1</v>
      </c>
      <c r="AA680" s="247"/>
      <c r="AE680" s="26"/>
      <c r="AH680" s="85"/>
      <c r="AI680" s="85"/>
      <c r="AJ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</row>
    <row r="681" spans="1:67" s="27" customFormat="1" ht="15.6">
      <c r="A681" s="247"/>
      <c r="B681" s="306">
        <f>+'Ark1'!C1704</f>
        <v>2024</v>
      </c>
      <c r="C681" s="267">
        <f>+'Ark1'!L1704</f>
        <v>3</v>
      </c>
      <c r="D681" s="267" t="s">
        <v>31</v>
      </c>
      <c r="E681" s="267">
        <f>+'Ark1'!AP1704</f>
        <v>99</v>
      </c>
      <c r="F681" s="267">
        <f>+IF(G681=0,"",'Ark1'!Q1704)</f>
        <v>1</v>
      </c>
      <c r="G681" s="361">
        <f>+'Ark1'!R1704</f>
        <v>4</v>
      </c>
      <c r="H681" s="268">
        <f>+IF(G681=0,"",'Ark1'!AE1704)</f>
        <v>50</v>
      </c>
      <c r="I681" s="268"/>
      <c r="J681" s="268">
        <f>+IF(G681=0,"",'Ark1'!AF1704)</f>
        <v>48.625824135121114</v>
      </c>
      <c r="K681" s="269">
        <f>+IF(G681=0,"",'Ark1'!T1704)</f>
        <v>4.5</v>
      </c>
      <c r="L681" s="305">
        <f>+IF(G681=0,"",'Ark1'!U1704)</f>
        <v>164.10000000000005</v>
      </c>
      <c r="M681" s="268"/>
      <c r="N681" s="270">
        <f>+IF(G681=0,"",'Ark1'!V1704)</f>
        <v>0</v>
      </c>
      <c r="O681" s="270">
        <f>+IF(G681=0,"",'Ark1'!W1704)</f>
        <v>0</v>
      </c>
      <c r="P681" s="270">
        <f>+IF(G681=0,"",'Ark1'!X1704)</f>
        <v>0</v>
      </c>
      <c r="Q681" s="270">
        <f>+IF(G681=0,"",'Ark1'!AG1704)</f>
        <v>559</v>
      </c>
      <c r="R681" s="270">
        <f>+IF(G681=0,"",'Ark1'!AH1704)</f>
        <v>0</v>
      </c>
      <c r="S681" s="377">
        <f>+IF(G681=0,"",'Ark1'!AR1704)</f>
        <v>186</v>
      </c>
      <c r="T681" s="113">
        <f>+IF(G681=0,"",'Ark1'!AS1704)</f>
        <v>25.33790950438528</v>
      </c>
      <c r="U681" s="270">
        <f>+IF(G681=0,"",'Ark1'!Y1704)</f>
        <v>23.922060948003537</v>
      </c>
      <c r="V681" s="269">
        <f>+IF(G681=0,"",'Ark1'!AA1704)</f>
        <v>1.1180339887498949</v>
      </c>
      <c r="W681" s="270">
        <f>+IF(G681=0,"",'Ark1'!AC1704)</f>
        <v>83.658378942025607</v>
      </c>
      <c r="X681" s="305">
        <f t="shared" si="108"/>
        <v>293.55992844364948</v>
      </c>
      <c r="Y681" s="270">
        <f t="shared" si="109"/>
        <v>54.700000000000017</v>
      </c>
      <c r="Z681" s="268">
        <f t="shared" si="110"/>
        <v>4</v>
      </c>
      <c r="AA681" s="247"/>
      <c r="AE681" s="26"/>
      <c r="AH681" s="85"/>
      <c r="AI681" s="85"/>
      <c r="AJ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</row>
    <row r="682" spans="1:67" s="27" customFormat="1" ht="15.6">
      <c r="A682" s="247"/>
      <c r="B682" s="306">
        <f>+'Ark1'!C1739</f>
        <v>2024</v>
      </c>
      <c r="C682" s="267">
        <f>+'Ark1'!L1739</f>
        <v>4</v>
      </c>
      <c r="D682" s="267" t="s">
        <v>32</v>
      </c>
      <c r="E682" s="85">
        <f>+'Ark1'!AP1739</f>
        <v>99</v>
      </c>
      <c r="F682" s="85">
        <f>+IF(G682=0,"",'Ark1'!Q1739)</f>
        <v>1</v>
      </c>
      <c r="G682" s="361">
        <f>+'Ark1'!R1739</f>
        <v>1</v>
      </c>
      <c r="H682" s="27">
        <f>+IF(G682=0,"",'Ark1'!AE1739)</f>
        <v>12.5</v>
      </c>
      <c r="I682" s="268"/>
      <c r="J682" s="27">
        <f>+IF(G682=0,"",'Ark1'!AF1739)</f>
        <v>21.342321653455812</v>
      </c>
      <c r="K682" s="26">
        <f>+IF(G682=0,"",'Ark1'!T1739)</f>
        <v>6</v>
      </c>
      <c r="L682" s="305">
        <f>+IF(G682=0,"",'Ark1'!U1739)</f>
        <v>288.10000000000002</v>
      </c>
      <c r="M682" s="268"/>
      <c r="N682" s="32">
        <f>+IF(G682=0,"",'Ark1'!V1739)</f>
        <v>0</v>
      </c>
      <c r="O682" s="32">
        <f>+IF(G682=0,"",'Ark1'!W1739)</f>
        <v>0</v>
      </c>
      <c r="P682" s="32">
        <f>+IF(G682=0,"",'Ark1'!X1739)</f>
        <v>0</v>
      </c>
      <c r="Q682" s="32">
        <f>+IF(G682=0,"",'Ark1'!AG1739)</f>
        <v>678</v>
      </c>
      <c r="R682" s="32">
        <f>+IF(G682=0,"",'Ark1'!AH1739)</f>
        <v>0</v>
      </c>
      <c r="S682" s="377">
        <f>+IF(G682=0,"",'Ark1'!AR1739)</f>
        <v>215</v>
      </c>
      <c r="T682" s="113">
        <f>+IF(G682=0,"",'Ark1'!AS1739)</f>
        <v>28.978580502345704</v>
      </c>
      <c r="U682" s="32">
        <f>+IF(G682=0,"",'Ark1'!Y1739)</f>
        <v>0</v>
      </c>
      <c r="V682" s="26">
        <f>+IF(G682=0,"",'Ark1'!AA1739)</f>
        <v>0</v>
      </c>
      <c r="W682" s="32">
        <f>+IF(G682=0,"",'Ark1'!AC1739)</f>
        <v>0</v>
      </c>
      <c r="X682" s="305">
        <f t="shared" si="108"/>
        <v>424.92625368731564</v>
      </c>
      <c r="Y682" s="32">
        <f t="shared" si="109"/>
        <v>72.025000000000006</v>
      </c>
      <c r="Z682" s="27">
        <f t="shared" si="110"/>
        <v>1</v>
      </c>
      <c r="AA682" s="247"/>
      <c r="AE682" s="26"/>
      <c r="AH682" s="85"/>
      <c r="AI682" s="85"/>
      <c r="AJ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</row>
    <row r="683" spans="1:67" s="27" customFormat="1" ht="15.6">
      <c r="A683" s="247"/>
      <c r="B683" s="267">
        <f>+'Ark1'!C1774</f>
        <v>2024</v>
      </c>
      <c r="C683" s="267">
        <f>+'Ark1'!L1774</f>
        <v>5</v>
      </c>
      <c r="D683" s="267" t="s">
        <v>402</v>
      </c>
      <c r="E683" s="275">
        <f>+'Ark1'!AP1774</f>
        <v>99</v>
      </c>
      <c r="F683" s="267">
        <f>+IF(G683=0,"",'Ark1'!Q1774)</f>
        <v>2</v>
      </c>
      <c r="G683" s="361">
        <f>+'Ark1'!R1774</f>
        <v>2</v>
      </c>
      <c r="H683" s="268">
        <f>+'Ark1'!AE1774</f>
        <v>25</v>
      </c>
      <c r="I683" s="268"/>
      <c r="J683" s="268">
        <f>+IF(G683=0,"",'Ark1'!AF1774)</f>
        <v>23.68323579524408</v>
      </c>
      <c r="K683" s="269">
        <f>+IF(G683=0,"",'Ark1'!T1774)</f>
        <v>7.5</v>
      </c>
      <c r="L683" s="305">
        <f>+IF(G683=0,"",'Ark1'!U1774)</f>
        <v>159.85</v>
      </c>
      <c r="M683" s="268"/>
      <c r="N683" s="270">
        <f>+IF(G683=0,"",'Ark1'!V1774)</f>
        <v>0</v>
      </c>
      <c r="O683" s="270">
        <f>+IF(G683=0,"",'Ark1'!W1774)</f>
        <v>50</v>
      </c>
      <c r="P683" s="270">
        <f>+IF(G683=0,"",'Ark1'!X1774)</f>
        <v>0</v>
      </c>
      <c r="Q683" s="270">
        <f>+IF(G683=0,"",'Ark1'!AG1774)</f>
        <v>445</v>
      </c>
      <c r="R683" s="270">
        <f>+IF(G683=0,"",'Ark1'!AH1774)</f>
        <v>0</v>
      </c>
      <c r="S683" s="377">
        <f>+IF(G683=0,"",'Ark1'!AR1774)</f>
        <v>172</v>
      </c>
      <c r="T683" s="113">
        <f>+IF(G683=0,"",'Ark1'!AS1774)</f>
        <v>31.219749655715777</v>
      </c>
      <c r="U683" s="270">
        <f>+IF(G683=0,"",'Ark1'!Y1774)</f>
        <v>22.25</v>
      </c>
      <c r="V683" s="269">
        <f>+IF(G683=0,"",'Ark1'!AA1774)</f>
        <v>1.5</v>
      </c>
      <c r="W683" s="270">
        <f>+IF(G683=0,"",'Ark1'!AC1774)</f>
        <v>100</v>
      </c>
      <c r="X683" s="305">
        <f t="shared" si="108"/>
        <v>359.2134831460674</v>
      </c>
      <c r="Y683" s="270">
        <f t="shared" si="109"/>
        <v>31.97</v>
      </c>
      <c r="Z683" s="268">
        <f t="shared" si="110"/>
        <v>1</v>
      </c>
      <c r="AA683" s="247"/>
      <c r="AE683" s="26"/>
      <c r="AH683" s="85"/>
      <c r="AI683" s="85"/>
      <c r="AJ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</row>
    <row r="684" spans="1:67" s="27" customFormat="1" ht="15.6">
      <c r="A684" s="247"/>
      <c r="B684" s="330">
        <f>+'Ark1'!C1809</f>
        <v>2024</v>
      </c>
      <c r="C684" s="267">
        <f>+'Ark1'!L1809</f>
        <v>6</v>
      </c>
      <c r="D684" s="267" t="s">
        <v>33</v>
      </c>
      <c r="E684" s="276">
        <f>+'Ark1'!AP1809</f>
        <v>99</v>
      </c>
      <c r="F684" s="85" t="str">
        <f>+IF(G684=0,"",'Ark1'!Q1809)</f>
        <v/>
      </c>
      <c r="G684" s="361">
        <f>+'Ark1'!R1809</f>
        <v>0</v>
      </c>
      <c r="H684" s="27" t="str">
        <f>+IF(G684=0,"",'Ark1'!AE1809)</f>
        <v/>
      </c>
      <c r="I684" s="268"/>
      <c r="J684" s="27" t="str">
        <f>+IF(G684=0,"",'Ark1'!AF1809)</f>
        <v/>
      </c>
      <c r="K684" s="26" t="str">
        <f>+IF(G684=0,"",'Ark1'!T1809)</f>
        <v/>
      </c>
      <c r="L684" s="305" t="str">
        <f>+IF(G684=0,"",'Ark1'!U1809)</f>
        <v/>
      </c>
      <c r="M684" s="268"/>
      <c r="N684" s="32" t="str">
        <f>+IF(G684=0,"",'Ark1'!V1809)</f>
        <v/>
      </c>
      <c r="O684" s="32" t="str">
        <f>+IF(G684=0,"",'Ark1'!W1809)</f>
        <v/>
      </c>
      <c r="P684" s="32" t="str">
        <f>+IF(G684=0,"",'Ark1'!X1809)</f>
        <v/>
      </c>
      <c r="Q684" s="32" t="str">
        <f>+IF(G684=0,"",'Ark1'!AG1809)</f>
        <v/>
      </c>
      <c r="R684" s="32" t="str">
        <f>+IF(G684=0,"",'Ark1'!AH1809)</f>
        <v/>
      </c>
      <c r="S684" s="377" t="str">
        <f>+IF(G684=0,"",'Ark1'!AR1809)</f>
        <v/>
      </c>
      <c r="T684" s="113" t="str">
        <f>+IF(G684=0,"",'Ark1'!AS1809)</f>
        <v/>
      </c>
      <c r="U684" s="32" t="str">
        <f>+IF(G684=0,"",'Ark1'!Y1809)</f>
        <v/>
      </c>
      <c r="V684" s="26" t="str">
        <f>+IF(G684=0,"",'Ark1'!AA1809)</f>
        <v/>
      </c>
      <c r="W684" s="32" t="str">
        <f>+IF(G684=0,"",'Ark1'!AC1809)</f>
        <v/>
      </c>
      <c r="X684" s="305" t="str">
        <f t="shared" si="108"/>
        <v/>
      </c>
      <c r="Y684" s="32" t="str">
        <f t="shared" si="109"/>
        <v/>
      </c>
      <c r="Z684" s="27" t="str">
        <f t="shared" si="110"/>
        <v/>
      </c>
      <c r="AA684" s="247"/>
      <c r="AE684" s="26"/>
      <c r="AH684" s="85"/>
      <c r="AI684" s="85"/>
      <c r="AJ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</row>
    <row r="685" spans="1:67" s="27" customFormat="1" ht="15.6">
      <c r="A685" s="247"/>
      <c r="B685" s="330">
        <f>+'Ark1'!C1844</f>
        <v>2024</v>
      </c>
      <c r="C685" s="267">
        <f>+'Ark1'!L1844</f>
        <v>7</v>
      </c>
      <c r="D685" s="267" t="s">
        <v>34</v>
      </c>
      <c r="E685" s="275">
        <f>+'Ark1'!AP1844</f>
        <v>99</v>
      </c>
      <c r="F685" s="267" t="str">
        <f>+IF(G685=0,"",'Ark1'!Q1844)</f>
        <v/>
      </c>
      <c r="G685" s="361">
        <f>+'Ark1'!R1844</f>
        <v>0</v>
      </c>
      <c r="H685" s="268" t="str">
        <f>+IF(G685=0,"",'Ark1'!AE1844)</f>
        <v/>
      </c>
      <c r="I685" s="268"/>
      <c r="J685" s="268" t="str">
        <f>+IF(G685=0,"",'Ark1'!AF1844)</f>
        <v/>
      </c>
      <c r="K685" s="269" t="str">
        <f>+IF(G685=0,"",'Ark1'!T1844)</f>
        <v/>
      </c>
      <c r="L685" s="305" t="str">
        <f>+IF(G685=0,"",'Ark1'!U1844)</f>
        <v/>
      </c>
      <c r="M685" s="268"/>
      <c r="N685" s="270" t="str">
        <f>+IF(G685=0,"",'Ark1'!V1844)</f>
        <v/>
      </c>
      <c r="O685" s="270" t="str">
        <f>+IF(G685=0,"",'Ark1'!W1844)</f>
        <v/>
      </c>
      <c r="P685" s="270" t="str">
        <f>+IF(G685=0,"",'Ark1'!X1844)</f>
        <v/>
      </c>
      <c r="Q685" s="270" t="str">
        <f>+IF(G685=0,"",'Ark1'!AG1844)</f>
        <v/>
      </c>
      <c r="R685" s="270" t="str">
        <f>+IF(G685=0,"",'Ark1'!AH1844)</f>
        <v/>
      </c>
      <c r="S685" s="377" t="str">
        <f>+IF(G685=0,"",'Ark1'!AR1844)</f>
        <v/>
      </c>
      <c r="T685" s="113" t="str">
        <f>+IF(G685=0,"",'Ark1'!AS1844)</f>
        <v/>
      </c>
      <c r="U685" s="270" t="str">
        <f>+IF(G685=0,"",'Ark1'!Y1844)</f>
        <v/>
      </c>
      <c r="V685" s="269" t="str">
        <f>+IF(G685=0,"",'Ark1'!AA1844)</f>
        <v/>
      </c>
      <c r="W685" s="270" t="str">
        <f>+IF(G685=0,"",'Ark1'!AC1844)</f>
        <v/>
      </c>
      <c r="X685" s="305" t="str">
        <f t="shared" si="108"/>
        <v/>
      </c>
      <c r="Y685" s="270" t="str">
        <f t="shared" si="109"/>
        <v/>
      </c>
      <c r="Z685" s="268" t="str">
        <f t="shared" si="110"/>
        <v/>
      </c>
      <c r="AA685" s="247"/>
      <c r="AE685" s="26"/>
      <c r="AH685" s="85"/>
      <c r="AI685" s="85"/>
      <c r="AJ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</row>
    <row r="686" spans="1:67" s="27" customFormat="1" ht="15.6">
      <c r="A686" s="247"/>
      <c r="B686" s="85">
        <f>+'Ark1'!C1879</f>
        <v>2024</v>
      </c>
      <c r="C686" s="85">
        <f>+'Ark1'!L1879</f>
        <v>8</v>
      </c>
      <c r="D686" s="85" t="s">
        <v>35</v>
      </c>
      <c r="E686" s="276">
        <f>+'Ark1'!AP1879</f>
        <v>99</v>
      </c>
      <c r="F686" s="85" t="str">
        <f>+IF(G686=0,"",'Ark1'!Q1879)</f>
        <v/>
      </c>
      <c r="G686" s="361">
        <f>+'Ark1'!R1879</f>
        <v>0</v>
      </c>
      <c r="H686" s="27" t="str">
        <f>+IF(G686=0,"",'Ark1'!AE1879)</f>
        <v/>
      </c>
      <c r="I686" s="268"/>
      <c r="J686" s="27" t="str">
        <f>+IF(G686=0,"",'Ark1'!AF1879)</f>
        <v/>
      </c>
      <c r="K686" s="26" t="str">
        <f>+IF(G686=0,"",'Ark1'!T1879)</f>
        <v/>
      </c>
      <c r="L686" s="305" t="str">
        <f>+IF(G686=0,"",'Ark1'!U1879)</f>
        <v/>
      </c>
      <c r="M686" s="268"/>
      <c r="N686" s="32" t="str">
        <f>+IF(G686=0,"",'Ark1'!V1879)</f>
        <v/>
      </c>
      <c r="O686" s="32" t="str">
        <f>+IF(G686=0,"",'Ark1'!W1879)</f>
        <v/>
      </c>
      <c r="P686" s="32" t="str">
        <f>+IF(G686=0,"",'Ark1'!X1879)</f>
        <v/>
      </c>
      <c r="Q686" s="32" t="str">
        <f>+IF(G686=0,"",'Ark1'!AG1879)</f>
        <v/>
      </c>
      <c r="R686" s="32" t="str">
        <f>+IF(G686=0,"",'Ark1'!AH1879)</f>
        <v/>
      </c>
      <c r="S686" s="377" t="str">
        <f>+IF(G686=0,"",'Ark1'!AR1879)</f>
        <v/>
      </c>
      <c r="T686" s="113" t="str">
        <f>+IF(G686=0,"",'Ark1'!AS1879)</f>
        <v/>
      </c>
      <c r="U686" s="32" t="str">
        <f>+IF(G686=0,"",'Ark1'!Y1879)</f>
        <v/>
      </c>
      <c r="V686" s="26" t="str">
        <f>+IF(G686=0,"",'Ark1'!AA1879)</f>
        <v/>
      </c>
      <c r="W686" s="32" t="str">
        <f>+IF(G686=0,"",'Ark1'!AC1879)</f>
        <v/>
      </c>
      <c r="X686" s="305" t="str">
        <f t="shared" si="108"/>
        <v/>
      </c>
      <c r="Y686" s="32" t="str">
        <f t="shared" si="109"/>
        <v/>
      </c>
      <c r="Z686" s="27" t="str">
        <f t="shared" si="110"/>
        <v/>
      </c>
      <c r="AA686" s="247"/>
      <c r="AE686" s="26"/>
      <c r="AH686" s="85"/>
      <c r="AI686" s="85"/>
      <c r="AJ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</row>
    <row r="687" spans="1:67" s="27" customFormat="1" ht="15.6">
      <c r="A687" s="247"/>
      <c r="B687" s="330">
        <f>+'Ark1'!C1914</f>
        <v>2024</v>
      </c>
      <c r="C687" s="267">
        <f>+'Ark1'!L1914</f>
        <v>9</v>
      </c>
      <c r="D687" s="267" t="s">
        <v>36</v>
      </c>
      <c r="E687" s="275">
        <f>+'Ark1'!AP1914</f>
        <v>99</v>
      </c>
      <c r="F687" s="267" t="str">
        <f>+IF(G687=0,"",'Ark1'!Q1914)</f>
        <v/>
      </c>
      <c r="G687" s="361">
        <f>+'Ark1'!R1914</f>
        <v>0</v>
      </c>
      <c r="H687" s="268" t="str">
        <f>+IF(G687=0,"",'Ark1'!AE1914)</f>
        <v/>
      </c>
      <c r="I687" s="268"/>
      <c r="J687" s="268" t="str">
        <f>+IF(G687=0,"",'Ark1'!AF1914)</f>
        <v/>
      </c>
      <c r="K687" s="269" t="str">
        <f>+IF(G687=0,"",'Ark1'!T1914)</f>
        <v/>
      </c>
      <c r="L687" s="305" t="str">
        <f>+IF(G687=0,"",'Ark1'!U1914)</f>
        <v/>
      </c>
      <c r="M687" s="268"/>
      <c r="N687" s="270" t="str">
        <f>+IF(G687=0,"",'Ark1'!V1914)</f>
        <v/>
      </c>
      <c r="O687" s="270" t="str">
        <f>+IF(G687=0,"",'Ark1'!W1914)</f>
        <v/>
      </c>
      <c r="P687" s="270" t="str">
        <f>+IF(G687=0,"",'Ark1'!X1914)</f>
        <v/>
      </c>
      <c r="Q687" s="270" t="str">
        <f>+IF(G687=0,"",'Ark1'!AG1914)</f>
        <v/>
      </c>
      <c r="R687" s="270" t="str">
        <f>+IF(G687=0,"",'Ark1'!AH1914)</f>
        <v/>
      </c>
      <c r="S687" s="377" t="str">
        <f>+IF(G687=0,"",'Ark1'!AR1914)</f>
        <v/>
      </c>
      <c r="T687" s="113" t="str">
        <f>+IF(G687=0,"",'Ark1'!AS1914)</f>
        <v/>
      </c>
      <c r="U687" s="270" t="str">
        <f>+IF(G687=0,"",'Ark1'!Y1914)</f>
        <v/>
      </c>
      <c r="V687" s="269" t="str">
        <f>+IF(G687=0,"",'Ark1'!AA1914)</f>
        <v/>
      </c>
      <c r="W687" s="270" t="str">
        <f>+IF(G687=0,"",'Ark1'!AC1914)</f>
        <v/>
      </c>
      <c r="X687" s="305" t="str">
        <f t="shared" si="108"/>
        <v/>
      </c>
      <c r="Y687" s="270" t="str">
        <f t="shared" si="109"/>
        <v/>
      </c>
      <c r="Z687" s="268" t="str">
        <f t="shared" si="110"/>
        <v/>
      </c>
      <c r="AA687" s="247"/>
      <c r="AE687" s="26"/>
      <c r="AH687" s="85"/>
      <c r="AI687" s="85"/>
      <c r="AJ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</row>
    <row r="688" spans="1:67" s="27" customFormat="1" ht="15.6">
      <c r="A688" s="247"/>
      <c r="B688" s="330">
        <f>+'Ark1'!C1949</f>
        <v>2024</v>
      </c>
      <c r="C688" s="267">
        <f>+'Ark1'!L1949</f>
        <v>10</v>
      </c>
      <c r="D688" s="267" t="s">
        <v>37</v>
      </c>
      <c r="E688" s="276">
        <f>+'Ark1'!AP1949</f>
        <v>99</v>
      </c>
      <c r="F688" s="85" t="str">
        <f>+IF(G688=0,"",'Ark1'!Q1949)</f>
        <v/>
      </c>
      <c r="G688" s="361">
        <f>+'Ark1'!R1949</f>
        <v>0</v>
      </c>
      <c r="H688" s="27" t="str">
        <f>+IF(G688=0,"",'Ark1'!AE1949)</f>
        <v/>
      </c>
      <c r="I688" s="268"/>
      <c r="J688" s="27" t="str">
        <f>+IF(G688=0,"",'Ark1'!AF1949)</f>
        <v/>
      </c>
      <c r="K688" s="26" t="str">
        <f>+IF(G688=0,"",'Ark1'!T1949)</f>
        <v/>
      </c>
      <c r="L688" s="305" t="str">
        <f>+IF(G688=0,"",'Ark1'!U1949)</f>
        <v/>
      </c>
      <c r="M688" s="268"/>
      <c r="N688" s="32" t="str">
        <f>+IF(G688=0,"",'Ark1'!V1949)</f>
        <v/>
      </c>
      <c r="O688" s="32" t="str">
        <f>+IF(G688=0,"",'Ark1'!W1949)</f>
        <v/>
      </c>
      <c r="P688" s="32" t="str">
        <f>+IF(G688=0,"",'Ark1'!X1949)</f>
        <v/>
      </c>
      <c r="Q688" s="32" t="str">
        <f>+IF(G688=0,"",'Ark1'!AG1949)</f>
        <v/>
      </c>
      <c r="R688" s="32" t="str">
        <f>+IF(G688=0,"",'Ark1'!AH1949)</f>
        <v/>
      </c>
      <c r="S688" s="377" t="str">
        <f>+IF(G688=0,"",'Ark1'!AR1949)</f>
        <v/>
      </c>
      <c r="T688" s="113" t="str">
        <f>+IF(G688=0,"",'Ark1'!AS1949)</f>
        <v/>
      </c>
      <c r="U688" s="32" t="str">
        <f>+IF(G688=0,"",'Ark1'!Y1949)</f>
        <v/>
      </c>
      <c r="V688" s="26" t="str">
        <f>+IF(G688=0,"",'Ark1'!AA1949)</f>
        <v/>
      </c>
      <c r="W688" s="32" t="str">
        <f>+IF(G688=0,"",'Ark1'!AC1949)</f>
        <v/>
      </c>
      <c r="X688" s="305" t="str">
        <f t="shared" si="108"/>
        <v/>
      </c>
      <c r="Y688" s="32" t="str">
        <f t="shared" si="109"/>
        <v/>
      </c>
      <c r="Z688" s="27" t="str">
        <f t="shared" si="110"/>
        <v/>
      </c>
      <c r="AA688" s="247"/>
      <c r="AE688" s="26"/>
      <c r="AH688" s="85"/>
      <c r="AI688" s="85"/>
      <c r="AJ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</row>
    <row r="689" spans="1:67" s="27" customFormat="1" ht="15.6">
      <c r="A689" s="247"/>
      <c r="B689" s="330">
        <f>+'Ark1'!C1984</f>
        <v>2024</v>
      </c>
      <c r="C689" s="267">
        <f>+'Ark1'!L1984</f>
        <v>11</v>
      </c>
      <c r="D689" s="267" t="s">
        <v>38</v>
      </c>
      <c r="E689" s="275">
        <f>+'Ark1'!AP1984</f>
        <v>99</v>
      </c>
      <c r="F689" s="267" t="str">
        <f>+IF(G689=0,"",'Ark1'!Q1984)</f>
        <v/>
      </c>
      <c r="G689" s="361">
        <f>+'Ark1'!R1984</f>
        <v>0</v>
      </c>
      <c r="H689" s="268" t="str">
        <f>+IF(G689=0,"",'Ark1'!AE1984)</f>
        <v/>
      </c>
      <c r="I689" s="268"/>
      <c r="J689" s="268" t="str">
        <f>+IF(G689=0,"",'Ark1'!AF1984)</f>
        <v/>
      </c>
      <c r="K689" s="269" t="str">
        <f>+IF(G689=0,"",'Ark1'!T1984)</f>
        <v/>
      </c>
      <c r="L689" s="305" t="str">
        <f>+IF(G689=0,"",'Ark1'!U1984)</f>
        <v/>
      </c>
      <c r="M689" s="268"/>
      <c r="N689" s="270" t="str">
        <f>+IF(G689=0,"",'Ark1'!V1984)</f>
        <v/>
      </c>
      <c r="O689" s="270" t="str">
        <f>+IF(G689=0,"",'Ark1'!W1984)</f>
        <v/>
      </c>
      <c r="P689" s="270" t="str">
        <f>+IF(G689=0,"",'Ark1'!X1984)</f>
        <v/>
      </c>
      <c r="Q689" s="270" t="str">
        <f>+IF(G689=0,"",'Ark1'!AG1984)</f>
        <v/>
      </c>
      <c r="R689" s="270" t="str">
        <f>+IF(G689=0,"",'Ark1'!AH1984)</f>
        <v/>
      </c>
      <c r="S689" s="377" t="str">
        <f>+IF(G689=0,"",'Ark1'!AR1984)</f>
        <v/>
      </c>
      <c r="T689" s="113" t="str">
        <f>+IF(G689=0,"",'Ark1'!AS1984)</f>
        <v/>
      </c>
      <c r="U689" s="270" t="str">
        <f>+IF(G689=0,"",'Ark1'!Y1984)</f>
        <v/>
      </c>
      <c r="V689" s="269" t="str">
        <f>+IF(G689=0,"",'Ark1'!AA1984)</f>
        <v/>
      </c>
      <c r="W689" s="270" t="str">
        <f>+IF(G689=0,"",'Ark1'!AC1984)</f>
        <v/>
      </c>
      <c r="X689" s="305" t="str">
        <f t="shared" si="108"/>
        <v/>
      </c>
      <c r="Y689" s="270" t="str">
        <f t="shared" si="109"/>
        <v/>
      </c>
      <c r="Z689" s="268" t="str">
        <f t="shared" si="110"/>
        <v/>
      </c>
      <c r="AA689" s="247"/>
      <c r="AE689" s="26"/>
      <c r="AH689" s="85"/>
      <c r="AI689" s="85"/>
      <c r="AJ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</row>
    <row r="690" spans="1:67" s="27" customFormat="1" ht="15.6">
      <c r="A690" s="247"/>
      <c r="B690" s="330">
        <f>+'Ark1'!C2019</f>
        <v>2024</v>
      </c>
      <c r="C690" s="267">
        <f>+'Ark1'!L2019</f>
        <v>12</v>
      </c>
      <c r="D690" s="267" t="s">
        <v>39</v>
      </c>
      <c r="E690" s="276">
        <f>+'Ark1'!AP2019</f>
        <v>99</v>
      </c>
      <c r="F690" s="85" t="str">
        <f>+IF(G690=0,"",'Ark1'!Q2019)</f>
        <v/>
      </c>
      <c r="G690" s="361">
        <f>+'Ark1'!R2019</f>
        <v>0</v>
      </c>
      <c r="H690" s="27" t="str">
        <f>+IF(G690=0,"",'Ark1'!AE2019)</f>
        <v/>
      </c>
      <c r="I690" s="268"/>
      <c r="J690" s="27" t="str">
        <f>+IF(G690=0,"",'Ark1'!AF2019)</f>
        <v/>
      </c>
      <c r="K690" s="26" t="str">
        <f>+IF(G690=0,"",'Ark1'!T2019)</f>
        <v/>
      </c>
      <c r="L690" s="305" t="str">
        <f>+IF(G690=0,"",'Ark1'!U2019)</f>
        <v/>
      </c>
      <c r="M690" s="268"/>
      <c r="N690" s="32" t="str">
        <f>+IF(G690=0,"",'Ark1'!V2019)</f>
        <v/>
      </c>
      <c r="O690" s="32" t="str">
        <f>+IF(G690=0,"",'Ark1'!W2019)</f>
        <v/>
      </c>
      <c r="P690" s="32" t="str">
        <f>+IF(G690=0,"",'Ark1'!X2019)</f>
        <v/>
      </c>
      <c r="Q690" s="32" t="str">
        <f>+IF(G690=0,"",'Ark1'!AG2019)</f>
        <v/>
      </c>
      <c r="R690" s="32" t="str">
        <f>+IF(G690=0,"",'Ark1'!AH2019)</f>
        <v/>
      </c>
      <c r="S690" s="377" t="str">
        <f>+IF(G690=0,"",'Ark1'!AR2238)</f>
        <v/>
      </c>
      <c r="T690" s="113" t="str">
        <f>+IF(G690=0,"",'Ark1'!AS2238)</f>
        <v/>
      </c>
      <c r="U690" s="32" t="str">
        <f>+IF(G690=0,"",'Ark1'!Y2019)</f>
        <v/>
      </c>
      <c r="V690" s="26" t="str">
        <f>+IF(G690=0,"",'Ark1'!AA2019)</f>
        <v/>
      </c>
      <c r="W690" s="32" t="str">
        <f>+IF(G690=0,"",'Ark1'!AC2019)</f>
        <v/>
      </c>
      <c r="X690" s="305" t="str">
        <f t="shared" si="108"/>
        <v/>
      </c>
      <c r="Y690" s="32" t="str">
        <f t="shared" si="109"/>
        <v/>
      </c>
      <c r="Z690" s="27" t="str">
        <f t="shared" si="110"/>
        <v/>
      </c>
      <c r="AA690" s="247"/>
      <c r="AE690" s="26"/>
      <c r="AH690" s="85"/>
      <c r="AI690" s="85"/>
      <c r="AJ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</row>
    <row r="691" spans="1:67" s="27" customFormat="1" ht="15.6">
      <c r="A691" s="247"/>
      <c r="B691" s="330">
        <f>+'Ark1'!C2054</f>
        <v>2024</v>
      </c>
      <c r="C691" s="267">
        <f>+'Ark1'!L2054</f>
        <v>13</v>
      </c>
      <c r="D691" s="267" t="s">
        <v>40</v>
      </c>
      <c r="E691" s="275">
        <f>+'Ark1'!AP2054</f>
        <v>99</v>
      </c>
      <c r="F691" s="267" t="str">
        <f>+IF(G691=0,"",'Ark1'!Q2054)</f>
        <v/>
      </c>
      <c r="G691" s="361">
        <f>+'Ark1'!R2054</f>
        <v>0</v>
      </c>
      <c r="H691" s="268" t="str">
        <f>+IF(G691=0,"",'Ark1'!AE2054)</f>
        <v/>
      </c>
      <c r="I691" s="268"/>
      <c r="J691" s="268" t="str">
        <f>+IF(G691=0,"",'Ark1'!AF2054)</f>
        <v/>
      </c>
      <c r="K691" s="269" t="str">
        <f>+IF(G691=0,"",'Ark1'!T2054)</f>
        <v/>
      </c>
      <c r="L691" s="305" t="str">
        <f>+IF(G691=0,"",'Ark1'!U2054)</f>
        <v/>
      </c>
      <c r="M691" s="268"/>
      <c r="N691" s="270" t="str">
        <f>+IF(G691=0,"",'Ark1'!V2054)</f>
        <v/>
      </c>
      <c r="O691" s="270" t="str">
        <f>+IF(G691=0,"",'Ark1'!W2054)</f>
        <v/>
      </c>
      <c r="P691" s="270" t="str">
        <f>+IF(G691=0,"",'Ark1'!X2054)</f>
        <v/>
      </c>
      <c r="Q691" s="270" t="str">
        <f>+IF(G691=0,"",'Ark1'!AG2054)</f>
        <v/>
      </c>
      <c r="R691" s="270" t="str">
        <f>+IF(G691=0,"",'Ark1'!AH2054)</f>
        <v/>
      </c>
      <c r="S691" s="377" t="str">
        <f>+IF(G691=0,"",'Ark1'!AR2239)</f>
        <v/>
      </c>
      <c r="T691" s="113" t="str">
        <f>+IF(G691=0,"",'Ark1'!AS2239)</f>
        <v/>
      </c>
      <c r="U691" s="270" t="str">
        <f>+IF(G691=0,"",'Ark1'!Y2054)</f>
        <v/>
      </c>
      <c r="V691" s="269" t="str">
        <f>+IF(G691=0,"",'Ark1'!AA2054)</f>
        <v/>
      </c>
      <c r="W691" s="270" t="str">
        <f>+IF(G691=0,"",'Ark1'!AC2054)</f>
        <v/>
      </c>
      <c r="X691" s="305" t="str">
        <f t="shared" si="108"/>
        <v/>
      </c>
      <c r="Y691" s="270" t="str">
        <f t="shared" si="109"/>
        <v/>
      </c>
      <c r="Z691" s="268" t="str">
        <f t="shared" si="110"/>
        <v/>
      </c>
      <c r="AA691" s="247"/>
      <c r="AE691" s="26"/>
      <c r="AH691" s="85"/>
      <c r="AI691" s="85"/>
      <c r="AJ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</row>
    <row r="692" spans="1:67" s="27" customFormat="1" ht="15.6">
      <c r="A692" s="247"/>
      <c r="B692" s="330">
        <f>+'Ark1'!C2089</f>
        <v>2024</v>
      </c>
      <c r="C692" s="267">
        <f>+'Ark1'!L2089</f>
        <v>14</v>
      </c>
      <c r="D692" s="267" t="s">
        <v>403</v>
      </c>
      <c r="E692" s="276">
        <f>+'Ark1'!AP2089</f>
        <v>99</v>
      </c>
      <c r="F692" s="85" t="str">
        <f>+IF(G692=0,"",'Ark1'!Q2089)</f>
        <v/>
      </c>
      <c r="G692" s="361">
        <f>+'Ark1'!R2089</f>
        <v>0</v>
      </c>
      <c r="H692" s="27" t="str">
        <f>+IF(G692=0,"",'Ark1'!AE2089)</f>
        <v/>
      </c>
      <c r="I692" s="268"/>
      <c r="J692" s="27" t="str">
        <f>+IF(G692=0,"",'Ark1'!AF2089)</f>
        <v/>
      </c>
      <c r="K692" s="26" t="str">
        <f>+IF(G692=0,"",'Ark1'!T2089)</f>
        <v/>
      </c>
      <c r="L692" s="305" t="str">
        <f>+IF(G692=0,"",'Ark1'!U2089)</f>
        <v/>
      </c>
      <c r="M692" s="268"/>
      <c r="N692" s="32" t="str">
        <f>+IF(G692=0,"",'Ark1'!V2089)</f>
        <v/>
      </c>
      <c r="O692" s="32" t="str">
        <f>+IF(G692=0,"",'Ark1'!W2089)</f>
        <v/>
      </c>
      <c r="P692" s="32" t="str">
        <f>+IF(G692=0,"",'Ark1'!X2089)</f>
        <v/>
      </c>
      <c r="Q692" s="32" t="str">
        <f>+IF(G692=0,"",'Ark1'!AG2089)</f>
        <v/>
      </c>
      <c r="R692" s="32" t="str">
        <f>+IF(G692=0,"",'Ark1'!AH2089)</f>
        <v/>
      </c>
      <c r="S692" s="377" t="str">
        <f>+IF(G692=0,"",'Ark1'!AR2240)</f>
        <v/>
      </c>
      <c r="T692" s="113" t="str">
        <f>+IF(G692=0,"",'Ark1'!AS2240)</f>
        <v/>
      </c>
      <c r="U692" s="32" t="str">
        <f>+IF(G692=0,"",'Ark1'!Y2089)</f>
        <v/>
      </c>
      <c r="V692" s="26" t="str">
        <f>+IF(G692=0,"",'Ark1'!AA2089)</f>
        <v/>
      </c>
      <c r="W692" s="32" t="str">
        <f>+IF(G692=0,"",'Ark1'!AC2089)</f>
        <v/>
      </c>
      <c r="X692" s="305" t="str">
        <f t="shared" si="108"/>
        <v/>
      </c>
      <c r="Y692" s="32" t="str">
        <f t="shared" si="109"/>
        <v/>
      </c>
      <c r="Z692" s="27" t="str">
        <f t="shared" si="110"/>
        <v/>
      </c>
      <c r="AA692" s="247"/>
      <c r="AE692" s="26"/>
      <c r="AH692" s="85"/>
      <c r="AI692" s="85"/>
      <c r="AJ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</row>
    <row r="693" spans="1:67" s="27" customFormat="1" ht="15.6">
      <c r="A693" s="247"/>
      <c r="B693" s="330">
        <f>+'Ark1'!C2124</f>
        <v>2024</v>
      </c>
      <c r="C693" s="267">
        <f>+'Ark1'!L2124</f>
        <v>15</v>
      </c>
      <c r="D693" s="267" t="s">
        <v>41</v>
      </c>
      <c r="E693" s="267">
        <f>+'Ark1'!AP2124</f>
        <v>99</v>
      </c>
      <c r="F693" s="267" t="str">
        <f>+IF(G693=0,"",'Ark1'!Q2124)</f>
        <v/>
      </c>
      <c r="G693" s="361">
        <f>+'Ark1'!R2124</f>
        <v>0</v>
      </c>
      <c r="H693" s="268" t="str">
        <f>+IF(G693=0,"",'Ark1'!AE2124)</f>
        <v/>
      </c>
      <c r="I693" s="268"/>
      <c r="J693" s="268" t="str">
        <f>+IF(G693=0,"",'Ark1'!AF2124)</f>
        <v/>
      </c>
      <c r="K693" s="269" t="str">
        <f>+IF(G693=0,"",'Ark1'!T2124)</f>
        <v/>
      </c>
      <c r="L693" s="380" t="str">
        <f>+IF(G693=0,"",'Ark1'!U2124)</f>
        <v/>
      </c>
      <c r="M693" s="268"/>
      <c r="N693" s="270" t="str">
        <f>+IF(G693=0,"",'Ark1'!V2124)</f>
        <v/>
      </c>
      <c r="O693" s="270" t="str">
        <f>+IF(G693=0,"",'Ark1'!W2124)</f>
        <v/>
      </c>
      <c r="P693" s="270" t="str">
        <f>+IF(G693=0,"",'Ark1'!X2124)</f>
        <v/>
      </c>
      <c r="Q693" s="270" t="str">
        <f>+IF(G693=0,"",'Ark1'!AG2124)</f>
        <v/>
      </c>
      <c r="R693" s="270" t="str">
        <f>+IF(G693=0,"",'Ark1'!AH2124)</f>
        <v/>
      </c>
      <c r="S693" s="377" t="str">
        <f>+IF(G693=0,"",'Ark1'!AR2241)</f>
        <v/>
      </c>
      <c r="T693" s="113" t="str">
        <f>+IF(G693=0,"",'Ark1'!AS2241)</f>
        <v/>
      </c>
      <c r="U693" s="270" t="str">
        <f>+IF(G693=0,"",'Ark1'!Y2124)</f>
        <v/>
      </c>
      <c r="V693" s="269" t="str">
        <f>+IF(G693=0,"",'Ark1'!AA2124)</f>
        <v/>
      </c>
      <c r="W693" s="270" t="str">
        <f>+IF(G693=0,"",'Ark1'!AC2124)</f>
        <v/>
      </c>
      <c r="X693" s="305" t="str">
        <f t="shared" si="108"/>
        <v/>
      </c>
      <c r="Y693" s="270" t="str">
        <f t="shared" si="109"/>
        <v/>
      </c>
      <c r="Z693" s="268" t="str">
        <f t="shared" si="110"/>
        <v/>
      </c>
      <c r="AA693" s="247"/>
      <c r="AE693" s="26"/>
      <c r="AH693" s="85"/>
      <c r="AI693" s="85"/>
      <c r="AJ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</row>
    <row r="694" spans="1:67" ht="19.8">
      <c r="A694" s="247"/>
      <c r="B694" s="247"/>
      <c r="C694" s="247"/>
      <c r="D694" s="247"/>
      <c r="E694" s="247"/>
      <c r="F694" s="247"/>
      <c r="G694" s="247"/>
      <c r="H694" s="247"/>
      <c r="I694" s="247"/>
      <c r="J694" s="247"/>
      <c r="K694" s="247"/>
      <c r="L694" s="247"/>
      <c r="M694" s="247"/>
      <c r="N694" s="247"/>
      <c r="O694" s="247"/>
      <c r="P694" s="247"/>
      <c r="Q694" s="247"/>
      <c r="R694" s="247"/>
      <c r="S694" s="247"/>
      <c r="T694" s="247"/>
      <c r="U694" s="247"/>
      <c r="V694" s="247"/>
      <c r="W694" s="247"/>
      <c r="X694" s="247"/>
      <c r="Y694" s="247"/>
      <c r="Z694" s="247"/>
      <c r="AA694" s="247"/>
      <c r="AB694" s="250"/>
      <c r="AD694" s="27"/>
      <c r="AE694" s="26"/>
      <c r="AF694" s="251"/>
      <c r="AG694" s="85"/>
      <c r="AK694" s="85"/>
      <c r="BC694" s="263"/>
    </row>
    <row r="695" spans="1:67" ht="19.8">
      <c r="A695" s="250"/>
      <c r="B695" s="250"/>
      <c r="C695" s="250"/>
      <c r="D695" s="250"/>
      <c r="E695" s="27"/>
      <c r="F695" s="27"/>
      <c r="G695" s="27"/>
      <c r="I695" s="27"/>
      <c r="K695" s="27"/>
      <c r="L695" s="27"/>
      <c r="M695" s="27"/>
      <c r="N695" s="27"/>
      <c r="O695" s="27"/>
      <c r="P695" s="27"/>
      <c r="Q695" s="250"/>
      <c r="R695" s="27"/>
      <c r="S695" s="27"/>
      <c r="T695" s="26"/>
      <c r="U695" s="251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K695" s="85"/>
      <c r="AR695" s="263"/>
    </row>
    <row r="696" spans="1:67" ht="19.8">
      <c r="A696" s="250"/>
      <c r="B696" s="250"/>
      <c r="C696" s="250"/>
      <c r="D696" s="250"/>
      <c r="E696" s="27"/>
      <c r="F696" s="27"/>
      <c r="G696" s="27"/>
      <c r="I696" s="27"/>
      <c r="K696" s="27"/>
      <c r="L696" s="27"/>
      <c r="M696" s="27"/>
      <c r="N696" s="27"/>
      <c r="O696" s="27"/>
      <c r="P696" s="27"/>
      <c r="Q696" s="250"/>
      <c r="R696" s="27"/>
      <c r="S696" s="27"/>
      <c r="T696" s="26"/>
      <c r="U696" s="251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K696" s="85"/>
      <c r="AR696" s="263"/>
    </row>
    <row r="697" spans="1:67" ht="19.8">
      <c r="A697" s="250"/>
      <c r="B697" s="250"/>
      <c r="C697" s="27"/>
      <c r="D697" s="27"/>
      <c r="E697" s="27"/>
      <c r="F697" s="27"/>
      <c r="G697" s="27"/>
      <c r="I697" s="27"/>
      <c r="K697" s="27"/>
      <c r="L697" s="27"/>
      <c r="M697" s="27"/>
      <c r="N697" s="27"/>
      <c r="O697" s="250"/>
      <c r="P697" s="27"/>
      <c r="Q697" s="27"/>
      <c r="R697" s="26"/>
      <c r="S697" s="251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K697" s="85"/>
      <c r="AP697" s="263"/>
    </row>
    <row r="698" spans="1:67" ht="14.25" customHeight="1">
      <c r="A698" s="250"/>
      <c r="B698" s="250"/>
      <c r="C698" s="250"/>
      <c r="D698" s="250"/>
      <c r="E698" s="27"/>
      <c r="F698" s="27"/>
      <c r="G698" s="27"/>
      <c r="I698" s="27"/>
      <c r="K698" s="27"/>
      <c r="L698" s="27"/>
      <c r="M698" s="27"/>
      <c r="N698" s="27"/>
      <c r="O698" s="27"/>
      <c r="P698" s="27"/>
      <c r="Q698" s="250"/>
      <c r="R698" s="27"/>
      <c r="S698" s="27"/>
      <c r="T698" s="26"/>
      <c r="U698" s="251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K698" s="85"/>
      <c r="AR698" s="263"/>
    </row>
    <row r="699" spans="1:67" ht="19.8">
      <c r="A699" s="250"/>
      <c r="B699" s="250"/>
      <c r="C699" s="250"/>
      <c r="D699" s="250"/>
      <c r="E699" s="27"/>
      <c r="F699" s="27"/>
      <c r="G699" s="27"/>
      <c r="I699" s="27"/>
      <c r="K699" s="27"/>
      <c r="L699" s="27"/>
      <c r="M699" s="27"/>
      <c r="N699" s="27"/>
      <c r="O699" s="27"/>
      <c r="P699" s="27"/>
      <c r="Q699" s="250"/>
      <c r="R699" s="27"/>
      <c r="S699" s="27"/>
      <c r="T699" s="26"/>
      <c r="U699" s="251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K699" s="85"/>
      <c r="AR699" s="263"/>
    </row>
    <row r="700" spans="1:67" ht="19.8">
      <c r="A700" s="250"/>
      <c r="B700" s="250"/>
      <c r="C700" s="250"/>
      <c r="D700" s="250"/>
      <c r="E700" s="27"/>
      <c r="F700" s="27"/>
      <c r="G700" s="27"/>
      <c r="I700" s="27"/>
      <c r="K700" s="27"/>
      <c r="L700" s="27"/>
      <c r="M700" s="27"/>
      <c r="N700" s="27"/>
      <c r="O700" s="27"/>
      <c r="P700" s="27"/>
      <c r="Q700" s="250"/>
      <c r="R700" s="27"/>
      <c r="S700" s="27"/>
      <c r="T700" s="26"/>
      <c r="U700" s="251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K700" s="85"/>
      <c r="AR700" s="263"/>
    </row>
    <row r="701" spans="1:67" ht="19.8">
      <c r="A701" s="250"/>
      <c r="B701" s="250"/>
      <c r="C701" s="250"/>
      <c r="D701" s="250"/>
      <c r="E701" s="27"/>
      <c r="F701" s="27"/>
      <c r="G701" s="27"/>
      <c r="I701" s="27"/>
      <c r="K701" s="27"/>
      <c r="L701" s="27"/>
      <c r="M701" s="27"/>
      <c r="N701" s="27"/>
      <c r="O701" s="27"/>
      <c r="P701" s="27"/>
      <c r="Q701" s="250"/>
      <c r="R701" s="27"/>
      <c r="S701" s="27"/>
      <c r="T701" s="26"/>
      <c r="U701" s="251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K701" s="85"/>
      <c r="AR701" s="263"/>
    </row>
    <row r="702" spans="1:67" ht="19.8">
      <c r="A702" s="250"/>
      <c r="B702" s="250"/>
      <c r="C702" s="250"/>
      <c r="D702" s="250"/>
      <c r="E702" s="27"/>
      <c r="F702" s="27"/>
      <c r="G702" s="27"/>
      <c r="I702" s="27"/>
      <c r="K702" s="27"/>
      <c r="L702" s="27"/>
      <c r="M702" s="27"/>
      <c r="N702" s="27"/>
      <c r="O702" s="27"/>
      <c r="P702" s="27"/>
      <c r="Q702" s="250"/>
      <c r="R702" s="27"/>
      <c r="S702" s="27"/>
      <c r="T702" s="26"/>
      <c r="U702" s="251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K702" s="85"/>
      <c r="AR702" s="263"/>
    </row>
    <row r="703" spans="1:67" s="27" customFormat="1">
      <c r="A703" s="250"/>
      <c r="B703" s="250"/>
      <c r="C703" s="250"/>
      <c r="D703" s="250"/>
      <c r="T703" s="26"/>
      <c r="W703" s="85"/>
      <c r="X703" s="85"/>
      <c r="Y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</row>
    <row r="704" spans="1:67" s="27" customFormat="1">
      <c r="A704" s="250"/>
      <c r="B704" s="250"/>
      <c r="C704" s="250"/>
      <c r="D704" s="250"/>
      <c r="T704" s="26"/>
      <c r="W704" s="85"/>
      <c r="X704" s="85"/>
      <c r="Y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</row>
    <row r="705" spans="1:56" s="27" customFormat="1">
      <c r="A705" s="250"/>
      <c r="B705" s="250"/>
      <c r="C705" s="250"/>
      <c r="D705" s="250"/>
      <c r="T705" s="26"/>
      <c r="W705" s="85"/>
      <c r="X705" s="85"/>
      <c r="Y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</row>
    <row r="706" spans="1:56" s="27" customFormat="1">
      <c r="A706" s="250"/>
      <c r="B706" s="250"/>
      <c r="C706" s="250"/>
      <c r="D706" s="250"/>
      <c r="T706" s="26"/>
      <c r="W706" s="85"/>
      <c r="X706" s="85"/>
      <c r="Y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</row>
    <row r="707" spans="1:56" s="27" customFormat="1">
      <c r="A707" s="250"/>
      <c r="B707" s="250"/>
      <c r="C707" s="250"/>
      <c r="D707" s="250"/>
      <c r="T707" s="26"/>
      <c r="W707" s="85"/>
      <c r="X707" s="85"/>
      <c r="Y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</row>
    <row r="708" spans="1:56" s="27" customFormat="1">
      <c r="A708" s="250"/>
      <c r="B708" s="250"/>
      <c r="C708" s="250"/>
      <c r="D708" s="250"/>
      <c r="T708" s="26"/>
      <c r="W708" s="85"/>
      <c r="X708" s="85"/>
      <c r="Y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</row>
    <row r="709" spans="1:56" s="27" customFormat="1">
      <c r="A709" s="250"/>
      <c r="B709" s="250"/>
      <c r="C709" s="250"/>
      <c r="D709" s="250"/>
      <c r="T709" s="26"/>
      <c r="W709" s="85"/>
      <c r="X709" s="85"/>
      <c r="Y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</row>
    <row r="710" spans="1:56" s="27" customFormat="1">
      <c r="A710" s="250"/>
      <c r="B710" s="250"/>
      <c r="C710" s="250"/>
      <c r="D710" s="250"/>
      <c r="T710" s="26"/>
      <c r="W710" s="85"/>
      <c r="X710" s="85"/>
      <c r="Y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</row>
    <row r="711" spans="1:56" s="27" customFormat="1">
      <c r="A711" s="250"/>
      <c r="B711" s="250"/>
      <c r="C711" s="250"/>
      <c r="D711" s="250"/>
      <c r="T711" s="26"/>
      <c r="W711" s="85"/>
      <c r="X711" s="85"/>
      <c r="Y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</row>
    <row r="712" spans="1:56" s="27" customFormat="1">
      <c r="A712" s="250"/>
      <c r="B712" s="250"/>
      <c r="C712" s="250"/>
      <c r="D712" s="250"/>
      <c r="T712" s="26"/>
      <c r="W712" s="85"/>
      <c r="X712" s="85"/>
      <c r="Y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</row>
    <row r="713" spans="1:56" s="27" customFormat="1">
      <c r="A713" s="250"/>
      <c r="B713" s="250"/>
      <c r="C713" s="250"/>
      <c r="D713" s="250"/>
      <c r="T713" s="26"/>
      <c r="W713" s="85"/>
      <c r="X713" s="85"/>
      <c r="Y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</row>
    <row r="714" spans="1:56" s="27" customFormat="1">
      <c r="A714" s="250"/>
      <c r="B714" s="250"/>
      <c r="C714" s="250"/>
      <c r="D714" s="250"/>
      <c r="T714" s="26"/>
      <c r="W714" s="85"/>
      <c r="X714" s="85"/>
      <c r="Y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</row>
    <row r="715" spans="1:56" s="27" customFormat="1">
      <c r="A715" s="250"/>
      <c r="B715" s="250"/>
      <c r="C715" s="250"/>
      <c r="D715" s="250"/>
      <c r="T715" s="26"/>
      <c r="W715" s="85"/>
      <c r="X715" s="85"/>
      <c r="Y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</row>
    <row r="716" spans="1:56" s="27" customFormat="1">
      <c r="A716" s="250"/>
      <c r="B716" s="250"/>
      <c r="C716" s="250"/>
      <c r="D716" s="250"/>
      <c r="T716" s="26"/>
      <c r="W716" s="85"/>
      <c r="X716" s="85"/>
      <c r="Y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</row>
    <row r="717" spans="1:56" s="27" customFormat="1">
      <c r="A717" s="250"/>
      <c r="B717" s="250"/>
      <c r="C717" s="250"/>
      <c r="D717" s="250"/>
      <c r="T717" s="26"/>
      <c r="W717" s="85"/>
      <c r="X717" s="85"/>
      <c r="Y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</row>
    <row r="718" spans="1:56" ht="19.8">
      <c r="A718" s="250"/>
      <c r="B718" s="250"/>
      <c r="C718" s="250"/>
      <c r="D718" s="250"/>
      <c r="E718" s="27"/>
      <c r="F718" s="27"/>
      <c r="G718" s="27"/>
      <c r="I718" s="27"/>
      <c r="K718" s="27"/>
      <c r="L718" s="27"/>
      <c r="M718" s="27"/>
      <c r="N718" s="27"/>
      <c r="O718" s="27"/>
      <c r="P718" s="27"/>
      <c r="Q718" s="250"/>
      <c r="R718" s="27"/>
      <c r="S718" s="27"/>
      <c r="T718" s="26"/>
      <c r="U718" s="251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K718" s="85"/>
      <c r="AR718" s="263"/>
    </row>
    <row r="719" spans="1:56" ht="19.8">
      <c r="A719" s="250"/>
      <c r="B719" s="250"/>
      <c r="C719" s="250"/>
      <c r="D719" s="250"/>
      <c r="E719" s="27"/>
      <c r="F719" s="27"/>
      <c r="G719" s="27"/>
      <c r="I719" s="27"/>
      <c r="K719" s="27"/>
      <c r="L719" s="27"/>
      <c r="M719" s="27"/>
      <c r="N719" s="27"/>
      <c r="O719" s="27"/>
      <c r="P719" s="27"/>
      <c r="Q719" s="250"/>
      <c r="R719" s="27"/>
      <c r="S719" s="27"/>
      <c r="T719" s="26"/>
      <c r="U719" s="251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K719" s="85"/>
      <c r="AR719" s="263"/>
    </row>
    <row r="720" spans="1:56" ht="19.8">
      <c r="A720" s="250"/>
      <c r="B720" s="250"/>
      <c r="C720" s="27"/>
      <c r="D720" s="27"/>
      <c r="E720" s="27"/>
      <c r="F720" s="27"/>
      <c r="G720" s="27"/>
      <c r="I720" s="27"/>
      <c r="K720" s="27"/>
      <c r="L720" s="27"/>
      <c r="M720" s="27"/>
      <c r="N720" s="27"/>
      <c r="O720" s="250"/>
      <c r="P720" s="250"/>
      <c r="Q720" s="27"/>
      <c r="R720" s="27"/>
      <c r="S720" s="26"/>
      <c r="T720" s="251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K720" s="85"/>
      <c r="AQ720" s="263"/>
    </row>
    <row r="721" spans="1:56" ht="14.25" customHeight="1">
      <c r="A721" s="250"/>
      <c r="B721" s="250"/>
      <c r="C721" s="250"/>
      <c r="D721" s="250"/>
      <c r="E721" s="27"/>
      <c r="F721" s="27"/>
      <c r="G721" s="27"/>
      <c r="I721" s="27"/>
      <c r="K721" s="27"/>
      <c r="L721" s="27"/>
      <c r="M721" s="27"/>
      <c r="N721" s="27"/>
      <c r="O721" s="27"/>
      <c r="P721" s="27"/>
      <c r="Q721" s="250"/>
      <c r="R721" s="27"/>
      <c r="S721" s="27"/>
      <c r="T721" s="26"/>
      <c r="U721" s="251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K721" s="85"/>
      <c r="AR721" s="263"/>
    </row>
    <row r="722" spans="1:56" ht="19.8">
      <c r="A722" s="250"/>
      <c r="B722" s="250"/>
      <c r="C722" s="250"/>
      <c r="D722" s="250"/>
      <c r="E722" s="27"/>
      <c r="F722" s="27"/>
      <c r="G722" s="27"/>
      <c r="I722" s="27"/>
      <c r="K722" s="27"/>
      <c r="L722" s="27"/>
      <c r="M722" s="27"/>
      <c r="N722" s="27"/>
      <c r="O722" s="27"/>
      <c r="P722" s="27"/>
      <c r="Q722" s="250"/>
      <c r="R722" s="27"/>
      <c r="S722" s="27"/>
      <c r="T722" s="26"/>
      <c r="U722" s="251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K722" s="85"/>
      <c r="AR722" s="263"/>
    </row>
    <row r="723" spans="1:56" ht="19.8">
      <c r="A723" s="250"/>
      <c r="B723" s="250"/>
      <c r="C723" s="250"/>
      <c r="D723" s="250"/>
      <c r="E723" s="27"/>
      <c r="F723" s="27"/>
      <c r="G723" s="27"/>
      <c r="I723" s="27"/>
      <c r="K723" s="27"/>
      <c r="L723" s="27"/>
      <c r="M723" s="27"/>
      <c r="N723" s="27"/>
      <c r="O723" s="27"/>
      <c r="P723" s="27"/>
      <c r="Q723" s="250"/>
      <c r="R723" s="27"/>
      <c r="S723" s="27"/>
      <c r="T723" s="26"/>
      <c r="U723" s="251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K723" s="85"/>
      <c r="AR723" s="263"/>
    </row>
    <row r="724" spans="1:56" ht="19.8">
      <c r="A724" s="250"/>
      <c r="B724" s="250"/>
      <c r="C724" s="250"/>
      <c r="D724" s="250"/>
      <c r="E724" s="27"/>
      <c r="F724" s="27"/>
      <c r="G724" s="27"/>
      <c r="I724" s="27"/>
      <c r="K724" s="27"/>
      <c r="L724" s="27"/>
      <c r="M724" s="27"/>
      <c r="N724" s="27"/>
      <c r="O724" s="27"/>
      <c r="P724" s="27"/>
      <c r="Q724" s="250"/>
      <c r="R724" s="27"/>
      <c r="S724" s="27"/>
      <c r="T724" s="26"/>
      <c r="U724" s="251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K724" s="85"/>
      <c r="AR724" s="263"/>
    </row>
    <row r="725" spans="1:56" ht="19.8">
      <c r="A725" s="250"/>
      <c r="B725" s="250"/>
      <c r="C725" s="250"/>
      <c r="D725" s="250"/>
      <c r="E725" s="27"/>
      <c r="F725" s="27"/>
      <c r="G725" s="27"/>
      <c r="I725" s="27"/>
      <c r="K725" s="27"/>
      <c r="L725" s="27"/>
      <c r="M725" s="27"/>
      <c r="N725" s="27"/>
      <c r="O725" s="27"/>
      <c r="P725" s="27"/>
      <c r="Q725" s="250"/>
      <c r="R725" s="27"/>
      <c r="S725" s="27"/>
      <c r="T725" s="26"/>
      <c r="U725" s="251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K725" s="85"/>
      <c r="AR725" s="263"/>
    </row>
    <row r="726" spans="1:56" s="27" customFormat="1">
      <c r="A726" s="250"/>
      <c r="B726" s="250"/>
      <c r="C726" s="250"/>
      <c r="D726" s="250"/>
      <c r="T726" s="26"/>
      <c r="W726" s="85"/>
      <c r="X726" s="85"/>
      <c r="Y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</row>
    <row r="727" spans="1:56" s="27" customFormat="1">
      <c r="A727" s="250"/>
      <c r="B727" s="250"/>
      <c r="C727" s="250"/>
      <c r="D727" s="250"/>
      <c r="T727" s="26"/>
      <c r="W727" s="85"/>
      <c r="X727" s="85"/>
      <c r="Y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</row>
    <row r="728" spans="1:56" s="27" customFormat="1">
      <c r="A728" s="250"/>
      <c r="B728" s="250"/>
      <c r="C728" s="250"/>
      <c r="D728" s="250"/>
      <c r="T728" s="26"/>
      <c r="W728" s="85"/>
      <c r="X728" s="85"/>
      <c r="Y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</row>
    <row r="729" spans="1:56" s="27" customFormat="1">
      <c r="A729" s="250"/>
      <c r="B729" s="250"/>
      <c r="C729" s="250"/>
      <c r="D729" s="250"/>
      <c r="T729" s="26"/>
      <c r="W729" s="85"/>
      <c r="X729" s="85"/>
      <c r="Y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</row>
    <row r="730" spans="1:56" s="27" customFormat="1">
      <c r="A730" s="250"/>
      <c r="B730" s="250"/>
      <c r="C730" s="250"/>
      <c r="D730" s="250"/>
      <c r="T730" s="26"/>
      <c r="W730" s="85"/>
      <c r="X730" s="85"/>
      <c r="Y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</row>
    <row r="731" spans="1:56" s="27" customFormat="1">
      <c r="A731" s="250"/>
      <c r="B731" s="250"/>
      <c r="C731" s="250"/>
      <c r="D731" s="250"/>
      <c r="T731" s="26"/>
      <c r="W731" s="85"/>
      <c r="X731" s="85"/>
      <c r="Y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</row>
    <row r="732" spans="1:56" s="27" customFormat="1">
      <c r="A732" s="250"/>
      <c r="B732" s="250"/>
      <c r="C732" s="250"/>
      <c r="D732" s="250"/>
      <c r="T732" s="26"/>
      <c r="W732" s="85"/>
      <c r="X732" s="85"/>
      <c r="Y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</row>
    <row r="733" spans="1:56" s="27" customFormat="1">
      <c r="A733" s="250"/>
      <c r="B733" s="250"/>
      <c r="C733" s="250"/>
      <c r="D733" s="250"/>
      <c r="T733" s="26"/>
      <c r="W733" s="85"/>
      <c r="X733" s="85"/>
      <c r="Y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</row>
    <row r="734" spans="1:56" s="27" customFormat="1">
      <c r="A734" s="250"/>
      <c r="B734" s="250"/>
      <c r="C734" s="250"/>
      <c r="D734" s="250"/>
      <c r="T734" s="26"/>
      <c r="W734" s="85"/>
      <c r="X734" s="85"/>
      <c r="Y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</row>
    <row r="735" spans="1:56" s="27" customFormat="1">
      <c r="A735" s="250"/>
      <c r="B735" s="250"/>
      <c r="C735" s="250"/>
      <c r="D735" s="250"/>
      <c r="T735" s="26"/>
      <c r="W735" s="85"/>
      <c r="X735" s="85"/>
      <c r="Y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</row>
    <row r="736" spans="1:56" s="27" customFormat="1">
      <c r="A736" s="250"/>
      <c r="B736" s="250"/>
      <c r="C736" s="250"/>
      <c r="D736" s="250"/>
      <c r="T736" s="26"/>
      <c r="W736" s="85"/>
      <c r="X736" s="85"/>
      <c r="Y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</row>
    <row r="737" spans="1:56" s="27" customFormat="1">
      <c r="A737" s="250"/>
      <c r="B737" s="250"/>
      <c r="C737" s="250"/>
      <c r="D737" s="250"/>
      <c r="T737" s="26"/>
      <c r="W737" s="85"/>
      <c r="X737" s="85"/>
      <c r="Y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</row>
    <row r="738" spans="1:56" s="27" customFormat="1">
      <c r="A738" s="250"/>
      <c r="B738" s="250"/>
      <c r="C738" s="250"/>
      <c r="D738" s="250"/>
      <c r="T738" s="26"/>
      <c r="W738" s="85"/>
      <c r="X738" s="85"/>
      <c r="Y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</row>
    <row r="739" spans="1:56" s="27" customFormat="1">
      <c r="A739" s="250"/>
      <c r="B739" s="250"/>
      <c r="C739" s="250"/>
      <c r="D739" s="250"/>
      <c r="T739" s="26"/>
      <c r="W739" s="85"/>
      <c r="X739" s="85"/>
      <c r="Y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</row>
    <row r="740" spans="1:56" s="27" customFormat="1">
      <c r="A740" s="250"/>
      <c r="B740" s="250"/>
      <c r="C740" s="250"/>
      <c r="D740" s="250"/>
      <c r="T740" s="26"/>
      <c r="W740" s="85"/>
      <c r="X740" s="85"/>
      <c r="Y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</row>
    <row r="741" spans="1:56" ht="19.8">
      <c r="A741" s="250"/>
      <c r="B741" s="250"/>
      <c r="C741" s="250"/>
      <c r="D741" s="250"/>
      <c r="E741" s="27"/>
      <c r="F741" s="27"/>
      <c r="G741" s="27"/>
      <c r="I741" s="27"/>
      <c r="K741" s="27"/>
      <c r="L741" s="27"/>
      <c r="M741" s="27"/>
      <c r="N741" s="27"/>
      <c r="O741" s="27"/>
      <c r="P741" s="27"/>
      <c r="Q741" s="250"/>
      <c r="R741" s="27"/>
      <c r="S741" s="27"/>
      <c r="T741" s="26"/>
      <c r="U741" s="251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K741" s="85"/>
      <c r="AR741" s="263"/>
    </row>
    <row r="742" spans="1:56" ht="19.8">
      <c r="A742" s="250"/>
      <c r="B742" s="250"/>
      <c r="C742" s="250"/>
      <c r="D742" s="250"/>
      <c r="E742" s="27"/>
      <c r="F742" s="27"/>
      <c r="G742" s="27"/>
      <c r="I742" s="27"/>
      <c r="K742" s="27"/>
      <c r="L742" s="27"/>
      <c r="M742" s="27"/>
      <c r="N742" s="27"/>
      <c r="O742" s="27"/>
      <c r="P742" s="27"/>
      <c r="Q742" s="250"/>
      <c r="R742" s="27"/>
      <c r="S742" s="27"/>
      <c r="T742" s="26"/>
      <c r="U742" s="251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K742" s="85"/>
      <c r="AR742" s="263"/>
    </row>
    <row r="743" spans="1:56" ht="19.8">
      <c r="A743" s="250"/>
      <c r="B743" s="250"/>
      <c r="C743" s="250"/>
      <c r="D743" s="250"/>
      <c r="E743" s="27"/>
      <c r="F743" s="27"/>
      <c r="G743" s="27"/>
      <c r="I743" s="27"/>
      <c r="K743" s="27"/>
      <c r="L743" s="27"/>
      <c r="M743" s="27"/>
      <c r="N743" s="27"/>
      <c r="O743" s="27"/>
      <c r="P743" s="27"/>
      <c r="Q743" s="250"/>
      <c r="R743" s="250"/>
      <c r="S743" s="27"/>
      <c r="T743" s="27"/>
      <c r="U743" s="26"/>
      <c r="V743" s="251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K743" s="85"/>
      <c r="AS743" s="263"/>
    </row>
    <row r="744" spans="1:56" ht="14.25" customHeight="1">
      <c r="A744" s="250"/>
      <c r="B744" s="250"/>
      <c r="C744" s="250"/>
      <c r="D744" s="250"/>
      <c r="E744" s="27"/>
      <c r="F744" s="27"/>
      <c r="G744" s="27"/>
      <c r="I744" s="27"/>
      <c r="K744" s="27"/>
      <c r="L744" s="27"/>
      <c r="M744" s="27"/>
      <c r="N744" s="27"/>
      <c r="O744" s="27"/>
      <c r="P744" s="27"/>
      <c r="Q744" s="250"/>
      <c r="R744" s="27"/>
      <c r="S744" s="27"/>
      <c r="T744" s="26"/>
      <c r="U744" s="251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K744" s="85"/>
      <c r="AR744" s="263"/>
    </row>
    <row r="745" spans="1:56" ht="19.8">
      <c r="A745" s="250"/>
      <c r="B745" s="250"/>
      <c r="C745" s="250"/>
      <c r="D745" s="250"/>
      <c r="E745" s="27"/>
      <c r="F745" s="27"/>
      <c r="G745" s="27"/>
      <c r="I745" s="27"/>
      <c r="K745" s="27"/>
      <c r="L745" s="27"/>
      <c r="M745" s="27"/>
      <c r="N745" s="27"/>
      <c r="O745" s="27"/>
      <c r="P745" s="27"/>
      <c r="Q745" s="250"/>
      <c r="R745" s="27"/>
      <c r="S745" s="27"/>
      <c r="T745" s="26"/>
      <c r="U745" s="251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K745" s="85"/>
      <c r="AR745" s="263"/>
    </row>
    <row r="746" spans="1:56" ht="19.8">
      <c r="A746" s="250"/>
      <c r="B746" s="250"/>
      <c r="C746" s="250"/>
      <c r="D746" s="250"/>
      <c r="E746" s="27"/>
      <c r="F746" s="27"/>
      <c r="G746" s="27"/>
      <c r="I746" s="27"/>
      <c r="K746" s="27"/>
      <c r="L746" s="27"/>
      <c r="M746" s="27"/>
      <c r="N746" s="27"/>
      <c r="O746" s="27"/>
      <c r="P746" s="27"/>
      <c r="Q746" s="250"/>
      <c r="R746" s="27"/>
      <c r="S746" s="27"/>
      <c r="T746" s="26"/>
      <c r="U746" s="251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K746" s="85"/>
      <c r="AR746" s="263"/>
    </row>
    <row r="747" spans="1:56" ht="19.8">
      <c r="A747" s="250"/>
      <c r="B747" s="250"/>
      <c r="C747" s="250"/>
      <c r="D747" s="250"/>
      <c r="E747" s="27"/>
      <c r="F747" s="27"/>
      <c r="G747" s="27"/>
      <c r="I747" s="27"/>
      <c r="K747" s="27"/>
      <c r="L747" s="27"/>
      <c r="M747" s="27"/>
      <c r="N747" s="27"/>
      <c r="O747" s="27"/>
      <c r="P747" s="27"/>
      <c r="Q747" s="250"/>
      <c r="R747" s="27"/>
      <c r="S747" s="27"/>
      <c r="T747" s="26"/>
      <c r="U747" s="251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K747" s="85"/>
      <c r="AR747" s="263"/>
    </row>
    <row r="748" spans="1:56" ht="19.8">
      <c r="A748" s="250"/>
      <c r="B748" s="250"/>
      <c r="C748" s="250"/>
      <c r="D748" s="250"/>
      <c r="E748" s="27"/>
      <c r="F748" s="27"/>
      <c r="G748" s="27"/>
      <c r="I748" s="27"/>
      <c r="K748" s="27"/>
      <c r="L748" s="27"/>
      <c r="M748" s="27"/>
      <c r="N748" s="27"/>
      <c r="O748" s="27"/>
      <c r="P748" s="27"/>
      <c r="Q748" s="250"/>
      <c r="R748" s="27"/>
      <c r="S748" s="27"/>
      <c r="T748" s="26"/>
      <c r="U748" s="251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K748" s="85"/>
      <c r="AR748" s="263"/>
    </row>
    <row r="749" spans="1:56" s="27" customFormat="1">
      <c r="A749" s="250"/>
      <c r="B749" s="250"/>
      <c r="C749" s="250"/>
      <c r="D749" s="250"/>
      <c r="T749" s="26"/>
      <c r="W749" s="85"/>
      <c r="X749" s="85"/>
      <c r="Y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</row>
    <row r="750" spans="1:56" s="27" customFormat="1">
      <c r="A750" s="250"/>
      <c r="B750" s="250"/>
      <c r="C750" s="250"/>
      <c r="D750" s="250"/>
      <c r="T750" s="26"/>
      <c r="W750" s="85"/>
      <c r="X750" s="85"/>
      <c r="Y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</row>
    <row r="751" spans="1:56" s="27" customFormat="1">
      <c r="A751" s="250"/>
      <c r="B751" s="250"/>
      <c r="C751" s="250"/>
      <c r="D751" s="250"/>
      <c r="T751" s="26"/>
      <c r="W751" s="85"/>
      <c r="X751" s="85"/>
      <c r="Y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</row>
    <row r="752" spans="1:56" s="27" customFormat="1">
      <c r="A752" s="250"/>
      <c r="B752" s="250"/>
      <c r="C752" s="250"/>
      <c r="D752" s="250"/>
      <c r="T752" s="26"/>
      <c r="W752" s="85"/>
      <c r="X752" s="85"/>
      <c r="Y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</row>
    <row r="753" spans="1:56" s="27" customFormat="1">
      <c r="A753" s="250"/>
      <c r="B753" s="250"/>
      <c r="C753" s="250"/>
      <c r="D753" s="250"/>
      <c r="T753" s="26"/>
      <c r="W753" s="85"/>
      <c r="X753" s="85"/>
      <c r="Y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</row>
    <row r="754" spans="1:56" s="27" customFormat="1">
      <c r="A754" s="250"/>
      <c r="B754" s="250"/>
      <c r="C754" s="250"/>
      <c r="D754" s="250"/>
      <c r="T754" s="26"/>
      <c r="W754" s="85"/>
      <c r="X754" s="85"/>
      <c r="Y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</row>
    <row r="755" spans="1:56" s="27" customFormat="1">
      <c r="A755" s="250"/>
      <c r="B755" s="250"/>
      <c r="C755" s="250"/>
      <c r="D755" s="250"/>
      <c r="T755" s="26"/>
      <c r="W755" s="85"/>
      <c r="X755" s="85"/>
      <c r="Y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</row>
    <row r="756" spans="1:56" s="27" customFormat="1">
      <c r="A756" s="250"/>
      <c r="B756" s="250"/>
      <c r="C756" s="250"/>
      <c r="D756" s="250"/>
      <c r="T756" s="26"/>
      <c r="W756" s="85"/>
      <c r="X756" s="85"/>
      <c r="Y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</row>
    <row r="757" spans="1:56" s="27" customFormat="1">
      <c r="A757" s="250"/>
      <c r="B757" s="250"/>
      <c r="C757" s="250"/>
      <c r="D757" s="250"/>
      <c r="T757" s="26"/>
      <c r="W757" s="85"/>
      <c r="X757" s="85"/>
      <c r="Y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</row>
    <row r="758" spans="1:56" s="27" customFormat="1">
      <c r="A758" s="250"/>
      <c r="B758" s="250"/>
      <c r="C758" s="250"/>
      <c r="D758" s="250"/>
      <c r="T758" s="26"/>
      <c r="W758" s="85"/>
      <c r="X758" s="85"/>
      <c r="Y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</row>
    <row r="759" spans="1:56" s="27" customFormat="1">
      <c r="A759" s="250"/>
      <c r="B759" s="250"/>
      <c r="C759" s="250"/>
      <c r="D759" s="250"/>
      <c r="T759" s="26"/>
      <c r="W759" s="85"/>
      <c r="X759" s="85"/>
      <c r="Y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</row>
    <row r="760" spans="1:56" s="27" customFormat="1">
      <c r="A760" s="250"/>
      <c r="B760" s="250"/>
      <c r="C760" s="250"/>
      <c r="D760" s="250"/>
      <c r="T760" s="26"/>
      <c r="W760" s="85"/>
      <c r="X760" s="85"/>
      <c r="Y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</row>
    <row r="761" spans="1:56" s="27" customFormat="1">
      <c r="A761" s="250"/>
      <c r="B761" s="250"/>
      <c r="C761" s="250"/>
      <c r="D761" s="250"/>
      <c r="T761" s="26"/>
      <c r="W761" s="85"/>
      <c r="X761" s="85"/>
      <c r="Y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</row>
    <row r="762" spans="1:56" s="27" customFormat="1">
      <c r="A762" s="250"/>
      <c r="B762" s="250"/>
      <c r="C762" s="250"/>
      <c r="D762" s="250"/>
      <c r="T762" s="26"/>
      <c r="W762" s="85"/>
      <c r="X762" s="85"/>
      <c r="Y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</row>
    <row r="763" spans="1:56" s="27" customFormat="1">
      <c r="A763" s="250"/>
      <c r="B763" s="250"/>
      <c r="C763" s="250"/>
      <c r="D763" s="250"/>
      <c r="T763" s="26"/>
      <c r="W763" s="85"/>
      <c r="X763" s="85"/>
      <c r="Y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</row>
    <row r="764" spans="1:56" ht="19.8">
      <c r="A764" s="250"/>
      <c r="B764" s="250"/>
      <c r="C764" s="250"/>
      <c r="D764" s="250"/>
      <c r="E764" s="27"/>
      <c r="F764" s="27"/>
      <c r="G764" s="27"/>
      <c r="I764" s="27"/>
      <c r="K764" s="27"/>
      <c r="L764" s="27"/>
      <c r="M764" s="27"/>
      <c r="N764" s="27"/>
      <c r="O764" s="27"/>
      <c r="P764" s="27"/>
      <c r="Q764" s="250"/>
      <c r="R764" s="27"/>
      <c r="S764" s="27"/>
      <c r="T764" s="26"/>
      <c r="U764" s="251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K764" s="85"/>
      <c r="AR764" s="263"/>
    </row>
    <row r="765" spans="1:56" ht="19.8">
      <c r="A765" s="250"/>
      <c r="B765" s="250"/>
      <c r="C765" s="250"/>
      <c r="D765" s="250"/>
      <c r="E765" s="27"/>
      <c r="F765" s="27"/>
      <c r="G765" s="27"/>
      <c r="I765" s="27"/>
      <c r="K765" s="27"/>
      <c r="L765" s="27"/>
      <c r="M765" s="27"/>
      <c r="N765" s="27"/>
      <c r="O765" s="27"/>
      <c r="P765" s="27"/>
      <c r="Q765" s="250"/>
      <c r="R765" s="27"/>
      <c r="S765" s="27"/>
      <c r="T765" s="26"/>
      <c r="U765" s="251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K765" s="85"/>
      <c r="AR765" s="263"/>
    </row>
    <row r="766" spans="1:56" ht="19.8">
      <c r="A766" s="250"/>
      <c r="B766" s="250"/>
      <c r="C766" s="27"/>
      <c r="D766" s="27"/>
      <c r="E766" s="27"/>
      <c r="F766" s="27"/>
      <c r="G766" s="27"/>
      <c r="I766" s="27"/>
      <c r="K766" s="27"/>
      <c r="L766" s="27"/>
      <c r="M766" s="27"/>
      <c r="N766" s="27"/>
      <c r="O766" s="250"/>
      <c r="P766" s="27"/>
      <c r="Q766" s="27"/>
      <c r="R766" s="26"/>
      <c r="S766" s="251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K766" s="85"/>
      <c r="AP766" s="263"/>
    </row>
    <row r="767" spans="1:56" ht="14.25" customHeight="1">
      <c r="A767" s="250"/>
      <c r="B767" s="250"/>
      <c r="C767" s="250"/>
      <c r="D767" s="250"/>
      <c r="E767" s="27"/>
      <c r="F767" s="27"/>
      <c r="G767" s="27"/>
      <c r="I767" s="27"/>
      <c r="K767" s="27"/>
      <c r="L767" s="27"/>
      <c r="M767" s="27"/>
      <c r="N767" s="27"/>
      <c r="O767" s="27"/>
      <c r="P767" s="27"/>
      <c r="Q767" s="250"/>
      <c r="R767" s="27"/>
      <c r="S767" s="27"/>
      <c r="T767" s="26"/>
      <c r="U767" s="251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K767" s="85"/>
      <c r="AR767" s="263"/>
    </row>
    <row r="768" spans="1:56" ht="19.8">
      <c r="A768" s="250"/>
      <c r="B768" s="250"/>
      <c r="C768" s="250"/>
      <c r="D768" s="250"/>
      <c r="E768" s="27"/>
      <c r="F768" s="27"/>
      <c r="G768" s="27"/>
      <c r="I768" s="27"/>
      <c r="K768" s="27"/>
      <c r="L768" s="27"/>
      <c r="M768" s="27"/>
      <c r="N768" s="27"/>
      <c r="O768" s="27"/>
      <c r="P768" s="27"/>
      <c r="Q768" s="250"/>
      <c r="R768" s="27"/>
      <c r="S768" s="27"/>
      <c r="T768" s="26"/>
      <c r="U768" s="251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K768" s="85"/>
      <c r="AR768" s="263"/>
    </row>
    <row r="769" spans="1:56" ht="19.8">
      <c r="A769" s="250"/>
      <c r="B769" s="250"/>
      <c r="C769" s="250"/>
      <c r="D769" s="250"/>
      <c r="E769" s="27"/>
      <c r="F769" s="27"/>
      <c r="G769" s="27"/>
      <c r="I769" s="27"/>
      <c r="K769" s="27"/>
      <c r="L769" s="27"/>
      <c r="M769" s="27"/>
      <c r="N769" s="27"/>
      <c r="O769" s="27"/>
      <c r="P769" s="27"/>
      <c r="Q769" s="250"/>
      <c r="R769" s="27"/>
      <c r="S769" s="27"/>
      <c r="T769" s="26"/>
      <c r="U769" s="251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K769" s="85"/>
      <c r="AR769" s="263"/>
    </row>
    <row r="770" spans="1:56" ht="19.8">
      <c r="A770" s="250"/>
      <c r="B770" s="250"/>
      <c r="C770" s="250"/>
      <c r="D770" s="250"/>
      <c r="E770" s="27"/>
      <c r="F770" s="27"/>
      <c r="G770" s="27"/>
      <c r="I770" s="27"/>
      <c r="K770" s="27"/>
      <c r="L770" s="27"/>
      <c r="M770" s="27"/>
      <c r="N770" s="27"/>
      <c r="O770" s="27"/>
      <c r="P770" s="27"/>
      <c r="Q770" s="250"/>
      <c r="R770" s="27"/>
      <c r="S770" s="27"/>
      <c r="T770" s="26"/>
      <c r="U770" s="251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K770" s="85"/>
      <c r="AR770" s="263"/>
    </row>
    <row r="771" spans="1:56" ht="19.8">
      <c r="A771" s="250"/>
      <c r="B771" s="250"/>
      <c r="C771" s="250"/>
      <c r="D771" s="250"/>
      <c r="E771" s="27"/>
      <c r="F771" s="27"/>
      <c r="G771" s="27"/>
      <c r="I771" s="27"/>
      <c r="K771" s="27"/>
      <c r="L771" s="27"/>
      <c r="M771" s="27"/>
      <c r="N771" s="27"/>
      <c r="O771" s="27"/>
      <c r="P771" s="27"/>
      <c r="Q771" s="250"/>
      <c r="R771" s="27"/>
      <c r="S771" s="27"/>
      <c r="T771" s="26"/>
      <c r="U771" s="251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K771" s="85"/>
      <c r="AR771" s="263"/>
    </row>
    <row r="772" spans="1:56" s="27" customFormat="1">
      <c r="A772" s="250"/>
      <c r="B772" s="250"/>
      <c r="C772" s="250"/>
      <c r="D772" s="250"/>
      <c r="T772" s="26"/>
      <c r="W772" s="85"/>
      <c r="X772" s="85"/>
      <c r="Y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</row>
    <row r="773" spans="1:56" s="27" customFormat="1">
      <c r="A773" s="250"/>
      <c r="B773" s="250"/>
      <c r="C773" s="250"/>
      <c r="D773" s="250"/>
      <c r="T773" s="26"/>
      <c r="W773" s="85"/>
      <c r="X773" s="85"/>
      <c r="Y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</row>
    <row r="774" spans="1:56" s="27" customFormat="1">
      <c r="A774" s="250"/>
      <c r="B774" s="250"/>
      <c r="C774" s="250"/>
      <c r="D774" s="250"/>
      <c r="T774" s="26"/>
      <c r="W774" s="85"/>
      <c r="X774" s="85"/>
      <c r="Y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</row>
    <row r="775" spans="1:56" s="27" customFormat="1">
      <c r="A775" s="250"/>
      <c r="B775" s="250"/>
      <c r="C775" s="250"/>
      <c r="D775" s="250"/>
      <c r="T775" s="26"/>
      <c r="W775" s="85"/>
      <c r="X775" s="85"/>
      <c r="Y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</row>
    <row r="776" spans="1:56" s="27" customFormat="1">
      <c r="A776" s="250"/>
      <c r="B776" s="250"/>
      <c r="C776" s="250"/>
      <c r="D776" s="250"/>
      <c r="T776" s="26"/>
      <c r="W776" s="85"/>
      <c r="X776" s="85"/>
      <c r="Y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</row>
    <row r="777" spans="1:56" s="27" customFormat="1">
      <c r="A777" s="250"/>
      <c r="B777" s="250"/>
      <c r="C777" s="250"/>
      <c r="D777" s="250"/>
      <c r="T777" s="26"/>
      <c r="W777" s="85"/>
      <c r="X777" s="85"/>
      <c r="Y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</row>
    <row r="778" spans="1:56" s="27" customFormat="1">
      <c r="A778" s="250"/>
      <c r="B778" s="250"/>
      <c r="C778" s="250"/>
      <c r="D778" s="250"/>
      <c r="T778" s="26"/>
      <c r="W778" s="85"/>
      <c r="X778" s="85"/>
      <c r="Y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</row>
    <row r="779" spans="1:56" s="27" customFormat="1">
      <c r="A779" s="250"/>
      <c r="B779" s="250"/>
      <c r="C779" s="250"/>
      <c r="D779" s="250"/>
      <c r="T779" s="26"/>
      <c r="W779" s="85"/>
      <c r="X779" s="85"/>
      <c r="Y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</row>
    <row r="780" spans="1:56" s="27" customFormat="1">
      <c r="A780" s="250"/>
      <c r="B780" s="250"/>
      <c r="C780" s="250"/>
      <c r="D780" s="250"/>
      <c r="T780" s="26"/>
      <c r="W780" s="85"/>
      <c r="X780" s="85"/>
      <c r="Y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</row>
    <row r="781" spans="1:56" s="27" customFormat="1">
      <c r="A781" s="250"/>
      <c r="B781" s="250"/>
      <c r="C781" s="250"/>
      <c r="D781" s="250"/>
      <c r="T781" s="26"/>
      <c r="W781" s="85"/>
      <c r="X781" s="85"/>
      <c r="Y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</row>
    <row r="782" spans="1:56" s="27" customFormat="1">
      <c r="A782" s="250"/>
      <c r="B782" s="250"/>
      <c r="C782" s="250"/>
      <c r="D782" s="250"/>
      <c r="T782" s="26"/>
      <c r="W782" s="85"/>
      <c r="X782" s="85"/>
      <c r="Y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</row>
    <row r="783" spans="1:56" s="27" customFormat="1">
      <c r="A783" s="250"/>
      <c r="B783" s="250"/>
      <c r="C783" s="250"/>
      <c r="D783" s="250"/>
      <c r="T783" s="26"/>
      <c r="W783" s="85"/>
      <c r="X783" s="85"/>
      <c r="Y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</row>
    <row r="784" spans="1:56" s="27" customFormat="1">
      <c r="A784" s="250"/>
      <c r="B784" s="250"/>
      <c r="C784" s="250"/>
      <c r="D784" s="250"/>
      <c r="T784" s="26"/>
      <c r="W784" s="85"/>
      <c r="X784" s="85"/>
      <c r="Y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</row>
    <row r="785" spans="1:56" s="27" customFormat="1">
      <c r="A785" s="250"/>
      <c r="B785" s="250"/>
      <c r="C785" s="250"/>
      <c r="D785" s="250"/>
      <c r="T785" s="26"/>
      <c r="W785" s="85"/>
      <c r="X785" s="85"/>
      <c r="Y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</row>
    <row r="786" spans="1:56" s="27" customFormat="1">
      <c r="A786" s="250"/>
      <c r="B786" s="250"/>
      <c r="C786" s="250"/>
      <c r="D786" s="250"/>
      <c r="T786" s="26"/>
      <c r="W786" s="85"/>
      <c r="X786" s="85"/>
      <c r="Y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</row>
    <row r="787" spans="1:56" ht="19.8">
      <c r="A787" s="250"/>
      <c r="B787" s="250"/>
      <c r="C787" s="250"/>
      <c r="D787" s="250"/>
      <c r="E787" s="27"/>
      <c r="F787" s="27"/>
      <c r="G787" s="27"/>
      <c r="I787" s="27"/>
      <c r="K787" s="27"/>
      <c r="L787" s="27"/>
      <c r="M787" s="27"/>
      <c r="N787" s="27"/>
      <c r="O787" s="27"/>
      <c r="P787" s="27"/>
      <c r="Q787" s="250"/>
      <c r="R787" s="27"/>
      <c r="S787" s="27"/>
      <c r="T787" s="26"/>
      <c r="U787" s="251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K787" s="85"/>
      <c r="AR787" s="263"/>
    </row>
    <row r="788" spans="1:56" ht="19.8">
      <c r="A788" s="250"/>
      <c r="B788" s="250"/>
      <c r="C788" s="250"/>
      <c r="D788" s="250"/>
      <c r="E788" s="27"/>
      <c r="F788" s="27"/>
      <c r="G788" s="27"/>
      <c r="I788" s="27"/>
      <c r="K788" s="27"/>
      <c r="L788" s="27"/>
      <c r="M788" s="27"/>
      <c r="N788" s="27"/>
      <c r="O788" s="27"/>
      <c r="P788" s="27"/>
      <c r="Q788" s="250"/>
      <c r="R788" s="27"/>
      <c r="S788" s="27"/>
      <c r="T788" s="26"/>
      <c r="U788" s="251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K788" s="85"/>
      <c r="AR788" s="263"/>
    </row>
    <row r="789" spans="1:56" ht="19.8">
      <c r="A789" s="250"/>
      <c r="B789" s="250"/>
      <c r="C789" s="27"/>
      <c r="D789" s="27"/>
      <c r="E789" s="27"/>
      <c r="F789" s="27"/>
      <c r="G789" s="27"/>
      <c r="I789" s="27"/>
      <c r="K789" s="27"/>
      <c r="L789" s="27"/>
      <c r="M789" s="27"/>
      <c r="N789" s="27"/>
      <c r="O789" s="250"/>
      <c r="P789" s="27"/>
      <c r="Q789" s="27"/>
      <c r="R789" s="26"/>
      <c r="S789" s="251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K789" s="85"/>
      <c r="AP789" s="263"/>
    </row>
    <row r="790" spans="1:56" ht="14.25" customHeight="1">
      <c r="A790" s="250"/>
      <c r="B790" s="250"/>
      <c r="C790" s="250"/>
      <c r="D790" s="250"/>
      <c r="E790" s="27"/>
      <c r="F790" s="27"/>
      <c r="G790" s="27"/>
      <c r="I790" s="27"/>
      <c r="K790" s="27"/>
      <c r="L790" s="27"/>
      <c r="M790" s="27"/>
      <c r="N790" s="27"/>
      <c r="O790" s="27"/>
      <c r="P790" s="27"/>
      <c r="Q790" s="250"/>
      <c r="R790" s="27"/>
      <c r="S790" s="27"/>
      <c r="T790" s="26"/>
      <c r="U790" s="251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K790" s="85"/>
      <c r="AR790" s="263"/>
    </row>
    <row r="791" spans="1:56" ht="19.8">
      <c r="A791" s="250"/>
      <c r="B791" s="250"/>
      <c r="C791" s="250"/>
      <c r="D791" s="250"/>
      <c r="E791" s="27"/>
      <c r="F791" s="27"/>
      <c r="G791" s="27"/>
      <c r="I791" s="27"/>
      <c r="K791" s="27"/>
      <c r="L791" s="27"/>
      <c r="M791" s="27"/>
      <c r="N791" s="27"/>
      <c r="O791" s="27"/>
      <c r="P791" s="27"/>
      <c r="Q791" s="250"/>
      <c r="R791" s="27"/>
      <c r="S791" s="27"/>
      <c r="T791" s="26"/>
      <c r="U791" s="251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K791" s="85"/>
      <c r="AR791" s="263"/>
    </row>
    <row r="792" spans="1:56" ht="19.8">
      <c r="A792" s="250"/>
      <c r="B792" s="250"/>
      <c r="C792" s="250"/>
      <c r="D792" s="250"/>
      <c r="E792" s="27"/>
      <c r="F792" s="27"/>
      <c r="G792" s="27"/>
      <c r="I792" s="27"/>
      <c r="K792" s="27"/>
      <c r="L792" s="27"/>
      <c r="M792" s="27"/>
      <c r="N792" s="27"/>
      <c r="O792" s="27"/>
      <c r="P792" s="27"/>
      <c r="Q792" s="250"/>
      <c r="R792" s="27"/>
      <c r="S792" s="27"/>
      <c r="T792" s="26"/>
      <c r="U792" s="251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K792" s="85"/>
      <c r="AR792" s="263"/>
    </row>
    <row r="793" spans="1:56" ht="19.8">
      <c r="A793" s="250"/>
      <c r="B793" s="250"/>
      <c r="C793" s="250"/>
      <c r="D793" s="250"/>
      <c r="E793" s="27"/>
      <c r="F793" s="27"/>
      <c r="G793" s="27"/>
      <c r="I793" s="27"/>
      <c r="K793" s="27"/>
      <c r="L793" s="27"/>
      <c r="M793" s="27"/>
      <c r="N793" s="27"/>
      <c r="O793" s="27"/>
      <c r="P793" s="27"/>
      <c r="Q793" s="250"/>
      <c r="R793" s="27"/>
      <c r="S793" s="27"/>
      <c r="T793" s="26"/>
      <c r="U793" s="251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K793" s="85"/>
      <c r="AR793" s="263"/>
    </row>
    <row r="794" spans="1:56" ht="19.8">
      <c r="A794" s="250"/>
      <c r="B794" s="250"/>
      <c r="C794" s="250"/>
      <c r="D794" s="250"/>
      <c r="E794" s="27"/>
      <c r="F794" s="27"/>
      <c r="G794" s="27"/>
      <c r="I794" s="27"/>
      <c r="K794" s="27"/>
      <c r="L794" s="27"/>
      <c r="M794" s="27"/>
      <c r="N794" s="27"/>
      <c r="O794" s="27"/>
      <c r="P794" s="27"/>
      <c r="Q794" s="250"/>
      <c r="R794" s="27"/>
      <c r="S794" s="27"/>
      <c r="T794" s="26"/>
      <c r="U794" s="251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K794" s="85"/>
      <c r="AR794" s="263"/>
    </row>
    <row r="795" spans="1:56" s="27" customFormat="1">
      <c r="A795" s="250"/>
      <c r="B795" s="250"/>
      <c r="C795" s="250"/>
      <c r="D795" s="250"/>
      <c r="T795" s="26"/>
      <c r="W795" s="85"/>
      <c r="X795" s="85"/>
      <c r="Y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</row>
    <row r="796" spans="1:56" s="27" customFormat="1">
      <c r="A796" s="250"/>
      <c r="B796" s="250"/>
      <c r="C796" s="250"/>
      <c r="D796" s="250"/>
      <c r="T796" s="26"/>
      <c r="W796" s="85"/>
      <c r="X796" s="85"/>
      <c r="Y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</row>
    <row r="797" spans="1:56" s="27" customFormat="1">
      <c r="A797" s="250"/>
      <c r="B797" s="250"/>
      <c r="C797" s="250"/>
      <c r="D797" s="250"/>
      <c r="S797" s="32"/>
      <c r="W797" s="85"/>
      <c r="X797" s="85"/>
      <c r="Y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</row>
    <row r="798" spans="1:56" s="27" customFormat="1">
      <c r="A798" s="250"/>
      <c r="B798" s="250"/>
      <c r="C798" s="250"/>
      <c r="D798" s="250"/>
      <c r="S798" s="32"/>
      <c r="W798" s="85"/>
      <c r="X798" s="85"/>
      <c r="Y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</row>
    <row r="799" spans="1:56" s="27" customFormat="1">
      <c r="A799" s="250"/>
      <c r="B799" s="250"/>
      <c r="C799" s="250"/>
      <c r="D799" s="250"/>
      <c r="S799" s="32"/>
      <c r="W799" s="85"/>
      <c r="X799" s="85"/>
      <c r="Y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</row>
    <row r="800" spans="1:56" s="27" customFormat="1">
      <c r="A800" s="250"/>
      <c r="B800" s="250"/>
      <c r="C800" s="250"/>
      <c r="D800" s="250"/>
      <c r="S800" s="32"/>
      <c r="W800" s="85"/>
      <c r="X800" s="85"/>
      <c r="Y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</row>
    <row r="801" spans="1:56" s="27" customFormat="1">
      <c r="A801" s="250"/>
      <c r="B801" s="250"/>
      <c r="C801" s="250"/>
      <c r="D801" s="250"/>
      <c r="S801" s="32"/>
      <c r="W801" s="85"/>
      <c r="X801" s="85"/>
      <c r="Y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</row>
    <row r="802" spans="1:56" s="27" customFormat="1">
      <c r="A802" s="250"/>
      <c r="B802" s="250"/>
      <c r="C802" s="250"/>
      <c r="D802" s="250"/>
      <c r="S802" s="32"/>
      <c r="W802" s="85"/>
      <c r="X802" s="85"/>
      <c r="Y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</row>
    <row r="803" spans="1:56" s="27" customFormat="1">
      <c r="A803" s="250"/>
      <c r="B803" s="250"/>
      <c r="C803" s="250"/>
      <c r="D803" s="250"/>
      <c r="S803" s="32"/>
      <c r="W803" s="85"/>
      <c r="X803" s="85"/>
      <c r="Y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</row>
    <row r="804" spans="1:56" s="27" customFormat="1">
      <c r="A804" s="250"/>
      <c r="B804" s="250"/>
      <c r="C804" s="250"/>
      <c r="D804" s="250"/>
      <c r="S804" s="32"/>
      <c r="W804" s="85"/>
      <c r="X804" s="85"/>
      <c r="Y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</row>
    <row r="805" spans="1:56" s="27" customFormat="1">
      <c r="A805" s="250"/>
      <c r="B805" s="250"/>
      <c r="C805" s="250"/>
      <c r="D805" s="250"/>
      <c r="S805" s="32"/>
      <c r="W805" s="85"/>
      <c r="X805" s="85"/>
      <c r="Y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</row>
    <row r="806" spans="1:56" s="27" customFormat="1">
      <c r="A806" s="250"/>
      <c r="B806" s="250"/>
      <c r="C806" s="250"/>
      <c r="D806" s="250"/>
      <c r="S806" s="32"/>
      <c r="W806" s="85"/>
      <c r="X806" s="85"/>
      <c r="Y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</row>
    <row r="807" spans="1:56" s="27" customFormat="1">
      <c r="A807" s="250"/>
      <c r="B807" s="250"/>
      <c r="C807" s="250"/>
      <c r="D807" s="250"/>
      <c r="S807" s="32"/>
      <c r="W807" s="85"/>
      <c r="X807" s="85"/>
      <c r="Y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</row>
    <row r="808" spans="1:56">
      <c r="A808" s="250"/>
      <c r="B808" s="250"/>
      <c r="C808" s="250"/>
      <c r="D808" s="250"/>
      <c r="E808" s="27"/>
      <c r="F808" s="27"/>
      <c r="G808" s="27"/>
      <c r="I808" s="27"/>
      <c r="K808" s="27"/>
      <c r="L808" s="27"/>
      <c r="M808" s="27"/>
      <c r="N808" s="27"/>
      <c r="O808" s="27"/>
      <c r="P808" s="27"/>
      <c r="Q808" s="27"/>
      <c r="R808" s="27"/>
      <c r="T808" s="27"/>
      <c r="U808" s="27"/>
      <c r="V808" s="27"/>
      <c r="W808" s="85"/>
      <c r="X808" s="85"/>
      <c r="Y808" s="85"/>
      <c r="AA808" s="85"/>
      <c r="AB808" s="85"/>
      <c r="AC808" s="85"/>
      <c r="AD808" s="85"/>
      <c r="AE808" s="85"/>
      <c r="AF808" s="85"/>
      <c r="AG808" s="85"/>
      <c r="AK808" s="85"/>
    </row>
    <row r="809" spans="1:56">
      <c r="A809" s="250"/>
      <c r="B809" s="250"/>
      <c r="C809" s="250"/>
      <c r="D809" s="250"/>
      <c r="E809" s="27"/>
      <c r="F809" s="27"/>
      <c r="G809" s="27"/>
      <c r="I809" s="27"/>
      <c r="K809" s="27"/>
      <c r="L809" s="27"/>
      <c r="M809" s="27"/>
      <c r="N809" s="27"/>
      <c r="O809" s="27"/>
      <c r="P809" s="27"/>
      <c r="Q809" s="27"/>
      <c r="R809" s="27"/>
      <c r="T809" s="27"/>
      <c r="U809" s="27"/>
      <c r="V809" s="27"/>
      <c r="W809" s="85"/>
      <c r="X809" s="85"/>
      <c r="Y809" s="85"/>
      <c r="AA809" s="85"/>
      <c r="AB809" s="85"/>
      <c r="AC809" s="85"/>
      <c r="AD809" s="85"/>
      <c r="AE809" s="85"/>
      <c r="AF809" s="85"/>
      <c r="AG809" s="85"/>
      <c r="AK809" s="85"/>
    </row>
    <row r="810" spans="1:56" ht="19.8">
      <c r="A810" s="250"/>
      <c r="B810" s="250"/>
      <c r="C810" s="250"/>
      <c r="D810" s="250"/>
      <c r="E810" s="27"/>
      <c r="F810" s="27"/>
      <c r="G810" s="27"/>
      <c r="I810" s="27"/>
      <c r="K810" s="27"/>
      <c r="L810" s="27"/>
      <c r="M810" s="27"/>
      <c r="N810" s="27"/>
      <c r="O810" s="27"/>
      <c r="P810" s="27"/>
      <c r="Q810" s="250"/>
      <c r="R810" s="27"/>
      <c r="S810" s="27"/>
      <c r="T810" s="26"/>
      <c r="U810" s="251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K810" s="85"/>
      <c r="AR810" s="263"/>
    </row>
    <row r="811" spans="1:56" ht="19.8">
      <c r="A811" s="250"/>
      <c r="B811" s="250"/>
      <c r="C811" s="250"/>
      <c r="D811" s="250"/>
      <c r="E811" s="27"/>
      <c r="F811" s="27"/>
      <c r="G811" s="27"/>
      <c r="I811" s="27"/>
      <c r="K811" s="27"/>
      <c r="L811" s="27"/>
      <c r="M811" s="27"/>
      <c r="N811" s="27"/>
      <c r="O811" s="27"/>
      <c r="P811" s="27"/>
      <c r="Q811" s="250"/>
      <c r="R811" s="27"/>
      <c r="S811" s="27"/>
      <c r="T811" s="26"/>
      <c r="U811" s="251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K811" s="85"/>
      <c r="AR811" s="263"/>
    </row>
    <row r="812" spans="1:56" ht="19.8">
      <c r="A812" s="250"/>
      <c r="B812" s="250"/>
      <c r="C812" s="27"/>
      <c r="D812" s="27"/>
      <c r="E812" s="27"/>
      <c r="F812" s="27"/>
      <c r="G812" s="27"/>
      <c r="I812" s="27"/>
      <c r="K812" s="27"/>
      <c r="L812" s="27"/>
      <c r="M812" s="27"/>
      <c r="N812" s="27"/>
      <c r="O812" s="250"/>
      <c r="P812" s="27"/>
      <c r="Q812" s="27"/>
      <c r="R812" s="26"/>
      <c r="S812" s="251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K812" s="85"/>
      <c r="AP812" s="263"/>
    </row>
    <row r="813" spans="1:56" ht="14.25" customHeight="1">
      <c r="A813" s="250"/>
      <c r="B813" s="250"/>
      <c r="C813" s="250"/>
      <c r="D813" s="250"/>
      <c r="E813" s="27"/>
      <c r="F813" s="27"/>
      <c r="G813" s="27"/>
      <c r="I813" s="27"/>
      <c r="K813" s="27"/>
      <c r="L813" s="27"/>
      <c r="M813" s="27"/>
      <c r="N813" s="27"/>
      <c r="O813" s="27"/>
      <c r="P813" s="27"/>
      <c r="Q813" s="250"/>
      <c r="R813" s="27"/>
      <c r="S813" s="27"/>
      <c r="T813" s="26"/>
      <c r="U813" s="251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K813" s="85"/>
      <c r="AR813" s="263"/>
    </row>
    <row r="814" spans="1:56" ht="19.8">
      <c r="A814" s="250"/>
      <c r="B814" s="250"/>
      <c r="C814" s="250"/>
      <c r="D814" s="250"/>
      <c r="E814" s="27"/>
      <c r="F814" s="27"/>
      <c r="G814" s="27"/>
      <c r="I814" s="27"/>
      <c r="K814" s="27"/>
      <c r="L814" s="27"/>
      <c r="M814" s="27"/>
      <c r="N814" s="27"/>
      <c r="O814" s="27"/>
      <c r="P814" s="27"/>
      <c r="Q814" s="250"/>
      <c r="R814" s="27"/>
      <c r="S814" s="27"/>
      <c r="T814" s="26"/>
      <c r="U814" s="251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K814" s="85"/>
      <c r="AR814" s="263"/>
    </row>
    <row r="815" spans="1:56" ht="19.8">
      <c r="A815" s="250"/>
      <c r="B815" s="250"/>
      <c r="C815" s="250"/>
      <c r="D815" s="250"/>
      <c r="E815" s="27"/>
      <c r="F815" s="27"/>
      <c r="G815" s="27"/>
      <c r="I815" s="27"/>
      <c r="K815" s="27"/>
      <c r="L815" s="27"/>
      <c r="M815" s="27"/>
      <c r="N815" s="27"/>
      <c r="O815" s="27"/>
      <c r="P815" s="27"/>
      <c r="Q815" s="250"/>
      <c r="R815" s="27"/>
      <c r="S815" s="27"/>
      <c r="T815" s="26"/>
      <c r="U815" s="251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K815" s="85"/>
      <c r="AR815" s="263"/>
    </row>
    <row r="816" spans="1:56" ht="19.8">
      <c r="A816" s="250"/>
      <c r="B816" s="250"/>
      <c r="C816" s="250"/>
      <c r="D816" s="250"/>
      <c r="E816" s="27"/>
      <c r="F816" s="27"/>
      <c r="G816" s="27"/>
      <c r="I816" s="27"/>
      <c r="K816" s="27"/>
      <c r="L816" s="27"/>
      <c r="M816" s="27"/>
      <c r="N816" s="27"/>
      <c r="O816" s="27"/>
      <c r="P816" s="27"/>
      <c r="Q816" s="250"/>
      <c r="R816" s="27"/>
      <c r="S816" s="27"/>
      <c r="T816" s="26"/>
      <c r="U816" s="251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K816" s="85"/>
      <c r="AR816" s="263"/>
    </row>
    <row r="817" spans="1:58" ht="19.8">
      <c r="A817" s="250"/>
      <c r="B817" s="250"/>
      <c r="C817" s="250"/>
      <c r="D817" s="250"/>
      <c r="E817" s="27"/>
      <c r="F817" s="27"/>
      <c r="G817" s="27"/>
      <c r="I817" s="27"/>
      <c r="K817" s="27"/>
      <c r="L817" s="27"/>
      <c r="M817" s="27"/>
      <c r="N817" s="27"/>
      <c r="O817" s="27"/>
      <c r="P817" s="27"/>
      <c r="Q817" s="250"/>
      <c r="R817" s="27"/>
      <c r="S817" s="27"/>
      <c r="T817" s="26"/>
      <c r="U817" s="251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K817" s="85"/>
      <c r="AR817" s="263"/>
    </row>
    <row r="818" spans="1:58">
      <c r="A818" s="250"/>
      <c r="B818" s="250"/>
      <c r="C818" s="250"/>
      <c r="D818" s="250"/>
      <c r="E818" s="27"/>
      <c r="F818" s="27"/>
      <c r="G818" s="27"/>
      <c r="I818" s="27"/>
      <c r="K818" s="27"/>
      <c r="L818" s="27"/>
      <c r="M818" s="27"/>
      <c r="N818" s="27"/>
      <c r="O818" s="27"/>
      <c r="P818" s="27"/>
      <c r="Q818" s="27"/>
      <c r="R818" s="27"/>
      <c r="T818" s="27"/>
      <c r="U818" s="27"/>
      <c r="V818" s="27"/>
      <c r="W818" s="85"/>
      <c r="X818" s="85"/>
      <c r="Y818" s="85"/>
      <c r="AA818" s="85"/>
      <c r="AB818" s="85"/>
      <c r="AC818" s="85"/>
      <c r="AD818" s="85"/>
      <c r="AE818" s="85"/>
      <c r="AF818" s="85"/>
      <c r="AG818" s="85"/>
      <c r="AK818" s="85"/>
    </row>
    <row r="819" spans="1:58">
      <c r="A819" s="250"/>
      <c r="B819" s="250"/>
      <c r="C819" s="250"/>
      <c r="D819" s="250"/>
      <c r="E819" s="27"/>
      <c r="F819" s="27"/>
      <c r="G819" s="27"/>
      <c r="I819" s="27"/>
      <c r="K819" s="27"/>
      <c r="L819" s="27"/>
      <c r="M819" s="27"/>
      <c r="N819" s="27"/>
      <c r="O819" s="27"/>
      <c r="P819" s="27"/>
      <c r="Q819" s="27"/>
      <c r="R819" s="27"/>
      <c r="T819" s="27"/>
      <c r="U819" s="27"/>
      <c r="V819" s="27"/>
      <c r="W819" s="85"/>
      <c r="X819" s="85"/>
      <c r="Y819" s="85"/>
      <c r="AA819" s="85"/>
      <c r="AB819" s="85"/>
      <c r="AC819" s="85"/>
      <c r="AD819" s="85"/>
      <c r="AE819" s="85"/>
      <c r="AF819" s="85"/>
      <c r="AG819" s="85"/>
      <c r="AK819" s="85"/>
    </row>
    <row r="820" spans="1:58" s="27" customFormat="1">
      <c r="A820" s="250"/>
      <c r="B820" s="250"/>
      <c r="C820" s="250"/>
      <c r="D820" s="250"/>
      <c r="S820" s="32"/>
      <c r="W820" s="85"/>
      <c r="X820" s="85"/>
      <c r="Y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</row>
    <row r="821" spans="1:58" s="27" customFormat="1">
      <c r="A821" s="250"/>
      <c r="B821" s="250"/>
      <c r="C821" s="250"/>
      <c r="D821" s="250"/>
      <c r="S821" s="32"/>
      <c r="W821" s="85"/>
      <c r="X821" s="85"/>
      <c r="Y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</row>
    <row r="822" spans="1:58" s="27" customFormat="1">
      <c r="A822" s="250"/>
      <c r="B822" s="250"/>
      <c r="C822" s="250"/>
      <c r="D822" s="250"/>
      <c r="S822" s="32"/>
      <c r="W822" s="85"/>
      <c r="X822" s="85"/>
      <c r="Y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</row>
    <row r="823" spans="1:58" s="27" customFormat="1">
      <c r="A823" s="250"/>
      <c r="B823" s="250"/>
      <c r="C823" s="250"/>
      <c r="D823" s="250"/>
      <c r="S823" s="32"/>
      <c r="W823" s="85"/>
      <c r="X823" s="85"/>
      <c r="Y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</row>
    <row r="824" spans="1:58" s="27" customFormat="1">
      <c r="A824" s="250"/>
      <c r="B824" s="250"/>
      <c r="C824" s="250"/>
      <c r="D824" s="250"/>
      <c r="S824" s="32"/>
      <c r="W824" s="85"/>
      <c r="X824" s="85"/>
      <c r="Y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</row>
    <row r="825" spans="1:58" s="27" customFormat="1">
      <c r="A825" s="250"/>
      <c r="B825" s="250"/>
      <c r="C825" s="250"/>
      <c r="D825" s="250"/>
      <c r="S825" s="32"/>
      <c r="W825" s="85"/>
      <c r="X825" s="85"/>
      <c r="Y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</row>
    <row r="826" spans="1:58" s="27" customFormat="1">
      <c r="A826" s="250"/>
      <c r="B826" s="250"/>
      <c r="C826" s="250"/>
      <c r="D826" s="250"/>
      <c r="S826" s="32"/>
      <c r="W826" s="85"/>
      <c r="X826" s="85"/>
      <c r="Y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</row>
    <row r="827" spans="1:58" s="27" customFormat="1">
      <c r="A827" s="250"/>
      <c r="B827" s="250"/>
      <c r="C827" s="250"/>
      <c r="D827" s="250"/>
      <c r="S827" s="32"/>
      <c r="W827" s="85"/>
      <c r="X827" s="85"/>
      <c r="Y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</row>
    <row r="828" spans="1:58" s="27" customFormat="1">
      <c r="A828" s="250"/>
      <c r="B828" s="250"/>
      <c r="C828" s="250"/>
      <c r="D828" s="250"/>
      <c r="S828" s="32"/>
      <c r="W828" s="85"/>
      <c r="X828" s="85"/>
      <c r="Y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</row>
    <row r="829" spans="1:58" s="27" customFormat="1">
      <c r="A829" s="250"/>
      <c r="B829" s="250"/>
      <c r="C829" s="250"/>
      <c r="D829" s="250"/>
      <c r="S829" s="32"/>
      <c r="W829" s="85"/>
      <c r="X829" s="85"/>
      <c r="Y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</row>
    <row r="830" spans="1:58" s="27" customFormat="1">
      <c r="A830" s="250"/>
      <c r="B830" s="250"/>
      <c r="C830" s="250"/>
      <c r="D830" s="250"/>
      <c r="S830" s="32"/>
      <c r="W830" s="85"/>
      <c r="X830" s="85"/>
      <c r="Y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</row>
    <row r="831" spans="1:58" s="27" customFormat="1">
      <c r="A831" s="250"/>
      <c r="B831" s="250"/>
      <c r="C831" s="250"/>
      <c r="D831" s="250"/>
      <c r="S831" s="32"/>
      <c r="W831" s="85"/>
      <c r="X831" s="85"/>
      <c r="Y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</row>
    <row r="832" spans="1:58" s="27" customFormat="1">
      <c r="A832" s="250"/>
      <c r="B832" s="250"/>
      <c r="C832" s="250"/>
      <c r="D832" s="250"/>
      <c r="S832" s="32"/>
      <c r="W832" s="85"/>
      <c r="X832" s="85"/>
      <c r="Y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</row>
    <row r="833" spans="1:58" ht="19.8">
      <c r="A833" s="250"/>
      <c r="B833" s="250"/>
      <c r="C833" s="250"/>
      <c r="D833" s="250"/>
      <c r="E833" s="27"/>
      <c r="F833" s="27"/>
      <c r="G833" s="27"/>
      <c r="I833" s="27"/>
      <c r="K833" s="27"/>
      <c r="L833" s="27"/>
      <c r="M833" s="27"/>
      <c r="N833" s="27"/>
      <c r="O833" s="27"/>
      <c r="P833" s="27"/>
      <c r="Q833" s="250"/>
      <c r="R833" s="27"/>
      <c r="S833" s="27"/>
      <c r="T833" s="26"/>
      <c r="U833" s="251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K833" s="85"/>
      <c r="AR833" s="263"/>
    </row>
    <row r="834" spans="1:58" ht="19.8">
      <c r="A834" s="250"/>
      <c r="B834" s="250"/>
      <c r="C834" s="250"/>
      <c r="D834" s="250"/>
      <c r="E834" s="27"/>
      <c r="F834" s="27"/>
      <c r="G834" s="27"/>
      <c r="I834" s="27"/>
      <c r="K834" s="27"/>
      <c r="L834" s="27"/>
      <c r="M834" s="27"/>
      <c r="N834" s="27"/>
      <c r="O834" s="27"/>
      <c r="P834" s="27"/>
      <c r="Q834" s="250"/>
      <c r="R834" s="27"/>
      <c r="S834" s="27"/>
      <c r="T834" s="26"/>
      <c r="U834" s="251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K834" s="85"/>
      <c r="AR834" s="263"/>
    </row>
    <row r="835" spans="1:58" ht="19.8">
      <c r="A835" s="250"/>
      <c r="B835" s="250"/>
      <c r="C835" s="27"/>
      <c r="D835" s="27"/>
      <c r="E835" s="27"/>
      <c r="F835" s="27"/>
      <c r="G835" s="27"/>
      <c r="I835" s="27"/>
      <c r="K835" s="27"/>
      <c r="L835" s="27"/>
      <c r="M835" s="27"/>
      <c r="N835" s="27"/>
      <c r="O835" s="250"/>
      <c r="P835" s="27"/>
      <c r="Q835" s="27"/>
      <c r="R835" s="26"/>
      <c r="S835" s="251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K835" s="85"/>
      <c r="AP835" s="263"/>
    </row>
    <row r="836" spans="1:58" ht="14.25" customHeight="1">
      <c r="A836" s="250"/>
      <c r="B836" s="250"/>
      <c r="C836" s="250"/>
      <c r="D836" s="250"/>
      <c r="E836" s="27"/>
      <c r="F836" s="27"/>
      <c r="G836" s="27"/>
      <c r="I836" s="27"/>
      <c r="K836" s="27"/>
      <c r="L836" s="27"/>
      <c r="M836" s="27"/>
      <c r="N836" s="27"/>
      <c r="O836" s="27"/>
      <c r="P836" s="27"/>
      <c r="Q836" s="250"/>
      <c r="R836" s="27"/>
      <c r="S836" s="27"/>
      <c r="T836" s="26"/>
      <c r="U836" s="251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K836" s="85"/>
      <c r="AR836" s="263"/>
    </row>
    <row r="837" spans="1:58" ht="19.8">
      <c r="A837" s="250"/>
      <c r="B837" s="250"/>
      <c r="C837" s="250"/>
      <c r="D837" s="250"/>
      <c r="E837" s="27"/>
      <c r="F837" s="27"/>
      <c r="G837" s="27"/>
      <c r="I837" s="27"/>
      <c r="K837" s="27"/>
      <c r="L837" s="27"/>
      <c r="M837" s="27"/>
      <c r="N837" s="27"/>
      <c r="O837" s="27"/>
      <c r="P837" s="27"/>
      <c r="Q837" s="250"/>
      <c r="R837" s="27"/>
      <c r="S837" s="27"/>
      <c r="T837" s="26"/>
      <c r="U837" s="251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K837" s="85"/>
      <c r="AR837" s="263"/>
    </row>
    <row r="838" spans="1:58" ht="19.8">
      <c r="A838" s="250"/>
      <c r="B838" s="250"/>
      <c r="C838" s="250"/>
      <c r="D838" s="250"/>
      <c r="E838" s="27"/>
      <c r="F838" s="27"/>
      <c r="G838" s="27"/>
      <c r="I838" s="27"/>
      <c r="K838" s="27"/>
      <c r="L838" s="27"/>
      <c r="M838" s="27"/>
      <c r="N838" s="27"/>
      <c r="O838" s="27"/>
      <c r="P838" s="27"/>
      <c r="Q838" s="250"/>
      <c r="R838" s="27"/>
      <c r="S838" s="27"/>
      <c r="T838" s="26"/>
      <c r="U838" s="251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K838" s="85"/>
      <c r="AR838" s="263"/>
    </row>
    <row r="839" spans="1:58" ht="19.8">
      <c r="A839" s="250"/>
      <c r="B839" s="250"/>
      <c r="C839" s="250"/>
      <c r="D839" s="250"/>
      <c r="E839" s="27"/>
      <c r="F839" s="27"/>
      <c r="G839" s="27"/>
      <c r="I839" s="27"/>
      <c r="K839" s="27"/>
      <c r="L839" s="27"/>
      <c r="M839" s="27"/>
      <c r="N839" s="27"/>
      <c r="O839" s="27"/>
      <c r="P839" s="27"/>
      <c r="Q839" s="250"/>
      <c r="R839" s="27"/>
      <c r="S839" s="27"/>
      <c r="T839" s="26"/>
      <c r="U839" s="251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K839" s="85"/>
      <c r="AR839" s="263"/>
    </row>
    <row r="840" spans="1:58" ht="19.8">
      <c r="A840" s="250"/>
      <c r="B840" s="250"/>
      <c r="C840" s="250"/>
      <c r="D840" s="250"/>
      <c r="E840" s="27"/>
      <c r="F840" s="27"/>
      <c r="G840" s="27"/>
      <c r="I840" s="27"/>
      <c r="K840" s="27"/>
      <c r="L840" s="27"/>
      <c r="M840" s="27"/>
      <c r="N840" s="27"/>
      <c r="O840" s="27"/>
      <c r="P840" s="27"/>
      <c r="Q840" s="250"/>
      <c r="R840" s="27"/>
      <c r="S840" s="27"/>
      <c r="T840" s="26"/>
      <c r="U840" s="251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K840" s="85"/>
      <c r="AR840" s="263"/>
    </row>
    <row r="841" spans="1:58" s="27" customFormat="1">
      <c r="A841" s="250"/>
      <c r="B841" s="250"/>
      <c r="C841" s="250"/>
      <c r="D841" s="250"/>
      <c r="S841" s="32"/>
      <c r="W841" s="85"/>
      <c r="X841" s="85"/>
      <c r="Y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</row>
    <row r="842" spans="1:58" s="27" customFormat="1">
      <c r="A842" s="250"/>
      <c r="B842" s="250"/>
      <c r="C842" s="250"/>
      <c r="D842" s="250"/>
      <c r="S842" s="32"/>
      <c r="W842" s="85"/>
      <c r="X842" s="85"/>
      <c r="Y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</row>
    <row r="843" spans="1:58" s="27" customFormat="1">
      <c r="A843" s="250"/>
      <c r="B843" s="250"/>
      <c r="C843" s="250"/>
      <c r="D843" s="250"/>
      <c r="S843" s="32"/>
      <c r="W843" s="85"/>
      <c r="X843" s="85"/>
      <c r="Y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</row>
    <row r="844" spans="1:58">
      <c r="A844" s="250"/>
      <c r="B844" s="250"/>
      <c r="C844" s="250"/>
      <c r="D844" s="250"/>
      <c r="E844" s="27"/>
      <c r="F844" s="27"/>
      <c r="G844" s="27"/>
      <c r="I844" s="27"/>
      <c r="K844" s="27"/>
      <c r="L844" s="27"/>
      <c r="M844" s="27"/>
      <c r="N844" s="27"/>
      <c r="O844" s="27"/>
      <c r="P844" s="27"/>
      <c r="Q844" s="27"/>
      <c r="R844" s="27"/>
      <c r="T844" s="27"/>
      <c r="U844" s="27"/>
      <c r="V844" s="27"/>
      <c r="W844" s="85"/>
      <c r="X844" s="85"/>
      <c r="Y844" s="85"/>
      <c r="AA844" s="85"/>
      <c r="AB844" s="85"/>
      <c r="AC844" s="85"/>
      <c r="AD844" s="85"/>
      <c r="AE844" s="85"/>
      <c r="AF844" s="85"/>
      <c r="AG844" s="85"/>
      <c r="AK844" s="85"/>
    </row>
    <row r="845" spans="1:58">
      <c r="A845" s="250"/>
      <c r="B845" s="250"/>
      <c r="C845" s="250"/>
      <c r="D845" s="250"/>
      <c r="E845" s="27"/>
      <c r="F845" s="27"/>
      <c r="G845" s="27"/>
      <c r="I845" s="27"/>
      <c r="K845" s="27"/>
      <c r="L845" s="27"/>
      <c r="M845" s="27"/>
      <c r="N845" s="27"/>
      <c r="O845" s="27"/>
      <c r="P845" s="27"/>
      <c r="Q845" s="27"/>
      <c r="R845" s="27"/>
      <c r="T845" s="27"/>
      <c r="U845" s="27"/>
      <c r="V845" s="27"/>
      <c r="W845" s="85"/>
      <c r="X845" s="85"/>
      <c r="Y845" s="85"/>
      <c r="AA845" s="85"/>
      <c r="AB845" s="85"/>
      <c r="AC845" s="85"/>
      <c r="AD845" s="85"/>
      <c r="AE845" s="85"/>
      <c r="AF845" s="85"/>
      <c r="AG845" s="85"/>
      <c r="AK845" s="85"/>
    </row>
    <row r="846" spans="1:58">
      <c r="A846" s="250"/>
      <c r="B846" s="250"/>
      <c r="C846" s="250"/>
      <c r="D846" s="250"/>
      <c r="E846" s="27"/>
      <c r="F846" s="27"/>
      <c r="G846" s="27"/>
      <c r="I846" s="27"/>
      <c r="K846" s="27"/>
      <c r="L846" s="27"/>
      <c r="M846" s="27"/>
      <c r="N846" s="27"/>
      <c r="O846" s="27"/>
      <c r="P846" s="27"/>
      <c r="Q846" s="27"/>
      <c r="R846" s="27"/>
      <c r="T846" s="27"/>
      <c r="U846" s="27"/>
      <c r="V846" s="27"/>
      <c r="W846" s="85"/>
      <c r="X846" s="85"/>
      <c r="Y846" s="85"/>
      <c r="AA846" s="85"/>
      <c r="AB846" s="85"/>
      <c r="AC846" s="85"/>
      <c r="AD846" s="85"/>
      <c r="AE846" s="85"/>
      <c r="AF846" s="85"/>
      <c r="AG846" s="85"/>
      <c r="AK846" s="85"/>
    </row>
    <row r="847" spans="1:58">
      <c r="A847" s="250"/>
      <c r="B847" s="250"/>
      <c r="C847" s="250"/>
      <c r="D847" s="250"/>
      <c r="E847" s="27"/>
      <c r="F847" s="27"/>
      <c r="G847" s="27"/>
      <c r="I847" s="27"/>
      <c r="K847" s="27"/>
      <c r="L847" s="27"/>
      <c r="M847" s="27"/>
      <c r="N847" s="27"/>
      <c r="O847" s="27"/>
      <c r="P847" s="27"/>
      <c r="Q847" s="27"/>
      <c r="R847" s="27"/>
      <c r="T847" s="27"/>
      <c r="U847" s="27"/>
      <c r="V847" s="27"/>
      <c r="W847" s="85"/>
      <c r="X847" s="85"/>
      <c r="Y847" s="85"/>
      <c r="AA847" s="85"/>
      <c r="AB847" s="85"/>
      <c r="AC847" s="85"/>
      <c r="AD847" s="85"/>
      <c r="AE847" s="85"/>
      <c r="AF847" s="85"/>
      <c r="AG847" s="85"/>
      <c r="AK847" s="85"/>
    </row>
    <row r="848" spans="1:58">
      <c r="A848" s="250"/>
      <c r="B848" s="250"/>
      <c r="C848" s="250"/>
      <c r="D848" s="250"/>
      <c r="E848" s="27"/>
      <c r="F848" s="27"/>
      <c r="G848" s="27"/>
      <c r="I848" s="27"/>
      <c r="K848" s="27"/>
      <c r="L848" s="27"/>
      <c r="M848" s="27"/>
      <c r="N848" s="27"/>
      <c r="O848" s="27"/>
      <c r="P848" s="27"/>
      <c r="Q848" s="27"/>
      <c r="R848" s="27"/>
      <c r="T848" s="27"/>
      <c r="U848" s="27"/>
      <c r="V848" s="27"/>
      <c r="W848" s="85"/>
      <c r="X848" s="85"/>
      <c r="Y848" s="85"/>
      <c r="AA848" s="85"/>
      <c r="AB848" s="85"/>
      <c r="AC848" s="85"/>
      <c r="AD848" s="85"/>
      <c r="AE848" s="85"/>
      <c r="AF848" s="85"/>
      <c r="AG848" s="85"/>
      <c r="AK848" s="85"/>
    </row>
    <row r="849" spans="1:44">
      <c r="A849" s="250"/>
      <c r="B849" s="250"/>
      <c r="C849" s="250"/>
      <c r="D849" s="250"/>
      <c r="E849" s="27"/>
      <c r="F849" s="27"/>
      <c r="G849" s="27"/>
      <c r="I849" s="27"/>
      <c r="K849" s="27"/>
      <c r="L849" s="27"/>
      <c r="M849" s="27"/>
      <c r="N849" s="27"/>
      <c r="O849" s="27"/>
      <c r="P849" s="27"/>
      <c r="Q849" s="27"/>
      <c r="R849" s="27"/>
      <c r="T849" s="27"/>
      <c r="U849" s="27"/>
      <c r="V849" s="27"/>
      <c r="W849" s="85"/>
      <c r="X849" s="85"/>
      <c r="Y849" s="85"/>
      <c r="AA849" s="85"/>
      <c r="AB849" s="85"/>
      <c r="AC849" s="85"/>
      <c r="AD849" s="85"/>
      <c r="AE849" s="85"/>
      <c r="AF849" s="85"/>
      <c r="AG849" s="85"/>
      <c r="AK849" s="85"/>
    </row>
    <row r="850" spans="1:44">
      <c r="A850" s="250"/>
      <c r="B850" s="250"/>
      <c r="C850" s="250"/>
      <c r="D850" s="250"/>
      <c r="E850" s="27"/>
      <c r="F850" s="27"/>
      <c r="G850" s="27"/>
      <c r="I850" s="27"/>
      <c r="K850" s="27"/>
      <c r="L850" s="27"/>
      <c r="M850" s="27"/>
      <c r="N850" s="27"/>
      <c r="O850" s="27"/>
      <c r="P850" s="27"/>
      <c r="Q850" s="27"/>
      <c r="R850" s="27"/>
      <c r="T850" s="27"/>
      <c r="U850" s="27"/>
      <c r="V850" s="27"/>
      <c r="W850" s="85"/>
      <c r="X850" s="85"/>
      <c r="Y850" s="85"/>
      <c r="AA850" s="85"/>
      <c r="AB850" s="85"/>
      <c r="AC850" s="85"/>
      <c r="AD850" s="85"/>
      <c r="AE850" s="85"/>
      <c r="AF850" s="85"/>
      <c r="AG850" s="85"/>
      <c r="AK850" s="85"/>
    </row>
    <row r="851" spans="1:44">
      <c r="A851" s="250"/>
      <c r="B851" s="250"/>
      <c r="C851" s="250"/>
      <c r="D851" s="250"/>
      <c r="E851" s="27"/>
      <c r="F851" s="27"/>
      <c r="G851" s="27"/>
      <c r="I851" s="27"/>
      <c r="K851" s="27"/>
      <c r="L851" s="27"/>
      <c r="M851" s="27"/>
      <c r="N851" s="27"/>
      <c r="O851" s="27"/>
      <c r="P851" s="27"/>
      <c r="Q851" s="27"/>
      <c r="R851" s="27"/>
      <c r="T851" s="27"/>
      <c r="U851" s="27"/>
      <c r="V851" s="27"/>
      <c r="W851" s="85"/>
      <c r="X851" s="85"/>
      <c r="Y851" s="85"/>
      <c r="AA851" s="85"/>
      <c r="AB851" s="85"/>
      <c r="AC851" s="85"/>
      <c r="AD851" s="85"/>
      <c r="AE851" s="85"/>
      <c r="AF851" s="85"/>
      <c r="AG851" s="85"/>
      <c r="AK851" s="85"/>
    </row>
    <row r="852" spans="1:44">
      <c r="A852" s="250"/>
      <c r="B852" s="250"/>
      <c r="C852" s="250"/>
      <c r="D852" s="250"/>
      <c r="E852" s="27"/>
      <c r="F852" s="27"/>
      <c r="G852" s="27"/>
      <c r="I852" s="27"/>
      <c r="K852" s="27"/>
      <c r="L852" s="27"/>
      <c r="M852" s="27"/>
      <c r="N852" s="27"/>
      <c r="O852" s="27"/>
      <c r="P852" s="27"/>
      <c r="Q852" s="27"/>
      <c r="R852" s="27"/>
      <c r="T852" s="27"/>
      <c r="U852" s="27"/>
      <c r="V852" s="27"/>
      <c r="W852" s="85"/>
      <c r="X852" s="85"/>
      <c r="Y852" s="85"/>
      <c r="AA852" s="85"/>
      <c r="AB852" s="85"/>
      <c r="AC852" s="85"/>
      <c r="AD852" s="85"/>
      <c r="AE852" s="85"/>
      <c r="AF852" s="85"/>
      <c r="AG852" s="85"/>
      <c r="AK852" s="85"/>
    </row>
    <row r="853" spans="1:44">
      <c r="A853" s="250"/>
      <c r="B853" s="250"/>
      <c r="C853" s="250"/>
      <c r="D853" s="250"/>
      <c r="E853" s="27"/>
      <c r="F853" s="27"/>
      <c r="G853" s="27"/>
      <c r="I853" s="27"/>
      <c r="K853" s="27"/>
      <c r="L853" s="27"/>
      <c r="M853" s="27"/>
      <c r="N853" s="27"/>
      <c r="O853" s="27"/>
      <c r="P853" s="27"/>
      <c r="Q853" s="27"/>
      <c r="R853" s="27"/>
      <c r="T853" s="27"/>
      <c r="U853" s="27"/>
      <c r="V853" s="27"/>
      <c r="W853" s="85"/>
      <c r="X853" s="85"/>
      <c r="Y853" s="85"/>
      <c r="AA853" s="85"/>
      <c r="AB853" s="85"/>
      <c r="AC853" s="85"/>
      <c r="AD853" s="85"/>
      <c r="AE853" s="85"/>
      <c r="AF853" s="85"/>
      <c r="AG853" s="85"/>
      <c r="AK853" s="85"/>
    </row>
    <row r="854" spans="1:44">
      <c r="A854" s="250"/>
      <c r="B854" s="250"/>
      <c r="C854" s="250"/>
      <c r="D854" s="250"/>
      <c r="E854" s="27"/>
      <c r="F854" s="27"/>
      <c r="G854" s="27"/>
      <c r="I854" s="27"/>
      <c r="K854" s="27"/>
      <c r="L854" s="27"/>
      <c r="M854" s="27"/>
      <c r="N854" s="27"/>
      <c r="O854" s="27"/>
      <c r="P854" s="27"/>
      <c r="Q854" s="27"/>
      <c r="R854" s="27"/>
      <c r="T854" s="27"/>
      <c r="U854" s="27"/>
      <c r="V854" s="27"/>
      <c r="W854" s="85"/>
      <c r="X854" s="85"/>
      <c r="Y854" s="85"/>
      <c r="AA854" s="85"/>
      <c r="AB854" s="85"/>
      <c r="AC854" s="85"/>
      <c r="AD854" s="85"/>
      <c r="AE854" s="85"/>
      <c r="AF854" s="85"/>
      <c r="AG854" s="85"/>
      <c r="AK854" s="85"/>
    </row>
    <row r="855" spans="1:44">
      <c r="A855" s="250"/>
      <c r="B855" s="250"/>
      <c r="C855" s="250"/>
      <c r="D855" s="250"/>
      <c r="E855" s="27"/>
      <c r="F855" s="27"/>
      <c r="G855" s="27"/>
      <c r="I855" s="27"/>
      <c r="K855" s="27"/>
      <c r="L855" s="27"/>
      <c r="M855" s="27"/>
      <c r="N855" s="27"/>
      <c r="O855" s="27"/>
      <c r="P855" s="27"/>
      <c r="Q855" s="27"/>
      <c r="R855" s="27"/>
      <c r="T855" s="27"/>
      <c r="U855" s="27"/>
      <c r="V855" s="27"/>
      <c r="W855" s="85"/>
      <c r="X855" s="85"/>
      <c r="Y855" s="85"/>
      <c r="AA855" s="85"/>
      <c r="AB855" s="85"/>
      <c r="AC855" s="85"/>
      <c r="AD855" s="85"/>
      <c r="AE855" s="85"/>
      <c r="AF855" s="85"/>
      <c r="AG855" s="85"/>
      <c r="AK855" s="85"/>
    </row>
    <row r="856" spans="1:44" ht="19.8">
      <c r="A856" s="250"/>
      <c r="B856" s="250"/>
      <c r="C856" s="250"/>
      <c r="D856" s="250"/>
      <c r="E856" s="27"/>
      <c r="F856" s="27"/>
      <c r="G856" s="27"/>
      <c r="I856" s="27"/>
      <c r="K856" s="27"/>
      <c r="L856" s="27"/>
      <c r="M856" s="27"/>
      <c r="N856" s="27"/>
      <c r="O856" s="27"/>
      <c r="P856" s="27"/>
      <c r="Q856" s="250"/>
      <c r="R856" s="27"/>
      <c r="S856" s="27"/>
      <c r="T856" s="26"/>
      <c r="U856" s="251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K856" s="85"/>
      <c r="AR856" s="263"/>
    </row>
    <row r="857" spans="1:44" ht="19.8">
      <c r="A857" s="250"/>
      <c r="B857" s="250"/>
      <c r="C857" s="250"/>
      <c r="D857" s="250"/>
      <c r="E857" s="27"/>
      <c r="F857" s="27"/>
      <c r="G857" s="27"/>
      <c r="I857" s="27"/>
      <c r="K857" s="27"/>
      <c r="L857" s="27"/>
      <c r="M857" s="27"/>
      <c r="N857" s="27"/>
      <c r="O857" s="27"/>
      <c r="P857" s="27"/>
      <c r="Q857" s="250"/>
      <c r="R857" s="27"/>
      <c r="S857" s="27"/>
      <c r="T857" s="26"/>
      <c r="U857" s="251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K857" s="85"/>
      <c r="AR857" s="263"/>
    </row>
    <row r="858" spans="1:44" ht="19.8">
      <c r="A858" s="250"/>
      <c r="B858" s="250"/>
      <c r="C858" s="27"/>
      <c r="D858" s="27"/>
      <c r="E858" s="27"/>
      <c r="F858" s="27"/>
      <c r="G858" s="27"/>
      <c r="I858" s="27"/>
      <c r="K858" s="27"/>
      <c r="L858" s="27"/>
      <c r="M858" s="27"/>
      <c r="N858" s="27"/>
      <c r="O858" s="250"/>
      <c r="P858" s="27"/>
      <c r="Q858" s="27"/>
      <c r="R858" s="26"/>
      <c r="S858" s="251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K858" s="85"/>
      <c r="AP858" s="263"/>
    </row>
    <row r="859" spans="1:44" ht="14.25" customHeight="1">
      <c r="A859" s="250"/>
      <c r="B859" s="250"/>
      <c r="C859" s="250"/>
      <c r="D859" s="250"/>
      <c r="E859" s="27"/>
      <c r="F859" s="27"/>
      <c r="G859" s="27"/>
      <c r="I859" s="27"/>
      <c r="K859" s="27"/>
      <c r="L859" s="27"/>
      <c r="M859" s="27"/>
      <c r="N859" s="27"/>
      <c r="O859" s="27"/>
      <c r="P859" s="27"/>
      <c r="Q859" s="250"/>
      <c r="R859" s="27"/>
      <c r="S859" s="27"/>
      <c r="T859" s="26"/>
      <c r="U859" s="251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K859" s="85"/>
      <c r="AR859" s="263"/>
    </row>
    <row r="860" spans="1:44" ht="19.8">
      <c r="A860" s="250"/>
      <c r="B860" s="250"/>
      <c r="C860" s="250"/>
      <c r="D860" s="250"/>
      <c r="E860" s="27"/>
      <c r="F860" s="27"/>
      <c r="G860" s="27"/>
      <c r="I860" s="27"/>
      <c r="K860" s="27"/>
      <c r="L860" s="27"/>
      <c r="M860" s="27"/>
      <c r="N860" s="27"/>
      <c r="O860" s="27"/>
      <c r="P860" s="27"/>
      <c r="Q860" s="250"/>
      <c r="R860" s="27"/>
      <c r="S860" s="27"/>
      <c r="T860" s="26"/>
      <c r="U860" s="251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K860" s="85"/>
      <c r="AR860" s="263"/>
    </row>
    <row r="861" spans="1:44" ht="19.8">
      <c r="A861" s="250"/>
      <c r="B861" s="250"/>
      <c r="C861" s="250"/>
      <c r="D861" s="250"/>
      <c r="E861" s="27"/>
      <c r="F861" s="27"/>
      <c r="G861" s="27"/>
      <c r="I861" s="27"/>
      <c r="K861" s="27"/>
      <c r="L861" s="27"/>
      <c r="M861" s="27"/>
      <c r="N861" s="27"/>
      <c r="O861" s="27"/>
      <c r="P861" s="27"/>
      <c r="Q861" s="250"/>
      <c r="R861" s="27"/>
      <c r="S861" s="27"/>
      <c r="T861" s="26"/>
      <c r="U861" s="251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K861" s="85"/>
      <c r="AR861" s="263"/>
    </row>
    <row r="862" spans="1:44" ht="19.8">
      <c r="A862" s="250"/>
      <c r="B862" s="250"/>
      <c r="C862" s="250"/>
      <c r="D862" s="250"/>
      <c r="E862" s="27"/>
      <c r="F862" s="27"/>
      <c r="G862" s="27"/>
      <c r="I862" s="27"/>
      <c r="K862" s="27"/>
      <c r="L862" s="27"/>
      <c r="M862" s="27"/>
      <c r="N862" s="27"/>
      <c r="O862" s="27"/>
      <c r="P862" s="27"/>
      <c r="Q862" s="250"/>
      <c r="R862" s="27"/>
      <c r="S862" s="27"/>
      <c r="T862" s="26"/>
      <c r="U862" s="251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K862" s="85"/>
      <c r="AR862" s="263"/>
    </row>
    <row r="863" spans="1:44" ht="19.8">
      <c r="A863" s="250"/>
      <c r="B863" s="250"/>
      <c r="C863" s="250"/>
      <c r="D863" s="250"/>
      <c r="E863" s="27"/>
      <c r="F863" s="27"/>
      <c r="G863" s="27"/>
      <c r="I863" s="27"/>
      <c r="K863" s="27"/>
      <c r="L863" s="27"/>
      <c r="M863" s="27"/>
      <c r="N863" s="27"/>
      <c r="O863" s="27"/>
      <c r="P863" s="27"/>
      <c r="Q863" s="250"/>
      <c r="R863" s="27"/>
      <c r="S863" s="27"/>
      <c r="T863" s="26"/>
      <c r="U863" s="251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K863" s="85"/>
      <c r="AR863" s="263"/>
    </row>
    <row r="864" spans="1:44">
      <c r="A864" s="250"/>
      <c r="B864" s="250"/>
      <c r="C864" s="250"/>
      <c r="D864" s="250"/>
      <c r="E864" s="27"/>
      <c r="F864" s="27"/>
      <c r="G864" s="27"/>
      <c r="I864" s="27"/>
      <c r="K864" s="27"/>
      <c r="L864" s="27"/>
      <c r="M864" s="27"/>
      <c r="N864" s="27"/>
      <c r="O864" s="27"/>
      <c r="P864" s="27"/>
      <c r="Q864" s="27"/>
      <c r="R864" s="27"/>
      <c r="T864" s="27"/>
      <c r="U864" s="27"/>
      <c r="V864" s="27"/>
      <c r="W864" s="85"/>
      <c r="X864" s="85"/>
      <c r="Y864" s="85"/>
      <c r="AA864" s="85"/>
      <c r="AB864" s="85"/>
      <c r="AC864" s="85"/>
      <c r="AD864" s="85"/>
      <c r="AE864" s="85"/>
      <c r="AF864" s="85"/>
      <c r="AG864" s="85"/>
      <c r="AK864" s="85"/>
    </row>
    <row r="865" spans="1:58">
      <c r="A865" s="250"/>
      <c r="B865" s="250"/>
      <c r="C865" s="250"/>
      <c r="D865" s="250"/>
      <c r="E865" s="27"/>
      <c r="F865" s="27"/>
      <c r="G865" s="27"/>
      <c r="I865" s="27"/>
      <c r="K865" s="27"/>
      <c r="L865" s="27"/>
      <c r="M865" s="27"/>
      <c r="N865" s="27"/>
      <c r="O865" s="27"/>
      <c r="P865" s="27"/>
      <c r="Q865" s="27"/>
      <c r="R865" s="27"/>
      <c r="T865" s="27"/>
      <c r="U865" s="27"/>
      <c r="V865" s="27"/>
      <c r="W865" s="85"/>
      <c r="X865" s="85"/>
      <c r="Y865" s="85"/>
      <c r="AA865" s="85"/>
      <c r="AB865" s="85"/>
      <c r="AC865" s="85"/>
      <c r="AD865" s="85"/>
      <c r="AE865" s="85"/>
      <c r="AF865" s="85"/>
      <c r="AG865" s="85"/>
      <c r="AK865" s="85"/>
    </row>
    <row r="866" spans="1:58">
      <c r="A866" s="250"/>
      <c r="B866" s="250"/>
      <c r="C866" s="250"/>
      <c r="D866" s="250"/>
      <c r="E866" s="27"/>
      <c r="F866" s="27"/>
      <c r="G866" s="27"/>
      <c r="I866" s="27"/>
      <c r="K866" s="27"/>
      <c r="L866" s="27"/>
      <c r="M866" s="27"/>
      <c r="N866" s="27"/>
      <c r="O866" s="27"/>
      <c r="P866" s="27"/>
      <c r="Q866" s="27"/>
      <c r="R866" s="27"/>
      <c r="T866" s="27"/>
      <c r="U866" s="27"/>
      <c r="V866" s="27"/>
      <c r="W866" s="85"/>
      <c r="X866" s="85"/>
      <c r="Y866" s="85"/>
      <c r="AA866" s="85"/>
      <c r="AB866" s="85"/>
      <c r="AC866" s="85"/>
      <c r="AD866" s="85"/>
      <c r="AE866" s="85"/>
      <c r="AF866" s="85"/>
      <c r="AG866" s="85"/>
      <c r="AK866" s="85"/>
    </row>
    <row r="867" spans="1:58">
      <c r="A867" s="250"/>
      <c r="B867" s="250"/>
      <c r="C867" s="250"/>
      <c r="D867" s="250"/>
      <c r="E867" s="27"/>
      <c r="F867" s="27"/>
      <c r="G867" s="27"/>
      <c r="I867" s="27"/>
      <c r="K867" s="27"/>
      <c r="L867" s="27"/>
      <c r="M867" s="27"/>
      <c r="N867" s="27"/>
      <c r="O867" s="27"/>
      <c r="P867" s="27"/>
      <c r="Q867" s="27"/>
      <c r="R867" s="27"/>
      <c r="T867" s="27"/>
      <c r="U867" s="27"/>
      <c r="V867" s="27"/>
      <c r="W867" s="85"/>
      <c r="X867" s="85"/>
      <c r="Y867" s="85"/>
      <c r="AA867" s="85"/>
      <c r="AB867" s="85"/>
      <c r="AC867" s="85"/>
      <c r="AD867" s="85"/>
      <c r="AE867" s="85"/>
      <c r="AF867" s="85"/>
      <c r="AG867" s="85"/>
      <c r="AK867" s="85"/>
    </row>
    <row r="868" spans="1:58">
      <c r="A868" s="250"/>
      <c r="B868" s="250"/>
      <c r="C868" s="250"/>
      <c r="D868" s="250"/>
      <c r="E868" s="27"/>
      <c r="F868" s="27"/>
      <c r="G868" s="27"/>
      <c r="I868" s="27"/>
      <c r="K868" s="27"/>
      <c r="L868" s="27"/>
      <c r="M868" s="27"/>
      <c r="N868" s="27"/>
      <c r="O868" s="27"/>
      <c r="P868" s="27"/>
      <c r="Q868" s="27"/>
      <c r="R868" s="27"/>
      <c r="T868" s="27"/>
      <c r="U868" s="27"/>
      <c r="V868" s="27"/>
      <c r="W868" s="85"/>
      <c r="X868" s="85"/>
      <c r="Y868" s="85"/>
      <c r="AA868" s="85"/>
      <c r="AB868" s="85"/>
      <c r="AC868" s="85"/>
      <c r="AD868" s="85"/>
      <c r="AE868" s="85"/>
      <c r="AF868" s="85"/>
      <c r="AG868" s="85"/>
      <c r="AK868" s="85"/>
    </row>
    <row r="869" spans="1:58">
      <c r="A869" s="250"/>
      <c r="B869" s="250"/>
      <c r="C869" s="250"/>
      <c r="D869" s="250"/>
      <c r="E869" s="27"/>
      <c r="F869" s="27"/>
      <c r="G869" s="27"/>
      <c r="I869" s="27"/>
      <c r="K869" s="27"/>
      <c r="L869" s="27"/>
      <c r="M869" s="27"/>
      <c r="N869" s="27"/>
      <c r="O869" s="27"/>
      <c r="P869" s="27"/>
      <c r="Q869" s="27"/>
      <c r="R869" s="27"/>
      <c r="T869" s="27"/>
      <c r="U869" s="27"/>
      <c r="V869" s="27"/>
      <c r="W869" s="85"/>
      <c r="X869" s="85"/>
      <c r="Y869" s="85"/>
      <c r="AA869" s="85"/>
      <c r="AB869" s="85"/>
      <c r="AC869" s="85"/>
      <c r="AD869" s="85"/>
      <c r="AE869" s="85"/>
      <c r="AF869" s="85"/>
      <c r="AG869" s="85"/>
      <c r="AK869" s="85"/>
    </row>
    <row r="870" spans="1:58">
      <c r="A870" s="250"/>
      <c r="B870" s="250"/>
      <c r="C870" s="250"/>
      <c r="D870" s="250"/>
      <c r="E870" s="27"/>
      <c r="F870" s="27"/>
      <c r="G870" s="27"/>
      <c r="I870" s="27"/>
      <c r="K870" s="27"/>
      <c r="L870" s="27"/>
      <c r="M870" s="27"/>
      <c r="N870" s="27"/>
      <c r="O870" s="27"/>
      <c r="P870" s="27"/>
      <c r="Q870" s="27"/>
      <c r="R870" s="27"/>
      <c r="T870" s="27"/>
      <c r="U870" s="27"/>
      <c r="V870" s="27"/>
      <c r="W870" s="85"/>
      <c r="X870" s="85"/>
      <c r="Y870" s="85"/>
      <c r="AA870" s="85"/>
      <c r="AB870" s="85"/>
      <c r="AC870" s="85"/>
      <c r="AD870" s="85"/>
      <c r="AE870" s="85"/>
      <c r="AF870" s="85"/>
      <c r="AG870" s="85"/>
      <c r="AK870" s="85"/>
    </row>
    <row r="871" spans="1:58">
      <c r="A871" s="250"/>
      <c r="B871" s="250"/>
      <c r="C871" s="250"/>
      <c r="D871" s="250"/>
      <c r="E871" s="27"/>
      <c r="F871" s="27"/>
      <c r="G871" s="27"/>
      <c r="I871" s="27"/>
      <c r="K871" s="27"/>
      <c r="L871" s="27"/>
      <c r="M871" s="27"/>
      <c r="N871" s="27"/>
      <c r="O871" s="27"/>
      <c r="P871" s="27"/>
      <c r="Q871" s="27"/>
      <c r="R871" s="27"/>
      <c r="T871" s="27"/>
      <c r="U871" s="27"/>
      <c r="V871" s="27"/>
      <c r="W871" s="85"/>
      <c r="X871" s="85"/>
      <c r="Y871" s="85"/>
      <c r="AA871" s="85"/>
      <c r="AB871" s="85"/>
      <c r="AC871" s="85"/>
      <c r="AD871" s="85"/>
      <c r="AE871" s="85"/>
      <c r="AF871" s="85"/>
      <c r="AG871" s="85"/>
      <c r="AK871" s="85"/>
    </row>
    <row r="872" spans="1:58">
      <c r="A872" s="250"/>
      <c r="B872" s="250"/>
      <c r="C872" s="250"/>
      <c r="D872" s="250"/>
      <c r="E872" s="27"/>
      <c r="F872" s="27"/>
      <c r="G872" s="27"/>
      <c r="I872" s="27"/>
      <c r="K872" s="27"/>
      <c r="L872" s="27"/>
      <c r="M872" s="27"/>
      <c r="N872" s="27"/>
      <c r="O872" s="27"/>
      <c r="P872" s="27"/>
      <c r="Q872" s="27"/>
      <c r="R872" s="27"/>
      <c r="T872" s="27"/>
      <c r="U872" s="27"/>
      <c r="V872" s="27"/>
      <c r="W872" s="85"/>
      <c r="X872" s="85"/>
      <c r="Y872" s="85"/>
      <c r="AA872" s="85"/>
      <c r="AB872" s="85"/>
      <c r="AC872" s="85"/>
      <c r="AD872" s="85"/>
      <c r="AE872" s="85"/>
      <c r="AF872" s="85"/>
      <c r="AG872" s="85"/>
      <c r="AK872" s="85"/>
    </row>
    <row r="873" spans="1:58">
      <c r="A873" s="250"/>
      <c r="B873" s="250"/>
      <c r="C873" s="250"/>
      <c r="D873" s="250"/>
      <c r="E873" s="27"/>
      <c r="F873" s="27"/>
      <c r="G873" s="27"/>
      <c r="I873" s="27"/>
      <c r="K873" s="27"/>
      <c r="L873" s="27"/>
      <c r="M873" s="27"/>
      <c r="N873" s="27"/>
      <c r="O873" s="27"/>
      <c r="P873" s="27"/>
      <c r="Q873" s="27"/>
      <c r="R873" s="27"/>
      <c r="T873" s="27"/>
      <c r="U873" s="27"/>
      <c r="V873" s="27"/>
      <c r="W873" s="85"/>
      <c r="X873" s="85"/>
      <c r="Y873" s="85"/>
      <c r="AA873" s="85"/>
      <c r="AB873" s="85"/>
      <c r="AC873" s="85"/>
      <c r="AD873" s="85"/>
      <c r="AE873" s="85"/>
      <c r="AF873" s="85"/>
      <c r="AG873" s="85"/>
      <c r="AK873" s="85"/>
    </row>
    <row r="874" spans="1:58">
      <c r="A874" s="250"/>
      <c r="B874" s="250"/>
      <c r="C874" s="250"/>
      <c r="D874" s="250"/>
      <c r="E874" s="27"/>
      <c r="F874" s="27"/>
      <c r="G874" s="27"/>
      <c r="I874" s="27"/>
      <c r="K874" s="27"/>
      <c r="L874" s="27"/>
      <c r="M874" s="27"/>
      <c r="N874" s="27"/>
      <c r="O874" s="27"/>
      <c r="P874" s="27"/>
      <c r="Q874" s="27"/>
      <c r="R874" s="27"/>
      <c r="T874" s="27"/>
      <c r="U874" s="27"/>
      <c r="V874" s="27"/>
      <c r="W874" s="85"/>
      <c r="X874" s="85"/>
      <c r="Y874" s="85"/>
      <c r="AA874" s="85"/>
      <c r="AB874" s="85"/>
      <c r="AC874" s="85"/>
      <c r="AD874" s="85"/>
      <c r="AE874" s="85"/>
      <c r="AF874" s="85"/>
      <c r="AG874" s="85"/>
      <c r="AK874" s="85"/>
    </row>
    <row r="875" spans="1:58">
      <c r="A875" s="250"/>
      <c r="B875" s="250"/>
      <c r="C875" s="250"/>
      <c r="D875" s="250"/>
      <c r="E875" s="27"/>
      <c r="F875" s="27"/>
      <c r="G875" s="27"/>
      <c r="I875" s="27"/>
      <c r="K875" s="27"/>
      <c r="L875" s="27"/>
      <c r="M875" s="27"/>
      <c r="N875" s="27"/>
      <c r="O875" s="27"/>
      <c r="P875" s="27"/>
      <c r="Q875" s="27"/>
      <c r="R875" s="27"/>
      <c r="T875" s="27"/>
      <c r="U875" s="27"/>
      <c r="V875" s="27"/>
      <c r="W875" s="85"/>
      <c r="X875" s="85"/>
      <c r="Y875" s="85"/>
      <c r="AA875" s="85"/>
      <c r="AB875" s="85"/>
      <c r="AC875" s="85"/>
      <c r="AD875" s="85"/>
      <c r="AE875" s="85"/>
      <c r="AF875" s="85"/>
      <c r="AG875" s="85"/>
      <c r="AK875" s="85"/>
    </row>
    <row r="876" spans="1:58">
      <c r="A876" s="250"/>
      <c r="B876" s="250"/>
      <c r="C876" s="250"/>
      <c r="D876" s="250"/>
      <c r="E876" s="27"/>
      <c r="F876" s="27"/>
      <c r="G876" s="27"/>
      <c r="I876" s="27"/>
      <c r="K876" s="27"/>
      <c r="L876" s="27"/>
      <c r="M876" s="27"/>
      <c r="N876" s="27"/>
      <c r="O876" s="27"/>
      <c r="P876" s="27"/>
      <c r="Q876" s="27"/>
      <c r="R876" s="27"/>
      <c r="T876" s="27"/>
      <c r="U876" s="27"/>
      <c r="V876" s="27"/>
      <c r="W876" s="85"/>
      <c r="X876" s="85"/>
      <c r="Y876" s="85"/>
      <c r="AA876" s="85"/>
      <c r="AB876" s="85"/>
      <c r="AC876" s="85"/>
      <c r="AD876" s="85"/>
      <c r="AE876" s="85"/>
      <c r="AF876" s="85"/>
      <c r="AG876" s="85"/>
      <c r="AK876" s="85"/>
    </row>
    <row r="877" spans="1:58">
      <c r="A877" s="250"/>
      <c r="B877" s="250"/>
      <c r="C877" s="250"/>
      <c r="D877" s="250"/>
      <c r="E877" s="27"/>
      <c r="F877" s="27"/>
      <c r="G877" s="27"/>
      <c r="I877" s="27"/>
      <c r="K877" s="27"/>
      <c r="L877" s="27"/>
      <c r="M877" s="27"/>
      <c r="N877" s="27"/>
      <c r="O877" s="27"/>
      <c r="P877" s="27"/>
      <c r="Q877" s="27"/>
      <c r="R877" s="27"/>
      <c r="T877" s="27"/>
      <c r="U877" s="27"/>
      <c r="V877" s="27"/>
      <c r="W877" s="85"/>
      <c r="X877" s="85"/>
      <c r="Y877" s="85"/>
      <c r="AA877" s="85"/>
      <c r="AB877" s="85"/>
      <c r="AC877" s="85"/>
      <c r="AD877" s="85"/>
      <c r="AE877" s="85"/>
      <c r="AF877" s="85"/>
      <c r="AG877" s="85"/>
      <c r="AK877" s="85"/>
    </row>
    <row r="878" spans="1:58" s="27" customFormat="1">
      <c r="A878" s="250"/>
      <c r="B878" s="250"/>
      <c r="C878" s="250"/>
      <c r="D878" s="250"/>
      <c r="S878" s="32"/>
      <c r="W878" s="85"/>
      <c r="X878" s="85"/>
      <c r="Y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</row>
    <row r="879" spans="1:58" ht="19.8">
      <c r="A879" s="250"/>
      <c r="B879" s="250"/>
      <c r="C879" s="250"/>
      <c r="D879" s="250"/>
      <c r="E879" s="27"/>
      <c r="F879" s="27"/>
      <c r="G879" s="27"/>
      <c r="I879" s="27"/>
      <c r="K879" s="27"/>
      <c r="L879" s="27"/>
      <c r="M879" s="27"/>
      <c r="N879" s="27"/>
      <c r="O879" s="27"/>
      <c r="P879" s="27"/>
      <c r="Q879" s="250"/>
      <c r="R879" s="27"/>
      <c r="S879" s="27"/>
      <c r="T879" s="26"/>
      <c r="U879" s="251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K879" s="85"/>
      <c r="AR879" s="263"/>
    </row>
    <row r="880" spans="1:58" ht="19.8">
      <c r="A880" s="250"/>
      <c r="B880" s="250"/>
      <c r="C880" s="250"/>
      <c r="D880" s="250"/>
      <c r="E880" s="27"/>
      <c r="F880" s="27"/>
      <c r="G880" s="27"/>
      <c r="I880" s="27"/>
      <c r="K880" s="27"/>
      <c r="L880" s="27"/>
      <c r="M880" s="27"/>
      <c r="N880" s="27"/>
      <c r="O880" s="27"/>
      <c r="P880" s="27"/>
      <c r="Q880" s="250"/>
      <c r="R880" s="27"/>
      <c r="S880" s="27"/>
      <c r="T880" s="26"/>
      <c r="U880" s="251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K880" s="85"/>
      <c r="AR880" s="263"/>
    </row>
    <row r="881" spans="1:58" ht="19.8">
      <c r="A881" s="250"/>
      <c r="B881" s="250"/>
      <c r="C881" s="27"/>
      <c r="D881" s="27"/>
      <c r="E881" s="27"/>
      <c r="F881" s="27"/>
      <c r="G881" s="27"/>
      <c r="I881" s="27"/>
      <c r="K881" s="27"/>
      <c r="L881" s="27"/>
      <c r="M881" s="27"/>
      <c r="N881" s="27"/>
      <c r="O881" s="250"/>
      <c r="P881" s="27"/>
      <c r="Q881" s="27"/>
      <c r="R881" s="26"/>
      <c r="S881" s="251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K881" s="85"/>
      <c r="AP881" s="263"/>
    </row>
    <row r="882" spans="1:58" ht="14.25" customHeight="1">
      <c r="A882" s="250"/>
      <c r="B882" s="250"/>
      <c r="C882" s="250"/>
      <c r="D882" s="250"/>
      <c r="E882" s="27"/>
      <c r="F882" s="27"/>
      <c r="G882" s="27"/>
      <c r="I882" s="27"/>
      <c r="K882" s="27"/>
      <c r="L882" s="27"/>
      <c r="M882" s="27"/>
      <c r="N882" s="27"/>
      <c r="O882" s="27"/>
      <c r="P882" s="27"/>
      <c r="Q882" s="250"/>
      <c r="R882" s="27"/>
      <c r="S882" s="27"/>
      <c r="T882" s="26"/>
      <c r="U882" s="251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K882" s="85"/>
      <c r="AR882" s="263"/>
    </row>
    <row r="883" spans="1:58" ht="19.8">
      <c r="A883" s="250"/>
      <c r="B883" s="250"/>
      <c r="C883" s="250"/>
      <c r="D883" s="250"/>
      <c r="E883" s="27"/>
      <c r="F883" s="27"/>
      <c r="G883" s="27"/>
      <c r="I883" s="27"/>
      <c r="K883" s="27"/>
      <c r="L883" s="27"/>
      <c r="M883" s="27"/>
      <c r="N883" s="27"/>
      <c r="O883" s="27"/>
      <c r="P883" s="27"/>
      <c r="Q883" s="250"/>
      <c r="R883" s="27"/>
      <c r="S883" s="27"/>
      <c r="T883" s="26"/>
      <c r="U883" s="251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K883" s="85"/>
      <c r="AR883" s="263"/>
    </row>
    <row r="884" spans="1:58" ht="19.8">
      <c r="A884" s="250"/>
      <c r="B884" s="250"/>
      <c r="C884" s="250"/>
      <c r="D884" s="250"/>
      <c r="E884" s="27"/>
      <c r="F884" s="27"/>
      <c r="G884" s="27"/>
      <c r="I884" s="27"/>
      <c r="K884" s="27"/>
      <c r="L884" s="27"/>
      <c r="M884" s="27"/>
      <c r="N884" s="27"/>
      <c r="O884" s="27"/>
      <c r="P884" s="27"/>
      <c r="Q884" s="250"/>
      <c r="R884" s="27"/>
      <c r="S884" s="27"/>
      <c r="T884" s="26"/>
      <c r="U884" s="251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K884" s="85"/>
      <c r="AR884" s="263"/>
    </row>
    <row r="885" spans="1:58" ht="19.8">
      <c r="A885" s="250"/>
      <c r="B885" s="250"/>
      <c r="C885" s="250"/>
      <c r="D885" s="250"/>
      <c r="E885" s="27"/>
      <c r="F885" s="27"/>
      <c r="G885" s="27"/>
      <c r="I885" s="27"/>
      <c r="K885" s="27"/>
      <c r="L885" s="27"/>
      <c r="M885" s="27"/>
      <c r="N885" s="27"/>
      <c r="O885" s="27"/>
      <c r="P885" s="27"/>
      <c r="Q885" s="250"/>
      <c r="R885" s="27"/>
      <c r="S885" s="27"/>
      <c r="T885" s="26"/>
      <c r="U885" s="251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K885" s="85"/>
      <c r="AR885" s="263"/>
    </row>
    <row r="886" spans="1:58" ht="19.8">
      <c r="A886" s="250"/>
      <c r="B886" s="250"/>
      <c r="C886" s="250"/>
      <c r="D886" s="250"/>
      <c r="E886" s="27"/>
      <c r="F886" s="27"/>
      <c r="G886" s="27"/>
      <c r="I886" s="27"/>
      <c r="K886" s="27"/>
      <c r="L886" s="27"/>
      <c r="M886" s="27"/>
      <c r="N886" s="27"/>
      <c r="O886" s="27"/>
      <c r="P886" s="27"/>
      <c r="Q886" s="250"/>
      <c r="R886" s="27"/>
      <c r="S886" s="27"/>
      <c r="T886" s="26"/>
      <c r="U886" s="251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K886" s="85"/>
      <c r="AR886" s="263"/>
    </row>
    <row r="887" spans="1:58" s="27" customFormat="1">
      <c r="A887" s="250"/>
      <c r="B887" s="250"/>
      <c r="C887" s="250"/>
      <c r="D887" s="250"/>
      <c r="S887" s="32"/>
      <c r="W887" s="85"/>
      <c r="X887" s="85"/>
      <c r="Y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</row>
    <row r="888" spans="1:58" s="27" customFormat="1">
      <c r="A888" s="250"/>
      <c r="B888" s="250"/>
      <c r="C888" s="250"/>
      <c r="D888" s="250"/>
      <c r="S888" s="32"/>
      <c r="W888" s="85"/>
      <c r="X888" s="85"/>
      <c r="Y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</row>
    <row r="889" spans="1:58" s="27" customFormat="1">
      <c r="A889" s="250"/>
      <c r="B889" s="250"/>
      <c r="C889" s="250"/>
      <c r="D889" s="250"/>
      <c r="S889" s="32"/>
      <c r="W889" s="85"/>
      <c r="X889" s="85"/>
      <c r="Y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</row>
    <row r="890" spans="1:58" s="27" customFormat="1">
      <c r="A890" s="250"/>
      <c r="B890" s="250"/>
      <c r="C890" s="250"/>
      <c r="D890" s="250"/>
      <c r="S890" s="32"/>
      <c r="W890" s="85"/>
      <c r="X890" s="85"/>
      <c r="Y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</row>
    <row r="891" spans="1:58" s="27" customFormat="1">
      <c r="A891" s="250"/>
      <c r="B891" s="250"/>
      <c r="C891" s="250"/>
      <c r="D891" s="250"/>
      <c r="S891" s="32"/>
      <c r="W891" s="85"/>
      <c r="X891" s="85"/>
      <c r="Y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</row>
    <row r="892" spans="1:58" s="27" customFormat="1">
      <c r="A892" s="250"/>
      <c r="B892" s="250"/>
      <c r="C892" s="250"/>
      <c r="D892" s="250"/>
      <c r="S892" s="32"/>
      <c r="W892" s="85"/>
      <c r="X892" s="85"/>
      <c r="Y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</row>
    <row r="893" spans="1:58" s="27" customFormat="1">
      <c r="A893" s="250"/>
      <c r="B893" s="250"/>
      <c r="C893" s="250"/>
      <c r="D893" s="250"/>
      <c r="S893" s="32"/>
      <c r="W893" s="85"/>
      <c r="X893" s="85"/>
      <c r="Y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</row>
    <row r="894" spans="1:58" s="27" customFormat="1">
      <c r="A894" s="250"/>
      <c r="B894" s="250"/>
      <c r="C894" s="250"/>
      <c r="D894" s="250"/>
      <c r="S894" s="32"/>
      <c r="W894" s="85"/>
      <c r="X894" s="85"/>
      <c r="Y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</row>
    <row r="895" spans="1:58" s="27" customFormat="1">
      <c r="A895" s="250"/>
      <c r="B895" s="250"/>
      <c r="C895" s="250"/>
      <c r="D895" s="250"/>
      <c r="S895" s="32"/>
      <c r="W895" s="85"/>
      <c r="X895" s="85"/>
      <c r="Y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</row>
    <row r="896" spans="1:58" s="27" customFormat="1">
      <c r="A896" s="250"/>
      <c r="B896" s="250"/>
      <c r="C896" s="250"/>
      <c r="D896" s="250"/>
      <c r="S896" s="32"/>
      <c r="W896" s="85"/>
      <c r="X896" s="85"/>
      <c r="Y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</row>
    <row r="897" spans="1:58" s="27" customFormat="1">
      <c r="A897" s="250"/>
      <c r="B897" s="250"/>
      <c r="C897" s="250"/>
      <c r="D897" s="250"/>
      <c r="S897" s="32"/>
      <c r="W897" s="85"/>
      <c r="X897" s="85"/>
      <c r="Y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</row>
    <row r="898" spans="1:58" s="27" customFormat="1">
      <c r="A898" s="250"/>
      <c r="B898" s="250"/>
      <c r="C898" s="250"/>
      <c r="D898" s="250"/>
      <c r="S898" s="32"/>
      <c r="W898" s="85"/>
      <c r="X898" s="85"/>
      <c r="Y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</row>
    <row r="899" spans="1:58" s="27" customFormat="1">
      <c r="A899" s="250"/>
      <c r="B899" s="250"/>
      <c r="C899" s="250"/>
      <c r="D899" s="250"/>
      <c r="S899" s="32"/>
      <c r="W899" s="85"/>
      <c r="X899" s="85"/>
      <c r="Y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</row>
    <row r="900" spans="1:58" s="27" customFormat="1">
      <c r="A900" s="250"/>
      <c r="B900" s="250"/>
      <c r="C900" s="250"/>
      <c r="D900" s="250"/>
      <c r="S900" s="32"/>
      <c r="W900" s="85"/>
      <c r="X900" s="85"/>
      <c r="Y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</row>
    <row r="901" spans="1:58" s="27" customFormat="1">
      <c r="A901" s="250"/>
      <c r="B901" s="250"/>
      <c r="C901" s="250"/>
      <c r="D901" s="250"/>
      <c r="S901" s="32"/>
      <c r="W901" s="85"/>
      <c r="X901" s="85"/>
      <c r="Y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</row>
    <row r="902" spans="1:58" ht="19.8">
      <c r="A902" s="250"/>
      <c r="B902" s="250"/>
      <c r="C902" s="250"/>
      <c r="D902" s="250"/>
      <c r="E902" s="27"/>
      <c r="F902" s="27"/>
      <c r="G902" s="27"/>
      <c r="I902" s="27"/>
      <c r="K902" s="27"/>
      <c r="L902" s="27"/>
      <c r="M902" s="27"/>
      <c r="N902" s="27"/>
      <c r="O902" s="27"/>
      <c r="P902" s="27"/>
      <c r="Q902" s="250"/>
      <c r="R902" s="27"/>
      <c r="S902" s="27"/>
      <c r="T902" s="26"/>
      <c r="U902" s="251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K902" s="85"/>
      <c r="AR902" s="263"/>
    </row>
    <row r="903" spans="1:58" ht="19.8">
      <c r="A903" s="250"/>
      <c r="B903" s="250"/>
      <c r="C903" s="250"/>
      <c r="D903" s="250"/>
      <c r="E903" s="27"/>
      <c r="F903" s="27"/>
      <c r="G903" s="27"/>
      <c r="I903" s="27"/>
      <c r="K903" s="27"/>
      <c r="L903" s="27"/>
      <c r="M903" s="27"/>
      <c r="N903" s="27"/>
      <c r="O903" s="27"/>
      <c r="P903" s="27"/>
      <c r="Q903" s="250"/>
      <c r="R903" s="27"/>
      <c r="S903" s="27"/>
      <c r="T903" s="26"/>
      <c r="U903" s="251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K903" s="85"/>
      <c r="AR903" s="263"/>
    </row>
    <row r="904" spans="1:58" ht="19.8">
      <c r="A904" s="250"/>
      <c r="B904" s="250"/>
      <c r="C904" s="27"/>
      <c r="D904" s="27"/>
      <c r="E904" s="27"/>
      <c r="F904" s="27"/>
      <c r="G904" s="27"/>
      <c r="I904" s="27"/>
      <c r="K904" s="27"/>
      <c r="L904" s="27"/>
      <c r="M904" s="27"/>
      <c r="N904" s="27"/>
      <c r="O904" s="250"/>
      <c r="P904" s="27"/>
      <c r="Q904" s="27"/>
      <c r="R904" s="26"/>
      <c r="S904" s="251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K904" s="85"/>
      <c r="AP904" s="263"/>
    </row>
    <row r="905" spans="1:58" ht="14.25" customHeight="1">
      <c r="A905" s="250"/>
      <c r="B905" s="250"/>
      <c r="C905" s="250"/>
      <c r="D905" s="250"/>
      <c r="E905" s="27"/>
      <c r="F905" s="27"/>
      <c r="G905" s="27"/>
      <c r="I905" s="27"/>
      <c r="K905" s="27"/>
      <c r="L905" s="27"/>
      <c r="M905" s="27"/>
      <c r="N905" s="27"/>
      <c r="O905" s="27"/>
      <c r="P905" s="27"/>
      <c r="Q905" s="250"/>
      <c r="R905" s="27"/>
      <c r="S905" s="27"/>
      <c r="T905" s="26"/>
      <c r="U905" s="251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K905" s="85"/>
      <c r="AR905" s="263"/>
    </row>
    <row r="906" spans="1:58" ht="19.8">
      <c r="A906" s="250"/>
      <c r="B906" s="250"/>
      <c r="C906" s="250"/>
      <c r="D906" s="250"/>
      <c r="E906" s="27"/>
      <c r="F906" s="27"/>
      <c r="G906" s="27"/>
      <c r="I906" s="27"/>
      <c r="K906" s="27"/>
      <c r="L906" s="27"/>
      <c r="M906" s="27"/>
      <c r="N906" s="27"/>
      <c r="O906" s="27"/>
      <c r="P906" s="27"/>
      <c r="Q906" s="250"/>
      <c r="R906" s="27"/>
      <c r="S906" s="27"/>
      <c r="T906" s="26"/>
      <c r="U906" s="251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K906" s="85"/>
      <c r="AR906" s="263"/>
    </row>
    <row r="907" spans="1:58" ht="19.8">
      <c r="A907" s="250"/>
      <c r="B907" s="250"/>
      <c r="C907" s="250"/>
      <c r="D907" s="250"/>
      <c r="E907" s="27"/>
      <c r="F907" s="27"/>
      <c r="G907" s="27"/>
      <c r="I907" s="27"/>
      <c r="K907" s="27"/>
      <c r="L907" s="27"/>
      <c r="M907" s="27"/>
      <c r="N907" s="27"/>
      <c r="O907" s="27"/>
      <c r="P907" s="27"/>
      <c r="Q907" s="250"/>
      <c r="R907" s="27"/>
      <c r="S907" s="27"/>
      <c r="T907" s="26"/>
      <c r="U907" s="251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K907" s="85"/>
      <c r="AR907" s="263"/>
    </row>
    <row r="908" spans="1:58" ht="19.8">
      <c r="A908" s="250"/>
      <c r="B908" s="250"/>
      <c r="C908" s="250"/>
      <c r="D908" s="250"/>
      <c r="E908" s="27"/>
      <c r="F908" s="27"/>
      <c r="G908" s="27"/>
      <c r="I908" s="27"/>
      <c r="K908" s="27"/>
      <c r="L908" s="27"/>
      <c r="M908" s="27"/>
      <c r="N908" s="27"/>
      <c r="O908" s="27"/>
      <c r="P908" s="27"/>
      <c r="Q908" s="250"/>
      <c r="R908" s="27"/>
      <c r="S908" s="27"/>
      <c r="T908" s="26"/>
      <c r="U908" s="251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K908" s="85"/>
      <c r="AR908" s="263"/>
    </row>
    <row r="909" spans="1:58" ht="19.8">
      <c r="A909" s="250"/>
      <c r="B909" s="250"/>
      <c r="C909" s="250"/>
      <c r="D909" s="250"/>
      <c r="E909" s="27"/>
      <c r="F909" s="27"/>
      <c r="G909" s="27"/>
      <c r="I909" s="27"/>
      <c r="K909" s="27"/>
      <c r="L909" s="27"/>
      <c r="M909" s="27"/>
      <c r="N909" s="27"/>
      <c r="O909" s="27"/>
      <c r="P909" s="27"/>
      <c r="Q909" s="250"/>
      <c r="R909" s="27"/>
      <c r="S909" s="27"/>
      <c r="T909" s="26"/>
      <c r="U909" s="251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K909" s="85"/>
      <c r="AR909" s="263"/>
    </row>
    <row r="910" spans="1:58">
      <c r="A910" s="250"/>
      <c r="B910" s="250"/>
      <c r="C910" s="250"/>
      <c r="D910" s="250"/>
      <c r="E910" s="27"/>
      <c r="F910" s="27"/>
      <c r="G910" s="27"/>
      <c r="I910" s="27"/>
      <c r="K910" s="27"/>
      <c r="L910" s="27"/>
      <c r="M910" s="27"/>
      <c r="N910" s="27"/>
      <c r="O910" s="27"/>
      <c r="P910" s="27"/>
      <c r="Q910" s="27"/>
      <c r="R910" s="27"/>
      <c r="T910" s="27"/>
      <c r="U910" s="27"/>
      <c r="V910" s="27"/>
      <c r="W910" s="85"/>
      <c r="X910" s="85"/>
      <c r="Y910" s="85"/>
      <c r="AA910" s="85"/>
      <c r="AB910" s="85"/>
      <c r="AC910" s="85"/>
      <c r="AD910" s="85"/>
      <c r="AE910" s="85"/>
      <c r="AF910" s="85"/>
      <c r="AG910" s="85"/>
      <c r="AK910" s="85"/>
    </row>
    <row r="911" spans="1:58">
      <c r="A911" s="250"/>
      <c r="B911" s="250"/>
      <c r="C911" s="250"/>
      <c r="D911" s="250"/>
      <c r="E911" s="27"/>
      <c r="F911" s="27"/>
      <c r="G911" s="27"/>
      <c r="I911" s="27"/>
      <c r="K911" s="27"/>
      <c r="L911" s="27"/>
      <c r="M911" s="27"/>
      <c r="N911" s="27"/>
      <c r="O911" s="27"/>
      <c r="P911" s="27"/>
      <c r="Q911" s="27"/>
      <c r="R911" s="27"/>
      <c r="T911" s="27"/>
      <c r="U911" s="27"/>
      <c r="V911" s="27"/>
      <c r="W911" s="85"/>
      <c r="X911" s="85"/>
      <c r="Y911" s="85"/>
      <c r="AA911" s="85"/>
      <c r="AB911" s="85"/>
      <c r="AC911" s="85"/>
      <c r="AD911" s="85"/>
      <c r="AE911" s="85"/>
      <c r="AF911" s="85"/>
      <c r="AG911" s="85"/>
      <c r="AK911" s="85"/>
    </row>
    <row r="912" spans="1:58">
      <c r="A912" s="250"/>
      <c r="B912" s="250"/>
      <c r="C912" s="250"/>
      <c r="D912" s="250"/>
      <c r="E912" s="27"/>
      <c r="F912" s="27"/>
      <c r="G912" s="27"/>
      <c r="I912" s="27"/>
      <c r="K912" s="27"/>
      <c r="L912" s="27"/>
      <c r="M912" s="27"/>
      <c r="N912" s="27"/>
      <c r="O912" s="27"/>
      <c r="P912" s="27"/>
      <c r="Q912" s="27"/>
      <c r="R912" s="27"/>
      <c r="T912" s="27"/>
      <c r="U912" s="27"/>
      <c r="V912" s="27"/>
      <c r="W912" s="85"/>
      <c r="X912" s="85"/>
      <c r="Y912" s="85"/>
      <c r="AA912" s="85"/>
      <c r="AB912" s="85"/>
      <c r="AC912" s="85"/>
      <c r="AD912" s="85"/>
      <c r="AE912" s="85"/>
      <c r="AF912" s="85"/>
      <c r="AG912" s="85"/>
      <c r="AK912" s="85"/>
    </row>
    <row r="913" spans="1:58">
      <c r="A913" s="250"/>
      <c r="B913" s="250"/>
      <c r="C913" s="250"/>
      <c r="D913" s="250"/>
      <c r="E913" s="27"/>
      <c r="F913" s="27"/>
      <c r="G913" s="27"/>
      <c r="I913" s="27"/>
      <c r="K913" s="27"/>
      <c r="L913" s="27"/>
      <c r="M913" s="27"/>
      <c r="N913" s="27"/>
      <c r="O913" s="27"/>
      <c r="P913" s="27"/>
      <c r="Q913" s="27"/>
      <c r="R913" s="27"/>
      <c r="T913" s="27"/>
      <c r="U913" s="27"/>
      <c r="V913" s="27"/>
      <c r="W913" s="85"/>
      <c r="X913" s="85"/>
      <c r="Y913" s="85"/>
      <c r="AA913" s="85"/>
      <c r="AB913" s="85"/>
      <c r="AC913" s="85"/>
      <c r="AD913" s="85"/>
      <c r="AE913" s="85"/>
      <c r="AF913" s="85"/>
      <c r="AG913" s="85"/>
      <c r="AK913" s="85"/>
    </row>
    <row r="914" spans="1:58">
      <c r="A914" s="250"/>
      <c r="B914" s="250"/>
      <c r="C914" s="250"/>
      <c r="D914" s="250"/>
      <c r="E914" s="27"/>
      <c r="F914" s="27"/>
      <c r="G914" s="27"/>
      <c r="I914" s="27"/>
      <c r="K914" s="27"/>
      <c r="L914" s="27"/>
      <c r="M914" s="27"/>
      <c r="N914" s="27"/>
      <c r="O914" s="27"/>
      <c r="P914" s="27"/>
      <c r="Q914" s="27"/>
      <c r="R914" s="27"/>
      <c r="T914" s="27"/>
      <c r="U914" s="27"/>
      <c r="V914" s="27"/>
      <c r="W914" s="85"/>
      <c r="X914" s="85"/>
      <c r="Y914" s="85"/>
      <c r="AA914" s="85"/>
      <c r="AB914" s="85"/>
      <c r="AC914" s="85"/>
      <c r="AD914" s="85"/>
      <c r="AE914" s="85"/>
      <c r="AF914" s="85"/>
      <c r="AG914" s="85"/>
      <c r="AK914" s="85"/>
    </row>
    <row r="915" spans="1:58">
      <c r="A915" s="250"/>
      <c r="B915" s="250"/>
      <c r="C915" s="250"/>
      <c r="D915" s="250"/>
      <c r="E915" s="27"/>
      <c r="F915" s="27"/>
      <c r="G915" s="27"/>
      <c r="I915" s="27"/>
      <c r="K915" s="27"/>
      <c r="L915" s="27"/>
      <c r="M915" s="27"/>
      <c r="N915" s="27"/>
      <c r="O915" s="27"/>
      <c r="P915" s="27"/>
      <c r="Q915" s="27"/>
      <c r="R915" s="27"/>
      <c r="T915" s="27"/>
      <c r="U915" s="27"/>
      <c r="V915" s="27"/>
      <c r="W915" s="85"/>
      <c r="X915" s="85"/>
      <c r="Y915" s="85"/>
      <c r="AA915" s="85"/>
      <c r="AB915" s="85"/>
      <c r="AC915" s="85"/>
      <c r="AD915" s="85"/>
      <c r="AE915" s="85"/>
      <c r="AF915" s="85"/>
      <c r="AG915" s="85"/>
      <c r="AK915" s="85"/>
    </row>
    <row r="916" spans="1:58">
      <c r="A916" s="250"/>
      <c r="B916" s="250"/>
      <c r="C916" s="250"/>
      <c r="D916" s="250"/>
      <c r="E916" s="27"/>
      <c r="F916" s="27"/>
      <c r="G916" s="27"/>
      <c r="I916" s="27"/>
      <c r="K916" s="27"/>
      <c r="L916" s="27"/>
      <c r="M916" s="27"/>
      <c r="N916" s="27"/>
      <c r="O916" s="27"/>
      <c r="P916" s="27"/>
      <c r="Q916" s="27"/>
      <c r="R916" s="27"/>
      <c r="T916" s="27"/>
      <c r="U916" s="27"/>
      <c r="V916" s="27"/>
      <c r="W916" s="85"/>
      <c r="X916" s="85"/>
      <c r="Y916" s="85"/>
      <c r="AA916" s="85"/>
      <c r="AB916" s="85"/>
      <c r="AC916" s="85"/>
      <c r="AD916" s="85"/>
      <c r="AE916" s="85"/>
      <c r="AF916" s="85"/>
      <c r="AG916" s="85"/>
      <c r="AK916" s="85"/>
    </row>
    <row r="917" spans="1:58">
      <c r="A917" s="250"/>
      <c r="B917" s="250"/>
      <c r="C917" s="250"/>
      <c r="D917" s="250"/>
      <c r="E917" s="27"/>
      <c r="F917" s="27"/>
      <c r="G917" s="27"/>
      <c r="I917" s="27"/>
      <c r="K917" s="27"/>
      <c r="L917" s="27"/>
      <c r="M917" s="27"/>
      <c r="N917" s="27"/>
      <c r="O917" s="27"/>
      <c r="P917" s="27"/>
      <c r="Q917" s="27"/>
      <c r="R917" s="27"/>
      <c r="T917" s="27"/>
      <c r="U917" s="27"/>
      <c r="V917" s="27"/>
      <c r="W917" s="85"/>
      <c r="X917" s="85"/>
      <c r="Y917" s="85"/>
      <c r="AA917" s="85"/>
      <c r="AB917" s="85"/>
      <c r="AC917" s="85"/>
      <c r="AD917" s="85"/>
      <c r="AE917" s="85"/>
      <c r="AF917" s="85"/>
      <c r="AG917" s="85"/>
      <c r="AK917" s="85"/>
    </row>
    <row r="918" spans="1:58">
      <c r="A918" s="250"/>
      <c r="B918" s="250"/>
      <c r="C918" s="250"/>
      <c r="D918" s="250"/>
      <c r="E918" s="27"/>
      <c r="F918" s="27"/>
      <c r="G918" s="27"/>
      <c r="I918" s="27"/>
      <c r="K918" s="27"/>
      <c r="L918" s="27"/>
      <c r="M918" s="27"/>
      <c r="N918" s="27"/>
      <c r="O918" s="27"/>
      <c r="P918" s="27"/>
      <c r="Q918" s="27"/>
      <c r="R918" s="27"/>
      <c r="T918" s="27"/>
      <c r="U918" s="27"/>
      <c r="V918" s="27"/>
      <c r="W918" s="85"/>
      <c r="X918" s="85"/>
      <c r="Y918" s="85"/>
      <c r="AA918" s="85"/>
      <c r="AB918" s="85"/>
      <c r="AC918" s="85"/>
      <c r="AD918" s="85"/>
      <c r="AE918" s="85"/>
      <c r="AF918" s="85"/>
      <c r="AG918" s="85"/>
      <c r="AK918" s="85"/>
    </row>
    <row r="919" spans="1:58">
      <c r="A919" s="250"/>
      <c r="B919" s="250"/>
      <c r="C919" s="250"/>
      <c r="D919" s="250"/>
      <c r="E919" s="27"/>
      <c r="F919" s="27"/>
      <c r="G919" s="27"/>
      <c r="I919" s="27"/>
      <c r="K919" s="27"/>
      <c r="L919" s="27"/>
      <c r="M919" s="27"/>
      <c r="N919" s="27"/>
      <c r="O919" s="27"/>
      <c r="P919" s="27"/>
      <c r="Q919" s="27"/>
      <c r="R919" s="27"/>
      <c r="T919" s="27"/>
      <c r="U919" s="27"/>
      <c r="V919" s="27"/>
      <c r="W919" s="85"/>
      <c r="X919" s="85"/>
      <c r="Y919" s="85"/>
      <c r="AA919" s="85"/>
      <c r="AB919" s="85"/>
      <c r="AC919" s="85"/>
      <c r="AD919" s="85"/>
      <c r="AE919" s="85"/>
      <c r="AF919" s="85"/>
      <c r="AG919" s="85"/>
      <c r="AK919" s="85"/>
    </row>
    <row r="920" spans="1:58" s="27" customFormat="1">
      <c r="A920" s="250"/>
      <c r="B920" s="250"/>
      <c r="C920" s="250"/>
      <c r="D920" s="250"/>
      <c r="S920" s="32"/>
      <c r="W920" s="85"/>
      <c r="X920" s="85"/>
      <c r="Y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</row>
    <row r="921" spans="1:58" s="27" customFormat="1">
      <c r="A921" s="250"/>
      <c r="B921" s="250"/>
      <c r="C921" s="250"/>
      <c r="D921" s="250"/>
      <c r="S921" s="32"/>
      <c r="W921" s="85"/>
      <c r="X921" s="85"/>
      <c r="Y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</row>
    <row r="922" spans="1:58" s="27" customFormat="1">
      <c r="A922" s="250"/>
      <c r="B922" s="250"/>
      <c r="C922" s="250"/>
      <c r="D922" s="250"/>
      <c r="S922" s="32"/>
      <c r="W922" s="85"/>
      <c r="X922" s="85"/>
      <c r="Y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</row>
    <row r="923" spans="1:58" s="27" customFormat="1">
      <c r="A923" s="250"/>
      <c r="B923" s="250"/>
      <c r="C923" s="250"/>
      <c r="D923" s="250"/>
      <c r="S923" s="32"/>
      <c r="W923" s="85"/>
      <c r="X923" s="85"/>
      <c r="Y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</row>
    <row r="924" spans="1:58" s="27" customFormat="1">
      <c r="A924" s="250"/>
      <c r="B924" s="250"/>
      <c r="C924" s="250"/>
      <c r="D924" s="250"/>
      <c r="S924" s="32"/>
      <c r="W924" s="85"/>
      <c r="X924" s="85"/>
      <c r="Y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</row>
    <row r="925" spans="1:58" ht="19.8">
      <c r="A925" s="250"/>
      <c r="B925" s="250"/>
      <c r="C925" s="250"/>
      <c r="D925" s="250"/>
      <c r="E925" s="27"/>
      <c r="F925" s="27"/>
      <c r="G925" s="27"/>
      <c r="I925" s="27"/>
      <c r="K925" s="27"/>
      <c r="L925" s="27"/>
      <c r="M925" s="27"/>
      <c r="N925" s="27"/>
      <c r="O925" s="27"/>
      <c r="P925" s="27"/>
      <c r="Q925" s="250"/>
      <c r="R925" s="27"/>
      <c r="S925" s="27"/>
      <c r="T925" s="26"/>
      <c r="U925" s="251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K925" s="85"/>
      <c r="AR925" s="263"/>
    </row>
    <row r="926" spans="1:58" ht="19.8">
      <c r="A926" s="250"/>
      <c r="B926" s="250"/>
      <c r="C926" s="250"/>
      <c r="D926" s="250"/>
      <c r="E926" s="27"/>
      <c r="F926" s="27"/>
      <c r="G926" s="27"/>
      <c r="I926" s="27"/>
      <c r="K926" s="27"/>
      <c r="L926" s="27"/>
      <c r="M926" s="27"/>
      <c r="N926" s="27"/>
      <c r="O926" s="27"/>
      <c r="P926" s="27"/>
      <c r="Q926" s="250"/>
      <c r="R926" s="27"/>
      <c r="S926" s="27"/>
      <c r="T926" s="26"/>
      <c r="U926" s="251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K926" s="85"/>
      <c r="AR926" s="263"/>
    </row>
    <row r="927" spans="1:58" ht="19.8">
      <c r="A927" s="250"/>
      <c r="B927" s="250"/>
      <c r="C927" s="27"/>
      <c r="D927" s="27"/>
      <c r="E927" s="27"/>
      <c r="F927" s="27"/>
      <c r="G927" s="27"/>
      <c r="I927" s="27"/>
      <c r="K927" s="27"/>
      <c r="L927" s="27"/>
      <c r="M927" s="27"/>
      <c r="N927" s="27"/>
      <c r="O927" s="250"/>
      <c r="P927" s="27"/>
      <c r="Q927" s="27"/>
      <c r="R927" s="26"/>
      <c r="S927" s="251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K927" s="85"/>
      <c r="AP927" s="263"/>
    </row>
    <row r="928" spans="1:58" ht="14.25" customHeight="1">
      <c r="A928" s="250"/>
      <c r="B928" s="250"/>
      <c r="C928" s="250"/>
      <c r="D928" s="250"/>
      <c r="E928" s="27"/>
      <c r="F928" s="27"/>
      <c r="G928" s="27"/>
      <c r="I928" s="27"/>
      <c r="K928" s="27"/>
      <c r="L928" s="27"/>
      <c r="M928" s="27"/>
      <c r="N928" s="27"/>
      <c r="O928" s="27"/>
      <c r="P928" s="27"/>
      <c r="Q928" s="250"/>
      <c r="R928" s="27"/>
      <c r="S928" s="27"/>
      <c r="T928" s="26"/>
      <c r="U928" s="251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K928" s="85"/>
      <c r="AR928" s="263"/>
    </row>
    <row r="929" spans="1:58" ht="19.8">
      <c r="A929" s="250"/>
      <c r="B929" s="250"/>
      <c r="C929" s="250"/>
      <c r="D929" s="250"/>
      <c r="E929" s="27"/>
      <c r="F929" s="27"/>
      <c r="G929" s="27"/>
      <c r="I929" s="27"/>
      <c r="K929" s="27"/>
      <c r="L929" s="27"/>
      <c r="M929" s="27"/>
      <c r="N929" s="27"/>
      <c r="O929" s="27"/>
      <c r="P929" s="27"/>
      <c r="Q929" s="250"/>
      <c r="R929" s="27"/>
      <c r="S929" s="27"/>
      <c r="T929" s="26"/>
      <c r="U929" s="251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K929" s="85"/>
      <c r="AR929" s="263"/>
    </row>
    <row r="930" spans="1:58" ht="19.8">
      <c r="A930" s="250"/>
      <c r="B930" s="250"/>
      <c r="C930" s="250"/>
      <c r="D930" s="250"/>
      <c r="E930" s="27"/>
      <c r="F930" s="27"/>
      <c r="G930" s="27"/>
      <c r="I930" s="27"/>
      <c r="K930" s="27"/>
      <c r="L930" s="27"/>
      <c r="M930" s="27"/>
      <c r="N930" s="27"/>
      <c r="O930" s="27"/>
      <c r="P930" s="27"/>
      <c r="Q930" s="250"/>
      <c r="R930" s="27"/>
      <c r="S930" s="27"/>
      <c r="T930" s="26"/>
      <c r="U930" s="251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K930" s="85"/>
      <c r="AR930" s="263"/>
    </row>
    <row r="931" spans="1:58" ht="19.8">
      <c r="A931" s="250"/>
      <c r="B931" s="250"/>
      <c r="C931" s="250"/>
      <c r="D931" s="250"/>
      <c r="E931" s="27"/>
      <c r="F931" s="27"/>
      <c r="G931" s="27"/>
      <c r="I931" s="27"/>
      <c r="K931" s="27"/>
      <c r="L931" s="27"/>
      <c r="M931" s="27"/>
      <c r="N931" s="27"/>
      <c r="O931" s="27"/>
      <c r="P931" s="27"/>
      <c r="Q931" s="250"/>
      <c r="R931" s="27"/>
      <c r="S931" s="27"/>
      <c r="T931" s="26"/>
      <c r="U931" s="251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K931" s="85"/>
      <c r="AR931" s="263"/>
    </row>
    <row r="932" spans="1:58" ht="19.8">
      <c r="A932" s="250"/>
      <c r="B932" s="250"/>
      <c r="C932" s="250"/>
      <c r="D932" s="250"/>
      <c r="E932" s="27"/>
      <c r="F932" s="27"/>
      <c r="G932" s="27"/>
      <c r="I932" s="27"/>
      <c r="K932" s="27"/>
      <c r="L932" s="27"/>
      <c r="M932" s="27"/>
      <c r="N932" s="27"/>
      <c r="O932" s="27"/>
      <c r="P932" s="27"/>
      <c r="Q932" s="250"/>
      <c r="R932" s="27"/>
      <c r="S932" s="27"/>
      <c r="T932" s="26"/>
      <c r="U932" s="251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K932" s="85"/>
      <c r="AR932" s="263"/>
    </row>
    <row r="933" spans="1:58" s="27" customFormat="1">
      <c r="A933" s="250"/>
      <c r="B933" s="250"/>
      <c r="C933" s="250"/>
      <c r="D933" s="250"/>
      <c r="S933" s="32"/>
      <c r="W933" s="85"/>
      <c r="X933" s="85"/>
      <c r="Y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</row>
    <row r="934" spans="1:58" s="27" customFormat="1">
      <c r="A934" s="250"/>
      <c r="B934" s="250"/>
      <c r="C934" s="250"/>
      <c r="D934" s="250"/>
      <c r="S934" s="32"/>
      <c r="W934" s="85"/>
      <c r="X934" s="85"/>
      <c r="Y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</row>
    <row r="935" spans="1:58" s="27" customFormat="1">
      <c r="A935" s="250"/>
      <c r="B935" s="250"/>
      <c r="C935" s="250"/>
      <c r="D935" s="250"/>
      <c r="S935" s="32"/>
      <c r="W935" s="85"/>
      <c r="X935" s="85"/>
      <c r="Y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</row>
    <row r="936" spans="1:58" s="27" customFormat="1">
      <c r="A936" s="250"/>
      <c r="B936" s="250"/>
      <c r="C936" s="250"/>
      <c r="D936" s="250"/>
      <c r="S936" s="32"/>
      <c r="W936" s="85"/>
      <c r="X936" s="85"/>
      <c r="Y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</row>
    <row r="937" spans="1:58" s="27" customFormat="1">
      <c r="A937" s="250"/>
      <c r="B937" s="250"/>
      <c r="C937" s="250"/>
      <c r="D937" s="250"/>
      <c r="S937" s="32"/>
      <c r="W937" s="85"/>
      <c r="X937" s="85"/>
      <c r="Y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</row>
    <row r="938" spans="1:58" s="27" customFormat="1">
      <c r="A938" s="250"/>
      <c r="B938" s="250"/>
      <c r="C938" s="250"/>
      <c r="D938" s="250"/>
      <c r="S938" s="32"/>
      <c r="W938" s="85"/>
      <c r="X938" s="85"/>
      <c r="Y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</row>
    <row r="939" spans="1:58" s="27" customFormat="1">
      <c r="A939" s="250"/>
      <c r="B939" s="250"/>
      <c r="C939" s="250"/>
      <c r="D939" s="250"/>
      <c r="S939" s="32"/>
      <c r="W939" s="85"/>
      <c r="X939" s="85"/>
      <c r="Y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</row>
    <row r="940" spans="1:58" s="27" customFormat="1">
      <c r="A940" s="250"/>
      <c r="B940" s="250"/>
      <c r="C940" s="250"/>
      <c r="D940" s="250"/>
      <c r="S940" s="32"/>
      <c r="W940" s="85"/>
      <c r="X940" s="85"/>
      <c r="Y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</row>
    <row r="941" spans="1:58" s="27" customFormat="1">
      <c r="A941" s="250"/>
      <c r="B941" s="250"/>
      <c r="C941" s="250"/>
      <c r="D941" s="250"/>
      <c r="S941" s="32"/>
      <c r="W941" s="85"/>
      <c r="X941" s="85"/>
      <c r="Y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</row>
    <row r="942" spans="1:58" s="27" customFormat="1">
      <c r="A942" s="250"/>
      <c r="B942" s="250"/>
      <c r="C942" s="250"/>
      <c r="D942" s="250"/>
      <c r="S942" s="32"/>
      <c r="W942" s="85"/>
      <c r="X942" s="85"/>
      <c r="Y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</row>
    <row r="943" spans="1:58" s="27" customFormat="1">
      <c r="A943" s="250"/>
      <c r="B943" s="250"/>
      <c r="C943" s="250"/>
      <c r="D943" s="250"/>
      <c r="S943" s="32"/>
      <c r="W943" s="85"/>
      <c r="X943" s="85"/>
      <c r="Y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</row>
    <row r="944" spans="1:58">
      <c r="A944" s="250"/>
      <c r="B944" s="250"/>
      <c r="C944" s="250"/>
      <c r="D944" s="250"/>
      <c r="E944" s="27"/>
      <c r="F944" s="27"/>
      <c r="G944" s="27"/>
      <c r="I944" s="27"/>
      <c r="K944" s="27"/>
      <c r="L944" s="27"/>
      <c r="M944" s="27"/>
      <c r="N944" s="27"/>
      <c r="O944" s="27"/>
      <c r="P944" s="27"/>
      <c r="Q944" s="27"/>
      <c r="R944" s="27"/>
      <c r="T944" s="27"/>
      <c r="U944" s="27"/>
      <c r="V944" s="27"/>
      <c r="W944" s="85"/>
      <c r="X944" s="85"/>
      <c r="Y944" s="85"/>
      <c r="AA944" s="85"/>
      <c r="AB944" s="85"/>
      <c r="AC944" s="85"/>
      <c r="AD944" s="85"/>
      <c r="AE944" s="85"/>
      <c r="AF944" s="85"/>
      <c r="AG944" s="85"/>
      <c r="AK944" s="85"/>
    </row>
    <row r="945" spans="1:44">
      <c r="A945" s="250"/>
      <c r="B945" s="250"/>
      <c r="C945" s="250"/>
      <c r="D945" s="250"/>
      <c r="E945" s="27"/>
      <c r="F945" s="27"/>
      <c r="G945" s="27"/>
      <c r="I945" s="27"/>
      <c r="K945" s="27"/>
      <c r="L945" s="27"/>
      <c r="M945" s="27"/>
      <c r="N945" s="27"/>
      <c r="O945" s="27"/>
      <c r="P945" s="27"/>
      <c r="Q945" s="27"/>
      <c r="R945" s="27"/>
      <c r="T945" s="27"/>
      <c r="U945" s="27"/>
      <c r="V945" s="27"/>
      <c r="W945" s="85"/>
      <c r="X945" s="85"/>
      <c r="Y945" s="85"/>
      <c r="AA945" s="85"/>
      <c r="AB945" s="85"/>
      <c r="AC945" s="85"/>
      <c r="AD945" s="85"/>
      <c r="AE945" s="85"/>
      <c r="AF945" s="85"/>
      <c r="AG945" s="85"/>
      <c r="AK945" s="85"/>
    </row>
    <row r="946" spans="1:44">
      <c r="A946" s="250"/>
      <c r="B946" s="250"/>
      <c r="C946" s="250"/>
      <c r="D946" s="250"/>
      <c r="E946" s="27"/>
      <c r="F946" s="27"/>
      <c r="G946" s="27"/>
      <c r="I946" s="27"/>
      <c r="K946" s="27"/>
      <c r="L946" s="27"/>
      <c r="M946" s="27"/>
      <c r="N946" s="27"/>
      <c r="O946" s="27"/>
      <c r="P946" s="27"/>
      <c r="Q946" s="27"/>
      <c r="R946" s="27"/>
      <c r="T946" s="27"/>
      <c r="U946" s="27"/>
      <c r="V946" s="27"/>
      <c r="W946" s="85"/>
      <c r="X946" s="85"/>
      <c r="Y946" s="85"/>
      <c r="AA946" s="85"/>
      <c r="AB946" s="85"/>
      <c r="AC946" s="85"/>
      <c r="AD946" s="85"/>
      <c r="AE946" s="85"/>
      <c r="AF946" s="85"/>
      <c r="AG946" s="85"/>
      <c r="AK946" s="85"/>
    </row>
    <row r="947" spans="1:44">
      <c r="A947" s="250"/>
      <c r="B947" s="250"/>
      <c r="C947" s="250"/>
      <c r="D947" s="250"/>
      <c r="E947" s="27"/>
      <c r="F947" s="27"/>
      <c r="G947" s="27"/>
      <c r="I947" s="27"/>
      <c r="K947" s="27"/>
      <c r="L947" s="27"/>
      <c r="M947" s="27"/>
      <c r="N947" s="27"/>
      <c r="O947" s="27"/>
      <c r="P947" s="27"/>
      <c r="Q947" s="27"/>
      <c r="R947" s="27"/>
      <c r="T947" s="27"/>
      <c r="U947" s="27"/>
      <c r="V947" s="27"/>
      <c r="W947" s="85"/>
      <c r="X947" s="85"/>
      <c r="Y947" s="85"/>
      <c r="AA947" s="85"/>
      <c r="AB947" s="85"/>
      <c r="AC947" s="85"/>
      <c r="AD947" s="85"/>
      <c r="AE947" s="85"/>
      <c r="AF947" s="85"/>
      <c r="AG947" s="85"/>
      <c r="AK947" s="85"/>
    </row>
    <row r="948" spans="1:44" ht="19.8">
      <c r="A948" s="250"/>
      <c r="B948" s="250"/>
      <c r="C948" s="250"/>
      <c r="D948" s="250"/>
      <c r="E948" s="27"/>
      <c r="F948" s="27"/>
      <c r="G948" s="27"/>
      <c r="I948" s="27"/>
      <c r="K948" s="27"/>
      <c r="L948" s="27"/>
      <c r="M948" s="27"/>
      <c r="N948" s="27"/>
      <c r="O948" s="27"/>
      <c r="P948" s="27"/>
      <c r="Q948" s="250"/>
      <c r="R948" s="27"/>
      <c r="S948" s="27"/>
      <c r="T948" s="26"/>
      <c r="U948" s="251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K948" s="85"/>
      <c r="AR948" s="263"/>
    </row>
    <row r="949" spans="1:44" ht="19.8">
      <c r="A949" s="250"/>
      <c r="B949" s="250"/>
      <c r="C949" s="250"/>
      <c r="D949" s="250"/>
      <c r="E949" s="27"/>
      <c r="F949" s="27"/>
      <c r="G949" s="27"/>
      <c r="I949" s="27"/>
      <c r="K949" s="27"/>
      <c r="L949" s="27"/>
      <c r="M949" s="27"/>
      <c r="N949" s="27"/>
      <c r="O949" s="27"/>
      <c r="P949" s="27"/>
      <c r="Q949" s="250"/>
      <c r="R949" s="27"/>
      <c r="S949" s="27"/>
      <c r="T949" s="26"/>
      <c r="U949" s="251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K949" s="85"/>
      <c r="AR949" s="263"/>
    </row>
    <row r="950" spans="1:44" ht="19.8">
      <c r="A950" s="250"/>
      <c r="B950" s="250"/>
      <c r="C950" s="27"/>
      <c r="D950" s="27"/>
      <c r="E950" s="27"/>
      <c r="F950" s="27"/>
      <c r="G950" s="27"/>
      <c r="I950" s="27"/>
      <c r="K950" s="27"/>
      <c r="L950" s="27"/>
      <c r="M950" s="27"/>
      <c r="N950" s="27"/>
      <c r="O950" s="250"/>
      <c r="P950" s="27"/>
      <c r="Q950" s="27"/>
      <c r="R950" s="26"/>
      <c r="S950" s="251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K950" s="85"/>
      <c r="AP950" s="263"/>
    </row>
    <row r="951" spans="1:44" ht="14.25" customHeight="1">
      <c r="A951" s="250"/>
      <c r="B951" s="250"/>
      <c r="C951" s="250"/>
      <c r="D951" s="250"/>
      <c r="E951" s="27"/>
      <c r="F951" s="27"/>
      <c r="G951" s="27"/>
      <c r="I951" s="27"/>
      <c r="K951" s="27"/>
      <c r="L951" s="27"/>
      <c r="M951" s="27"/>
      <c r="N951" s="27"/>
      <c r="O951" s="27"/>
      <c r="P951" s="27"/>
      <c r="Q951" s="250"/>
      <c r="R951" s="27"/>
      <c r="S951" s="27"/>
      <c r="T951" s="26"/>
      <c r="U951" s="251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K951" s="85"/>
      <c r="AR951" s="263"/>
    </row>
    <row r="952" spans="1:44" ht="19.8">
      <c r="A952" s="250"/>
      <c r="B952" s="250"/>
      <c r="C952" s="250"/>
      <c r="D952" s="250"/>
      <c r="E952" s="27"/>
      <c r="F952" s="27"/>
      <c r="G952" s="27"/>
      <c r="I952" s="27"/>
      <c r="K952" s="27"/>
      <c r="L952" s="27"/>
      <c r="M952" s="27"/>
      <c r="N952" s="27"/>
      <c r="O952" s="27"/>
      <c r="P952" s="27"/>
      <c r="Q952" s="250"/>
      <c r="R952" s="27"/>
      <c r="S952" s="27"/>
      <c r="T952" s="26"/>
      <c r="U952" s="251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K952" s="85"/>
      <c r="AR952" s="263"/>
    </row>
    <row r="953" spans="1:44" ht="19.8">
      <c r="A953" s="250"/>
      <c r="B953" s="250"/>
      <c r="C953" s="250"/>
      <c r="D953" s="250"/>
      <c r="E953" s="27"/>
      <c r="F953" s="27"/>
      <c r="G953" s="27"/>
      <c r="I953" s="27"/>
      <c r="K953" s="27"/>
      <c r="L953" s="27"/>
      <c r="M953" s="27"/>
      <c r="N953" s="27"/>
      <c r="O953" s="27"/>
      <c r="P953" s="27"/>
      <c r="Q953" s="250"/>
      <c r="R953" s="27"/>
      <c r="S953" s="27"/>
      <c r="T953" s="26"/>
      <c r="U953" s="251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K953" s="85"/>
      <c r="AR953" s="263"/>
    </row>
    <row r="954" spans="1:44" ht="19.8">
      <c r="A954" s="250"/>
      <c r="B954" s="250"/>
      <c r="C954" s="250"/>
      <c r="D954" s="250"/>
      <c r="E954" s="27"/>
      <c r="F954" s="27"/>
      <c r="G954" s="27"/>
      <c r="I954" s="27"/>
      <c r="K954" s="27"/>
      <c r="L954" s="27"/>
      <c r="M954" s="27"/>
      <c r="N954" s="27"/>
      <c r="O954" s="27"/>
      <c r="P954" s="27"/>
      <c r="Q954" s="250"/>
      <c r="R954" s="27"/>
      <c r="S954" s="27"/>
      <c r="T954" s="26"/>
      <c r="U954" s="251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K954" s="85"/>
      <c r="AR954" s="263"/>
    </row>
    <row r="955" spans="1:44" ht="19.8">
      <c r="A955" s="250"/>
      <c r="B955" s="250"/>
      <c r="C955" s="250"/>
      <c r="D955" s="250"/>
      <c r="E955" s="27"/>
      <c r="F955" s="27"/>
      <c r="G955" s="27"/>
      <c r="I955" s="27"/>
      <c r="K955" s="27"/>
      <c r="L955" s="27"/>
      <c r="M955" s="27"/>
      <c r="N955" s="27"/>
      <c r="O955" s="27"/>
      <c r="P955" s="27"/>
      <c r="Q955" s="250"/>
      <c r="R955" s="27"/>
      <c r="S955" s="27"/>
      <c r="T955" s="26"/>
      <c r="U955" s="251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K955" s="85"/>
      <c r="AR955" s="263"/>
    </row>
    <row r="956" spans="1:44">
      <c r="A956" s="250"/>
      <c r="B956" s="250"/>
      <c r="C956" s="250"/>
      <c r="D956" s="250"/>
      <c r="E956" s="27"/>
      <c r="F956" s="27"/>
      <c r="G956" s="27"/>
      <c r="I956" s="27"/>
      <c r="K956" s="27"/>
      <c r="L956" s="27"/>
      <c r="M956" s="27"/>
      <c r="N956" s="27"/>
      <c r="O956" s="27"/>
      <c r="P956" s="27"/>
      <c r="Q956" s="27"/>
      <c r="R956" s="27"/>
      <c r="T956" s="27"/>
      <c r="U956" s="27"/>
      <c r="V956" s="27"/>
      <c r="W956" s="85"/>
      <c r="X956" s="85"/>
      <c r="Y956" s="85"/>
      <c r="AA956" s="85"/>
      <c r="AB956" s="85"/>
      <c r="AC956" s="85"/>
      <c r="AD956" s="85"/>
      <c r="AE956" s="85"/>
      <c r="AF956" s="85"/>
      <c r="AG956" s="85"/>
      <c r="AK956" s="85"/>
    </row>
    <row r="957" spans="1:44">
      <c r="A957" s="250"/>
      <c r="B957" s="250"/>
      <c r="C957" s="250"/>
      <c r="D957" s="250"/>
      <c r="E957" s="27"/>
      <c r="F957" s="27"/>
      <c r="G957" s="27"/>
      <c r="I957" s="27"/>
      <c r="K957" s="27"/>
      <c r="L957" s="27"/>
      <c r="M957" s="27"/>
      <c r="N957" s="27"/>
      <c r="O957" s="27"/>
      <c r="P957" s="27"/>
      <c r="Q957" s="27"/>
      <c r="R957" s="27"/>
      <c r="T957" s="27"/>
      <c r="U957" s="27"/>
      <c r="V957" s="27"/>
      <c r="W957" s="85"/>
      <c r="X957" s="85"/>
      <c r="Y957" s="85"/>
      <c r="AA957" s="85"/>
      <c r="AB957" s="85"/>
      <c r="AC957" s="85"/>
      <c r="AD957" s="85"/>
      <c r="AE957" s="85"/>
      <c r="AF957" s="85"/>
      <c r="AG957" s="85"/>
      <c r="AK957" s="85"/>
    </row>
    <row r="958" spans="1:44">
      <c r="A958" s="250"/>
      <c r="B958" s="250"/>
      <c r="C958" s="250"/>
      <c r="D958" s="250"/>
      <c r="E958" s="27"/>
      <c r="F958" s="27"/>
      <c r="G958" s="27"/>
      <c r="I958" s="27"/>
      <c r="K958" s="27"/>
      <c r="L958" s="27"/>
      <c r="M958" s="27"/>
      <c r="N958" s="27"/>
      <c r="O958" s="27"/>
      <c r="P958" s="27"/>
      <c r="Q958" s="27"/>
      <c r="R958" s="27"/>
      <c r="T958" s="27"/>
      <c r="U958" s="27"/>
      <c r="V958" s="27"/>
      <c r="W958" s="85"/>
      <c r="X958" s="85"/>
      <c r="Y958" s="85"/>
      <c r="AA958" s="85"/>
      <c r="AB958" s="85"/>
      <c r="AC958" s="85"/>
      <c r="AD958" s="85"/>
      <c r="AE958" s="85"/>
      <c r="AF958" s="85"/>
      <c r="AG958" s="85"/>
      <c r="AK958" s="85"/>
    </row>
    <row r="959" spans="1:44">
      <c r="A959" s="250"/>
      <c r="B959" s="250"/>
      <c r="C959" s="250"/>
      <c r="D959" s="250"/>
      <c r="E959" s="27"/>
      <c r="F959" s="27"/>
      <c r="G959" s="27"/>
      <c r="I959" s="27"/>
      <c r="K959" s="27"/>
      <c r="L959" s="27"/>
      <c r="M959" s="27"/>
      <c r="N959" s="27"/>
      <c r="O959" s="27"/>
      <c r="P959" s="27"/>
      <c r="Q959" s="27"/>
      <c r="R959" s="27"/>
      <c r="T959" s="27"/>
      <c r="U959" s="27"/>
      <c r="V959" s="27"/>
      <c r="W959" s="85"/>
      <c r="X959" s="85"/>
      <c r="Y959" s="85"/>
      <c r="AA959" s="85"/>
      <c r="AB959" s="85"/>
      <c r="AC959" s="85"/>
      <c r="AD959" s="85"/>
      <c r="AE959" s="85"/>
      <c r="AF959" s="85"/>
      <c r="AG959" s="85"/>
      <c r="AK959" s="85"/>
    </row>
    <row r="960" spans="1:44">
      <c r="A960" s="250"/>
      <c r="B960" s="250"/>
      <c r="C960" s="250"/>
      <c r="D960" s="250"/>
      <c r="E960" s="27"/>
      <c r="F960" s="27"/>
      <c r="G960" s="27"/>
      <c r="I960" s="27"/>
      <c r="K960" s="27"/>
      <c r="L960" s="27"/>
      <c r="M960" s="27"/>
      <c r="N960" s="27"/>
      <c r="O960" s="27"/>
      <c r="P960" s="27"/>
      <c r="Q960" s="27"/>
      <c r="R960" s="27"/>
      <c r="T960" s="27"/>
      <c r="U960" s="27"/>
      <c r="V960" s="27"/>
      <c r="W960" s="85"/>
      <c r="X960" s="85"/>
      <c r="Y960" s="85"/>
      <c r="AA960" s="85"/>
      <c r="AB960" s="85"/>
      <c r="AC960" s="85"/>
      <c r="AD960" s="85"/>
      <c r="AE960" s="85"/>
      <c r="AF960" s="85"/>
      <c r="AG960" s="85"/>
      <c r="AK960" s="85"/>
    </row>
    <row r="961" spans="1:44">
      <c r="A961" s="250"/>
      <c r="B961" s="250"/>
      <c r="C961" s="250"/>
      <c r="D961" s="250"/>
      <c r="E961" s="27"/>
      <c r="F961" s="27"/>
      <c r="G961" s="27"/>
      <c r="I961" s="27"/>
      <c r="K961" s="27"/>
      <c r="L961" s="27"/>
      <c r="M961" s="27"/>
      <c r="N961" s="27"/>
      <c r="O961" s="27"/>
      <c r="P961" s="27"/>
      <c r="Q961" s="27"/>
      <c r="R961" s="27"/>
      <c r="T961" s="27"/>
      <c r="U961" s="27"/>
      <c r="V961" s="27"/>
      <c r="W961" s="85"/>
      <c r="X961" s="85"/>
      <c r="Y961" s="85"/>
      <c r="AA961" s="85"/>
      <c r="AB961" s="85"/>
      <c r="AC961" s="85"/>
      <c r="AD961" s="85"/>
      <c r="AE961" s="85"/>
      <c r="AF961" s="85"/>
      <c r="AG961" s="85"/>
      <c r="AK961" s="85"/>
    </row>
    <row r="962" spans="1:44">
      <c r="A962" s="250"/>
      <c r="B962" s="250"/>
      <c r="C962" s="250"/>
      <c r="D962" s="250"/>
      <c r="E962" s="27"/>
      <c r="F962" s="27"/>
      <c r="G962" s="27"/>
      <c r="I962" s="27"/>
      <c r="K962" s="27"/>
      <c r="L962" s="27"/>
      <c r="M962" s="27"/>
      <c r="N962" s="27"/>
      <c r="O962" s="27"/>
      <c r="P962" s="27"/>
      <c r="Q962" s="27"/>
      <c r="R962" s="27"/>
      <c r="T962" s="27"/>
      <c r="U962" s="27"/>
      <c r="V962" s="27"/>
      <c r="W962" s="85"/>
      <c r="X962" s="85"/>
      <c r="Y962" s="85"/>
      <c r="AA962" s="85"/>
      <c r="AB962" s="85"/>
      <c r="AC962" s="85"/>
      <c r="AD962" s="85"/>
      <c r="AE962" s="85"/>
      <c r="AF962" s="85"/>
      <c r="AG962" s="85"/>
      <c r="AK962" s="85"/>
    </row>
    <row r="963" spans="1:44">
      <c r="A963" s="250"/>
      <c r="B963" s="250"/>
      <c r="C963" s="250"/>
      <c r="D963" s="250"/>
      <c r="E963" s="27"/>
      <c r="F963" s="27"/>
      <c r="G963" s="27"/>
      <c r="I963" s="27"/>
      <c r="K963" s="27"/>
      <c r="L963" s="27"/>
      <c r="M963" s="27"/>
      <c r="N963" s="27"/>
      <c r="O963" s="27"/>
      <c r="P963" s="27"/>
      <c r="Q963" s="27"/>
      <c r="R963" s="27"/>
      <c r="T963" s="27"/>
      <c r="U963" s="27"/>
      <c r="V963" s="27"/>
      <c r="W963" s="85"/>
      <c r="X963" s="85"/>
      <c r="Y963" s="85"/>
      <c r="AA963" s="85"/>
      <c r="AB963" s="85"/>
      <c r="AC963" s="85"/>
      <c r="AD963" s="85"/>
      <c r="AE963" s="85"/>
      <c r="AF963" s="85"/>
      <c r="AG963" s="85"/>
      <c r="AK963" s="85"/>
    </row>
    <row r="964" spans="1:44">
      <c r="A964" s="250"/>
      <c r="B964" s="250"/>
      <c r="C964" s="250"/>
      <c r="D964" s="250"/>
      <c r="E964" s="27"/>
      <c r="F964" s="27"/>
      <c r="G964" s="27"/>
      <c r="I964" s="27"/>
      <c r="K964" s="27"/>
      <c r="L964" s="27"/>
      <c r="M964" s="27"/>
      <c r="N964" s="27"/>
      <c r="O964" s="27"/>
      <c r="P964" s="27"/>
      <c r="Q964" s="27"/>
      <c r="R964" s="27"/>
      <c r="T964" s="27"/>
      <c r="U964" s="27"/>
      <c r="V964" s="27"/>
      <c r="W964" s="85"/>
      <c r="X964" s="85"/>
      <c r="Y964" s="85"/>
      <c r="AA964" s="85"/>
      <c r="AB964" s="85"/>
      <c r="AC964" s="85"/>
      <c r="AD964" s="85"/>
      <c r="AE964" s="85"/>
      <c r="AF964" s="85"/>
      <c r="AG964" s="85"/>
      <c r="AK964" s="85"/>
    </row>
    <row r="965" spans="1:44">
      <c r="A965" s="250"/>
      <c r="B965" s="250"/>
      <c r="C965" s="250"/>
      <c r="D965" s="250"/>
      <c r="E965" s="27"/>
      <c r="F965" s="27"/>
      <c r="G965" s="27"/>
      <c r="I965" s="27"/>
      <c r="K965" s="27"/>
      <c r="L965" s="27"/>
      <c r="M965" s="27"/>
      <c r="N965" s="27"/>
      <c r="O965" s="27"/>
      <c r="P965" s="27"/>
      <c r="Q965" s="27"/>
      <c r="R965" s="27"/>
      <c r="T965" s="27"/>
      <c r="U965" s="27"/>
      <c r="V965" s="27"/>
      <c r="W965" s="85"/>
      <c r="X965" s="85"/>
      <c r="Y965" s="85"/>
      <c r="AA965" s="85"/>
      <c r="AB965" s="85"/>
      <c r="AC965" s="85"/>
      <c r="AD965" s="85"/>
      <c r="AE965" s="85"/>
      <c r="AF965" s="85"/>
      <c r="AG965" s="85"/>
      <c r="AK965" s="85"/>
    </row>
    <row r="966" spans="1:44">
      <c r="A966" s="250"/>
      <c r="B966" s="250"/>
      <c r="C966" s="250"/>
      <c r="D966" s="250"/>
      <c r="E966" s="27"/>
      <c r="F966" s="27"/>
      <c r="G966" s="27"/>
      <c r="I966" s="27"/>
      <c r="K966" s="27"/>
      <c r="L966" s="27"/>
      <c r="M966" s="27"/>
      <c r="N966" s="27"/>
      <c r="O966" s="27"/>
      <c r="P966" s="27"/>
      <c r="Q966" s="27"/>
      <c r="R966" s="27"/>
      <c r="T966" s="27"/>
      <c r="U966" s="27"/>
      <c r="V966" s="27"/>
      <c r="W966" s="85"/>
      <c r="X966" s="85"/>
      <c r="Y966" s="85"/>
      <c r="AA966" s="85"/>
      <c r="AB966" s="85"/>
      <c r="AC966" s="85"/>
      <c r="AD966" s="85"/>
      <c r="AE966" s="85"/>
      <c r="AF966" s="85"/>
      <c r="AG966" s="85"/>
      <c r="AK966" s="85"/>
    </row>
    <row r="967" spans="1:44">
      <c r="A967" s="250"/>
      <c r="B967" s="250"/>
      <c r="C967" s="250"/>
      <c r="D967" s="250"/>
      <c r="E967" s="27"/>
      <c r="F967" s="27"/>
      <c r="G967" s="27"/>
      <c r="I967" s="27"/>
      <c r="K967" s="27"/>
      <c r="L967" s="27"/>
      <c r="M967" s="27"/>
      <c r="N967" s="27"/>
      <c r="O967" s="27"/>
      <c r="P967" s="27"/>
      <c r="Q967" s="27"/>
      <c r="R967" s="27"/>
      <c r="T967" s="27"/>
      <c r="U967" s="27"/>
      <c r="V967" s="27"/>
      <c r="W967" s="85"/>
      <c r="X967" s="85"/>
      <c r="Y967" s="85"/>
      <c r="AA967" s="85"/>
      <c r="AB967" s="85"/>
      <c r="AC967" s="85"/>
      <c r="AD967" s="85"/>
      <c r="AE967" s="85"/>
      <c r="AF967" s="85"/>
      <c r="AG967" s="85"/>
      <c r="AK967" s="85"/>
    </row>
    <row r="968" spans="1:44">
      <c r="A968" s="250"/>
      <c r="B968" s="250"/>
      <c r="C968" s="250"/>
      <c r="D968" s="250"/>
      <c r="E968" s="27"/>
      <c r="F968" s="27"/>
      <c r="G968" s="27"/>
      <c r="I968" s="27"/>
      <c r="K968" s="27"/>
      <c r="L968" s="27"/>
      <c r="M968" s="27"/>
      <c r="N968" s="27"/>
      <c r="O968" s="27"/>
      <c r="P968" s="27"/>
      <c r="Q968" s="27"/>
      <c r="R968" s="27"/>
      <c r="T968" s="27"/>
      <c r="U968" s="27"/>
      <c r="V968" s="27"/>
      <c r="W968" s="85"/>
      <c r="X968" s="85"/>
      <c r="Y968" s="85"/>
      <c r="AA968" s="85"/>
      <c r="AB968" s="85"/>
      <c r="AC968" s="85"/>
      <c r="AD968" s="85"/>
      <c r="AE968" s="85"/>
      <c r="AF968" s="85"/>
      <c r="AG968" s="85"/>
      <c r="AK968" s="85"/>
    </row>
    <row r="969" spans="1:44">
      <c r="A969" s="250"/>
      <c r="B969" s="250"/>
      <c r="C969" s="250"/>
      <c r="D969" s="250"/>
      <c r="E969" s="27"/>
      <c r="F969" s="27"/>
      <c r="G969" s="27"/>
      <c r="I969" s="27"/>
      <c r="K969" s="27"/>
      <c r="L969" s="27"/>
      <c r="M969" s="27"/>
      <c r="N969" s="27"/>
      <c r="O969" s="27"/>
      <c r="P969" s="27"/>
      <c r="Q969" s="27"/>
      <c r="R969" s="27"/>
      <c r="T969" s="27"/>
      <c r="U969" s="27"/>
      <c r="V969" s="27"/>
      <c r="W969" s="85"/>
      <c r="X969" s="85"/>
      <c r="Y969" s="85"/>
      <c r="AA969" s="85"/>
      <c r="AB969" s="85"/>
      <c r="AC969" s="85"/>
      <c r="AD969" s="85"/>
      <c r="AE969" s="85"/>
      <c r="AF969" s="85"/>
      <c r="AG969" s="85"/>
      <c r="AK969" s="85"/>
    </row>
    <row r="970" spans="1:44">
      <c r="A970" s="250"/>
      <c r="B970" s="250"/>
      <c r="C970" s="250"/>
      <c r="D970" s="250"/>
      <c r="E970" s="27"/>
      <c r="F970" s="27"/>
      <c r="G970" s="27"/>
      <c r="I970" s="27"/>
      <c r="K970" s="27"/>
      <c r="L970" s="27"/>
      <c r="M970" s="27"/>
      <c r="N970" s="27"/>
      <c r="O970" s="27"/>
      <c r="P970" s="27"/>
      <c r="Q970" s="27"/>
      <c r="R970" s="27"/>
      <c r="T970" s="27"/>
      <c r="U970" s="27"/>
      <c r="V970" s="27"/>
      <c r="W970" s="85"/>
      <c r="X970" s="85"/>
      <c r="Y970" s="85"/>
      <c r="AA970" s="85"/>
      <c r="AB970" s="85"/>
      <c r="AC970" s="85"/>
      <c r="AD970" s="85"/>
      <c r="AE970" s="85"/>
      <c r="AF970" s="85"/>
      <c r="AG970" s="85"/>
      <c r="AK970" s="85"/>
    </row>
    <row r="971" spans="1:44" ht="19.8">
      <c r="A971" s="250"/>
      <c r="B971" s="250"/>
      <c r="C971" s="250"/>
      <c r="D971" s="250"/>
      <c r="E971" s="27"/>
      <c r="F971" s="27"/>
      <c r="G971" s="27"/>
      <c r="I971" s="27"/>
      <c r="K971" s="27"/>
      <c r="L971" s="27"/>
      <c r="M971" s="27"/>
      <c r="N971" s="27"/>
      <c r="O971" s="27"/>
      <c r="P971" s="27"/>
      <c r="Q971" s="250"/>
      <c r="R971" s="27"/>
      <c r="S971" s="27"/>
      <c r="T971" s="26"/>
      <c r="U971" s="251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K971" s="85"/>
      <c r="AR971" s="263"/>
    </row>
    <row r="972" spans="1:44" ht="19.8">
      <c r="A972" s="250"/>
      <c r="B972" s="250"/>
      <c r="C972" s="250"/>
      <c r="D972" s="250"/>
      <c r="E972" s="27"/>
      <c r="F972" s="27"/>
      <c r="G972" s="27"/>
      <c r="I972" s="27"/>
      <c r="K972" s="27"/>
      <c r="L972" s="27"/>
      <c r="M972" s="27"/>
      <c r="N972" s="27"/>
      <c r="O972" s="27"/>
      <c r="P972" s="27"/>
      <c r="Q972" s="250"/>
      <c r="R972" s="27"/>
      <c r="S972" s="27"/>
      <c r="T972" s="26"/>
      <c r="U972" s="251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K972" s="85"/>
      <c r="AR972" s="263"/>
    </row>
    <row r="973" spans="1:44" ht="19.8">
      <c r="A973" s="250"/>
      <c r="B973" s="250"/>
      <c r="C973" s="27"/>
      <c r="D973" s="27"/>
      <c r="E973" s="27"/>
      <c r="F973" s="27"/>
      <c r="G973" s="27"/>
      <c r="I973" s="27"/>
      <c r="K973" s="27"/>
      <c r="L973" s="27"/>
      <c r="M973" s="27"/>
      <c r="N973" s="27"/>
      <c r="O973" s="250"/>
      <c r="P973" s="27"/>
      <c r="Q973" s="27"/>
      <c r="R973" s="26"/>
      <c r="S973" s="251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K973" s="85"/>
      <c r="AP973" s="263"/>
    </row>
    <row r="974" spans="1:44" ht="14.25" customHeight="1">
      <c r="A974" s="250"/>
      <c r="B974" s="250"/>
      <c r="C974" s="250"/>
      <c r="D974" s="250"/>
      <c r="E974" s="27"/>
      <c r="F974" s="27"/>
      <c r="G974" s="27"/>
      <c r="I974" s="27"/>
      <c r="K974" s="27"/>
      <c r="L974" s="27"/>
      <c r="M974" s="27"/>
      <c r="N974" s="27"/>
      <c r="O974" s="27"/>
      <c r="P974" s="27"/>
      <c r="Q974" s="250"/>
      <c r="R974" s="27"/>
      <c r="S974" s="27"/>
      <c r="T974" s="26"/>
      <c r="U974" s="251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K974" s="85"/>
      <c r="AR974" s="263"/>
    </row>
    <row r="975" spans="1:44" ht="19.8">
      <c r="A975" s="250"/>
      <c r="B975" s="250"/>
      <c r="C975" s="250"/>
      <c r="D975" s="250"/>
      <c r="E975" s="27"/>
      <c r="F975" s="27"/>
      <c r="G975" s="27"/>
      <c r="I975" s="27"/>
      <c r="K975" s="27"/>
      <c r="L975" s="27"/>
      <c r="M975" s="27"/>
      <c r="N975" s="27"/>
      <c r="O975" s="27"/>
      <c r="P975" s="27"/>
      <c r="Q975" s="250"/>
      <c r="R975" s="27"/>
      <c r="S975" s="27"/>
      <c r="T975" s="26"/>
      <c r="U975" s="251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K975" s="85"/>
      <c r="AR975" s="263"/>
    </row>
    <row r="976" spans="1:44" ht="19.8">
      <c r="A976" s="250"/>
      <c r="B976" s="250"/>
      <c r="C976" s="250"/>
      <c r="D976" s="250"/>
      <c r="E976" s="27"/>
      <c r="F976" s="27"/>
      <c r="G976" s="27"/>
      <c r="I976" s="27"/>
      <c r="K976" s="27"/>
      <c r="L976" s="27"/>
      <c r="M976" s="27"/>
      <c r="N976" s="27"/>
      <c r="O976" s="27"/>
      <c r="P976" s="27"/>
      <c r="Q976" s="250"/>
      <c r="R976" s="27"/>
      <c r="S976" s="27"/>
      <c r="T976" s="26"/>
      <c r="U976" s="251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K976" s="85"/>
      <c r="AR976" s="263"/>
    </row>
    <row r="977" spans="1:58" ht="19.8">
      <c r="A977" s="250"/>
      <c r="B977" s="250"/>
      <c r="C977" s="250"/>
      <c r="D977" s="250"/>
      <c r="E977" s="27"/>
      <c r="F977" s="27"/>
      <c r="G977" s="27"/>
      <c r="I977" s="27"/>
      <c r="K977" s="27"/>
      <c r="L977" s="27"/>
      <c r="M977" s="27"/>
      <c r="N977" s="27"/>
      <c r="O977" s="27"/>
      <c r="P977" s="27"/>
      <c r="Q977" s="250"/>
      <c r="R977" s="27"/>
      <c r="S977" s="27"/>
      <c r="T977" s="26"/>
      <c r="U977" s="251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K977" s="85"/>
      <c r="AR977" s="263"/>
    </row>
    <row r="978" spans="1:58" ht="19.8">
      <c r="A978" s="250"/>
      <c r="B978" s="250"/>
      <c r="C978" s="250"/>
      <c r="D978" s="250"/>
      <c r="E978" s="27"/>
      <c r="F978" s="27"/>
      <c r="G978" s="27"/>
      <c r="I978" s="27"/>
      <c r="K978" s="27"/>
      <c r="L978" s="27"/>
      <c r="M978" s="27"/>
      <c r="N978" s="27"/>
      <c r="O978" s="27"/>
      <c r="P978" s="27"/>
      <c r="Q978" s="250"/>
      <c r="R978" s="27"/>
      <c r="S978" s="27"/>
      <c r="T978" s="26"/>
      <c r="U978" s="251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K978" s="85"/>
      <c r="AR978" s="263"/>
    </row>
    <row r="979" spans="1:58">
      <c r="A979" s="250"/>
      <c r="B979" s="250"/>
      <c r="C979" s="250"/>
      <c r="D979" s="250"/>
      <c r="E979" s="27"/>
      <c r="F979" s="27"/>
      <c r="G979" s="27"/>
      <c r="I979" s="27"/>
      <c r="K979" s="27"/>
      <c r="L979" s="27"/>
      <c r="M979" s="27"/>
      <c r="N979" s="27"/>
      <c r="O979" s="27"/>
      <c r="P979" s="27"/>
      <c r="Q979" s="27"/>
      <c r="R979" s="27"/>
      <c r="T979" s="27"/>
      <c r="U979" s="27"/>
      <c r="V979" s="27"/>
      <c r="W979" s="85"/>
      <c r="X979" s="85"/>
      <c r="Y979" s="85"/>
      <c r="AA979" s="85"/>
      <c r="AB979" s="85"/>
      <c r="AC979" s="85"/>
      <c r="AD979" s="85"/>
      <c r="AE979" s="85"/>
      <c r="AF979" s="85"/>
      <c r="AG979" s="85"/>
      <c r="AK979" s="85"/>
    </row>
    <row r="980" spans="1:58">
      <c r="A980" s="250"/>
      <c r="B980" s="250"/>
      <c r="C980" s="250"/>
      <c r="D980" s="250"/>
      <c r="E980" s="27"/>
      <c r="F980" s="27"/>
      <c r="G980" s="27"/>
      <c r="I980" s="27"/>
      <c r="K980" s="27"/>
      <c r="L980" s="27"/>
      <c r="M980" s="27"/>
      <c r="N980" s="27"/>
      <c r="O980" s="27"/>
      <c r="P980" s="27"/>
      <c r="Q980" s="27"/>
      <c r="R980" s="27"/>
      <c r="T980" s="27"/>
      <c r="U980" s="27"/>
      <c r="V980" s="27"/>
      <c r="W980" s="85"/>
      <c r="X980" s="85"/>
      <c r="Y980" s="85"/>
      <c r="AA980" s="85"/>
      <c r="AB980" s="85"/>
      <c r="AC980" s="85"/>
      <c r="AD980" s="85"/>
      <c r="AE980" s="85"/>
      <c r="AF980" s="85"/>
      <c r="AG980" s="85"/>
      <c r="AK980" s="85"/>
    </row>
    <row r="981" spans="1:58">
      <c r="A981" s="250"/>
      <c r="B981" s="250"/>
      <c r="C981" s="250"/>
      <c r="D981" s="250"/>
      <c r="E981" s="27"/>
      <c r="F981" s="27"/>
      <c r="G981" s="27"/>
      <c r="I981" s="27"/>
      <c r="K981" s="27"/>
      <c r="L981" s="27"/>
      <c r="M981" s="27"/>
      <c r="N981" s="27"/>
      <c r="O981" s="27"/>
      <c r="P981" s="27"/>
      <c r="Q981" s="27"/>
      <c r="R981" s="27"/>
      <c r="T981" s="27"/>
      <c r="U981" s="27"/>
      <c r="V981" s="27"/>
      <c r="W981" s="85"/>
      <c r="X981" s="85"/>
      <c r="Y981" s="85"/>
      <c r="AA981" s="85"/>
      <c r="AB981" s="85"/>
      <c r="AC981" s="85"/>
      <c r="AD981" s="85"/>
      <c r="AE981" s="85"/>
      <c r="AF981" s="85"/>
      <c r="AG981" s="85"/>
      <c r="AK981" s="85"/>
    </row>
    <row r="982" spans="1:58">
      <c r="A982" s="250"/>
      <c r="B982" s="250"/>
      <c r="C982" s="250"/>
      <c r="D982" s="250"/>
      <c r="E982" s="27"/>
      <c r="F982" s="27"/>
      <c r="G982" s="27"/>
      <c r="I982" s="27"/>
      <c r="K982" s="27"/>
      <c r="L982" s="27"/>
      <c r="M982" s="27"/>
      <c r="N982" s="27"/>
      <c r="O982" s="27"/>
      <c r="P982" s="27"/>
      <c r="Q982" s="27"/>
      <c r="R982" s="27"/>
      <c r="T982" s="27"/>
      <c r="U982" s="27"/>
      <c r="V982" s="27"/>
      <c r="W982" s="85"/>
      <c r="X982" s="85"/>
      <c r="Y982" s="85"/>
      <c r="AA982" s="85"/>
      <c r="AB982" s="85"/>
      <c r="AC982" s="85"/>
      <c r="AD982" s="85"/>
      <c r="AE982" s="85"/>
      <c r="AF982" s="85"/>
      <c r="AG982" s="85"/>
      <c r="AK982" s="85"/>
    </row>
    <row r="983" spans="1:58">
      <c r="A983" s="250"/>
      <c r="B983" s="250"/>
      <c r="C983" s="250"/>
      <c r="D983" s="250"/>
      <c r="E983" s="27"/>
      <c r="F983" s="27"/>
      <c r="G983" s="27"/>
      <c r="I983" s="27"/>
      <c r="K983" s="27"/>
      <c r="L983" s="27"/>
      <c r="M983" s="27"/>
      <c r="N983" s="27"/>
      <c r="O983" s="27"/>
      <c r="P983" s="27"/>
      <c r="Q983" s="27"/>
      <c r="R983" s="27"/>
      <c r="T983" s="27"/>
      <c r="U983" s="27"/>
      <c r="V983" s="27"/>
      <c r="W983" s="85"/>
      <c r="X983" s="85"/>
      <c r="Y983" s="85"/>
      <c r="AA983" s="85"/>
      <c r="AB983" s="85"/>
      <c r="AC983" s="85"/>
      <c r="AD983" s="85"/>
      <c r="AE983" s="85"/>
      <c r="AF983" s="85"/>
      <c r="AG983" s="85"/>
      <c r="AK983" s="85"/>
    </row>
    <row r="984" spans="1:58">
      <c r="A984" s="250"/>
      <c r="B984" s="250"/>
      <c r="C984" s="250"/>
      <c r="D984" s="250"/>
      <c r="E984" s="27"/>
      <c r="F984" s="27"/>
      <c r="G984" s="27"/>
      <c r="I984" s="27"/>
      <c r="K984" s="27"/>
      <c r="L984" s="27"/>
      <c r="M984" s="27"/>
      <c r="N984" s="27"/>
      <c r="O984" s="27"/>
      <c r="P984" s="27"/>
      <c r="Q984" s="27"/>
      <c r="R984" s="27"/>
      <c r="T984" s="27"/>
      <c r="U984" s="27"/>
      <c r="V984" s="27"/>
      <c r="W984" s="85"/>
      <c r="X984" s="85"/>
      <c r="Y984" s="85"/>
      <c r="AA984" s="85"/>
      <c r="AB984" s="85"/>
      <c r="AC984" s="85"/>
      <c r="AD984" s="85"/>
      <c r="AE984" s="85"/>
      <c r="AF984" s="85"/>
      <c r="AG984" s="85"/>
      <c r="AK984" s="85"/>
    </row>
    <row r="985" spans="1:58">
      <c r="A985" s="250"/>
      <c r="B985" s="250"/>
      <c r="C985" s="250"/>
      <c r="D985" s="250"/>
      <c r="E985" s="27"/>
      <c r="F985" s="27"/>
      <c r="G985" s="27"/>
      <c r="I985" s="27"/>
      <c r="K985" s="27"/>
      <c r="L985" s="27"/>
      <c r="M985" s="27"/>
      <c r="N985" s="27"/>
      <c r="O985" s="27"/>
      <c r="P985" s="27"/>
      <c r="Q985" s="27"/>
      <c r="R985" s="27"/>
      <c r="T985" s="27"/>
      <c r="U985" s="27"/>
      <c r="V985" s="27"/>
      <c r="W985" s="85"/>
      <c r="X985" s="85"/>
      <c r="Y985" s="85"/>
      <c r="AA985" s="85"/>
      <c r="AB985" s="85"/>
      <c r="AC985" s="85"/>
      <c r="AD985" s="85"/>
      <c r="AE985" s="85"/>
      <c r="AF985" s="85"/>
      <c r="AG985" s="85"/>
      <c r="AK985" s="85"/>
    </row>
    <row r="986" spans="1:58" s="27" customFormat="1">
      <c r="A986" s="250"/>
      <c r="B986" s="250"/>
      <c r="C986" s="250"/>
      <c r="D986" s="250"/>
      <c r="S986" s="32"/>
      <c r="W986" s="85"/>
      <c r="X986" s="85"/>
      <c r="Y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</row>
    <row r="987" spans="1:58" s="27" customFormat="1">
      <c r="A987" s="250"/>
      <c r="B987" s="250"/>
      <c r="C987" s="250"/>
      <c r="D987" s="250"/>
      <c r="S987" s="32"/>
      <c r="W987" s="85"/>
      <c r="X987" s="85"/>
      <c r="Y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</row>
    <row r="988" spans="1:58" s="27" customFormat="1">
      <c r="A988" s="250"/>
      <c r="B988" s="250"/>
      <c r="C988" s="250"/>
      <c r="D988" s="250"/>
      <c r="S988" s="32"/>
      <c r="W988" s="85"/>
      <c r="X988" s="85"/>
      <c r="Y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</row>
    <row r="989" spans="1:58" s="27" customFormat="1">
      <c r="A989" s="250"/>
      <c r="B989" s="250"/>
      <c r="C989" s="250"/>
      <c r="D989" s="250"/>
      <c r="S989" s="32"/>
      <c r="W989" s="85"/>
      <c r="X989" s="85"/>
      <c r="Y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</row>
    <row r="990" spans="1:58" s="27" customFormat="1">
      <c r="A990" s="250"/>
      <c r="B990" s="250"/>
      <c r="C990" s="250"/>
      <c r="D990" s="250"/>
      <c r="S990" s="32"/>
      <c r="W990" s="85"/>
      <c r="X990" s="85"/>
      <c r="Y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</row>
    <row r="991" spans="1:58" s="27" customFormat="1">
      <c r="A991" s="250"/>
      <c r="B991" s="250"/>
      <c r="C991" s="250"/>
      <c r="D991" s="250"/>
      <c r="S991" s="32"/>
      <c r="W991" s="85"/>
      <c r="X991" s="85"/>
      <c r="Y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</row>
    <row r="992" spans="1:58" s="27" customFormat="1">
      <c r="A992" s="250"/>
      <c r="B992" s="250"/>
      <c r="C992" s="250"/>
      <c r="D992" s="250"/>
      <c r="S992" s="32"/>
      <c r="W992" s="85"/>
      <c r="X992" s="85"/>
      <c r="Y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</row>
    <row r="993" spans="1:58" s="27" customFormat="1">
      <c r="A993" s="250"/>
      <c r="B993" s="250"/>
      <c r="C993" s="250"/>
      <c r="D993" s="250"/>
      <c r="S993" s="32"/>
      <c r="W993" s="85"/>
      <c r="X993" s="85"/>
      <c r="Y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</row>
    <row r="994" spans="1:58" ht="19.8">
      <c r="A994" s="250"/>
      <c r="B994" s="250"/>
      <c r="C994" s="250"/>
      <c r="D994" s="250"/>
      <c r="E994" s="27"/>
      <c r="F994" s="27"/>
      <c r="G994" s="27"/>
      <c r="I994" s="27"/>
      <c r="K994" s="27"/>
      <c r="L994" s="27"/>
      <c r="M994" s="27"/>
      <c r="N994" s="27"/>
      <c r="O994" s="27"/>
      <c r="P994" s="27"/>
      <c r="Q994" s="250"/>
      <c r="R994" s="27"/>
      <c r="S994" s="27"/>
      <c r="T994" s="26"/>
      <c r="U994" s="251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K994" s="85"/>
      <c r="AR994" s="263"/>
    </row>
    <row r="995" spans="1:58" ht="19.8">
      <c r="A995" s="250"/>
      <c r="B995" s="250"/>
      <c r="C995" s="250"/>
      <c r="D995" s="250"/>
      <c r="E995" s="27"/>
      <c r="F995" s="27"/>
      <c r="G995" s="27"/>
      <c r="I995" s="27"/>
      <c r="K995" s="27"/>
      <c r="L995" s="27"/>
      <c r="M995" s="27"/>
      <c r="N995" s="27"/>
      <c r="O995" s="27"/>
      <c r="P995" s="27"/>
      <c r="Q995" s="250"/>
      <c r="R995" s="27"/>
      <c r="S995" s="27"/>
      <c r="T995" s="26"/>
      <c r="U995" s="251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K995" s="85"/>
      <c r="AR995" s="263"/>
    </row>
    <row r="996" spans="1:58" ht="19.8">
      <c r="A996" s="250"/>
      <c r="B996" s="250"/>
      <c r="C996" s="27"/>
      <c r="D996" s="27"/>
      <c r="E996" s="27"/>
      <c r="F996" s="27"/>
      <c r="G996" s="27"/>
      <c r="I996" s="27"/>
      <c r="K996" s="27"/>
      <c r="L996" s="27"/>
      <c r="M996" s="27"/>
      <c r="N996" s="27"/>
      <c r="O996" s="250"/>
      <c r="P996" s="27"/>
      <c r="Q996" s="27"/>
      <c r="R996" s="26"/>
      <c r="S996" s="251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K996" s="85"/>
      <c r="AP996" s="263"/>
    </row>
    <row r="997" spans="1:58" ht="14.25" customHeight="1">
      <c r="A997" s="250"/>
      <c r="B997" s="250"/>
      <c r="C997" s="250"/>
      <c r="D997" s="250"/>
      <c r="E997" s="27"/>
      <c r="F997" s="27"/>
      <c r="G997" s="27"/>
      <c r="I997" s="27"/>
      <c r="K997" s="27"/>
      <c r="L997" s="27"/>
      <c r="M997" s="27"/>
      <c r="N997" s="27"/>
      <c r="O997" s="27"/>
      <c r="P997" s="27"/>
      <c r="Q997" s="250"/>
      <c r="R997" s="27"/>
      <c r="S997" s="27"/>
      <c r="T997" s="26"/>
      <c r="U997" s="251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K997" s="85"/>
      <c r="AR997" s="263"/>
    </row>
    <row r="998" spans="1:58" ht="19.8">
      <c r="A998" s="250"/>
      <c r="B998" s="250"/>
      <c r="C998" s="250"/>
      <c r="D998" s="250"/>
      <c r="E998" s="27"/>
      <c r="F998" s="27"/>
      <c r="G998" s="27"/>
      <c r="I998" s="27"/>
      <c r="K998" s="27"/>
      <c r="L998" s="27"/>
      <c r="M998" s="27"/>
      <c r="N998" s="27"/>
      <c r="O998" s="27"/>
      <c r="P998" s="27"/>
      <c r="Q998" s="250"/>
      <c r="R998" s="27"/>
      <c r="S998" s="27"/>
      <c r="T998" s="26"/>
      <c r="U998" s="251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K998" s="85"/>
      <c r="AR998" s="263"/>
    </row>
    <row r="999" spans="1:58" ht="19.8">
      <c r="A999" s="250"/>
      <c r="B999" s="250"/>
      <c r="C999" s="250"/>
      <c r="D999" s="250"/>
      <c r="E999" s="27"/>
      <c r="F999" s="27"/>
      <c r="G999" s="27"/>
      <c r="I999" s="27"/>
      <c r="K999" s="27"/>
      <c r="L999" s="27"/>
      <c r="M999" s="27"/>
      <c r="N999" s="27"/>
      <c r="O999" s="27"/>
      <c r="P999" s="27"/>
      <c r="Q999" s="250"/>
      <c r="R999" s="27"/>
      <c r="S999" s="27"/>
      <c r="T999" s="26"/>
      <c r="U999" s="251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K999" s="85"/>
      <c r="AR999" s="263"/>
    </row>
    <row r="1000" spans="1:58" ht="19.8">
      <c r="A1000" s="250"/>
      <c r="B1000" s="250"/>
      <c r="C1000" s="250"/>
      <c r="D1000" s="250"/>
      <c r="E1000" s="27"/>
      <c r="F1000" s="27"/>
      <c r="G1000" s="27"/>
      <c r="I1000" s="27"/>
      <c r="K1000" s="27"/>
      <c r="L1000" s="27"/>
      <c r="M1000" s="27"/>
      <c r="N1000" s="27"/>
      <c r="O1000" s="27"/>
      <c r="P1000" s="27"/>
      <c r="Q1000" s="250"/>
      <c r="R1000" s="27"/>
      <c r="S1000" s="27"/>
      <c r="T1000" s="26"/>
      <c r="U1000" s="251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K1000" s="85"/>
      <c r="AR1000" s="263"/>
    </row>
    <row r="1001" spans="1:58" ht="19.8">
      <c r="A1001" s="250"/>
      <c r="B1001" s="250"/>
      <c r="C1001" s="250"/>
      <c r="D1001" s="250"/>
      <c r="E1001" s="27"/>
      <c r="F1001" s="27"/>
      <c r="G1001" s="27"/>
      <c r="I1001" s="27"/>
      <c r="K1001" s="27"/>
      <c r="L1001" s="27"/>
      <c r="M1001" s="27"/>
      <c r="N1001" s="27"/>
      <c r="O1001" s="27"/>
      <c r="P1001" s="27"/>
      <c r="Q1001" s="250"/>
      <c r="R1001" s="27"/>
      <c r="S1001" s="27"/>
      <c r="T1001" s="26"/>
      <c r="U1001" s="251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K1001" s="85"/>
      <c r="AR1001" s="263"/>
    </row>
    <row r="1002" spans="1:58" s="27" customFormat="1">
      <c r="A1002" s="250"/>
      <c r="B1002" s="250"/>
      <c r="C1002" s="250"/>
      <c r="D1002" s="250"/>
      <c r="S1002" s="32"/>
      <c r="W1002" s="85"/>
      <c r="X1002" s="85"/>
      <c r="Y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</row>
    <row r="1003" spans="1:58" s="27" customFormat="1">
      <c r="A1003" s="250"/>
      <c r="B1003" s="250"/>
      <c r="C1003" s="250"/>
      <c r="D1003" s="250"/>
      <c r="S1003" s="32"/>
      <c r="W1003" s="85"/>
      <c r="X1003" s="85"/>
      <c r="Y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</row>
    <row r="1004" spans="1:58" s="27" customFormat="1">
      <c r="A1004" s="250"/>
      <c r="B1004" s="250"/>
      <c r="C1004" s="250"/>
      <c r="D1004" s="250"/>
      <c r="S1004" s="32"/>
      <c r="W1004" s="85"/>
      <c r="X1004" s="85"/>
      <c r="Y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</row>
    <row r="1005" spans="1:58" s="27" customFormat="1">
      <c r="A1005" s="250"/>
      <c r="B1005" s="250"/>
      <c r="C1005" s="250"/>
      <c r="D1005" s="250"/>
      <c r="S1005" s="32"/>
      <c r="W1005" s="85"/>
      <c r="X1005" s="85"/>
      <c r="Y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</row>
    <row r="1006" spans="1:58" s="27" customFormat="1">
      <c r="A1006" s="250"/>
      <c r="B1006" s="250"/>
      <c r="C1006" s="250"/>
      <c r="D1006" s="250"/>
      <c r="S1006" s="32"/>
      <c r="W1006" s="85"/>
      <c r="X1006" s="85"/>
      <c r="Y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</row>
    <row r="1007" spans="1:58" s="27" customFormat="1">
      <c r="A1007" s="250"/>
      <c r="B1007" s="250"/>
      <c r="C1007" s="250"/>
      <c r="D1007" s="250"/>
      <c r="S1007" s="32"/>
      <c r="W1007" s="85"/>
      <c r="X1007" s="85"/>
      <c r="Y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</row>
    <row r="1008" spans="1:58" s="27" customFormat="1">
      <c r="A1008" s="250"/>
      <c r="B1008" s="250"/>
      <c r="C1008" s="250"/>
      <c r="D1008" s="250"/>
      <c r="S1008" s="32"/>
      <c r="W1008" s="85"/>
      <c r="X1008" s="85"/>
      <c r="Y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</row>
    <row r="1009" spans="1:58" s="27" customFormat="1">
      <c r="A1009" s="250"/>
      <c r="B1009" s="250"/>
      <c r="C1009" s="250"/>
      <c r="D1009" s="250"/>
      <c r="S1009" s="32"/>
      <c r="W1009" s="85"/>
      <c r="X1009" s="85"/>
      <c r="Y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</row>
    <row r="1010" spans="1:58">
      <c r="A1010" s="250"/>
      <c r="B1010" s="250"/>
      <c r="C1010" s="250"/>
      <c r="D1010" s="250"/>
      <c r="E1010" s="27"/>
      <c r="F1010" s="27"/>
      <c r="G1010" s="27"/>
      <c r="I1010" s="27"/>
      <c r="K1010" s="27"/>
      <c r="L1010" s="27"/>
      <c r="M1010" s="27"/>
      <c r="N1010" s="27"/>
      <c r="O1010" s="27"/>
      <c r="P1010" s="27"/>
      <c r="Q1010" s="27"/>
      <c r="R1010" s="27"/>
      <c r="T1010" s="27"/>
      <c r="U1010" s="27"/>
      <c r="V1010" s="27"/>
      <c r="W1010" s="85"/>
      <c r="X1010" s="85"/>
      <c r="Y1010" s="85"/>
      <c r="AA1010" s="85"/>
      <c r="AB1010" s="85"/>
      <c r="AC1010" s="85"/>
      <c r="AD1010" s="85"/>
      <c r="AE1010" s="85"/>
      <c r="AF1010" s="85"/>
      <c r="AG1010" s="85"/>
      <c r="AK1010" s="85"/>
    </row>
    <row r="1011" spans="1:58">
      <c r="A1011" s="250"/>
      <c r="B1011" s="250"/>
      <c r="C1011" s="250"/>
      <c r="D1011" s="250"/>
      <c r="E1011" s="27"/>
      <c r="F1011" s="27"/>
      <c r="G1011" s="27"/>
      <c r="I1011" s="27"/>
      <c r="K1011" s="27"/>
      <c r="L1011" s="27"/>
      <c r="M1011" s="27"/>
      <c r="N1011" s="27"/>
      <c r="O1011" s="27"/>
      <c r="P1011" s="27"/>
      <c r="Q1011" s="27"/>
      <c r="R1011" s="27"/>
      <c r="T1011" s="27"/>
      <c r="U1011" s="27"/>
      <c r="V1011" s="27"/>
      <c r="W1011" s="85"/>
      <c r="X1011" s="85"/>
      <c r="Y1011" s="85"/>
      <c r="AA1011" s="85"/>
      <c r="AB1011" s="85"/>
      <c r="AC1011" s="85"/>
      <c r="AD1011" s="85"/>
      <c r="AE1011" s="85"/>
      <c r="AF1011" s="85"/>
      <c r="AG1011" s="85"/>
      <c r="AK1011" s="85"/>
    </row>
    <row r="1012" spans="1:58">
      <c r="A1012" s="250"/>
      <c r="B1012" s="250"/>
      <c r="C1012" s="250"/>
      <c r="D1012" s="250"/>
      <c r="E1012" s="27"/>
      <c r="F1012" s="27"/>
      <c r="G1012" s="27"/>
      <c r="I1012" s="27"/>
      <c r="K1012" s="27"/>
      <c r="L1012" s="27"/>
      <c r="M1012" s="27"/>
      <c r="N1012" s="27"/>
      <c r="O1012" s="27"/>
      <c r="P1012" s="27"/>
      <c r="Q1012" s="27"/>
      <c r="R1012" s="27"/>
      <c r="T1012" s="27"/>
      <c r="U1012" s="27"/>
      <c r="V1012" s="27"/>
      <c r="W1012" s="85"/>
      <c r="X1012" s="85"/>
      <c r="Y1012" s="85"/>
      <c r="AA1012" s="85"/>
      <c r="AB1012" s="85"/>
      <c r="AC1012" s="85"/>
      <c r="AD1012" s="85"/>
      <c r="AE1012" s="85"/>
      <c r="AF1012" s="85"/>
      <c r="AG1012" s="85"/>
      <c r="AK1012" s="85"/>
    </row>
    <row r="1013" spans="1:58">
      <c r="A1013" s="250"/>
      <c r="B1013" s="250"/>
      <c r="C1013" s="250"/>
      <c r="D1013" s="250"/>
      <c r="E1013" s="27"/>
      <c r="F1013" s="27"/>
      <c r="G1013" s="27"/>
      <c r="I1013" s="27"/>
      <c r="K1013" s="27"/>
      <c r="L1013" s="27"/>
      <c r="M1013" s="27"/>
      <c r="N1013" s="27"/>
      <c r="O1013" s="27"/>
      <c r="P1013" s="27"/>
      <c r="Q1013" s="27"/>
      <c r="R1013" s="27"/>
      <c r="T1013" s="27"/>
      <c r="U1013" s="27"/>
      <c r="V1013" s="27"/>
      <c r="W1013" s="85"/>
      <c r="X1013" s="85"/>
      <c r="Y1013" s="85"/>
      <c r="AA1013" s="85"/>
      <c r="AB1013" s="85"/>
      <c r="AC1013" s="85"/>
      <c r="AD1013" s="85"/>
      <c r="AE1013" s="85"/>
      <c r="AF1013" s="85"/>
      <c r="AG1013" s="85"/>
      <c r="AK1013" s="85"/>
    </row>
    <row r="1014" spans="1:58">
      <c r="A1014" s="250"/>
      <c r="B1014" s="250"/>
      <c r="C1014" s="250"/>
      <c r="D1014" s="250"/>
      <c r="E1014" s="27"/>
      <c r="F1014" s="27"/>
      <c r="G1014" s="27"/>
      <c r="I1014" s="27"/>
      <c r="K1014" s="27"/>
      <c r="L1014" s="27"/>
      <c r="M1014" s="27"/>
      <c r="N1014" s="27"/>
      <c r="O1014" s="27"/>
      <c r="P1014" s="27"/>
      <c r="Q1014" s="27"/>
      <c r="R1014" s="27"/>
      <c r="T1014" s="27"/>
      <c r="U1014" s="27"/>
      <c r="V1014" s="27"/>
      <c r="W1014" s="85"/>
      <c r="X1014" s="85"/>
      <c r="Y1014" s="85"/>
      <c r="AA1014" s="85"/>
      <c r="AB1014" s="85"/>
      <c r="AC1014" s="85"/>
      <c r="AD1014" s="85"/>
      <c r="AE1014" s="85"/>
      <c r="AF1014" s="85"/>
      <c r="AG1014" s="85"/>
      <c r="AK1014" s="85"/>
    </row>
    <row r="1015" spans="1:58">
      <c r="A1015" s="250"/>
      <c r="B1015" s="250"/>
      <c r="C1015" s="250"/>
      <c r="D1015" s="250"/>
      <c r="E1015" s="27"/>
      <c r="F1015" s="27"/>
      <c r="G1015" s="27"/>
      <c r="I1015" s="27"/>
      <c r="K1015" s="27"/>
      <c r="L1015" s="27"/>
      <c r="M1015" s="27"/>
      <c r="N1015" s="27"/>
      <c r="O1015" s="27"/>
      <c r="P1015" s="27"/>
      <c r="Q1015" s="27"/>
      <c r="R1015" s="27"/>
      <c r="T1015" s="27"/>
      <c r="U1015" s="27"/>
      <c r="V1015" s="27"/>
      <c r="W1015" s="85"/>
      <c r="X1015" s="85"/>
      <c r="Y1015" s="85"/>
      <c r="AA1015" s="85"/>
      <c r="AB1015" s="85"/>
      <c r="AC1015" s="85"/>
      <c r="AD1015" s="85"/>
      <c r="AE1015" s="85"/>
      <c r="AF1015" s="85"/>
      <c r="AG1015" s="85"/>
      <c r="AK1015" s="85"/>
    </row>
    <row r="1016" spans="1:58">
      <c r="A1016" s="250"/>
      <c r="B1016" s="250"/>
      <c r="C1016" s="250"/>
      <c r="D1016" s="250"/>
      <c r="E1016" s="27"/>
      <c r="F1016" s="27"/>
      <c r="G1016" s="27"/>
      <c r="I1016" s="27"/>
      <c r="K1016" s="27"/>
      <c r="L1016" s="27"/>
      <c r="M1016" s="27"/>
      <c r="N1016" s="27"/>
      <c r="O1016" s="27"/>
      <c r="P1016" s="27"/>
      <c r="Q1016" s="27"/>
      <c r="R1016" s="27"/>
      <c r="T1016" s="27"/>
      <c r="U1016" s="27"/>
      <c r="V1016" s="27"/>
      <c r="W1016" s="85"/>
      <c r="X1016" s="85"/>
      <c r="Y1016" s="85"/>
      <c r="AA1016" s="85"/>
      <c r="AB1016" s="85"/>
      <c r="AC1016" s="85"/>
      <c r="AD1016" s="85"/>
      <c r="AE1016" s="85"/>
      <c r="AF1016" s="85"/>
      <c r="AG1016" s="85"/>
      <c r="AK1016" s="85"/>
    </row>
    <row r="1017" spans="1:58" ht="19.8">
      <c r="A1017" s="250"/>
      <c r="B1017" s="250"/>
      <c r="C1017" s="250"/>
      <c r="D1017" s="250"/>
      <c r="E1017" s="27"/>
      <c r="F1017" s="27"/>
      <c r="G1017" s="27"/>
      <c r="I1017" s="27"/>
      <c r="K1017" s="27"/>
      <c r="L1017" s="27"/>
      <c r="M1017" s="27"/>
      <c r="N1017" s="27"/>
      <c r="O1017" s="27"/>
      <c r="P1017" s="27"/>
      <c r="Q1017" s="250"/>
      <c r="R1017" s="27"/>
      <c r="S1017" s="27"/>
      <c r="T1017" s="26"/>
      <c r="U1017" s="251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K1017" s="85"/>
      <c r="AR1017" s="263"/>
    </row>
    <row r="1018" spans="1:58" ht="19.8">
      <c r="A1018" s="250"/>
      <c r="B1018" s="250"/>
      <c r="C1018" s="250"/>
      <c r="D1018" s="250"/>
      <c r="E1018" s="27"/>
      <c r="F1018" s="27"/>
      <c r="G1018" s="27"/>
      <c r="I1018" s="27"/>
      <c r="K1018" s="27"/>
      <c r="L1018" s="27"/>
      <c r="M1018" s="27"/>
      <c r="N1018" s="27"/>
      <c r="O1018" s="27"/>
      <c r="P1018" s="27"/>
      <c r="Q1018" s="250"/>
      <c r="R1018" s="27"/>
      <c r="S1018" s="27"/>
      <c r="T1018" s="26"/>
      <c r="U1018" s="251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K1018" s="85"/>
      <c r="AR1018" s="263"/>
    </row>
    <row r="1019" spans="1:58" ht="19.8">
      <c r="A1019" s="250"/>
      <c r="B1019" s="250"/>
      <c r="C1019" s="27"/>
      <c r="D1019" s="27"/>
      <c r="E1019" s="27"/>
      <c r="F1019" s="27"/>
      <c r="G1019" s="27"/>
      <c r="I1019" s="27"/>
      <c r="K1019" s="27"/>
      <c r="L1019" s="27"/>
      <c r="M1019" s="27"/>
      <c r="N1019" s="27"/>
      <c r="O1019" s="250"/>
      <c r="P1019" s="27"/>
      <c r="Q1019" s="27"/>
      <c r="R1019" s="26"/>
      <c r="S1019" s="251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K1019" s="85"/>
      <c r="AP1019" s="263"/>
    </row>
    <row r="1020" spans="1:58" ht="14.25" customHeight="1">
      <c r="A1020" s="250"/>
      <c r="B1020" s="250"/>
      <c r="C1020" s="250"/>
      <c r="D1020" s="250"/>
      <c r="E1020" s="27"/>
      <c r="F1020" s="27"/>
      <c r="G1020" s="27"/>
      <c r="I1020" s="27"/>
      <c r="K1020" s="27"/>
      <c r="L1020" s="27"/>
      <c r="M1020" s="27"/>
      <c r="N1020" s="27"/>
      <c r="O1020" s="27"/>
      <c r="P1020" s="27"/>
      <c r="Q1020" s="250"/>
      <c r="R1020" s="27"/>
      <c r="S1020" s="27"/>
      <c r="T1020" s="26"/>
      <c r="U1020" s="251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K1020" s="85"/>
      <c r="AR1020" s="263"/>
    </row>
    <row r="1021" spans="1:58" ht="19.8">
      <c r="A1021" s="250"/>
      <c r="B1021" s="250"/>
      <c r="C1021" s="250"/>
      <c r="D1021" s="250"/>
      <c r="E1021" s="27"/>
      <c r="F1021" s="27"/>
      <c r="G1021" s="27"/>
      <c r="I1021" s="27"/>
      <c r="K1021" s="27"/>
      <c r="L1021" s="27"/>
      <c r="M1021" s="27"/>
      <c r="N1021" s="27"/>
      <c r="O1021" s="27"/>
      <c r="P1021" s="27"/>
      <c r="Q1021" s="250"/>
      <c r="R1021" s="27"/>
      <c r="S1021" s="27"/>
      <c r="T1021" s="26"/>
      <c r="U1021" s="251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K1021" s="85"/>
      <c r="AR1021" s="263"/>
    </row>
    <row r="1022" spans="1:58" ht="19.8">
      <c r="A1022" s="250"/>
      <c r="B1022" s="250"/>
      <c r="C1022" s="250"/>
      <c r="D1022" s="250"/>
      <c r="E1022" s="27"/>
      <c r="F1022" s="27"/>
      <c r="G1022" s="27"/>
      <c r="I1022" s="27"/>
      <c r="K1022" s="27"/>
      <c r="L1022" s="27"/>
      <c r="M1022" s="27"/>
      <c r="N1022" s="27"/>
      <c r="O1022" s="27"/>
      <c r="P1022" s="27"/>
      <c r="Q1022" s="250"/>
      <c r="R1022" s="27"/>
      <c r="S1022" s="27"/>
      <c r="T1022" s="26"/>
      <c r="U1022" s="251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K1022" s="85"/>
      <c r="AR1022" s="263"/>
    </row>
    <row r="1023" spans="1:58" ht="19.8">
      <c r="A1023" s="250"/>
      <c r="B1023" s="250"/>
      <c r="C1023" s="250"/>
      <c r="D1023" s="250"/>
      <c r="E1023" s="27"/>
      <c r="F1023" s="27"/>
      <c r="G1023" s="27"/>
      <c r="I1023" s="27"/>
      <c r="K1023" s="27"/>
      <c r="L1023" s="27"/>
      <c r="M1023" s="27"/>
      <c r="N1023" s="27"/>
      <c r="O1023" s="27"/>
      <c r="P1023" s="27"/>
      <c r="Q1023" s="250"/>
      <c r="R1023" s="27"/>
      <c r="S1023" s="27"/>
      <c r="T1023" s="26"/>
      <c r="U1023" s="251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K1023" s="85"/>
      <c r="AR1023" s="263"/>
    </row>
    <row r="1024" spans="1:58" ht="19.8">
      <c r="A1024" s="250"/>
      <c r="B1024" s="250"/>
      <c r="C1024" s="250"/>
      <c r="D1024" s="250"/>
      <c r="E1024" s="27"/>
      <c r="F1024" s="27"/>
      <c r="G1024" s="27"/>
      <c r="I1024" s="27"/>
      <c r="K1024" s="27"/>
      <c r="L1024" s="27"/>
      <c r="M1024" s="27"/>
      <c r="N1024" s="27"/>
      <c r="O1024" s="27"/>
      <c r="P1024" s="27"/>
      <c r="Q1024" s="250"/>
      <c r="R1024" s="27"/>
      <c r="S1024" s="27"/>
      <c r="T1024" s="26"/>
      <c r="U1024" s="251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K1024" s="85"/>
      <c r="AR1024" s="263"/>
    </row>
    <row r="1025" spans="1:58">
      <c r="A1025" s="250"/>
      <c r="B1025" s="250"/>
      <c r="C1025" s="250"/>
      <c r="D1025" s="250"/>
      <c r="E1025" s="27"/>
      <c r="F1025" s="27"/>
      <c r="G1025" s="27"/>
      <c r="I1025" s="27"/>
      <c r="K1025" s="27"/>
      <c r="L1025" s="27"/>
      <c r="M1025" s="27"/>
      <c r="N1025" s="27"/>
      <c r="O1025" s="27"/>
      <c r="P1025" s="27"/>
      <c r="Q1025" s="27"/>
      <c r="R1025" s="27"/>
      <c r="T1025" s="27"/>
      <c r="U1025" s="27"/>
      <c r="V1025" s="27"/>
      <c r="W1025" s="85"/>
      <c r="X1025" s="85"/>
      <c r="Y1025" s="85"/>
      <c r="AA1025" s="85"/>
      <c r="AB1025" s="85"/>
      <c r="AC1025" s="85"/>
      <c r="AD1025" s="85"/>
      <c r="AE1025" s="85"/>
      <c r="AF1025" s="85"/>
      <c r="AG1025" s="85"/>
      <c r="AK1025" s="85"/>
    </row>
    <row r="1026" spans="1:58">
      <c r="A1026" s="250"/>
      <c r="B1026" s="250"/>
      <c r="C1026" s="250"/>
      <c r="D1026" s="250"/>
      <c r="E1026" s="27"/>
      <c r="F1026" s="27"/>
      <c r="G1026" s="27"/>
      <c r="I1026" s="27"/>
      <c r="K1026" s="27"/>
      <c r="L1026" s="27"/>
      <c r="M1026" s="27"/>
      <c r="N1026" s="27"/>
      <c r="O1026" s="27"/>
      <c r="P1026" s="27"/>
      <c r="Q1026" s="27"/>
      <c r="R1026" s="27"/>
      <c r="T1026" s="27"/>
      <c r="U1026" s="27"/>
      <c r="V1026" s="27"/>
      <c r="W1026" s="85"/>
      <c r="X1026" s="85"/>
      <c r="Y1026" s="85"/>
      <c r="AA1026" s="85"/>
      <c r="AB1026" s="85"/>
      <c r="AC1026" s="85"/>
      <c r="AD1026" s="85"/>
      <c r="AE1026" s="85"/>
      <c r="AF1026" s="85"/>
      <c r="AG1026" s="85"/>
      <c r="AK1026" s="85"/>
    </row>
    <row r="1027" spans="1:58">
      <c r="A1027" s="250"/>
      <c r="B1027" s="250"/>
      <c r="C1027" s="250"/>
      <c r="D1027" s="250"/>
      <c r="E1027" s="27"/>
      <c r="F1027" s="27"/>
      <c r="G1027" s="27"/>
      <c r="I1027" s="27"/>
      <c r="K1027" s="27"/>
      <c r="L1027" s="27"/>
      <c r="M1027" s="27"/>
      <c r="N1027" s="27"/>
      <c r="O1027" s="27"/>
      <c r="P1027" s="27"/>
      <c r="Q1027" s="27"/>
      <c r="R1027" s="27"/>
      <c r="T1027" s="27"/>
      <c r="U1027" s="27"/>
      <c r="V1027" s="27"/>
      <c r="W1027" s="85"/>
      <c r="X1027" s="85"/>
      <c r="Y1027" s="85"/>
      <c r="AA1027" s="85"/>
      <c r="AB1027" s="85"/>
      <c r="AC1027" s="85"/>
      <c r="AD1027" s="85"/>
      <c r="AE1027" s="85"/>
      <c r="AF1027" s="85"/>
      <c r="AG1027" s="85"/>
      <c r="AK1027" s="85"/>
    </row>
    <row r="1028" spans="1:58" s="27" customFormat="1">
      <c r="A1028" s="250"/>
      <c r="B1028" s="250"/>
      <c r="C1028" s="250"/>
      <c r="D1028" s="250"/>
      <c r="S1028" s="32"/>
      <c r="W1028" s="85"/>
      <c r="X1028" s="85"/>
      <c r="Y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</row>
    <row r="1029" spans="1:58" s="27" customFormat="1">
      <c r="A1029" s="250"/>
      <c r="B1029" s="250"/>
      <c r="C1029" s="250"/>
      <c r="D1029" s="250"/>
      <c r="S1029" s="32"/>
      <c r="W1029" s="85"/>
      <c r="X1029" s="85"/>
      <c r="Y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</row>
    <row r="1030" spans="1:58" s="27" customFormat="1">
      <c r="F1030" s="32"/>
      <c r="J1030" s="85"/>
      <c r="K1030" s="85"/>
      <c r="L1030" s="85"/>
      <c r="N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</row>
    <row r="1031" spans="1:58" s="27" customFormat="1">
      <c r="F1031" s="32"/>
      <c r="J1031" s="85"/>
      <c r="K1031" s="85"/>
      <c r="L1031" s="85"/>
      <c r="N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</row>
    <row r="1032" spans="1:58" s="27" customFormat="1">
      <c r="F1032" s="32"/>
      <c r="J1032" s="85"/>
      <c r="K1032" s="85"/>
      <c r="L1032" s="85"/>
      <c r="N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</row>
    <row r="1033" spans="1:58" s="27" customFormat="1">
      <c r="F1033" s="32"/>
      <c r="J1033" s="85"/>
      <c r="K1033" s="85"/>
      <c r="L1033" s="85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</row>
    <row r="1034" spans="1:58" s="27" customFormat="1">
      <c r="F1034" s="32"/>
      <c r="J1034" s="85"/>
      <c r="K1034" s="85"/>
      <c r="L1034" s="85"/>
      <c r="N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</row>
    <row r="1035" spans="1:58" s="27" customFormat="1">
      <c r="F1035" s="32"/>
      <c r="J1035" s="85"/>
      <c r="K1035" s="85"/>
      <c r="L1035" s="85"/>
      <c r="N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</row>
    <row r="1036" spans="1:58" s="27" customFormat="1">
      <c r="F1036" s="32"/>
      <c r="J1036" s="85"/>
      <c r="K1036" s="85"/>
      <c r="L1036" s="85"/>
      <c r="N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</row>
    <row r="1037" spans="1:58" s="27" customFormat="1">
      <c r="F1037" s="32"/>
      <c r="J1037" s="85"/>
      <c r="K1037" s="85"/>
      <c r="L1037" s="85"/>
      <c r="N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</row>
    <row r="1038" spans="1:58" s="27" customFormat="1">
      <c r="F1038" s="32"/>
      <c r="J1038" s="85"/>
      <c r="K1038" s="85"/>
      <c r="L1038" s="85"/>
      <c r="N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</row>
    <row r="1039" spans="1:58" s="27" customFormat="1">
      <c r="F1039" s="32"/>
      <c r="J1039" s="85"/>
      <c r="K1039" s="85"/>
      <c r="L1039" s="85"/>
      <c r="N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</row>
    <row r="1040" spans="1:58" ht="19.8">
      <c r="A1040" s="27"/>
      <c r="B1040" s="27"/>
      <c r="C1040" s="27"/>
      <c r="D1040" s="250"/>
      <c r="E1040" s="27"/>
      <c r="F1040" s="27"/>
      <c r="G1040" s="26"/>
      <c r="H1040" s="251"/>
      <c r="J1040" s="85"/>
      <c r="N1040" s="85"/>
      <c r="O1040" s="85"/>
      <c r="P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263"/>
      <c r="AF1040" s="85"/>
      <c r="AG1040" s="85"/>
      <c r="AK1040" s="85"/>
    </row>
    <row r="1041" spans="1:47" ht="19.8">
      <c r="A1041" s="27"/>
      <c r="B1041" s="27"/>
      <c r="C1041" s="27"/>
      <c r="D1041" s="250"/>
      <c r="E1041" s="27"/>
      <c r="F1041" s="27"/>
      <c r="G1041" s="26"/>
      <c r="H1041" s="251"/>
      <c r="J1041" s="85"/>
      <c r="N1041" s="85"/>
      <c r="O1041" s="85"/>
      <c r="P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263"/>
      <c r="AF1041" s="85"/>
      <c r="AG1041" s="85"/>
      <c r="AK1041" s="85"/>
    </row>
    <row r="1042" spans="1:47" ht="19.8">
      <c r="A1042" s="27"/>
      <c r="B1042" s="27"/>
      <c r="C1042" s="27"/>
      <c r="D1042" s="250"/>
      <c r="E1042" s="27"/>
      <c r="F1042" s="27"/>
      <c r="G1042" s="26"/>
      <c r="H1042" s="251"/>
      <c r="J1042" s="85"/>
      <c r="N1042" s="85"/>
      <c r="O1042" s="85"/>
      <c r="P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263"/>
      <c r="AF1042" s="85"/>
      <c r="AG1042" s="85"/>
      <c r="AK1042" s="85"/>
    </row>
    <row r="1043" spans="1:47" ht="14.25" customHeight="1">
      <c r="A1043" s="27"/>
      <c r="B1043" s="27"/>
      <c r="C1043" s="27"/>
      <c r="D1043" s="250"/>
      <c r="E1043" s="27"/>
      <c r="F1043" s="27"/>
      <c r="G1043" s="26"/>
      <c r="H1043" s="251"/>
      <c r="J1043" s="85"/>
      <c r="N1043" s="85"/>
      <c r="O1043" s="85"/>
      <c r="P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263"/>
      <c r="AF1043" s="85"/>
      <c r="AG1043" s="85"/>
      <c r="AK1043" s="85"/>
    </row>
    <row r="1044" spans="1:47" ht="19.8">
      <c r="A1044" s="27"/>
      <c r="B1044" s="27"/>
      <c r="C1044" s="27"/>
      <c r="D1044" s="250"/>
      <c r="E1044" s="27"/>
      <c r="F1044" s="27"/>
      <c r="G1044" s="26"/>
      <c r="H1044" s="251"/>
      <c r="J1044" s="85"/>
      <c r="N1044" s="85"/>
      <c r="O1044" s="85"/>
      <c r="P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263"/>
      <c r="AF1044" s="85"/>
      <c r="AG1044" s="85"/>
      <c r="AK1044" s="85"/>
    </row>
    <row r="1045" spans="1:47" ht="19.8">
      <c r="A1045" s="27"/>
      <c r="B1045" s="27"/>
      <c r="C1045" s="27"/>
      <c r="D1045" s="250"/>
      <c r="E1045" s="27"/>
      <c r="F1045" s="27"/>
      <c r="G1045" s="26"/>
      <c r="H1045" s="251"/>
      <c r="J1045" s="85"/>
      <c r="N1045" s="85"/>
      <c r="O1045" s="85"/>
      <c r="P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263"/>
      <c r="AF1045" s="85"/>
      <c r="AG1045" s="85"/>
      <c r="AK1045" s="85"/>
    </row>
    <row r="1046" spans="1:47" ht="19.8">
      <c r="A1046" s="27"/>
      <c r="B1046" s="27"/>
      <c r="C1046" s="27"/>
      <c r="D1046" s="250"/>
      <c r="E1046" s="27"/>
      <c r="F1046" s="27"/>
      <c r="G1046" s="26"/>
      <c r="H1046" s="251"/>
      <c r="J1046" s="85"/>
      <c r="N1046" s="85"/>
      <c r="O1046" s="85"/>
      <c r="P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263"/>
      <c r="AF1046" s="85"/>
      <c r="AG1046" s="85"/>
      <c r="AK1046" s="85"/>
    </row>
    <row r="1047" spans="1:47" ht="19.8">
      <c r="A1047" s="27"/>
      <c r="B1047" s="27"/>
      <c r="C1047" s="27"/>
      <c r="D1047" s="250"/>
      <c r="E1047" s="27"/>
      <c r="F1047" s="27"/>
      <c r="G1047" s="26"/>
      <c r="H1047" s="251"/>
      <c r="J1047" s="85"/>
      <c r="N1047" s="85"/>
      <c r="O1047" s="85"/>
      <c r="P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263"/>
      <c r="AF1047" s="85"/>
      <c r="AG1047" s="85"/>
      <c r="AK1047" s="85"/>
    </row>
    <row r="1048" spans="1:47" s="27" customFormat="1">
      <c r="F1048" s="32"/>
      <c r="J1048" s="85"/>
      <c r="K1048" s="85"/>
      <c r="L1048" s="85"/>
      <c r="N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</row>
    <row r="1049" spans="1:47" s="27" customFormat="1">
      <c r="H1049" s="32"/>
      <c r="L1049" s="85"/>
      <c r="M1049" s="85"/>
      <c r="N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</row>
    <row r="1050" spans="1:47" s="27" customFormat="1">
      <c r="H1050" s="32"/>
      <c r="L1050" s="85"/>
      <c r="M1050" s="85"/>
      <c r="N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</row>
    <row r="1051" spans="1:47" s="27" customFormat="1">
      <c r="H1051" s="32"/>
      <c r="L1051" s="85"/>
      <c r="M1051" s="85"/>
      <c r="N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</row>
    <row r="1052" spans="1:47" s="27" customFormat="1">
      <c r="H1052" s="32"/>
      <c r="L1052" s="85"/>
      <c r="M1052" s="85"/>
      <c r="N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</row>
    <row r="1053" spans="1:47" s="27" customFormat="1">
      <c r="H1053" s="32"/>
      <c r="L1053" s="85"/>
      <c r="M1053" s="85"/>
      <c r="N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</row>
    <row r="1054" spans="1:47" s="27" customFormat="1">
      <c r="H1054" s="32"/>
      <c r="L1054" s="85"/>
      <c r="M1054" s="85"/>
      <c r="N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</row>
    <row r="1055" spans="1:47" s="27" customFormat="1">
      <c r="H1055" s="32"/>
      <c r="L1055" s="85"/>
      <c r="M1055" s="85"/>
      <c r="N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</row>
    <row r="1056" spans="1:47" s="27" customFormat="1">
      <c r="H1056" s="32"/>
      <c r="L1056" s="85"/>
      <c r="M1056" s="85"/>
      <c r="N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</row>
    <row r="1057" spans="1:47" s="27" customFormat="1">
      <c r="H1057" s="32"/>
      <c r="L1057" s="85"/>
      <c r="M1057" s="85"/>
      <c r="N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</row>
    <row r="1058" spans="1:47" s="27" customFormat="1">
      <c r="H1058" s="32"/>
      <c r="L1058" s="85"/>
      <c r="M1058" s="85"/>
      <c r="N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</row>
    <row r="1059" spans="1:47" s="27" customFormat="1">
      <c r="H1059" s="32"/>
      <c r="L1059" s="85"/>
      <c r="M1059" s="85"/>
      <c r="N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</row>
    <row r="1060" spans="1:47" s="27" customFormat="1">
      <c r="H1060" s="32"/>
      <c r="L1060" s="85"/>
      <c r="M1060" s="85"/>
      <c r="N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</row>
    <row r="1061" spans="1:47" s="27" customFormat="1">
      <c r="H1061" s="32"/>
      <c r="L1061" s="85"/>
      <c r="M1061" s="85"/>
      <c r="N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</row>
    <row r="1062" spans="1:47" s="27" customFormat="1">
      <c r="H1062" s="32"/>
      <c r="L1062" s="85"/>
      <c r="M1062" s="85"/>
      <c r="N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</row>
    <row r="1063" spans="1:47" ht="19.8">
      <c r="A1063" s="27"/>
      <c r="B1063" s="27"/>
      <c r="C1063" s="27"/>
      <c r="D1063" s="27"/>
      <c r="E1063" s="27"/>
      <c r="F1063" s="250"/>
      <c r="G1063" s="27"/>
      <c r="I1063" s="26"/>
      <c r="J1063" s="251"/>
      <c r="N1063" s="85"/>
      <c r="O1063" s="85"/>
      <c r="P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263"/>
      <c r="AK1063" s="85"/>
    </row>
    <row r="1064" spans="1:47" ht="19.8">
      <c r="A1064" s="27"/>
      <c r="B1064" s="27"/>
      <c r="C1064" s="27"/>
      <c r="D1064" s="27"/>
      <c r="E1064" s="27"/>
      <c r="F1064" s="250"/>
      <c r="G1064" s="27"/>
      <c r="I1064" s="26"/>
      <c r="J1064" s="251"/>
      <c r="N1064" s="85"/>
      <c r="O1064" s="85"/>
      <c r="P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263"/>
      <c r="AK1064" s="85"/>
    </row>
    <row r="1065" spans="1:47" ht="19.8">
      <c r="A1065" s="27"/>
      <c r="B1065" s="27"/>
      <c r="C1065" s="27"/>
      <c r="D1065" s="27"/>
      <c r="E1065" s="27"/>
      <c r="F1065" s="27"/>
      <c r="G1065" s="27"/>
      <c r="H1065" s="26"/>
      <c r="I1065" s="251"/>
      <c r="J1065" s="85"/>
      <c r="N1065" s="85"/>
      <c r="O1065" s="85"/>
      <c r="P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263"/>
      <c r="AG1065" s="85"/>
      <c r="AK1065" s="85"/>
    </row>
    <row r="1066" spans="1:47" ht="14.25" customHeight="1">
      <c r="A1066" s="27"/>
      <c r="B1066" s="27"/>
      <c r="C1066" s="27"/>
      <c r="D1066" s="27"/>
      <c r="E1066" s="27"/>
      <c r="F1066" s="250"/>
      <c r="G1066" s="27"/>
      <c r="I1066" s="26"/>
      <c r="J1066" s="251"/>
      <c r="N1066" s="85"/>
      <c r="O1066" s="85"/>
      <c r="P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263"/>
      <c r="AK1066" s="85"/>
    </row>
    <row r="1067" spans="1:47" ht="19.8">
      <c r="A1067" s="27"/>
      <c r="B1067" s="27"/>
      <c r="C1067" s="27"/>
      <c r="D1067" s="27"/>
      <c r="E1067" s="27"/>
      <c r="F1067" s="250"/>
      <c r="G1067" s="27"/>
      <c r="I1067" s="26"/>
      <c r="J1067" s="251"/>
      <c r="N1067" s="85"/>
      <c r="O1067" s="85"/>
      <c r="P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263"/>
      <c r="AK1067" s="85"/>
    </row>
    <row r="1068" spans="1:47" ht="19.8">
      <c r="A1068" s="27"/>
      <c r="B1068" s="27"/>
      <c r="C1068" s="27"/>
      <c r="D1068" s="27"/>
      <c r="E1068" s="27"/>
      <c r="F1068" s="250"/>
      <c r="G1068" s="27"/>
      <c r="I1068" s="26"/>
      <c r="J1068" s="251"/>
      <c r="N1068" s="85"/>
      <c r="O1068" s="85"/>
      <c r="P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263"/>
      <c r="AK1068" s="85"/>
    </row>
    <row r="1069" spans="1:47" ht="19.8">
      <c r="A1069" s="27"/>
      <c r="B1069" s="27"/>
      <c r="C1069" s="27"/>
      <c r="D1069" s="27"/>
      <c r="E1069" s="27"/>
      <c r="F1069" s="250"/>
      <c r="G1069" s="27"/>
      <c r="I1069" s="26"/>
      <c r="J1069" s="251"/>
      <c r="N1069" s="85"/>
      <c r="O1069" s="85"/>
      <c r="P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263"/>
      <c r="AK1069" s="85"/>
    </row>
    <row r="1070" spans="1:47" ht="19.8">
      <c r="A1070" s="27"/>
      <c r="B1070" s="27"/>
      <c r="C1070" s="27"/>
      <c r="D1070" s="27"/>
      <c r="E1070" s="27"/>
      <c r="F1070" s="250"/>
      <c r="G1070" s="27"/>
      <c r="I1070" s="26"/>
      <c r="J1070" s="251"/>
      <c r="N1070" s="85"/>
      <c r="O1070" s="85"/>
      <c r="P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263"/>
      <c r="AK1070" s="85"/>
    </row>
    <row r="1071" spans="1:47" s="27" customFormat="1">
      <c r="H1071" s="32"/>
      <c r="L1071" s="85"/>
      <c r="M1071" s="85"/>
      <c r="N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</row>
    <row r="1072" spans="1:47" s="27" customFormat="1">
      <c r="H1072" s="32"/>
      <c r="L1072" s="85"/>
      <c r="M1072" s="85"/>
      <c r="N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</row>
    <row r="1073" spans="1:58" s="27" customFormat="1">
      <c r="A1073" s="250"/>
      <c r="B1073" s="250"/>
      <c r="C1073" s="250"/>
      <c r="D1073" s="250"/>
      <c r="S1073" s="32"/>
      <c r="W1073" s="85"/>
      <c r="X1073" s="85"/>
      <c r="Y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</row>
    <row r="1074" spans="1:58" s="27" customFormat="1">
      <c r="A1074" s="250"/>
      <c r="B1074" s="250"/>
      <c r="C1074" s="250"/>
      <c r="D1074" s="250"/>
      <c r="S1074" s="32"/>
      <c r="W1074" s="85"/>
      <c r="X1074" s="85"/>
      <c r="Y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</row>
    <row r="1075" spans="1:58" s="27" customFormat="1">
      <c r="A1075" s="250"/>
      <c r="B1075" s="250"/>
      <c r="C1075" s="250"/>
      <c r="D1075" s="250"/>
      <c r="S1075" s="32"/>
      <c r="W1075" s="85"/>
      <c r="X1075" s="85"/>
      <c r="Y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</row>
    <row r="1076" spans="1:58">
      <c r="A1076" s="250"/>
      <c r="B1076" s="250"/>
      <c r="C1076" s="250"/>
      <c r="D1076" s="250"/>
      <c r="E1076" s="27"/>
      <c r="F1076" s="27"/>
      <c r="G1076" s="27"/>
      <c r="I1076" s="27"/>
      <c r="K1076" s="27"/>
      <c r="L1076" s="27"/>
      <c r="M1076" s="27"/>
      <c r="N1076" s="27"/>
      <c r="O1076" s="27"/>
      <c r="P1076" s="27"/>
      <c r="Q1076" s="27"/>
      <c r="R1076" s="27"/>
      <c r="T1076" s="27"/>
      <c r="U1076" s="27"/>
      <c r="V1076" s="27"/>
      <c r="W1076" s="85"/>
      <c r="X1076" s="85"/>
      <c r="Y1076" s="85"/>
      <c r="AA1076" s="85"/>
      <c r="AB1076" s="85"/>
      <c r="AC1076" s="85"/>
      <c r="AD1076" s="85"/>
      <c r="AE1076" s="85"/>
      <c r="AF1076" s="85"/>
      <c r="AG1076" s="85"/>
      <c r="AK1076" s="85"/>
    </row>
    <row r="1077" spans="1:58">
      <c r="A1077" s="250"/>
      <c r="B1077" s="250"/>
      <c r="C1077" s="250"/>
      <c r="D1077" s="250"/>
      <c r="E1077" s="27"/>
      <c r="F1077" s="27"/>
      <c r="G1077" s="27"/>
      <c r="I1077" s="27"/>
      <c r="K1077" s="27"/>
      <c r="L1077" s="27"/>
      <c r="M1077" s="27"/>
      <c r="N1077" s="27"/>
      <c r="O1077" s="27"/>
      <c r="P1077" s="27"/>
      <c r="Q1077" s="27"/>
      <c r="R1077" s="27"/>
      <c r="T1077" s="27"/>
      <c r="U1077" s="27"/>
      <c r="V1077" s="27"/>
      <c r="W1077" s="85"/>
      <c r="X1077" s="85"/>
      <c r="Y1077" s="85"/>
      <c r="AA1077" s="85"/>
      <c r="AB1077" s="85"/>
      <c r="AC1077" s="85"/>
      <c r="AD1077" s="85"/>
      <c r="AE1077" s="85"/>
      <c r="AF1077" s="85"/>
      <c r="AG1077" s="85"/>
      <c r="AK1077" s="85"/>
    </row>
    <row r="1078" spans="1:58">
      <c r="A1078" s="250"/>
      <c r="B1078" s="250"/>
      <c r="C1078" s="250"/>
      <c r="D1078" s="250"/>
      <c r="E1078" s="27"/>
      <c r="F1078" s="27"/>
      <c r="G1078" s="27"/>
      <c r="I1078" s="27"/>
      <c r="K1078" s="27"/>
      <c r="L1078" s="27"/>
      <c r="M1078" s="27"/>
      <c r="N1078" s="27"/>
      <c r="O1078" s="27"/>
      <c r="P1078" s="27"/>
      <c r="Q1078" s="27"/>
      <c r="R1078" s="27"/>
      <c r="T1078" s="27"/>
      <c r="U1078" s="27"/>
      <c r="V1078" s="27"/>
      <c r="W1078" s="85"/>
      <c r="X1078" s="85"/>
      <c r="Y1078" s="85"/>
      <c r="AA1078" s="85"/>
      <c r="AB1078" s="85"/>
      <c r="AC1078" s="85"/>
      <c r="AD1078" s="85"/>
      <c r="AE1078" s="85"/>
      <c r="AF1078" s="85"/>
      <c r="AG1078" s="85"/>
      <c r="AK1078" s="85"/>
    </row>
    <row r="1079" spans="1:58">
      <c r="A1079" s="250"/>
      <c r="B1079" s="250"/>
      <c r="C1079" s="250"/>
      <c r="D1079" s="250"/>
      <c r="E1079" s="27"/>
      <c r="F1079" s="27"/>
      <c r="G1079" s="27"/>
      <c r="I1079" s="27"/>
      <c r="K1079" s="27"/>
      <c r="L1079" s="27"/>
      <c r="M1079" s="27"/>
      <c r="N1079" s="27"/>
      <c r="O1079" s="27"/>
      <c r="P1079" s="27"/>
      <c r="Q1079" s="27"/>
      <c r="R1079" s="27"/>
      <c r="T1079" s="27"/>
      <c r="U1079" s="27"/>
      <c r="V1079" s="27"/>
      <c r="W1079" s="85"/>
      <c r="X1079" s="85"/>
      <c r="Y1079" s="85"/>
      <c r="AA1079" s="85"/>
      <c r="AB1079" s="85"/>
      <c r="AC1079" s="85"/>
      <c r="AD1079" s="85"/>
      <c r="AE1079" s="85"/>
      <c r="AF1079" s="85"/>
      <c r="AG1079" s="85"/>
      <c r="AK1079" s="85"/>
    </row>
    <row r="1080" spans="1:58">
      <c r="A1080" s="250"/>
      <c r="B1080" s="250"/>
      <c r="C1080" s="250"/>
      <c r="D1080" s="250"/>
      <c r="E1080" s="27"/>
      <c r="F1080" s="27"/>
      <c r="G1080" s="27"/>
      <c r="I1080" s="27"/>
      <c r="K1080" s="27"/>
      <c r="L1080" s="27"/>
      <c r="M1080" s="27"/>
      <c r="N1080" s="27"/>
      <c r="O1080" s="27"/>
      <c r="P1080" s="27"/>
      <c r="Q1080" s="27"/>
      <c r="R1080" s="27"/>
      <c r="T1080" s="27"/>
      <c r="U1080" s="27"/>
      <c r="V1080" s="27"/>
      <c r="W1080" s="85"/>
      <c r="X1080" s="85"/>
      <c r="Y1080" s="85"/>
      <c r="AA1080" s="85"/>
      <c r="AB1080" s="85"/>
      <c r="AC1080" s="85"/>
      <c r="AD1080" s="85"/>
      <c r="AE1080" s="85"/>
      <c r="AF1080" s="85"/>
      <c r="AG1080" s="85"/>
      <c r="AK1080" s="85"/>
    </row>
    <row r="1081" spans="1:58">
      <c r="A1081" s="250"/>
      <c r="B1081" s="250"/>
      <c r="C1081" s="250"/>
      <c r="D1081" s="250"/>
      <c r="E1081" s="27"/>
      <c r="F1081" s="27"/>
      <c r="G1081" s="27"/>
      <c r="I1081" s="27"/>
      <c r="K1081" s="27"/>
      <c r="L1081" s="27"/>
      <c r="M1081" s="27"/>
      <c r="N1081" s="27"/>
      <c r="O1081" s="27"/>
      <c r="P1081" s="27"/>
      <c r="Q1081" s="27"/>
      <c r="R1081" s="27"/>
      <c r="T1081" s="27"/>
      <c r="U1081" s="27"/>
      <c r="V1081" s="27"/>
      <c r="W1081" s="85"/>
      <c r="X1081" s="85"/>
      <c r="Y1081" s="85"/>
      <c r="AA1081" s="85"/>
      <c r="AB1081" s="85"/>
      <c r="AC1081" s="85"/>
      <c r="AD1081" s="85"/>
      <c r="AE1081" s="85"/>
      <c r="AF1081" s="85"/>
      <c r="AG1081" s="85"/>
      <c r="AK1081" s="85"/>
    </row>
    <row r="1082" spans="1:58">
      <c r="A1082" s="250"/>
      <c r="B1082" s="250"/>
      <c r="C1082" s="250"/>
      <c r="D1082" s="250"/>
      <c r="E1082" s="27"/>
      <c r="F1082" s="27"/>
      <c r="G1082" s="27"/>
      <c r="I1082" s="27"/>
      <c r="K1082" s="27"/>
      <c r="L1082" s="27"/>
      <c r="M1082" s="27"/>
      <c r="N1082" s="27"/>
      <c r="O1082" s="27"/>
      <c r="P1082" s="27"/>
      <c r="Q1082" s="27"/>
      <c r="R1082" s="27"/>
      <c r="T1082" s="27"/>
      <c r="U1082" s="27"/>
      <c r="V1082" s="27"/>
      <c r="W1082" s="85"/>
      <c r="X1082" s="85"/>
      <c r="Y1082" s="85"/>
      <c r="AA1082" s="85"/>
      <c r="AB1082" s="85"/>
      <c r="AC1082" s="85"/>
      <c r="AD1082" s="85"/>
      <c r="AE1082" s="85"/>
      <c r="AF1082" s="85"/>
      <c r="AG1082" s="85"/>
      <c r="AK1082" s="85"/>
    </row>
    <row r="1083" spans="1:58">
      <c r="A1083" s="250"/>
      <c r="B1083" s="250"/>
      <c r="C1083" s="250"/>
      <c r="D1083" s="250"/>
      <c r="E1083" s="27"/>
      <c r="F1083" s="27"/>
      <c r="G1083" s="27"/>
      <c r="I1083" s="27"/>
      <c r="K1083" s="27"/>
      <c r="L1083" s="27"/>
      <c r="M1083" s="27"/>
      <c r="N1083" s="27"/>
      <c r="O1083" s="27"/>
      <c r="P1083" s="27"/>
      <c r="Q1083" s="27"/>
      <c r="R1083" s="27"/>
      <c r="T1083" s="27"/>
      <c r="U1083" s="27"/>
      <c r="V1083" s="27"/>
      <c r="W1083" s="85"/>
      <c r="X1083" s="85"/>
      <c r="Y1083" s="85"/>
      <c r="AA1083" s="85"/>
      <c r="AB1083" s="85"/>
      <c r="AC1083" s="85"/>
      <c r="AD1083" s="85"/>
      <c r="AE1083" s="85"/>
      <c r="AF1083" s="85"/>
      <c r="AG1083" s="85"/>
      <c r="AK1083" s="85"/>
    </row>
    <row r="1084" spans="1:58">
      <c r="A1084" s="250"/>
      <c r="B1084" s="250"/>
      <c r="C1084" s="250"/>
      <c r="D1084" s="250"/>
      <c r="E1084" s="27"/>
      <c r="F1084" s="27"/>
      <c r="G1084" s="27"/>
      <c r="I1084" s="27"/>
      <c r="K1084" s="27"/>
      <c r="L1084" s="27"/>
      <c r="M1084" s="27"/>
      <c r="N1084" s="27"/>
      <c r="O1084" s="27"/>
      <c r="P1084" s="27"/>
      <c r="Q1084" s="27"/>
      <c r="R1084" s="27"/>
      <c r="T1084" s="27"/>
      <c r="U1084" s="27"/>
      <c r="V1084" s="27"/>
      <c r="W1084" s="85"/>
      <c r="X1084" s="85"/>
      <c r="Y1084" s="85"/>
      <c r="AA1084" s="85"/>
      <c r="AB1084" s="85"/>
      <c r="AC1084" s="85"/>
      <c r="AD1084" s="85"/>
      <c r="AE1084" s="85"/>
      <c r="AF1084" s="85"/>
      <c r="AG1084" s="85"/>
      <c r="AK1084" s="85"/>
    </row>
    <row r="1085" spans="1:58">
      <c r="A1085" s="250"/>
      <c r="B1085" s="250"/>
      <c r="C1085" s="250"/>
      <c r="D1085" s="250"/>
      <c r="E1085" s="27"/>
      <c r="F1085" s="27"/>
      <c r="G1085" s="27"/>
      <c r="I1085" s="27"/>
      <c r="K1085" s="27"/>
      <c r="L1085" s="27"/>
      <c r="M1085" s="27"/>
      <c r="N1085" s="27"/>
      <c r="O1085" s="27"/>
      <c r="P1085" s="27"/>
      <c r="Q1085" s="27"/>
      <c r="R1085" s="27"/>
      <c r="T1085" s="27"/>
      <c r="U1085" s="27"/>
      <c r="V1085" s="27"/>
      <c r="W1085" s="85"/>
      <c r="X1085" s="85"/>
      <c r="Y1085" s="85"/>
      <c r="AA1085" s="85"/>
      <c r="AB1085" s="85"/>
      <c r="AC1085" s="85"/>
      <c r="AD1085" s="85"/>
      <c r="AE1085" s="85"/>
      <c r="AF1085" s="85"/>
      <c r="AG1085" s="85"/>
      <c r="AK1085" s="85"/>
    </row>
    <row r="1086" spans="1:58" ht="19.8">
      <c r="A1086" s="250"/>
      <c r="B1086" s="250"/>
      <c r="C1086" s="250"/>
      <c r="D1086" s="250"/>
      <c r="E1086" s="27"/>
      <c r="F1086" s="27"/>
      <c r="G1086" s="27"/>
      <c r="I1086" s="27"/>
      <c r="K1086" s="27"/>
      <c r="L1086" s="27"/>
      <c r="M1086" s="27"/>
      <c r="N1086" s="27"/>
      <c r="O1086" s="27"/>
      <c r="P1086" s="27"/>
      <c r="Q1086" s="250"/>
      <c r="R1086" s="27"/>
      <c r="S1086" s="27"/>
      <c r="T1086" s="26"/>
      <c r="U1086" s="251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K1086" s="85"/>
      <c r="AR1086" s="263"/>
    </row>
    <row r="1087" spans="1:58" ht="19.8">
      <c r="A1087" s="250"/>
      <c r="B1087" s="250"/>
      <c r="C1087" s="250"/>
      <c r="D1087" s="250"/>
      <c r="E1087" s="27"/>
      <c r="F1087" s="27"/>
      <c r="G1087" s="27"/>
      <c r="I1087" s="27"/>
      <c r="K1087" s="27"/>
      <c r="L1087" s="27"/>
      <c r="M1087" s="27"/>
      <c r="N1087" s="27"/>
      <c r="O1087" s="27"/>
      <c r="P1087" s="27"/>
      <c r="Q1087" s="250"/>
      <c r="R1087" s="27"/>
      <c r="S1087" s="27"/>
      <c r="T1087" s="26"/>
      <c r="U1087" s="251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K1087" s="85"/>
      <c r="AR1087" s="263"/>
    </row>
    <row r="1088" spans="1:58" ht="19.8">
      <c r="A1088" s="250"/>
      <c r="B1088" s="250"/>
      <c r="C1088" s="250"/>
      <c r="D1088" s="250"/>
      <c r="E1088" s="27"/>
      <c r="F1088" s="27"/>
      <c r="G1088" s="27"/>
      <c r="I1088" s="27"/>
      <c r="K1088" s="27"/>
      <c r="L1088" s="27"/>
      <c r="M1088" s="27"/>
      <c r="N1088" s="27"/>
      <c r="O1088" s="27"/>
      <c r="P1088" s="27"/>
      <c r="Q1088" s="27"/>
      <c r="R1088" s="27"/>
      <c r="S1088" s="26"/>
      <c r="T1088" s="251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K1088" s="85"/>
      <c r="AQ1088" s="263"/>
    </row>
    <row r="1089" spans="1:58" ht="14.25" customHeight="1">
      <c r="A1089" s="250"/>
      <c r="B1089" s="250"/>
      <c r="C1089" s="250"/>
      <c r="D1089" s="250"/>
      <c r="E1089" s="27"/>
      <c r="F1089" s="27"/>
      <c r="G1089" s="27"/>
      <c r="I1089" s="27"/>
      <c r="K1089" s="27"/>
      <c r="L1089" s="27"/>
      <c r="M1089" s="27"/>
      <c r="N1089" s="27"/>
      <c r="O1089" s="27"/>
      <c r="P1089" s="27"/>
      <c r="Q1089" s="250"/>
      <c r="R1089" s="27"/>
      <c r="S1089" s="27"/>
      <c r="T1089" s="26"/>
      <c r="U1089" s="251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K1089" s="85"/>
      <c r="AR1089" s="263"/>
    </row>
    <row r="1090" spans="1:58" ht="19.8">
      <c r="A1090" s="250"/>
      <c r="B1090" s="250"/>
      <c r="C1090" s="250"/>
      <c r="D1090" s="250"/>
      <c r="E1090" s="27"/>
      <c r="F1090" s="27"/>
      <c r="G1090" s="27"/>
      <c r="I1090" s="27"/>
      <c r="K1090" s="27"/>
      <c r="L1090" s="27"/>
      <c r="M1090" s="27"/>
      <c r="N1090" s="27"/>
      <c r="O1090" s="27"/>
      <c r="P1090" s="27"/>
      <c r="Q1090" s="250"/>
      <c r="R1090" s="27"/>
      <c r="S1090" s="27"/>
      <c r="T1090" s="26"/>
      <c r="U1090" s="251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K1090" s="85"/>
      <c r="AR1090" s="263"/>
    </row>
    <row r="1091" spans="1:58" ht="19.8">
      <c r="A1091" s="250"/>
      <c r="B1091" s="250"/>
      <c r="C1091" s="250"/>
      <c r="D1091" s="250"/>
      <c r="E1091" s="27"/>
      <c r="F1091" s="27"/>
      <c r="G1091" s="27"/>
      <c r="I1091" s="27"/>
      <c r="K1091" s="27"/>
      <c r="L1091" s="27"/>
      <c r="M1091" s="27"/>
      <c r="N1091" s="27"/>
      <c r="O1091" s="27"/>
      <c r="P1091" s="27"/>
      <c r="Q1091" s="250"/>
      <c r="R1091" s="27"/>
      <c r="S1091" s="27"/>
      <c r="T1091" s="26"/>
      <c r="U1091" s="251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K1091" s="85"/>
      <c r="AR1091" s="263"/>
    </row>
    <row r="1092" spans="1:58" ht="19.8">
      <c r="A1092" s="250"/>
      <c r="B1092" s="250"/>
      <c r="C1092" s="250"/>
      <c r="D1092" s="250"/>
      <c r="E1092" s="27"/>
      <c r="F1092" s="27"/>
      <c r="G1092" s="27"/>
      <c r="I1092" s="27"/>
      <c r="K1092" s="27"/>
      <c r="L1092" s="27"/>
      <c r="M1092" s="27"/>
      <c r="N1092" s="27"/>
      <c r="O1092" s="27"/>
      <c r="P1092" s="27"/>
      <c r="Q1092" s="250"/>
      <c r="R1092" s="27"/>
      <c r="S1092" s="27"/>
      <c r="T1092" s="26"/>
      <c r="U1092" s="251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K1092" s="85"/>
      <c r="AR1092" s="263"/>
    </row>
    <row r="1093" spans="1:58" ht="19.8">
      <c r="A1093" s="250"/>
      <c r="B1093" s="250"/>
      <c r="C1093" s="250"/>
      <c r="D1093" s="250"/>
      <c r="E1093" s="27"/>
      <c r="F1093" s="27"/>
      <c r="G1093" s="27"/>
      <c r="I1093" s="27"/>
      <c r="K1093" s="27"/>
      <c r="L1093" s="27"/>
      <c r="M1093" s="27"/>
      <c r="N1093" s="27"/>
      <c r="O1093" s="27"/>
      <c r="P1093" s="27"/>
      <c r="Q1093" s="250"/>
      <c r="R1093" s="27"/>
      <c r="S1093" s="27"/>
      <c r="T1093" s="26"/>
      <c r="U1093" s="251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K1093" s="85"/>
      <c r="AR1093" s="263"/>
    </row>
    <row r="1094" spans="1:58" s="27" customFormat="1">
      <c r="A1094" s="250"/>
      <c r="B1094" s="250"/>
      <c r="C1094" s="250"/>
      <c r="D1094" s="250"/>
      <c r="S1094" s="32"/>
      <c r="W1094" s="85"/>
      <c r="X1094" s="85"/>
      <c r="Y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</row>
    <row r="1095" spans="1:58" s="27" customFormat="1">
      <c r="A1095" s="250"/>
      <c r="B1095" s="250"/>
      <c r="C1095" s="250"/>
      <c r="D1095" s="250"/>
      <c r="S1095" s="32"/>
      <c r="W1095" s="85"/>
      <c r="X1095" s="85"/>
      <c r="Y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</row>
    <row r="1096" spans="1:58" s="27" customFormat="1">
      <c r="A1096" s="250"/>
      <c r="B1096" s="250"/>
      <c r="C1096" s="250"/>
      <c r="D1096" s="250"/>
      <c r="S1096" s="32"/>
      <c r="W1096" s="85"/>
      <c r="X1096" s="85"/>
      <c r="Y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</row>
    <row r="1097" spans="1:58" s="27" customFormat="1">
      <c r="A1097" s="250"/>
      <c r="B1097" s="250"/>
      <c r="C1097" s="250"/>
      <c r="D1097" s="250"/>
      <c r="S1097" s="32"/>
      <c r="W1097" s="85"/>
      <c r="X1097" s="85"/>
      <c r="Y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</row>
    <row r="1098" spans="1:58" s="27" customFormat="1">
      <c r="A1098" s="250"/>
      <c r="B1098" s="250"/>
      <c r="C1098" s="250"/>
      <c r="D1098" s="250"/>
      <c r="S1098" s="32"/>
      <c r="W1098" s="85"/>
      <c r="X1098" s="85"/>
      <c r="Y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</row>
    <row r="1099" spans="1:58" s="27" customFormat="1">
      <c r="A1099" s="250"/>
      <c r="B1099" s="250"/>
      <c r="C1099" s="250"/>
      <c r="D1099" s="250"/>
      <c r="S1099" s="32"/>
      <c r="W1099" s="85"/>
      <c r="X1099" s="85"/>
      <c r="Y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</row>
    <row r="1100" spans="1:58" s="27" customFormat="1">
      <c r="A1100" s="250"/>
      <c r="B1100" s="250"/>
      <c r="C1100" s="250"/>
      <c r="D1100" s="250"/>
      <c r="S1100" s="32"/>
      <c r="W1100" s="85"/>
      <c r="X1100" s="85"/>
      <c r="Y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</row>
    <row r="1101" spans="1:58" s="27" customFormat="1">
      <c r="A1101" s="250"/>
      <c r="B1101" s="250"/>
      <c r="C1101" s="250"/>
      <c r="D1101" s="250"/>
      <c r="S1101" s="32"/>
      <c r="W1101" s="85"/>
      <c r="X1101" s="85"/>
      <c r="Y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</row>
    <row r="1102" spans="1:58" s="27" customFormat="1">
      <c r="A1102" s="250"/>
      <c r="B1102" s="250"/>
      <c r="C1102" s="250"/>
      <c r="D1102" s="250"/>
      <c r="S1102" s="32"/>
      <c r="W1102" s="85"/>
      <c r="X1102" s="85"/>
      <c r="Y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</row>
    <row r="1103" spans="1:58" s="27" customFormat="1">
      <c r="A1103" s="250"/>
      <c r="B1103" s="250"/>
      <c r="C1103" s="250"/>
      <c r="D1103" s="250"/>
      <c r="S1103" s="32"/>
      <c r="W1103" s="85"/>
      <c r="X1103" s="85"/>
      <c r="Y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</row>
    <row r="1104" spans="1:58" s="27" customFormat="1">
      <c r="A1104" s="250"/>
      <c r="B1104" s="250"/>
      <c r="C1104" s="250"/>
      <c r="D1104" s="250"/>
      <c r="S1104" s="32"/>
      <c r="W1104" s="85"/>
      <c r="X1104" s="85"/>
      <c r="Y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</row>
    <row r="1105" spans="1:58" s="27" customFormat="1">
      <c r="A1105" s="250"/>
      <c r="B1105" s="250"/>
      <c r="C1105" s="250"/>
      <c r="D1105" s="250"/>
      <c r="S1105" s="32"/>
      <c r="W1105" s="85"/>
      <c r="X1105" s="85"/>
      <c r="Y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</row>
    <row r="1106" spans="1:58" s="27" customFormat="1">
      <c r="A1106" s="250"/>
      <c r="B1106" s="250"/>
      <c r="C1106" s="250"/>
      <c r="D1106" s="250"/>
      <c r="S1106" s="32"/>
      <c r="W1106" s="85"/>
      <c r="X1106" s="85"/>
      <c r="Y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</row>
    <row r="1107" spans="1:58" s="27" customFormat="1">
      <c r="A1107" s="250"/>
      <c r="B1107" s="250"/>
      <c r="C1107" s="250"/>
      <c r="D1107" s="250"/>
      <c r="S1107" s="32"/>
      <c r="W1107" s="85"/>
      <c r="X1107" s="85"/>
      <c r="Y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</row>
    <row r="1108" spans="1:58" s="27" customFormat="1">
      <c r="A1108" s="250"/>
      <c r="B1108" s="250"/>
      <c r="C1108" s="250"/>
      <c r="D1108" s="250"/>
      <c r="S1108" s="32"/>
      <c r="W1108" s="85"/>
      <c r="X1108" s="85"/>
      <c r="Y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</row>
    <row r="1109" spans="1:58" ht="19.8">
      <c r="A1109" s="250"/>
      <c r="B1109" s="250"/>
      <c r="C1109" s="250"/>
      <c r="D1109" s="250"/>
      <c r="E1109" s="27"/>
      <c r="F1109" s="27"/>
      <c r="G1109" s="27"/>
      <c r="I1109" s="27"/>
      <c r="K1109" s="27"/>
      <c r="L1109" s="27"/>
      <c r="M1109" s="27"/>
      <c r="N1109" s="27"/>
      <c r="O1109" s="27"/>
      <c r="P1109" s="27"/>
      <c r="Q1109" s="250"/>
      <c r="R1109" s="27"/>
      <c r="S1109" s="27"/>
      <c r="T1109" s="26"/>
      <c r="U1109" s="251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K1109" s="85"/>
      <c r="AR1109" s="263"/>
    </row>
    <row r="1110" spans="1:58" ht="19.8">
      <c r="A1110" s="250"/>
      <c r="B1110" s="250"/>
      <c r="C1110" s="250"/>
      <c r="D1110" s="250"/>
      <c r="E1110" s="27"/>
      <c r="F1110" s="27"/>
      <c r="G1110" s="27"/>
      <c r="I1110" s="27"/>
      <c r="K1110" s="27"/>
      <c r="L1110" s="27"/>
      <c r="M1110" s="27"/>
      <c r="N1110" s="27"/>
      <c r="O1110" s="27"/>
      <c r="P1110" s="27"/>
      <c r="Q1110" s="250"/>
      <c r="R1110" s="27"/>
      <c r="S1110" s="27"/>
      <c r="T1110" s="26"/>
      <c r="U1110" s="251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K1110" s="85"/>
      <c r="AR1110" s="263"/>
    </row>
    <row r="1111" spans="1:58" ht="19.8">
      <c r="A1111" s="250"/>
      <c r="B1111" s="250"/>
      <c r="C1111" s="250"/>
      <c r="D1111" s="250"/>
      <c r="E1111" s="27"/>
      <c r="F1111" s="27"/>
      <c r="G1111" s="27"/>
      <c r="I1111" s="27"/>
      <c r="K1111" s="27"/>
      <c r="L1111" s="27"/>
      <c r="M1111" s="27"/>
      <c r="N1111" s="27"/>
      <c r="O1111" s="27"/>
      <c r="P1111" s="27"/>
      <c r="Q1111" s="27"/>
      <c r="R1111" s="27"/>
      <c r="S1111" s="26"/>
      <c r="T1111" s="251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K1111" s="85"/>
      <c r="AQ1111" s="263"/>
    </row>
    <row r="1112" spans="1:58" ht="14.25" customHeight="1">
      <c r="A1112" s="250"/>
      <c r="B1112" s="250"/>
      <c r="C1112" s="250"/>
      <c r="D1112" s="250"/>
      <c r="E1112" s="27"/>
      <c r="F1112" s="27"/>
      <c r="G1112" s="27"/>
      <c r="I1112" s="27"/>
      <c r="K1112" s="27"/>
      <c r="L1112" s="27"/>
      <c r="M1112" s="27"/>
      <c r="N1112" s="27"/>
      <c r="O1112" s="27"/>
      <c r="P1112" s="27"/>
      <c r="Q1112" s="250"/>
      <c r="R1112" s="27"/>
      <c r="S1112" s="27"/>
      <c r="T1112" s="26"/>
      <c r="U1112" s="251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K1112" s="85"/>
      <c r="AR1112" s="263"/>
    </row>
    <row r="1113" spans="1:58" ht="19.8">
      <c r="A1113" s="250"/>
      <c r="B1113" s="250"/>
      <c r="C1113" s="250"/>
      <c r="D1113" s="250"/>
      <c r="E1113" s="27"/>
      <c r="F1113" s="27"/>
      <c r="G1113" s="27"/>
      <c r="I1113" s="27"/>
      <c r="K1113" s="27"/>
      <c r="L1113" s="27"/>
      <c r="M1113" s="27"/>
      <c r="N1113" s="27"/>
      <c r="O1113" s="27"/>
      <c r="P1113" s="27"/>
      <c r="Q1113" s="250"/>
      <c r="R1113" s="27"/>
      <c r="S1113" s="27"/>
      <c r="T1113" s="26"/>
      <c r="U1113" s="251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K1113" s="85"/>
      <c r="AR1113" s="263"/>
    </row>
    <row r="1114" spans="1:58" ht="19.8">
      <c r="A1114" s="250"/>
      <c r="B1114" s="250"/>
      <c r="C1114" s="250"/>
      <c r="D1114" s="250"/>
      <c r="E1114" s="27"/>
      <c r="F1114" s="27"/>
      <c r="G1114" s="27"/>
      <c r="I1114" s="27"/>
      <c r="K1114" s="27"/>
      <c r="L1114" s="27"/>
      <c r="M1114" s="27"/>
      <c r="N1114" s="27"/>
      <c r="O1114" s="27"/>
      <c r="P1114" s="27"/>
      <c r="Q1114" s="250"/>
      <c r="R1114" s="27"/>
      <c r="S1114" s="27"/>
      <c r="T1114" s="26"/>
      <c r="U1114" s="251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K1114" s="85"/>
      <c r="AR1114" s="263"/>
    </row>
    <row r="1115" spans="1:58" ht="19.8">
      <c r="A1115" s="250"/>
      <c r="B1115" s="250"/>
      <c r="C1115" s="250"/>
      <c r="D1115" s="250"/>
      <c r="E1115" s="27"/>
      <c r="F1115" s="27"/>
      <c r="G1115" s="27"/>
      <c r="I1115" s="27"/>
      <c r="K1115" s="27"/>
      <c r="L1115" s="27"/>
      <c r="M1115" s="27"/>
      <c r="N1115" s="27"/>
      <c r="O1115" s="27"/>
      <c r="P1115" s="27"/>
      <c r="Q1115" s="250"/>
      <c r="R1115" s="27"/>
      <c r="S1115" s="27"/>
      <c r="T1115" s="26"/>
      <c r="U1115" s="251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K1115" s="85"/>
      <c r="AR1115" s="263"/>
    </row>
    <row r="1116" spans="1:58" ht="19.8">
      <c r="A1116" s="250"/>
      <c r="B1116" s="250"/>
      <c r="C1116" s="250"/>
      <c r="D1116" s="250"/>
      <c r="E1116" s="27"/>
      <c r="F1116" s="27"/>
      <c r="G1116" s="27"/>
      <c r="I1116" s="27"/>
      <c r="K1116" s="27"/>
      <c r="L1116" s="27"/>
      <c r="M1116" s="27"/>
      <c r="N1116" s="27"/>
      <c r="O1116" s="27"/>
      <c r="P1116" s="27"/>
      <c r="Q1116" s="250"/>
      <c r="R1116" s="27"/>
      <c r="S1116" s="27"/>
      <c r="T1116" s="26"/>
      <c r="U1116" s="251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K1116" s="85"/>
      <c r="AR1116" s="263"/>
    </row>
    <row r="1117" spans="1:58" s="27" customFormat="1">
      <c r="A1117" s="250"/>
      <c r="B1117" s="250"/>
      <c r="C1117" s="250"/>
      <c r="D1117" s="250"/>
      <c r="S1117" s="32"/>
      <c r="W1117" s="85"/>
      <c r="X1117" s="85"/>
      <c r="Y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</row>
    <row r="1118" spans="1:58">
      <c r="A1118" s="250"/>
      <c r="B1118" s="250"/>
      <c r="C1118" s="250"/>
      <c r="D1118" s="250"/>
      <c r="E1118" s="27"/>
      <c r="F1118" s="27"/>
      <c r="G1118" s="27"/>
      <c r="I1118" s="27"/>
      <c r="K1118" s="27"/>
      <c r="L1118" s="27"/>
      <c r="M1118" s="27"/>
      <c r="N1118" s="27"/>
      <c r="O1118" s="27"/>
      <c r="P1118" s="27"/>
      <c r="Q1118" s="27"/>
      <c r="R1118" s="27"/>
      <c r="T1118" s="27"/>
      <c r="U1118" s="27"/>
      <c r="V1118" s="27"/>
      <c r="W1118" s="85"/>
      <c r="X1118" s="85"/>
      <c r="Y1118" s="85"/>
      <c r="AA1118" s="85"/>
      <c r="AB1118" s="85"/>
      <c r="AC1118" s="85"/>
      <c r="AD1118" s="85"/>
      <c r="AE1118" s="85"/>
      <c r="AF1118" s="85"/>
      <c r="AG1118" s="85"/>
      <c r="AK1118" s="85"/>
    </row>
    <row r="1119" spans="1:58">
      <c r="A1119" s="250"/>
      <c r="B1119" s="250"/>
      <c r="C1119" s="250"/>
      <c r="D1119" s="250"/>
      <c r="E1119" s="27"/>
      <c r="F1119" s="27"/>
      <c r="G1119" s="27"/>
      <c r="I1119" s="27"/>
      <c r="K1119" s="27"/>
      <c r="L1119" s="27"/>
      <c r="M1119" s="27"/>
      <c r="N1119" s="27"/>
      <c r="O1119" s="27"/>
      <c r="P1119" s="27"/>
      <c r="Q1119" s="27"/>
      <c r="R1119" s="27"/>
      <c r="T1119" s="27"/>
      <c r="U1119" s="27"/>
      <c r="V1119" s="27"/>
      <c r="W1119" s="85"/>
      <c r="X1119" s="85"/>
      <c r="Y1119" s="85"/>
      <c r="AA1119" s="85"/>
      <c r="AB1119" s="85"/>
      <c r="AC1119" s="85"/>
      <c r="AD1119" s="85"/>
      <c r="AE1119" s="85"/>
      <c r="AF1119" s="85"/>
      <c r="AG1119" s="85"/>
      <c r="AK1119" s="85"/>
    </row>
    <row r="1120" spans="1:58">
      <c r="A1120" s="250"/>
      <c r="B1120" s="250"/>
      <c r="C1120" s="250"/>
      <c r="D1120" s="250"/>
      <c r="E1120" s="27"/>
      <c r="F1120" s="27"/>
      <c r="G1120" s="27"/>
      <c r="I1120" s="27"/>
      <c r="K1120" s="27"/>
      <c r="L1120" s="27"/>
      <c r="M1120" s="27"/>
      <c r="N1120" s="27"/>
      <c r="O1120" s="27"/>
      <c r="P1120" s="27"/>
      <c r="Q1120" s="27"/>
      <c r="R1120" s="27"/>
      <c r="T1120" s="27"/>
      <c r="U1120" s="27"/>
      <c r="V1120" s="27"/>
      <c r="W1120" s="85"/>
      <c r="X1120" s="85"/>
      <c r="Y1120" s="85"/>
      <c r="AA1120" s="85"/>
      <c r="AB1120" s="85"/>
      <c r="AC1120" s="85"/>
      <c r="AD1120" s="85"/>
      <c r="AE1120" s="85"/>
      <c r="AF1120" s="85"/>
      <c r="AG1120" s="85"/>
      <c r="AK1120" s="85"/>
    </row>
    <row r="1121" spans="1:58">
      <c r="A1121" s="250"/>
      <c r="B1121" s="250"/>
      <c r="C1121" s="250"/>
      <c r="D1121" s="250"/>
      <c r="E1121" s="27"/>
      <c r="F1121" s="27"/>
      <c r="G1121" s="27"/>
      <c r="I1121" s="27"/>
      <c r="K1121" s="27"/>
      <c r="L1121" s="27"/>
      <c r="M1121" s="27"/>
      <c r="N1121" s="27"/>
      <c r="O1121" s="27"/>
      <c r="P1121" s="27"/>
      <c r="Q1121" s="27"/>
      <c r="R1121" s="27"/>
      <c r="T1121" s="27"/>
      <c r="U1121" s="27"/>
      <c r="V1121" s="27"/>
      <c r="W1121" s="85"/>
      <c r="X1121" s="85"/>
      <c r="Y1121" s="85"/>
      <c r="AA1121" s="85"/>
      <c r="AB1121" s="85"/>
      <c r="AC1121" s="85"/>
      <c r="AD1121" s="85"/>
      <c r="AE1121" s="85"/>
      <c r="AF1121" s="85"/>
      <c r="AG1121" s="85"/>
      <c r="AK1121" s="85"/>
    </row>
    <row r="1122" spans="1:58">
      <c r="A1122" s="250"/>
      <c r="B1122" s="250"/>
      <c r="C1122" s="250"/>
      <c r="D1122" s="250"/>
      <c r="E1122" s="27"/>
      <c r="F1122" s="27"/>
      <c r="G1122" s="27"/>
      <c r="I1122" s="27"/>
      <c r="K1122" s="27"/>
      <c r="L1122" s="27"/>
      <c r="M1122" s="27"/>
      <c r="N1122" s="27"/>
      <c r="O1122" s="27"/>
      <c r="P1122" s="27"/>
      <c r="Q1122" s="27"/>
      <c r="R1122" s="27"/>
      <c r="T1122" s="27"/>
      <c r="U1122" s="27"/>
      <c r="V1122" s="27"/>
      <c r="W1122" s="85"/>
      <c r="X1122" s="85"/>
      <c r="Y1122" s="85"/>
      <c r="AA1122" s="85"/>
      <c r="AB1122" s="85"/>
      <c r="AC1122" s="85"/>
      <c r="AD1122" s="85"/>
      <c r="AE1122" s="85"/>
      <c r="AF1122" s="85"/>
      <c r="AG1122" s="85"/>
      <c r="AK1122" s="85"/>
    </row>
    <row r="1123" spans="1:58">
      <c r="A1123" s="250"/>
      <c r="B1123" s="250"/>
      <c r="C1123" s="250"/>
      <c r="D1123" s="250"/>
      <c r="E1123" s="27"/>
      <c r="F1123" s="27"/>
      <c r="G1123" s="27"/>
      <c r="I1123" s="27"/>
      <c r="K1123" s="27"/>
      <c r="L1123" s="27"/>
      <c r="M1123" s="27"/>
      <c r="N1123" s="27"/>
      <c r="O1123" s="27"/>
      <c r="P1123" s="27"/>
      <c r="Q1123" s="27"/>
      <c r="R1123" s="27"/>
      <c r="T1123" s="27"/>
      <c r="U1123" s="27"/>
      <c r="V1123" s="27"/>
      <c r="W1123" s="85"/>
      <c r="X1123" s="85"/>
      <c r="Y1123" s="85"/>
      <c r="AA1123" s="85"/>
      <c r="AB1123" s="85"/>
      <c r="AC1123" s="85"/>
      <c r="AD1123" s="85"/>
      <c r="AE1123" s="85"/>
      <c r="AF1123" s="85"/>
      <c r="AG1123" s="85"/>
      <c r="AK1123" s="85"/>
    </row>
    <row r="1124" spans="1:58">
      <c r="A1124" s="250"/>
      <c r="B1124" s="250"/>
      <c r="C1124" s="250"/>
      <c r="D1124" s="250"/>
      <c r="E1124" s="27"/>
      <c r="F1124" s="27"/>
      <c r="G1124" s="27"/>
      <c r="I1124" s="27"/>
      <c r="K1124" s="27"/>
      <c r="L1124" s="27"/>
      <c r="M1124" s="27"/>
      <c r="N1124" s="27"/>
      <c r="O1124" s="27"/>
      <c r="P1124" s="27"/>
      <c r="Q1124" s="27"/>
      <c r="R1124" s="27"/>
      <c r="T1124" s="27"/>
      <c r="U1124" s="27"/>
      <c r="V1124" s="27"/>
      <c r="W1124" s="85"/>
      <c r="X1124" s="85"/>
      <c r="Y1124" s="85"/>
      <c r="AA1124" s="85"/>
      <c r="AB1124" s="85"/>
      <c r="AC1124" s="85"/>
      <c r="AD1124" s="85"/>
      <c r="AE1124" s="85"/>
      <c r="AF1124" s="85"/>
      <c r="AG1124" s="85"/>
      <c r="AK1124" s="85"/>
    </row>
    <row r="1125" spans="1:58">
      <c r="A1125" s="250"/>
      <c r="B1125" s="250"/>
      <c r="C1125" s="250"/>
      <c r="D1125" s="250"/>
      <c r="E1125" s="27"/>
      <c r="F1125" s="27"/>
      <c r="G1125" s="27"/>
      <c r="I1125" s="27"/>
      <c r="K1125" s="27"/>
      <c r="L1125" s="27"/>
      <c r="M1125" s="27"/>
      <c r="N1125" s="27"/>
      <c r="O1125" s="27"/>
      <c r="P1125" s="27"/>
      <c r="Q1125" s="27"/>
      <c r="R1125" s="27"/>
      <c r="T1125" s="27"/>
      <c r="U1125" s="27"/>
      <c r="V1125" s="27"/>
      <c r="W1125" s="85"/>
      <c r="X1125" s="85"/>
      <c r="Y1125" s="85"/>
      <c r="AA1125" s="85"/>
      <c r="AB1125" s="85"/>
      <c r="AC1125" s="85"/>
      <c r="AD1125" s="85"/>
      <c r="AE1125" s="85"/>
      <c r="AF1125" s="85"/>
      <c r="AG1125" s="85"/>
      <c r="AK1125" s="85"/>
    </row>
    <row r="1126" spans="1:58">
      <c r="A1126" s="250"/>
      <c r="B1126" s="250"/>
      <c r="C1126" s="250"/>
      <c r="D1126" s="250"/>
      <c r="E1126" s="27"/>
      <c r="F1126" s="27"/>
      <c r="G1126" s="27"/>
      <c r="I1126" s="27"/>
      <c r="K1126" s="27"/>
      <c r="L1126" s="27"/>
      <c r="M1126" s="27"/>
      <c r="N1126" s="27"/>
      <c r="O1126" s="27"/>
      <c r="P1126" s="27"/>
      <c r="Q1126" s="27"/>
      <c r="R1126" s="27"/>
      <c r="T1126" s="27"/>
      <c r="U1126" s="27"/>
      <c r="V1126" s="27"/>
      <c r="W1126" s="85"/>
      <c r="X1126" s="85"/>
      <c r="Y1126" s="85"/>
      <c r="AA1126" s="85"/>
      <c r="AB1126" s="85"/>
      <c r="AC1126" s="85"/>
      <c r="AD1126" s="85"/>
      <c r="AE1126" s="85"/>
      <c r="AF1126" s="85"/>
      <c r="AG1126" s="85"/>
      <c r="AK1126" s="85"/>
    </row>
    <row r="1127" spans="1:58">
      <c r="A1127" s="250"/>
      <c r="B1127" s="250"/>
      <c r="C1127" s="250"/>
      <c r="D1127" s="250"/>
      <c r="E1127" s="27"/>
      <c r="F1127" s="27"/>
      <c r="G1127" s="27"/>
      <c r="I1127" s="27"/>
      <c r="K1127" s="27"/>
      <c r="L1127" s="27"/>
      <c r="M1127" s="27"/>
      <c r="N1127" s="27"/>
      <c r="O1127" s="27"/>
      <c r="P1127" s="27"/>
      <c r="Q1127" s="27"/>
      <c r="R1127" s="27"/>
      <c r="T1127" s="27"/>
      <c r="U1127" s="27"/>
      <c r="V1127" s="27"/>
      <c r="W1127" s="85"/>
      <c r="X1127" s="85"/>
      <c r="Y1127" s="85"/>
      <c r="AA1127" s="85"/>
      <c r="AB1127" s="85"/>
      <c r="AC1127" s="85"/>
      <c r="AD1127" s="85"/>
      <c r="AE1127" s="85"/>
      <c r="AF1127" s="85"/>
      <c r="AG1127" s="85"/>
      <c r="AK1127" s="85"/>
    </row>
    <row r="1128" spans="1:58" s="27" customFormat="1">
      <c r="A1128" s="250"/>
      <c r="B1128" s="250"/>
      <c r="C1128" s="250"/>
      <c r="D1128" s="250"/>
      <c r="S1128" s="32"/>
      <c r="W1128" s="85"/>
      <c r="X1128" s="85"/>
      <c r="Y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</row>
    <row r="1129" spans="1:58" s="27" customFormat="1">
      <c r="A1129" s="250"/>
      <c r="B1129" s="250"/>
      <c r="C1129" s="250"/>
      <c r="D1129" s="250"/>
      <c r="S1129" s="32"/>
      <c r="W1129" s="85"/>
      <c r="X1129" s="85"/>
      <c r="Y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</row>
    <row r="1130" spans="1:58" s="27" customFormat="1">
      <c r="A1130" s="250"/>
      <c r="B1130" s="250"/>
      <c r="C1130" s="250"/>
      <c r="D1130" s="250"/>
      <c r="S1130" s="32"/>
      <c r="W1130" s="85"/>
      <c r="X1130" s="85"/>
      <c r="Y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</row>
    <row r="1131" spans="1:58" s="27" customFormat="1">
      <c r="A1131" s="250"/>
      <c r="B1131" s="250"/>
      <c r="C1131" s="250"/>
      <c r="D1131" s="250"/>
      <c r="S1131" s="32"/>
      <c r="W1131" s="85"/>
      <c r="X1131" s="85"/>
      <c r="Y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</row>
    <row r="1132" spans="1:58" ht="19.8">
      <c r="A1132" s="250"/>
      <c r="B1132" s="250"/>
      <c r="C1132" s="250"/>
      <c r="D1132" s="250"/>
      <c r="E1132" s="27"/>
      <c r="F1132" s="27"/>
      <c r="G1132" s="27"/>
      <c r="I1132" s="27"/>
      <c r="K1132" s="27"/>
      <c r="L1132" s="27"/>
      <c r="M1132" s="27"/>
      <c r="N1132" s="27"/>
      <c r="O1132" s="27"/>
      <c r="P1132" s="27"/>
      <c r="Q1132" s="250"/>
      <c r="R1132" s="27"/>
      <c r="S1132" s="27"/>
      <c r="T1132" s="26"/>
      <c r="U1132" s="251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K1132" s="85"/>
      <c r="AR1132" s="263"/>
    </row>
    <row r="1133" spans="1:58" ht="19.8">
      <c r="A1133" s="250"/>
      <c r="B1133" s="250"/>
      <c r="C1133" s="250"/>
      <c r="D1133" s="250"/>
      <c r="E1133" s="27"/>
      <c r="F1133" s="27"/>
      <c r="G1133" s="27"/>
      <c r="I1133" s="27"/>
      <c r="K1133" s="27"/>
      <c r="L1133" s="27"/>
      <c r="M1133" s="27"/>
      <c r="N1133" s="27"/>
      <c r="O1133" s="27"/>
      <c r="P1133" s="27"/>
      <c r="Q1133" s="250"/>
      <c r="R1133" s="27"/>
      <c r="S1133" s="27"/>
      <c r="T1133" s="26"/>
      <c r="U1133" s="251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K1133" s="85"/>
      <c r="AR1133" s="263"/>
    </row>
    <row r="1134" spans="1:58" ht="19.8">
      <c r="A1134" s="250"/>
      <c r="B1134" s="250"/>
      <c r="C1134" s="250"/>
      <c r="D1134" s="250"/>
      <c r="E1134" s="27"/>
      <c r="F1134" s="27"/>
      <c r="G1134" s="27"/>
      <c r="I1134" s="27"/>
      <c r="K1134" s="27"/>
      <c r="L1134" s="27"/>
      <c r="M1134" s="27"/>
      <c r="N1134" s="27"/>
      <c r="O1134" s="27"/>
      <c r="P1134" s="27"/>
      <c r="Q1134" s="27"/>
      <c r="R1134" s="27"/>
      <c r="S1134" s="26"/>
      <c r="T1134" s="251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K1134" s="85"/>
      <c r="AQ1134" s="263"/>
    </row>
    <row r="1135" spans="1:58" ht="14.25" customHeight="1">
      <c r="A1135" s="250"/>
      <c r="B1135" s="250"/>
      <c r="C1135" s="250"/>
      <c r="D1135" s="250"/>
      <c r="E1135" s="27"/>
      <c r="F1135" s="27"/>
      <c r="G1135" s="27"/>
      <c r="I1135" s="27"/>
      <c r="K1135" s="27"/>
      <c r="L1135" s="27"/>
      <c r="M1135" s="27"/>
      <c r="N1135" s="27"/>
      <c r="O1135" s="27"/>
      <c r="P1135" s="27"/>
      <c r="Q1135" s="250"/>
      <c r="R1135" s="27"/>
      <c r="S1135" s="27"/>
      <c r="T1135" s="26"/>
      <c r="U1135" s="251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K1135" s="85"/>
      <c r="AR1135" s="263"/>
    </row>
    <row r="1136" spans="1:58" ht="19.8">
      <c r="A1136" s="250"/>
      <c r="B1136" s="250"/>
      <c r="C1136" s="250"/>
      <c r="D1136" s="250"/>
      <c r="E1136" s="27"/>
      <c r="F1136" s="27"/>
      <c r="G1136" s="27"/>
      <c r="I1136" s="27"/>
      <c r="K1136" s="27"/>
      <c r="L1136" s="27"/>
      <c r="M1136" s="27"/>
      <c r="N1136" s="27"/>
      <c r="O1136" s="27"/>
      <c r="P1136" s="27"/>
      <c r="Q1136" s="250"/>
      <c r="R1136" s="27"/>
      <c r="S1136" s="27"/>
      <c r="T1136" s="26"/>
      <c r="U1136" s="251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K1136" s="85"/>
      <c r="AR1136" s="263"/>
    </row>
    <row r="1137" spans="1:58" ht="19.8">
      <c r="A1137" s="250"/>
      <c r="B1137" s="250"/>
      <c r="C1137" s="250"/>
      <c r="D1137" s="250"/>
      <c r="E1137" s="27"/>
      <c r="F1137" s="27"/>
      <c r="G1137" s="27"/>
      <c r="I1137" s="27"/>
      <c r="K1137" s="27"/>
      <c r="L1137" s="27"/>
      <c r="M1137" s="27"/>
      <c r="N1137" s="27"/>
      <c r="O1137" s="27"/>
      <c r="P1137" s="27"/>
      <c r="Q1137" s="250"/>
      <c r="R1137" s="27"/>
      <c r="S1137" s="27"/>
      <c r="T1137" s="26"/>
      <c r="U1137" s="251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K1137" s="85"/>
      <c r="AR1137" s="263"/>
    </row>
    <row r="1138" spans="1:58" ht="19.8">
      <c r="A1138" s="250"/>
      <c r="B1138" s="250"/>
      <c r="C1138" s="250"/>
      <c r="D1138" s="250"/>
      <c r="E1138" s="27"/>
      <c r="F1138" s="27"/>
      <c r="G1138" s="27"/>
      <c r="I1138" s="27"/>
      <c r="K1138" s="27"/>
      <c r="L1138" s="27"/>
      <c r="M1138" s="27"/>
      <c r="N1138" s="27"/>
      <c r="O1138" s="27"/>
      <c r="P1138" s="27"/>
      <c r="Q1138" s="250"/>
      <c r="R1138" s="27"/>
      <c r="S1138" s="27"/>
      <c r="T1138" s="26"/>
      <c r="U1138" s="251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K1138" s="85"/>
      <c r="AR1138" s="263"/>
    </row>
    <row r="1139" spans="1:58" ht="19.8">
      <c r="A1139" s="250"/>
      <c r="B1139" s="250"/>
      <c r="C1139" s="250"/>
      <c r="D1139" s="250"/>
      <c r="E1139" s="27"/>
      <c r="F1139" s="27"/>
      <c r="G1139" s="27"/>
      <c r="I1139" s="27"/>
      <c r="K1139" s="27"/>
      <c r="L1139" s="27"/>
      <c r="M1139" s="27"/>
      <c r="N1139" s="27"/>
      <c r="O1139" s="27"/>
      <c r="P1139" s="27"/>
      <c r="Q1139" s="250"/>
      <c r="R1139" s="27"/>
      <c r="S1139" s="27"/>
      <c r="T1139" s="26"/>
      <c r="U1139" s="251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K1139" s="85"/>
      <c r="AR1139" s="263"/>
    </row>
    <row r="1140" spans="1:58" s="27" customFormat="1">
      <c r="A1140" s="250"/>
      <c r="B1140" s="250"/>
      <c r="C1140" s="250"/>
      <c r="D1140" s="250"/>
      <c r="S1140" s="32"/>
      <c r="W1140" s="85"/>
      <c r="X1140" s="85"/>
      <c r="Y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</row>
    <row r="1141" spans="1:58" s="27" customFormat="1">
      <c r="A1141" s="250"/>
      <c r="B1141" s="250"/>
      <c r="C1141" s="250"/>
      <c r="D1141" s="250"/>
      <c r="S1141" s="32"/>
      <c r="W1141" s="85"/>
      <c r="X1141" s="85"/>
      <c r="Y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</row>
    <row r="1142" spans="1:58" s="27" customFormat="1">
      <c r="A1142" s="250"/>
      <c r="B1142" s="250"/>
      <c r="C1142" s="250"/>
      <c r="D1142" s="250"/>
      <c r="S1142" s="32"/>
      <c r="W1142" s="85"/>
      <c r="X1142" s="85"/>
      <c r="Y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</row>
    <row r="1143" spans="1:58" s="27" customFormat="1">
      <c r="A1143" s="250"/>
      <c r="B1143" s="250"/>
      <c r="C1143" s="250"/>
      <c r="D1143" s="250"/>
      <c r="S1143" s="32"/>
      <c r="W1143" s="85"/>
      <c r="X1143" s="85"/>
      <c r="Y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</row>
    <row r="1144" spans="1:58" s="27" customFormat="1">
      <c r="A1144" s="250"/>
      <c r="B1144" s="250"/>
      <c r="C1144" s="250"/>
      <c r="D1144" s="250"/>
      <c r="S1144" s="32"/>
      <c r="W1144" s="85"/>
      <c r="X1144" s="85"/>
      <c r="Y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</row>
    <row r="1145" spans="1:58" s="27" customFormat="1">
      <c r="A1145" s="250"/>
      <c r="B1145" s="250"/>
      <c r="C1145" s="250"/>
      <c r="D1145" s="250"/>
      <c r="S1145" s="32"/>
      <c r="W1145" s="85"/>
      <c r="X1145" s="85"/>
      <c r="Y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</row>
    <row r="1146" spans="1:58" s="27" customFormat="1">
      <c r="A1146" s="250"/>
      <c r="B1146" s="250"/>
      <c r="C1146" s="250"/>
      <c r="D1146" s="250"/>
      <c r="S1146" s="32"/>
      <c r="W1146" s="85"/>
      <c r="X1146" s="85"/>
      <c r="Y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</row>
    <row r="1147" spans="1:58" s="27" customFormat="1">
      <c r="A1147" s="250"/>
      <c r="B1147" s="250"/>
      <c r="C1147" s="250"/>
      <c r="D1147" s="250"/>
      <c r="S1147" s="32"/>
      <c r="W1147" s="85"/>
      <c r="X1147" s="85"/>
      <c r="Y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</row>
    <row r="1148" spans="1:58" s="27" customFormat="1">
      <c r="A1148" s="250"/>
      <c r="B1148" s="250"/>
      <c r="C1148" s="250"/>
      <c r="D1148" s="250"/>
      <c r="S1148" s="32"/>
      <c r="W1148" s="85"/>
      <c r="X1148" s="85"/>
      <c r="Y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</row>
    <row r="1149" spans="1:58" s="27" customFormat="1">
      <c r="A1149" s="250"/>
      <c r="B1149" s="250"/>
      <c r="C1149" s="250"/>
      <c r="D1149" s="250"/>
      <c r="S1149" s="32"/>
      <c r="W1149" s="85"/>
      <c r="X1149" s="85"/>
      <c r="Y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</row>
    <row r="1150" spans="1:58" s="27" customFormat="1">
      <c r="A1150" s="250"/>
      <c r="B1150" s="250"/>
      <c r="C1150" s="250"/>
      <c r="D1150" s="250"/>
      <c r="S1150" s="32"/>
      <c r="W1150" s="85"/>
      <c r="X1150" s="85"/>
      <c r="Y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</row>
    <row r="1151" spans="1:58" s="27" customFormat="1">
      <c r="A1151" s="250"/>
      <c r="B1151" s="250"/>
      <c r="C1151" s="250"/>
      <c r="D1151" s="250"/>
      <c r="S1151" s="32"/>
      <c r="W1151" s="85"/>
      <c r="X1151" s="85"/>
      <c r="Y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</row>
    <row r="1152" spans="1:58" s="27" customFormat="1">
      <c r="A1152" s="250"/>
      <c r="B1152" s="250"/>
      <c r="C1152" s="250"/>
      <c r="D1152" s="250"/>
      <c r="S1152" s="32"/>
      <c r="W1152" s="85"/>
      <c r="X1152" s="85"/>
      <c r="Y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</row>
    <row r="1153" spans="1:58" s="27" customFormat="1">
      <c r="A1153" s="250"/>
      <c r="B1153" s="250"/>
      <c r="C1153" s="250"/>
      <c r="D1153" s="250"/>
      <c r="S1153" s="32"/>
      <c r="W1153" s="85"/>
      <c r="X1153" s="85"/>
      <c r="Y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</row>
    <row r="1154" spans="1:58" s="27" customFormat="1">
      <c r="A1154" s="250"/>
      <c r="B1154" s="250"/>
      <c r="C1154" s="250"/>
      <c r="D1154" s="250"/>
      <c r="S1154" s="32"/>
      <c r="W1154" s="85"/>
      <c r="X1154" s="85"/>
      <c r="Y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</row>
    <row r="1155" spans="1:58" ht="19.8">
      <c r="A1155" s="250"/>
      <c r="B1155" s="250"/>
      <c r="C1155" s="250"/>
      <c r="D1155" s="250"/>
      <c r="E1155" s="27"/>
      <c r="F1155" s="27"/>
      <c r="G1155" s="27"/>
      <c r="I1155" s="27"/>
      <c r="K1155" s="27"/>
      <c r="L1155" s="27"/>
      <c r="M1155" s="27"/>
      <c r="N1155" s="27"/>
      <c r="O1155" s="27"/>
      <c r="P1155" s="27"/>
      <c r="Q1155" s="250"/>
      <c r="R1155" s="27"/>
      <c r="S1155" s="27"/>
      <c r="T1155" s="26"/>
      <c r="U1155" s="251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K1155" s="85"/>
      <c r="AR1155" s="263"/>
    </row>
    <row r="1156" spans="1:58" ht="19.8">
      <c r="A1156" s="250"/>
      <c r="B1156" s="250"/>
      <c r="C1156" s="250"/>
      <c r="D1156" s="250"/>
      <c r="E1156" s="27"/>
      <c r="F1156" s="27"/>
      <c r="G1156" s="27"/>
      <c r="I1156" s="27"/>
      <c r="K1156" s="27"/>
      <c r="L1156" s="27"/>
      <c r="M1156" s="27"/>
      <c r="N1156" s="27"/>
      <c r="O1156" s="27"/>
      <c r="P1156" s="27"/>
      <c r="Q1156" s="250"/>
      <c r="R1156" s="27"/>
      <c r="S1156" s="27"/>
      <c r="T1156" s="26"/>
      <c r="U1156" s="251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K1156" s="85"/>
      <c r="AR1156" s="263"/>
    </row>
    <row r="1157" spans="1:58" ht="19.8">
      <c r="A1157" s="250"/>
      <c r="B1157" s="250"/>
      <c r="C1157" s="250"/>
      <c r="D1157" s="250"/>
      <c r="E1157" s="27"/>
      <c r="F1157" s="27"/>
      <c r="G1157" s="27"/>
      <c r="I1157" s="27"/>
      <c r="K1157" s="27"/>
      <c r="L1157" s="27"/>
      <c r="M1157" s="27"/>
      <c r="N1157" s="27"/>
      <c r="O1157" s="27"/>
      <c r="P1157" s="27"/>
      <c r="Q1157" s="27"/>
      <c r="R1157" s="27"/>
      <c r="S1157" s="26"/>
      <c r="T1157" s="251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K1157" s="85"/>
      <c r="AQ1157" s="263"/>
    </row>
    <row r="1158" spans="1:58" ht="14.25" customHeight="1">
      <c r="A1158" s="250"/>
      <c r="B1158" s="250"/>
      <c r="C1158" s="250"/>
      <c r="D1158" s="250"/>
      <c r="E1158" s="27"/>
      <c r="F1158" s="27"/>
      <c r="G1158" s="27"/>
      <c r="I1158" s="27"/>
      <c r="K1158" s="27"/>
      <c r="L1158" s="27"/>
      <c r="M1158" s="27"/>
      <c r="N1158" s="27"/>
      <c r="O1158" s="27"/>
      <c r="P1158" s="27"/>
      <c r="Q1158" s="250"/>
      <c r="R1158" s="27"/>
      <c r="S1158" s="27"/>
      <c r="T1158" s="26"/>
      <c r="U1158" s="251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K1158" s="85"/>
      <c r="AR1158" s="263"/>
    </row>
    <row r="1159" spans="1:58" ht="19.8">
      <c r="A1159" s="250"/>
      <c r="B1159" s="250"/>
      <c r="C1159" s="250"/>
      <c r="D1159" s="250"/>
      <c r="E1159" s="27"/>
      <c r="F1159" s="27"/>
      <c r="G1159" s="27"/>
      <c r="I1159" s="27"/>
      <c r="K1159" s="27"/>
      <c r="L1159" s="27"/>
      <c r="M1159" s="27"/>
      <c r="N1159" s="27"/>
      <c r="O1159" s="27"/>
      <c r="P1159" s="27"/>
      <c r="Q1159" s="250"/>
      <c r="R1159" s="27"/>
      <c r="S1159" s="27"/>
      <c r="T1159" s="26"/>
      <c r="U1159" s="251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K1159" s="85"/>
      <c r="AR1159" s="263"/>
    </row>
    <row r="1160" spans="1:58" ht="19.8">
      <c r="A1160" s="250"/>
      <c r="B1160" s="250"/>
      <c r="C1160" s="250"/>
      <c r="D1160" s="250"/>
      <c r="E1160" s="27"/>
      <c r="F1160" s="27"/>
      <c r="G1160" s="27"/>
      <c r="I1160" s="27"/>
      <c r="K1160" s="27"/>
      <c r="L1160" s="27"/>
      <c r="M1160" s="27"/>
      <c r="N1160" s="27"/>
      <c r="O1160" s="27"/>
      <c r="P1160" s="27"/>
      <c r="Q1160" s="250"/>
      <c r="R1160" s="27"/>
      <c r="S1160" s="27"/>
      <c r="T1160" s="26"/>
      <c r="U1160" s="251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K1160" s="85"/>
      <c r="AR1160" s="263"/>
    </row>
    <row r="1161" spans="1:58" ht="19.8">
      <c r="A1161" s="250"/>
      <c r="B1161" s="250"/>
      <c r="C1161" s="250"/>
      <c r="D1161" s="250"/>
      <c r="E1161" s="27"/>
      <c r="F1161" s="27"/>
      <c r="G1161" s="27"/>
      <c r="I1161" s="27"/>
      <c r="K1161" s="27"/>
      <c r="L1161" s="27"/>
      <c r="M1161" s="27"/>
      <c r="N1161" s="27"/>
      <c r="O1161" s="27"/>
      <c r="P1161" s="27"/>
      <c r="Q1161" s="250"/>
      <c r="R1161" s="27"/>
      <c r="S1161" s="27"/>
      <c r="T1161" s="26"/>
      <c r="U1161" s="251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K1161" s="85"/>
      <c r="AR1161" s="263"/>
    </row>
    <row r="1162" spans="1:58" ht="19.8">
      <c r="A1162" s="250"/>
      <c r="B1162" s="250"/>
      <c r="C1162" s="250"/>
      <c r="D1162" s="250"/>
      <c r="E1162" s="27"/>
      <c r="F1162" s="27"/>
      <c r="G1162" s="27"/>
      <c r="I1162" s="27"/>
      <c r="K1162" s="27"/>
      <c r="L1162" s="27"/>
      <c r="M1162" s="27"/>
      <c r="N1162" s="27"/>
      <c r="O1162" s="27"/>
      <c r="P1162" s="27"/>
      <c r="Q1162" s="250"/>
      <c r="R1162" s="27"/>
      <c r="S1162" s="27"/>
      <c r="T1162" s="26"/>
      <c r="U1162" s="251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K1162" s="85"/>
      <c r="AR1162" s="263"/>
    </row>
    <row r="1163" spans="1:58" s="27" customFormat="1">
      <c r="A1163" s="250"/>
      <c r="B1163" s="250"/>
      <c r="C1163" s="250"/>
      <c r="D1163" s="250"/>
      <c r="S1163" s="32"/>
      <c r="W1163" s="85"/>
      <c r="X1163" s="85"/>
      <c r="Y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</row>
    <row r="1164" spans="1:58" s="27" customFormat="1">
      <c r="A1164" s="250"/>
      <c r="B1164" s="250"/>
      <c r="C1164" s="250"/>
      <c r="D1164" s="250"/>
      <c r="S1164" s="32"/>
      <c r="W1164" s="85"/>
      <c r="X1164" s="85"/>
      <c r="Y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</row>
    <row r="1165" spans="1:58" s="27" customFormat="1">
      <c r="A1165" s="250"/>
      <c r="B1165" s="250"/>
      <c r="C1165" s="250"/>
      <c r="D1165" s="250"/>
      <c r="S1165" s="32"/>
      <c r="W1165" s="85"/>
      <c r="X1165" s="85"/>
      <c r="Y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</row>
    <row r="1166" spans="1:58" s="27" customFormat="1">
      <c r="A1166" s="250"/>
      <c r="B1166" s="250"/>
      <c r="C1166" s="250"/>
      <c r="D1166" s="250"/>
      <c r="S1166" s="32"/>
      <c r="W1166" s="85"/>
      <c r="X1166" s="85"/>
      <c r="Y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</row>
    <row r="1167" spans="1:58" s="27" customFormat="1">
      <c r="A1167" s="250"/>
      <c r="B1167" s="250"/>
      <c r="C1167" s="250"/>
      <c r="D1167" s="250"/>
      <c r="S1167" s="32"/>
      <c r="W1167" s="85"/>
      <c r="X1167" s="85"/>
      <c r="Y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</row>
    <row r="1168" spans="1:58" s="27" customFormat="1">
      <c r="A1168" s="250"/>
      <c r="B1168" s="250"/>
      <c r="C1168" s="250"/>
      <c r="D1168" s="250"/>
      <c r="S1168" s="32"/>
      <c r="W1168" s="85"/>
      <c r="X1168" s="85"/>
      <c r="Y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</row>
    <row r="1169" spans="1:58" s="27" customFormat="1">
      <c r="A1169" s="250"/>
      <c r="B1169" s="250"/>
      <c r="C1169" s="250"/>
      <c r="D1169" s="250"/>
      <c r="S1169" s="32"/>
      <c r="W1169" s="85"/>
      <c r="X1169" s="85"/>
      <c r="Y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</row>
    <row r="1170" spans="1:58" s="27" customFormat="1">
      <c r="A1170" s="250"/>
      <c r="B1170" s="250"/>
      <c r="C1170" s="250"/>
      <c r="D1170" s="250"/>
      <c r="S1170" s="32"/>
      <c r="W1170" s="85"/>
      <c r="X1170" s="85"/>
      <c r="Y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</row>
    <row r="1171" spans="1:58" s="27" customFormat="1">
      <c r="A1171" s="250"/>
      <c r="B1171" s="250"/>
      <c r="C1171" s="250"/>
      <c r="D1171" s="250"/>
      <c r="S1171" s="32"/>
      <c r="W1171" s="85"/>
      <c r="X1171" s="85"/>
      <c r="Y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</row>
    <row r="1172" spans="1:58" s="27" customFormat="1">
      <c r="A1172" s="250"/>
      <c r="B1172" s="250"/>
      <c r="C1172" s="250"/>
      <c r="D1172" s="250"/>
      <c r="S1172" s="32"/>
      <c r="W1172" s="85"/>
      <c r="X1172" s="85"/>
      <c r="Y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</row>
    <row r="1173" spans="1:58" s="27" customFormat="1">
      <c r="A1173" s="250"/>
      <c r="B1173" s="250"/>
      <c r="C1173" s="250"/>
      <c r="D1173" s="250"/>
      <c r="S1173" s="32"/>
      <c r="W1173" s="85"/>
      <c r="X1173" s="85"/>
      <c r="Y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</row>
    <row r="1174" spans="1:58" s="27" customFormat="1">
      <c r="A1174" s="250"/>
      <c r="B1174" s="250"/>
      <c r="C1174" s="250"/>
      <c r="D1174" s="250"/>
      <c r="S1174" s="32"/>
      <c r="W1174" s="85"/>
      <c r="X1174" s="85"/>
      <c r="Y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</row>
    <row r="1175" spans="1:58" s="27" customFormat="1">
      <c r="A1175" s="250"/>
      <c r="B1175" s="250"/>
      <c r="C1175" s="250"/>
      <c r="D1175" s="250"/>
      <c r="S1175" s="32"/>
      <c r="W1175" s="85"/>
      <c r="X1175" s="85"/>
      <c r="Y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</row>
    <row r="1176" spans="1:58">
      <c r="A1176" s="250"/>
      <c r="B1176" s="250"/>
      <c r="C1176" s="250"/>
      <c r="D1176" s="250"/>
      <c r="E1176" s="27"/>
      <c r="F1176" s="27"/>
      <c r="G1176" s="27"/>
      <c r="I1176" s="27"/>
      <c r="K1176" s="27"/>
      <c r="L1176" s="27"/>
      <c r="M1176" s="27"/>
      <c r="N1176" s="27"/>
      <c r="O1176" s="27"/>
      <c r="P1176" s="27"/>
      <c r="Q1176" s="27"/>
      <c r="R1176" s="27"/>
      <c r="T1176" s="27"/>
      <c r="U1176" s="27"/>
      <c r="V1176" s="27"/>
      <c r="W1176" s="85"/>
      <c r="X1176" s="85"/>
      <c r="Y1176" s="85"/>
      <c r="AA1176" s="85"/>
      <c r="AB1176" s="85"/>
      <c r="AC1176" s="85"/>
      <c r="AD1176" s="85"/>
      <c r="AE1176" s="85"/>
      <c r="AF1176" s="85"/>
      <c r="AG1176" s="85"/>
      <c r="AK1176" s="85"/>
    </row>
    <row r="1177" spans="1:58">
      <c r="A1177" s="250"/>
      <c r="B1177" s="250"/>
      <c r="C1177" s="250"/>
      <c r="D1177" s="250"/>
      <c r="E1177" s="27"/>
      <c r="F1177" s="27"/>
      <c r="G1177" s="27"/>
      <c r="I1177" s="27"/>
      <c r="K1177" s="27"/>
      <c r="L1177" s="27"/>
      <c r="M1177" s="27"/>
      <c r="N1177" s="27"/>
      <c r="O1177" s="27"/>
      <c r="P1177" s="27"/>
      <c r="Q1177" s="27"/>
      <c r="R1177" s="27"/>
      <c r="T1177" s="27"/>
      <c r="U1177" s="27"/>
      <c r="V1177" s="27"/>
      <c r="W1177" s="85"/>
      <c r="X1177" s="85"/>
      <c r="Y1177" s="85"/>
      <c r="AA1177" s="85"/>
      <c r="AB1177" s="85"/>
      <c r="AC1177" s="85"/>
      <c r="AD1177" s="85"/>
      <c r="AE1177" s="85"/>
      <c r="AF1177" s="85"/>
      <c r="AG1177" s="85"/>
      <c r="AK1177" s="85"/>
    </row>
    <row r="1178" spans="1:58" ht="19.8">
      <c r="A1178" s="250"/>
      <c r="B1178" s="250"/>
      <c r="C1178" s="250"/>
      <c r="D1178" s="250"/>
      <c r="E1178" s="27"/>
      <c r="F1178" s="27"/>
      <c r="G1178" s="27"/>
      <c r="I1178" s="27"/>
      <c r="K1178" s="27"/>
      <c r="L1178" s="27"/>
      <c r="M1178" s="27"/>
      <c r="N1178" s="27"/>
      <c r="O1178" s="27"/>
      <c r="P1178" s="27"/>
      <c r="Q1178" s="250"/>
      <c r="R1178" s="27"/>
      <c r="S1178" s="27"/>
      <c r="T1178" s="26"/>
      <c r="U1178" s="251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K1178" s="85"/>
      <c r="AR1178" s="263"/>
    </row>
    <row r="1179" spans="1:58" ht="19.8">
      <c r="A1179" s="250"/>
      <c r="B1179" s="250"/>
      <c r="C1179" s="250"/>
      <c r="D1179" s="250"/>
      <c r="E1179" s="27"/>
      <c r="F1179" s="27"/>
      <c r="G1179" s="27"/>
      <c r="I1179" s="27"/>
      <c r="K1179" s="27"/>
      <c r="L1179" s="27"/>
      <c r="M1179" s="27"/>
      <c r="N1179" s="27"/>
      <c r="O1179" s="27"/>
      <c r="P1179" s="27"/>
      <c r="Q1179" s="250"/>
      <c r="R1179" s="27"/>
      <c r="S1179" s="27"/>
      <c r="T1179" s="26"/>
      <c r="U1179" s="251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K1179" s="85"/>
      <c r="AR1179" s="263"/>
    </row>
    <row r="1180" spans="1:58" ht="19.8">
      <c r="A1180" s="250"/>
      <c r="B1180" s="250"/>
      <c r="C1180" s="250"/>
      <c r="D1180" s="250"/>
      <c r="E1180" s="27"/>
      <c r="F1180" s="27"/>
      <c r="G1180" s="27"/>
      <c r="I1180" s="27"/>
      <c r="K1180" s="27"/>
      <c r="L1180" s="27"/>
      <c r="M1180" s="27"/>
      <c r="N1180" s="27"/>
      <c r="O1180" s="27"/>
      <c r="P1180" s="27"/>
      <c r="Q1180" s="27"/>
      <c r="R1180" s="27"/>
      <c r="S1180" s="26"/>
      <c r="T1180" s="251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K1180" s="85"/>
      <c r="AQ1180" s="263"/>
    </row>
    <row r="1181" spans="1:58" ht="14.25" customHeight="1">
      <c r="A1181" s="250"/>
      <c r="B1181" s="250"/>
      <c r="C1181" s="250"/>
      <c r="D1181" s="250"/>
      <c r="E1181" s="27"/>
      <c r="F1181" s="27"/>
      <c r="G1181" s="27"/>
      <c r="I1181" s="27"/>
      <c r="K1181" s="27"/>
      <c r="L1181" s="27"/>
      <c r="M1181" s="27"/>
      <c r="N1181" s="27"/>
      <c r="O1181" s="27"/>
      <c r="P1181" s="27"/>
      <c r="Q1181" s="250"/>
      <c r="R1181" s="27"/>
      <c r="S1181" s="27"/>
      <c r="T1181" s="26"/>
      <c r="U1181" s="251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K1181" s="85"/>
      <c r="AR1181" s="263"/>
    </row>
    <row r="1182" spans="1:58" ht="19.8">
      <c r="A1182" s="250"/>
      <c r="B1182" s="250"/>
      <c r="C1182" s="250"/>
      <c r="D1182" s="250"/>
      <c r="E1182" s="27"/>
      <c r="F1182" s="27"/>
      <c r="G1182" s="27"/>
      <c r="I1182" s="27"/>
      <c r="K1182" s="27"/>
      <c r="L1182" s="27"/>
      <c r="M1182" s="27"/>
      <c r="N1182" s="27"/>
      <c r="O1182" s="27"/>
      <c r="P1182" s="27"/>
      <c r="Q1182" s="250"/>
      <c r="R1182" s="27"/>
      <c r="S1182" s="27"/>
      <c r="T1182" s="26"/>
      <c r="U1182" s="251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K1182" s="85"/>
      <c r="AR1182" s="263"/>
    </row>
    <row r="1183" spans="1:58" ht="19.8">
      <c r="A1183" s="250"/>
      <c r="B1183" s="250"/>
      <c r="C1183" s="250"/>
      <c r="D1183" s="250"/>
      <c r="E1183" s="27"/>
      <c r="F1183" s="27"/>
      <c r="G1183" s="27"/>
      <c r="I1183" s="27"/>
      <c r="K1183" s="27"/>
      <c r="L1183" s="27"/>
      <c r="M1183" s="27"/>
      <c r="N1183" s="27"/>
      <c r="O1183" s="27"/>
      <c r="P1183" s="27"/>
      <c r="Q1183" s="250"/>
      <c r="R1183" s="27"/>
      <c r="S1183" s="27"/>
      <c r="T1183" s="26"/>
      <c r="U1183" s="251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K1183" s="85"/>
      <c r="AR1183" s="263"/>
    </row>
    <row r="1184" spans="1:58" ht="19.8">
      <c r="A1184" s="250"/>
      <c r="B1184" s="250"/>
      <c r="C1184" s="250"/>
      <c r="D1184" s="250"/>
      <c r="E1184" s="27"/>
      <c r="F1184" s="27"/>
      <c r="G1184" s="27"/>
      <c r="I1184" s="27"/>
      <c r="K1184" s="27"/>
      <c r="L1184" s="27"/>
      <c r="M1184" s="27"/>
      <c r="N1184" s="27"/>
      <c r="O1184" s="27"/>
      <c r="P1184" s="27"/>
      <c r="Q1184" s="250"/>
      <c r="R1184" s="27"/>
      <c r="S1184" s="27"/>
      <c r="T1184" s="26"/>
      <c r="U1184" s="251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K1184" s="85"/>
      <c r="AR1184" s="263"/>
    </row>
    <row r="1185" spans="1:58" ht="19.8">
      <c r="A1185" s="250"/>
      <c r="B1185" s="250"/>
      <c r="C1185" s="250"/>
      <c r="D1185" s="250"/>
      <c r="E1185" s="27"/>
      <c r="F1185" s="27"/>
      <c r="G1185" s="27"/>
      <c r="I1185" s="27"/>
      <c r="K1185" s="27"/>
      <c r="L1185" s="27"/>
      <c r="M1185" s="27"/>
      <c r="N1185" s="27"/>
      <c r="O1185" s="27"/>
      <c r="P1185" s="27"/>
      <c r="Q1185" s="250"/>
      <c r="R1185" s="27"/>
      <c r="S1185" s="27"/>
      <c r="T1185" s="26"/>
      <c r="U1185" s="251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K1185" s="85"/>
      <c r="AR1185" s="263"/>
    </row>
    <row r="1186" spans="1:58">
      <c r="A1186" s="250"/>
      <c r="B1186" s="250"/>
      <c r="C1186" s="250"/>
      <c r="D1186" s="250"/>
      <c r="E1186" s="27"/>
      <c r="F1186" s="27"/>
      <c r="G1186" s="27"/>
      <c r="I1186" s="27"/>
      <c r="K1186" s="27"/>
      <c r="L1186" s="27"/>
      <c r="M1186" s="27"/>
      <c r="N1186" s="27"/>
      <c r="O1186" s="27"/>
      <c r="P1186" s="27"/>
      <c r="Q1186" s="27"/>
      <c r="R1186" s="27"/>
      <c r="T1186" s="27"/>
      <c r="U1186" s="27"/>
      <c r="V1186" s="27"/>
      <c r="W1186" s="85"/>
      <c r="X1186" s="85"/>
      <c r="Y1186" s="85"/>
      <c r="AA1186" s="85"/>
      <c r="AB1186" s="85"/>
      <c r="AC1186" s="85"/>
      <c r="AD1186" s="85"/>
      <c r="AE1186" s="85"/>
      <c r="AF1186" s="85"/>
      <c r="AG1186" s="85"/>
      <c r="AK1186" s="85"/>
    </row>
    <row r="1187" spans="1:58">
      <c r="A1187" s="250"/>
      <c r="B1187" s="250"/>
      <c r="C1187" s="250"/>
      <c r="D1187" s="250"/>
      <c r="E1187" s="27"/>
      <c r="F1187" s="27"/>
      <c r="G1187" s="27"/>
      <c r="I1187" s="27"/>
      <c r="K1187" s="27"/>
      <c r="L1187" s="27"/>
      <c r="M1187" s="27"/>
      <c r="N1187" s="27"/>
      <c r="O1187" s="27"/>
      <c r="P1187" s="27"/>
      <c r="Q1187" s="27"/>
      <c r="R1187" s="27"/>
      <c r="T1187" s="27"/>
      <c r="U1187" s="27"/>
      <c r="V1187" s="27"/>
      <c r="W1187" s="85"/>
      <c r="X1187" s="85"/>
      <c r="Y1187" s="85"/>
      <c r="AA1187" s="85"/>
      <c r="AB1187" s="85"/>
      <c r="AC1187" s="85"/>
      <c r="AD1187" s="85"/>
      <c r="AE1187" s="85"/>
      <c r="AF1187" s="85"/>
      <c r="AG1187" s="85"/>
      <c r="AK1187" s="85"/>
    </row>
    <row r="1188" spans="1:58">
      <c r="A1188" s="250"/>
      <c r="B1188" s="250"/>
      <c r="C1188" s="250"/>
      <c r="D1188" s="250"/>
      <c r="E1188" s="27"/>
      <c r="F1188" s="27"/>
      <c r="G1188" s="27"/>
      <c r="I1188" s="27"/>
      <c r="K1188" s="27"/>
      <c r="L1188" s="27"/>
      <c r="M1188" s="27"/>
      <c r="N1188" s="27"/>
      <c r="O1188" s="27"/>
      <c r="P1188" s="27"/>
      <c r="Q1188" s="27"/>
      <c r="R1188" s="27"/>
      <c r="T1188" s="27"/>
      <c r="U1188" s="27"/>
      <c r="V1188" s="27"/>
      <c r="W1188" s="85"/>
      <c r="X1188" s="85"/>
      <c r="Y1188" s="85"/>
      <c r="AA1188" s="85"/>
      <c r="AB1188" s="85"/>
      <c r="AC1188" s="85"/>
      <c r="AD1188" s="85"/>
      <c r="AE1188" s="85"/>
      <c r="AF1188" s="85"/>
      <c r="AG1188" s="85"/>
      <c r="AK1188" s="85"/>
    </row>
    <row r="1189" spans="1:58">
      <c r="A1189" s="250"/>
      <c r="B1189" s="250"/>
      <c r="C1189" s="250"/>
      <c r="D1189" s="250"/>
      <c r="E1189" s="27"/>
      <c r="F1189" s="27"/>
      <c r="G1189" s="27"/>
      <c r="I1189" s="27"/>
      <c r="K1189" s="27"/>
      <c r="L1189" s="27"/>
      <c r="M1189" s="27"/>
      <c r="N1189" s="27"/>
      <c r="O1189" s="27"/>
      <c r="P1189" s="27"/>
      <c r="Q1189" s="27"/>
      <c r="R1189" s="27"/>
      <c r="T1189" s="27"/>
      <c r="U1189" s="27"/>
      <c r="V1189" s="27"/>
      <c r="W1189" s="85"/>
      <c r="X1189" s="85"/>
      <c r="Y1189" s="85"/>
      <c r="AA1189" s="85"/>
      <c r="AB1189" s="85"/>
      <c r="AC1189" s="85"/>
      <c r="AD1189" s="85"/>
      <c r="AE1189" s="85"/>
      <c r="AF1189" s="85"/>
      <c r="AG1189" s="85"/>
      <c r="AK1189" s="85"/>
    </row>
    <row r="1190" spans="1:58">
      <c r="A1190" s="250"/>
      <c r="B1190" s="250"/>
      <c r="C1190" s="250"/>
      <c r="D1190" s="250"/>
      <c r="E1190" s="27"/>
      <c r="F1190" s="27"/>
      <c r="G1190" s="27"/>
      <c r="I1190" s="27"/>
      <c r="K1190" s="27"/>
      <c r="L1190" s="27"/>
      <c r="M1190" s="27"/>
      <c r="N1190" s="27"/>
      <c r="O1190" s="27"/>
      <c r="P1190" s="27"/>
      <c r="Q1190" s="27"/>
      <c r="R1190" s="27"/>
      <c r="T1190" s="27"/>
      <c r="U1190" s="27"/>
      <c r="V1190" s="27"/>
      <c r="W1190" s="85"/>
      <c r="X1190" s="85"/>
      <c r="Y1190" s="85"/>
      <c r="AA1190" s="85"/>
      <c r="AB1190" s="85"/>
      <c r="AC1190" s="85"/>
      <c r="AD1190" s="85"/>
      <c r="AE1190" s="85"/>
      <c r="AF1190" s="85"/>
      <c r="AG1190" s="85"/>
      <c r="AK1190" s="85"/>
    </row>
    <row r="1191" spans="1:58">
      <c r="A1191" s="250"/>
      <c r="B1191" s="250"/>
      <c r="C1191" s="250"/>
      <c r="D1191" s="250"/>
      <c r="E1191" s="27"/>
      <c r="F1191" s="27"/>
      <c r="G1191" s="27"/>
      <c r="I1191" s="27"/>
      <c r="K1191" s="27"/>
      <c r="L1191" s="27"/>
      <c r="M1191" s="27"/>
      <c r="N1191" s="27"/>
      <c r="O1191" s="27"/>
      <c r="P1191" s="27"/>
      <c r="Q1191" s="27"/>
      <c r="R1191" s="27"/>
      <c r="T1191" s="27"/>
      <c r="U1191" s="27"/>
      <c r="V1191" s="27"/>
      <c r="W1191" s="85"/>
      <c r="X1191" s="85"/>
      <c r="Y1191" s="85"/>
      <c r="AA1191" s="85"/>
      <c r="AB1191" s="85"/>
      <c r="AC1191" s="85"/>
      <c r="AD1191" s="85"/>
      <c r="AE1191" s="85"/>
      <c r="AF1191" s="85"/>
      <c r="AG1191" s="85"/>
      <c r="AK1191" s="85"/>
    </row>
    <row r="1192" spans="1:58">
      <c r="A1192" s="250"/>
      <c r="B1192" s="250"/>
      <c r="C1192" s="250"/>
      <c r="D1192" s="250"/>
      <c r="E1192" s="27"/>
      <c r="F1192" s="27"/>
      <c r="G1192" s="27"/>
      <c r="I1192" s="27"/>
      <c r="K1192" s="27"/>
      <c r="L1192" s="27"/>
      <c r="M1192" s="27"/>
      <c r="N1192" s="27"/>
      <c r="O1192" s="27"/>
      <c r="P1192" s="27"/>
      <c r="Q1192" s="27"/>
      <c r="R1192" s="27"/>
      <c r="T1192" s="27"/>
      <c r="U1192" s="27"/>
      <c r="V1192" s="27"/>
      <c r="W1192" s="85"/>
      <c r="X1192" s="85"/>
      <c r="Y1192" s="85"/>
      <c r="AA1192" s="85"/>
      <c r="AB1192" s="85"/>
      <c r="AC1192" s="85"/>
      <c r="AD1192" s="85"/>
      <c r="AE1192" s="85"/>
      <c r="AF1192" s="85"/>
      <c r="AG1192" s="85"/>
      <c r="AK1192" s="85"/>
    </row>
    <row r="1193" spans="1:58" s="27" customFormat="1">
      <c r="A1193" s="250"/>
      <c r="B1193" s="250"/>
      <c r="C1193" s="250"/>
      <c r="D1193" s="250"/>
      <c r="S1193" s="32"/>
      <c r="W1193" s="85"/>
      <c r="X1193" s="85"/>
      <c r="Y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</row>
    <row r="1194" spans="1:58" s="27" customFormat="1">
      <c r="A1194" s="250"/>
      <c r="B1194" s="250"/>
      <c r="C1194" s="250"/>
      <c r="D1194" s="250"/>
      <c r="S1194" s="32"/>
      <c r="W1194" s="85"/>
      <c r="X1194" s="85"/>
      <c r="Y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</row>
    <row r="1195" spans="1:58" s="27" customFormat="1">
      <c r="A1195" s="250"/>
      <c r="B1195" s="250"/>
      <c r="C1195" s="250"/>
      <c r="D1195" s="250"/>
      <c r="S1195" s="32"/>
      <c r="W1195" s="85"/>
      <c r="X1195" s="85"/>
      <c r="Y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</row>
    <row r="1196" spans="1:58" s="27" customFormat="1">
      <c r="A1196" s="250"/>
      <c r="B1196" s="250"/>
      <c r="C1196" s="250"/>
      <c r="D1196" s="250"/>
      <c r="S1196" s="32"/>
      <c r="W1196" s="85"/>
      <c r="X1196" s="85"/>
      <c r="Y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</row>
    <row r="1197" spans="1:58" s="27" customFormat="1">
      <c r="A1197" s="250"/>
      <c r="B1197" s="250"/>
      <c r="C1197" s="250"/>
      <c r="D1197" s="250"/>
      <c r="S1197" s="32"/>
      <c r="W1197" s="85"/>
      <c r="X1197" s="85"/>
      <c r="Y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</row>
    <row r="1198" spans="1:58" s="27" customFormat="1">
      <c r="A1198" s="250"/>
      <c r="B1198" s="250"/>
      <c r="C1198" s="250"/>
      <c r="D1198" s="250"/>
      <c r="S1198" s="32"/>
      <c r="W1198" s="85"/>
      <c r="X1198" s="85"/>
      <c r="Y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</row>
    <row r="1199" spans="1:58" s="27" customFormat="1">
      <c r="A1199" s="250"/>
      <c r="B1199" s="250"/>
      <c r="C1199" s="250"/>
      <c r="D1199" s="250"/>
      <c r="S1199" s="32"/>
      <c r="W1199" s="85"/>
      <c r="X1199" s="85"/>
      <c r="Y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</row>
    <row r="1200" spans="1:58" s="27" customFormat="1">
      <c r="A1200" s="250"/>
      <c r="B1200" s="250"/>
      <c r="C1200" s="250"/>
      <c r="D1200" s="250"/>
      <c r="S1200" s="32"/>
      <c r="W1200" s="85"/>
      <c r="X1200" s="85"/>
      <c r="Y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</row>
    <row r="1201" spans="1:58" ht="19.8">
      <c r="A1201" s="250"/>
      <c r="B1201" s="250"/>
      <c r="C1201" s="250"/>
      <c r="D1201" s="250"/>
      <c r="E1201" s="27"/>
      <c r="F1201" s="27"/>
      <c r="G1201" s="27"/>
      <c r="I1201" s="27"/>
      <c r="K1201" s="27"/>
      <c r="L1201" s="27"/>
      <c r="M1201" s="27"/>
      <c r="N1201" s="27"/>
      <c r="O1201" s="27"/>
      <c r="P1201" s="27"/>
      <c r="Q1201" s="250"/>
      <c r="R1201" s="27"/>
      <c r="S1201" s="27"/>
      <c r="T1201" s="26"/>
      <c r="U1201" s="251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K1201" s="85"/>
      <c r="AR1201" s="263"/>
    </row>
    <row r="1202" spans="1:58" ht="19.8">
      <c r="A1202" s="250"/>
      <c r="B1202" s="250"/>
      <c r="C1202" s="250"/>
      <c r="D1202" s="250"/>
      <c r="E1202" s="27"/>
      <c r="F1202" s="27"/>
      <c r="G1202" s="27"/>
      <c r="I1202" s="27"/>
      <c r="K1202" s="27"/>
      <c r="L1202" s="27"/>
      <c r="M1202" s="27"/>
      <c r="N1202" s="27"/>
      <c r="O1202" s="27"/>
      <c r="P1202" s="27"/>
      <c r="Q1202" s="250"/>
      <c r="R1202" s="27"/>
      <c r="S1202" s="27"/>
      <c r="T1202" s="26"/>
      <c r="U1202" s="251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K1202" s="85"/>
      <c r="AR1202" s="263"/>
    </row>
    <row r="1203" spans="1:58" ht="19.8">
      <c r="A1203" s="250"/>
      <c r="B1203" s="250"/>
      <c r="C1203" s="250"/>
      <c r="D1203" s="250"/>
      <c r="E1203" s="27"/>
      <c r="F1203" s="27"/>
      <c r="G1203" s="27"/>
      <c r="I1203" s="27"/>
      <c r="K1203" s="27"/>
      <c r="L1203" s="27"/>
      <c r="M1203" s="27"/>
      <c r="N1203" s="27"/>
      <c r="O1203" s="27"/>
      <c r="P1203" s="27"/>
      <c r="Q1203" s="27"/>
      <c r="R1203" s="27"/>
      <c r="S1203" s="26"/>
      <c r="T1203" s="251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K1203" s="85"/>
      <c r="AQ1203" s="263"/>
    </row>
    <row r="1204" spans="1:58" ht="14.25" customHeight="1">
      <c r="A1204" s="250"/>
      <c r="B1204" s="250"/>
      <c r="C1204" s="250"/>
      <c r="D1204" s="250"/>
      <c r="E1204" s="27"/>
      <c r="F1204" s="27"/>
      <c r="G1204" s="27"/>
      <c r="I1204" s="27"/>
      <c r="K1204" s="27"/>
      <c r="L1204" s="27"/>
      <c r="M1204" s="27"/>
      <c r="N1204" s="27"/>
      <c r="O1204" s="27"/>
      <c r="P1204" s="27"/>
      <c r="Q1204" s="250"/>
      <c r="R1204" s="27"/>
      <c r="S1204" s="27"/>
      <c r="T1204" s="26"/>
      <c r="U1204" s="251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K1204" s="85"/>
      <c r="AR1204" s="263"/>
    </row>
    <row r="1205" spans="1:58" ht="19.8">
      <c r="A1205" s="250"/>
      <c r="B1205" s="250"/>
      <c r="C1205" s="250"/>
      <c r="D1205" s="250"/>
      <c r="E1205" s="27"/>
      <c r="F1205" s="27"/>
      <c r="G1205" s="27"/>
      <c r="I1205" s="27"/>
      <c r="K1205" s="27"/>
      <c r="L1205" s="27"/>
      <c r="M1205" s="27"/>
      <c r="N1205" s="27"/>
      <c r="O1205" s="27"/>
      <c r="P1205" s="27"/>
      <c r="Q1205" s="250"/>
      <c r="R1205" s="27"/>
      <c r="S1205" s="27"/>
      <c r="T1205" s="26"/>
      <c r="U1205" s="251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K1205" s="85"/>
      <c r="AR1205" s="263"/>
    </row>
    <row r="1206" spans="1:58" ht="19.8">
      <c r="A1206" s="250"/>
      <c r="B1206" s="250"/>
      <c r="C1206" s="250"/>
      <c r="D1206" s="250"/>
      <c r="E1206" s="27"/>
      <c r="F1206" s="27"/>
      <c r="G1206" s="27"/>
      <c r="I1206" s="27"/>
      <c r="K1206" s="27"/>
      <c r="L1206" s="27"/>
      <c r="M1206" s="27"/>
      <c r="N1206" s="27"/>
      <c r="O1206" s="27"/>
      <c r="P1206" s="27"/>
      <c r="Q1206" s="250"/>
      <c r="R1206" s="27"/>
      <c r="S1206" s="27"/>
      <c r="T1206" s="26"/>
      <c r="U1206" s="251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K1206" s="85"/>
      <c r="AR1206" s="263"/>
    </row>
    <row r="1207" spans="1:58" ht="19.8">
      <c r="A1207" s="250"/>
      <c r="B1207" s="250"/>
      <c r="C1207" s="250"/>
      <c r="D1207" s="250"/>
      <c r="E1207" s="27"/>
      <c r="F1207" s="27"/>
      <c r="G1207" s="27"/>
      <c r="I1207" s="27"/>
      <c r="K1207" s="27"/>
      <c r="L1207" s="27"/>
      <c r="M1207" s="27"/>
      <c r="N1207" s="27"/>
      <c r="O1207" s="27"/>
      <c r="P1207" s="27"/>
      <c r="Q1207" s="250"/>
      <c r="R1207" s="27"/>
      <c r="S1207" s="27"/>
      <c r="T1207" s="26"/>
      <c r="U1207" s="251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K1207" s="85"/>
      <c r="AR1207" s="263"/>
    </row>
    <row r="1208" spans="1:58" ht="19.8">
      <c r="A1208" s="250"/>
      <c r="B1208" s="250"/>
      <c r="C1208" s="250"/>
      <c r="D1208" s="250"/>
      <c r="E1208" s="27"/>
      <c r="F1208" s="27"/>
      <c r="G1208" s="27"/>
      <c r="I1208" s="27"/>
      <c r="K1208" s="27"/>
      <c r="L1208" s="27"/>
      <c r="M1208" s="27"/>
      <c r="N1208" s="27"/>
      <c r="O1208" s="27"/>
      <c r="P1208" s="27"/>
      <c r="Q1208" s="250"/>
      <c r="R1208" s="27"/>
      <c r="S1208" s="27"/>
      <c r="T1208" s="26"/>
      <c r="U1208" s="251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K1208" s="85"/>
      <c r="AR1208" s="263"/>
    </row>
    <row r="1209" spans="1:58" s="27" customFormat="1">
      <c r="A1209" s="250"/>
      <c r="B1209" s="250"/>
      <c r="C1209" s="250"/>
      <c r="D1209" s="250"/>
      <c r="S1209" s="32"/>
      <c r="W1209" s="85"/>
      <c r="X1209" s="85"/>
      <c r="Y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</row>
    <row r="1210" spans="1:58" s="27" customFormat="1">
      <c r="A1210" s="250"/>
      <c r="B1210" s="250"/>
      <c r="C1210" s="250"/>
      <c r="D1210" s="250"/>
      <c r="S1210" s="32"/>
      <c r="W1210" s="85"/>
      <c r="X1210" s="85"/>
      <c r="Y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</row>
    <row r="1211" spans="1:58" s="27" customFormat="1">
      <c r="A1211" s="250"/>
      <c r="B1211" s="250"/>
      <c r="C1211" s="250"/>
      <c r="D1211" s="250"/>
      <c r="S1211" s="32"/>
      <c r="W1211" s="85"/>
      <c r="X1211" s="85"/>
      <c r="Y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</row>
    <row r="1212" spans="1:58" s="27" customFormat="1">
      <c r="A1212" s="250"/>
      <c r="B1212" s="250"/>
      <c r="C1212" s="250"/>
      <c r="D1212" s="250"/>
      <c r="S1212" s="32"/>
      <c r="W1212" s="85"/>
      <c r="X1212" s="85"/>
      <c r="Y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</row>
    <row r="1213" spans="1:58" s="27" customFormat="1">
      <c r="A1213" s="250"/>
      <c r="B1213" s="250"/>
      <c r="C1213" s="250"/>
      <c r="D1213" s="250"/>
      <c r="S1213" s="32"/>
      <c r="W1213" s="85"/>
      <c r="X1213" s="85"/>
      <c r="Y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</row>
    <row r="1214" spans="1:58" s="27" customFormat="1">
      <c r="A1214" s="250"/>
      <c r="B1214" s="250"/>
      <c r="C1214" s="250"/>
      <c r="D1214" s="250"/>
      <c r="S1214" s="32"/>
      <c r="W1214" s="85"/>
      <c r="X1214" s="85"/>
      <c r="Y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</row>
    <row r="1215" spans="1:58" s="27" customFormat="1">
      <c r="A1215" s="250"/>
      <c r="B1215" s="250"/>
      <c r="C1215" s="250"/>
      <c r="D1215" s="250"/>
      <c r="S1215" s="32"/>
      <c r="W1215" s="85"/>
      <c r="X1215" s="85"/>
      <c r="Y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</row>
    <row r="1216" spans="1:58" s="27" customFormat="1">
      <c r="A1216" s="250"/>
      <c r="B1216" s="250"/>
      <c r="C1216" s="250"/>
      <c r="D1216" s="250"/>
      <c r="S1216" s="32"/>
      <c r="W1216" s="85"/>
      <c r="X1216" s="85"/>
      <c r="Y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</row>
    <row r="1217" spans="1:44">
      <c r="A1217" s="250"/>
      <c r="B1217" s="250"/>
      <c r="C1217" s="250"/>
      <c r="D1217" s="250"/>
      <c r="E1217" s="27"/>
      <c r="F1217" s="27"/>
      <c r="G1217" s="27"/>
      <c r="I1217" s="27"/>
      <c r="K1217" s="27"/>
      <c r="L1217" s="27"/>
      <c r="M1217" s="27"/>
      <c r="N1217" s="27"/>
      <c r="O1217" s="27"/>
      <c r="P1217" s="27"/>
      <c r="Q1217" s="27"/>
      <c r="R1217" s="27"/>
      <c r="T1217" s="27"/>
      <c r="U1217" s="27"/>
      <c r="V1217" s="27"/>
      <c r="W1217" s="85"/>
      <c r="X1217" s="85"/>
      <c r="Y1217" s="85"/>
      <c r="AA1217" s="85"/>
      <c r="AB1217" s="85"/>
      <c r="AC1217" s="85"/>
      <c r="AD1217" s="85"/>
      <c r="AE1217" s="85"/>
      <c r="AF1217" s="85"/>
      <c r="AG1217" s="85"/>
      <c r="AK1217" s="85"/>
    </row>
    <row r="1218" spans="1:44">
      <c r="A1218" s="250"/>
      <c r="B1218" s="250"/>
      <c r="C1218" s="250"/>
      <c r="D1218" s="250"/>
      <c r="E1218" s="27"/>
      <c r="F1218" s="27"/>
      <c r="G1218" s="27"/>
      <c r="I1218" s="27"/>
      <c r="K1218" s="27"/>
      <c r="L1218" s="27"/>
      <c r="M1218" s="27"/>
      <c r="N1218" s="27"/>
      <c r="O1218" s="27"/>
      <c r="P1218" s="27"/>
      <c r="Q1218" s="27"/>
      <c r="R1218" s="27"/>
      <c r="T1218" s="27"/>
      <c r="U1218" s="27"/>
      <c r="V1218" s="27"/>
      <c r="W1218" s="85"/>
      <c r="X1218" s="85"/>
      <c r="Y1218" s="85"/>
      <c r="AA1218" s="85"/>
      <c r="AB1218" s="85"/>
      <c r="AC1218" s="85"/>
      <c r="AD1218" s="85"/>
      <c r="AE1218" s="85"/>
      <c r="AF1218" s="85"/>
      <c r="AG1218" s="85"/>
      <c r="AK1218" s="85"/>
    </row>
    <row r="1219" spans="1:44">
      <c r="A1219" s="250"/>
      <c r="B1219" s="250"/>
      <c r="C1219" s="250"/>
      <c r="D1219" s="250"/>
      <c r="E1219" s="27"/>
      <c r="F1219" s="27"/>
      <c r="G1219" s="27"/>
      <c r="I1219" s="27"/>
      <c r="K1219" s="27"/>
      <c r="L1219" s="27"/>
      <c r="M1219" s="27"/>
      <c r="N1219" s="27"/>
      <c r="O1219" s="27"/>
      <c r="P1219" s="27"/>
      <c r="Q1219" s="27"/>
      <c r="R1219" s="27"/>
      <c r="T1219" s="27"/>
      <c r="U1219" s="27"/>
      <c r="V1219" s="27"/>
      <c r="W1219" s="85"/>
      <c r="X1219" s="85"/>
      <c r="Y1219" s="85"/>
      <c r="AA1219" s="85"/>
      <c r="AB1219" s="85"/>
      <c r="AC1219" s="85"/>
      <c r="AD1219" s="85"/>
      <c r="AE1219" s="85"/>
      <c r="AF1219" s="85"/>
      <c r="AG1219" s="85"/>
      <c r="AK1219" s="85"/>
    </row>
    <row r="1220" spans="1:44">
      <c r="A1220" s="250"/>
      <c r="B1220" s="250"/>
      <c r="C1220" s="250"/>
      <c r="D1220" s="250"/>
      <c r="E1220" s="27"/>
      <c r="F1220" s="27"/>
      <c r="G1220" s="27"/>
      <c r="I1220" s="27"/>
      <c r="K1220" s="27"/>
      <c r="L1220" s="27"/>
      <c r="M1220" s="27"/>
      <c r="N1220" s="27"/>
      <c r="O1220" s="27"/>
      <c r="P1220" s="27"/>
      <c r="Q1220" s="27"/>
      <c r="R1220" s="27"/>
      <c r="T1220" s="27"/>
      <c r="U1220" s="27"/>
      <c r="V1220" s="27"/>
      <c r="W1220" s="85"/>
      <c r="X1220" s="85"/>
      <c r="Y1220" s="85"/>
      <c r="AA1220" s="85"/>
      <c r="AB1220" s="85"/>
      <c r="AC1220" s="85"/>
      <c r="AD1220" s="85"/>
      <c r="AE1220" s="85"/>
      <c r="AF1220" s="85"/>
      <c r="AG1220" s="85"/>
      <c r="AK1220" s="85"/>
    </row>
    <row r="1221" spans="1:44">
      <c r="A1221" s="250"/>
      <c r="B1221" s="250"/>
      <c r="C1221" s="250"/>
      <c r="D1221" s="250"/>
      <c r="E1221" s="27"/>
      <c r="F1221" s="27"/>
      <c r="G1221" s="27"/>
      <c r="I1221" s="27"/>
      <c r="K1221" s="27"/>
      <c r="L1221" s="27"/>
      <c r="M1221" s="27"/>
      <c r="N1221" s="27"/>
      <c r="O1221" s="27"/>
      <c r="P1221" s="27"/>
      <c r="Q1221" s="27"/>
      <c r="R1221" s="27"/>
      <c r="T1221" s="27"/>
      <c r="U1221" s="27"/>
      <c r="V1221" s="27"/>
      <c r="W1221" s="85"/>
      <c r="X1221" s="85"/>
      <c r="Y1221" s="85"/>
      <c r="AA1221" s="85"/>
      <c r="AB1221" s="85"/>
      <c r="AC1221" s="85"/>
      <c r="AD1221" s="85"/>
      <c r="AE1221" s="85"/>
      <c r="AF1221" s="85"/>
      <c r="AG1221" s="85"/>
      <c r="AK1221" s="85"/>
    </row>
    <row r="1222" spans="1:44">
      <c r="A1222" s="250"/>
      <c r="B1222" s="250"/>
      <c r="C1222" s="250"/>
      <c r="D1222" s="250"/>
      <c r="E1222" s="27"/>
      <c r="F1222" s="27"/>
      <c r="G1222" s="27"/>
      <c r="I1222" s="27"/>
      <c r="K1222" s="27"/>
      <c r="L1222" s="27"/>
      <c r="M1222" s="27"/>
      <c r="N1222" s="27"/>
      <c r="O1222" s="27"/>
      <c r="P1222" s="27"/>
      <c r="Q1222" s="27"/>
      <c r="R1222" s="27"/>
      <c r="T1222" s="27"/>
      <c r="U1222" s="27"/>
      <c r="V1222" s="27"/>
      <c r="W1222" s="85"/>
      <c r="X1222" s="85"/>
      <c r="Y1222" s="85"/>
      <c r="AA1222" s="85"/>
      <c r="AB1222" s="85"/>
      <c r="AC1222" s="85"/>
      <c r="AD1222" s="85"/>
      <c r="AE1222" s="85"/>
      <c r="AF1222" s="85"/>
      <c r="AG1222" s="85"/>
      <c r="AK1222" s="85"/>
    </row>
    <row r="1223" spans="1:44">
      <c r="A1223" s="250"/>
      <c r="B1223" s="250"/>
      <c r="C1223" s="250"/>
      <c r="D1223" s="250"/>
      <c r="E1223" s="27"/>
      <c r="F1223" s="27"/>
      <c r="G1223" s="27"/>
      <c r="I1223" s="27"/>
      <c r="K1223" s="27"/>
      <c r="L1223" s="27"/>
      <c r="M1223" s="27"/>
      <c r="N1223" s="27"/>
      <c r="O1223" s="27"/>
      <c r="P1223" s="27"/>
      <c r="Q1223" s="27"/>
      <c r="R1223" s="27"/>
      <c r="T1223" s="27"/>
      <c r="U1223" s="27"/>
      <c r="V1223" s="27"/>
      <c r="W1223" s="85"/>
      <c r="X1223" s="85"/>
      <c r="Y1223" s="85"/>
      <c r="AA1223" s="85"/>
      <c r="AB1223" s="85"/>
      <c r="AC1223" s="85"/>
      <c r="AD1223" s="85"/>
      <c r="AE1223" s="85"/>
      <c r="AF1223" s="85"/>
      <c r="AG1223" s="85"/>
      <c r="AK1223" s="85"/>
    </row>
    <row r="1224" spans="1:44" ht="19.8">
      <c r="A1224" s="250"/>
      <c r="B1224" s="250"/>
      <c r="C1224" s="250"/>
      <c r="D1224" s="250"/>
      <c r="E1224" s="27"/>
      <c r="F1224" s="27"/>
      <c r="G1224" s="27"/>
      <c r="I1224" s="27"/>
      <c r="K1224" s="27"/>
      <c r="L1224" s="27"/>
      <c r="M1224" s="27"/>
      <c r="N1224" s="27"/>
      <c r="O1224" s="27"/>
      <c r="P1224" s="27"/>
      <c r="Q1224" s="250"/>
      <c r="R1224" s="27"/>
      <c r="S1224" s="27"/>
      <c r="T1224" s="26"/>
      <c r="U1224" s="251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K1224" s="85"/>
      <c r="AR1224" s="263"/>
    </row>
    <row r="1225" spans="1:44" ht="19.8">
      <c r="A1225" s="250"/>
      <c r="B1225" s="250"/>
      <c r="C1225" s="250"/>
      <c r="D1225" s="250"/>
      <c r="E1225" s="27"/>
      <c r="F1225" s="27"/>
      <c r="G1225" s="27"/>
      <c r="I1225" s="27"/>
      <c r="K1225" s="27"/>
      <c r="L1225" s="27"/>
      <c r="M1225" s="27"/>
      <c r="N1225" s="27"/>
      <c r="O1225" s="27"/>
      <c r="P1225" s="27"/>
      <c r="Q1225" s="250"/>
      <c r="R1225" s="27"/>
      <c r="S1225" s="27"/>
      <c r="T1225" s="26"/>
      <c r="U1225" s="251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K1225" s="85"/>
      <c r="AR1225" s="263"/>
    </row>
    <row r="1226" spans="1:44" ht="19.8">
      <c r="A1226" s="250"/>
      <c r="B1226" s="250"/>
      <c r="C1226" s="250"/>
      <c r="D1226" s="250"/>
      <c r="E1226" s="27"/>
      <c r="F1226" s="27"/>
      <c r="G1226" s="27"/>
      <c r="I1226" s="27"/>
      <c r="K1226" s="27"/>
      <c r="L1226" s="27"/>
      <c r="M1226" s="27"/>
      <c r="N1226" s="27"/>
      <c r="O1226" s="27"/>
      <c r="P1226" s="27"/>
      <c r="Q1226" s="27"/>
      <c r="R1226" s="27"/>
      <c r="S1226" s="26"/>
      <c r="T1226" s="251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K1226" s="85"/>
      <c r="AQ1226" s="263"/>
    </row>
    <row r="1227" spans="1:44" ht="14.25" customHeight="1">
      <c r="A1227" s="250"/>
      <c r="B1227" s="250"/>
      <c r="C1227" s="250"/>
      <c r="D1227" s="250"/>
      <c r="E1227" s="27"/>
      <c r="F1227" s="27"/>
      <c r="G1227" s="27"/>
      <c r="I1227" s="27"/>
      <c r="K1227" s="27"/>
      <c r="L1227" s="27"/>
      <c r="M1227" s="27"/>
      <c r="N1227" s="27"/>
      <c r="O1227" s="27"/>
      <c r="P1227" s="27"/>
      <c r="Q1227" s="250"/>
      <c r="R1227" s="27"/>
      <c r="S1227" s="27"/>
      <c r="T1227" s="26"/>
      <c r="U1227" s="251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K1227" s="85"/>
      <c r="AR1227" s="263"/>
    </row>
    <row r="1228" spans="1:44" ht="19.8">
      <c r="A1228" s="250"/>
      <c r="B1228" s="250"/>
      <c r="C1228" s="250"/>
      <c r="D1228" s="250"/>
      <c r="E1228" s="27"/>
      <c r="F1228" s="27"/>
      <c r="G1228" s="27"/>
      <c r="I1228" s="27"/>
      <c r="K1228" s="27"/>
      <c r="L1228" s="27"/>
      <c r="M1228" s="27"/>
      <c r="N1228" s="27"/>
      <c r="O1228" s="27"/>
      <c r="P1228" s="27"/>
      <c r="Q1228" s="250"/>
      <c r="R1228" s="27"/>
      <c r="S1228" s="27"/>
      <c r="T1228" s="26"/>
      <c r="U1228" s="251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K1228" s="85"/>
      <c r="AR1228" s="263"/>
    </row>
    <row r="1229" spans="1:44" ht="19.8">
      <c r="A1229" s="250"/>
      <c r="B1229" s="250"/>
      <c r="C1229" s="250"/>
      <c r="D1229" s="250"/>
      <c r="E1229" s="27"/>
      <c r="F1229" s="27"/>
      <c r="G1229" s="27"/>
      <c r="I1229" s="27"/>
      <c r="K1229" s="27"/>
      <c r="L1229" s="27"/>
      <c r="M1229" s="27"/>
      <c r="N1229" s="27"/>
      <c r="O1229" s="27"/>
      <c r="P1229" s="27"/>
      <c r="Q1229" s="250"/>
      <c r="R1229" s="27"/>
      <c r="S1229" s="27"/>
      <c r="T1229" s="26"/>
      <c r="U1229" s="251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K1229" s="85"/>
      <c r="AR1229" s="263"/>
    </row>
    <row r="1230" spans="1:44" ht="19.8">
      <c r="A1230" s="250"/>
      <c r="B1230" s="250"/>
      <c r="C1230" s="250"/>
      <c r="D1230" s="250"/>
      <c r="E1230" s="27"/>
      <c r="F1230" s="27"/>
      <c r="G1230" s="27"/>
      <c r="I1230" s="27"/>
      <c r="K1230" s="27"/>
      <c r="L1230" s="27"/>
      <c r="M1230" s="27"/>
      <c r="N1230" s="27"/>
      <c r="O1230" s="27"/>
      <c r="P1230" s="27"/>
      <c r="Q1230" s="250"/>
      <c r="R1230" s="27"/>
      <c r="S1230" s="27"/>
      <c r="T1230" s="26"/>
      <c r="U1230" s="251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85"/>
      <c r="AF1230" s="85"/>
      <c r="AG1230" s="85"/>
      <c r="AK1230" s="85"/>
      <c r="AR1230" s="263"/>
    </row>
    <row r="1231" spans="1:44" ht="19.8">
      <c r="A1231" s="250"/>
      <c r="B1231" s="250"/>
      <c r="C1231" s="250"/>
      <c r="D1231" s="250"/>
      <c r="E1231" s="27"/>
      <c r="F1231" s="27"/>
      <c r="G1231" s="27"/>
      <c r="I1231" s="27"/>
      <c r="K1231" s="27"/>
      <c r="L1231" s="27"/>
      <c r="M1231" s="27"/>
      <c r="N1231" s="27"/>
      <c r="O1231" s="27"/>
      <c r="P1231" s="27"/>
      <c r="Q1231" s="250"/>
      <c r="R1231" s="27"/>
      <c r="S1231" s="27"/>
      <c r="T1231" s="26"/>
      <c r="U1231" s="251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85"/>
      <c r="AF1231" s="85"/>
      <c r="AG1231" s="85"/>
      <c r="AK1231" s="85"/>
      <c r="AR1231" s="263"/>
    </row>
    <row r="1232" spans="1:44">
      <c r="A1232" s="250"/>
      <c r="B1232" s="250"/>
      <c r="C1232" s="250"/>
      <c r="D1232" s="250"/>
      <c r="E1232" s="27"/>
      <c r="F1232" s="27"/>
      <c r="G1232" s="27"/>
      <c r="I1232" s="27"/>
      <c r="K1232" s="27"/>
      <c r="L1232" s="27"/>
      <c r="M1232" s="27"/>
      <c r="N1232" s="27"/>
      <c r="O1232" s="27"/>
      <c r="P1232" s="27"/>
      <c r="Q1232" s="27"/>
      <c r="R1232" s="27"/>
      <c r="T1232" s="27"/>
      <c r="U1232" s="27"/>
      <c r="V1232" s="27"/>
      <c r="W1232" s="85"/>
      <c r="X1232" s="85"/>
      <c r="Y1232" s="85"/>
      <c r="AA1232" s="85"/>
      <c r="AB1232" s="85"/>
      <c r="AC1232" s="85"/>
      <c r="AD1232" s="85"/>
      <c r="AE1232" s="85"/>
      <c r="AF1232" s="85"/>
      <c r="AG1232" s="85"/>
      <c r="AK1232" s="85"/>
    </row>
    <row r="1233" spans="1:44">
      <c r="A1233" s="250"/>
      <c r="B1233" s="250"/>
      <c r="C1233" s="250"/>
      <c r="D1233" s="250"/>
      <c r="E1233" s="27"/>
      <c r="F1233" s="27"/>
      <c r="G1233" s="27"/>
      <c r="I1233" s="27"/>
      <c r="K1233" s="27"/>
      <c r="L1233" s="27"/>
      <c r="M1233" s="27"/>
      <c r="N1233" s="27"/>
      <c r="O1233" s="27"/>
      <c r="P1233" s="27"/>
      <c r="Q1233" s="27"/>
      <c r="R1233" s="27"/>
      <c r="T1233" s="27"/>
      <c r="U1233" s="27"/>
      <c r="V1233" s="27"/>
      <c r="W1233" s="85"/>
      <c r="X1233" s="85"/>
      <c r="Y1233" s="85"/>
      <c r="AA1233" s="85"/>
      <c r="AB1233" s="85"/>
      <c r="AC1233" s="85"/>
      <c r="AD1233" s="85"/>
      <c r="AE1233" s="85"/>
      <c r="AF1233" s="85"/>
      <c r="AG1233" s="85"/>
      <c r="AK1233" s="85"/>
    </row>
    <row r="1234" spans="1:44">
      <c r="A1234" s="250"/>
      <c r="B1234" s="250"/>
      <c r="C1234" s="250"/>
      <c r="D1234" s="250"/>
      <c r="E1234" s="27"/>
      <c r="F1234" s="27"/>
      <c r="G1234" s="27"/>
      <c r="I1234" s="27"/>
      <c r="K1234" s="27"/>
      <c r="L1234" s="27"/>
      <c r="M1234" s="27"/>
      <c r="N1234" s="27"/>
      <c r="O1234" s="27"/>
      <c r="P1234" s="27"/>
      <c r="Q1234" s="27"/>
      <c r="R1234" s="27"/>
      <c r="T1234" s="27"/>
      <c r="U1234" s="27"/>
      <c r="V1234" s="27"/>
      <c r="W1234" s="85"/>
      <c r="X1234" s="85"/>
      <c r="Y1234" s="85"/>
      <c r="AA1234" s="85"/>
      <c r="AB1234" s="85"/>
      <c r="AC1234" s="85"/>
      <c r="AD1234" s="85"/>
      <c r="AE1234" s="85"/>
      <c r="AF1234" s="85"/>
      <c r="AG1234" s="85"/>
      <c r="AK1234" s="85"/>
    </row>
    <row r="1235" spans="1:44">
      <c r="A1235" s="250"/>
      <c r="B1235" s="250"/>
      <c r="C1235" s="250"/>
      <c r="D1235" s="250"/>
      <c r="E1235" s="27"/>
      <c r="F1235" s="27"/>
      <c r="G1235" s="27"/>
      <c r="I1235" s="27"/>
      <c r="K1235" s="27"/>
      <c r="L1235" s="27"/>
      <c r="M1235" s="27"/>
      <c r="N1235" s="27"/>
      <c r="O1235" s="27"/>
      <c r="P1235" s="27"/>
      <c r="Q1235" s="27"/>
      <c r="R1235" s="27"/>
      <c r="T1235" s="27"/>
      <c r="U1235" s="27"/>
      <c r="V1235" s="27"/>
      <c r="W1235" s="85"/>
      <c r="X1235" s="85"/>
      <c r="Y1235" s="85"/>
      <c r="AA1235" s="85"/>
      <c r="AB1235" s="85"/>
      <c r="AC1235" s="85"/>
      <c r="AD1235" s="85"/>
      <c r="AE1235" s="85"/>
      <c r="AF1235" s="85"/>
      <c r="AG1235" s="85"/>
      <c r="AK1235" s="85"/>
    </row>
    <row r="1236" spans="1:44">
      <c r="A1236" s="250"/>
      <c r="B1236" s="250"/>
      <c r="C1236" s="250"/>
      <c r="D1236" s="250"/>
      <c r="E1236" s="27"/>
      <c r="F1236" s="27"/>
      <c r="G1236" s="27"/>
      <c r="I1236" s="27"/>
      <c r="K1236" s="27"/>
      <c r="L1236" s="27"/>
      <c r="M1236" s="27"/>
      <c r="N1236" s="27"/>
      <c r="O1236" s="27"/>
      <c r="P1236" s="27"/>
      <c r="Q1236" s="27"/>
      <c r="R1236" s="27"/>
      <c r="T1236" s="27"/>
      <c r="U1236" s="27"/>
      <c r="V1236" s="27"/>
      <c r="W1236" s="85"/>
      <c r="X1236" s="85"/>
      <c r="Y1236" s="85"/>
      <c r="AA1236" s="85"/>
      <c r="AB1236" s="85"/>
      <c r="AC1236" s="85"/>
      <c r="AD1236" s="85"/>
      <c r="AE1236" s="85"/>
      <c r="AF1236" s="85"/>
      <c r="AG1236" s="85"/>
      <c r="AK1236" s="85"/>
    </row>
    <row r="1237" spans="1:44">
      <c r="A1237" s="250"/>
      <c r="B1237" s="250"/>
      <c r="C1237" s="250"/>
      <c r="D1237" s="250"/>
      <c r="E1237" s="27"/>
      <c r="F1237" s="27"/>
      <c r="G1237" s="27"/>
      <c r="I1237" s="27"/>
      <c r="K1237" s="27"/>
      <c r="L1237" s="27"/>
      <c r="M1237" s="27"/>
      <c r="N1237" s="27"/>
      <c r="O1237" s="27"/>
      <c r="P1237" s="27"/>
      <c r="Q1237" s="27"/>
      <c r="R1237" s="27"/>
      <c r="T1237" s="27"/>
      <c r="U1237" s="27"/>
      <c r="V1237" s="27"/>
      <c r="W1237" s="85"/>
      <c r="X1237" s="85"/>
      <c r="Y1237" s="85"/>
      <c r="AA1237" s="85"/>
      <c r="AB1237" s="85"/>
      <c r="AC1237" s="85"/>
      <c r="AD1237" s="85"/>
      <c r="AE1237" s="85"/>
      <c r="AF1237" s="85"/>
      <c r="AG1237" s="85"/>
      <c r="AK1237" s="85"/>
    </row>
    <row r="1238" spans="1:44">
      <c r="A1238" s="250"/>
      <c r="B1238" s="250"/>
      <c r="C1238" s="250"/>
      <c r="D1238" s="250"/>
      <c r="E1238" s="27"/>
      <c r="F1238" s="27"/>
      <c r="G1238" s="27"/>
      <c r="I1238" s="27"/>
      <c r="K1238" s="27"/>
      <c r="L1238" s="27"/>
      <c r="M1238" s="27"/>
      <c r="N1238" s="27"/>
      <c r="O1238" s="27"/>
      <c r="P1238" s="27"/>
      <c r="Q1238" s="27"/>
      <c r="R1238" s="27"/>
      <c r="T1238" s="27"/>
      <c r="U1238" s="27"/>
      <c r="V1238" s="27"/>
      <c r="W1238" s="85"/>
      <c r="X1238" s="85"/>
      <c r="Y1238" s="85"/>
      <c r="AA1238" s="85"/>
      <c r="AB1238" s="85"/>
      <c r="AC1238" s="85"/>
      <c r="AD1238" s="85"/>
      <c r="AE1238" s="85"/>
      <c r="AF1238" s="85"/>
      <c r="AG1238" s="85"/>
      <c r="AK1238" s="85"/>
    </row>
    <row r="1239" spans="1:44">
      <c r="A1239" s="250"/>
      <c r="B1239" s="250"/>
      <c r="C1239" s="250"/>
      <c r="D1239" s="250"/>
      <c r="E1239" s="27"/>
      <c r="F1239" s="27"/>
      <c r="G1239" s="27"/>
      <c r="I1239" s="27"/>
      <c r="K1239" s="27"/>
      <c r="L1239" s="27"/>
      <c r="M1239" s="27"/>
      <c r="N1239" s="27"/>
      <c r="O1239" s="27"/>
      <c r="P1239" s="27"/>
      <c r="Q1239" s="27"/>
      <c r="R1239" s="27"/>
      <c r="T1239" s="27"/>
      <c r="U1239" s="27"/>
      <c r="V1239" s="27"/>
      <c r="W1239" s="85"/>
      <c r="X1239" s="85"/>
      <c r="Y1239" s="85"/>
      <c r="AA1239" s="85"/>
      <c r="AB1239" s="85"/>
      <c r="AC1239" s="85"/>
      <c r="AD1239" s="85"/>
      <c r="AE1239" s="85"/>
      <c r="AF1239" s="85"/>
      <c r="AG1239" s="85"/>
      <c r="AK1239" s="85"/>
    </row>
    <row r="1240" spans="1:44">
      <c r="A1240" s="250"/>
      <c r="B1240" s="250"/>
      <c r="C1240" s="250"/>
      <c r="D1240" s="250"/>
      <c r="E1240" s="27"/>
      <c r="F1240" s="27"/>
      <c r="G1240" s="27"/>
      <c r="I1240" s="27"/>
      <c r="K1240" s="27"/>
      <c r="L1240" s="27"/>
      <c r="M1240" s="27"/>
      <c r="N1240" s="27"/>
      <c r="O1240" s="27"/>
      <c r="P1240" s="27"/>
      <c r="Q1240" s="27"/>
      <c r="R1240" s="27"/>
      <c r="T1240" s="27"/>
      <c r="U1240" s="27"/>
      <c r="V1240" s="27"/>
      <c r="W1240" s="85"/>
      <c r="X1240" s="85"/>
      <c r="Y1240" s="85"/>
      <c r="AA1240" s="85"/>
      <c r="AB1240" s="85"/>
      <c r="AC1240" s="85"/>
      <c r="AD1240" s="85"/>
      <c r="AE1240" s="85"/>
      <c r="AF1240" s="85"/>
      <c r="AG1240" s="85"/>
      <c r="AK1240" s="85"/>
    </row>
    <row r="1241" spans="1:44">
      <c r="A1241" s="250"/>
      <c r="B1241" s="250"/>
      <c r="C1241" s="250"/>
      <c r="D1241" s="250"/>
      <c r="E1241" s="27"/>
      <c r="F1241" s="27"/>
      <c r="G1241" s="27"/>
      <c r="I1241" s="27"/>
      <c r="K1241" s="27"/>
      <c r="L1241" s="27"/>
      <c r="M1241" s="27"/>
      <c r="N1241" s="27"/>
      <c r="O1241" s="27"/>
      <c r="P1241" s="27"/>
      <c r="Q1241" s="27"/>
      <c r="R1241" s="27"/>
      <c r="T1241" s="27"/>
      <c r="U1241" s="27"/>
      <c r="V1241" s="27"/>
      <c r="W1241" s="85"/>
      <c r="X1241" s="85"/>
      <c r="Y1241" s="85"/>
      <c r="AA1241" s="85"/>
      <c r="AB1241" s="85"/>
      <c r="AC1241" s="85"/>
      <c r="AD1241" s="85"/>
      <c r="AE1241" s="85"/>
      <c r="AF1241" s="85"/>
      <c r="AG1241" s="85"/>
      <c r="AK1241" s="85"/>
    </row>
    <row r="1242" spans="1:44">
      <c r="A1242" s="250"/>
      <c r="B1242" s="250"/>
      <c r="C1242" s="250"/>
      <c r="D1242" s="250"/>
      <c r="E1242" s="27"/>
      <c r="F1242" s="27"/>
      <c r="G1242" s="27"/>
      <c r="I1242" s="27"/>
      <c r="K1242" s="27"/>
      <c r="L1242" s="27"/>
      <c r="M1242" s="27"/>
      <c r="N1242" s="27"/>
      <c r="O1242" s="27"/>
      <c r="P1242" s="27"/>
      <c r="Q1242" s="27"/>
      <c r="R1242" s="27"/>
      <c r="T1242" s="27"/>
      <c r="U1242" s="27"/>
      <c r="V1242" s="27"/>
      <c r="W1242" s="85"/>
      <c r="X1242" s="85"/>
      <c r="Y1242" s="85"/>
      <c r="AA1242" s="85"/>
      <c r="AB1242" s="85"/>
      <c r="AC1242" s="85"/>
      <c r="AD1242" s="85"/>
      <c r="AE1242" s="85"/>
      <c r="AF1242" s="85"/>
      <c r="AG1242" s="85"/>
      <c r="AK1242" s="85"/>
    </row>
    <row r="1243" spans="1:44">
      <c r="A1243" s="250"/>
      <c r="B1243" s="250"/>
      <c r="C1243" s="250"/>
      <c r="D1243" s="250"/>
      <c r="E1243" s="27"/>
      <c r="F1243" s="27"/>
      <c r="G1243" s="27"/>
      <c r="I1243" s="27"/>
      <c r="K1243" s="27"/>
      <c r="L1243" s="27"/>
      <c r="M1243" s="27"/>
      <c r="N1243" s="27"/>
      <c r="O1243" s="27"/>
      <c r="P1243" s="27"/>
      <c r="Q1243" s="27"/>
      <c r="R1243" s="27"/>
      <c r="T1243" s="27"/>
      <c r="U1243" s="27"/>
      <c r="V1243" s="27"/>
      <c r="W1243" s="85"/>
      <c r="X1243" s="85"/>
      <c r="Y1243" s="85"/>
      <c r="AA1243" s="85"/>
      <c r="AB1243" s="85"/>
      <c r="AC1243" s="85"/>
      <c r="AD1243" s="85"/>
      <c r="AE1243" s="85"/>
      <c r="AF1243" s="85"/>
      <c r="AG1243" s="85"/>
      <c r="AK1243" s="85"/>
    </row>
    <row r="1244" spans="1:44">
      <c r="A1244" s="250"/>
      <c r="B1244" s="250"/>
      <c r="C1244" s="250"/>
      <c r="D1244" s="250"/>
      <c r="E1244" s="27"/>
      <c r="F1244" s="27"/>
      <c r="G1244" s="27"/>
      <c r="I1244" s="27"/>
      <c r="K1244" s="27"/>
      <c r="L1244" s="27"/>
      <c r="M1244" s="27"/>
      <c r="N1244" s="27"/>
      <c r="O1244" s="27"/>
      <c r="P1244" s="27"/>
      <c r="Q1244" s="27"/>
      <c r="R1244" s="27"/>
      <c r="T1244" s="27"/>
      <c r="U1244" s="27"/>
      <c r="V1244" s="27"/>
      <c r="W1244" s="85"/>
      <c r="X1244" s="85"/>
      <c r="Y1244" s="85"/>
      <c r="AA1244" s="85"/>
      <c r="AB1244" s="85"/>
      <c r="AC1244" s="85"/>
      <c r="AD1244" s="85"/>
      <c r="AE1244" s="85"/>
      <c r="AF1244" s="85"/>
      <c r="AG1244" s="85"/>
      <c r="AK1244" s="85"/>
    </row>
    <row r="1245" spans="1:44">
      <c r="A1245" s="250"/>
      <c r="B1245" s="250"/>
      <c r="C1245" s="250"/>
      <c r="D1245" s="250"/>
      <c r="E1245" s="27"/>
      <c r="F1245" s="27"/>
      <c r="G1245" s="27"/>
      <c r="I1245" s="27"/>
      <c r="K1245" s="27"/>
      <c r="L1245" s="27"/>
      <c r="M1245" s="27"/>
      <c r="N1245" s="27"/>
      <c r="O1245" s="27"/>
      <c r="P1245" s="27"/>
      <c r="Q1245" s="27"/>
      <c r="R1245" s="27"/>
      <c r="T1245" s="27"/>
      <c r="U1245" s="27"/>
      <c r="V1245" s="27"/>
      <c r="W1245" s="85"/>
      <c r="X1245" s="85"/>
      <c r="Y1245" s="85"/>
      <c r="AA1245" s="85"/>
      <c r="AB1245" s="85"/>
      <c r="AC1245" s="85"/>
      <c r="AD1245" s="85"/>
      <c r="AE1245" s="85"/>
      <c r="AF1245" s="85"/>
      <c r="AG1245" s="85"/>
      <c r="AK1245" s="85"/>
    </row>
    <row r="1246" spans="1:44">
      <c r="A1246" s="250"/>
      <c r="B1246" s="250"/>
      <c r="C1246" s="250"/>
      <c r="D1246" s="250"/>
      <c r="E1246" s="27"/>
      <c r="F1246" s="27"/>
      <c r="G1246" s="27"/>
      <c r="I1246" s="27"/>
      <c r="K1246" s="27"/>
      <c r="L1246" s="27"/>
      <c r="M1246" s="27"/>
      <c r="N1246" s="27"/>
      <c r="O1246" s="27"/>
      <c r="P1246" s="27"/>
      <c r="Q1246" s="27"/>
      <c r="R1246" s="27"/>
      <c r="T1246" s="27"/>
      <c r="U1246" s="27"/>
      <c r="V1246" s="27"/>
      <c r="W1246" s="85"/>
      <c r="X1246" s="85"/>
      <c r="Y1246" s="85"/>
      <c r="AA1246" s="85"/>
      <c r="AB1246" s="85"/>
      <c r="AC1246" s="85"/>
      <c r="AD1246" s="85"/>
      <c r="AE1246" s="85"/>
      <c r="AF1246" s="85"/>
      <c r="AG1246" s="85"/>
      <c r="AK1246" s="85"/>
    </row>
    <row r="1247" spans="1:44" ht="19.8">
      <c r="A1247" s="250"/>
      <c r="B1247" s="250"/>
      <c r="C1247" s="250"/>
      <c r="D1247" s="250"/>
      <c r="E1247" s="27"/>
      <c r="F1247" s="27"/>
      <c r="G1247" s="27"/>
      <c r="I1247" s="27"/>
      <c r="K1247" s="27"/>
      <c r="L1247" s="27"/>
      <c r="M1247" s="27"/>
      <c r="N1247" s="27"/>
      <c r="O1247" s="27"/>
      <c r="P1247" s="27"/>
      <c r="Q1247" s="250"/>
      <c r="R1247" s="27"/>
      <c r="S1247" s="27"/>
      <c r="T1247" s="26"/>
      <c r="U1247" s="251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85"/>
      <c r="AF1247" s="85"/>
      <c r="AG1247" s="85"/>
      <c r="AK1247" s="85"/>
      <c r="AR1247" s="263"/>
    </row>
    <row r="1248" spans="1:44" ht="19.8">
      <c r="A1248" s="250"/>
      <c r="B1248" s="250"/>
      <c r="C1248" s="250"/>
      <c r="D1248" s="250"/>
      <c r="E1248" s="27"/>
      <c r="F1248" s="27"/>
      <c r="G1248" s="27"/>
      <c r="I1248" s="27"/>
      <c r="K1248" s="27"/>
      <c r="L1248" s="27"/>
      <c r="M1248" s="27"/>
      <c r="N1248" s="27"/>
      <c r="O1248" s="27"/>
      <c r="P1248" s="27"/>
      <c r="Q1248" s="250"/>
      <c r="R1248" s="27"/>
      <c r="S1248" s="27"/>
      <c r="T1248" s="26"/>
      <c r="U1248" s="251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85"/>
      <c r="AF1248" s="85"/>
      <c r="AG1248" s="85"/>
      <c r="AK1248" s="85"/>
      <c r="AR1248" s="263"/>
    </row>
    <row r="1249" spans="1:58" ht="19.8">
      <c r="A1249" s="250"/>
      <c r="B1249" s="250"/>
      <c r="C1249" s="250"/>
      <c r="D1249" s="250"/>
      <c r="E1249" s="27"/>
      <c r="F1249" s="27"/>
      <c r="G1249" s="27"/>
      <c r="I1249" s="27"/>
      <c r="K1249" s="27"/>
      <c r="L1249" s="27"/>
      <c r="M1249" s="27"/>
      <c r="N1249" s="27"/>
      <c r="O1249" s="27"/>
      <c r="P1249" s="27"/>
      <c r="Q1249" s="27"/>
      <c r="R1249" s="27"/>
      <c r="S1249" s="26"/>
      <c r="T1249" s="251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85"/>
      <c r="AF1249" s="85"/>
      <c r="AG1249" s="85"/>
      <c r="AK1249" s="85"/>
      <c r="AQ1249" s="263"/>
    </row>
    <row r="1250" spans="1:58" ht="14.25" customHeight="1">
      <c r="A1250" s="250"/>
      <c r="B1250" s="250"/>
      <c r="C1250" s="250"/>
      <c r="D1250" s="250"/>
      <c r="E1250" s="27"/>
      <c r="F1250" s="27"/>
      <c r="G1250" s="27"/>
      <c r="I1250" s="27"/>
      <c r="K1250" s="27"/>
      <c r="L1250" s="27"/>
      <c r="M1250" s="27"/>
      <c r="N1250" s="27"/>
      <c r="O1250" s="27"/>
      <c r="P1250" s="27"/>
      <c r="Q1250" s="250"/>
      <c r="R1250" s="27"/>
      <c r="S1250" s="27"/>
      <c r="T1250" s="26"/>
      <c r="U1250" s="251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85"/>
      <c r="AF1250" s="85"/>
      <c r="AG1250" s="85"/>
      <c r="AK1250" s="85"/>
      <c r="AR1250" s="263"/>
    </row>
    <row r="1251" spans="1:58" ht="19.8">
      <c r="A1251" s="250"/>
      <c r="B1251" s="250"/>
      <c r="C1251" s="250"/>
      <c r="D1251" s="250"/>
      <c r="E1251" s="27"/>
      <c r="F1251" s="27"/>
      <c r="G1251" s="27"/>
      <c r="I1251" s="27"/>
      <c r="K1251" s="27"/>
      <c r="L1251" s="27"/>
      <c r="M1251" s="27"/>
      <c r="N1251" s="27"/>
      <c r="O1251" s="27"/>
      <c r="P1251" s="27"/>
      <c r="Q1251" s="250"/>
      <c r="R1251" s="27"/>
      <c r="S1251" s="27"/>
      <c r="T1251" s="26"/>
      <c r="U1251" s="251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85"/>
      <c r="AF1251" s="85"/>
      <c r="AG1251" s="85"/>
      <c r="AK1251" s="85"/>
      <c r="AR1251" s="263"/>
    </row>
    <row r="1252" spans="1:58" ht="19.8">
      <c r="A1252" s="250"/>
      <c r="B1252" s="250"/>
      <c r="C1252" s="250"/>
      <c r="D1252" s="250"/>
      <c r="E1252" s="27"/>
      <c r="F1252" s="27"/>
      <c r="G1252" s="27"/>
      <c r="I1252" s="27"/>
      <c r="K1252" s="27"/>
      <c r="L1252" s="27"/>
      <c r="M1252" s="27"/>
      <c r="N1252" s="27"/>
      <c r="O1252" s="27"/>
      <c r="P1252" s="27"/>
      <c r="Q1252" s="250"/>
      <c r="R1252" s="27"/>
      <c r="S1252" s="27"/>
      <c r="T1252" s="26"/>
      <c r="U1252" s="251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85"/>
      <c r="AF1252" s="85"/>
      <c r="AG1252" s="85"/>
      <c r="AK1252" s="85"/>
      <c r="AR1252" s="263"/>
    </row>
    <row r="1253" spans="1:58" ht="19.8">
      <c r="A1253" s="250"/>
      <c r="B1253" s="250"/>
      <c r="C1253" s="250"/>
      <c r="D1253" s="250"/>
      <c r="E1253" s="27"/>
      <c r="F1253" s="27"/>
      <c r="G1253" s="27"/>
      <c r="I1253" s="27"/>
      <c r="K1253" s="27"/>
      <c r="L1253" s="27"/>
      <c r="M1253" s="27"/>
      <c r="N1253" s="27"/>
      <c r="O1253" s="27"/>
      <c r="P1253" s="27"/>
      <c r="Q1253" s="250"/>
      <c r="R1253" s="27"/>
      <c r="S1253" s="27"/>
      <c r="T1253" s="26"/>
      <c r="U1253" s="251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85"/>
      <c r="AF1253" s="85"/>
      <c r="AG1253" s="85"/>
      <c r="AK1253" s="85"/>
      <c r="AR1253" s="263"/>
    </row>
    <row r="1254" spans="1:58" ht="19.8">
      <c r="A1254" s="250"/>
      <c r="B1254" s="250"/>
      <c r="C1254" s="250"/>
      <c r="D1254" s="250"/>
      <c r="E1254" s="27"/>
      <c r="F1254" s="27"/>
      <c r="G1254" s="27"/>
      <c r="I1254" s="27"/>
      <c r="K1254" s="27"/>
      <c r="L1254" s="27"/>
      <c r="M1254" s="27"/>
      <c r="N1254" s="27"/>
      <c r="O1254" s="27"/>
      <c r="P1254" s="27"/>
      <c r="Q1254" s="250"/>
      <c r="R1254" s="27"/>
      <c r="S1254" s="27"/>
      <c r="T1254" s="26"/>
      <c r="U1254" s="251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85"/>
      <c r="AF1254" s="85"/>
      <c r="AG1254" s="85"/>
      <c r="AK1254" s="85"/>
      <c r="AR1254" s="263"/>
    </row>
    <row r="1255" spans="1:58">
      <c r="A1255" s="250"/>
      <c r="B1255" s="250"/>
      <c r="C1255" s="250"/>
      <c r="D1255" s="250"/>
      <c r="E1255" s="27"/>
      <c r="F1255" s="27"/>
      <c r="G1255" s="27"/>
      <c r="I1255" s="27"/>
      <c r="K1255" s="27"/>
      <c r="L1255" s="27"/>
      <c r="M1255" s="27"/>
      <c r="N1255" s="27"/>
      <c r="O1255" s="27"/>
      <c r="P1255" s="27"/>
      <c r="Q1255" s="27"/>
      <c r="R1255" s="27"/>
      <c r="T1255" s="27"/>
      <c r="U1255" s="27"/>
      <c r="V1255" s="27"/>
      <c r="W1255" s="85"/>
      <c r="X1255" s="85"/>
      <c r="Y1255" s="85"/>
      <c r="AA1255" s="85"/>
      <c r="AB1255" s="85"/>
      <c r="AC1255" s="85"/>
      <c r="AD1255" s="85"/>
      <c r="AE1255" s="85"/>
      <c r="AF1255" s="85"/>
      <c r="AG1255" s="85"/>
      <c r="AK1255" s="85"/>
    </row>
    <row r="1256" spans="1:58">
      <c r="A1256" s="250"/>
      <c r="B1256" s="250"/>
      <c r="C1256" s="250"/>
      <c r="D1256" s="250"/>
      <c r="E1256" s="27"/>
      <c r="F1256" s="27"/>
      <c r="G1256" s="27"/>
      <c r="I1256" s="27"/>
      <c r="K1256" s="27"/>
      <c r="L1256" s="27"/>
      <c r="M1256" s="27"/>
      <c r="N1256" s="27"/>
      <c r="O1256" s="27"/>
      <c r="P1256" s="27"/>
      <c r="Q1256" s="27"/>
      <c r="R1256" s="27"/>
      <c r="T1256" s="27"/>
      <c r="U1256" s="27"/>
      <c r="V1256" s="27"/>
      <c r="W1256" s="85"/>
      <c r="X1256" s="85"/>
      <c r="Y1256" s="85"/>
      <c r="AA1256" s="85"/>
      <c r="AB1256" s="85"/>
      <c r="AC1256" s="85"/>
      <c r="AD1256" s="85"/>
      <c r="AE1256" s="85"/>
      <c r="AF1256" s="85"/>
      <c r="AG1256" s="85"/>
      <c r="AK1256" s="85"/>
    </row>
    <row r="1257" spans="1:58">
      <c r="A1257" s="250"/>
      <c r="B1257" s="250"/>
      <c r="C1257" s="250"/>
      <c r="D1257" s="250"/>
      <c r="E1257" s="27"/>
      <c r="F1257" s="27"/>
      <c r="G1257" s="27"/>
      <c r="I1257" s="27"/>
      <c r="K1257" s="27"/>
      <c r="L1257" s="27"/>
      <c r="M1257" s="27"/>
      <c r="N1257" s="27"/>
      <c r="O1257" s="27"/>
      <c r="P1257" s="27"/>
      <c r="Q1257" s="27"/>
      <c r="R1257" s="27"/>
      <c r="T1257" s="27"/>
      <c r="U1257" s="27"/>
      <c r="V1257" s="27"/>
      <c r="W1257" s="85"/>
      <c r="X1257" s="85"/>
      <c r="Y1257" s="85"/>
      <c r="AA1257" s="85"/>
      <c r="AB1257" s="85"/>
      <c r="AC1257" s="85"/>
      <c r="AD1257" s="85"/>
      <c r="AE1257" s="85"/>
      <c r="AF1257" s="85"/>
      <c r="AG1257" s="85"/>
      <c r="AK1257" s="85"/>
    </row>
    <row r="1258" spans="1:58">
      <c r="A1258" s="250"/>
      <c r="B1258" s="250"/>
      <c r="C1258" s="250"/>
      <c r="D1258" s="250"/>
      <c r="E1258" s="27"/>
      <c r="F1258" s="27"/>
      <c r="G1258" s="27"/>
      <c r="I1258" s="27"/>
      <c r="K1258" s="27"/>
      <c r="L1258" s="27"/>
      <c r="M1258" s="27"/>
      <c r="N1258" s="27"/>
      <c r="O1258" s="27"/>
      <c r="P1258" s="27"/>
      <c r="Q1258" s="27"/>
      <c r="R1258" s="27"/>
      <c r="T1258" s="27"/>
      <c r="U1258" s="27"/>
      <c r="V1258" s="27"/>
      <c r="W1258" s="85"/>
      <c r="X1258" s="85"/>
      <c r="Y1258" s="85"/>
      <c r="AA1258" s="85"/>
      <c r="AB1258" s="85"/>
      <c r="AC1258" s="85"/>
      <c r="AD1258" s="85"/>
      <c r="AE1258" s="85"/>
      <c r="AF1258" s="85"/>
      <c r="AG1258" s="85"/>
      <c r="AK1258" s="85"/>
    </row>
    <row r="1259" spans="1:58" s="27" customFormat="1">
      <c r="A1259" s="250"/>
      <c r="B1259" s="250"/>
      <c r="C1259" s="250"/>
      <c r="D1259" s="250"/>
      <c r="S1259" s="32"/>
      <c r="W1259" s="85"/>
      <c r="X1259" s="85"/>
      <c r="Y1259" s="85"/>
      <c r="AA1259" s="85"/>
      <c r="AB1259" s="85"/>
      <c r="AC1259" s="85"/>
      <c r="AD1259" s="85"/>
      <c r="AE1259" s="85"/>
      <c r="AF1259" s="85"/>
      <c r="AG1259" s="85"/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5"/>
      <c r="BD1259" s="85"/>
      <c r="BE1259" s="85"/>
      <c r="BF1259" s="85"/>
    </row>
    <row r="1260" spans="1:58" s="27" customFormat="1">
      <c r="A1260" s="250"/>
      <c r="B1260" s="250"/>
      <c r="C1260" s="250"/>
      <c r="D1260" s="250"/>
      <c r="S1260" s="32"/>
      <c r="W1260" s="85"/>
      <c r="X1260" s="85"/>
      <c r="Y1260" s="85"/>
      <c r="AA1260" s="85"/>
      <c r="AB1260" s="85"/>
      <c r="AC1260" s="85"/>
      <c r="AD1260" s="85"/>
      <c r="AE1260" s="85"/>
      <c r="AF1260" s="85"/>
      <c r="AG1260" s="85"/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5"/>
      <c r="BD1260" s="85"/>
      <c r="BE1260" s="85"/>
      <c r="BF1260" s="85"/>
    </row>
    <row r="1261" spans="1:58" s="27" customFormat="1">
      <c r="A1261" s="250"/>
      <c r="B1261" s="250"/>
      <c r="C1261" s="250"/>
      <c r="D1261" s="250"/>
      <c r="S1261" s="32"/>
      <c r="W1261" s="85"/>
      <c r="X1261" s="85"/>
      <c r="Y1261" s="85"/>
      <c r="AA1261" s="85"/>
      <c r="AB1261" s="85"/>
      <c r="AC1261" s="85"/>
      <c r="AD1261" s="85"/>
      <c r="AE1261" s="85"/>
      <c r="AF1261" s="85"/>
      <c r="AG1261" s="85"/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5"/>
      <c r="AS1261" s="85"/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5"/>
      <c r="BD1261" s="85"/>
      <c r="BE1261" s="85"/>
      <c r="BF1261" s="85"/>
    </row>
    <row r="1262" spans="1:58" s="27" customFormat="1">
      <c r="A1262" s="250"/>
      <c r="B1262" s="250"/>
      <c r="C1262" s="250"/>
      <c r="D1262" s="250"/>
      <c r="S1262" s="32"/>
      <c r="W1262" s="85"/>
      <c r="X1262" s="85"/>
      <c r="Y1262" s="85"/>
      <c r="AA1262" s="85"/>
      <c r="AB1262" s="85"/>
      <c r="AC1262" s="85"/>
      <c r="AD1262" s="85"/>
      <c r="AE1262" s="85"/>
      <c r="AF1262" s="85"/>
      <c r="AG1262" s="85"/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</row>
    <row r="1263" spans="1:58" s="27" customFormat="1">
      <c r="A1263" s="250"/>
      <c r="B1263" s="250"/>
      <c r="C1263" s="250"/>
      <c r="D1263" s="250"/>
      <c r="S1263" s="32"/>
      <c r="W1263" s="85"/>
      <c r="X1263" s="85"/>
      <c r="Y1263" s="85"/>
      <c r="AA1263" s="85"/>
      <c r="AB1263" s="85"/>
      <c r="AC1263" s="85"/>
      <c r="AD1263" s="85"/>
      <c r="AE1263" s="85"/>
      <c r="AF1263" s="85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</row>
    <row r="1264" spans="1:58" s="27" customFormat="1">
      <c r="A1264" s="250"/>
      <c r="B1264" s="250"/>
      <c r="C1264" s="250"/>
      <c r="D1264" s="250"/>
      <c r="S1264" s="32"/>
      <c r="W1264" s="85"/>
      <c r="X1264" s="85"/>
      <c r="Y1264" s="85"/>
      <c r="AA1264" s="85"/>
      <c r="AB1264" s="85"/>
      <c r="AC1264" s="85"/>
      <c r="AD1264" s="85"/>
      <c r="AE1264" s="85"/>
      <c r="AF1264" s="85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</row>
    <row r="1265" spans="1:58" s="27" customFormat="1">
      <c r="A1265" s="250"/>
      <c r="B1265" s="250"/>
      <c r="C1265" s="250"/>
      <c r="D1265" s="250"/>
      <c r="S1265" s="32"/>
      <c r="W1265" s="85"/>
      <c r="X1265" s="85"/>
      <c r="Y1265" s="85"/>
      <c r="AA1265" s="85"/>
      <c r="AB1265" s="85"/>
      <c r="AC1265" s="85"/>
      <c r="AD1265" s="85"/>
      <c r="AE1265" s="85"/>
      <c r="AF1265" s="85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</row>
    <row r="1266" spans="1:58" s="27" customFormat="1">
      <c r="A1266" s="250"/>
      <c r="B1266" s="250"/>
      <c r="C1266" s="250"/>
      <c r="D1266" s="250"/>
      <c r="S1266" s="32"/>
      <c r="W1266" s="85"/>
      <c r="X1266" s="85"/>
      <c r="Y1266" s="85"/>
      <c r="AA1266" s="85"/>
      <c r="AB1266" s="85"/>
      <c r="AC1266" s="85"/>
      <c r="AD1266" s="85"/>
      <c r="AE1266" s="85"/>
      <c r="AF1266" s="85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</row>
    <row r="1267" spans="1:58" s="27" customFormat="1">
      <c r="A1267" s="250"/>
      <c r="B1267" s="250"/>
      <c r="C1267" s="250"/>
      <c r="D1267" s="250"/>
      <c r="S1267" s="32"/>
      <c r="W1267" s="85"/>
      <c r="X1267" s="85"/>
      <c r="Y1267" s="85"/>
      <c r="AA1267" s="85"/>
      <c r="AB1267" s="85"/>
      <c r="AC1267" s="85"/>
      <c r="AD1267" s="85"/>
      <c r="AE1267" s="85"/>
      <c r="AF1267" s="85"/>
      <c r="AG1267" s="85"/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5"/>
      <c r="BD1267" s="85"/>
      <c r="BE1267" s="85"/>
      <c r="BF1267" s="85"/>
    </row>
    <row r="1268" spans="1:58" s="27" customFormat="1">
      <c r="A1268" s="250"/>
      <c r="B1268" s="250"/>
      <c r="C1268" s="250"/>
      <c r="D1268" s="250"/>
      <c r="S1268" s="32"/>
      <c r="W1268" s="85"/>
      <c r="X1268" s="85"/>
      <c r="Y1268" s="85"/>
      <c r="AA1268" s="85"/>
      <c r="AB1268" s="85"/>
      <c r="AC1268" s="85"/>
      <c r="AD1268" s="85"/>
      <c r="AE1268" s="85"/>
      <c r="AF1268" s="85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</row>
    <row r="1269" spans="1:58" s="27" customFormat="1">
      <c r="A1269" s="250"/>
      <c r="B1269" s="250"/>
      <c r="C1269" s="250"/>
      <c r="D1269" s="250"/>
      <c r="S1269" s="32"/>
      <c r="W1269" s="85"/>
      <c r="X1269" s="85"/>
      <c r="Y1269" s="85"/>
      <c r="AA1269" s="85"/>
      <c r="AB1269" s="85"/>
      <c r="AC1269" s="85"/>
      <c r="AD1269" s="85"/>
      <c r="AE1269" s="85"/>
      <c r="AF1269" s="85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</row>
    <row r="1270" spans="1:58" ht="19.8">
      <c r="A1270" s="250"/>
      <c r="B1270" s="250"/>
      <c r="C1270" s="250"/>
      <c r="D1270" s="250"/>
      <c r="E1270" s="27"/>
      <c r="F1270" s="27"/>
      <c r="G1270" s="27"/>
      <c r="I1270" s="27"/>
      <c r="K1270" s="27"/>
      <c r="L1270" s="27"/>
      <c r="M1270" s="27"/>
      <c r="N1270" s="27"/>
      <c r="O1270" s="27"/>
      <c r="P1270" s="27"/>
      <c r="Q1270" s="250"/>
      <c r="R1270" s="27"/>
      <c r="S1270" s="27"/>
      <c r="T1270" s="26"/>
      <c r="U1270" s="251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85"/>
      <c r="AF1270" s="85"/>
      <c r="AG1270" s="85"/>
      <c r="AK1270" s="85"/>
      <c r="AR1270" s="263"/>
    </row>
    <row r="1271" spans="1:58" ht="19.8">
      <c r="A1271" s="250"/>
      <c r="B1271" s="250"/>
      <c r="C1271" s="250"/>
      <c r="D1271" s="250"/>
      <c r="E1271" s="27"/>
      <c r="F1271" s="27"/>
      <c r="G1271" s="27"/>
      <c r="I1271" s="27"/>
      <c r="K1271" s="27"/>
      <c r="L1271" s="27"/>
      <c r="M1271" s="27"/>
      <c r="N1271" s="27"/>
      <c r="O1271" s="27"/>
      <c r="P1271" s="27"/>
      <c r="Q1271" s="250"/>
      <c r="R1271" s="27"/>
      <c r="S1271" s="27"/>
      <c r="T1271" s="26"/>
      <c r="U1271" s="251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85"/>
      <c r="AF1271" s="85"/>
      <c r="AG1271" s="85"/>
      <c r="AK1271" s="85"/>
      <c r="AR1271" s="263"/>
    </row>
    <row r="1272" spans="1:58" ht="19.8">
      <c r="A1272" s="250"/>
      <c r="B1272" s="250"/>
      <c r="C1272" s="250"/>
      <c r="D1272" s="250"/>
      <c r="E1272" s="27"/>
      <c r="F1272" s="27"/>
      <c r="G1272" s="27"/>
      <c r="I1272" s="27"/>
      <c r="K1272" s="27"/>
      <c r="L1272" s="27"/>
      <c r="M1272" s="27"/>
      <c r="N1272" s="27"/>
      <c r="O1272" s="27"/>
      <c r="P1272" s="27"/>
      <c r="Q1272" s="27"/>
      <c r="R1272" s="27"/>
      <c r="S1272" s="26"/>
      <c r="T1272" s="251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85"/>
      <c r="AF1272" s="85"/>
      <c r="AG1272" s="85"/>
      <c r="AK1272" s="85"/>
      <c r="AQ1272" s="263"/>
    </row>
    <row r="1273" spans="1:58" ht="14.25" customHeight="1">
      <c r="A1273" s="250"/>
      <c r="B1273" s="250"/>
      <c r="C1273" s="250"/>
      <c r="D1273" s="250"/>
      <c r="E1273" s="27"/>
      <c r="F1273" s="27"/>
      <c r="G1273" s="27"/>
      <c r="I1273" s="27"/>
      <c r="K1273" s="27"/>
      <c r="L1273" s="27"/>
      <c r="M1273" s="27"/>
      <c r="N1273" s="27"/>
      <c r="O1273" s="27"/>
      <c r="P1273" s="27"/>
      <c r="Q1273" s="250"/>
      <c r="R1273" s="27"/>
      <c r="S1273" s="27"/>
      <c r="T1273" s="26"/>
      <c r="U1273" s="251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85"/>
      <c r="AF1273" s="85"/>
      <c r="AG1273" s="85"/>
      <c r="AK1273" s="85"/>
      <c r="AR1273" s="263"/>
    </row>
    <row r="1274" spans="1:58" ht="19.8">
      <c r="A1274" s="250"/>
      <c r="B1274" s="250"/>
      <c r="C1274" s="250"/>
      <c r="D1274" s="250"/>
      <c r="E1274" s="27"/>
      <c r="F1274" s="27"/>
      <c r="G1274" s="27"/>
      <c r="I1274" s="27"/>
      <c r="K1274" s="27"/>
      <c r="L1274" s="27"/>
      <c r="M1274" s="27"/>
      <c r="N1274" s="27"/>
      <c r="O1274" s="27"/>
      <c r="P1274" s="27"/>
      <c r="Q1274" s="250"/>
      <c r="R1274" s="27"/>
      <c r="S1274" s="27"/>
      <c r="T1274" s="26"/>
      <c r="U1274" s="251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85"/>
      <c r="AF1274" s="85"/>
      <c r="AG1274" s="85"/>
      <c r="AK1274" s="85"/>
      <c r="AR1274" s="263"/>
    </row>
    <row r="1275" spans="1:58" ht="19.8">
      <c r="A1275" s="250"/>
      <c r="B1275" s="250"/>
      <c r="C1275" s="250"/>
      <c r="D1275" s="250"/>
      <c r="E1275" s="27"/>
      <c r="F1275" s="27"/>
      <c r="G1275" s="27"/>
      <c r="I1275" s="27"/>
      <c r="K1275" s="27"/>
      <c r="L1275" s="27"/>
      <c r="M1275" s="27"/>
      <c r="N1275" s="27"/>
      <c r="O1275" s="27"/>
      <c r="P1275" s="27"/>
      <c r="Q1275" s="250"/>
      <c r="R1275" s="27"/>
      <c r="S1275" s="27"/>
      <c r="T1275" s="26"/>
      <c r="U1275" s="251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85"/>
      <c r="AF1275" s="85"/>
      <c r="AG1275" s="85"/>
      <c r="AK1275" s="85"/>
      <c r="AR1275" s="263"/>
    </row>
    <row r="1276" spans="1:58" ht="19.8">
      <c r="A1276" s="250"/>
      <c r="B1276" s="250"/>
      <c r="C1276" s="250"/>
      <c r="D1276" s="250"/>
      <c r="E1276" s="27"/>
      <c r="F1276" s="27"/>
      <c r="G1276" s="27"/>
      <c r="I1276" s="27"/>
      <c r="K1276" s="27"/>
      <c r="L1276" s="27"/>
      <c r="M1276" s="27"/>
      <c r="N1276" s="27"/>
      <c r="O1276" s="27"/>
      <c r="P1276" s="27"/>
      <c r="Q1276" s="250"/>
      <c r="R1276" s="27"/>
      <c r="S1276" s="27"/>
      <c r="T1276" s="26"/>
      <c r="U1276" s="251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85"/>
      <c r="AF1276" s="85"/>
      <c r="AG1276" s="85"/>
      <c r="AK1276" s="85"/>
      <c r="AR1276" s="263"/>
    </row>
    <row r="1277" spans="1:58" ht="19.8">
      <c r="A1277" s="250"/>
      <c r="B1277" s="250"/>
      <c r="C1277" s="250"/>
      <c r="D1277" s="250"/>
      <c r="E1277" s="27"/>
      <c r="F1277" s="27"/>
      <c r="G1277" s="27"/>
      <c r="I1277" s="27"/>
      <c r="K1277" s="27"/>
      <c r="L1277" s="27"/>
      <c r="M1277" s="27"/>
      <c r="N1277" s="27"/>
      <c r="O1277" s="27"/>
      <c r="P1277" s="27"/>
      <c r="Q1277" s="250"/>
      <c r="R1277" s="27"/>
      <c r="S1277" s="27"/>
      <c r="T1277" s="26"/>
      <c r="U1277" s="251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85"/>
      <c r="AF1277" s="85"/>
      <c r="AG1277" s="85"/>
      <c r="AK1277" s="85"/>
      <c r="AR1277" s="263"/>
    </row>
    <row r="1278" spans="1:58" s="27" customFormat="1">
      <c r="A1278" s="250"/>
      <c r="B1278" s="250"/>
      <c r="C1278" s="250"/>
      <c r="D1278" s="250"/>
      <c r="S1278" s="32"/>
      <c r="W1278" s="85"/>
      <c r="X1278" s="85"/>
      <c r="Y1278" s="85"/>
      <c r="AA1278" s="85"/>
      <c r="AB1278" s="85"/>
      <c r="AC1278" s="85"/>
      <c r="AD1278" s="85"/>
      <c r="AE1278" s="85"/>
      <c r="AF1278" s="85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</row>
    <row r="1279" spans="1:58" s="27" customFormat="1">
      <c r="A1279" s="250"/>
      <c r="B1279" s="250"/>
      <c r="C1279" s="250"/>
      <c r="D1279" s="250"/>
      <c r="S1279" s="32"/>
      <c r="W1279" s="85"/>
      <c r="X1279" s="85"/>
      <c r="Y1279" s="85"/>
      <c r="AA1279" s="85"/>
      <c r="AB1279" s="85"/>
      <c r="AC1279" s="85"/>
      <c r="AD1279" s="85"/>
      <c r="AE1279" s="85"/>
      <c r="AF1279" s="85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</row>
    <row r="1280" spans="1:58" s="27" customFormat="1">
      <c r="A1280" s="250"/>
      <c r="B1280" s="250"/>
      <c r="C1280" s="250"/>
      <c r="D1280" s="250"/>
      <c r="S1280" s="32"/>
      <c r="W1280" s="85"/>
      <c r="X1280" s="85"/>
      <c r="Y1280" s="85"/>
      <c r="AA1280" s="85"/>
      <c r="AB1280" s="85"/>
      <c r="AC1280" s="85"/>
      <c r="AD1280" s="85"/>
      <c r="AE1280" s="85"/>
      <c r="AF1280" s="85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</row>
    <row r="1281" spans="1:58" s="27" customFormat="1">
      <c r="A1281" s="250"/>
      <c r="B1281" s="250"/>
      <c r="C1281" s="250"/>
      <c r="D1281" s="250"/>
      <c r="S1281" s="32"/>
      <c r="W1281" s="85"/>
      <c r="X1281" s="85"/>
      <c r="Y1281" s="85"/>
      <c r="AA1281" s="85"/>
      <c r="AB1281" s="85"/>
      <c r="AC1281" s="85"/>
      <c r="AD1281" s="85"/>
      <c r="AE1281" s="85"/>
      <c r="AF1281" s="85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</row>
    <row r="1282" spans="1:58" s="27" customFormat="1">
      <c r="A1282" s="250"/>
      <c r="B1282" s="250"/>
      <c r="C1282" s="250"/>
      <c r="D1282" s="250"/>
      <c r="S1282" s="32"/>
      <c r="W1282" s="85"/>
      <c r="X1282" s="85"/>
      <c r="Y1282" s="85"/>
      <c r="AA1282" s="85"/>
      <c r="AB1282" s="85"/>
      <c r="AC1282" s="85"/>
      <c r="AD1282" s="85"/>
      <c r="AE1282" s="85"/>
      <c r="AF1282" s="85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</row>
    <row r="1283" spans="1:58">
      <c r="A1283" s="250"/>
      <c r="B1283" s="250"/>
      <c r="C1283" s="250"/>
      <c r="D1283" s="250"/>
      <c r="E1283" s="27"/>
      <c r="F1283" s="27"/>
      <c r="G1283" s="27"/>
      <c r="I1283" s="27"/>
      <c r="K1283" s="27"/>
      <c r="L1283" s="27"/>
      <c r="M1283" s="27"/>
      <c r="N1283" s="27"/>
      <c r="O1283" s="27"/>
      <c r="P1283" s="27"/>
      <c r="Q1283" s="27"/>
      <c r="R1283" s="27"/>
      <c r="T1283" s="27"/>
      <c r="U1283" s="27"/>
      <c r="V1283" s="27"/>
      <c r="W1283" s="85"/>
      <c r="X1283" s="85"/>
      <c r="Y1283" s="85"/>
      <c r="AA1283" s="85"/>
      <c r="AB1283" s="85"/>
      <c r="AC1283" s="85"/>
      <c r="AD1283" s="85"/>
      <c r="AE1283" s="85"/>
      <c r="AF1283" s="85"/>
      <c r="AG1283" s="85"/>
      <c r="AK1283" s="85"/>
    </row>
    <row r="1284" spans="1:58">
      <c r="A1284" s="250"/>
      <c r="B1284" s="250"/>
      <c r="C1284" s="250"/>
      <c r="D1284" s="250"/>
      <c r="E1284" s="27"/>
      <c r="F1284" s="27"/>
      <c r="G1284" s="27"/>
      <c r="I1284" s="27"/>
      <c r="K1284" s="27"/>
      <c r="L1284" s="27"/>
      <c r="M1284" s="27"/>
      <c r="N1284" s="27"/>
      <c r="O1284" s="27"/>
      <c r="P1284" s="27"/>
      <c r="Q1284" s="27"/>
      <c r="R1284" s="27"/>
      <c r="T1284" s="27"/>
      <c r="U1284" s="27"/>
      <c r="V1284" s="27"/>
      <c r="W1284" s="85"/>
      <c r="X1284" s="85"/>
      <c r="Y1284" s="85"/>
      <c r="AA1284" s="85"/>
      <c r="AB1284" s="85"/>
      <c r="AC1284" s="85"/>
      <c r="AD1284" s="85"/>
      <c r="AE1284" s="85"/>
      <c r="AF1284" s="85"/>
      <c r="AG1284" s="85"/>
      <c r="AK1284" s="85"/>
    </row>
    <row r="1285" spans="1:58">
      <c r="A1285" s="250"/>
      <c r="B1285" s="250"/>
      <c r="C1285" s="250"/>
      <c r="D1285" s="250"/>
      <c r="E1285" s="27"/>
      <c r="F1285" s="27"/>
      <c r="G1285" s="27"/>
      <c r="I1285" s="27"/>
      <c r="K1285" s="27"/>
      <c r="L1285" s="27"/>
      <c r="M1285" s="27"/>
      <c r="N1285" s="27"/>
      <c r="O1285" s="27"/>
      <c r="P1285" s="27"/>
      <c r="Q1285" s="27"/>
      <c r="R1285" s="27"/>
      <c r="T1285" s="27"/>
      <c r="U1285" s="27"/>
      <c r="V1285" s="27"/>
      <c r="W1285" s="85"/>
      <c r="X1285" s="85"/>
      <c r="Y1285" s="85"/>
      <c r="AA1285" s="85"/>
      <c r="AB1285" s="85"/>
      <c r="AC1285" s="85"/>
      <c r="AD1285" s="85"/>
      <c r="AE1285" s="85"/>
      <c r="AF1285" s="85"/>
      <c r="AG1285" s="85"/>
      <c r="AK1285" s="85"/>
    </row>
    <row r="1286" spans="1:58">
      <c r="A1286" s="250"/>
      <c r="B1286" s="250"/>
      <c r="C1286" s="250"/>
      <c r="D1286" s="250"/>
      <c r="E1286" s="27"/>
      <c r="F1286" s="27"/>
      <c r="G1286" s="27"/>
      <c r="I1286" s="27"/>
      <c r="K1286" s="27"/>
      <c r="L1286" s="27"/>
      <c r="M1286" s="27"/>
      <c r="N1286" s="27"/>
      <c r="O1286" s="27"/>
      <c r="P1286" s="27"/>
      <c r="Q1286" s="27"/>
      <c r="R1286" s="27"/>
      <c r="T1286" s="27"/>
      <c r="U1286" s="27"/>
      <c r="V1286" s="27"/>
      <c r="W1286" s="85"/>
      <c r="X1286" s="85"/>
      <c r="Y1286" s="85"/>
      <c r="AA1286" s="85"/>
      <c r="AB1286" s="85"/>
      <c r="AC1286" s="85"/>
      <c r="AD1286" s="85"/>
      <c r="AE1286" s="85"/>
      <c r="AF1286" s="85"/>
      <c r="AG1286" s="85"/>
      <c r="AK1286" s="85"/>
    </row>
    <row r="1287" spans="1:58">
      <c r="A1287" s="250"/>
      <c r="B1287" s="250"/>
      <c r="C1287" s="250"/>
      <c r="D1287" s="250"/>
      <c r="E1287" s="27"/>
      <c r="F1287" s="27"/>
      <c r="G1287" s="27"/>
      <c r="I1287" s="27"/>
      <c r="K1287" s="27"/>
      <c r="L1287" s="27"/>
      <c r="M1287" s="27"/>
      <c r="N1287" s="27"/>
      <c r="O1287" s="27"/>
      <c r="P1287" s="27"/>
      <c r="Q1287" s="27"/>
      <c r="R1287" s="27"/>
      <c r="T1287" s="27"/>
      <c r="U1287" s="27"/>
      <c r="V1287" s="27"/>
      <c r="W1287" s="85"/>
      <c r="X1287" s="85"/>
      <c r="Y1287" s="85"/>
      <c r="AA1287" s="85"/>
      <c r="AB1287" s="85"/>
      <c r="AC1287" s="85"/>
      <c r="AD1287" s="85"/>
      <c r="AE1287" s="85"/>
      <c r="AF1287" s="85"/>
      <c r="AG1287" s="85"/>
      <c r="AK1287" s="85"/>
    </row>
    <row r="1288" spans="1:58">
      <c r="A1288" s="250"/>
      <c r="B1288" s="250"/>
      <c r="C1288" s="250"/>
      <c r="D1288" s="250"/>
      <c r="E1288" s="27"/>
      <c r="F1288" s="27"/>
      <c r="G1288" s="27"/>
      <c r="I1288" s="27"/>
      <c r="K1288" s="27"/>
      <c r="L1288" s="27"/>
      <c r="M1288" s="27"/>
      <c r="N1288" s="27"/>
      <c r="O1288" s="27"/>
      <c r="P1288" s="27"/>
      <c r="Q1288" s="27"/>
      <c r="R1288" s="27"/>
      <c r="T1288" s="27"/>
      <c r="U1288" s="27"/>
      <c r="V1288" s="27"/>
      <c r="W1288" s="85"/>
      <c r="X1288" s="85"/>
      <c r="Y1288" s="85"/>
      <c r="AA1288" s="85"/>
      <c r="AB1288" s="85"/>
      <c r="AC1288" s="85"/>
      <c r="AD1288" s="85"/>
      <c r="AE1288" s="85"/>
      <c r="AF1288" s="85"/>
      <c r="AG1288" s="85"/>
      <c r="AK1288" s="85"/>
    </row>
    <row r="1289" spans="1:58">
      <c r="A1289" s="250"/>
      <c r="B1289" s="250"/>
      <c r="C1289" s="250"/>
      <c r="D1289" s="250"/>
      <c r="E1289" s="27"/>
      <c r="F1289" s="27"/>
      <c r="G1289" s="27"/>
      <c r="I1289" s="27"/>
      <c r="K1289" s="27"/>
      <c r="L1289" s="27"/>
      <c r="M1289" s="27"/>
      <c r="N1289" s="27"/>
      <c r="O1289" s="27"/>
      <c r="P1289" s="27"/>
      <c r="Q1289" s="27"/>
      <c r="R1289" s="27"/>
      <c r="T1289" s="27"/>
      <c r="U1289" s="27"/>
      <c r="V1289" s="27"/>
      <c r="W1289" s="85"/>
      <c r="X1289" s="85"/>
      <c r="Y1289" s="85"/>
      <c r="AA1289" s="85"/>
      <c r="AB1289" s="85"/>
      <c r="AC1289" s="85"/>
      <c r="AD1289" s="85"/>
      <c r="AE1289" s="85"/>
      <c r="AF1289" s="85"/>
      <c r="AG1289" s="85"/>
      <c r="AK1289" s="85"/>
    </row>
    <row r="1290" spans="1:58">
      <c r="A1290" s="250"/>
      <c r="B1290" s="250"/>
      <c r="C1290" s="250"/>
      <c r="D1290" s="250"/>
      <c r="E1290" s="27"/>
      <c r="F1290" s="27"/>
      <c r="G1290" s="27"/>
      <c r="I1290" s="27"/>
      <c r="K1290" s="27"/>
      <c r="L1290" s="27"/>
      <c r="M1290" s="27"/>
      <c r="N1290" s="27"/>
      <c r="O1290" s="27"/>
      <c r="P1290" s="27"/>
      <c r="Q1290" s="27"/>
      <c r="R1290" s="27"/>
      <c r="T1290" s="27"/>
      <c r="U1290" s="27"/>
      <c r="V1290" s="27"/>
      <c r="W1290" s="85"/>
      <c r="X1290" s="85"/>
      <c r="Y1290" s="85"/>
      <c r="AA1290" s="85"/>
      <c r="AB1290" s="85"/>
      <c r="AC1290" s="85"/>
      <c r="AD1290" s="85"/>
      <c r="AE1290" s="85"/>
      <c r="AF1290" s="85"/>
      <c r="AG1290" s="85"/>
      <c r="AK1290" s="85"/>
    </row>
    <row r="1291" spans="1:58">
      <c r="A1291" s="250"/>
      <c r="B1291" s="250"/>
      <c r="C1291" s="250"/>
      <c r="D1291" s="250"/>
      <c r="E1291" s="27"/>
      <c r="F1291" s="27"/>
      <c r="G1291" s="27"/>
      <c r="I1291" s="27"/>
      <c r="K1291" s="27"/>
      <c r="L1291" s="27"/>
      <c r="M1291" s="27"/>
      <c r="N1291" s="27"/>
      <c r="O1291" s="27"/>
      <c r="P1291" s="27"/>
      <c r="Q1291" s="27"/>
      <c r="R1291" s="27"/>
      <c r="T1291" s="27"/>
      <c r="U1291" s="27"/>
      <c r="V1291" s="27"/>
      <c r="W1291" s="85"/>
      <c r="X1291" s="85"/>
      <c r="Y1291" s="85"/>
      <c r="AA1291" s="85"/>
      <c r="AB1291" s="85"/>
      <c r="AC1291" s="85"/>
      <c r="AD1291" s="85"/>
      <c r="AE1291" s="85"/>
      <c r="AF1291" s="85"/>
      <c r="AG1291" s="85"/>
      <c r="AK1291" s="85"/>
    </row>
    <row r="1292" spans="1:58">
      <c r="A1292" s="250"/>
      <c r="B1292" s="250"/>
      <c r="C1292" s="250"/>
      <c r="D1292" s="250"/>
      <c r="E1292" s="27"/>
      <c r="F1292" s="27"/>
      <c r="G1292" s="27"/>
      <c r="I1292" s="27"/>
      <c r="K1292" s="27"/>
      <c r="L1292" s="27"/>
      <c r="M1292" s="27"/>
      <c r="N1292" s="27"/>
      <c r="O1292" s="27"/>
      <c r="P1292" s="27"/>
      <c r="Q1292" s="27"/>
      <c r="R1292" s="27"/>
      <c r="T1292" s="27"/>
      <c r="U1292" s="27"/>
      <c r="V1292" s="27"/>
      <c r="W1292" s="85"/>
      <c r="X1292" s="85"/>
      <c r="Y1292" s="85"/>
      <c r="AA1292" s="85"/>
      <c r="AB1292" s="85"/>
      <c r="AC1292" s="85"/>
      <c r="AD1292" s="85"/>
      <c r="AE1292" s="85"/>
      <c r="AF1292" s="85"/>
      <c r="AG1292" s="85"/>
      <c r="AK1292" s="85"/>
    </row>
    <row r="1293" spans="1:58" ht="19.8">
      <c r="A1293" s="250"/>
      <c r="B1293" s="250"/>
      <c r="C1293" s="250"/>
      <c r="D1293" s="250"/>
      <c r="E1293" s="27"/>
      <c r="F1293" s="27"/>
      <c r="G1293" s="27"/>
      <c r="I1293" s="27"/>
      <c r="K1293" s="27"/>
      <c r="L1293" s="27"/>
      <c r="M1293" s="27"/>
      <c r="N1293" s="27"/>
      <c r="O1293" s="27"/>
      <c r="P1293" s="27"/>
      <c r="Q1293" s="250"/>
      <c r="R1293" s="27"/>
      <c r="S1293" s="27"/>
      <c r="T1293" s="26"/>
      <c r="U1293" s="251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85"/>
      <c r="AF1293" s="85"/>
      <c r="AG1293" s="85"/>
      <c r="AK1293" s="85"/>
      <c r="AR1293" s="263"/>
    </row>
    <row r="1294" spans="1:58" ht="19.8">
      <c r="A1294" s="250"/>
      <c r="B1294" s="250"/>
      <c r="C1294" s="250"/>
      <c r="D1294" s="250"/>
      <c r="E1294" s="27"/>
      <c r="F1294" s="27"/>
      <c r="G1294" s="27"/>
      <c r="I1294" s="27"/>
      <c r="K1294" s="27"/>
      <c r="L1294" s="27"/>
      <c r="M1294" s="27"/>
      <c r="N1294" s="27"/>
      <c r="O1294" s="27"/>
      <c r="P1294" s="27"/>
      <c r="Q1294" s="250"/>
      <c r="R1294" s="27"/>
      <c r="S1294" s="27"/>
      <c r="T1294" s="26"/>
      <c r="U1294" s="251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85"/>
      <c r="AF1294" s="85"/>
      <c r="AG1294" s="85"/>
      <c r="AK1294" s="85"/>
      <c r="AR1294" s="263"/>
    </row>
    <row r="1295" spans="1:58" ht="19.8">
      <c r="A1295" s="250"/>
      <c r="B1295" s="250"/>
      <c r="C1295" s="250"/>
      <c r="D1295" s="250"/>
      <c r="E1295" s="27"/>
      <c r="F1295" s="27"/>
      <c r="G1295" s="27"/>
      <c r="I1295" s="27"/>
      <c r="K1295" s="27"/>
      <c r="L1295" s="27"/>
      <c r="M1295" s="27"/>
      <c r="N1295" s="27"/>
      <c r="O1295" s="27"/>
      <c r="P1295" s="27"/>
      <c r="Q1295" s="27"/>
      <c r="R1295" s="27"/>
      <c r="S1295" s="26"/>
      <c r="T1295" s="251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85"/>
      <c r="AF1295" s="85"/>
      <c r="AG1295" s="85"/>
      <c r="AK1295" s="85"/>
      <c r="AQ1295" s="263"/>
    </row>
    <row r="1296" spans="1:58" ht="14.25" customHeight="1">
      <c r="A1296" s="250"/>
      <c r="B1296" s="250"/>
      <c r="C1296" s="250"/>
      <c r="D1296" s="250"/>
      <c r="E1296" s="27"/>
      <c r="F1296" s="27"/>
      <c r="G1296" s="27"/>
      <c r="I1296" s="27"/>
      <c r="K1296" s="27"/>
      <c r="L1296" s="27"/>
      <c r="M1296" s="27"/>
      <c r="N1296" s="27"/>
      <c r="O1296" s="27"/>
      <c r="P1296" s="27"/>
      <c r="Q1296" s="250"/>
      <c r="R1296" s="27"/>
      <c r="S1296" s="27"/>
      <c r="T1296" s="26"/>
      <c r="U1296" s="251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85"/>
      <c r="AF1296" s="85"/>
      <c r="AG1296" s="85"/>
      <c r="AK1296" s="85"/>
      <c r="AR1296" s="263"/>
    </row>
    <row r="1297" spans="1:58" ht="19.8">
      <c r="A1297" s="250"/>
      <c r="B1297" s="250"/>
      <c r="C1297" s="250"/>
      <c r="D1297" s="250"/>
      <c r="E1297" s="27"/>
      <c r="F1297" s="27"/>
      <c r="G1297" s="27"/>
      <c r="I1297" s="27"/>
      <c r="K1297" s="27"/>
      <c r="L1297" s="27"/>
      <c r="M1297" s="27"/>
      <c r="N1297" s="27"/>
      <c r="O1297" s="27"/>
      <c r="P1297" s="27"/>
      <c r="Q1297" s="250"/>
      <c r="R1297" s="27"/>
      <c r="S1297" s="27"/>
      <c r="T1297" s="26"/>
      <c r="U1297" s="251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85"/>
      <c r="AF1297" s="85"/>
      <c r="AG1297" s="85"/>
      <c r="AK1297" s="85"/>
      <c r="AR1297" s="263"/>
    </row>
    <row r="1298" spans="1:58" ht="19.8">
      <c r="A1298" s="250"/>
      <c r="B1298" s="250"/>
      <c r="C1298" s="250"/>
      <c r="D1298" s="250"/>
      <c r="E1298" s="27"/>
      <c r="F1298" s="27"/>
      <c r="G1298" s="27"/>
      <c r="I1298" s="27"/>
      <c r="K1298" s="27"/>
      <c r="L1298" s="27"/>
      <c r="M1298" s="27"/>
      <c r="N1298" s="27"/>
      <c r="O1298" s="27"/>
      <c r="P1298" s="27"/>
      <c r="Q1298" s="250"/>
      <c r="R1298" s="27"/>
      <c r="S1298" s="27"/>
      <c r="T1298" s="26"/>
      <c r="U1298" s="251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85"/>
      <c r="AF1298" s="85"/>
      <c r="AG1298" s="85"/>
      <c r="AK1298" s="85"/>
      <c r="AR1298" s="263"/>
    </row>
    <row r="1299" spans="1:58" ht="19.8">
      <c r="A1299" s="250"/>
      <c r="B1299" s="250"/>
      <c r="C1299" s="250"/>
      <c r="D1299" s="250"/>
      <c r="E1299" s="27"/>
      <c r="F1299" s="27"/>
      <c r="G1299" s="27"/>
      <c r="I1299" s="27"/>
      <c r="K1299" s="27"/>
      <c r="L1299" s="27"/>
      <c r="M1299" s="27"/>
      <c r="N1299" s="27"/>
      <c r="O1299" s="27"/>
      <c r="P1299" s="27"/>
      <c r="Q1299" s="250"/>
      <c r="R1299" s="27"/>
      <c r="S1299" s="27"/>
      <c r="T1299" s="26"/>
      <c r="U1299" s="251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85"/>
      <c r="AF1299" s="85"/>
      <c r="AG1299" s="85"/>
      <c r="AK1299" s="85"/>
      <c r="AR1299" s="263"/>
    </row>
    <row r="1300" spans="1:58" ht="19.8">
      <c r="A1300" s="250"/>
      <c r="B1300" s="250"/>
      <c r="C1300" s="250"/>
      <c r="D1300" s="250"/>
      <c r="E1300" s="27"/>
      <c r="F1300" s="27"/>
      <c r="G1300" s="27"/>
      <c r="I1300" s="27"/>
      <c r="K1300" s="27"/>
      <c r="L1300" s="27"/>
      <c r="M1300" s="27"/>
      <c r="N1300" s="27"/>
      <c r="O1300" s="27"/>
      <c r="P1300" s="27"/>
      <c r="Q1300" s="250"/>
      <c r="R1300" s="27"/>
      <c r="S1300" s="27"/>
      <c r="T1300" s="26"/>
      <c r="U1300" s="251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85"/>
      <c r="AF1300" s="85"/>
      <c r="AG1300" s="85"/>
      <c r="AK1300" s="85"/>
      <c r="AR1300" s="263"/>
    </row>
    <row r="1301" spans="1:58" s="27" customFormat="1">
      <c r="A1301" s="250"/>
      <c r="B1301" s="250"/>
      <c r="C1301" s="250"/>
      <c r="D1301" s="250"/>
      <c r="S1301" s="32"/>
      <c r="W1301" s="85"/>
      <c r="X1301" s="85"/>
      <c r="Y1301" s="85"/>
      <c r="AA1301" s="85"/>
      <c r="AB1301" s="85"/>
      <c r="AC1301" s="85"/>
      <c r="AD1301" s="85"/>
      <c r="AE1301" s="85"/>
      <c r="AF1301" s="85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</row>
    <row r="1302" spans="1:58" s="27" customFormat="1">
      <c r="A1302" s="250"/>
      <c r="B1302" s="250"/>
      <c r="C1302" s="250"/>
      <c r="D1302" s="250"/>
      <c r="S1302" s="32"/>
      <c r="W1302" s="85"/>
      <c r="X1302" s="85"/>
      <c r="Y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</row>
    <row r="1303" spans="1:58" s="27" customFormat="1">
      <c r="A1303" s="250"/>
      <c r="B1303" s="250"/>
      <c r="C1303" s="250"/>
      <c r="D1303" s="250"/>
      <c r="S1303" s="32"/>
      <c r="W1303" s="85"/>
      <c r="X1303" s="85"/>
      <c r="Y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</row>
    <row r="1304" spans="1:58" s="27" customFormat="1">
      <c r="A1304" s="250"/>
      <c r="B1304" s="250"/>
      <c r="C1304" s="250"/>
      <c r="D1304" s="250"/>
      <c r="S1304" s="32"/>
      <c r="W1304" s="85"/>
      <c r="X1304" s="85"/>
      <c r="Y1304" s="85"/>
      <c r="AA1304" s="85"/>
      <c r="AB1304" s="85"/>
      <c r="AC1304" s="85"/>
      <c r="AD1304" s="85"/>
      <c r="AE1304" s="85"/>
      <c r="AF1304" s="85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</row>
    <row r="1305" spans="1:58" s="27" customFormat="1">
      <c r="A1305" s="250"/>
      <c r="B1305" s="250"/>
      <c r="C1305" s="250"/>
      <c r="D1305" s="250"/>
      <c r="S1305" s="32"/>
      <c r="W1305" s="85"/>
      <c r="X1305" s="85"/>
      <c r="Y1305" s="85"/>
      <c r="AA1305" s="85"/>
      <c r="AB1305" s="85"/>
      <c r="AC1305" s="85"/>
      <c r="AD1305" s="85"/>
      <c r="AE1305" s="85"/>
      <c r="AF1305" s="85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</row>
    <row r="1306" spans="1:58" s="27" customFormat="1">
      <c r="A1306" s="250"/>
      <c r="B1306" s="250"/>
      <c r="C1306" s="250"/>
      <c r="D1306" s="250"/>
      <c r="S1306" s="32"/>
      <c r="W1306" s="85"/>
      <c r="X1306" s="85"/>
      <c r="Y1306" s="85"/>
      <c r="AA1306" s="85"/>
      <c r="AB1306" s="85"/>
      <c r="AC1306" s="85"/>
      <c r="AD1306" s="85"/>
      <c r="AE1306" s="85"/>
      <c r="AF1306" s="85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</row>
    <row r="1307" spans="1:58" s="27" customFormat="1">
      <c r="A1307" s="250"/>
      <c r="B1307" s="250"/>
      <c r="C1307" s="250"/>
      <c r="D1307" s="250"/>
      <c r="S1307" s="32"/>
      <c r="W1307" s="85"/>
      <c r="X1307" s="85"/>
      <c r="Y1307" s="85"/>
      <c r="AA1307" s="85"/>
      <c r="AB1307" s="85"/>
      <c r="AC1307" s="85"/>
      <c r="AD1307" s="85"/>
      <c r="AE1307" s="85"/>
      <c r="AF1307" s="85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</row>
    <row r="1308" spans="1:58" s="27" customFormat="1">
      <c r="A1308" s="250"/>
      <c r="B1308" s="250"/>
      <c r="C1308" s="250"/>
      <c r="D1308" s="250"/>
      <c r="S1308" s="32"/>
      <c r="W1308" s="85"/>
      <c r="X1308" s="85"/>
      <c r="Y1308" s="85"/>
      <c r="AA1308" s="85"/>
      <c r="AB1308" s="85"/>
      <c r="AC1308" s="85"/>
      <c r="AD1308" s="85"/>
      <c r="AE1308" s="85"/>
      <c r="AF1308" s="85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</row>
    <row r="1309" spans="1:58" s="27" customFormat="1">
      <c r="A1309" s="250"/>
      <c r="B1309" s="250"/>
      <c r="C1309" s="250"/>
      <c r="D1309" s="250"/>
      <c r="S1309" s="32"/>
      <c r="W1309" s="85"/>
      <c r="X1309" s="85"/>
      <c r="Y1309" s="85"/>
      <c r="AA1309" s="85"/>
      <c r="AB1309" s="85"/>
      <c r="AC1309" s="85"/>
      <c r="AD1309" s="85"/>
      <c r="AE1309" s="85"/>
      <c r="AF1309" s="85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</row>
    <row r="1310" spans="1:58" s="27" customFormat="1">
      <c r="A1310" s="250"/>
      <c r="B1310" s="250"/>
      <c r="C1310" s="250"/>
      <c r="D1310" s="250"/>
      <c r="S1310" s="32"/>
      <c r="W1310" s="85"/>
      <c r="X1310" s="85"/>
      <c r="Y1310" s="85"/>
      <c r="AA1310" s="85"/>
      <c r="AB1310" s="85"/>
      <c r="AC1310" s="85"/>
      <c r="AD1310" s="85"/>
      <c r="AE1310" s="85"/>
      <c r="AF1310" s="85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</row>
    <row r="1311" spans="1:58" s="27" customFormat="1">
      <c r="A1311" s="250"/>
      <c r="B1311" s="250"/>
      <c r="C1311" s="250"/>
      <c r="D1311" s="250"/>
      <c r="S1311" s="32"/>
      <c r="W1311" s="85"/>
      <c r="X1311" s="85"/>
      <c r="Y1311" s="85"/>
      <c r="AA1311" s="85"/>
      <c r="AB1311" s="85"/>
      <c r="AC1311" s="85"/>
      <c r="AD1311" s="85"/>
      <c r="AE1311" s="85"/>
      <c r="AF1311" s="85"/>
      <c r="AG1311" s="85"/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5"/>
      <c r="BD1311" s="85"/>
      <c r="BE1311" s="85"/>
      <c r="BF1311" s="85"/>
    </row>
    <row r="1312" spans="1:58" s="27" customFormat="1">
      <c r="A1312" s="250"/>
      <c r="B1312" s="250"/>
      <c r="C1312" s="250"/>
      <c r="D1312" s="250"/>
      <c r="S1312" s="32"/>
      <c r="W1312" s="85"/>
      <c r="X1312" s="85"/>
      <c r="Y1312" s="85"/>
      <c r="AA1312" s="85"/>
      <c r="AB1312" s="85"/>
      <c r="AC1312" s="85"/>
      <c r="AD1312" s="85"/>
      <c r="AE1312" s="85"/>
      <c r="AF1312" s="85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</row>
    <row r="1313" spans="1:58" s="27" customFormat="1">
      <c r="A1313" s="250"/>
      <c r="B1313" s="250"/>
      <c r="C1313" s="250"/>
      <c r="D1313" s="250"/>
      <c r="S1313" s="32"/>
      <c r="W1313" s="85"/>
      <c r="X1313" s="85"/>
      <c r="Y1313" s="85"/>
      <c r="AA1313" s="85"/>
      <c r="AB1313" s="85"/>
      <c r="AC1313" s="85"/>
      <c r="AD1313" s="85"/>
      <c r="AE1313" s="85"/>
      <c r="AF1313" s="85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</row>
    <row r="1314" spans="1:58" s="27" customFormat="1">
      <c r="A1314" s="250"/>
      <c r="B1314" s="250"/>
      <c r="C1314" s="250"/>
      <c r="D1314" s="250"/>
      <c r="S1314" s="32"/>
      <c r="W1314" s="85"/>
      <c r="X1314" s="85"/>
      <c r="Y1314" s="85"/>
      <c r="AA1314" s="85"/>
      <c r="AB1314" s="85"/>
      <c r="AC1314" s="85"/>
      <c r="AD1314" s="85"/>
      <c r="AE1314" s="85"/>
      <c r="AF1314" s="85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</row>
    <row r="1315" spans="1:58" s="27" customFormat="1">
      <c r="A1315" s="250"/>
      <c r="B1315" s="250"/>
      <c r="C1315" s="250"/>
      <c r="D1315" s="250"/>
      <c r="S1315" s="32"/>
      <c r="W1315" s="85"/>
      <c r="X1315" s="85"/>
      <c r="Y1315" s="85"/>
      <c r="AA1315" s="85"/>
      <c r="AB1315" s="85"/>
      <c r="AC1315" s="85"/>
      <c r="AD1315" s="85"/>
      <c r="AE1315" s="85"/>
      <c r="AF1315" s="85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</row>
    <row r="1316" spans="1:58" ht="19.8">
      <c r="A1316" s="250"/>
      <c r="B1316" s="250"/>
      <c r="C1316" s="250"/>
      <c r="D1316" s="250"/>
      <c r="E1316" s="27"/>
      <c r="F1316" s="27"/>
      <c r="G1316" s="27"/>
      <c r="I1316" s="27"/>
      <c r="K1316" s="27"/>
      <c r="L1316" s="27"/>
      <c r="M1316" s="27"/>
      <c r="N1316" s="27"/>
      <c r="O1316" s="27"/>
      <c r="P1316" s="27"/>
      <c r="Q1316" s="250"/>
      <c r="R1316" s="27"/>
      <c r="S1316" s="27"/>
      <c r="T1316" s="26"/>
      <c r="U1316" s="251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85"/>
      <c r="AF1316" s="85"/>
      <c r="AG1316" s="85"/>
      <c r="AK1316" s="85"/>
      <c r="AR1316" s="263"/>
    </row>
    <row r="1317" spans="1:58" ht="19.8">
      <c r="A1317" s="250"/>
      <c r="B1317" s="250"/>
      <c r="C1317" s="250"/>
      <c r="D1317" s="250"/>
      <c r="E1317" s="27"/>
      <c r="F1317" s="27"/>
      <c r="G1317" s="27"/>
      <c r="I1317" s="27"/>
      <c r="K1317" s="27"/>
      <c r="L1317" s="27"/>
      <c r="M1317" s="27"/>
      <c r="N1317" s="27"/>
      <c r="O1317" s="27"/>
      <c r="P1317" s="27"/>
      <c r="Q1317" s="250"/>
      <c r="R1317" s="27"/>
      <c r="S1317" s="27"/>
      <c r="T1317" s="26"/>
      <c r="U1317" s="251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85"/>
      <c r="AF1317" s="85"/>
      <c r="AG1317" s="85"/>
      <c r="AK1317" s="85"/>
      <c r="AR1317" s="263"/>
    </row>
    <row r="1318" spans="1:58" ht="19.8">
      <c r="A1318" s="250"/>
      <c r="B1318" s="250"/>
      <c r="C1318" s="250"/>
      <c r="D1318" s="250"/>
      <c r="E1318" s="27"/>
      <c r="F1318" s="27"/>
      <c r="G1318" s="27"/>
      <c r="I1318" s="27"/>
      <c r="K1318" s="27"/>
      <c r="L1318" s="27"/>
      <c r="M1318" s="27"/>
      <c r="N1318" s="27"/>
      <c r="O1318" s="27"/>
      <c r="P1318" s="27"/>
      <c r="Q1318" s="27"/>
      <c r="R1318" s="27"/>
      <c r="S1318" s="26"/>
      <c r="T1318" s="251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85"/>
      <c r="AF1318" s="85"/>
      <c r="AG1318" s="85"/>
      <c r="AK1318" s="85"/>
      <c r="AQ1318" s="263"/>
    </row>
    <row r="1319" spans="1:58" ht="14.25" customHeight="1">
      <c r="A1319" s="250"/>
      <c r="B1319" s="250"/>
      <c r="C1319" s="250"/>
      <c r="D1319" s="250"/>
      <c r="E1319" s="27"/>
      <c r="F1319" s="27"/>
      <c r="G1319" s="27"/>
      <c r="I1319" s="27"/>
      <c r="K1319" s="27"/>
      <c r="L1319" s="27"/>
      <c r="M1319" s="27"/>
      <c r="N1319" s="27"/>
      <c r="O1319" s="27"/>
      <c r="P1319" s="27"/>
      <c r="Q1319" s="250"/>
      <c r="R1319" s="27"/>
      <c r="S1319" s="27"/>
      <c r="T1319" s="26"/>
      <c r="U1319" s="251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85"/>
      <c r="AF1319" s="85"/>
      <c r="AG1319" s="85"/>
      <c r="AK1319" s="85"/>
      <c r="AR1319" s="263"/>
    </row>
    <row r="1320" spans="1:58" ht="19.8">
      <c r="A1320" s="250"/>
      <c r="B1320" s="250"/>
      <c r="C1320" s="250"/>
      <c r="D1320" s="250"/>
      <c r="E1320" s="27"/>
      <c r="F1320" s="27"/>
      <c r="G1320" s="27"/>
      <c r="I1320" s="27"/>
      <c r="K1320" s="27"/>
      <c r="L1320" s="27"/>
      <c r="M1320" s="27"/>
      <c r="N1320" s="27"/>
      <c r="O1320" s="27"/>
      <c r="P1320" s="27"/>
      <c r="Q1320" s="250"/>
      <c r="R1320" s="27"/>
      <c r="S1320" s="27"/>
      <c r="T1320" s="26"/>
      <c r="U1320" s="251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85"/>
      <c r="AF1320" s="85"/>
      <c r="AG1320" s="85"/>
      <c r="AK1320" s="85"/>
      <c r="AR1320" s="263"/>
    </row>
    <row r="1321" spans="1:58" ht="19.8">
      <c r="A1321" s="250"/>
      <c r="B1321" s="250"/>
      <c r="C1321" s="250"/>
      <c r="D1321" s="250"/>
      <c r="E1321" s="27"/>
      <c r="F1321" s="27"/>
      <c r="G1321" s="27"/>
      <c r="I1321" s="27"/>
      <c r="K1321" s="27"/>
      <c r="L1321" s="27"/>
      <c r="M1321" s="27"/>
      <c r="N1321" s="27"/>
      <c r="O1321" s="27"/>
      <c r="P1321" s="27"/>
      <c r="Q1321" s="250"/>
      <c r="R1321" s="27"/>
      <c r="S1321" s="27"/>
      <c r="T1321" s="26"/>
      <c r="U1321" s="251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85"/>
      <c r="AF1321" s="85"/>
      <c r="AG1321" s="85"/>
      <c r="AK1321" s="85"/>
      <c r="AR1321" s="263"/>
    </row>
    <row r="1322" spans="1:58" ht="19.8">
      <c r="A1322" s="250"/>
      <c r="B1322" s="250"/>
      <c r="C1322" s="250"/>
      <c r="D1322" s="250"/>
      <c r="E1322" s="27"/>
      <c r="F1322" s="27"/>
      <c r="G1322" s="27"/>
      <c r="I1322" s="27"/>
      <c r="K1322" s="27"/>
      <c r="L1322" s="27"/>
      <c r="M1322" s="27"/>
      <c r="N1322" s="27"/>
      <c r="O1322" s="27"/>
      <c r="P1322" s="27"/>
      <c r="Q1322" s="250"/>
      <c r="R1322" s="27"/>
      <c r="S1322" s="27"/>
      <c r="T1322" s="26"/>
      <c r="U1322" s="251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85"/>
      <c r="AF1322" s="85"/>
      <c r="AG1322" s="85"/>
      <c r="AK1322" s="85"/>
      <c r="AR1322" s="263"/>
    </row>
    <row r="1323" spans="1:58" ht="19.8">
      <c r="A1323" s="250"/>
      <c r="B1323" s="250"/>
      <c r="C1323" s="250"/>
      <c r="D1323" s="250"/>
      <c r="E1323" s="27"/>
      <c r="F1323" s="27"/>
      <c r="G1323" s="27"/>
      <c r="I1323" s="27"/>
      <c r="K1323" s="27"/>
      <c r="L1323" s="27"/>
      <c r="M1323" s="27"/>
      <c r="N1323" s="27"/>
      <c r="O1323" s="27"/>
      <c r="P1323" s="27"/>
      <c r="Q1323" s="250"/>
      <c r="R1323" s="27"/>
      <c r="S1323" s="27"/>
      <c r="T1323" s="26"/>
      <c r="U1323" s="251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85"/>
      <c r="AF1323" s="85"/>
      <c r="AG1323" s="85"/>
      <c r="AK1323" s="85"/>
      <c r="AR1323" s="263"/>
    </row>
    <row r="1324" spans="1:58" s="27" customFormat="1">
      <c r="A1324" s="250"/>
      <c r="B1324" s="250"/>
      <c r="C1324" s="250"/>
      <c r="D1324" s="250"/>
      <c r="S1324" s="32"/>
      <c r="W1324" s="85"/>
      <c r="X1324" s="85"/>
      <c r="Y1324" s="85"/>
      <c r="AA1324" s="85"/>
      <c r="AB1324" s="85"/>
      <c r="AC1324" s="85"/>
      <c r="AD1324" s="85"/>
      <c r="AE1324" s="85"/>
      <c r="AF1324" s="85"/>
      <c r="AG1324" s="85"/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5"/>
      <c r="BD1324" s="85"/>
      <c r="BE1324" s="85"/>
      <c r="BF1324" s="85"/>
    </row>
    <row r="1325" spans="1:58">
      <c r="A1325" s="250"/>
      <c r="B1325" s="250"/>
      <c r="C1325" s="250"/>
      <c r="D1325" s="250"/>
      <c r="E1325" s="27"/>
      <c r="F1325" s="27"/>
      <c r="G1325" s="27"/>
      <c r="I1325" s="27"/>
      <c r="K1325" s="27"/>
      <c r="L1325" s="27"/>
      <c r="M1325" s="27"/>
      <c r="N1325" s="27"/>
      <c r="O1325" s="27"/>
      <c r="P1325" s="27"/>
      <c r="Q1325" s="27"/>
      <c r="R1325" s="27"/>
      <c r="T1325" s="27"/>
      <c r="U1325" s="27"/>
      <c r="V1325" s="27"/>
      <c r="W1325" s="85"/>
      <c r="X1325" s="85"/>
      <c r="Y1325" s="85"/>
      <c r="AA1325" s="85"/>
      <c r="AB1325" s="85"/>
      <c r="AC1325" s="85"/>
      <c r="AD1325" s="85"/>
      <c r="AE1325" s="85"/>
      <c r="AF1325" s="85"/>
      <c r="AG1325" s="85"/>
      <c r="AK1325" s="85"/>
    </row>
    <row r="1326" spans="1:58">
      <c r="A1326" s="250"/>
      <c r="B1326" s="250"/>
      <c r="C1326" s="250"/>
      <c r="D1326" s="250"/>
      <c r="E1326" s="27"/>
      <c r="F1326" s="27"/>
      <c r="G1326" s="27"/>
      <c r="I1326" s="27"/>
      <c r="K1326" s="27"/>
      <c r="L1326" s="27"/>
      <c r="M1326" s="27"/>
      <c r="N1326" s="27"/>
      <c r="O1326" s="27"/>
      <c r="P1326" s="27"/>
      <c r="Q1326" s="27"/>
      <c r="R1326" s="27"/>
      <c r="T1326" s="27"/>
      <c r="U1326" s="27"/>
      <c r="V1326" s="27"/>
      <c r="W1326" s="85"/>
      <c r="X1326" s="85"/>
      <c r="Y1326" s="85"/>
      <c r="AA1326" s="85"/>
      <c r="AB1326" s="85"/>
      <c r="AC1326" s="85"/>
      <c r="AD1326" s="85"/>
      <c r="AE1326" s="85"/>
      <c r="AF1326" s="85"/>
      <c r="AG1326" s="85"/>
      <c r="AK1326" s="85"/>
    </row>
    <row r="1327" spans="1:58">
      <c r="A1327" s="250"/>
      <c r="B1327" s="250"/>
      <c r="C1327" s="250"/>
      <c r="D1327" s="250"/>
      <c r="E1327" s="27"/>
      <c r="F1327" s="27"/>
      <c r="G1327" s="27"/>
      <c r="I1327" s="27"/>
      <c r="K1327" s="27"/>
      <c r="L1327" s="27"/>
      <c r="M1327" s="27"/>
      <c r="N1327" s="27"/>
      <c r="O1327" s="27"/>
      <c r="P1327" s="27"/>
      <c r="Q1327" s="27"/>
      <c r="R1327" s="27"/>
      <c r="T1327" s="27"/>
      <c r="U1327" s="27"/>
      <c r="V1327" s="27"/>
      <c r="W1327" s="85"/>
      <c r="X1327" s="85"/>
      <c r="Y1327" s="85"/>
      <c r="AA1327" s="85"/>
      <c r="AB1327" s="85"/>
      <c r="AC1327" s="85"/>
      <c r="AD1327" s="85"/>
      <c r="AE1327" s="85"/>
      <c r="AF1327" s="85"/>
      <c r="AG1327" s="85"/>
      <c r="AK1327" s="85"/>
    </row>
    <row r="1328" spans="1:58">
      <c r="A1328" s="250"/>
      <c r="B1328" s="250"/>
      <c r="C1328" s="250"/>
      <c r="D1328" s="250"/>
      <c r="E1328" s="27"/>
      <c r="F1328" s="27"/>
      <c r="G1328" s="27"/>
      <c r="I1328" s="27"/>
      <c r="K1328" s="27"/>
      <c r="L1328" s="27"/>
      <c r="M1328" s="27"/>
      <c r="N1328" s="27"/>
      <c r="O1328" s="27"/>
      <c r="P1328" s="27"/>
      <c r="Q1328" s="27"/>
      <c r="R1328" s="27"/>
      <c r="T1328" s="27"/>
      <c r="U1328" s="27"/>
      <c r="V1328" s="27"/>
      <c r="W1328" s="85"/>
      <c r="X1328" s="85"/>
      <c r="Y1328" s="85"/>
      <c r="AA1328" s="85"/>
      <c r="AB1328" s="85"/>
      <c r="AC1328" s="85"/>
      <c r="AD1328" s="85"/>
      <c r="AE1328" s="85"/>
      <c r="AF1328" s="85"/>
      <c r="AG1328" s="85"/>
      <c r="AK1328" s="85"/>
    </row>
    <row r="1329" spans="1:44">
      <c r="A1329" s="250"/>
      <c r="B1329" s="250"/>
      <c r="C1329" s="250"/>
      <c r="D1329" s="250"/>
      <c r="E1329" s="27"/>
      <c r="F1329" s="27"/>
      <c r="G1329" s="27"/>
      <c r="I1329" s="27"/>
      <c r="K1329" s="27"/>
      <c r="L1329" s="27"/>
      <c r="M1329" s="27"/>
      <c r="N1329" s="27"/>
      <c r="O1329" s="27"/>
      <c r="P1329" s="27"/>
      <c r="Q1329" s="27"/>
      <c r="R1329" s="27"/>
      <c r="T1329" s="27"/>
      <c r="U1329" s="27"/>
      <c r="V1329" s="27"/>
      <c r="W1329" s="85"/>
      <c r="X1329" s="85"/>
      <c r="Y1329" s="85"/>
      <c r="AA1329" s="85"/>
      <c r="AB1329" s="85"/>
      <c r="AC1329" s="85"/>
      <c r="AD1329" s="85"/>
      <c r="AE1329" s="85"/>
      <c r="AF1329" s="85"/>
      <c r="AG1329" s="85"/>
      <c r="AK1329" s="85"/>
    </row>
    <row r="1330" spans="1:44">
      <c r="A1330" s="250"/>
      <c r="B1330" s="250"/>
      <c r="C1330" s="250"/>
      <c r="D1330" s="250"/>
      <c r="E1330" s="27"/>
      <c r="F1330" s="27"/>
      <c r="G1330" s="27"/>
      <c r="I1330" s="27"/>
      <c r="K1330" s="27"/>
      <c r="L1330" s="27"/>
      <c r="M1330" s="27"/>
      <c r="N1330" s="27"/>
      <c r="O1330" s="27"/>
      <c r="P1330" s="27"/>
      <c r="Q1330" s="27"/>
      <c r="R1330" s="27"/>
      <c r="T1330" s="27"/>
      <c r="U1330" s="27"/>
      <c r="V1330" s="27"/>
      <c r="W1330" s="85"/>
      <c r="X1330" s="85"/>
      <c r="Y1330" s="85"/>
      <c r="AA1330" s="85"/>
      <c r="AB1330" s="85"/>
      <c r="AC1330" s="85"/>
      <c r="AD1330" s="85"/>
      <c r="AE1330" s="85"/>
      <c r="AF1330" s="85"/>
      <c r="AG1330" s="85"/>
      <c r="AK1330" s="85"/>
    </row>
    <row r="1331" spans="1:44">
      <c r="A1331" s="250"/>
      <c r="B1331" s="250"/>
      <c r="C1331" s="250"/>
      <c r="D1331" s="250"/>
      <c r="E1331" s="27"/>
      <c r="F1331" s="27"/>
      <c r="G1331" s="27"/>
      <c r="I1331" s="27"/>
      <c r="K1331" s="27"/>
      <c r="L1331" s="27"/>
      <c r="M1331" s="27"/>
      <c r="N1331" s="27"/>
      <c r="O1331" s="27"/>
      <c r="P1331" s="27"/>
      <c r="Q1331" s="27"/>
      <c r="R1331" s="27"/>
      <c r="T1331" s="27"/>
      <c r="U1331" s="27"/>
      <c r="V1331" s="27"/>
      <c r="W1331" s="85"/>
      <c r="X1331" s="85"/>
      <c r="Y1331" s="85"/>
      <c r="AA1331" s="85"/>
      <c r="AB1331" s="85"/>
      <c r="AC1331" s="85"/>
      <c r="AD1331" s="85"/>
      <c r="AE1331" s="85"/>
      <c r="AF1331" s="85"/>
      <c r="AG1331" s="85"/>
      <c r="AK1331" s="85"/>
    </row>
    <row r="1332" spans="1:44">
      <c r="A1332" s="250"/>
      <c r="B1332" s="250"/>
      <c r="C1332" s="250"/>
      <c r="D1332" s="250"/>
      <c r="E1332" s="27"/>
      <c r="F1332" s="27"/>
      <c r="G1332" s="27"/>
      <c r="I1332" s="27"/>
      <c r="K1332" s="27"/>
      <c r="L1332" s="27"/>
      <c r="M1332" s="27"/>
      <c r="N1332" s="27"/>
      <c r="O1332" s="27"/>
      <c r="P1332" s="27"/>
      <c r="Q1332" s="27"/>
      <c r="R1332" s="27"/>
      <c r="T1332" s="27"/>
      <c r="U1332" s="27"/>
      <c r="V1332" s="27"/>
      <c r="W1332" s="85"/>
      <c r="X1332" s="85"/>
      <c r="Y1332" s="85"/>
      <c r="AA1332" s="85"/>
      <c r="AB1332" s="85"/>
      <c r="AC1332" s="85"/>
      <c r="AD1332" s="85"/>
      <c r="AE1332" s="85"/>
      <c r="AF1332" s="85"/>
      <c r="AG1332" s="85"/>
      <c r="AK1332" s="85"/>
    </row>
    <row r="1333" spans="1:44">
      <c r="A1333" s="250"/>
      <c r="B1333" s="250"/>
      <c r="C1333" s="250"/>
      <c r="D1333" s="250"/>
      <c r="E1333" s="27"/>
      <c r="F1333" s="27"/>
      <c r="G1333" s="27"/>
      <c r="I1333" s="27"/>
      <c r="K1333" s="27"/>
      <c r="L1333" s="27"/>
      <c r="M1333" s="27"/>
      <c r="N1333" s="27"/>
      <c r="O1333" s="27"/>
      <c r="P1333" s="27"/>
      <c r="Q1333" s="27"/>
      <c r="R1333" s="27"/>
      <c r="T1333" s="27"/>
      <c r="U1333" s="27"/>
      <c r="V1333" s="27"/>
      <c r="W1333" s="85"/>
      <c r="X1333" s="85"/>
      <c r="Y1333" s="85"/>
      <c r="AA1333" s="85"/>
      <c r="AB1333" s="85"/>
      <c r="AC1333" s="85"/>
      <c r="AD1333" s="85"/>
      <c r="AE1333" s="85"/>
      <c r="AF1333" s="85"/>
      <c r="AG1333" s="85"/>
      <c r="AK1333" s="85"/>
    </row>
    <row r="1334" spans="1:44">
      <c r="A1334" s="250"/>
      <c r="B1334" s="250"/>
      <c r="C1334" s="250"/>
      <c r="D1334" s="250"/>
      <c r="E1334" s="27"/>
      <c r="F1334" s="27"/>
      <c r="G1334" s="27"/>
      <c r="I1334" s="27"/>
      <c r="K1334" s="27"/>
      <c r="L1334" s="27"/>
      <c r="M1334" s="27"/>
      <c r="N1334" s="27"/>
      <c r="O1334" s="27"/>
      <c r="P1334" s="27"/>
      <c r="Q1334" s="27"/>
      <c r="R1334" s="27"/>
      <c r="T1334" s="27"/>
      <c r="U1334" s="27"/>
      <c r="V1334" s="27"/>
      <c r="W1334" s="85"/>
      <c r="X1334" s="85"/>
      <c r="Y1334" s="85"/>
      <c r="AA1334" s="85"/>
      <c r="AB1334" s="85"/>
      <c r="AC1334" s="85"/>
      <c r="AD1334" s="85"/>
      <c r="AE1334" s="85"/>
      <c r="AF1334" s="85"/>
      <c r="AG1334" s="85"/>
      <c r="AK1334" s="85"/>
    </row>
    <row r="1335" spans="1:44">
      <c r="A1335" s="250"/>
      <c r="B1335" s="250"/>
      <c r="C1335" s="250"/>
      <c r="D1335" s="250"/>
      <c r="E1335" s="27"/>
      <c r="F1335" s="27"/>
      <c r="G1335" s="27"/>
      <c r="I1335" s="27"/>
      <c r="K1335" s="27"/>
      <c r="L1335" s="27"/>
      <c r="M1335" s="27"/>
      <c r="N1335" s="27"/>
      <c r="O1335" s="27"/>
      <c r="P1335" s="27"/>
      <c r="Q1335" s="27"/>
      <c r="R1335" s="27"/>
      <c r="T1335" s="27"/>
      <c r="U1335" s="27"/>
      <c r="V1335" s="27"/>
      <c r="W1335" s="85"/>
      <c r="X1335" s="85"/>
      <c r="Y1335" s="85"/>
      <c r="AA1335" s="85"/>
      <c r="AB1335" s="85"/>
      <c r="AC1335" s="85"/>
      <c r="AD1335" s="85"/>
      <c r="AE1335" s="85"/>
      <c r="AF1335" s="85"/>
      <c r="AG1335" s="85"/>
      <c r="AK1335" s="85"/>
    </row>
    <row r="1336" spans="1:44">
      <c r="A1336" s="250"/>
      <c r="B1336" s="250"/>
      <c r="C1336" s="250"/>
      <c r="D1336" s="250"/>
      <c r="E1336" s="27"/>
      <c r="F1336" s="27"/>
      <c r="G1336" s="27"/>
      <c r="I1336" s="27"/>
      <c r="K1336" s="27"/>
      <c r="L1336" s="27"/>
      <c r="M1336" s="27"/>
      <c r="N1336" s="27"/>
      <c r="O1336" s="27"/>
      <c r="P1336" s="27"/>
      <c r="Q1336" s="27"/>
      <c r="R1336" s="27"/>
      <c r="T1336" s="27"/>
      <c r="U1336" s="27"/>
      <c r="V1336" s="27"/>
      <c r="W1336" s="85"/>
      <c r="X1336" s="85"/>
      <c r="Y1336" s="85"/>
      <c r="AA1336" s="85"/>
      <c r="AB1336" s="85"/>
      <c r="AC1336" s="85"/>
      <c r="AD1336" s="85"/>
      <c r="AE1336" s="85"/>
      <c r="AF1336" s="85"/>
      <c r="AG1336" s="85"/>
      <c r="AK1336" s="85"/>
    </row>
    <row r="1337" spans="1:44">
      <c r="A1337" s="250"/>
      <c r="B1337" s="250"/>
      <c r="C1337" s="250"/>
      <c r="D1337" s="250"/>
      <c r="E1337" s="27"/>
      <c r="F1337" s="27"/>
      <c r="G1337" s="27"/>
      <c r="I1337" s="27"/>
      <c r="K1337" s="27"/>
      <c r="L1337" s="27"/>
      <c r="M1337" s="27"/>
      <c r="N1337" s="27"/>
      <c r="O1337" s="27"/>
      <c r="P1337" s="27"/>
      <c r="Q1337" s="27"/>
      <c r="R1337" s="27"/>
      <c r="T1337" s="27"/>
      <c r="U1337" s="27"/>
      <c r="V1337" s="27"/>
      <c r="W1337" s="85"/>
      <c r="X1337" s="85"/>
      <c r="Y1337" s="85"/>
      <c r="AA1337" s="85"/>
      <c r="AB1337" s="85"/>
      <c r="AC1337" s="85"/>
      <c r="AD1337" s="85"/>
      <c r="AE1337" s="85"/>
      <c r="AF1337" s="85"/>
      <c r="AG1337" s="85"/>
      <c r="AK1337" s="85"/>
    </row>
    <row r="1338" spans="1:44">
      <c r="A1338" s="250"/>
      <c r="B1338" s="250"/>
      <c r="C1338" s="250"/>
      <c r="D1338" s="250"/>
      <c r="E1338" s="27"/>
      <c r="F1338" s="27"/>
      <c r="G1338" s="27"/>
      <c r="I1338" s="27"/>
      <c r="K1338" s="27"/>
      <c r="L1338" s="27"/>
      <c r="M1338" s="27"/>
      <c r="N1338" s="27"/>
      <c r="O1338" s="27"/>
      <c r="P1338" s="27"/>
      <c r="Q1338" s="27"/>
      <c r="R1338" s="27"/>
      <c r="T1338" s="27"/>
      <c r="U1338" s="27"/>
      <c r="V1338" s="27"/>
      <c r="W1338" s="85"/>
      <c r="X1338" s="85"/>
      <c r="Y1338" s="85"/>
      <c r="AA1338" s="85"/>
      <c r="AB1338" s="85"/>
      <c r="AC1338" s="85"/>
      <c r="AD1338" s="85"/>
      <c r="AE1338" s="85"/>
      <c r="AF1338" s="85"/>
      <c r="AG1338" s="85"/>
      <c r="AK1338" s="85"/>
    </row>
    <row r="1339" spans="1:44" ht="19.8">
      <c r="A1339" s="250"/>
      <c r="B1339" s="250"/>
      <c r="C1339" s="250"/>
      <c r="D1339" s="250"/>
      <c r="E1339" s="27"/>
      <c r="F1339" s="27"/>
      <c r="G1339" s="27"/>
      <c r="I1339" s="27"/>
      <c r="K1339" s="27"/>
      <c r="L1339" s="27"/>
      <c r="M1339" s="27"/>
      <c r="N1339" s="27"/>
      <c r="O1339" s="27"/>
      <c r="P1339" s="27"/>
      <c r="Q1339" s="250"/>
      <c r="R1339" s="27"/>
      <c r="S1339" s="27"/>
      <c r="T1339" s="26"/>
      <c r="U1339" s="251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85"/>
      <c r="AF1339" s="85"/>
      <c r="AG1339" s="85"/>
      <c r="AK1339" s="85"/>
      <c r="AR1339" s="263"/>
    </row>
    <row r="1340" spans="1:44" ht="19.8">
      <c r="A1340" s="250"/>
      <c r="B1340" s="250"/>
      <c r="C1340" s="250"/>
      <c r="D1340" s="250"/>
      <c r="E1340" s="27"/>
      <c r="F1340" s="27"/>
      <c r="G1340" s="27"/>
      <c r="I1340" s="27"/>
      <c r="K1340" s="27"/>
      <c r="L1340" s="27"/>
      <c r="M1340" s="27"/>
      <c r="N1340" s="27"/>
      <c r="O1340" s="27"/>
      <c r="P1340" s="27"/>
      <c r="Q1340" s="250"/>
      <c r="R1340" s="27"/>
      <c r="S1340" s="27"/>
      <c r="T1340" s="26"/>
      <c r="U1340" s="251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85"/>
      <c r="AF1340" s="85"/>
      <c r="AG1340" s="85"/>
      <c r="AK1340" s="85"/>
      <c r="AR1340" s="263"/>
    </row>
    <row r="1341" spans="1:44" ht="19.8">
      <c r="A1341" s="250"/>
      <c r="B1341" s="250"/>
      <c r="C1341" s="250"/>
      <c r="D1341" s="250"/>
      <c r="E1341" s="27"/>
      <c r="F1341" s="27"/>
      <c r="G1341" s="27"/>
      <c r="I1341" s="27"/>
      <c r="K1341" s="27"/>
      <c r="L1341" s="27"/>
      <c r="M1341" s="27"/>
      <c r="N1341" s="27"/>
      <c r="O1341" s="27"/>
      <c r="P1341" s="27"/>
      <c r="Q1341" s="27"/>
      <c r="R1341" s="27"/>
      <c r="S1341" s="26"/>
      <c r="T1341" s="251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85"/>
      <c r="AF1341" s="85"/>
      <c r="AG1341" s="85"/>
      <c r="AK1341" s="85"/>
      <c r="AQ1341" s="263"/>
    </row>
    <row r="1342" spans="1:44" ht="14.25" customHeight="1">
      <c r="A1342" s="250"/>
      <c r="B1342" s="250"/>
      <c r="C1342" s="250"/>
      <c r="D1342" s="250"/>
      <c r="E1342" s="27"/>
      <c r="F1342" s="27"/>
      <c r="G1342" s="27"/>
      <c r="I1342" s="27"/>
      <c r="K1342" s="27"/>
      <c r="L1342" s="27"/>
      <c r="M1342" s="27"/>
      <c r="N1342" s="27"/>
      <c r="O1342" s="27"/>
      <c r="P1342" s="27"/>
      <c r="Q1342" s="250"/>
      <c r="R1342" s="27"/>
      <c r="S1342" s="27"/>
      <c r="T1342" s="26"/>
      <c r="U1342" s="251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85"/>
      <c r="AF1342" s="85"/>
      <c r="AG1342" s="85"/>
      <c r="AK1342" s="85"/>
      <c r="AR1342" s="263"/>
    </row>
    <row r="1343" spans="1:44" ht="19.8">
      <c r="A1343" s="250"/>
      <c r="B1343" s="250"/>
      <c r="C1343" s="250"/>
      <c r="D1343" s="250"/>
      <c r="E1343" s="27"/>
      <c r="F1343" s="27"/>
      <c r="G1343" s="27"/>
      <c r="I1343" s="27"/>
      <c r="K1343" s="27"/>
      <c r="L1343" s="27"/>
      <c r="M1343" s="27"/>
      <c r="N1343" s="27"/>
      <c r="O1343" s="27"/>
      <c r="P1343" s="27"/>
      <c r="Q1343" s="250"/>
      <c r="R1343" s="27"/>
      <c r="S1343" s="27"/>
      <c r="T1343" s="26"/>
      <c r="U1343" s="251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85"/>
      <c r="AF1343" s="85"/>
      <c r="AG1343" s="85"/>
      <c r="AK1343" s="85"/>
      <c r="AR1343" s="263"/>
    </row>
    <row r="1344" spans="1:44" ht="19.8">
      <c r="A1344" s="250"/>
      <c r="B1344" s="250"/>
      <c r="C1344" s="250"/>
      <c r="D1344" s="250"/>
      <c r="E1344" s="27"/>
      <c r="F1344" s="27"/>
      <c r="G1344" s="27"/>
      <c r="I1344" s="27"/>
      <c r="K1344" s="27"/>
      <c r="L1344" s="27"/>
      <c r="M1344" s="27"/>
      <c r="N1344" s="27"/>
      <c r="O1344" s="27"/>
      <c r="P1344" s="27"/>
      <c r="Q1344" s="250"/>
      <c r="R1344" s="27"/>
      <c r="S1344" s="27"/>
      <c r="T1344" s="26"/>
      <c r="U1344" s="251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85"/>
      <c r="AF1344" s="85"/>
      <c r="AG1344" s="85"/>
      <c r="AK1344" s="85"/>
      <c r="AR1344" s="263"/>
    </row>
    <row r="1345" spans="1:58" ht="19.8">
      <c r="A1345" s="250"/>
      <c r="B1345" s="250"/>
      <c r="C1345" s="250"/>
      <c r="D1345" s="250"/>
      <c r="E1345" s="27"/>
      <c r="F1345" s="27"/>
      <c r="G1345" s="27"/>
      <c r="I1345" s="27"/>
      <c r="K1345" s="27"/>
      <c r="L1345" s="27"/>
      <c r="M1345" s="27"/>
      <c r="N1345" s="27"/>
      <c r="O1345" s="27"/>
      <c r="P1345" s="27"/>
      <c r="Q1345" s="250"/>
      <c r="R1345" s="27"/>
      <c r="S1345" s="27"/>
      <c r="T1345" s="26"/>
      <c r="U1345" s="251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85"/>
      <c r="AF1345" s="85"/>
      <c r="AG1345" s="85"/>
      <c r="AK1345" s="85"/>
      <c r="AR1345" s="263"/>
    </row>
    <row r="1346" spans="1:58" ht="19.8">
      <c r="A1346" s="250"/>
      <c r="B1346" s="250"/>
      <c r="C1346" s="250"/>
      <c r="D1346" s="250"/>
      <c r="E1346" s="27"/>
      <c r="F1346" s="27"/>
      <c r="G1346" s="27"/>
      <c r="I1346" s="27"/>
      <c r="K1346" s="27"/>
      <c r="L1346" s="27"/>
      <c r="M1346" s="27"/>
      <c r="N1346" s="27"/>
      <c r="O1346" s="27"/>
      <c r="P1346" s="27"/>
      <c r="Q1346" s="250"/>
      <c r="R1346" s="27"/>
      <c r="S1346" s="27"/>
      <c r="T1346" s="26"/>
      <c r="U1346" s="251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85"/>
      <c r="AF1346" s="85"/>
      <c r="AG1346" s="85"/>
      <c r="AK1346" s="85"/>
      <c r="AR1346" s="263"/>
    </row>
    <row r="1347" spans="1:58">
      <c r="A1347" s="250"/>
      <c r="B1347" s="250"/>
      <c r="C1347" s="250"/>
      <c r="D1347" s="250"/>
      <c r="E1347" s="27"/>
      <c r="F1347" s="27"/>
      <c r="G1347" s="27"/>
      <c r="I1347" s="27"/>
      <c r="K1347" s="27"/>
      <c r="L1347" s="27"/>
      <c r="M1347" s="27"/>
      <c r="N1347" s="27"/>
      <c r="O1347" s="27"/>
      <c r="P1347" s="27"/>
      <c r="Q1347" s="27"/>
      <c r="R1347" s="27"/>
      <c r="T1347" s="27"/>
      <c r="U1347" s="27"/>
      <c r="V1347" s="27"/>
      <c r="W1347" s="85"/>
      <c r="X1347" s="85"/>
      <c r="Y1347" s="85"/>
      <c r="AA1347" s="85"/>
      <c r="AB1347" s="85"/>
      <c r="AC1347" s="85"/>
      <c r="AD1347" s="85"/>
      <c r="AE1347" s="85"/>
      <c r="AF1347" s="85"/>
      <c r="AG1347" s="85"/>
      <c r="AK1347" s="85"/>
    </row>
    <row r="1348" spans="1:58">
      <c r="A1348" s="250"/>
      <c r="B1348" s="250"/>
      <c r="C1348" s="250"/>
      <c r="D1348" s="250"/>
      <c r="E1348" s="27"/>
      <c r="F1348" s="27"/>
      <c r="G1348" s="27"/>
      <c r="I1348" s="27"/>
      <c r="K1348" s="27"/>
      <c r="L1348" s="27"/>
      <c r="M1348" s="27"/>
      <c r="N1348" s="27"/>
      <c r="O1348" s="27"/>
      <c r="P1348" s="27"/>
      <c r="Q1348" s="27"/>
      <c r="R1348" s="27"/>
      <c r="T1348" s="27"/>
      <c r="U1348" s="27"/>
      <c r="V1348" s="27"/>
      <c r="W1348" s="85"/>
      <c r="X1348" s="85"/>
      <c r="Y1348" s="85"/>
      <c r="AA1348" s="85"/>
      <c r="AB1348" s="85"/>
      <c r="AC1348" s="85"/>
      <c r="AD1348" s="85"/>
      <c r="AE1348" s="85"/>
      <c r="AF1348" s="85"/>
      <c r="AG1348" s="85"/>
      <c r="AK1348" s="85"/>
    </row>
    <row r="1349" spans="1:58">
      <c r="A1349" s="250"/>
      <c r="B1349" s="250"/>
      <c r="C1349" s="250"/>
      <c r="D1349" s="250"/>
      <c r="E1349" s="27"/>
      <c r="F1349" s="27"/>
      <c r="G1349" s="27"/>
      <c r="I1349" s="27"/>
      <c r="K1349" s="27"/>
      <c r="L1349" s="27"/>
      <c r="M1349" s="27"/>
      <c r="N1349" s="27"/>
      <c r="O1349" s="27"/>
      <c r="P1349" s="27"/>
      <c r="Q1349" s="27"/>
      <c r="R1349" s="27"/>
      <c r="T1349" s="27"/>
      <c r="U1349" s="27"/>
      <c r="V1349" s="27"/>
      <c r="W1349" s="85"/>
      <c r="X1349" s="85"/>
      <c r="Y1349" s="85"/>
      <c r="AA1349" s="85"/>
      <c r="AB1349" s="85"/>
      <c r="AC1349" s="85"/>
      <c r="AD1349" s="85"/>
      <c r="AE1349" s="85"/>
      <c r="AF1349" s="85"/>
      <c r="AG1349" s="85"/>
      <c r="AK1349" s="85"/>
    </row>
    <row r="1350" spans="1:58">
      <c r="A1350" s="250"/>
      <c r="B1350" s="250"/>
      <c r="C1350" s="250"/>
      <c r="D1350" s="250"/>
      <c r="E1350" s="27"/>
      <c r="F1350" s="27"/>
      <c r="G1350" s="27"/>
      <c r="I1350" s="27"/>
      <c r="K1350" s="27"/>
      <c r="L1350" s="27"/>
      <c r="M1350" s="27"/>
      <c r="N1350" s="27"/>
      <c r="O1350" s="27"/>
      <c r="P1350" s="27"/>
      <c r="Q1350" s="27"/>
      <c r="R1350" s="27"/>
      <c r="T1350" s="27"/>
      <c r="U1350" s="27"/>
      <c r="V1350" s="27"/>
      <c r="W1350" s="85"/>
      <c r="X1350" s="85"/>
      <c r="Y1350" s="85"/>
      <c r="AA1350" s="85"/>
      <c r="AB1350" s="85"/>
      <c r="AC1350" s="85"/>
      <c r="AD1350" s="85"/>
      <c r="AE1350" s="85"/>
      <c r="AF1350" s="85"/>
      <c r="AG1350" s="85"/>
      <c r="AK1350" s="85"/>
    </row>
    <row r="1351" spans="1:58">
      <c r="A1351" s="250"/>
      <c r="B1351" s="250"/>
      <c r="C1351" s="250"/>
      <c r="D1351" s="250"/>
      <c r="E1351" s="27"/>
      <c r="F1351" s="27"/>
      <c r="G1351" s="27"/>
      <c r="I1351" s="27"/>
      <c r="K1351" s="27"/>
      <c r="L1351" s="27"/>
      <c r="M1351" s="27"/>
      <c r="N1351" s="27"/>
      <c r="O1351" s="27"/>
      <c r="P1351" s="27"/>
      <c r="Q1351" s="27"/>
      <c r="R1351" s="27"/>
      <c r="T1351" s="27"/>
      <c r="U1351" s="27"/>
      <c r="V1351" s="27"/>
      <c r="W1351" s="85"/>
      <c r="X1351" s="85"/>
      <c r="Y1351" s="85"/>
      <c r="AA1351" s="85"/>
      <c r="AB1351" s="85"/>
      <c r="AC1351" s="85"/>
      <c r="AD1351" s="85"/>
      <c r="AE1351" s="85"/>
      <c r="AF1351" s="85"/>
      <c r="AG1351" s="85"/>
      <c r="AK1351" s="85"/>
    </row>
    <row r="1352" spans="1:58">
      <c r="A1352" s="250"/>
      <c r="B1352" s="250"/>
      <c r="C1352" s="250"/>
      <c r="D1352" s="250"/>
      <c r="E1352" s="27"/>
      <c r="F1352" s="27"/>
      <c r="G1352" s="27"/>
      <c r="I1352" s="27"/>
      <c r="K1352" s="27"/>
      <c r="L1352" s="27"/>
      <c r="M1352" s="27"/>
      <c r="N1352" s="27"/>
      <c r="O1352" s="27"/>
      <c r="P1352" s="27"/>
      <c r="Q1352" s="27"/>
      <c r="R1352" s="27"/>
      <c r="T1352" s="27"/>
      <c r="U1352" s="27"/>
      <c r="V1352" s="27"/>
      <c r="W1352" s="85"/>
      <c r="X1352" s="85"/>
      <c r="Y1352" s="85"/>
      <c r="AA1352" s="85"/>
      <c r="AB1352" s="85"/>
      <c r="AC1352" s="85"/>
      <c r="AD1352" s="85"/>
      <c r="AE1352" s="85"/>
      <c r="AF1352" s="85"/>
      <c r="AG1352" s="85"/>
      <c r="AK1352" s="85"/>
    </row>
    <row r="1353" spans="1:58">
      <c r="A1353" s="250"/>
      <c r="B1353" s="250"/>
      <c r="C1353" s="250"/>
      <c r="D1353" s="250"/>
      <c r="E1353" s="27"/>
      <c r="F1353" s="27"/>
      <c r="G1353" s="27"/>
      <c r="I1353" s="27"/>
      <c r="K1353" s="27"/>
      <c r="L1353" s="27"/>
      <c r="M1353" s="27"/>
      <c r="N1353" s="27"/>
      <c r="O1353" s="27"/>
      <c r="P1353" s="27"/>
      <c r="Q1353" s="27"/>
      <c r="R1353" s="27"/>
      <c r="T1353" s="27"/>
      <c r="U1353" s="27"/>
      <c r="V1353" s="27"/>
      <c r="W1353" s="85"/>
      <c r="X1353" s="85"/>
      <c r="Y1353" s="85"/>
      <c r="AA1353" s="85"/>
      <c r="AB1353" s="85"/>
      <c r="AC1353" s="85"/>
      <c r="AD1353" s="85"/>
      <c r="AE1353" s="85"/>
      <c r="AF1353" s="85"/>
      <c r="AG1353" s="85"/>
      <c r="AK1353" s="85"/>
    </row>
    <row r="1354" spans="1:58">
      <c r="A1354" s="250"/>
      <c r="B1354" s="250"/>
      <c r="C1354" s="250"/>
      <c r="D1354" s="250"/>
      <c r="E1354" s="27"/>
      <c r="F1354" s="27"/>
      <c r="G1354" s="27"/>
      <c r="I1354" s="27"/>
      <c r="K1354" s="27"/>
      <c r="L1354" s="27"/>
      <c r="M1354" s="27"/>
      <c r="N1354" s="27"/>
      <c r="O1354" s="27"/>
      <c r="P1354" s="27"/>
      <c r="Q1354" s="27"/>
      <c r="R1354" s="27"/>
      <c r="T1354" s="27"/>
      <c r="U1354" s="27"/>
      <c r="V1354" s="27"/>
      <c r="W1354" s="85"/>
      <c r="X1354" s="85"/>
      <c r="Y1354" s="85"/>
      <c r="AA1354" s="85"/>
      <c r="AB1354" s="85"/>
      <c r="AC1354" s="85"/>
      <c r="AD1354" s="85"/>
      <c r="AE1354" s="85"/>
      <c r="AF1354" s="85"/>
      <c r="AG1354" s="85"/>
      <c r="AK1354" s="85"/>
    </row>
    <row r="1355" spans="1:58">
      <c r="A1355" s="250"/>
      <c r="B1355" s="250"/>
      <c r="C1355" s="250"/>
      <c r="D1355" s="250"/>
      <c r="E1355" s="27"/>
      <c r="F1355" s="27"/>
      <c r="G1355" s="27"/>
      <c r="I1355" s="27"/>
      <c r="K1355" s="27"/>
      <c r="L1355" s="27"/>
      <c r="M1355" s="27"/>
      <c r="N1355" s="27"/>
      <c r="O1355" s="27"/>
      <c r="P1355" s="27"/>
      <c r="Q1355" s="27"/>
      <c r="R1355" s="27"/>
      <c r="T1355" s="27"/>
      <c r="U1355" s="27"/>
      <c r="V1355" s="27"/>
      <c r="W1355" s="85"/>
      <c r="X1355" s="85"/>
      <c r="Y1355" s="85"/>
      <c r="AA1355" s="85"/>
      <c r="AB1355" s="85"/>
      <c r="AC1355" s="85"/>
      <c r="AD1355" s="85"/>
      <c r="AE1355" s="85"/>
      <c r="AF1355" s="85"/>
      <c r="AG1355" s="85"/>
      <c r="AK1355" s="85"/>
    </row>
    <row r="1356" spans="1:58">
      <c r="A1356" s="250"/>
      <c r="B1356" s="250"/>
      <c r="C1356" s="250"/>
      <c r="D1356" s="250"/>
      <c r="E1356" s="27"/>
      <c r="F1356" s="27"/>
      <c r="G1356" s="27"/>
      <c r="I1356" s="27"/>
      <c r="K1356" s="27"/>
      <c r="L1356" s="27"/>
      <c r="M1356" s="27"/>
      <c r="N1356" s="27"/>
      <c r="O1356" s="27"/>
      <c r="P1356" s="27"/>
      <c r="Q1356" s="27"/>
      <c r="R1356" s="27"/>
      <c r="T1356" s="27"/>
      <c r="U1356" s="27"/>
      <c r="V1356" s="27"/>
      <c r="W1356" s="85"/>
      <c r="X1356" s="85"/>
      <c r="Y1356" s="85"/>
      <c r="AA1356" s="85"/>
      <c r="AB1356" s="85"/>
      <c r="AC1356" s="85"/>
      <c r="AD1356" s="85"/>
      <c r="AE1356" s="85"/>
      <c r="AF1356" s="85"/>
      <c r="AG1356" s="85"/>
      <c r="AK1356" s="85"/>
    </row>
    <row r="1357" spans="1:58">
      <c r="A1357" s="250"/>
      <c r="B1357" s="250"/>
      <c r="C1357" s="250"/>
      <c r="D1357" s="250"/>
      <c r="E1357" s="27"/>
      <c r="F1357" s="27"/>
      <c r="G1357" s="27"/>
      <c r="I1357" s="27"/>
      <c r="K1357" s="27"/>
      <c r="L1357" s="27"/>
      <c r="M1357" s="27"/>
      <c r="N1357" s="27"/>
      <c r="O1357" s="27"/>
      <c r="P1357" s="27"/>
      <c r="Q1357" s="27"/>
      <c r="R1357" s="27"/>
      <c r="T1357" s="27"/>
      <c r="U1357" s="27"/>
      <c r="V1357" s="27"/>
      <c r="W1357" s="85"/>
      <c r="X1357" s="85"/>
      <c r="Y1357" s="85"/>
      <c r="AA1357" s="85"/>
      <c r="AB1357" s="85"/>
      <c r="AC1357" s="85"/>
      <c r="AD1357" s="85"/>
      <c r="AE1357" s="85"/>
      <c r="AF1357" s="85"/>
      <c r="AG1357" s="85"/>
      <c r="AK1357" s="85"/>
    </row>
    <row r="1358" spans="1:58">
      <c r="A1358" s="250"/>
      <c r="B1358" s="250"/>
      <c r="C1358" s="250"/>
      <c r="D1358" s="250"/>
      <c r="E1358" s="27"/>
      <c r="F1358" s="27"/>
      <c r="G1358" s="27"/>
      <c r="I1358" s="27"/>
      <c r="K1358" s="27"/>
      <c r="L1358" s="27"/>
      <c r="M1358" s="27"/>
      <c r="N1358" s="27"/>
      <c r="O1358" s="27"/>
      <c r="P1358" s="27"/>
      <c r="Q1358" s="27"/>
      <c r="R1358" s="27"/>
      <c r="T1358" s="27"/>
      <c r="U1358" s="27"/>
      <c r="V1358" s="27"/>
      <c r="W1358" s="85"/>
      <c r="X1358" s="85"/>
      <c r="Y1358" s="85"/>
      <c r="AA1358" s="85"/>
      <c r="AB1358" s="85"/>
      <c r="AC1358" s="85"/>
      <c r="AD1358" s="85"/>
      <c r="AE1358" s="85"/>
      <c r="AF1358" s="85"/>
      <c r="AG1358" s="85"/>
      <c r="AK1358" s="85"/>
    </row>
    <row r="1359" spans="1:58" s="27" customFormat="1">
      <c r="A1359" s="250"/>
      <c r="B1359" s="250"/>
      <c r="C1359" s="250"/>
      <c r="D1359" s="250"/>
      <c r="S1359" s="32"/>
      <c r="W1359" s="85"/>
      <c r="X1359" s="85"/>
      <c r="Y1359" s="85"/>
      <c r="AA1359" s="85"/>
      <c r="AB1359" s="85"/>
      <c r="AC1359" s="85"/>
      <c r="AD1359" s="85"/>
      <c r="AE1359" s="85"/>
      <c r="AF1359" s="85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5"/>
    </row>
    <row r="1360" spans="1:58" s="27" customFormat="1">
      <c r="A1360" s="250"/>
      <c r="B1360" s="250"/>
      <c r="C1360" s="250"/>
      <c r="D1360" s="250"/>
      <c r="S1360" s="32"/>
      <c r="W1360" s="85"/>
      <c r="X1360" s="85"/>
      <c r="Y1360" s="85"/>
      <c r="AA1360" s="85"/>
      <c r="AB1360" s="85"/>
      <c r="AC1360" s="85"/>
      <c r="AD1360" s="85"/>
      <c r="AE1360" s="85"/>
      <c r="AF1360" s="85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5"/>
    </row>
    <row r="1361" spans="1:58" s="27" customFormat="1">
      <c r="A1361" s="250"/>
      <c r="B1361" s="250"/>
      <c r="C1361" s="250"/>
      <c r="D1361" s="250"/>
      <c r="S1361" s="32"/>
      <c r="W1361" s="85"/>
      <c r="X1361" s="85"/>
      <c r="Y1361" s="85"/>
      <c r="AA1361" s="85"/>
      <c r="AB1361" s="85"/>
      <c r="AC1361" s="85"/>
      <c r="AD1361" s="85"/>
      <c r="AE1361" s="85"/>
      <c r="AF1361" s="85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5"/>
    </row>
    <row r="1362" spans="1:58" ht="19.8">
      <c r="A1362" s="250"/>
      <c r="B1362" s="250"/>
      <c r="C1362" s="250"/>
      <c r="D1362" s="250"/>
      <c r="E1362" s="27"/>
      <c r="F1362" s="27"/>
      <c r="G1362" s="27"/>
      <c r="I1362" s="27"/>
      <c r="K1362" s="27"/>
      <c r="L1362" s="27"/>
      <c r="M1362" s="27"/>
      <c r="N1362" s="27"/>
      <c r="O1362" s="27"/>
      <c r="P1362" s="27"/>
      <c r="Q1362" s="250"/>
      <c r="R1362" s="27"/>
      <c r="S1362" s="27"/>
      <c r="T1362" s="26"/>
      <c r="U1362" s="251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85"/>
      <c r="AF1362" s="85"/>
      <c r="AG1362" s="85"/>
      <c r="AK1362" s="85"/>
      <c r="AR1362" s="263"/>
    </row>
    <row r="1363" spans="1:58" ht="19.8">
      <c r="A1363" s="250"/>
      <c r="B1363" s="250"/>
      <c r="C1363" s="250"/>
      <c r="D1363" s="250"/>
      <c r="E1363" s="27"/>
      <c r="F1363" s="27"/>
      <c r="G1363" s="27"/>
      <c r="I1363" s="27"/>
      <c r="K1363" s="27"/>
      <c r="L1363" s="27"/>
      <c r="M1363" s="27"/>
      <c r="N1363" s="27"/>
      <c r="O1363" s="27"/>
      <c r="P1363" s="27"/>
      <c r="Q1363" s="250"/>
      <c r="R1363" s="27"/>
      <c r="S1363" s="27"/>
      <c r="T1363" s="26"/>
      <c r="U1363" s="251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85"/>
      <c r="AF1363" s="85"/>
      <c r="AG1363" s="85"/>
      <c r="AK1363" s="85"/>
      <c r="AR1363" s="263"/>
    </row>
    <row r="1364" spans="1:58" ht="19.8">
      <c r="A1364" s="250"/>
      <c r="B1364" s="250"/>
      <c r="C1364" s="250"/>
      <c r="D1364" s="250"/>
      <c r="E1364" s="27"/>
      <c r="F1364" s="27"/>
      <c r="G1364" s="27"/>
      <c r="I1364" s="27"/>
      <c r="K1364" s="27"/>
      <c r="L1364" s="27"/>
      <c r="M1364" s="27"/>
      <c r="N1364" s="27"/>
      <c r="O1364" s="27"/>
      <c r="P1364" s="27"/>
      <c r="Q1364" s="27"/>
      <c r="R1364" s="27"/>
      <c r="S1364" s="26"/>
      <c r="T1364" s="251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85"/>
      <c r="AF1364" s="85"/>
      <c r="AG1364" s="85"/>
      <c r="AK1364" s="85"/>
      <c r="AQ1364" s="263"/>
    </row>
    <row r="1365" spans="1:58" ht="14.25" customHeight="1">
      <c r="A1365" s="250"/>
      <c r="B1365" s="250"/>
      <c r="C1365" s="250"/>
      <c r="D1365" s="250"/>
      <c r="E1365" s="27"/>
      <c r="F1365" s="27"/>
      <c r="G1365" s="27"/>
      <c r="I1365" s="27"/>
      <c r="K1365" s="27"/>
      <c r="L1365" s="27"/>
      <c r="M1365" s="27"/>
      <c r="N1365" s="27"/>
      <c r="O1365" s="27"/>
      <c r="P1365" s="27"/>
      <c r="Q1365" s="250"/>
      <c r="R1365" s="27"/>
      <c r="S1365" s="27"/>
      <c r="T1365" s="26"/>
      <c r="U1365" s="251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85"/>
      <c r="AF1365" s="85"/>
      <c r="AG1365" s="85"/>
      <c r="AK1365" s="85"/>
      <c r="AR1365" s="263"/>
    </row>
    <row r="1366" spans="1:58" ht="19.8">
      <c r="A1366" s="250"/>
      <c r="B1366" s="250"/>
      <c r="C1366" s="250"/>
      <c r="D1366" s="250"/>
      <c r="E1366" s="27"/>
      <c r="F1366" s="27"/>
      <c r="G1366" s="27"/>
      <c r="I1366" s="27"/>
      <c r="K1366" s="27"/>
      <c r="L1366" s="27"/>
      <c r="M1366" s="27"/>
      <c r="N1366" s="27"/>
      <c r="O1366" s="27"/>
      <c r="P1366" s="27"/>
      <c r="Q1366" s="250"/>
      <c r="R1366" s="27"/>
      <c r="S1366" s="27"/>
      <c r="T1366" s="26"/>
      <c r="U1366" s="251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85"/>
      <c r="AF1366" s="85"/>
      <c r="AG1366" s="85"/>
      <c r="AK1366" s="85"/>
      <c r="AR1366" s="263"/>
    </row>
    <row r="1367" spans="1:58" ht="19.8">
      <c r="A1367" s="250"/>
      <c r="B1367" s="250"/>
      <c r="C1367" s="250"/>
      <c r="D1367" s="250"/>
      <c r="E1367" s="27"/>
      <c r="F1367" s="27"/>
      <c r="G1367" s="27"/>
      <c r="I1367" s="27"/>
      <c r="K1367" s="27"/>
      <c r="L1367" s="27"/>
      <c r="M1367" s="27"/>
      <c r="N1367" s="27"/>
      <c r="O1367" s="27"/>
      <c r="P1367" s="27"/>
      <c r="Q1367" s="250"/>
      <c r="R1367" s="27"/>
      <c r="S1367" s="27"/>
      <c r="T1367" s="26"/>
      <c r="U1367" s="251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85"/>
      <c r="AF1367" s="85"/>
      <c r="AG1367" s="85"/>
      <c r="AK1367" s="85"/>
      <c r="AR1367" s="263"/>
    </row>
    <row r="1368" spans="1:58" ht="19.8">
      <c r="A1368" s="250"/>
      <c r="B1368" s="250"/>
      <c r="C1368" s="250"/>
      <c r="D1368" s="250"/>
      <c r="E1368" s="27"/>
      <c r="F1368" s="27"/>
      <c r="G1368" s="27"/>
      <c r="I1368" s="27"/>
      <c r="K1368" s="27"/>
      <c r="L1368" s="27"/>
      <c r="M1368" s="27"/>
      <c r="N1368" s="27"/>
      <c r="O1368" s="27"/>
      <c r="P1368" s="27"/>
      <c r="Q1368" s="250"/>
      <c r="R1368" s="27"/>
      <c r="S1368" s="27"/>
      <c r="T1368" s="26"/>
      <c r="U1368" s="251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85"/>
      <c r="AF1368" s="85"/>
      <c r="AG1368" s="85"/>
      <c r="AK1368" s="85"/>
      <c r="AR1368" s="263"/>
    </row>
    <row r="1369" spans="1:58" ht="19.8">
      <c r="A1369" s="250"/>
      <c r="B1369" s="250"/>
      <c r="C1369" s="250"/>
      <c r="D1369" s="250"/>
      <c r="E1369" s="27"/>
      <c r="F1369" s="27"/>
      <c r="G1369" s="27"/>
      <c r="I1369" s="27"/>
      <c r="K1369" s="27"/>
      <c r="L1369" s="27"/>
      <c r="M1369" s="27"/>
      <c r="N1369" s="27"/>
      <c r="O1369" s="27"/>
      <c r="P1369" s="27"/>
      <c r="Q1369" s="250"/>
      <c r="R1369" s="27"/>
      <c r="S1369" s="27"/>
      <c r="T1369" s="26"/>
      <c r="U1369" s="251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85"/>
      <c r="AF1369" s="85"/>
      <c r="AG1369" s="85"/>
      <c r="AK1369" s="85"/>
      <c r="AR1369" s="263"/>
    </row>
    <row r="1370" spans="1:58" s="27" customFormat="1">
      <c r="A1370" s="250"/>
      <c r="B1370" s="250"/>
      <c r="C1370" s="250"/>
      <c r="D1370" s="250"/>
      <c r="S1370" s="32"/>
      <c r="W1370" s="85"/>
      <c r="X1370" s="85"/>
      <c r="Y1370" s="85"/>
      <c r="AA1370" s="85"/>
      <c r="AB1370" s="85"/>
      <c r="AC1370" s="85"/>
      <c r="AD1370" s="85"/>
      <c r="AE1370" s="85"/>
      <c r="AF1370" s="85"/>
      <c r="AG1370" s="85"/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5"/>
      <c r="BD1370" s="85"/>
      <c r="BE1370" s="85"/>
      <c r="BF1370" s="85"/>
    </row>
    <row r="1371" spans="1:58" s="27" customFormat="1">
      <c r="A1371" s="250"/>
      <c r="B1371" s="250"/>
      <c r="C1371" s="250"/>
      <c r="D1371" s="250"/>
      <c r="S1371" s="32"/>
      <c r="W1371" s="85"/>
      <c r="X1371" s="85"/>
      <c r="Y1371" s="85"/>
      <c r="AA1371" s="85"/>
      <c r="AB1371" s="85"/>
      <c r="AC1371" s="85"/>
      <c r="AD1371" s="85"/>
      <c r="AE1371" s="85"/>
      <c r="AF1371" s="85"/>
      <c r="AG1371" s="85"/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5"/>
      <c r="BD1371" s="85"/>
      <c r="BE1371" s="85"/>
      <c r="BF1371" s="85"/>
    </row>
    <row r="1372" spans="1:58" s="27" customFormat="1">
      <c r="A1372" s="250"/>
      <c r="B1372" s="250"/>
      <c r="C1372" s="250"/>
      <c r="D1372" s="250"/>
      <c r="S1372" s="32"/>
      <c r="W1372" s="85"/>
      <c r="X1372" s="85"/>
      <c r="Y1372" s="85"/>
      <c r="AA1372" s="85"/>
      <c r="AB1372" s="85"/>
      <c r="AC1372" s="85"/>
      <c r="AD1372" s="85"/>
      <c r="AE1372" s="85"/>
      <c r="AF1372" s="85"/>
      <c r="AG1372" s="85"/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5"/>
      <c r="BD1372" s="85"/>
      <c r="BE1372" s="85"/>
      <c r="BF1372" s="85"/>
    </row>
    <row r="1373" spans="1:58" s="27" customFormat="1">
      <c r="A1373" s="250"/>
      <c r="B1373" s="250"/>
      <c r="C1373" s="250"/>
      <c r="D1373" s="250"/>
      <c r="S1373" s="32"/>
      <c r="W1373" s="85"/>
      <c r="X1373" s="85"/>
      <c r="Y1373" s="85"/>
      <c r="AA1373" s="85"/>
      <c r="AB1373" s="85"/>
      <c r="AC1373" s="85"/>
      <c r="AD1373" s="85"/>
      <c r="AE1373" s="85"/>
      <c r="AF1373" s="85"/>
      <c r="AG1373" s="85"/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5"/>
      <c r="BD1373" s="85"/>
      <c r="BE1373" s="85"/>
      <c r="BF1373" s="85"/>
    </row>
    <row r="1374" spans="1:58" s="27" customFormat="1">
      <c r="A1374" s="250"/>
      <c r="B1374" s="250"/>
      <c r="C1374" s="250"/>
      <c r="D1374" s="250"/>
      <c r="S1374" s="32"/>
      <c r="W1374" s="85"/>
      <c r="X1374" s="85"/>
      <c r="Y1374" s="85"/>
      <c r="AA1374" s="85"/>
      <c r="AB1374" s="85"/>
      <c r="AC1374" s="85"/>
      <c r="AD1374" s="85"/>
      <c r="AE1374" s="85"/>
      <c r="AF1374" s="85"/>
      <c r="AG1374" s="85"/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5"/>
      <c r="BD1374" s="85"/>
      <c r="BE1374" s="85"/>
      <c r="BF1374" s="85"/>
    </row>
    <row r="1375" spans="1:58" s="27" customFormat="1">
      <c r="A1375" s="250"/>
      <c r="B1375" s="250"/>
      <c r="C1375" s="250"/>
      <c r="D1375" s="250"/>
      <c r="S1375" s="32"/>
      <c r="W1375" s="85"/>
      <c r="X1375" s="85"/>
      <c r="Y1375" s="85"/>
      <c r="AA1375" s="85"/>
      <c r="AB1375" s="85"/>
      <c r="AC1375" s="85"/>
      <c r="AD1375" s="85"/>
      <c r="AE1375" s="85"/>
      <c r="AF1375" s="85"/>
      <c r="AG1375" s="85"/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5"/>
      <c r="BD1375" s="85"/>
      <c r="BE1375" s="85"/>
      <c r="BF1375" s="85"/>
    </row>
    <row r="1376" spans="1:58" s="27" customFormat="1">
      <c r="A1376" s="250"/>
      <c r="B1376" s="250"/>
      <c r="C1376" s="250"/>
      <c r="D1376" s="250"/>
      <c r="S1376" s="32"/>
      <c r="W1376" s="85"/>
      <c r="X1376" s="85"/>
      <c r="Y1376" s="85"/>
      <c r="AA1376" s="85"/>
      <c r="AB1376" s="85"/>
      <c r="AC1376" s="85"/>
      <c r="AD1376" s="85"/>
      <c r="AE1376" s="85"/>
      <c r="AF1376" s="85"/>
      <c r="AG1376" s="85"/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5"/>
      <c r="BD1376" s="85"/>
      <c r="BE1376" s="85"/>
      <c r="BF1376" s="85"/>
    </row>
    <row r="1377" spans="1:58" s="27" customFormat="1">
      <c r="A1377" s="250"/>
      <c r="B1377" s="250"/>
      <c r="C1377" s="250"/>
      <c r="D1377" s="250"/>
      <c r="S1377" s="32"/>
      <c r="W1377" s="85"/>
      <c r="X1377" s="85"/>
      <c r="Y1377" s="85"/>
      <c r="AA1377" s="85"/>
      <c r="AB1377" s="85"/>
      <c r="AC1377" s="85"/>
      <c r="AD1377" s="85"/>
      <c r="AE1377" s="85"/>
      <c r="AF1377" s="85"/>
      <c r="AG1377" s="85"/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5"/>
      <c r="BD1377" s="85"/>
      <c r="BE1377" s="85"/>
      <c r="BF1377" s="85"/>
    </row>
    <row r="1378" spans="1:58" s="27" customFormat="1">
      <c r="A1378" s="250"/>
      <c r="B1378" s="250"/>
      <c r="C1378" s="250"/>
      <c r="D1378" s="250"/>
      <c r="S1378" s="32"/>
      <c r="W1378" s="85"/>
      <c r="X1378" s="85"/>
      <c r="Y1378" s="85"/>
      <c r="AA1378" s="85"/>
      <c r="AB1378" s="85"/>
      <c r="AC1378" s="85"/>
      <c r="AD1378" s="85"/>
      <c r="AE1378" s="85"/>
      <c r="AF1378" s="85"/>
      <c r="AG1378" s="85"/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5"/>
      <c r="BD1378" s="85"/>
      <c r="BE1378" s="85"/>
      <c r="BF1378" s="85"/>
    </row>
    <row r="1379" spans="1:58" s="27" customFormat="1">
      <c r="A1379" s="250"/>
      <c r="B1379" s="250"/>
      <c r="C1379" s="250"/>
      <c r="D1379" s="250"/>
      <c r="S1379" s="32"/>
      <c r="W1379" s="85"/>
      <c r="X1379" s="85"/>
      <c r="Y1379" s="85"/>
      <c r="AA1379" s="85"/>
      <c r="AB1379" s="85"/>
      <c r="AC1379" s="85"/>
      <c r="AD1379" s="85"/>
      <c r="AE1379" s="85"/>
      <c r="AF1379" s="85"/>
      <c r="AG1379" s="85"/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5"/>
      <c r="BD1379" s="85"/>
      <c r="BE1379" s="85"/>
      <c r="BF1379" s="85"/>
    </row>
    <row r="1380" spans="1:58" s="27" customFormat="1">
      <c r="A1380" s="250"/>
      <c r="B1380" s="250"/>
      <c r="C1380" s="250"/>
      <c r="D1380" s="250"/>
      <c r="S1380" s="32"/>
      <c r="W1380" s="85"/>
      <c r="X1380" s="85"/>
      <c r="Y1380" s="85"/>
      <c r="AA1380" s="85"/>
      <c r="AB1380" s="85"/>
      <c r="AC1380" s="85"/>
      <c r="AD1380" s="85"/>
      <c r="AE1380" s="85"/>
      <c r="AF1380" s="85"/>
      <c r="AG1380" s="85"/>
      <c r="AH1380" s="85"/>
      <c r="AI1380" s="85"/>
      <c r="AJ1380" s="85"/>
      <c r="AK1380" s="85"/>
      <c r="AL1380" s="85"/>
      <c r="AM1380" s="85"/>
      <c r="AN1380" s="85"/>
      <c r="AO1380" s="85"/>
      <c r="AP1380" s="85"/>
      <c r="AQ1380" s="85"/>
      <c r="AR1380" s="85"/>
      <c r="AS1380" s="85"/>
      <c r="AT1380" s="85"/>
      <c r="AU1380" s="85"/>
      <c r="AV1380" s="85"/>
      <c r="AW1380" s="85"/>
      <c r="AX1380" s="85"/>
      <c r="AY1380" s="85"/>
      <c r="AZ1380" s="85"/>
      <c r="BA1380" s="85"/>
      <c r="BB1380" s="85"/>
      <c r="BC1380" s="85"/>
      <c r="BD1380" s="85"/>
      <c r="BE1380" s="85"/>
      <c r="BF1380" s="85"/>
    </row>
    <row r="1381" spans="1:58" s="27" customFormat="1">
      <c r="A1381" s="250"/>
      <c r="B1381" s="250"/>
      <c r="C1381" s="250"/>
      <c r="D1381" s="250"/>
      <c r="S1381" s="32"/>
      <c r="W1381" s="85"/>
      <c r="X1381" s="85"/>
      <c r="Y1381" s="85"/>
      <c r="AA1381" s="85"/>
      <c r="AB1381" s="85"/>
      <c r="AC1381" s="85"/>
      <c r="AD1381" s="85"/>
      <c r="AE1381" s="85"/>
      <c r="AF1381" s="85"/>
      <c r="AG1381" s="85"/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5"/>
      <c r="BD1381" s="85"/>
      <c r="BE1381" s="85"/>
      <c r="BF1381" s="85"/>
    </row>
    <row r="1382" spans="1:58" s="27" customFormat="1">
      <c r="A1382" s="250"/>
      <c r="B1382" s="250"/>
      <c r="C1382" s="250"/>
      <c r="D1382" s="250"/>
      <c r="S1382" s="32"/>
      <c r="W1382" s="85"/>
      <c r="X1382" s="85"/>
      <c r="Y1382" s="85"/>
      <c r="AA1382" s="85"/>
      <c r="AB1382" s="85"/>
      <c r="AC1382" s="85"/>
      <c r="AD1382" s="85"/>
      <c r="AE1382" s="85"/>
      <c r="AF1382" s="85"/>
      <c r="AG1382" s="85"/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5"/>
      <c r="BD1382" s="85"/>
      <c r="BE1382" s="85"/>
      <c r="BF1382" s="85"/>
    </row>
    <row r="1383" spans="1:58">
      <c r="A1383" s="250"/>
      <c r="B1383" s="250"/>
      <c r="C1383" s="250"/>
      <c r="D1383" s="250"/>
      <c r="E1383" s="27"/>
      <c r="F1383" s="27"/>
      <c r="G1383" s="27"/>
      <c r="I1383" s="27"/>
      <c r="K1383" s="27"/>
      <c r="L1383" s="27"/>
      <c r="M1383" s="27"/>
      <c r="N1383" s="27"/>
      <c r="O1383" s="27"/>
      <c r="P1383" s="27"/>
      <c r="Q1383" s="27"/>
      <c r="R1383" s="27"/>
      <c r="T1383" s="27"/>
      <c r="U1383" s="27"/>
      <c r="V1383" s="27"/>
      <c r="W1383" s="85"/>
      <c r="X1383" s="85"/>
      <c r="Y1383" s="85"/>
      <c r="AA1383" s="85"/>
      <c r="AB1383" s="85"/>
      <c r="AC1383" s="85"/>
      <c r="AD1383" s="85"/>
      <c r="AE1383" s="85"/>
      <c r="AF1383" s="85"/>
      <c r="AG1383" s="85"/>
      <c r="AK1383" s="85"/>
    </row>
    <row r="1384" spans="1:58" ht="14.4" customHeight="1">
      <c r="A1384" s="250"/>
      <c r="B1384" s="250"/>
      <c r="C1384" s="250"/>
      <c r="D1384" s="250"/>
      <c r="E1384" s="27"/>
      <c r="F1384" s="27"/>
      <c r="G1384" s="27"/>
      <c r="I1384" s="27"/>
      <c r="K1384" s="27"/>
      <c r="L1384" s="27"/>
      <c r="M1384" s="27"/>
      <c r="N1384" s="27"/>
      <c r="O1384" s="27"/>
      <c r="P1384" s="27"/>
      <c r="Q1384" s="27"/>
      <c r="R1384" s="27"/>
      <c r="T1384" s="27"/>
      <c r="U1384" s="27"/>
      <c r="V1384" s="27"/>
      <c r="W1384" s="85"/>
      <c r="X1384" s="85"/>
      <c r="Y1384" s="85"/>
      <c r="AA1384" s="85"/>
      <c r="AB1384" s="85"/>
      <c r="AC1384" s="85"/>
      <c r="AD1384" s="85"/>
      <c r="AE1384" s="85"/>
      <c r="AF1384" s="85"/>
      <c r="AG1384" s="85"/>
      <c r="AK1384" s="85"/>
    </row>
    <row r="1385" spans="1:58" ht="19.8">
      <c r="A1385" s="250"/>
      <c r="B1385" s="250"/>
      <c r="C1385" s="250"/>
      <c r="D1385" s="250"/>
      <c r="E1385" s="27"/>
      <c r="F1385" s="27"/>
      <c r="G1385" s="27"/>
      <c r="I1385" s="27"/>
      <c r="K1385" s="27"/>
      <c r="L1385" s="27"/>
      <c r="M1385" s="27"/>
      <c r="N1385" s="27"/>
      <c r="O1385" s="27"/>
      <c r="P1385" s="27"/>
      <c r="Q1385" s="250"/>
      <c r="R1385" s="27"/>
      <c r="S1385" s="27"/>
      <c r="T1385" s="26"/>
      <c r="U1385" s="251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85"/>
      <c r="AF1385" s="85"/>
      <c r="AG1385" s="85"/>
      <c r="AK1385" s="85"/>
      <c r="AR1385" s="263"/>
    </row>
    <row r="1386" spans="1:58" ht="19.8">
      <c r="A1386" s="250"/>
      <c r="B1386" s="250"/>
      <c r="C1386" s="250"/>
      <c r="D1386" s="250"/>
      <c r="E1386" s="27"/>
      <c r="F1386" s="27"/>
      <c r="G1386" s="27"/>
      <c r="I1386" s="27"/>
      <c r="K1386" s="27"/>
      <c r="L1386" s="27"/>
      <c r="M1386" s="27"/>
      <c r="N1386" s="27"/>
      <c r="O1386" s="27"/>
      <c r="P1386" s="27"/>
      <c r="Q1386" s="250"/>
      <c r="R1386" s="27"/>
      <c r="S1386" s="27"/>
      <c r="T1386" s="26"/>
      <c r="U1386" s="251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85"/>
      <c r="AF1386" s="85"/>
      <c r="AG1386" s="85"/>
      <c r="AK1386" s="85"/>
      <c r="AR1386" s="263"/>
    </row>
    <row r="1387" spans="1:58" ht="19.8">
      <c r="A1387" s="250"/>
      <c r="B1387" s="250"/>
      <c r="C1387" s="250"/>
      <c r="D1387" s="250"/>
      <c r="E1387" s="27"/>
      <c r="F1387" s="27"/>
      <c r="G1387" s="27"/>
      <c r="I1387" s="27"/>
      <c r="K1387" s="27"/>
      <c r="L1387" s="27"/>
      <c r="M1387" s="27"/>
      <c r="N1387" s="27"/>
      <c r="O1387" s="27"/>
      <c r="P1387" s="27"/>
      <c r="Q1387" s="27"/>
      <c r="R1387" s="27"/>
      <c r="S1387" s="26"/>
      <c r="T1387" s="251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85"/>
      <c r="AF1387" s="85"/>
      <c r="AG1387" s="85"/>
      <c r="AK1387" s="85"/>
      <c r="AQ1387" s="263"/>
    </row>
    <row r="1388" spans="1:58" ht="14.25" customHeight="1">
      <c r="A1388" s="250"/>
      <c r="B1388" s="250"/>
      <c r="C1388" s="250"/>
      <c r="D1388" s="250"/>
      <c r="E1388" s="27"/>
      <c r="F1388" s="27"/>
      <c r="G1388" s="27"/>
      <c r="I1388" s="27"/>
      <c r="K1388" s="27"/>
      <c r="L1388" s="27"/>
      <c r="M1388" s="27"/>
      <c r="N1388" s="27"/>
      <c r="O1388" s="27"/>
      <c r="P1388" s="27"/>
      <c r="Q1388" s="250"/>
      <c r="R1388" s="27"/>
      <c r="S1388" s="27"/>
      <c r="T1388" s="26"/>
      <c r="U1388" s="251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85"/>
      <c r="AF1388" s="85"/>
      <c r="AG1388" s="85"/>
      <c r="AK1388" s="85"/>
      <c r="AR1388" s="263"/>
    </row>
    <row r="1389" spans="1:58" ht="19.8">
      <c r="A1389" s="250"/>
      <c r="B1389" s="250"/>
      <c r="C1389" s="250"/>
      <c r="D1389" s="250"/>
      <c r="E1389" s="27"/>
      <c r="F1389" s="27"/>
      <c r="G1389" s="27"/>
      <c r="I1389" s="27"/>
      <c r="K1389" s="27"/>
      <c r="L1389" s="27"/>
      <c r="M1389" s="27"/>
      <c r="N1389" s="27"/>
      <c r="O1389" s="27"/>
      <c r="P1389" s="27"/>
      <c r="Q1389" s="250"/>
      <c r="R1389" s="27"/>
      <c r="S1389" s="27"/>
      <c r="T1389" s="26"/>
      <c r="U1389" s="251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85"/>
      <c r="AF1389" s="85"/>
      <c r="AG1389" s="85"/>
      <c r="AK1389" s="85"/>
      <c r="AR1389" s="263"/>
    </row>
    <row r="1390" spans="1:58" ht="19.8">
      <c r="A1390" s="250"/>
      <c r="B1390" s="250"/>
      <c r="C1390" s="250"/>
      <c r="D1390" s="250"/>
      <c r="E1390" s="27"/>
      <c r="F1390" s="27"/>
      <c r="G1390" s="27"/>
      <c r="I1390" s="27"/>
      <c r="K1390" s="27"/>
      <c r="L1390" s="27"/>
      <c r="M1390" s="27"/>
      <c r="N1390" s="27"/>
      <c r="O1390" s="27"/>
      <c r="P1390" s="27"/>
      <c r="Q1390" s="250"/>
      <c r="R1390" s="27"/>
      <c r="S1390" s="27"/>
      <c r="T1390" s="26"/>
      <c r="U1390" s="251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85"/>
      <c r="AF1390" s="85"/>
      <c r="AG1390" s="85"/>
      <c r="AK1390" s="85"/>
      <c r="AR1390" s="263"/>
    </row>
    <row r="1391" spans="1:58" ht="19.8">
      <c r="A1391" s="250"/>
      <c r="B1391" s="250"/>
      <c r="C1391" s="250"/>
      <c r="D1391" s="250"/>
      <c r="E1391" s="27"/>
      <c r="F1391" s="27"/>
      <c r="G1391" s="27"/>
      <c r="I1391" s="27"/>
      <c r="K1391" s="27"/>
      <c r="L1391" s="27"/>
      <c r="M1391" s="27"/>
      <c r="N1391" s="27"/>
      <c r="O1391" s="27"/>
      <c r="P1391" s="27"/>
      <c r="Q1391" s="250"/>
      <c r="R1391" s="27"/>
      <c r="S1391" s="27"/>
      <c r="T1391" s="26"/>
      <c r="U1391" s="251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85"/>
      <c r="AF1391" s="85"/>
      <c r="AG1391" s="85"/>
      <c r="AK1391" s="85"/>
      <c r="AR1391" s="263"/>
    </row>
    <row r="1392" spans="1:58" ht="19.8">
      <c r="A1392" s="250"/>
      <c r="B1392" s="250"/>
      <c r="C1392" s="250"/>
      <c r="D1392" s="250"/>
      <c r="E1392" s="27"/>
      <c r="F1392" s="27"/>
      <c r="G1392" s="27"/>
      <c r="I1392" s="27"/>
      <c r="K1392" s="27"/>
      <c r="L1392" s="27"/>
      <c r="M1392" s="27"/>
      <c r="N1392" s="27"/>
      <c r="O1392" s="27"/>
      <c r="P1392" s="27"/>
      <c r="Q1392" s="250"/>
      <c r="R1392" s="27"/>
      <c r="S1392" s="27"/>
      <c r="T1392" s="26"/>
      <c r="U1392" s="251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85"/>
      <c r="AF1392" s="85"/>
      <c r="AG1392" s="85"/>
      <c r="AK1392" s="85"/>
      <c r="AR1392" s="263"/>
    </row>
    <row r="1393" spans="1:58">
      <c r="A1393" s="250"/>
      <c r="B1393" s="250"/>
      <c r="C1393" s="250"/>
      <c r="D1393" s="250"/>
      <c r="E1393" s="27"/>
      <c r="F1393" s="27"/>
      <c r="G1393" s="27"/>
      <c r="I1393" s="27"/>
      <c r="K1393" s="27"/>
      <c r="L1393" s="27"/>
      <c r="M1393" s="27"/>
      <c r="N1393" s="27"/>
      <c r="O1393" s="27"/>
      <c r="P1393" s="27"/>
      <c r="Q1393" s="27"/>
      <c r="R1393" s="27"/>
      <c r="T1393" s="27"/>
      <c r="U1393" s="27"/>
      <c r="V1393" s="27"/>
      <c r="W1393" s="85"/>
      <c r="X1393" s="85"/>
      <c r="Y1393" s="85"/>
      <c r="AA1393" s="85"/>
      <c r="AB1393" s="85"/>
      <c r="AC1393" s="85"/>
      <c r="AD1393" s="85"/>
      <c r="AE1393" s="85"/>
      <c r="AF1393" s="85"/>
      <c r="AG1393" s="85"/>
      <c r="AK1393" s="85"/>
    </row>
    <row r="1394" spans="1:58">
      <c r="A1394" s="250"/>
      <c r="B1394" s="250"/>
      <c r="C1394" s="250"/>
      <c r="D1394" s="250"/>
      <c r="E1394" s="27"/>
      <c r="F1394" s="27"/>
      <c r="G1394" s="27"/>
      <c r="I1394" s="27"/>
      <c r="K1394" s="27"/>
      <c r="L1394" s="27"/>
      <c r="M1394" s="27"/>
      <c r="N1394" s="27"/>
      <c r="O1394" s="27"/>
      <c r="P1394" s="27"/>
      <c r="Q1394" s="27"/>
      <c r="R1394" s="27"/>
      <c r="T1394" s="27"/>
      <c r="U1394" s="27"/>
      <c r="V1394" s="27"/>
      <c r="W1394" s="85"/>
      <c r="X1394" s="85"/>
      <c r="Y1394" s="85"/>
      <c r="AA1394" s="85"/>
      <c r="AB1394" s="85"/>
      <c r="AC1394" s="85"/>
      <c r="AD1394" s="85"/>
      <c r="AE1394" s="85"/>
      <c r="AF1394" s="85"/>
      <c r="AG1394" s="85"/>
      <c r="AK1394" s="85"/>
    </row>
    <row r="1395" spans="1:58">
      <c r="A1395" s="250"/>
      <c r="B1395" s="250"/>
      <c r="C1395" s="250"/>
      <c r="D1395" s="250"/>
      <c r="E1395" s="27"/>
      <c r="F1395" s="27"/>
      <c r="G1395" s="27"/>
      <c r="I1395" s="27"/>
      <c r="K1395" s="27"/>
      <c r="L1395" s="27"/>
      <c r="M1395" s="27"/>
      <c r="N1395" s="27"/>
      <c r="O1395" s="27"/>
      <c r="P1395" s="27"/>
      <c r="Q1395" s="27"/>
      <c r="R1395" s="27"/>
      <c r="T1395" s="27"/>
      <c r="U1395" s="27"/>
      <c r="V1395" s="27"/>
      <c r="W1395" s="85"/>
      <c r="X1395" s="85"/>
      <c r="Y1395" s="85"/>
      <c r="AA1395" s="85"/>
      <c r="AB1395" s="85"/>
      <c r="AC1395" s="85"/>
      <c r="AD1395" s="85"/>
      <c r="AE1395" s="85"/>
      <c r="AF1395" s="85"/>
      <c r="AG1395" s="85"/>
      <c r="AK1395" s="85"/>
    </row>
    <row r="1396" spans="1:58">
      <c r="A1396" s="250"/>
      <c r="B1396" s="250"/>
      <c r="C1396" s="250"/>
      <c r="D1396" s="250"/>
      <c r="E1396" s="27"/>
      <c r="F1396" s="27"/>
      <c r="G1396" s="27"/>
      <c r="I1396" s="27"/>
      <c r="K1396" s="27"/>
      <c r="L1396" s="27"/>
      <c r="M1396" s="27"/>
      <c r="N1396" s="27"/>
      <c r="O1396" s="27"/>
      <c r="P1396" s="27"/>
      <c r="Q1396" s="27"/>
      <c r="R1396" s="27"/>
      <c r="T1396" s="27"/>
      <c r="U1396" s="27"/>
      <c r="V1396" s="27"/>
      <c r="W1396" s="85"/>
      <c r="X1396" s="85"/>
      <c r="Y1396" s="85"/>
      <c r="AA1396" s="85"/>
      <c r="AB1396" s="85"/>
      <c r="AC1396" s="85"/>
      <c r="AD1396" s="85"/>
      <c r="AE1396" s="85"/>
      <c r="AF1396" s="85"/>
      <c r="AG1396" s="85"/>
      <c r="AK1396" s="85"/>
    </row>
    <row r="1397" spans="1:58">
      <c r="A1397" s="250"/>
      <c r="B1397" s="250"/>
      <c r="C1397" s="250"/>
      <c r="D1397" s="250"/>
      <c r="E1397" s="27"/>
      <c r="F1397" s="27"/>
      <c r="G1397" s="27"/>
      <c r="I1397" s="27"/>
      <c r="K1397" s="27"/>
      <c r="L1397" s="27"/>
      <c r="M1397" s="27"/>
      <c r="N1397" s="27"/>
      <c r="O1397" s="27"/>
      <c r="P1397" s="27"/>
      <c r="Q1397" s="27"/>
      <c r="R1397" s="27"/>
      <c r="T1397" s="27"/>
      <c r="U1397" s="27"/>
      <c r="V1397" s="27"/>
      <c r="W1397" s="85"/>
      <c r="X1397" s="85"/>
      <c r="Y1397" s="85"/>
      <c r="AA1397" s="85"/>
      <c r="AB1397" s="85"/>
      <c r="AC1397" s="85"/>
      <c r="AD1397" s="85"/>
      <c r="AE1397" s="85"/>
      <c r="AF1397" s="85"/>
      <c r="AG1397" s="85"/>
      <c r="AK1397" s="85"/>
    </row>
    <row r="1398" spans="1:58">
      <c r="A1398" s="250"/>
      <c r="B1398" s="250"/>
      <c r="C1398" s="250"/>
      <c r="D1398" s="250"/>
      <c r="E1398" s="27"/>
      <c r="F1398" s="27"/>
      <c r="G1398" s="27"/>
      <c r="I1398" s="27"/>
      <c r="K1398" s="27"/>
      <c r="L1398" s="27"/>
      <c r="M1398" s="27"/>
      <c r="N1398" s="27"/>
      <c r="O1398" s="27"/>
      <c r="P1398" s="27"/>
      <c r="Q1398" s="27"/>
      <c r="R1398" s="27"/>
      <c r="T1398" s="27"/>
      <c r="U1398" s="27"/>
      <c r="V1398" s="27"/>
      <c r="W1398" s="85"/>
      <c r="X1398" s="85"/>
      <c r="Y1398" s="85"/>
      <c r="AA1398" s="85"/>
      <c r="AB1398" s="85"/>
      <c r="AC1398" s="85"/>
      <c r="AD1398" s="85"/>
      <c r="AE1398" s="85"/>
      <c r="AF1398" s="85"/>
      <c r="AG1398" s="85"/>
      <c r="AK1398" s="85"/>
    </row>
    <row r="1399" spans="1:58">
      <c r="A1399" s="250"/>
      <c r="B1399" s="250"/>
      <c r="C1399" s="250"/>
      <c r="D1399" s="250"/>
      <c r="E1399" s="27"/>
      <c r="F1399" s="27"/>
      <c r="G1399" s="27"/>
      <c r="I1399" s="27"/>
      <c r="K1399" s="27"/>
      <c r="L1399" s="27"/>
      <c r="M1399" s="27"/>
      <c r="N1399" s="27"/>
      <c r="O1399" s="27"/>
      <c r="P1399" s="27"/>
      <c r="Q1399" s="27"/>
      <c r="R1399" s="27"/>
      <c r="T1399" s="27"/>
      <c r="U1399" s="27"/>
      <c r="V1399" s="27"/>
      <c r="W1399" s="85"/>
      <c r="X1399" s="85"/>
      <c r="Y1399" s="85"/>
      <c r="AA1399" s="85"/>
      <c r="AB1399" s="85"/>
      <c r="AC1399" s="85"/>
      <c r="AD1399" s="85"/>
      <c r="AE1399" s="85"/>
      <c r="AF1399" s="85"/>
      <c r="AG1399" s="85"/>
      <c r="AK1399" s="85"/>
    </row>
    <row r="1400" spans="1:58">
      <c r="A1400" s="250"/>
      <c r="B1400" s="250"/>
      <c r="C1400" s="250"/>
      <c r="D1400" s="250"/>
      <c r="E1400" s="27"/>
      <c r="F1400" s="27"/>
      <c r="G1400" s="27"/>
      <c r="I1400" s="27"/>
      <c r="K1400" s="27"/>
      <c r="L1400" s="27"/>
      <c r="M1400" s="27"/>
      <c r="N1400" s="27"/>
      <c r="O1400" s="27"/>
      <c r="P1400" s="27"/>
      <c r="Q1400" s="27"/>
      <c r="R1400" s="27"/>
      <c r="T1400" s="27"/>
      <c r="U1400" s="27"/>
      <c r="V1400" s="27"/>
      <c r="W1400" s="85"/>
      <c r="X1400" s="85"/>
      <c r="Y1400" s="85"/>
      <c r="AA1400" s="85"/>
      <c r="AB1400" s="85"/>
      <c r="AC1400" s="85"/>
      <c r="AD1400" s="85"/>
      <c r="AE1400" s="85"/>
      <c r="AF1400" s="85"/>
      <c r="AG1400" s="85"/>
      <c r="AK1400" s="85"/>
    </row>
    <row r="1401" spans="1:58" s="27" customFormat="1">
      <c r="A1401" s="250"/>
      <c r="B1401" s="250"/>
      <c r="C1401" s="250"/>
      <c r="D1401" s="250"/>
      <c r="S1401" s="32"/>
      <c r="W1401" s="85"/>
      <c r="X1401" s="85"/>
      <c r="Y1401" s="85"/>
      <c r="AA1401" s="85"/>
      <c r="AB1401" s="85"/>
      <c r="AC1401" s="85"/>
      <c r="AD1401" s="85"/>
      <c r="AE1401" s="85"/>
      <c r="AF1401" s="85"/>
      <c r="AG1401" s="85"/>
      <c r="AH1401" s="85"/>
      <c r="AI1401" s="85"/>
      <c r="AJ1401" s="85"/>
      <c r="AK1401" s="85"/>
      <c r="AL1401" s="85"/>
      <c r="AM1401" s="85"/>
      <c r="AN1401" s="85"/>
      <c r="AO1401" s="85"/>
      <c r="AP1401" s="85"/>
      <c r="AQ1401" s="85"/>
      <c r="AR1401" s="85"/>
      <c r="AS1401" s="85"/>
      <c r="AT1401" s="85"/>
      <c r="AU1401" s="85"/>
      <c r="AV1401" s="85"/>
      <c r="AW1401" s="85"/>
      <c r="AX1401" s="85"/>
      <c r="AY1401" s="85"/>
      <c r="AZ1401" s="85"/>
      <c r="BA1401" s="85"/>
      <c r="BB1401" s="85"/>
      <c r="BC1401" s="85"/>
      <c r="BD1401" s="85"/>
      <c r="BE1401" s="85"/>
      <c r="BF1401" s="85"/>
    </row>
    <row r="1402" spans="1:58" s="27" customFormat="1">
      <c r="A1402" s="250"/>
      <c r="B1402" s="250"/>
      <c r="C1402" s="250"/>
      <c r="D1402" s="250"/>
      <c r="S1402" s="32"/>
      <c r="W1402" s="85"/>
      <c r="X1402" s="85"/>
      <c r="Y1402" s="85"/>
      <c r="AA1402" s="85"/>
      <c r="AB1402" s="85"/>
      <c r="AC1402" s="85"/>
      <c r="AD1402" s="85"/>
      <c r="AE1402" s="85"/>
      <c r="AF1402" s="85"/>
      <c r="AG1402" s="85"/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5"/>
      <c r="BD1402" s="85"/>
      <c r="BE1402" s="85"/>
      <c r="BF1402" s="85"/>
    </row>
    <row r="1403" spans="1:58" s="27" customFormat="1">
      <c r="A1403" s="250"/>
      <c r="B1403" s="250"/>
      <c r="C1403" s="250"/>
      <c r="D1403" s="250"/>
      <c r="S1403" s="32"/>
      <c r="W1403" s="85"/>
      <c r="X1403" s="85"/>
      <c r="Y1403" s="85"/>
      <c r="AA1403" s="85"/>
      <c r="AB1403" s="85"/>
      <c r="AC1403" s="85"/>
      <c r="AD1403" s="85"/>
      <c r="AE1403" s="85"/>
      <c r="AF1403" s="85"/>
      <c r="AG1403" s="85"/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5"/>
      <c r="BD1403" s="85"/>
      <c r="BE1403" s="85"/>
      <c r="BF1403" s="85"/>
    </row>
    <row r="1404" spans="1:58" s="27" customFormat="1">
      <c r="A1404" s="250"/>
      <c r="B1404" s="250"/>
      <c r="C1404" s="250"/>
      <c r="D1404" s="250"/>
      <c r="S1404" s="32"/>
      <c r="W1404" s="85"/>
      <c r="X1404" s="85"/>
      <c r="Y1404" s="85"/>
      <c r="AA1404" s="85"/>
      <c r="AB1404" s="85"/>
      <c r="AC1404" s="85"/>
      <c r="AD1404" s="85"/>
      <c r="AE1404" s="85"/>
      <c r="AF1404" s="85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</row>
    <row r="1405" spans="1:58" s="27" customFormat="1">
      <c r="A1405" s="250"/>
      <c r="B1405" s="250"/>
      <c r="C1405" s="250"/>
      <c r="D1405" s="250"/>
      <c r="S1405" s="32"/>
      <c r="W1405" s="85"/>
      <c r="X1405" s="85"/>
      <c r="Y1405" s="85"/>
      <c r="AA1405" s="85"/>
      <c r="AB1405" s="85"/>
      <c r="AC1405" s="85"/>
      <c r="AD1405" s="85"/>
      <c r="AE1405" s="85"/>
      <c r="AF1405" s="85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</row>
    <row r="1406" spans="1:58" s="27" customFormat="1">
      <c r="A1406" s="250"/>
      <c r="B1406" s="250"/>
      <c r="C1406" s="250"/>
      <c r="D1406" s="250"/>
      <c r="S1406" s="32"/>
      <c r="W1406" s="85"/>
      <c r="X1406" s="85"/>
      <c r="Y1406" s="85"/>
      <c r="AA1406" s="85"/>
      <c r="AB1406" s="85"/>
      <c r="AC1406" s="85"/>
      <c r="AD1406" s="85"/>
      <c r="AE1406" s="85"/>
      <c r="AF1406" s="85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</row>
    <row r="1407" spans="1:58" s="27" customFormat="1">
      <c r="A1407" s="250"/>
      <c r="B1407" s="250"/>
      <c r="C1407" s="250"/>
      <c r="D1407" s="250"/>
      <c r="S1407" s="32"/>
      <c r="W1407" s="85"/>
      <c r="X1407" s="85"/>
      <c r="Y1407" s="85"/>
      <c r="AA1407" s="85"/>
      <c r="AB1407" s="85"/>
      <c r="AC1407" s="85"/>
      <c r="AD1407" s="85"/>
      <c r="AE1407" s="85"/>
      <c r="AF1407" s="85"/>
      <c r="AG1407" s="85"/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</row>
    <row r="1408" spans="1:58" ht="19.8">
      <c r="A1408" s="250"/>
      <c r="B1408" s="250"/>
      <c r="C1408" s="250"/>
      <c r="D1408" s="250"/>
      <c r="E1408" s="27"/>
      <c r="F1408" s="27"/>
      <c r="G1408" s="27"/>
      <c r="I1408" s="27"/>
      <c r="K1408" s="27"/>
      <c r="L1408" s="27"/>
      <c r="M1408" s="27"/>
      <c r="N1408" s="27"/>
      <c r="O1408" s="27"/>
      <c r="P1408" s="27"/>
      <c r="Q1408" s="250"/>
      <c r="R1408" s="27"/>
      <c r="S1408" s="27"/>
      <c r="T1408" s="26"/>
      <c r="U1408" s="251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85"/>
      <c r="AF1408" s="85"/>
      <c r="AG1408" s="85"/>
      <c r="AK1408" s="85"/>
      <c r="AR1408" s="263"/>
    </row>
    <row r="1409" spans="1:58" ht="19.8">
      <c r="A1409" s="250"/>
      <c r="B1409" s="250"/>
      <c r="C1409" s="250"/>
      <c r="D1409" s="250"/>
      <c r="E1409" s="27"/>
      <c r="F1409" s="27"/>
      <c r="G1409" s="27"/>
      <c r="I1409" s="27"/>
      <c r="K1409" s="27"/>
      <c r="L1409" s="27"/>
      <c r="M1409" s="27"/>
      <c r="N1409" s="27"/>
      <c r="O1409" s="27"/>
      <c r="P1409" s="27"/>
      <c r="Q1409" s="250"/>
      <c r="R1409" s="27"/>
      <c r="S1409" s="27"/>
      <c r="T1409" s="26"/>
      <c r="U1409" s="251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85"/>
      <c r="AF1409" s="85"/>
      <c r="AG1409" s="85"/>
      <c r="AK1409" s="85"/>
      <c r="AR1409" s="263"/>
    </row>
    <row r="1410" spans="1:58" ht="19.8">
      <c r="A1410" s="250"/>
      <c r="B1410" s="250"/>
      <c r="C1410" s="250"/>
      <c r="D1410" s="250"/>
      <c r="E1410" s="27"/>
      <c r="F1410" s="27"/>
      <c r="G1410" s="27"/>
      <c r="I1410" s="27"/>
      <c r="K1410" s="27"/>
      <c r="L1410" s="27"/>
      <c r="M1410" s="27"/>
      <c r="N1410" s="27"/>
      <c r="O1410" s="27"/>
      <c r="P1410" s="27"/>
      <c r="Q1410" s="27"/>
      <c r="R1410" s="27"/>
      <c r="S1410" s="26"/>
      <c r="T1410" s="251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85"/>
      <c r="AF1410" s="85"/>
      <c r="AG1410" s="85"/>
      <c r="AK1410" s="85"/>
      <c r="AQ1410" s="263"/>
    </row>
    <row r="1411" spans="1:58" ht="14.25" customHeight="1">
      <c r="A1411" s="250"/>
      <c r="B1411" s="250"/>
      <c r="C1411" s="250"/>
      <c r="D1411" s="250"/>
      <c r="E1411" s="27"/>
      <c r="F1411" s="27"/>
      <c r="G1411" s="27"/>
      <c r="I1411" s="27"/>
      <c r="K1411" s="27"/>
      <c r="L1411" s="27"/>
      <c r="M1411" s="27"/>
      <c r="N1411" s="27"/>
      <c r="O1411" s="27"/>
      <c r="P1411" s="27"/>
      <c r="Q1411" s="250"/>
      <c r="R1411" s="27"/>
      <c r="S1411" s="27"/>
      <c r="T1411" s="26"/>
      <c r="U1411" s="251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85"/>
      <c r="AF1411" s="85"/>
      <c r="AG1411" s="85"/>
      <c r="AK1411" s="85"/>
      <c r="AR1411" s="263"/>
    </row>
    <row r="1412" spans="1:58" ht="19.8">
      <c r="A1412" s="250"/>
      <c r="B1412" s="250"/>
      <c r="C1412" s="250"/>
      <c r="D1412" s="250"/>
      <c r="E1412" s="27"/>
      <c r="F1412" s="27"/>
      <c r="G1412" s="27"/>
      <c r="I1412" s="27"/>
      <c r="K1412" s="27"/>
      <c r="L1412" s="27"/>
      <c r="M1412" s="27"/>
      <c r="N1412" s="27"/>
      <c r="O1412" s="27"/>
      <c r="P1412" s="27"/>
      <c r="Q1412" s="250"/>
      <c r="R1412" s="27"/>
      <c r="S1412" s="27"/>
      <c r="T1412" s="26"/>
      <c r="U1412" s="251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85"/>
      <c r="AF1412" s="85"/>
      <c r="AG1412" s="85"/>
      <c r="AK1412" s="85"/>
      <c r="AR1412" s="263"/>
    </row>
    <row r="1413" spans="1:58" ht="19.8">
      <c r="A1413" s="250"/>
      <c r="B1413" s="250"/>
      <c r="C1413" s="250"/>
      <c r="D1413" s="250"/>
      <c r="E1413" s="27"/>
      <c r="F1413" s="27"/>
      <c r="G1413" s="27"/>
      <c r="I1413" s="27"/>
      <c r="K1413" s="27"/>
      <c r="L1413" s="27"/>
      <c r="M1413" s="27"/>
      <c r="N1413" s="27"/>
      <c r="O1413" s="27"/>
      <c r="P1413" s="27"/>
      <c r="Q1413" s="250"/>
      <c r="R1413" s="27"/>
      <c r="S1413" s="27"/>
      <c r="T1413" s="26"/>
      <c r="U1413" s="251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85"/>
      <c r="AF1413" s="85"/>
      <c r="AG1413" s="85"/>
      <c r="AK1413" s="85"/>
      <c r="AR1413" s="263"/>
    </row>
    <row r="1414" spans="1:58" ht="19.8">
      <c r="A1414" s="250"/>
      <c r="B1414" s="250"/>
      <c r="C1414" s="250"/>
      <c r="D1414" s="250"/>
      <c r="E1414" s="27"/>
      <c r="F1414" s="27"/>
      <c r="G1414" s="27"/>
      <c r="I1414" s="27"/>
      <c r="K1414" s="27"/>
      <c r="L1414" s="27"/>
      <c r="M1414" s="27"/>
      <c r="N1414" s="27"/>
      <c r="O1414" s="27"/>
      <c r="P1414" s="27"/>
      <c r="Q1414" s="250"/>
      <c r="R1414" s="27"/>
      <c r="S1414" s="27"/>
      <c r="T1414" s="26"/>
      <c r="U1414" s="251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85"/>
      <c r="AF1414" s="85"/>
      <c r="AG1414" s="85"/>
      <c r="AK1414" s="85"/>
      <c r="AR1414" s="263"/>
    </row>
    <row r="1415" spans="1:58" ht="19.8">
      <c r="A1415" s="250"/>
      <c r="B1415" s="250"/>
      <c r="C1415" s="250"/>
      <c r="D1415" s="250"/>
      <c r="E1415" s="27"/>
      <c r="F1415" s="27"/>
      <c r="G1415" s="27"/>
      <c r="I1415" s="27"/>
      <c r="K1415" s="27"/>
      <c r="L1415" s="27"/>
      <c r="M1415" s="27"/>
      <c r="N1415" s="27"/>
      <c r="O1415" s="27"/>
      <c r="P1415" s="27"/>
      <c r="Q1415" s="250"/>
      <c r="R1415" s="27"/>
      <c r="S1415" s="27"/>
      <c r="T1415" s="26"/>
      <c r="U1415" s="251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85"/>
      <c r="AF1415" s="85"/>
      <c r="AG1415" s="85"/>
      <c r="AK1415" s="85"/>
      <c r="AR1415" s="263"/>
    </row>
    <row r="1416" spans="1:58" s="27" customFormat="1">
      <c r="A1416" s="250"/>
      <c r="B1416" s="250"/>
      <c r="C1416" s="250"/>
      <c r="D1416" s="250"/>
      <c r="S1416" s="32"/>
      <c r="W1416" s="85"/>
      <c r="X1416" s="85"/>
      <c r="Y1416" s="85"/>
      <c r="AA1416" s="85"/>
      <c r="AB1416" s="85"/>
      <c r="AC1416" s="85"/>
      <c r="AD1416" s="85"/>
      <c r="AE1416" s="85"/>
      <c r="AF1416" s="85"/>
      <c r="AG1416" s="85"/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5"/>
      <c r="BD1416" s="85"/>
      <c r="BE1416" s="85"/>
      <c r="BF1416" s="85"/>
    </row>
    <row r="1417" spans="1:58" s="27" customFormat="1">
      <c r="A1417" s="250"/>
      <c r="B1417" s="250"/>
      <c r="C1417" s="250"/>
      <c r="D1417" s="250"/>
      <c r="S1417" s="32"/>
      <c r="W1417" s="85"/>
      <c r="X1417" s="85"/>
      <c r="Y1417" s="85"/>
      <c r="AA1417" s="85"/>
      <c r="AB1417" s="85"/>
      <c r="AC1417" s="85"/>
      <c r="AD1417" s="85"/>
      <c r="AE1417" s="85"/>
      <c r="AF1417" s="85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5"/>
    </row>
    <row r="1418" spans="1:58" s="27" customFormat="1">
      <c r="A1418" s="250"/>
      <c r="B1418" s="250"/>
      <c r="C1418" s="250"/>
      <c r="D1418" s="250"/>
      <c r="S1418" s="32"/>
      <c r="W1418" s="85"/>
      <c r="X1418" s="85"/>
      <c r="Y1418" s="85"/>
      <c r="AA1418" s="85"/>
      <c r="AB1418" s="85"/>
      <c r="AC1418" s="85"/>
      <c r="AD1418" s="85"/>
      <c r="AE1418" s="85"/>
      <c r="AF1418" s="85"/>
      <c r="AG1418" s="85"/>
      <c r="AH1418" s="85"/>
      <c r="AI1418" s="85"/>
      <c r="AJ1418" s="85"/>
      <c r="AK1418" s="85"/>
      <c r="AL1418" s="85"/>
      <c r="AM1418" s="85"/>
      <c r="AN1418" s="85"/>
      <c r="AO1418" s="85"/>
      <c r="AP1418" s="85"/>
      <c r="AQ1418" s="85"/>
      <c r="AR1418" s="85"/>
      <c r="AS1418" s="85"/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5"/>
      <c r="BD1418" s="85"/>
      <c r="BE1418" s="85"/>
      <c r="BF1418" s="85"/>
    </row>
    <row r="1419" spans="1:58" s="27" customFormat="1">
      <c r="A1419" s="250"/>
      <c r="B1419" s="250"/>
      <c r="C1419" s="250"/>
      <c r="D1419" s="250"/>
      <c r="S1419" s="32"/>
      <c r="W1419" s="85"/>
      <c r="X1419" s="85"/>
      <c r="Y1419" s="85"/>
      <c r="AA1419" s="85"/>
      <c r="AB1419" s="85"/>
      <c r="AC1419" s="85"/>
      <c r="AD1419" s="85"/>
      <c r="AE1419" s="85"/>
      <c r="AF1419" s="85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5"/>
    </row>
    <row r="1420" spans="1:58" s="27" customFormat="1">
      <c r="A1420" s="250"/>
      <c r="B1420" s="250"/>
      <c r="C1420" s="250"/>
      <c r="D1420" s="250"/>
      <c r="S1420" s="32"/>
      <c r="W1420" s="85"/>
      <c r="X1420" s="85"/>
      <c r="Y1420" s="85"/>
      <c r="AA1420" s="85"/>
      <c r="AB1420" s="85"/>
      <c r="AC1420" s="85"/>
      <c r="AD1420" s="85"/>
      <c r="AE1420" s="85"/>
      <c r="AF1420" s="85"/>
      <c r="AG1420" s="85"/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5"/>
      <c r="BD1420" s="85"/>
      <c r="BE1420" s="85"/>
      <c r="BF1420" s="85"/>
    </row>
    <row r="1421" spans="1:58" s="27" customFormat="1">
      <c r="A1421" s="250"/>
      <c r="B1421" s="250"/>
      <c r="C1421" s="250"/>
      <c r="D1421" s="250"/>
      <c r="S1421" s="32"/>
      <c r="W1421" s="85"/>
      <c r="X1421" s="85"/>
      <c r="Y1421" s="85"/>
      <c r="AA1421" s="85"/>
      <c r="AB1421" s="85"/>
      <c r="AC1421" s="85"/>
      <c r="AD1421" s="85"/>
      <c r="AE1421" s="85"/>
      <c r="AF1421" s="85"/>
      <c r="AG1421" s="85"/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5"/>
      <c r="BD1421" s="85"/>
      <c r="BE1421" s="85"/>
      <c r="BF1421" s="85"/>
    </row>
    <row r="1422" spans="1:58" s="27" customFormat="1">
      <c r="A1422" s="250"/>
      <c r="B1422" s="250"/>
      <c r="C1422" s="250"/>
      <c r="D1422" s="250"/>
      <c r="S1422" s="32"/>
      <c r="W1422" s="85"/>
      <c r="X1422" s="85"/>
      <c r="Y1422" s="85"/>
      <c r="AA1422" s="85"/>
      <c r="AB1422" s="85"/>
      <c r="AC1422" s="85"/>
      <c r="AD1422" s="85"/>
      <c r="AE1422" s="85"/>
      <c r="AF1422" s="85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</row>
    <row r="1423" spans="1:58" s="27" customFormat="1">
      <c r="A1423" s="250"/>
      <c r="B1423" s="250"/>
      <c r="C1423" s="250"/>
      <c r="D1423" s="250"/>
      <c r="S1423" s="32"/>
      <c r="W1423" s="85"/>
      <c r="X1423" s="85"/>
      <c r="Y1423" s="85"/>
      <c r="AA1423" s="85"/>
      <c r="AB1423" s="85"/>
      <c r="AC1423" s="85"/>
      <c r="AD1423" s="85"/>
      <c r="AE1423" s="85"/>
      <c r="AF1423" s="85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</row>
    <row r="1424" spans="1:58" s="27" customFormat="1">
      <c r="A1424" s="250"/>
      <c r="B1424" s="250"/>
      <c r="C1424" s="250"/>
      <c r="D1424" s="250"/>
      <c r="S1424" s="32"/>
      <c r="W1424" s="85"/>
      <c r="X1424" s="85"/>
      <c r="Y1424" s="85"/>
      <c r="AA1424" s="85"/>
      <c r="AB1424" s="85"/>
      <c r="AC1424" s="85"/>
      <c r="AD1424" s="85"/>
      <c r="AE1424" s="85"/>
      <c r="AF1424" s="85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</row>
    <row r="1425" spans="1:44">
      <c r="A1425" s="250"/>
      <c r="B1425" s="250"/>
      <c r="C1425" s="250"/>
      <c r="D1425" s="250"/>
      <c r="E1425" s="27"/>
      <c r="F1425" s="27"/>
      <c r="G1425" s="27"/>
      <c r="I1425" s="27"/>
      <c r="K1425" s="27"/>
      <c r="L1425" s="27"/>
      <c r="M1425" s="27"/>
      <c r="N1425" s="27"/>
      <c r="O1425" s="27"/>
      <c r="P1425" s="27"/>
      <c r="Q1425" s="27"/>
      <c r="R1425" s="27"/>
      <c r="T1425" s="27"/>
      <c r="U1425" s="27"/>
      <c r="V1425" s="27"/>
      <c r="W1425" s="85"/>
      <c r="X1425" s="85"/>
      <c r="Y1425" s="85"/>
      <c r="AA1425" s="85"/>
      <c r="AB1425" s="85"/>
      <c r="AC1425" s="85"/>
      <c r="AD1425" s="85"/>
      <c r="AE1425" s="85"/>
      <c r="AF1425" s="85"/>
      <c r="AG1425" s="85"/>
      <c r="AK1425" s="85"/>
    </row>
    <row r="1426" spans="1:44">
      <c r="A1426" s="250"/>
      <c r="B1426" s="250"/>
      <c r="C1426" s="250"/>
      <c r="D1426" s="250"/>
      <c r="E1426" s="27"/>
      <c r="F1426" s="27"/>
      <c r="G1426" s="27"/>
      <c r="I1426" s="27"/>
      <c r="K1426" s="27"/>
      <c r="L1426" s="27"/>
      <c r="M1426" s="27"/>
      <c r="N1426" s="27"/>
      <c r="O1426" s="27"/>
      <c r="P1426" s="27"/>
      <c r="Q1426" s="27"/>
      <c r="R1426" s="27"/>
      <c r="T1426" s="27"/>
      <c r="U1426" s="27"/>
      <c r="V1426" s="27"/>
      <c r="W1426" s="85"/>
      <c r="X1426" s="85"/>
      <c r="Y1426" s="85"/>
      <c r="AA1426" s="85"/>
      <c r="AB1426" s="85"/>
      <c r="AC1426" s="85"/>
      <c r="AD1426" s="85"/>
      <c r="AE1426" s="85"/>
      <c r="AF1426" s="85"/>
      <c r="AG1426" s="85"/>
      <c r="AK1426" s="85"/>
    </row>
    <row r="1427" spans="1:44">
      <c r="A1427" s="250"/>
      <c r="B1427" s="250"/>
      <c r="C1427" s="250"/>
      <c r="D1427" s="250"/>
      <c r="E1427" s="27"/>
      <c r="F1427" s="27"/>
      <c r="G1427" s="27"/>
      <c r="I1427" s="27"/>
      <c r="K1427" s="27"/>
      <c r="L1427" s="27"/>
      <c r="M1427" s="27"/>
      <c r="N1427" s="27"/>
      <c r="O1427" s="27"/>
      <c r="P1427" s="27"/>
      <c r="Q1427" s="27"/>
      <c r="R1427" s="27"/>
      <c r="T1427" s="27"/>
      <c r="U1427" s="27"/>
      <c r="V1427" s="27"/>
      <c r="W1427" s="85"/>
      <c r="X1427" s="85"/>
      <c r="Y1427" s="85"/>
      <c r="AA1427" s="85"/>
      <c r="AB1427" s="85"/>
      <c r="AC1427" s="85"/>
      <c r="AD1427" s="85"/>
      <c r="AE1427" s="85"/>
      <c r="AF1427" s="85"/>
      <c r="AG1427" s="85"/>
      <c r="AK1427" s="85"/>
    </row>
    <row r="1428" spans="1:44">
      <c r="A1428" s="250"/>
      <c r="B1428" s="250"/>
      <c r="C1428" s="250"/>
      <c r="D1428" s="250"/>
      <c r="E1428" s="27"/>
      <c r="F1428" s="27"/>
      <c r="G1428" s="27"/>
      <c r="I1428" s="27"/>
      <c r="K1428" s="27"/>
      <c r="L1428" s="27"/>
      <c r="M1428" s="27"/>
      <c r="N1428" s="27"/>
      <c r="O1428" s="27"/>
      <c r="P1428" s="27"/>
      <c r="Q1428" s="27"/>
      <c r="R1428" s="27"/>
      <c r="T1428" s="27"/>
      <c r="U1428" s="27"/>
      <c r="V1428" s="27"/>
      <c r="W1428" s="85"/>
      <c r="X1428" s="85"/>
      <c r="Y1428" s="85"/>
      <c r="AA1428" s="85"/>
      <c r="AB1428" s="85"/>
      <c r="AC1428" s="85"/>
      <c r="AD1428" s="85"/>
      <c r="AE1428" s="85"/>
      <c r="AF1428" s="85"/>
      <c r="AG1428" s="85"/>
      <c r="AK1428" s="85"/>
    </row>
    <row r="1429" spans="1:44">
      <c r="A1429" s="250"/>
      <c r="B1429" s="250"/>
      <c r="C1429" s="250"/>
      <c r="D1429" s="250"/>
      <c r="E1429" s="27"/>
      <c r="F1429" s="27"/>
      <c r="G1429" s="27"/>
      <c r="I1429" s="27"/>
      <c r="K1429" s="27"/>
      <c r="L1429" s="27"/>
      <c r="M1429" s="27"/>
      <c r="N1429" s="27"/>
      <c r="O1429" s="27"/>
      <c r="P1429" s="27"/>
      <c r="Q1429" s="27"/>
      <c r="R1429" s="27"/>
      <c r="T1429" s="27"/>
      <c r="U1429" s="27"/>
      <c r="V1429" s="27"/>
      <c r="W1429" s="85"/>
      <c r="X1429" s="85"/>
      <c r="Y1429" s="85"/>
      <c r="AA1429" s="85"/>
      <c r="AB1429" s="85"/>
      <c r="AC1429" s="85"/>
      <c r="AD1429" s="85"/>
      <c r="AE1429" s="85"/>
      <c r="AF1429" s="85"/>
      <c r="AG1429" s="85"/>
      <c r="AK1429" s="85"/>
    </row>
    <row r="1430" spans="1:44">
      <c r="A1430" s="250"/>
      <c r="B1430" s="250"/>
      <c r="C1430" s="250"/>
      <c r="D1430" s="250"/>
      <c r="E1430" s="27"/>
      <c r="F1430" s="27"/>
      <c r="G1430" s="27"/>
      <c r="I1430" s="27"/>
      <c r="K1430" s="27"/>
      <c r="L1430" s="27"/>
      <c r="M1430" s="27"/>
      <c r="N1430" s="27"/>
      <c r="O1430" s="27"/>
      <c r="P1430" s="27"/>
      <c r="Q1430" s="27"/>
      <c r="R1430" s="27"/>
      <c r="T1430" s="27"/>
      <c r="U1430" s="27"/>
      <c r="V1430" s="27"/>
      <c r="W1430" s="85"/>
      <c r="X1430" s="85"/>
      <c r="Y1430" s="85"/>
      <c r="AA1430" s="85"/>
      <c r="AB1430" s="85"/>
      <c r="AC1430" s="85"/>
      <c r="AD1430" s="85"/>
      <c r="AE1430" s="85"/>
      <c r="AF1430" s="85"/>
      <c r="AG1430" s="85"/>
      <c r="AK1430" s="85"/>
    </row>
    <row r="1431" spans="1:44" ht="19.8">
      <c r="A1431" s="250"/>
      <c r="B1431" s="250"/>
      <c r="C1431" s="250"/>
      <c r="D1431" s="250"/>
      <c r="E1431" s="27"/>
      <c r="F1431" s="27"/>
      <c r="G1431" s="27"/>
      <c r="I1431" s="27"/>
      <c r="K1431" s="27"/>
      <c r="L1431" s="27"/>
      <c r="M1431" s="27"/>
      <c r="N1431" s="27"/>
      <c r="O1431" s="27"/>
      <c r="P1431" s="27"/>
      <c r="Q1431" s="250"/>
      <c r="R1431" s="27"/>
      <c r="S1431" s="27"/>
      <c r="T1431" s="26"/>
      <c r="U1431" s="251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85"/>
      <c r="AF1431" s="85"/>
      <c r="AG1431" s="85"/>
      <c r="AK1431" s="85"/>
      <c r="AR1431" s="263"/>
    </row>
    <row r="1432" spans="1:44" ht="19.8">
      <c r="A1432" s="250"/>
      <c r="B1432" s="250"/>
      <c r="C1432" s="250"/>
      <c r="D1432" s="250"/>
      <c r="E1432" s="27"/>
      <c r="F1432" s="27"/>
      <c r="G1432" s="27"/>
      <c r="I1432" s="27"/>
      <c r="K1432" s="27"/>
      <c r="L1432" s="27"/>
      <c r="M1432" s="27"/>
      <c r="N1432" s="27"/>
      <c r="O1432" s="27"/>
      <c r="P1432" s="27"/>
      <c r="Q1432" s="250"/>
      <c r="R1432" s="27"/>
      <c r="S1432" s="27"/>
      <c r="T1432" s="26"/>
      <c r="U1432" s="251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85"/>
      <c r="AF1432" s="85"/>
      <c r="AG1432" s="85"/>
      <c r="AK1432" s="85"/>
      <c r="AR1432" s="263"/>
    </row>
    <row r="1433" spans="1:44" ht="19.8">
      <c r="A1433" s="250"/>
      <c r="B1433" s="250"/>
      <c r="C1433" s="250"/>
      <c r="D1433" s="250"/>
      <c r="E1433" s="27"/>
      <c r="F1433" s="27"/>
      <c r="G1433" s="27"/>
      <c r="I1433" s="27"/>
      <c r="K1433" s="27"/>
      <c r="L1433" s="27"/>
      <c r="M1433" s="27"/>
      <c r="N1433" s="27"/>
      <c r="O1433" s="27"/>
      <c r="P1433" s="27"/>
      <c r="Q1433" s="27"/>
      <c r="R1433" s="27"/>
      <c r="S1433" s="26"/>
      <c r="T1433" s="251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85"/>
      <c r="AF1433" s="85"/>
      <c r="AG1433" s="85"/>
      <c r="AK1433" s="85"/>
      <c r="AQ1433" s="263"/>
    </row>
    <row r="1434" spans="1:44" ht="14.25" customHeight="1">
      <c r="A1434" s="250"/>
      <c r="B1434" s="250"/>
      <c r="C1434" s="250"/>
      <c r="D1434" s="250"/>
      <c r="E1434" s="27"/>
      <c r="F1434" s="27"/>
      <c r="G1434" s="27"/>
      <c r="I1434" s="27"/>
      <c r="K1434" s="27"/>
      <c r="L1434" s="27"/>
      <c r="M1434" s="27"/>
      <c r="N1434" s="27"/>
      <c r="O1434" s="27"/>
      <c r="P1434" s="27"/>
      <c r="Q1434" s="250"/>
      <c r="R1434" s="27"/>
      <c r="S1434" s="27"/>
      <c r="T1434" s="26"/>
      <c r="U1434" s="251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85"/>
      <c r="AF1434" s="85"/>
      <c r="AG1434" s="85"/>
      <c r="AK1434" s="85"/>
      <c r="AR1434" s="263"/>
    </row>
    <row r="1435" spans="1:44" ht="19.8">
      <c r="A1435" s="250"/>
      <c r="B1435" s="250"/>
      <c r="C1435" s="250"/>
      <c r="D1435" s="250"/>
      <c r="E1435" s="27"/>
      <c r="F1435" s="27"/>
      <c r="G1435" s="27"/>
      <c r="I1435" s="27"/>
      <c r="K1435" s="27"/>
      <c r="L1435" s="27"/>
      <c r="M1435" s="27"/>
      <c r="N1435" s="27"/>
      <c r="O1435" s="27"/>
      <c r="P1435" s="27"/>
      <c r="Q1435" s="250"/>
      <c r="R1435" s="27"/>
      <c r="S1435" s="27"/>
      <c r="T1435" s="26"/>
      <c r="U1435" s="251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85"/>
      <c r="AF1435" s="85"/>
      <c r="AG1435" s="85"/>
      <c r="AK1435" s="85"/>
      <c r="AR1435" s="263"/>
    </row>
    <row r="1436" spans="1:44" ht="19.8">
      <c r="A1436" s="250"/>
      <c r="B1436" s="250"/>
      <c r="C1436" s="250"/>
      <c r="D1436" s="250"/>
      <c r="E1436" s="27"/>
      <c r="F1436" s="27"/>
      <c r="G1436" s="27"/>
      <c r="I1436" s="27"/>
      <c r="K1436" s="27"/>
      <c r="L1436" s="27"/>
      <c r="M1436" s="27"/>
      <c r="N1436" s="27"/>
      <c r="O1436" s="27"/>
      <c r="P1436" s="27"/>
      <c r="Q1436" s="250"/>
      <c r="R1436" s="27"/>
      <c r="S1436" s="27"/>
      <c r="T1436" s="26"/>
      <c r="U1436" s="251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85"/>
      <c r="AF1436" s="85"/>
      <c r="AG1436" s="85"/>
      <c r="AK1436" s="85"/>
      <c r="AR1436" s="263"/>
    </row>
    <row r="1437" spans="1:44" ht="19.8">
      <c r="A1437" s="250"/>
      <c r="B1437" s="250"/>
      <c r="C1437" s="250"/>
      <c r="D1437" s="250"/>
      <c r="E1437" s="27"/>
      <c r="F1437" s="27"/>
      <c r="G1437" s="27"/>
      <c r="I1437" s="27"/>
      <c r="K1437" s="27"/>
      <c r="L1437" s="27"/>
      <c r="M1437" s="27"/>
      <c r="N1437" s="27"/>
      <c r="O1437" s="27"/>
      <c r="P1437" s="27"/>
      <c r="Q1437" s="250"/>
      <c r="R1437" s="27"/>
      <c r="S1437" s="27"/>
      <c r="T1437" s="26"/>
      <c r="U1437" s="251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85"/>
      <c r="AF1437" s="85"/>
      <c r="AG1437" s="85"/>
      <c r="AK1437" s="85"/>
      <c r="AR1437" s="263"/>
    </row>
    <row r="1438" spans="1:44" ht="19.8">
      <c r="A1438" s="250"/>
      <c r="B1438" s="250"/>
      <c r="C1438" s="250"/>
      <c r="D1438" s="250"/>
      <c r="E1438" s="27"/>
      <c r="F1438" s="27"/>
      <c r="G1438" s="27"/>
      <c r="I1438" s="27"/>
      <c r="K1438" s="27"/>
      <c r="L1438" s="27"/>
      <c r="M1438" s="27"/>
      <c r="N1438" s="27"/>
      <c r="O1438" s="27"/>
      <c r="P1438" s="27"/>
      <c r="Q1438" s="250"/>
      <c r="R1438" s="27"/>
      <c r="S1438" s="27"/>
      <c r="T1438" s="26"/>
      <c r="U1438" s="251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85"/>
      <c r="AF1438" s="85"/>
      <c r="AG1438" s="85"/>
      <c r="AK1438" s="85"/>
      <c r="AR1438" s="263"/>
    </row>
    <row r="1439" spans="1:44">
      <c r="A1439" s="250"/>
      <c r="B1439" s="250"/>
      <c r="C1439" s="250"/>
      <c r="D1439" s="250"/>
      <c r="E1439" s="27"/>
      <c r="F1439" s="27"/>
      <c r="G1439" s="27"/>
      <c r="I1439" s="27"/>
      <c r="K1439" s="27"/>
      <c r="L1439" s="27"/>
      <c r="M1439" s="27"/>
      <c r="N1439" s="27"/>
      <c r="O1439" s="27"/>
      <c r="P1439" s="27"/>
      <c r="Q1439" s="27"/>
      <c r="R1439" s="27"/>
      <c r="T1439" s="27"/>
      <c r="U1439" s="27"/>
      <c r="V1439" s="27"/>
      <c r="W1439" s="85"/>
      <c r="X1439" s="85"/>
      <c r="Y1439" s="85"/>
      <c r="AA1439" s="85"/>
      <c r="AB1439" s="85"/>
      <c r="AC1439" s="85"/>
      <c r="AD1439" s="85"/>
      <c r="AE1439" s="85"/>
      <c r="AF1439" s="85"/>
      <c r="AG1439" s="85"/>
      <c r="AK1439" s="85"/>
    </row>
    <row r="1440" spans="1:44">
      <c r="A1440" s="250"/>
      <c r="B1440" s="250"/>
      <c r="C1440" s="250"/>
      <c r="D1440" s="250"/>
      <c r="E1440" s="27"/>
      <c r="F1440" s="27"/>
      <c r="G1440" s="27"/>
      <c r="I1440" s="27"/>
      <c r="K1440" s="27"/>
      <c r="L1440" s="27"/>
      <c r="M1440" s="27"/>
      <c r="N1440" s="27"/>
      <c r="O1440" s="27"/>
      <c r="P1440" s="27"/>
      <c r="Q1440" s="27"/>
      <c r="R1440" s="27"/>
      <c r="T1440" s="27"/>
      <c r="U1440" s="27"/>
      <c r="V1440" s="27"/>
      <c r="W1440" s="85"/>
      <c r="X1440" s="85"/>
      <c r="Y1440" s="85"/>
      <c r="AA1440" s="85"/>
      <c r="AB1440" s="85"/>
      <c r="AC1440" s="85"/>
      <c r="AD1440" s="85"/>
      <c r="AE1440" s="85"/>
      <c r="AF1440" s="85"/>
      <c r="AG1440" s="85"/>
      <c r="AK1440" s="85"/>
    </row>
    <row r="1441" spans="1:44">
      <c r="A1441" s="250"/>
      <c r="B1441" s="250"/>
      <c r="C1441" s="250"/>
      <c r="D1441" s="250"/>
      <c r="E1441" s="27"/>
      <c r="F1441" s="27"/>
      <c r="G1441" s="27"/>
      <c r="I1441" s="27"/>
      <c r="K1441" s="27"/>
      <c r="L1441" s="27"/>
      <c r="M1441" s="27"/>
      <c r="N1441" s="27"/>
      <c r="O1441" s="27"/>
      <c r="P1441" s="27"/>
      <c r="Q1441" s="27"/>
      <c r="R1441" s="27"/>
      <c r="T1441" s="27"/>
      <c r="U1441" s="27"/>
      <c r="V1441" s="27"/>
      <c r="W1441" s="85"/>
      <c r="X1441" s="85"/>
      <c r="Y1441" s="85"/>
      <c r="AA1441" s="85"/>
      <c r="AB1441" s="85"/>
      <c r="AC1441" s="85"/>
      <c r="AD1441" s="85"/>
      <c r="AE1441" s="85"/>
      <c r="AF1441" s="85"/>
      <c r="AG1441" s="85"/>
      <c r="AK1441" s="85"/>
    </row>
    <row r="1442" spans="1:44">
      <c r="A1442" s="250"/>
      <c r="B1442" s="250"/>
      <c r="C1442" s="250"/>
      <c r="D1442" s="250"/>
      <c r="E1442" s="27"/>
      <c r="F1442" s="27"/>
      <c r="G1442" s="27"/>
      <c r="I1442" s="27"/>
      <c r="K1442" s="27"/>
      <c r="L1442" s="27"/>
      <c r="M1442" s="27"/>
      <c r="N1442" s="27"/>
      <c r="O1442" s="27"/>
      <c r="P1442" s="27"/>
      <c r="Q1442" s="27"/>
      <c r="R1442" s="27"/>
      <c r="T1442" s="27"/>
      <c r="U1442" s="27"/>
      <c r="V1442" s="27"/>
      <c r="W1442" s="85"/>
      <c r="X1442" s="85"/>
      <c r="Y1442" s="85"/>
      <c r="AA1442" s="85"/>
      <c r="AB1442" s="85"/>
      <c r="AC1442" s="85"/>
      <c r="AD1442" s="85"/>
      <c r="AE1442" s="85"/>
      <c r="AF1442" s="85"/>
      <c r="AG1442" s="85"/>
      <c r="AK1442" s="85"/>
    </row>
    <row r="1443" spans="1:44">
      <c r="A1443" s="250"/>
      <c r="B1443" s="250"/>
      <c r="C1443" s="250"/>
      <c r="D1443" s="250"/>
      <c r="E1443" s="27"/>
      <c r="F1443" s="27"/>
      <c r="G1443" s="27"/>
      <c r="I1443" s="27"/>
      <c r="K1443" s="27"/>
      <c r="L1443" s="27"/>
      <c r="M1443" s="27"/>
      <c r="N1443" s="27"/>
      <c r="O1443" s="27"/>
      <c r="P1443" s="27"/>
      <c r="Q1443" s="27"/>
      <c r="R1443" s="27"/>
      <c r="T1443" s="27"/>
      <c r="U1443" s="27"/>
      <c r="V1443" s="27"/>
      <c r="W1443" s="85"/>
      <c r="X1443" s="85"/>
      <c r="Y1443" s="85"/>
      <c r="AA1443" s="85"/>
      <c r="AB1443" s="85"/>
      <c r="AC1443" s="85"/>
      <c r="AD1443" s="85"/>
      <c r="AE1443" s="85"/>
      <c r="AF1443" s="85"/>
      <c r="AG1443" s="85"/>
      <c r="AK1443" s="85"/>
    </row>
    <row r="1444" spans="1:44">
      <c r="A1444" s="250"/>
      <c r="B1444" s="250"/>
      <c r="C1444" s="250"/>
      <c r="D1444" s="250"/>
      <c r="E1444" s="27"/>
      <c r="F1444" s="27"/>
      <c r="G1444" s="27"/>
      <c r="I1444" s="27"/>
      <c r="K1444" s="27"/>
      <c r="L1444" s="27"/>
      <c r="M1444" s="27"/>
      <c r="N1444" s="27"/>
      <c r="O1444" s="27"/>
      <c r="P1444" s="27"/>
      <c r="Q1444" s="27"/>
      <c r="R1444" s="27"/>
      <c r="T1444" s="27"/>
      <c r="U1444" s="27"/>
      <c r="V1444" s="27"/>
      <c r="W1444" s="85"/>
      <c r="X1444" s="85"/>
      <c r="Y1444" s="85"/>
      <c r="AA1444" s="85"/>
      <c r="AB1444" s="85"/>
      <c r="AC1444" s="85"/>
      <c r="AD1444" s="85"/>
      <c r="AE1444" s="85"/>
      <c r="AF1444" s="85"/>
      <c r="AG1444" s="85"/>
      <c r="AK1444" s="85"/>
    </row>
    <row r="1445" spans="1:44">
      <c r="A1445" s="250"/>
      <c r="B1445" s="250"/>
      <c r="C1445" s="250"/>
      <c r="D1445" s="250"/>
      <c r="E1445" s="27"/>
      <c r="F1445" s="27"/>
      <c r="G1445" s="27"/>
      <c r="I1445" s="27"/>
      <c r="K1445" s="27"/>
      <c r="L1445" s="27"/>
      <c r="M1445" s="27"/>
      <c r="N1445" s="27"/>
      <c r="O1445" s="27"/>
      <c r="P1445" s="27"/>
      <c r="Q1445" s="27"/>
      <c r="R1445" s="27"/>
      <c r="T1445" s="27"/>
      <c r="U1445" s="27"/>
      <c r="V1445" s="27"/>
      <c r="W1445" s="85"/>
      <c r="X1445" s="85"/>
      <c r="Y1445" s="85"/>
      <c r="AA1445" s="85"/>
      <c r="AB1445" s="85"/>
      <c r="AC1445" s="85"/>
      <c r="AD1445" s="85"/>
      <c r="AE1445" s="85"/>
      <c r="AF1445" s="85"/>
      <c r="AG1445" s="85"/>
      <c r="AK1445" s="85"/>
    </row>
    <row r="1446" spans="1:44">
      <c r="A1446" s="250"/>
      <c r="B1446" s="250"/>
      <c r="C1446" s="250"/>
      <c r="D1446" s="250"/>
      <c r="E1446" s="27"/>
      <c r="F1446" s="27"/>
      <c r="G1446" s="27"/>
      <c r="I1446" s="27"/>
      <c r="K1446" s="27"/>
      <c r="L1446" s="27"/>
      <c r="M1446" s="27"/>
      <c r="N1446" s="27"/>
      <c r="O1446" s="27"/>
      <c r="P1446" s="27"/>
      <c r="Q1446" s="27"/>
      <c r="R1446" s="27"/>
      <c r="T1446" s="27"/>
      <c r="U1446" s="27"/>
      <c r="V1446" s="27"/>
      <c r="W1446" s="85"/>
      <c r="X1446" s="85"/>
      <c r="Y1446" s="85"/>
      <c r="AA1446" s="85"/>
      <c r="AB1446" s="85"/>
      <c r="AC1446" s="85"/>
      <c r="AD1446" s="85"/>
      <c r="AE1446" s="85"/>
      <c r="AF1446" s="85"/>
      <c r="AG1446" s="85"/>
      <c r="AK1446" s="85"/>
    </row>
    <row r="1447" spans="1:44">
      <c r="A1447" s="250"/>
      <c r="B1447" s="250"/>
      <c r="C1447" s="250"/>
      <c r="D1447" s="250"/>
      <c r="E1447" s="27"/>
      <c r="F1447" s="27"/>
      <c r="G1447" s="27"/>
      <c r="I1447" s="27"/>
      <c r="K1447" s="27"/>
      <c r="L1447" s="27"/>
      <c r="M1447" s="27"/>
      <c r="N1447" s="27"/>
      <c r="O1447" s="27"/>
      <c r="P1447" s="27"/>
      <c r="Q1447" s="27"/>
      <c r="R1447" s="27"/>
      <c r="T1447" s="27"/>
      <c r="U1447" s="27"/>
      <c r="V1447" s="27"/>
      <c r="W1447" s="85"/>
      <c r="X1447" s="85"/>
      <c r="Y1447" s="85"/>
      <c r="AA1447" s="85"/>
      <c r="AB1447" s="85"/>
      <c r="AC1447" s="85"/>
      <c r="AD1447" s="85"/>
      <c r="AE1447" s="85"/>
      <c r="AF1447" s="85"/>
      <c r="AG1447" s="85"/>
      <c r="AK1447" s="85"/>
    </row>
    <row r="1448" spans="1:44">
      <c r="A1448" s="250"/>
      <c r="B1448" s="250"/>
      <c r="C1448" s="250"/>
      <c r="D1448" s="250"/>
      <c r="E1448" s="27"/>
      <c r="F1448" s="27"/>
      <c r="G1448" s="27"/>
      <c r="I1448" s="27"/>
      <c r="K1448" s="27"/>
      <c r="L1448" s="27"/>
      <c r="M1448" s="27"/>
      <c r="N1448" s="27"/>
      <c r="O1448" s="27"/>
      <c r="P1448" s="27"/>
      <c r="Q1448" s="27"/>
      <c r="R1448" s="27"/>
      <c r="T1448" s="27"/>
      <c r="U1448" s="27"/>
      <c r="V1448" s="27"/>
      <c r="W1448" s="85"/>
      <c r="X1448" s="85"/>
      <c r="Y1448" s="85"/>
      <c r="AA1448" s="85"/>
      <c r="AB1448" s="85"/>
      <c r="AC1448" s="85"/>
      <c r="AD1448" s="85"/>
      <c r="AE1448" s="85"/>
      <c r="AF1448" s="85"/>
      <c r="AG1448" s="85"/>
      <c r="AK1448" s="85"/>
    </row>
    <row r="1449" spans="1:44">
      <c r="A1449" s="250"/>
      <c r="B1449" s="250"/>
      <c r="C1449" s="250"/>
      <c r="D1449" s="250"/>
      <c r="E1449" s="27"/>
      <c r="F1449" s="27"/>
      <c r="G1449" s="27"/>
      <c r="I1449" s="27"/>
      <c r="K1449" s="27"/>
      <c r="L1449" s="27"/>
      <c r="M1449" s="27"/>
      <c r="N1449" s="27"/>
      <c r="O1449" s="27"/>
      <c r="P1449" s="27"/>
      <c r="Q1449" s="27"/>
      <c r="R1449" s="27"/>
      <c r="T1449" s="27"/>
      <c r="U1449" s="27"/>
      <c r="V1449" s="27"/>
      <c r="W1449" s="85"/>
      <c r="X1449" s="85"/>
      <c r="Y1449" s="85"/>
      <c r="AA1449" s="85"/>
      <c r="AB1449" s="85"/>
      <c r="AC1449" s="85"/>
      <c r="AD1449" s="85"/>
      <c r="AE1449" s="85"/>
      <c r="AF1449" s="85"/>
      <c r="AG1449" s="85"/>
      <c r="AK1449" s="85"/>
    </row>
    <row r="1450" spans="1:44">
      <c r="A1450" s="250"/>
      <c r="B1450" s="250"/>
      <c r="C1450" s="250"/>
      <c r="D1450" s="250"/>
      <c r="E1450" s="27"/>
      <c r="F1450" s="27"/>
      <c r="G1450" s="27"/>
      <c r="I1450" s="27"/>
      <c r="K1450" s="27"/>
      <c r="L1450" s="27"/>
      <c r="M1450" s="27"/>
      <c r="N1450" s="27"/>
      <c r="O1450" s="27"/>
      <c r="P1450" s="27"/>
      <c r="Q1450" s="27"/>
      <c r="R1450" s="27"/>
      <c r="T1450" s="27"/>
      <c r="U1450" s="27"/>
      <c r="V1450" s="27"/>
      <c r="W1450" s="85"/>
      <c r="X1450" s="85"/>
      <c r="Y1450" s="85"/>
      <c r="AA1450" s="85"/>
      <c r="AB1450" s="85"/>
      <c r="AC1450" s="85"/>
      <c r="AD1450" s="85"/>
      <c r="AE1450" s="85"/>
      <c r="AF1450" s="85"/>
      <c r="AG1450" s="85"/>
      <c r="AK1450" s="85"/>
    </row>
    <row r="1451" spans="1:44">
      <c r="A1451" s="250"/>
      <c r="B1451" s="250"/>
      <c r="C1451" s="250"/>
      <c r="D1451" s="250"/>
      <c r="E1451" s="27"/>
      <c r="F1451" s="27"/>
      <c r="G1451" s="27"/>
      <c r="I1451" s="27"/>
      <c r="K1451" s="27"/>
      <c r="L1451" s="27"/>
      <c r="M1451" s="27"/>
      <c r="N1451" s="27"/>
      <c r="O1451" s="27"/>
      <c r="P1451" s="27"/>
      <c r="Q1451" s="27"/>
      <c r="R1451" s="27"/>
      <c r="T1451" s="27"/>
      <c r="U1451" s="27"/>
      <c r="V1451" s="27"/>
      <c r="W1451" s="85"/>
      <c r="X1451" s="85"/>
      <c r="Y1451" s="85"/>
      <c r="AA1451" s="85"/>
      <c r="AB1451" s="85"/>
      <c r="AC1451" s="85"/>
      <c r="AD1451" s="85"/>
      <c r="AE1451" s="85"/>
      <c r="AF1451" s="85"/>
      <c r="AG1451" s="85"/>
      <c r="AK1451" s="85"/>
    </row>
    <row r="1452" spans="1:44">
      <c r="A1452" s="250"/>
      <c r="B1452" s="250"/>
      <c r="C1452" s="250"/>
      <c r="D1452" s="250"/>
      <c r="E1452" s="27"/>
      <c r="F1452" s="27"/>
      <c r="G1452" s="27"/>
      <c r="I1452" s="27"/>
      <c r="K1452" s="27"/>
      <c r="L1452" s="27"/>
      <c r="M1452" s="27"/>
      <c r="N1452" s="27"/>
      <c r="O1452" s="27"/>
      <c r="P1452" s="27"/>
      <c r="Q1452" s="27"/>
      <c r="R1452" s="27"/>
      <c r="T1452" s="27"/>
      <c r="U1452" s="27"/>
      <c r="V1452" s="27"/>
      <c r="W1452" s="85"/>
      <c r="X1452" s="85"/>
      <c r="Y1452" s="85"/>
      <c r="AA1452" s="85"/>
      <c r="AB1452" s="85"/>
      <c r="AC1452" s="85"/>
      <c r="AD1452" s="85"/>
      <c r="AE1452" s="85"/>
      <c r="AF1452" s="85"/>
      <c r="AG1452" s="85"/>
      <c r="AK1452" s="85"/>
    </row>
    <row r="1453" spans="1:44">
      <c r="A1453" s="250"/>
      <c r="B1453" s="250"/>
      <c r="C1453" s="250"/>
      <c r="D1453" s="250"/>
      <c r="E1453" s="27"/>
      <c r="F1453" s="27"/>
      <c r="G1453" s="27"/>
      <c r="I1453" s="27"/>
      <c r="K1453" s="27"/>
      <c r="L1453" s="27"/>
      <c r="M1453" s="27"/>
      <c r="N1453" s="27"/>
      <c r="O1453" s="27"/>
      <c r="P1453" s="27"/>
      <c r="Q1453" s="27"/>
      <c r="R1453" s="27"/>
      <c r="T1453" s="27"/>
      <c r="U1453" s="27"/>
      <c r="V1453" s="27"/>
      <c r="W1453" s="85"/>
      <c r="X1453" s="85"/>
      <c r="Y1453" s="85"/>
      <c r="AA1453" s="85"/>
      <c r="AB1453" s="85"/>
      <c r="AC1453" s="85"/>
      <c r="AD1453" s="85"/>
      <c r="AE1453" s="85"/>
      <c r="AF1453" s="85"/>
      <c r="AG1453" s="85"/>
      <c r="AK1453" s="85"/>
    </row>
    <row r="1454" spans="1:44" ht="19.8">
      <c r="A1454" s="250"/>
      <c r="B1454" s="250"/>
      <c r="C1454" s="250"/>
      <c r="D1454" s="250"/>
      <c r="E1454" s="27"/>
      <c r="F1454" s="27"/>
      <c r="G1454" s="27"/>
      <c r="I1454" s="27"/>
      <c r="K1454" s="27"/>
      <c r="L1454" s="27"/>
      <c r="M1454" s="27"/>
      <c r="N1454" s="27"/>
      <c r="O1454" s="27"/>
      <c r="P1454" s="27"/>
      <c r="Q1454" s="250"/>
      <c r="R1454" s="27"/>
      <c r="S1454" s="27"/>
      <c r="T1454" s="26"/>
      <c r="U1454" s="251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85"/>
      <c r="AF1454" s="85"/>
      <c r="AG1454" s="85"/>
      <c r="AK1454" s="85"/>
      <c r="AR1454" s="263"/>
    </row>
    <row r="1455" spans="1:44" ht="19.8">
      <c r="A1455" s="250"/>
      <c r="B1455" s="250"/>
      <c r="C1455" s="250"/>
      <c r="D1455" s="250"/>
      <c r="E1455" s="27"/>
      <c r="F1455" s="27"/>
      <c r="G1455" s="27"/>
      <c r="I1455" s="27"/>
      <c r="K1455" s="27"/>
      <c r="L1455" s="27"/>
      <c r="M1455" s="27"/>
      <c r="N1455" s="27"/>
      <c r="O1455" s="27"/>
      <c r="P1455" s="27"/>
      <c r="Q1455" s="250"/>
      <c r="R1455" s="27"/>
      <c r="S1455" s="27"/>
      <c r="T1455" s="26"/>
      <c r="U1455" s="251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85"/>
      <c r="AF1455" s="85"/>
      <c r="AG1455" s="85"/>
      <c r="AK1455" s="85"/>
      <c r="AR1455" s="263"/>
    </row>
    <row r="1456" spans="1:44" ht="19.8">
      <c r="A1456" s="250"/>
      <c r="B1456" s="250"/>
      <c r="C1456" s="250"/>
      <c r="D1456" s="250"/>
      <c r="E1456" s="27"/>
      <c r="F1456" s="27"/>
      <c r="G1456" s="27"/>
      <c r="I1456" s="27"/>
      <c r="K1456" s="27"/>
      <c r="L1456" s="27"/>
      <c r="M1456" s="27"/>
      <c r="N1456" s="27"/>
      <c r="O1456" s="27"/>
      <c r="P1456" s="27"/>
      <c r="Q1456" s="27"/>
      <c r="R1456" s="27"/>
      <c r="S1456" s="26"/>
      <c r="T1456" s="251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85"/>
      <c r="AF1456" s="85"/>
      <c r="AG1456" s="85"/>
      <c r="AK1456" s="85"/>
      <c r="AQ1456" s="263"/>
    </row>
    <row r="1457" spans="1:58" ht="14.25" customHeight="1">
      <c r="A1457" s="250"/>
      <c r="B1457" s="250"/>
      <c r="C1457" s="250"/>
      <c r="D1457" s="250"/>
      <c r="E1457" s="27"/>
      <c r="F1457" s="27"/>
      <c r="G1457" s="27"/>
      <c r="I1457" s="27"/>
      <c r="K1457" s="27"/>
      <c r="L1457" s="27"/>
      <c r="M1457" s="27"/>
      <c r="N1457" s="27"/>
      <c r="O1457" s="27"/>
      <c r="P1457" s="27"/>
      <c r="Q1457" s="250"/>
      <c r="R1457" s="27"/>
      <c r="S1457" s="27"/>
      <c r="T1457" s="26"/>
      <c r="U1457" s="251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85"/>
      <c r="AF1457" s="85"/>
      <c r="AG1457" s="85"/>
      <c r="AK1457" s="85"/>
      <c r="AR1457" s="263"/>
    </row>
    <row r="1458" spans="1:58" ht="19.8">
      <c r="A1458" s="250"/>
      <c r="B1458" s="250"/>
      <c r="C1458" s="250"/>
      <c r="D1458" s="250"/>
      <c r="E1458" s="27"/>
      <c r="F1458" s="27"/>
      <c r="G1458" s="27"/>
      <c r="I1458" s="27"/>
      <c r="K1458" s="27"/>
      <c r="L1458" s="27"/>
      <c r="M1458" s="27"/>
      <c r="N1458" s="27"/>
      <c r="O1458" s="27"/>
      <c r="P1458" s="27"/>
      <c r="Q1458" s="250"/>
      <c r="R1458" s="27"/>
      <c r="S1458" s="27"/>
      <c r="T1458" s="26"/>
      <c r="U1458" s="251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85"/>
      <c r="AF1458" s="85"/>
      <c r="AG1458" s="85"/>
      <c r="AK1458" s="85"/>
      <c r="AR1458" s="263"/>
    </row>
    <row r="1459" spans="1:58" ht="19.8">
      <c r="A1459" s="250"/>
      <c r="B1459" s="250"/>
      <c r="C1459" s="250"/>
      <c r="D1459" s="250"/>
      <c r="E1459" s="27"/>
      <c r="F1459" s="27"/>
      <c r="G1459" s="27"/>
      <c r="I1459" s="27"/>
      <c r="K1459" s="27"/>
      <c r="L1459" s="27"/>
      <c r="M1459" s="27"/>
      <c r="N1459" s="27"/>
      <c r="O1459" s="27"/>
      <c r="P1459" s="27"/>
      <c r="Q1459" s="250"/>
      <c r="R1459" s="27"/>
      <c r="S1459" s="27"/>
      <c r="T1459" s="26"/>
      <c r="U1459" s="251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85"/>
      <c r="AF1459" s="85"/>
      <c r="AG1459" s="85"/>
      <c r="AK1459" s="85"/>
      <c r="AR1459" s="263"/>
    </row>
    <row r="1460" spans="1:58" ht="19.8">
      <c r="A1460" s="250"/>
      <c r="B1460" s="250"/>
      <c r="C1460" s="250"/>
      <c r="D1460" s="250"/>
      <c r="E1460" s="27"/>
      <c r="F1460" s="27"/>
      <c r="G1460" s="27"/>
      <c r="I1460" s="27"/>
      <c r="K1460" s="27"/>
      <c r="L1460" s="27"/>
      <c r="M1460" s="27"/>
      <c r="N1460" s="27"/>
      <c r="O1460" s="27"/>
      <c r="P1460" s="27"/>
      <c r="Q1460" s="250"/>
      <c r="R1460" s="27"/>
      <c r="S1460" s="27"/>
      <c r="T1460" s="26"/>
      <c r="U1460" s="251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85"/>
      <c r="AF1460" s="85"/>
      <c r="AG1460" s="85"/>
      <c r="AK1460" s="85"/>
      <c r="AR1460" s="263"/>
    </row>
    <row r="1461" spans="1:58" ht="19.8">
      <c r="A1461" s="250"/>
      <c r="B1461" s="250"/>
      <c r="C1461" s="250"/>
      <c r="D1461" s="250"/>
      <c r="E1461" s="27"/>
      <c r="F1461" s="27"/>
      <c r="G1461" s="27"/>
      <c r="I1461" s="27"/>
      <c r="K1461" s="27"/>
      <c r="L1461" s="27"/>
      <c r="M1461" s="27"/>
      <c r="N1461" s="27"/>
      <c r="O1461" s="27"/>
      <c r="P1461" s="27"/>
      <c r="Q1461" s="250"/>
      <c r="R1461" s="27"/>
      <c r="S1461" s="27"/>
      <c r="T1461" s="26"/>
      <c r="U1461" s="251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85"/>
      <c r="AF1461" s="85"/>
      <c r="AG1461" s="85"/>
      <c r="AK1461" s="85"/>
      <c r="AR1461" s="263"/>
    </row>
    <row r="1462" spans="1:58">
      <c r="A1462" s="250"/>
      <c r="B1462" s="250"/>
      <c r="C1462" s="250"/>
      <c r="D1462" s="250"/>
      <c r="E1462" s="27"/>
      <c r="F1462" s="27"/>
      <c r="G1462" s="27"/>
      <c r="I1462" s="27"/>
      <c r="K1462" s="27"/>
      <c r="L1462" s="27"/>
      <c r="M1462" s="27"/>
      <c r="N1462" s="27"/>
      <c r="O1462" s="27"/>
      <c r="P1462" s="27"/>
      <c r="Q1462" s="27"/>
      <c r="R1462" s="27"/>
      <c r="T1462" s="27"/>
      <c r="U1462" s="27"/>
      <c r="V1462" s="27"/>
      <c r="W1462" s="85"/>
      <c r="X1462" s="85"/>
      <c r="Y1462" s="85"/>
      <c r="AA1462" s="85"/>
      <c r="AB1462" s="85"/>
      <c r="AC1462" s="85"/>
      <c r="AD1462" s="85"/>
      <c r="AE1462" s="85"/>
      <c r="AF1462" s="85"/>
      <c r="AG1462" s="85"/>
      <c r="AK1462" s="85"/>
    </row>
    <row r="1463" spans="1:58">
      <c r="A1463" s="250"/>
      <c r="B1463" s="250"/>
      <c r="C1463" s="250"/>
      <c r="D1463" s="250"/>
      <c r="E1463" s="27"/>
      <c r="F1463" s="27"/>
      <c r="G1463" s="27"/>
      <c r="I1463" s="27"/>
      <c r="K1463" s="27"/>
      <c r="L1463" s="27"/>
      <c r="M1463" s="27"/>
      <c r="N1463" s="27"/>
      <c r="O1463" s="27"/>
      <c r="P1463" s="27"/>
      <c r="Q1463" s="27"/>
      <c r="R1463" s="27"/>
      <c r="T1463" s="27"/>
      <c r="U1463" s="27"/>
      <c r="V1463" s="27"/>
      <c r="W1463" s="85"/>
      <c r="X1463" s="85"/>
      <c r="Y1463" s="85"/>
      <c r="AA1463" s="85"/>
      <c r="AB1463" s="85"/>
      <c r="AC1463" s="85"/>
      <c r="AD1463" s="85"/>
      <c r="AE1463" s="85"/>
      <c r="AF1463" s="85"/>
      <c r="AG1463" s="85"/>
      <c r="AK1463" s="85"/>
    </row>
    <row r="1464" spans="1:58">
      <c r="A1464" s="250"/>
      <c r="B1464" s="250"/>
      <c r="C1464" s="250"/>
      <c r="D1464" s="250"/>
      <c r="E1464" s="27"/>
      <c r="F1464" s="27"/>
      <c r="G1464" s="27"/>
      <c r="I1464" s="27"/>
      <c r="K1464" s="27"/>
      <c r="L1464" s="27"/>
      <c r="M1464" s="27"/>
      <c r="N1464" s="27"/>
      <c r="O1464" s="27"/>
      <c r="P1464" s="27"/>
      <c r="Q1464" s="27"/>
      <c r="R1464" s="27"/>
      <c r="T1464" s="27"/>
      <c r="U1464" s="27"/>
      <c r="V1464" s="27"/>
      <c r="W1464" s="85"/>
      <c r="X1464" s="85"/>
      <c r="Y1464" s="85"/>
      <c r="AA1464" s="85"/>
      <c r="AB1464" s="85"/>
      <c r="AC1464" s="85"/>
      <c r="AD1464" s="85"/>
      <c r="AE1464" s="85"/>
      <c r="AF1464" s="85"/>
      <c r="AG1464" s="85"/>
      <c r="AK1464" s="85"/>
    </row>
    <row r="1465" spans="1:58">
      <c r="A1465" s="250"/>
      <c r="B1465" s="250"/>
      <c r="C1465" s="250"/>
      <c r="D1465" s="250"/>
      <c r="E1465" s="27"/>
      <c r="F1465" s="27"/>
      <c r="G1465" s="27"/>
      <c r="I1465" s="27"/>
      <c r="K1465" s="27"/>
      <c r="L1465" s="27"/>
      <c r="M1465" s="27"/>
      <c r="N1465" s="27"/>
      <c r="O1465" s="27"/>
      <c r="P1465" s="27"/>
      <c r="Q1465" s="27"/>
      <c r="R1465" s="27"/>
      <c r="T1465" s="27"/>
      <c r="U1465" s="27"/>
      <c r="V1465" s="27"/>
      <c r="W1465" s="85"/>
      <c r="X1465" s="85"/>
      <c r="Y1465" s="85"/>
      <c r="AA1465" s="85"/>
      <c r="AB1465" s="85"/>
      <c r="AC1465" s="85"/>
      <c r="AD1465" s="85"/>
      <c r="AE1465" s="85"/>
      <c r="AF1465" s="85"/>
      <c r="AG1465" s="85"/>
      <c r="AK1465" s="85"/>
    </row>
    <row r="1466" spans="1:58">
      <c r="A1466" s="250"/>
      <c r="B1466" s="250"/>
      <c r="C1466" s="250"/>
      <c r="D1466" s="250"/>
      <c r="E1466" s="27"/>
      <c r="F1466" s="27"/>
      <c r="G1466" s="27"/>
      <c r="I1466" s="27"/>
      <c r="K1466" s="27"/>
      <c r="L1466" s="27"/>
      <c r="M1466" s="27"/>
      <c r="N1466" s="27"/>
      <c r="O1466" s="27"/>
      <c r="P1466" s="27"/>
      <c r="Q1466" s="27"/>
      <c r="R1466" s="27"/>
      <c r="T1466" s="27"/>
      <c r="U1466" s="27"/>
      <c r="V1466" s="27"/>
      <c r="W1466" s="85"/>
      <c r="X1466" s="85"/>
      <c r="Y1466" s="85"/>
      <c r="AA1466" s="85"/>
      <c r="AB1466" s="85"/>
      <c r="AC1466" s="85"/>
      <c r="AD1466" s="85"/>
      <c r="AE1466" s="85"/>
      <c r="AF1466" s="85"/>
      <c r="AG1466" s="85"/>
      <c r="AK1466" s="85"/>
    </row>
    <row r="1467" spans="1:58" s="27" customFormat="1">
      <c r="A1467" s="250"/>
      <c r="B1467" s="250"/>
      <c r="C1467" s="250"/>
      <c r="D1467" s="250"/>
      <c r="S1467" s="32"/>
      <c r="W1467" s="85"/>
      <c r="X1467" s="85"/>
      <c r="Y1467" s="85"/>
      <c r="AA1467" s="85"/>
      <c r="AB1467" s="85"/>
      <c r="AC1467" s="85"/>
      <c r="AD1467" s="85"/>
      <c r="AE1467" s="85"/>
      <c r="AF1467" s="85"/>
      <c r="AG1467" s="85"/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5"/>
      <c r="AS1467" s="85"/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5"/>
      <c r="BD1467" s="85"/>
      <c r="BE1467" s="85"/>
      <c r="BF1467" s="85"/>
    </row>
    <row r="1468" spans="1:58" s="27" customFormat="1">
      <c r="A1468" s="250"/>
      <c r="B1468" s="250"/>
      <c r="C1468" s="250"/>
      <c r="D1468" s="250"/>
      <c r="S1468" s="32"/>
      <c r="W1468" s="85"/>
      <c r="X1468" s="85"/>
      <c r="Y1468" s="85"/>
      <c r="AA1468" s="85"/>
      <c r="AB1468" s="85"/>
      <c r="AC1468" s="85"/>
      <c r="AD1468" s="85"/>
      <c r="AE1468" s="85"/>
      <c r="AF1468" s="85"/>
      <c r="AG1468" s="85"/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5"/>
      <c r="AS1468" s="85"/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5"/>
      <c r="BD1468" s="85"/>
      <c r="BE1468" s="85"/>
      <c r="BF1468" s="85"/>
    </row>
    <row r="1469" spans="1:58" s="27" customFormat="1">
      <c r="A1469" s="250"/>
      <c r="B1469" s="250"/>
      <c r="C1469" s="250"/>
      <c r="D1469" s="250"/>
      <c r="S1469" s="32"/>
      <c r="W1469" s="85"/>
      <c r="X1469" s="85"/>
      <c r="Y1469" s="85"/>
      <c r="AA1469" s="85"/>
      <c r="AB1469" s="85"/>
      <c r="AC1469" s="85"/>
      <c r="AD1469" s="85"/>
      <c r="AE1469" s="85"/>
      <c r="AF1469" s="85"/>
      <c r="AG1469" s="85"/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5"/>
      <c r="AS1469" s="85"/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5"/>
      <c r="BD1469" s="85"/>
      <c r="BE1469" s="85"/>
      <c r="BF1469" s="85"/>
    </row>
    <row r="1470" spans="1:58" s="27" customFormat="1">
      <c r="A1470" s="250"/>
      <c r="B1470" s="250"/>
      <c r="C1470" s="250"/>
      <c r="D1470" s="250"/>
      <c r="S1470" s="32"/>
      <c r="W1470" s="85"/>
      <c r="X1470" s="85"/>
      <c r="Y1470" s="85"/>
      <c r="AA1470" s="85"/>
      <c r="AB1470" s="85"/>
      <c r="AC1470" s="85"/>
      <c r="AD1470" s="85"/>
      <c r="AE1470" s="85"/>
      <c r="AF1470" s="85"/>
      <c r="AG1470" s="85"/>
      <c r="AH1470" s="85"/>
      <c r="AI1470" s="85"/>
      <c r="AJ1470" s="85"/>
      <c r="AK1470" s="85"/>
      <c r="AL1470" s="85"/>
      <c r="AM1470" s="85"/>
      <c r="AN1470" s="85"/>
      <c r="AO1470" s="85"/>
      <c r="AP1470" s="85"/>
      <c r="AQ1470" s="85"/>
      <c r="AR1470" s="85"/>
      <c r="AS1470" s="85"/>
      <c r="AT1470" s="85"/>
      <c r="AU1470" s="85"/>
      <c r="AV1470" s="85"/>
      <c r="AW1470" s="85"/>
      <c r="AX1470" s="85"/>
      <c r="AY1470" s="85"/>
      <c r="AZ1470" s="85"/>
      <c r="BA1470" s="85"/>
      <c r="BB1470" s="85"/>
      <c r="BC1470" s="85"/>
      <c r="BD1470" s="85"/>
      <c r="BE1470" s="85"/>
      <c r="BF1470" s="85"/>
    </row>
    <row r="1471" spans="1:58" s="27" customFormat="1">
      <c r="A1471" s="250"/>
      <c r="B1471" s="250"/>
      <c r="C1471" s="250"/>
      <c r="D1471" s="250"/>
      <c r="S1471" s="32"/>
      <c r="W1471" s="85"/>
      <c r="X1471" s="85"/>
      <c r="Y1471" s="85"/>
      <c r="AA1471" s="85"/>
      <c r="AB1471" s="85"/>
      <c r="AC1471" s="85"/>
      <c r="AD1471" s="85"/>
      <c r="AE1471" s="85"/>
      <c r="AF1471" s="85"/>
      <c r="AG1471" s="85"/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5"/>
      <c r="AS1471" s="85"/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5"/>
      <c r="BD1471" s="85"/>
      <c r="BE1471" s="85"/>
      <c r="BF1471" s="85"/>
    </row>
    <row r="1472" spans="1:58" s="27" customFormat="1">
      <c r="A1472" s="250"/>
      <c r="B1472" s="250"/>
      <c r="C1472" s="250"/>
      <c r="D1472" s="250"/>
      <c r="S1472" s="32"/>
      <c r="W1472" s="85"/>
      <c r="X1472" s="85"/>
      <c r="Y1472" s="85"/>
      <c r="AA1472" s="85"/>
      <c r="AB1472" s="85"/>
      <c r="AC1472" s="85"/>
      <c r="AD1472" s="85"/>
      <c r="AE1472" s="85"/>
      <c r="AF1472" s="85"/>
      <c r="AG1472" s="85"/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5"/>
      <c r="AS1472" s="85"/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5"/>
      <c r="BD1472" s="85"/>
      <c r="BE1472" s="85"/>
      <c r="BF1472" s="85"/>
    </row>
    <row r="1473" spans="1:58" s="27" customFormat="1">
      <c r="A1473" s="250"/>
      <c r="B1473" s="250"/>
      <c r="C1473" s="250"/>
      <c r="D1473" s="250"/>
      <c r="S1473" s="32"/>
      <c r="W1473" s="85"/>
      <c r="X1473" s="85"/>
      <c r="Y1473" s="85"/>
      <c r="AA1473" s="85"/>
      <c r="AB1473" s="85"/>
      <c r="AC1473" s="85"/>
      <c r="AD1473" s="85"/>
      <c r="AE1473" s="85"/>
      <c r="AF1473" s="85"/>
      <c r="AG1473" s="85"/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5"/>
      <c r="AS1473" s="85"/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5"/>
      <c r="BD1473" s="85"/>
      <c r="BE1473" s="85"/>
      <c r="BF1473" s="85"/>
    </row>
    <row r="1474" spans="1:58" s="27" customFormat="1">
      <c r="A1474" s="250"/>
      <c r="B1474" s="250"/>
      <c r="C1474" s="250"/>
      <c r="D1474" s="250"/>
      <c r="S1474" s="32"/>
      <c r="W1474" s="85"/>
      <c r="X1474" s="85"/>
      <c r="Y1474" s="85"/>
      <c r="AA1474" s="85"/>
      <c r="AB1474" s="85"/>
      <c r="AC1474" s="85"/>
      <c r="AD1474" s="85"/>
      <c r="AE1474" s="85"/>
      <c r="AF1474" s="85"/>
      <c r="AG1474" s="85"/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5"/>
      <c r="AS1474" s="85"/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5"/>
      <c r="BD1474" s="85"/>
      <c r="BE1474" s="85"/>
      <c r="BF1474" s="85"/>
    </row>
    <row r="1475" spans="1:58" s="27" customFormat="1">
      <c r="A1475" s="250"/>
      <c r="B1475" s="250"/>
      <c r="C1475" s="250"/>
      <c r="D1475" s="250"/>
      <c r="S1475" s="32"/>
      <c r="W1475" s="85"/>
      <c r="X1475" s="85"/>
      <c r="Y1475" s="85"/>
      <c r="AA1475" s="85"/>
      <c r="AB1475" s="85"/>
      <c r="AC1475" s="85"/>
      <c r="AD1475" s="85"/>
      <c r="AE1475" s="85"/>
      <c r="AF1475" s="85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5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5"/>
    </row>
    <row r="1476" spans="1:58" s="27" customFormat="1">
      <c r="A1476" s="250"/>
      <c r="B1476" s="250"/>
      <c r="C1476" s="250"/>
      <c r="D1476" s="250"/>
      <c r="S1476" s="32"/>
      <c r="W1476" s="85"/>
      <c r="X1476" s="85"/>
      <c r="Y1476" s="85"/>
      <c r="AA1476" s="85"/>
      <c r="AB1476" s="85"/>
      <c r="AC1476" s="85"/>
      <c r="AD1476" s="85"/>
      <c r="AE1476" s="85"/>
      <c r="AF1476" s="85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5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5"/>
    </row>
    <row r="1477" spans="1:58" ht="19.8">
      <c r="A1477" s="250"/>
      <c r="B1477" s="250"/>
      <c r="C1477" s="250"/>
      <c r="D1477" s="250"/>
      <c r="E1477" s="27"/>
      <c r="F1477" s="27"/>
      <c r="G1477" s="27"/>
      <c r="I1477" s="27"/>
      <c r="K1477" s="27"/>
      <c r="L1477" s="27"/>
      <c r="M1477" s="27"/>
      <c r="N1477" s="27"/>
      <c r="O1477" s="27"/>
      <c r="P1477" s="27"/>
      <c r="Q1477" s="250"/>
      <c r="R1477" s="27"/>
      <c r="S1477" s="27"/>
      <c r="T1477" s="26"/>
      <c r="U1477" s="251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85"/>
      <c r="AF1477" s="85"/>
      <c r="AG1477" s="85"/>
      <c r="AK1477" s="85"/>
      <c r="AR1477" s="263"/>
    </row>
    <row r="1478" spans="1:58" ht="19.8">
      <c r="A1478" s="250"/>
      <c r="B1478" s="250"/>
      <c r="C1478" s="250"/>
      <c r="D1478" s="250"/>
      <c r="E1478" s="27"/>
      <c r="F1478" s="27"/>
      <c r="G1478" s="27"/>
      <c r="I1478" s="27"/>
      <c r="K1478" s="27"/>
      <c r="L1478" s="27"/>
      <c r="M1478" s="27"/>
      <c r="N1478" s="27"/>
      <c r="O1478" s="27"/>
      <c r="P1478" s="27"/>
      <c r="Q1478" s="250"/>
      <c r="R1478" s="27"/>
      <c r="S1478" s="27"/>
      <c r="T1478" s="26"/>
      <c r="U1478" s="251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85"/>
      <c r="AF1478" s="85"/>
      <c r="AG1478" s="85"/>
      <c r="AK1478" s="85"/>
      <c r="AR1478" s="263"/>
    </row>
    <row r="1479" spans="1:58" ht="19.8">
      <c r="A1479" s="250"/>
      <c r="B1479" s="250"/>
      <c r="C1479" s="250"/>
      <c r="D1479" s="250"/>
      <c r="E1479" s="27"/>
      <c r="F1479" s="27"/>
      <c r="G1479" s="27"/>
      <c r="I1479" s="27"/>
      <c r="K1479" s="27"/>
      <c r="L1479" s="27"/>
      <c r="M1479" s="27"/>
      <c r="N1479" s="27"/>
      <c r="O1479" s="27"/>
      <c r="P1479" s="27"/>
      <c r="Q1479" s="27"/>
      <c r="R1479" s="27"/>
      <c r="S1479" s="26"/>
      <c r="T1479" s="251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85"/>
      <c r="AF1479" s="85"/>
      <c r="AG1479" s="85"/>
      <c r="AK1479" s="85"/>
      <c r="AQ1479" s="263"/>
    </row>
    <row r="1480" spans="1:58" ht="14.25" customHeight="1">
      <c r="A1480" s="250"/>
      <c r="B1480" s="250"/>
      <c r="C1480" s="250"/>
      <c r="D1480" s="250"/>
      <c r="E1480" s="27"/>
      <c r="F1480" s="27"/>
      <c r="G1480" s="27"/>
      <c r="I1480" s="27"/>
      <c r="K1480" s="27"/>
      <c r="L1480" s="27"/>
      <c r="M1480" s="27"/>
      <c r="N1480" s="27"/>
      <c r="O1480" s="27"/>
      <c r="P1480" s="27"/>
      <c r="Q1480" s="250"/>
      <c r="R1480" s="27"/>
      <c r="S1480" s="27"/>
      <c r="T1480" s="26"/>
      <c r="U1480" s="251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85"/>
      <c r="AF1480" s="85"/>
      <c r="AG1480" s="85"/>
      <c r="AK1480" s="85"/>
      <c r="AR1480" s="263"/>
    </row>
    <row r="1481" spans="1:58" ht="19.8">
      <c r="A1481" s="250"/>
      <c r="B1481" s="250"/>
      <c r="C1481" s="250"/>
      <c r="D1481" s="250"/>
      <c r="E1481" s="27"/>
      <c r="F1481" s="27"/>
      <c r="G1481" s="27"/>
      <c r="I1481" s="27"/>
      <c r="K1481" s="27"/>
      <c r="L1481" s="27"/>
      <c r="M1481" s="27"/>
      <c r="N1481" s="27"/>
      <c r="O1481" s="27"/>
      <c r="P1481" s="27"/>
      <c r="Q1481" s="250"/>
      <c r="R1481" s="27"/>
      <c r="S1481" s="27"/>
      <c r="T1481" s="26"/>
      <c r="U1481" s="251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85"/>
      <c r="AF1481" s="85"/>
      <c r="AG1481" s="85"/>
      <c r="AK1481" s="85"/>
      <c r="AR1481" s="263"/>
    </row>
    <row r="1482" spans="1:58" ht="19.8">
      <c r="A1482" s="250"/>
      <c r="B1482" s="250"/>
      <c r="C1482" s="250"/>
      <c r="D1482" s="250"/>
      <c r="E1482" s="27"/>
      <c r="F1482" s="27"/>
      <c r="G1482" s="27"/>
      <c r="I1482" s="27"/>
      <c r="K1482" s="27"/>
      <c r="L1482" s="27"/>
      <c r="M1482" s="27"/>
      <c r="N1482" s="27"/>
      <c r="O1482" s="27"/>
      <c r="P1482" s="27"/>
      <c r="Q1482" s="250"/>
      <c r="R1482" s="27"/>
      <c r="S1482" s="27"/>
      <c r="T1482" s="26"/>
      <c r="U1482" s="251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85"/>
      <c r="AF1482" s="85"/>
      <c r="AG1482" s="85"/>
      <c r="AK1482" s="85"/>
      <c r="AR1482" s="263"/>
    </row>
    <row r="1483" spans="1:58" ht="19.8">
      <c r="A1483" s="250"/>
      <c r="B1483" s="250"/>
      <c r="C1483" s="250"/>
      <c r="D1483" s="250"/>
      <c r="E1483" s="27"/>
      <c r="F1483" s="27"/>
      <c r="G1483" s="27"/>
      <c r="I1483" s="27"/>
      <c r="K1483" s="27"/>
      <c r="L1483" s="27"/>
      <c r="M1483" s="27"/>
      <c r="N1483" s="27"/>
      <c r="O1483" s="27"/>
      <c r="P1483" s="27"/>
      <c r="Q1483" s="250"/>
      <c r="R1483" s="27"/>
      <c r="S1483" s="27"/>
      <c r="T1483" s="26"/>
      <c r="U1483" s="251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85"/>
      <c r="AF1483" s="85"/>
      <c r="AG1483" s="85"/>
      <c r="AK1483" s="85"/>
      <c r="AR1483" s="263"/>
    </row>
    <row r="1484" spans="1:58" ht="19.8">
      <c r="A1484" s="250"/>
      <c r="B1484" s="250"/>
      <c r="C1484" s="250"/>
      <c r="D1484" s="250"/>
      <c r="E1484" s="27"/>
      <c r="F1484" s="27"/>
      <c r="G1484" s="27"/>
      <c r="I1484" s="27"/>
      <c r="K1484" s="27"/>
      <c r="L1484" s="27"/>
      <c r="M1484" s="27"/>
      <c r="N1484" s="27"/>
      <c r="O1484" s="27"/>
      <c r="P1484" s="27"/>
      <c r="Q1484" s="250"/>
      <c r="R1484" s="27"/>
      <c r="S1484" s="27"/>
      <c r="T1484" s="26"/>
      <c r="U1484" s="251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85"/>
      <c r="AF1484" s="85"/>
      <c r="AG1484" s="85"/>
      <c r="AK1484" s="85"/>
      <c r="AR1484" s="263"/>
    </row>
    <row r="1485" spans="1:58" s="27" customFormat="1">
      <c r="A1485" s="250"/>
      <c r="B1485" s="250"/>
      <c r="C1485" s="250"/>
      <c r="D1485" s="250"/>
      <c r="S1485" s="32"/>
      <c r="W1485" s="85"/>
      <c r="X1485" s="85"/>
      <c r="Y1485" s="85"/>
      <c r="AA1485" s="85"/>
      <c r="AB1485" s="85"/>
      <c r="AC1485" s="85"/>
      <c r="AD1485" s="85"/>
      <c r="AE1485" s="85"/>
      <c r="AF1485" s="85"/>
      <c r="AG1485" s="85"/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5"/>
      <c r="AS1485" s="85"/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5"/>
      <c r="BD1485" s="85"/>
      <c r="BE1485" s="85"/>
      <c r="BF1485" s="85"/>
    </row>
    <row r="1486" spans="1:58" s="27" customFormat="1">
      <c r="A1486" s="250"/>
      <c r="B1486" s="250"/>
      <c r="C1486" s="250"/>
      <c r="D1486" s="250"/>
      <c r="S1486" s="32"/>
      <c r="W1486" s="85"/>
      <c r="X1486" s="85"/>
      <c r="Y1486" s="85"/>
      <c r="AA1486" s="85"/>
      <c r="AB1486" s="85"/>
      <c r="AC1486" s="85"/>
      <c r="AD1486" s="85"/>
      <c r="AE1486" s="85"/>
      <c r="AF1486" s="85"/>
      <c r="AG1486" s="85"/>
      <c r="AH1486" s="85"/>
      <c r="AI1486" s="85"/>
      <c r="AJ1486" s="85"/>
      <c r="AK1486" s="85"/>
      <c r="AL1486" s="85"/>
      <c r="AM1486" s="85"/>
      <c r="AN1486" s="85"/>
      <c r="AO1486" s="85"/>
      <c r="AP1486" s="85"/>
      <c r="AQ1486" s="85"/>
      <c r="AR1486" s="85"/>
      <c r="AS1486" s="85"/>
      <c r="AT1486" s="85"/>
      <c r="AU1486" s="85"/>
      <c r="AV1486" s="85"/>
      <c r="AW1486" s="85"/>
      <c r="AX1486" s="85"/>
      <c r="AY1486" s="85"/>
      <c r="AZ1486" s="85"/>
      <c r="BA1486" s="85"/>
      <c r="BB1486" s="85"/>
      <c r="BC1486" s="85"/>
      <c r="BD1486" s="85"/>
      <c r="BE1486" s="85"/>
      <c r="BF1486" s="85"/>
    </row>
    <row r="1487" spans="1:58" s="27" customFormat="1">
      <c r="A1487" s="250"/>
      <c r="B1487" s="250"/>
      <c r="C1487" s="250"/>
      <c r="D1487" s="250"/>
      <c r="S1487" s="32"/>
      <c r="W1487" s="85"/>
      <c r="X1487" s="85"/>
      <c r="Y1487" s="85"/>
      <c r="AA1487" s="85"/>
      <c r="AB1487" s="85"/>
      <c r="AC1487" s="85"/>
      <c r="AD1487" s="85"/>
      <c r="AE1487" s="85"/>
      <c r="AF1487" s="85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</row>
    <row r="1488" spans="1:58" s="27" customFormat="1">
      <c r="A1488" s="250"/>
      <c r="B1488" s="250"/>
      <c r="C1488" s="250"/>
      <c r="D1488" s="250"/>
      <c r="S1488" s="32"/>
      <c r="W1488" s="85"/>
      <c r="X1488" s="85"/>
      <c r="Y1488" s="85"/>
      <c r="AA1488" s="85"/>
      <c r="AB1488" s="85"/>
      <c r="AC1488" s="85"/>
      <c r="AD1488" s="85"/>
      <c r="AE1488" s="85"/>
      <c r="AF1488" s="85"/>
      <c r="AG1488" s="85"/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5"/>
      <c r="AS1488" s="85"/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5"/>
      <c r="BD1488" s="85"/>
      <c r="BE1488" s="85"/>
      <c r="BF1488" s="85"/>
    </row>
    <row r="1489" spans="1:58" s="27" customFormat="1">
      <c r="A1489" s="250"/>
      <c r="B1489" s="250"/>
      <c r="C1489" s="250"/>
      <c r="D1489" s="250"/>
      <c r="S1489" s="32"/>
      <c r="W1489" s="85"/>
      <c r="X1489" s="85"/>
      <c r="Y1489" s="85"/>
      <c r="AA1489" s="85"/>
      <c r="AB1489" s="85"/>
      <c r="AC1489" s="85"/>
      <c r="AD1489" s="85"/>
      <c r="AE1489" s="85"/>
      <c r="AF1489" s="85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</row>
    <row r="1490" spans="1:58" s="27" customFormat="1">
      <c r="A1490" s="250"/>
      <c r="B1490" s="250"/>
      <c r="C1490" s="250"/>
      <c r="D1490" s="250"/>
      <c r="S1490" s="32"/>
      <c r="W1490" s="85"/>
      <c r="X1490" s="85"/>
      <c r="Y1490" s="85"/>
      <c r="AA1490" s="85"/>
      <c r="AB1490" s="85"/>
      <c r="AC1490" s="85"/>
      <c r="AD1490" s="85"/>
      <c r="AE1490" s="85"/>
      <c r="AF1490" s="85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</row>
    <row r="1491" spans="1:58" s="27" customFormat="1">
      <c r="A1491" s="250"/>
      <c r="B1491" s="250"/>
      <c r="C1491" s="250"/>
      <c r="D1491" s="250"/>
      <c r="S1491" s="32"/>
      <c r="W1491" s="85"/>
      <c r="X1491" s="85"/>
      <c r="Y1491" s="85"/>
      <c r="AA1491" s="85"/>
      <c r="AB1491" s="85"/>
      <c r="AC1491" s="85"/>
      <c r="AD1491" s="85"/>
      <c r="AE1491" s="85"/>
      <c r="AF1491" s="85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</row>
    <row r="1492" spans="1:58" s="27" customFormat="1">
      <c r="A1492" s="250"/>
      <c r="B1492" s="250"/>
      <c r="C1492" s="250"/>
      <c r="D1492" s="250"/>
      <c r="S1492" s="32"/>
      <c r="W1492" s="85"/>
      <c r="X1492" s="85"/>
      <c r="Y1492" s="85"/>
      <c r="AA1492" s="85"/>
      <c r="AB1492" s="85"/>
      <c r="AC1492" s="85"/>
      <c r="AD1492" s="85"/>
      <c r="AE1492" s="85"/>
      <c r="AF1492" s="85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</row>
    <row r="1493" spans="1:58" s="27" customFormat="1">
      <c r="A1493" s="250"/>
      <c r="B1493" s="250"/>
      <c r="C1493" s="250"/>
      <c r="D1493" s="250"/>
      <c r="S1493" s="32"/>
      <c r="W1493" s="85"/>
      <c r="X1493" s="85"/>
      <c r="Y1493" s="85"/>
      <c r="AA1493" s="85"/>
      <c r="AB1493" s="85"/>
      <c r="AC1493" s="85"/>
      <c r="AD1493" s="85"/>
      <c r="AE1493" s="85"/>
      <c r="AF1493" s="85"/>
      <c r="AG1493" s="85"/>
      <c r="AH1493" s="85"/>
      <c r="AI1493" s="85"/>
      <c r="AJ1493" s="85"/>
      <c r="AK1493" s="85"/>
      <c r="AL1493" s="85"/>
      <c r="AM1493" s="85"/>
      <c r="AN1493" s="85"/>
      <c r="AO1493" s="85"/>
      <c r="AP1493" s="85"/>
      <c r="AQ1493" s="85"/>
      <c r="AR1493" s="85"/>
      <c r="AS1493" s="85"/>
      <c r="AT1493" s="85"/>
      <c r="AU1493" s="85"/>
      <c r="AV1493" s="85"/>
      <c r="AW1493" s="85"/>
      <c r="AX1493" s="85"/>
      <c r="AY1493" s="85"/>
      <c r="AZ1493" s="85"/>
      <c r="BA1493" s="85"/>
      <c r="BB1493" s="85"/>
      <c r="BC1493" s="85"/>
      <c r="BD1493" s="85"/>
      <c r="BE1493" s="85"/>
      <c r="BF1493" s="85"/>
    </row>
    <row r="1494" spans="1:58" s="27" customFormat="1">
      <c r="A1494" s="250"/>
      <c r="B1494" s="250"/>
      <c r="C1494" s="250"/>
      <c r="D1494" s="250"/>
      <c r="S1494" s="32"/>
      <c r="W1494" s="85"/>
      <c r="X1494" s="85"/>
      <c r="Y1494" s="85"/>
      <c r="AA1494" s="85"/>
      <c r="AB1494" s="85"/>
      <c r="AC1494" s="85"/>
      <c r="AD1494" s="85"/>
      <c r="AE1494" s="85"/>
      <c r="AF1494" s="85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</row>
    <row r="1495" spans="1:58" s="27" customFormat="1">
      <c r="A1495" s="250"/>
      <c r="B1495" s="250"/>
      <c r="C1495" s="250"/>
      <c r="D1495" s="250"/>
      <c r="S1495" s="32"/>
      <c r="W1495" s="85"/>
      <c r="X1495" s="85"/>
      <c r="Y1495" s="85"/>
      <c r="AA1495" s="85"/>
      <c r="AB1495" s="85"/>
      <c r="AC1495" s="85"/>
      <c r="AD1495" s="85"/>
      <c r="AE1495" s="85"/>
      <c r="AF1495" s="85"/>
      <c r="AG1495" s="85"/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5"/>
      <c r="BD1495" s="85"/>
      <c r="BE1495" s="85"/>
      <c r="BF1495" s="85"/>
    </row>
    <row r="1496" spans="1:58" s="27" customFormat="1">
      <c r="A1496" s="250"/>
      <c r="B1496" s="250"/>
      <c r="C1496" s="250"/>
      <c r="D1496" s="250"/>
      <c r="S1496" s="32"/>
      <c r="W1496" s="85"/>
      <c r="X1496" s="85"/>
      <c r="Y1496" s="85"/>
      <c r="AA1496" s="85"/>
      <c r="AB1496" s="85"/>
      <c r="AC1496" s="85"/>
      <c r="AD1496" s="85"/>
      <c r="AE1496" s="85"/>
      <c r="AF1496" s="85"/>
      <c r="AG1496" s="85"/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5"/>
      <c r="BD1496" s="85"/>
      <c r="BE1496" s="85"/>
      <c r="BF1496" s="85"/>
    </row>
    <row r="1497" spans="1:58" s="27" customFormat="1">
      <c r="A1497" s="250"/>
      <c r="B1497" s="250"/>
      <c r="C1497" s="250"/>
      <c r="D1497" s="250"/>
      <c r="S1497" s="32"/>
      <c r="W1497" s="85"/>
      <c r="X1497" s="85"/>
      <c r="Y1497" s="85"/>
      <c r="AA1497" s="85"/>
      <c r="AB1497" s="85"/>
      <c r="AC1497" s="85"/>
      <c r="AD1497" s="85"/>
      <c r="AE1497" s="85"/>
      <c r="AF1497" s="85"/>
      <c r="AG1497" s="85"/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5"/>
      <c r="AS1497" s="85"/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5"/>
      <c r="BD1497" s="85"/>
      <c r="BE1497" s="85"/>
      <c r="BF1497" s="85"/>
    </row>
    <row r="1498" spans="1:58" s="27" customFormat="1">
      <c r="A1498" s="250"/>
      <c r="B1498" s="250"/>
      <c r="C1498" s="250"/>
      <c r="D1498" s="250"/>
      <c r="S1498" s="32"/>
      <c r="W1498" s="85"/>
      <c r="X1498" s="85"/>
      <c r="Y1498" s="85"/>
      <c r="AA1498" s="85"/>
      <c r="AB1498" s="85"/>
      <c r="AC1498" s="85"/>
      <c r="AD1498" s="85"/>
      <c r="AE1498" s="85"/>
      <c r="AF1498" s="85"/>
      <c r="AG1498" s="85"/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5"/>
      <c r="AS1498" s="85"/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5"/>
      <c r="BD1498" s="85"/>
      <c r="BE1498" s="85"/>
      <c r="BF1498" s="85"/>
    </row>
    <row r="1499" spans="1:58" s="27" customFormat="1">
      <c r="A1499" s="250"/>
      <c r="B1499" s="250"/>
      <c r="C1499" s="250"/>
      <c r="D1499" s="250"/>
      <c r="S1499" s="32"/>
      <c r="W1499" s="85"/>
      <c r="X1499" s="85"/>
      <c r="Y1499" s="85"/>
      <c r="AA1499" s="85"/>
      <c r="AB1499" s="85"/>
      <c r="AC1499" s="85"/>
      <c r="AD1499" s="85"/>
      <c r="AE1499" s="85"/>
      <c r="AF1499" s="85"/>
      <c r="AG1499" s="85"/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5"/>
      <c r="AS1499" s="85"/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5"/>
      <c r="BD1499" s="85"/>
      <c r="BE1499" s="85"/>
      <c r="BF1499" s="85"/>
    </row>
    <row r="1500" spans="1:58" s="27" customFormat="1">
      <c r="A1500" s="250"/>
      <c r="B1500" s="250"/>
      <c r="C1500" s="250"/>
      <c r="D1500" s="250"/>
      <c r="S1500" s="32"/>
      <c r="W1500" s="85"/>
      <c r="X1500" s="85"/>
      <c r="Y1500" s="85"/>
      <c r="AA1500" s="85"/>
      <c r="AB1500" s="85"/>
      <c r="AC1500" s="85"/>
      <c r="AD1500" s="85"/>
      <c r="AE1500" s="85"/>
      <c r="AF1500" s="85"/>
      <c r="AG1500" s="85"/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5"/>
      <c r="AS1500" s="85"/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5"/>
      <c r="BD1500" s="85"/>
      <c r="BE1500" s="85"/>
      <c r="BF1500" s="85"/>
    </row>
    <row r="1501" spans="1:58" s="27" customFormat="1">
      <c r="A1501" s="250"/>
      <c r="B1501" s="250"/>
      <c r="C1501" s="250"/>
      <c r="D1501" s="250"/>
      <c r="S1501" s="32"/>
      <c r="W1501" s="85"/>
      <c r="X1501" s="85"/>
      <c r="Y1501" s="85"/>
      <c r="AA1501" s="85"/>
      <c r="AB1501" s="85"/>
      <c r="AC1501" s="85"/>
      <c r="AD1501" s="85"/>
      <c r="AE1501" s="85"/>
      <c r="AF1501" s="85"/>
      <c r="AG1501" s="85"/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5"/>
      <c r="AS1501" s="85"/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5"/>
      <c r="BD1501" s="85"/>
      <c r="BE1501" s="85"/>
      <c r="BF1501" s="85"/>
    </row>
    <row r="1502" spans="1:58" s="27" customFormat="1">
      <c r="A1502" s="250"/>
      <c r="B1502" s="250"/>
      <c r="C1502" s="250"/>
      <c r="D1502" s="250"/>
      <c r="S1502" s="32"/>
      <c r="W1502" s="85"/>
      <c r="X1502" s="85"/>
      <c r="Y1502" s="85"/>
      <c r="AA1502" s="85"/>
      <c r="AB1502" s="85"/>
      <c r="AC1502" s="85"/>
      <c r="AD1502" s="85"/>
      <c r="AE1502" s="85"/>
      <c r="AF1502" s="85"/>
      <c r="AG1502" s="85"/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5"/>
      <c r="AS1502" s="85"/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5"/>
      <c r="BD1502" s="85"/>
      <c r="BE1502" s="85"/>
      <c r="BF1502" s="85"/>
    </row>
    <row r="1503" spans="1:58" s="27" customFormat="1">
      <c r="A1503" s="250"/>
      <c r="B1503" s="250"/>
      <c r="C1503" s="250"/>
      <c r="D1503" s="250"/>
      <c r="S1503" s="32"/>
      <c r="W1503" s="85"/>
      <c r="X1503" s="85"/>
      <c r="Y1503" s="85"/>
      <c r="AA1503" s="85"/>
      <c r="AB1503" s="85"/>
      <c r="AC1503" s="85"/>
      <c r="AD1503" s="85"/>
      <c r="AE1503" s="85"/>
      <c r="AF1503" s="85"/>
      <c r="AG1503" s="85"/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5"/>
      <c r="AS1503" s="85"/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5"/>
      <c r="BD1503" s="85"/>
      <c r="BE1503" s="85"/>
      <c r="BF1503" s="85"/>
    </row>
    <row r="1504" spans="1:58" s="27" customFormat="1">
      <c r="A1504" s="250"/>
      <c r="B1504" s="250"/>
      <c r="C1504" s="250"/>
      <c r="D1504" s="250"/>
      <c r="S1504" s="32"/>
      <c r="W1504" s="85"/>
      <c r="X1504" s="85"/>
      <c r="Y1504" s="85"/>
      <c r="AA1504" s="85"/>
      <c r="AB1504" s="85"/>
      <c r="AC1504" s="85"/>
      <c r="AD1504" s="85"/>
      <c r="AE1504" s="85"/>
      <c r="AF1504" s="85"/>
      <c r="AG1504" s="85"/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5"/>
      <c r="AS1504" s="85"/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5"/>
      <c r="BD1504" s="85"/>
      <c r="BE1504" s="85"/>
      <c r="BF1504" s="85"/>
    </row>
    <row r="1505" spans="1:58" s="27" customFormat="1">
      <c r="A1505" s="250"/>
      <c r="B1505" s="250"/>
      <c r="C1505" s="250"/>
      <c r="D1505" s="250"/>
      <c r="S1505" s="32"/>
      <c r="W1505" s="85"/>
      <c r="X1505" s="85"/>
      <c r="Y1505" s="85"/>
      <c r="AA1505" s="85"/>
      <c r="AB1505" s="85"/>
      <c r="AC1505" s="85"/>
      <c r="AD1505" s="85"/>
      <c r="AE1505" s="85"/>
      <c r="AF1505" s="85"/>
      <c r="AG1505" s="85"/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5"/>
      <c r="AS1505" s="85"/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5"/>
      <c r="BD1505" s="85"/>
      <c r="BE1505" s="85"/>
      <c r="BF1505" s="85"/>
    </row>
    <row r="1506" spans="1:58" s="27" customFormat="1">
      <c r="A1506" s="250"/>
      <c r="B1506" s="250"/>
      <c r="C1506" s="250"/>
      <c r="D1506" s="250"/>
      <c r="S1506" s="32"/>
      <c r="W1506" s="85"/>
      <c r="X1506" s="85"/>
      <c r="Y1506" s="85"/>
      <c r="AA1506" s="85"/>
      <c r="AB1506" s="85"/>
      <c r="AC1506" s="85"/>
      <c r="AD1506" s="85"/>
      <c r="AE1506" s="85"/>
      <c r="AF1506" s="85"/>
      <c r="AG1506" s="85"/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5"/>
      <c r="AS1506" s="85"/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5"/>
      <c r="BD1506" s="85"/>
      <c r="BE1506" s="85"/>
      <c r="BF1506" s="85"/>
    </row>
    <row r="1507" spans="1:58" s="27" customFormat="1">
      <c r="A1507" s="250"/>
      <c r="B1507" s="250"/>
      <c r="C1507" s="250"/>
      <c r="D1507" s="250"/>
      <c r="S1507" s="32"/>
      <c r="W1507" s="85"/>
      <c r="X1507" s="85"/>
      <c r="Y1507" s="85"/>
      <c r="AA1507" s="85"/>
      <c r="AB1507" s="85"/>
      <c r="AC1507" s="85"/>
      <c r="AD1507" s="85"/>
      <c r="AE1507" s="85"/>
      <c r="AF1507" s="85"/>
      <c r="AG1507" s="85"/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5"/>
      <c r="BD1507" s="85"/>
      <c r="BE1507" s="85"/>
      <c r="BF1507" s="85"/>
    </row>
    <row r="1508" spans="1:58" s="27" customFormat="1">
      <c r="A1508" s="250"/>
      <c r="B1508" s="250"/>
      <c r="C1508" s="250"/>
      <c r="D1508" s="250"/>
      <c r="S1508" s="32"/>
      <c r="W1508" s="85"/>
      <c r="X1508" s="85"/>
      <c r="Y1508" s="85"/>
      <c r="AA1508" s="85"/>
      <c r="AB1508" s="85"/>
      <c r="AC1508" s="85"/>
      <c r="AD1508" s="85"/>
      <c r="AE1508" s="85"/>
      <c r="AF1508" s="85"/>
      <c r="AG1508" s="85"/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5"/>
      <c r="BD1508" s="85"/>
      <c r="BE1508" s="85"/>
      <c r="BF1508" s="85"/>
    </row>
    <row r="1509" spans="1:58" s="27" customFormat="1">
      <c r="A1509" s="250"/>
      <c r="B1509" s="250"/>
      <c r="C1509" s="250"/>
      <c r="D1509" s="250"/>
      <c r="S1509" s="32"/>
      <c r="W1509" s="85"/>
      <c r="X1509" s="85"/>
      <c r="Y1509" s="85"/>
      <c r="AA1509" s="85"/>
      <c r="AB1509" s="85"/>
      <c r="AC1509" s="85"/>
      <c r="AD1509" s="85"/>
      <c r="AE1509" s="85"/>
      <c r="AF1509" s="85"/>
      <c r="AG1509" s="85"/>
      <c r="AH1509" s="85"/>
      <c r="AI1509" s="85"/>
      <c r="AJ1509" s="85"/>
      <c r="AK1509" s="85"/>
      <c r="AL1509" s="85"/>
      <c r="AM1509" s="85"/>
      <c r="AN1509" s="85"/>
      <c r="AO1509" s="85"/>
      <c r="AP1509" s="85"/>
      <c r="AQ1509" s="85"/>
      <c r="AR1509" s="85"/>
      <c r="AS1509" s="85"/>
      <c r="AT1509" s="85"/>
      <c r="AU1509" s="85"/>
      <c r="AV1509" s="85"/>
      <c r="AW1509" s="85"/>
      <c r="AX1509" s="85"/>
      <c r="AY1509" s="85"/>
      <c r="AZ1509" s="85"/>
      <c r="BA1509" s="85"/>
      <c r="BB1509" s="85"/>
      <c r="BC1509" s="85"/>
      <c r="BD1509" s="85"/>
      <c r="BE1509" s="85"/>
      <c r="BF1509" s="85"/>
    </row>
    <row r="1510" spans="1:58" s="27" customFormat="1">
      <c r="A1510" s="250"/>
      <c r="B1510" s="250"/>
      <c r="C1510" s="250"/>
      <c r="D1510" s="250"/>
      <c r="S1510" s="32"/>
      <c r="W1510" s="85"/>
      <c r="X1510" s="85"/>
      <c r="Y1510" s="85"/>
      <c r="AA1510" s="85"/>
      <c r="AB1510" s="85"/>
      <c r="AC1510" s="85"/>
      <c r="AD1510" s="85"/>
      <c r="AE1510" s="85"/>
      <c r="AF1510" s="85"/>
      <c r="AG1510" s="85"/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5"/>
      <c r="AS1510" s="85"/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5"/>
      <c r="BD1510" s="85"/>
      <c r="BE1510" s="85"/>
      <c r="BF1510" s="85"/>
    </row>
    <row r="1511" spans="1:58" s="27" customFormat="1">
      <c r="A1511" s="250"/>
      <c r="B1511" s="250"/>
      <c r="C1511" s="250"/>
      <c r="D1511" s="250"/>
      <c r="S1511" s="32"/>
      <c r="W1511" s="85"/>
      <c r="X1511" s="85"/>
      <c r="Y1511" s="85"/>
      <c r="AA1511" s="85"/>
      <c r="AB1511" s="85"/>
      <c r="AC1511" s="85"/>
      <c r="AD1511" s="85"/>
      <c r="AE1511" s="85"/>
      <c r="AF1511" s="85"/>
      <c r="AG1511" s="85"/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5"/>
      <c r="AS1511" s="85"/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5"/>
      <c r="BD1511" s="85"/>
      <c r="BE1511" s="85"/>
      <c r="BF1511" s="85"/>
    </row>
    <row r="1512" spans="1:58" s="27" customFormat="1">
      <c r="A1512" s="250"/>
      <c r="B1512" s="250"/>
      <c r="C1512" s="250"/>
      <c r="D1512" s="250"/>
      <c r="S1512" s="32"/>
      <c r="W1512" s="85"/>
      <c r="X1512" s="85"/>
      <c r="Y1512" s="85"/>
      <c r="AA1512" s="85"/>
      <c r="AB1512" s="85"/>
      <c r="AC1512" s="85"/>
      <c r="AD1512" s="85"/>
      <c r="AE1512" s="85"/>
      <c r="AF1512" s="85"/>
      <c r="AG1512" s="85"/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5"/>
      <c r="AS1512" s="85"/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5"/>
      <c r="BD1512" s="85"/>
      <c r="BE1512" s="85"/>
      <c r="BF1512" s="85"/>
    </row>
    <row r="1513" spans="1:58" s="27" customFormat="1">
      <c r="A1513" s="250"/>
      <c r="B1513" s="250"/>
      <c r="C1513" s="250"/>
      <c r="D1513" s="250"/>
      <c r="S1513" s="32"/>
      <c r="W1513" s="85"/>
      <c r="X1513" s="85"/>
      <c r="Y1513" s="85"/>
      <c r="AA1513" s="85"/>
      <c r="AB1513" s="85"/>
      <c r="AC1513" s="85"/>
      <c r="AD1513" s="85"/>
      <c r="AE1513" s="85"/>
      <c r="AF1513" s="85"/>
      <c r="AG1513" s="85"/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5"/>
      <c r="AS1513" s="85"/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5"/>
      <c r="BD1513" s="85"/>
      <c r="BE1513" s="85"/>
      <c r="BF1513" s="85"/>
    </row>
    <row r="1514" spans="1:58" s="27" customFormat="1">
      <c r="A1514" s="250"/>
      <c r="B1514" s="250"/>
      <c r="C1514" s="250"/>
      <c r="D1514" s="250"/>
      <c r="S1514" s="32"/>
      <c r="W1514" s="85"/>
      <c r="X1514" s="85"/>
      <c r="Y1514" s="85"/>
      <c r="AA1514" s="85"/>
      <c r="AB1514" s="85"/>
      <c r="AC1514" s="85"/>
      <c r="AD1514" s="85"/>
      <c r="AE1514" s="85"/>
      <c r="AF1514" s="85"/>
      <c r="AG1514" s="85"/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5"/>
      <c r="AS1514" s="85"/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5"/>
      <c r="BD1514" s="85"/>
      <c r="BE1514" s="85"/>
      <c r="BF1514" s="85"/>
    </row>
    <row r="1515" spans="1:58" s="27" customFormat="1">
      <c r="A1515" s="250"/>
      <c r="B1515" s="250"/>
      <c r="C1515" s="250"/>
      <c r="D1515" s="250"/>
      <c r="S1515" s="32"/>
      <c r="W1515" s="85"/>
      <c r="X1515" s="85"/>
      <c r="Y1515" s="85"/>
      <c r="AA1515" s="85"/>
      <c r="AB1515" s="85"/>
      <c r="AC1515" s="85"/>
      <c r="AD1515" s="85"/>
      <c r="AE1515" s="85"/>
      <c r="AF1515" s="85"/>
      <c r="AG1515" s="85"/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5"/>
      <c r="AS1515" s="85"/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5"/>
      <c r="BD1515" s="85"/>
      <c r="BE1515" s="85"/>
      <c r="BF1515" s="85"/>
    </row>
    <row r="1516" spans="1:58" s="27" customFormat="1">
      <c r="A1516" s="250"/>
      <c r="B1516" s="250"/>
      <c r="C1516" s="250"/>
      <c r="D1516" s="250"/>
      <c r="S1516" s="32"/>
      <c r="W1516" s="85"/>
      <c r="X1516" s="85"/>
      <c r="Y1516" s="85"/>
      <c r="AA1516" s="85"/>
      <c r="AB1516" s="85"/>
      <c r="AC1516" s="85"/>
      <c r="AD1516" s="85"/>
      <c r="AE1516" s="85"/>
      <c r="AF1516" s="85"/>
      <c r="AG1516" s="85"/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5"/>
      <c r="AS1516" s="85"/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5"/>
      <c r="BD1516" s="85"/>
      <c r="BE1516" s="85"/>
      <c r="BF1516" s="85"/>
    </row>
    <row r="1517" spans="1:58" s="27" customFormat="1">
      <c r="A1517" s="250"/>
      <c r="B1517" s="250"/>
      <c r="C1517" s="250"/>
      <c r="D1517" s="250"/>
      <c r="S1517" s="32"/>
      <c r="W1517" s="85"/>
      <c r="X1517" s="85"/>
      <c r="Y1517" s="85"/>
      <c r="AA1517" s="85"/>
      <c r="AB1517" s="85"/>
      <c r="AC1517" s="85"/>
      <c r="AD1517" s="85"/>
      <c r="AE1517" s="85"/>
      <c r="AF1517" s="85"/>
      <c r="AG1517" s="85"/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5"/>
      <c r="AS1517" s="85"/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5"/>
      <c r="BD1517" s="85"/>
      <c r="BE1517" s="85"/>
      <c r="BF1517" s="85"/>
    </row>
    <row r="1518" spans="1:58" s="27" customFormat="1">
      <c r="A1518" s="250"/>
      <c r="B1518" s="250"/>
      <c r="C1518" s="250"/>
      <c r="D1518" s="250"/>
      <c r="S1518" s="32"/>
      <c r="W1518" s="85"/>
      <c r="X1518" s="85"/>
      <c r="Y1518" s="85"/>
      <c r="AA1518" s="85"/>
      <c r="AB1518" s="85"/>
      <c r="AC1518" s="85"/>
      <c r="AD1518" s="85"/>
      <c r="AE1518" s="85"/>
      <c r="AF1518" s="85"/>
      <c r="AG1518" s="85"/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5"/>
      <c r="AS1518" s="85"/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5"/>
      <c r="BD1518" s="85"/>
      <c r="BE1518" s="85"/>
      <c r="BF1518" s="85"/>
    </row>
    <row r="1519" spans="1:58" s="27" customFormat="1">
      <c r="A1519" s="250"/>
      <c r="B1519" s="250"/>
      <c r="C1519" s="250"/>
      <c r="D1519" s="250"/>
      <c r="S1519" s="32"/>
      <c r="W1519" s="85"/>
      <c r="X1519" s="85"/>
      <c r="Y1519" s="85"/>
      <c r="AA1519" s="85"/>
      <c r="AB1519" s="85"/>
      <c r="AC1519" s="85"/>
      <c r="AD1519" s="85"/>
      <c r="AE1519" s="85"/>
      <c r="AF1519" s="85"/>
      <c r="AG1519" s="85"/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5"/>
      <c r="AS1519" s="85"/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5"/>
      <c r="BD1519" s="85"/>
      <c r="BE1519" s="85"/>
      <c r="BF1519" s="85"/>
    </row>
    <row r="1520" spans="1:58" s="27" customFormat="1">
      <c r="A1520" s="250"/>
      <c r="B1520" s="250"/>
      <c r="C1520" s="250"/>
      <c r="D1520" s="250"/>
      <c r="S1520" s="32"/>
      <c r="W1520" s="85"/>
      <c r="X1520" s="85"/>
      <c r="Y1520" s="85"/>
      <c r="AA1520" s="85"/>
      <c r="AB1520" s="85"/>
      <c r="AC1520" s="85"/>
      <c r="AD1520" s="85"/>
      <c r="AE1520" s="85"/>
      <c r="AF1520" s="85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</row>
    <row r="1521" spans="1:58" s="27" customFormat="1">
      <c r="A1521" s="250"/>
      <c r="B1521" s="250"/>
      <c r="C1521" s="250"/>
      <c r="D1521" s="250"/>
      <c r="S1521" s="32"/>
      <c r="W1521" s="85"/>
      <c r="X1521" s="85"/>
      <c r="Y1521" s="85"/>
      <c r="AA1521" s="85"/>
      <c r="AB1521" s="85"/>
      <c r="AC1521" s="85"/>
      <c r="AD1521" s="85"/>
      <c r="AE1521" s="85"/>
      <c r="AF1521" s="85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</row>
    <row r="1522" spans="1:58" s="27" customFormat="1">
      <c r="A1522" s="250"/>
      <c r="B1522" s="250"/>
      <c r="C1522" s="250"/>
      <c r="D1522" s="250"/>
      <c r="S1522" s="32"/>
      <c r="W1522" s="85"/>
      <c r="X1522" s="85"/>
      <c r="Y1522" s="85"/>
      <c r="AA1522" s="85"/>
      <c r="AB1522" s="85"/>
      <c r="AC1522" s="85"/>
      <c r="AD1522" s="85"/>
      <c r="AE1522" s="85"/>
      <c r="AF1522" s="85"/>
      <c r="AG1522" s="85"/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5"/>
      <c r="AS1522" s="85"/>
      <c r="AT1522" s="85"/>
      <c r="AU1522" s="85"/>
      <c r="AV1522" s="85"/>
      <c r="AW1522" s="85"/>
      <c r="AX1522" s="85"/>
      <c r="AY1522" s="85"/>
      <c r="AZ1522" s="85"/>
      <c r="BA1522" s="85"/>
      <c r="BB1522" s="85"/>
      <c r="BC1522" s="85"/>
      <c r="BD1522" s="85"/>
      <c r="BE1522" s="85"/>
      <c r="BF1522" s="85"/>
    </row>
    <row r="1523" spans="1:58" s="27" customFormat="1">
      <c r="A1523" s="250"/>
      <c r="B1523" s="250"/>
      <c r="C1523" s="250"/>
      <c r="D1523" s="250"/>
      <c r="S1523" s="32"/>
      <c r="W1523" s="85"/>
      <c r="X1523" s="85"/>
      <c r="Y1523" s="85"/>
      <c r="AA1523" s="85"/>
      <c r="AB1523" s="85"/>
      <c r="AC1523" s="85"/>
      <c r="AD1523" s="85"/>
      <c r="AE1523" s="85"/>
      <c r="AF1523" s="85"/>
      <c r="AG1523" s="85"/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5"/>
      <c r="AS1523" s="85"/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5"/>
      <c r="BD1523" s="85"/>
      <c r="BE1523" s="85"/>
      <c r="BF1523" s="85"/>
    </row>
    <row r="1524" spans="1:58" s="27" customFormat="1">
      <c r="A1524" s="250"/>
      <c r="B1524" s="250"/>
      <c r="C1524" s="250"/>
      <c r="D1524" s="250"/>
      <c r="S1524" s="32"/>
      <c r="W1524" s="85"/>
      <c r="X1524" s="85"/>
      <c r="Y1524" s="85"/>
      <c r="AA1524" s="85"/>
      <c r="AB1524" s="85"/>
      <c r="AC1524" s="85"/>
      <c r="AD1524" s="85"/>
      <c r="AE1524" s="85"/>
      <c r="AF1524" s="85"/>
      <c r="AG1524" s="85"/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5"/>
      <c r="AS1524" s="85"/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5"/>
      <c r="BD1524" s="85"/>
      <c r="BE1524" s="85"/>
      <c r="BF1524" s="85"/>
    </row>
    <row r="1525" spans="1:58" s="27" customFormat="1">
      <c r="A1525" s="250"/>
      <c r="B1525" s="250"/>
      <c r="C1525" s="250"/>
      <c r="D1525" s="250"/>
      <c r="S1525" s="32"/>
      <c r="W1525" s="85"/>
      <c r="X1525" s="85"/>
      <c r="Y1525" s="85"/>
      <c r="AA1525" s="85"/>
      <c r="AB1525" s="85"/>
      <c r="AC1525" s="85"/>
      <c r="AD1525" s="85"/>
      <c r="AE1525" s="85"/>
      <c r="AF1525" s="85"/>
      <c r="AG1525" s="85"/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5"/>
      <c r="AS1525" s="85"/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5"/>
      <c r="BD1525" s="85"/>
      <c r="BE1525" s="85"/>
      <c r="BF1525" s="85"/>
    </row>
    <row r="1526" spans="1:58" s="27" customFormat="1">
      <c r="A1526" s="250"/>
      <c r="B1526" s="250"/>
      <c r="C1526" s="250"/>
      <c r="D1526" s="250"/>
      <c r="S1526" s="32"/>
      <c r="W1526" s="85"/>
      <c r="X1526" s="85"/>
      <c r="Y1526" s="85"/>
      <c r="AA1526" s="85"/>
      <c r="AB1526" s="85"/>
      <c r="AC1526" s="85"/>
      <c r="AD1526" s="85"/>
      <c r="AE1526" s="85"/>
      <c r="AF1526" s="85"/>
      <c r="AG1526" s="85"/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5"/>
      <c r="AS1526" s="85"/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5"/>
      <c r="BD1526" s="85"/>
      <c r="BE1526" s="85"/>
      <c r="BF1526" s="85"/>
    </row>
    <row r="1527" spans="1:58" s="27" customFormat="1">
      <c r="A1527" s="250"/>
      <c r="B1527" s="250"/>
      <c r="C1527" s="250"/>
      <c r="D1527" s="250"/>
      <c r="S1527" s="32"/>
      <c r="W1527" s="85"/>
      <c r="X1527" s="85"/>
      <c r="Y1527" s="85"/>
      <c r="AA1527" s="85"/>
      <c r="AB1527" s="85"/>
      <c r="AC1527" s="85"/>
      <c r="AD1527" s="85"/>
      <c r="AE1527" s="85"/>
      <c r="AF1527" s="85"/>
      <c r="AG1527" s="85"/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5"/>
      <c r="AS1527" s="85"/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5"/>
      <c r="BD1527" s="85"/>
      <c r="BE1527" s="85"/>
      <c r="BF1527" s="85"/>
    </row>
    <row r="1528" spans="1:58" s="27" customFormat="1">
      <c r="A1528" s="250"/>
      <c r="B1528" s="250"/>
      <c r="C1528" s="250"/>
      <c r="D1528" s="250"/>
      <c r="S1528" s="32"/>
      <c r="W1528" s="85"/>
      <c r="X1528" s="85"/>
      <c r="Y1528" s="85"/>
      <c r="AA1528" s="85"/>
      <c r="AB1528" s="85"/>
      <c r="AC1528" s="85"/>
      <c r="AD1528" s="85"/>
      <c r="AE1528" s="85"/>
      <c r="AF1528" s="85"/>
      <c r="AG1528" s="85"/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5"/>
      <c r="AS1528" s="85"/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5"/>
      <c r="BD1528" s="85"/>
      <c r="BE1528" s="85"/>
      <c r="BF1528" s="85"/>
    </row>
    <row r="1529" spans="1:58" s="27" customFormat="1">
      <c r="A1529" s="250"/>
      <c r="B1529" s="250"/>
      <c r="C1529" s="250"/>
      <c r="D1529" s="250"/>
      <c r="S1529" s="32"/>
      <c r="W1529" s="85"/>
      <c r="X1529" s="85"/>
      <c r="Y1529" s="85"/>
      <c r="AA1529" s="85"/>
      <c r="AB1529" s="85"/>
      <c r="AC1529" s="85"/>
      <c r="AD1529" s="85"/>
      <c r="AE1529" s="85"/>
      <c r="AF1529" s="85"/>
      <c r="AG1529" s="85"/>
      <c r="AH1529" s="85"/>
      <c r="AI1529" s="85"/>
      <c r="AJ1529" s="85"/>
      <c r="AK1529" s="85"/>
      <c r="AL1529" s="85"/>
      <c r="AM1529" s="85"/>
      <c r="AN1529" s="85"/>
      <c r="AO1529" s="85"/>
      <c r="AP1529" s="85"/>
      <c r="AQ1529" s="85"/>
      <c r="AR1529" s="85"/>
      <c r="AS1529" s="85"/>
      <c r="AT1529" s="85"/>
      <c r="AU1529" s="85"/>
      <c r="AV1529" s="85"/>
      <c r="AW1529" s="85"/>
      <c r="AX1529" s="85"/>
      <c r="AY1529" s="85"/>
      <c r="AZ1529" s="85"/>
      <c r="BA1529" s="85"/>
      <c r="BB1529" s="85"/>
      <c r="BC1529" s="85"/>
      <c r="BD1529" s="85"/>
      <c r="BE1529" s="85"/>
      <c r="BF1529" s="85"/>
    </row>
    <row r="1530" spans="1:58" s="27" customFormat="1">
      <c r="A1530" s="250"/>
      <c r="B1530" s="250"/>
      <c r="C1530" s="250"/>
      <c r="D1530" s="250"/>
      <c r="S1530" s="32"/>
      <c r="W1530" s="85"/>
      <c r="X1530" s="85"/>
      <c r="Y1530" s="85"/>
      <c r="AA1530" s="85"/>
      <c r="AB1530" s="85"/>
      <c r="AC1530" s="85"/>
      <c r="AD1530" s="85"/>
      <c r="AE1530" s="85"/>
      <c r="AF1530" s="85"/>
      <c r="AG1530" s="85"/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5"/>
      <c r="AS1530" s="85"/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5"/>
      <c r="BD1530" s="85"/>
      <c r="BE1530" s="85"/>
      <c r="BF1530" s="85"/>
    </row>
    <row r="1531" spans="1:58" s="27" customFormat="1">
      <c r="A1531" s="250"/>
      <c r="B1531" s="250"/>
      <c r="C1531" s="250"/>
      <c r="D1531" s="250"/>
      <c r="S1531" s="32"/>
      <c r="W1531" s="85"/>
      <c r="X1531" s="85"/>
      <c r="Y1531" s="85"/>
      <c r="AA1531" s="85"/>
      <c r="AB1531" s="85"/>
      <c r="AC1531" s="85"/>
      <c r="AD1531" s="85"/>
      <c r="AE1531" s="85"/>
      <c r="AF1531" s="85"/>
      <c r="AG1531" s="85"/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5"/>
      <c r="AS1531" s="85"/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5"/>
      <c r="BD1531" s="85"/>
      <c r="BE1531" s="85"/>
      <c r="BF1531" s="85"/>
    </row>
    <row r="1532" spans="1:58" s="27" customFormat="1">
      <c r="A1532" s="250"/>
      <c r="B1532" s="250"/>
      <c r="C1532" s="250"/>
      <c r="D1532" s="250"/>
      <c r="S1532" s="32"/>
      <c r="W1532" s="85"/>
      <c r="X1532" s="85"/>
      <c r="Y1532" s="85"/>
      <c r="AA1532" s="85"/>
      <c r="AB1532" s="85"/>
      <c r="AC1532" s="85"/>
      <c r="AD1532" s="85"/>
      <c r="AE1532" s="85"/>
      <c r="AF1532" s="85"/>
      <c r="AG1532" s="85"/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5"/>
      <c r="AS1532" s="85"/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5"/>
      <c r="BD1532" s="85"/>
      <c r="BE1532" s="85"/>
      <c r="BF1532" s="85"/>
    </row>
    <row r="1533" spans="1:58" s="27" customFormat="1">
      <c r="A1533" s="250"/>
      <c r="B1533" s="250"/>
      <c r="C1533" s="250"/>
      <c r="D1533" s="250"/>
      <c r="S1533" s="32"/>
      <c r="W1533" s="85"/>
      <c r="X1533" s="85"/>
      <c r="Y1533" s="85"/>
      <c r="AA1533" s="85"/>
      <c r="AB1533" s="85"/>
      <c r="AC1533" s="85"/>
      <c r="AD1533" s="85"/>
      <c r="AE1533" s="85"/>
      <c r="AF1533" s="85"/>
      <c r="AG1533" s="85"/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5"/>
      <c r="AS1533" s="85"/>
      <c r="AT1533" s="85"/>
      <c r="AU1533" s="85"/>
      <c r="AV1533" s="85"/>
      <c r="AW1533" s="85"/>
      <c r="AX1533" s="85"/>
      <c r="AY1533" s="85"/>
      <c r="AZ1533" s="85"/>
      <c r="BA1533" s="85"/>
      <c r="BB1533" s="85"/>
      <c r="BC1533" s="85"/>
      <c r="BD1533" s="85"/>
      <c r="BE1533" s="85"/>
      <c r="BF1533" s="85"/>
    </row>
    <row r="1534" spans="1:58" s="27" customFormat="1">
      <c r="A1534" s="250"/>
      <c r="B1534" s="250"/>
      <c r="C1534" s="250"/>
      <c r="D1534" s="250"/>
      <c r="S1534" s="32"/>
      <c r="W1534" s="85"/>
      <c r="X1534" s="85"/>
      <c r="Y1534" s="85"/>
      <c r="AA1534" s="85"/>
      <c r="AB1534" s="85"/>
      <c r="AC1534" s="85"/>
      <c r="AD1534" s="85"/>
      <c r="AE1534" s="85"/>
      <c r="AF1534" s="85"/>
      <c r="AG1534" s="85"/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5"/>
      <c r="AS1534" s="85"/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5"/>
      <c r="BD1534" s="85"/>
      <c r="BE1534" s="85"/>
      <c r="BF1534" s="85"/>
    </row>
    <row r="1535" spans="1:58" s="27" customFormat="1">
      <c r="A1535" s="250"/>
      <c r="B1535" s="250"/>
      <c r="C1535" s="250"/>
      <c r="D1535" s="250"/>
      <c r="S1535" s="32"/>
      <c r="W1535" s="85"/>
      <c r="X1535" s="85"/>
      <c r="Y1535" s="85"/>
      <c r="AA1535" s="85"/>
      <c r="AB1535" s="85"/>
      <c r="AC1535" s="85"/>
      <c r="AD1535" s="85"/>
      <c r="AE1535" s="85"/>
      <c r="AF1535" s="85"/>
      <c r="AG1535" s="85"/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5"/>
      <c r="AS1535" s="85"/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5"/>
      <c r="BD1535" s="85"/>
      <c r="BE1535" s="85"/>
      <c r="BF1535" s="85"/>
    </row>
    <row r="1536" spans="1:58" s="27" customFormat="1">
      <c r="A1536" s="250"/>
      <c r="B1536" s="250"/>
      <c r="C1536" s="250"/>
      <c r="D1536" s="250"/>
      <c r="S1536" s="32"/>
      <c r="W1536" s="85"/>
      <c r="X1536" s="85"/>
      <c r="Y1536" s="85"/>
      <c r="AA1536" s="85"/>
      <c r="AB1536" s="85"/>
      <c r="AC1536" s="85"/>
      <c r="AD1536" s="85"/>
      <c r="AE1536" s="85"/>
      <c r="AF1536" s="85"/>
      <c r="AG1536" s="85"/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5"/>
      <c r="AS1536" s="85"/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5"/>
      <c r="BD1536" s="85"/>
      <c r="BE1536" s="85"/>
      <c r="BF1536" s="85"/>
    </row>
    <row r="1537" spans="1:58" s="27" customFormat="1">
      <c r="A1537" s="250"/>
      <c r="B1537" s="250"/>
      <c r="C1537" s="250"/>
      <c r="D1537" s="250"/>
      <c r="S1537" s="32"/>
      <c r="W1537" s="85"/>
      <c r="X1537" s="85"/>
      <c r="Y1537" s="85"/>
      <c r="AA1537" s="85"/>
      <c r="AB1537" s="85"/>
      <c r="AC1537" s="85"/>
      <c r="AD1537" s="85"/>
      <c r="AE1537" s="85"/>
      <c r="AF1537" s="85"/>
      <c r="AG1537" s="85"/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5"/>
      <c r="AS1537" s="85"/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5"/>
      <c r="BD1537" s="85"/>
      <c r="BE1537" s="85"/>
      <c r="BF1537" s="85"/>
    </row>
    <row r="1538" spans="1:58" s="27" customFormat="1">
      <c r="A1538" s="250"/>
      <c r="B1538" s="250"/>
      <c r="C1538" s="250"/>
      <c r="D1538" s="250"/>
      <c r="S1538" s="32"/>
      <c r="W1538" s="85"/>
      <c r="X1538" s="85"/>
      <c r="Y1538" s="85"/>
      <c r="AA1538" s="85"/>
      <c r="AB1538" s="85"/>
      <c r="AC1538" s="85"/>
      <c r="AD1538" s="85"/>
      <c r="AE1538" s="85"/>
      <c r="AF1538" s="85"/>
      <c r="AG1538" s="85"/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5"/>
      <c r="AS1538" s="85"/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5"/>
      <c r="BD1538" s="85"/>
      <c r="BE1538" s="85"/>
      <c r="BF1538" s="85"/>
    </row>
    <row r="1539" spans="1:58" s="27" customFormat="1">
      <c r="A1539" s="250"/>
      <c r="B1539" s="250"/>
      <c r="C1539" s="250"/>
      <c r="D1539" s="250"/>
      <c r="S1539" s="32"/>
      <c r="W1539" s="85"/>
      <c r="X1539" s="85"/>
      <c r="Y1539" s="85"/>
      <c r="AA1539" s="85"/>
      <c r="AB1539" s="85"/>
      <c r="AC1539" s="85"/>
      <c r="AD1539" s="85"/>
      <c r="AE1539" s="85"/>
      <c r="AF1539" s="85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5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5"/>
    </row>
    <row r="1540" spans="1:58" s="27" customFormat="1">
      <c r="A1540" s="250"/>
      <c r="B1540" s="250"/>
      <c r="C1540" s="250"/>
      <c r="D1540" s="250"/>
      <c r="S1540" s="32"/>
      <c r="W1540" s="85"/>
      <c r="X1540" s="85"/>
      <c r="Y1540" s="85"/>
      <c r="AA1540" s="85"/>
      <c r="AB1540" s="85"/>
      <c r="AC1540" s="85"/>
      <c r="AD1540" s="85"/>
      <c r="AE1540" s="85"/>
      <c r="AF1540" s="85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5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5"/>
    </row>
    <row r="1541" spans="1:58" s="27" customFormat="1">
      <c r="A1541" s="250"/>
      <c r="B1541" s="250"/>
      <c r="C1541" s="250"/>
      <c r="D1541" s="250"/>
      <c r="S1541" s="32"/>
      <c r="W1541" s="85"/>
      <c r="X1541" s="85"/>
      <c r="Y1541" s="85"/>
      <c r="AA1541" s="85"/>
      <c r="AB1541" s="85"/>
      <c r="AC1541" s="85"/>
      <c r="AD1541" s="85"/>
      <c r="AE1541" s="85"/>
      <c r="AF1541" s="85"/>
      <c r="AG1541" s="85"/>
      <c r="AH1541" s="85"/>
      <c r="AI1541" s="85"/>
      <c r="AJ1541" s="85"/>
      <c r="AK1541" s="85"/>
      <c r="AL1541" s="85"/>
      <c r="AM1541" s="85"/>
      <c r="AN1541" s="85"/>
      <c r="AO1541" s="85"/>
      <c r="AP1541" s="85"/>
      <c r="AQ1541" s="85"/>
      <c r="AR1541" s="85"/>
      <c r="AS1541" s="85"/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5"/>
      <c r="BD1541" s="85"/>
      <c r="BE1541" s="85"/>
      <c r="BF1541" s="85"/>
    </row>
    <row r="1542" spans="1:58" s="27" customFormat="1">
      <c r="A1542" s="250"/>
      <c r="B1542" s="250"/>
      <c r="C1542" s="250"/>
      <c r="D1542" s="250"/>
      <c r="S1542" s="32"/>
      <c r="W1542" s="85"/>
      <c r="X1542" s="85"/>
      <c r="Y1542" s="85"/>
      <c r="AA1542" s="85"/>
      <c r="AB1542" s="85"/>
      <c r="AC1542" s="85"/>
      <c r="AD1542" s="85"/>
      <c r="AE1542" s="85"/>
      <c r="AF1542" s="85"/>
      <c r="AG1542" s="85"/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5"/>
      <c r="AS1542" s="85"/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5"/>
      <c r="BD1542" s="85"/>
      <c r="BE1542" s="85"/>
      <c r="BF1542" s="85"/>
    </row>
    <row r="1543" spans="1:58" s="27" customFormat="1">
      <c r="A1543" s="250"/>
      <c r="B1543" s="250"/>
      <c r="C1543" s="250"/>
      <c r="D1543" s="250"/>
      <c r="S1543" s="32"/>
      <c r="W1543" s="85"/>
      <c r="X1543" s="85"/>
      <c r="Y1543" s="85"/>
      <c r="AA1543" s="85"/>
      <c r="AB1543" s="85"/>
      <c r="AC1543" s="85"/>
      <c r="AD1543" s="85"/>
      <c r="AE1543" s="85"/>
      <c r="AF1543" s="85"/>
      <c r="AG1543" s="85"/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5"/>
      <c r="AS1543" s="85"/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5"/>
      <c r="BD1543" s="85"/>
      <c r="BE1543" s="85"/>
      <c r="BF1543" s="85"/>
    </row>
    <row r="1544" spans="1:58" s="27" customFormat="1">
      <c r="A1544" s="250"/>
      <c r="B1544" s="250"/>
      <c r="C1544" s="250"/>
      <c r="D1544" s="250"/>
      <c r="S1544" s="32"/>
      <c r="W1544" s="85"/>
      <c r="X1544" s="85"/>
      <c r="Y1544" s="85"/>
      <c r="AA1544" s="85"/>
      <c r="AB1544" s="85"/>
      <c r="AC1544" s="85"/>
      <c r="AD1544" s="85"/>
      <c r="AE1544" s="85"/>
      <c r="AF1544" s="85"/>
      <c r="AG1544" s="85"/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  <c r="BD1544" s="85"/>
      <c r="BE1544" s="85"/>
      <c r="BF1544" s="85"/>
    </row>
    <row r="1545" spans="1:58" s="27" customFormat="1">
      <c r="A1545" s="250"/>
      <c r="B1545" s="250"/>
      <c r="C1545" s="250"/>
      <c r="D1545" s="250"/>
      <c r="S1545" s="32"/>
      <c r="W1545" s="85"/>
      <c r="X1545" s="85"/>
      <c r="Y1545" s="85"/>
      <c r="AA1545" s="85"/>
      <c r="AB1545" s="85"/>
      <c r="AC1545" s="85"/>
      <c r="AD1545" s="85"/>
      <c r="AE1545" s="85"/>
      <c r="AF1545" s="85"/>
      <c r="AG1545" s="85"/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  <c r="BD1545" s="85"/>
      <c r="BE1545" s="85"/>
      <c r="BF1545" s="85"/>
    </row>
    <row r="1546" spans="1:58" s="27" customFormat="1">
      <c r="A1546" s="250"/>
      <c r="B1546" s="250"/>
      <c r="C1546" s="250"/>
      <c r="D1546" s="250"/>
      <c r="S1546" s="32"/>
      <c r="W1546" s="85"/>
      <c r="X1546" s="85"/>
      <c r="Y1546" s="85"/>
      <c r="AA1546" s="85"/>
      <c r="AB1546" s="85"/>
      <c r="AC1546" s="85"/>
      <c r="AD1546" s="85"/>
      <c r="AE1546" s="85"/>
      <c r="AF1546" s="85"/>
      <c r="AG1546" s="85"/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  <c r="BD1546" s="85"/>
      <c r="BE1546" s="85"/>
      <c r="BF1546" s="85"/>
    </row>
    <row r="1547" spans="1:58" s="27" customFormat="1">
      <c r="A1547" s="250"/>
      <c r="B1547" s="250"/>
      <c r="C1547" s="250"/>
      <c r="D1547" s="250"/>
      <c r="S1547" s="32"/>
      <c r="W1547" s="85"/>
      <c r="X1547" s="85"/>
      <c r="Y1547" s="85"/>
      <c r="AA1547" s="85"/>
      <c r="AB1547" s="85"/>
      <c r="AC1547" s="85"/>
      <c r="AD1547" s="85"/>
      <c r="AE1547" s="85"/>
      <c r="AF1547" s="85"/>
      <c r="AG1547" s="85"/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  <c r="BD1547" s="85"/>
      <c r="BE1547" s="85"/>
      <c r="BF1547" s="85"/>
    </row>
    <row r="1548" spans="1:58" s="27" customFormat="1">
      <c r="A1548" s="250"/>
      <c r="B1548" s="250"/>
      <c r="C1548" s="250"/>
      <c r="D1548" s="250"/>
      <c r="S1548" s="32"/>
      <c r="W1548" s="85"/>
      <c r="X1548" s="85"/>
      <c r="Y1548" s="85"/>
      <c r="AA1548" s="85"/>
      <c r="AB1548" s="85"/>
      <c r="AC1548" s="85"/>
      <c r="AD1548" s="85"/>
      <c r="AE1548" s="85"/>
      <c r="AF1548" s="85"/>
      <c r="AG1548" s="85"/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  <c r="BD1548" s="85"/>
      <c r="BE1548" s="85"/>
      <c r="BF1548" s="85"/>
    </row>
    <row r="1549" spans="1:58" s="27" customFormat="1">
      <c r="A1549" s="250"/>
      <c r="B1549" s="250"/>
      <c r="C1549" s="250"/>
      <c r="D1549" s="250"/>
      <c r="S1549" s="32"/>
      <c r="W1549" s="85"/>
      <c r="X1549" s="85"/>
      <c r="Y1549" s="85"/>
      <c r="AA1549" s="85"/>
      <c r="AB1549" s="85"/>
      <c r="AC1549" s="85"/>
      <c r="AD1549" s="85"/>
      <c r="AE1549" s="85"/>
      <c r="AF1549" s="85"/>
      <c r="AG1549" s="85"/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  <c r="BD1549" s="85"/>
      <c r="BE1549" s="85"/>
      <c r="BF1549" s="85"/>
    </row>
    <row r="1550" spans="1:58" s="27" customFormat="1">
      <c r="A1550" s="250"/>
      <c r="B1550" s="250"/>
      <c r="C1550" s="250"/>
      <c r="D1550" s="250"/>
      <c r="S1550" s="32"/>
      <c r="W1550" s="85"/>
      <c r="X1550" s="85"/>
      <c r="Y1550" s="85"/>
      <c r="AA1550" s="85"/>
      <c r="AB1550" s="85"/>
      <c r="AC1550" s="85"/>
      <c r="AD1550" s="85"/>
      <c r="AE1550" s="85"/>
      <c r="AF1550" s="85"/>
      <c r="AG1550" s="85"/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  <c r="BD1550" s="85"/>
      <c r="BE1550" s="85"/>
      <c r="BF1550" s="85"/>
    </row>
    <row r="1551" spans="1:58" s="27" customFormat="1">
      <c r="A1551" s="250"/>
      <c r="B1551" s="250"/>
      <c r="C1551" s="250"/>
      <c r="D1551" s="250"/>
      <c r="S1551" s="32"/>
      <c r="W1551" s="85"/>
      <c r="X1551" s="85"/>
      <c r="Y1551" s="85"/>
      <c r="AA1551" s="85"/>
      <c r="AB1551" s="85"/>
      <c r="AC1551" s="85"/>
      <c r="AD1551" s="85"/>
      <c r="AE1551" s="85"/>
      <c r="AF1551" s="85"/>
      <c r="AG1551" s="85"/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  <c r="BD1551" s="85"/>
      <c r="BE1551" s="85"/>
      <c r="BF1551" s="85"/>
    </row>
    <row r="1552" spans="1:58" s="27" customFormat="1">
      <c r="A1552" s="250"/>
      <c r="B1552" s="250"/>
      <c r="C1552" s="250"/>
      <c r="D1552" s="250"/>
      <c r="S1552" s="32"/>
      <c r="W1552" s="85"/>
      <c r="X1552" s="85"/>
      <c r="Y1552" s="85"/>
      <c r="AA1552" s="85"/>
      <c r="AB1552" s="85"/>
      <c r="AC1552" s="85"/>
      <c r="AD1552" s="85"/>
      <c r="AE1552" s="85"/>
      <c r="AF1552" s="85"/>
      <c r="AG1552" s="85"/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  <c r="BD1552" s="85"/>
      <c r="BE1552" s="85"/>
      <c r="BF1552" s="85"/>
    </row>
    <row r="1553" spans="1:58" s="27" customFormat="1">
      <c r="A1553" s="250"/>
      <c r="B1553" s="250"/>
      <c r="C1553" s="250"/>
      <c r="D1553" s="250"/>
      <c r="S1553" s="32"/>
      <c r="W1553" s="85"/>
      <c r="X1553" s="85"/>
      <c r="Y1553" s="85"/>
      <c r="AA1553" s="85"/>
      <c r="AB1553" s="85"/>
      <c r="AC1553" s="85"/>
      <c r="AD1553" s="85"/>
      <c r="AE1553" s="85"/>
      <c r="AF1553" s="85"/>
      <c r="AG1553" s="85"/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  <c r="BD1553" s="85"/>
      <c r="BE1553" s="85"/>
      <c r="BF1553" s="85"/>
    </row>
    <row r="1554" spans="1:58" s="27" customFormat="1">
      <c r="A1554" s="250"/>
      <c r="B1554" s="250"/>
      <c r="C1554" s="250"/>
      <c r="D1554" s="250"/>
      <c r="S1554" s="32"/>
      <c r="W1554" s="85"/>
      <c r="X1554" s="85"/>
      <c r="Y1554" s="85"/>
      <c r="AA1554" s="85"/>
      <c r="AB1554" s="85"/>
      <c r="AC1554" s="85"/>
      <c r="AD1554" s="85"/>
      <c r="AE1554" s="85"/>
      <c r="AF1554" s="85"/>
      <c r="AG1554" s="85"/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  <c r="BD1554" s="85"/>
      <c r="BE1554" s="85"/>
      <c r="BF1554" s="85"/>
    </row>
    <row r="1555" spans="1:58" s="27" customFormat="1">
      <c r="A1555" s="250"/>
      <c r="B1555" s="250"/>
      <c r="C1555" s="250"/>
      <c r="D1555" s="250"/>
      <c r="S1555" s="32"/>
      <c r="W1555" s="85"/>
      <c r="X1555" s="85"/>
      <c r="Y1555" s="85"/>
      <c r="AA1555" s="85"/>
      <c r="AB1555" s="85"/>
      <c r="AC1555" s="85"/>
      <c r="AD1555" s="85"/>
      <c r="AE1555" s="85"/>
      <c r="AF1555" s="85"/>
      <c r="AG1555" s="85"/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  <c r="BD1555" s="85"/>
      <c r="BE1555" s="85"/>
      <c r="BF1555" s="85"/>
    </row>
    <row r="1556" spans="1:58" s="27" customFormat="1">
      <c r="A1556" s="250"/>
      <c r="B1556" s="250"/>
      <c r="C1556" s="250"/>
      <c r="D1556" s="250"/>
      <c r="S1556" s="32"/>
      <c r="W1556" s="85"/>
      <c r="X1556" s="85"/>
      <c r="Y1556" s="85"/>
      <c r="AA1556" s="85"/>
      <c r="AB1556" s="85"/>
      <c r="AC1556" s="85"/>
      <c r="AD1556" s="85"/>
      <c r="AE1556" s="85"/>
      <c r="AF1556" s="85"/>
      <c r="AG1556" s="85"/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  <c r="BD1556" s="85"/>
      <c r="BE1556" s="85"/>
      <c r="BF1556" s="85"/>
    </row>
    <row r="1557" spans="1:58" s="27" customFormat="1">
      <c r="A1557" s="250"/>
      <c r="B1557" s="250"/>
      <c r="C1557" s="250"/>
      <c r="D1557" s="250"/>
      <c r="S1557" s="32"/>
      <c r="W1557" s="85"/>
      <c r="X1557" s="85"/>
      <c r="Y1557" s="85"/>
      <c r="AA1557" s="85"/>
      <c r="AB1557" s="85"/>
      <c r="AC1557" s="85"/>
      <c r="AD1557" s="85"/>
      <c r="AE1557" s="85"/>
      <c r="AF1557" s="85"/>
      <c r="AG1557" s="85"/>
      <c r="AH1557" s="85"/>
      <c r="AI1557" s="85"/>
      <c r="AJ1557" s="85"/>
      <c r="AK1557" s="85"/>
      <c r="AL1557" s="85"/>
      <c r="AM1557" s="85"/>
      <c r="AN1557" s="85"/>
      <c r="AO1557" s="85"/>
      <c r="AP1557" s="85"/>
      <c r="AQ1557" s="85"/>
      <c r="AR1557" s="85"/>
      <c r="AS1557" s="85"/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5"/>
      <c r="BD1557" s="85"/>
      <c r="BE1557" s="85"/>
      <c r="BF1557" s="85"/>
    </row>
    <row r="1558" spans="1:58" s="27" customFormat="1">
      <c r="A1558" s="250"/>
      <c r="B1558" s="250"/>
      <c r="C1558" s="250"/>
      <c r="D1558" s="250"/>
      <c r="S1558" s="32"/>
      <c r="W1558" s="85"/>
      <c r="X1558" s="85"/>
      <c r="Y1558" s="85"/>
      <c r="AA1558" s="85"/>
      <c r="AB1558" s="85"/>
      <c r="AC1558" s="85"/>
      <c r="AD1558" s="85"/>
      <c r="AE1558" s="85"/>
      <c r="AF1558" s="85"/>
      <c r="AG1558" s="85"/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  <c r="BD1558" s="85"/>
      <c r="BE1558" s="85"/>
      <c r="BF1558" s="85"/>
    </row>
    <row r="1559" spans="1:58" s="27" customFormat="1">
      <c r="A1559" s="250"/>
      <c r="B1559" s="250"/>
      <c r="C1559" s="250"/>
      <c r="D1559" s="250"/>
      <c r="S1559" s="32"/>
      <c r="W1559" s="85"/>
      <c r="X1559" s="85"/>
      <c r="Y1559" s="85"/>
      <c r="AA1559" s="85"/>
      <c r="AB1559" s="85"/>
      <c r="AC1559" s="85"/>
      <c r="AD1559" s="85"/>
      <c r="AE1559" s="85"/>
      <c r="AF1559" s="85"/>
      <c r="AG1559" s="85"/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  <c r="BD1559" s="85"/>
      <c r="BE1559" s="85"/>
      <c r="BF1559" s="85"/>
    </row>
    <row r="1560" spans="1:58" s="27" customFormat="1">
      <c r="A1560" s="250"/>
      <c r="B1560" s="250"/>
      <c r="C1560" s="250"/>
      <c r="D1560" s="250"/>
      <c r="S1560" s="32"/>
      <c r="W1560" s="85"/>
      <c r="X1560" s="85"/>
      <c r="Y1560" s="85"/>
      <c r="AA1560" s="85"/>
      <c r="AB1560" s="85"/>
      <c r="AC1560" s="85"/>
      <c r="AD1560" s="85"/>
      <c r="AE1560" s="85"/>
      <c r="AF1560" s="85"/>
      <c r="AG1560" s="85"/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  <c r="BD1560" s="85"/>
      <c r="BE1560" s="85"/>
      <c r="BF1560" s="85"/>
    </row>
    <row r="1561" spans="1:58" s="27" customFormat="1">
      <c r="A1561" s="250"/>
      <c r="B1561" s="250"/>
      <c r="C1561" s="250"/>
      <c r="D1561" s="250"/>
      <c r="S1561" s="32"/>
      <c r="W1561" s="85"/>
      <c r="X1561" s="85"/>
      <c r="Y1561" s="85"/>
      <c r="AA1561" s="85"/>
      <c r="AB1561" s="85"/>
      <c r="AC1561" s="85"/>
      <c r="AD1561" s="85"/>
      <c r="AE1561" s="85"/>
      <c r="AF1561" s="85"/>
      <c r="AG1561" s="85"/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  <c r="BD1561" s="85"/>
      <c r="BE1561" s="85"/>
      <c r="BF1561" s="85"/>
    </row>
    <row r="1562" spans="1:58" s="27" customFormat="1">
      <c r="A1562" s="250"/>
      <c r="B1562" s="250"/>
      <c r="C1562" s="250"/>
      <c r="D1562" s="250"/>
      <c r="S1562" s="32"/>
      <c r="W1562" s="85"/>
      <c r="X1562" s="85"/>
      <c r="Y1562" s="85"/>
      <c r="AA1562" s="85"/>
      <c r="AB1562" s="85"/>
      <c r="AC1562" s="85"/>
      <c r="AD1562" s="85"/>
      <c r="AE1562" s="85"/>
      <c r="AF1562" s="85"/>
      <c r="AG1562" s="85"/>
      <c r="AH1562" s="85"/>
      <c r="AI1562" s="85"/>
      <c r="AJ1562" s="85"/>
      <c r="AK1562" s="85"/>
      <c r="AL1562" s="85"/>
      <c r="AM1562" s="85"/>
      <c r="AN1562" s="85"/>
      <c r="AO1562" s="85"/>
      <c r="AP1562" s="85"/>
      <c r="AQ1562" s="85"/>
      <c r="AR1562" s="85"/>
      <c r="AS1562" s="85"/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5"/>
      <c r="BD1562" s="85"/>
      <c r="BE1562" s="85"/>
      <c r="BF1562" s="85"/>
    </row>
    <row r="1563" spans="1:58" s="27" customFormat="1">
      <c r="A1563" s="250"/>
      <c r="B1563" s="250"/>
      <c r="C1563" s="250"/>
      <c r="D1563" s="250"/>
      <c r="S1563" s="32"/>
      <c r="W1563" s="85"/>
      <c r="X1563" s="85"/>
      <c r="Y1563" s="85"/>
      <c r="AA1563" s="85"/>
      <c r="AB1563" s="85"/>
      <c r="AC1563" s="85"/>
      <c r="AD1563" s="85"/>
      <c r="AE1563" s="85"/>
      <c r="AF1563" s="85"/>
      <c r="AG1563" s="85"/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  <c r="BD1563" s="85"/>
      <c r="BE1563" s="85"/>
      <c r="BF1563" s="85"/>
    </row>
    <row r="1564" spans="1:58" s="27" customFormat="1">
      <c r="A1564" s="250"/>
      <c r="B1564" s="250"/>
      <c r="C1564" s="250"/>
      <c r="D1564" s="250"/>
      <c r="S1564" s="32"/>
      <c r="W1564" s="85"/>
      <c r="X1564" s="85"/>
      <c r="Y1564" s="85"/>
      <c r="AA1564" s="85"/>
      <c r="AB1564" s="85"/>
      <c r="AC1564" s="85"/>
      <c r="AD1564" s="85"/>
      <c r="AE1564" s="85"/>
      <c r="AF1564" s="85"/>
      <c r="AG1564" s="85"/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  <c r="BD1564" s="85"/>
      <c r="BE1564" s="85"/>
      <c r="BF1564" s="85"/>
    </row>
    <row r="1565" spans="1:58" s="27" customFormat="1">
      <c r="A1565" s="250"/>
      <c r="B1565" s="250"/>
      <c r="C1565" s="250"/>
      <c r="D1565" s="250"/>
      <c r="S1565" s="32"/>
      <c r="W1565" s="85"/>
      <c r="X1565" s="85"/>
      <c r="Y1565" s="85"/>
      <c r="AA1565" s="85"/>
      <c r="AB1565" s="85"/>
      <c r="AC1565" s="85"/>
      <c r="AD1565" s="85"/>
      <c r="AE1565" s="85"/>
      <c r="AF1565" s="85"/>
      <c r="AG1565" s="85"/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  <c r="BD1565" s="85"/>
      <c r="BE1565" s="85"/>
      <c r="BF1565" s="85"/>
    </row>
    <row r="1566" spans="1:58" s="27" customFormat="1">
      <c r="A1566" s="250"/>
      <c r="B1566" s="250"/>
      <c r="C1566" s="250"/>
      <c r="D1566" s="250"/>
      <c r="S1566" s="32"/>
      <c r="W1566" s="85"/>
      <c r="X1566" s="85"/>
      <c r="Y1566" s="85"/>
      <c r="AA1566" s="85"/>
      <c r="AB1566" s="85"/>
      <c r="AC1566" s="85"/>
      <c r="AD1566" s="85"/>
      <c r="AE1566" s="85"/>
      <c r="AF1566" s="85"/>
      <c r="AG1566" s="85"/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  <c r="BD1566" s="85"/>
      <c r="BE1566" s="85"/>
      <c r="BF1566" s="85"/>
    </row>
    <row r="1567" spans="1:58" s="27" customFormat="1">
      <c r="A1567" s="250"/>
      <c r="B1567" s="250"/>
      <c r="C1567" s="250"/>
      <c r="D1567" s="250"/>
      <c r="S1567" s="32"/>
      <c r="W1567" s="85"/>
      <c r="X1567" s="85"/>
      <c r="Y1567" s="85"/>
      <c r="AA1567" s="85"/>
      <c r="AB1567" s="85"/>
      <c r="AC1567" s="85"/>
      <c r="AD1567" s="85"/>
      <c r="AE1567" s="85"/>
      <c r="AF1567" s="85"/>
      <c r="AG1567" s="85"/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  <c r="BD1567" s="85"/>
      <c r="BE1567" s="85"/>
      <c r="BF1567" s="85"/>
    </row>
    <row r="1568" spans="1:58" s="27" customFormat="1">
      <c r="A1568" s="250"/>
      <c r="B1568" s="250"/>
      <c r="C1568" s="250"/>
      <c r="D1568" s="250"/>
      <c r="S1568" s="32"/>
      <c r="W1568" s="85"/>
      <c r="X1568" s="85"/>
      <c r="Y1568" s="85"/>
      <c r="AA1568" s="85"/>
      <c r="AB1568" s="85"/>
      <c r="AC1568" s="85"/>
      <c r="AD1568" s="85"/>
      <c r="AE1568" s="85"/>
      <c r="AF1568" s="85"/>
      <c r="AG1568" s="85"/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  <c r="BD1568" s="85"/>
      <c r="BE1568" s="85"/>
      <c r="BF1568" s="85"/>
    </row>
    <row r="1569" spans="1:58" s="27" customFormat="1">
      <c r="A1569" s="250"/>
      <c r="B1569" s="250"/>
      <c r="C1569" s="250"/>
      <c r="D1569" s="250"/>
      <c r="S1569" s="32"/>
      <c r="W1569" s="85"/>
      <c r="X1569" s="85"/>
      <c r="Y1569" s="85"/>
      <c r="AA1569" s="85"/>
      <c r="AB1569" s="85"/>
      <c r="AC1569" s="85"/>
      <c r="AD1569" s="85"/>
      <c r="AE1569" s="85"/>
      <c r="AF1569" s="85"/>
      <c r="AG1569" s="85"/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  <c r="BD1569" s="85"/>
      <c r="BE1569" s="85"/>
      <c r="BF1569" s="85"/>
    </row>
    <row r="1570" spans="1:58" s="27" customFormat="1">
      <c r="A1570" s="250"/>
      <c r="B1570" s="250"/>
      <c r="C1570" s="250"/>
      <c r="D1570" s="250"/>
      <c r="S1570" s="32"/>
      <c r="W1570" s="85"/>
      <c r="X1570" s="85"/>
      <c r="Y1570" s="85"/>
      <c r="AA1570" s="85"/>
      <c r="AB1570" s="85"/>
      <c r="AC1570" s="85"/>
      <c r="AD1570" s="85"/>
      <c r="AE1570" s="85"/>
      <c r="AF1570" s="85"/>
      <c r="AG1570" s="85"/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  <c r="BD1570" s="85"/>
      <c r="BE1570" s="85"/>
      <c r="BF1570" s="85"/>
    </row>
    <row r="1571" spans="1:58" s="27" customFormat="1">
      <c r="A1571" s="250"/>
      <c r="B1571" s="250"/>
      <c r="C1571" s="250"/>
      <c r="D1571" s="250"/>
      <c r="S1571" s="32"/>
      <c r="W1571" s="85"/>
      <c r="X1571" s="85"/>
      <c r="Y1571" s="85"/>
      <c r="AA1571" s="85"/>
      <c r="AB1571" s="85"/>
      <c r="AC1571" s="85"/>
      <c r="AD1571" s="85"/>
      <c r="AE1571" s="85"/>
      <c r="AF1571" s="85"/>
      <c r="AG1571" s="85"/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  <c r="BD1571" s="85"/>
      <c r="BE1571" s="85"/>
      <c r="BF1571" s="85"/>
    </row>
    <row r="1572" spans="1:58" s="27" customFormat="1">
      <c r="A1572" s="250"/>
      <c r="B1572" s="250"/>
      <c r="C1572" s="250"/>
      <c r="D1572" s="250"/>
      <c r="S1572" s="32"/>
      <c r="W1572" s="85"/>
      <c r="X1572" s="85"/>
      <c r="Y1572" s="85"/>
      <c r="AA1572" s="85"/>
      <c r="AB1572" s="85"/>
      <c r="AC1572" s="85"/>
      <c r="AD1572" s="85"/>
      <c r="AE1572" s="85"/>
      <c r="AF1572" s="85"/>
      <c r="AG1572" s="85"/>
      <c r="AH1572" s="85"/>
      <c r="AI1572" s="85"/>
      <c r="AJ1572" s="85"/>
      <c r="AK1572" s="85"/>
      <c r="AL1572" s="85"/>
      <c r="AM1572" s="85"/>
      <c r="AN1572" s="85"/>
      <c r="AO1572" s="85"/>
      <c r="AP1572" s="85"/>
      <c r="AQ1572" s="85"/>
      <c r="AR1572" s="85"/>
      <c r="AS1572" s="85"/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5"/>
      <c r="BD1572" s="85"/>
      <c r="BE1572" s="85"/>
      <c r="BF1572" s="85"/>
    </row>
    <row r="1573" spans="1:58" s="27" customFormat="1">
      <c r="A1573" s="250"/>
      <c r="B1573" s="250"/>
      <c r="C1573" s="250"/>
      <c r="D1573" s="250"/>
      <c r="S1573" s="32"/>
      <c r="W1573" s="85"/>
      <c r="X1573" s="85"/>
      <c r="Y1573" s="85"/>
      <c r="AA1573" s="85"/>
      <c r="AB1573" s="85"/>
      <c r="AC1573" s="85"/>
      <c r="AD1573" s="85"/>
      <c r="AE1573" s="85"/>
      <c r="AF1573" s="85"/>
      <c r="AG1573" s="85"/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  <c r="BD1573" s="85"/>
      <c r="BE1573" s="85"/>
      <c r="BF1573" s="85"/>
    </row>
    <row r="1574" spans="1:58" s="27" customFormat="1">
      <c r="A1574" s="250"/>
      <c r="B1574" s="250"/>
      <c r="C1574" s="250"/>
      <c r="D1574" s="250"/>
      <c r="S1574" s="32"/>
      <c r="W1574" s="85"/>
      <c r="X1574" s="85"/>
      <c r="Y1574" s="85"/>
      <c r="AA1574" s="85"/>
      <c r="AB1574" s="85"/>
      <c r="AC1574" s="85"/>
      <c r="AD1574" s="85"/>
      <c r="AE1574" s="85"/>
      <c r="AF1574" s="85"/>
      <c r="AG1574" s="85"/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  <c r="BD1574" s="85"/>
      <c r="BE1574" s="85"/>
      <c r="BF1574" s="85"/>
    </row>
    <row r="1575" spans="1:58" s="27" customFormat="1">
      <c r="A1575" s="250"/>
      <c r="B1575" s="250"/>
      <c r="C1575" s="250"/>
      <c r="D1575" s="250"/>
      <c r="S1575" s="32"/>
      <c r="W1575" s="85"/>
      <c r="X1575" s="85"/>
      <c r="Y1575" s="85"/>
      <c r="AA1575" s="85"/>
      <c r="AB1575" s="85"/>
      <c r="AC1575" s="85"/>
      <c r="AD1575" s="85"/>
      <c r="AE1575" s="85"/>
      <c r="AF1575" s="85"/>
      <c r="AG1575" s="85"/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  <c r="BD1575" s="85"/>
      <c r="BE1575" s="85"/>
      <c r="BF1575" s="85"/>
    </row>
    <row r="1576" spans="1:58" s="27" customFormat="1">
      <c r="A1576" s="250"/>
      <c r="B1576" s="250"/>
      <c r="C1576" s="250"/>
      <c r="D1576" s="250"/>
      <c r="S1576" s="32"/>
      <c r="W1576" s="85"/>
      <c r="X1576" s="85"/>
      <c r="Y1576" s="85"/>
      <c r="AA1576" s="85"/>
      <c r="AB1576" s="85"/>
      <c r="AC1576" s="85"/>
      <c r="AD1576" s="85"/>
      <c r="AE1576" s="85"/>
      <c r="AF1576" s="85"/>
      <c r="AG1576" s="85"/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  <c r="BD1576" s="85"/>
      <c r="BE1576" s="85"/>
      <c r="BF1576" s="85"/>
    </row>
    <row r="1577" spans="1:58" s="27" customFormat="1">
      <c r="A1577" s="250"/>
      <c r="B1577" s="250"/>
      <c r="C1577" s="250"/>
      <c r="D1577" s="250"/>
      <c r="S1577" s="32"/>
      <c r="W1577" s="85"/>
      <c r="X1577" s="85"/>
      <c r="Y1577" s="85"/>
      <c r="AA1577" s="85"/>
      <c r="AB1577" s="85"/>
      <c r="AC1577" s="85"/>
      <c r="AD1577" s="85"/>
      <c r="AE1577" s="85"/>
      <c r="AF1577" s="85"/>
      <c r="AG1577" s="85"/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  <c r="BD1577" s="85"/>
      <c r="BE1577" s="85"/>
      <c r="BF1577" s="85"/>
    </row>
    <row r="1578" spans="1:58" s="27" customFormat="1">
      <c r="A1578" s="250"/>
      <c r="B1578" s="250"/>
      <c r="C1578" s="250"/>
      <c r="D1578" s="250"/>
      <c r="S1578" s="32"/>
      <c r="W1578" s="85"/>
      <c r="X1578" s="85"/>
      <c r="Y1578" s="85"/>
      <c r="AA1578" s="85"/>
      <c r="AB1578" s="85"/>
      <c r="AC1578" s="85"/>
      <c r="AD1578" s="85"/>
      <c r="AE1578" s="85"/>
      <c r="AF1578" s="85"/>
      <c r="AG1578" s="85"/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  <c r="BD1578" s="85"/>
      <c r="BE1578" s="85"/>
      <c r="BF1578" s="85"/>
    </row>
    <row r="1579" spans="1:58" s="27" customFormat="1">
      <c r="A1579" s="250"/>
      <c r="B1579" s="250"/>
      <c r="C1579" s="250"/>
      <c r="D1579" s="250"/>
      <c r="S1579" s="32"/>
      <c r="W1579" s="85"/>
      <c r="X1579" s="85"/>
      <c r="Y1579" s="85"/>
      <c r="AA1579" s="85"/>
      <c r="AB1579" s="85"/>
      <c r="AC1579" s="85"/>
      <c r="AD1579" s="85"/>
      <c r="AE1579" s="85"/>
      <c r="AF1579" s="85"/>
      <c r="AG1579" s="85"/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  <c r="BD1579" s="85"/>
      <c r="BE1579" s="85"/>
      <c r="BF1579" s="85"/>
    </row>
    <row r="1580" spans="1:58" s="27" customFormat="1">
      <c r="A1580" s="250"/>
      <c r="B1580" s="250"/>
      <c r="C1580" s="250"/>
      <c r="D1580" s="250"/>
      <c r="S1580" s="32"/>
      <c r="W1580" s="85"/>
      <c r="X1580" s="85"/>
      <c r="Y1580" s="85"/>
      <c r="AA1580" s="85"/>
      <c r="AB1580" s="85"/>
      <c r="AC1580" s="85"/>
      <c r="AD1580" s="85"/>
      <c r="AE1580" s="85"/>
      <c r="AF1580" s="85"/>
      <c r="AG1580" s="85"/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  <c r="BD1580" s="85"/>
      <c r="BE1580" s="85"/>
      <c r="BF1580" s="85"/>
    </row>
    <row r="1581" spans="1:58" s="27" customFormat="1">
      <c r="A1581" s="250"/>
      <c r="B1581" s="250"/>
      <c r="C1581" s="250"/>
      <c r="D1581" s="250"/>
      <c r="S1581" s="32"/>
      <c r="W1581" s="85"/>
      <c r="X1581" s="85"/>
      <c r="Y1581" s="85"/>
      <c r="AA1581" s="85"/>
      <c r="AB1581" s="85"/>
      <c r="AC1581" s="85"/>
      <c r="AD1581" s="85"/>
      <c r="AE1581" s="85"/>
      <c r="AF1581" s="85"/>
      <c r="AG1581" s="85"/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  <c r="BD1581" s="85"/>
      <c r="BE1581" s="85"/>
      <c r="BF1581" s="85"/>
    </row>
    <row r="1582" spans="1:58" s="27" customFormat="1">
      <c r="A1582" s="250"/>
      <c r="B1582" s="250"/>
      <c r="C1582" s="250"/>
      <c r="D1582" s="250"/>
      <c r="S1582" s="32"/>
      <c r="W1582" s="85"/>
      <c r="X1582" s="85"/>
      <c r="Y1582" s="85"/>
      <c r="AA1582" s="85"/>
      <c r="AB1582" s="85"/>
      <c r="AC1582" s="85"/>
      <c r="AD1582" s="85"/>
      <c r="AE1582" s="85"/>
      <c r="AF1582" s="85"/>
      <c r="AG1582" s="85"/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  <c r="BD1582" s="85"/>
      <c r="BE1582" s="85"/>
      <c r="BF1582" s="85"/>
    </row>
    <row r="1583" spans="1:58" s="27" customFormat="1">
      <c r="A1583" s="250"/>
      <c r="B1583" s="250"/>
      <c r="C1583" s="250"/>
      <c r="D1583" s="250"/>
      <c r="S1583" s="32"/>
      <c r="W1583" s="85"/>
      <c r="X1583" s="85"/>
      <c r="Y1583" s="85"/>
      <c r="AA1583" s="85"/>
      <c r="AB1583" s="85"/>
      <c r="AC1583" s="85"/>
      <c r="AD1583" s="85"/>
      <c r="AE1583" s="85"/>
      <c r="AF1583" s="85"/>
      <c r="AG1583" s="85"/>
      <c r="AH1583" s="85"/>
      <c r="AI1583" s="85"/>
      <c r="AJ1583" s="85"/>
      <c r="AK1583" s="85"/>
      <c r="AL1583" s="85"/>
      <c r="AM1583" s="85"/>
      <c r="AN1583" s="85"/>
      <c r="AO1583" s="85"/>
      <c r="AP1583" s="85"/>
      <c r="AQ1583" s="85"/>
      <c r="AR1583" s="85"/>
      <c r="AS1583" s="85"/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5"/>
      <c r="BD1583" s="85"/>
      <c r="BE1583" s="85"/>
      <c r="BF1583" s="85"/>
    </row>
    <row r="1584" spans="1:58" s="27" customFormat="1">
      <c r="A1584" s="250"/>
      <c r="B1584" s="250"/>
      <c r="C1584" s="250"/>
      <c r="D1584" s="250"/>
      <c r="S1584" s="32"/>
      <c r="W1584" s="85"/>
      <c r="X1584" s="85"/>
      <c r="Y1584" s="85"/>
      <c r="AA1584" s="85"/>
      <c r="AB1584" s="85"/>
      <c r="AC1584" s="85"/>
      <c r="AD1584" s="85"/>
      <c r="AE1584" s="85"/>
      <c r="AF1584" s="85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</row>
    <row r="1585" spans="1:58" s="27" customFormat="1">
      <c r="A1585" s="250"/>
      <c r="B1585" s="250"/>
      <c r="C1585" s="250"/>
      <c r="D1585" s="250"/>
      <c r="S1585" s="32"/>
      <c r="W1585" s="85"/>
      <c r="X1585" s="85"/>
      <c r="Y1585" s="85"/>
      <c r="AA1585" s="85"/>
      <c r="AB1585" s="85"/>
      <c r="AC1585" s="85"/>
      <c r="AD1585" s="85"/>
      <c r="AE1585" s="85"/>
      <c r="AF1585" s="85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</row>
    <row r="1586" spans="1:58" s="27" customFormat="1">
      <c r="A1586" s="250"/>
      <c r="B1586" s="250"/>
      <c r="C1586" s="250"/>
      <c r="D1586" s="250"/>
      <c r="S1586" s="32"/>
      <c r="W1586" s="85"/>
      <c r="X1586" s="85"/>
      <c r="Y1586" s="85"/>
      <c r="AA1586" s="85"/>
      <c r="AB1586" s="85"/>
      <c r="AC1586" s="85"/>
      <c r="AD1586" s="85"/>
      <c r="AE1586" s="85"/>
      <c r="AF1586" s="85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</row>
    <row r="1587" spans="1:58" s="27" customFormat="1">
      <c r="A1587" s="250"/>
      <c r="B1587" s="250"/>
      <c r="C1587" s="250"/>
      <c r="D1587" s="250"/>
      <c r="S1587" s="32"/>
      <c r="W1587" s="85"/>
      <c r="X1587" s="85"/>
      <c r="Y1587" s="85"/>
      <c r="AA1587" s="85"/>
      <c r="AB1587" s="85"/>
      <c r="AC1587" s="85"/>
      <c r="AD1587" s="85"/>
      <c r="AE1587" s="85"/>
      <c r="AF1587" s="85"/>
      <c r="AG1587" s="85"/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  <c r="BD1587" s="85"/>
      <c r="BE1587" s="85"/>
      <c r="BF1587" s="85"/>
    </row>
    <row r="1588" spans="1:58" s="27" customFormat="1">
      <c r="A1588" s="250"/>
      <c r="B1588" s="250"/>
      <c r="C1588" s="250"/>
      <c r="D1588" s="250"/>
      <c r="S1588" s="32"/>
      <c r="W1588" s="85"/>
      <c r="X1588" s="85"/>
      <c r="Y1588" s="85"/>
      <c r="AA1588" s="85"/>
      <c r="AB1588" s="85"/>
      <c r="AC1588" s="85"/>
      <c r="AD1588" s="85"/>
      <c r="AE1588" s="85"/>
      <c r="AF1588" s="85"/>
      <c r="AG1588" s="85"/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  <c r="BD1588" s="85"/>
      <c r="BE1588" s="85"/>
      <c r="BF1588" s="85"/>
    </row>
    <row r="1589" spans="1:58" s="27" customFormat="1">
      <c r="A1589" s="250"/>
      <c r="B1589" s="250"/>
      <c r="C1589" s="250"/>
      <c r="D1589" s="250"/>
      <c r="S1589" s="32"/>
      <c r="W1589" s="85"/>
      <c r="X1589" s="85"/>
      <c r="Y1589" s="85"/>
      <c r="AA1589" s="85"/>
      <c r="AB1589" s="85"/>
      <c r="AC1589" s="85"/>
      <c r="AD1589" s="85"/>
      <c r="AE1589" s="85"/>
      <c r="AF1589" s="85"/>
      <c r="AG1589" s="85"/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  <c r="BD1589" s="85"/>
      <c r="BE1589" s="85"/>
      <c r="BF1589" s="85"/>
    </row>
    <row r="1590" spans="1:58" s="27" customFormat="1">
      <c r="A1590" s="250"/>
      <c r="B1590" s="250"/>
      <c r="C1590" s="250"/>
      <c r="D1590" s="250"/>
      <c r="S1590" s="32"/>
      <c r="W1590" s="85"/>
      <c r="X1590" s="85"/>
      <c r="Y1590" s="85"/>
      <c r="AA1590" s="85"/>
      <c r="AB1590" s="85"/>
      <c r="AC1590" s="85"/>
      <c r="AD1590" s="85"/>
      <c r="AE1590" s="85"/>
      <c r="AF1590" s="85"/>
      <c r="AG1590" s="85"/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  <c r="BD1590" s="85"/>
      <c r="BE1590" s="85"/>
      <c r="BF1590" s="85"/>
    </row>
    <row r="1591" spans="1:58" s="27" customFormat="1">
      <c r="A1591" s="250"/>
      <c r="B1591" s="250"/>
      <c r="C1591" s="250"/>
      <c r="D1591" s="250"/>
      <c r="S1591" s="32"/>
      <c r="W1591" s="85"/>
      <c r="X1591" s="85"/>
      <c r="Y1591" s="85"/>
      <c r="AA1591" s="85"/>
      <c r="AB1591" s="85"/>
      <c r="AC1591" s="85"/>
      <c r="AD1591" s="85"/>
      <c r="AE1591" s="85"/>
      <c r="AF1591" s="85"/>
      <c r="AG1591" s="85"/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  <c r="BD1591" s="85"/>
      <c r="BE1591" s="85"/>
      <c r="BF1591" s="85"/>
    </row>
    <row r="1592" spans="1:58" s="27" customFormat="1">
      <c r="A1592" s="250"/>
      <c r="B1592" s="250"/>
      <c r="C1592" s="250"/>
      <c r="D1592" s="250"/>
      <c r="S1592" s="32"/>
      <c r="W1592" s="85"/>
      <c r="X1592" s="85"/>
      <c r="Y1592" s="85"/>
      <c r="AA1592" s="85"/>
      <c r="AB1592" s="85"/>
      <c r="AC1592" s="85"/>
      <c r="AD1592" s="85"/>
      <c r="AE1592" s="85"/>
      <c r="AF1592" s="85"/>
      <c r="AG1592" s="85"/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  <c r="BD1592" s="85"/>
      <c r="BE1592" s="85"/>
      <c r="BF1592" s="85"/>
    </row>
    <row r="1593" spans="1:58" s="27" customFormat="1">
      <c r="A1593" s="250"/>
      <c r="B1593" s="250"/>
      <c r="C1593" s="250"/>
      <c r="D1593" s="250"/>
      <c r="S1593" s="32"/>
      <c r="W1593" s="85"/>
      <c r="X1593" s="85"/>
      <c r="Y1593" s="85"/>
      <c r="AA1593" s="85"/>
      <c r="AB1593" s="85"/>
      <c r="AC1593" s="85"/>
      <c r="AD1593" s="85"/>
      <c r="AE1593" s="85"/>
      <c r="AF1593" s="85"/>
      <c r="AG1593" s="85"/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  <c r="BD1593" s="85"/>
      <c r="BE1593" s="85"/>
      <c r="BF1593" s="85"/>
    </row>
    <row r="1594" spans="1:58" s="27" customFormat="1">
      <c r="A1594" s="250"/>
      <c r="B1594" s="250"/>
      <c r="C1594" s="250"/>
      <c r="D1594" s="250"/>
      <c r="S1594" s="32"/>
      <c r="W1594" s="85"/>
      <c r="X1594" s="85"/>
      <c r="Y1594" s="85"/>
      <c r="AA1594" s="85"/>
      <c r="AB1594" s="85"/>
      <c r="AC1594" s="85"/>
      <c r="AD1594" s="85"/>
      <c r="AE1594" s="85"/>
      <c r="AF1594" s="85"/>
      <c r="AG1594" s="85"/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  <c r="BD1594" s="85"/>
      <c r="BE1594" s="85"/>
      <c r="BF1594" s="85"/>
    </row>
    <row r="1595" spans="1:58" s="27" customFormat="1">
      <c r="A1595" s="250"/>
      <c r="B1595" s="250"/>
      <c r="C1595" s="250"/>
      <c r="D1595" s="250"/>
      <c r="S1595" s="32"/>
      <c r="W1595" s="85"/>
      <c r="X1595" s="85"/>
      <c r="Y1595" s="85"/>
      <c r="AA1595" s="85"/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  <c r="BD1595" s="85"/>
      <c r="BE1595" s="85"/>
      <c r="BF1595" s="85"/>
    </row>
    <row r="1596" spans="1:58" s="27" customFormat="1">
      <c r="A1596" s="250"/>
      <c r="B1596" s="250"/>
      <c r="C1596" s="250"/>
      <c r="D1596" s="250"/>
      <c r="S1596" s="32"/>
      <c r="W1596" s="85"/>
      <c r="X1596" s="85"/>
      <c r="Y1596" s="85"/>
      <c r="AA1596" s="85"/>
      <c r="AB1596" s="85"/>
      <c r="AC1596" s="85"/>
      <c r="AD1596" s="85"/>
      <c r="AE1596" s="85"/>
      <c r="AF1596" s="85"/>
      <c r="AG1596" s="85"/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  <c r="BD1596" s="85"/>
      <c r="BE1596" s="85"/>
      <c r="BF1596" s="85"/>
    </row>
    <row r="1597" spans="1:58" s="27" customFormat="1">
      <c r="A1597" s="250"/>
      <c r="B1597" s="250"/>
      <c r="C1597" s="250"/>
      <c r="D1597" s="250"/>
      <c r="S1597" s="32"/>
      <c r="W1597" s="85"/>
      <c r="X1597" s="85"/>
      <c r="Y1597" s="85"/>
      <c r="AA1597" s="85"/>
      <c r="AB1597" s="85"/>
      <c r="AC1597" s="85"/>
      <c r="AD1597" s="85"/>
      <c r="AE1597" s="85"/>
      <c r="AF1597" s="85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5"/>
    </row>
    <row r="1598" spans="1:58" s="27" customFormat="1">
      <c r="A1598" s="250"/>
      <c r="B1598" s="250"/>
      <c r="C1598" s="250"/>
      <c r="D1598" s="250"/>
      <c r="S1598" s="32"/>
      <c r="W1598" s="85"/>
      <c r="X1598" s="85"/>
      <c r="Y1598" s="85"/>
      <c r="AA1598" s="85"/>
      <c r="AB1598" s="85"/>
      <c r="AC1598" s="85"/>
      <c r="AD1598" s="85"/>
      <c r="AE1598" s="85"/>
      <c r="AF1598" s="85"/>
      <c r="AG1598" s="85"/>
      <c r="AH1598" s="85"/>
      <c r="AI1598" s="85"/>
      <c r="AJ1598" s="85"/>
      <c r="AK1598" s="85"/>
      <c r="AL1598" s="85"/>
      <c r="AM1598" s="85"/>
      <c r="AN1598" s="85"/>
      <c r="AO1598" s="85"/>
      <c r="AP1598" s="85"/>
      <c r="AQ1598" s="85"/>
      <c r="AR1598" s="85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  <c r="BD1598" s="85"/>
      <c r="BE1598" s="85"/>
      <c r="BF1598" s="85"/>
    </row>
    <row r="1599" spans="1:58" s="27" customFormat="1">
      <c r="A1599" s="250"/>
      <c r="B1599" s="250"/>
      <c r="C1599" s="250"/>
      <c r="D1599" s="250"/>
      <c r="S1599" s="32"/>
      <c r="W1599" s="85"/>
      <c r="X1599" s="85"/>
      <c r="Y1599" s="85"/>
      <c r="AA1599" s="85"/>
      <c r="AB1599" s="85"/>
      <c r="AC1599" s="85"/>
      <c r="AD1599" s="85"/>
      <c r="AE1599" s="85"/>
      <c r="AF1599" s="85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5"/>
    </row>
    <row r="1600" spans="1:58" s="27" customFormat="1">
      <c r="A1600" s="250"/>
      <c r="B1600" s="250"/>
      <c r="C1600" s="250"/>
      <c r="D1600" s="250"/>
      <c r="S1600" s="32"/>
      <c r="W1600" s="85"/>
      <c r="X1600" s="85"/>
      <c r="Y1600" s="85"/>
      <c r="AA1600" s="85"/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</row>
    <row r="1601" spans="1:58" s="27" customFormat="1">
      <c r="A1601" s="250"/>
      <c r="B1601" s="250"/>
      <c r="C1601" s="250"/>
      <c r="D1601" s="250"/>
      <c r="S1601" s="32"/>
      <c r="W1601" s="85"/>
      <c r="X1601" s="85"/>
      <c r="Y1601" s="85"/>
      <c r="AA1601" s="85"/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</row>
    <row r="1602" spans="1:58" s="27" customFormat="1">
      <c r="A1602" s="250"/>
      <c r="B1602" s="250"/>
      <c r="C1602" s="250"/>
      <c r="D1602" s="250"/>
      <c r="S1602" s="32"/>
      <c r="W1602" s="85"/>
      <c r="X1602" s="85"/>
      <c r="Y1602" s="85"/>
      <c r="AA1602" s="85"/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</row>
    <row r="1603" spans="1:58" s="27" customFormat="1">
      <c r="A1603" s="250"/>
      <c r="B1603" s="250"/>
      <c r="C1603" s="250"/>
      <c r="D1603" s="250"/>
      <c r="S1603" s="32"/>
      <c r="W1603" s="85"/>
      <c r="X1603" s="85"/>
      <c r="Y1603" s="85"/>
      <c r="AA1603" s="85"/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</row>
    <row r="1604" spans="1:58" s="27" customFormat="1">
      <c r="A1604" s="250"/>
      <c r="B1604" s="250"/>
      <c r="C1604" s="250"/>
      <c r="D1604" s="250"/>
      <c r="S1604" s="32"/>
      <c r="W1604" s="85"/>
      <c r="X1604" s="85"/>
      <c r="Y1604" s="85"/>
      <c r="AA1604" s="85"/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</row>
    <row r="1605" spans="1:58" s="27" customFormat="1">
      <c r="A1605" s="250"/>
      <c r="B1605" s="250"/>
      <c r="C1605" s="250"/>
      <c r="D1605" s="250"/>
      <c r="S1605" s="32"/>
      <c r="W1605" s="85"/>
      <c r="X1605" s="85"/>
      <c r="Y1605" s="85"/>
      <c r="AA1605" s="85"/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</row>
    <row r="1606" spans="1:58" s="27" customFormat="1">
      <c r="A1606" s="250"/>
      <c r="B1606" s="250"/>
      <c r="C1606" s="250"/>
      <c r="D1606" s="250"/>
      <c r="S1606" s="32"/>
      <c r="W1606" s="85"/>
      <c r="X1606" s="85"/>
      <c r="Y1606" s="85"/>
      <c r="AA1606" s="85"/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</row>
    <row r="1607" spans="1:58" s="27" customFormat="1">
      <c r="A1607" s="250"/>
      <c r="B1607" s="250"/>
      <c r="C1607" s="250"/>
      <c r="D1607" s="250"/>
      <c r="S1607" s="32"/>
      <c r="W1607" s="85"/>
      <c r="X1607" s="85"/>
      <c r="Y1607" s="85"/>
      <c r="AA1607" s="85"/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</row>
    <row r="1608" spans="1:58" s="27" customFormat="1">
      <c r="A1608" s="250"/>
      <c r="B1608" s="250"/>
      <c r="C1608" s="250"/>
      <c r="D1608" s="250"/>
      <c r="S1608" s="32"/>
      <c r="W1608" s="85"/>
      <c r="X1608" s="85"/>
      <c r="Y1608" s="85"/>
      <c r="AA1608" s="85"/>
      <c r="AB1608" s="85"/>
      <c r="AC1608" s="85"/>
      <c r="AD1608" s="85"/>
      <c r="AE1608" s="85"/>
      <c r="AF1608" s="85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</row>
    <row r="1609" spans="1:58" s="27" customFormat="1">
      <c r="A1609" s="250"/>
      <c r="B1609" s="250"/>
      <c r="C1609" s="250"/>
      <c r="D1609" s="250"/>
      <c r="S1609" s="32"/>
      <c r="W1609" s="85"/>
      <c r="X1609" s="85"/>
      <c r="Y1609" s="85"/>
      <c r="AA1609" s="85"/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</row>
    <row r="1610" spans="1:58" s="27" customFormat="1">
      <c r="A1610" s="250"/>
      <c r="B1610" s="250"/>
      <c r="C1610" s="250"/>
      <c r="D1610" s="250"/>
      <c r="S1610" s="32"/>
      <c r="W1610" s="85"/>
      <c r="X1610" s="85"/>
      <c r="Y1610" s="85"/>
      <c r="AA1610" s="85"/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  <c r="BD1610" s="85"/>
      <c r="BE1610" s="85"/>
      <c r="BF1610" s="85"/>
    </row>
    <row r="1611" spans="1:58" s="27" customFormat="1">
      <c r="A1611" s="250"/>
      <c r="B1611" s="250"/>
      <c r="C1611" s="250"/>
      <c r="D1611" s="250"/>
      <c r="S1611" s="32"/>
      <c r="W1611" s="85"/>
      <c r="X1611" s="85"/>
      <c r="Y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</row>
    <row r="1612" spans="1:58" s="27" customFormat="1">
      <c r="A1612" s="250"/>
      <c r="B1612" s="250"/>
      <c r="C1612" s="250"/>
      <c r="D1612" s="250"/>
      <c r="S1612" s="32"/>
      <c r="W1612" s="85"/>
      <c r="X1612" s="85"/>
      <c r="Y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</row>
    <row r="1613" spans="1:58" s="27" customFormat="1">
      <c r="A1613" s="250"/>
      <c r="B1613" s="250"/>
      <c r="C1613" s="250"/>
      <c r="D1613" s="250"/>
      <c r="S1613" s="32"/>
      <c r="W1613" s="85"/>
      <c r="X1613" s="85"/>
      <c r="Y1613" s="85"/>
      <c r="AA1613" s="85"/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</row>
    <row r="1614" spans="1:58" s="27" customFormat="1">
      <c r="A1614" s="250"/>
      <c r="B1614" s="250"/>
      <c r="C1614" s="250"/>
      <c r="D1614" s="250"/>
      <c r="S1614" s="32"/>
      <c r="W1614" s="85"/>
      <c r="X1614" s="85"/>
      <c r="Y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</row>
    <row r="1615" spans="1:58" s="27" customFormat="1">
      <c r="C1615" s="32"/>
      <c r="S1615" s="32"/>
      <c r="W1615" s="85"/>
      <c r="X1615" s="85"/>
      <c r="Y1615" s="85"/>
      <c r="AA1615" s="85"/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</row>
    <row r="1616" spans="1:58" s="27" customFormat="1">
      <c r="C1616" s="32"/>
      <c r="S1616" s="32"/>
      <c r="W1616" s="85"/>
      <c r="X1616" s="85"/>
      <c r="Y1616" s="85"/>
      <c r="AA1616" s="85"/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</row>
    <row r="1617" spans="3:58" s="27" customFormat="1">
      <c r="C1617" s="32"/>
      <c r="S1617" s="32"/>
      <c r="W1617" s="85"/>
      <c r="X1617" s="85"/>
      <c r="Y1617" s="85"/>
      <c r="AA1617" s="85"/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</row>
    <row r="1618" spans="3:58" s="27" customFormat="1">
      <c r="C1618" s="32"/>
      <c r="S1618" s="32"/>
      <c r="W1618" s="85"/>
      <c r="X1618" s="85"/>
      <c r="Y1618" s="85"/>
      <c r="AA1618" s="85"/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</row>
    <row r="1619" spans="3:58" s="27" customFormat="1">
      <c r="C1619" s="32"/>
      <c r="S1619" s="32"/>
      <c r="W1619" s="85"/>
      <c r="X1619" s="85"/>
      <c r="Y1619" s="85"/>
      <c r="AA1619" s="85"/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</row>
    <row r="1620" spans="3:58" s="27" customFormat="1">
      <c r="C1620" s="32"/>
      <c r="S1620" s="32"/>
      <c r="W1620" s="85"/>
      <c r="X1620" s="85"/>
      <c r="Y1620" s="85"/>
      <c r="AA1620" s="85"/>
      <c r="AB1620" s="85"/>
      <c r="AC1620" s="85"/>
      <c r="AD1620" s="85"/>
      <c r="AE1620" s="85"/>
      <c r="AF1620" s="85"/>
      <c r="AG1620" s="85"/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  <c r="BD1620" s="85"/>
      <c r="BE1620" s="85"/>
      <c r="BF1620" s="85"/>
    </row>
    <row r="1621" spans="3:58" s="27" customFormat="1">
      <c r="C1621" s="32"/>
      <c r="S1621" s="32"/>
      <c r="W1621" s="85"/>
      <c r="X1621" s="85"/>
      <c r="Y1621" s="85"/>
      <c r="AA1621" s="85"/>
      <c r="AB1621" s="85"/>
      <c r="AC1621" s="85"/>
      <c r="AD1621" s="85"/>
      <c r="AE1621" s="85"/>
      <c r="AF1621" s="85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</row>
    <row r="1622" spans="3:58" s="27" customFormat="1">
      <c r="C1622" s="32"/>
      <c r="S1622" s="32"/>
      <c r="W1622" s="85"/>
      <c r="X1622" s="85"/>
      <c r="Y1622" s="85"/>
      <c r="AA1622" s="85"/>
      <c r="AB1622" s="85"/>
      <c r="AC1622" s="85"/>
      <c r="AD1622" s="85"/>
      <c r="AE1622" s="85"/>
      <c r="AF1622" s="85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</row>
    <row r="1623" spans="3:58" s="27" customFormat="1">
      <c r="C1623" s="32"/>
      <c r="S1623" s="32"/>
      <c r="W1623" s="85"/>
      <c r="X1623" s="85"/>
      <c r="Y1623" s="85"/>
      <c r="AA1623" s="85"/>
      <c r="AB1623" s="85"/>
      <c r="AC1623" s="85"/>
      <c r="AD1623" s="85"/>
      <c r="AE1623" s="85"/>
      <c r="AF1623" s="85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</row>
    <row r="1624" spans="3:58" s="27" customFormat="1">
      <c r="C1624" s="32"/>
      <c r="S1624" s="32"/>
      <c r="W1624" s="85"/>
      <c r="X1624" s="85"/>
      <c r="Y1624" s="85"/>
      <c r="AA1624" s="85"/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</row>
    <row r="1625" spans="3:58" s="27" customFormat="1">
      <c r="C1625" s="32"/>
      <c r="S1625" s="32"/>
      <c r="W1625" s="85"/>
      <c r="X1625" s="85"/>
      <c r="Y1625" s="85"/>
      <c r="AA1625" s="85"/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</row>
    <row r="1626" spans="3:58" s="27" customFormat="1">
      <c r="C1626" s="32"/>
      <c r="S1626" s="32"/>
      <c r="W1626" s="85"/>
      <c r="X1626" s="85"/>
      <c r="Y1626" s="85"/>
      <c r="AA1626" s="85"/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</row>
    <row r="1627" spans="3:58" s="27" customFormat="1">
      <c r="C1627" s="32"/>
      <c r="S1627" s="32"/>
      <c r="W1627" s="85"/>
      <c r="X1627" s="85"/>
      <c r="Y1627" s="85"/>
      <c r="AA1627" s="85"/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</row>
    <row r="1628" spans="3:58" s="27" customFormat="1">
      <c r="C1628" s="32"/>
      <c r="S1628" s="32"/>
      <c r="W1628" s="85"/>
      <c r="X1628" s="85"/>
      <c r="Y1628" s="85"/>
      <c r="AA1628" s="85"/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</row>
    <row r="1629" spans="3:58" s="27" customFormat="1">
      <c r="C1629" s="32"/>
      <c r="S1629" s="32"/>
      <c r="W1629" s="85"/>
      <c r="X1629" s="85"/>
      <c r="Y1629" s="85"/>
      <c r="AA1629" s="85"/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</row>
    <row r="1630" spans="3:58" s="27" customFormat="1">
      <c r="C1630" s="32"/>
      <c r="S1630" s="32"/>
      <c r="W1630" s="85"/>
      <c r="X1630" s="85"/>
      <c r="Y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</row>
    <row r="1631" spans="3:58" s="27" customFormat="1">
      <c r="C1631" s="32"/>
      <c r="S1631" s="32"/>
      <c r="W1631" s="85"/>
      <c r="X1631" s="85"/>
      <c r="Y1631" s="85"/>
      <c r="AA1631" s="85"/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</row>
    <row r="1632" spans="3:58" s="27" customFormat="1">
      <c r="C1632" s="32"/>
      <c r="S1632" s="32"/>
      <c r="W1632" s="85"/>
      <c r="X1632" s="85"/>
      <c r="Y1632" s="85"/>
      <c r="AA1632" s="85"/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</row>
    <row r="1633" spans="3:58" s="27" customFormat="1">
      <c r="C1633" s="32"/>
      <c r="S1633" s="32"/>
      <c r="W1633" s="85"/>
      <c r="X1633" s="85"/>
      <c r="Y1633" s="85"/>
      <c r="AA1633" s="85"/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</row>
    <row r="1634" spans="3:58" s="27" customFormat="1">
      <c r="C1634" s="32"/>
      <c r="S1634" s="32"/>
      <c r="W1634" s="85"/>
      <c r="X1634" s="85"/>
      <c r="Y1634" s="85"/>
      <c r="AA1634" s="85"/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</row>
    <row r="1635" spans="3:58" s="27" customFormat="1">
      <c r="C1635" s="32"/>
      <c r="S1635" s="32"/>
      <c r="W1635" s="85"/>
      <c r="X1635" s="85"/>
      <c r="Y1635" s="85"/>
      <c r="AA1635" s="85"/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</row>
    <row r="1636" spans="3:58" s="27" customFormat="1">
      <c r="C1636" s="32"/>
      <c r="S1636" s="32"/>
      <c r="W1636" s="85"/>
      <c r="X1636" s="85"/>
      <c r="Y1636" s="85"/>
      <c r="AA1636" s="85"/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</row>
    <row r="1637" spans="3:58" s="27" customFormat="1">
      <c r="C1637" s="32"/>
      <c r="S1637" s="32"/>
      <c r="W1637" s="85"/>
      <c r="X1637" s="85"/>
      <c r="Y1637" s="85"/>
      <c r="AA1637" s="85"/>
      <c r="AB1637" s="85"/>
      <c r="AC1637" s="85"/>
      <c r="AD1637" s="85"/>
      <c r="AE1637" s="85"/>
      <c r="AF1637" s="85"/>
      <c r="AG1637" s="85"/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</row>
    <row r="1638" spans="3:58" s="27" customFormat="1">
      <c r="C1638" s="32"/>
      <c r="S1638" s="32"/>
      <c r="W1638" s="85"/>
      <c r="X1638" s="85"/>
      <c r="Y1638" s="85"/>
      <c r="AA1638" s="85"/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</row>
    <row r="1639" spans="3:58" s="27" customFormat="1">
      <c r="C1639" s="32"/>
      <c r="S1639" s="32"/>
      <c r="W1639" s="85"/>
      <c r="X1639" s="85"/>
      <c r="Y1639" s="85"/>
      <c r="AA1639" s="85"/>
      <c r="AB1639" s="85"/>
      <c r="AC1639" s="85"/>
      <c r="AD1639" s="85"/>
      <c r="AE1639" s="85"/>
      <c r="AF1639" s="85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</row>
    <row r="1640" spans="3:58" s="27" customFormat="1">
      <c r="C1640" s="32"/>
      <c r="S1640" s="32"/>
      <c r="W1640" s="85"/>
      <c r="X1640" s="85"/>
      <c r="Y1640" s="85"/>
      <c r="AA1640" s="85"/>
      <c r="AB1640" s="85"/>
      <c r="AC1640" s="85"/>
      <c r="AD1640" s="85"/>
      <c r="AE1640" s="85"/>
      <c r="AF1640" s="85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</row>
    <row r="1641" spans="3:58" s="27" customFormat="1">
      <c r="C1641" s="32"/>
      <c r="S1641" s="32"/>
      <c r="W1641" s="85"/>
      <c r="X1641" s="85"/>
      <c r="Y1641" s="85"/>
      <c r="AA1641" s="85"/>
      <c r="AB1641" s="85"/>
      <c r="AC1641" s="85"/>
      <c r="AD1641" s="85"/>
      <c r="AE1641" s="85"/>
      <c r="AF1641" s="85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</row>
    <row r="1642" spans="3:58" s="27" customFormat="1">
      <c r="C1642" s="32"/>
      <c r="S1642" s="32"/>
      <c r="W1642" s="85"/>
      <c r="X1642" s="85"/>
      <c r="Y1642" s="85"/>
      <c r="AA1642" s="85"/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</row>
    <row r="1643" spans="3:58" s="27" customFormat="1">
      <c r="C1643" s="32"/>
      <c r="S1643" s="32"/>
      <c r="W1643" s="85"/>
      <c r="X1643" s="85"/>
      <c r="Y1643" s="85"/>
      <c r="AA1643" s="85"/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</row>
    <row r="1644" spans="3:58" s="27" customFormat="1">
      <c r="C1644" s="32"/>
      <c r="S1644" s="32"/>
      <c r="W1644" s="85"/>
      <c r="X1644" s="85"/>
      <c r="Y1644" s="85"/>
      <c r="AA1644" s="85"/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</row>
    <row r="1645" spans="3:58" s="27" customFormat="1">
      <c r="C1645" s="32"/>
      <c r="S1645" s="32"/>
      <c r="W1645" s="85"/>
      <c r="X1645" s="85"/>
      <c r="Y1645" s="85"/>
      <c r="AA1645" s="85"/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</row>
    <row r="1646" spans="3:58" s="27" customFormat="1">
      <c r="C1646" s="32"/>
      <c r="S1646" s="32"/>
      <c r="W1646" s="85"/>
      <c r="X1646" s="85"/>
      <c r="Y1646" s="85"/>
      <c r="AA1646" s="85"/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</row>
    <row r="1647" spans="3:58" s="27" customFormat="1">
      <c r="C1647" s="32"/>
      <c r="S1647" s="32"/>
      <c r="W1647" s="85"/>
      <c r="X1647" s="85"/>
      <c r="Y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</row>
    <row r="1648" spans="3:58" s="27" customFormat="1">
      <c r="C1648" s="32"/>
      <c r="S1648" s="32"/>
      <c r="W1648" s="85"/>
      <c r="X1648" s="85"/>
      <c r="Y1648" s="85"/>
      <c r="AA1648" s="85"/>
      <c r="AB1648" s="85"/>
      <c r="AC1648" s="85"/>
      <c r="AD1648" s="85"/>
      <c r="AE1648" s="85"/>
      <c r="AF1648" s="85"/>
      <c r="AG1648" s="85"/>
      <c r="AH1648" s="85"/>
      <c r="AI1648" s="85"/>
      <c r="AJ1648" s="85"/>
      <c r="AK1648" s="85"/>
      <c r="AL1648" s="85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  <c r="BD1648" s="85"/>
      <c r="BE1648" s="85"/>
      <c r="BF1648" s="85"/>
    </row>
    <row r="1649" spans="3:58" s="27" customFormat="1">
      <c r="C1649" s="32"/>
      <c r="S1649" s="32"/>
      <c r="W1649" s="85"/>
      <c r="X1649" s="85"/>
      <c r="Y1649" s="85"/>
      <c r="AA1649" s="85"/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</row>
    <row r="1650" spans="3:58" s="27" customFormat="1">
      <c r="C1650" s="32"/>
      <c r="S1650" s="32"/>
      <c r="W1650" s="85"/>
      <c r="X1650" s="85"/>
      <c r="Y1650" s="85"/>
      <c r="AA1650" s="85"/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</row>
    <row r="1651" spans="3:58" s="27" customFormat="1">
      <c r="C1651" s="32"/>
      <c r="S1651" s="32"/>
      <c r="W1651" s="85"/>
      <c r="X1651" s="85"/>
      <c r="Y1651" s="85"/>
      <c r="AA1651" s="85"/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</row>
    <row r="1652" spans="3:58" s="27" customFormat="1">
      <c r="C1652" s="32"/>
      <c r="S1652" s="32"/>
      <c r="W1652" s="85"/>
      <c r="X1652" s="85"/>
      <c r="Y1652" s="85"/>
      <c r="AA1652" s="85"/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</row>
    <row r="1653" spans="3:58" s="27" customFormat="1">
      <c r="C1653" s="32"/>
      <c r="S1653" s="32"/>
      <c r="W1653" s="85"/>
      <c r="X1653" s="85"/>
      <c r="Y1653" s="85"/>
      <c r="AA1653" s="85"/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</row>
    <row r="1654" spans="3:58" s="27" customFormat="1">
      <c r="C1654" s="32"/>
      <c r="S1654" s="32"/>
      <c r="W1654" s="85"/>
      <c r="X1654" s="85"/>
      <c r="Y1654" s="85"/>
      <c r="AA1654" s="85"/>
      <c r="AB1654" s="85"/>
      <c r="AC1654" s="85"/>
      <c r="AD1654" s="85"/>
      <c r="AE1654" s="85"/>
      <c r="AF1654" s="85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</row>
    <row r="1655" spans="3:58" s="27" customFormat="1">
      <c r="C1655" s="32"/>
      <c r="S1655" s="32"/>
      <c r="W1655" s="85"/>
      <c r="X1655" s="85"/>
      <c r="Y1655" s="85"/>
      <c r="AA1655" s="85"/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</row>
    <row r="1656" spans="3:58" s="27" customFormat="1">
      <c r="C1656" s="32"/>
      <c r="S1656" s="32"/>
      <c r="W1656" s="85"/>
      <c r="X1656" s="85"/>
      <c r="Y1656" s="85"/>
      <c r="AA1656" s="85"/>
      <c r="AB1656" s="85"/>
      <c r="AC1656" s="85"/>
      <c r="AD1656" s="85"/>
      <c r="AE1656" s="85"/>
      <c r="AF1656" s="85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5"/>
    </row>
    <row r="1657" spans="3:58" s="27" customFormat="1">
      <c r="C1657" s="32"/>
      <c r="S1657" s="32"/>
      <c r="W1657" s="85"/>
      <c r="X1657" s="85"/>
      <c r="Y1657" s="85"/>
      <c r="AA1657" s="85"/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</row>
    <row r="1658" spans="3:58" s="27" customFormat="1">
      <c r="C1658" s="32"/>
      <c r="S1658" s="32"/>
      <c r="W1658" s="85"/>
      <c r="X1658" s="85"/>
      <c r="Y1658" s="85"/>
      <c r="AA1658" s="85"/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</row>
    <row r="1659" spans="3:58" s="27" customFormat="1">
      <c r="C1659" s="32"/>
      <c r="S1659" s="32"/>
      <c r="W1659" s="85"/>
      <c r="X1659" s="85"/>
      <c r="Y1659" s="85"/>
      <c r="AA1659" s="85"/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</row>
    <row r="1660" spans="3:58" s="27" customFormat="1">
      <c r="C1660" s="32"/>
      <c r="S1660" s="32"/>
      <c r="W1660" s="85"/>
      <c r="X1660" s="85"/>
      <c r="Y1660" s="85"/>
      <c r="AA1660" s="85"/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</row>
    <row r="1661" spans="3:58" s="27" customFormat="1">
      <c r="C1661" s="32"/>
      <c r="S1661" s="32"/>
      <c r="W1661" s="85"/>
      <c r="X1661" s="85"/>
      <c r="Y1661" s="85"/>
      <c r="AA1661" s="85"/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</row>
    <row r="1662" spans="3:58" s="27" customFormat="1">
      <c r="C1662" s="32"/>
      <c r="S1662" s="32"/>
      <c r="W1662" s="85"/>
      <c r="X1662" s="85"/>
      <c r="Y1662" s="85"/>
      <c r="AA1662" s="85"/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</row>
    <row r="1663" spans="3:58" s="27" customFormat="1">
      <c r="C1663" s="32"/>
      <c r="S1663" s="32"/>
      <c r="W1663" s="85"/>
      <c r="X1663" s="85"/>
      <c r="Y1663" s="85"/>
      <c r="AA1663" s="85"/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</row>
    <row r="1664" spans="3:58" s="27" customFormat="1">
      <c r="C1664" s="32"/>
      <c r="S1664" s="32"/>
      <c r="W1664" s="85"/>
      <c r="X1664" s="85"/>
      <c r="Y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</row>
    <row r="1665" spans="3:58" s="27" customFormat="1">
      <c r="C1665" s="32"/>
      <c r="S1665" s="32"/>
      <c r="W1665" s="85"/>
      <c r="X1665" s="85"/>
      <c r="Y1665" s="85"/>
      <c r="AA1665" s="85"/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</row>
    <row r="1666" spans="3:58" s="27" customFormat="1">
      <c r="C1666" s="32"/>
      <c r="S1666" s="32"/>
      <c r="W1666" s="85"/>
      <c r="X1666" s="85"/>
      <c r="Y1666" s="85"/>
      <c r="AA1666" s="85"/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</row>
    <row r="1667" spans="3:58" s="27" customFormat="1">
      <c r="C1667" s="32"/>
      <c r="S1667" s="32"/>
      <c r="W1667" s="85"/>
      <c r="X1667" s="85"/>
      <c r="Y1667" s="85"/>
      <c r="AA1667" s="85"/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</row>
    <row r="1668" spans="3:58" s="27" customFormat="1">
      <c r="C1668" s="32"/>
      <c r="S1668" s="32"/>
      <c r="W1668" s="85"/>
      <c r="X1668" s="85"/>
      <c r="Y1668" s="85"/>
      <c r="AA1668" s="85"/>
      <c r="AB1668" s="85"/>
      <c r="AC1668" s="85"/>
      <c r="AD1668" s="85"/>
      <c r="AE1668" s="85"/>
      <c r="AF1668" s="85"/>
      <c r="AG1668" s="85"/>
      <c r="AH1668" s="85"/>
      <c r="AI1668" s="85"/>
      <c r="AJ1668" s="85"/>
      <c r="AK1668" s="85"/>
      <c r="AL1668" s="85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  <c r="BD1668" s="85"/>
      <c r="BE1668" s="85"/>
      <c r="BF1668" s="85"/>
    </row>
    <row r="1669" spans="3:58" s="27" customFormat="1">
      <c r="C1669" s="32"/>
      <c r="S1669" s="32"/>
      <c r="W1669" s="85"/>
      <c r="X1669" s="85"/>
      <c r="Y1669" s="85"/>
      <c r="AA1669" s="85"/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</row>
    <row r="1670" spans="3:58" s="27" customFormat="1">
      <c r="C1670" s="32"/>
      <c r="S1670" s="32"/>
      <c r="W1670" s="85"/>
      <c r="X1670" s="85"/>
      <c r="Y1670" s="85"/>
      <c r="AA1670" s="85"/>
      <c r="AB1670" s="85"/>
      <c r="AC1670" s="85"/>
      <c r="AD1670" s="85"/>
      <c r="AE1670" s="85"/>
      <c r="AF1670" s="85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</row>
    <row r="1671" spans="3:58" s="27" customFormat="1">
      <c r="C1671" s="32"/>
      <c r="S1671" s="32"/>
      <c r="W1671" s="85"/>
      <c r="X1671" s="85"/>
      <c r="Y1671" s="85"/>
      <c r="AA1671" s="85"/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</row>
    <row r="1672" spans="3:58" s="27" customFormat="1">
      <c r="C1672" s="32"/>
      <c r="S1672" s="32"/>
      <c r="W1672" s="85"/>
      <c r="X1672" s="85"/>
      <c r="Y1672" s="85"/>
      <c r="AA1672" s="85"/>
      <c r="AB1672" s="85"/>
      <c r="AC1672" s="85"/>
      <c r="AD1672" s="85"/>
      <c r="AE1672" s="85"/>
      <c r="AF1672" s="85"/>
      <c r="AG1672" s="85"/>
      <c r="AH1672" s="85"/>
      <c r="AI1672" s="85"/>
      <c r="AJ1672" s="85"/>
      <c r="AK1672" s="85"/>
      <c r="AL1672" s="85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  <c r="BD1672" s="85"/>
      <c r="BE1672" s="85"/>
      <c r="BF1672" s="85"/>
    </row>
    <row r="1673" spans="3:58" s="27" customFormat="1">
      <c r="C1673" s="32"/>
      <c r="S1673" s="32"/>
      <c r="W1673" s="85"/>
      <c r="X1673" s="85"/>
      <c r="Y1673" s="85"/>
      <c r="AA1673" s="85"/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</row>
    <row r="1674" spans="3:58" s="27" customFormat="1">
      <c r="C1674" s="32"/>
      <c r="S1674" s="32"/>
      <c r="W1674" s="85"/>
      <c r="X1674" s="85"/>
      <c r="Y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</row>
    <row r="1675" spans="3:58" s="27" customFormat="1">
      <c r="C1675" s="32"/>
      <c r="S1675" s="32"/>
      <c r="W1675" s="85"/>
      <c r="X1675" s="85"/>
      <c r="Y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</row>
    <row r="1676" spans="3:58" s="27" customFormat="1">
      <c r="C1676" s="32"/>
      <c r="S1676" s="32"/>
      <c r="W1676" s="85"/>
      <c r="X1676" s="85"/>
      <c r="Y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</row>
    <row r="1677" spans="3:58" s="27" customFormat="1">
      <c r="C1677" s="32"/>
      <c r="S1677" s="32"/>
      <c r="W1677" s="85"/>
      <c r="X1677" s="85"/>
      <c r="Y1677" s="85"/>
      <c r="AA1677" s="85"/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</row>
    <row r="1678" spans="3:58" s="27" customFormat="1">
      <c r="C1678" s="32"/>
      <c r="S1678" s="32"/>
      <c r="W1678" s="85"/>
      <c r="X1678" s="85"/>
      <c r="Y1678" s="85"/>
      <c r="AA1678" s="85"/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</row>
    <row r="1679" spans="3:58" s="27" customFormat="1">
      <c r="C1679" s="32"/>
      <c r="S1679" s="32"/>
      <c r="W1679" s="85"/>
      <c r="X1679" s="85"/>
      <c r="Y1679" s="85"/>
      <c r="AA1679" s="85"/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</row>
    <row r="1680" spans="3:58" s="27" customFormat="1">
      <c r="C1680" s="32"/>
      <c r="S1680" s="32"/>
      <c r="W1680" s="85"/>
      <c r="X1680" s="85"/>
      <c r="Y1680" s="85"/>
      <c r="AA1680" s="85"/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</row>
    <row r="1681" spans="3:69" s="27" customFormat="1">
      <c r="C1681" s="32"/>
      <c r="S1681" s="32"/>
      <c r="W1681" s="85"/>
      <c r="X1681" s="85"/>
      <c r="Y1681" s="85"/>
      <c r="AA1681" s="85"/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</row>
    <row r="1682" spans="3:69" s="27" customFormat="1">
      <c r="C1682" s="32"/>
      <c r="S1682" s="32"/>
      <c r="W1682" s="85"/>
      <c r="X1682" s="85"/>
      <c r="Y1682" s="85"/>
      <c r="AA1682" s="85"/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</row>
    <row r="1683" spans="3:69" s="27" customFormat="1">
      <c r="C1683" s="32"/>
      <c r="S1683" s="32"/>
      <c r="W1683" s="85"/>
      <c r="X1683" s="85"/>
      <c r="Y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</row>
    <row r="1684" spans="3:69" s="27" customFormat="1">
      <c r="C1684" s="32"/>
      <c r="S1684" s="32"/>
      <c r="W1684" s="85"/>
      <c r="X1684" s="85"/>
      <c r="Y1684" s="85"/>
      <c r="AA1684" s="85"/>
      <c r="AB1684" s="85"/>
      <c r="AC1684" s="85"/>
      <c r="AD1684" s="85"/>
      <c r="AE1684" s="85"/>
      <c r="AF1684" s="85"/>
      <c r="AG1684" s="85"/>
      <c r="AH1684" s="85"/>
      <c r="AI1684" s="85"/>
      <c r="AJ1684" s="85"/>
      <c r="AK1684" s="85"/>
      <c r="AL1684" s="85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  <c r="BD1684" s="85"/>
      <c r="BE1684" s="85"/>
      <c r="BF1684" s="85"/>
    </row>
    <row r="1685" spans="3:69" s="27" customFormat="1">
      <c r="C1685" s="32"/>
      <c r="S1685" s="32"/>
      <c r="W1685" s="85"/>
      <c r="X1685" s="85"/>
      <c r="Y1685" s="85"/>
      <c r="AA1685" s="85"/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</row>
    <row r="1686" spans="3:69" s="27" customFormat="1">
      <c r="C1686" s="32"/>
      <c r="S1686" s="32"/>
      <c r="W1686" s="85"/>
      <c r="X1686" s="85"/>
      <c r="Y1686" s="85"/>
      <c r="AA1686" s="85"/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</row>
    <row r="1687" spans="3:69" s="27" customFormat="1">
      <c r="C1687" s="32"/>
      <c r="S1687" s="32"/>
      <c r="W1687" s="85"/>
      <c r="X1687" s="85"/>
      <c r="Y1687" s="85"/>
      <c r="AA1687" s="85"/>
      <c r="AB1687" s="85"/>
      <c r="AC1687" s="85"/>
      <c r="AD1687" s="85"/>
      <c r="AE1687" s="85"/>
      <c r="AF1687" s="85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</row>
    <row r="1688" spans="3:69" s="27" customFormat="1">
      <c r="N1688" s="32"/>
      <c r="AD1688" s="32"/>
      <c r="AH1688" s="85"/>
      <c r="AI1688" s="85"/>
      <c r="AJ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  <c r="BL1688" s="85"/>
      <c r="BM1688" s="85"/>
      <c r="BN1688" s="85"/>
      <c r="BO1688" s="85"/>
      <c r="BP1688" s="85"/>
      <c r="BQ1688" s="85"/>
    </row>
    <row r="1689" spans="3:69" s="27" customFormat="1">
      <c r="N1689" s="32"/>
      <c r="AD1689" s="32"/>
      <c r="AH1689" s="85"/>
      <c r="AI1689" s="85"/>
      <c r="AJ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5"/>
      <c r="BO1689" s="85"/>
      <c r="BP1689" s="85"/>
      <c r="BQ1689" s="85"/>
    </row>
    <row r="1690" spans="3:69" s="27" customFormat="1">
      <c r="N1690" s="32"/>
      <c r="AD1690" s="32"/>
      <c r="AH1690" s="85"/>
      <c r="AI1690" s="85"/>
      <c r="AJ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  <c r="BL1690" s="85"/>
      <c r="BM1690" s="85"/>
      <c r="BN1690" s="85"/>
      <c r="BO1690" s="85"/>
      <c r="BP1690" s="85"/>
      <c r="BQ1690" s="85"/>
    </row>
    <row r="1691" spans="3:69" s="27" customFormat="1">
      <c r="N1691" s="32"/>
      <c r="AD1691" s="32"/>
      <c r="AH1691" s="85"/>
      <c r="AI1691" s="85"/>
      <c r="AJ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  <c r="BL1691" s="85"/>
      <c r="BM1691" s="85"/>
      <c r="BN1691" s="85"/>
      <c r="BO1691" s="85"/>
      <c r="BP1691" s="85"/>
      <c r="BQ1691" s="85"/>
    </row>
    <row r="1692" spans="3:69" s="27" customFormat="1">
      <c r="N1692" s="32"/>
      <c r="AD1692" s="32"/>
      <c r="AH1692" s="85"/>
      <c r="AI1692" s="85"/>
      <c r="AJ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  <c r="BL1692" s="85"/>
      <c r="BM1692" s="85"/>
      <c r="BN1692" s="85"/>
      <c r="BO1692" s="85"/>
      <c r="BP1692" s="85"/>
      <c r="BQ1692" s="85"/>
    </row>
    <row r="1693" spans="3:69" s="27" customFormat="1">
      <c r="N1693" s="32"/>
      <c r="AD1693" s="32"/>
      <c r="AH1693" s="85"/>
      <c r="AI1693" s="85"/>
      <c r="AJ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  <c r="BL1693" s="85"/>
      <c r="BM1693" s="85"/>
      <c r="BN1693" s="85"/>
      <c r="BO1693" s="85"/>
      <c r="BP1693" s="85"/>
      <c r="BQ1693" s="85"/>
    </row>
    <row r="1694" spans="3:69" s="27" customFormat="1">
      <c r="N1694" s="32"/>
      <c r="AD1694" s="32"/>
      <c r="AH1694" s="85"/>
      <c r="AI1694" s="85"/>
      <c r="AJ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  <c r="BL1694" s="85"/>
      <c r="BM1694" s="85"/>
      <c r="BN1694" s="85"/>
      <c r="BO1694" s="85"/>
      <c r="BP1694" s="85"/>
      <c r="BQ1694" s="85"/>
    </row>
    <row r="1695" spans="3:69" s="27" customFormat="1">
      <c r="N1695" s="32"/>
      <c r="AD1695" s="32"/>
      <c r="AH1695" s="85"/>
      <c r="AI1695" s="85"/>
      <c r="AJ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  <c r="BL1695" s="85"/>
      <c r="BM1695" s="85"/>
      <c r="BN1695" s="85"/>
      <c r="BO1695" s="85"/>
      <c r="BP1695" s="85"/>
      <c r="BQ1695" s="85"/>
    </row>
    <row r="1696" spans="3:69" s="27" customFormat="1">
      <c r="N1696" s="32"/>
      <c r="AD1696" s="32"/>
      <c r="AH1696" s="85"/>
      <c r="AI1696" s="85"/>
      <c r="AJ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  <c r="BL1696" s="85"/>
      <c r="BM1696" s="85"/>
      <c r="BN1696" s="85"/>
      <c r="BO1696" s="85"/>
      <c r="BP1696" s="85"/>
      <c r="BQ1696" s="85"/>
    </row>
    <row r="1697" spans="14:69" s="27" customFormat="1">
      <c r="N1697" s="32"/>
      <c r="AD1697" s="32"/>
      <c r="AH1697" s="85"/>
      <c r="AI1697" s="85"/>
      <c r="AJ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  <c r="BL1697" s="85"/>
      <c r="BM1697" s="85"/>
      <c r="BN1697" s="85"/>
      <c r="BO1697" s="85"/>
      <c r="BP1697" s="85"/>
      <c r="BQ1697" s="85"/>
    </row>
    <row r="1698" spans="14:69" s="27" customFormat="1">
      <c r="N1698" s="32"/>
      <c r="AD1698" s="32"/>
      <c r="AH1698" s="85"/>
      <c r="AI1698" s="85"/>
      <c r="AJ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  <c r="BL1698" s="85"/>
      <c r="BM1698" s="85"/>
      <c r="BN1698" s="85"/>
      <c r="BO1698" s="85"/>
      <c r="BP1698" s="85"/>
      <c r="BQ1698" s="85"/>
    </row>
    <row r="1699" spans="14:69" s="27" customFormat="1">
      <c r="N1699" s="32"/>
      <c r="AD1699" s="32"/>
      <c r="AH1699" s="85"/>
      <c r="AI1699" s="85"/>
      <c r="AJ1699" s="85"/>
      <c r="AL1699" s="85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  <c r="BD1699" s="85"/>
      <c r="BE1699" s="85"/>
      <c r="BF1699" s="85"/>
      <c r="BG1699" s="85"/>
      <c r="BH1699" s="85"/>
      <c r="BI1699" s="85"/>
      <c r="BJ1699" s="85"/>
      <c r="BK1699" s="85"/>
      <c r="BL1699" s="85"/>
      <c r="BM1699" s="85"/>
      <c r="BN1699" s="85"/>
      <c r="BO1699" s="85"/>
      <c r="BP1699" s="85"/>
      <c r="BQ1699" s="85"/>
    </row>
    <row r="1700" spans="14:69" s="27" customFormat="1">
      <c r="N1700" s="32"/>
      <c r="AD1700" s="32"/>
      <c r="AH1700" s="85"/>
      <c r="AI1700" s="85"/>
      <c r="AJ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  <c r="BL1700" s="85"/>
      <c r="BM1700" s="85"/>
      <c r="BN1700" s="85"/>
      <c r="BO1700" s="85"/>
      <c r="BP1700" s="85"/>
      <c r="BQ1700" s="85"/>
    </row>
    <row r="1701" spans="14:69" s="27" customFormat="1">
      <c r="N1701" s="32"/>
      <c r="AD1701" s="32"/>
      <c r="AH1701" s="85"/>
      <c r="AI1701" s="85"/>
      <c r="AJ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  <c r="BL1701" s="85"/>
      <c r="BM1701" s="85"/>
      <c r="BN1701" s="85"/>
      <c r="BO1701" s="85"/>
      <c r="BP1701" s="85"/>
      <c r="BQ1701" s="85"/>
    </row>
    <row r="1702" spans="14:69" s="27" customFormat="1">
      <c r="N1702" s="32"/>
      <c r="AD1702" s="32"/>
      <c r="AH1702" s="85"/>
      <c r="AI1702" s="85"/>
      <c r="AJ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  <c r="BL1702" s="85"/>
      <c r="BM1702" s="85"/>
      <c r="BN1702" s="85"/>
      <c r="BO1702" s="85"/>
      <c r="BP1702" s="85"/>
      <c r="BQ1702" s="85"/>
    </row>
    <row r="1703" spans="14:69" s="27" customFormat="1">
      <c r="N1703" s="32"/>
      <c r="AD1703" s="32"/>
      <c r="AH1703" s="85"/>
      <c r="AI1703" s="85"/>
      <c r="AJ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  <c r="BL1703" s="85"/>
      <c r="BM1703" s="85"/>
      <c r="BN1703" s="85"/>
      <c r="BO1703" s="85"/>
      <c r="BP1703" s="85"/>
      <c r="BQ1703" s="85"/>
    </row>
    <row r="1704" spans="14:69" s="27" customFormat="1">
      <c r="N1704" s="32"/>
      <c r="AD1704" s="32"/>
      <c r="AH1704" s="85"/>
      <c r="AI1704" s="85"/>
      <c r="AJ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  <c r="BL1704" s="85"/>
      <c r="BM1704" s="85"/>
      <c r="BN1704" s="85"/>
      <c r="BO1704" s="85"/>
      <c r="BP1704" s="85"/>
      <c r="BQ1704" s="85"/>
    </row>
    <row r="1705" spans="14:69" s="27" customFormat="1">
      <c r="N1705" s="32"/>
      <c r="AD1705" s="32"/>
      <c r="AH1705" s="85"/>
      <c r="AI1705" s="85"/>
      <c r="AJ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  <c r="BL1705" s="85"/>
      <c r="BM1705" s="85"/>
      <c r="BN1705" s="85"/>
      <c r="BO1705" s="85"/>
      <c r="BP1705" s="85"/>
      <c r="BQ1705" s="85"/>
    </row>
    <row r="1706" spans="14:69" s="27" customFormat="1">
      <c r="N1706" s="32"/>
      <c r="AD1706" s="32"/>
      <c r="AH1706" s="85"/>
      <c r="AI1706" s="85"/>
      <c r="AJ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  <c r="BL1706" s="85"/>
      <c r="BM1706" s="85"/>
      <c r="BN1706" s="85"/>
      <c r="BO1706" s="85"/>
      <c r="BP1706" s="85"/>
      <c r="BQ1706" s="85"/>
    </row>
    <row r="1707" spans="14:69" s="27" customFormat="1">
      <c r="N1707" s="32"/>
      <c r="AD1707" s="32"/>
      <c r="AH1707" s="85"/>
      <c r="AI1707" s="85"/>
      <c r="AJ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  <c r="BL1707" s="85"/>
      <c r="BM1707" s="85"/>
      <c r="BN1707" s="85"/>
      <c r="BO1707" s="85"/>
      <c r="BP1707" s="85"/>
      <c r="BQ1707" s="85"/>
    </row>
    <row r="1708" spans="14:69" s="27" customFormat="1">
      <c r="N1708" s="32"/>
      <c r="AD1708" s="32"/>
      <c r="AH1708" s="85"/>
      <c r="AI1708" s="85"/>
      <c r="AJ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  <c r="BL1708" s="85"/>
      <c r="BM1708" s="85"/>
      <c r="BN1708" s="85"/>
      <c r="BO1708" s="85"/>
      <c r="BP1708" s="85"/>
      <c r="BQ1708" s="85"/>
    </row>
    <row r="1709" spans="14:69" s="27" customFormat="1">
      <c r="N1709" s="32"/>
      <c r="AD1709" s="32"/>
      <c r="AH1709" s="85"/>
      <c r="AI1709" s="85"/>
      <c r="AJ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  <c r="BL1709" s="85"/>
      <c r="BM1709" s="85"/>
      <c r="BN1709" s="85"/>
      <c r="BO1709" s="85"/>
      <c r="BP1709" s="85"/>
      <c r="BQ1709" s="85"/>
    </row>
    <row r="1710" spans="14:69" s="27" customFormat="1">
      <c r="N1710" s="32"/>
      <c r="AD1710" s="32"/>
      <c r="AH1710" s="85"/>
      <c r="AI1710" s="85"/>
      <c r="AJ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  <c r="BL1710" s="85"/>
      <c r="BM1710" s="85"/>
      <c r="BN1710" s="85"/>
      <c r="BO1710" s="85"/>
      <c r="BP1710" s="85"/>
      <c r="BQ1710" s="85"/>
    </row>
    <row r="1711" spans="14:69" s="27" customFormat="1">
      <c r="N1711" s="32"/>
      <c r="AD1711" s="32"/>
      <c r="AH1711" s="85"/>
      <c r="AI1711" s="85"/>
      <c r="AJ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  <c r="BL1711" s="85"/>
      <c r="BM1711" s="85"/>
      <c r="BN1711" s="85"/>
      <c r="BO1711" s="85"/>
      <c r="BP1711" s="85"/>
      <c r="BQ1711" s="85"/>
    </row>
    <row r="1712" spans="14:69" s="27" customFormat="1">
      <c r="N1712" s="32"/>
      <c r="AD1712" s="32"/>
      <c r="AH1712" s="85"/>
      <c r="AI1712" s="85"/>
      <c r="AJ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  <c r="BL1712" s="85"/>
      <c r="BM1712" s="85"/>
      <c r="BN1712" s="85"/>
      <c r="BO1712" s="85"/>
      <c r="BP1712" s="85"/>
      <c r="BQ1712" s="85"/>
    </row>
    <row r="1713" spans="14:69" s="27" customFormat="1">
      <c r="N1713" s="32"/>
      <c r="AD1713" s="32"/>
      <c r="AH1713" s="85"/>
      <c r="AI1713" s="85"/>
      <c r="AJ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  <c r="BL1713" s="85"/>
      <c r="BM1713" s="85"/>
      <c r="BN1713" s="85"/>
      <c r="BO1713" s="85"/>
      <c r="BP1713" s="85"/>
      <c r="BQ1713" s="85"/>
    </row>
    <row r="1714" spans="14:69" s="27" customFormat="1">
      <c r="N1714" s="32"/>
      <c r="AD1714" s="32"/>
      <c r="AH1714" s="85"/>
      <c r="AI1714" s="85"/>
      <c r="AJ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  <c r="BL1714" s="85"/>
      <c r="BM1714" s="85"/>
      <c r="BN1714" s="85"/>
      <c r="BO1714" s="85"/>
      <c r="BP1714" s="85"/>
      <c r="BQ1714" s="85"/>
    </row>
    <row r="1715" spans="14:69" s="27" customFormat="1">
      <c r="N1715" s="32"/>
      <c r="AD1715" s="32"/>
      <c r="AH1715" s="85"/>
      <c r="AI1715" s="85"/>
      <c r="AJ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  <c r="BL1715" s="85"/>
      <c r="BM1715" s="85"/>
      <c r="BN1715" s="85"/>
      <c r="BO1715" s="85"/>
      <c r="BP1715" s="85"/>
      <c r="BQ1715" s="85"/>
    </row>
    <row r="1716" spans="14:69" s="27" customFormat="1">
      <c r="N1716" s="32"/>
      <c r="AD1716" s="32"/>
      <c r="AH1716" s="85"/>
      <c r="AI1716" s="85"/>
      <c r="AJ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  <c r="BL1716" s="85"/>
      <c r="BM1716" s="85"/>
      <c r="BN1716" s="85"/>
      <c r="BO1716" s="85"/>
      <c r="BP1716" s="85"/>
      <c r="BQ1716" s="85"/>
    </row>
    <row r="1717" spans="14:69" s="27" customFormat="1">
      <c r="N1717" s="32"/>
      <c r="AD1717" s="32"/>
      <c r="AH1717" s="85"/>
      <c r="AI1717" s="85"/>
      <c r="AJ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  <c r="BL1717" s="85"/>
      <c r="BM1717" s="85"/>
      <c r="BN1717" s="85"/>
      <c r="BO1717" s="85"/>
      <c r="BP1717" s="85"/>
      <c r="BQ1717" s="85"/>
    </row>
    <row r="1718" spans="14:69" s="27" customFormat="1">
      <c r="N1718" s="32"/>
      <c r="AD1718" s="32"/>
      <c r="AH1718" s="85"/>
      <c r="AI1718" s="85"/>
      <c r="AJ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  <c r="BL1718" s="85"/>
      <c r="BM1718" s="85"/>
      <c r="BN1718" s="85"/>
      <c r="BO1718" s="85"/>
      <c r="BP1718" s="85"/>
      <c r="BQ1718" s="85"/>
    </row>
    <row r="1719" spans="14:69" s="27" customFormat="1">
      <c r="N1719" s="32"/>
      <c r="AD1719" s="32"/>
      <c r="AH1719" s="85"/>
      <c r="AI1719" s="85"/>
      <c r="AJ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  <c r="BL1719" s="85"/>
      <c r="BM1719" s="85"/>
      <c r="BN1719" s="85"/>
      <c r="BO1719" s="85"/>
      <c r="BP1719" s="85"/>
      <c r="BQ1719" s="85"/>
    </row>
    <row r="1720" spans="14:69" s="27" customFormat="1">
      <c r="N1720" s="32"/>
      <c r="AD1720" s="32"/>
      <c r="AH1720" s="85"/>
      <c r="AI1720" s="85"/>
      <c r="AJ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  <c r="BL1720" s="85"/>
      <c r="BM1720" s="85"/>
      <c r="BN1720" s="85"/>
      <c r="BO1720" s="85"/>
      <c r="BP1720" s="85"/>
      <c r="BQ1720" s="85"/>
    </row>
    <row r="1721" spans="14:69" s="27" customFormat="1">
      <c r="N1721" s="32"/>
      <c r="AD1721" s="32"/>
      <c r="AH1721" s="85"/>
      <c r="AI1721" s="85"/>
      <c r="AJ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  <c r="BL1721" s="85"/>
      <c r="BM1721" s="85"/>
      <c r="BN1721" s="85"/>
      <c r="BO1721" s="85"/>
      <c r="BP1721" s="85"/>
      <c r="BQ1721" s="85"/>
    </row>
    <row r="1722" spans="14:69" s="27" customFormat="1">
      <c r="N1722" s="32"/>
      <c r="AD1722" s="32"/>
      <c r="AH1722" s="85"/>
      <c r="AI1722" s="85"/>
      <c r="AJ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  <c r="BL1722" s="85"/>
      <c r="BM1722" s="85"/>
      <c r="BN1722" s="85"/>
      <c r="BO1722" s="85"/>
      <c r="BP1722" s="85"/>
      <c r="BQ1722" s="85"/>
    </row>
    <row r="1723" spans="14:69" s="27" customFormat="1">
      <c r="N1723" s="32"/>
      <c r="AD1723" s="32"/>
      <c r="AH1723" s="85"/>
      <c r="AI1723" s="85"/>
      <c r="AJ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  <c r="BL1723" s="85"/>
      <c r="BM1723" s="85"/>
      <c r="BN1723" s="85"/>
      <c r="BO1723" s="85"/>
      <c r="BP1723" s="85"/>
      <c r="BQ1723" s="85"/>
    </row>
    <row r="1724" spans="14:69" s="27" customFormat="1">
      <c r="N1724" s="32"/>
      <c r="AD1724" s="32"/>
      <c r="AH1724" s="85"/>
      <c r="AI1724" s="85"/>
      <c r="AJ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  <c r="BL1724" s="85"/>
      <c r="BM1724" s="85"/>
      <c r="BN1724" s="85"/>
      <c r="BO1724" s="85"/>
      <c r="BP1724" s="85"/>
      <c r="BQ1724" s="85"/>
    </row>
    <row r="1725" spans="14:69" s="27" customFormat="1">
      <c r="N1725" s="32"/>
      <c r="AD1725" s="32"/>
      <c r="AH1725" s="85"/>
      <c r="AI1725" s="85"/>
      <c r="AJ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  <c r="BL1725" s="85"/>
      <c r="BM1725" s="85"/>
      <c r="BN1725" s="85"/>
      <c r="BO1725" s="85"/>
      <c r="BP1725" s="85"/>
      <c r="BQ1725" s="85"/>
    </row>
    <row r="1726" spans="14:69" s="27" customFormat="1">
      <c r="N1726" s="32"/>
      <c r="AD1726" s="32"/>
      <c r="AH1726" s="85"/>
      <c r="AI1726" s="85"/>
      <c r="AJ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  <c r="BL1726" s="85"/>
      <c r="BM1726" s="85"/>
      <c r="BN1726" s="85"/>
      <c r="BO1726" s="85"/>
      <c r="BP1726" s="85"/>
      <c r="BQ1726" s="85"/>
    </row>
    <row r="1727" spans="14:69" s="27" customFormat="1">
      <c r="N1727" s="32"/>
      <c r="AD1727" s="32"/>
      <c r="AH1727" s="85"/>
      <c r="AI1727" s="85"/>
      <c r="AJ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  <c r="BL1727" s="85"/>
      <c r="BM1727" s="85"/>
      <c r="BN1727" s="85"/>
      <c r="BO1727" s="85"/>
      <c r="BP1727" s="85"/>
      <c r="BQ1727" s="85"/>
    </row>
    <row r="1728" spans="14:69" s="27" customFormat="1">
      <c r="N1728" s="32"/>
      <c r="AD1728" s="32"/>
      <c r="AH1728" s="85"/>
      <c r="AI1728" s="85"/>
      <c r="AJ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  <c r="BL1728" s="85"/>
      <c r="BM1728" s="85"/>
      <c r="BN1728" s="85"/>
      <c r="BO1728" s="85"/>
      <c r="BP1728" s="85"/>
      <c r="BQ1728" s="85"/>
    </row>
    <row r="1729" spans="14:69" s="27" customFormat="1">
      <c r="N1729" s="32"/>
      <c r="AD1729" s="32"/>
      <c r="AH1729" s="85"/>
      <c r="AI1729" s="85"/>
      <c r="AJ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  <c r="BL1729" s="85"/>
      <c r="BM1729" s="85"/>
      <c r="BN1729" s="85"/>
      <c r="BO1729" s="85"/>
      <c r="BP1729" s="85"/>
      <c r="BQ1729" s="85"/>
    </row>
    <row r="1730" spans="14:69" s="27" customFormat="1">
      <c r="N1730" s="32"/>
      <c r="AD1730" s="32"/>
      <c r="AH1730" s="85"/>
      <c r="AI1730" s="85"/>
      <c r="AJ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  <c r="BL1730" s="85"/>
      <c r="BM1730" s="85"/>
      <c r="BN1730" s="85"/>
      <c r="BO1730" s="85"/>
      <c r="BP1730" s="85"/>
      <c r="BQ1730" s="85"/>
    </row>
    <row r="1731" spans="14:69" s="27" customFormat="1">
      <c r="N1731" s="32"/>
      <c r="AD1731" s="32"/>
      <c r="AH1731" s="85"/>
      <c r="AI1731" s="85"/>
      <c r="AJ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  <c r="BL1731" s="85"/>
      <c r="BM1731" s="85"/>
      <c r="BN1731" s="85"/>
      <c r="BO1731" s="85"/>
      <c r="BP1731" s="85"/>
      <c r="BQ1731" s="85"/>
    </row>
    <row r="1732" spans="14:69" s="27" customFormat="1">
      <c r="N1732" s="32"/>
      <c r="AD1732" s="32"/>
      <c r="AH1732" s="85"/>
      <c r="AI1732" s="85"/>
      <c r="AJ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</row>
    <row r="1733" spans="14:69" s="27" customFormat="1">
      <c r="N1733" s="32"/>
      <c r="AD1733" s="32"/>
      <c r="AH1733" s="85"/>
      <c r="AI1733" s="85"/>
      <c r="AJ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</row>
    <row r="1734" spans="14:69" s="27" customFormat="1">
      <c r="N1734" s="32"/>
      <c r="AD1734" s="32"/>
      <c r="AH1734" s="85"/>
      <c r="AI1734" s="85"/>
      <c r="AJ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  <c r="BL1734" s="85"/>
      <c r="BM1734" s="85"/>
      <c r="BN1734" s="85"/>
      <c r="BO1734" s="85"/>
      <c r="BP1734" s="85"/>
      <c r="BQ1734" s="85"/>
    </row>
    <row r="1735" spans="14:69" s="27" customFormat="1">
      <c r="N1735" s="32"/>
      <c r="AD1735" s="32"/>
      <c r="AH1735" s="85"/>
      <c r="AI1735" s="85"/>
      <c r="AJ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  <c r="BL1735" s="85"/>
      <c r="BM1735" s="85"/>
      <c r="BN1735" s="85"/>
      <c r="BO1735" s="85"/>
      <c r="BP1735" s="85"/>
      <c r="BQ1735" s="85"/>
    </row>
    <row r="1736" spans="14:69" s="27" customFormat="1">
      <c r="N1736" s="32"/>
      <c r="AD1736" s="32"/>
      <c r="AH1736" s="85"/>
      <c r="AI1736" s="85"/>
      <c r="AJ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  <c r="BL1736" s="85"/>
      <c r="BM1736" s="85"/>
      <c r="BN1736" s="85"/>
      <c r="BO1736" s="85"/>
      <c r="BP1736" s="85"/>
      <c r="BQ1736" s="85"/>
    </row>
    <row r="1737" spans="14:69" s="27" customFormat="1">
      <c r="N1737" s="32"/>
      <c r="AD1737" s="32"/>
      <c r="AH1737" s="85"/>
      <c r="AI1737" s="85"/>
      <c r="AJ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  <c r="BL1737" s="85"/>
      <c r="BM1737" s="85"/>
      <c r="BN1737" s="85"/>
      <c r="BO1737" s="85"/>
      <c r="BP1737" s="85"/>
      <c r="BQ1737" s="85"/>
    </row>
    <row r="1738" spans="14:69" s="27" customFormat="1">
      <c r="N1738" s="32"/>
      <c r="AD1738" s="32"/>
      <c r="AH1738" s="85"/>
      <c r="AI1738" s="85"/>
      <c r="AJ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  <c r="BL1738" s="85"/>
      <c r="BM1738" s="85"/>
      <c r="BN1738" s="85"/>
      <c r="BO1738" s="85"/>
      <c r="BP1738" s="85"/>
      <c r="BQ1738" s="85"/>
    </row>
    <row r="1739" spans="14:69" s="27" customFormat="1">
      <c r="N1739" s="32"/>
      <c r="AD1739" s="32"/>
      <c r="AH1739" s="85"/>
      <c r="AI1739" s="85"/>
      <c r="AJ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  <c r="BL1739" s="85"/>
      <c r="BM1739" s="85"/>
      <c r="BN1739" s="85"/>
      <c r="BO1739" s="85"/>
      <c r="BP1739" s="85"/>
      <c r="BQ1739" s="85"/>
    </row>
    <row r="1740" spans="14:69" s="27" customFormat="1">
      <c r="N1740" s="32"/>
      <c r="AD1740" s="32"/>
      <c r="AH1740" s="85"/>
      <c r="AI1740" s="85"/>
      <c r="AJ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  <c r="BL1740" s="85"/>
      <c r="BM1740" s="85"/>
      <c r="BN1740" s="85"/>
      <c r="BO1740" s="85"/>
      <c r="BP1740" s="85"/>
      <c r="BQ1740" s="85"/>
    </row>
    <row r="1741" spans="14:69" s="27" customFormat="1">
      <c r="N1741" s="32"/>
      <c r="AD1741" s="32"/>
      <c r="AH1741" s="85"/>
      <c r="AI1741" s="85"/>
      <c r="AJ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  <c r="BL1741" s="85"/>
      <c r="BM1741" s="85"/>
      <c r="BN1741" s="85"/>
      <c r="BO1741" s="85"/>
      <c r="BP1741" s="85"/>
      <c r="BQ1741" s="85"/>
    </row>
    <row r="1742" spans="14:69" s="27" customFormat="1">
      <c r="N1742" s="32"/>
      <c r="AD1742" s="32"/>
      <c r="AH1742" s="85"/>
      <c r="AI1742" s="85"/>
      <c r="AJ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  <c r="BL1742" s="85"/>
      <c r="BM1742" s="85"/>
      <c r="BN1742" s="85"/>
      <c r="BO1742" s="85"/>
      <c r="BP1742" s="85"/>
      <c r="BQ1742" s="85"/>
    </row>
    <row r="1743" spans="14:69" s="27" customFormat="1">
      <c r="N1743" s="32"/>
      <c r="AD1743" s="32"/>
      <c r="AH1743" s="85"/>
      <c r="AI1743" s="85"/>
      <c r="AJ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  <c r="BL1743" s="85"/>
      <c r="BM1743" s="85"/>
      <c r="BN1743" s="85"/>
      <c r="BO1743" s="85"/>
      <c r="BP1743" s="85"/>
      <c r="BQ1743" s="85"/>
    </row>
    <row r="1744" spans="14:69" s="27" customFormat="1">
      <c r="N1744" s="32"/>
      <c r="AD1744" s="32"/>
      <c r="AH1744" s="85"/>
      <c r="AI1744" s="85"/>
      <c r="AJ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  <c r="BL1744" s="85"/>
      <c r="BM1744" s="85"/>
      <c r="BN1744" s="85"/>
      <c r="BO1744" s="85"/>
      <c r="BP1744" s="85"/>
      <c r="BQ1744" s="85"/>
    </row>
    <row r="1745" spans="14:69" s="27" customFormat="1">
      <c r="N1745" s="32"/>
      <c r="AD1745" s="32"/>
      <c r="AH1745" s="85"/>
      <c r="AI1745" s="85"/>
      <c r="AJ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5"/>
      <c r="BO1745" s="85"/>
      <c r="BP1745" s="85"/>
      <c r="BQ1745" s="85"/>
    </row>
    <row r="1746" spans="14:69" s="27" customFormat="1">
      <c r="N1746" s="32"/>
      <c r="AD1746" s="32"/>
      <c r="AH1746" s="85"/>
      <c r="AI1746" s="85"/>
      <c r="AJ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5"/>
      <c r="BO1746" s="85"/>
      <c r="BP1746" s="85"/>
      <c r="BQ1746" s="85"/>
    </row>
    <row r="1747" spans="14:69" s="27" customFormat="1">
      <c r="N1747" s="32"/>
      <c r="AD1747" s="32"/>
      <c r="AH1747" s="85"/>
      <c r="AI1747" s="85"/>
      <c r="AJ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  <c r="BL1747" s="85"/>
      <c r="BM1747" s="85"/>
      <c r="BN1747" s="85"/>
      <c r="BO1747" s="85"/>
      <c r="BP1747" s="85"/>
      <c r="BQ1747" s="85"/>
    </row>
    <row r="1748" spans="14:69" s="27" customFormat="1">
      <c r="N1748" s="32"/>
      <c r="AD1748" s="32"/>
      <c r="AH1748" s="85"/>
      <c r="AI1748" s="85"/>
      <c r="AJ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  <c r="BL1748" s="85"/>
      <c r="BM1748" s="85"/>
      <c r="BN1748" s="85"/>
      <c r="BO1748" s="85"/>
      <c r="BP1748" s="85"/>
      <c r="BQ1748" s="85"/>
    </row>
    <row r="1749" spans="14:69" s="27" customFormat="1">
      <c r="N1749" s="32"/>
      <c r="AD1749" s="32"/>
      <c r="AH1749" s="85"/>
      <c r="AI1749" s="85"/>
      <c r="AJ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  <c r="BL1749" s="85"/>
      <c r="BM1749" s="85"/>
      <c r="BN1749" s="85"/>
      <c r="BO1749" s="85"/>
      <c r="BP1749" s="85"/>
      <c r="BQ1749" s="85"/>
    </row>
    <row r="1750" spans="14:69" s="27" customFormat="1">
      <c r="N1750" s="32"/>
      <c r="AD1750" s="32"/>
      <c r="AH1750" s="85"/>
      <c r="AI1750" s="85"/>
      <c r="AJ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  <c r="BL1750" s="85"/>
      <c r="BM1750" s="85"/>
      <c r="BN1750" s="85"/>
      <c r="BO1750" s="85"/>
      <c r="BP1750" s="85"/>
      <c r="BQ1750" s="85"/>
    </row>
    <row r="1751" spans="14:69" s="27" customFormat="1">
      <c r="N1751" s="32"/>
      <c r="AD1751" s="32"/>
      <c r="AH1751" s="85"/>
      <c r="AI1751" s="85"/>
      <c r="AJ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  <c r="BL1751" s="85"/>
      <c r="BM1751" s="85"/>
      <c r="BN1751" s="85"/>
      <c r="BO1751" s="85"/>
      <c r="BP1751" s="85"/>
      <c r="BQ1751" s="85"/>
    </row>
    <row r="1752" spans="14:69" s="27" customFormat="1">
      <c r="N1752" s="32"/>
      <c r="AD1752" s="32"/>
      <c r="AH1752" s="85"/>
      <c r="AI1752" s="85"/>
      <c r="AJ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  <c r="BL1752" s="85"/>
      <c r="BM1752" s="85"/>
      <c r="BN1752" s="85"/>
      <c r="BO1752" s="85"/>
      <c r="BP1752" s="85"/>
      <c r="BQ1752" s="85"/>
    </row>
    <row r="1753" spans="14:69" s="27" customFormat="1">
      <c r="N1753" s="32"/>
      <c r="AD1753" s="32"/>
      <c r="AH1753" s="85"/>
      <c r="AI1753" s="85"/>
      <c r="AJ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  <c r="BL1753" s="85"/>
      <c r="BM1753" s="85"/>
      <c r="BN1753" s="85"/>
      <c r="BO1753" s="85"/>
      <c r="BP1753" s="85"/>
      <c r="BQ1753" s="85"/>
    </row>
    <row r="1754" spans="14:69" s="27" customFormat="1">
      <c r="N1754" s="32"/>
      <c r="AD1754" s="32"/>
      <c r="AH1754" s="85"/>
      <c r="AI1754" s="85"/>
      <c r="AJ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  <c r="BL1754" s="85"/>
      <c r="BM1754" s="85"/>
      <c r="BN1754" s="85"/>
      <c r="BO1754" s="85"/>
      <c r="BP1754" s="85"/>
      <c r="BQ1754" s="85"/>
    </row>
    <row r="1755" spans="14:69" s="27" customFormat="1">
      <c r="N1755" s="32"/>
      <c r="AD1755" s="32"/>
      <c r="AH1755" s="85"/>
      <c r="AI1755" s="85"/>
      <c r="AJ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  <c r="BL1755" s="85"/>
      <c r="BM1755" s="85"/>
      <c r="BN1755" s="85"/>
      <c r="BO1755" s="85"/>
      <c r="BP1755" s="85"/>
      <c r="BQ1755" s="85"/>
    </row>
    <row r="1756" spans="14:69" s="27" customFormat="1">
      <c r="N1756" s="32"/>
      <c r="AD1756" s="32"/>
      <c r="AH1756" s="85"/>
      <c r="AI1756" s="85"/>
      <c r="AJ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  <c r="BL1756" s="85"/>
      <c r="BM1756" s="85"/>
      <c r="BN1756" s="85"/>
      <c r="BO1756" s="85"/>
      <c r="BP1756" s="85"/>
      <c r="BQ1756" s="85"/>
    </row>
    <row r="1757" spans="14:69" s="27" customFormat="1">
      <c r="N1757" s="32"/>
      <c r="AD1757" s="32"/>
      <c r="AH1757" s="85"/>
      <c r="AI1757" s="85"/>
      <c r="AJ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  <c r="BL1757" s="85"/>
      <c r="BM1757" s="85"/>
      <c r="BN1757" s="85"/>
      <c r="BO1757" s="85"/>
      <c r="BP1757" s="85"/>
      <c r="BQ1757" s="85"/>
    </row>
    <row r="1758" spans="14:69" s="27" customFormat="1">
      <c r="N1758" s="32"/>
      <c r="AD1758" s="32"/>
      <c r="AH1758" s="85"/>
      <c r="AI1758" s="85"/>
      <c r="AJ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  <c r="BL1758" s="85"/>
      <c r="BM1758" s="85"/>
      <c r="BN1758" s="85"/>
      <c r="BO1758" s="85"/>
      <c r="BP1758" s="85"/>
      <c r="BQ1758" s="85"/>
    </row>
    <row r="1759" spans="14:69" s="27" customFormat="1">
      <c r="N1759" s="32"/>
      <c r="AD1759" s="32"/>
      <c r="AH1759" s="85"/>
      <c r="AI1759" s="85"/>
      <c r="AJ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  <c r="BL1759" s="85"/>
      <c r="BM1759" s="85"/>
      <c r="BN1759" s="85"/>
      <c r="BO1759" s="85"/>
      <c r="BP1759" s="85"/>
      <c r="BQ1759" s="85"/>
    </row>
    <row r="1760" spans="14:69" s="27" customFormat="1">
      <c r="N1760" s="32"/>
      <c r="AD1760" s="32"/>
      <c r="AH1760" s="85"/>
      <c r="AI1760" s="85"/>
      <c r="AJ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  <c r="BL1760" s="85"/>
      <c r="BM1760" s="85"/>
      <c r="BN1760" s="85"/>
      <c r="BO1760" s="85"/>
      <c r="BP1760" s="85"/>
      <c r="BQ1760" s="85"/>
    </row>
    <row r="1761" spans="14:69" s="27" customFormat="1">
      <c r="N1761" s="32"/>
      <c r="AD1761" s="32"/>
      <c r="AH1761" s="85"/>
      <c r="AI1761" s="85"/>
      <c r="AJ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  <c r="BL1761" s="85"/>
      <c r="BM1761" s="85"/>
      <c r="BN1761" s="85"/>
      <c r="BO1761" s="85"/>
      <c r="BP1761" s="85"/>
      <c r="BQ1761" s="85"/>
    </row>
    <row r="1762" spans="14:69" s="27" customFormat="1">
      <c r="N1762" s="32"/>
      <c r="AD1762" s="32"/>
      <c r="AH1762" s="85"/>
      <c r="AI1762" s="85"/>
      <c r="AJ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  <c r="BL1762" s="85"/>
      <c r="BM1762" s="85"/>
      <c r="BN1762" s="85"/>
      <c r="BO1762" s="85"/>
      <c r="BP1762" s="85"/>
      <c r="BQ1762" s="85"/>
    </row>
    <row r="1763" spans="14:69" s="27" customFormat="1">
      <c r="N1763" s="32"/>
      <c r="AD1763" s="32"/>
      <c r="AH1763" s="85"/>
      <c r="AI1763" s="85"/>
      <c r="AJ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  <c r="BL1763" s="85"/>
      <c r="BM1763" s="85"/>
      <c r="BN1763" s="85"/>
      <c r="BO1763" s="85"/>
      <c r="BP1763" s="85"/>
      <c r="BQ1763" s="85"/>
    </row>
    <row r="1764" spans="14:69" s="27" customFormat="1">
      <c r="N1764" s="32"/>
      <c r="AD1764" s="32"/>
      <c r="AH1764" s="85"/>
      <c r="AI1764" s="85"/>
      <c r="AJ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  <c r="BL1764" s="85"/>
      <c r="BM1764" s="85"/>
      <c r="BN1764" s="85"/>
      <c r="BO1764" s="85"/>
      <c r="BP1764" s="85"/>
      <c r="BQ1764" s="85"/>
    </row>
    <row r="1765" spans="14:69" s="27" customFormat="1">
      <c r="N1765" s="32"/>
      <c r="AD1765" s="32"/>
      <c r="AH1765" s="85"/>
      <c r="AI1765" s="85"/>
      <c r="AJ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  <c r="BL1765" s="85"/>
      <c r="BM1765" s="85"/>
      <c r="BN1765" s="85"/>
      <c r="BO1765" s="85"/>
      <c r="BP1765" s="85"/>
      <c r="BQ1765" s="85"/>
    </row>
    <row r="1766" spans="14:69" s="27" customFormat="1">
      <c r="N1766" s="32"/>
      <c r="AD1766" s="32"/>
      <c r="AH1766" s="85"/>
      <c r="AI1766" s="85"/>
      <c r="AJ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  <c r="BL1766" s="85"/>
      <c r="BM1766" s="85"/>
      <c r="BN1766" s="85"/>
      <c r="BO1766" s="85"/>
      <c r="BP1766" s="85"/>
      <c r="BQ1766" s="85"/>
    </row>
    <row r="1767" spans="14:69" s="27" customFormat="1">
      <c r="N1767" s="32"/>
      <c r="AD1767" s="32"/>
      <c r="AH1767" s="85"/>
      <c r="AI1767" s="85"/>
      <c r="AJ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  <c r="BL1767" s="85"/>
      <c r="BM1767" s="85"/>
      <c r="BN1767" s="85"/>
      <c r="BO1767" s="85"/>
      <c r="BP1767" s="85"/>
      <c r="BQ1767" s="85"/>
    </row>
    <row r="1768" spans="14:69" s="27" customFormat="1">
      <c r="N1768" s="32"/>
      <c r="AD1768" s="32"/>
      <c r="AH1768" s="85"/>
      <c r="AI1768" s="85"/>
      <c r="AJ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  <c r="BL1768" s="85"/>
      <c r="BM1768" s="85"/>
      <c r="BN1768" s="85"/>
      <c r="BO1768" s="85"/>
      <c r="BP1768" s="85"/>
      <c r="BQ1768" s="85"/>
    </row>
    <row r="1769" spans="14:69" s="27" customFormat="1">
      <c r="N1769" s="32"/>
      <c r="AD1769" s="32"/>
      <c r="AH1769" s="85"/>
      <c r="AI1769" s="85"/>
      <c r="AJ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  <c r="BL1769" s="85"/>
      <c r="BM1769" s="85"/>
      <c r="BN1769" s="85"/>
      <c r="BO1769" s="85"/>
      <c r="BP1769" s="85"/>
      <c r="BQ1769" s="85"/>
    </row>
    <row r="1770" spans="14:69" s="27" customFormat="1">
      <c r="N1770" s="32"/>
      <c r="AD1770" s="32"/>
      <c r="AH1770" s="85"/>
      <c r="AI1770" s="85"/>
      <c r="AJ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  <c r="BL1770" s="85"/>
      <c r="BM1770" s="85"/>
      <c r="BN1770" s="85"/>
      <c r="BO1770" s="85"/>
      <c r="BP1770" s="85"/>
      <c r="BQ1770" s="85"/>
    </row>
    <row r="1771" spans="14:69" s="27" customFormat="1">
      <c r="N1771" s="32"/>
      <c r="AD1771" s="32"/>
      <c r="AH1771" s="85"/>
      <c r="AI1771" s="85"/>
      <c r="AJ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  <c r="BL1771" s="85"/>
      <c r="BM1771" s="85"/>
      <c r="BN1771" s="85"/>
      <c r="BO1771" s="85"/>
      <c r="BP1771" s="85"/>
      <c r="BQ1771" s="85"/>
    </row>
    <row r="1772" spans="14:69" s="27" customFormat="1">
      <c r="N1772" s="32"/>
      <c r="AD1772" s="32"/>
      <c r="AH1772" s="85"/>
      <c r="AI1772" s="85"/>
      <c r="AJ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  <c r="BL1772" s="85"/>
      <c r="BM1772" s="85"/>
      <c r="BN1772" s="85"/>
      <c r="BO1772" s="85"/>
      <c r="BP1772" s="85"/>
      <c r="BQ1772" s="85"/>
    </row>
    <row r="1773" spans="14:69" s="27" customFormat="1">
      <c r="N1773" s="32"/>
      <c r="AD1773" s="32"/>
      <c r="AH1773" s="85"/>
      <c r="AI1773" s="85"/>
      <c r="AJ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  <c r="BL1773" s="85"/>
      <c r="BM1773" s="85"/>
      <c r="BN1773" s="85"/>
      <c r="BO1773" s="85"/>
      <c r="BP1773" s="85"/>
      <c r="BQ1773" s="85"/>
    </row>
    <row r="1774" spans="14:69" s="27" customFormat="1">
      <c r="N1774" s="32"/>
      <c r="AD1774" s="32"/>
      <c r="AH1774" s="85"/>
      <c r="AI1774" s="85"/>
      <c r="AJ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  <c r="BD1774" s="85"/>
      <c r="BE1774" s="85"/>
      <c r="BF1774" s="85"/>
      <c r="BG1774" s="85"/>
      <c r="BH1774" s="85"/>
      <c r="BI1774" s="85"/>
      <c r="BJ1774" s="85"/>
      <c r="BK1774" s="85"/>
      <c r="BL1774" s="85"/>
      <c r="BM1774" s="85"/>
      <c r="BN1774" s="85"/>
      <c r="BO1774" s="85"/>
      <c r="BP1774" s="85"/>
      <c r="BQ1774" s="85"/>
    </row>
    <row r="1775" spans="14:69" s="27" customFormat="1">
      <c r="N1775" s="32"/>
      <c r="AD1775" s="32"/>
      <c r="AH1775" s="85"/>
      <c r="AI1775" s="85"/>
      <c r="AJ1775" s="85"/>
      <c r="AL1775" s="85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  <c r="BD1775" s="85"/>
      <c r="BE1775" s="85"/>
      <c r="BF1775" s="85"/>
      <c r="BG1775" s="85"/>
      <c r="BH1775" s="85"/>
      <c r="BI1775" s="85"/>
      <c r="BJ1775" s="85"/>
      <c r="BK1775" s="85"/>
      <c r="BL1775" s="85"/>
      <c r="BM1775" s="85"/>
      <c r="BN1775" s="85"/>
      <c r="BO1775" s="85"/>
      <c r="BP1775" s="85"/>
      <c r="BQ1775" s="85"/>
    </row>
    <row r="1776" spans="14:69" s="27" customFormat="1">
      <c r="N1776" s="32"/>
      <c r="AD1776" s="32"/>
      <c r="AH1776" s="85"/>
      <c r="AI1776" s="85"/>
      <c r="AJ1776" s="85"/>
      <c r="AL1776" s="85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  <c r="BD1776" s="85"/>
      <c r="BE1776" s="85"/>
      <c r="BF1776" s="85"/>
      <c r="BG1776" s="85"/>
      <c r="BH1776" s="85"/>
      <c r="BI1776" s="85"/>
      <c r="BJ1776" s="85"/>
      <c r="BK1776" s="85"/>
      <c r="BL1776" s="85"/>
      <c r="BM1776" s="85"/>
      <c r="BN1776" s="85"/>
      <c r="BO1776" s="85"/>
      <c r="BP1776" s="85"/>
      <c r="BQ1776" s="85"/>
    </row>
    <row r="1777" spans="14:69" s="27" customFormat="1">
      <c r="N1777" s="32"/>
      <c r="AD1777" s="32"/>
      <c r="AH1777" s="85"/>
      <c r="AI1777" s="85"/>
      <c r="AJ1777" s="85"/>
      <c r="AL1777" s="85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5"/>
      <c r="BG1777" s="85"/>
      <c r="BH1777" s="85"/>
      <c r="BI1777" s="85"/>
      <c r="BJ1777" s="85"/>
      <c r="BK1777" s="85"/>
      <c r="BL1777" s="85"/>
      <c r="BM1777" s="85"/>
      <c r="BN1777" s="85"/>
      <c r="BO1777" s="85"/>
      <c r="BP1777" s="85"/>
      <c r="BQ1777" s="85"/>
    </row>
    <row r="1778" spans="14:69" s="27" customFormat="1">
      <c r="N1778" s="32"/>
      <c r="AD1778" s="32"/>
      <c r="AH1778" s="85"/>
      <c r="AI1778" s="85"/>
      <c r="AJ1778" s="85"/>
      <c r="AL1778" s="85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5"/>
      <c r="BG1778" s="85"/>
      <c r="BH1778" s="85"/>
      <c r="BI1778" s="85"/>
      <c r="BJ1778" s="85"/>
      <c r="BK1778" s="85"/>
      <c r="BL1778" s="85"/>
      <c r="BM1778" s="85"/>
      <c r="BN1778" s="85"/>
      <c r="BO1778" s="85"/>
      <c r="BP1778" s="85"/>
      <c r="BQ1778" s="85"/>
    </row>
    <row r="1779" spans="14:69" s="27" customFormat="1">
      <c r="N1779" s="32"/>
      <c r="AD1779" s="32"/>
      <c r="AH1779" s="85"/>
      <c r="AI1779" s="85"/>
      <c r="AJ1779" s="85"/>
      <c r="AL1779" s="85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5"/>
      <c r="BG1779" s="85"/>
      <c r="BH1779" s="85"/>
      <c r="BI1779" s="85"/>
      <c r="BJ1779" s="85"/>
      <c r="BK1779" s="85"/>
      <c r="BL1779" s="85"/>
      <c r="BM1779" s="85"/>
      <c r="BN1779" s="85"/>
      <c r="BO1779" s="85"/>
      <c r="BP1779" s="85"/>
      <c r="BQ1779" s="85"/>
    </row>
    <row r="1780" spans="14:69" s="27" customFormat="1">
      <c r="N1780" s="32"/>
      <c r="AD1780" s="32"/>
      <c r="AH1780" s="85"/>
      <c r="AI1780" s="85"/>
      <c r="AJ1780" s="85"/>
      <c r="AL1780" s="85"/>
      <c r="AM1780" s="85"/>
      <c r="AN1780" s="85"/>
      <c r="AO1780" s="85"/>
      <c r="AP1780" s="85"/>
      <c r="AQ1780" s="85"/>
      <c r="AR1780" s="85"/>
      <c r="AS1780" s="85"/>
      <c r="AT1780" s="85"/>
      <c r="AU1780" s="85"/>
      <c r="AV1780" s="85"/>
      <c r="AW1780" s="85"/>
      <c r="AX1780" s="85"/>
      <c r="AY1780" s="85"/>
      <c r="AZ1780" s="85"/>
      <c r="BA1780" s="85"/>
      <c r="BB1780" s="85"/>
      <c r="BC1780" s="85"/>
      <c r="BD1780" s="85"/>
      <c r="BE1780" s="85"/>
      <c r="BF1780" s="85"/>
      <c r="BG1780" s="85"/>
      <c r="BH1780" s="85"/>
      <c r="BI1780" s="85"/>
      <c r="BJ1780" s="85"/>
      <c r="BK1780" s="85"/>
      <c r="BL1780" s="85"/>
      <c r="BM1780" s="85"/>
      <c r="BN1780" s="85"/>
      <c r="BO1780" s="85"/>
      <c r="BP1780" s="85"/>
      <c r="BQ1780" s="85"/>
    </row>
    <row r="1781" spans="14:69" s="27" customFormat="1">
      <c r="N1781" s="32"/>
      <c r="AD1781" s="32"/>
      <c r="AH1781" s="85"/>
      <c r="AI1781" s="85"/>
      <c r="AJ1781" s="85"/>
      <c r="AL1781" s="85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  <c r="BD1781" s="85"/>
      <c r="BE1781" s="85"/>
      <c r="BF1781" s="85"/>
      <c r="BG1781" s="85"/>
      <c r="BH1781" s="85"/>
      <c r="BI1781" s="85"/>
      <c r="BJ1781" s="85"/>
      <c r="BK1781" s="85"/>
      <c r="BL1781" s="85"/>
      <c r="BM1781" s="85"/>
      <c r="BN1781" s="85"/>
      <c r="BO1781" s="85"/>
      <c r="BP1781" s="85"/>
      <c r="BQ1781" s="85"/>
    </row>
    <row r="1782" spans="14:69" s="27" customFormat="1">
      <c r="N1782" s="32"/>
      <c r="AD1782" s="32"/>
      <c r="AH1782" s="85"/>
      <c r="AI1782" s="85"/>
      <c r="AJ1782" s="85"/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  <c r="BD1782" s="85"/>
      <c r="BE1782" s="85"/>
      <c r="BF1782" s="85"/>
      <c r="BG1782" s="85"/>
      <c r="BH1782" s="85"/>
      <c r="BI1782" s="85"/>
      <c r="BJ1782" s="85"/>
      <c r="BK1782" s="85"/>
      <c r="BL1782" s="85"/>
      <c r="BM1782" s="85"/>
      <c r="BN1782" s="85"/>
      <c r="BO1782" s="85"/>
      <c r="BP1782" s="85"/>
      <c r="BQ1782" s="85"/>
    </row>
    <row r="1783" spans="14:69" s="27" customFormat="1">
      <c r="N1783" s="32"/>
      <c r="AD1783" s="32"/>
      <c r="AH1783" s="85"/>
      <c r="AI1783" s="85"/>
      <c r="AJ1783" s="85"/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  <c r="BD1783" s="85"/>
      <c r="BE1783" s="85"/>
      <c r="BF1783" s="85"/>
      <c r="BG1783" s="85"/>
      <c r="BH1783" s="85"/>
      <c r="BI1783" s="85"/>
      <c r="BJ1783" s="85"/>
      <c r="BK1783" s="85"/>
      <c r="BL1783" s="85"/>
      <c r="BM1783" s="85"/>
      <c r="BN1783" s="85"/>
      <c r="BO1783" s="85"/>
      <c r="BP1783" s="85"/>
      <c r="BQ1783" s="85"/>
    </row>
    <row r="1784" spans="14:69" s="27" customFormat="1">
      <c r="N1784" s="32"/>
      <c r="AD1784" s="32"/>
      <c r="AH1784" s="85"/>
      <c r="AI1784" s="85"/>
      <c r="AJ1784" s="85"/>
      <c r="AL1784" s="85"/>
      <c r="AM1784" s="85"/>
      <c r="AN1784" s="85"/>
      <c r="AO1784" s="85"/>
      <c r="AP1784" s="85"/>
      <c r="AQ1784" s="85"/>
      <c r="AR1784" s="85"/>
      <c r="AS1784" s="85"/>
      <c r="AT1784" s="85"/>
      <c r="AU1784" s="85"/>
      <c r="AV1784" s="85"/>
      <c r="AW1784" s="85"/>
      <c r="AX1784" s="85"/>
      <c r="AY1784" s="85"/>
      <c r="AZ1784" s="85"/>
      <c r="BA1784" s="85"/>
      <c r="BB1784" s="85"/>
      <c r="BC1784" s="85"/>
      <c r="BD1784" s="85"/>
      <c r="BE1784" s="85"/>
      <c r="BF1784" s="85"/>
      <c r="BG1784" s="85"/>
      <c r="BH1784" s="85"/>
      <c r="BI1784" s="85"/>
      <c r="BJ1784" s="85"/>
      <c r="BK1784" s="85"/>
      <c r="BL1784" s="85"/>
      <c r="BM1784" s="85"/>
      <c r="BN1784" s="85"/>
      <c r="BO1784" s="85"/>
      <c r="BP1784" s="85"/>
      <c r="BQ1784" s="85"/>
    </row>
    <row r="1785" spans="14:69" s="27" customFormat="1">
      <c r="N1785" s="32"/>
      <c r="AD1785" s="32"/>
      <c r="AH1785" s="85"/>
      <c r="AI1785" s="85"/>
      <c r="AJ1785" s="85"/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  <c r="BD1785" s="85"/>
      <c r="BE1785" s="85"/>
      <c r="BF1785" s="85"/>
      <c r="BG1785" s="85"/>
      <c r="BH1785" s="85"/>
      <c r="BI1785" s="85"/>
      <c r="BJ1785" s="85"/>
      <c r="BK1785" s="85"/>
      <c r="BL1785" s="85"/>
      <c r="BM1785" s="85"/>
      <c r="BN1785" s="85"/>
      <c r="BO1785" s="85"/>
      <c r="BP1785" s="85"/>
      <c r="BQ1785" s="85"/>
    </row>
    <row r="1786" spans="14:69" s="27" customFormat="1">
      <c r="N1786" s="32"/>
      <c r="AD1786" s="32"/>
      <c r="AH1786" s="85"/>
      <c r="AI1786" s="85"/>
      <c r="AJ1786" s="85"/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  <c r="BD1786" s="85"/>
      <c r="BE1786" s="85"/>
      <c r="BF1786" s="85"/>
      <c r="BG1786" s="85"/>
      <c r="BH1786" s="85"/>
      <c r="BI1786" s="85"/>
      <c r="BJ1786" s="85"/>
      <c r="BK1786" s="85"/>
      <c r="BL1786" s="85"/>
      <c r="BM1786" s="85"/>
      <c r="BN1786" s="85"/>
      <c r="BO1786" s="85"/>
      <c r="BP1786" s="85"/>
      <c r="BQ1786" s="85"/>
    </row>
    <row r="1787" spans="14:69" s="27" customFormat="1">
      <c r="N1787" s="32"/>
      <c r="AD1787" s="32"/>
      <c r="AH1787" s="85"/>
      <c r="AI1787" s="85"/>
      <c r="AJ1787" s="85"/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  <c r="BD1787" s="85"/>
      <c r="BE1787" s="85"/>
      <c r="BF1787" s="85"/>
      <c r="BG1787" s="85"/>
      <c r="BH1787" s="85"/>
      <c r="BI1787" s="85"/>
      <c r="BJ1787" s="85"/>
      <c r="BK1787" s="85"/>
      <c r="BL1787" s="85"/>
      <c r="BM1787" s="85"/>
      <c r="BN1787" s="85"/>
      <c r="BO1787" s="85"/>
      <c r="BP1787" s="85"/>
      <c r="BQ1787" s="85"/>
    </row>
    <row r="1788" spans="14:69" s="27" customFormat="1">
      <c r="N1788" s="32"/>
      <c r="AD1788" s="32"/>
      <c r="AH1788" s="85"/>
      <c r="AI1788" s="85"/>
      <c r="AJ1788" s="85"/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  <c r="BD1788" s="85"/>
      <c r="BE1788" s="85"/>
      <c r="BF1788" s="85"/>
      <c r="BG1788" s="85"/>
      <c r="BH1788" s="85"/>
      <c r="BI1788" s="85"/>
      <c r="BJ1788" s="85"/>
      <c r="BK1788" s="85"/>
      <c r="BL1788" s="85"/>
      <c r="BM1788" s="85"/>
      <c r="BN1788" s="85"/>
      <c r="BO1788" s="85"/>
      <c r="BP1788" s="85"/>
      <c r="BQ1788" s="85"/>
    </row>
    <row r="1789" spans="14:69" s="27" customFormat="1">
      <c r="N1789" s="32"/>
      <c r="AD1789" s="32"/>
      <c r="AH1789" s="85"/>
      <c r="AI1789" s="85"/>
      <c r="AJ1789" s="85"/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  <c r="BD1789" s="85"/>
      <c r="BE1789" s="85"/>
      <c r="BF1789" s="85"/>
      <c r="BG1789" s="85"/>
      <c r="BH1789" s="85"/>
      <c r="BI1789" s="85"/>
      <c r="BJ1789" s="85"/>
      <c r="BK1789" s="85"/>
      <c r="BL1789" s="85"/>
      <c r="BM1789" s="85"/>
      <c r="BN1789" s="85"/>
      <c r="BO1789" s="85"/>
      <c r="BP1789" s="85"/>
      <c r="BQ1789" s="85"/>
    </row>
    <row r="1790" spans="14:69" s="27" customFormat="1">
      <c r="N1790" s="32"/>
      <c r="AD1790" s="32"/>
      <c r="AH1790" s="85"/>
      <c r="AI1790" s="85"/>
      <c r="AJ1790" s="85"/>
      <c r="AL1790" s="85"/>
      <c r="AM1790" s="85"/>
      <c r="AN1790" s="85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5"/>
      <c r="BC1790" s="85"/>
      <c r="BD1790" s="85"/>
      <c r="BE1790" s="85"/>
      <c r="BF1790" s="85"/>
      <c r="BG1790" s="85"/>
      <c r="BH1790" s="85"/>
      <c r="BI1790" s="85"/>
      <c r="BJ1790" s="85"/>
      <c r="BK1790" s="85"/>
      <c r="BL1790" s="85"/>
      <c r="BM1790" s="85"/>
      <c r="BN1790" s="85"/>
      <c r="BO1790" s="85"/>
      <c r="BP1790" s="85"/>
      <c r="BQ1790" s="85"/>
    </row>
    <row r="1791" spans="14:69" s="27" customFormat="1">
      <c r="N1791" s="32"/>
      <c r="AD1791" s="32"/>
      <c r="AH1791" s="85"/>
      <c r="AI1791" s="85"/>
      <c r="AJ1791" s="85"/>
      <c r="AL1791" s="85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  <c r="BD1791" s="85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</row>
    <row r="1792" spans="14:69" s="27" customFormat="1">
      <c r="N1792" s="32"/>
      <c r="AD1792" s="32"/>
      <c r="AH1792" s="85"/>
      <c r="AI1792" s="85"/>
      <c r="AJ1792" s="85"/>
      <c r="AL1792" s="85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  <c r="BD1792" s="85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</row>
    <row r="1793" spans="14:69" s="27" customFormat="1">
      <c r="N1793" s="32"/>
      <c r="AD1793" s="32"/>
      <c r="AH1793" s="85"/>
      <c r="AI1793" s="85"/>
      <c r="AJ1793" s="85"/>
      <c r="AL1793" s="85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  <c r="BD1793" s="85"/>
      <c r="BE1793" s="85"/>
      <c r="BF1793" s="85"/>
      <c r="BG1793" s="85"/>
      <c r="BH1793" s="85"/>
      <c r="BI1793" s="85"/>
      <c r="BJ1793" s="85"/>
      <c r="BK1793" s="85"/>
      <c r="BL1793" s="85"/>
      <c r="BM1793" s="85"/>
      <c r="BN1793" s="85"/>
      <c r="BO1793" s="85"/>
      <c r="BP1793" s="85"/>
      <c r="BQ1793" s="85"/>
    </row>
    <row r="1794" spans="14:69" s="27" customFormat="1">
      <c r="N1794" s="32"/>
      <c r="AD1794" s="32"/>
      <c r="AH1794" s="85"/>
      <c r="AI1794" s="85"/>
      <c r="AJ1794" s="85"/>
      <c r="AL1794" s="85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  <c r="BD1794" s="85"/>
      <c r="BE1794" s="85"/>
      <c r="BF1794" s="85"/>
      <c r="BG1794" s="85"/>
      <c r="BH1794" s="85"/>
      <c r="BI1794" s="85"/>
      <c r="BJ1794" s="85"/>
      <c r="BK1794" s="85"/>
      <c r="BL1794" s="85"/>
      <c r="BM1794" s="85"/>
      <c r="BN1794" s="85"/>
      <c r="BO1794" s="85"/>
      <c r="BP1794" s="85"/>
      <c r="BQ1794" s="85"/>
    </row>
    <row r="1795" spans="14:69" s="27" customFormat="1">
      <c r="N1795" s="32"/>
      <c r="AD1795" s="32"/>
      <c r="AH1795" s="85"/>
      <c r="AI1795" s="85"/>
      <c r="AJ1795" s="85"/>
      <c r="AL1795" s="85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  <c r="BD1795" s="85"/>
      <c r="BE1795" s="85"/>
      <c r="BF1795" s="85"/>
      <c r="BG1795" s="85"/>
      <c r="BH1795" s="85"/>
      <c r="BI1795" s="85"/>
      <c r="BJ1795" s="85"/>
      <c r="BK1795" s="85"/>
      <c r="BL1795" s="85"/>
      <c r="BM1795" s="85"/>
      <c r="BN1795" s="85"/>
      <c r="BO1795" s="85"/>
      <c r="BP1795" s="85"/>
      <c r="BQ1795" s="85"/>
    </row>
    <row r="1796" spans="14:69" s="27" customFormat="1">
      <c r="N1796" s="32"/>
      <c r="AD1796" s="32"/>
      <c r="AH1796" s="85"/>
      <c r="AI1796" s="85"/>
      <c r="AJ1796" s="85"/>
      <c r="AL1796" s="85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  <c r="BD1796" s="85"/>
      <c r="BE1796" s="85"/>
      <c r="BF1796" s="85"/>
      <c r="BG1796" s="85"/>
      <c r="BH1796" s="85"/>
      <c r="BI1796" s="85"/>
      <c r="BJ1796" s="85"/>
      <c r="BK1796" s="85"/>
      <c r="BL1796" s="85"/>
      <c r="BM1796" s="85"/>
      <c r="BN1796" s="85"/>
      <c r="BO1796" s="85"/>
      <c r="BP1796" s="85"/>
      <c r="BQ1796" s="85"/>
    </row>
    <row r="1797" spans="14:69" s="27" customFormat="1">
      <c r="N1797" s="32"/>
      <c r="AD1797" s="32"/>
      <c r="AH1797" s="85"/>
      <c r="AI1797" s="85"/>
      <c r="AJ1797" s="85"/>
      <c r="AL1797" s="85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  <c r="BD1797" s="85"/>
      <c r="BE1797" s="85"/>
      <c r="BF1797" s="85"/>
      <c r="BG1797" s="85"/>
      <c r="BH1797" s="85"/>
      <c r="BI1797" s="85"/>
      <c r="BJ1797" s="85"/>
      <c r="BK1797" s="85"/>
      <c r="BL1797" s="85"/>
      <c r="BM1797" s="85"/>
      <c r="BN1797" s="85"/>
      <c r="BO1797" s="85"/>
      <c r="BP1797" s="85"/>
      <c r="BQ1797" s="85"/>
    </row>
    <row r="1798" spans="14:69" s="27" customFormat="1">
      <c r="N1798" s="32"/>
      <c r="AD1798" s="32"/>
      <c r="AH1798" s="85"/>
      <c r="AI1798" s="85"/>
      <c r="AJ1798" s="85"/>
      <c r="AL1798" s="85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  <c r="BD1798" s="85"/>
      <c r="BE1798" s="85"/>
      <c r="BF1798" s="85"/>
      <c r="BG1798" s="85"/>
      <c r="BH1798" s="85"/>
      <c r="BI1798" s="85"/>
      <c r="BJ1798" s="85"/>
      <c r="BK1798" s="85"/>
      <c r="BL1798" s="85"/>
      <c r="BM1798" s="85"/>
      <c r="BN1798" s="85"/>
      <c r="BO1798" s="85"/>
      <c r="BP1798" s="85"/>
      <c r="BQ1798" s="85"/>
    </row>
    <row r="1799" spans="14:69" s="27" customFormat="1">
      <c r="N1799" s="32"/>
      <c r="AD1799" s="32"/>
      <c r="AH1799" s="85"/>
      <c r="AI1799" s="85"/>
      <c r="AJ1799" s="85"/>
      <c r="AL1799" s="85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  <c r="BD1799" s="85"/>
      <c r="BE1799" s="85"/>
      <c r="BF1799" s="85"/>
      <c r="BG1799" s="85"/>
      <c r="BH1799" s="85"/>
      <c r="BI1799" s="85"/>
      <c r="BJ1799" s="85"/>
      <c r="BK1799" s="85"/>
      <c r="BL1799" s="85"/>
      <c r="BM1799" s="85"/>
      <c r="BN1799" s="85"/>
      <c r="BO1799" s="85"/>
      <c r="BP1799" s="85"/>
      <c r="BQ1799" s="85"/>
    </row>
    <row r="1800" spans="14:69" s="27" customFormat="1">
      <c r="N1800" s="32"/>
      <c r="AD1800" s="32"/>
      <c r="AH1800" s="85"/>
      <c r="AI1800" s="85"/>
      <c r="AJ1800" s="85"/>
      <c r="AL1800" s="85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  <c r="BD1800" s="85"/>
      <c r="BE1800" s="85"/>
      <c r="BF1800" s="85"/>
      <c r="BG1800" s="85"/>
      <c r="BH1800" s="85"/>
      <c r="BI1800" s="85"/>
      <c r="BJ1800" s="85"/>
      <c r="BK1800" s="85"/>
      <c r="BL1800" s="85"/>
      <c r="BM1800" s="85"/>
      <c r="BN1800" s="85"/>
      <c r="BO1800" s="85"/>
      <c r="BP1800" s="85"/>
      <c r="BQ1800" s="85"/>
    </row>
    <row r="1801" spans="14:69" s="27" customFormat="1">
      <c r="N1801" s="32"/>
      <c r="AD1801" s="32"/>
      <c r="AH1801" s="85"/>
      <c r="AI1801" s="85"/>
      <c r="AJ1801" s="85"/>
      <c r="AL1801" s="85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  <c r="BD1801" s="85"/>
      <c r="BE1801" s="85"/>
      <c r="BF1801" s="85"/>
      <c r="BG1801" s="85"/>
      <c r="BH1801" s="85"/>
      <c r="BI1801" s="85"/>
      <c r="BJ1801" s="85"/>
      <c r="BK1801" s="85"/>
      <c r="BL1801" s="85"/>
      <c r="BM1801" s="85"/>
      <c r="BN1801" s="85"/>
      <c r="BO1801" s="85"/>
      <c r="BP1801" s="85"/>
      <c r="BQ1801" s="85"/>
    </row>
    <row r="1802" spans="14:69" s="27" customFormat="1">
      <c r="N1802" s="32"/>
      <c r="AD1802" s="32"/>
      <c r="AH1802" s="85"/>
      <c r="AI1802" s="85"/>
      <c r="AJ1802" s="85"/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  <c r="BD1802" s="85"/>
      <c r="BE1802" s="85"/>
      <c r="BF1802" s="85"/>
      <c r="BG1802" s="85"/>
      <c r="BH1802" s="85"/>
      <c r="BI1802" s="85"/>
      <c r="BJ1802" s="85"/>
      <c r="BK1802" s="85"/>
      <c r="BL1802" s="85"/>
      <c r="BM1802" s="85"/>
      <c r="BN1802" s="85"/>
      <c r="BO1802" s="85"/>
      <c r="BP1802" s="85"/>
      <c r="BQ1802" s="85"/>
    </row>
    <row r="1803" spans="14:69" s="27" customFormat="1">
      <c r="N1803" s="32"/>
      <c r="AD1803" s="32"/>
      <c r="AH1803" s="85"/>
      <c r="AI1803" s="85"/>
      <c r="AJ1803" s="85"/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  <c r="BD1803" s="85"/>
      <c r="BE1803" s="85"/>
      <c r="BF1803" s="85"/>
      <c r="BG1803" s="85"/>
      <c r="BH1803" s="85"/>
      <c r="BI1803" s="85"/>
      <c r="BJ1803" s="85"/>
      <c r="BK1803" s="85"/>
      <c r="BL1803" s="85"/>
      <c r="BM1803" s="85"/>
      <c r="BN1803" s="85"/>
      <c r="BO1803" s="85"/>
      <c r="BP1803" s="85"/>
      <c r="BQ1803" s="85"/>
    </row>
    <row r="1804" spans="14:69" s="27" customFormat="1">
      <c r="N1804" s="32"/>
      <c r="AD1804" s="32"/>
      <c r="AH1804" s="85"/>
      <c r="AI1804" s="85"/>
      <c r="AJ1804" s="85"/>
      <c r="AL1804" s="85"/>
      <c r="AM1804" s="85"/>
      <c r="AN1804" s="85"/>
      <c r="AO1804" s="85"/>
      <c r="AP1804" s="85"/>
      <c r="AQ1804" s="85"/>
      <c r="AR1804" s="85"/>
      <c r="AS1804" s="85"/>
      <c r="AT1804" s="85"/>
      <c r="AU1804" s="85"/>
      <c r="AV1804" s="85"/>
      <c r="AW1804" s="85"/>
      <c r="AX1804" s="85"/>
      <c r="AY1804" s="85"/>
      <c r="AZ1804" s="85"/>
      <c r="BA1804" s="85"/>
      <c r="BB1804" s="85"/>
      <c r="BC1804" s="85"/>
      <c r="BD1804" s="85"/>
      <c r="BE1804" s="85"/>
      <c r="BF1804" s="85"/>
      <c r="BG1804" s="85"/>
      <c r="BH1804" s="85"/>
      <c r="BI1804" s="85"/>
      <c r="BJ1804" s="85"/>
      <c r="BK1804" s="85"/>
      <c r="BL1804" s="85"/>
      <c r="BM1804" s="85"/>
      <c r="BN1804" s="85"/>
      <c r="BO1804" s="85"/>
      <c r="BP1804" s="85"/>
      <c r="BQ1804" s="85"/>
    </row>
    <row r="1805" spans="14:69" s="27" customFormat="1">
      <c r="N1805" s="32"/>
      <c r="AD1805" s="32"/>
      <c r="AH1805" s="85"/>
      <c r="AI1805" s="85"/>
      <c r="AJ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  <c r="BD1805" s="85"/>
      <c r="BE1805" s="85"/>
      <c r="BF1805" s="85"/>
      <c r="BG1805" s="85"/>
      <c r="BH1805" s="85"/>
      <c r="BI1805" s="85"/>
      <c r="BJ1805" s="85"/>
      <c r="BK1805" s="85"/>
      <c r="BL1805" s="85"/>
      <c r="BM1805" s="85"/>
      <c r="BN1805" s="85"/>
      <c r="BO1805" s="85"/>
      <c r="BP1805" s="85"/>
      <c r="BQ1805" s="85"/>
    </row>
    <row r="1806" spans="14:69" s="27" customFormat="1">
      <c r="N1806" s="32"/>
      <c r="AD1806" s="32"/>
      <c r="AH1806" s="85"/>
      <c r="AI1806" s="85"/>
      <c r="AJ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  <c r="BD1806" s="85"/>
      <c r="BE1806" s="85"/>
      <c r="BF1806" s="85"/>
      <c r="BG1806" s="85"/>
      <c r="BH1806" s="85"/>
      <c r="BI1806" s="85"/>
      <c r="BJ1806" s="85"/>
      <c r="BK1806" s="85"/>
      <c r="BL1806" s="85"/>
      <c r="BM1806" s="85"/>
      <c r="BN1806" s="85"/>
      <c r="BO1806" s="85"/>
      <c r="BP1806" s="85"/>
      <c r="BQ1806" s="85"/>
    </row>
    <row r="1807" spans="14:69" s="27" customFormat="1">
      <c r="N1807" s="32"/>
      <c r="AD1807" s="32"/>
      <c r="AH1807" s="85"/>
      <c r="AI1807" s="85"/>
      <c r="AJ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  <c r="BD1807" s="85"/>
      <c r="BE1807" s="85"/>
      <c r="BF1807" s="85"/>
      <c r="BG1807" s="85"/>
      <c r="BH1807" s="85"/>
      <c r="BI1807" s="85"/>
      <c r="BJ1807" s="85"/>
      <c r="BK1807" s="85"/>
      <c r="BL1807" s="85"/>
      <c r="BM1807" s="85"/>
      <c r="BN1807" s="85"/>
      <c r="BO1807" s="85"/>
      <c r="BP1807" s="85"/>
      <c r="BQ1807" s="85"/>
    </row>
    <row r="1808" spans="14:69" s="27" customFormat="1">
      <c r="N1808" s="32"/>
      <c r="AD1808" s="32"/>
      <c r="AH1808" s="85"/>
      <c r="AI1808" s="85"/>
      <c r="AJ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  <c r="BD1808" s="85"/>
      <c r="BE1808" s="85"/>
      <c r="BF1808" s="85"/>
      <c r="BG1808" s="85"/>
      <c r="BH1808" s="85"/>
      <c r="BI1808" s="85"/>
      <c r="BJ1808" s="85"/>
      <c r="BK1808" s="85"/>
      <c r="BL1808" s="85"/>
      <c r="BM1808" s="85"/>
      <c r="BN1808" s="85"/>
      <c r="BO1808" s="85"/>
      <c r="BP1808" s="85"/>
      <c r="BQ1808" s="85"/>
    </row>
    <row r="1809" spans="14:69" s="27" customFormat="1">
      <c r="N1809" s="32"/>
      <c r="AD1809" s="32"/>
      <c r="AH1809" s="85"/>
      <c r="AI1809" s="85"/>
      <c r="AJ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5"/>
      <c r="BO1809" s="85"/>
      <c r="BP1809" s="85"/>
      <c r="BQ1809" s="85"/>
    </row>
    <row r="1810" spans="14:69" s="27" customFormat="1">
      <c r="N1810" s="32"/>
      <c r="AD1810" s="32"/>
      <c r="AH1810" s="85"/>
      <c r="AI1810" s="85"/>
      <c r="AJ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5"/>
      <c r="BO1810" s="85"/>
      <c r="BP1810" s="85"/>
      <c r="BQ1810" s="85"/>
    </row>
    <row r="1811" spans="14:69" s="27" customFormat="1">
      <c r="N1811" s="32"/>
      <c r="AD1811" s="32"/>
      <c r="AH1811" s="85"/>
      <c r="AI1811" s="85"/>
      <c r="AJ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5"/>
      <c r="BO1811" s="85"/>
      <c r="BP1811" s="85"/>
      <c r="BQ1811" s="85"/>
    </row>
    <row r="1812" spans="14:69" s="27" customFormat="1">
      <c r="N1812" s="32"/>
      <c r="AD1812" s="32"/>
      <c r="AH1812" s="85"/>
      <c r="AI1812" s="85"/>
      <c r="AJ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  <c r="BD1812" s="85"/>
      <c r="BE1812" s="85"/>
      <c r="BF1812" s="85"/>
      <c r="BG1812" s="85"/>
      <c r="BH1812" s="85"/>
      <c r="BI1812" s="85"/>
      <c r="BJ1812" s="85"/>
      <c r="BK1812" s="85"/>
      <c r="BL1812" s="85"/>
      <c r="BM1812" s="85"/>
      <c r="BN1812" s="85"/>
      <c r="BO1812" s="85"/>
      <c r="BP1812" s="85"/>
      <c r="BQ1812" s="85"/>
    </row>
    <row r="1813" spans="14:69" s="27" customFormat="1">
      <c r="N1813" s="32"/>
      <c r="AD1813" s="32"/>
      <c r="AH1813" s="85"/>
      <c r="AI1813" s="85"/>
      <c r="AJ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  <c r="BD1813" s="85"/>
      <c r="BE1813" s="85"/>
      <c r="BF1813" s="85"/>
      <c r="BG1813" s="85"/>
      <c r="BH1813" s="85"/>
      <c r="BI1813" s="85"/>
      <c r="BJ1813" s="85"/>
      <c r="BK1813" s="85"/>
      <c r="BL1813" s="85"/>
      <c r="BM1813" s="85"/>
      <c r="BN1813" s="85"/>
      <c r="BO1813" s="85"/>
      <c r="BP1813" s="85"/>
      <c r="BQ1813" s="85"/>
    </row>
    <row r="1814" spans="14:69" s="27" customFormat="1">
      <c r="N1814" s="32"/>
      <c r="AD1814" s="32"/>
      <c r="AH1814" s="85"/>
      <c r="AI1814" s="85"/>
      <c r="AJ1814" s="85"/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  <c r="AZ1814" s="85"/>
      <c r="BA1814" s="85"/>
      <c r="BB1814" s="85"/>
      <c r="BC1814" s="85"/>
      <c r="BD1814" s="85"/>
      <c r="BE1814" s="85"/>
      <c r="BF1814" s="85"/>
      <c r="BG1814" s="85"/>
      <c r="BH1814" s="85"/>
      <c r="BI1814" s="85"/>
      <c r="BJ1814" s="85"/>
      <c r="BK1814" s="85"/>
      <c r="BL1814" s="85"/>
      <c r="BM1814" s="85"/>
      <c r="BN1814" s="85"/>
      <c r="BO1814" s="85"/>
      <c r="BP1814" s="85"/>
      <c r="BQ1814" s="85"/>
    </row>
    <row r="1815" spans="14:69" s="27" customFormat="1">
      <c r="N1815" s="32"/>
      <c r="AD1815" s="32"/>
      <c r="AH1815" s="85"/>
      <c r="AI1815" s="85"/>
      <c r="AJ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  <c r="BD1815" s="85"/>
      <c r="BE1815" s="85"/>
      <c r="BF1815" s="85"/>
      <c r="BG1815" s="85"/>
      <c r="BH1815" s="85"/>
      <c r="BI1815" s="85"/>
      <c r="BJ1815" s="85"/>
      <c r="BK1815" s="85"/>
      <c r="BL1815" s="85"/>
      <c r="BM1815" s="85"/>
      <c r="BN1815" s="85"/>
      <c r="BO1815" s="85"/>
      <c r="BP1815" s="85"/>
      <c r="BQ1815" s="85"/>
    </row>
    <row r="1816" spans="14:69" s="27" customFormat="1">
      <c r="N1816" s="32"/>
      <c r="AD1816" s="32"/>
      <c r="AH1816" s="85"/>
      <c r="AI1816" s="85"/>
      <c r="AJ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  <c r="BD1816" s="85"/>
      <c r="BE1816" s="85"/>
      <c r="BF1816" s="85"/>
      <c r="BG1816" s="85"/>
      <c r="BH1816" s="85"/>
      <c r="BI1816" s="85"/>
      <c r="BJ1816" s="85"/>
      <c r="BK1816" s="85"/>
      <c r="BL1816" s="85"/>
      <c r="BM1816" s="85"/>
      <c r="BN1816" s="85"/>
      <c r="BO1816" s="85"/>
      <c r="BP1816" s="85"/>
      <c r="BQ1816" s="85"/>
    </row>
    <row r="1817" spans="14:69" s="27" customFormat="1">
      <c r="N1817" s="32"/>
      <c r="AD1817" s="32"/>
      <c r="AH1817" s="85"/>
      <c r="AI1817" s="85"/>
      <c r="AJ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  <c r="BD1817" s="85"/>
      <c r="BE1817" s="85"/>
      <c r="BF1817" s="85"/>
      <c r="BG1817" s="85"/>
      <c r="BH1817" s="85"/>
      <c r="BI1817" s="85"/>
      <c r="BJ1817" s="85"/>
      <c r="BK1817" s="85"/>
      <c r="BL1817" s="85"/>
      <c r="BM1817" s="85"/>
      <c r="BN1817" s="85"/>
      <c r="BO1817" s="85"/>
      <c r="BP1817" s="85"/>
      <c r="BQ1817" s="85"/>
    </row>
    <row r="1818" spans="14:69" s="27" customFormat="1">
      <c r="N1818" s="32"/>
      <c r="AD1818" s="32"/>
      <c r="AH1818" s="85"/>
      <c r="AI1818" s="85"/>
      <c r="AJ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  <c r="BD1818" s="85"/>
      <c r="BE1818" s="85"/>
      <c r="BF1818" s="85"/>
      <c r="BG1818" s="85"/>
      <c r="BH1818" s="85"/>
      <c r="BI1818" s="85"/>
      <c r="BJ1818" s="85"/>
      <c r="BK1818" s="85"/>
      <c r="BL1818" s="85"/>
      <c r="BM1818" s="85"/>
      <c r="BN1818" s="85"/>
      <c r="BO1818" s="85"/>
      <c r="BP1818" s="85"/>
      <c r="BQ1818" s="85"/>
    </row>
    <row r="1819" spans="14:69" s="27" customFormat="1">
      <c r="N1819" s="32"/>
      <c r="AD1819" s="32"/>
      <c r="AH1819" s="85"/>
      <c r="AI1819" s="85"/>
      <c r="AJ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  <c r="BD1819" s="85"/>
      <c r="BE1819" s="85"/>
      <c r="BF1819" s="85"/>
      <c r="BG1819" s="85"/>
      <c r="BH1819" s="85"/>
      <c r="BI1819" s="85"/>
      <c r="BJ1819" s="85"/>
      <c r="BK1819" s="85"/>
      <c r="BL1819" s="85"/>
      <c r="BM1819" s="85"/>
      <c r="BN1819" s="85"/>
      <c r="BO1819" s="85"/>
      <c r="BP1819" s="85"/>
      <c r="BQ1819" s="85"/>
    </row>
    <row r="1820" spans="14:69" s="27" customFormat="1">
      <c r="N1820" s="32"/>
      <c r="AD1820" s="32"/>
      <c r="AH1820" s="85"/>
      <c r="AI1820" s="85"/>
      <c r="AJ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  <c r="BD1820" s="85"/>
      <c r="BE1820" s="85"/>
      <c r="BF1820" s="85"/>
      <c r="BG1820" s="85"/>
      <c r="BH1820" s="85"/>
      <c r="BI1820" s="85"/>
      <c r="BJ1820" s="85"/>
      <c r="BK1820" s="85"/>
      <c r="BL1820" s="85"/>
      <c r="BM1820" s="85"/>
      <c r="BN1820" s="85"/>
      <c r="BO1820" s="85"/>
      <c r="BP1820" s="85"/>
      <c r="BQ1820" s="85"/>
    </row>
    <row r="1821" spans="14:69" s="27" customFormat="1">
      <c r="N1821" s="32"/>
      <c r="AD1821" s="32"/>
      <c r="AH1821" s="85"/>
      <c r="AI1821" s="85"/>
      <c r="AJ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  <c r="BD1821" s="85"/>
      <c r="BE1821" s="85"/>
      <c r="BF1821" s="85"/>
      <c r="BG1821" s="85"/>
      <c r="BH1821" s="85"/>
      <c r="BI1821" s="85"/>
      <c r="BJ1821" s="85"/>
      <c r="BK1821" s="85"/>
      <c r="BL1821" s="85"/>
      <c r="BM1821" s="85"/>
      <c r="BN1821" s="85"/>
      <c r="BO1821" s="85"/>
      <c r="BP1821" s="85"/>
      <c r="BQ1821" s="85"/>
    </row>
    <row r="1822" spans="14:69" s="27" customFormat="1">
      <c r="N1822" s="32"/>
      <c r="AD1822" s="32"/>
      <c r="AH1822" s="85"/>
      <c r="AI1822" s="85"/>
      <c r="AJ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5"/>
      <c r="BK1822" s="85"/>
      <c r="BL1822" s="85"/>
      <c r="BM1822" s="85"/>
      <c r="BN1822" s="85"/>
      <c r="BO1822" s="85"/>
      <c r="BP1822" s="85"/>
      <c r="BQ1822" s="85"/>
    </row>
    <row r="1823" spans="14:69" s="27" customFormat="1">
      <c r="N1823" s="32"/>
      <c r="AD1823" s="32"/>
      <c r="AH1823" s="85"/>
      <c r="AI1823" s="85"/>
      <c r="AJ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5"/>
      <c r="BK1823" s="85"/>
      <c r="BL1823" s="85"/>
      <c r="BM1823" s="85"/>
      <c r="BN1823" s="85"/>
      <c r="BO1823" s="85"/>
      <c r="BP1823" s="85"/>
      <c r="BQ1823" s="85"/>
    </row>
    <row r="1824" spans="14:69" s="27" customFormat="1">
      <c r="N1824" s="32"/>
      <c r="AD1824" s="32"/>
      <c r="AH1824" s="85"/>
      <c r="AI1824" s="85"/>
      <c r="AJ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5"/>
      <c r="BK1824" s="85"/>
      <c r="BL1824" s="85"/>
      <c r="BM1824" s="85"/>
      <c r="BN1824" s="85"/>
      <c r="BO1824" s="85"/>
      <c r="BP1824" s="85"/>
      <c r="BQ1824" s="85"/>
    </row>
    <row r="1825" spans="14:69" s="27" customFormat="1">
      <c r="N1825" s="32"/>
      <c r="AD1825" s="32"/>
      <c r="AH1825" s="85"/>
      <c r="AI1825" s="85"/>
      <c r="AJ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  <c r="BD1825" s="85"/>
      <c r="BE1825" s="85"/>
      <c r="BF1825" s="85"/>
      <c r="BG1825" s="85"/>
      <c r="BH1825" s="85"/>
      <c r="BI1825" s="85"/>
      <c r="BJ1825" s="85"/>
      <c r="BK1825" s="85"/>
      <c r="BL1825" s="85"/>
      <c r="BM1825" s="85"/>
      <c r="BN1825" s="85"/>
      <c r="BO1825" s="85"/>
      <c r="BP1825" s="85"/>
      <c r="BQ1825" s="85"/>
    </row>
    <row r="1826" spans="14:69" s="27" customFormat="1">
      <c r="N1826" s="32"/>
      <c r="AD1826" s="32"/>
      <c r="AH1826" s="85"/>
      <c r="AI1826" s="85"/>
      <c r="AJ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  <c r="BD1826" s="85"/>
      <c r="BE1826" s="85"/>
      <c r="BF1826" s="85"/>
      <c r="BG1826" s="85"/>
      <c r="BH1826" s="85"/>
      <c r="BI1826" s="85"/>
      <c r="BJ1826" s="85"/>
      <c r="BK1826" s="85"/>
      <c r="BL1826" s="85"/>
      <c r="BM1826" s="85"/>
      <c r="BN1826" s="85"/>
      <c r="BO1826" s="85"/>
      <c r="BP1826" s="85"/>
      <c r="BQ1826" s="85"/>
    </row>
    <row r="1827" spans="14:69" s="27" customFormat="1">
      <c r="N1827" s="32"/>
      <c r="AD1827" s="32"/>
      <c r="AH1827" s="85"/>
      <c r="AI1827" s="85"/>
      <c r="AJ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  <c r="BD1827" s="85"/>
      <c r="BE1827" s="85"/>
      <c r="BF1827" s="85"/>
      <c r="BG1827" s="85"/>
      <c r="BH1827" s="85"/>
      <c r="BI1827" s="85"/>
      <c r="BJ1827" s="85"/>
      <c r="BK1827" s="85"/>
      <c r="BL1827" s="85"/>
      <c r="BM1827" s="85"/>
      <c r="BN1827" s="85"/>
      <c r="BO1827" s="85"/>
      <c r="BP1827" s="85"/>
      <c r="BQ1827" s="85"/>
    </row>
    <row r="1828" spans="14:69" s="27" customFormat="1">
      <c r="N1828" s="32"/>
      <c r="AD1828" s="32"/>
      <c r="AH1828" s="85"/>
      <c r="AI1828" s="85"/>
      <c r="AJ1828" s="85"/>
      <c r="AL1828" s="85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  <c r="AZ1828" s="85"/>
      <c r="BA1828" s="85"/>
      <c r="BB1828" s="85"/>
      <c r="BC1828" s="85"/>
      <c r="BD1828" s="85"/>
      <c r="BE1828" s="85"/>
      <c r="BF1828" s="85"/>
      <c r="BG1828" s="85"/>
      <c r="BH1828" s="85"/>
      <c r="BI1828" s="85"/>
      <c r="BJ1828" s="85"/>
      <c r="BK1828" s="85"/>
      <c r="BL1828" s="85"/>
      <c r="BM1828" s="85"/>
      <c r="BN1828" s="85"/>
      <c r="BO1828" s="85"/>
      <c r="BP1828" s="85"/>
      <c r="BQ1828" s="85"/>
    </row>
    <row r="1829" spans="14:69" s="27" customFormat="1">
      <c r="N1829" s="32"/>
      <c r="AD1829" s="32"/>
      <c r="AH1829" s="85"/>
      <c r="AI1829" s="85"/>
      <c r="AJ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  <c r="BD1829" s="85"/>
      <c r="BE1829" s="85"/>
      <c r="BF1829" s="85"/>
      <c r="BG1829" s="85"/>
      <c r="BH1829" s="85"/>
      <c r="BI1829" s="85"/>
      <c r="BJ1829" s="85"/>
      <c r="BK1829" s="85"/>
      <c r="BL1829" s="85"/>
      <c r="BM1829" s="85"/>
      <c r="BN1829" s="85"/>
      <c r="BO1829" s="85"/>
      <c r="BP1829" s="85"/>
      <c r="BQ1829" s="85"/>
    </row>
    <row r="1830" spans="14:69" s="27" customFormat="1">
      <c r="N1830" s="32"/>
      <c r="AD1830" s="32"/>
      <c r="AH1830" s="85"/>
      <c r="AI1830" s="85"/>
      <c r="AJ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  <c r="BD1830" s="85"/>
      <c r="BE1830" s="85"/>
      <c r="BF1830" s="85"/>
      <c r="BG1830" s="85"/>
      <c r="BH1830" s="85"/>
      <c r="BI1830" s="85"/>
      <c r="BJ1830" s="85"/>
      <c r="BK1830" s="85"/>
      <c r="BL1830" s="85"/>
      <c r="BM1830" s="85"/>
      <c r="BN1830" s="85"/>
      <c r="BO1830" s="85"/>
      <c r="BP1830" s="85"/>
      <c r="BQ1830" s="85"/>
    </row>
    <row r="1831" spans="14:69" s="27" customFormat="1">
      <c r="N1831" s="32"/>
      <c r="AD1831" s="32"/>
      <c r="AH1831" s="85"/>
      <c r="AI1831" s="85"/>
      <c r="AJ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  <c r="BD1831" s="85"/>
      <c r="BE1831" s="85"/>
      <c r="BF1831" s="85"/>
      <c r="BG1831" s="85"/>
      <c r="BH1831" s="85"/>
      <c r="BI1831" s="85"/>
      <c r="BJ1831" s="85"/>
      <c r="BK1831" s="85"/>
      <c r="BL1831" s="85"/>
      <c r="BM1831" s="85"/>
      <c r="BN1831" s="85"/>
      <c r="BO1831" s="85"/>
      <c r="BP1831" s="85"/>
      <c r="BQ1831" s="85"/>
    </row>
    <row r="1832" spans="14:69" s="27" customFormat="1">
      <c r="N1832" s="32"/>
      <c r="AD1832" s="32"/>
      <c r="AH1832" s="85"/>
      <c r="AI1832" s="85"/>
      <c r="AJ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  <c r="BD1832" s="85"/>
      <c r="BE1832" s="85"/>
      <c r="BF1832" s="85"/>
      <c r="BG1832" s="85"/>
      <c r="BH1832" s="85"/>
      <c r="BI1832" s="85"/>
      <c r="BJ1832" s="85"/>
      <c r="BK1832" s="85"/>
      <c r="BL1832" s="85"/>
      <c r="BM1832" s="85"/>
      <c r="BN1832" s="85"/>
      <c r="BO1832" s="85"/>
      <c r="BP1832" s="85"/>
      <c r="BQ1832" s="85"/>
    </row>
    <row r="1833" spans="14:69" s="27" customFormat="1">
      <c r="N1833" s="32"/>
      <c r="AD1833" s="32"/>
      <c r="AH1833" s="85"/>
      <c r="AI1833" s="85"/>
      <c r="AJ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  <c r="BD1833" s="85"/>
      <c r="BE1833" s="85"/>
      <c r="BF1833" s="85"/>
      <c r="BG1833" s="85"/>
      <c r="BH1833" s="85"/>
      <c r="BI1833" s="85"/>
      <c r="BJ1833" s="85"/>
      <c r="BK1833" s="85"/>
      <c r="BL1833" s="85"/>
      <c r="BM1833" s="85"/>
      <c r="BN1833" s="85"/>
      <c r="BO1833" s="85"/>
      <c r="BP1833" s="85"/>
      <c r="BQ1833" s="85"/>
    </row>
    <row r="1834" spans="14:69" s="27" customFormat="1">
      <c r="N1834" s="32"/>
      <c r="AD1834" s="32"/>
      <c r="AH1834" s="85"/>
      <c r="AI1834" s="85"/>
      <c r="AJ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  <c r="BD1834" s="85"/>
      <c r="BE1834" s="85"/>
      <c r="BF1834" s="85"/>
      <c r="BG1834" s="85"/>
      <c r="BH1834" s="85"/>
      <c r="BI1834" s="85"/>
      <c r="BJ1834" s="85"/>
      <c r="BK1834" s="85"/>
      <c r="BL1834" s="85"/>
      <c r="BM1834" s="85"/>
      <c r="BN1834" s="85"/>
      <c r="BO1834" s="85"/>
      <c r="BP1834" s="85"/>
      <c r="BQ1834" s="85"/>
    </row>
    <row r="1835" spans="14:69" s="27" customFormat="1">
      <c r="N1835" s="32"/>
      <c r="AD1835" s="32"/>
      <c r="AH1835" s="85"/>
      <c r="AI1835" s="85"/>
      <c r="AJ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5"/>
      <c r="BG1835" s="85"/>
      <c r="BH1835" s="85"/>
      <c r="BI1835" s="85"/>
      <c r="BJ1835" s="85"/>
      <c r="BK1835" s="85"/>
      <c r="BL1835" s="85"/>
      <c r="BM1835" s="85"/>
      <c r="BN1835" s="85"/>
      <c r="BO1835" s="85"/>
      <c r="BP1835" s="85"/>
      <c r="BQ1835" s="85"/>
    </row>
    <row r="1836" spans="14:69" s="27" customFormat="1">
      <c r="N1836" s="32"/>
      <c r="AD1836" s="32"/>
      <c r="AH1836" s="85"/>
      <c r="AI1836" s="85"/>
      <c r="AJ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5"/>
      <c r="BG1836" s="85"/>
      <c r="BH1836" s="85"/>
      <c r="BI1836" s="85"/>
      <c r="BJ1836" s="85"/>
      <c r="BK1836" s="85"/>
      <c r="BL1836" s="85"/>
      <c r="BM1836" s="85"/>
      <c r="BN1836" s="85"/>
      <c r="BO1836" s="85"/>
      <c r="BP1836" s="85"/>
      <c r="BQ1836" s="85"/>
    </row>
    <row r="1837" spans="14:69" s="27" customFormat="1">
      <c r="N1837" s="32"/>
      <c r="AD1837" s="32"/>
      <c r="AH1837" s="85"/>
      <c r="AI1837" s="85"/>
      <c r="AJ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5"/>
      <c r="BG1837" s="85"/>
      <c r="BH1837" s="85"/>
      <c r="BI1837" s="85"/>
      <c r="BJ1837" s="85"/>
      <c r="BK1837" s="85"/>
      <c r="BL1837" s="85"/>
      <c r="BM1837" s="85"/>
      <c r="BN1837" s="85"/>
      <c r="BO1837" s="85"/>
      <c r="BP1837" s="85"/>
      <c r="BQ1837" s="85"/>
    </row>
    <row r="1838" spans="14:69" s="27" customFormat="1">
      <c r="N1838" s="32"/>
      <c r="AD1838" s="32"/>
      <c r="AH1838" s="85"/>
      <c r="AI1838" s="85"/>
      <c r="AJ1838" s="85"/>
      <c r="AL1838" s="85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  <c r="AZ1838" s="85"/>
      <c r="BA1838" s="85"/>
      <c r="BB1838" s="85"/>
      <c r="BC1838" s="85"/>
      <c r="BD1838" s="85"/>
      <c r="BE1838" s="85"/>
      <c r="BF1838" s="85"/>
      <c r="BG1838" s="85"/>
      <c r="BH1838" s="85"/>
      <c r="BI1838" s="85"/>
      <c r="BJ1838" s="85"/>
      <c r="BK1838" s="85"/>
      <c r="BL1838" s="85"/>
      <c r="BM1838" s="85"/>
      <c r="BN1838" s="85"/>
      <c r="BO1838" s="85"/>
      <c r="BP1838" s="85"/>
      <c r="BQ1838" s="85"/>
    </row>
    <row r="1839" spans="14:69" s="27" customFormat="1">
      <c r="N1839" s="32"/>
      <c r="AD1839" s="32"/>
      <c r="AH1839" s="85"/>
      <c r="AI1839" s="85"/>
      <c r="AJ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  <c r="BD1839" s="85"/>
      <c r="BE1839" s="85"/>
      <c r="BF1839" s="85"/>
      <c r="BG1839" s="85"/>
      <c r="BH1839" s="85"/>
      <c r="BI1839" s="85"/>
      <c r="BJ1839" s="85"/>
      <c r="BK1839" s="85"/>
      <c r="BL1839" s="85"/>
      <c r="BM1839" s="85"/>
      <c r="BN1839" s="85"/>
      <c r="BO1839" s="85"/>
      <c r="BP1839" s="85"/>
      <c r="BQ1839" s="85"/>
    </row>
    <row r="1840" spans="14:69" s="27" customFormat="1">
      <c r="N1840" s="32"/>
      <c r="AD1840" s="32"/>
      <c r="AH1840" s="85"/>
      <c r="AI1840" s="85"/>
      <c r="AJ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  <c r="BD1840" s="85"/>
      <c r="BE1840" s="85"/>
      <c r="BF1840" s="85"/>
      <c r="BG1840" s="85"/>
      <c r="BH1840" s="85"/>
      <c r="BI1840" s="85"/>
      <c r="BJ1840" s="85"/>
      <c r="BK1840" s="85"/>
      <c r="BL1840" s="85"/>
      <c r="BM1840" s="85"/>
      <c r="BN1840" s="85"/>
      <c r="BO1840" s="85"/>
      <c r="BP1840" s="85"/>
      <c r="BQ1840" s="85"/>
    </row>
    <row r="1841" spans="14:69" s="27" customFormat="1">
      <c r="N1841" s="32"/>
      <c r="AD1841" s="32"/>
      <c r="AH1841" s="85"/>
      <c r="AI1841" s="85"/>
      <c r="AJ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  <c r="BD1841" s="85"/>
      <c r="BE1841" s="85"/>
      <c r="BF1841" s="85"/>
      <c r="BG1841" s="85"/>
      <c r="BH1841" s="85"/>
      <c r="BI1841" s="85"/>
      <c r="BJ1841" s="85"/>
      <c r="BK1841" s="85"/>
      <c r="BL1841" s="85"/>
      <c r="BM1841" s="85"/>
      <c r="BN1841" s="85"/>
      <c r="BO1841" s="85"/>
      <c r="BP1841" s="85"/>
      <c r="BQ1841" s="85"/>
    </row>
    <row r="1842" spans="14:69" s="27" customFormat="1">
      <c r="N1842" s="32"/>
      <c r="AD1842" s="32"/>
      <c r="AH1842" s="85"/>
      <c r="AI1842" s="85"/>
      <c r="AJ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  <c r="BD1842" s="85"/>
      <c r="BE1842" s="85"/>
      <c r="BF1842" s="85"/>
      <c r="BG1842" s="85"/>
      <c r="BH1842" s="85"/>
      <c r="BI1842" s="85"/>
      <c r="BJ1842" s="85"/>
      <c r="BK1842" s="85"/>
      <c r="BL1842" s="85"/>
      <c r="BM1842" s="85"/>
      <c r="BN1842" s="85"/>
      <c r="BO1842" s="85"/>
      <c r="BP1842" s="85"/>
      <c r="BQ1842" s="85"/>
    </row>
    <row r="1843" spans="14:69" s="27" customFormat="1">
      <c r="N1843" s="32"/>
      <c r="AD1843" s="32"/>
      <c r="AH1843" s="85"/>
      <c r="AI1843" s="85"/>
      <c r="AJ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  <c r="BD1843" s="85"/>
      <c r="BE1843" s="85"/>
      <c r="BF1843" s="85"/>
      <c r="BG1843" s="85"/>
      <c r="BH1843" s="85"/>
      <c r="BI1843" s="85"/>
      <c r="BJ1843" s="85"/>
      <c r="BK1843" s="85"/>
      <c r="BL1843" s="85"/>
      <c r="BM1843" s="85"/>
      <c r="BN1843" s="85"/>
      <c r="BO1843" s="85"/>
      <c r="BP1843" s="85"/>
      <c r="BQ1843" s="85"/>
    </row>
    <row r="1844" spans="14:69" s="27" customFormat="1">
      <c r="N1844" s="32"/>
      <c r="AD1844" s="32"/>
      <c r="AH1844" s="85"/>
      <c r="AI1844" s="85"/>
      <c r="AJ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  <c r="BD1844" s="85"/>
      <c r="BE1844" s="85"/>
      <c r="BF1844" s="85"/>
      <c r="BG1844" s="85"/>
      <c r="BH1844" s="85"/>
      <c r="BI1844" s="85"/>
      <c r="BJ1844" s="85"/>
      <c r="BK1844" s="85"/>
      <c r="BL1844" s="85"/>
      <c r="BM1844" s="85"/>
      <c r="BN1844" s="85"/>
      <c r="BO1844" s="85"/>
      <c r="BP1844" s="85"/>
      <c r="BQ1844" s="85"/>
    </row>
    <row r="1845" spans="14:69" s="27" customFormat="1">
      <c r="N1845" s="32"/>
      <c r="AD1845" s="32"/>
      <c r="AH1845" s="85"/>
      <c r="AI1845" s="85"/>
      <c r="AJ1845" s="85"/>
      <c r="AL1845" s="85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  <c r="AZ1845" s="85"/>
      <c r="BA1845" s="85"/>
      <c r="BB1845" s="85"/>
      <c r="BC1845" s="85"/>
      <c r="BD1845" s="85"/>
      <c r="BE1845" s="85"/>
      <c r="BF1845" s="85"/>
      <c r="BG1845" s="85"/>
      <c r="BH1845" s="85"/>
      <c r="BI1845" s="85"/>
      <c r="BJ1845" s="85"/>
      <c r="BK1845" s="85"/>
      <c r="BL1845" s="85"/>
      <c r="BM1845" s="85"/>
      <c r="BN1845" s="85"/>
      <c r="BO1845" s="85"/>
      <c r="BP1845" s="85"/>
      <c r="BQ1845" s="85"/>
    </row>
    <row r="1846" spans="14:69" s="27" customFormat="1">
      <c r="N1846" s="32"/>
      <c r="AD1846" s="32"/>
      <c r="AH1846" s="85"/>
      <c r="AI1846" s="85"/>
      <c r="AJ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  <c r="BD1846" s="85"/>
      <c r="BE1846" s="85"/>
      <c r="BF1846" s="85"/>
      <c r="BG1846" s="85"/>
      <c r="BH1846" s="85"/>
      <c r="BI1846" s="85"/>
      <c r="BJ1846" s="85"/>
      <c r="BK1846" s="85"/>
      <c r="BL1846" s="85"/>
      <c r="BM1846" s="85"/>
      <c r="BN1846" s="85"/>
      <c r="BO1846" s="85"/>
      <c r="BP1846" s="85"/>
      <c r="BQ1846" s="85"/>
    </row>
    <row r="1847" spans="14:69" s="27" customFormat="1">
      <c r="N1847" s="32"/>
      <c r="AD1847" s="32"/>
      <c r="AH1847" s="85"/>
      <c r="AI1847" s="85"/>
      <c r="AJ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  <c r="BD1847" s="85"/>
      <c r="BE1847" s="85"/>
      <c r="BF1847" s="85"/>
      <c r="BG1847" s="85"/>
      <c r="BH1847" s="85"/>
      <c r="BI1847" s="85"/>
      <c r="BJ1847" s="85"/>
      <c r="BK1847" s="85"/>
      <c r="BL1847" s="85"/>
      <c r="BM1847" s="85"/>
      <c r="BN1847" s="85"/>
      <c r="BO1847" s="85"/>
      <c r="BP1847" s="85"/>
      <c r="BQ1847" s="85"/>
    </row>
    <row r="1848" spans="14:69" s="27" customFormat="1">
      <c r="N1848" s="32"/>
      <c r="AD1848" s="32"/>
      <c r="AH1848" s="85"/>
      <c r="AI1848" s="85"/>
      <c r="AJ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  <c r="BD1848" s="85"/>
      <c r="BE1848" s="85"/>
      <c r="BF1848" s="85"/>
      <c r="BG1848" s="85"/>
      <c r="BH1848" s="85"/>
      <c r="BI1848" s="85"/>
      <c r="BJ1848" s="85"/>
      <c r="BK1848" s="85"/>
      <c r="BL1848" s="85"/>
      <c r="BM1848" s="85"/>
      <c r="BN1848" s="85"/>
      <c r="BO1848" s="85"/>
      <c r="BP1848" s="85"/>
      <c r="BQ1848" s="85"/>
    </row>
    <row r="1849" spans="14:69" s="27" customFormat="1">
      <c r="N1849" s="32"/>
      <c r="AD1849" s="32"/>
      <c r="AH1849" s="85"/>
      <c r="AI1849" s="85"/>
      <c r="AJ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  <c r="BD1849" s="85"/>
      <c r="BE1849" s="85"/>
      <c r="BF1849" s="85"/>
      <c r="BG1849" s="85"/>
      <c r="BH1849" s="85"/>
      <c r="BI1849" s="85"/>
      <c r="BJ1849" s="85"/>
      <c r="BK1849" s="85"/>
      <c r="BL1849" s="85"/>
      <c r="BM1849" s="85"/>
      <c r="BN1849" s="85"/>
      <c r="BO1849" s="85"/>
      <c r="BP1849" s="85"/>
      <c r="BQ1849" s="85"/>
    </row>
    <row r="1850" spans="14:69" s="27" customFormat="1">
      <c r="N1850" s="32"/>
      <c r="AD1850" s="32"/>
      <c r="AH1850" s="85"/>
      <c r="AI1850" s="85"/>
      <c r="AJ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  <c r="BD1850" s="85"/>
      <c r="BE1850" s="85"/>
      <c r="BF1850" s="85"/>
      <c r="BG1850" s="85"/>
      <c r="BH1850" s="85"/>
      <c r="BI1850" s="85"/>
      <c r="BJ1850" s="85"/>
      <c r="BK1850" s="85"/>
      <c r="BL1850" s="85"/>
      <c r="BM1850" s="85"/>
      <c r="BN1850" s="85"/>
      <c r="BO1850" s="85"/>
      <c r="BP1850" s="85"/>
      <c r="BQ1850" s="85"/>
    </row>
    <row r="1851" spans="14:69" s="27" customFormat="1">
      <c r="N1851" s="32"/>
      <c r="AD1851" s="32"/>
      <c r="AH1851" s="85"/>
      <c r="AI1851" s="85"/>
      <c r="AJ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  <c r="BD1851" s="85"/>
      <c r="BE1851" s="85"/>
      <c r="BF1851" s="85"/>
      <c r="BG1851" s="85"/>
      <c r="BH1851" s="85"/>
      <c r="BI1851" s="85"/>
      <c r="BJ1851" s="85"/>
      <c r="BK1851" s="85"/>
      <c r="BL1851" s="85"/>
      <c r="BM1851" s="85"/>
      <c r="BN1851" s="85"/>
      <c r="BO1851" s="85"/>
      <c r="BP1851" s="85"/>
      <c r="BQ1851" s="85"/>
    </row>
    <row r="1852" spans="14:69" s="27" customFormat="1">
      <c r="N1852" s="32"/>
      <c r="AD1852" s="32"/>
      <c r="AH1852" s="85"/>
      <c r="AI1852" s="85"/>
      <c r="AJ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  <c r="BD1852" s="85"/>
      <c r="BE1852" s="85"/>
      <c r="BF1852" s="85"/>
      <c r="BG1852" s="85"/>
      <c r="BH1852" s="85"/>
      <c r="BI1852" s="85"/>
      <c r="BJ1852" s="85"/>
      <c r="BK1852" s="85"/>
      <c r="BL1852" s="85"/>
      <c r="BM1852" s="85"/>
      <c r="BN1852" s="85"/>
      <c r="BO1852" s="85"/>
      <c r="BP1852" s="85"/>
      <c r="BQ1852" s="85"/>
    </row>
    <row r="1853" spans="14:69" s="27" customFormat="1">
      <c r="N1853" s="32"/>
      <c r="AD1853" s="32"/>
      <c r="AH1853" s="85"/>
      <c r="AI1853" s="85"/>
      <c r="AJ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  <c r="BD1853" s="85"/>
      <c r="BE1853" s="85"/>
      <c r="BF1853" s="85"/>
      <c r="BG1853" s="85"/>
      <c r="BH1853" s="85"/>
      <c r="BI1853" s="85"/>
      <c r="BJ1853" s="85"/>
      <c r="BK1853" s="85"/>
      <c r="BL1853" s="85"/>
      <c r="BM1853" s="85"/>
      <c r="BN1853" s="85"/>
      <c r="BO1853" s="85"/>
      <c r="BP1853" s="85"/>
      <c r="BQ1853" s="85"/>
    </row>
    <row r="1854" spans="14:69" s="27" customFormat="1">
      <c r="N1854" s="32"/>
      <c r="AD1854" s="32"/>
      <c r="AH1854" s="85"/>
      <c r="AI1854" s="85"/>
      <c r="AJ1854" s="85"/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5"/>
      <c r="BC1854" s="85"/>
      <c r="BD1854" s="85"/>
      <c r="BE1854" s="85"/>
      <c r="BF1854" s="85"/>
      <c r="BG1854" s="85"/>
      <c r="BH1854" s="85"/>
      <c r="BI1854" s="85"/>
      <c r="BJ1854" s="85"/>
      <c r="BK1854" s="85"/>
      <c r="BL1854" s="85"/>
      <c r="BM1854" s="85"/>
      <c r="BN1854" s="85"/>
      <c r="BO1854" s="85"/>
      <c r="BP1854" s="85"/>
      <c r="BQ1854" s="85"/>
    </row>
    <row r="1855" spans="14:69" s="27" customFormat="1">
      <c r="N1855" s="32"/>
      <c r="AD1855" s="32"/>
      <c r="AH1855" s="85"/>
      <c r="AI1855" s="85"/>
      <c r="AJ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  <c r="BD1855" s="85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</row>
    <row r="1856" spans="14:69" s="27" customFormat="1">
      <c r="N1856" s="32"/>
      <c r="AD1856" s="32"/>
      <c r="AH1856" s="85"/>
      <c r="AI1856" s="85"/>
      <c r="AJ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  <c r="BD1856" s="85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</row>
    <row r="1857" spans="14:69" s="27" customFormat="1">
      <c r="N1857" s="32"/>
      <c r="AD1857" s="32"/>
      <c r="AH1857" s="85"/>
      <c r="AI1857" s="85"/>
      <c r="AJ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  <c r="BD1857" s="85"/>
      <c r="BE1857" s="85"/>
      <c r="BF1857" s="85"/>
      <c r="BG1857" s="85"/>
      <c r="BH1857" s="85"/>
      <c r="BI1857" s="85"/>
      <c r="BJ1857" s="85"/>
      <c r="BK1857" s="85"/>
      <c r="BL1857" s="85"/>
      <c r="BM1857" s="85"/>
      <c r="BN1857" s="85"/>
      <c r="BO1857" s="85"/>
      <c r="BP1857" s="85"/>
      <c r="BQ1857" s="85"/>
    </row>
    <row r="1858" spans="14:69" s="27" customFormat="1">
      <c r="N1858" s="32"/>
      <c r="AD1858" s="32"/>
      <c r="AH1858" s="85"/>
      <c r="AI1858" s="85"/>
      <c r="AJ1858" s="85"/>
      <c r="AL1858" s="85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  <c r="AZ1858" s="85"/>
      <c r="BA1858" s="85"/>
      <c r="BB1858" s="85"/>
      <c r="BC1858" s="85"/>
      <c r="BD1858" s="85"/>
      <c r="BE1858" s="85"/>
      <c r="BF1858" s="85"/>
      <c r="BG1858" s="85"/>
      <c r="BH1858" s="85"/>
      <c r="BI1858" s="85"/>
      <c r="BJ1858" s="85"/>
      <c r="BK1858" s="85"/>
      <c r="BL1858" s="85"/>
      <c r="BM1858" s="85"/>
      <c r="BN1858" s="85"/>
      <c r="BO1858" s="85"/>
      <c r="BP1858" s="85"/>
      <c r="BQ1858" s="85"/>
    </row>
    <row r="1859" spans="14:69" s="27" customFormat="1">
      <c r="N1859" s="32"/>
      <c r="AD1859" s="32"/>
      <c r="AH1859" s="85"/>
      <c r="AI1859" s="85"/>
      <c r="AJ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  <c r="BD1859" s="85"/>
      <c r="BE1859" s="85"/>
      <c r="BF1859" s="85"/>
      <c r="BG1859" s="85"/>
      <c r="BH1859" s="85"/>
      <c r="BI1859" s="85"/>
      <c r="BJ1859" s="85"/>
      <c r="BK1859" s="85"/>
      <c r="BL1859" s="85"/>
      <c r="BM1859" s="85"/>
      <c r="BN1859" s="85"/>
      <c r="BO1859" s="85"/>
      <c r="BP1859" s="85"/>
      <c r="BQ1859" s="85"/>
    </row>
    <row r="1860" spans="14:69" s="27" customFormat="1">
      <c r="N1860" s="32"/>
      <c r="AD1860" s="32"/>
      <c r="AH1860" s="85"/>
      <c r="AI1860" s="85"/>
      <c r="AJ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  <c r="BD1860" s="85"/>
      <c r="BE1860" s="85"/>
      <c r="BF1860" s="85"/>
      <c r="BG1860" s="85"/>
      <c r="BH1860" s="85"/>
      <c r="BI1860" s="85"/>
      <c r="BJ1860" s="85"/>
      <c r="BK1860" s="85"/>
      <c r="BL1860" s="85"/>
      <c r="BM1860" s="85"/>
      <c r="BN1860" s="85"/>
      <c r="BO1860" s="85"/>
      <c r="BP1860" s="85"/>
      <c r="BQ1860" s="85"/>
    </row>
    <row r="1861" spans="14:69" s="27" customFormat="1">
      <c r="N1861" s="32"/>
      <c r="AD1861" s="32"/>
      <c r="AH1861" s="85"/>
      <c r="AI1861" s="85"/>
      <c r="AJ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  <c r="BD1861" s="85"/>
      <c r="BE1861" s="85"/>
      <c r="BF1861" s="85"/>
      <c r="BG1861" s="85"/>
      <c r="BH1861" s="85"/>
      <c r="BI1861" s="85"/>
      <c r="BJ1861" s="85"/>
      <c r="BK1861" s="85"/>
      <c r="BL1861" s="85"/>
      <c r="BM1861" s="85"/>
      <c r="BN1861" s="85"/>
      <c r="BO1861" s="85"/>
      <c r="BP1861" s="85"/>
      <c r="BQ1861" s="85"/>
    </row>
    <row r="1862" spans="14:69" s="27" customFormat="1">
      <c r="N1862" s="32"/>
      <c r="AD1862" s="32"/>
      <c r="AH1862" s="85"/>
      <c r="AI1862" s="85"/>
      <c r="AJ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  <c r="BD1862" s="85"/>
      <c r="BE1862" s="85"/>
      <c r="BF1862" s="85"/>
      <c r="BG1862" s="85"/>
      <c r="BH1862" s="85"/>
      <c r="BI1862" s="85"/>
      <c r="BJ1862" s="85"/>
      <c r="BK1862" s="85"/>
      <c r="BL1862" s="85"/>
      <c r="BM1862" s="85"/>
      <c r="BN1862" s="85"/>
      <c r="BO1862" s="85"/>
      <c r="BP1862" s="85"/>
      <c r="BQ1862" s="85"/>
    </row>
    <row r="1863" spans="14:69" s="27" customFormat="1">
      <c r="N1863" s="32"/>
      <c r="AD1863" s="32"/>
      <c r="AH1863" s="85"/>
      <c r="AI1863" s="85"/>
      <c r="AJ1863" s="85"/>
      <c r="AL1863" s="85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  <c r="BD1863" s="85"/>
      <c r="BE1863" s="85"/>
      <c r="BF1863" s="85"/>
      <c r="BG1863" s="85"/>
      <c r="BH1863" s="85"/>
      <c r="BI1863" s="85"/>
      <c r="BJ1863" s="85"/>
      <c r="BK1863" s="85"/>
      <c r="BL1863" s="85"/>
      <c r="BM1863" s="85"/>
      <c r="BN1863" s="85"/>
      <c r="BO1863" s="85"/>
      <c r="BP1863" s="85"/>
      <c r="BQ1863" s="85"/>
    </row>
    <row r="1864" spans="14:69" s="27" customFormat="1">
      <c r="N1864" s="32"/>
      <c r="AD1864" s="32"/>
      <c r="AH1864" s="85"/>
      <c r="AI1864" s="85"/>
      <c r="AJ1864" s="85"/>
      <c r="AL1864" s="85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  <c r="BD1864" s="85"/>
      <c r="BE1864" s="85"/>
      <c r="BF1864" s="85"/>
      <c r="BG1864" s="85"/>
      <c r="BH1864" s="85"/>
      <c r="BI1864" s="85"/>
      <c r="BJ1864" s="85"/>
      <c r="BK1864" s="85"/>
      <c r="BL1864" s="85"/>
      <c r="BM1864" s="85"/>
      <c r="BN1864" s="85"/>
      <c r="BO1864" s="85"/>
      <c r="BP1864" s="85"/>
      <c r="BQ1864" s="85"/>
    </row>
    <row r="1865" spans="14:69" s="27" customFormat="1">
      <c r="N1865" s="32"/>
      <c r="AD1865" s="32"/>
      <c r="AH1865" s="85"/>
      <c r="AI1865" s="85"/>
      <c r="AJ1865" s="85"/>
      <c r="AL1865" s="85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  <c r="BD1865" s="85"/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85"/>
      <c r="BQ1865" s="85"/>
    </row>
    <row r="1866" spans="14:69" s="27" customFormat="1">
      <c r="N1866" s="32"/>
      <c r="AD1866" s="32"/>
      <c r="AH1866" s="85"/>
      <c r="AI1866" s="85"/>
      <c r="AJ1866" s="85"/>
      <c r="AL1866" s="85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  <c r="BD1866" s="85"/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85"/>
      <c r="BQ1866" s="85"/>
    </row>
    <row r="1867" spans="14:69" s="27" customFormat="1">
      <c r="N1867" s="32"/>
      <c r="AD1867" s="32"/>
      <c r="AH1867" s="85"/>
      <c r="AI1867" s="85"/>
      <c r="AJ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85"/>
      <c r="BQ1867" s="85"/>
    </row>
    <row r="1868" spans="14:69" s="27" customFormat="1">
      <c r="N1868" s="32"/>
      <c r="AD1868" s="32"/>
      <c r="AH1868" s="85"/>
      <c r="AI1868" s="85"/>
      <c r="AJ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85"/>
      <c r="BQ1868" s="85"/>
    </row>
    <row r="1869" spans="14:69" s="27" customFormat="1">
      <c r="N1869" s="32"/>
      <c r="AD1869" s="32"/>
      <c r="AH1869" s="85"/>
      <c r="AI1869" s="85"/>
      <c r="AJ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85"/>
      <c r="BQ1869" s="85"/>
    </row>
    <row r="1870" spans="14:69" s="27" customFormat="1">
      <c r="N1870" s="32"/>
      <c r="AD1870" s="32"/>
      <c r="AH1870" s="85"/>
      <c r="AI1870" s="85"/>
      <c r="AJ1870" s="85"/>
      <c r="AL1870" s="85"/>
      <c r="AM1870" s="85"/>
      <c r="AN1870" s="85"/>
      <c r="AO1870" s="85"/>
      <c r="AP1870" s="85"/>
      <c r="AQ1870" s="85"/>
      <c r="AR1870" s="85"/>
      <c r="AS1870" s="85"/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5"/>
      <c r="BD1870" s="85"/>
      <c r="BE1870" s="85"/>
      <c r="BF1870" s="85"/>
      <c r="BG1870" s="85"/>
      <c r="BH1870" s="85"/>
      <c r="BI1870" s="85"/>
      <c r="BJ1870" s="85"/>
      <c r="BK1870" s="85"/>
      <c r="BL1870" s="85"/>
      <c r="BM1870" s="85"/>
      <c r="BN1870" s="85"/>
      <c r="BO1870" s="85"/>
      <c r="BP1870" s="85"/>
      <c r="BQ1870" s="85"/>
    </row>
    <row r="1871" spans="14:69" s="27" customFormat="1">
      <c r="N1871" s="32"/>
      <c r="AD1871" s="32"/>
      <c r="AH1871" s="85"/>
      <c r="AI1871" s="85"/>
      <c r="AJ1871" s="85"/>
      <c r="AL1871" s="85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  <c r="BD1871" s="85"/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85"/>
      <c r="BQ1871" s="85"/>
    </row>
    <row r="1872" spans="14:69" s="27" customFormat="1">
      <c r="N1872" s="32"/>
      <c r="AD1872" s="32"/>
      <c r="AH1872" s="85"/>
      <c r="AI1872" s="85"/>
      <c r="AJ1872" s="85"/>
      <c r="AL1872" s="85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  <c r="BD1872" s="85"/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85"/>
      <c r="BQ1872" s="85"/>
    </row>
    <row r="1873" spans="14:69" s="27" customFormat="1">
      <c r="N1873" s="32"/>
      <c r="AD1873" s="32"/>
      <c r="AH1873" s="85"/>
      <c r="AI1873" s="85"/>
      <c r="AJ1873" s="85"/>
      <c r="AL1873" s="85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  <c r="BD1873" s="85"/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85"/>
      <c r="BQ1873" s="85"/>
    </row>
    <row r="1874" spans="14:69" s="27" customFormat="1">
      <c r="N1874" s="32"/>
      <c r="AD1874" s="32"/>
      <c r="AH1874" s="85"/>
      <c r="AI1874" s="85"/>
      <c r="AJ1874" s="85"/>
      <c r="AL1874" s="85"/>
      <c r="AM1874" s="85"/>
      <c r="AN1874" s="85"/>
      <c r="AO1874" s="85"/>
      <c r="AP1874" s="85"/>
      <c r="AQ1874" s="85"/>
      <c r="AR1874" s="85"/>
      <c r="AS1874" s="85"/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5"/>
      <c r="BD1874" s="85"/>
      <c r="BE1874" s="85"/>
      <c r="BF1874" s="85"/>
      <c r="BG1874" s="85"/>
      <c r="BH1874" s="85"/>
      <c r="BI1874" s="85"/>
      <c r="BJ1874" s="85"/>
      <c r="BK1874" s="85"/>
      <c r="BL1874" s="85"/>
      <c r="BM1874" s="85"/>
      <c r="BN1874" s="85"/>
      <c r="BO1874" s="85"/>
      <c r="BP1874" s="85"/>
      <c r="BQ1874" s="85"/>
    </row>
    <row r="1875" spans="14:69" s="27" customFormat="1">
      <c r="N1875" s="32"/>
      <c r="AD1875" s="32"/>
      <c r="AH1875" s="85"/>
      <c r="AI1875" s="85"/>
      <c r="AJ1875" s="85"/>
      <c r="AL1875" s="85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  <c r="BD1875" s="85"/>
      <c r="BE1875" s="85"/>
      <c r="BF1875" s="85"/>
      <c r="BG1875" s="85"/>
      <c r="BH1875" s="85"/>
      <c r="BI1875" s="85"/>
      <c r="BJ1875" s="85"/>
      <c r="BK1875" s="85"/>
      <c r="BL1875" s="85"/>
      <c r="BM1875" s="85"/>
      <c r="BN1875" s="85"/>
      <c r="BO1875" s="85"/>
      <c r="BP1875" s="85"/>
      <c r="BQ1875" s="85"/>
    </row>
    <row r="1876" spans="14:69" s="27" customFormat="1">
      <c r="N1876" s="32"/>
      <c r="AD1876" s="32"/>
      <c r="AH1876" s="85"/>
      <c r="AI1876" s="85"/>
      <c r="AJ1876" s="85"/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  <c r="BD1876" s="85"/>
      <c r="BE1876" s="85"/>
      <c r="BF1876" s="85"/>
      <c r="BG1876" s="85"/>
      <c r="BH1876" s="85"/>
      <c r="BI1876" s="85"/>
      <c r="BJ1876" s="85"/>
      <c r="BK1876" s="85"/>
      <c r="BL1876" s="85"/>
      <c r="BM1876" s="85"/>
      <c r="BN1876" s="85"/>
      <c r="BO1876" s="85"/>
      <c r="BP1876" s="85"/>
      <c r="BQ1876" s="85"/>
    </row>
    <row r="1877" spans="14:69" s="27" customFormat="1">
      <c r="N1877" s="32"/>
      <c r="AD1877" s="32"/>
      <c r="AH1877" s="85"/>
      <c r="AI1877" s="85"/>
      <c r="AJ1877" s="85"/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  <c r="BD1877" s="85"/>
      <c r="BE1877" s="85"/>
      <c r="BF1877" s="85"/>
      <c r="BG1877" s="85"/>
      <c r="BH1877" s="85"/>
      <c r="BI1877" s="85"/>
      <c r="BJ1877" s="85"/>
      <c r="BK1877" s="85"/>
      <c r="BL1877" s="85"/>
      <c r="BM1877" s="85"/>
      <c r="BN1877" s="85"/>
      <c r="BO1877" s="85"/>
      <c r="BP1877" s="85"/>
      <c r="BQ1877" s="85"/>
    </row>
    <row r="1878" spans="14:69" s="27" customFormat="1">
      <c r="N1878" s="32"/>
      <c r="AD1878" s="32"/>
      <c r="AH1878" s="85"/>
      <c r="AI1878" s="85"/>
      <c r="AJ1878" s="85"/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  <c r="BD1878" s="85"/>
      <c r="BE1878" s="85"/>
      <c r="BF1878" s="85"/>
      <c r="BG1878" s="85"/>
      <c r="BH1878" s="85"/>
      <c r="BI1878" s="85"/>
      <c r="BJ1878" s="85"/>
      <c r="BK1878" s="85"/>
      <c r="BL1878" s="85"/>
      <c r="BM1878" s="85"/>
      <c r="BN1878" s="85"/>
      <c r="BO1878" s="85"/>
      <c r="BP1878" s="85"/>
      <c r="BQ1878" s="85"/>
    </row>
    <row r="1879" spans="14:69" s="27" customFormat="1">
      <c r="N1879" s="32"/>
      <c r="AD1879" s="32"/>
      <c r="AH1879" s="85"/>
      <c r="AI1879" s="85"/>
      <c r="AJ1879" s="85"/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  <c r="BD1879" s="85"/>
      <c r="BE1879" s="85"/>
      <c r="BF1879" s="85"/>
      <c r="BG1879" s="85"/>
      <c r="BH1879" s="85"/>
      <c r="BI1879" s="85"/>
      <c r="BJ1879" s="85"/>
      <c r="BK1879" s="85"/>
      <c r="BL1879" s="85"/>
      <c r="BM1879" s="85"/>
      <c r="BN1879" s="85"/>
      <c r="BO1879" s="85"/>
      <c r="BP1879" s="85"/>
      <c r="BQ1879" s="85"/>
    </row>
    <row r="1880" spans="14:69" s="27" customFormat="1">
      <c r="N1880" s="32"/>
      <c r="AD1880" s="32"/>
      <c r="AH1880" s="85"/>
      <c r="AI1880" s="85"/>
      <c r="AJ1880" s="85"/>
      <c r="AL1880" s="85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5"/>
      <c r="BK1880" s="85"/>
      <c r="BL1880" s="85"/>
      <c r="BM1880" s="85"/>
      <c r="BN1880" s="85"/>
      <c r="BO1880" s="85"/>
      <c r="BP1880" s="85"/>
      <c r="BQ1880" s="85"/>
    </row>
    <row r="1881" spans="14:69" s="27" customFormat="1">
      <c r="N1881" s="32"/>
      <c r="AD1881" s="32"/>
      <c r="AH1881" s="85"/>
      <c r="AI1881" s="85"/>
      <c r="AJ1881" s="85"/>
      <c r="AL1881" s="85"/>
      <c r="AM1881" s="85"/>
      <c r="AN1881" s="85"/>
      <c r="AO1881" s="85"/>
      <c r="AP1881" s="85"/>
      <c r="AQ1881" s="85"/>
      <c r="AR1881" s="85"/>
      <c r="AS1881" s="85"/>
      <c r="AT1881" s="85"/>
      <c r="AU1881" s="85"/>
      <c r="AV1881" s="85"/>
      <c r="AW1881" s="85"/>
      <c r="AX1881" s="85"/>
      <c r="AY1881" s="85"/>
      <c r="AZ1881" s="85"/>
      <c r="BA1881" s="85"/>
      <c r="BB1881" s="85"/>
      <c r="BC1881" s="85"/>
      <c r="BD1881" s="85"/>
      <c r="BE1881" s="85"/>
      <c r="BF1881" s="85"/>
      <c r="BG1881" s="85"/>
      <c r="BH1881" s="85"/>
      <c r="BI1881" s="85"/>
      <c r="BJ1881" s="85"/>
      <c r="BK1881" s="85"/>
      <c r="BL1881" s="85"/>
      <c r="BM1881" s="85"/>
      <c r="BN1881" s="85"/>
      <c r="BO1881" s="85"/>
      <c r="BP1881" s="85"/>
      <c r="BQ1881" s="85"/>
    </row>
    <row r="1882" spans="14:69" s="27" customFormat="1">
      <c r="N1882" s="32"/>
      <c r="AD1882" s="32"/>
      <c r="AH1882" s="85"/>
      <c r="AI1882" s="85"/>
      <c r="AJ1882" s="85"/>
      <c r="AL1882" s="85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5"/>
      <c r="BK1882" s="85"/>
      <c r="BL1882" s="85"/>
      <c r="BM1882" s="85"/>
      <c r="BN1882" s="85"/>
      <c r="BO1882" s="85"/>
      <c r="BP1882" s="85"/>
      <c r="BQ1882" s="85"/>
    </row>
    <row r="1883" spans="14:69" s="27" customFormat="1">
      <c r="N1883" s="32"/>
      <c r="AD1883" s="32"/>
      <c r="AH1883" s="85"/>
      <c r="AI1883" s="85"/>
      <c r="AJ1883" s="85"/>
      <c r="AL1883" s="85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  <c r="BD1883" s="85"/>
      <c r="BE1883" s="85"/>
      <c r="BF1883" s="85"/>
      <c r="BG1883" s="85"/>
      <c r="BH1883" s="85"/>
      <c r="BI1883" s="85"/>
      <c r="BJ1883" s="85"/>
      <c r="BK1883" s="85"/>
      <c r="BL1883" s="85"/>
      <c r="BM1883" s="85"/>
      <c r="BN1883" s="85"/>
      <c r="BO1883" s="85"/>
      <c r="BP1883" s="85"/>
      <c r="BQ1883" s="85"/>
    </row>
    <row r="1884" spans="14:69" s="27" customFormat="1">
      <c r="N1884" s="32"/>
      <c r="AD1884" s="32"/>
      <c r="AH1884" s="85"/>
      <c r="AI1884" s="85"/>
      <c r="AJ1884" s="85"/>
      <c r="AL1884" s="85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  <c r="BD1884" s="85"/>
      <c r="BE1884" s="85"/>
      <c r="BF1884" s="85"/>
      <c r="BG1884" s="85"/>
      <c r="BH1884" s="85"/>
      <c r="BI1884" s="85"/>
      <c r="BJ1884" s="85"/>
      <c r="BK1884" s="85"/>
      <c r="BL1884" s="85"/>
      <c r="BM1884" s="85"/>
      <c r="BN1884" s="85"/>
      <c r="BO1884" s="85"/>
      <c r="BP1884" s="85"/>
      <c r="BQ1884" s="85"/>
    </row>
    <row r="1885" spans="14:69" s="27" customFormat="1">
      <c r="N1885" s="32"/>
      <c r="AD1885" s="32"/>
      <c r="AH1885" s="85"/>
      <c r="AI1885" s="85"/>
      <c r="AJ1885" s="85"/>
      <c r="AL1885" s="85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  <c r="BD1885" s="85"/>
      <c r="BE1885" s="85"/>
      <c r="BF1885" s="85"/>
      <c r="BG1885" s="85"/>
      <c r="BH1885" s="85"/>
      <c r="BI1885" s="85"/>
      <c r="BJ1885" s="85"/>
      <c r="BK1885" s="85"/>
      <c r="BL1885" s="85"/>
      <c r="BM1885" s="85"/>
      <c r="BN1885" s="85"/>
      <c r="BO1885" s="85"/>
      <c r="BP1885" s="85"/>
      <c r="BQ1885" s="85"/>
    </row>
    <row r="1886" spans="14:69" s="27" customFormat="1">
      <c r="N1886" s="32"/>
      <c r="AD1886" s="32"/>
      <c r="AH1886" s="85"/>
      <c r="AI1886" s="85"/>
      <c r="AJ1886" s="85"/>
      <c r="AL1886" s="85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  <c r="BD1886" s="85"/>
      <c r="BE1886" s="85"/>
      <c r="BF1886" s="85"/>
      <c r="BG1886" s="85"/>
      <c r="BH1886" s="85"/>
      <c r="BI1886" s="85"/>
      <c r="BJ1886" s="85"/>
      <c r="BK1886" s="85"/>
      <c r="BL1886" s="85"/>
      <c r="BM1886" s="85"/>
      <c r="BN1886" s="85"/>
      <c r="BO1886" s="85"/>
      <c r="BP1886" s="85"/>
      <c r="BQ1886" s="85"/>
    </row>
    <row r="1887" spans="14:69" s="27" customFormat="1">
      <c r="N1887" s="32"/>
      <c r="AD1887" s="32"/>
      <c r="AH1887" s="85"/>
      <c r="AI1887" s="85"/>
      <c r="AJ1887" s="85"/>
      <c r="AL1887" s="85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  <c r="BD1887" s="85"/>
      <c r="BE1887" s="85"/>
      <c r="BF1887" s="85"/>
      <c r="BG1887" s="85"/>
      <c r="BH1887" s="85"/>
      <c r="BI1887" s="85"/>
      <c r="BJ1887" s="85"/>
      <c r="BK1887" s="85"/>
      <c r="BL1887" s="85"/>
      <c r="BM1887" s="85"/>
      <c r="BN1887" s="85"/>
      <c r="BO1887" s="85"/>
      <c r="BP1887" s="85"/>
      <c r="BQ1887" s="85"/>
    </row>
    <row r="1888" spans="14:69" s="27" customFormat="1">
      <c r="N1888" s="32"/>
      <c r="AD1888" s="32"/>
      <c r="AH1888" s="85"/>
      <c r="AI1888" s="85"/>
      <c r="AJ1888" s="85"/>
      <c r="AL1888" s="85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  <c r="BD1888" s="85"/>
      <c r="BE1888" s="85"/>
      <c r="BF1888" s="85"/>
      <c r="BG1888" s="85"/>
      <c r="BH1888" s="85"/>
      <c r="BI1888" s="85"/>
      <c r="BJ1888" s="85"/>
      <c r="BK1888" s="85"/>
      <c r="BL1888" s="85"/>
      <c r="BM1888" s="85"/>
      <c r="BN1888" s="85"/>
      <c r="BO1888" s="85"/>
      <c r="BP1888" s="85"/>
      <c r="BQ1888" s="85"/>
    </row>
    <row r="1889" spans="14:69" s="27" customFormat="1">
      <c r="N1889" s="32"/>
      <c r="AD1889" s="32"/>
      <c r="AH1889" s="85"/>
      <c r="AI1889" s="85"/>
      <c r="AJ1889" s="85"/>
      <c r="AL1889" s="85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  <c r="BD1889" s="85"/>
      <c r="BE1889" s="85"/>
      <c r="BF1889" s="85"/>
      <c r="BG1889" s="85"/>
      <c r="BH1889" s="85"/>
      <c r="BI1889" s="85"/>
      <c r="BJ1889" s="85"/>
      <c r="BK1889" s="85"/>
      <c r="BL1889" s="85"/>
      <c r="BM1889" s="85"/>
      <c r="BN1889" s="85"/>
      <c r="BO1889" s="85"/>
      <c r="BP1889" s="85"/>
      <c r="BQ1889" s="85"/>
    </row>
    <row r="1890" spans="14:69" s="27" customFormat="1">
      <c r="N1890" s="32"/>
      <c r="AD1890" s="32"/>
      <c r="AH1890" s="85"/>
      <c r="AI1890" s="85"/>
      <c r="AJ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</row>
    <row r="1891" spans="14:69" s="27" customFormat="1">
      <c r="N1891" s="32"/>
      <c r="AD1891" s="32"/>
      <c r="AH1891" s="85"/>
      <c r="AI1891" s="85"/>
      <c r="AJ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</row>
    <row r="1892" spans="14:69" s="27" customFormat="1">
      <c r="N1892" s="32"/>
      <c r="AD1892" s="32"/>
      <c r="AH1892" s="85"/>
      <c r="AI1892" s="85"/>
      <c r="AJ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</row>
    <row r="1893" spans="14:69" s="27" customFormat="1">
      <c r="N1893" s="32"/>
      <c r="AD1893" s="32"/>
      <c r="AH1893" s="85"/>
      <c r="AI1893" s="85"/>
      <c r="AJ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</row>
    <row r="1894" spans="14:69" s="27" customFormat="1">
      <c r="N1894" s="32"/>
      <c r="AD1894" s="32"/>
      <c r="AH1894" s="85"/>
      <c r="AI1894" s="85"/>
      <c r="AJ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</row>
    <row r="1895" spans="14:69" s="27" customFormat="1">
      <c r="N1895" s="32"/>
      <c r="AD1895" s="32"/>
      <c r="AH1895" s="85"/>
      <c r="AI1895" s="85"/>
      <c r="AJ1895" s="85"/>
      <c r="AL1895" s="85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  <c r="BD1895" s="85"/>
      <c r="BE1895" s="85"/>
      <c r="BF1895" s="85"/>
      <c r="BG1895" s="85"/>
      <c r="BH1895" s="85"/>
      <c r="BI1895" s="85"/>
      <c r="BJ1895" s="85"/>
      <c r="BK1895" s="85"/>
      <c r="BL1895" s="85"/>
      <c r="BM1895" s="85"/>
      <c r="BN1895" s="85"/>
      <c r="BO1895" s="85"/>
      <c r="BP1895" s="85"/>
      <c r="BQ1895" s="85"/>
    </row>
    <row r="1896" spans="14:69" s="27" customFormat="1">
      <c r="N1896" s="32"/>
      <c r="AD1896" s="32"/>
      <c r="AH1896" s="85"/>
      <c r="AI1896" s="85"/>
      <c r="AJ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</row>
    <row r="1897" spans="14:69" s="27" customFormat="1">
      <c r="N1897" s="32"/>
      <c r="AD1897" s="32"/>
      <c r="AH1897" s="85"/>
      <c r="AI1897" s="85"/>
      <c r="AJ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</row>
    <row r="1898" spans="14:69" s="27" customFormat="1">
      <c r="N1898" s="32"/>
      <c r="AD1898" s="32"/>
      <c r="AH1898" s="85"/>
      <c r="AI1898" s="85"/>
      <c r="AJ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</row>
    <row r="1899" spans="14:69" s="27" customFormat="1">
      <c r="N1899" s="32"/>
      <c r="AD1899" s="32"/>
      <c r="AH1899" s="85"/>
      <c r="AI1899" s="85"/>
      <c r="AJ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</row>
    <row r="1900" spans="14:69" s="27" customFormat="1">
      <c r="N1900" s="32"/>
      <c r="AD1900" s="32"/>
      <c r="AH1900" s="85"/>
      <c r="AI1900" s="85"/>
      <c r="AJ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</row>
    <row r="1901" spans="14:69" s="27" customFormat="1">
      <c r="N1901" s="32"/>
      <c r="AD1901" s="32"/>
      <c r="AH1901" s="85"/>
      <c r="AI1901" s="85"/>
      <c r="AJ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</row>
    <row r="1902" spans="14:69" s="27" customFormat="1">
      <c r="N1902" s="32"/>
      <c r="AD1902" s="32"/>
      <c r="AH1902" s="85"/>
      <c r="AI1902" s="85"/>
      <c r="AJ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</row>
    <row r="1903" spans="14:69" s="27" customFormat="1">
      <c r="N1903" s="32"/>
      <c r="AD1903" s="32"/>
      <c r="AH1903" s="85"/>
      <c r="AI1903" s="85"/>
      <c r="AJ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</row>
    <row r="1904" spans="14:69" s="27" customFormat="1">
      <c r="N1904" s="32"/>
      <c r="AD1904" s="32"/>
      <c r="AH1904" s="85"/>
      <c r="AI1904" s="85"/>
      <c r="AJ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</row>
    <row r="1905" spans="14:69" s="27" customFormat="1">
      <c r="N1905" s="32"/>
      <c r="AD1905" s="32"/>
      <c r="AH1905" s="85"/>
      <c r="AI1905" s="85"/>
      <c r="AJ1905" s="85"/>
      <c r="AL1905" s="85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  <c r="BD1905" s="85"/>
      <c r="BE1905" s="85"/>
      <c r="BF1905" s="85"/>
      <c r="BG1905" s="85"/>
      <c r="BH1905" s="85"/>
      <c r="BI1905" s="85"/>
      <c r="BJ1905" s="85"/>
      <c r="BK1905" s="85"/>
      <c r="BL1905" s="85"/>
      <c r="BM1905" s="85"/>
      <c r="BN1905" s="85"/>
      <c r="BO1905" s="85"/>
      <c r="BP1905" s="85"/>
      <c r="BQ1905" s="85"/>
    </row>
    <row r="1906" spans="14:69" s="27" customFormat="1">
      <c r="N1906" s="32"/>
      <c r="AD1906" s="32"/>
      <c r="AH1906" s="85"/>
      <c r="AI1906" s="85"/>
      <c r="AJ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</row>
    <row r="1907" spans="14:69" s="27" customFormat="1">
      <c r="N1907" s="32"/>
      <c r="AD1907" s="32"/>
      <c r="AH1907" s="85"/>
      <c r="AI1907" s="85"/>
      <c r="AJ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</row>
    <row r="1908" spans="14:69" s="27" customFormat="1">
      <c r="N1908" s="32"/>
      <c r="AD1908" s="32"/>
      <c r="AH1908" s="85"/>
      <c r="AI1908" s="85"/>
      <c r="AJ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</row>
    <row r="1909" spans="14:69" s="27" customFormat="1">
      <c r="N1909" s="32"/>
      <c r="AD1909" s="32"/>
      <c r="AH1909" s="85"/>
      <c r="AI1909" s="85"/>
      <c r="AJ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</row>
    <row r="1910" spans="14:69" s="27" customFormat="1">
      <c r="N1910" s="32"/>
      <c r="AD1910" s="32"/>
      <c r="AH1910" s="85"/>
      <c r="AI1910" s="85"/>
      <c r="AJ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</row>
    <row r="1911" spans="14:69" s="27" customFormat="1">
      <c r="N1911" s="32"/>
      <c r="AD1911" s="32"/>
      <c r="AH1911" s="85"/>
      <c r="AI1911" s="85"/>
      <c r="AJ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</row>
    <row r="1912" spans="14:69" s="27" customFormat="1">
      <c r="N1912" s="32"/>
      <c r="AD1912" s="32"/>
      <c r="AH1912" s="85"/>
      <c r="AI1912" s="85"/>
      <c r="AJ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</row>
    <row r="1913" spans="14:69" s="27" customFormat="1">
      <c r="N1913" s="32"/>
      <c r="AD1913" s="32"/>
      <c r="AH1913" s="85"/>
      <c r="AI1913" s="85"/>
      <c r="AJ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</row>
    <row r="1914" spans="14:69" s="27" customFormat="1">
      <c r="N1914" s="32"/>
      <c r="AD1914" s="32"/>
      <c r="AH1914" s="85"/>
      <c r="AI1914" s="85"/>
      <c r="AJ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</row>
    <row r="1915" spans="14:69" s="27" customFormat="1">
      <c r="N1915" s="32"/>
      <c r="AD1915" s="32"/>
      <c r="AH1915" s="85"/>
      <c r="AI1915" s="85"/>
      <c r="AJ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</row>
    <row r="1916" spans="14:69" s="27" customFormat="1">
      <c r="N1916" s="32"/>
      <c r="AD1916" s="32"/>
      <c r="AH1916" s="85"/>
      <c r="AI1916" s="85"/>
      <c r="AJ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</row>
    <row r="1917" spans="14:69" s="27" customFormat="1">
      <c r="N1917" s="32"/>
      <c r="AD1917" s="32"/>
      <c r="AH1917" s="85"/>
      <c r="AI1917" s="85"/>
      <c r="AJ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</row>
    <row r="1918" spans="14:69" s="27" customFormat="1">
      <c r="N1918" s="32"/>
      <c r="AD1918" s="32"/>
      <c r="AH1918" s="85"/>
      <c r="AI1918" s="85"/>
      <c r="AJ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</row>
    <row r="1919" spans="14:69" s="27" customFormat="1">
      <c r="N1919" s="32"/>
      <c r="AD1919" s="32"/>
      <c r="AH1919" s="85"/>
      <c r="AI1919" s="85"/>
      <c r="AJ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</row>
    <row r="1920" spans="14:69" s="27" customFormat="1">
      <c r="N1920" s="32"/>
      <c r="AD1920" s="32"/>
      <c r="AH1920" s="85"/>
      <c r="AI1920" s="85"/>
      <c r="AJ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</row>
    <row r="1921" spans="14:69" s="27" customFormat="1">
      <c r="N1921" s="32"/>
      <c r="AD1921" s="32"/>
      <c r="AH1921" s="85"/>
      <c r="AI1921" s="85"/>
      <c r="AJ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</row>
    <row r="1922" spans="14:69" s="27" customFormat="1">
      <c r="N1922" s="32"/>
      <c r="AD1922" s="32"/>
      <c r="AH1922" s="85"/>
      <c r="AI1922" s="85"/>
      <c r="AJ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</row>
    <row r="1923" spans="14:69" s="27" customFormat="1">
      <c r="N1923" s="32"/>
      <c r="AD1923" s="32"/>
      <c r="AH1923" s="85"/>
      <c r="AI1923" s="85"/>
      <c r="AJ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</row>
    <row r="1924" spans="14:69" s="27" customFormat="1">
      <c r="N1924" s="32"/>
      <c r="AD1924" s="32"/>
      <c r="AH1924" s="85"/>
      <c r="AI1924" s="85"/>
      <c r="AJ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</row>
    <row r="1925" spans="14:69" s="27" customFormat="1">
      <c r="N1925" s="32"/>
      <c r="AD1925" s="32"/>
      <c r="AH1925" s="85"/>
      <c r="AI1925" s="85"/>
      <c r="AJ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</row>
    <row r="1926" spans="14:69" s="27" customFormat="1">
      <c r="N1926" s="32"/>
      <c r="AD1926" s="32"/>
      <c r="AH1926" s="85"/>
      <c r="AI1926" s="85"/>
      <c r="AJ1926" s="85"/>
      <c r="AL1926" s="85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5"/>
      <c r="BQ1926" s="85"/>
    </row>
    <row r="1927" spans="14:69" s="27" customFormat="1">
      <c r="N1927" s="32"/>
      <c r="AD1927" s="32"/>
      <c r="AH1927" s="85"/>
      <c r="AI1927" s="85"/>
      <c r="AJ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</row>
    <row r="1928" spans="14:69" s="27" customFormat="1">
      <c r="N1928" s="32"/>
      <c r="AD1928" s="32"/>
      <c r="AH1928" s="85"/>
      <c r="AI1928" s="85"/>
      <c r="AJ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</row>
    <row r="1929" spans="14:69" s="27" customFormat="1">
      <c r="N1929" s="32"/>
      <c r="AD1929" s="32"/>
      <c r="AH1929" s="85"/>
      <c r="AI1929" s="85"/>
      <c r="AJ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</row>
    <row r="1930" spans="14:69" s="27" customFormat="1">
      <c r="N1930" s="32"/>
      <c r="AD1930" s="32"/>
      <c r="AH1930" s="85"/>
      <c r="AI1930" s="85"/>
      <c r="AJ1930" s="85"/>
      <c r="AL1930" s="85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  <c r="BD1930" s="85"/>
      <c r="BE1930" s="85"/>
      <c r="BF1930" s="85"/>
      <c r="BG1930" s="85"/>
      <c r="BH1930" s="85"/>
      <c r="BI1930" s="85"/>
      <c r="BJ1930" s="85"/>
      <c r="BK1930" s="85"/>
      <c r="BL1930" s="85"/>
      <c r="BM1930" s="85"/>
      <c r="BN1930" s="85"/>
      <c r="BO1930" s="85"/>
      <c r="BP1930" s="85"/>
      <c r="BQ1930" s="85"/>
    </row>
    <row r="1931" spans="14:69" s="27" customFormat="1">
      <c r="N1931" s="32"/>
      <c r="AD1931" s="32"/>
      <c r="AH1931" s="85"/>
      <c r="AI1931" s="85"/>
      <c r="AJ1931" s="85"/>
      <c r="AL1931" s="85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  <c r="BD1931" s="85"/>
      <c r="BE1931" s="85"/>
      <c r="BF1931" s="85"/>
      <c r="BG1931" s="85"/>
      <c r="BH1931" s="85"/>
      <c r="BI1931" s="85"/>
      <c r="BJ1931" s="85"/>
      <c r="BK1931" s="85"/>
      <c r="BL1931" s="85"/>
      <c r="BM1931" s="85"/>
      <c r="BN1931" s="85"/>
      <c r="BO1931" s="85"/>
      <c r="BP1931" s="85"/>
      <c r="BQ1931" s="85"/>
    </row>
    <row r="1932" spans="14:69" s="27" customFormat="1">
      <c r="N1932" s="32"/>
      <c r="AD1932" s="32"/>
      <c r="AH1932" s="85"/>
      <c r="AI1932" s="85"/>
      <c r="AJ1932" s="85"/>
      <c r="AL1932" s="85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  <c r="BD1932" s="85"/>
      <c r="BE1932" s="85"/>
      <c r="BF1932" s="85"/>
      <c r="BG1932" s="85"/>
      <c r="BH1932" s="85"/>
      <c r="BI1932" s="85"/>
      <c r="BJ1932" s="85"/>
      <c r="BK1932" s="85"/>
      <c r="BL1932" s="85"/>
      <c r="BM1932" s="85"/>
      <c r="BN1932" s="85"/>
      <c r="BO1932" s="85"/>
      <c r="BP1932" s="85"/>
      <c r="BQ1932" s="85"/>
    </row>
    <row r="1933" spans="14:69" s="27" customFormat="1">
      <c r="N1933" s="32"/>
      <c r="AD1933" s="32"/>
      <c r="AH1933" s="85"/>
      <c r="AI1933" s="85"/>
      <c r="AJ1933" s="85"/>
      <c r="AL1933" s="85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  <c r="BD1933" s="85"/>
      <c r="BE1933" s="85"/>
      <c r="BF1933" s="85"/>
      <c r="BG1933" s="85"/>
      <c r="BH1933" s="85"/>
      <c r="BI1933" s="85"/>
      <c r="BJ1933" s="85"/>
      <c r="BK1933" s="85"/>
      <c r="BL1933" s="85"/>
      <c r="BM1933" s="85"/>
      <c r="BN1933" s="85"/>
      <c r="BO1933" s="85"/>
      <c r="BP1933" s="85"/>
      <c r="BQ1933" s="85"/>
    </row>
    <row r="1934" spans="14:69" s="27" customFormat="1">
      <c r="N1934" s="32"/>
      <c r="AD1934" s="32"/>
      <c r="AH1934" s="85"/>
      <c r="AI1934" s="85"/>
      <c r="AJ1934" s="85"/>
      <c r="AL1934" s="85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  <c r="BD1934" s="85"/>
      <c r="BE1934" s="85"/>
      <c r="BF1934" s="85"/>
      <c r="BG1934" s="85"/>
      <c r="BH1934" s="85"/>
      <c r="BI1934" s="85"/>
      <c r="BJ1934" s="85"/>
      <c r="BK1934" s="85"/>
      <c r="BL1934" s="85"/>
      <c r="BM1934" s="85"/>
      <c r="BN1934" s="85"/>
      <c r="BO1934" s="85"/>
      <c r="BP1934" s="85"/>
      <c r="BQ1934" s="85"/>
    </row>
    <row r="1935" spans="14:69" s="27" customFormat="1">
      <c r="N1935" s="32"/>
      <c r="AD1935" s="32"/>
      <c r="AH1935" s="85"/>
      <c r="AI1935" s="85"/>
      <c r="AJ1935" s="85"/>
      <c r="AL1935" s="85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  <c r="BD1935" s="85"/>
      <c r="BE1935" s="85"/>
      <c r="BF1935" s="85"/>
      <c r="BG1935" s="85"/>
      <c r="BH1935" s="85"/>
      <c r="BI1935" s="85"/>
      <c r="BJ1935" s="85"/>
      <c r="BK1935" s="85"/>
      <c r="BL1935" s="85"/>
      <c r="BM1935" s="85"/>
      <c r="BN1935" s="85"/>
      <c r="BO1935" s="85"/>
      <c r="BP1935" s="85"/>
      <c r="BQ1935" s="85"/>
    </row>
    <row r="1936" spans="14:69" s="27" customFormat="1">
      <c r="N1936" s="32"/>
      <c r="AD1936" s="32"/>
      <c r="AH1936" s="85"/>
      <c r="AI1936" s="85"/>
      <c r="AJ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</row>
    <row r="1937" spans="14:69" s="27" customFormat="1">
      <c r="N1937" s="32"/>
      <c r="AD1937" s="32"/>
      <c r="AH1937" s="85"/>
      <c r="AI1937" s="85"/>
      <c r="AJ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</row>
    <row r="1938" spans="14:69" s="27" customFormat="1">
      <c r="N1938" s="32"/>
      <c r="AD1938" s="32"/>
      <c r="AH1938" s="85"/>
      <c r="AI1938" s="85"/>
      <c r="AJ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</row>
    <row r="1939" spans="14:69" s="27" customFormat="1">
      <c r="N1939" s="32"/>
      <c r="AD1939" s="32"/>
      <c r="AH1939" s="85"/>
      <c r="AI1939" s="85"/>
      <c r="AJ1939" s="85"/>
      <c r="AL1939" s="85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  <c r="BD1939" s="85"/>
      <c r="BE1939" s="85"/>
      <c r="BF1939" s="85"/>
      <c r="BG1939" s="85"/>
      <c r="BH1939" s="85"/>
      <c r="BI1939" s="85"/>
      <c r="BJ1939" s="85"/>
      <c r="BK1939" s="85"/>
      <c r="BL1939" s="85"/>
      <c r="BM1939" s="85"/>
      <c r="BN1939" s="85"/>
      <c r="BO1939" s="85"/>
      <c r="BP1939" s="85"/>
      <c r="BQ1939" s="85"/>
    </row>
    <row r="1940" spans="14:69" s="27" customFormat="1">
      <c r="N1940" s="32"/>
      <c r="AD1940" s="32"/>
      <c r="AH1940" s="85"/>
      <c r="AI1940" s="85"/>
      <c r="AJ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</row>
    <row r="1941" spans="14:69" s="27" customFormat="1">
      <c r="N1941" s="32"/>
      <c r="AD1941" s="32"/>
      <c r="AH1941" s="85"/>
      <c r="AI1941" s="85"/>
      <c r="AJ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</row>
    <row r="1942" spans="14:69" s="27" customFormat="1">
      <c r="N1942" s="32"/>
      <c r="AD1942" s="32"/>
      <c r="AH1942" s="85"/>
      <c r="AI1942" s="85"/>
      <c r="AJ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</row>
    <row r="1943" spans="14:69" s="27" customFormat="1">
      <c r="N1943" s="32"/>
      <c r="AD1943" s="32"/>
      <c r="AH1943" s="85"/>
      <c r="AI1943" s="85"/>
      <c r="AJ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</row>
    <row r="1944" spans="14:69" s="27" customFormat="1">
      <c r="N1944" s="32"/>
      <c r="AD1944" s="32"/>
      <c r="AH1944" s="85"/>
      <c r="AI1944" s="85"/>
      <c r="AJ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</row>
    <row r="1945" spans="14:69" s="27" customFormat="1">
      <c r="N1945" s="32"/>
      <c r="AD1945" s="32"/>
      <c r="AH1945" s="85"/>
      <c r="AI1945" s="85"/>
      <c r="AJ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</row>
    <row r="1946" spans="14:69" s="27" customFormat="1">
      <c r="N1946" s="32"/>
      <c r="AD1946" s="32"/>
      <c r="AH1946" s="85"/>
      <c r="AI1946" s="85"/>
      <c r="AJ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</row>
    <row r="1947" spans="14:69" s="27" customFormat="1">
      <c r="N1947" s="32"/>
      <c r="AD1947" s="32"/>
      <c r="AH1947" s="85"/>
      <c r="AI1947" s="85"/>
      <c r="AJ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</row>
    <row r="1948" spans="14:69" s="27" customFormat="1">
      <c r="N1948" s="32"/>
      <c r="AD1948" s="32"/>
      <c r="AH1948" s="85"/>
      <c r="AI1948" s="85"/>
      <c r="AJ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</row>
    <row r="1949" spans="14:69" s="27" customFormat="1">
      <c r="N1949" s="32"/>
      <c r="AD1949" s="32"/>
      <c r="AH1949" s="85"/>
      <c r="AI1949" s="85"/>
      <c r="AJ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</row>
    <row r="1950" spans="14:69" s="27" customFormat="1">
      <c r="N1950" s="32"/>
      <c r="AD1950" s="32"/>
      <c r="AH1950" s="85"/>
      <c r="AI1950" s="85"/>
      <c r="AJ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</row>
    <row r="1951" spans="14:69" s="27" customFormat="1">
      <c r="N1951" s="32"/>
      <c r="AD1951" s="32"/>
      <c r="AH1951" s="85"/>
      <c r="AI1951" s="85"/>
      <c r="AJ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</row>
    <row r="1952" spans="14:69" s="27" customFormat="1">
      <c r="N1952" s="32"/>
      <c r="AD1952" s="32"/>
      <c r="AH1952" s="85"/>
      <c r="AI1952" s="85"/>
      <c r="AJ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</row>
    <row r="1953" spans="14:69" s="27" customFormat="1">
      <c r="N1953" s="32"/>
      <c r="AD1953" s="32"/>
      <c r="AH1953" s="85"/>
      <c r="AI1953" s="85"/>
      <c r="AJ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</row>
    <row r="1954" spans="14:69" s="27" customFormat="1">
      <c r="N1954" s="32"/>
      <c r="AD1954" s="32"/>
      <c r="AH1954" s="85"/>
      <c r="AI1954" s="85"/>
      <c r="AJ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</row>
    <row r="1955" spans="14:69" s="27" customFormat="1">
      <c r="N1955" s="32"/>
      <c r="AD1955" s="32"/>
      <c r="AH1955" s="85"/>
      <c r="AI1955" s="85"/>
      <c r="AJ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</row>
    <row r="1956" spans="14:69" s="27" customFormat="1">
      <c r="N1956" s="32"/>
      <c r="AD1956" s="32"/>
      <c r="AH1956" s="85"/>
      <c r="AI1956" s="85"/>
      <c r="AJ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</row>
    <row r="1957" spans="14:69" s="27" customFormat="1">
      <c r="N1957" s="32"/>
      <c r="AD1957" s="32"/>
      <c r="AH1957" s="85"/>
      <c r="AI1957" s="85"/>
      <c r="AJ1957" s="85"/>
      <c r="AL1957" s="85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5"/>
      <c r="BI1957" s="85"/>
      <c r="BJ1957" s="85"/>
      <c r="BK1957" s="85"/>
      <c r="BL1957" s="85"/>
      <c r="BM1957" s="85"/>
      <c r="BN1957" s="85"/>
      <c r="BO1957" s="85"/>
      <c r="BP1957" s="85"/>
      <c r="BQ1957" s="85"/>
    </row>
    <row r="1958" spans="14:69" s="27" customFormat="1">
      <c r="N1958" s="32"/>
      <c r="AD1958" s="32"/>
      <c r="AH1958" s="85"/>
      <c r="AI1958" s="85"/>
      <c r="AJ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</row>
    <row r="1959" spans="14:69" s="27" customFormat="1">
      <c r="N1959" s="32"/>
      <c r="AD1959" s="32"/>
      <c r="AH1959" s="85"/>
      <c r="AI1959" s="85"/>
      <c r="AJ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</row>
    <row r="1960" spans="14:69" s="27" customFormat="1">
      <c r="N1960" s="32"/>
      <c r="AD1960" s="32"/>
      <c r="AH1960" s="85"/>
      <c r="AI1960" s="85"/>
      <c r="AJ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</row>
    <row r="1961" spans="14:69" s="27" customFormat="1">
      <c r="N1961" s="32"/>
      <c r="AD1961" s="32"/>
      <c r="AH1961" s="85"/>
      <c r="AI1961" s="85"/>
      <c r="AJ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</row>
    <row r="1962" spans="14:69" s="27" customFormat="1">
      <c r="N1962" s="32"/>
      <c r="AD1962" s="32"/>
      <c r="AH1962" s="85"/>
      <c r="AI1962" s="85"/>
      <c r="AJ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</row>
    <row r="1963" spans="14:69" s="27" customFormat="1">
      <c r="N1963" s="32"/>
      <c r="AD1963" s="32"/>
      <c r="AH1963" s="85"/>
      <c r="AI1963" s="85"/>
      <c r="AJ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</row>
    <row r="1964" spans="14:69" s="27" customFormat="1">
      <c r="N1964" s="32"/>
      <c r="AD1964" s="32"/>
      <c r="AH1964" s="85"/>
      <c r="AI1964" s="85"/>
      <c r="AJ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</row>
    <row r="1965" spans="14:69" s="27" customFormat="1">
      <c r="N1965" s="32"/>
      <c r="AD1965" s="32"/>
      <c r="AH1965" s="85"/>
      <c r="AI1965" s="85"/>
      <c r="AJ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</row>
    <row r="1966" spans="14:69" s="27" customFormat="1">
      <c r="N1966" s="32"/>
      <c r="AD1966" s="32"/>
      <c r="AH1966" s="85"/>
      <c r="AI1966" s="85"/>
      <c r="AJ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</row>
    <row r="1967" spans="14:69" s="27" customFormat="1">
      <c r="N1967" s="32"/>
      <c r="AD1967" s="32"/>
      <c r="AH1967" s="85"/>
      <c r="AI1967" s="85"/>
      <c r="AJ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</row>
    <row r="1968" spans="14:69" s="27" customFormat="1">
      <c r="N1968" s="32"/>
      <c r="AD1968" s="32"/>
      <c r="AH1968" s="85"/>
      <c r="AI1968" s="85"/>
      <c r="AJ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</row>
    <row r="1969" spans="14:69" s="27" customFormat="1">
      <c r="N1969" s="32"/>
      <c r="AD1969" s="32"/>
      <c r="AH1969" s="85"/>
      <c r="AI1969" s="85"/>
      <c r="AJ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</row>
    <row r="1970" spans="14:69" s="27" customFormat="1">
      <c r="N1970" s="32"/>
      <c r="AD1970" s="32"/>
      <c r="AH1970" s="85"/>
      <c r="AI1970" s="85"/>
      <c r="AJ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</row>
    <row r="1971" spans="14:69" s="27" customFormat="1">
      <c r="N1971" s="32"/>
      <c r="AD1971" s="32"/>
      <c r="AH1971" s="85"/>
      <c r="AI1971" s="85"/>
      <c r="AJ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</row>
    <row r="1972" spans="14:69" s="27" customFormat="1">
      <c r="N1972" s="32"/>
      <c r="AD1972" s="32"/>
      <c r="AH1972" s="85"/>
      <c r="AI1972" s="85"/>
      <c r="AJ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</row>
    <row r="1973" spans="14:69" s="27" customFormat="1">
      <c r="N1973" s="32"/>
      <c r="AD1973" s="32"/>
      <c r="AH1973" s="85"/>
      <c r="AI1973" s="85"/>
      <c r="AJ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</row>
    <row r="1974" spans="14:69" s="27" customFormat="1">
      <c r="N1974" s="32"/>
      <c r="AD1974" s="32"/>
      <c r="AH1974" s="85"/>
      <c r="AI1974" s="85"/>
      <c r="AJ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</row>
    <row r="1975" spans="14:69" s="27" customFormat="1">
      <c r="N1975" s="32"/>
      <c r="AD1975" s="32"/>
      <c r="AH1975" s="85"/>
      <c r="AI1975" s="85"/>
      <c r="AJ1975" s="85"/>
      <c r="AL1975" s="85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  <c r="BD1975" s="85"/>
      <c r="BE1975" s="85"/>
      <c r="BF1975" s="85"/>
      <c r="BG1975" s="85"/>
      <c r="BH1975" s="85"/>
      <c r="BI1975" s="85"/>
      <c r="BJ1975" s="85"/>
      <c r="BK1975" s="85"/>
      <c r="BL1975" s="85"/>
      <c r="BM1975" s="85"/>
      <c r="BN1975" s="85"/>
      <c r="BO1975" s="85"/>
      <c r="BP1975" s="85"/>
      <c r="BQ1975" s="85"/>
    </row>
    <row r="1976" spans="14:69" s="27" customFormat="1">
      <c r="N1976" s="32"/>
      <c r="AD1976" s="32"/>
      <c r="AH1976" s="85"/>
      <c r="AI1976" s="85"/>
      <c r="AJ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</row>
    <row r="1977" spans="14:69" s="27" customFormat="1">
      <c r="N1977" s="32"/>
      <c r="AD1977" s="32"/>
      <c r="AH1977" s="85"/>
      <c r="AI1977" s="85"/>
      <c r="AJ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</row>
    <row r="1978" spans="14:69" s="27" customFormat="1">
      <c r="N1978" s="32"/>
      <c r="AD1978" s="32"/>
      <c r="AH1978" s="85"/>
      <c r="AI1978" s="85"/>
      <c r="AJ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</row>
    <row r="1979" spans="14:69" s="27" customFormat="1">
      <c r="N1979" s="32"/>
      <c r="AD1979" s="32"/>
      <c r="AH1979" s="85"/>
      <c r="AI1979" s="85"/>
      <c r="AJ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</row>
    <row r="1980" spans="14:69" s="27" customFormat="1">
      <c r="N1980" s="32"/>
      <c r="AD1980" s="32"/>
      <c r="AH1980" s="85"/>
      <c r="AI1980" s="85"/>
      <c r="AJ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</row>
    <row r="1981" spans="14:69" s="27" customFormat="1">
      <c r="N1981" s="32"/>
      <c r="AD1981" s="32"/>
      <c r="AH1981" s="85"/>
      <c r="AI1981" s="85"/>
      <c r="AJ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</row>
    <row r="1982" spans="14:69" s="27" customFormat="1">
      <c r="N1982" s="32"/>
      <c r="AD1982" s="32"/>
      <c r="AH1982" s="85"/>
      <c r="AI1982" s="85"/>
      <c r="AJ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</row>
    <row r="1983" spans="14:69" s="27" customFormat="1">
      <c r="N1983" s="32"/>
      <c r="AD1983" s="32"/>
      <c r="AH1983" s="85"/>
      <c r="AI1983" s="85"/>
      <c r="AJ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</row>
    <row r="1984" spans="14:69" s="27" customFormat="1">
      <c r="N1984" s="32"/>
      <c r="AD1984" s="32"/>
      <c r="AH1984" s="85"/>
      <c r="AI1984" s="85"/>
      <c r="AJ1984" s="85"/>
      <c r="AL1984" s="85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  <c r="BD1984" s="85"/>
      <c r="BE1984" s="85"/>
      <c r="BF1984" s="85"/>
      <c r="BG1984" s="85"/>
      <c r="BH1984" s="85"/>
      <c r="BI1984" s="85"/>
      <c r="BJ1984" s="85"/>
      <c r="BK1984" s="85"/>
      <c r="BL1984" s="85"/>
      <c r="BM1984" s="85"/>
      <c r="BN1984" s="85"/>
      <c r="BO1984" s="85"/>
      <c r="BP1984" s="85"/>
      <c r="BQ1984" s="85"/>
    </row>
    <row r="1985" spans="14:69" s="27" customFormat="1">
      <c r="N1985" s="32"/>
      <c r="AD1985" s="32"/>
      <c r="AH1985" s="85"/>
      <c r="AI1985" s="85"/>
      <c r="AJ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</row>
    <row r="1986" spans="14:69" s="27" customFormat="1">
      <c r="N1986" s="32"/>
      <c r="AD1986" s="32"/>
      <c r="AH1986" s="85"/>
      <c r="AI1986" s="85"/>
      <c r="AJ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</row>
    <row r="1987" spans="14:69" s="27" customFormat="1">
      <c r="N1987" s="32"/>
      <c r="AD1987" s="32"/>
      <c r="AH1987" s="85"/>
      <c r="AI1987" s="85"/>
      <c r="AJ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</row>
    <row r="1988" spans="14:69" s="27" customFormat="1">
      <c r="N1988" s="32"/>
      <c r="AD1988" s="32"/>
      <c r="AH1988" s="85"/>
      <c r="AI1988" s="85"/>
      <c r="AJ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</row>
    <row r="1989" spans="14:69" s="27" customFormat="1">
      <c r="N1989" s="32"/>
      <c r="AD1989" s="32"/>
      <c r="AH1989" s="85"/>
      <c r="AI1989" s="85"/>
      <c r="AJ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</row>
    <row r="1990" spans="14:69" s="27" customFormat="1">
      <c r="N1990" s="32"/>
      <c r="AD1990" s="32"/>
      <c r="AH1990" s="85"/>
      <c r="AI1990" s="85"/>
      <c r="AJ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</row>
    <row r="1991" spans="14:69" s="27" customFormat="1">
      <c r="N1991" s="32"/>
      <c r="AD1991" s="32"/>
      <c r="AH1991" s="85"/>
      <c r="AI1991" s="85"/>
      <c r="AJ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</row>
    <row r="1992" spans="14:69" s="27" customFormat="1">
      <c r="N1992" s="32"/>
      <c r="AD1992" s="32"/>
      <c r="AH1992" s="85"/>
      <c r="AI1992" s="85"/>
      <c r="AJ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</row>
    <row r="1993" spans="14:69" s="27" customFormat="1">
      <c r="N1993" s="32"/>
      <c r="AD1993" s="32"/>
      <c r="AH1993" s="85"/>
      <c r="AI1993" s="85"/>
      <c r="AJ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</row>
    <row r="1994" spans="14:69" s="27" customFormat="1">
      <c r="N1994" s="32"/>
      <c r="AD1994" s="32"/>
      <c r="AH1994" s="85"/>
      <c r="AI1994" s="85"/>
      <c r="AJ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</row>
    <row r="1995" spans="14:69" s="27" customFormat="1">
      <c r="N1995" s="32"/>
      <c r="AD1995" s="32"/>
      <c r="AH1995" s="85"/>
      <c r="AI1995" s="85"/>
      <c r="AJ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</row>
    <row r="1996" spans="14:69" s="27" customFormat="1">
      <c r="N1996" s="32"/>
      <c r="AD1996" s="32"/>
      <c r="AH1996" s="85"/>
      <c r="AI1996" s="85"/>
      <c r="AJ1996" s="85"/>
      <c r="AL1996" s="85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  <c r="BD1996" s="85"/>
      <c r="BE1996" s="85"/>
      <c r="BF1996" s="85"/>
      <c r="BG1996" s="85"/>
      <c r="BH1996" s="85"/>
      <c r="BI1996" s="85"/>
      <c r="BJ1996" s="85"/>
      <c r="BK1996" s="85"/>
      <c r="BL1996" s="85"/>
      <c r="BM1996" s="85"/>
      <c r="BN1996" s="85"/>
      <c r="BO1996" s="85"/>
      <c r="BP1996" s="85"/>
      <c r="BQ1996" s="85"/>
    </row>
    <row r="1997" spans="14:69" s="27" customFormat="1">
      <c r="N1997" s="32"/>
      <c r="AD1997" s="32"/>
      <c r="AH1997" s="85"/>
      <c r="AI1997" s="85"/>
      <c r="AJ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</row>
    <row r="1998" spans="14:69" s="27" customFormat="1">
      <c r="N1998" s="32"/>
      <c r="AD1998" s="32"/>
      <c r="AH1998" s="85"/>
      <c r="AI1998" s="85"/>
      <c r="AJ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</row>
    <row r="1999" spans="14:69" s="27" customFormat="1">
      <c r="N1999" s="32"/>
      <c r="AD1999" s="32"/>
      <c r="AH1999" s="85"/>
      <c r="AI1999" s="85"/>
      <c r="AJ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</row>
    <row r="2000" spans="14:69" s="27" customFormat="1">
      <c r="N2000" s="32"/>
      <c r="AD2000" s="32"/>
      <c r="AH2000" s="85"/>
      <c r="AI2000" s="85"/>
      <c r="AJ2000" s="85"/>
      <c r="AL2000" s="85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  <c r="BD2000" s="85"/>
      <c r="BE2000" s="85"/>
      <c r="BF2000" s="85"/>
      <c r="BG2000" s="85"/>
      <c r="BH2000" s="85"/>
      <c r="BI2000" s="85"/>
      <c r="BJ2000" s="85"/>
      <c r="BK2000" s="85"/>
      <c r="BL2000" s="85"/>
      <c r="BM2000" s="85"/>
      <c r="BN2000" s="85"/>
      <c r="BO2000" s="85"/>
      <c r="BP2000" s="85"/>
      <c r="BQ2000" s="85"/>
    </row>
    <row r="2001" spans="14:69" s="27" customFormat="1">
      <c r="N2001" s="32"/>
      <c r="AD2001" s="32"/>
      <c r="AH2001" s="85"/>
      <c r="AI2001" s="85"/>
      <c r="AJ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</row>
    <row r="2002" spans="14:69" s="27" customFormat="1">
      <c r="N2002" s="32"/>
      <c r="AD2002" s="32"/>
      <c r="AH2002" s="85"/>
      <c r="AI2002" s="85"/>
      <c r="AJ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</row>
    <row r="2003" spans="14:69" s="27" customFormat="1">
      <c r="N2003" s="32"/>
      <c r="AD2003" s="32"/>
      <c r="AH2003" s="85"/>
      <c r="AI2003" s="85"/>
      <c r="AJ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</row>
    <row r="2004" spans="14:69" s="27" customFormat="1">
      <c r="N2004" s="32"/>
      <c r="AD2004" s="32"/>
      <c r="AH2004" s="85"/>
      <c r="AI2004" s="85"/>
      <c r="AJ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</row>
    <row r="2005" spans="14:69" s="27" customFormat="1">
      <c r="N2005" s="32"/>
      <c r="AD2005" s="32"/>
      <c r="AH2005" s="85"/>
      <c r="AI2005" s="85"/>
      <c r="AJ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</row>
    <row r="2006" spans="14:69" s="27" customFormat="1">
      <c r="N2006" s="32"/>
      <c r="AD2006" s="32"/>
      <c r="AH2006" s="85"/>
      <c r="AI2006" s="85"/>
      <c r="AJ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</row>
    <row r="2007" spans="14:69" s="27" customFormat="1">
      <c r="N2007" s="32"/>
      <c r="AD2007" s="32"/>
      <c r="AH2007" s="85"/>
      <c r="AI2007" s="85"/>
      <c r="AJ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</row>
    <row r="2008" spans="14:69" s="27" customFormat="1">
      <c r="N2008" s="32"/>
      <c r="AD2008" s="32"/>
      <c r="AH2008" s="85"/>
      <c r="AI2008" s="85"/>
      <c r="AJ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</row>
    <row r="2009" spans="14:69" s="27" customFormat="1">
      <c r="N2009" s="32"/>
      <c r="AD2009" s="32"/>
      <c r="AH2009" s="85"/>
      <c r="AI2009" s="85"/>
      <c r="AJ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</row>
    <row r="2010" spans="14:69" s="27" customFormat="1">
      <c r="N2010" s="32"/>
      <c r="AD2010" s="32"/>
      <c r="AH2010" s="85"/>
      <c r="AI2010" s="85"/>
      <c r="AJ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</row>
    <row r="2011" spans="14:69" s="27" customFormat="1">
      <c r="N2011" s="32"/>
      <c r="AD2011" s="32"/>
      <c r="AH2011" s="85"/>
      <c r="AI2011" s="85"/>
      <c r="AJ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</row>
    <row r="2012" spans="14:69" s="27" customFormat="1">
      <c r="N2012" s="32"/>
      <c r="AD2012" s="32"/>
      <c r="AH2012" s="85"/>
      <c r="AI2012" s="85"/>
      <c r="AJ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</row>
    <row r="2013" spans="14:69" s="27" customFormat="1">
      <c r="N2013" s="32"/>
      <c r="AD2013" s="32"/>
      <c r="AH2013" s="85"/>
      <c r="AI2013" s="85"/>
      <c r="AJ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</row>
    <row r="2014" spans="14:69" s="27" customFormat="1">
      <c r="N2014" s="32"/>
      <c r="AD2014" s="32"/>
      <c r="AH2014" s="85"/>
      <c r="AI2014" s="85"/>
      <c r="AJ2014" s="85"/>
      <c r="AL2014" s="85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  <c r="BD2014" s="85"/>
      <c r="BE2014" s="85"/>
      <c r="BF2014" s="85"/>
      <c r="BG2014" s="85"/>
      <c r="BH2014" s="85"/>
      <c r="BI2014" s="85"/>
      <c r="BJ2014" s="85"/>
      <c r="BK2014" s="85"/>
      <c r="BL2014" s="85"/>
      <c r="BM2014" s="85"/>
      <c r="BN2014" s="85"/>
      <c r="BO2014" s="85"/>
      <c r="BP2014" s="85"/>
      <c r="BQ2014" s="85"/>
    </row>
    <row r="2015" spans="14:69" s="27" customFormat="1">
      <c r="N2015" s="32"/>
      <c r="AD2015" s="32"/>
      <c r="AH2015" s="85"/>
      <c r="AI2015" s="85"/>
      <c r="AJ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</row>
    <row r="2016" spans="14:69" s="27" customFormat="1">
      <c r="N2016" s="32"/>
      <c r="AD2016" s="32"/>
      <c r="AH2016" s="85"/>
      <c r="AI2016" s="85"/>
      <c r="AJ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</row>
    <row r="2017" spans="14:69" s="27" customFormat="1">
      <c r="N2017" s="32"/>
      <c r="AD2017" s="32"/>
      <c r="AH2017" s="85"/>
      <c r="AI2017" s="85"/>
      <c r="AJ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</row>
    <row r="2018" spans="14:69" s="27" customFormat="1">
      <c r="N2018" s="32"/>
      <c r="AD2018" s="32"/>
      <c r="AH2018" s="85"/>
      <c r="AI2018" s="85"/>
      <c r="AJ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</row>
    <row r="2019" spans="14:69" s="27" customFormat="1">
      <c r="N2019" s="32"/>
      <c r="AD2019" s="32"/>
      <c r="AH2019" s="85"/>
      <c r="AI2019" s="85"/>
      <c r="AJ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</row>
    <row r="2020" spans="14:69" s="27" customFormat="1">
      <c r="N2020" s="32"/>
      <c r="AD2020" s="32"/>
      <c r="AH2020" s="85"/>
      <c r="AI2020" s="85"/>
      <c r="AJ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</row>
    <row r="2021" spans="14:69" s="27" customFormat="1">
      <c r="N2021" s="32"/>
      <c r="AD2021" s="32"/>
      <c r="AH2021" s="85"/>
      <c r="AI2021" s="85"/>
      <c r="AJ2021" s="85"/>
      <c r="AL2021" s="85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5"/>
      <c r="BO2021" s="85"/>
      <c r="BP2021" s="85"/>
      <c r="BQ2021" s="85"/>
    </row>
    <row r="2022" spans="14:69" s="27" customFormat="1">
      <c r="N2022" s="32"/>
      <c r="AD2022" s="32"/>
      <c r="AH2022" s="85"/>
      <c r="AI2022" s="85"/>
      <c r="AJ2022" s="85"/>
      <c r="AL2022" s="85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  <c r="BD2022" s="85"/>
      <c r="BE2022" s="85"/>
      <c r="BF2022" s="85"/>
      <c r="BG2022" s="85"/>
      <c r="BH2022" s="85"/>
      <c r="BI2022" s="85"/>
      <c r="BJ2022" s="85"/>
      <c r="BK2022" s="85"/>
      <c r="BL2022" s="85"/>
      <c r="BM2022" s="85"/>
      <c r="BN2022" s="85"/>
      <c r="BO2022" s="85"/>
      <c r="BP2022" s="85"/>
      <c r="BQ2022" s="85"/>
    </row>
    <row r="2023" spans="14:69" s="27" customFormat="1">
      <c r="N2023" s="32"/>
      <c r="AD2023" s="32"/>
      <c r="AH2023" s="85"/>
      <c r="AI2023" s="85"/>
      <c r="AJ2023" s="85"/>
      <c r="AL2023" s="85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  <c r="BD2023" s="85"/>
      <c r="BE2023" s="85"/>
      <c r="BF2023" s="85"/>
      <c r="BG2023" s="85"/>
      <c r="BH2023" s="85"/>
      <c r="BI2023" s="85"/>
      <c r="BJ2023" s="85"/>
      <c r="BK2023" s="85"/>
      <c r="BL2023" s="85"/>
      <c r="BM2023" s="85"/>
      <c r="BN2023" s="85"/>
      <c r="BO2023" s="85"/>
      <c r="BP2023" s="85"/>
      <c r="BQ2023" s="85"/>
    </row>
    <row r="2024" spans="14:69" s="27" customFormat="1">
      <c r="N2024" s="32"/>
      <c r="AD2024" s="32"/>
      <c r="AH2024" s="85"/>
      <c r="AI2024" s="85"/>
      <c r="AJ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</row>
    <row r="2025" spans="14:69" s="27" customFormat="1">
      <c r="N2025" s="32"/>
      <c r="AD2025" s="32"/>
      <c r="AH2025" s="85"/>
      <c r="AI2025" s="85"/>
      <c r="AJ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</row>
    <row r="2026" spans="14:69" s="27" customFormat="1">
      <c r="N2026" s="32"/>
      <c r="AD2026" s="32"/>
      <c r="AH2026" s="85"/>
      <c r="AI2026" s="85"/>
      <c r="AJ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</row>
    <row r="2027" spans="14:69" s="27" customFormat="1">
      <c r="N2027" s="32"/>
      <c r="AD2027" s="32"/>
      <c r="AH2027" s="85"/>
      <c r="AI2027" s="85"/>
      <c r="AJ2027" s="85"/>
      <c r="AL2027" s="85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  <c r="BD2027" s="85"/>
      <c r="BE2027" s="85"/>
      <c r="BF2027" s="85"/>
      <c r="BG2027" s="85"/>
      <c r="BH2027" s="85"/>
      <c r="BI2027" s="85"/>
      <c r="BJ2027" s="85"/>
      <c r="BK2027" s="85"/>
      <c r="BL2027" s="85"/>
      <c r="BM2027" s="85"/>
      <c r="BN2027" s="85"/>
      <c r="BO2027" s="85"/>
      <c r="BP2027" s="85"/>
      <c r="BQ2027" s="85"/>
    </row>
    <row r="2028" spans="14:69" s="27" customFormat="1">
      <c r="N2028" s="32"/>
      <c r="AD2028" s="32"/>
      <c r="AH2028" s="85"/>
      <c r="AI2028" s="85"/>
      <c r="AJ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</row>
    <row r="2029" spans="14:69" s="27" customFormat="1">
      <c r="N2029" s="32"/>
      <c r="AD2029" s="32"/>
      <c r="AH2029" s="85"/>
      <c r="AI2029" s="85"/>
      <c r="AJ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</row>
    <row r="2030" spans="14:69" s="27" customFormat="1">
      <c r="N2030" s="32"/>
      <c r="AD2030" s="32"/>
      <c r="AH2030" s="85"/>
      <c r="AI2030" s="85"/>
      <c r="AJ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</row>
    <row r="2031" spans="14:69" s="27" customFormat="1">
      <c r="N2031" s="32"/>
      <c r="AD2031" s="32"/>
      <c r="AH2031" s="85"/>
      <c r="AI2031" s="85"/>
      <c r="AJ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</row>
    <row r="2032" spans="14:69" s="27" customFormat="1">
      <c r="N2032" s="32"/>
      <c r="AD2032" s="32"/>
      <c r="AH2032" s="85"/>
      <c r="AI2032" s="85"/>
      <c r="AJ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</row>
    <row r="2033" spans="14:69" s="27" customFormat="1">
      <c r="N2033" s="32"/>
      <c r="AD2033" s="32"/>
      <c r="AH2033" s="85"/>
      <c r="AI2033" s="85"/>
      <c r="AJ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</row>
    <row r="2034" spans="14:69" s="27" customFormat="1">
      <c r="N2034" s="32"/>
      <c r="AD2034" s="32"/>
      <c r="AH2034" s="85"/>
      <c r="AI2034" s="85"/>
      <c r="AJ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</row>
    <row r="2035" spans="14:69" s="27" customFormat="1">
      <c r="N2035" s="32"/>
      <c r="AD2035" s="32"/>
      <c r="AH2035" s="85"/>
      <c r="AI2035" s="85"/>
      <c r="AJ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</row>
    <row r="2036" spans="14:69" s="27" customFormat="1">
      <c r="N2036" s="32"/>
      <c r="AD2036" s="32"/>
      <c r="AH2036" s="85"/>
      <c r="AI2036" s="85"/>
      <c r="AJ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</row>
    <row r="2037" spans="14:69" s="27" customFormat="1">
      <c r="N2037" s="32"/>
      <c r="AD2037" s="32"/>
      <c r="AH2037" s="85"/>
      <c r="AI2037" s="85"/>
      <c r="AJ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</row>
    <row r="2038" spans="14:69" s="27" customFormat="1">
      <c r="N2038" s="32"/>
      <c r="AD2038" s="32"/>
      <c r="AH2038" s="85"/>
      <c r="AI2038" s="85"/>
      <c r="AJ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</row>
    <row r="2039" spans="14:69" s="27" customFormat="1">
      <c r="N2039" s="32"/>
      <c r="AD2039" s="32"/>
      <c r="AH2039" s="85"/>
      <c r="AI2039" s="85"/>
      <c r="AJ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</row>
    <row r="2040" spans="14:69" s="27" customFormat="1">
      <c r="N2040" s="32"/>
      <c r="AD2040" s="32"/>
      <c r="AH2040" s="85"/>
      <c r="AI2040" s="85"/>
      <c r="AJ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</row>
    <row r="2041" spans="14:69" s="27" customFormat="1">
      <c r="N2041" s="32"/>
      <c r="AD2041" s="32"/>
      <c r="AH2041" s="85"/>
      <c r="AI2041" s="85"/>
      <c r="AJ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</row>
    <row r="2042" spans="14:69" s="27" customFormat="1">
      <c r="N2042" s="32"/>
      <c r="AD2042" s="32"/>
      <c r="AH2042" s="85"/>
      <c r="AI2042" s="85"/>
      <c r="AJ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</row>
    <row r="2043" spans="14:69" s="27" customFormat="1">
      <c r="N2043" s="32"/>
      <c r="AD2043" s="32"/>
      <c r="AH2043" s="85"/>
      <c r="AI2043" s="85"/>
      <c r="AJ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</row>
    <row r="2044" spans="14:69" s="27" customFormat="1">
      <c r="N2044" s="32"/>
      <c r="AD2044" s="32"/>
      <c r="AH2044" s="85"/>
      <c r="AI2044" s="85"/>
      <c r="AJ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</row>
    <row r="2045" spans="14:69" s="27" customFormat="1">
      <c r="N2045" s="32"/>
      <c r="AD2045" s="32"/>
      <c r="AH2045" s="85"/>
      <c r="AI2045" s="85"/>
      <c r="AJ2045" s="85"/>
      <c r="AL2045" s="85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5"/>
      <c r="BO2045" s="85"/>
      <c r="BP2045" s="85"/>
      <c r="BQ2045" s="85"/>
    </row>
    <row r="2046" spans="14:69" s="27" customFormat="1">
      <c r="N2046" s="32"/>
      <c r="AD2046" s="32"/>
      <c r="AH2046" s="85"/>
      <c r="AI2046" s="85"/>
      <c r="AJ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</row>
    <row r="2047" spans="14:69" s="27" customFormat="1">
      <c r="N2047" s="32"/>
      <c r="AD2047" s="32"/>
      <c r="AH2047" s="85"/>
      <c r="AI2047" s="85"/>
      <c r="AJ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</row>
    <row r="2048" spans="14:69" s="27" customFormat="1">
      <c r="N2048" s="32"/>
      <c r="AD2048" s="32"/>
      <c r="AH2048" s="85"/>
      <c r="AI2048" s="85"/>
      <c r="AJ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</row>
    <row r="2049" spans="14:69" s="27" customFormat="1">
      <c r="N2049" s="32"/>
      <c r="AD2049" s="32"/>
      <c r="AH2049" s="85"/>
      <c r="AI2049" s="85"/>
      <c r="AJ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</row>
    <row r="2050" spans="14:69" s="27" customFormat="1">
      <c r="N2050" s="32"/>
      <c r="AD2050" s="32"/>
      <c r="AH2050" s="85"/>
      <c r="AI2050" s="85"/>
      <c r="AJ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</row>
    <row r="2051" spans="14:69" s="27" customFormat="1">
      <c r="N2051" s="32"/>
      <c r="AD2051" s="32"/>
      <c r="AH2051" s="85"/>
      <c r="AI2051" s="85"/>
      <c r="AJ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</row>
    <row r="2052" spans="14:69" s="27" customFormat="1">
      <c r="N2052" s="32"/>
      <c r="AD2052" s="32"/>
      <c r="AH2052" s="85"/>
      <c r="AI2052" s="85"/>
      <c r="AJ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</row>
    <row r="2053" spans="14:69" s="27" customFormat="1">
      <c r="N2053" s="32"/>
      <c r="AD2053" s="32"/>
      <c r="AH2053" s="85"/>
      <c r="AI2053" s="85"/>
      <c r="AJ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</row>
    <row r="2054" spans="14:69" s="27" customFormat="1">
      <c r="N2054" s="32"/>
      <c r="AD2054" s="32"/>
      <c r="AH2054" s="85"/>
      <c r="AI2054" s="85"/>
      <c r="AJ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</row>
    <row r="2055" spans="14:69" s="27" customFormat="1">
      <c r="N2055" s="32"/>
      <c r="AD2055" s="32"/>
      <c r="AH2055" s="85"/>
      <c r="AI2055" s="85"/>
      <c r="AJ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</row>
    <row r="2056" spans="14:69" s="27" customFormat="1">
      <c r="N2056" s="32"/>
      <c r="AD2056" s="32"/>
      <c r="AH2056" s="85"/>
      <c r="AI2056" s="85"/>
      <c r="AJ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</row>
    <row r="2057" spans="14:69" s="27" customFormat="1">
      <c r="N2057" s="32"/>
      <c r="AD2057" s="32"/>
      <c r="AH2057" s="85"/>
      <c r="AI2057" s="85"/>
      <c r="AJ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</row>
    <row r="2058" spans="14:69" s="27" customFormat="1">
      <c r="N2058" s="32"/>
      <c r="AD2058" s="32"/>
      <c r="AH2058" s="85"/>
      <c r="AI2058" s="85"/>
      <c r="AJ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</row>
    <row r="2059" spans="14:69" s="27" customFormat="1">
      <c r="N2059" s="32"/>
      <c r="AD2059" s="32"/>
      <c r="AH2059" s="85"/>
      <c r="AI2059" s="85"/>
      <c r="AJ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</row>
    <row r="2060" spans="14:69" s="27" customFormat="1">
      <c r="N2060" s="32"/>
      <c r="AD2060" s="32"/>
      <c r="AH2060" s="85"/>
      <c r="AI2060" s="85"/>
      <c r="AJ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</row>
    <row r="2061" spans="14:69" s="27" customFormat="1">
      <c r="N2061" s="32"/>
      <c r="AD2061" s="32"/>
      <c r="AH2061" s="85"/>
      <c r="AI2061" s="85"/>
      <c r="AJ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</row>
    <row r="2062" spans="14:69" s="27" customFormat="1">
      <c r="N2062" s="32"/>
      <c r="AD2062" s="32"/>
      <c r="AH2062" s="85"/>
      <c r="AI2062" s="85"/>
      <c r="AJ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5"/>
      <c r="BM2062" s="85"/>
      <c r="BN2062" s="85"/>
      <c r="BO2062" s="85"/>
      <c r="BP2062" s="85"/>
      <c r="BQ2062" s="85"/>
    </row>
    <row r="2063" spans="14:69" s="27" customFormat="1">
      <c r="N2063" s="32"/>
      <c r="AD2063" s="32"/>
      <c r="AH2063" s="85"/>
      <c r="AI2063" s="85"/>
      <c r="AJ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</row>
    <row r="2064" spans="14:69" s="27" customFormat="1">
      <c r="N2064" s="32"/>
      <c r="AD2064" s="32"/>
      <c r="AH2064" s="85"/>
      <c r="AI2064" s="85"/>
      <c r="AJ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</row>
    <row r="2065" spans="14:69" s="27" customFormat="1">
      <c r="N2065" s="32"/>
      <c r="AD2065" s="32"/>
      <c r="AH2065" s="85"/>
      <c r="AI2065" s="85"/>
      <c r="AJ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</row>
    <row r="2066" spans="14:69" s="27" customFormat="1">
      <c r="N2066" s="32"/>
      <c r="AD2066" s="32"/>
      <c r="AH2066" s="85"/>
      <c r="AI2066" s="85"/>
      <c r="AJ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</row>
    <row r="2067" spans="14:69" s="27" customFormat="1">
      <c r="N2067" s="32"/>
      <c r="AD2067" s="32"/>
      <c r="AH2067" s="85"/>
      <c r="AI2067" s="85"/>
      <c r="AJ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</row>
    <row r="2068" spans="14:69" s="27" customFormat="1">
      <c r="N2068" s="32"/>
      <c r="AD2068" s="32"/>
      <c r="AH2068" s="85"/>
      <c r="AI2068" s="85"/>
      <c r="AJ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</row>
    <row r="2069" spans="14:69" s="27" customFormat="1">
      <c r="N2069" s="32"/>
      <c r="AD2069" s="32"/>
      <c r="AH2069" s="85"/>
      <c r="AI2069" s="85"/>
      <c r="AJ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</row>
    <row r="2070" spans="14:69" s="27" customFormat="1">
      <c r="N2070" s="32"/>
      <c r="AD2070" s="32"/>
      <c r="AH2070" s="85"/>
      <c r="AI2070" s="85"/>
      <c r="AJ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</row>
    <row r="2071" spans="14:69" s="27" customFormat="1">
      <c r="N2071" s="32"/>
      <c r="AD2071" s="32"/>
      <c r="AH2071" s="85"/>
      <c r="AI2071" s="85"/>
      <c r="AJ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</row>
    <row r="2072" spans="14:69" s="27" customFormat="1">
      <c r="N2072" s="32"/>
      <c r="AD2072" s="32"/>
      <c r="AH2072" s="85"/>
      <c r="AI2072" s="85"/>
      <c r="AJ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</row>
    <row r="2073" spans="14:69" s="27" customFormat="1">
      <c r="N2073" s="32"/>
      <c r="AD2073" s="32"/>
      <c r="AH2073" s="85"/>
      <c r="AI2073" s="85"/>
      <c r="AJ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</row>
    <row r="2074" spans="14:69" s="27" customFormat="1">
      <c r="N2074" s="32"/>
      <c r="AD2074" s="32"/>
      <c r="AH2074" s="85"/>
      <c r="AI2074" s="85"/>
      <c r="AJ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</row>
    <row r="2075" spans="14:69" s="27" customFormat="1">
      <c r="N2075" s="32"/>
      <c r="AD2075" s="32"/>
      <c r="AH2075" s="85"/>
      <c r="AI2075" s="85"/>
      <c r="AJ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</row>
    <row r="2076" spans="14:69" s="27" customFormat="1">
      <c r="N2076" s="32"/>
      <c r="AD2076" s="32"/>
      <c r="AH2076" s="85"/>
      <c r="AI2076" s="85"/>
      <c r="AJ2076" s="85"/>
      <c r="AL2076" s="85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  <c r="BD2076" s="85"/>
      <c r="BE2076" s="85"/>
      <c r="BF2076" s="85"/>
      <c r="BG2076" s="85"/>
      <c r="BH2076" s="85"/>
      <c r="BI2076" s="85"/>
      <c r="BJ2076" s="85"/>
      <c r="BK2076" s="85"/>
      <c r="BL2076" s="85"/>
      <c r="BM2076" s="85"/>
      <c r="BN2076" s="85"/>
      <c r="BO2076" s="85"/>
      <c r="BP2076" s="85"/>
      <c r="BQ2076" s="85"/>
    </row>
    <row r="2077" spans="14:69" s="27" customFormat="1">
      <c r="N2077" s="32"/>
      <c r="AD2077" s="32"/>
      <c r="AH2077" s="85"/>
      <c r="AI2077" s="85"/>
      <c r="AJ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</row>
    <row r="2078" spans="14:69" s="27" customFormat="1">
      <c r="N2078" s="32"/>
      <c r="AD2078" s="32"/>
      <c r="AH2078" s="85"/>
      <c r="AI2078" s="85"/>
      <c r="AJ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</row>
    <row r="2079" spans="14:69" s="27" customFormat="1">
      <c r="N2079" s="32"/>
      <c r="AD2079" s="32"/>
      <c r="AH2079" s="85"/>
      <c r="AI2079" s="85"/>
      <c r="AJ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</row>
    <row r="2080" spans="14:69" s="27" customFormat="1">
      <c r="N2080" s="32"/>
      <c r="AD2080" s="32"/>
      <c r="AH2080" s="85"/>
      <c r="AI2080" s="85"/>
      <c r="AJ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</row>
    <row r="2081" spans="14:69" s="27" customFormat="1">
      <c r="N2081" s="32"/>
      <c r="AD2081" s="32"/>
      <c r="AH2081" s="85"/>
      <c r="AI2081" s="85"/>
      <c r="AJ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</row>
    <row r="2082" spans="14:69" s="27" customFormat="1">
      <c r="N2082" s="32"/>
      <c r="AD2082" s="32"/>
      <c r="AH2082" s="85"/>
      <c r="AI2082" s="85"/>
      <c r="AJ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</row>
    <row r="2083" spans="14:69" s="27" customFormat="1">
      <c r="N2083" s="32"/>
      <c r="AD2083" s="32"/>
      <c r="AH2083" s="85"/>
      <c r="AI2083" s="85"/>
      <c r="AJ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</row>
    <row r="2084" spans="14:69" s="27" customFormat="1">
      <c r="N2084" s="32"/>
      <c r="AD2084" s="32"/>
      <c r="AH2084" s="85"/>
      <c r="AI2084" s="85"/>
      <c r="AJ2084" s="85"/>
      <c r="AL2084" s="85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  <c r="BD2084" s="85"/>
      <c r="BE2084" s="85"/>
      <c r="BF2084" s="85"/>
      <c r="BG2084" s="85"/>
      <c r="BH2084" s="85"/>
      <c r="BI2084" s="85"/>
      <c r="BJ2084" s="85"/>
      <c r="BK2084" s="85"/>
      <c r="BL2084" s="85"/>
      <c r="BM2084" s="85"/>
      <c r="BN2084" s="85"/>
      <c r="BO2084" s="85"/>
      <c r="BP2084" s="85"/>
      <c r="BQ2084" s="85"/>
    </row>
    <row r="2085" spans="14:69" s="27" customFormat="1">
      <c r="N2085" s="32"/>
      <c r="AD2085" s="32"/>
      <c r="AH2085" s="85"/>
      <c r="AI2085" s="85"/>
      <c r="AJ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</row>
    <row r="2086" spans="14:69" s="27" customFormat="1">
      <c r="N2086" s="32"/>
      <c r="AD2086" s="32"/>
      <c r="AH2086" s="85"/>
      <c r="AI2086" s="85"/>
      <c r="AJ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</row>
    <row r="2087" spans="14:69" s="27" customFormat="1">
      <c r="N2087" s="32"/>
      <c r="AD2087" s="32"/>
      <c r="AH2087" s="85"/>
      <c r="AI2087" s="85"/>
      <c r="AJ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</row>
    <row r="2088" spans="14:69" s="27" customFormat="1">
      <c r="N2088" s="32"/>
      <c r="AD2088" s="32"/>
      <c r="AH2088" s="85"/>
      <c r="AI2088" s="85"/>
      <c r="AJ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</row>
    <row r="2089" spans="14:69" s="27" customFormat="1">
      <c r="N2089" s="32"/>
      <c r="AD2089" s="32"/>
      <c r="AH2089" s="85"/>
      <c r="AI2089" s="85"/>
      <c r="AJ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</row>
    <row r="2090" spans="14:69" s="27" customFormat="1">
      <c r="N2090" s="32"/>
      <c r="AD2090" s="32"/>
      <c r="AH2090" s="85"/>
      <c r="AI2090" s="85"/>
      <c r="AJ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</row>
    <row r="2091" spans="14:69" s="27" customFormat="1">
      <c r="N2091" s="32"/>
      <c r="AD2091" s="32"/>
      <c r="AH2091" s="85"/>
      <c r="AI2091" s="85"/>
      <c r="AJ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</row>
    <row r="2092" spans="14:69" s="27" customFormat="1">
      <c r="N2092" s="32"/>
      <c r="AD2092" s="32"/>
      <c r="AH2092" s="85"/>
      <c r="AI2092" s="85"/>
      <c r="AJ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</row>
    <row r="2093" spans="14:69" s="27" customFormat="1">
      <c r="N2093" s="32"/>
      <c r="AD2093" s="32"/>
      <c r="AH2093" s="85"/>
      <c r="AI2093" s="85"/>
      <c r="AJ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</row>
    <row r="2094" spans="14:69" s="27" customFormat="1">
      <c r="N2094" s="32"/>
      <c r="AD2094" s="32"/>
      <c r="AH2094" s="85"/>
      <c r="AI2094" s="85"/>
      <c r="AJ2094" s="85"/>
      <c r="AL2094" s="85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5"/>
      <c r="BE2094" s="85"/>
      <c r="BF2094" s="85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</row>
    <row r="2095" spans="14:69" s="27" customFormat="1">
      <c r="N2095" s="32"/>
      <c r="AD2095" s="32"/>
      <c r="AH2095" s="85"/>
      <c r="AI2095" s="85"/>
      <c r="AJ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</row>
    <row r="2096" spans="14:69" s="27" customFormat="1">
      <c r="N2096" s="32"/>
      <c r="AD2096" s="32"/>
      <c r="AH2096" s="85"/>
      <c r="AI2096" s="85"/>
      <c r="AJ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</row>
    <row r="2097" spans="14:69" s="27" customFormat="1">
      <c r="N2097" s="32"/>
      <c r="AD2097" s="32"/>
      <c r="AH2097" s="85"/>
      <c r="AI2097" s="85"/>
      <c r="AJ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</row>
    <row r="2098" spans="14:69" s="27" customFormat="1">
      <c r="N2098" s="32"/>
      <c r="AD2098" s="32"/>
      <c r="AH2098" s="85"/>
      <c r="AI2098" s="85"/>
      <c r="AJ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</row>
    <row r="2099" spans="14:69" s="27" customFormat="1">
      <c r="N2099" s="32"/>
      <c r="AD2099" s="32"/>
      <c r="AH2099" s="85"/>
      <c r="AI2099" s="85"/>
      <c r="AJ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</row>
    <row r="2100" spans="14:69" s="27" customFormat="1">
      <c r="N2100" s="32"/>
      <c r="AD2100" s="32"/>
      <c r="AH2100" s="85"/>
      <c r="AI2100" s="85"/>
      <c r="AJ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</row>
    <row r="2101" spans="14:69" s="27" customFormat="1">
      <c r="N2101" s="32"/>
      <c r="AD2101" s="32"/>
      <c r="AH2101" s="85"/>
      <c r="AI2101" s="85"/>
      <c r="AJ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</row>
    <row r="2102" spans="14:69" s="27" customFormat="1">
      <c r="N2102" s="32"/>
      <c r="AD2102" s="32"/>
      <c r="AH2102" s="85"/>
      <c r="AI2102" s="85"/>
      <c r="AJ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</row>
    <row r="2103" spans="14:69" s="27" customFormat="1">
      <c r="N2103" s="32"/>
      <c r="AD2103" s="32"/>
      <c r="AH2103" s="85"/>
      <c r="AI2103" s="85"/>
      <c r="AJ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</row>
    <row r="2104" spans="14:69" s="27" customFormat="1">
      <c r="N2104" s="32"/>
      <c r="AD2104" s="32"/>
      <c r="AH2104" s="85"/>
      <c r="AI2104" s="85"/>
      <c r="AJ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</row>
    <row r="2105" spans="14:69" s="27" customFormat="1">
      <c r="N2105" s="32"/>
      <c r="AD2105" s="32"/>
      <c r="AH2105" s="85"/>
      <c r="AI2105" s="85"/>
      <c r="AJ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</row>
    <row r="2106" spans="14:69" s="27" customFormat="1">
      <c r="N2106" s="32"/>
      <c r="AD2106" s="32"/>
      <c r="AH2106" s="85"/>
      <c r="AI2106" s="85"/>
      <c r="AJ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</row>
    <row r="2107" spans="14:69" s="27" customFormat="1">
      <c r="N2107" s="32"/>
      <c r="AD2107" s="32"/>
      <c r="AH2107" s="85"/>
      <c r="AI2107" s="85"/>
      <c r="AJ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</row>
    <row r="2108" spans="14:69" s="27" customFormat="1">
      <c r="N2108" s="32"/>
      <c r="AD2108" s="32"/>
      <c r="AH2108" s="85"/>
      <c r="AI2108" s="85"/>
      <c r="AJ2108" s="85"/>
      <c r="AL2108" s="85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  <c r="BD2108" s="85"/>
      <c r="BE2108" s="85"/>
      <c r="BF2108" s="85"/>
      <c r="BG2108" s="85"/>
      <c r="BH2108" s="85"/>
      <c r="BI2108" s="85"/>
      <c r="BJ2108" s="85"/>
      <c r="BK2108" s="85"/>
      <c r="BL2108" s="85"/>
      <c r="BM2108" s="85"/>
      <c r="BN2108" s="85"/>
      <c r="BO2108" s="85"/>
      <c r="BP2108" s="85"/>
      <c r="BQ2108" s="85"/>
    </row>
    <row r="2109" spans="14:69" s="27" customFormat="1">
      <c r="N2109" s="32"/>
      <c r="AD2109" s="32"/>
      <c r="AH2109" s="85"/>
      <c r="AI2109" s="85"/>
      <c r="AJ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</row>
    <row r="2110" spans="14:69" s="27" customFormat="1">
      <c r="N2110" s="32"/>
      <c r="AD2110" s="32"/>
      <c r="AH2110" s="85"/>
      <c r="AI2110" s="85"/>
      <c r="AJ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</row>
    <row r="2111" spans="14:69" s="27" customFormat="1">
      <c r="N2111" s="32"/>
      <c r="AD2111" s="32"/>
      <c r="AH2111" s="85"/>
      <c r="AI2111" s="85"/>
      <c r="AJ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</row>
    <row r="2112" spans="14:69" s="27" customFormat="1">
      <c r="N2112" s="32"/>
      <c r="AD2112" s="32"/>
      <c r="AH2112" s="85"/>
      <c r="AI2112" s="85"/>
      <c r="AJ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</row>
    <row r="2113" spans="14:69" s="27" customFormat="1">
      <c r="N2113" s="32"/>
      <c r="AD2113" s="32"/>
      <c r="AH2113" s="85"/>
      <c r="AI2113" s="85"/>
      <c r="AJ2113" s="85"/>
      <c r="AL2113" s="85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  <c r="BD2113" s="85"/>
      <c r="BE2113" s="85"/>
      <c r="BF2113" s="85"/>
      <c r="BG2113" s="85"/>
      <c r="BH2113" s="85"/>
      <c r="BI2113" s="85"/>
      <c r="BJ2113" s="85"/>
      <c r="BK2113" s="85"/>
      <c r="BL2113" s="85"/>
      <c r="BM2113" s="85"/>
      <c r="BN2113" s="85"/>
      <c r="BO2113" s="85"/>
      <c r="BP2113" s="85"/>
      <c r="BQ2113" s="85"/>
    </row>
    <row r="2114" spans="14:69" s="27" customFormat="1">
      <c r="N2114" s="32"/>
      <c r="AD2114" s="32"/>
      <c r="AH2114" s="85"/>
      <c r="AI2114" s="85"/>
      <c r="AJ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</row>
    <row r="2115" spans="14:69" s="27" customFormat="1">
      <c r="N2115" s="32"/>
      <c r="AD2115" s="32"/>
      <c r="AH2115" s="85"/>
      <c r="AI2115" s="85"/>
      <c r="AJ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</row>
    <row r="2116" spans="14:69" s="27" customFormat="1">
      <c r="N2116" s="32"/>
      <c r="AD2116" s="32"/>
      <c r="AH2116" s="85"/>
      <c r="AI2116" s="85"/>
      <c r="AJ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</row>
    <row r="2117" spans="14:69" s="27" customFormat="1">
      <c r="N2117" s="32"/>
      <c r="AD2117" s="32"/>
      <c r="AH2117" s="85"/>
      <c r="AI2117" s="85"/>
      <c r="AJ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</row>
    <row r="2118" spans="14:69" s="27" customFormat="1">
      <c r="N2118" s="32"/>
      <c r="AD2118" s="32"/>
      <c r="AH2118" s="85"/>
      <c r="AI2118" s="85"/>
      <c r="AJ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</row>
    <row r="2119" spans="14:69" s="27" customFormat="1">
      <c r="N2119" s="32"/>
      <c r="AD2119" s="32"/>
      <c r="AH2119" s="85"/>
      <c r="AI2119" s="85"/>
      <c r="AJ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</row>
    <row r="2120" spans="14:69" s="27" customFormat="1">
      <c r="N2120" s="32"/>
      <c r="AD2120" s="32"/>
      <c r="AH2120" s="85"/>
      <c r="AI2120" s="85"/>
      <c r="AJ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</row>
    <row r="2121" spans="14:69" s="27" customFormat="1">
      <c r="N2121" s="32"/>
      <c r="AD2121" s="32"/>
      <c r="AH2121" s="85"/>
      <c r="AI2121" s="85"/>
      <c r="AJ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</row>
    <row r="2122" spans="14:69" s="27" customFormat="1">
      <c r="N2122" s="32"/>
      <c r="AD2122" s="32"/>
      <c r="AH2122" s="85"/>
      <c r="AI2122" s="85"/>
      <c r="AJ2122" s="85"/>
      <c r="AL2122" s="85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  <c r="BD2122" s="85"/>
      <c r="BE2122" s="85"/>
      <c r="BF2122" s="85"/>
      <c r="BG2122" s="85"/>
      <c r="BH2122" s="85"/>
      <c r="BI2122" s="85"/>
      <c r="BJ2122" s="85"/>
      <c r="BK2122" s="85"/>
      <c r="BL2122" s="85"/>
      <c r="BM2122" s="85"/>
      <c r="BN2122" s="85"/>
      <c r="BO2122" s="85"/>
      <c r="BP2122" s="85"/>
      <c r="BQ2122" s="85"/>
    </row>
    <row r="2123" spans="14:69" s="27" customFormat="1">
      <c r="N2123" s="32"/>
      <c r="AD2123" s="32"/>
      <c r="AH2123" s="85"/>
      <c r="AI2123" s="85"/>
      <c r="AJ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</row>
    <row r="2124" spans="14:69" s="27" customFormat="1">
      <c r="N2124" s="32"/>
      <c r="AD2124" s="32"/>
      <c r="AH2124" s="85"/>
      <c r="AI2124" s="85"/>
      <c r="AJ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</row>
    <row r="2125" spans="14:69" s="27" customFormat="1">
      <c r="N2125" s="32"/>
      <c r="AD2125" s="32"/>
      <c r="AH2125" s="85"/>
      <c r="AI2125" s="85"/>
      <c r="AJ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</row>
    <row r="2126" spans="14:69" s="27" customFormat="1">
      <c r="N2126" s="32"/>
      <c r="AD2126" s="32"/>
      <c r="AH2126" s="85"/>
      <c r="AI2126" s="85"/>
      <c r="AJ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5"/>
      <c r="BM2126" s="85"/>
      <c r="BN2126" s="85"/>
      <c r="BO2126" s="85"/>
      <c r="BP2126" s="85"/>
      <c r="BQ2126" s="85"/>
    </row>
    <row r="2127" spans="14:69" s="27" customFormat="1">
      <c r="N2127" s="32"/>
      <c r="AD2127" s="32"/>
      <c r="AH2127" s="85"/>
      <c r="AI2127" s="85"/>
      <c r="AJ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</row>
    <row r="2128" spans="14:69" s="27" customFormat="1">
      <c r="N2128" s="32"/>
      <c r="AD2128" s="32"/>
      <c r="AH2128" s="85"/>
      <c r="AI2128" s="85"/>
      <c r="AJ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</row>
    <row r="2129" spans="14:69" s="27" customFormat="1">
      <c r="N2129" s="32"/>
      <c r="AD2129" s="32"/>
      <c r="AH2129" s="85"/>
      <c r="AI2129" s="85"/>
      <c r="AJ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</row>
    <row r="2130" spans="14:69" s="27" customFormat="1">
      <c r="N2130" s="32"/>
      <c r="AD2130" s="32"/>
      <c r="AH2130" s="85"/>
      <c r="AI2130" s="85"/>
      <c r="AJ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</row>
    <row r="2131" spans="14:69" s="27" customFormat="1">
      <c r="N2131" s="32"/>
      <c r="AD2131" s="32"/>
      <c r="AH2131" s="85"/>
      <c r="AI2131" s="85"/>
      <c r="AJ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</row>
    <row r="2132" spans="14:69" s="27" customFormat="1">
      <c r="N2132" s="32"/>
      <c r="AD2132" s="32"/>
      <c r="AH2132" s="85"/>
      <c r="AI2132" s="85"/>
      <c r="AJ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</row>
    <row r="2133" spans="14:69" s="27" customFormat="1">
      <c r="N2133" s="32"/>
      <c r="AD2133" s="32"/>
      <c r="AH2133" s="85"/>
      <c r="AI2133" s="85"/>
      <c r="AJ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</row>
    <row r="2134" spans="14:69" s="27" customFormat="1">
      <c r="N2134" s="32"/>
      <c r="AD2134" s="32"/>
      <c r="AH2134" s="85"/>
      <c r="AI2134" s="85"/>
      <c r="AJ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</row>
    <row r="2135" spans="14:69" s="27" customFormat="1">
      <c r="N2135" s="32"/>
      <c r="AD2135" s="32"/>
      <c r="AH2135" s="85"/>
      <c r="AI2135" s="85"/>
      <c r="AJ2135" s="85"/>
      <c r="AL2135" s="85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  <c r="BD2135" s="85"/>
      <c r="BE2135" s="85"/>
      <c r="BF2135" s="85"/>
      <c r="BG2135" s="85"/>
      <c r="BH2135" s="85"/>
      <c r="BI2135" s="85"/>
      <c r="BJ2135" s="85"/>
      <c r="BK2135" s="85"/>
      <c r="BL2135" s="85"/>
      <c r="BM2135" s="85"/>
      <c r="BN2135" s="85"/>
      <c r="BO2135" s="85"/>
      <c r="BP2135" s="85"/>
      <c r="BQ2135" s="85"/>
    </row>
    <row r="2136" spans="14:69" s="27" customFormat="1">
      <c r="N2136" s="32"/>
      <c r="AD2136" s="32"/>
      <c r="AH2136" s="85"/>
      <c r="AI2136" s="85"/>
      <c r="AJ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</row>
    <row r="2137" spans="14:69" s="27" customFormat="1">
      <c r="N2137" s="32"/>
      <c r="AD2137" s="32"/>
      <c r="AH2137" s="85"/>
      <c r="AI2137" s="85"/>
      <c r="AJ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</row>
    <row r="2138" spans="14:69" s="27" customFormat="1">
      <c r="N2138" s="32"/>
      <c r="AD2138" s="32"/>
      <c r="AH2138" s="85"/>
      <c r="AI2138" s="85"/>
      <c r="AJ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</row>
    <row r="2139" spans="14:69" s="27" customFormat="1">
      <c r="N2139" s="32"/>
      <c r="AD2139" s="32"/>
      <c r="AH2139" s="85"/>
      <c r="AI2139" s="85"/>
      <c r="AJ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</row>
    <row r="2140" spans="14:69" s="27" customFormat="1">
      <c r="N2140" s="32"/>
      <c r="AD2140" s="32"/>
      <c r="AH2140" s="85"/>
      <c r="AI2140" s="85"/>
      <c r="AJ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  <c r="BD2140" s="85"/>
      <c r="BE2140" s="85"/>
      <c r="BF2140" s="85"/>
      <c r="BG2140" s="85"/>
      <c r="BH2140" s="85"/>
      <c r="BI2140" s="85"/>
      <c r="BJ2140" s="85"/>
      <c r="BK2140" s="85"/>
      <c r="BL2140" s="85"/>
      <c r="BM2140" s="85"/>
      <c r="BN2140" s="85"/>
      <c r="BO2140" s="85"/>
      <c r="BP2140" s="85"/>
      <c r="BQ2140" s="85"/>
    </row>
    <row r="2141" spans="14:69" s="27" customFormat="1">
      <c r="N2141" s="32"/>
      <c r="AD2141" s="32"/>
      <c r="AH2141" s="85"/>
      <c r="AI2141" s="85"/>
      <c r="AJ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</row>
    <row r="2142" spans="14:69" s="27" customFormat="1">
      <c r="N2142" s="32"/>
      <c r="AD2142" s="32"/>
      <c r="AH2142" s="85"/>
      <c r="AI2142" s="85"/>
      <c r="AJ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</row>
    <row r="2143" spans="14:69" s="27" customFormat="1">
      <c r="N2143" s="32"/>
      <c r="AD2143" s="32"/>
      <c r="AH2143" s="85"/>
      <c r="AI2143" s="85"/>
      <c r="AJ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</row>
    <row r="2144" spans="14:69" s="27" customFormat="1">
      <c r="N2144" s="32"/>
      <c r="AD2144" s="32"/>
      <c r="AH2144" s="85"/>
      <c r="AI2144" s="85"/>
      <c r="AJ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</row>
    <row r="2145" spans="14:69" s="27" customFormat="1">
      <c r="N2145" s="32"/>
      <c r="AD2145" s="32"/>
      <c r="AH2145" s="85"/>
      <c r="AI2145" s="85"/>
      <c r="AJ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</row>
    <row r="2146" spans="14:69" s="27" customFormat="1">
      <c r="N2146" s="32"/>
      <c r="AD2146" s="32"/>
      <c r="AH2146" s="85"/>
      <c r="AI2146" s="85"/>
      <c r="AJ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</row>
    <row r="2147" spans="14:69" s="27" customFormat="1">
      <c r="N2147" s="32"/>
      <c r="AD2147" s="32"/>
      <c r="AH2147" s="85"/>
      <c r="AI2147" s="85"/>
      <c r="AJ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</row>
    <row r="2148" spans="14:69" s="27" customFormat="1">
      <c r="N2148" s="32"/>
      <c r="AD2148" s="32"/>
      <c r="AH2148" s="85"/>
      <c r="AI2148" s="85"/>
      <c r="AJ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</row>
    <row r="2149" spans="14:69" s="27" customFormat="1">
      <c r="N2149" s="32"/>
      <c r="AD2149" s="32"/>
      <c r="AH2149" s="85"/>
      <c r="AI2149" s="85"/>
      <c r="AJ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  <c r="BD2149" s="85"/>
      <c r="BE2149" s="85"/>
      <c r="BF2149" s="85"/>
      <c r="BG2149" s="85"/>
      <c r="BH2149" s="85"/>
      <c r="BI2149" s="85"/>
      <c r="BJ2149" s="85"/>
      <c r="BK2149" s="85"/>
      <c r="BL2149" s="85"/>
      <c r="BM2149" s="85"/>
      <c r="BN2149" s="85"/>
      <c r="BO2149" s="85"/>
      <c r="BP2149" s="85"/>
      <c r="BQ2149" s="85"/>
    </row>
    <row r="2150" spans="14:69" s="27" customFormat="1">
      <c r="N2150" s="32"/>
      <c r="AD2150" s="32"/>
      <c r="AH2150" s="85"/>
      <c r="AI2150" s="85"/>
      <c r="AJ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</row>
    <row r="2151" spans="14:69" s="27" customFormat="1">
      <c r="N2151" s="32"/>
      <c r="AD2151" s="32"/>
      <c r="AH2151" s="85"/>
      <c r="AI2151" s="85"/>
      <c r="AJ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</row>
    <row r="2152" spans="14:69" s="27" customFormat="1">
      <c r="N2152" s="32"/>
      <c r="AD2152" s="32"/>
      <c r="AH2152" s="85"/>
      <c r="AI2152" s="85"/>
      <c r="AJ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</row>
    <row r="2153" spans="14:69" s="27" customFormat="1">
      <c r="N2153" s="32"/>
      <c r="AD2153" s="32"/>
      <c r="AH2153" s="85"/>
      <c r="AI2153" s="85"/>
      <c r="AJ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</row>
    <row r="2154" spans="14:69" s="27" customFormat="1">
      <c r="N2154" s="32"/>
      <c r="AD2154" s="32"/>
      <c r="AH2154" s="85"/>
      <c r="AI2154" s="85"/>
      <c r="AJ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</row>
    <row r="2155" spans="14:69" s="27" customFormat="1">
      <c r="N2155" s="32"/>
      <c r="AD2155" s="32"/>
      <c r="AH2155" s="85"/>
      <c r="AI2155" s="85"/>
      <c r="AJ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</row>
    <row r="2156" spans="14:69" s="27" customFormat="1">
      <c r="N2156" s="32"/>
      <c r="AD2156" s="32"/>
      <c r="AH2156" s="85"/>
      <c r="AI2156" s="85"/>
      <c r="AJ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</row>
    <row r="2157" spans="14:69" s="27" customFormat="1">
      <c r="N2157" s="32"/>
      <c r="AD2157" s="32"/>
      <c r="AH2157" s="85"/>
      <c r="AI2157" s="85"/>
      <c r="AJ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</row>
    <row r="2158" spans="14:69" s="27" customFormat="1">
      <c r="N2158" s="32"/>
      <c r="AD2158" s="32"/>
      <c r="AH2158" s="85"/>
      <c r="AI2158" s="85"/>
      <c r="AJ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</row>
    <row r="2159" spans="14:69" s="27" customFormat="1">
      <c r="N2159" s="32"/>
      <c r="AD2159" s="32"/>
      <c r="AH2159" s="85"/>
      <c r="AI2159" s="85"/>
      <c r="AJ2159" s="85"/>
      <c r="AL2159" s="85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  <c r="BD2159" s="85"/>
      <c r="BE2159" s="85"/>
      <c r="BF2159" s="85"/>
      <c r="BG2159" s="85"/>
      <c r="BH2159" s="85"/>
      <c r="BI2159" s="85"/>
      <c r="BJ2159" s="85"/>
      <c r="BK2159" s="85"/>
      <c r="BL2159" s="85"/>
      <c r="BM2159" s="85"/>
      <c r="BN2159" s="85"/>
      <c r="BO2159" s="85"/>
      <c r="BP2159" s="85"/>
      <c r="BQ2159" s="85"/>
    </row>
    <row r="2160" spans="14:69" s="27" customFormat="1">
      <c r="N2160" s="32"/>
      <c r="AD2160" s="32"/>
      <c r="AH2160" s="85"/>
      <c r="AI2160" s="85"/>
      <c r="AJ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</row>
    <row r="2161" spans="14:69" s="27" customFormat="1">
      <c r="N2161" s="32"/>
      <c r="AD2161" s="32"/>
      <c r="AH2161" s="85"/>
      <c r="AI2161" s="85"/>
      <c r="AJ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</row>
    <row r="2162" spans="14:69" s="27" customFormat="1">
      <c r="N2162" s="32"/>
      <c r="AD2162" s="32"/>
      <c r="AH2162" s="85"/>
      <c r="AI2162" s="85"/>
      <c r="AJ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</row>
    <row r="2163" spans="14:69" s="27" customFormat="1">
      <c r="N2163" s="32"/>
      <c r="AD2163" s="32"/>
      <c r="AH2163" s="85"/>
      <c r="AI2163" s="85"/>
      <c r="AJ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</row>
    <row r="2164" spans="14:69" s="27" customFormat="1">
      <c r="N2164" s="32"/>
      <c r="AD2164" s="32"/>
      <c r="AH2164" s="85"/>
      <c r="AI2164" s="85"/>
      <c r="AJ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</row>
    <row r="2165" spans="14:69" s="27" customFormat="1">
      <c r="N2165" s="32"/>
      <c r="AD2165" s="32"/>
      <c r="AH2165" s="85"/>
      <c r="AI2165" s="85"/>
      <c r="AJ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</row>
    <row r="2166" spans="14:69" s="27" customFormat="1">
      <c r="N2166" s="32"/>
      <c r="AD2166" s="32"/>
      <c r="AH2166" s="85"/>
      <c r="AI2166" s="85"/>
      <c r="AJ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</row>
    <row r="2167" spans="14:69" s="27" customFormat="1">
      <c r="N2167" s="32"/>
      <c r="AD2167" s="32"/>
      <c r="AH2167" s="85"/>
      <c r="AI2167" s="85"/>
      <c r="AJ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</row>
    <row r="2168" spans="14:69" s="27" customFormat="1">
      <c r="N2168" s="32"/>
      <c r="AD2168" s="32"/>
      <c r="AH2168" s="85"/>
      <c r="AI2168" s="85"/>
      <c r="AJ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</row>
    <row r="2169" spans="14:69" s="27" customFormat="1">
      <c r="N2169" s="32"/>
      <c r="AD2169" s="32"/>
      <c r="AH2169" s="85"/>
      <c r="AI2169" s="85"/>
      <c r="AJ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</row>
    <row r="2170" spans="14:69" s="27" customFormat="1">
      <c r="N2170" s="32"/>
      <c r="AD2170" s="32"/>
      <c r="AH2170" s="85"/>
      <c r="AI2170" s="85"/>
      <c r="AJ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</row>
    <row r="2171" spans="14:69" s="27" customFormat="1">
      <c r="N2171" s="32"/>
      <c r="AD2171" s="32"/>
      <c r="AH2171" s="85"/>
      <c r="AI2171" s="85"/>
      <c r="AJ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</row>
    <row r="2172" spans="14:69" s="27" customFormat="1">
      <c r="N2172" s="32"/>
      <c r="AD2172" s="32"/>
      <c r="AH2172" s="85"/>
      <c r="AI2172" s="85"/>
      <c r="AJ2172" s="85"/>
      <c r="AL2172" s="85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  <c r="BD2172" s="85"/>
      <c r="BE2172" s="85"/>
      <c r="BF2172" s="85"/>
      <c r="BG2172" s="85"/>
      <c r="BH2172" s="85"/>
      <c r="BI2172" s="85"/>
      <c r="BJ2172" s="85"/>
      <c r="BK2172" s="85"/>
      <c r="BL2172" s="85"/>
      <c r="BM2172" s="85"/>
      <c r="BN2172" s="85"/>
      <c r="BO2172" s="85"/>
      <c r="BP2172" s="85"/>
      <c r="BQ2172" s="85"/>
    </row>
    <row r="2173" spans="14:69" s="27" customFormat="1">
      <c r="N2173" s="32"/>
      <c r="AD2173" s="32"/>
      <c r="AH2173" s="85"/>
      <c r="AI2173" s="85"/>
      <c r="AJ2173" s="85"/>
      <c r="AL2173" s="85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  <c r="BD2173" s="85"/>
      <c r="BE2173" s="85"/>
      <c r="BF2173" s="85"/>
      <c r="BG2173" s="85"/>
      <c r="BH2173" s="85"/>
      <c r="BI2173" s="85"/>
      <c r="BJ2173" s="85"/>
      <c r="BK2173" s="85"/>
      <c r="BL2173" s="85"/>
      <c r="BM2173" s="85"/>
      <c r="BN2173" s="85"/>
      <c r="BO2173" s="85"/>
      <c r="BP2173" s="85"/>
      <c r="BQ2173" s="85"/>
    </row>
    <row r="2174" spans="14:69" s="27" customFormat="1">
      <c r="N2174" s="32"/>
      <c r="AD2174" s="32"/>
      <c r="AH2174" s="85"/>
      <c r="AI2174" s="85"/>
      <c r="AJ2174" s="85"/>
      <c r="AL2174" s="85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  <c r="BD2174" s="85"/>
      <c r="BE2174" s="85"/>
      <c r="BF2174" s="85"/>
      <c r="BG2174" s="85"/>
      <c r="BH2174" s="85"/>
      <c r="BI2174" s="85"/>
      <c r="BJ2174" s="85"/>
      <c r="BK2174" s="85"/>
      <c r="BL2174" s="85"/>
      <c r="BM2174" s="85"/>
      <c r="BN2174" s="85"/>
      <c r="BO2174" s="85"/>
      <c r="BP2174" s="85"/>
      <c r="BQ2174" s="85"/>
    </row>
    <row r="2175" spans="14:69" s="27" customFormat="1">
      <c r="N2175" s="32"/>
      <c r="AD2175" s="32"/>
      <c r="AH2175" s="85"/>
      <c r="AI2175" s="85"/>
      <c r="AJ2175" s="85"/>
      <c r="AL2175" s="85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  <c r="BD2175" s="85"/>
      <c r="BE2175" s="85"/>
      <c r="BF2175" s="85"/>
      <c r="BG2175" s="85"/>
      <c r="BH2175" s="85"/>
      <c r="BI2175" s="85"/>
      <c r="BJ2175" s="85"/>
      <c r="BK2175" s="85"/>
      <c r="BL2175" s="85"/>
      <c r="BM2175" s="85"/>
      <c r="BN2175" s="85"/>
      <c r="BO2175" s="85"/>
      <c r="BP2175" s="85"/>
      <c r="BQ2175" s="85"/>
    </row>
    <row r="2176" spans="14:69" s="27" customFormat="1">
      <c r="N2176" s="32"/>
      <c r="AD2176" s="32"/>
      <c r="AH2176" s="85"/>
      <c r="AI2176" s="85"/>
      <c r="AJ2176" s="85"/>
      <c r="AL2176" s="85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  <c r="BD2176" s="85"/>
      <c r="BE2176" s="85"/>
      <c r="BF2176" s="85"/>
      <c r="BG2176" s="85"/>
      <c r="BH2176" s="85"/>
      <c r="BI2176" s="85"/>
      <c r="BJ2176" s="85"/>
      <c r="BK2176" s="85"/>
      <c r="BL2176" s="85"/>
      <c r="BM2176" s="85"/>
      <c r="BN2176" s="85"/>
      <c r="BO2176" s="85"/>
      <c r="BP2176" s="85"/>
      <c r="BQ2176" s="85"/>
    </row>
    <row r="2177" spans="14:69" s="27" customFormat="1">
      <c r="N2177" s="32"/>
      <c r="AD2177" s="32"/>
      <c r="AH2177" s="85"/>
      <c r="AI2177" s="85"/>
      <c r="AJ2177" s="85"/>
      <c r="AL2177" s="85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  <c r="BD2177" s="85"/>
      <c r="BE2177" s="85"/>
      <c r="BF2177" s="85"/>
      <c r="BG2177" s="85"/>
      <c r="BH2177" s="85"/>
      <c r="BI2177" s="85"/>
      <c r="BJ2177" s="85"/>
      <c r="BK2177" s="85"/>
      <c r="BL2177" s="85"/>
      <c r="BM2177" s="85"/>
      <c r="BN2177" s="85"/>
      <c r="BO2177" s="85"/>
      <c r="BP2177" s="85"/>
      <c r="BQ2177" s="85"/>
    </row>
    <row r="2178" spans="14:69" s="27" customFormat="1">
      <c r="N2178" s="32"/>
      <c r="AD2178" s="32"/>
      <c r="AH2178" s="85"/>
      <c r="AI2178" s="85"/>
      <c r="AJ2178" s="85"/>
      <c r="AL2178" s="85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  <c r="BD2178" s="85"/>
      <c r="BE2178" s="85"/>
      <c r="BF2178" s="85"/>
      <c r="BG2178" s="85"/>
      <c r="BH2178" s="85"/>
      <c r="BI2178" s="85"/>
      <c r="BJ2178" s="85"/>
      <c r="BK2178" s="85"/>
      <c r="BL2178" s="85"/>
      <c r="BM2178" s="85"/>
      <c r="BN2178" s="85"/>
      <c r="BO2178" s="85"/>
      <c r="BP2178" s="85"/>
      <c r="BQ2178" s="85"/>
    </row>
    <row r="2179" spans="14:69" s="27" customFormat="1">
      <c r="N2179" s="32"/>
      <c r="AD2179" s="32"/>
      <c r="AH2179" s="85"/>
      <c r="AI2179" s="85"/>
      <c r="AJ2179" s="85"/>
      <c r="AL2179" s="85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  <c r="BD2179" s="85"/>
      <c r="BE2179" s="85"/>
      <c r="BF2179" s="85"/>
      <c r="BG2179" s="85"/>
      <c r="BH2179" s="85"/>
      <c r="BI2179" s="85"/>
      <c r="BJ2179" s="85"/>
      <c r="BK2179" s="85"/>
      <c r="BL2179" s="85"/>
      <c r="BM2179" s="85"/>
      <c r="BN2179" s="85"/>
      <c r="BO2179" s="85"/>
      <c r="BP2179" s="85"/>
      <c r="BQ2179" s="85"/>
    </row>
    <row r="2180" spans="14:69" s="27" customFormat="1">
      <c r="N2180" s="32"/>
      <c r="AD2180" s="32"/>
      <c r="AH2180" s="85"/>
      <c r="AI2180" s="85"/>
      <c r="AJ2180" s="85"/>
      <c r="AL2180" s="85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  <c r="BD2180" s="85"/>
      <c r="BE2180" s="85"/>
      <c r="BF2180" s="85"/>
      <c r="BG2180" s="85"/>
      <c r="BH2180" s="85"/>
      <c r="BI2180" s="85"/>
      <c r="BJ2180" s="85"/>
      <c r="BK2180" s="85"/>
      <c r="BL2180" s="85"/>
      <c r="BM2180" s="85"/>
      <c r="BN2180" s="85"/>
      <c r="BO2180" s="85"/>
      <c r="BP2180" s="85"/>
      <c r="BQ2180" s="85"/>
    </row>
    <row r="2181" spans="14:69" s="27" customFormat="1">
      <c r="N2181" s="32"/>
      <c r="AD2181" s="32"/>
      <c r="AH2181" s="85"/>
      <c r="AI2181" s="85"/>
      <c r="AJ2181" s="85"/>
      <c r="AL2181" s="85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  <c r="BD2181" s="85"/>
      <c r="BE2181" s="85"/>
      <c r="BF2181" s="85"/>
      <c r="BG2181" s="85"/>
      <c r="BH2181" s="85"/>
      <c r="BI2181" s="85"/>
      <c r="BJ2181" s="85"/>
      <c r="BK2181" s="85"/>
      <c r="BL2181" s="85"/>
      <c r="BM2181" s="85"/>
      <c r="BN2181" s="85"/>
      <c r="BO2181" s="85"/>
      <c r="BP2181" s="85"/>
      <c r="BQ2181" s="85"/>
    </row>
    <row r="2182" spans="14:69" s="27" customFormat="1">
      <c r="N2182" s="32"/>
      <c r="AD2182" s="32"/>
      <c r="AH2182" s="85"/>
      <c r="AI2182" s="85"/>
      <c r="AJ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5"/>
      <c r="BM2182" s="85"/>
      <c r="BN2182" s="85"/>
      <c r="BO2182" s="85"/>
      <c r="BP2182" s="85"/>
      <c r="BQ2182" s="85"/>
    </row>
    <row r="2183" spans="14:69" s="27" customFormat="1">
      <c r="N2183" s="32"/>
      <c r="AD2183" s="32"/>
      <c r="AH2183" s="85"/>
      <c r="AI2183" s="85"/>
      <c r="AJ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5"/>
      <c r="BM2183" s="85"/>
      <c r="BN2183" s="85"/>
      <c r="BO2183" s="85"/>
      <c r="BP2183" s="85"/>
      <c r="BQ2183" s="85"/>
    </row>
    <row r="2184" spans="14:69" s="27" customFormat="1">
      <c r="N2184" s="32"/>
      <c r="AD2184" s="32"/>
      <c r="AH2184" s="85"/>
      <c r="AI2184" s="85"/>
      <c r="AJ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5"/>
      <c r="BM2184" s="85"/>
      <c r="BN2184" s="85"/>
      <c r="BO2184" s="85"/>
      <c r="BP2184" s="85"/>
      <c r="BQ2184" s="85"/>
    </row>
    <row r="2185" spans="14:69" s="27" customFormat="1">
      <c r="N2185" s="32"/>
      <c r="AD2185" s="32"/>
      <c r="AH2185" s="85"/>
      <c r="AI2185" s="85"/>
      <c r="AJ2185" s="85"/>
      <c r="AL2185" s="85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  <c r="BD2185" s="85"/>
      <c r="BE2185" s="85"/>
      <c r="BF2185" s="85"/>
      <c r="BG2185" s="85"/>
      <c r="BH2185" s="85"/>
      <c r="BI2185" s="85"/>
      <c r="BJ2185" s="85"/>
      <c r="BK2185" s="85"/>
      <c r="BL2185" s="85"/>
      <c r="BM2185" s="85"/>
      <c r="BN2185" s="85"/>
      <c r="BO2185" s="85"/>
      <c r="BP2185" s="85"/>
      <c r="BQ2185" s="85"/>
    </row>
    <row r="2186" spans="14:69" s="27" customFormat="1">
      <c r="N2186" s="32"/>
      <c r="AD2186" s="32"/>
      <c r="AH2186" s="85"/>
      <c r="AI2186" s="85"/>
      <c r="AJ2186" s="85"/>
      <c r="AL2186" s="85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  <c r="BD2186" s="85"/>
      <c r="BE2186" s="85"/>
      <c r="BF2186" s="85"/>
      <c r="BG2186" s="85"/>
      <c r="BH2186" s="85"/>
      <c r="BI2186" s="85"/>
      <c r="BJ2186" s="85"/>
      <c r="BK2186" s="85"/>
      <c r="BL2186" s="85"/>
      <c r="BM2186" s="85"/>
      <c r="BN2186" s="85"/>
      <c r="BO2186" s="85"/>
      <c r="BP2186" s="85"/>
      <c r="BQ2186" s="85"/>
    </row>
    <row r="2187" spans="14:69" s="27" customFormat="1">
      <c r="N2187" s="32"/>
      <c r="AD2187" s="32"/>
      <c r="AH2187" s="85"/>
      <c r="AI2187" s="85"/>
      <c r="AJ2187" s="85"/>
      <c r="AL2187" s="85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  <c r="BD2187" s="85"/>
      <c r="BE2187" s="85"/>
      <c r="BF2187" s="85"/>
      <c r="BG2187" s="85"/>
      <c r="BH2187" s="85"/>
      <c r="BI2187" s="85"/>
      <c r="BJ2187" s="85"/>
      <c r="BK2187" s="85"/>
      <c r="BL2187" s="85"/>
      <c r="BM2187" s="85"/>
      <c r="BN2187" s="85"/>
      <c r="BO2187" s="85"/>
      <c r="BP2187" s="85"/>
      <c r="BQ2187" s="85"/>
    </row>
    <row r="2188" spans="14:69" s="27" customFormat="1">
      <c r="N2188" s="32"/>
      <c r="AD2188" s="32"/>
      <c r="AH2188" s="85"/>
      <c r="AI2188" s="85"/>
      <c r="AJ2188" s="85"/>
      <c r="AL2188" s="85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  <c r="BD2188" s="85"/>
      <c r="BE2188" s="85"/>
      <c r="BF2188" s="85"/>
      <c r="BG2188" s="85"/>
      <c r="BH2188" s="85"/>
      <c r="BI2188" s="85"/>
      <c r="BJ2188" s="85"/>
      <c r="BK2188" s="85"/>
      <c r="BL2188" s="85"/>
      <c r="BM2188" s="85"/>
      <c r="BN2188" s="85"/>
      <c r="BO2188" s="85"/>
      <c r="BP2188" s="85"/>
      <c r="BQ2188" s="85"/>
    </row>
    <row r="2189" spans="14:69" s="27" customFormat="1">
      <c r="N2189" s="32"/>
      <c r="AD2189" s="32"/>
      <c r="AH2189" s="85"/>
      <c r="AI2189" s="85"/>
      <c r="AJ2189" s="85"/>
      <c r="AL2189" s="85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  <c r="BD2189" s="85"/>
      <c r="BE2189" s="85"/>
      <c r="BF2189" s="85"/>
      <c r="BG2189" s="85"/>
      <c r="BH2189" s="85"/>
      <c r="BI2189" s="85"/>
      <c r="BJ2189" s="85"/>
      <c r="BK2189" s="85"/>
      <c r="BL2189" s="85"/>
      <c r="BM2189" s="85"/>
      <c r="BN2189" s="85"/>
      <c r="BO2189" s="85"/>
      <c r="BP2189" s="85"/>
      <c r="BQ2189" s="85"/>
    </row>
    <row r="2190" spans="14:69" s="27" customFormat="1">
      <c r="N2190" s="32"/>
      <c r="AD2190" s="32"/>
      <c r="AH2190" s="85"/>
      <c r="AI2190" s="85"/>
      <c r="AJ2190" s="85"/>
      <c r="AL2190" s="85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  <c r="BD2190" s="85"/>
      <c r="BE2190" s="85"/>
      <c r="BF2190" s="85"/>
      <c r="BG2190" s="85"/>
      <c r="BH2190" s="85"/>
      <c r="BI2190" s="85"/>
      <c r="BJ2190" s="85"/>
      <c r="BK2190" s="85"/>
      <c r="BL2190" s="85"/>
      <c r="BM2190" s="85"/>
      <c r="BN2190" s="85"/>
      <c r="BO2190" s="85"/>
      <c r="BP2190" s="85"/>
      <c r="BQ2190" s="85"/>
    </row>
    <row r="2191" spans="14:69" s="27" customFormat="1">
      <c r="N2191" s="32"/>
      <c r="AD2191" s="32"/>
      <c r="AH2191" s="85"/>
      <c r="AI2191" s="85"/>
      <c r="AJ2191" s="85"/>
      <c r="AL2191" s="85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  <c r="BD2191" s="85"/>
      <c r="BE2191" s="85"/>
      <c r="BF2191" s="85"/>
      <c r="BG2191" s="85"/>
      <c r="BH2191" s="85"/>
      <c r="BI2191" s="85"/>
      <c r="BJ2191" s="85"/>
      <c r="BK2191" s="85"/>
      <c r="BL2191" s="85"/>
      <c r="BM2191" s="85"/>
      <c r="BN2191" s="85"/>
      <c r="BO2191" s="85"/>
      <c r="BP2191" s="85"/>
      <c r="BQ2191" s="85"/>
    </row>
    <row r="2192" spans="14:69" s="27" customFormat="1">
      <c r="N2192" s="32"/>
      <c r="AD2192" s="32"/>
      <c r="AH2192" s="85"/>
      <c r="AI2192" s="85"/>
      <c r="AJ2192" s="85"/>
      <c r="AL2192" s="85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  <c r="BD2192" s="85"/>
      <c r="BE2192" s="85"/>
      <c r="BF2192" s="85"/>
      <c r="BG2192" s="85"/>
      <c r="BH2192" s="85"/>
      <c r="BI2192" s="85"/>
      <c r="BJ2192" s="85"/>
      <c r="BK2192" s="85"/>
      <c r="BL2192" s="85"/>
      <c r="BM2192" s="85"/>
      <c r="BN2192" s="85"/>
      <c r="BO2192" s="85"/>
      <c r="BP2192" s="85"/>
      <c r="BQ2192" s="85"/>
    </row>
    <row r="2193" spans="14:69" s="27" customFormat="1">
      <c r="N2193" s="32"/>
      <c r="AD2193" s="32"/>
      <c r="AH2193" s="85"/>
      <c r="AI2193" s="85"/>
      <c r="AJ2193" s="85"/>
      <c r="AL2193" s="85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  <c r="BD2193" s="85"/>
      <c r="BE2193" s="85"/>
      <c r="BF2193" s="85"/>
      <c r="BG2193" s="85"/>
      <c r="BH2193" s="85"/>
      <c r="BI2193" s="85"/>
      <c r="BJ2193" s="85"/>
      <c r="BK2193" s="85"/>
      <c r="BL2193" s="85"/>
      <c r="BM2193" s="85"/>
      <c r="BN2193" s="85"/>
      <c r="BO2193" s="85"/>
      <c r="BP2193" s="85"/>
      <c r="BQ2193" s="85"/>
    </row>
    <row r="2194" spans="14:69" s="27" customFormat="1">
      <c r="N2194" s="32"/>
      <c r="AD2194" s="32"/>
      <c r="AH2194" s="85"/>
      <c r="AI2194" s="85"/>
      <c r="AJ2194" s="85"/>
      <c r="AL2194" s="85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  <c r="BD2194" s="85"/>
      <c r="BE2194" s="85"/>
      <c r="BF2194" s="85"/>
      <c r="BG2194" s="85"/>
      <c r="BH2194" s="85"/>
      <c r="BI2194" s="85"/>
      <c r="BJ2194" s="85"/>
      <c r="BK2194" s="85"/>
      <c r="BL2194" s="85"/>
      <c r="BM2194" s="85"/>
      <c r="BN2194" s="85"/>
      <c r="BO2194" s="85"/>
      <c r="BP2194" s="85"/>
      <c r="BQ2194" s="85"/>
    </row>
    <row r="2195" spans="14:69" s="27" customFormat="1">
      <c r="N2195" s="32"/>
      <c r="AD2195" s="32"/>
      <c r="AH2195" s="85"/>
      <c r="AI2195" s="85"/>
      <c r="AJ2195" s="85"/>
      <c r="AL2195" s="85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5"/>
      <c r="BI2195" s="85"/>
      <c r="BJ2195" s="85"/>
      <c r="BK2195" s="85"/>
      <c r="BL2195" s="85"/>
      <c r="BM2195" s="85"/>
      <c r="BN2195" s="85"/>
      <c r="BO2195" s="85"/>
      <c r="BP2195" s="85"/>
      <c r="BQ2195" s="85"/>
    </row>
    <row r="2196" spans="14:69" s="27" customFormat="1">
      <c r="N2196" s="32"/>
      <c r="AD2196" s="32"/>
      <c r="AH2196" s="85"/>
      <c r="AI2196" s="85"/>
      <c r="AJ2196" s="85"/>
      <c r="AL2196" s="85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5"/>
      <c r="BI2196" s="85"/>
      <c r="BJ2196" s="85"/>
      <c r="BK2196" s="85"/>
      <c r="BL2196" s="85"/>
      <c r="BM2196" s="85"/>
      <c r="BN2196" s="85"/>
      <c r="BO2196" s="85"/>
      <c r="BP2196" s="85"/>
      <c r="BQ2196" s="85"/>
    </row>
  </sheetData>
  <sortState xmlns:xlrd2="http://schemas.microsoft.com/office/spreadsheetml/2017/richdata2" ref="A704:W1291">
    <sortCondition ref="E704:E1291"/>
    <sortCondition ref="C704:C1291"/>
  </sortState>
  <mergeCells count="4">
    <mergeCell ref="H581:I581"/>
    <mergeCell ref="H650:I650"/>
    <mergeCell ref="H627:I627"/>
    <mergeCell ref="H604:I604"/>
  </mergeCells>
  <conditionalFormatting sqref="M229:M243 M247:M261">
    <cfRule type="cellIs" dxfId="106" priority="23" operator="lessThan">
      <formula>0</formula>
    </cfRule>
    <cfRule type="cellIs" dxfId="105" priority="24" operator="greaterThan">
      <formula>0</formula>
    </cfRule>
  </conditionalFormatting>
  <conditionalFormatting sqref="M180:M189 M211:M225 M193:M207">
    <cfRule type="cellIs" dxfId="104" priority="21" operator="lessThan">
      <formula>0</formula>
    </cfRule>
    <cfRule type="cellIs" dxfId="103" priority="22" operator="greaterThan">
      <formula>0</formula>
    </cfRule>
  </conditionalFormatting>
  <conditionalFormatting sqref="M139:M153 M157:M171 M175:M179">
    <cfRule type="cellIs" dxfId="102" priority="19" operator="lessThan">
      <formula>0</formula>
    </cfRule>
    <cfRule type="cellIs" dxfId="101" priority="20" operator="greaterThan">
      <formula>0</formula>
    </cfRule>
  </conditionalFormatting>
  <conditionalFormatting sqref="I229:I243 I247:I261">
    <cfRule type="cellIs" dxfId="100" priority="17" operator="lessThan">
      <formula>0</formula>
    </cfRule>
    <cfRule type="cellIs" dxfId="99" priority="18" operator="greaterThan">
      <formula>0</formula>
    </cfRule>
  </conditionalFormatting>
  <conditionalFormatting sqref="I180:I189 I211:I225 I193:I207">
    <cfRule type="cellIs" dxfId="98" priority="15" operator="lessThan">
      <formula>0</formula>
    </cfRule>
    <cfRule type="cellIs" dxfId="97" priority="16" operator="greaterThan">
      <formula>0</formula>
    </cfRule>
  </conditionalFormatting>
  <conditionalFormatting sqref="I139:I153 I157:I171 I175:I179">
    <cfRule type="cellIs" dxfId="96" priority="13" operator="lessThan">
      <formula>0</formula>
    </cfRule>
    <cfRule type="cellIs" dxfId="95" priority="14" operator="greaterThan">
      <formula>0</formula>
    </cfRule>
  </conditionalFormatting>
  <conditionalFormatting sqref="I265:I279 I283:I297 I301:I315">
    <cfRule type="cellIs" dxfId="94" priority="11" operator="lessThan">
      <formula>0</formula>
    </cfRule>
    <cfRule type="cellIs" dxfId="93" priority="12" operator="greaterThan">
      <formula>0</formula>
    </cfRule>
  </conditionalFormatting>
  <conditionalFormatting sqref="M265:M279 M283:M297 M301:M315">
    <cfRule type="cellIs" dxfId="92" priority="9" operator="lessThan">
      <formula>0</formula>
    </cfRule>
    <cfRule type="cellIs" dxfId="91" priority="10" operator="greaterThan">
      <formula>0</formula>
    </cfRule>
  </conditionalFormatting>
  <conditionalFormatting sqref="M103:M117 M121:M135">
    <cfRule type="cellIs" dxfId="90" priority="7" operator="lessThan">
      <formula>0</formula>
    </cfRule>
    <cfRule type="cellIs" dxfId="89" priority="8" operator="greaterThan">
      <formula>0</formula>
    </cfRule>
  </conditionalFormatting>
  <conditionalFormatting sqref="I103:I117 I121:I135">
    <cfRule type="cellIs" dxfId="88" priority="5" operator="lessThan">
      <formula>0</formula>
    </cfRule>
    <cfRule type="cellIs" dxfId="87" priority="6" operator="greaterThan">
      <formula>0</formula>
    </cfRule>
  </conditionalFormatting>
  <conditionalFormatting sqref="M12:M26">
    <cfRule type="cellIs" dxfId="86" priority="3" operator="lessThan">
      <formula>0</formula>
    </cfRule>
    <cfRule type="cellIs" dxfId="85" priority="4" operator="greaterThan">
      <formula>0</formula>
    </cfRule>
  </conditionalFormatting>
  <conditionalFormatting sqref="I12:I26">
    <cfRule type="cellIs" dxfId="84" priority="1" operator="lessThan">
      <formula>0</formula>
    </cfRule>
    <cfRule type="cellIs" dxfId="8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F5FA4-2DAF-47F2-977F-5C7D9D479265}">
  <dimension ref="A1"/>
  <sheetViews>
    <sheetView topLeftCell="A161" workbookViewId="0">
      <selection activeCell="A164" sqref="A16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5"/>
  <sheetViews>
    <sheetView zoomScale="98" zoomScaleNormal="98" workbookViewId="0">
      <pane xSplit="4" ySplit="5" topLeftCell="E17" activePane="bottomRight" state="frozen"/>
      <selection pane="topRight" activeCell="E1" sqref="E1"/>
      <selection pane="bottomLeft" activeCell="A6" sqref="A6"/>
      <selection pane="bottomRight" activeCell="D43" sqref="D43"/>
    </sheetView>
  </sheetViews>
  <sheetFormatPr baseColWidth="10" defaultColWidth="11.54296875" defaultRowHeight="15"/>
  <cols>
    <col min="1" max="1" width="2.36328125" style="85" customWidth="1"/>
    <col min="2" max="2" width="4.08984375" style="85" customWidth="1"/>
    <col min="3" max="3" width="15.90625" style="85" customWidth="1"/>
    <col min="4" max="4" width="9.36328125" style="85" customWidth="1"/>
    <col min="5" max="5" width="2.453125" style="85" customWidth="1"/>
    <col min="6" max="6" width="6.54296875" style="85" customWidth="1"/>
    <col min="7" max="7" width="8.54296875" style="85" customWidth="1"/>
    <col min="8" max="8" width="2.453125" style="85" customWidth="1"/>
    <col min="9" max="9" width="7.6328125" style="85" customWidth="1"/>
    <col min="10" max="10" width="2.453125" style="85" customWidth="1"/>
    <col min="11" max="11" width="6.08984375" style="85" customWidth="1"/>
    <col min="12" max="12" width="5.36328125" style="85" customWidth="1"/>
    <col min="13" max="13" width="6" style="85" customWidth="1"/>
    <col min="14" max="14" width="5.81640625" style="85" customWidth="1"/>
    <col min="15" max="15" width="7.54296875" style="85" customWidth="1"/>
    <col min="16" max="16" width="6.90625" style="85" customWidth="1"/>
    <col min="17" max="17" width="6.1796875" style="85" customWidth="1"/>
    <col min="18" max="18" width="6.453125" style="85" customWidth="1"/>
    <col min="19" max="20" width="6.54296875" style="85" customWidth="1"/>
    <col min="21" max="21" width="6.453125" style="85" customWidth="1"/>
    <col min="22" max="23" width="6" style="85" customWidth="1"/>
    <col min="24" max="24" width="5.453125" style="85" customWidth="1"/>
    <col min="25" max="25" width="4.6328125" style="85" customWidth="1"/>
    <col min="26" max="26" width="2.36328125" style="85" customWidth="1"/>
    <col min="27" max="27" width="5.6328125" style="85" customWidth="1"/>
    <col min="28" max="16384" width="11.54296875" style="85"/>
  </cols>
  <sheetData>
    <row r="1" spans="1:28" ht="15.6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</row>
    <row r="2" spans="1:28" ht="22.8">
      <c r="A2" s="281"/>
      <c r="B2" s="281"/>
      <c r="C2" s="282" t="s">
        <v>819</v>
      </c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92">
        <f>+År!J2</f>
        <v>2024</v>
      </c>
      <c r="P2" s="281"/>
      <c r="Q2" s="281"/>
      <c r="R2" s="281"/>
      <c r="S2" s="514">
        <f>+D43</f>
        <v>1591</v>
      </c>
      <c r="T2" s="515"/>
      <c r="U2" s="281" t="s">
        <v>10</v>
      </c>
      <c r="V2" s="281"/>
      <c r="W2" s="281"/>
      <c r="X2" s="281"/>
      <c r="Y2" s="281"/>
      <c r="Z2" s="281"/>
      <c r="AA2" s="281"/>
      <c r="AB2" s="281"/>
    </row>
    <row r="3" spans="1:28" ht="15.6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28" ht="15.6">
      <c r="A4" s="281"/>
      <c r="B4" s="281"/>
      <c r="C4" s="281"/>
      <c r="D4" s="281" t="s">
        <v>4</v>
      </c>
      <c r="E4" s="281"/>
      <c r="F4" s="281" t="s">
        <v>599</v>
      </c>
      <c r="G4" s="281" t="s">
        <v>600</v>
      </c>
      <c r="H4" s="281"/>
      <c r="I4" s="281" t="s">
        <v>625</v>
      </c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</row>
    <row r="5" spans="1:28" ht="15.6">
      <c r="A5" s="281"/>
      <c r="B5" s="281"/>
      <c r="C5" s="281"/>
      <c r="D5" s="281" t="s">
        <v>10</v>
      </c>
      <c r="E5" s="281"/>
      <c r="F5" s="283" t="s">
        <v>402</v>
      </c>
      <c r="G5" s="281" t="s">
        <v>602</v>
      </c>
      <c r="H5" s="281"/>
      <c r="I5" s="281" t="s">
        <v>603</v>
      </c>
      <c r="J5" s="281"/>
      <c r="K5" s="281" t="s">
        <v>29</v>
      </c>
      <c r="L5" s="281" t="s">
        <v>30</v>
      </c>
      <c r="M5" s="281" t="s">
        <v>31</v>
      </c>
      <c r="N5" s="281" t="s">
        <v>32</v>
      </c>
      <c r="O5" s="281" t="s">
        <v>402</v>
      </c>
      <c r="P5" s="281" t="s">
        <v>33</v>
      </c>
      <c r="Q5" s="281" t="s">
        <v>34</v>
      </c>
      <c r="R5" s="281" t="s">
        <v>35</v>
      </c>
      <c r="S5" s="281" t="s">
        <v>36</v>
      </c>
      <c r="T5" s="281" t="s">
        <v>37</v>
      </c>
      <c r="U5" s="281" t="s">
        <v>38</v>
      </c>
      <c r="V5" s="281" t="s">
        <v>39</v>
      </c>
      <c r="W5" s="281" t="s">
        <v>40</v>
      </c>
      <c r="X5" s="281" t="s">
        <v>403</v>
      </c>
      <c r="Y5" s="281" t="s">
        <v>41</v>
      </c>
      <c r="Z5" s="281"/>
      <c r="AA5" s="281" t="s">
        <v>601</v>
      </c>
      <c r="AB5" s="281"/>
    </row>
    <row r="6" spans="1:28" ht="15.6">
      <c r="A6" s="281"/>
      <c r="B6" s="85">
        <f>+'Klasse Rase'!E13</f>
        <v>1</v>
      </c>
      <c r="C6" s="85" t="str">
        <f>+'Klasse Rase'!F13</f>
        <v>NRF</v>
      </c>
      <c r="D6" s="32">
        <f>+Raser!G11</f>
        <v>844</v>
      </c>
      <c r="E6" s="281"/>
      <c r="F6" s="273">
        <f>+O6</f>
        <v>162</v>
      </c>
      <c r="G6" s="273">
        <f>SUM(P6:Y6)</f>
        <v>12</v>
      </c>
      <c r="H6" s="281"/>
      <c r="I6" s="273">
        <f>+F6+G6</f>
        <v>174</v>
      </c>
      <c r="J6" s="281"/>
      <c r="K6" s="32">
        <f>+'Klasse Rase'!H13</f>
        <v>0</v>
      </c>
      <c r="L6" s="32">
        <f>+'Klasse Rase'!H51</f>
        <v>31</v>
      </c>
      <c r="M6" s="32">
        <f>+'Klasse Rase'!H89</f>
        <v>191</v>
      </c>
      <c r="N6" s="32">
        <f>+'Klasse Rase'!H127</f>
        <v>448</v>
      </c>
      <c r="O6" s="284">
        <f>+'Klasse Rase'!H165</f>
        <v>162</v>
      </c>
      <c r="P6" s="285">
        <f>+'Klasse Rase'!H203</f>
        <v>11</v>
      </c>
      <c r="Q6" s="285">
        <f>+'Klasse Rase'!H241</f>
        <v>0</v>
      </c>
      <c r="R6" s="285">
        <f>+'Klasse Rase'!H279</f>
        <v>1</v>
      </c>
      <c r="S6" s="285">
        <f>+'Klasse Rase'!H317</f>
        <v>0</v>
      </c>
      <c r="T6" s="286" t="str">
        <f>+'Klasse Rase'!I355</f>
        <v/>
      </c>
      <c r="U6" s="286" t="str">
        <f>+'Klasse Rase'!I393</f>
        <v/>
      </c>
      <c r="V6" s="286" t="str">
        <f>+'Klasse Rase'!I431</f>
        <v/>
      </c>
      <c r="W6" s="286" t="str">
        <f>+'Klasse Rase'!I469</f>
        <v/>
      </c>
      <c r="X6" s="286" t="str">
        <f>+'Klasse Rase'!I507</f>
        <v/>
      </c>
      <c r="Y6" s="286" t="str">
        <f>+'Klasse Rase'!I545</f>
        <v/>
      </c>
      <c r="Z6" s="281"/>
      <c r="AA6" s="32">
        <f>SUM(K6:Y6)</f>
        <v>844</v>
      </c>
      <c r="AB6" s="281"/>
    </row>
    <row r="7" spans="1:28" ht="15.6">
      <c r="A7" s="281"/>
      <c r="B7" s="287">
        <f>+'Klasse Rase'!E14</f>
        <v>2</v>
      </c>
      <c r="C7" s="85" t="str">
        <f>+'Klasse Rase'!F14</f>
        <v>Jersey</v>
      </c>
      <c r="D7" s="288">
        <f>+Raser!G12</f>
        <v>3</v>
      </c>
      <c r="E7" s="281"/>
      <c r="F7" s="273">
        <f t="shared" ref="F7:F14" si="0">+O7</f>
        <v>0</v>
      </c>
      <c r="G7" s="273">
        <f t="shared" ref="G7:G17" si="1">SUM(P7:Y7)</f>
        <v>0</v>
      </c>
      <c r="H7" s="281"/>
      <c r="I7" s="273">
        <f t="shared" ref="I7:I17" si="2">+F7+G7</f>
        <v>0</v>
      </c>
      <c r="J7" s="281"/>
      <c r="K7" s="32">
        <f>+'Klasse Rase'!H14</f>
        <v>0</v>
      </c>
      <c r="L7" s="32">
        <f>+'Klasse Rase'!H52</f>
        <v>0</v>
      </c>
      <c r="M7" s="32">
        <f>+'Klasse Rase'!H90</f>
        <v>2</v>
      </c>
      <c r="N7" s="32">
        <f>+'Klasse Rase'!H128</f>
        <v>1</v>
      </c>
      <c r="O7" s="284">
        <f>+'Klasse Rase'!H166</f>
        <v>0</v>
      </c>
      <c r="P7" s="285">
        <f>+'Klasse Rase'!H204</f>
        <v>0</v>
      </c>
      <c r="Q7" s="285">
        <f>+'Klasse Rase'!H242</f>
        <v>0</v>
      </c>
      <c r="R7" s="285">
        <f>+'Klasse Rase'!H280</f>
        <v>0</v>
      </c>
      <c r="S7" s="285">
        <f>+'Klasse Rase'!H318</f>
        <v>0</v>
      </c>
      <c r="T7" s="286" t="str">
        <f>+'Klasse Rase'!I356</f>
        <v/>
      </c>
      <c r="U7" s="286" t="str">
        <f>+'Klasse Rase'!I394</f>
        <v/>
      </c>
      <c r="V7" s="286" t="str">
        <f>+'Klasse Rase'!I432</f>
        <v/>
      </c>
      <c r="W7" s="286" t="str">
        <f>+'Klasse Rase'!I470</f>
        <v/>
      </c>
      <c r="X7" s="286" t="str">
        <f>+'Klasse Rase'!I508</f>
        <v/>
      </c>
      <c r="Y7" s="286" t="str">
        <f>+'Klasse Rase'!I546</f>
        <v/>
      </c>
      <c r="Z7" s="281"/>
      <c r="AA7" s="288">
        <f t="shared" ref="AA7:AA17" si="3">SUM(K7:Y7)</f>
        <v>3</v>
      </c>
      <c r="AB7" s="281"/>
    </row>
    <row r="8" spans="1:28" ht="15.6">
      <c r="A8" s="281"/>
      <c r="B8" s="85">
        <f>+'Klasse Rase'!E15</f>
        <v>3</v>
      </c>
      <c r="C8" s="85" t="str">
        <f>+'Klasse Rase'!F15</f>
        <v>Sidet Trønderfe og Nordlandsfe</v>
      </c>
      <c r="D8" s="32">
        <f>+Raser!G13</f>
        <v>95</v>
      </c>
      <c r="E8" s="281"/>
      <c r="F8" s="273">
        <f t="shared" si="0"/>
        <v>6</v>
      </c>
      <c r="G8" s="273">
        <f t="shared" si="1"/>
        <v>0</v>
      </c>
      <c r="H8" s="281"/>
      <c r="I8" s="273">
        <f t="shared" si="2"/>
        <v>6</v>
      </c>
      <c r="J8" s="281"/>
      <c r="K8" s="32">
        <f>+'Klasse Rase'!H15</f>
        <v>0</v>
      </c>
      <c r="L8" s="32">
        <f>+'Klasse Rase'!H53</f>
        <v>4</v>
      </c>
      <c r="M8" s="32">
        <f>+'Klasse Rase'!H91</f>
        <v>52</v>
      </c>
      <c r="N8" s="32">
        <f>+'Klasse Rase'!H129</f>
        <v>33</v>
      </c>
      <c r="O8" s="284">
        <f>+'Klasse Rase'!H167</f>
        <v>6</v>
      </c>
      <c r="P8" s="285">
        <f>+'Klasse Rase'!H205</f>
        <v>0</v>
      </c>
      <c r="Q8" s="285">
        <f>+'Klasse Rase'!H243</f>
        <v>0</v>
      </c>
      <c r="R8" s="285">
        <f>+'Klasse Rase'!H281</f>
        <v>0</v>
      </c>
      <c r="S8" s="285">
        <f>+'Klasse Rase'!H319</f>
        <v>0</v>
      </c>
      <c r="T8" s="286" t="str">
        <f>+'Klasse Rase'!I357</f>
        <v/>
      </c>
      <c r="U8" s="286" t="str">
        <f>+'Klasse Rase'!I395</f>
        <v/>
      </c>
      <c r="V8" s="286" t="str">
        <f>+'Klasse Rase'!I433</f>
        <v/>
      </c>
      <c r="W8" s="286" t="str">
        <f>+'Klasse Rase'!I471</f>
        <v/>
      </c>
      <c r="X8" s="286" t="str">
        <f>+'Klasse Rase'!I509</f>
        <v/>
      </c>
      <c r="Y8" s="286" t="str">
        <f>+'Klasse Rase'!I547</f>
        <v/>
      </c>
      <c r="Z8" s="281"/>
      <c r="AA8" s="32">
        <f t="shared" si="3"/>
        <v>95</v>
      </c>
      <c r="AB8" s="281"/>
    </row>
    <row r="9" spans="1:28" ht="15.6">
      <c r="A9" s="281"/>
      <c r="B9" s="287">
        <f>+'Klasse Rase'!E16</f>
        <v>4</v>
      </c>
      <c r="C9" s="85" t="str">
        <f>+'Klasse Rase'!F16</f>
        <v>Telemarkfe</v>
      </c>
      <c r="D9" s="288">
        <f>+Raser!G14</f>
        <v>26</v>
      </c>
      <c r="E9" s="281"/>
      <c r="F9" s="273">
        <f t="shared" si="0"/>
        <v>4</v>
      </c>
      <c r="G9" s="273">
        <f t="shared" si="1"/>
        <v>0</v>
      </c>
      <c r="H9" s="281"/>
      <c r="I9" s="273">
        <f t="shared" si="2"/>
        <v>4</v>
      </c>
      <c r="J9" s="281"/>
      <c r="K9" s="32">
        <f>+'Klasse Rase'!H16</f>
        <v>0</v>
      </c>
      <c r="L9" s="32">
        <f>+'Klasse Rase'!H54</f>
        <v>1</v>
      </c>
      <c r="M9" s="32">
        <f>+'Klasse Rase'!H92</f>
        <v>16</v>
      </c>
      <c r="N9" s="32">
        <f>+'Klasse Rase'!H130</f>
        <v>5</v>
      </c>
      <c r="O9" s="284">
        <f>+'Klasse Rase'!H168</f>
        <v>4</v>
      </c>
      <c r="P9" s="285">
        <f>+'Klasse Rase'!H206</f>
        <v>0</v>
      </c>
      <c r="Q9" s="285">
        <f>+'Klasse Rase'!H244</f>
        <v>0</v>
      </c>
      <c r="R9" s="285">
        <f>+'Klasse Rase'!H282</f>
        <v>0</v>
      </c>
      <c r="S9" s="285">
        <f>+'Klasse Rase'!H320</f>
        <v>0</v>
      </c>
      <c r="T9" s="286" t="str">
        <f>+'Klasse Rase'!I358</f>
        <v/>
      </c>
      <c r="U9" s="286" t="str">
        <f>+'Klasse Rase'!I396</f>
        <v/>
      </c>
      <c r="V9" s="286" t="str">
        <f>+'Klasse Rase'!I434</f>
        <v/>
      </c>
      <c r="W9" s="286" t="str">
        <f>+'Klasse Rase'!I472</f>
        <v/>
      </c>
      <c r="X9" s="286" t="str">
        <f>+'Klasse Rase'!I510</f>
        <v/>
      </c>
      <c r="Y9" s="286" t="str">
        <f>+'Klasse Rase'!I548</f>
        <v/>
      </c>
      <c r="Z9" s="281"/>
      <c r="AA9" s="288">
        <f t="shared" si="3"/>
        <v>26</v>
      </c>
      <c r="AB9" s="281"/>
    </row>
    <row r="10" spans="1:28" ht="15.6">
      <c r="A10" s="281"/>
      <c r="B10" s="85">
        <f>+'Klasse Rase'!E17</f>
        <v>5</v>
      </c>
      <c r="C10" s="85" t="str">
        <f>+'Klasse Rase'!F17</f>
        <v>Dølafe</v>
      </c>
      <c r="D10" s="32">
        <f>+Raser!G15</f>
        <v>16</v>
      </c>
      <c r="E10" s="281"/>
      <c r="F10" s="273">
        <f t="shared" si="0"/>
        <v>1</v>
      </c>
      <c r="G10" s="273">
        <f t="shared" si="1"/>
        <v>0</v>
      </c>
      <c r="H10" s="281"/>
      <c r="I10" s="273">
        <f t="shared" si="2"/>
        <v>1</v>
      </c>
      <c r="J10" s="281"/>
      <c r="K10" s="32">
        <f>+'Klasse Rase'!H17</f>
        <v>0</v>
      </c>
      <c r="L10" s="32">
        <f>+'Klasse Rase'!H55</f>
        <v>0</v>
      </c>
      <c r="M10" s="32">
        <f>+'Klasse Rase'!H93</f>
        <v>3</v>
      </c>
      <c r="N10" s="32">
        <f>+'Klasse Rase'!H131</f>
        <v>12</v>
      </c>
      <c r="O10" s="284">
        <f>+'Klasse Rase'!H169</f>
        <v>1</v>
      </c>
      <c r="P10" s="285">
        <f>+'Klasse Rase'!H207</f>
        <v>0</v>
      </c>
      <c r="Q10" s="285">
        <f>+'Klasse Rase'!H245</f>
        <v>0</v>
      </c>
      <c r="R10" s="285">
        <f>+'Klasse Rase'!H283</f>
        <v>0</v>
      </c>
      <c r="S10" s="285">
        <f>+'Klasse Rase'!H321</f>
        <v>0</v>
      </c>
      <c r="T10" s="286" t="str">
        <f>+'Klasse Rase'!I359</f>
        <v/>
      </c>
      <c r="U10" s="286" t="str">
        <f>+'Klasse Rase'!I397</f>
        <v/>
      </c>
      <c r="V10" s="286" t="str">
        <f>+'Klasse Rase'!I435</f>
        <v/>
      </c>
      <c r="W10" s="286" t="str">
        <f>+'Klasse Rase'!I473</f>
        <v/>
      </c>
      <c r="X10" s="286" t="str">
        <f>+'Klasse Rase'!I511</f>
        <v/>
      </c>
      <c r="Y10" s="286" t="str">
        <f>+'Klasse Rase'!I549</f>
        <v/>
      </c>
      <c r="Z10" s="281"/>
      <c r="AA10" s="32">
        <f t="shared" si="3"/>
        <v>16</v>
      </c>
      <c r="AB10" s="281"/>
    </row>
    <row r="11" spans="1:28" ht="15.6">
      <c r="A11" s="281"/>
      <c r="B11" s="287">
        <f>+'Klasse Rase'!E18</f>
        <v>6</v>
      </c>
      <c r="C11" s="85" t="str">
        <f>+'Klasse Rase'!F18</f>
        <v>Østlandsk Rødkolle</v>
      </c>
      <c r="D11" s="288">
        <f>+Raser!G16</f>
        <v>6</v>
      </c>
      <c r="E11" s="281"/>
      <c r="F11" s="273">
        <f t="shared" si="0"/>
        <v>2</v>
      </c>
      <c r="G11" s="273">
        <f t="shared" si="1"/>
        <v>0</v>
      </c>
      <c r="H11" s="281"/>
      <c r="I11" s="273">
        <f t="shared" si="2"/>
        <v>2</v>
      </c>
      <c r="J11" s="281"/>
      <c r="K11" s="32">
        <f>+'Klasse Rase'!H18</f>
        <v>0</v>
      </c>
      <c r="L11" s="32">
        <f>+'Klasse Rase'!H56</f>
        <v>0</v>
      </c>
      <c r="M11" s="32">
        <f>+'Klasse Rase'!H94</f>
        <v>0</v>
      </c>
      <c r="N11" s="32">
        <f>+'Klasse Rase'!H132</f>
        <v>4</v>
      </c>
      <c r="O11" s="284">
        <f>+'Klasse Rase'!H170</f>
        <v>2</v>
      </c>
      <c r="P11" s="285">
        <f>+'Klasse Rase'!H208</f>
        <v>0</v>
      </c>
      <c r="Q11" s="285">
        <f>+'Klasse Rase'!H246</f>
        <v>0</v>
      </c>
      <c r="R11" s="285">
        <f>+'Klasse Rase'!H284</f>
        <v>0</v>
      </c>
      <c r="S11" s="285">
        <f>+'Klasse Rase'!H322</f>
        <v>0</v>
      </c>
      <c r="T11" s="286" t="str">
        <f>+'Klasse Rase'!I360</f>
        <v/>
      </c>
      <c r="U11" s="286" t="str">
        <f>+'Klasse Rase'!I398</f>
        <v/>
      </c>
      <c r="V11" s="286" t="str">
        <f>+'Klasse Rase'!I436</f>
        <v/>
      </c>
      <c r="W11" s="286" t="str">
        <f>+'Klasse Rase'!I474</f>
        <v/>
      </c>
      <c r="X11" s="286" t="str">
        <f>+'Klasse Rase'!I512</f>
        <v/>
      </c>
      <c r="Y11" s="286" t="str">
        <f>+'Klasse Rase'!I550</f>
        <v/>
      </c>
      <c r="Z11" s="281"/>
      <c r="AA11" s="288">
        <f t="shared" si="3"/>
        <v>6</v>
      </c>
      <c r="AB11" s="281"/>
    </row>
    <row r="12" spans="1:28" ht="15.6">
      <c r="A12" s="281"/>
      <c r="B12" s="85">
        <f>+'Klasse Rase'!E19</f>
        <v>7</v>
      </c>
      <c r="C12" s="85" t="str">
        <f>+'Klasse Rase'!F19</f>
        <v>Vestlandsk Raukolle</v>
      </c>
      <c r="D12" s="32">
        <f>+Raser!G17</f>
        <v>2</v>
      </c>
      <c r="E12" s="281"/>
      <c r="F12" s="273">
        <f t="shared" si="0"/>
        <v>0</v>
      </c>
      <c r="G12" s="273">
        <f t="shared" si="1"/>
        <v>0</v>
      </c>
      <c r="H12" s="281"/>
      <c r="I12" s="273">
        <f t="shared" si="2"/>
        <v>0</v>
      </c>
      <c r="J12" s="281"/>
      <c r="K12" s="32">
        <f>+'Klasse Rase'!H19</f>
        <v>0</v>
      </c>
      <c r="L12" s="32">
        <f>+'Klasse Rase'!H57</f>
        <v>0</v>
      </c>
      <c r="M12" s="32">
        <f>+'Klasse Rase'!H95</f>
        <v>1</v>
      </c>
      <c r="N12" s="32">
        <f>+'Klasse Rase'!H133</f>
        <v>1</v>
      </c>
      <c r="O12" s="284">
        <f>+'Klasse Rase'!H171</f>
        <v>0</v>
      </c>
      <c r="P12" s="285">
        <f>+'Klasse Rase'!H209</f>
        <v>0</v>
      </c>
      <c r="Q12" s="285">
        <f>+'Klasse Rase'!H247</f>
        <v>0</v>
      </c>
      <c r="R12" s="285">
        <f>+'Klasse Rase'!H285</f>
        <v>0</v>
      </c>
      <c r="S12" s="285">
        <f>+'Klasse Rase'!H323</f>
        <v>0</v>
      </c>
      <c r="T12" s="286" t="str">
        <f>+'Klasse Rase'!I361</f>
        <v/>
      </c>
      <c r="U12" s="286" t="str">
        <f>+'Klasse Rase'!I399</f>
        <v/>
      </c>
      <c r="V12" s="286" t="str">
        <f>+'Klasse Rase'!I437</f>
        <v/>
      </c>
      <c r="W12" s="286" t="str">
        <f>+'Klasse Rase'!I475</f>
        <v/>
      </c>
      <c r="X12" s="286" t="str">
        <f>+'Klasse Rase'!I513</f>
        <v/>
      </c>
      <c r="Y12" s="286" t="str">
        <f>+'Klasse Rase'!I551</f>
        <v/>
      </c>
      <c r="Z12" s="281"/>
      <c r="AA12" s="32">
        <f t="shared" si="3"/>
        <v>2</v>
      </c>
      <c r="AB12" s="281"/>
    </row>
    <row r="13" spans="1:28" ht="15.6">
      <c r="A13" s="281"/>
      <c r="B13" s="287">
        <f>+'Klasse Rase'!E20</f>
        <v>8</v>
      </c>
      <c r="C13" s="85" t="str">
        <f>+'Klasse Rase'!F20</f>
        <v>Vestlandsk fjordfe</v>
      </c>
      <c r="D13" s="288">
        <f>+Raser!G18</f>
        <v>52</v>
      </c>
      <c r="E13" s="281"/>
      <c r="F13" s="273">
        <f t="shared" si="0"/>
        <v>5</v>
      </c>
      <c r="G13" s="273">
        <f t="shared" si="1"/>
        <v>1</v>
      </c>
      <c r="H13" s="281"/>
      <c r="I13" s="273">
        <f t="shared" si="2"/>
        <v>6</v>
      </c>
      <c r="J13" s="281"/>
      <c r="K13" s="32">
        <f>+'Klasse Rase'!H20</f>
        <v>0</v>
      </c>
      <c r="L13" s="32">
        <f>+'Klasse Rase'!H58</f>
        <v>0</v>
      </c>
      <c r="M13" s="32">
        <f>+'Klasse Rase'!H96</f>
        <v>16</v>
      </c>
      <c r="N13" s="32">
        <f>+'Klasse Rase'!H134</f>
        <v>30</v>
      </c>
      <c r="O13" s="284">
        <f>+'Klasse Rase'!H172</f>
        <v>5</v>
      </c>
      <c r="P13" s="285">
        <f>+'Klasse Rase'!H210</f>
        <v>1</v>
      </c>
      <c r="Q13" s="285">
        <f>+'Klasse Rase'!H248</f>
        <v>0</v>
      </c>
      <c r="R13" s="285">
        <f>+'Klasse Rase'!H286</f>
        <v>0</v>
      </c>
      <c r="S13" s="285">
        <f>+'Klasse Rase'!H324</f>
        <v>0</v>
      </c>
      <c r="T13" s="286" t="str">
        <f>+'Klasse Rase'!I362</f>
        <v/>
      </c>
      <c r="U13" s="286" t="str">
        <f>+'Klasse Rase'!I400</f>
        <v/>
      </c>
      <c r="V13" s="286" t="str">
        <f>+'Klasse Rase'!I438</f>
        <v/>
      </c>
      <c r="W13" s="286" t="str">
        <f>+'Klasse Rase'!I476</f>
        <v/>
      </c>
      <c r="X13" s="286" t="str">
        <f>+'Klasse Rase'!I514</f>
        <v/>
      </c>
      <c r="Y13" s="286" t="str">
        <f>+'Klasse Rase'!I552</f>
        <v/>
      </c>
      <c r="Z13" s="281"/>
      <c r="AA13" s="288">
        <f t="shared" si="3"/>
        <v>52</v>
      </c>
      <c r="AB13" s="281"/>
    </row>
    <row r="14" spans="1:28" ht="15.6">
      <c r="A14" s="281"/>
      <c r="B14" s="85">
        <f>+'Klasse Rase'!E21</f>
        <v>9</v>
      </c>
      <c r="C14" s="85" t="str">
        <f>+'Klasse Rase'!F21</f>
        <v>Holstein</v>
      </c>
      <c r="D14" s="32">
        <f>+Raser!G19</f>
        <v>16</v>
      </c>
      <c r="E14" s="281"/>
      <c r="F14" s="273">
        <f t="shared" si="0"/>
        <v>0</v>
      </c>
      <c r="G14" s="273">
        <f t="shared" si="1"/>
        <v>0</v>
      </c>
      <c r="H14" s="281"/>
      <c r="I14" s="273">
        <f t="shared" si="2"/>
        <v>0</v>
      </c>
      <c r="J14" s="281"/>
      <c r="K14" s="32">
        <f>+'Klasse Rase'!H21</f>
        <v>2</v>
      </c>
      <c r="L14" s="32">
        <f>+'Klasse Rase'!H59</f>
        <v>7</v>
      </c>
      <c r="M14" s="32">
        <f>+'Klasse Rase'!H97</f>
        <v>5</v>
      </c>
      <c r="N14" s="32">
        <f>+'Klasse Rase'!H135</f>
        <v>2</v>
      </c>
      <c r="O14" s="284">
        <f>+'Klasse Rase'!H173</f>
        <v>0</v>
      </c>
      <c r="P14" s="285">
        <f>+'Klasse Rase'!H211</f>
        <v>0</v>
      </c>
      <c r="Q14" s="285">
        <f>+'Klasse Rase'!H249</f>
        <v>0</v>
      </c>
      <c r="R14" s="285">
        <f>+'Klasse Rase'!H287</f>
        <v>0</v>
      </c>
      <c r="S14" s="285">
        <f>+'Klasse Rase'!H325</f>
        <v>0</v>
      </c>
      <c r="T14" s="286" t="str">
        <f>+'Klasse Rase'!I363</f>
        <v/>
      </c>
      <c r="U14" s="286" t="str">
        <f>+'Klasse Rase'!I401</f>
        <v/>
      </c>
      <c r="V14" s="286" t="str">
        <f>+'Klasse Rase'!I439</f>
        <v/>
      </c>
      <c r="W14" s="286" t="str">
        <f>+'Klasse Rase'!I477</f>
        <v/>
      </c>
      <c r="X14" s="286" t="str">
        <f>+'Klasse Rase'!I515</f>
        <v/>
      </c>
      <c r="Y14" s="286" t="str">
        <f>+'Klasse Rase'!I553</f>
        <v/>
      </c>
      <c r="Z14" s="281"/>
      <c r="AA14" s="32">
        <f t="shared" si="3"/>
        <v>16</v>
      </c>
      <c r="AB14" s="281"/>
    </row>
    <row r="15" spans="1:28" ht="15.6">
      <c r="A15" s="281"/>
      <c r="B15" s="287">
        <f>+'Klasse Rase'!E22</f>
        <v>10</v>
      </c>
      <c r="C15" s="85" t="str">
        <f>+'Klasse Rase'!F22</f>
        <v>Rød Dansk Mælkefe</v>
      </c>
      <c r="D15" s="288">
        <f>+Raser!G20</f>
        <v>0</v>
      </c>
      <c r="E15" s="281"/>
      <c r="F15" s="273">
        <f>+IF('Klasse Rase'!I182="",0,Kvalitetstilskudd!O15)</f>
        <v>0</v>
      </c>
      <c r="G15" s="273">
        <f t="shared" si="1"/>
        <v>0</v>
      </c>
      <c r="H15" s="281"/>
      <c r="I15" s="273">
        <f t="shared" si="2"/>
        <v>0</v>
      </c>
      <c r="J15" s="281"/>
      <c r="K15" s="32">
        <f>+'Klasse Rase'!H22</f>
        <v>0</v>
      </c>
      <c r="L15" s="32">
        <f>+'Klasse Rase'!H60</f>
        <v>0</v>
      </c>
      <c r="M15" s="32">
        <f>+'Klasse Rase'!H98</f>
        <v>0</v>
      </c>
      <c r="N15" s="32">
        <f>+'Klasse Rase'!H136</f>
        <v>0</v>
      </c>
      <c r="O15" s="284">
        <f>+'Klasse Rase'!H174</f>
        <v>0</v>
      </c>
      <c r="P15" s="285">
        <f>+'Klasse Rase'!H212</f>
        <v>0</v>
      </c>
      <c r="Q15" s="285">
        <f>+'Klasse Rase'!H250</f>
        <v>0</v>
      </c>
      <c r="R15" s="285">
        <f>+'Klasse Rase'!H288</f>
        <v>0</v>
      </c>
      <c r="S15" s="285">
        <f>+'Klasse Rase'!H326</f>
        <v>0</v>
      </c>
      <c r="T15" s="286" t="str">
        <f>+'Klasse Rase'!I364</f>
        <v/>
      </c>
      <c r="U15" s="286" t="str">
        <f>+'Klasse Rase'!I402</f>
        <v/>
      </c>
      <c r="V15" s="286" t="str">
        <f>+'Klasse Rase'!I440</f>
        <v/>
      </c>
      <c r="W15" s="286" t="str">
        <f>+'Klasse Rase'!I478</f>
        <v/>
      </c>
      <c r="X15" s="286" t="str">
        <f>+'Klasse Rase'!I516</f>
        <v/>
      </c>
      <c r="Y15" s="286" t="str">
        <f>+'Klasse Rase'!I554</f>
        <v/>
      </c>
      <c r="Z15" s="281"/>
      <c r="AA15" s="288">
        <f t="shared" si="3"/>
        <v>0</v>
      </c>
      <c r="AB15" s="281"/>
    </row>
    <row r="16" spans="1:28" ht="15.6">
      <c r="A16" s="281"/>
      <c r="B16" s="85">
        <f>+'Klasse Rase'!E23</f>
        <v>11</v>
      </c>
      <c r="C16" s="85" t="str">
        <f>+'Klasse Rase'!F23</f>
        <v>Brown Swiss</v>
      </c>
      <c r="D16" s="32">
        <f>+Raser!G21</f>
        <v>4</v>
      </c>
      <c r="E16" s="281"/>
      <c r="F16" s="273">
        <f>+IF('Klasse Rase'!I183="",0,Kvalitetstilskudd!O16)</f>
        <v>1</v>
      </c>
      <c r="G16" s="273">
        <f t="shared" si="1"/>
        <v>0</v>
      </c>
      <c r="H16" s="281"/>
      <c r="I16" s="273">
        <f t="shared" si="2"/>
        <v>1</v>
      </c>
      <c r="J16" s="281"/>
      <c r="K16" s="32">
        <f>+'Klasse Rase'!H23</f>
        <v>0</v>
      </c>
      <c r="L16" s="32">
        <f>+'Klasse Rase'!H61</f>
        <v>2</v>
      </c>
      <c r="M16" s="32">
        <f>+'Klasse Rase'!H99</f>
        <v>0</v>
      </c>
      <c r="N16" s="32">
        <f>+'Klasse Rase'!H137</f>
        <v>1</v>
      </c>
      <c r="O16" s="284">
        <f>+'Klasse Rase'!H175</f>
        <v>1</v>
      </c>
      <c r="P16" s="285">
        <f>+'Klasse Rase'!H213</f>
        <v>0</v>
      </c>
      <c r="Q16" s="285">
        <f>+'Klasse Rase'!H251</f>
        <v>0</v>
      </c>
      <c r="R16" s="285">
        <f>+'Klasse Rase'!H289</f>
        <v>0</v>
      </c>
      <c r="S16" s="285">
        <f>+'Klasse Rase'!H327</f>
        <v>0</v>
      </c>
      <c r="T16" s="286" t="str">
        <f>+'Klasse Rase'!I365</f>
        <v/>
      </c>
      <c r="U16" s="286" t="str">
        <f>+'Klasse Rase'!I403</f>
        <v/>
      </c>
      <c r="V16" s="286" t="str">
        <f>+'Klasse Rase'!I441</f>
        <v/>
      </c>
      <c r="W16" s="286" t="str">
        <f>+'Klasse Rase'!I479</f>
        <v/>
      </c>
      <c r="X16" s="286" t="str">
        <f>+'Klasse Rase'!I517</f>
        <v/>
      </c>
      <c r="Y16" s="286" t="str">
        <f>+'Klasse Rase'!I555</f>
        <v/>
      </c>
      <c r="Z16" s="281"/>
      <c r="AA16" s="32">
        <f t="shared" si="3"/>
        <v>4</v>
      </c>
      <c r="AB16" s="281"/>
    </row>
    <row r="17" spans="1:28" ht="15.6">
      <c r="A17" s="281"/>
      <c r="B17" s="287">
        <f>+'Klasse Rase'!E24</f>
        <v>12</v>
      </c>
      <c r="C17" s="85" t="str">
        <f>+'Klasse Rase'!F24</f>
        <v>Jarlsbergfe</v>
      </c>
      <c r="D17" s="288">
        <f>+Raser!G22</f>
        <v>1</v>
      </c>
      <c r="E17" s="281"/>
      <c r="F17" s="273">
        <f>+IF('Klasse Rase'!I184="",0,Kvalitetstilskudd!O17)</f>
        <v>0</v>
      </c>
      <c r="G17" s="273">
        <f t="shared" si="1"/>
        <v>0</v>
      </c>
      <c r="H17" s="281"/>
      <c r="I17" s="273">
        <f t="shared" si="2"/>
        <v>0</v>
      </c>
      <c r="J17" s="281"/>
      <c r="K17" s="32">
        <f>+'Klasse Rase'!H24</f>
        <v>0</v>
      </c>
      <c r="L17" s="32">
        <f>+'Klasse Rase'!H62</f>
        <v>0</v>
      </c>
      <c r="M17" s="32">
        <f>+'Klasse Rase'!H100</f>
        <v>1</v>
      </c>
      <c r="N17" s="32">
        <f>+'Klasse Rase'!H138</f>
        <v>0</v>
      </c>
      <c r="O17" s="284">
        <f>+'Klasse Rase'!H176</f>
        <v>0</v>
      </c>
      <c r="P17" s="285">
        <f>+'Klasse Rase'!H214</f>
        <v>0</v>
      </c>
      <c r="Q17" s="285">
        <f>+'Klasse Rase'!H252</f>
        <v>0</v>
      </c>
      <c r="R17" s="285">
        <f>+'Klasse Rase'!H290</f>
        <v>0</v>
      </c>
      <c r="S17" s="285">
        <f>+'Klasse Rase'!H328</f>
        <v>0</v>
      </c>
      <c r="T17" s="286" t="str">
        <f>+'Klasse Rase'!I366</f>
        <v/>
      </c>
      <c r="U17" s="286" t="str">
        <f>+'Klasse Rase'!I404</f>
        <v/>
      </c>
      <c r="V17" s="286" t="str">
        <f>+'Klasse Rase'!I442</f>
        <v/>
      </c>
      <c r="W17" s="286" t="str">
        <f>+'Klasse Rase'!I480</f>
        <v/>
      </c>
      <c r="X17" s="286" t="str">
        <f>+'Klasse Rase'!I518</f>
        <v/>
      </c>
      <c r="Y17" s="286" t="str">
        <f>+'Klasse Rase'!I556</f>
        <v/>
      </c>
      <c r="Z17" s="281"/>
      <c r="AA17" s="288">
        <f t="shared" si="3"/>
        <v>1</v>
      </c>
      <c r="AB17" s="281"/>
    </row>
    <row r="18" spans="1:28" ht="15.6">
      <c r="A18" s="281"/>
      <c r="B18" s="287">
        <f>+'Klasse Rase'!E25</f>
        <v>13</v>
      </c>
      <c r="C18" s="85" t="str">
        <f>+'Klasse Rase'!F25</f>
        <v>Fleckvieh</v>
      </c>
      <c r="D18" s="288">
        <f>+Raser!G23</f>
        <v>4</v>
      </c>
      <c r="E18" s="281"/>
      <c r="F18" s="273">
        <f>+IF('Klasse Rase'!I185="",0,Kvalitetstilskudd!O18)</f>
        <v>4</v>
      </c>
      <c r="G18" s="273">
        <f t="shared" ref="G18:G39" si="4">SUM(P18:Y18)</f>
        <v>0</v>
      </c>
      <c r="H18" s="281"/>
      <c r="I18" s="273">
        <f t="shared" ref="I18:I39" si="5">+F18+G18</f>
        <v>4</v>
      </c>
      <c r="J18" s="281"/>
      <c r="K18" s="32">
        <f>+'Klasse Rase'!H25</f>
        <v>0</v>
      </c>
      <c r="L18" s="32">
        <f>+'Klasse Rase'!H63</f>
        <v>0</v>
      </c>
      <c r="M18" s="32">
        <f>+'Klasse Rase'!H101</f>
        <v>0</v>
      </c>
      <c r="N18" s="32">
        <f>+'Klasse Rase'!H139</f>
        <v>0</v>
      </c>
      <c r="O18" s="284">
        <f>+'Klasse Rase'!H177</f>
        <v>4</v>
      </c>
      <c r="P18" s="285">
        <f>+'Klasse Rase'!H215</f>
        <v>0</v>
      </c>
      <c r="Q18" s="285">
        <f>+'Klasse Rase'!H253</f>
        <v>0</v>
      </c>
      <c r="R18" s="285">
        <f>+'Klasse Rase'!H291</f>
        <v>0</v>
      </c>
      <c r="S18" s="285">
        <f>+'Klasse Rase'!H329</f>
        <v>0</v>
      </c>
      <c r="T18" s="286" t="str">
        <f>+'Klasse Rase'!I367</f>
        <v/>
      </c>
      <c r="U18" s="286" t="str">
        <f>+'Klasse Rase'!I405</f>
        <v/>
      </c>
      <c r="V18" s="286" t="str">
        <f>+'Klasse Rase'!I443</f>
        <v/>
      </c>
      <c r="W18" s="286" t="str">
        <f>+'Klasse Rase'!I481</f>
        <v/>
      </c>
      <c r="X18" s="286" t="str">
        <f>+'Klasse Rase'!I519</f>
        <v/>
      </c>
      <c r="Y18" s="286" t="str">
        <f>+'Klasse Rase'!I557</f>
        <v/>
      </c>
      <c r="Z18" s="281"/>
      <c r="AA18" s="288">
        <f t="shared" ref="AA18:AA39" si="6">SUM(K18:Y18)</f>
        <v>4</v>
      </c>
      <c r="AB18" s="281"/>
    </row>
    <row r="19" spans="1:28" ht="15.6">
      <c r="A19" s="281"/>
      <c r="B19" s="287">
        <f>+'Klasse Rase'!E26</f>
        <v>14</v>
      </c>
      <c r="C19" s="85" t="str">
        <f>+'Klasse Rase'!F26</f>
        <v>Canadisk Ayrshire</v>
      </c>
      <c r="D19" s="288">
        <f>+Raser!G24</f>
        <v>0</v>
      </c>
      <c r="E19" s="281"/>
      <c r="F19" s="273">
        <f>+IF('Klasse Rase'!I186="",0,Kvalitetstilskudd!O19)</f>
        <v>0</v>
      </c>
      <c r="G19" s="273">
        <f t="shared" si="4"/>
        <v>0</v>
      </c>
      <c r="H19" s="281"/>
      <c r="I19" s="273">
        <f t="shared" si="5"/>
        <v>0</v>
      </c>
      <c r="J19" s="281"/>
      <c r="K19" s="32">
        <f>+'Klasse Rase'!H26</f>
        <v>0</v>
      </c>
      <c r="L19" s="32">
        <f>+'Klasse Rase'!H64</f>
        <v>0</v>
      </c>
      <c r="M19" s="32">
        <f>+'Klasse Rase'!H102</f>
        <v>0</v>
      </c>
      <c r="N19" s="32">
        <f>+'Klasse Rase'!H140</f>
        <v>0</v>
      </c>
      <c r="O19" s="284">
        <f>+'Klasse Rase'!H178</f>
        <v>0</v>
      </c>
      <c r="P19" s="285">
        <f>+'Klasse Rase'!H216</f>
        <v>0</v>
      </c>
      <c r="Q19" s="285">
        <f>+'Klasse Rase'!H254</f>
        <v>0</v>
      </c>
      <c r="R19" s="285">
        <f>+'Klasse Rase'!H292</f>
        <v>0</v>
      </c>
      <c r="S19" s="285">
        <f>+'Klasse Rase'!H330</f>
        <v>0</v>
      </c>
      <c r="T19" s="286" t="str">
        <f>+'Klasse Rase'!I368</f>
        <v/>
      </c>
      <c r="U19" s="286" t="str">
        <f>+'Klasse Rase'!I406</f>
        <v/>
      </c>
      <c r="V19" s="286" t="str">
        <f>+'Klasse Rase'!I444</f>
        <v/>
      </c>
      <c r="W19" s="286" t="str">
        <f>+'Klasse Rase'!I482</f>
        <v/>
      </c>
      <c r="X19" s="286" t="str">
        <f>+'Klasse Rase'!I520</f>
        <v/>
      </c>
      <c r="Y19" s="286" t="str">
        <f>+'Klasse Rase'!I558</f>
        <v/>
      </c>
      <c r="Z19" s="281"/>
      <c r="AA19" s="288">
        <f t="shared" si="6"/>
        <v>0</v>
      </c>
      <c r="AB19" s="281"/>
    </row>
    <row r="20" spans="1:28" ht="15.6">
      <c r="A20" s="281"/>
      <c r="B20" s="287">
        <f>+'Klasse Rase'!E27</f>
        <v>15</v>
      </c>
      <c r="C20" s="85" t="str">
        <f>+'Klasse Rase'!F27</f>
        <v>Montbéliard</v>
      </c>
      <c r="D20" s="288">
        <f>+Raser!G25</f>
        <v>0</v>
      </c>
      <c r="E20" s="281"/>
      <c r="F20" s="273">
        <f>+IF('Klasse Rase'!I187="",0,Kvalitetstilskudd!O20)</f>
        <v>0</v>
      </c>
      <c r="G20" s="273">
        <f t="shared" si="4"/>
        <v>0</v>
      </c>
      <c r="H20" s="281"/>
      <c r="I20" s="273">
        <f t="shared" si="5"/>
        <v>0</v>
      </c>
      <c r="J20" s="281"/>
      <c r="K20" s="32">
        <f>+'Klasse Rase'!H27</f>
        <v>0</v>
      </c>
      <c r="L20" s="32">
        <f>+'Klasse Rase'!H65</f>
        <v>0</v>
      </c>
      <c r="M20" s="32">
        <f>+'Klasse Rase'!H103</f>
        <v>0</v>
      </c>
      <c r="N20" s="32">
        <f>+'Klasse Rase'!H141</f>
        <v>0</v>
      </c>
      <c r="O20" s="284">
        <f>+'Klasse Rase'!H179</f>
        <v>0</v>
      </c>
      <c r="P20" s="285">
        <f>+'Klasse Rase'!H217</f>
        <v>0</v>
      </c>
      <c r="Q20" s="285">
        <f>+'Klasse Rase'!H255</f>
        <v>0</v>
      </c>
      <c r="R20" s="285">
        <f>+'Klasse Rase'!H293</f>
        <v>0</v>
      </c>
      <c r="S20" s="285">
        <f>+'Klasse Rase'!H331</f>
        <v>0</v>
      </c>
      <c r="T20" s="286" t="str">
        <f>+'Klasse Rase'!I369</f>
        <v/>
      </c>
      <c r="U20" s="286" t="str">
        <f>+'Klasse Rase'!I407</f>
        <v/>
      </c>
      <c r="V20" s="286" t="str">
        <f>+'Klasse Rase'!I445</f>
        <v/>
      </c>
      <c r="W20" s="286" t="str">
        <f>+'Klasse Rase'!I483</f>
        <v/>
      </c>
      <c r="X20" s="286" t="str">
        <f>+'Klasse Rase'!I521</f>
        <v/>
      </c>
      <c r="Y20" s="286" t="str">
        <f>+'Klasse Rase'!I559</f>
        <v/>
      </c>
      <c r="Z20" s="281"/>
      <c r="AA20" s="288">
        <f t="shared" si="6"/>
        <v>0</v>
      </c>
      <c r="AB20" s="281"/>
    </row>
    <row r="21" spans="1:28" ht="15.6">
      <c r="A21" s="281"/>
      <c r="B21" s="287">
        <f>+'Klasse Rase'!E28</f>
        <v>16</v>
      </c>
      <c r="C21" s="85" t="str">
        <f>+'Klasse Rase'!F28</f>
        <v>Mørefe</v>
      </c>
      <c r="D21" s="288">
        <f>+Raser!G26</f>
        <v>0</v>
      </c>
      <c r="E21" s="281"/>
      <c r="F21" s="273">
        <f>+IF('Klasse Rase'!I188="",0,Kvalitetstilskudd!O21)</f>
        <v>0</v>
      </c>
      <c r="G21" s="273">
        <f t="shared" si="4"/>
        <v>0</v>
      </c>
      <c r="H21" s="281"/>
      <c r="I21" s="273">
        <f t="shared" si="5"/>
        <v>0</v>
      </c>
      <c r="J21" s="281"/>
      <c r="K21" s="32">
        <f>+'Klasse Rase'!H28</f>
        <v>0</v>
      </c>
      <c r="L21" s="32">
        <f>+'Klasse Rase'!H66</f>
        <v>0</v>
      </c>
      <c r="M21" s="32">
        <f>+'Klasse Rase'!H104</f>
        <v>0</v>
      </c>
      <c r="N21" s="32">
        <f>+'Klasse Rase'!H142</f>
        <v>0</v>
      </c>
      <c r="O21" s="284">
        <f>+'Klasse Rase'!H180</f>
        <v>0</v>
      </c>
      <c r="P21" s="285">
        <f>+'Klasse Rase'!H218</f>
        <v>0</v>
      </c>
      <c r="Q21" s="285">
        <f>+'Klasse Rase'!H256</f>
        <v>0</v>
      </c>
      <c r="R21" s="285">
        <f>+'Klasse Rase'!H294</f>
        <v>0</v>
      </c>
      <c r="S21" s="285">
        <f>+'Klasse Rase'!H332</f>
        <v>0</v>
      </c>
      <c r="T21" s="286" t="str">
        <f>+'Klasse Rase'!I370</f>
        <v/>
      </c>
      <c r="U21" s="286" t="str">
        <f>+'Klasse Rase'!I408</f>
        <v/>
      </c>
      <c r="V21" s="286" t="str">
        <f>+'Klasse Rase'!I446</f>
        <v/>
      </c>
      <c r="W21" s="286" t="str">
        <f>+'Klasse Rase'!I484</f>
        <v/>
      </c>
      <c r="X21" s="286" t="str">
        <f>+'Klasse Rase'!I522</f>
        <v/>
      </c>
      <c r="Y21" s="286" t="str">
        <f>+'Klasse Rase'!I560</f>
        <v/>
      </c>
      <c r="Z21" s="281"/>
      <c r="AA21" s="288">
        <f t="shared" si="6"/>
        <v>0</v>
      </c>
      <c r="AB21" s="281"/>
    </row>
    <row r="22" spans="1:28" ht="15.6">
      <c r="A22" s="281"/>
      <c r="B22" s="287">
        <f>+'Klasse Rase'!E29</f>
        <v>17</v>
      </c>
      <c r="C22" s="85" t="str">
        <f>+'Klasse Rase'!F29</f>
        <v>Normande</v>
      </c>
      <c r="D22" s="288">
        <f>+Raser!G27</f>
        <v>0</v>
      </c>
      <c r="E22" s="281"/>
      <c r="F22" s="273">
        <f>+IF('Klasse Rase'!I189="",0,Kvalitetstilskudd!O22)</f>
        <v>0</v>
      </c>
      <c r="G22" s="273">
        <f t="shared" si="4"/>
        <v>0</v>
      </c>
      <c r="H22" s="281"/>
      <c r="I22" s="273">
        <f t="shared" si="5"/>
        <v>0</v>
      </c>
      <c r="J22" s="281"/>
      <c r="K22" s="32">
        <f>+'Klasse Rase'!H29</f>
        <v>0</v>
      </c>
      <c r="L22" s="32">
        <f>+'Klasse Rase'!H67</f>
        <v>0</v>
      </c>
      <c r="M22" s="32">
        <f>+'Klasse Rase'!H105</f>
        <v>0</v>
      </c>
      <c r="N22" s="32">
        <f>+'Klasse Rase'!H143</f>
        <v>0</v>
      </c>
      <c r="O22" s="284">
        <f>+'Klasse Rase'!H181</f>
        <v>0</v>
      </c>
      <c r="P22" s="285">
        <f>+'Klasse Rase'!H219</f>
        <v>0</v>
      </c>
      <c r="Q22" s="285">
        <f>+'Klasse Rase'!H257</f>
        <v>0</v>
      </c>
      <c r="R22" s="285">
        <f>+'Klasse Rase'!H295</f>
        <v>0</v>
      </c>
      <c r="S22" s="285">
        <f>+'Klasse Rase'!H333</f>
        <v>0</v>
      </c>
      <c r="T22" s="286" t="str">
        <f>+'Klasse Rase'!I371</f>
        <v/>
      </c>
      <c r="U22" s="286" t="str">
        <f>+'Klasse Rase'!I409</f>
        <v/>
      </c>
      <c r="V22" s="286" t="str">
        <f>+'Klasse Rase'!I447</f>
        <v/>
      </c>
      <c r="W22" s="286" t="str">
        <f>+'Klasse Rase'!I485</f>
        <v/>
      </c>
      <c r="X22" s="286" t="str">
        <f>+'Klasse Rase'!I523</f>
        <v/>
      </c>
      <c r="Y22" s="286" t="str">
        <f>+'Klasse Rase'!I561</f>
        <v/>
      </c>
      <c r="Z22" s="281"/>
      <c r="AA22" s="288">
        <f t="shared" si="6"/>
        <v>0</v>
      </c>
      <c r="AB22" s="281"/>
    </row>
    <row r="23" spans="1:28" ht="15.6">
      <c r="A23" s="281"/>
      <c r="B23" s="287">
        <f>+'Klasse Rase'!E30</f>
        <v>21</v>
      </c>
      <c r="C23" s="85" t="str">
        <f>+'Klasse Rase'!F30</f>
        <v>Hereford</v>
      </c>
      <c r="D23" s="288">
        <f>+Raser!G28</f>
        <v>82</v>
      </c>
      <c r="E23" s="281"/>
      <c r="F23" s="273">
        <f>+IF('Klasse Rase'!I190="",0,Kvalitetstilskudd!O23)</f>
        <v>47</v>
      </c>
      <c r="G23" s="273">
        <f t="shared" si="4"/>
        <v>23</v>
      </c>
      <c r="H23" s="281"/>
      <c r="I23" s="273">
        <f t="shared" si="5"/>
        <v>70</v>
      </c>
      <c r="J23" s="281"/>
      <c r="K23" s="32">
        <f>+'Klasse Rase'!H30</f>
        <v>0</v>
      </c>
      <c r="L23" s="32">
        <f>+'Klasse Rase'!H68</f>
        <v>0</v>
      </c>
      <c r="M23" s="32">
        <f>+'Klasse Rase'!H106</f>
        <v>0</v>
      </c>
      <c r="N23" s="32">
        <f>+'Klasse Rase'!H144</f>
        <v>12</v>
      </c>
      <c r="O23" s="284">
        <f>+'Klasse Rase'!H182</f>
        <v>47</v>
      </c>
      <c r="P23" s="285">
        <f>+'Klasse Rase'!H220</f>
        <v>16</v>
      </c>
      <c r="Q23" s="285">
        <f>+'Klasse Rase'!H258</f>
        <v>6</v>
      </c>
      <c r="R23" s="285">
        <f>+'Klasse Rase'!H296</f>
        <v>0</v>
      </c>
      <c r="S23" s="285">
        <f>+'Klasse Rase'!H334</f>
        <v>1</v>
      </c>
      <c r="T23" s="286" t="str">
        <f>+'Klasse Rase'!I372</f>
        <v/>
      </c>
      <c r="U23" s="286" t="str">
        <f>+'Klasse Rase'!I410</f>
        <v/>
      </c>
      <c r="V23" s="286" t="str">
        <f>+'Klasse Rase'!I448</f>
        <v/>
      </c>
      <c r="W23" s="286" t="str">
        <f>+'Klasse Rase'!I486</f>
        <v/>
      </c>
      <c r="X23" s="286" t="str">
        <f>+'Klasse Rase'!I524</f>
        <v/>
      </c>
      <c r="Y23" s="286" t="str">
        <f>+'Klasse Rase'!I562</f>
        <v/>
      </c>
      <c r="Z23" s="281"/>
      <c r="AA23" s="288">
        <f t="shared" si="6"/>
        <v>82</v>
      </c>
      <c r="AB23" s="281"/>
    </row>
    <row r="24" spans="1:28" ht="15.6">
      <c r="A24" s="281"/>
      <c r="B24" s="287">
        <f>+'Klasse Rase'!E31</f>
        <v>22</v>
      </c>
      <c r="C24" s="85" t="str">
        <f>+'Klasse Rase'!F31</f>
        <v>Charolais</v>
      </c>
      <c r="D24" s="288">
        <f>+Raser!G29</f>
        <v>22</v>
      </c>
      <c r="E24" s="281"/>
      <c r="F24" s="273">
        <f>+IF('Klasse Rase'!I191="",0,Kvalitetstilskudd!O24)</f>
        <v>2</v>
      </c>
      <c r="G24" s="273">
        <f t="shared" si="4"/>
        <v>19</v>
      </c>
      <c r="H24" s="281"/>
      <c r="I24" s="273">
        <f t="shared" si="5"/>
        <v>21</v>
      </c>
      <c r="J24" s="281"/>
      <c r="K24" s="32">
        <f>+'Klasse Rase'!H31</f>
        <v>0</v>
      </c>
      <c r="L24" s="32">
        <f>+'Klasse Rase'!H69</f>
        <v>0</v>
      </c>
      <c r="M24" s="32">
        <f>+'Klasse Rase'!H107</f>
        <v>0</v>
      </c>
      <c r="N24" s="32">
        <f>+'Klasse Rase'!H145</f>
        <v>1</v>
      </c>
      <c r="O24" s="284">
        <f>+'Klasse Rase'!H183</f>
        <v>2</v>
      </c>
      <c r="P24" s="285">
        <f>+'Klasse Rase'!H221</f>
        <v>10</v>
      </c>
      <c r="Q24" s="285">
        <f>+'Klasse Rase'!H259</f>
        <v>8</v>
      </c>
      <c r="R24" s="285">
        <f>+'Klasse Rase'!H297</f>
        <v>0</v>
      </c>
      <c r="S24" s="285">
        <f>+'Klasse Rase'!H335</f>
        <v>1</v>
      </c>
      <c r="T24" s="286" t="str">
        <f>+'Klasse Rase'!I373</f>
        <v/>
      </c>
      <c r="U24" s="286" t="str">
        <f>+'Klasse Rase'!I411</f>
        <v/>
      </c>
      <c r="V24" s="286" t="str">
        <f>+'Klasse Rase'!I449</f>
        <v/>
      </c>
      <c r="W24" s="286" t="str">
        <f>+'Klasse Rase'!I487</f>
        <v/>
      </c>
      <c r="X24" s="286" t="str">
        <f>+'Klasse Rase'!I525</f>
        <v/>
      </c>
      <c r="Y24" s="286" t="str">
        <f>+'Klasse Rase'!I563</f>
        <v/>
      </c>
      <c r="Z24" s="281"/>
      <c r="AA24" s="288">
        <f t="shared" si="6"/>
        <v>22</v>
      </c>
      <c r="AB24" s="281"/>
    </row>
    <row r="25" spans="1:28" ht="15.6">
      <c r="A25" s="281"/>
      <c r="B25" s="287">
        <f>+'Klasse Rase'!E32</f>
        <v>23</v>
      </c>
      <c r="C25" s="85" t="str">
        <f>+'Klasse Rase'!F32</f>
        <v>Aberdeen Angus</v>
      </c>
      <c r="D25" s="288">
        <f>+Raser!G30</f>
        <v>104</v>
      </c>
      <c r="E25" s="281"/>
      <c r="F25" s="273">
        <f>+IF('Klasse Rase'!I192="",0,Kvalitetstilskudd!O25)</f>
        <v>33</v>
      </c>
      <c r="G25" s="273">
        <f t="shared" si="4"/>
        <v>61</v>
      </c>
      <c r="H25" s="281"/>
      <c r="I25" s="273">
        <f t="shared" si="5"/>
        <v>94</v>
      </c>
      <c r="J25" s="281"/>
      <c r="K25" s="32">
        <f>+'Klasse Rase'!H32</f>
        <v>0</v>
      </c>
      <c r="L25" s="32">
        <f>+'Klasse Rase'!H70</f>
        <v>0</v>
      </c>
      <c r="M25" s="32">
        <f>+'Klasse Rase'!H108</f>
        <v>1</v>
      </c>
      <c r="N25" s="32">
        <f>+'Klasse Rase'!H146</f>
        <v>9</v>
      </c>
      <c r="O25" s="284">
        <f>+'Klasse Rase'!H184</f>
        <v>33</v>
      </c>
      <c r="P25" s="285">
        <f>+'Klasse Rase'!H222</f>
        <v>33</v>
      </c>
      <c r="Q25" s="285">
        <f>+'Klasse Rase'!H260</f>
        <v>24</v>
      </c>
      <c r="R25" s="285">
        <f>+'Klasse Rase'!H298</f>
        <v>4</v>
      </c>
      <c r="S25" s="285">
        <f>+'Klasse Rase'!H336</f>
        <v>0</v>
      </c>
      <c r="T25" s="286" t="str">
        <f>+'Klasse Rase'!I374</f>
        <v/>
      </c>
      <c r="U25" s="286" t="str">
        <f>+'Klasse Rase'!I412</f>
        <v/>
      </c>
      <c r="V25" s="286" t="str">
        <f>+'Klasse Rase'!I450</f>
        <v/>
      </c>
      <c r="W25" s="286" t="str">
        <f>+'Klasse Rase'!I488</f>
        <v/>
      </c>
      <c r="X25" s="286" t="str">
        <f>+'Klasse Rase'!I526</f>
        <v/>
      </c>
      <c r="Y25" s="286" t="str">
        <f>+'Klasse Rase'!I564</f>
        <v/>
      </c>
      <c r="Z25" s="281"/>
      <c r="AA25" s="288">
        <f t="shared" si="6"/>
        <v>104</v>
      </c>
      <c r="AB25" s="281"/>
    </row>
    <row r="26" spans="1:28" ht="15.6">
      <c r="A26" s="281"/>
      <c r="B26" s="287">
        <f>+'Klasse Rase'!E33</f>
        <v>24</v>
      </c>
      <c r="C26" s="85" t="str">
        <f>+'Klasse Rase'!F33</f>
        <v>Limousin</v>
      </c>
      <c r="D26" s="288">
        <f>+Raser!G31</f>
        <v>18</v>
      </c>
      <c r="E26" s="281"/>
      <c r="F26" s="273">
        <f>+IF('Klasse Rase'!I193="",0,Kvalitetstilskudd!O26)</f>
        <v>2</v>
      </c>
      <c r="G26" s="273">
        <f t="shared" si="4"/>
        <v>16</v>
      </c>
      <c r="H26" s="281"/>
      <c r="I26" s="273">
        <f t="shared" si="5"/>
        <v>18</v>
      </c>
      <c r="J26" s="281"/>
      <c r="K26" s="32">
        <f>+'Klasse Rase'!H33</f>
        <v>0</v>
      </c>
      <c r="L26" s="32">
        <f>+'Klasse Rase'!H71</f>
        <v>0</v>
      </c>
      <c r="M26" s="32">
        <f>+'Klasse Rase'!H109</f>
        <v>0</v>
      </c>
      <c r="N26" s="32">
        <f>+'Klasse Rase'!H147</f>
        <v>0</v>
      </c>
      <c r="O26" s="284">
        <f>+'Klasse Rase'!H185</f>
        <v>2</v>
      </c>
      <c r="P26" s="285">
        <f>+'Klasse Rase'!H223</f>
        <v>8</v>
      </c>
      <c r="Q26" s="285">
        <f>+'Klasse Rase'!H261</f>
        <v>4</v>
      </c>
      <c r="R26" s="285">
        <f>+'Klasse Rase'!H299</f>
        <v>3</v>
      </c>
      <c r="S26" s="285">
        <f>+'Klasse Rase'!H337</f>
        <v>1</v>
      </c>
      <c r="T26" s="286" t="str">
        <f>+'Klasse Rase'!I375</f>
        <v/>
      </c>
      <c r="U26" s="286" t="str">
        <f>+'Klasse Rase'!I413</f>
        <v/>
      </c>
      <c r="V26" s="286" t="str">
        <f>+'Klasse Rase'!I451</f>
        <v/>
      </c>
      <c r="W26" s="286" t="str">
        <f>+'Klasse Rase'!I489</f>
        <v/>
      </c>
      <c r="X26" s="286" t="str">
        <f>+'Klasse Rase'!I527</f>
        <v/>
      </c>
      <c r="Y26" s="286" t="str">
        <f>+'Klasse Rase'!I565</f>
        <v/>
      </c>
      <c r="Z26" s="281"/>
      <c r="AA26" s="288">
        <f t="shared" si="6"/>
        <v>18</v>
      </c>
      <c r="AB26" s="281"/>
    </row>
    <row r="27" spans="1:28" ht="15.6">
      <c r="A27" s="281"/>
      <c r="B27" s="287">
        <f>+'Klasse Rase'!E34</f>
        <v>25</v>
      </c>
      <c r="C27" s="85" t="str">
        <f>+'Klasse Rase'!F34</f>
        <v>Kjøttsimmental</v>
      </c>
      <c r="D27" s="288">
        <f>+Raser!G32</f>
        <v>5</v>
      </c>
      <c r="E27" s="281"/>
      <c r="F27" s="273">
        <f>+IF('Klasse Rase'!I194="",0,Kvalitetstilskudd!O27)</f>
        <v>1</v>
      </c>
      <c r="G27" s="273">
        <f t="shared" si="4"/>
        <v>4</v>
      </c>
      <c r="H27" s="281"/>
      <c r="I27" s="273">
        <f t="shared" si="5"/>
        <v>5</v>
      </c>
      <c r="J27" s="281"/>
      <c r="K27" s="32">
        <f>+'Klasse Rase'!H34</f>
        <v>0</v>
      </c>
      <c r="L27" s="32">
        <f>+'Klasse Rase'!H72</f>
        <v>0</v>
      </c>
      <c r="M27" s="32">
        <f>+'Klasse Rase'!H110</f>
        <v>0</v>
      </c>
      <c r="N27" s="32">
        <f>+'Klasse Rase'!H148</f>
        <v>0</v>
      </c>
      <c r="O27" s="284">
        <f>+'Klasse Rase'!H186</f>
        <v>1</v>
      </c>
      <c r="P27" s="285">
        <f>+'Klasse Rase'!H224</f>
        <v>3</v>
      </c>
      <c r="Q27" s="285">
        <f>+'Klasse Rase'!H262</f>
        <v>1</v>
      </c>
      <c r="R27" s="285">
        <f>+'Klasse Rase'!H300</f>
        <v>0</v>
      </c>
      <c r="S27" s="285">
        <f>+'Klasse Rase'!H338</f>
        <v>0</v>
      </c>
      <c r="T27" s="286" t="str">
        <f>+'Klasse Rase'!I376</f>
        <v/>
      </c>
      <c r="U27" s="286" t="str">
        <f>+'Klasse Rase'!I414</f>
        <v/>
      </c>
      <c r="V27" s="286" t="str">
        <f>+'Klasse Rase'!I452</f>
        <v/>
      </c>
      <c r="W27" s="286" t="str">
        <f>+'Klasse Rase'!I490</f>
        <v/>
      </c>
      <c r="X27" s="286" t="str">
        <f>+'Klasse Rase'!I528</f>
        <v/>
      </c>
      <c r="Y27" s="286" t="str">
        <f>+'Klasse Rase'!I566</f>
        <v/>
      </c>
      <c r="Z27" s="281"/>
      <c r="AA27" s="288">
        <f t="shared" si="6"/>
        <v>5</v>
      </c>
      <c r="AB27" s="281"/>
    </row>
    <row r="28" spans="1:28" ht="15.6">
      <c r="A28" s="281"/>
      <c r="B28" s="287">
        <f>+'Klasse Rase'!E35</f>
        <v>26</v>
      </c>
      <c r="C28" s="85" t="str">
        <f>+'Klasse Rase'!F35</f>
        <v>Blonde d`Aquitaine</v>
      </c>
      <c r="D28" s="288">
        <f>+Raser!G33</f>
        <v>0</v>
      </c>
      <c r="E28" s="281"/>
      <c r="F28" s="273">
        <f>+IF('Klasse Rase'!I195="",0,Kvalitetstilskudd!O28)</f>
        <v>0</v>
      </c>
      <c r="G28" s="273">
        <f t="shared" si="4"/>
        <v>0</v>
      </c>
      <c r="H28" s="281"/>
      <c r="I28" s="273">
        <f t="shared" si="5"/>
        <v>0</v>
      </c>
      <c r="J28" s="281"/>
      <c r="K28" s="32">
        <f>+'Klasse Rase'!H35</f>
        <v>0</v>
      </c>
      <c r="L28" s="32">
        <f>+'Klasse Rase'!H73</f>
        <v>0</v>
      </c>
      <c r="M28" s="32">
        <f>+'Klasse Rase'!H111</f>
        <v>0</v>
      </c>
      <c r="N28" s="32">
        <f>+'Klasse Rase'!H149</f>
        <v>0</v>
      </c>
      <c r="O28" s="284">
        <f>+'Klasse Rase'!H187</f>
        <v>0</v>
      </c>
      <c r="P28" s="285">
        <f>+'Klasse Rase'!H225</f>
        <v>0</v>
      </c>
      <c r="Q28" s="285">
        <f>+'Klasse Rase'!H263</f>
        <v>0</v>
      </c>
      <c r="R28" s="285">
        <f>+'Klasse Rase'!H301</f>
        <v>0</v>
      </c>
      <c r="S28" s="285">
        <f>+'Klasse Rase'!H339</f>
        <v>0</v>
      </c>
      <c r="T28" s="286" t="str">
        <f>+'Klasse Rase'!I377</f>
        <v/>
      </c>
      <c r="U28" s="286" t="str">
        <f>+'Klasse Rase'!I415</f>
        <v/>
      </c>
      <c r="V28" s="286" t="str">
        <f>+'Klasse Rase'!I453</f>
        <v/>
      </c>
      <c r="W28" s="286" t="str">
        <f>+'Klasse Rase'!I491</f>
        <v/>
      </c>
      <c r="X28" s="286" t="str">
        <f>+'Klasse Rase'!I529</f>
        <v/>
      </c>
      <c r="Y28" s="286" t="str">
        <f>+'Klasse Rase'!I567</f>
        <v/>
      </c>
      <c r="Z28" s="281"/>
      <c r="AA28" s="288">
        <f t="shared" si="6"/>
        <v>0</v>
      </c>
      <c r="AB28" s="281"/>
    </row>
    <row r="29" spans="1:28" ht="15.6">
      <c r="A29" s="281"/>
      <c r="B29" s="287">
        <f>+'Klasse Rase'!E36</f>
        <v>27</v>
      </c>
      <c r="C29" s="85" t="str">
        <f>+'Klasse Rase'!F36</f>
        <v>Highland</v>
      </c>
      <c r="D29" s="288">
        <f>+Raser!G34</f>
        <v>39</v>
      </c>
      <c r="E29" s="281"/>
      <c r="F29" s="273">
        <f>+IF('Klasse Rase'!I196="",0,Kvalitetstilskudd!O29)</f>
        <v>17</v>
      </c>
      <c r="G29" s="273">
        <f t="shared" si="4"/>
        <v>11</v>
      </c>
      <c r="H29" s="281"/>
      <c r="I29" s="273">
        <f t="shared" si="5"/>
        <v>28</v>
      </c>
      <c r="J29" s="281"/>
      <c r="K29" s="32">
        <f>+'Klasse Rase'!H36</f>
        <v>0</v>
      </c>
      <c r="L29" s="32">
        <f>+'Klasse Rase'!H74</f>
        <v>0</v>
      </c>
      <c r="M29" s="32">
        <f>+'Klasse Rase'!H112</f>
        <v>1</v>
      </c>
      <c r="N29" s="32">
        <f>+'Klasse Rase'!H150</f>
        <v>10</v>
      </c>
      <c r="O29" s="284">
        <f>+'Klasse Rase'!H188</f>
        <v>17</v>
      </c>
      <c r="P29" s="285">
        <f>+'Klasse Rase'!H226</f>
        <v>11</v>
      </c>
      <c r="Q29" s="285">
        <f>+'Klasse Rase'!H264</f>
        <v>0</v>
      </c>
      <c r="R29" s="285">
        <f>+'Klasse Rase'!H302</f>
        <v>0</v>
      </c>
      <c r="S29" s="285">
        <f>+'Klasse Rase'!H340</f>
        <v>0</v>
      </c>
      <c r="T29" s="286" t="str">
        <f>+'Klasse Rase'!I378</f>
        <v/>
      </c>
      <c r="U29" s="286" t="str">
        <f>+'Klasse Rase'!I416</f>
        <v/>
      </c>
      <c r="V29" s="286" t="str">
        <f>+'Klasse Rase'!I454</f>
        <v/>
      </c>
      <c r="W29" s="286" t="str">
        <f>+'Klasse Rase'!I492</f>
        <v/>
      </c>
      <c r="X29" s="286" t="str">
        <f>+'Klasse Rase'!I530</f>
        <v/>
      </c>
      <c r="Y29" s="286" t="str">
        <f>+'Klasse Rase'!I568</f>
        <v/>
      </c>
      <c r="Z29" s="281"/>
      <c r="AA29" s="288">
        <f t="shared" si="6"/>
        <v>39</v>
      </c>
      <c r="AB29" s="281"/>
    </row>
    <row r="30" spans="1:28" ht="15.6">
      <c r="A30" s="281"/>
      <c r="B30" s="287">
        <f>+'Klasse Rase'!E37</f>
        <v>28</v>
      </c>
      <c r="C30" s="85" t="str">
        <f>+'Klasse Rase'!F37</f>
        <v>Tiroler Grauvieh</v>
      </c>
      <c r="D30" s="288">
        <f>+Raser!G35</f>
        <v>14</v>
      </c>
      <c r="E30" s="281"/>
      <c r="F30" s="273">
        <f>+IF('Klasse Rase'!I197="",0,Kvalitetstilskudd!O30)</f>
        <v>9</v>
      </c>
      <c r="G30" s="273">
        <f t="shared" si="4"/>
        <v>4</v>
      </c>
      <c r="H30" s="281"/>
      <c r="I30" s="273">
        <f t="shared" si="5"/>
        <v>13</v>
      </c>
      <c r="J30" s="281"/>
      <c r="K30" s="32">
        <f>+'Klasse Rase'!H37</f>
        <v>0</v>
      </c>
      <c r="L30" s="32">
        <f>+'Klasse Rase'!H75</f>
        <v>0</v>
      </c>
      <c r="M30" s="32">
        <f>+'Klasse Rase'!H113</f>
        <v>0</v>
      </c>
      <c r="N30" s="32">
        <f>+'Klasse Rase'!H151</f>
        <v>1</v>
      </c>
      <c r="O30" s="284">
        <f>+'Klasse Rase'!H189</f>
        <v>9</v>
      </c>
      <c r="P30" s="285">
        <f>+'Klasse Rase'!H227</f>
        <v>4</v>
      </c>
      <c r="Q30" s="285">
        <f>+'Klasse Rase'!H265</f>
        <v>0</v>
      </c>
      <c r="R30" s="285">
        <f>+'Klasse Rase'!H303</f>
        <v>0</v>
      </c>
      <c r="S30" s="285">
        <f>+'Klasse Rase'!H341</f>
        <v>0</v>
      </c>
      <c r="T30" s="286" t="str">
        <f>+'Klasse Rase'!I379</f>
        <v/>
      </c>
      <c r="U30" s="286" t="str">
        <f>+'Klasse Rase'!I417</f>
        <v/>
      </c>
      <c r="V30" s="286" t="str">
        <f>+'Klasse Rase'!I455</f>
        <v/>
      </c>
      <c r="W30" s="286" t="str">
        <f>+'Klasse Rase'!I493</f>
        <v/>
      </c>
      <c r="X30" s="286" t="str">
        <f>+'Klasse Rase'!I531</f>
        <v/>
      </c>
      <c r="Y30" s="286" t="str">
        <f>+'Klasse Rase'!I569</f>
        <v/>
      </c>
      <c r="Z30" s="281"/>
      <c r="AA30" s="288">
        <f t="shared" si="6"/>
        <v>14</v>
      </c>
      <c r="AB30" s="281"/>
    </row>
    <row r="31" spans="1:28" ht="15.6">
      <c r="A31" s="281"/>
      <c r="B31" s="287">
        <f>+'Klasse Rase'!E38</f>
        <v>29</v>
      </c>
      <c r="C31" s="85" t="str">
        <f>+'Klasse Rase'!F38</f>
        <v>Dexter</v>
      </c>
      <c r="D31" s="288">
        <f>+Raser!G36</f>
        <v>114</v>
      </c>
      <c r="E31" s="281"/>
      <c r="F31" s="273">
        <f>+IF('Klasse Rase'!I198="",0,Kvalitetstilskudd!O31)</f>
        <v>41</v>
      </c>
      <c r="G31" s="273">
        <f t="shared" si="4"/>
        <v>11</v>
      </c>
      <c r="H31" s="281"/>
      <c r="I31" s="273">
        <f t="shared" si="5"/>
        <v>52</v>
      </c>
      <c r="J31" s="281"/>
      <c r="K31" s="32">
        <f>+'Klasse Rase'!H38</f>
        <v>0</v>
      </c>
      <c r="L31" s="32">
        <f>+'Klasse Rase'!H76</f>
        <v>4</v>
      </c>
      <c r="M31" s="32">
        <f>+'Klasse Rase'!H114</f>
        <v>16</v>
      </c>
      <c r="N31" s="32">
        <f>+'Klasse Rase'!H152</f>
        <v>42</v>
      </c>
      <c r="O31" s="284">
        <f>+'Klasse Rase'!H190</f>
        <v>41</v>
      </c>
      <c r="P31" s="285">
        <f>+'Klasse Rase'!H228</f>
        <v>10</v>
      </c>
      <c r="Q31" s="285">
        <f>+'Klasse Rase'!H266</f>
        <v>1</v>
      </c>
      <c r="R31" s="285">
        <f>+'Klasse Rase'!H304</f>
        <v>0</v>
      </c>
      <c r="S31" s="285">
        <f>+'Klasse Rase'!H342</f>
        <v>0</v>
      </c>
      <c r="T31" s="286" t="str">
        <f>+'Klasse Rase'!I380</f>
        <v/>
      </c>
      <c r="U31" s="286" t="str">
        <f>+'Klasse Rase'!I418</f>
        <v/>
      </c>
      <c r="V31" s="286" t="str">
        <f>+'Klasse Rase'!I456</f>
        <v/>
      </c>
      <c r="W31" s="286" t="str">
        <f>+'Klasse Rase'!I494</f>
        <v/>
      </c>
      <c r="X31" s="286" t="str">
        <f>+'Klasse Rase'!I532</f>
        <v/>
      </c>
      <c r="Y31" s="286" t="str">
        <f>+'Klasse Rase'!I570</f>
        <v/>
      </c>
      <c r="Z31" s="281"/>
      <c r="AA31" s="288">
        <f t="shared" si="6"/>
        <v>114</v>
      </c>
      <c r="AB31" s="281"/>
    </row>
    <row r="32" spans="1:28" ht="15.6">
      <c r="A32" s="281"/>
      <c r="B32" s="287">
        <f>+'Klasse Rase'!E39</f>
        <v>30</v>
      </c>
      <c r="C32" s="85" t="str">
        <f>+'Klasse Rase'!F39</f>
        <v>Piemontese</v>
      </c>
      <c r="D32" s="288">
        <f>+Raser!G37</f>
        <v>0</v>
      </c>
      <c r="E32" s="281"/>
      <c r="F32" s="273">
        <f>+IF('Klasse Rase'!I199="",0,Kvalitetstilskudd!O32)</f>
        <v>0</v>
      </c>
      <c r="G32" s="273">
        <f t="shared" si="4"/>
        <v>0</v>
      </c>
      <c r="H32" s="281"/>
      <c r="I32" s="273">
        <f t="shared" si="5"/>
        <v>0</v>
      </c>
      <c r="J32" s="281"/>
      <c r="K32" s="32">
        <f>+'Klasse Rase'!H39</f>
        <v>0</v>
      </c>
      <c r="L32" s="32">
        <f>+'Klasse Rase'!H77</f>
        <v>0</v>
      </c>
      <c r="M32" s="32">
        <f>+'Klasse Rase'!H115</f>
        <v>0</v>
      </c>
      <c r="N32" s="32">
        <f>+'Klasse Rase'!H153</f>
        <v>0</v>
      </c>
      <c r="O32" s="284">
        <f>+'Klasse Rase'!H191</f>
        <v>0</v>
      </c>
      <c r="P32" s="285">
        <f>+'Klasse Rase'!H229</f>
        <v>0</v>
      </c>
      <c r="Q32" s="285">
        <f>+'Klasse Rase'!H267</f>
        <v>0</v>
      </c>
      <c r="R32" s="285">
        <f>+'Klasse Rase'!H305</f>
        <v>0</v>
      </c>
      <c r="S32" s="285">
        <f>+'Klasse Rase'!H343</f>
        <v>0</v>
      </c>
      <c r="T32" s="286" t="str">
        <f>+'Klasse Rase'!I381</f>
        <v/>
      </c>
      <c r="U32" s="286" t="str">
        <f>+'Klasse Rase'!I419</f>
        <v/>
      </c>
      <c r="V32" s="286" t="str">
        <f>+'Klasse Rase'!I457</f>
        <v/>
      </c>
      <c r="W32" s="286" t="str">
        <f>+'Klasse Rase'!I495</f>
        <v/>
      </c>
      <c r="X32" s="286" t="str">
        <f>+'Klasse Rase'!I533</f>
        <v/>
      </c>
      <c r="Y32" s="286" t="str">
        <f>+'Klasse Rase'!I571</f>
        <v/>
      </c>
      <c r="Z32" s="281"/>
      <c r="AA32" s="288">
        <f t="shared" si="6"/>
        <v>0</v>
      </c>
      <c r="AB32" s="281"/>
    </row>
    <row r="33" spans="1:28" ht="15.6">
      <c r="A33" s="281"/>
      <c r="B33" s="287">
        <f>+'Klasse Rase'!E40</f>
        <v>31</v>
      </c>
      <c r="C33" s="85" t="str">
        <f>+'Klasse Rase'!F40</f>
        <v>Galloway</v>
      </c>
      <c r="D33" s="288">
        <f>+Raser!G38</f>
        <v>18</v>
      </c>
      <c r="E33" s="281"/>
      <c r="F33" s="273">
        <f>+IF('Klasse Rase'!I200="",0,Kvalitetstilskudd!O33)</f>
        <v>0</v>
      </c>
      <c r="G33" s="273">
        <f t="shared" si="4"/>
        <v>5</v>
      </c>
      <c r="H33" s="281"/>
      <c r="I33" s="273">
        <f t="shared" si="5"/>
        <v>5</v>
      </c>
      <c r="J33" s="281"/>
      <c r="K33" s="32">
        <f>+'Klasse Rase'!H40</f>
        <v>0</v>
      </c>
      <c r="L33" s="32">
        <f>+'Klasse Rase'!H78</f>
        <v>0</v>
      </c>
      <c r="M33" s="32">
        <f>+'Klasse Rase'!H116</f>
        <v>0</v>
      </c>
      <c r="N33" s="32">
        <f>+'Klasse Rase'!H154</f>
        <v>5</v>
      </c>
      <c r="O33" s="284">
        <f>+'Klasse Rase'!H192</f>
        <v>8</v>
      </c>
      <c r="P33" s="285">
        <f>+'Klasse Rase'!H230</f>
        <v>5</v>
      </c>
      <c r="Q33" s="285">
        <f>+'Klasse Rase'!H268</f>
        <v>0</v>
      </c>
      <c r="R33" s="285">
        <f>+'Klasse Rase'!H306</f>
        <v>0</v>
      </c>
      <c r="S33" s="285">
        <f>+'Klasse Rase'!H344</f>
        <v>0</v>
      </c>
      <c r="T33" s="286" t="str">
        <f>+'Klasse Rase'!I382</f>
        <v/>
      </c>
      <c r="U33" s="286" t="str">
        <f>+'Klasse Rase'!I420</f>
        <v/>
      </c>
      <c r="V33" s="286" t="str">
        <f>+'Klasse Rase'!I458</f>
        <v/>
      </c>
      <c r="W33" s="286" t="str">
        <f>+'Klasse Rase'!I496</f>
        <v/>
      </c>
      <c r="X33" s="286" t="str">
        <f>+'Klasse Rase'!I534</f>
        <v/>
      </c>
      <c r="Y33" s="286" t="str">
        <f>+'Klasse Rase'!I572</f>
        <v/>
      </c>
      <c r="Z33" s="281"/>
      <c r="AA33" s="288">
        <f t="shared" si="6"/>
        <v>18</v>
      </c>
      <c r="AB33" s="281"/>
    </row>
    <row r="34" spans="1:28" ht="15.6">
      <c r="A34" s="281"/>
      <c r="B34" s="287">
        <f>+'Klasse Rase'!E41</f>
        <v>32</v>
      </c>
      <c r="C34" s="85" t="str">
        <f>+'Klasse Rase'!F41</f>
        <v>Salers</v>
      </c>
      <c r="D34" s="288">
        <f>+Raser!G39</f>
        <v>0</v>
      </c>
      <c r="E34" s="281"/>
      <c r="F34" s="273">
        <f>+IF('Klasse Rase'!I201="",0,Kvalitetstilskudd!O34)</f>
        <v>0</v>
      </c>
      <c r="G34" s="273">
        <f t="shared" si="4"/>
        <v>0</v>
      </c>
      <c r="H34" s="281"/>
      <c r="I34" s="273">
        <f t="shared" si="5"/>
        <v>0</v>
      </c>
      <c r="J34" s="281"/>
      <c r="K34" s="32">
        <f>+'Klasse Rase'!H41</f>
        <v>0</v>
      </c>
      <c r="L34" s="32">
        <f>+'Klasse Rase'!H79</f>
        <v>0</v>
      </c>
      <c r="M34" s="32">
        <f>+'Klasse Rase'!H117</f>
        <v>0</v>
      </c>
      <c r="N34" s="32">
        <f>+'Klasse Rase'!H155</f>
        <v>0</v>
      </c>
      <c r="O34" s="284">
        <f>+'Klasse Rase'!H193</f>
        <v>0</v>
      </c>
      <c r="P34" s="285">
        <f>+'Klasse Rase'!H231</f>
        <v>0</v>
      </c>
      <c r="Q34" s="285">
        <f>+'Klasse Rase'!H269</f>
        <v>0</v>
      </c>
      <c r="R34" s="285">
        <f>+'Klasse Rase'!H307</f>
        <v>0</v>
      </c>
      <c r="S34" s="285">
        <f>+'Klasse Rase'!H345</f>
        <v>0</v>
      </c>
      <c r="T34" s="286" t="str">
        <f>+'Klasse Rase'!I383</f>
        <v/>
      </c>
      <c r="U34" s="286" t="str">
        <f>+'Klasse Rase'!I421</f>
        <v/>
      </c>
      <c r="V34" s="286" t="str">
        <f>+'Klasse Rase'!I459</f>
        <v/>
      </c>
      <c r="W34" s="286" t="str">
        <f>+'Klasse Rase'!I497</f>
        <v/>
      </c>
      <c r="X34" s="286" t="str">
        <f>+'Klasse Rase'!I535</f>
        <v/>
      </c>
      <c r="Y34" s="286" t="str">
        <f>+'Klasse Rase'!I573</f>
        <v/>
      </c>
      <c r="Z34" s="281"/>
      <c r="AA34" s="288">
        <f t="shared" si="6"/>
        <v>0</v>
      </c>
      <c r="AB34" s="281"/>
    </row>
    <row r="35" spans="1:28" ht="15.6">
      <c r="A35" s="281"/>
      <c r="B35" s="287">
        <f>+'Klasse Rase'!E42</f>
        <v>33</v>
      </c>
      <c r="C35" s="85" t="str">
        <f>+'Klasse Rase'!F42</f>
        <v>Chianina</v>
      </c>
      <c r="D35" s="288">
        <f>+Raser!G40</f>
        <v>0</v>
      </c>
      <c r="E35" s="281"/>
      <c r="F35" s="273">
        <f>+IF('Klasse Rase'!I202="",0,Kvalitetstilskudd!O35)</f>
        <v>0</v>
      </c>
      <c r="G35" s="273">
        <f t="shared" si="4"/>
        <v>0</v>
      </c>
      <c r="H35" s="281"/>
      <c r="I35" s="273">
        <f t="shared" si="5"/>
        <v>0</v>
      </c>
      <c r="J35" s="281"/>
      <c r="K35" s="32">
        <f>+'Klasse Rase'!H42</f>
        <v>0</v>
      </c>
      <c r="L35" s="32">
        <f>+'Klasse Rase'!H80</f>
        <v>0</v>
      </c>
      <c r="M35" s="32">
        <f>+'Klasse Rase'!H118</f>
        <v>0</v>
      </c>
      <c r="N35" s="32">
        <f>+'Klasse Rase'!H156</f>
        <v>0</v>
      </c>
      <c r="O35" s="284">
        <f>+'Klasse Rase'!H194</f>
        <v>0</v>
      </c>
      <c r="P35" s="285">
        <f>+'Klasse Rase'!H232</f>
        <v>0</v>
      </c>
      <c r="Q35" s="285">
        <f>+'Klasse Rase'!H270</f>
        <v>0</v>
      </c>
      <c r="R35" s="285">
        <f>+'Klasse Rase'!H308</f>
        <v>0</v>
      </c>
      <c r="S35" s="285">
        <f>+'Klasse Rase'!H346</f>
        <v>0</v>
      </c>
      <c r="T35" s="286" t="str">
        <f>+'Klasse Rase'!I384</f>
        <v/>
      </c>
      <c r="U35" s="286" t="str">
        <f>+'Klasse Rase'!I422</f>
        <v/>
      </c>
      <c r="V35" s="286" t="str">
        <f>+'Klasse Rase'!I460</f>
        <v/>
      </c>
      <c r="W35" s="286" t="str">
        <f>+'Klasse Rase'!I498</f>
        <v/>
      </c>
      <c r="X35" s="286" t="str">
        <f>+'Klasse Rase'!I536</f>
        <v/>
      </c>
      <c r="Y35" s="286" t="str">
        <f>+'Klasse Rase'!I574</f>
        <v/>
      </c>
      <c r="Z35" s="281"/>
      <c r="AA35" s="288">
        <f t="shared" si="6"/>
        <v>0</v>
      </c>
      <c r="AB35" s="281"/>
    </row>
    <row r="36" spans="1:28" ht="15.6">
      <c r="A36" s="281"/>
      <c r="B36" s="287">
        <f>+'Klasse Rase'!E43</f>
        <v>34</v>
      </c>
      <c r="C36" s="85" t="str">
        <f>+'Klasse Rase'!F43</f>
        <v>Belgisk blå</v>
      </c>
      <c r="D36" s="288">
        <f>+Raser!G41</f>
        <v>0</v>
      </c>
      <c r="E36" s="281"/>
      <c r="F36" s="273" t="e">
        <f>+IF('Klasse Rase'!#REF!="",0,Kvalitetstilskudd!O36)</f>
        <v>#REF!</v>
      </c>
      <c r="G36" s="273">
        <f t="shared" si="4"/>
        <v>0</v>
      </c>
      <c r="H36" s="281"/>
      <c r="I36" s="273" t="e">
        <f t="shared" si="5"/>
        <v>#REF!</v>
      </c>
      <c r="J36" s="281"/>
      <c r="K36" s="32">
        <f>+'Klasse Rase'!H43</f>
        <v>0</v>
      </c>
      <c r="L36" s="32">
        <f>+'Klasse Rase'!H81</f>
        <v>0</v>
      </c>
      <c r="M36" s="32">
        <f>+'Klasse Rase'!H119</f>
        <v>0</v>
      </c>
      <c r="N36" s="32">
        <f>+'Klasse Rase'!H157</f>
        <v>0</v>
      </c>
      <c r="O36" s="284">
        <f>+'Klasse Rase'!H195</f>
        <v>0</v>
      </c>
      <c r="P36" s="285">
        <f>+'Klasse Rase'!H233</f>
        <v>0</v>
      </c>
      <c r="Q36" s="285">
        <f>+'Klasse Rase'!H271</f>
        <v>0</v>
      </c>
      <c r="R36" s="285">
        <f>+'Klasse Rase'!H309</f>
        <v>0</v>
      </c>
      <c r="S36" s="285">
        <f>+'Klasse Rase'!H347</f>
        <v>0</v>
      </c>
      <c r="T36" s="286" t="str">
        <f>+'Klasse Rase'!I385</f>
        <v/>
      </c>
      <c r="U36" s="286" t="str">
        <f>+'Klasse Rase'!I423</f>
        <v/>
      </c>
      <c r="V36" s="286" t="str">
        <f>+'Klasse Rase'!I461</f>
        <v/>
      </c>
      <c r="W36" s="286" t="str">
        <f>+'Klasse Rase'!I499</f>
        <v/>
      </c>
      <c r="X36" s="286" t="str">
        <f>+'Klasse Rase'!I537</f>
        <v/>
      </c>
      <c r="Y36" s="286" t="str">
        <f>+'Klasse Rase'!I575</f>
        <v/>
      </c>
      <c r="Z36" s="281"/>
      <c r="AA36" s="288">
        <f t="shared" si="6"/>
        <v>0</v>
      </c>
      <c r="AB36" s="281"/>
    </row>
    <row r="37" spans="1:28" ht="15.6">
      <c r="A37" s="281"/>
      <c r="B37" s="287">
        <f>+'Klasse Rase'!E44</f>
        <v>39</v>
      </c>
      <c r="C37" s="85" t="str">
        <f>+'Klasse Rase'!F44</f>
        <v>Wagyu</v>
      </c>
      <c r="D37" s="288">
        <f>+Raser!G42</f>
        <v>6</v>
      </c>
      <c r="E37" s="281"/>
      <c r="F37" s="273" t="e">
        <f>+IF('Klasse Rase'!#REF!="",0,Kvalitetstilskudd!O37)</f>
        <v>#REF!</v>
      </c>
      <c r="G37" s="273">
        <f t="shared" si="4"/>
        <v>4</v>
      </c>
      <c r="H37" s="281"/>
      <c r="I37" s="273" t="e">
        <f t="shared" si="5"/>
        <v>#REF!</v>
      </c>
      <c r="J37" s="281"/>
      <c r="K37" s="32">
        <f>+'Klasse Rase'!H44</f>
        <v>0</v>
      </c>
      <c r="L37" s="32">
        <f>+'Klasse Rase'!H82</f>
        <v>0</v>
      </c>
      <c r="M37" s="32">
        <f>+'Klasse Rase'!H120</f>
        <v>0</v>
      </c>
      <c r="N37" s="32">
        <f>+'Klasse Rase'!H158</f>
        <v>0</v>
      </c>
      <c r="O37" s="284">
        <f>+'Klasse Rase'!H196</f>
        <v>2</v>
      </c>
      <c r="P37" s="285">
        <f>+'Klasse Rase'!H234</f>
        <v>1</v>
      </c>
      <c r="Q37" s="285">
        <f>+'Klasse Rase'!H272</f>
        <v>3</v>
      </c>
      <c r="R37" s="285">
        <f>+'Klasse Rase'!H310</f>
        <v>0</v>
      </c>
      <c r="S37" s="285">
        <f>+'Klasse Rase'!H348</f>
        <v>0</v>
      </c>
      <c r="T37" s="286" t="str">
        <f>+'Klasse Rase'!I386</f>
        <v/>
      </c>
      <c r="U37" s="286" t="str">
        <f>+'Klasse Rase'!I424</f>
        <v/>
      </c>
      <c r="V37" s="286" t="str">
        <f>+'Klasse Rase'!I462</f>
        <v/>
      </c>
      <c r="W37" s="286" t="str">
        <f>+'Klasse Rase'!I500</f>
        <v/>
      </c>
      <c r="X37" s="286" t="str">
        <f>+'Klasse Rase'!I538</f>
        <v/>
      </c>
      <c r="Y37" s="286" t="str">
        <f>+'Klasse Rase'!I576</f>
        <v/>
      </c>
      <c r="Z37" s="281"/>
      <c r="AA37" s="288">
        <f t="shared" si="6"/>
        <v>6</v>
      </c>
      <c r="AB37" s="281"/>
    </row>
    <row r="38" spans="1:28" ht="15.6">
      <c r="A38" s="281"/>
      <c r="B38" s="287">
        <f>+'Klasse Rase'!E45</f>
        <v>40</v>
      </c>
      <c r="C38" s="85" t="str">
        <f>+'Klasse Rase'!F45</f>
        <v>Jak (Bos Grunniens)</v>
      </c>
      <c r="D38" s="288">
        <f>+Raser!G43</f>
        <v>0</v>
      </c>
      <c r="E38" s="281"/>
      <c r="F38" s="273" t="e">
        <f>+IF('Klasse Rase'!#REF!="",0,Kvalitetstilskudd!O38)</f>
        <v>#REF!</v>
      </c>
      <c r="G38" s="273">
        <f t="shared" si="4"/>
        <v>0</v>
      </c>
      <c r="H38" s="281"/>
      <c r="I38" s="273" t="e">
        <f t="shared" si="5"/>
        <v>#REF!</v>
      </c>
      <c r="J38" s="281"/>
      <c r="K38" s="32">
        <f>+'Klasse Rase'!H45</f>
        <v>0</v>
      </c>
      <c r="L38" s="32">
        <f>+'Klasse Rase'!H83</f>
        <v>0</v>
      </c>
      <c r="M38" s="32">
        <f>+'Klasse Rase'!H121</f>
        <v>0</v>
      </c>
      <c r="N38" s="32">
        <f>+'Klasse Rase'!H159</f>
        <v>0</v>
      </c>
      <c r="O38" s="284">
        <f>+'Klasse Rase'!H197</f>
        <v>0</v>
      </c>
      <c r="P38" s="285">
        <f>+'Klasse Rase'!H235</f>
        <v>0</v>
      </c>
      <c r="Q38" s="285">
        <f>+'Klasse Rase'!H273</f>
        <v>0</v>
      </c>
      <c r="R38" s="285">
        <f>+'Klasse Rase'!H311</f>
        <v>0</v>
      </c>
      <c r="S38" s="285">
        <f>+'Klasse Rase'!H349</f>
        <v>0</v>
      </c>
      <c r="T38" s="286" t="str">
        <f>+'Klasse Rase'!I387</f>
        <v/>
      </c>
      <c r="U38" s="286" t="str">
        <f>+'Klasse Rase'!I425</f>
        <v/>
      </c>
      <c r="V38" s="286" t="str">
        <f>+'Klasse Rase'!I463</f>
        <v/>
      </c>
      <c r="W38" s="286" t="str">
        <f>+'Klasse Rase'!I501</f>
        <v/>
      </c>
      <c r="X38" s="286" t="str">
        <f>+'Klasse Rase'!I539</f>
        <v/>
      </c>
      <c r="Y38" s="286" t="str">
        <f>+'Klasse Rase'!I577</f>
        <v/>
      </c>
      <c r="Z38" s="281"/>
      <c r="AA38" s="288">
        <f t="shared" si="6"/>
        <v>0</v>
      </c>
      <c r="AB38" s="281"/>
    </row>
    <row r="39" spans="1:28" ht="15.6">
      <c r="A39" s="281"/>
      <c r="B39" s="287">
        <f>+'Klasse Rase'!E46</f>
        <v>98</v>
      </c>
      <c r="C39" s="85" t="str">
        <f>+'Klasse Rase'!F46</f>
        <v>Krysning</v>
      </c>
      <c r="D39" s="288">
        <f>+Raser!G44</f>
        <v>0</v>
      </c>
      <c r="E39" s="281"/>
      <c r="F39" s="273">
        <f>+IF('Klasse Rase'!I203="",0,Kvalitetstilskudd!O39)</f>
        <v>23</v>
      </c>
      <c r="G39" s="273">
        <f t="shared" si="4"/>
        <v>47</v>
      </c>
      <c r="H39" s="281"/>
      <c r="I39" s="273">
        <f t="shared" si="5"/>
        <v>70</v>
      </c>
      <c r="J39" s="281"/>
      <c r="K39" s="32">
        <f>+'Klasse Rase'!H46</f>
        <v>0</v>
      </c>
      <c r="L39" s="32">
        <f>+'Klasse Rase'!H84</f>
        <v>1</v>
      </c>
      <c r="M39" s="32">
        <f>+'Klasse Rase'!H122</f>
        <v>6</v>
      </c>
      <c r="N39" s="32">
        <f>+'Klasse Rase'!H160</f>
        <v>23</v>
      </c>
      <c r="O39" s="284">
        <f>+'Klasse Rase'!H198</f>
        <v>23</v>
      </c>
      <c r="P39" s="285">
        <f>+'Klasse Rase'!H236</f>
        <v>26</v>
      </c>
      <c r="Q39" s="285">
        <f>+'Klasse Rase'!H274</f>
        <v>11</v>
      </c>
      <c r="R39" s="285">
        <f>+'Klasse Rase'!H312</f>
        <v>9</v>
      </c>
      <c r="S39" s="285">
        <f>+'Klasse Rase'!H350</f>
        <v>1</v>
      </c>
      <c r="T39" s="286" t="str">
        <f>+'Klasse Rase'!I388</f>
        <v/>
      </c>
      <c r="U39" s="286" t="str">
        <f>+'Klasse Rase'!I426</f>
        <v/>
      </c>
      <c r="V39" s="286" t="str">
        <f>+'Klasse Rase'!I464</f>
        <v/>
      </c>
      <c r="W39" s="286" t="str">
        <f>+'Klasse Rase'!I502</f>
        <v/>
      </c>
      <c r="X39" s="286" t="str">
        <f>+'Klasse Rase'!I540</f>
        <v/>
      </c>
      <c r="Y39" s="286" t="str">
        <f>+'Klasse Rase'!I578</f>
        <v/>
      </c>
      <c r="Z39" s="281"/>
      <c r="AA39" s="288">
        <f t="shared" si="6"/>
        <v>100</v>
      </c>
      <c r="AB39" s="281"/>
    </row>
    <row r="40" spans="1:28" ht="15.6">
      <c r="A40" s="281"/>
      <c r="B40" s="287">
        <f>+'Klasse Rase'!E47</f>
        <v>99</v>
      </c>
      <c r="C40" s="85" t="str">
        <f>+'Klasse Rase'!F47</f>
        <v>Ukjent rase</v>
      </c>
      <c r="D40" s="288">
        <f>+Raser!G45</f>
        <v>100</v>
      </c>
      <c r="E40" s="281"/>
      <c r="F40" s="273">
        <f>+IF('Klasse Rase'!I204="",0,Kvalitetstilskudd!O40)</f>
        <v>0</v>
      </c>
      <c r="G40" s="273">
        <f>SUM(P40:Y40)</f>
        <v>0</v>
      </c>
      <c r="H40" s="281"/>
      <c r="I40" s="273">
        <f>+F40+G40</f>
        <v>0</v>
      </c>
      <c r="J40" s="281"/>
      <c r="K40" s="32">
        <f>+'Klasse Rase'!H47</f>
        <v>0</v>
      </c>
      <c r="L40" s="32">
        <f>+'Klasse Rase'!H85</f>
        <v>1</v>
      </c>
      <c r="M40" s="32">
        <f>+'Klasse Rase'!H123</f>
        <v>4</v>
      </c>
      <c r="N40" s="32">
        <f>+'Klasse Rase'!H161</f>
        <v>1</v>
      </c>
      <c r="O40" s="284">
        <f>+'Klasse Rase'!H199</f>
        <v>2</v>
      </c>
      <c r="P40" s="285">
        <f>+'Klasse Rase'!H237</f>
        <v>0</v>
      </c>
      <c r="Q40" s="285">
        <f>+'Klasse Rase'!H275</f>
        <v>0</v>
      </c>
      <c r="R40" s="285">
        <f>+'Klasse Rase'!H313</f>
        <v>0</v>
      </c>
      <c r="S40" s="285">
        <f>+'Klasse Rase'!H351</f>
        <v>0</v>
      </c>
      <c r="T40" s="286" t="str">
        <f>+'Klasse Rase'!I389</f>
        <v/>
      </c>
      <c r="U40" s="286" t="str">
        <f>+'Klasse Rase'!I427</f>
        <v/>
      </c>
      <c r="V40" s="286" t="str">
        <f>+'Klasse Rase'!I465</f>
        <v/>
      </c>
      <c r="W40" s="286" t="str">
        <f>+'Klasse Rase'!I503</f>
        <v/>
      </c>
      <c r="X40" s="286" t="str">
        <f>+'Klasse Rase'!I541</f>
        <v/>
      </c>
      <c r="Y40" s="286" t="str">
        <f>+'Klasse Rase'!I579</f>
        <v/>
      </c>
      <c r="Z40" s="281"/>
      <c r="AA40" s="288">
        <f>SUM(K40:Y40)</f>
        <v>8</v>
      </c>
      <c r="AB40" s="281"/>
    </row>
    <row r="41" spans="1:28" ht="15.6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</row>
    <row r="42" spans="1:28" ht="15.6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</row>
    <row r="43" spans="1:28" ht="15.6">
      <c r="D43" s="273">
        <f>SUM(D6:D42)</f>
        <v>1591</v>
      </c>
      <c r="E43" s="273"/>
      <c r="F43" s="273" t="e">
        <f t="shared" ref="F43:I43" si="7">SUM(F6:F42)</f>
        <v>#REF!</v>
      </c>
      <c r="G43" s="273">
        <f t="shared" si="7"/>
        <v>218</v>
      </c>
      <c r="H43" s="273"/>
      <c r="I43" s="273" t="e">
        <f t="shared" si="7"/>
        <v>#REF!</v>
      </c>
      <c r="J43" s="273"/>
      <c r="K43" s="273">
        <f t="shared" ref="K43" si="8">SUM(K6:K42)</f>
        <v>2</v>
      </c>
      <c r="L43" s="273">
        <f t="shared" ref="L43" si="9">SUM(L6:L42)</f>
        <v>51</v>
      </c>
      <c r="M43" s="273">
        <f t="shared" ref="M43" si="10">SUM(M6:M42)</f>
        <v>315</v>
      </c>
      <c r="N43" s="273">
        <f t="shared" ref="N43" si="11">SUM(N6:N42)</f>
        <v>641</v>
      </c>
      <c r="O43" s="273">
        <f t="shared" ref="O43" si="12">SUM(O6:O42)</f>
        <v>372</v>
      </c>
      <c r="P43" s="273">
        <f t="shared" ref="P43" si="13">SUM(P6:P42)</f>
        <v>139</v>
      </c>
      <c r="Q43" s="273">
        <f t="shared" ref="Q43" si="14">SUM(Q6:Q42)</f>
        <v>58</v>
      </c>
      <c r="R43" s="273">
        <f t="shared" ref="R43" si="15">SUM(R6:R42)</f>
        <v>17</v>
      </c>
      <c r="S43" s="273">
        <f t="shared" ref="S43" si="16">SUM(S6:S42)</f>
        <v>4</v>
      </c>
      <c r="T43" s="273">
        <f t="shared" ref="T43" si="17">SUM(T6:T42)</f>
        <v>0</v>
      </c>
      <c r="U43" s="273">
        <f t="shared" ref="U43" si="18">SUM(U6:U42)</f>
        <v>0</v>
      </c>
      <c r="V43" s="273">
        <f t="shared" ref="V43" si="19">SUM(V6:V42)</f>
        <v>0</v>
      </c>
      <c r="W43" s="273">
        <f t="shared" ref="W43" si="20">SUM(W6:W42)</f>
        <v>0</v>
      </c>
      <c r="X43" s="273">
        <f t="shared" ref="X43" si="21">SUM(X6:X42)</f>
        <v>0</v>
      </c>
      <c r="Y43" s="273">
        <f t="shared" ref="Y43" si="22">SUM(Y6:Y42)</f>
        <v>0</v>
      </c>
    </row>
    <row r="45" spans="1:28">
      <c r="K45" s="32">
        <f>SUM(K43:Y43)</f>
        <v>1599</v>
      </c>
    </row>
  </sheetData>
  <mergeCells count="1">
    <mergeCell ref="S2:T2"/>
  </mergeCells>
  <conditionalFormatting sqref="P6:S40">
    <cfRule type="cellIs" dxfId="82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78"/>
  <sheetViews>
    <sheetView topLeftCell="A30" zoomScaleNormal="100" workbookViewId="0">
      <selection activeCell="C29" sqref="C29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customWidth="1"/>
    <col min="7" max="7" width="6" customWidth="1"/>
    <col min="8" max="8" width="6.36328125" style="66" customWidth="1"/>
    <col min="9" max="9" width="5.36328125" style="66" customWidth="1"/>
    <col min="10" max="10" width="4.36328125" style="66" customWidth="1"/>
    <col min="11" max="11" width="5.1796875" style="66" customWidth="1"/>
    <col min="12" max="12" width="5.81640625" customWidth="1"/>
    <col min="13" max="13" width="4.90625" style="66" customWidth="1"/>
    <col min="14" max="14" width="5.453125" style="10" customWidth="1"/>
    <col min="15" max="15" width="4" style="66" customWidth="1"/>
    <col min="16" max="16" width="4.81640625" style="10" customWidth="1"/>
    <col min="17" max="18" width="5.90625" style="10" customWidth="1"/>
    <col min="19" max="19" width="4.453125" style="10" customWidth="1"/>
    <col min="20" max="21" width="7.6328125" style="10" customWidth="1"/>
    <col min="22" max="22" width="7.1796875" style="10" customWidth="1"/>
    <col min="23" max="23" width="6" customWidth="1"/>
    <col min="24" max="24" width="5.81640625" style="10" customWidth="1"/>
    <col min="25" max="25" width="4.36328125" style="66" customWidth="1"/>
    <col min="26" max="26" width="7.1796875" style="10" customWidth="1"/>
    <col min="27" max="27" width="6.08984375" style="10" customWidth="1"/>
    <col min="28" max="28" width="9.08984375" style="66" customWidth="1"/>
    <col min="29" max="30" width="8.81640625" style="66" customWidth="1"/>
    <col min="31" max="31" width="8.1796875" customWidth="1"/>
    <col min="32" max="32" width="8.453125" customWidth="1"/>
    <col min="36" max="36" width="10.08984375" customWidth="1"/>
    <col min="37" max="38" width="11.54296875" style="66"/>
    <col min="40" max="40" width="14" customWidth="1"/>
    <col min="41" max="41" width="12.54296875" customWidth="1"/>
    <col min="42" max="42" width="10.90625" customWidth="1"/>
  </cols>
  <sheetData>
    <row r="1" spans="1:53">
      <c r="A1" s="42"/>
      <c r="B1" s="42"/>
      <c r="C1" s="42"/>
      <c r="D1" s="42"/>
      <c r="E1" s="42"/>
      <c r="F1" s="42"/>
      <c r="G1" s="42"/>
      <c r="H1" s="63"/>
      <c r="I1" s="63"/>
      <c r="J1" s="63"/>
      <c r="K1" s="63"/>
      <c r="L1" s="42"/>
      <c r="M1" s="63"/>
      <c r="N1" s="72"/>
      <c r="O1" s="63"/>
      <c r="P1" s="72"/>
      <c r="Q1" s="72"/>
      <c r="R1" s="72"/>
      <c r="S1" s="72"/>
      <c r="T1" s="72"/>
      <c r="U1" s="72"/>
      <c r="V1" s="72"/>
      <c r="W1" s="42"/>
      <c r="X1" s="72"/>
      <c r="Y1" s="63"/>
      <c r="Z1" s="72"/>
      <c r="AA1" s="72"/>
      <c r="AB1" s="42"/>
    </row>
    <row r="2" spans="1:53" s="199" customFormat="1" ht="31.8">
      <c r="A2" s="198"/>
      <c r="B2" s="198"/>
      <c r="C2" s="151" t="s">
        <v>436</v>
      </c>
      <c r="D2" s="151"/>
      <c r="E2" s="198"/>
      <c r="F2" s="198"/>
      <c r="G2" s="198"/>
      <c r="H2" s="201"/>
      <c r="I2" s="201"/>
      <c r="J2" s="201"/>
      <c r="K2" s="201"/>
      <c r="L2" s="198"/>
      <c r="M2" s="201"/>
      <c r="N2" s="202"/>
      <c r="O2" s="201"/>
      <c r="P2" s="202"/>
      <c r="Q2" s="184" t="str">
        <f>+År!B2</f>
        <v>KASTRAT</v>
      </c>
      <c r="R2" s="202"/>
      <c r="S2" s="202"/>
      <c r="T2" s="202"/>
      <c r="U2" s="202"/>
      <c r="V2" s="202"/>
      <c r="W2" s="198"/>
      <c r="X2" s="202"/>
      <c r="Y2" s="201"/>
      <c r="Z2" s="202"/>
      <c r="AA2" s="202"/>
      <c r="AB2" s="198"/>
      <c r="AC2" s="208"/>
      <c r="AD2" s="208"/>
      <c r="AK2" s="208"/>
      <c r="AL2" s="208"/>
    </row>
    <row r="3" spans="1:53">
      <c r="A3" s="42"/>
      <c r="B3" s="42"/>
      <c r="C3" s="42"/>
      <c r="D3" s="42"/>
      <c r="E3" s="42"/>
      <c r="F3" s="42"/>
      <c r="G3" s="42"/>
      <c r="H3" s="63"/>
      <c r="I3" s="63"/>
      <c r="J3" s="63"/>
      <c r="K3" s="63"/>
      <c r="L3" s="42"/>
      <c r="M3" s="63"/>
      <c r="N3" s="72"/>
      <c r="O3" s="63"/>
      <c r="P3" s="72"/>
      <c r="Q3" s="72"/>
      <c r="R3" s="72"/>
      <c r="S3" s="72"/>
      <c r="T3" s="72"/>
      <c r="U3" s="72"/>
      <c r="V3" s="72"/>
      <c r="W3" s="42"/>
      <c r="X3" s="72"/>
      <c r="Y3" s="63"/>
      <c r="Z3" s="72"/>
      <c r="AA3" s="72"/>
      <c r="AB3" s="42"/>
      <c r="AC3" s="4"/>
      <c r="AD3" s="4"/>
      <c r="AE3" s="4"/>
      <c r="AF3" s="4"/>
      <c r="AG3" s="4"/>
    </row>
    <row r="4" spans="1:53" s="181" customFormat="1" ht="19.8">
      <c r="A4" s="179"/>
      <c r="B4" s="179"/>
      <c r="C4" s="179"/>
      <c r="D4" s="179"/>
      <c r="E4" s="179"/>
      <c r="F4" s="153" t="s">
        <v>7</v>
      </c>
      <c r="G4" s="153"/>
      <c r="H4" s="63"/>
      <c r="I4" s="200">
        <f>+År!O2</f>
        <v>52</v>
      </c>
      <c r="J4" s="63"/>
      <c r="K4" s="180"/>
      <c r="L4" s="153" t="s">
        <v>423</v>
      </c>
      <c r="M4" s="63"/>
      <c r="N4" s="185"/>
      <c r="O4" s="63"/>
      <c r="P4" s="185"/>
      <c r="Q4" s="185"/>
      <c r="R4" s="505">
        <f>SUM(G10:G24)</f>
        <v>1622</v>
      </c>
      <c r="S4" s="507"/>
      <c r="T4" s="72"/>
      <c r="U4" s="72"/>
      <c r="V4" s="185"/>
      <c r="W4" s="63"/>
      <c r="X4" s="179"/>
      <c r="Y4" s="179"/>
      <c r="Z4" s="185"/>
      <c r="AA4" s="63"/>
      <c r="AB4" s="185"/>
      <c r="AC4" s="4"/>
      <c r="AD4" s="4"/>
      <c r="AE4" s="4"/>
      <c r="AF4" s="4"/>
      <c r="AG4" s="4"/>
      <c r="AH4"/>
      <c r="AI4"/>
      <c r="AJ4"/>
      <c r="AK4" s="176"/>
      <c r="AL4" s="176"/>
      <c r="AM4" s="176"/>
      <c r="AN4" s="176"/>
      <c r="AY4" s="176"/>
      <c r="AZ4" s="178"/>
      <c r="BA4" s="178"/>
    </row>
    <row r="5" spans="1:53" ht="19.8">
      <c r="A5" s="42"/>
      <c r="B5" s="42"/>
      <c r="C5" s="42"/>
      <c r="D5" s="42"/>
      <c r="E5" s="42"/>
      <c r="F5" s="48"/>
      <c r="G5" s="48"/>
      <c r="H5" s="175"/>
      <c r="I5" s="64"/>
      <c r="J5" s="175"/>
      <c r="K5" s="64"/>
      <c r="L5" s="48"/>
      <c r="M5" s="175"/>
      <c r="N5" s="73"/>
      <c r="O5" s="175"/>
      <c r="P5" s="72"/>
      <c r="Q5" s="72"/>
      <c r="R5" s="72"/>
      <c r="S5" s="72"/>
      <c r="T5" s="72"/>
      <c r="U5" s="72"/>
      <c r="V5" s="72"/>
      <c r="W5" s="42"/>
      <c r="X5" s="72"/>
      <c r="Y5" s="175"/>
      <c r="Z5" s="72"/>
      <c r="AA5" s="72"/>
      <c r="AB5" s="42"/>
      <c r="AC5" s="4"/>
      <c r="AD5" s="4"/>
      <c r="AE5" s="4"/>
      <c r="AF5" s="4"/>
      <c r="AG5" s="4"/>
      <c r="AK5"/>
      <c r="AL5"/>
      <c r="AR5" s="2"/>
      <c r="AS5" s="5"/>
      <c r="AT5" s="5"/>
    </row>
    <row r="6" spans="1:53" ht="19.8">
      <c r="A6" s="42"/>
      <c r="B6" s="42"/>
      <c r="C6" s="42"/>
      <c r="D6" s="42"/>
      <c r="E6" s="42"/>
      <c r="F6" s="48"/>
      <c r="G6" s="48"/>
      <c r="H6" s="175"/>
      <c r="I6" s="64"/>
      <c r="J6" s="175"/>
      <c r="K6" s="64"/>
      <c r="L6" s="48"/>
      <c r="M6" s="175"/>
      <c r="N6" s="73"/>
      <c r="O6" s="175"/>
      <c r="P6" s="72"/>
      <c r="Q6" s="72"/>
      <c r="R6" s="72"/>
      <c r="S6" s="72"/>
      <c r="T6" s="72"/>
      <c r="U6" s="72"/>
      <c r="V6" s="72"/>
      <c r="W6" s="42"/>
      <c r="X6" s="72"/>
      <c r="Y6" s="175"/>
      <c r="Z6" s="73" t="s">
        <v>81</v>
      </c>
      <c r="AA6" s="73" t="s">
        <v>4</v>
      </c>
      <c r="AB6" s="42"/>
      <c r="AC6" s="4"/>
      <c r="AD6" s="4"/>
      <c r="AE6" s="4"/>
      <c r="AF6" s="4"/>
      <c r="AG6" s="4"/>
      <c r="AK6"/>
      <c r="AL6"/>
      <c r="AR6" s="2"/>
      <c r="AS6" s="5"/>
      <c r="AT6" s="5"/>
    </row>
    <row r="7" spans="1:53" ht="19.8">
      <c r="A7" s="42"/>
      <c r="B7" s="42"/>
      <c r="C7" s="42"/>
      <c r="D7" s="42"/>
      <c r="E7" s="42"/>
      <c r="F7" s="48" t="s">
        <v>4</v>
      </c>
      <c r="G7" s="42"/>
      <c r="H7" s="175"/>
      <c r="I7" s="63"/>
      <c r="J7" s="63"/>
      <c r="K7" s="63"/>
      <c r="L7" s="48" t="s">
        <v>24</v>
      </c>
      <c r="M7" s="63"/>
      <c r="N7" s="72"/>
      <c r="O7" s="63"/>
      <c r="P7" s="73" t="s">
        <v>634</v>
      </c>
      <c r="Q7" s="73" t="s">
        <v>527</v>
      </c>
      <c r="R7" s="172" t="s">
        <v>404</v>
      </c>
      <c r="S7" s="172" t="s">
        <v>404</v>
      </c>
      <c r="T7" s="172"/>
      <c r="U7" s="172"/>
      <c r="V7" s="73" t="s">
        <v>424</v>
      </c>
      <c r="W7" s="42"/>
      <c r="X7" s="73" t="s">
        <v>486</v>
      </c>
      <c r="Y7" s="175"/>
      <c r="Z7" s="73" t="s">
        <v>44</v>
      </c>
      <c r="AA7" s="73" t="s">
        <v>10</v>
      </c>
      <c r="AB7" s="42"/>
      <c r="AC7" s="4"/>
      <c r="AD7" s="4"/>
      <c r="AE7" s="4"/>
      <c r="AF7" s="4"/>
      <c r="AG7" s="4"/>
      <c r="AK7"/>
      <c r="AL7"/>
    </row>
    <row r="8" spans="1:53" ht="15.6">
      <c r="A8" s="42"/>
      <c r="B8" s="42"/>
      <c r="C8" s="48" t="s">
        <v>415</v>
      </c>
      <c r="D8" s="48"/>
      <c r="E8" s="42"/>
      <c r="F8" s="48" t="s">
        <v>477</v>
      </c>
      <c r="G8" s="48" t="s">
        <v>4</v>
      </c>
      <c r="H8" s="63"/>
      <c r="I8" s="64" t="s">
        <v>4</v>
      </c>
      <c r="J8" s="64"/>
      <c r="K8" s="64" t="s">
        <v>1</v>
      </c>
      <c r="L8" s="49" t="s">
        <v>0</v>
      </c>
      <c r="M8" s="64"/>
      <c r="N8" s="73" t="s">
        <v>24</v>
      </c>
      <c r="O8" s="64"/>
      <c r="P8" s="376">
        <v>350</v>
      </c>
      <c r="Q8" s="73" t="s">
        <v>548</v>
      </c>
      <c r="R8" s="73" t="s">
        <v>491</v>
      </c>
      <c r="S8" s="73" t="s">
        <v>556</v>
      </c>
      <c r="T8" s="427" t="s">
        <v>24</v>
      </c>
      <c r="U8" s="427" t="s">
        <v>24</v>
      </c>
      <c r="V8" s="73" t="s">
        <v>417</v>
      </c>
      <c r="W8" s="48" t="s">
        <v>535</v>
      </c>
      <c r="X8" s="73" t="s">
        <v>487</v>
      </c>
      <c r="Y8" s="63"/>
      <c r="Z8" s="73" t="s">
        <v>635</v>
      </c>
      <c r="AA8" s="73" t="s">
        <v>71</v>
      </c>
      <c r="AB8" s="42"/>
      <c r="AC8" s="4"/>
      <c r="AD8" s="55"/>
      <c r="AE8" s="55"/>
      <c r="AF8" s="1"/>
      <c r="AG8" s="5"/>
      <c r="AK8"/>
      <c r="AL8"/>
    </row>
    <row r="9" spans="1:53" ht="15.6">
      <c r="A9" s="42"/>
      <c r="B9" s="48" t="s">
        <v>90</v>
      </c>
      <c r="C9" s="48" t="s">
        <v>416</v>
      </c>
      <c r="D9" s="48"/>
      <c r="E9" s="45"/>
      <c r="F9" s="49" t="s">
        <v>478</v>
      </c>
      <c r="G9" s="49" t="s">
        <v>10</v>
      </c>
      <c r="H9" s="194" t="s">
        <v>529</v>
      </c>
      <c r="I9" s="86" t="s">
        <v>404</v>
      </c>
      <c r="J9" s="194" t="s">
        <v>529</v>
      </c>
      <c r="K9" s="86" t="s">
        <v>404</v>
      </c>
      <c r="L9" s="49"/>
      <c r="M9" s="194" t="s">
        <v>529</v>
      </c>
      <c r="N9" s="74" t="s">
        <v>45</v>
      </c>
      <c r="O9" s="194" t="s">
        <v>529</v>
      </c>
      <c r="P9" s="74" t="s">
        <v>562</v>
      </c>
      <c r="Q9" s="74" t="s">
        <v>10</v>
      </c>
      <c r="R9" s="74" t="s">
        <v>472</v>
      </c>
      <c r="S9" s="74" t="s">
        <v>525</v>
      </c>
      <c r="T9" s="427" t="s">
        <v>725</v>
      </c>
      <c r="U9" s="427" t="s">
        <v>726</v>
      </c>
      <c r="V9" s="74" t="s">
        <v>45</v>
      </c>
      <c r="W9" s="49" t="s">
        <v>536</v>
      </c>
      <c r="X9" s="74" t="s">
        <v>488</v>
      </c>
      <c r="Y9" s="194" t="s">
        <v>529</v>
      </c>
      <c r="Z9" s="74" t="s">
        <v>45</v>
      </c>
      <c r="AA9" s="74" t="s">
        <v>551</v>
      </c>
      <c r="AB9" s="42"/>
      <c r="AC9" s="4"/>
      <c r="AD9" s="55"/>
      <c r="AE9" s="55"/>
      <c r="AF9" s="1"/>
      <c r="AG9" s="5"/>
      <c r="AK9"/>
      <c r="AL9"/>
    </row>
    <row r="10" spans="1:53" ht="15.6">
      <c r="A10" s="42"/>
      <c r="B10" s="50">
        <f>+'Ark1'!C451</f>
        <v>2024</v>
      </c>
      <c r="C10" s="383">
        <f>+'Ark1'!M451</f>
        <v>1</v>
      </c>
      <c r="D10" s="48"/>
      <c r="E10" s="383" t="s">
        <v>93</v>
      </c>
      <c r="F10" s="50">
        <f>+'Ark1'!Q451</f>
        <v>0</v>
      </c>
      <c r="G10" s="90">
        <f>+'Ark1'!R451</f>
        <v>0</v>
      </c>
      <c r="H10" s="245">
        <f t="shared" ref="H10:H23" si="0">+G11-G27</f>
        <v>4</v>
      </c>
      <c r="I10" s="68">
        <f>+'Ark1'!AE451</f>
        <v>0</v>
      </c>
      <c r="J10" s="68">
        <f t="shared" ref="J10:J24" si="1">+I10-I26</f>
        <v>0</v>
      </c>
      <c r="K10" s="68">
        <f>+'Ark1'!AF451</f>
        <v>0</v>
      </c>
      <c r="L10" s="52">
        <f>+'Ark1'!S451</f>
        <v>0</v>
      </c>
      <c r="M10" s="56" t="str">
        <f t="shared" ref="M10:M24" si="2">+IF(G10=0,"",IF(G26=0,"",L10-L26))</f>
        <v/>
      </c>
      <c r="N10" s="307">
        <f>+'Ark1'!U451</f>
        <v>0</v>
      </c>
      <c r="O10" s="245" t="str">
        <f t="shared" ref="O10:O24" si="3">+IF(G10=0,"",IF(G26=0,"",N10-N26))</f>
        <v/>
      </c>
      <c r="P10" s="75">
        <f>+'Ark1'!X451</f>
        <v>0</v>
      </c>
      <c r="Q10" s="75">
        <f>+'Ark1'!AG451</f>
        <v>0</v>
      </c>
      <c r="R10" s="75">
        <f>+'Ark1'!AH451</f>
        <v>0</v>
      </c>
      <c r="S10" s="75">
        <f>+'Ark1'!AI451</f>
        <v>0</v>
      </c>
      <c r="T10" s="377" t="str">
        <f>+IF(G10=0,"",'Ark1'!AR451)</f>
        <v/>
      </c>
      <c r="U10" s="113" t="str">
        <f>+IF(G10=0,"",'Ark1'!AS451)</f>
        <v/>
      </c>
      <c r="V10" s="75">
        <f>+'Ark1'!Y451</f>
        <v>0</v>
      </c>
      <c r="W10" s="52">
        <f>+'Ark1'!Z451</f>
        <v>0</v>
      </c>
      <c r="X10" s="75" t="str">
        <f>IF(G10=0,"",1000*N10/Q10)</f>
        <v/>
      </c>
      <c r="Y10" s="245" t="str">
        <f t="shared" ref="Y10:Y24" si="4">+IF(G10=0,"",IF(G26=0,"",X10-X26))</f>
        <v/>
      </c>
      <c r="Z10" s="75" t="e">
        <f t="shared" ref="Z10:Z56" si="5">+N10/L10</f>
        <v>#DIV/0!</v>
      </c>
      <c r="AA10" s="75" t="e">
        <f t="shared" ref="AA10:AA56" si="6">+G10/F10</f>
        <v>#DIV/0!</v>
      </c>
      <c r="AB10" s="42"/>
      <c r="AC10" s="4"/>
      <c r="AD10" s="55"/>
      <c r="AE10" s="55"/>
      <c r="AF10" s="1"/>
      <c r="AG10" s="5"/>
      <c r="AK10"/>
      <c r="AL10"/>
    </row>
    <row r="11" spans="1:53" ht="15.6">
      <c r="A11" s="42"/>
      <c r="B11" s="50">
        <f>+'Ark1'!C452</f>
        <v>2024</v>
      </c>
      <c r="C11" s="383">
        <f>+'Ark1'!M452</f>
        <v>2</v>
      </c>
      <c r="D11" s="48"/>
      <c r="E11" s="383" t="s">
        <v>94</v>
      </c>
      <c r="F11" s="50">
        <f>+'Ark1'!Q452</f>
        <v>5</v>
      </c>
      <c r="G11" s="90">
        <f>+'Ark1'!R452</f>
        <v>9</v>
      </c>
      <c r="H11" s="245">
        <f t="shared" si="0"/>
        <v>-14</v>
      </c>
      <c r="I11" s="68">
        <f>+'Ark1'!AE452</f>
        <v>0.55487053020961763</v>
      </c>
      <c r="J11" s="68">
        <f t="shared" si="1"/>
        <v>0.2633253407052446</v>
      </c>
      <c r="K11" s="68">
        <f>+'Ark1'!AF452</f>
        <v>0.33890550003248637</v>
      </c>
      <c r="L11" s="52">
        <f>+'Ark1'!S452</f>
        <v>2.5555555555555558</v>
      </c>
      <c r="M11" s="56">
        <f t="shared" si="2"/>
        <v>-0.24444444444444402</v>
      </c>
      <c r="N11" s="307">
        <f>+'Ark1'!U452</f>
        <v>151.26666666666668</v>
      </c>
      <c r="O11" s="245">
        <f t="shared" si="3"/>
        <v>-94.333333333333314</v>
      </c>
      <c r="P11" s="75">
        <f>+'Ark1'!X452</f>
        <v>0</v>
      </c>
      <c r="Q11" s="75">
        <f>+'Ark1'!AG452</f>
        <v>556.22222222222229</v>
      </c>
      <c r="R11" s="75">
        <f>+'Ark1'!AH452</f>
        <v>0</v>
      </c>
      <c r="S11" s="75">
        <f>+'Ark1'!AI452</f>
        <v>0</v>
      </c>
      <c r="T11" s="377">
        <f>+IF(G11=0,"",'Ark1'!AR452)</f>
        <v>186.77777777777777</v>
      </c>
      <c r="U11" s="113">
        <f>+IF(G11=0,"",'Ark1'!AS452)</f>
        <v>22.345407200071481</v>
      </c>
      <c r="V11" s="75">
        <f>+'Ark1'!Y452</f>
        <v>48.624045263406195</v>
      </c>
      <c r="W11" s="52">
        <f>+'Ark1'!Z452</f>
        <v>0.6849348892187761</v>
      </c>
      <c r="X11" s="75">
        <f t="shared" ref="X11:X40" si="7">IF(G11=0,"",1000*N11/Q11)</f>
        <v>271.95365561326406</v>
      </c>
      <c r="Y11" s="245">
        <f t="shared" si="4"/>
        <v>28.929709442672333</v>
      </c>
      <c r="Z11" s="75">
        <f t="shared" si="5"/>
        <v>59.191304347826083</v>
      </c>
      <c r="AA11" s="75">
        <f t="shared" si="6"/>
        <v>1.8</v>
      </c>
      <c r="AB11" s="42"/>
      <c r="AC11" s="4"/>
      <c r="AD11" s="55"/>
      <c r="AE11" s="55"/>
      <c r="AF11" s="1"/>
      <c r="AG11" s="5"/>
      <c r="AK11"/>
      <c r="AL11"/>
    </row>
    <row r="12" spans="1:53" ht="15.6">
      <c r="A12" s="42"/>
      <c r="B12" s="50">
        <f>+'Ark1'!C453</f>
        <v>2024</v>
      </c>
      <c r="C12" s="383">
        <f>+'Ark1'!M453</f>
        <v>3</v>
      </c>
      <c r="D12" s="48"/>
      <c r="E12" s="383" t="s">
        <v>95</v>
      </c>
      <c r="F12" s="50">
        <f>+'Ark1'!Q453</f>
        <v>16</v>
      </c>
      <c r="G12" s="90">
        <f>+'Ark1'!R453</f>
        <v>29</v>
      </c>
      <c r="H12" s="245">
        <f t="shared" si="0"/>
        <v>-12</v>
      </c>
      <c r="I12" s="68">
        <f>+'Ark1'!AE453</f>
        <v>1.7879161528976577</v>
      </c>
      <c r="J12" s="68">
        <f t="shared" si="1"/>
        <v>-0.71937247683995187</v>
      </c>
      <c r="K12" s="68">
        <f>+'Ark1'!AF453</f>
        <v>1.3574890423293322</v>
      </c>
      <c r="L12" s="52">
        <f>+'Ark1'!S453</f>
        <v>3.2758620689655178</v>
      </c>
      <c r="M12" s="56">
        <f t="shared" si="2"/>
        <v>8.9815557337611818E-2</v>
      </c>
      <c r="N12" s="307">
        <f>+'Ark1'!U453</f>
        <v>188.03793103448277</v>
      </c>
      <c r="O12" s="245">
        <f t="shared" si="3"/>
        <v>-1.2667201283078668</v>
      </c>
      <c r="P12" s="75">
        <f>+'Ark1'!X453</f>
        <v>0</v>
      </c>
      <c r="Q12" s="75">
        <f>+'Ark1'!AG453</f>
        <v>634</v>
      </c>
      <c r="R12" s="75">
        <f>+'Ark1'!AH453</f>
        <v>0</v>
      </c>
      <c r="S12" s="75">
        <f>+'Ark1'!AI453</f>
        <v>24.137931034482754</v>
      </c>
      <c r="T12" s="377">
        <f>+IF(G12=0,"",'Ark1'!AR453)</f>
        <v>194.58620689655177</v>
      </c>
      <c r="U12" s="113">
        <f>+IF(G12=0,"",'Ark1'!AS453)</f>
        <v>25.127548811339359</v>
      </c>
      <c r="V12" s="75">
        <f>+'Ark1'!Y453</f>
        <v>46.862030905061843</v>
      </c>
      <c r="W12" s="52">
        <f>+'Ark1'!Z453</f>
        <v>1.2837593426887093</v>
      </c>
      <c r="X12" s="75">
        <f t="shared" si="7"/>
        <v>296.58979658435766</v>
      </c>
      <c r="Y12" s="245">
        <f t="shared" si="4"/>
        <v>37.276617647719775</v>
      </c>
      <c r="Z12" s="75">
        <f t="shared" si="5"/>
        <v>57.401052631578942</v>
      </c>
      <c r="AA12" s="75">
        <f t="shared" si="6"/>
        <v>1.8125</v>
      </c>
      <c r="AB12" s="42"/>
      <c r="AC12" s="4"/>
      <c r="AD12" s="55"/>
      <c r="AE12" s="55"/>
      <c r="AF12" s="1"/>
      <c r="AG12" s="5"/>
      <c r="AK12"/>
      <c r="AL12"/>
    </row>
    <row r="13" spans="1:53" ht="15.6">
      <c r="A13" s="42"/>
      <c r="B13" s="50">
        <f>+'Ark1'!C454</f>
        <v>2024</v>
      </c>
      <c r="C13" s="383">
        <f>+'Ark1'!M454</f>
        <v>4</v>
      </c>
      <c r="D13" s="48"/>
      <c r="E13" s="383" t="s">
        <v>96</v>
      </c>
      <c r="F13" s="50">
        <f>+'Ark1'!Q454</f>
        <v>55</v>
      </c>
      <c r="G13" s="90">
        <f>+'Ark1'!R454</f>
        <v>92</v>
      </c>
      <c r="H13" s="245">
        <f t="shared" si="0"/>
        <v>25</v>
      </c>
      <c r="I13" s="68">
        <f>+'Ark1'!AE454</f>
        <v>5.6720098643649823</v>
      </c>
      <c r="J13" s="68">
        <f t="shared" si="1"/>
        <v>-0.39213007732597838</v>
      </c>
      <c r="K13" s="68">
        <f>+'Ark1'!AF454</f>
        <v>4.1813032402641852</v>
      </c>
      <c r="L13" s="52">
        <f>+'Ark1'!S454</f>
        <v>3.3804347826086962</v>
      </c>
      <c r="M13" s="56">
        <f t="shared" si="2"/>
        <v>0.16889632107023544</v>
      </c>
      <c r="N13" s="307">
        <f>+'Ark1'!U454</f>
        <v>182.57065217391303</v>
      </c>
      <c r="O13" s="245">
        <f t="shared" si="3"/>
        <v>6.2959866220779759E-2</v>
      </c>
      <c r="P13" s="75">
        <f>+'Ark1'!X454</f>
        <v>0</v>
      </c>
      <c r="Q13" s="75">
        <f>+'Ark1'!AG454</f>
        <v>598.66304347826087</v>
      </c>
      <c r="R13" s="75">
        <f>+'Ark1'!AH454</f>
        <v>0</v>
      </c>
      <c r="S13" s="75">
        <f>+'Ark1'!AI454</f>
        <v>31.521739130434774</v>
      </c>
      <c r="T13" s="377">
        <f>+IF(G13=0,"",'Ark1'!AR454)</f>
        <v>191.39130434782609</v>
      </c>
      <c r="U13" s="113">
        <f>+IF(G13=0,"",'Ark1'!AS454)</f>
        <v>25.341598617666019</v>
      </c>
      <c r="V13" s="75">
        <f>+'Ark1'!Y454</f>
        <v>52.618924389638558</v>
      </c>
      <c r="W13" s="52">
        <f>+'Ark1'!Z454</f>
        <v>1.091890973458707</v>
      </c>
      <c r="X13" s="75">
        <f t="shared" si="7"/>
        <v>304.96395954754252</v>
      </c>
      <c r="Y13" s="245">
        <f t="shared" si="4"/>
        <v>7.1672485406367628</v>
      </c>
      <c r="Z13" s="75">
        <f t="shared" si="5"/>
        <v>54.008038585208993</v>
      </c>
      <c r="AA13" s="75">
        <f t="shared" si="6"/>
        <v>1.6727272727272726</v>
      </c>
      <c r="AB13" s="42"/>
      <c r="AC13" s="4"/>
      <c r="AD13" s="55"/>
      <c r="AE13" s="55"/>
      <c r="AF13" s="1"/>
      <c r="AG13" s="5"/>
      <c r="AI13" s="2"/>
      <c r="AJ13" s="2"/>
      <c r="AK13" s="2"/>
      <c r="AL13"/>
    </row>
    <row r="14" spans="1:53" ht="15.6">
      <c r="A14" s="42"/>
      <c r="B14" s="50">
        <f>+'Ark1'!C455</f>
        <v>2024</v>
      </c>
      <c r="C14" s="383">
        <f>+'Ark1'!M455</f>
        <v>5</v>
      </c>
      <c r="D14" s="48"/>
      <c r="E14" s="383" t="s">
        <v>97</v>
      </c>
      <c r="F14" s="50">
        <f>+'Ark1'!Q455</f>
        <v>97</v>
      </c>
      <c r="G14" s="90">
        <f>+'Ark1'!R455</f>
        <v>204</v>
      </c>
      <c r="H14" s="245">
        <f t="shared" si="0"/>
        <v>-1</v>
      </c>
      <c r="I14" s="68">
        <f>+'Ark1'!AE455</f>
        <v>12.577065351418002</v>
      </c>
      <c r="J14" s="68">
        <f t="shared" si="1"/>
        <v>2.1397475671614394</v>
      </c>
      <c r="K14" s="68">
        <f>+'Ark1'!AF455</f>
        <v>10.17274123367676</v>
      </c>
      <c r="L14" s="52">
        <f>+'Ark1'!S455</f>
        <v>3.7647058823529407</v>
      </c>
      <c r="M14" s="56">
        <f t="shared" si="2"/>
        <v>0.18928688793953174</v>
      </c>
      <c r="N14" s="307">
        <f>+'Ark1'!U455</f>
        <v>200.31568627450977</v>
      </c>
      <c r="O14" s="245">
        <f t="shared" si="3"/>
        <v>-12.385989703143792</v>
      </c>
      <c r="P14" s="75">
        <f>+'Ark1'!X455</f>
        <v>0.98039215686274495</v>
      </c>
      <c r="Q14" s="75">
        <f>+'Ark1'!AG455</f>
        <v>615.08374384236436</v>
      </c>
      <c r="R14" s="75">
        <f>+'Ark1'!AH455</f>
        <v>0</v>
      </c>
      <c r="S14" s="75">
        <f>+'Ark1'!AI455</f>
        <v>39.215686274509807</v>
      </c>
      <c r="T14" s="377">
        <f>+IF(G14=0,"",'Ark1'!AR455)</f>
        <v>193.76847290640396</v>
      </c>
      <c r="U14" s="113">
        <f>+IF(G14=0,"",'Ark1'!AS455)</f>
        <v>26.581645129497755</v>
      </c>
      <c r="V14" s="75">
        <f>+'Ark1'!Y455</f>
        <v>62.403408097443759</v>
      </c>
      <c r="W14" s="52">
        <f>+'Ark1'!Z455</f>
        <v>1.1348012747184644</v>
      </c>
      <c r="X14" s="75">
        <f t="shared" si="7"/>
        <v>325.67221663697114</v>
      </c>
      <c r="Y14" s="245">
        <f t="shared" si="4"/>
        <v>-9.712995040060548</v>
      </c>
      <c r="Z14" s="75">
        <f t="shared" si="5"/>
        <v>53.208854166666669</v>
      </c>
      <c r="AA14" s="75">
        <f t="shared" si="6"/>
        <v>2.1030927835051547</v>
      </c>
      <c r="AB14" s="42"/>
      <c r="AC14" s="4"/>
      <c r="AD14" s="55"/>
      <c r="AE14" s="55"/>
      <c r="AF14" s="12"/>
      <c r="AG14" s="5"/>
      <c r="AI14" s="2"/>
      <c r="AJ14" s="2"/>
      <c r="AK14" s="4"/>
      <c r="AL14" s="4"/>
      <c r="AM14" s="4"/>
    </row>
    <row r="15" spans="1:53" ht="15.6">
      <c r="A15" s="42"/>
      <c r="B15" s="50">
        <f>+'Ark1'!C456</f>
        <v>2024</v>
      </c>
      <c r="C15" s="383">
        <f>+'Ark1'!M456</f>
        <v>6</v>
      </c>
      <c r="D15" s="48"/>
      <c r="E15" s="383" t="s">
        <v>98</v>
      </c>
      <c r="F15" s="50">
        <f>+'Ark1'!Q456</f>
        <v>125</v>
      </c>
      <c r="G15" s="90">
        <f>+'Ark1'!R456</f>
        <v>316</v>
      </c>
      <c r="H15" s="245">
        <f t="shared" si="0"/>
        <v>-20</v>
      </c>
      <c r="I15" s="68">
        <f>+'Ark1'!AE456</f>
        <v>19.482120838471022</v>
      </c>
      <c r="J15" s="68">
        <f t="shared" si="1"/>
        <v>0.998155823893768</v>
      </c>
      <c r="K15" s="68">
        <f>+'Ark1'!AF456</f>
        <v>18.328678589681129</v>
      </c>
      <c r="L15" s="52">
        <f>+'Ark1'!S456</f>
        <v>4.0759493670886089</v>
      </c>
      <c r="M15" s="56">
        <f t="shared" si="2"/>
        <v>0.14219542387094419</v>
      </c>
      <c r="N15" s="307">
        <f>+'Ark1'!U456</f>
        <v>232.9974683544304</v>
      </c>
      <c r="O15" s="245">
        <f t="shared" si="3"/>
        <v>-4.5482729704907285</v>
      </c>
      <c r="P15" s="75">
        <f>+'Ark1'!X456</f>
        <v>0.31645569620253161</v>
      </c>
      <c r="Q15" s="75">
        <f>+'Ark1'!AG456</f>
        <v>650.61464968152848</v>
      </c>
      <c r="R15" s="75">
        <f>+'Ark1'!AH456</f>
        <v>0</v>
      </c>
      <c r="S15" s="75">
        <f>+'Ark1'!AI456</f>
        <v>33.860759493670891</v>
      </c>
      <c r="T15" s="377">
        <f>+IF(G15=0,"",'Ark1'!AR456)</f>
        <v>200.92993630573247</v>
      </c>
      <c r="U15" s="113">
        <f>+IF(G15=0,"",'Ark1'!AS456)</f>
        <v>28.206831670988127</v>
      </c>
      <c r="V15" s="75">
        <f>+'Ark1'!Y456</f>
        <v>55.330089954294287</v>
      </c>
      <c r="W15" s="52">
        <f>+'Ark1'!Z456</f>
        <v>1.0128559933470762</v>
      </c>
      <c r="X15" s="75">
        <f t="shared" si="7"/>
        <v>358.11900096083156</v>
      </c>
      <c r="Y15" s="245">
        <f t="shared" si="4"/>
        <v>-4.064420383103311</v>
      </c>
      <c r="Z15" s="75">
        <f t="shared" si="5"/>
        <v>57.163975155279488</v>
      </c>
      <c r="AA15" s="75">
        <f t="shared" si="6"/>
        <v>2.528</v>
      </c>
      <c r="AB15" s="42"/>
      <c r="AC15" s="4"/>
      <c r="AD15" s="55"/>
      <c r="AE15" s="55"/>
      <c r="AF15" s="1"/>
      <c r="AG15" s="5"/>
      <c r="AK15"/>
      <c r="AL15"/>
    </row>
    <row r="16" spans="1:53" ht="15.6">
      <c r="A16" s="42"/>
      <c r="B16" s="50">
        <f>+'Ark1'!C457</f>
        <v>2024</v>
      </c>
      <c r="C16" s="383">
        <f>+'Ark1'!M457</f>
        <v>7</v>
      </c>
      <c r="D16" s="48"/>
      <c r="E16" s="383" t="s">
        <v>99</v>
      </c>
      <c r="F16" s="50">
        <f>+'Ark1'!Q457</f>
        <v>155</v>
      </c>
      <c r="G16" s="90">
        <f>+'Ark1'!R457</f>
        <v>386</v>
      </c>
      <c r="H16" s="245">
        <f t="shared" si="0"/>
        <v>-45</v>
      </c>
      <c r="I16" s="68">
        <f>+'Ark1'!AE457</f>
        <v>23.797780517879161</v>
      </c>
      <c r="J16" s="68">
        <f t="shared" si="1"/>
        <v>0.12431113012405959</v>
      </c>
      <c r="K16" s="68">
        <f>+'Ark1'!AF457</f>
        <v>24.806966507005505</v>
      </c>
      <c r="L16" s="52">
        <f>+'Ark1'!S457</f>
        <v>4.2772020725388602</v>
      </c>
      <c r="M16" s="56">
        <f t="shared" si="2"/>
        <v>1.3655274509304149E-2</v>
      </c>
      <c r="N16" s="307">
        <f>+'Ark1'!U457</f>
        <v>258.16269430051807</v>
      </c>
      <c r="O16" s="245">
        <f t="shared" si="3"/>
        <v>-6.0427244186938651</v>
      </c>
      <c r="P16" s="75">
        <f>+'Ark1'!X457</f>
        <v>3.886010362694301</v>
      </c>
      <c r="Q16" s="75">
        <f>+'Ark1'!AG457</f>
        <v>664.7227979274611</v>
      </c>
      <c r="R16" s="75">
        <f>+'Ark1'!AH457</f>
        <v>0</v>
      </c>
      <c r="S16" s="75">
        <f>+'Ark1'!AI457</f>
        <v>24.611398963730565</v>
      </c>
      <c r="T16" s="377">
        <f>+IF(G16=0,"",'Ark1'!AR457)</f>
        <v>206.09844559585483</v>
      </c>
      <c r="U16" s="113">
        <f>+IF(G16=0,"",'Ark1'!AS457)</f>
        <v>29.085820667410861</v>
      </c>
      <c r="V16" s="75">
        <f>+'Ark1'!Y457</f>
        <v>55.712059577600115</v>
      </c>
      <c r="W16" s="52">
        <f>+'Ark1'!Z457</f>
        <v>0.98346350301237029</v>
      </c>
      <c r="X16" s="75">
        <f t="shared" si="7"/>
        <v>388.3764707716411</v>
      </c>
      <c r="Y16" s="245">
        <f t="shared" si="4"/>
        <v>-6.3923534961326709</v>
      </c>
      <c r="Z16" s="75">
        <f t="shared" si="5"/>
        <v>60.357843731072059</v>
      </c>
      <c r="AA16" s="75">
        <f t="shared" si="6"/>
        <v>2.4903225806451612</v>
      </c>
      <c r="AB16" s="42"/>
      <c r="AC16" s="4"/>
      <c r="AD16" s="55"/>
      <c r="AE16" s="55"/>
      <c r="AF16" s="1"/>
      <c r="AG16" s="5"/>
      <c r="AK16"/>
      <c r="AL16"/>
    </row>
    <row r="17" spans="1:39" ht="15.6">
      <c r="A17" s="42"/>
      <c r="B17" s="50">
        <f>+'Ark1'!C458</f>
        <v>2024</v>
      </c>
      <c r="C17" s="383">
        <f>+'Ark1'!M458</f>
        <v>8</v>
      </c>
      <c r="D17" s="48"/>
      <c r="E17" s="383" t="s">
        <v>100</v>
      </c>
      <c r="F17" s="50">
        <f>+'Ark1'!Q458</f>
        <v>140</v>
      </c>
      <c r="G17" s="90">
        <f>+'Ark1'!R458</f>
        <v>308</v>
      </c>
      <c r="H17" s="245">
        <f t="shared" si="0"/>
        <v>-37</v>
      </c>
      <c r="I17" s="68">
        <f>+'Ark1'!AE458</f>
        <v>18.988902589395803</v>
      </c>
      <c r="J17" s="68">
        <f t="shared" si="1"/>
        <v>-1.5941877896129455</v>
      </c>
      <c r="K17" s="68">
        <f>+'Ark1'!AF458</f>
        <v>20.613813772249237</v>
      </c>
      <c r="L17" s="52">
        <f>+'Ark1'!S458</f>
        <v>4.5811688311688323</v>
      </c>
      <c r="M17" s="56">
        <f t="shared" si="2"/>
        <v>-0.1100492991427835</v>
      </c>
      <c r="N17" s="307">
        <f>+'Ark1'!U458</f>
        <v>268.85292207792196</v>
      </c>
      <c r="O17" s="245">
        <f t="shared" si="3"/>
        <v>2.8625538059672522</v>
      </c>
      <c r="P17" s="75">
        <f>+'Ark1'!X458</f>
        <v>7.467532467532469</v>
      </c>
      <c r="Q17" s="75">
        <f>+'Ark1'!AG458</f>
        <v>671.76948051948045</v>
      </c>
      <c r="R17" s="75">
        <f>+'Ark1'!AH458</f>
        <v>0</v>
      </c>
      <c r="S17" s="75">
        <f>+'Ark1'!AI458</f>
        <v>30.844155844155839</v>
      </c>
      <c r="T17" s="377">
        <f>+IF(G17=0,"",'Ark1'!AR458)</f>
        <v>206.04220779220776</v>
      </c>
      <c r="U17" s="113">
        <f>+IF(G17=0,"",'Ark1'!AS458)</f>
        <v>30.24328172851456</v>
      </c>
      <c r="V17" s="75">
        <f>+'Ark1'!Y458</f>
        <v>60.605051206324205</v>
      </c>
      <c r="W17" s="52">
        <f>+'Ark1'!Z458</f>
        <v>0.91341157850980481</v>
      </c>
      <c r="X17" s="75">
        <f t="shared" si="7"/>
        <v>400.21604117831845</v>
      </c>
      <c r="Y17" s="245">
        <f t="shared" si="4"/>
        <v>7.3286150562329908</v>
      </c>
      <c r="Z17" s="75">
        <f t="shared" si="5"/>
        <v>58.686534372785218</v>
      </c>
      <c r="AA17" s="75">
        <f t="shared" si="6"/>
        <v>2.2000000000000002</v>
      </c>
      <c r="AB17" s="42"/>
      <c r="AC17" s="4"/>
      <c r="AD17" s="55"/>
      <c r="AE17" s="55"/>
      <c r="AF17" s="1"/>
      <c r="AG17" s="5"/>
      <c r="AI17" s="2"/>
      <c r="AJ17" s="2"/>
      <c r="AK17" s="2"/>
      <c r="AL17"/>
    </row>
    <row r="18" spans="1:39" ht="15.6">
      <c r="A18" s="42"/>
      <c r="B18" s="50">
        <f>+'Ark1'!C459</f>
        <v>2024</v>
      </c>
      <c r="C18" s="383">
        <f>+'Ark1'!M459</f>
        <v>9</v>
      </c>
      <c r="D18" s="48"/>
      <c r="E18" s="383" t="s">
        <v>101</v>
      </c>
      <c r="F18" s="50">
        <f>+'Ark1'!Q459</f>
        <v>86</v>
      </c>
      <c r="G18" s="90">
        <f>+'Ark1'!R459</f>
        <v>146</v>
      </c>
      <c r="H18" s="245">
        <f t="shared" si="0"/>
        <v>-4</v>
      </c>
      <c r="I18" s="68">
        <f>+'Ark1'!AE459</f>
        <v>9.0012330456226888</v>
      </c>
      <c r="J18" s="68">
        <f t="shared" si="1"/>
        <v>-1.6693208902373726</v>
      </c>
      <c r="K18" s="68">
        <f>+'Ark1'!AF459</f>
        <v>9.9473767932629151</v>
      </c>
      <c r="L18" s="52">
        <f>+'Ark1'!S459</f>
        <v>4.9178082191780819</v>
      </c>
      <c r="M18" s="56">
        <f t="shared" si="2"/>
        <v>-5.4869376450332297E-2</v>
      </c>
      <c r="N18" s="307">
        <f>+'Ark1'!U459</f>
        <v>273.69246575342459</v>
      </c>
      <c r="O18" s="245">
        <f t="shared" si="3"/>
        <v>-15.815730967886964</v>
      </c>
      <c r="P18" s="75">
        <f>+'Ark1'!X459</f>
        <v>8.9041095890410951</v>
      </c>
      <c r="Q18" s="75">
        <f>+'Ark1'!AG459</f>
        <v>691.04137931034484</v>
      </c>
      <c r="R18" s="75">
        <f>+'Ark1'!AH459</f>
        <v>0</v>
      </c>
      <c r="S18" s="75">
        <f>+'Ark1'!AI459</f>
        <v>40.410958904109592</v>
      </c>
      <c r="T18" s="377">
        <f>+IF(G18=0,"",'Ark1'!AR459)</f>
        <v>204.17931034482763</v>
      </c>
      <c r="U18" s="113">
        <f>+IF(G18=0,"",'Ark1'!AS459)</f>
        <v>31.567559048068695</v>
      </c>
      <c r="V18" s="75">
        <f>+'Ark1'!Y459</f>
        <v>64.286789036356723</v>
      </c>
      <c r="W18" s="52">
        <f>+'Ark1'!Z459</f>
        <v>0.96163993286489124</v>
      </c>
      <c r="X18" s="75">
        <f t="shared" si="7"/>
        <v>396.05799876494808</v>
      </c>
      <c r="Y18" s="245">
        <f t="shared" si="4"/>
        <v>-28.225475377101418</v>
      </c>
      <c r="Z18" s="75">
        <f t="shared" si="5"/>
        <v>55.653342618384393</v>
      </c>
      <c r="AA18" s="75">
        <f t="shared" si="6"/>
        <v>1.6976744186046511</v>
      </c>
      <c r="AB18" s="42"/>
      <c r="AC18" s="4"/>
      <c r="AD18" s="55"/>
      <c r="AE18" s="55"/>
      <c r="AF18" s="1"/>
      <c r="AG18" s="5"/>
      <c r="AI18" s="2"/>
      <c r="AJ18" s="2"/>
      <c r="AK18" s="2"/>
      <c r="AL18"/>
    </row>
    <row r="19" spans="1:39" ht="15.6">
      <c r="A19" s="42"/>
      <c r="B19" s="50">
        <f>+'Ark1'!C460</f>
        <v>2024</v>
      </c>
      <c r="C19" s="383">
        <f>+'Ark1'!M460</f>
        <v>10</v>
      </c>
      <c r="D19" s="48"/>
      <c r="E19" s="383" t="s">
        <v>102</v>
      </c>
      <c r="F19" s="50">
        <f>+'Ark1'!Q460</f>
        <v>44</v>
      </c>
      <c r="G19" s="90">
        <f>+'Ark1'!R460</f>
        <v>82</v>
      </c>
      <c r="H19" s="245">
        <f t="shared" si="0"/>
        <v>-2</v>
      </c>
      <c r="I19" s="68">
        <f>+'Ark1'!AE460</f>
        <v>5.0554870530209612</v>
      </c>
      <c r="J19" s="68">
        <f t="shared" si="1"/>
        <v>4.090979354574209E-2</v>
      </c>
      <c r="K19" s="68">
        <f>+'Ark1'!AF460</f>
        <v>6.0760274519927444</v>
      </c>
      <c r="L19" s="52">
        <f>+'Ark1'!S460</f>
        <v>5.2926829268292677</v>
      </c>
      <c r="M19" s="56">
        <f t="shared" si="2"/>
        <v>-0.1608054452637564</v>
      </c>
      <c r="N19" s="307">
        <f>+'Ark1'!U460</f>
        <v>297.65487804878046</v>
      </c>
      <c r="O19" s="245">
        <f t="shared" si="3"/>
        <v>-3.3090754395915951</v>
      </c>
      <c r="P19" s="75">
        <f>+'Ark1'!X460</f>
        <v>20.73170731707317</v>
      </c>
      <c r="Q19" s="75">
        <f>+'Ark1'!AG460</f>
        <v>724.17283950617309</v>
      </c>
      <c r="R19" s="75">
        <f>+'Ark1'!AH460</f>
        <v>0</v>
      </c>
      <c r="S19" s="75">
        <f>+'Ark1'!AI460</f>
        <v>42.68292682926829</v>
      </c>
      <c r="T19" s="377">
        <f>+IF(G19=0,"",'Ark1'!AR460)</f>
        <v>207.20987654320984</v>
      </c>
      <c r="U19" s="113">
        <f>+IF(G19=0,"",'Ark1'!AS460)</f>
        <v>32.855769871048516</v>
      </c>
      <c r="V19" s="75">
        <f>+'Ark1'!Y460</f>
        <v>69.414796258573389</v>
      </c>
      <c r="W19" s="52">
        <f>+'Ark1'!Z460</f>
        <v>1.1633404895328583</v>
      </c>
      <c r="X19" s="75">
        <f t="shared" si="7"/>
        <v>411.02739817162546</v>
      </c>
      <c r="Y19" s="245">
        <f t="shared" si="4"/>
        <v>0.604653023839262</v>
      </c>
      <c r="Z19" s="75">
        <f t="shared" si="5"/>
        <v>56.238940092165898</v>
      </c>
      <c r="AA19" s="75">
        <f t="shared" si="6"/>
        <v>1.8636363636363635</v>
      </c>
      <c r="AB19" s="42"/>
      <c r="AC19" s="4"/>
      <c r="AD19" s="55"/>
      <c r="AE19" s="55"/>
      <c r="AF19" s="1"/>
      <c r="AG19" s="5"/>
      <c r="AI19" s="2"/>
      <c r="AJ19" s="2"/>
      <c r="AK19" s="2"/>
      <c r="AL19"/>
    </row>
    <row r="20" spans="1:39" ht="15.6">
      <c r="A20" s="42"/>
      <c r="B20" s="50">
        <f>+'Ark1'!C461</f>
        <v>2024</v>
      </c>
      <c r="C20" s="383">
        <f>+'Ark1'!M461</f>
        <v>11</v>
      </c>
      <c r="D20" s="48"/>
      <c r="E20" s="383" t="s">
        <v>103</v>
      </c>
      <c r="F20" s="50">
        <f>+'Ark1'!Q461</f>
        <v>16</v>
      </c>
      <c r="G20" s="90">
        <f>+'Ark1'!R461</f>
        <v>29</v>
      </c>
      <c r="H20" s="245">
        <f t="shared" si="0"/>
        <v>5</v>
      </c>
      <c r="I20" s="68">
        <f>+'Ark1'!AE461</f>
        <v>1.7879161528976577</v>
      </c>
      <c r="J20" s="68">
        <f t="shared" si="1"/>
        <v>-1.9664022029455053E-2</v>
      </c>
      <c r="K20" s="68">
        <f>+'Ark1'!AF461</f>
        <v>2.2655934742145294</v>
      </c>
      <c r="L20" s="52">
        <f>+'Ark1'!S461</f>
        <v>5.7931034482758639</v>
      </c>
      <c r="M20" s="56">
        <f t="shared" si="2"/>
        <v>-0.33592880978865036</v>
      </c>
      <c r="N20" s="307">
        <f>+'Ark1'!U461</f>
        <v>313.82758620689674</v>
      </c>
      <c r="O20" s="245">
        <f t="shared" si="3"/>
        <v>-7.4240266963290082</v>
      </c>
      <c r="P20" s="75">
        <f>+'Ark1'!X461</f>
        <v>34.482758620689651</v>
      </c>
      <c r="Q20" s="75">
        <f>+'Ark1'!AG461</f>
        <v>705.55172413793105</v>
      </c>
      <c r="R20" s="75">
        <f>+'Ark1'!AH461</f>
        <v>0</v>
      </c>
      <c r="S20" s="75">
        <f>+'Ark1'!AI461</f>
        <v>62.068965517241359</v>
      </c>
      <c r="T20" s="377">
        <f>+IF(G20=0,"",'Ark1'!AR461)</f>
        <v>207.89655172413796</v>
      </c>
      <c r="U20" s="113">
        <f>+IF(G20=0,"",'Ark1'!AS461)</f>
        <v>34.491928297407625</v>
      </c>
      <c r="V20" s="75">
        <f>+'Ark1'!Y461</f>
        <v>64.91890376914381</v>
      </c>
      <c r="W20" s="52">
        <f>+'Ark1'!Z461</f>
        <v>1.0947936459577607</v>
      </c>
      <c r="X20" s="75">
        <f t="shared" si="7"/>
        <v>444.79741948096404</v>
      </c>
      <c r="Y20" s="245">
        <f t="shared" si="4"/>
        <v>15.149893703320572</v>
      </c>
      <c r="Z20" s="75">
        <f t="shared" si="5"/>
        <v>54.172619047619065</v>
      </c>
      <c r="AA20" s="75">
        <f t="shared" si="6"/>
        <v>1.8125</v>
      </c>
      <c r="AB20" s="42"/>
      <c r="AC20" s="4"/>
      <c r="AD20" s="55"/>
      <c r="AE20" s="55"/>
      <c r="AF20" s="1"/>
      <c r="AG20" s="5"/>
      <c r="AI20" s="2"/>
      <c r="AJ20" s="2"/>
      <c r="AK20" s="2"/>
      <c r="AL20"/>
    </row>
    <row r="21" spans="1:39" ht="15.6">
      <c r="A21" s="42"/>
      <c r="B21" s="50">
        <f>+'Ark1'!C462</f>
        <v>2024</v>
      </c>
      <c r="C21" s="383">
        <f>+'Ark1'!M462</f>
        <v>12</v>
      </c>
      <c r="D21" s="48"/>
      <c r="E21" s="383" t="s">
        <v>104</v>
      </c>
      <c r="F21" s="50">
        <f>+'Ark1'!Q462</f>
        <v>10</v>
      </c>
      <c r="G21" s="90">
        <f>+'Ark1'!R462</f>
        <v>11</v>
      </c>
      <c r="H21" s="245">
        <f t="shared" si="0"/>
        <v>8</v>
      </c>
      <c r="I21" s="68">
        <f>+'Ark1'!AE462</f>
        <v>0.67817509247842178</v>
      </c>
      <c r="J21" s="68">
        <f t="shared" si="1"/>
        <v>0.32832086507317404</v>
      </c>
      <c r="K21" s="68">
        <f>+'Ark1'!AF462</f>
        <v>0.83227762469414757</v>
      </c>
      <c r="L21" s="52">
        <f>+'Ark1'!S462</f>
        <v>5.7272727272727284</v>
      </c>
      <c r="M21" s="56">
        <f t="shared" si="2"/>
        <v>0.56060606060606055</v>
      </c>
      <c r="N21" s="307">
        <f>+'Ark1'!U462</f>
        <v>303.93636363636364</v>
      </c>
      <c r="O21" s="245">
        <f t="shared" si="3"/>
        <v>-26.846969696969722</v>
      </c>
      <c r="P21" s="75">
        <f>+'Ark1'!X462</f>
        <v>27.272727272727277</v>
      </c>
      <c r="Q21" s="75">
        <f>+'Ark1'!AG462</f>
        <v>715.4545454545455</v>
      </c>
      <c r="R21" s="75">
        <f>+'Ark1'!AH462</f>
        <v>0</v>
      </c>
      <c r="S21" s="75">
        <f>+'Ark1'!AI462</f>
        <v>45.454545454545446</v>
      </c>
      <c r="T21" s="377">
        <f>+IF(G21=0,"",'Ark1'!AR462)</f>
        <v>202.54545454545453</v>
      </c>
      <c r="U21" s="113">
        <f>+IF(G21=0,"",'Ark1'!AS462)</f>
        <v>35.684970662868992</v>
      </c>
      <c r="V21" s="75">
        <f>+'Ark1'!Y462</f>
        <v>90.452742786971058</v>
      </c>
      <c r="W21" s="52">
        <f>+'Ark1'!Z462</f>
        <v>1.4200453956193901</v>
      </c>
      <c r="X21" s="75">
        <f t="shared" si="7"/>
        <v>424.81575603557815</v>
      </c>
      <c r="Y21" s="245">
        <f t="shared" si="4"/>
        <v>-42.172479258539454</v>
      </c>
      <c r="Z21" s="75">
        <f t="shared" si="5"/>
        <v>53.068253968253956</v>
      </c>
      <c r="AA21" s="75">
        <f t="shared" si="6"/>
        <v>1.1000000000000001</v>
      </c>
      <c r="AB21" s="42"/>
      <c r="AC21" s="4"/>
      <c r="AD21" s="55"/>
      <c r="AE21" s="55"/>
      <c r="AF21" s="12"/>
      <c r="AG21" s="5"/>
      <c r="AI21" s="2"/>
      <c r="AJ21" s="2"/>
      <c r="AK21" s="4"/>
      <c r="AL21" s="4"/>
      <c r="AM21" s="4"/>
    </row>
    <row r="22" spans="1:39" ht="15.6">
      <c r="A22" s="42"/>
      <c r="B22" s="50">
        <f>+'Ark1'!C463</f>
        <v>2024</v>
      </c>
      <c r="C22" s="383">
        <f>+'Ark1'!M463</f>
        <v>13</v>
      </c>
      <c r="D22" s="48"/>
      <c r="E22" s="383" t="s">
        <v>105</v>
      </c>
      <c r="F22" s="50">
        <f>+'Ark1'!Q463</f>
        <v>5</v>
      </c>
      <c r="G22" s="90">
        <f>+'Ark1'!R463</f>
        <v>9</v>
      </c>
      <c r="H22" s="245">
        <f t="shared" si="0"/>
        <v>0</v>
      </c>
      <c r="I22" s="68">
        <f>+'Ark1'!AE463</f>
        <v>0.55487053020961763</v>
      </c>
      <c r="J22" s="68">
        <f t="shared" si="1"/>
        <v>0.49656149230874302</v>
      </c>
      <c r="K22" s="68">
        <f>+'Ark1'!AF463</f>
        <v>0.93566197474812973</v>
      </c>
      <c r="L22" s="52">
        <f>+'Ark1'!S463</f>
        <v>7.1111111111111116</v>
      </c>
      <c r="M22" s="56">
        <f t="shared" si="2"/>
        <v>3.1111111111111116</v>
      </c>
      <c r="N22" s="307">
        <f>+'Ark1'!U463</f>
        <v>417.62222222222226</v>
      </c>
      <c r="O22" s="245">
        <f t="shared" si="3"/>
        <v>165.32222222222225</v>
      </c>
      <c r="P22" s="75">
        <f>+'Ark1'!X463</f>
        <v>77.777777777777771</v>
      </c>
      <c r="Q22" s="75">
        <f>+'Ark1'!AG463</f>
        <v>682</v>
      </c>
      <c r="R22" s="75">
        <f>+'Ark1'!AH463</f>
        <v>0</v>
      </c>
      <c r="S22" s="75">
        <f>+'Ark1'!AI463</f>
        <v>88.8888888888889</v>
      </c>
      <c r="T22" s="377">
        <f>+IF(G22=0,"",'Ark1'!AR463)</f>
        <v>221</v>
      </c>
      <c r="U22" s="113">
        <f>+IF(G22=0,"",'Ark1'!AS463)</f>
        <v>37.829062964936952</v>
      </c>
      <c r="V22" s="75">
        <f>+'Ark1'!Y463</f>
        <v>105.33153772496736</v>
      </c>
      <c r="W22" s="52">
        <f>+'Ark1'!Z463</f>
        <v>1.1967032904743358</v>
      </c>
      <c r="X22" s="75">
        <f t="shared" si="7"/>
        <v>612.3492994460737</v>
      </c>
      <c r="Y22" s="245">
        <f t="shared" si="4"/>
        <v>240.22540564076394</v>
      </c>
      <c r="Z22" s="75">
        <f t="shared" si="5"/>
        <v>58.728124999999999</v>
      </c>
      <c r="AA22" s="75">
        <f t="shared" si="6"/>
        <v>1.8</v>
      </c>
      <c r="AB22" s="42"/>
      <c r="AC22" s="4"/>
      <c r="AD22" s="55"/>
      <c r="AE22" s="55"/>
      <c r="AF22" s="12"/>
      <c r="AG22" s="5"/>
      <c r="AI22" s="1"/>
      <c r="AJ22" s="1"/>
      <c r="AK22" s="10"/>
      <c r="AL22" s="10"/>
      <c r="AM22" s="10"/>
    </row>
    <row r="23" spans="1:39" ht="15.6">
      <c r="A23" s="42"/>
      <c r="B23" s="50">
        <f>+'Ark1'!C464</f>
        <v>2024</v>
      </c>
      <c r="C23" s="383">
        <f>+'Ark1'!M464</f>
        <v>14</v>
      </c>
      <c r="D23" s="48"/>
      <c r="E23" s="383" t="s">
        <v>106</v>
      </c>
      <c r="F23" s="50">
        <f>+'Ark1'!Q464</f>
        <v>1</v>
      </c>
      <c r="G23" s="90">
        <f>+'Ark1'!R464</f>
        <v>1</v>
      </c>
      <c r="H23" s="245">
        <f t="shared" si="0"/>
        <v>0</v>
      </c>
      <c r="I23" s="68">
        <f>+'Ark1'!AE464</f>
        <v>6.1652281134401958E-2</v>
      </c>
      <c r="J23" s="68">
        <f t="shared" si="1"/>
        <v>3.3432432335273529E-3</v>
      </c>
      <c r="K23" s="68">
        <f>+'Ark1'!AF464</f>
        <v>0.14316479584889313</v>
      </c>
      <c r="L23" s="52">
        <f>+'Ark1'!S464</f>
        <v>8</v>
      </c>
      <c r="M23" s="56">
        <f t="shared" si="2"/>
        <v>-1</v>
      </c>
      <c r="N23" s="307">
        <f>+'Ark1'!U464</f>
        <v>575.1</v>
      </c>
      <c r="O23" s="245">
        <f t="shared" si="3"/>
        <v>135.70000000000005</v>
      </c>
      <c r="P23" s="75">
        <f>+'Ark1'!X464</f>
        <v>100</v>
      </c>
      <c r="Q23" s="75">
        <f>+'Ark1'!AG464</f>
        <v>678</v>
      </c>
      <c r="R23" s="75">
        <f>+'Ark1'!AH464</f>
        <v>0</v>
      </c>
      <c r="S23" s="75">
        <f>+'Ark1'!AI464</f>
        <v>0</v>
      </c>
      <c r="T23" s="377">
        <f>+IF(G23=0,"",'Ark1'!AR464)</f>
        <v>243</v>
      </c>
      <c r="U23" s="113">
        <f>+IF(G23=0,"",'Ark1'!AS464)</f>
        <v>40.072738641347378</v>
      </c>
      <c r="V23" s="75">
        <f>+'Ark1'!Y464</f>
        <v>0</v>
      </c>
      <c r="W23" s="52">
        <f>+'Ark1'!Z464</f>
        <v>0</v>
      </c>
      <c r="X23" s="75">
        <f t="shared" si="7"/>
        <v>848.23008849557527</v>
      </c>
      <c r="Y23" s="245">
        <f t="shared" si="4"/>
        <v>305.09040988000049</v>
      </c>
      <c r="Z23" s="75">
        <f t="shared" si="5"/>
        <v>71.887500000000003</v>
      </c>
      <c r="AA23" s="75">
        <f t="shared" si="6"/>
        <v>1</v>
      </c>
      <c r="AB23" s="42"/>
      <c r="AC23" s="4"/>
      <c r="AD23" s="55"/>
      <c r="AE23" s="55"/>
      <c r="AF23" s="12"/>
      <c r="AG23" s="5"/>
      <c r="AI23" s="1"/>
      <c r="AJ23" s="1"/>
      <c r="AK23" s="10"/>
      <c r="AL23" s="10"/>
      <c r="AM23" s="10"/>
    </row>
    <row r="24" spans="1:39" ht="15.6">
      <c r="A24" s="42"/>
      <c r="B24" s="50">
        <f>+'Ark1'!C465</f>
        <v>2024</v>
      </c>
      <c r="C24" s="383">
        <f>+'Ark1'!M465</f>
        <v>15</v>
      </c>
      <c r="D24" s="48"/>
      <c r="E24" s="383" t="s">
        <v>107</v>
      </c>
      <c r="F24" s="50">
        <f>+'Ark1'!Q465</f>
        <v>0</v>
      </c>
      <c r="G24" s="90">
        <f>+'Ark1'!R465</f>
        <v>0</v>
      </c>
      <c r="H24" s="245">
        <f>+G26-G42</f>
        <v>0</v>
      </c>
      <c r="I24" s="68">
        <f>+'Ark1'!AE465</f>
        <v>0</v>
      </c>
      <c r="J24" s="68">
        <f t="shared" si="1"/>
        <v>0</v>
      </c>
      <c r="K24" s="68">
        <f>+'Ark1'!AF465</f>
        <v>0</v>
      </c>
      <c r="L24" s="52">
        <f>+'Ark1'!S465</f>
        <v>0</v>
      </c>
      <c r="M24" s="56" t="str">
        <f t="shared" si="2"/>
        <v/>
      </c>
      <c r="N24" s="307">
        <f>+'Ark1'!U465</f>
        <v>0</v>
      </c>
      <c r="O24" s="245" t="str">
        <f t="shared" si="3"/>
        <v/>
      </c>
      <c r="P24" s="75">
        <f>+'Ark1'!X465</f>
        <v>0</v>
      </c>
      <c r="Q24" s="75">
        <f>+'Ark1'!AG465</f>
        <v>0</v>
      </c>
      <c r="R24" s="75">
        <f>+'Ark1'!AH465</f>
        <v>0</v>
      </c>
      <c r="S24" s="75">
        <f>+'Ark1'!AI465</f>
        <v>0</v>
      </c>
      <c r="T24" s="377" t="str">
        <f>+IF(G24=0,"",'Ark1'!AR465)</f>
        <v/>
      </c>
      <c r="U24" s="113" t="str">
        <f>+IF(G24=0,"",'Ark1'!AS465)</f>
        <v/>
      </c>
      <c r="V24" s="75">
        <f>+'Ark1'!Y465</f>
        <v>0</v>
      </c>
      <c r="W24" s="52">
        <f>+'Ark1'!Z465</f>
        <v>0</v>
      </c>
      <c r="X24" s="75" t="str">
        <f t="shared" si="7"/>
        <v/>
      </c>
      <c r="Y24" s="245" t="str">
        <f t="shared" si="4"/>
        <v/>
      </c>
      <c r="Z24" s="75" t="e">
        <f t="shared" si="5"/>
        <v>#DIV/0!</v>
      </c>
      <c r="AA24" s="75" t="e">
        <f t="shared" si="6"/>
        <v>#DIV/0!</v>
      </c>
      <c r="AB24" s="42"/>
      <c r="AC24" s="4"/>
      <c r="AD24" s="55"/>
      <c r="AE24" s="3" t="s">
        <v>93</v>
      </c>
      <c r="AF24" s="12"/>
      <c r="AG24" s="5"/>
      <c r="AI24" s="1"/>
      <c r="AJ24" s="1"/>
      <c r="AK24" s="10"/>
      <c r="AL24" s="10"/>
      <c r="AM24" s="10"/>
    </row>
    <row r="25" spans="1:39" ht="15.6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"/>
      <c r="AD25" s="55"/>
      <c r="AE25" s="3"/>
      <c r="AF25" s="12"/>
      <c r="AG25" s="5"/>
      <c r="AI25" s="1"/>
      <c r="AJ25" s="1"/>
      <c r="AK25" s="10"/>
      <c r="AL25" s="10"/>
      <c r="AM25" s="10"/>
    </row>
    <row r="26" spans="1:39" ht="15.6">
      <c r="A26" s="42"/>
      <c r="B26">
        <f>+'Ark1'!C466</f>
        <v>2023</v>
      </c>
      <c r="C26">
        <f>+'Ark1'!M466</f>
        <v>1</v>
      </c>
      <c r="D26" s="48"/>
      <c r="E26" s="3" t="s">
        <v>93</v>
      </c>
      <c r="F26">
        <f>+'Ark1'!Q466</f>
        <v>0</v>
      </c>
      <c r="G26">
        <f>+'Ark1'!R466</f>
        <v>0</v>
      </c>
      <c r="H26" s="69"/>
      <c r="I26" s="69">
        <f>+'Ark1'!AE466</f>
        <v>0</v>
      </c>
      <c r="J26" s="69"/>
      <c r="K26" s="69">
        <f>+'Ark1'!AF466</f>
        <v>0</v>
      </c>
      <c r="L26" s="1">
        <f>+'Ark1'!S466</f>
        <v>0</v>
      </c>
      <c r="M26" s="69"/>
      <c r="N26" s="10">
        <f>+'Ark1'!U466</f>
        <v>0</v>
      </c>
      <c r="O26" s="69"/>
      <c r="P26" s="10">
        <f>+'Ark1'!X466</f>
        <v>0</v>
      </c>
      <c r="Q26" s="10">
        <f>+'Ark1'!AG466</f>
        <v>0</v>
      </c>
      <c r="R26" s="10">
        <f>+'Ark1'!AH466</f>
        <v>0</v>
      </c>
      <c r="S26" s="10">
        <f>+'Ark1'!AI466</f>
        <v>0</v>
      </c>
      <c r="T26" s="377" t="str">
        <f>+IF(G26=0,"",'Ark1'!AR466)</f>
        <v/>
      </c>
      <c r="U26" s="113" t="str">
        <f>+IF(G26=0,"",'Ark1'!AS466)</f>
        <v/>
      </c>
      <c r="V26" s="10">
        <f>+'Ark1'!Y466</f>
        <v>0</v>
      </c>
      <c r="W26" s="1">
        <f>+'Ark1'!Z466</f>
        <v>0</v>
      </c>
      <c r="X26" s="10" t="str">
        <f>IF(G26=0,"",1000*N26/Q26)</f>
        <v/>
      </c>
      <c r="Y26" s="69"/>
      <c r="Z26" s="10" t="e">
        <f t="shared" si="5"/>
        <v>#DIV/0!</v>
      </c>
      <c r="AA26" s="10" t="e">
        <f t="shared" si="6"/>
        <v>#DIV/0!</v>
      </c>
      <c r="AB26" s="42"/>
      <c r="AC26" s="4"/>
      <c r="AD26" s="55"/>
      <c r="AE26" s="55"/>
      <c r="AF26" s="55"/>
      <c r="AG26" s="5"/>
      <c r="AI26" s="1"/>
      <c r="AJ26" s="1"/>
      <c r="AK26" s="10"/>
      <c r="AL26" s="10"/>
      <c r="AM26" s="10"/>
    </row>
    <row r="27" spans="1:39" ht="15.6">
      <c r="A27" s="42"/>
      <c r="B27">
        <f>+'Ark1'!C467</f>
        <v>2023</v>
      </c>
      <c r="C27">
        <f>+'Ark1'!M467</f>
        <v>2</v>
      </c>
      <c r="D27" s="48"/>
      <c r="E27" s="3" t="s">
        <v>94</v>
      </c>
      <c r="F27">
        <f>+'Ark1'!Q467</f>
        <v>1</v>
      </c>
      <c r="G27">
        <f>+'Ark1'!R467</f>
        <v>5</v>
      </c>
      <c r="H27" s="69"/>
      <c r="I27" s="69">
        <f>+'Ark1'!AE467</f>
        <v>0.29154518950437303</v>
      </c>
      <c r="J27" s="69"/>
      <c r="K27" s="69">
        <f>+'Ark1'!AF467</f>
        <v>0.28269878812462501</v>
      </c>
      <c r="L27" s="1">
        <f>+'Ark1'!S467</f>
        <v>2.8</v>
      </c>
      <c r="M27" s="69"/>
      <c r="N27" s="10">
        <f>+'Ark1'!U467</f>
        <v>245.6</v>
      </c>
      <c r="O27" s="69"/>
      <c r="P27" s="10">
        <f>+'Ark1'!X467</f>
        <v>0</v>
      </c>
      <c r="Q27" s="10">
        <f>+'Ark1'!AG467</f>
        <v>1010.6</v>
      </c>
      <c r="R27" s="10">
        <f>+'Ark1'!AH467</f>
        <v>0</v>
      </c>
      <c r="S27" s="10">
        <f>+'Ark1'!AI467</f>
        <v>0</v>
      </c>
      <c r="T27" s="377">
        <f>+IF(G27=0,"",'Ark1'!AR467)</f>
        <v>215.2</v>
      </c>
      <c r="U27" s="113">
        <f>+IF(G27=0,"",'Ark1'!AS467)</f>
        <v>24.631817256907059</v>
      </c>
      <c r="V27" s="10">
        <f>+'Ark1'!Y467</f>
        <v>17.913681921927719</v>
      </c>
      <c r="W27" s="1">
        <f>+'Ark1'!Z467</f>
        <v>0.40000000000000119</v>
      </c>
      <c r="X27" s="10">
        <f t="shared" si="7"/>
        <v>243.02394617059173</v>
      </c>
      <c r="Y27" s="69"/>
      <c r="Z27" s="10">
        <f t="shared" si="5"/>
        <v>87.714285714285722</v>
      </c>
      <c r="AA27" s="10">
        <f t="shared" si="6"/>
        <v>5</v>
      </c>
      <c r="AB27" s="42"/>
      <c r="AC27" s="4"/>
      <c r="AD27" s="55"/>
      <c r="AE27" s="55"/>
      <c r="AF27" s="55"/>
      <c r="AG27" s="5"/>
      <c r="AI27" s="1"/>
      <c r="AJ27" s="1"/>
      <c r="AK27" s="10"/>
      <c r="AL27" s="10"/>
      <c r="AM27" s="10"/>
    </row>
    <row r="28" spans="1:39" ht="15.6">
      <c r="A28" s="42"/>
      <c r="B28">
        <f>+'Ark1'!C468</f>
        <v>2023</v>
      </c>
      <c r="C28">
        <f>+'Ark1'!M468</f>
        <v>3</v>
      </c>
      <c r="D28" s="48"/>
      <c r="E28" s="3" t="s">
        <v>95</v>
      </c>
      <c r="F28">
        <f>+'Ark1'!Q468</f>
        <v>22</v>
      </c>
      <c r="G28">
        <f>+'Ark1'!R468</f>
        <v>43</v>
      </c>
      <c r="H28" s="69"/>
      <c r="I28" s="69">
        <f>+'Ark1'!AE468</f>
        <v>2.5072886297376096</v>
      </c>
      <c r="J28" s="69"/>
      <c r="K28" s="69">
        <f>+'Ark1'!AF468</f>
        <v>1.87393844072741</v>
      </c>
      <c r="L28" s="1">
        <f>+'Ark1'!S468</f>
        <v>3.186046511627906</v>
      </c>
      <c r="M28" s="69"/>
      <c r="N28" s="10">
        <f>+'Ark1'!U468</f>
        <v>189.30465116279063</v>
      </c>
      <c r="O28" s="69"/>
      <c r="P28" s="10">
        <f>+'Ark1'!X468</f>
        <v>0</v>
      </c>
      <c r="Q28" s="10">
        <f>+'Ark1'!AG468</f>
        <v>730.02325581395326</v>
      </c>
      <c r="R28" s="10">
        <f>+'Ark1'!AH468</f>
        <v>0</v>
      </c>
      <c r="S28" s="10">
        <f>+'Ark1'!AI468</f>
        <v>23.255813953488367</v>
      </c>
      <c r="T28" s="377">
        <f>+IF(G28=0,"",'Ark1'!AR468)</f>
        <v>194.51162790697677</v>
      </c>
      <c r="U28" s="113">
        <f>+IF(G28=0,"",'Ark1'!AS468)</f>
        <v>25.129986010725556</v>
      </c>
      <c r="V28" s="10">
        <f>+'Ark1'!Y468</f>
        <v>56.700719627476147</v>
      </c>
      <c r="W28" s="1">
        <f>+'Ark1'!Z468</f>
        <v>1.4347159828081102</v>
      </c>
      <c r="X28" s="10">
        <f t="shared" si="7"/>
        <v>259.31317893663788</v>
      </c>
      <c r="Y28" s="69"/>
      <c r="Z28" s="10">
        <f t="shared" si="5"/>
        <v>59.416788321167878</v>
      </c>
      <c r="AA28" s="10">
        <f t="shared" si="6"/>
        <v>1.9545454545454546</v>
      </c>
      <c r="AB28" s="42"/>
      <c r="AC28" s="4"/>
      <c r="AD28" s="55"/>
      <c r="AE28" s="55"/>
      <c r="AF28" s="55"/>
      <c r="AG28" s="5"/>
      <c r="AI28" s="1"/>
      <c r="AJ28" s="1"/>
      <c r="AK28" s="10"/>
      <c r="AL28" s="10"/>
      <c r="AM28" s="10"/>
    </row>
    <row r="29" spans="1:39" ht="15.6">
      <c r="A29" s="42"/>
      <c r="B29">
        <f>+'Ark1'!C469</f>
        <v>2023</v>
      </c>
      <c r="C29">
        <f>+'Ark1'!M469</f>
        <v>4</v>
      </c>
      <c r="D29" s="48"/>
      <c r="E29" s="3" t="s">
        <v>96</v>
      </c>
      <c r="F29">
        <f>+'Ark1'!Q469</f>
        <v>46</v>
      </c>
      <c r="G29">
        <f>+'Ark1'!R469</f>
        <v>104</v>
      </c>
      <c r="H29" s="69"/>
      <c r="I29" s="69">
        <f>+'Ark1'!AE469</f>
        <v>6.0641399416909607</v>
      </c>
      <c r="J29" s="69"/>
      <c r="K29" s="69">
        <f>+'Ark1'!AF469</f>
        <v>4.3695840045894787</v>
      </c>
      <c r="L29" s="1">
        <f>+'Ark1'!S469</f>
        <v>3.2115384615384608</v>
      </c>
      <c r="M29" s="69"/>
      <c r="N29" s="10">
        <f>+'Ark1'!U469</f>
        <v>182.50769230769225</v>
      </c>
      <c r="O29" s="69"/>
      <c r="P29" s="10">
        <f>+'Ark1'!X469</f>
        <v>0</v>
      </c>
      <c r="Q29" s="10">
        <f>+'Ark1'!AG469</f>
        <v>612.86</v>
      </c>
      <c r="R29" s="10">
        <f>+'Ark1'!AH469</f>
        <v>0</v>
      </c>
      <c r="S29" s="10">
        <f>+'Ark1'!AI469</f>
        <v>18.269230769230777</v>
      </c>
      <c r="T29" s="377">
        <f>+IF(G29=0,"",'Ark1'!AR469)</f>
        <v>191.7</v>
      </c>
      <c r="U29" s="113">
        <f>+IF(G29=0,"",'Ark1'!AS469)</f>
        <v>25.010665966041639</v>
      </c>
      <c r="V29" s="10">
        <f>+'Ark1'!Y469</f>
        <v>57.071562183448258</v>
      </c>
      <c r="W29" s="1">
        <f>+'Ark1'!Z469</f>
        <v>1.1323314692319639</v>
      </c>
      <c r="X29" s="10">
        <f t="shared" si="7"/>
        <v>297.79671100690575</v>
      </c>
      <c r="Y29" s="69"/>
      <c r="Z29" s="10">
        <f t="shared" si="5"/>
        <v>56.82874251497006</v>
      </c>
      <c r="AA29" s="10">
        <f t="shared" si="6"/>
        <v>2.2608695652173911</v>
      </c>
      <c r="AB29" s="42"/>
      <c r="AC29" s="4"/>
      <c r="AD29" s="55"/>
      <c r="AE29" s="55"/>
      <c r="AF29" s="55"/>
      <c r="AG29" s="5"/>
      <c r="AI29" s="1"/>
      <c r="AJ29" s="1"/>
      <c r="AK29" s="10"/>
      <c r="AL29" s="10"/>
      <c r="AM29" s="10"/>
    </row>
    <row r="30" spans="1:39" ht="15.6">
      <c r="A30" s="42"/>
      <c r="B30">
        <f>+'Ark1'!C470</f>
        <v>2023</v>
      </c>
      <c r="C30">
        <f>+'Ark1'!M470</f>
        <v>5</v>
      </c>
      <c r="D30" s="48"/>
      <c r="E30" s="3" t="s">
        <v>97</v>
      </c>
      <c r="F30">
        <f>+'Ark1'!Q470</f>
        <v>86</v>
      </c>
      <c r="G30">
        <f>+'Ark1'!R470</f>
        <v>179</v>
      </c>
      <c r="H30" s="69"/>
      <c r="I30" s="69">
        <f>+'Ark1'!AE470</f>
        <v>10.437317784256562</v>
      </c>
      <c r="J30" s="69"/>
      <c r="K30" s="69">
        <f>+'Ark1'!AF470</f>
        <v>8.7649516120046584</v>
      </c>
      <c r="L30" s="1">
        <f>+'Ark1'!S470</f>
        <v>3.5754189944134089</v>
      </c>
      <c r="M30" s="69"/>
      <c r="N30" s="10">
        <f>+'Ark1'!U470</f>
        <v>212.70167597765357</v>
      </c>
      <c r="O30" s="69"/>
      <c r="P30" s="10">
        <f>+'Ark1'!X470</f>
        <v>0</v>
      </c>
      <c r="Q30" s="10">
        <f>+'Ark1'!AG470</f>
        <v>634.20111731843565</v>
      </c>
      <c r="R30" s="10">
        <f>+'Ark1'!AH470</f>
        <v>0</v>
      </c>
      <c r="S30" s="10">
        <f>+'Ark1'!AI470</f>
        <v>16.201117318435749</v>
      </c>
      <c r="T30" s="377">
        <f>+IF(G30=0,"",'Ark1'!AR470)</f>
        <v>198.54748603351953</v>
      </c>
      <c r="U30" s="113">
        <f>+IF(G30=0,"",'Ark1'!AS470)</f>
        <v>26.693004691717245</v>
      </c>
      <c r="V30" s="10">
        <f>+'Ark1'!Y470</f>
        <v>51.765213913329923</v>
      </c>
      <c r="W30" s="1">
        <f>+'Ark1'!Z470</f>
        <v>0.9622246209132912</v>
      </c>
      <c r="X30" s="10">
        <f t="shared" si="7"/>
        <v>335.38521167703169</v>
      </c>
      <c r="Y30" s="69"/>
      <c r="Z30" s="10">
        <f t="shared" si="5"/>
        <v>59.489999999999966</v>
      </c>
      <c r="AA30" s="10">
        <f t="shared" si="6"/>
        <v>2.0813953488372094</v>
      </c>
      <c r="AB30" s="42"/>
      <c r="AC30" s="4"/>
      <c r="AD30" s="55"/>
      <c r="AE30" s="55"/>
      <c r="AF30" s="55"/>
      <c r="AG30" s="5"/>
      <c r="AI30" s="1"/>
      <c r="AJ30" s="1"/>
      <c r="AK30" s="10"/>
      <c r="AL30" s="10"/>
      <c r="AM30" s="10"/>
    </row>
    <row r="31" spans="1:39" ht="15.6">
      <c r="A31" s="42"/>
      <c r="B31">
        <f>+'Ark1'!C471</f>
        <v>2023</v>
      </c>
      <c r="C31">
        <f>+'Ark1'!M471</f>
        <v>6</v>
      </c>
      <c r="D31" s="48"/>
      <c r="E31" s="3" t="s">
        <v>98</v>
      </c>
      <c r="F31">
        <f>+'Ark1'!Q471</f>
        <v>153</v>
      </c>
      <c r="G31">
        <f>+'Ark1'!R471</f>
        <v>317</v>
      </c>
      <c r="H31" s="69"/>
      <c r="I31" s="69">
        <f>+'Ark1'!AE471</f>
        <v>18.483965014577254</v>
      </c>
      <c r="J31" s="69"/>
      <c r="K31" s="69">
        <f>+'Ark1'!AF471</f>
        <v>17.335329106971098</v>
      </c>
      <c r="L31" s="1">
        <f>+'Ark1'!S471</f>
        <v>3.9337539432176647</v>
      </c>
      <c r="M31" s="69"/>
      <c r="N31" s="10">
        <f>+'Ark1'!U471</f>
        <v>237.54574132492112</v>
      </c>
      <c r="O31" s="69"/>
      <c r="P31" s="10">
        <f>+'Ark1'!X471</f>
        <v>1.8927444794952679</v>
      </c>
      <c r="Q31" s="10">
        <f>+'Ark1'!AG471</f>
        <v>655.87138263665611</v>
      </c>
      <c r="R31" s="10">
        <f>+'Ark1'!AH471</f>
        <v>0.31545741324921139</v>
      </c>
      <c r="S31" s="10">
        <f>+'Ark1'!AI471</f>
        <v>21.451104100946377</v>
      </c>
      <c r="T31" s="377">
        <f>+IF(G31=0,"",'Ark1'!AR471)</f>
        <v>202.90675241157555</v>
      </c>
      <c r="U31" s="113">
        <f>+IF(G31=0,"",'Ark1'!AS471)</f>
        <v>27.925617073985155</v>
      </c>
      <c r="V31" s="10">
        <f>+'Ark1'!Y471</f>
        <v>58.055713118626734</v>
      </c>
      <c r="W31" s="1">
        <f>+'Ark1'!Z471</f>
        <v>1.1114670908444355</v>
      </c>
      <c r="X31" s="10">
        <f t="shared" si="7"/>
        <v>362.18342134393487</v>
      </c>
      <c r="Y31" s="69"/>
      <c r="Z31" s="10">
        <f t="shared" si="5"/>
        <v>60.386527666399367</v>
      </c>
      <c r="AA31" s="10">
        <f t="shared" si="6"/>
        <v>2.0718954248366015</v>
      </c>
      <c r="AB31" s="42"/>
      <c r="AC31" s="4"/>
      <c r="AD31" s="55"/>
      <c r="AE31" s="55"/>
      <c r="AF31" s="55"/>
      <c r="AG31" s="5"/>
      <c r="AI31" s="1"/>
      <c r="AJ31" s="1"/>
      <c r="AK31" s="10"/>
      <c r="AL31" s="10"/>
      <c r="AM31" s="10"/>
    </row>
    <row r="32" spans="1:39" ht="15.6">
      <c r="A32" s="42"/>
      <c r="B32">
        <f>+'Ark1'!C472</f>
        <v>2023</v>
      </c>
      <c r="C32">
        <f>+'Ark1'!M472</f>
        <v>7</v>
      </c>
      <c r="D32" s="48"/>
      <c r="E32" s="3" t="s">
        <v>99</v>
      </c>
      <c r="F32">
        <f>+'Ark1'!Q472</f>
        <v>166</v>
      </c>
      <c r="G32">
        <f>+'Ark1'!R472</f>
        <v>406</v>
      </c>
      <c r="H32" s="69"/>
      <c r="I32" s="69">
        <f>+'Ark1'!AE472</f>
        <v>23.673469387755102</v>
      </c>
      <c r="J32" s="69"/>
      <c r="K32" s="69">
        <f>+'Ark1'!AF472</f>
        <v>24.694107479869235</v>
      </c>
      <c r="L32" s="1">
        <f>+'Ark1'!S472</f>
        <v>4.2635467980295561</v>
      </c>
      <c r="M32" s="69"/>
      <c r="N32" s="10">
        <f>+'Ark1'!U472</f>
        <v>264.20541871921193</v>
      </c>
      <c r="O32" s="69"/>
      <c r="P32" s="10">
        <f>+'Ark1'!X472</f>
        <v>2.7093596059113305</v>
      </c>
      <c r="Q32" s="10">
        <f>+'Ark1'!AG472</f>
        <v>669.26616915422892</v>
      </c>
      <c r="R32" s="10">
        <f>+'Ark1'!AH472</f>
        <v>0</v>
      </c>
      <c r="S32" s="10">
        <f>+'Ark1'!AI472</f>
        <v>22.167487684729064</v>
      </c>
      <c r="T32" s="377">
        <f>+IF(G32=0,"",'Ark1'!AR472)</f>
        <v>208.02985074626872</v>
      </c>
      <c r="U32" s="113">
        <f>+IF(G32=0,"",'Ark1'!AS472)</f>
        <v>29.091251339067128</v>
      </c>
      <c r="V32" s="10">
        <f>+'Ark1'!Y472</f>
        <v>50.010798047785002</v>
      </c>
      <c r="W32" s="1">
        <f>+'Ark1'!Z472</f>
        <v>0.99852168143839104</v>
      </c>
      <c r="X32" s="10">
        <f t="shared" si="7"/>
        <v>394.76882426777377</v>
      </c>
      <c r="Y32" s="69"/>
      <c r="Z32" s="10">
        <f t="shared" si="5"/>
        <v>61.968457538994834</v>
      </c>
      <c r="AA32" s="10">
        <f t="shared" si="6"/>
        <v>2.4457831325301207</v>
      </c>
      <c r="AB32" s="42"/>
      <c r="AC32" s="4"/>
      <c r="AD32" s="55"/>
      <c r="AE32" s="55"/>
      <c r="AF32" s="55"/>
      <c r="AG32" s="5"/>
      <c r="AI32" s="12"/>
      <c r="AJ32" s="12"/>
      <c r="AK32" s="10"/>
      <c r="AL32" s="10"/>
      <c r="AM32" s="10"/>
    </row>
    <row r="33" spans="1:39" ht="16.5" customHeight="1">
      <c r="A33" s="42"/>
      <c r="B33">
        <f>+'Ark1'!C473</f>
        <v>2023</v>
      </c>
      <c r="C33">
        <f>+'Ark1'!M473</f>
        <v>8</v>
      </c>
      <c r="D33" s="48"/>
      <c r="E33" s="3" t="s">
        <v>100</v>
      </c>
      <c r="F33">
        <f>+'Ark1'!Q473</f>
        <v>153</v>
      </c>
      <c r="G33">
        <f>+'Ark1'!R473</f>
        <v>353</v>
      </c>
      <c r="H33" s="69"/>
      <c r="I33" s="69">
        <f>+'Ark1'!AE473</f>
        <v>20.583090379008748</v>
      </c>
      <c r="J33" s="69"/>
      <c r="K33" s="69">
        <f>+'Ark1'!AF473</f>
        <v>21.615545302480804</v>
      </c>
      <c r="L33" s="1">
        <f>+'Ark1'!S473</f>
        <v>4.6912181303116158</v>
      </c>
      <c r="M33" s="69"/>
      <c r="N33" s="10">
        <f>+'Ark1'!U473</f>
        <v>265.99036827195471</v>
      </c>
      <c r="O33" s="69"/>
      <c r="P33" s="10">
        <f>+'Ark1'!X473</f>
        <v>6.7988668555240812</v>
      </c>
      <c r="Q33" s="10">
        <f>+'Ark1'!AG473</f>
        <v>677.0142045454545</v>
      </c>
      <c r="R33" s="10">
        <f>+'Ark1'!AH473</f>
        <v>0.28328611898016998</v>
      </c>
      <c r="S33" s="10">
        <f>+'Ark1'!AI473</f>
        <v>34.277620396600575</v>
      </c>
      <c r="T33" s="377">
        <f>+IF(G33=0,"",'Ark1'!AR473)</f>
        <v>204.48579545454547</v>
      </c>
      <c r="U33" s="113">
        <f>+IF(G33=0,"",'Ark1'!AS473)</f>
        <v>30.621350082787753</v>
      </c>
      <c r="V33" s="10">
        <f>+'Ark1'!Y473</f>
        <v>62.149134062646993</v>
      </c>
      <c r="W33" s="1">
        <f>+'Ark1'!Z473</f>
        <v>1.0061324376861169</v>
      </c>
      <c r="X33" s="10">
        <f t="shared" si="7"/>
        <v>392.88742612208546</v>
      </c>
      <c r="Y33" s="69"/>
      <c r="Z33" s="10">
        <f t="shared" si="5"/>
        <v>56.699637681159416</v>
      </c>
      <c r="AA33" s="10">
        <f t="shared" si="6"/>
        <v>2.3071895424836599</v>
      </c>
      <c r="AB33" s="42"/>
      <c r="AC33" s="4"/>
      <c r="AD33" s="55"/>
      <c r="AE33" s="55"/>
      <c r="AF33" s="55"/>
      <c r="AG33" s="5"/>
      <c r="AI33" s="12"/>
      <c r="AJ33" s="12"/>
      <c r="AK33" s="10"/>
      <c r="AL33" s="10"/>
      <c r="AM33" s="10"/>
    </row>
    <row r="34" spans="1:39" ht="16.5" customHeight="1">
      <c r="A34" s="42"/>
      <c r="B34">
        <f>+'Ark1'!C474</f>
        <v>2023</v>
      </c>
      <c r="C34">
        <f>+'Ark1'!M474</f>
        <v>9</v>
      </c>
      <c r="D34" s="48"/>
      <c r="E34" s="3" t="s">
        <v>101</v>
      </c>
      <c r="F34">
        <f>+'Ark1'!Q474</f>
        <v>92</v>
      </c>
      <c r="G34">
        <f>+'Ark1'!R474</f>
        <v>183</v>
      </c>
      <c r="H34" s="69"/>
      <c r="I34" s="69">
        <f>+'Ark1'!AE474</f>
        <v>10.670553935860061</v>
      </c>
      <c r="J34" s="69"/>
      <c r="K34" s="69">
        <f>+'Ark1'!AF474</f>
        <v>12.19656497951355</v>
      </c>
      <c r="L34" s="1">
        <f>+'Ark1'!S474</f>
        <v>4.9726775956284142</v>
      </c>
      <c r="M34" s="69"/>
      <c r="N34" s="10">
        <f>+'Ark1'!U474</f>
        <v>289.50819672131155</v>
      </c>
      <c r="O34" s="69"/>
      <c r="P34" s="10">
        <f>+'Ark1'!X474</f>
        <v>12.568306010928964</v>
      </c>
      <c r="Q34" s="10">
        <f>+'Ark1'!AG474</f>
        <v>682.34615384615381</v>
      </c>
      <c r="R34" s="10">
        <f>+'Ark1'!AH474</f>
        <v>0</v>
      </c>
      <c r="S34" s="10">
        <f>+'Ark1'!AI474</f>
        <v>38.251366120218577</v>
      </c>
      <c r="T34" s="377">
        <f>+IF(G34=0,"",'Ark1'!AR474)</f>
        <v>208.93406593406596</v>
      </c>
      <c r="U34" s="113">
        <f>+IF(G34=0,"",'Ark1'!AS474)</f>
        <v>31.41115029789156</v>
      </c>
      <c r="V34" s="10">
        <f>+'Ark1'!Y474</f>
        <v>57.240915365060943</v>
      </c>
      <c r="W34" s="1">
        <f>+'Ark1'!Z474</f>
        <v>1.015893878052851</v>
      </c>
      <c r="X34" s="10">
        <f t="shared" si="7"/>
        <v>424.2834741420495</v>
      </c>
      <c r="Y34" s="69"/>
      <c r="Z34" s="10">
        <f t="shared" si="5"/>
        <v>58.219780219780247</v>
      </c>
      <c r="AA34" s="10">
        <f t="shared" si="6"/>
        <v>1.9891304347826086</v>
      </c>
      <c r="AB34" s="42"/>
      <c r="AC34" s="4"/>
      <c r="AD34" s="54"/>
      <c r="AE34" s="54"/>
      <c r="AF34" s="54"/>
      <c r="AG34" s="5"/>
      <c r="AI34" s="12"/>
      <c r="AJ34" s="12"/>
      <c r="AK34" s="10"/>
      <c r="AL34" s="10"/>
      <c r="AM34" s="10"/>
    </row>
    <row r="35" spans="1:39" ht="15.6">
      <c r="A35" s="42"/>
      <c r="B35">
        <f>+'Ark1'!C475</f>
        <v>2023</v>
      </c>
      <c r="C35">
        <f>+'Ark1'!M475</f>
        <v>10</v>
      </c>
      <c r="D35" s="48"/>
      <c r="E35" s="3" t="s">
        <v>102</v>
      </c>
      <c r="F35">
        <f>+'Ark1'!Q475</f>
        <v>50</v>
      </c>
      <c r="G35">
        <f>+'Ark1'!R475</f>
        <v>86</v>
      </c>
      <c r="H35" s="69"/>
      <c r="I35" s="69">
        <f>+'Ark1'!AE475</f>
        <v>5.0145772594752192</v>
      </c>
      <c r="J35" s="69"/>
      <c r="K35" s="69">
        <f>+'Ark1'!AF475</f>
        <v>5.9585215497971156</v>
      </c>
      <c r="L35" s="1">
        <f>+'Ark1'!S475</f>
        <v>5.4534883720930241</v>
      </c>
      <c r="M35" s="69"/>
      <c r="N35" s="10">
        <f>+'Ark1'!U475</f>
        <v>300.96395348837206</v>
      </c>
      <c r="O35" s="69"/>
      <c r="P35" s="10">
        <f>+'Ark1'!X475</f>
        <v>20.930232558139537</v>
      </c>
      <c r="Q35" s="10">
        <f>+'Ark1'!AG475</f>
        <v>733.30232558139551</v>
      </c>
      <c r="R35" s="10">
        <f>+'Ark1'!AH475</f>
        <v>0</v>
      </c>
      <c r="S35" s="10">
        <f>+'Ark1'!AI475</f>
        <v>50</v>
      </c>
      <c r="T35" s="377">
        <f>+IF(G35=0,"",'Ark1'!AR475)</f>
        <v>206.56976744186048</v>
      </c>
      <c r="U35" s="113">
        <f>+IF(G35=0,"",'Ark1'!AS475)</f>
        <v>33.572065780235008</v>
      </c>
      <c r="V35" s="10">
        <f>+'Ark1'!Y475</f>
        <v>71.717760624695444</v>
      </c>
      <c r="W35" s="1">
        <f>+'Ark1'!Z475</f>
        <v>1.1170660985230212</v>
      </c>
      <c r="X35" s="10">
        <f t="shared" si="7"/>
        <v>410.4227451477862</v>
      </c>
      <c r="Y35" s="69"/>
      <c r="Z35" s="10">
        <f t="shared" si="5"/>
        <v>55.187420042643907</v>
      </c>
      <c r="AA35" s="10">
        <f t="shared" si="6"/>
        <v>1.72</v>
      </c>
      <c r="AB35" s="42"/>
      <c r="AC35"/>
      <c r="AD35"/>
      <c r="AI35" s="12"/>
      <c r="AJ35" s="12"/>
      <c r="AK35" s="10"/>
      <c r="AL35" s="10"/>
      <c r="AM35" s="10"/>
    </row>
    <row r="36" spans="1:39" ht="17.25" customHeight="1">
      <c r="A36" s="42"/>
      <c r="B36">
        <f>+'Ark1'!C476</f>
        <v>2023</v>
      </c>
      <c r="C36">
        <f>+'Ark1'!M476</f>
        <v>11</v>
      </c>
      <c r="D36" s="48"/>
      <c r="E36" s="3" t="s">
        <v>103</v>
      </c>
      <c r="F36">
        <f>+'Ark1'!Q476</f>
        <v>18</v>
      </c>
      <c r="G36">
        <f>+'Ark1'!R476</f>
        <v>31</v>
      </c>
      <c r="H36" s="69"/>
      <c r="I36" s="69">
        <f>+'Ark1'!AE476</f>
        <v>1.8075801749271128</v>
      </c>
      <c r="J36" s="69"/>
      <c r="K36" s="69">
        <f>+'Ark1'!AF476</f>
        <v>2.2926227126836438</v>
      </c>
      <c r="L36" s="1">
        <f>+'Ark1'!S476</f>
        <v>6.1290322580645142</v>
      </c>
      <c r="M36" s="69"/>
      <c r="N36" s="10">
        <f>+'Ark1'!U476</f>
        <v>321.25161290322575</v>
      </c>
      <c r="O36" s="69"/>
      <c r="P36" s="10">
        <f>+'Ark1'!X476</f>
        <v>32.258064516129025</v>
      </c>
      <c r="Q36" s="10">
        <f>+'Ark1'!AG476</f>
        <v>747.70967741935488</v>
      </c>
      <c r="R36" s="10">
        <f>+'Ark1'!AH476</f>
        <v>0</v>
      </c>
      <c r="S36" s="10">
        <f>+'Ark1'!AI476</f>
        <v>67.741935483870975</v>
      </c>
      <c r="T36" s="377">
        <f>+IF(G36=0,"",'Ark1'!AR476)</f>
        <v>206.87096774193552</v>
      </c>
      <c r="U36" s="113">
        <f>+IF(G36=0,"",'Ark1'!AS476)</f>
        <v>35.62167092601085</v>
      </c>
      <c r="V36" s="10">
        <f>+'Ark1'!Y476</f>
        <v>74.084084185853754</v>
      </c>
      <c r="W36" s="1">
        <f>+'Ark1'!Z476</f>
        <v>1.1285713344861872</v>
      </c>
      <c r="X36" s="10">
        <f t="shared" si="7"/>
        <v>429.64752577764347</v>
      </c>
      <c r="Y36" s="69"/>
      <c r="Z36" s="10">
        <f t="shared" si="5"/>
        <v>52.41473684210527</v>
      </c>
      <c r="AA36" s="10">
        <f t="shared" si="6"/>
        <v>1.7222222222222223</v>
      </c>
      <c r="AB36" s="42"/>
      <c r="AC36" s="2"/>
      <c r="AD36" s="54"/>
      <c r="AE36" s="54"/>
      <c r="AF36" s="54"/>
      <c r="AG36" s="5"/>
      <c r="AI36" s="12"/>
      <c r="AJ36" s="12"/>
      <c r="AK36" s="10"/>
      <c r="AL36" s="10"/>
      <c r="AM36" s="10"/>
    </row>
    <row r="37" spans="1:39" ht="15.6">
      <c r="A37" s="42"/>
      <c r="B37">
        <f>+'Ark1'!C477</f>
        <v>2023</v>
      </c>
      <c r="C37">
        <f>+'Ark1'!M477</f>
        <v>12</v>
      </c>
      <c r="D37" s="48"/>
      <c r="E37" s="3" t="s">
        <v>104</v>
      </c>
      <c r="F37">
        <f>+'Ark1'!Q477</f>
        <v>3</v>
      </c>
      <c r="G37">
        <f>+'Ark1'!R477</f>
        <v>6</v>
      </c>
      <c r="H37" s="69"/>
      <c r="I37" s="69">
        <f>+'Ark1'!AE477</f>
        <v>0.34985422740524774</v>
      </c>
      <c r="J37" s="69"/>
      <c r="K37" s="69">
        <f>+'Ark1'!AF477</f>
        <v>0.45689925471575193</v>
      </c>
      <c r="L37" s="1">
        <f>+'Ark1'!S477</f>
        <v>5.1666666666666679</v>
      </c>
      <c r="M37" s="69"/>
      <c r="N37" s="10">
        <f>+'Ark1'!U477</f>
        <v>330.78333333333336</v>
      </c>
      <c r="O37" s="69"/>
      <c r="P37" s="10">
        <f>+'Ark1'!X477</f>
        <v>66.666666666666686</v>
      </c>
      <c r="Q37" s="10">
        <f>+'Ark1'!AG477</f>
        <v>708.33333333333348</v>
      </c>
      <c r="R37" s="10">
        <f>+'Ark1'!AH477</f>
        <v>0</v>
      </c>
      <c r="S37" s="10">
        <f>+'Ark1'!AI477</f>
        <v>16.666666666666671</v>
      </c>
      <c r="T37" s="377">
        <f>+IF(G37=0,"",'Ark1'!AR477)</f>
        <v>215.6666666666666</v>
      </c>
      <c r="U37" s="113">
        <f>+IF(G37=0,"",'Ark1'!AS477)</f>
        <v>32.751418678629342</v>
      </c>
      <c r="V37" s="10">
        <f>+'Ark1'!Y477</f>
        <v>57.186111853219082</v>
      </c>
      <c r="W37" s="1">
        <f>+'Ark1'!Z477</f>
        <v>1.3437096247164235</v>
      </c>
      <c r="X37" s="10">
        <f t="shared" si="7"/>
        <v>466.9882352941176</v>
      </c>
      <c r="Y37" s="69"/>
      <c r="Z37" s="10">
        <f t="shared" si="5"/>
        <v>64.022580645161284</v>
      </c>
      <c r="AA37" s="10">
        <f t="shared" si="6"/>
        <v>2</v>
      </c>
      <c r="AB37" s="42"/>
      <c r="AC37" s="2"/>
      <c r="AD37" s="54"/>
      <c r="AE37" s="54"/>
      <c r="AF37" s="54"/>
      <c r="AI37" s="12"/>
      <c r="AJ37" s="12"/>
      <c r="AK37" s="10"/>
      <c r="AL37" s="10"/>
      <c r="AM37" s="10"/>
    </row>
    <row r="38" spans="1:39" ht="15.6">
      <c r="A38" s="42"/>
      <c r="B38">
        <f>+'Ark1'!C478</f>
        <v>2023</v>
      </c>
      <c r="C38">
        <f>+'Ark1'!M478</f>
        <v>13</v>
      </c>
      <c r="D38" s="48"/>
      <c r="E38" s="3" t="s">
        <v>105</v>
      </c>
      <c r="F38">
        <f>+'Ark1'!Q478</f>
        <v>1</v>
      </c>
      <c r="G38">
        <f>+'Ark1'!R478</f>
        <v>1</v>
      </c>
      <c r="H38" s="69"/>
      <c r="I38" s="69">
        <f>+'Ark1'!AE478</f>
        <v>5.8309037900874605E-2</v>
      </c>
      <c r="J38" s="69"/>
      <c r="K38" s="69">
        <f>+'Ark1'!AF478</f>
        <v>5.8082169579676622E-2</v>
      </c>
      <c r="L38" s="1">
        <f>+'Ark1'!S478</f>
        <v>4</v>
      </c>
      <c r="M38" s="69"/>
      <c r="N38" s="10">
        <f>+'Ark1'!U478</f>
        <v>252.3</v>
      </c>
      <c r="O38" s="69"/>
      <c r="P38" s="10">
        <f>+'Ark1'!X478</f>
        <v>0</v>
      </c>
      <c r="Q38" s="10">
        <f>+'Ark1'!AG478</f>
        <v>678</v>
      </c>
      <c r="R38" s="10">
        <f>+'Ark1'!AH478</f>
        <v>0</v>
      </c>
      <c r="S38" s="10">
        <f>+'Ark1'!AI478</f>
        <v>0</v>
      </c>
      <c r="T38" s="377">
        <f>+IF(G38=0,"",'Ark1'!AR478)</f>
        <v>201</v>
      </c>
      <c r="U38" s="113">
        <f>+IF(G38=0,"",'Ark1'!AS478)</f>
        <v>31.032185918259</v>
      </c>
      <c r="V38" s="10">
        <f>+'Ark1'!Y478</f>
        <v>0</v>
      </c>
      <c r="W38" s="1">
        <f>+'Ark1'!Z478</f>
        <v>0</v>
      </c>
      <c r="X38" s="10">
        <f t="shared" si="7"/>
        <v>372.12389380530976</v>
      </c>
      <c r="Y38" s="69"/>
      <c r="Z38" s="10">
        <f t="shared" si="5"/>
        <v>63.075000000000003</v>
      </c>
      <c r="AA38" s="10">
        <f t="shared" si="6"/>
        <v>1</v>
      </c>
      <c r="AB38" s="42"/>
      <c r="AC38" s="13"/>
      <c r="AD38" s="12"/>
      <c r="AE38" s="12"/>
      <c r="AF38" s="12"/>
      <c r="AI38" s="12"/>
      <c r="AJ38" s="12"/>
      <c r="AK38" s="10"/>
      <c r="AL38" s="10"/>
      <c r="AM38" s="10"/>
    </row>
    <row r="39" spans="1:39" ht="21">
      <c r="A39" s="42"/>
      <c r="B39">
        <f>+'Ark1'!C479</f>
        <v>2023</v>
      </c>
      <c r="C39">
        <f>+'Ark1'!M479</f>
        <v>14</v>
      </c>
      <c r="D39" s="48"/>
      <c r="E39" s="3" t="s">
        <v>106</v>
      </c>
      <c r="F39">
        <f>+'Ark1'!Q479</f>
        <v>1</v>
      </c>
      <c r="G39">
        <f>+'Ark1'!R479</f>
        <v>1</v>
      </c>
      <c r="H39" s="69"/>
      <c r="I39" s="69">
        <f>+'Ark1'!AE479</f>
        <v>5.8309037900874605E-2</v>
      </c>
      <c r="J39" s="69"/>
      <c r="K39" s="69">
        <f>+'Ark1'!AF479</f>
        <v>0.10115459894296436</v>
      </c>
      <c r="L39" s="1">
        <f>+'Ark1'!S479</f>
        <v>9</v>
      </c>
      <c r="M39" s="69"/>
      <c r="N39" s="10">
        <f>+'Ark1'!U479</f>
        <v>439.4</v>
      </c>
      <c r="O39" s="69"/>
      <c r="P39" s="10">
        <f>+'Ark1'!X479</f>
        <v>100</v>
      </c>
      <c r="Q39" s="10">
        <f>+'Ark1'!AG479</f>
        <v>809</v>
      </c>
      <c r="R39" s="10">
        <f>+'Ark1'!AH479</f>
        <v>0</v>
      </c>
      <c r="S39" s="10">
        <f>+'Ark1'!AI479</f>
        <v>100</v>
      </c>
      <c r="T39" s="377">
        <f>+IF(G39=0,"",'Ark1'!AR479)</f>
        <v>212</v>
      </c>
      <c r="U39" s="113">
        <f>+IF(G39=0,"",'Ark1'!AS479)</f>
        <v>46.07410815639755</v>
      </c>
      <c r="V39" s="10">
        <f>+'Ark1'!Y479</f>
        <v>0</v>
      </c>
      <c r="W39" s="1">
        <f>+'Ark1'!Z479</f>
        <v>0</v>
      </c>
      <c r="X39" s="10">
        <f t="shared" si="7"/>
        <v>543.13967861557478</v>
      </c>
      <c r="Y39" s="69"/>
      <c r="Z39" s="10">
        <f t="shared" si="5"/>
        <v>48.822222222222223</v>
      </c>
      <c r="AA39" s="10">
        <f t="shared" si="6"/>
        <v>1</v>
      </c>
      <c r="AB39" s="42"/>
      <c r="AC39" s="2"/>
      <c r="AD39" s="5"/>
      <c r="AE39" s="12"/>
      <c r="AF39" s="5"/>
      <c r="AI39" s="53"/>
      <c r="AJ39" s="53"/>
      <c r="AK39" s="10"/>
      <c r="AL39" s="10"/>
      <c r="AM39" s="10"/>
    </row>
    <row r="40" spans="1:39" ht="15.6">
      <c r="A40" s="42"/>
      <c r="B40">
        <f>+'Ark1'!C480</f>
        <v>2023</v>
      </c>
      <c r="C40">
        <f>+'Ark1'!M480</f>
        <v>15</v>
      </c>
      <c r="D40" s="48"/>
      <c r="E40" s="3" t="s">
        <v>107</v>
      </c>
      <c r="F40">
        <f>+'Ark1'!Q480</f>
        <v>0</v>
      </c>
      <c r="G40">
        <f>+'Ark1'!R480</f>
        <v>0</v>
      </c>
      <c r="H40" s="69"/>
      <c r="I40" s="69">
        <f>+'Ark1'!AE480</f>
        <v>0</v>
      </c>
      <c r="J40" s="69"/>
      <c r="K40" s="69">
        <f>+'Ark1'!AF480</f>
        <v>0</v>
      </c>
      <c r="L40" s="1">
        <f>+'Ark1'!S480</f>
        <v>0</v>
      </c>
      <c r="M40" s="69"/>
      <c r="N40" s="10">
        <f>+'Ark1'!U480</f>
        <v>0</v>
      </c>
      <c r="O40" s="69"/>
      <c r="P40" s="10">
        <f>+'Ark1'!X480</f>
        <v>0</v>
      </c>
      <c r="Q40" s="10">
        <f>+'Ark1'!AG480</f>
        <v>0</v>
      </c>
      <c r="R40" s="10">
        <f>+'Ark1'!AH480</f>
        <v>0</v>
      </c>
      <c r="S40" s="10">
        <f>+'Ark1'!AI480</f>
        <v>0</v>
      </c>
      <c r="T40" s="377" t="str">
        <f>+IF(G40=0,"",'Ark1'!AR480)</f>
        <v/>
      </c>
      <c r="U40" s="113" t="str">
        <f>+IF(G40=0,"",'Ark1'!AS480)</f>
        <v/>
      </c>
      <c r="V40" s="10">
        <f>+'Ark1'!Y480</f>
        <v>0</v>
      </c>
      <c r="W40" s="1">
        <f>+'Ark1'!Z480</f>
        <v>0</v>
      </c>
      <c r="X40" s="10" t="str">
        <f t="shared" si="7"/>
        <v/>
      </c>
      <c r="Y40" s="69"/>
      <c r="Z40" s="10" t="e">
        <f t="shared" si="5"/>
        <v>#DIV/0!</v>
      </c>
      <c r="AA40" s="10" t="e">
        <f t="shared" si="6"/>
        <v>#DIV/0!</v>
      </c>
      <c r="AB40" s="42"/>
      <c r="AC40" s="4"/>
      <c r="AD40" s="4"/>
      <c r="AE40" s="12"/>
      <c r="AF40" s="4"/>
      <c r="AG40" s="4"/>
      <c r="AK40"/>
      <c r="AL40"/>
    </row>
    <row r="41" spans="1:39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"/>
      <c r="AD41" s="4"/>
      <c r="AE41" s="12"/>
      <c r="AF41" s="4"/>
      <c r="AG41" s="4"/>
      <c r="AK41"/>
      <c r="AL41"/>
    </row>
    <row r="42" spans="1:39" ht="15.6">
      <c r="A42" s="42"/>
      <c r="B42" s="50">
        <f>+'Ark1'!C481</f>
        <v>2022</v>
      </c>
      <c r="C42" s="50">
        <f>+'Ark1'!M481</f>
        <v>1</v>
      </c>
      <c r="D42" s="48"/>
      <c r="E42" s="51" t="s">
        <v>93</v>
      </c>
      <c r="F42" s="50">
        <f>+'Ark1'!Q481</f>
        <v>0</v>
      </c>
      <c r="G42" s="50">
        <f>+'Ark1'!R481</f>
        <v>0</v>
      </c>
      <c r="H42" s="68"/>
      <c r="I42" s="68">
        <f>+'Ark1'!AE481</f>
        <v>0</v>
      </c>
      <c r="J42" s="68"/>
      <c r="K42" s="68">
        <f>+'Ark1'!AF481</f>
        <v>0</v>
      </c>
      <c r="L42" s="52">
        <f>+'Ark1'!S481</f>
        <v>0</v>
      </c>
      <c r="M42" s="68"/>
      <c r="N42" s="75">
        <f>+'Ark1'!U481</f>
        <v>0</v>
      </c>
      <c r="O42" s="68"/>
      <c r="P42" s="75">
        <f>+'Ark1'!X481</f>
        <v>0</v>
      </c>
      <c r="Q42" s="75">
        <f>+'Ark1'!AG481</f>
        <v>0</v>
      </c>
      <c r="R42" s="75">
        <f>+'Ark1'!AH481</f>
        <v>0</v>
      </c>
      <c r="S42" s="75">
        <f>+'Ark1'!AI481</f>
        <v>0</v>
      </c>
      <c r="T42" s="377" t="str">
        <f>+IF(G42=0,"",'Ark1'!AR481)</f>
        <v/>
      </c>
      <c r="U42" s="113" t="str">
        <f>+IF(G42=0,"",'Ark1'!AS481)</f>
        <v/>
      </c>
      <c r="V42" s="75">
        <f>+'Ark1'!Y481</f>
        <v>0</v>
      </c>
      <c r="W42" s="52">
        <f>+'Ark1'!Z481</f>
        <v>0</v>
      </c>
      <c r="X42" s="75" t="e">
        <f>1000*N42/Q42</f>
        <v>#DIV/0!</v>
      </c>
      <c r="Y42" s="68"/>
      <c r="Z42" s="75" t="e">
        <f t="shared" si="5"/>
        <v>#DIV/0!</v>
      </c>
      <c r="AA42" s="75" t="e">
        <f t="shared" si="6"/>
        <v>#DIV/0!</v>
      </c>
      <c r="AB42" s="42"/>
      <c r="AC42" s="4"/>
      <c r="AD42" s="15"/>
      <c r="AE42" s="12"/>
      <c r="AF42" s="1"/>
      <c r="AG42" s="18"/>
      <c r="AI42" s="1"/>
      <c r="AJ42" s="5"/>
      <c r="AK42"/>
      <c r="AL42"/>
    </row>
    <row r="43" spans="1:39" ht="15.6">
      <c r="A43" s="42"/>
      <c r="B43" s="50">
        <f>+'Ark1'!C482</f>
        <v>2022</v>
      </c>
      <c r="C43" s="50">
        <f>+'Ark1'!M482</f>
        <v>2</v>
      </c>
      <c r="D43" s="48"/>
      <c r="E43" s="51" t="s">
        <v>94</v>
      </c>
      <c r="F43" s="50">
        <f>+'Ark1'!Q482</f>
        <v>7</v>
      </c>
      <c r="G43" s="50">
        <f>+'Ark1'!R482</f>
        <v>8</v>
      </c>
      <c r="H43" s="68"/>
      <c r="I43" s="68">
        <f>+'Ark1'!AE482</f>
        <v>0.29673590504451047</v>
      </c>
      <c r="J43" s="68"/>
      <c r="K43" s="68">
        <f>+'Ark1'!AF482</f>
        <v>0.18243831841560243</v>
      </c>
      <c r="L43" s="52">
        <f>+'Ark1'!S482</f>
        <v>2.625</v>
      </c>
      <c r="M43" s="68"/>
      <c r="N43" s="75">
        <f>+'Ark1'!U482</f>
        <v>159.98750000000001</v>
      </c>
      <c r="O43" s="68"/>
      <c r="P43" s="75">
        <f>+'Ark1'!X482</f>
        <v>0</v>
      </c>
      <c r="Q43" s="75">
        <f>+'Ark1'!AG482</f>
        <v>646.375</v>
      </c>
      <c r="R43" s="75">
        <f>+'Ark1'!AH482</f>
        <v>0</v>
      </c>
      <c r="S43" s="75">
        <f>+'Ark1'!AI482</f>
        <v>12.5</v>
      </c>
      <c r="T43" s="377">
        <f>+IF(G43=0,"",'Ark1'!AR482)</f>
        <v>190.25</v>
      </c>
      <c r="U43" s="113">
        <f>+IF(G43=0,"",'Ark1'!AS482)</f>
        <v>22.649131406203288</v>
      </c>
      <c r="V43" s="75">
        <f>+'Ark1'!Y482</f>
        <v>51.035341614904475</v>
      </c>
      <c r="W43" s="52">
        <f>+'Ark1'!Z482</f>
        <v>0.69597054535375247</v>
      </c>
      <c r="X43" s="75">
        <f>1000*N43/Q43</f>
        <v>247.5149874298975</v>
      </c>
      <c r="Y43" s="68"/>
      <c r="Z43" s="75">
        <f t="shared" si="5"/>
        <v>60.94761904761905</v>
      </c>
      <c r="AA43" s="75">
        <f t="shared" si="6"/>
        <v>1.1428571428571428</v>
      </c>
      <c r="AB43" s="42"/>
      <c r="AC43" s="4"/>
      <c r="AD43" s="15"/>
      <c r="AE43" s="12"/>
      <c r="AF43" s="1"/>
      <c r="AG43" s="18"/>
      <c r="AK43"/>
      <c r="AL43"/>
    </row>
    <row r="44" spans="1:39" ht="15.6">
      <c r="A44" s="42"/>
      <c r="B44" s="50">
        <f>+'Ark1'!C483</f>
        <v>2022</v>
      </c>
      <c r="C44" s="50">
        <f>+'Ark1'!M483</f>
        <v>3</v>
      </c>
      <c r="D44" s="48"/>
      <c r="E44" s="51" t="s">
        <v>95</v>
      </c>
      <c r="F44" s="50">
        <f>+'Ark1'!Q483</f>
        <v>32</v>
      </c>
      <c r="G44" s="50">
        <f>+'Ark1'!R483</f>
        <v>63</v>
      </c>
      <c r="H44" s="68"/>
      <c r="I44" s="68">
        <f>+'Ark1'!AE483</f>
        <v>2.3367952522255191</v>
      </c>
      <c r="J44" s="68"/>
      <c r="K44" s="68">
        <f>+'Ark1'!AF483</f>
        <v>1.5018269916857785</v>
      </c>
      <c r="L44" s="52">
        <f>+'Ark1'!S483</f>
        <v>3.253968253968254</v>
      </c>
      <c r="M44" s="68"/>
      <c r="N44" s="75">
        <f>+'Ark1'!U483</f>
        <v>167.2396825396826</v>
      </c>
      <c r="O44" s="68"/>
      <c r="P44" s="75">
        <f>+'Ark1'!X483</f>
        <v>0</v>
      </c>
      <c r="Q44" s="75">
        <f>+'Ark1'!AG483</f>
        <v>575.84126984126999</v>
      </c>
      <c r="R44" s="75">
        <f>+'Ark1'!AH483</f>
        <v>0</v>
      </c>
      <c r="S44" s="75">
        <f>+'Ark1'!AI483</f>
        <v>19.047619047619055</v>
      </c>
      <c r="T44" s="377">
        <f>+IF(G44=0,"",'Ark1'!AR483)</f>
        <v>187.42857142857139</v>
      </c>
      <c r="U44" s="113">
        <f>+IF(G44=0,"",'Ark1'!AS483)</f>
        <v>24.532557690942458</v>
      </c>
      <c r="V44" s="75">
        <f>+'Ark1'!Y483</f>
        <v>54.133493254755997</v>
      </c>
      <c r="W44" s="52">
        <f>+'Ark1'!Z483</f>
        <v>1.3209935410516305</v>
      </c>
      <c r="X44" s="75">
        <f t="shared" ref="X44:X56" si="8">1000*N44/Q44</f>
        <v>290.42670489001603</v>
      </c>
      <c r="Y44" s="68"/>
      <c r="Z44" s="75">
        <f t="shared" si="5"/>
        <v>51.395609756097578</v>
      </c>
      <c r="AA44" s="75">
        <f t="shared" si="6"/>
        <v>1.96875</v>
      </c>
      <c r="AB44" s="42"/>
      <c r="AC44" s="4"/>
      <c r="AD44" s="15"/>
      <c r="AE44" s="12"/>
      <c r="AF44" s="1"/>
      <c r="AG44" s="18"/>
      <c r="AK44"/>
      <c r="AL44"/>
    </row>
    <row r="45" spans="1:39" ht="15.6">
      <c r="A45" s="42"/>
      <c r="B45" s="50">
        <f>+'Ark1'!C484</f>
        <v>2022</v>
      </c>
      <c r="C45" s="50">
        <f>+'Ark1'!M484</f>
        <v>4</v>
      </c>
      <c r="D45" s="48"/>
      <c r="E45" s="51" t="s">
        <v>96</v>
      </c>
      <c r="F45" s="50">
        <f>+'Ark1'!Q484</f>
        <v>94</v>
      </c>
      <c r="G45" s="50">
        <f>+'Ark1'!R484</f>
        <v>189</v>
      </c>
      <c r="H45" s="68"/>
      <c r="I45" s="68">
        <f>+'Ark1'!AE484</f>
        <v>7.0103857566765582</v>
      </c>
      <c r="J45" s="68"/>
      <c r="K45" s="68">
        <f>+'Ark1'!AF484</f>
        <v>5.1422689613764723</v>
      </c>
      <c r="L45" s="52">
        <f>+'Ark1'!S484</f>
        <v>3.4603174603174605</v>
      </c>
      <c r="M45" s="68"/>
      <c r="N45" s="75">
        <f>+'Ark1'!U484</f>
        <v>190.87671957671964</v>
      </c>
      <c r="O45" s="68"/>
      <c r="P45" s="75">
        <f>+'Ark1'!X484</f>
        <v>1.0582010582010581</v>
      </c>
      <c r="Q45" s="75">
        <f>+'Ark1'!AG484</f>
        <v>619.64324324324332</v>
      </c>
      <c r="R45" s="75">
        <f>+'Ark1'!AH484</f>
        <v>0</v>
      </c>
      <c r="S45" s="75">
        <f>+'Ark1'!AI484</f>
        <v>21.6931216931217</v>
      </c>
      <c r="T45" s="377">
        <f>+IF(G45=0,"",'Ark1'!AR484)</f>
        <v>193.30270270270273</v>
      </c>
      <c r="U45" s="113">
        <f>+IF(G45=0,"",'Ark1'!AS484)</f>
        <v>25.691951811199072</v>
      </c>
      <c r="V45" s="75">
        <f>+'Ark1'!Y484</f>
        <v>55.324300159881055</v>
      </c>
      <c r="W45" s="52">
        <f>+'Ark1'!Z484</f>
        <v>1.1659915982353617</v>
      </c>
      <c r="X45" s="75">
        <f t="shared" si="8"/>
        <v>308.04292898872171</v>
      </c>
      <c r="Y45" s="68"/>
      <c r="Z45" s="75">
        <f t="shared" si="5"/>
        <v>55.161620795107048</v>
      </c>
      <c r="AA45" s="75">
        <f t="shared" si="6"/>
        <v>2.0106382978723403</v>
      </c>
      <c r="AB45" s="42"/>
      <c r="AC45" s="4"/>
      <c r="AD45" s="15"/>
      <c r="AE45" s="12"/>
      <c r="AF45" s="1"/>
      <c r="AG45" s="18"/>
      <c r="AK45"/>
      <c r="AL45"/>
    </row>
    <row r="46" spans="1:39" ht="15.6">
      <c r="A46" s="42"/>
      <c r="B46" s="50">
        <f>+'Ark1'!C485</f>
        <v>2022</v>
      </c>
      <c r="C46" s="50">
        <f>+'Ark1'!M485</f>
        <v>5</v>
      </c>
      <c r="D46" s="48"/>
      <c r="E46" s="51" t="s">
        <v>97</v>
      </c>
      <c r="F46" s="50">
        <f>+'Ark1'!Q485</f>
        <v>151</v>
      </c>
      <c r="G46" s="50">
        <f>+'Ark1'!R485</f>
        <v>255</v>
      </c>
      <c r="H46" s="68"/>
      <c r="I46" s="68">
        <f>+'Ark1'!AE485</f>
        <v>9.4584569732937673</v>
      </c>
      <c r="J46" s="68"/>
      <c r="K46" s="68">
        <f>+'Ark1'!AF485</f>
        <v>8.095862520162072</v>
      </c>
      <c r="L46" s="52">
        <f>+'Ark1'!S485</f>
        <v>3.7921568627450992</v>
      </c>
      <c r="M46" s="68"/>
      <c r="N46" s="75">
        <f>+'Ark1'!U485</f>
        <v>222.732156862745</v>
      </c>
      <c r="O46" s="68"/>
      <c r="P46" s="75">
        <f>+'Ark1'!X485</f>
        <v>1.5686274509803919</v>
      </c>
      <c r="Q46" s="75">
        <f>+'Ark1'!AG485</f>
        <v>644.99601593625493</v>
      </c>
      <c r="R46" s="75">
        <f>+'Ark1'!AH485</f>
        <v>0</v>
      </c>
      <c r="S46" s="75">
        <f>+'Ark1'!AI485</f>
        <v>19.215686274509807</v>
      </c>
      <c r="T46" s="377">
        <f>+IF(G46=0,"",'Ark1'!AR485)</f>
        <v>200.34262948207171</v>
      </c>
      <c r="U46" s="113">
        <f>+IF(G46=0,"",'Ark1'!AS485)</f>
        <v>27.344931686657755</v>
      </c>
      <c r="V46" s="75">
        <f>+'Ark1'!Y485</f>
        <v>59.129895438463471</v>
      </c>
      <c r="W46" s="52">
        <f>+'Ark1'!Z485</f>
        <v>1.2679832895006562</v>
      </c>
      <c r="X46" s="75">
        <f t="shared" si="8"/>
        <v>345.32330643846592</v>
      </c>
      <c r="Y46" s="68"/>
      <c r="Z46" s="75">
        <f t="shared" si="5"/>
        <v>58.734953464322601</v>
      </c>
      <c r="AA46" s="75">
        <f t="shared" si="6"/>
        <v>1.6887417218543046</v>
      </c>
      <c r="AB46" s="42"/>
      <c r="AC46" s="4"/>
      <c r="AD46" s="15"/>
      <c r="AE46" s="12"/>
      <c r="AF46" s="12"/>
      <c r="AG46" s="18"/>
      <c r="AK46"/>
      <c r="AL46"/>
    </row>
    <row r="47" spans="1:39" ht="15.6">
      <c r="A47" s="42"/>
      <c r="B47" s="50">
        <f>+'Ark1'!C486</f>
        <v>2022</v>
      </c>
      <c r="C47" s="50">
        <f>+'Ark1'!M486</f>
        <v>6</v>
      </c>
      <c r="D47" s="48"/>
      <c r="E47" s="51" t="s">
        <v>98</v>
      </c>
      <c r="F47" s="50">
        <f>+'Ark1'!Q486</f>
        <v>214</v>
      </c>
      <c r="G47" s="50">
        <f>+'Ark1'!R486</f>
        <v>528</v>
      </c>
      <c r="H47" s="68"/>
      <c r="I47" s="68">
        <f>+'Ark1'!AE486</f>
        <v>19.584569732937688</v>
      </c>
      <c r="J47" s="68"/>
      <c r="K47" s="68">
        <f>+'Ark1'!AF486</f>
        <v>18.715343454566696</v>
      </c>
      <c r="L47" s="52">
        <f>+'Ark1'!S486</f>
        <v>4.0568181818181808</v>
      </c>
      <c r="M47" s="68"/>
      <c r="N47" s="75">
        <f>+'Ark1'!U486</f>
        <v>248.6702651515152</v>
      </c>
      <c r="O47" s="68"/>
      <c r="P47" s="75">
        <f>+'Ark1'!X486</f>
        <v>2.4621212121212119</v>
      </c>
      <c r="Q47" s="75">
        <f>+'Ark1'!AG486</f>
        <v>672.24615384615402</v>
      </c>
      <c r="R47" s="75">
        <f>+'Ark1'!AH486</f>
        <v>0</v>
      </c>
      <c r="S47" s="75">
        <f>+'Ark1'!AI486</f>
        <v>21.780303030303031</v>
      </c>
      <c r="T47" s="377">
        <f>+IF(G47=0,"",'Ark1'!AR486)</f>
        <v>204.98269230769225</v>
      </c>
      <c r="U47" s="113">
        <f>+IF(G47=0,"",'Ark1'!AS486)</f>
        <v>28.428967031957871</v>
      </c>
      <c r="V47" s="75">
        <f>+'Ark1'!Y486</f>
        <v>53.061431721103197</v>
      </c>
      <c r="W47" s="52">
        <f>+'Ark1'!Z486</f>
        <v>1.1450614104094221</v>
      </c>
      <c r="X47" s="75">
        <f t="shared" si="8"/>
        <v>369.90953942805942</v>
      </c>
      <c r="Y47" s="68"/>
      <c r="Z47" s="75">
        <f t="shared" si="5"/>
        <v>61.296872082166225</v>
      </c>
      <c r="AA47" s="75">
        <f t="shared" si="6"/>
        <v>2.4672897196261681</v>
      </c>
      <c r="AB47" s="42"/>
      <c r="AC47" s="4"/>
      <c r="AD47" s="15"/>
      <c r="AE47" s="12"/>
      <c r="AF47" s="12"/>
      <c r="AG47" s="18"/>
      <c r="AK47"/>
      <c r="AL47"/>
    </row>
    <row r="48" spans="1:39" ht="15.6">
      <c r="A48" s="42"/>
      <c r="B48" s="50">
        <f>+'Ark1'!C487</f>
        <v>2022</v>
      </c>
      <c r="C48" s="50">
        <f>+'Ark1'!M487</f>
        <v>7</v>
      </c>
      <c r="D48" s="48"/>
      <c r="E48" s="51" t="s">
        <v>99</v>
      </c>
      <c r="F48" s="50">
        <f>+'Ark1'!Q487</f>
        <v>253</v>
      </c>
      <c r="G48" s="50">
        <f>+'Ark1'!R487</f>
        <v>674</v>
      </c>
      <c r="H48" s="68"/>
      <c r="I48" s="68">
        <f>+'Ark1'!AE487</f>
        <v>25</v>
      </c>
      <c r="J48" s="68"/>
      <c r="K48" s="68">
        <f>+'Ark1'!AF487</f>
        <v>25.504985245716156</v>
      </c>
      <c r="L48" s="52">
        <f>+'Ark1'!S487</f>
        <v>4.3160237388724045</v>
      </c>
      <c r="M48" s="68"/>
      <c r="N48" s="75">
        <f>+'Ark1'!U487</f>
        <v>265.47593471810097</v>
      </c>
      <c r="O48" s="68"/>
      <c r="P48" s="75">
        <f>+'Ark1'!X487</f>
        <v>3.8575667655786345</v>
      </c>
      <c r="Q48" s="75">
        <f>+'Ark1'!AG487</f>
        <v>671.71342383107083</v>
      </c>
      <c r="R48" s="75">
        <f>+'Ark1'!AH487</f>
        <v>0.14836795252225524</v>
      </c>
      <c r="S48" s="75">
        <f>+'Ark1'!AI487</f>
        <v>21.068249258160236</v>
      </c>
      <c r="T48" s="377">
        <f>+IF(G48=0,"",'Ark1'!AR487)</f>
        <v>206.99849170437403</v>
      </c>
      <c r="U48" s="113">
        <f>+IF(G48=0,"",'Ark1'!AS487)</f>
        <v>29.423455645815626</v>
      </c>
      <c r="V48" s="75">
        <f>+'Ark1'!Y487</f>
        <v>54.128507973724311</v>
      </c>
      <c r="W48" s="52">
        <f>+'Ark1'!Z487</f>
        <v>1.0130359105742617</v>
      </c>
      <c r="X48" s="75">
        <f t="shared" si="8"/>
        <v>395.22201775271583</v>
      </c>
      <c r="Y48" s="68"/>
      <c r="Z48" s="75">
        <f t="shared" si="5"/>
        <v>61.509377793056039</v>
      </c>
      <c r="AA48" s="75">
        <f t="shared" si="6"/>
        <v>2.6640316205533598</v>
      </c>
      <c r="AB48" s="42"/>
      <c r="AC48" s="4"/>
      <c r="AD48" s="15"/>
      <c r="AE48" s="12"/>
      <c r="AF48" s="12"/>
      <c r="AG48" s="18"/>
      <c r="AK48"/>
      <c r="AL48"/>
    </row>
    <row r="49" spans="1:38" ht="15.6">
      <c r="A49" s="42"/>
      <c r="B49" s="50">
        <f>+'Ark1'!C488</f>
        <v>2022</v>
      </c>
      <c r="C49" s="50">
        <f>+'Ark1'!M488</f>
        <v>8</v>
      </c>
      <c r="D49" s="48"/>
      <c r="E49" s="51" t="s">
        <v>100</v>
      </c>
      <c r="F49" s="50">
        <f>+'Ark1'!Q488</f>
        <v>231</v>
      </c>
      <c r="G49" s="50">
        <f>+'Ark1'!R488</f>
        <v>516</v>
      </c>
      <c r="H49" s="68"/>
      <c r="I49" s="68">
        <f>+'Ark1'!AE488</f>
        <v>19.13946587537092</v>
      </c>
      <c r="J49" s="68"/>
      <c r="K49" s="68">
        <f>+'Ark1'!AF488</f>
        <v>20.358132163455043</v>
      </c>
      <c r="L49" s="52">
        <f>+'Ark1'!S488</f>
        <v>4.6182170542635665</v>
      </c>
      <c r="M49" s="68"/>
      <c r="N49" s="75">
        <f>+'Ark1'!U488</f>
        <v>276.78860465116304</v>
      </c>
      <c r="O49" s="68"/>
      <c r="P49" s="75">
        <f>+'Ark1'!X488</f>
        <v>6.7829457364341081</v>
      </c>
      <c r="Q49" s="75">
        <f>+'Ark1'!AG488</f>
        <v>692.60792079207909</v>
      </c>
      <c r="R49" s="75">
        <f>+'Ark1'!AH488</f>
        <v>0</v>
      </c>
      <c r="S49" s="75">
        <f>+'Ark1'!AI488</f>
        <v>23.643410852713167</v>
      </c>
      <c r="T49" s="377">
        <f>+IF(G49=0,"",'Ark1'!AR488)</f>
        <v>207.06534653465343</v>
      </c>
      <c r="U49" s="113">
        <f>+IF(G49=0,"",'Ark1'!AS488)</f>
        <v>30.643084149295465</v>
      </c>
      <c r="V49" s="75">
        <f>+'Ark1'!Y488</f>
        <v>57.360445923825793</v>
      </c>
      <c r="W49" s="52">
        <f>+'Ark1'!Z488</f>
        <v>1.0672982260245008</v>
      </c>
      <c r="X49" s="75">
        <f t="shared" si="8"/>
        <v>399.63245631759816</v>
      </c>
      <c r="Y49" s="68"/>
      <c r="Z49" s="75">
        <f t="shared" si="5"/>
        <v>59.9340830885439</v>
      </c>
      <c r="AA49" s="75">
        <f t="shared" si="6"/>
        <v>2.2337662337662336</v>
      </c>
      <c r="AB49" s="42"/>
      <c r="AC49" s="4"/>
      <c r="AD49" s="15"/>
      <c r="AE49" s="12"/>
      <c r="AF49" s="12"/>
      <c r="AG49" s="18"/>
      <c r="AK49"/>
      <c r="AL49"/>
    </row>
    <row r="50" spans="1:38" ht="15.6">
      <c r="A50" s="42"/>
      <c r="B50" s="50">
        <f>+'Ark1'!C489</f>
        <v>2022</v>
      </c>
      <c r="C50" s="50">
        <f>+'Ark1'!M489</f>
        <v>9</v>
      </c>
      <c r="D50" s="48"/>
      <c r="E50" s="51" t="s">
        <v>101</v>
      </c>
      <c r="F50" s="50">
        <f>+'Ark1'!Q489</f>
        <v>141</v>
      </c>
      <c r="G50" s="50">
        <f>+'Ark1'!R489</f>
        <v>274</v>
      </c>
      <c r="H50" s="68"/>
      <c r="I50" s="68">
        <f>+'Ark1'!AE489</f>
        <v>10.163204747774483</v>
      </c>
      <c r="J50" s="68"/>
      <c r="K50" s="68">
        <f>+'Ark1'!AF489</f>
        <v>11.409893986787971</v>
      </c>
      <c r="L50" s="52">
        <f>+'Ark1'!S489</f>
        <v>5.0072992700729921</v>
      </c>
      <c r="M50" s="68"/>
      <c r="N50" s="75">
        <f>+'Ark1'!U489</f>
        <v>292.13999999999982</v>
      </c>
      <c r="O50" s="68"/>
      <c r="P50" s="75">
        <f>+'Ark1'!X489</f>
        <v>13.13868613138686</v>
      </c>
      <c r="Q50" s="75">
        <f>+'Ark1'!AG489</f>
        <v>708.64102564102552</v>
      </c>
      <c r="R50" s="75">
        <f>+'Ark1'!AH489</f>
        <v>0</v>
      </c>
      <c r="S50" s="75">
        <f>+'Ark1'!AI489</f>
        <v>30.291970802919721</v>
      </c>
      <c r="T50" s="377">
        <f>+IF(G50=0,"",'Ark1'!AR489)</f>
        <v>207.66300366300368</v>
      </c>
      <c r="U50" s="113">
        <f>+IF(G50=0,"",'Ark1'!AS489)</f>
        <v>32.117766866970292</v>
      </c>
      <c r="V50" s="75">
        <f>+'Ark1'!Y489</f>
        <v>62.165411886648045</v>
      </c>
      <c r="W50" s="52">
        <f>+'Ark1'!Z489</f>
        <v>1.2556229754280612</v>
      </c>
      <c r="X50" s="75">
        <f t="shared" si="8"/>
        <v>412.25386257553265</v>
      </c>
      <c r="Y50" s="68"/>
      <c r="Z50" s="75">
        <f t="shared" si="5"/>
        <v>58.342827988338165</v>
      </c>
      <c r="AA50" s="75">
        <f t="shared" si="6"/>
        <v>1.9432624113475176</v>
      </c>
      <c r="AB50" s="42"/>
      <c r="AC50" s="4"/>
      <c r="AD50" s="15"/>
      <c r="AE50" s="12"/>
      <c r="AF50" s="5"/>
      <c r="AG50" s="18"/>
      <c r="AK50"/>
      <c r="AL50"/>
    </row>
    <row r="51" spans="1:38" ht="15.6">
      <c r="A51" s="42"/>
      <c r="B51" s="50">
        <f>+'Ark1'!C490</f>
        <v>2022</v>
      </c>
      <c r="C51" s="50">
        <f>+'Ark1'!M490</f>
        <v>10</v>
      </c>
      <c r="D51" s="48"/>
      <c r="E51" s="51" t="s">
        <v>102</v>
      </c>
      <c r="F51" s="50">
        <f>+'Ark1'!Q490</f>
        <v>69</v>
      </c>
      <c r="G51" s="50">
        <f>+'Ark1'!R490</f>
        <v>97</v>
      </c>
      <c r="H51" s="68"/>
      <c r="I51" s="68">
        <f>+'Ark1'!AE490</f>
        <v>3.5979228486646879</v>
      </c>
      <c r="J51" s="68"/>
      <c r="K51" s="68">
        <f>+'Ark1'!AF490</f>
        <v>4.241794245440162</v>
      </c>
      <c r="L51" s="52">
        <f>+'Ark1'!S490</f>
        <v>5.4226804123711361</v>
      </c>
      <c r="M51" s="68"/>
      <c r="N51" s="75">
        <f>+'Ark1'!U490</f>
        <v>306.78762886597951</v>
      </c>
      <c r="O51" s="68"/>
      <c r="P51" s="75">
        <f>+'Ark1'!X490</f>
        <v>23.711340206185564</v>
      </c>
      <c r="Q51" s="75">
        <f>+'Ark1'!AG490</f>
        <v>757.65957446808511</v>
      </c>
      <c r="R51" s="75">
        <f>+'Ark1'!AH490</f>
        <v>0</v>
      </c>
      <c r="S51" s="75">
        <f>+'Ark1'!AI490</f>
        <v>38.144329896907216</v>
      </c>
      <c r="T51" s="377">
        <f>+IF(G51=0,"",'Ark1'!AR490)</f>
        <v>208.58510638297872</v>
      </c>
      <c r="U51" s="113">
        <f>+IF(G51=0,"",'Ark1'!AS490)</f>
        <v>33.35784224855793</v>
      </c>
      <c r="V51" s="75">
        <f>+'Ark1'!Y490</f>
        <v>71.282692998944555</v>
      </c>
      <c r="W51" s="52">
        <f>+'Ark1'!Z490</f>
        <v>1.2749372456470041</v>
      </c>
      <c r="X51" s="75">
        <f t="shared" si="8"/>
        <v>404.91487101098107</v>
      </c>
      <c r="Y51" s="68"/>
      <c r="Z51" s="75">
        <f t="shared" si="5"/>
        <v>56.57490494296578</v>
      </c>
      <c r="AA51" s="75">
        <f t="shared" si="6"/>
        <v>1.4057971014492754</v>
      </c>
      <c r="AB51" s="42"/>
      <c r="AC51" s="4"/>
      <c r="AD51" s="15"/>
      <c r="AE51" s="12"/>
      <c r="AF51" s="5"/>
      <c r="AG51" s="18"/>
      <c r="AK51"/>
      <c r="AL51"/>
    </row>
    <row r="52" spans="1:38" ht="15.6">
      <c r="A52" s="42"/>
      <c r="B52" s="50">
        <f>+'Ark1'!C491</f>
        <v>2022</v>
      </c>
      <c r="C52" s="50">
        <f>+'Ark1'!M491</f>
        <v>11</v>
      </c>
      <c r="D52" s="48"/>
      <c r="E52" s="51" t="s">
        <v>103</v>
      </c>
      <c r="F52" s="50">
        <f>+'Ark1'!Q491</f>
        <v>34</v>
      </c>
      <c r="G52" s="50">
        <f>+'Ark1'!R491</f>
        <v>47</v>
      </c>
      <c r="H52" s="68"/>
      <c r="I52" s="68">
        <f>+'Ark1'!AE491</f>
        <v>1.7433234421364987</v>
      </c>
      <c r="J52" s="68"/>
      <c r="K52" s="68">
        <f>+'Ark1'!AF491</f>
        <v>2.3440907845229697</v>
      </c>
      <c r="L52" s="52">
        <f>+'Ark1'!S491</f>
        <v>5.7872340425531918</v>
      </c>
      <c r="M52" s="68"/>
      <c r="N52" s="75">
        <f>+'Ark1'!U491</f>
        <v>349.89404255319158</v>
      </c>
      <c r="O52" s="68"/>
      <c r="P52" s="75">
        <f>+'Ark1'!X491</f>
        <v>57.446808510638292</v>
      </c>
      <c r="Q52" s="75">
        <f>+'Ark1'!AG491</f>
        <v>814.70212765957422</v>
      </c>
      <c r="R52" s="75">
        <f>+'Ark1'!AH491</f>
        <v>0</v>
      </c>
      <c r="S52" s="75">
        <f>+'Ark1'!AI491</f>
        <v>44.680851063829799</v>
      </c>
      <c r="T52" s="377">
        <f>+IF(G52=0,"",'Ark1'!AR491)</f>
        <v>214.65957446808517</v>
      </c>
      <c r="U52" s="113">
        <f>+IF(G52=0,"",'Ark1'!AS491)</f>
        <v>34.665206636288694</v>
      </c>
      <c r="V52" s="75">
        <f>+'Ark1'!Y491</f>
        <v>79.593469304950915</v>
      </c>
      <c r="W52" s="52">
        <f>+'Ark1'!Z491</f>
        <v>1.1473590436351253</v>
      </c>
      <c r="X52" s="75">
        <f t="shared" si="8"/>
        <v>429.47481131336372</v>
      </c>
      <c r="Y52" s="68"/>
      <c r="Z52" s="75">
        <f t="shared" si="5"/>
        <v>60.459632352941192</v>
      </c>
      <c r="AA52" s="75">
        <f t="shared" si="6"/>
        <v>1.3823529411764706</v>
      </c>
      <c r="AB52" s="42"/>
      <c r="AC52" s="4"/>
      <c r="AD52" s="15"/>
      <c r="AE52" s="12"/>
      <c r="AF52" s="5"/>
      <c r="AG52" s="18"/>
      <c r="AK52"/>
      <c r="AL52"/>
    </row>
    <row r="53" spans="1:38" ht="15.6">
      <c r="A53" s="42"/>
      <c r="B53" s="50">
        <f>+'Ark1'!C492</f>
        <v>2022</v>
      </c>
      <c r="C53" s="50">
        <f>+'Ark1'!M492</f>
        <v>12</v>
      </c>
      <c r="D53" s="48"/>
      <c r="E53" s="51" t="s">
        <v>104</v>
      </c>
      <c r="F53" s="50">
        <f>+'Ark1'!Q492</f>
        <v>17</v>
      </c>
      <c r="G53" s="50">
        <f>+'Ark1'!R492</f>
        <v>31</v>
      </c>
      <c r="H53" s="68"/>
      <c r="I53" s="68">
        <f>+'Ark1'!AE492</f>
        <v>1.1498516320474776</v>
      </c>
      <c r="J53" s="68"/>
      <c r="K53" s="68">
        <f>+'Ark1'!AF492</f>
        <v>1.6888266244144527</v>
      </c>
      <c r="L53" s="52">
        <f>+'Ark1'!S492</f>
        <v>6</v>
      </c>
      <c r="M53" s="68"/>
      <c r="N53" s="75">
        <f>+'Ark1'!U492</f>
        <v>382.19354838709688</v>
      </c>
      <c r="O53" s="68"/>
      <c r="P53" s="75">
        <f>+'Ark1'!X492</f>
        <v>61.290322580645146</v>
      </c>
      <c r="Q53" s="75">
        <f>+'Ark1'!AG492</f>
        <v>905.48387096774229</v>
      </c>
      <c r="R53" s="75">
        <f>+'Ark1'!AH492</f>
        <v>0</v>
      </c>
      <c r="S53" s="75">
        <f>+'Ark1'!AI492</f>
        <v>29.032258064516121</v>
      </c>
      <c r="T53" s="377">
        <f>+IF(G53=0,"",'Ark1'!AR492)</f>
        <v>219.06451612903223</v>
      </c>
      <c r="U53" s="113">
        <f>+IF(G53=0,"",'Ark1'!AS492)</f>
        <v>35.785816048496955</v>
      </c>
      <c r="V53" s="75">
        <f>+'Ark1'!Y492</f>
        <v>75.01687954348094</v>
      </c>
      <c r="W53" s="52">
        <f>+'Ark1'!Z492</f>
        <v>1.0776318121606492</v>
      </c>
      <c r="X53" s="75">
        <f t="shared" si="8"/>
        <v>422.08763804773776</v>
      </c>
      <c r="Y53" s="68"/>
      <c r="Z53" s="75">
        <f t="shared" si="5"/>
        <v>63.698924731182814</v>
      </c>
      <c r="AA53" s="75">
        <f t="shared" si="6"/>
        <v>1.8235294117647058</v>
      </c>
      <c r="AB53" s="42"/>
      <c r="AC53" s="4"/>
      <c r="AD53" s="15"/>
      <c r="AE53" s="12"/>
      <c r="AF53" s="5"/>
      <c r="AG53" s="18"/>
      <c r="AK53"/>
      <c r="AL53"/>
    </row>
    <row r="54" spans="1:38" ht="15.6">
      <c r="A54" s="42"/>
      <c r="B54" s="50">
        <f>+'Ark1'!C493</f>
        <v>2022</v>
      </c>
      <c r="C54" s="50">
        <f>+'Ark1'!M493</f>
        <v>13</v>
      </c>
      <c r="D54" s="48"/>
      <c r="E54" s="51" t="s">
        <v>105</v>
      </c>
      <c r="F54" s="50">
        <f>+'Ark1'!Q493</f>
        <v>3</v>
      </c>
      <c r="G54" s="50">
        <f>+'Ark1'!R493</f>
        <v>4</v>
      </c>
      <c r="H54" s="68"/>
      <c r="I54" s="68">
        <f>+'Ark1'!AE493</f>
        <v>0.14836795252225524</v>
      </c>
      <c r="J54" s="68"/>
      <c r="K54" s="68">
        <f>+'Ark1'!AF493</f>
        <v>0.24940411417437247</v>
      </c>
      <c r="L54" s="52">
        <f>+'Ark1'!S493</f>
        <v>7</v>
      </c>
      <c r="M54" s="68"/>
      <c r="N54" s="75">
        <f>+'Ark1'!U493</f>
        <v>437.42500000000001</v>
      </c>
      <c r="O54" s="68"/>
      <c r="P54" s="75">
        <f>+'Ark1'!X493</f>
        <v>100</v>
      </c>
      <c r="Q54" s="75">
        <f>+'Ark1'!AG493</f>
        <v>1006.75</v>
      </c>
      <c r="R54" s="75">
        <f>+'Ark1'!AH493</f>
        <v>0</v>
      </c>
      <c r="S54" s="75">
        <f>+'Ark1'!AI493</f>
        <v>50</v>
      </c>
      <c r="T54" s="377">
        <f>+IF(G54=0,"",'Ark1'!AR493)</f>
        <v>225.75</v>
      </c>
      <c r="U54" s="113">
        <f>+IF(G54=0,"",'Ark1'!AS493)</f>
        <v>38.243569565687039</v>
      </c>
      <c r="V54" s="75">
        <f>+'Ark1'!Y493</f>
        <v>3.4773373434258152</v>
      </c>
      <c r="W54" s="52">
        <f>+'Ark1'!Z493</f>
        <v>1.58113883008419</v>
      </c>
      <c r="X54" s="75">
        <f t="shared" si="8"/>
        <v>434.49217779985099</v>
      </c>
      <c r="Y54" s="68"/>
      <c r="Z54" s="75">
        <f t="shared" si="5"/>
        <v>62.489285714285714</v>
      </c>
      <c r="AA54" s="75">
        <f t="shared" si="6"/>
        <v>1.3333333333333333</v>
      </c>
      <c r="AB54" s="42"/>
      <c r="AC54" s="4"/>
      <c r="AD54" s="15"/>
      <c r="AE54" s="12"/>
      <c r="AF54" s="5"/>
      <c r="AG54" s="18"/>
      <c r="AK54"/>
      <c r="AL54"/>
    </row>
    <row r="55" spans="1:38" ht="15.6">
      <c r="A55" s="42"/>
      <c r="B55" s="50">
        <f>+'Ark1'!C494</f>
        <v>2022</v>
      </c>
      <c r="C55" s="50">
        <f>+'Ark1'!M494</f>
        <v>14</v>
      </c>
      <c r="D55" s="48"/>
      <c r="E55" s="51" t="s">
        <v>106</v>
      </c>
      <c r="F55" s="50">
        <f>+'Ark1'!Q494</f>
        <v>5</v>
      </c>
      <c r="G55" s="50">
        <f>+'Ark1'!R494</f>
        <v>5</v>
      </c>
      <c r="H55" s="68"/>
      <c r="I55" s="68">
        <f>+'Ark1'!AE494</f>
        <v>0.18545994065281904</v>
      </c>
      <c r="J55" s="68"/>
      <c r="K55" s="68">
        <f>+'Ark1'!AF494</f>
        <v>0.28548125956931658</v>
      </c>
      <c r="L55" s="52">
        <f>+'Ark1'!S494</f>
        <v>7.6</v>
      </c>
      <c r="M55" s="68"/>
      <c r="N55" s="75">
        <f>+'Ark1'!U494</f>
        <v>400.56</v>
      </c>
      <c r="O55" s="68"/>
      <c r="P55" s="75">
        <f>+'Ark1'!X494</f>
        <v>80</v>
      </c>
      <c r="Q55" s="75">
        <f>+'Ark1'!AG494</f>
        <v>756.5</v>
      </c>
      <c r="R55" s="75">
        <f>+'Ark1'!AH494</f>
        <v>0</v>
      </c>
      <c r="S55" s="75">
        <f>+'Ark1'!AI494</f>
        <v>60</v>
      </c>
      <c r="T55" s="377">
        <f>+IF(G55=0,"",'Ark1'!AR494)</f>
        <v>209.5</v>
      </c>
      <c r="U55" s="113">
        <f>+IF(G55=0,"",'Ark1'!AS494)</f>
        <v>42.597585996652931</v>
      </c>
      <c r="V55" s="75">
        <f>+'Ark1'!Y494</f>
        <v>50.708366173640513</v>
      </c>
      <c r="W55" s="52">
        <f>+'Ark1'!Z494</f>
        <v>0.7999999999999986</v>
      </c>
      <c r="X55" s="75">
        <f t="shared" si="8"/>
        <v>529.49107732980838</v>
      </c>
      <c r="Y55" s="68"/>
      <c r="Z55" s="75">
        <f t="shared" si="5"/>
        <v>52.705263157894741</v>
      </c>
      <c r="AA55" s="75">
        <f t="shared" si="6"/>
        <v>1</v>
      </c>
      <c r="AB55" s="42"/>
      <c r="AC55" s="4"/>
      <c r="AD55" s="15"/>
      <c r="AE55" s="12"/>
      <c r="AF55" s="5"/>
      <c r="AG55" s="18"/>
      <c r="AK55"/>
      <c r="AL55"/>
    </row>
    <row r="56" spans="1:38" ht="15.6">
      <c r="A56" s="42"/>
      <c r="B56" s="50">
        <f>+'Ark1'!C495</f>
        <v>2022</v>
      </c>
      <c r="C56" s="50">
        <f>+'Ark1'!M495</f>
        <v>15</v>
      </c>
      <c r="D56" s="48"/>
      <c r="E56" s="51" t="s">
        <v>107</v>
      </c>
      <c r="F56" s="50">
        <f>+'Ark1'!Q495</f>
        <v>2</v>
      </c>
      <c r="G56" s="50">
        <f>+'Ark1'!R495</f>
        <v>5</v>
      </c>
      <c r="H56" s="68"/>
      <c r="I56" s="68">
        <f>+'Ark1'!AE495</f>
        <v>0.18545994065281904</v>
      </c>
      <c r="J56" s="68"/>
      <c r="K56" s="68">
        <f>+'Ark1'!AF495</f>
        <v>0.27965132971292306</v>
      </c>
      <c r="L56" s="52">
        <f>+'Ark1'!S495</f>
        <v>6.2</v>
      </c>
      <c r="M56" s="68"/>
      <c r="N56" s="75">
        <f>+'Ark1'!U495</f>
        <v>392.38</v>
      </c>
      <c r="O56" s="68"/>
      <c r="P56" s="75">
        <f>+'Ark1'!X495</f>
        <v>100</v>
      </c>
      <c r="Q56" s="75">
        <f>+'Ark1'!AG495</f>
        <v>728.6</v>
      </c>
      <c r="R56" s="75">
        <f>+'Ark1'!AH495</f>
        <v>0</v>
      </c>
      <c r="S56" s="75">
        <f>+'Ark1'!AI495</f>
        <v>0</v>
      </c>
      <c r="T56" s="377">
        <f>+IF(G56=0,"",'Ark1'!AR495)</f>
        <v>218.4</v>
      </c>
      <c r="U56" s="113">
        <f>+IF(G56=0,"",'Ark1'!AS495)</f>
        <v>37.512261440084238</v>
      </c>
      <c r="V56" s="75">
        <f>+'Ark1'!Y495</f>
        <v>22.064034082641786</v>
      </c>
      <c r="W56" s="52">
        <f>+'Ark1'!Z495</f>
        <v>0.39999999999999569</v>
      </c>
      <c r="X56" s="75">
        <f t="shared" si="8"/>
        <v>538.5396651111721</v>
      </c>
      <c r="Y56" s="68"/>
      <c r="Z56" s="75">
        <f t="shared" si="5"/>
        <v>63.287096774193543</v>
      </c>
      <c r="AA56" s="75">
        <f t="shared" si="6"/>
        <v>2.5</v>
      </c>
      <c r="AB56" s="42"/>
      <c r="AC56" s="4"/>
      <c r="AD56" s="15"/>
      <c r="AE56" s="12"/>
      <c r="AF56" s="5"/>
      <c r="AG56" s="18"/>
      <c r="AK56"/>
      <c r="AL56"/>
    </row>
    <row r="57" spans="1:38" ht="15.6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"/>
      <c r="AD57" s="15"/>
      <c r="AE57" s="12"/>
      <c r="AF57" s="5"/>
      <c r="AG57" s="18"/>
      <c r="AK57"/>
      <c r="AL57"/>
    </row>
    <row r="58" spans="1:38">
      <c r="A58" s="42"/>
      <c r="B58" s="42"/>
      <c r="C58" s="42"/>
      <c r="D58" s="42"/>
      <c r="E58" s="42"/>
      <c r="F58" s="42"/>
      <c r="G58" s="42"/>
      <c r="H58" s="42"/>
      <c r="I58" s="63"/>
      <c r="J58" s="42"/>
      <c r="K58" s="63"/>
      <c r="L58" s="42"/>
      <c r="M58" s="42"/>
      <c r="N58" s="72"/>
      <c r="O58" s="42"/>
      <c r="P58" s="72"/>
      <c r="Q58" s="72"/>
      <c r="R58" s="72"/>
      <c r="S58" s="72"/>
      <c r="T58" s="72"/>
      <c r="U58" s="72"/>
      <c r="V58" s="72"/>
      <c r="W58" s="42"/>
      <c r="X58" s="72"/>
      <c r="Y58" s="42"/>
      <c r="Z58" s="72"/>
      <c r="AA58" s="72"/>
      <c r="AB58" s="42"/>
      <c r="AE58" s="1"/>
      <c r="AF58" s="1"/>
      <c r="AG58" s="1"/>
      <c r="AH58" s="1"/>
      <c r="AI58" s="1"/>
      <c r="AJ58" s="1"/>
    </row>
    <row r="59" spans="1:38">
      <c r="A59" s="42"/>
      <c r="B59" s="42"/>
      <c r="C59" s="42"/>
      <c r="D59" s="42"/>
      <c r="E59" s="42"/>
      <c r="F59" s="42"/>
      <c r="G59" s="42"/>
      <c r="H59" s="42"/>
      <c r="I59" s="63"/>
      <c r="J59" s="42"/>
      <c r="K59" s="63"/>
      <c r="L59" s="42"/>
      <c r="M59" s="42"/>
      <c r="N59" s="72"/>
      <c r="O59" s="42"/>
      <c r="P59" s="72"/>
      <c r="Q59" s="72"/>
      <c r="R59" s="72"/>
      <c r="S59" s="72"/>
      <c r="T59" s="72"/>
      <c r="U59" s="72"/>
      <c r="V59" s="72"/>
      <c r="W59" s="42"/>
      <c r="X59" s="72"/>
      <c r="Y59" s="42"/>
      <c r="Z59" s="72"/>
      <c r="AA59" s="72"/>
      <c r="AB59" s="42"/>
      <c r="AE59" s="1"/>
      <c r="AF59" s="1"/>
      <c r="AG59" s="1"/>
      <c r="AH59" s="1"/>
      <c r="AI59" s="1"/>
      <c r="AJ59" s="1"/>
    </row>
    <row r="60" spans="1:38">
      <c r="Q60" s="15"/>
      <c r="V60" s="203"/>
      <c r="W60" s="57"/>
      <c r="AE60" s="1"/>
      <c r="AF60" s="1"/>
      <c r="AG60" s="1"/>
      <c r="AH60" s="1"/>
      <c r="AI60" s="1"/>
      <c r="AJ60" s="1"/>
    </row>
    <row r="61" spans="1:38">
      <c r="Q61" s="15"/>
      <c r="V61" s="203"/>
      <c r="W61" s="57"/>
      <c r="AE61" s="1"/>
      <c r="AF61" s="1"/>
      <c r="AG61" s="1"/>
      <c r="AH61" s="1"/>
      <c r="AI61" s="1"/>
      <c r="AJ61" s="1"/>
    </row>
    <row r="62" spans="1:38">
      <c r="Q62" s="15"/>
      <c r="V62" s="203"/>
      <c r="W62" s="57"/>
      <c r="AE62" s="1"/>
      <c r="AF62" s="1"/>
      <c r="AG62" s="1"/>
      <c r="AH62" s="1"/>
      <c r="AI62" s="1"/>
      <c r="AJ62" s="1"/>
    </row>
    <row r="63" spans="1:38">
      <c r="Q63" s="15"/>
      <c r="V63" s="203"/>
      <c r="W63" s="57"/>
      <c r="AE63" s="1"/>
      <c r="AF63" s="1"/>
      <c r="AG63" s="1"/>
      <c r="AH63" s="1"/>
      <c r="AI63" s="1"/>
      <c r="AJ63" s="1"/>
    </row>
    <row r="64" spans="1:38">
      <c r="Q64" s="15"/>
      <c r="V64" s="203"/>
      <c r="W64" s="57"/>
      <c r="AE64" s="1"/>
      <c r="AF64" s="1"/>
      <c r="AG64" s="1"/>
      <c r="AH64" s="1"/>
      <c r="AI64" s="1"/>
      <c r="AJ64" s="1"/>
    </row>
    <row r="65" spans="16:36">
      <c r="Q65" s="15"/>
      <c r="V65" s="203"/>
      <c r="W65" s="57"/>
      <c r="AE65" s="1"/>
      <c r="AF65" s="1"/>
      <c r="AG65" s="1"/>
      <c r="AH65" s="1"/>
      <c r="AI65" s="1"/>
      <c r="AJ65" s="1"/>
    </row>
    <row r="66" spans="16:36">
      <c r="Q66" s="15"/>
      <c r="V66" s="203"/>
      <c r="W66" s="57"/>
      <c r="AE66" s="1"/>
      <c r="AF66" s="1"/>
      <c r="AG66" s="1"/>
      <c r="AH66" s="1"/>
      <c r="AI66" s="1"/>
      <c r="AJ66" s="1"/>
    </row>
    <row r="67" spans="16:36">
      <c r="Q67" s="15"/>
      <c r="V67" s="203"/>
      <c r="W67" s="57"/>
      <c r="AE67" s="1"/>
      <c r="AF67" s="1"/>
      <c r="AG67" s="1"/>
      <c r="AH67" s="1"/>
      <c r="AI67" s="1"/>
      <c r="AJ67" s="1"/>
    </row>
    <row r="68" spans="16:36">
      <c r="Q68" s="15"/>
      <c r="V68" s="203"/>
      <c r="W68" s="57"/>
      <c r="AE68" s="1"/>
      <c r="AF68" s="1"/>
      <c r="AG68" s="1"/>
      <c r="AH68" s="1"/>
      <c r="AI68" s="1"/>
      <c r="AJ68" s="1"/>
    </row>
    <row r="69" spans="16:36">
      <c r="Q69" s="15"/>
      <c r="V69" s="203"/>
      <c r="W69" s="57"/>
      <c r="AE69" s="1"/>
      <c r="AF69" s="1"/>
      <c r="AG69" s="1"/>
      <c r="AH69" s="1"/>
      <c r="AI69" s="1"/>
      <c r="AJ69" s="1"/>
    </row>
    <row r="70" spans="16:36">
      <c r="Q70" s="15"/>
      <c r="V70" s="203"/>
      <c r="W70" s="57"/>
      <c r="AE70" s="1"/>
      <c r="AF70" s="1"/>
      <c r="AG70" s="1"/>
      <c r="AH70" s="1"/>
      <c r="AI70" s="1"/>
      <c r="AJ70" s="1"/>
    </row>
    <row r="71" spans="16:36">
      <c r="Q71" s="15"/>
      <c r="V71" s="203"/>
      <c r="W71" s="57"/>
      <c r="AE71" s="1"/>
      <c r="AF71" s="1"/>
      <c r="AG71" s="1"/>
      <c r="AH71" s="1"/>
      <c r="AI71" s="1"/>
      <c r="AJ71" s="1"/>
    </row>
    <row r="72" spans="16:36">
      <c r="Q72" s="15"/>
      <c r="V72" s="203"/>
      <c r="W72" s="57"/>
      <c r="AE72" s="1"/>
      <c r="AF72" s="1"/>
      <c r="AG72" s="1"/>
      <c r="AH72" s="1"/>
      <c r="AI72" s="1"/>
      <c r="AJ72" s="1"/>
    </row>
    <row r="73" spans="16:36">
      <c r="Q73" s="15"/>
      <c r="V73" s="203"/>
      <c r="W73" s="57"/>
      <c r="AE73" s="1"/>
      <c r="AF73" s="1"/>
      <c r="AG73" s="1"/>
      <c r="AH73" s="1"/>
      <c r="AI73" s="1"/>
      <c r="AJ73" s="1"/>
    </row>
    <row r="74" spans="16:36">
      <c r="Q74" s="15"/>
      <c r="V74" s="203"/>
      <c r="W74" s="57"/>
      <c r="AE74" s="1"/>
      <c r="AF74" s="1"/>
      <c r="AG74" s="1"/>
      <c r="AH74" s="1"/>
      <c r="AI74" s="1"/>
      <c r="AJ74" s="1"/>
    </row>
    <row r="75" spans="16:36">
      <c r="Q75" s="15"/>
      <c r="V75" s="203"/>
      <c r="W75" s="57"/>
      <c r="AE75" s="1"/>
      <c r="AF75" s="1"/>
      <c r="AG75" s="1"/>
      <c r="AH75" s="1"/>
      <c r="AI75" s="1"/>
      <c r="AJ75" s="1"/>
    </row>
    <row r="76" spans="16:36">
      <c r="Q76" s="15"/>
      <c r="V76" s="203"/>
      <c r="W76" s="57"/>
      <c r="AE76" s="1"/>
      <c r="AF76" s="1"/>
      <c r="AG76" s="1"/>
      <c r="AH76" s="1"/>
      <c r="AI76" s="1"/>
      <c r="AJ76" s="1"/>
    </row>
    <row r="77" spans="16:36">
      <c r="P77" s="78"/>
      <c r="Q77" s="78"/>
      <c r="R77" s="78"/>
      <c r="S77" s="78"/>
      <c r="T77" s="78"/>
      <c r="U77" s="78"/>
    </row>
    <row r="78" spans="16:36">
      <c r="P78" s="78"/>
      <c r="Q78" s="78"/>
      <c r="R78" s="78"/>
      <c r="S78" s="78"/>
      <c r="T78" s="78"/>
      <c r="U78" s="78"/>
    </row>
  </sheetData>
  <mergeCells count="1">
    <mergeCell ref="R4:S4"/>
  </mergeCells>
  <conditionalFormatting sqref="AD36:AF37">
    <cfRule type="cellIs" dxfId="81" priority="19" stopIfTrue="1" operator="lessThan">
      <formula>0</formula>
    </cfRule>
  </conditionalFormatting>
  <conditionalFormatting sqref="J10:J24">
    <cfRule type="cellIs" dxfId="80" priority="16" operator="lessThan">
      <formula>0</formula>
    </cfRule>
    <cfRule type="cellIs" dxfId="79" priority="17" operator="greaterThan">
      <formula>0</formula>
    </cfRule>
  </conditionalFormatting>
  <conditionalFormatting sqref="H10:H24">
    <cfRule type="cellIs" dxfId="78" priority="14" operator="lessThan">
      <formula>0</formula>
    </cfRule>
    <cfRule type="cellIs" dxfId="77" priority="15" operator="greaterThan">
      <formula>0</formula>
    </cfRule>
  </conditionalFormatting>
  <conditionalFormatting sqref="O10:O24">
    <cfRule type="cellIs" dxfId="76" priority="12" operator="lessThan">
      <formula>0</formula>
    </cfRule>
    <cfRule type="cellIs" dxfId="75" priority="13" operator="greaterThan">
      <formula>0</formula>
    </cfRule>
  </conditionalFormatting>
  <conditionalFormatting sqref="Y10:Y24">
    <cfRule type="cellIs" dxfId="74" priority="6" operator="lessThan">
      <formula>0</formula>
    </cfRule>
    <cfRule type="cellIs" dxfId="73" priority="7" operator="greaterThan">
      <formula>0</formula>
    </cfRule>
  </conditionalFormatting>
  <conditionalFormatting sqref="M10:M24">
    <cfRule type="cellIs" dxfId="72" priority="4" operator="lessThan">
      <formula>0</formula>
    </cfRule>
    <cfRule type="cellIs" dxfId="71" priority="5" operator="greaterThan">
      <formula>0</formula>
    </cfRule>
  </conditionalFormatting>
  <conditionalFormatting sqref="T10:T24 T26:T40 T42:T56">
    <cfRule type="top10" dxfId="70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L1:CB221"/>
  <sheetViews>
    <sheetView topLeftCell="A110" zoomScale="89" zoomScaleNormal="89" workbookViewId="0">
      <selection activeCell="P129" sqref="P129"/>
    </sheetView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6" customWidth="1"/>
    <col min="40" max="40" width="5" style="66" customWidth="1"/>
    <col min="41" max="41" width="5.54296875" style="66" customWidth="1"/>
    <col min="42" max="42" width="6.6328125" customWidth="1"/>
    <col min="43" max="43" width="5" style="66" customWidth="1"/>
    <col min="44" max="44" width="6.36328125" customWidth="1"/>
    <col min="45" max="45" width="5" style="10" customWidth="1"/>
    <col min="46" max="46" width="4.36328125" style="10" customWidth="1"/>
    <col min="47" max="47" width="4.90625" style="10" customWidth="1"/>
    <col min="48" max="48" width="3.453125" style="10" customWidth="1"/>
    <col min="49" max="49" width="6.08984375" style="10" customWidth="1"/>
    <col min="50" max="50" width="7.6328125" style="10" customWidth="1"/>
    <col min="51" max="51" width="5.6328125" style="10" customWidth="1"/>
    <col min="52" max="52" width="5.54296875" style="10" customWidth="1"/>
    <col min="53" max="53" width="4.54296875" style="10" bestFit="1" customWidth="1"/>
    <col min="54" max="54" width="6.08984375" style="10" customWidth="1"/>
    <col min="55" max="55" width="6.90625" style="66" customWidth="1"/>
    <col min="56" max="56" width="4.81640625" style="10" customWidth="1"/>
    <col min="57" max="57" width="6" style="10" customWidth="1"/>
    <col min="58" max="58" width="4.36328125" style="66" customWidth="1"/>
    <col min="59" max="59" width="7.453125" style="10" customWidth="1"/>
    <col min="60" max="60" width="4.36328125" style="66" customWidth="1"/>
    <col min="61" max="61" width="6.81640625" style="10" customWidth="1"/>
    <col min="62" max="62" width="8.54296875" style="66" customWidth="1"/>
    <col min="63" max="63" width="8.08984375" style="66" customWidth="1"/>
    <col min="64" max="66" width="10.1796875" style="66" customWidth="1"/>
    <col min="67" max="69" width="10.90625" style="66"/>
    <col min="70" max="70" width="10.08984375" style="66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6.05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1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6"/>
      <c r="CA5" s="178"/>
      <c r="CB5" s="178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8"/>
      <c r="AX9" s="15"/>
      <c r="BB9" s="203"/>
      <c r="BP9"/>
      <c r="BQ9"/>
      <c r="BR9"/>
    </row>
    <row r="10" spans="38:80">
      <c r="AT10" s="78"/>
      <c r="AX10" s="15"/>
      <c r="BB10" s="203"/>
      <c r="BP10"/>
      <c r="BQ10"/>
      <c r="BR10"/>
    </row>
    <row r="11" spans="38:80">
      <c r="AT11" s="78"/>
      <c r="AX11" s="15"/>
      <c r="BB11" s="203"/>
      <c r="BP11"/>
      <c r="BQ11"/>
      <c r="BR11"/>
    </row>
    <row r="12" spans="38:80">
      <c r="AT12" s="78"/>
      <c r="AX12" s="15"/>
      <c r="BB12" s="203"/>
      <c r="BP12"/>
      <c r="BQ12"/>
      <c r="BR12"/>
    </row>
    <row r="13" spans="38:80">
      <c r="AT13" s="78"/>
      <c r="AX13" s="15"/>
      <c r="BB13" s="203"/>
      <c r="BP13"/>
      <c r="BQ13"/>
      <c r="BR13"/>
    </row>
    <row r="14" spans="38:80">
      <c r="AT14" s="78"/>
      <c r="AX14" s="15"/>
      <c r="BB14" s="203"/>
      <c r="BP14"/>
      <c r="BQ14"/>
      <c r="BR14"/>
    </row>
    <row r="15" spans="38:80" ht="15.6">
      <c r="AT15" s="78"/>
      <c r="AX15" s="15"/>
      <c r="BB15" s="203"/>
      <c r="BP15"/>
      <c r="BQ15" s="2"/>
      <c r="BR15" s="2"/>
      <c r="BS15" s="2"/>
    </row>
    <row r="16" spans="38:80" ht="15.6">
      <c r="AT16" s="78"/>
      <c r="AX16" s="15"/>
      <c r="BB16" s="203"/>
      <c r="BP16"/>
      <c r="BQ16" s="2"/>
      <c r="BR16" s="2"/>
      <c r="BS16" s="4"/>
      <c r="BT16" s="4"/>
      <c r="BU16" s="4"/>
    </row>
    <row r="17" spans="46:73">
      <c r="AT17" s="78"/>
      <c r="AX17" s="15"/>
      <c r="BB17" s="203"/>
      <c r="BP17"/>
      <c r="BQ17"/>
      <c r="BR17"/>
    </row>
    <row r="18" spans="46:73">
      <c r="AT18" s="78"/>
      <c r="AX18" s="15"/>
      <c r="BB18" s="203"/>
      <c r="BP18"/>
      <c r="BQ18"/>
      <c r="BR18"/>
    </row>
    <row r="19" spans="46:73" ht="15.6">
      <c r="AT19" s="78"/>
      <c r="AX19" s="15"/>
      <c r="BB19" s="203"/>
      <c r="BP19"/>
      <c r="BQ19" s="2"/>
      <c r="BR19" s="2"/>
      <c r="BS19" s="2"/>
    </row>
    <row r="20" spans="46:73" ht="15.6">
      <c r="AT20" s="78"/>
      <c r="AX20" s="15"/>
      <c r="BB20" s="203"/>
      <c r="BP20"/>
      <c r="BQ20" s="2"/>
      <c r="BR20" s="2"/>
      <c r="BS20" s="2"/>
    </row>
    <row r="21" spans="46:73" ht="15.6">
      <c r="AT21" s="78"/>
      <c r="AX21" s="15"/>
      <c r="BB21" s="203"/>
      <c r="BP21"/>
      <c r="BQ21" s="2"/>
      <c r="BR21" s="2"/>
      <c r="BS21" s="2"/>
    </row>
    <row r="22" spans="46:73" ht="15.6">
      <c r="AT22" s="78"/>
      <c r="AX22" s="15"/>
      <c r="BB22" s="203"/>
      <c r="BP22"/>
      <c r="BQ22" s="2"/>
      <c r="BR22" s="2"/>
      <c r="BS22" s="2"/>
    </row>
    <row r="23" spans="46:73" ht="15.6">
      <c r="AT23" s="78"/>
      <c r="AX23" s="15"/>
      <c r="BB23" s="203"/>
      <c r="BP23"/>
      <c r="BQ23" s="2"/>
      <c r="BR23" s="2"/>
      <c r="BS23" s="4"/>
      <c r="BT23" s="4"/>
      <c r="BU23" s="4"/>
    </row>
    <row r="24" spans="46:73">
      <c r="AT24" s="78"/>
      <c r="AX24" s="15"/>
      <c r="BB24" s="203"/>
      <c r="BP24"/>
      <c r="BQ24" s="1"/>
      <c r="BR24" s="1"/>
      <c r="BS24" s="10"/>
      <c r="BT24" s="10"/>
      <c r="BU24" s="10"/>
    </row>
    <row r="25" spans="46:73">
      <c r="AT25" s="78"/>
      <c r="AX25" s="15"/>
      <c r="BB25" s="203"/>
      <c r="BP25"/>
      <c r="BQ25" s="1"/>
      <c r="BR25" s="1"/>
      <c r="BS25" s="10"/>
      <c r="BT25" s="10"/>
      <c r="BU25" s="10"/>
    </row>
    <row r="26" spans="46:73">
      <c r="AT26" s="78"/>
      <c r="AX26" s="15"/>
      <c r="BB26" s="203"/>
      <c r="BP26"/>
      <c r="BQ26" s="1"/>
      <c r="BR26" s="1"/>
      <c r="BS26" s="10"/>
      <c r="BT26" s="10"/>
      <c r="BU26" s="10"/>
    </row>
    <row r="27" spans="46:73">
      <c r="AT27" s="78"/>
      <c r="AX27" s="15"/>
      <c r="BB27" s="203"/>
      <c r="BP27"/>
      <c r="BQ27" s="1"/>
      <c r="BR27" s="1"/>
      <c r="BS27" s="10"/>
      <c r="BT27" s="10"/>
      <c r="BU27" s="10"/>
    </row>
    <row r="28" spans="46:73">
      <c r="AT28" s="78"/>
      <c r="AX28" s="15"/>
      <c r="BB28" s="203"/>
      <c r="BP28"/>
      <c r="BQ28" s="1"/>
      <c r="BR28" s="1"/>
      <c r="BS28" s="10"/>
      <c r="BT28" s="10"/>
      <c r="BU28" s="10"/>
    </row>
    <row r="29" spans="46:73">
      <c r="AT29" s="78"/>
      <c r="AX29" s="15"/>
      <c r="BB29" s="203"/>
      <c r="BP29"/>
      <c r="BQ29" s="1"/>
      <c r="BR29" s="1"/>
      <c r="BS29" s="10"/>
      <c r="BT29" s="10"/>
      <c r="BU29" s="10"/>
    </row>
    <row r="30" spans="46:73">
      <c r="AT30" s="78"/>
      <c r="AX30" s="15"/>
      <c r="BB30" s="203"/>
      <c r="BP30"/>
      <c r="BQ30" s="1"/>
      <c r="BR30" s="1"/>
      <c r="BS30" s="10"/>
      <c r="BT30" s="10"/>
      <c r="BU30" s="10"/>
    </row>
    <row r="31" spans="46:73">
      <c r="AT31" s="78"/>
      <c r="AX31" s="15"/>
      <c r="BB31" s="203"/>
      <c r="BP31"/>
      <c r="BQ31" s="1"/>
      <c r="BR31" s="1"/>
      <c r="BS31" s="10"/>
      <c r="BT31" s="10"/>
      <c r="BU31" s="10"/>
    </row>
    <row r="32" spans="46:73">
      <c r="AT32" s="78"/>
      <c r="AX32" s="15"/>
      <c r="BB32" s="203"/>
      <c r="BP32"/>
      <c r="BQ32" s="1"/>
      <c r="BR32" s="1"/>
      <c r="BS32" s="10"/>
      <c r="BT32" s="10"/>
      <c r="BU32" s="10"/>
    </row>
    <row r="33" spans="46:73">
      <c r="AT33" s="78"/>
      <c r="AX33" s="15"/>
      <c r="BB33" s="203"/>
      <c r="BP33"/>
      <c r="BQ33" s="12"/>
      <c r="BR33" s="12"/>
      <c r="BS33" s="10"/>
      <c r="BT33" s="10"/>
      <c r="BU33" s="10"/>
    </row>
    <row r="34" spans="46:73" ht="16.5" customHeight="1">
      <c r="AT34" s="78"/>
      <c r="AX34" s="15"/>
      <c r="BB34" s="203"/>
      <c r="BP34"/>
      <c r="BQ34" s="12"/>
      <c r="BR34" s="12"/>
      <c r="BS34" s="10"/>
      <c r="BT34" s="10"/>
      <c r="BU34" s="10"/>
    </row>
    <row r="35" spans="46:73" ht="16.5" customHeight="1">
      <c r="AT35" s="78"/>
      <c r="AX35" s="15"/>
      <c r="BB35" s="203"/>
      <c r="BP35"/>
      <c r="BQ35" s="12"/>
      <c r="BR35" s="12"/>
      <c r="BS35" s="10"/>
      <c r="BT35" s="10"/>
      <c r="BU35" s="10"/>
    </row>
    <row r="36" spans="46:73">
      <c r="AT36" s="78"/>
      <c r="AX36" s="15"/>
      <c r="BB36" s="203"/>
      <c r="BP36"/>
      <c r="BQ36" s="12"/>
      <c r="BR36" s="12"/>
      <c r="BS36" s="10"/>
      <c r="BT36" s="10"/>
      <c r="BU36" s="10"/>
    </row>
    <row r="37" spans="46:73" ht="17.25" customHeight="1">
      <c r="AT37" s="78"/>
      <c r="AX37" s="15"/>
      <c r="BB37" s="203"/>
      <c r="BP37"/>
      <c r="BQ37" s="12"/>
      <c r="BR37" s="12"/>
      <c r="BS37" s="10"/>
      <c r="BT37" s="10"/>
      <c r="BU37" s="10"/>
    </row>
    <row r="38" spans="46:73">
      <c r="AT38" s="78"/>
      <c r="AX38" s="15"/>
      <c r="BB38" s="203"/>
      <c r="BP38"/>
      <c r="BQ38"/>
      <c r="BR38"/>
    </row>
    <row r="39" spans="46:73">
      <c r="AT39" s="78"/>
      <c r="AX39" s="15"/>
      <c r="BB39" s="203"/>
      <c r="BP39"/>
      <c r="BQ39"/>
      <c r="BR39"/>
    </row>
    <row r="40" spans="46:73">
      <c r="AT40" s="78"/>
      <c r="AX40" s="15"/>
      <c r="BB40" s="203"/>
      <c r="BP40"/>
      <c r="BQ40"/>
      <c r="BR40"/>
    </row>
    <row r="41" spans="46:73">
      <c r="AT41" s="78"/>
      <c r="AX41" s="15"/>
      <c r="BB41" s="203"/>
      <c r="BP41"/>
      <c r="BQ41"/>
      <c r="BR41"/>
    </row>
    <row r="42" spans="46:73">
      <c r="AT42" s="78"/>
      <c r="AX42" s="15"/>
      <c r="BB42" s="203"/>
      <c r="BP42"/>
      <c r="BQ42"/>
      <c r="BR42"/>
    </row>
    <row r="43" spans="46:73">
      <c r="AT43" s="78"/>
      <c r="AX43" s="15"/>
      <c r="BB43" s="203"/>
      <c r="BP43"/>
      <c r="BQ43"/>
      <c r="BR43"/>
    </row>
    <row r="44" spans="46:73">
      <c r="AT44" s="78"/>
      <c r="AX44" s="15"/>
      <c r="BB44" s="203"/>
      <c r="BP44"/>
      <c r="BQ44"/>
      <c r="BR44"/>
    </row>
    <row r="45" spans="46:73">
      <c r="AT45" s="78"/>
      <c r="AX45" s="15"/>
      <c r="BB45" s="203"/>
      <c r="BP45"/>
      <c r="BQ45"/>
      <c r="BR45"/>
    </row>
    <row r="46" spans="46:73">
      <c r="AT46" s="78"/>
      <c r="AX46" s="15"/>
      <c r="BB46" s="203"/>
      <c r="BP46"/>
      <c r="BQ46"/>
      <c r="BR46"/>
    </row>
    <row r="47" spans="46:73">
      <c r="AT47" s="78"/>
      <c r="AX47" s="15"/>
      <c r="BB47" s="203"/>
      <c r="BP47"/>
      <c r="BQ47"/>
      <c r="BR47"/>
    </row>
    <row r="48" spans="46:73">
      <c r="AT48" s="78"/>
      <c r="AX48" s="15"/>
      <c r="BB48" s="203"/>
      <c r="BP48"/>
      <c r="BQ48"/>
      <c r="BR48"/>
    </row>
    <row r="49" spans="46:70">
      <c r="AT49" s="78"/>
      <c r="AX49" s="15"/>
      <c r="BB49" s="203"/>
      <c r="BP49"/>
      <c r="BQ49"/>
      <c r="BR49"/>
    </row>
    <row r="50" spans="46:70">
      <c r="AT50" s="78"/>
      <c r="AX50" s="15"/>
      <c r="BB50" s="203"/>
      <c r="BP50"/>
      <c r="BQ50"/>
      <c r="BR50"/>
    </row>
    <row r="51" spans="46:70">
      <c r="AT51" s="78"/>
      <c r="AX51" s="15"/>
      <c r="BB51" s="203"/>
      <c r="BP51"/>
      <c r="BQ51"/>
      <c r="BR51"/>
    </row>
    <row r="52" spans="46:70">
      <c r="AT52" s="78"/>
      <c r="AX52" s="15"/>
      <c r="BB52" s="203"/>
      <c r="BP52"/>
      <c r="BQ52"/>
      <c r="BR52"/>
    </row>
    <row r="53" spans="46:70">
      <c r="AT53" s="78"/>
      <c r="AX53" s="15"/>
      <c r="BB53" s="203"/>
      <c r="BP53"/>
      <c r="BQ53"/>
      <c r="BR53"/>
    </row>
    <row r="54" spans="46:70">
      <c r="AT54" s="78"/>
      <c r="AX54" s="15"/>
      <c r="BB54" s="203"/>
      <c r="BP54"/>
      <c r="BQ54"/>
      <c r="BR54"/>
    </row>
    <row r="55" spans="46:70">
      <c r="AT55" s="78"/>
      <c r="AX55" s="15"/>
      <c r="BB55" s="203"/>
      <c r="BP55"/>
      <c r="BQ55"/>
      <c r="BR55"/>
    </row>
    <row r="56" spans="46:70">
      <c r="AT56" s="78"/>
      <c r="AX56" s="15"/>
      <c r="BB56" s="203"/>
      <c r="BP56"/>
      <c r="BQ56"/>
      <c r="BR56"/>
    </row>
    <row r="57" spans="46:70">
      <c r="AT57" s="78"/>
      <c r="AX57" s="15"/>
      <c r="BB57" s="203"/>
      <c r="BP57"/>
      <c r="BQ57"/>
      <c r="BR57"/>
    </row>
    <row r="58" spans="46:70">
      <c r="AT58" s="78"/>
      <c r="AX58" s="15"/>
      <c r="BB58" s="203"/>
      <c r="BP58"/>
      <c r="BQ58"/>
      <c r="BR58"/>
    </row>
    <row r="59" spans="46:70">
      <c r="AT59" s="78"/>
      <c r="AX59" s="15"/>
      <c r="BB59" s="203"/>
      <c r="BP59"/>
      <c r="BQ59"/>
      <c r="BR59"/>
    </row>
    <row r="60" spans="46:70">
      <c r="AT60" s="78"/>
      <c r="AX60" s="15"/>
      <c r="BB60" s="203"/>
      <c r="BP60"/>
      <c r="BQ60"/>
      <c r="BR60"/>
    </row>
    <row r="61" spans="46:70">
      <c r="AT61" s="78"/>
      <c r="AX61" s="15"/>
      <c r="BB61" s="203"/>
      <c r="BP61"/>
      <c r="BQ61"/>
      <c r="BR61"/>
    </row>
    <row r="62" spans="46:70">
      <c r="AT62" s="78"/>
      <c r="AX62" s="15"/>
      <c r="BB62" s="203"/>
      <c r="BP62"/>
      <c r="BQ62"/>
      <c r="BR62"/>
    </row>
    <row r="63" spans="46:70">
      <c r="AT63" s="78"/>
      <c r="AX63" s="15"/>
      <c r="BB63" s="203"/>
      <c r="BP63"/>
      <c r="BQ63"/>
      <c r="BR63"/>
    </row>
    <row r="64" spans="46:70">
      <c r="AT64" s="78"/>
      <c r="AX64" s="15"/>
      <c r="BB64" s="203"/>
      <c r="BP64"/>
      <c r="BQ64"/>
      <c r="BR64"/>
    </row>
    <row r="65" spans="46:70">
      <c r="AT65" s="78"/>
      <c r="AX65" s="15"/>
      <c r="BB65" s="203"/>
      <c r="BP65"/>
      <c r="BQ65"/>
      <c r="BR65"/>
    </row>
    <row r="66" spans="46:70">
      <c r="AT66" s="78"/>
      <c r="AX66" s="15"/>
      <c r="BB66" s="203"/>
      <c r="BP66"/>
      <c r="BQ66"/>
      <c r="BR66"/>
    </row>
    <row r="67" spans="46:70">
      <c r="AT67" s="78"/>
      <c r="AX67" s="15"/>
      <c r="BB67" s="203"/>
      <c r="BP67"/>
      <c r="BQ67"/>
      <c r="BR67"/>
    </row>
    <row r="68" spans="46:70">
      <c r="AT68" s="78"/>
      <c r="AX68" s="15"/>
      <c r="BB68" s="203"/>
      <c r="BP68"/>
      <c r="BQ68"/>
      <c r="BR68"/>
    </row>
    <row r="69" spans="46:70">
      <c r="AT69" s="78"/>
      <c r="AX69" s="15"/>
      <c r="BB69" s="203"/>
      <c r="BP69"/>
      <c r="BQ69"/>
      <c r="BR69"/>
    </row>
    <row r="70" spans="46:70">
      <c r="AT70" s="78"/>
      <c r="AX70" s="15"/>
      <c r="BB70" s="203"/>
      <c r="BP70"/>
      <c r="BQ70"/>
      <c r="BR70"/>
    </row>
    <row r="71" spans="46:70">
      <c r="AT71" s="78"/>
      <c r="AX71" s="15"/>
      <c r="BB71" s="203"/>
      <c r="BP71"/>
      <c r="BQ71"/>
      <c r="BR71"/>
    </row>
    <row r="72" spans="46:70">
      <c r="AT72" s="78"/>
      <c r="AX72" s="15"/>
      <c r="BB72" s="203"/>
      <c r="BP72"/>
      <c r="BQ72"/>
      <c r="BR72"/>
    </row>
    <row r="73" spans="46:70">
      <c r="AT73" s="78"/>
      <c r="AX73" s="15"/>
      <c r="BB73" s="203"/>
      <c r="BP73"/>
      <c r="BQ73"/>
      <c r="BR73"/>
    </row>
    <row r="74" spans="46:70">
      <c r="AT74" s="78"/>
      <c r="AX74" s="15"/>
      <c r="BB74" s="203"/>
      <c r="BP74"/>
      <c r="BQ74"/>
      <c r="BR74"/>
    </row>
    <row r="75" spans="46:70">
      <c r="AT75" s="78"/>
      <c r="AX75" s="15"/>
      <c r="BB75" s="203"/>
      <c r="BP75"/>
      <c r="BQ75"/>
      <c r="BR75"/>
    </row>
    <row r="76" spans="46:70">
      <c r="AT76" s="78"/>
      <c r="AX76" s="15"/>
      <c r="BB76" s="203"/>
      <c r="BP76"/>
      <c r="BQ76"/>
      <c r="BR76"/>
    </row>
    <row r="77" spans="46:70">
      <c r="AT77" s="78"/>
      <c r="AX77" s="15"/>
      <c r="BB77" s="203"/>
      <c r="BP77"/>
      <c r="BQ77"/>
      <c r="BR77"/>
    </row>
    <row r="78" spans="46:70">
      <c r="AT78" s="78"/>
      <c r="AX78" s="15"/>
      <c r="BB78" s="203"/>
      <c r="BP78"/>
      <c r="BQ78"/>
      <c r="BR78"/>
    </row>
    <row r="79" spans="46:70">
      <c r="AT79" s="78"/>
      <c r="AX79" s="15"/>
      <c r="BB79" s="203"/>
      <c r="BP79"/>
      <c r="BQ79"/>
      <c r="BR79"/>
    </row>
    <row r="80" spans="46:70">
      <c r="AT80" s="78"/>
      <c r="AX80" s="15"/>
      <c r="BB80" s="203"/>
      <c r="BP80"/>
      <c r="BQ80"/>
      <c r="BR80"/>
    </row>
    <row r="81" spans="46:70">
      <c r="AT81" s="78"/>
      <c r="AX81" s="15"/>
      <c r="BB81" s="203"/>
      <c r="BP81"/>
      <c r="BQ81"/>
      <c r="BR81"/>
    </row>
    <row r="82" spans="46:70">
      <c r="AT82" s="78"/>
      <c r="AX82" s="15"/>
      <c r="BB82" s="203"/>
      <c r="BP82"/>
      <c r="BQ82"/>
      <c r="BR82"/>
    </row>
    <row r="83" spans="46:70">
      <c r="AT83" s="78"/>
      <c r="AX83" s="15"/>
      <c r="BB83" s="203"/>
      <c r="BP83"/>
      <c r="BQ83"/>
      <c r="BR83"/>
    </row>
    <row r="84" spans="46:70">
      <c r="AT84" s="78"/>
      <c r="AX84" s="15"/>
      <c r="BB84" s="203"/>
      <c r="BP84"/>
      <c r="BQ84"/>
      <c r="BR84"/>
    </row>
    <row r="85" spans="46:70">
      <c r="AT85" s="78"/>
      <c r="AX85" s="15"/>
      <c r="BB85" s="203"/>
      <c r="BP85"/>
      <c r="BQ85"/>
      <c r="BR85"/>
    </row>
    <row r="86" spans="46:70">
      <c r="AT86" s="78"/>
      <c r="AX86" s="15"/>
      <c r="BB86" s="203"/>
      <c r="BP86"/>
      <c r="BQ86"/>
      <c r="BR86"/>
    </row>
    <row r="87" spans="46:70">
      <c r="AT87" s="78"/>
      <c r="AX87" s="15"/>
      <c r="BB87" s="203"/>
      <c r="BP87"/>
      <c r="BQ87"/>
      <c r="BR87"/>
    </row>
    <row r="88" spans="46:70">
      <c r="AT88" s="78"/>
      <c r="AX88" s="15"/>
      <c r="BB88" s="203"/>
      <c r="BP88"/>
      <c r="BQ88"/>
      <c r="BR88"/>
    </row>
    <row r="89" spans="46:70">
      <c r="AT89" s="78"/>
      <c r="AX89" s="15"/>
      <c r="BB89" s="203"/>
      <c r="BP89"/>
      <c r="BQ89"/>
      <c r="BR89"/>
    </row>
    <row r="90" spans="46:70">
      <c r="AT90" s="78"/>
      <c r="AX90" s="15"/>
      <c r="BB90" s="203"/>
      <c r="BP90"/>
      <c r="BQ90"/>
      <c r="BR90"/>
    </row>
    <row r="91" spans="46:70">
      <c r="AT91" s="78"/>
      <c r="AX91" s="15"/>
      <c r="BB91" s="203"/>
      <c r="BP91"/>
      <c r="BQ91"/>
      <c r="BR91"/>
    </row>
    <row r="92" spans="46:70">
      <c r="AT92" s="78"/>
      <c r="AX92" s="15"/>
      <c r="BB92" s="203"/>
      <c r="BP92"/>
      <c r="BQ92"/>
      <c r="BR92"/>
    </row>
    <row r="93" spans="46:70">
      <c r="AT93" s="78"/>
      <c r="AX93" s="15"/>
      <c r="BB93" s="203"/>
      <c r="BP93"/>
      <c r="BQ93"/>
      <c r="BR93"/>
    </row>
    <row r="94" spans="46:70">
      <c r="AT94" s="78"/>
      <c r="AX94" s="15"/>
      <c r="BB94" s="203"/>
      <c r="BP94"/>
      <c r="BQ94"/>
      <c r="BR94"/>
    </row>
    <row r="95" spans="46:70">
      <c r="AT95" s="78"/>
      <c r="AX95" s="15"/>
      <c r="BB95" s="203"/>
      <c r="BP95"/>
      <c r="BQ95"/>
      <c r="BR95"/>
    </row>
    <row r="96" spans="46:70">
      <c r="AT96" s="78"/>
      <c r="AX96" s="15"/>
      <c r="BB96" s="203"/>
      <c r="BP96"/>
      <c r="BQ96"/>
      <c r="BR96"/>
    </row>
    <row r="97" spans="46:70">
      <c r="AT97" s="78"/>
      <c r="AX97" s="15"/>
      <c r="BB97" s="203"/>
      <c r="BP97"/>
      <c r="BQ97"/>
      <c r="BR97"/>
    </row>
    <row r="98" spans="46:70">
      <c r="AT98" s="78"/>
      <c r="AX98" s="15"/>
      <c r="BB98" s="203"/>
      <c r="BP98"/>
      <c r="BQ98"/>
      <c r="BR98"/>
    </row>
    <row r="99" spans="46:70">
      <c r="AT99" s="78"/>
      <c r="AX99" s="15"/>
      <c r="BB99" s="203"/>
      <c r="BP99"/>
      <c r="BQ99"/>
      <c r="BR99"/>
    </row>
    <row r="100" spans="46:70">
      <c r="AT100" s="78"/>
      <c r="AX100" s="15"/>
      <c r="BB100" s="203"/>
      <c r="BP100"/>
      <c r="BQ100"/>
      <c r="BR100"/>
    </row>
    <row r="101" spans="46:70">
      <c r="AT101" s="78"/>
      <c r="AX101" s="15"/>
      <c r="BB101" s="203"/>
      <c r="BP101"/>
      <c r="BQ101"/>
      <c r="BR101"/>
    </row>
    <row r="102" spans="46:70">
      <c r="AT102" s="78"/>
      <c r="AX102" s="15"/>
      <c r="BB102" s="203"/>
      <c r="BP102"/>
      <c r="BQ102"/>
      <c r="BR102"/>
    </row>
    <row r="103" spans="46:70">
      <c r="AT103" s="78"/>
      <c r="AX103" s="15"/>
      <c r="BB103" s="203"/>
      <c r="BP103"/>
      <c r="BQ103"/>
      <c r="BR103"/>
    </row>
    <row r="104" spans="46:70">
      <c r="AT104" s="78"/>
      <c r="AX104" s="15"/>
      <c r="BB104" s="203"/>
      <c r="BP104"/>
      <c r="BQ104"/>
      <c r="BR104"/>
    </row>
    <row r="105" spans="46:70">
      <c r="AT105" s="78"/>
      <c r="AX105" s="15"/>
      <c r="BB105" s="203"/>
      <c r="BP105"/>
      <c r="BQ105"/>
      <c r="BR105"/>
    </row>
    <row r="106" spans="46:70">
      <c r="AT106" s="78"/>
      <c r="AX106" s="15"/>
      <c r="BB106" s="203"/>
      <c r="BP106"/>
      <c r="BQ106"/>
      <c r="BR106"/>
    </row>
    <row r="107" spans="46:70">
      <c r="AT107" s="78"/>
      <c r="AX107" s="15"/>
      <c r="BB107" s="203"/>
      <c r="BP107"/>
      <c r="BQ107"/>
      <c r="BR107"/>
    </row>
    <row r="108" spans="46:70">
      <c r="AT108" s="78"/>
      <c r="AX108" s="15"/>
      <c r="BB108" s="203"/>
      <c r="BP108"/>
      <c r="BQ108"/>
      <c r="BR108"/>
    </row>
    <row r="109" spans="46:70">
      <c r="AT109" s="78"/>
      <c r="AX109" s="15"/>
      <c r="BB109" s="203"/>
      <c r="BP109"/>
      <c r="BQ109"/>
      <c r="BR109"/>
    </row>
    <row r="110" spans="46:70">
      <c r="AT110" s="78"/>
      <c r="AX110" s="15"/>
      <c r="BB110" s="203"/>
      <c r="BP110"/>
      <c r="BQ110"/>
      <c r="BR110"/>
    </row>
    <row r="111" spans="46:70">
      <c r="AT111" s="78"/>
      <c r="AX111" s="15"/>
      <c r="BB111" s="203"/>
      <c r="BP111"/>
      <c r="BQ111"/>
      <c r="BR111"/>
    </row>
    <row r="112" spans="46:70">
      <c r="AT112" s="78"/>
      <c r="AX112" s="15"/>
      <c r="BB112" s="203"/>
      <c r="BP112"/>
      <c r="BQ112"/>
      <c r="BR112"/>
    </row>
    <row r="113" spans="46:70">
      <c r="AT113" s="78"/>
      <c r="AX113" s="15"/>
      <c r="BB113" s="203"/>
      <c r="BP113"/>
      <c r="BQ113"/>
      <c r="BR113"/>
    </row>
    <row r="114" spans="46:70">
      <c r="AT114" s="78"/>
      <c r="AX114" s="15"/>
      <c r="BB114" s="203"/>
      <c r="BP114"/>
      <c r="BQ114"/>
      <c r="BR114"/>
    </row>
    <row r="115" spans="46:70">
      <c r="AT115" s="78"/>
      <c r="AX115" s="15"/>
      <c r="BB115" s="203"/>
      <c r="BP115"/>
      <c r="BQ115"/>
      <c r="BR115"/>
    </row>
    <row r="116" spans="46:70">
      <c r="AT116" s="78"/>
      <c r="AX116" s="15"/>
      <c r="BB116" s="203"/>
      <c r="BP116"/>
      <c r="BQ116"/>
      <c r="BR116"/>
    </row>
    <row r="117" spans="46:70">
      <c r="AT117" s="78"/>
      <c r="AX117" s="15"/>
      <c r="BB117" s="203"/>
      <c r="BP117"/>
      <c r="BQ117"/>
      <c r="BR117"/>
    </row>
    <row r="118" spans="46:70">
      <c r="AT118" s="78"/>
      <c r="AX118" s="15"/>
      <c r="BB118" s="203"/>
      <c r="BP118"/>
      <c r="BQ118"/>
      <c r="BR118"/>
    </row>
    <row r="119" spans="46:70">
      <c r="AT119" s="78"/>
      <c r="AX119" s="15"/>
      <c r="BB119" s="203"/>
      <c r="BP119"/>
      <c r="BQ119"/>
      <c r="BR119"/>
    </row>
    <row r="120" spans="46:70">
      <c r="AT120" s="78"/>
      <c r="AX120" s="15"/>
      <c r="BB120" s="203"/>
      <c r="BP120"/>
      <c r="BQ120"/>
      <c r="BR120"/>
    </row>
    <row r="121" spans="46:70">
      <c r="AT121" s="78"/>
      <c r="AX121" s="15"/>
      <c r="BB121" s="203"/>
      <c r="BP121"/>
      <c r="BQ121"/>
      <c r="BR121"/>
    </row>
    <row r="122" spans="46:70">
      <c r="AT122" s="78"/>
      <c r="AX122" s="15"/>
      <c r="BB122" s="203"/>
      <c r="BP122"/>
      <c r="BQ122"/>
      <c r="BR122"/>
    </row>
    <row r="123" spans="46:70">
      <c r="AT123" s="78"/>
      <c r="AX123" s="15"/>
      <c r="BB123" s="203"/>
      <c r="BP123"/>
      <c r="BQ123"/>
      <c r="BR123"/>
    </row>
    <row r="124" spans="46:70">
      <c r="AT124" s="78"/>
      <c r="AX124" s="15"/>
      <c r="BB124" s="203"/>
      <c r="BP124"/>
      <c r="BQ124"/>
      <c r="BR124"/>
    </row>
    <row r="125" spans="46:70">
      <c r="AT125" s="78"/>
      <c r="AX125" s="15"/>
      <c r="BB125" s="203"/>
      <c r="BP125"/>
      <c r="BQ125"/>
      <c r="BR125"/>
    </row>
    <row r="126" spans="46:70">
      <c r="AT126" s="78"/>
      <c r="AX126" s="15"/>
      <c r="BB126" s="203"/>
      <c r="BP126"/>
      <c r="BQ126"/>
      <c r="BR126"/>
    </row>
    <row r="127" spans="46:70">
      <c r="AT127" s="78"/>
      <c r="AX127" s="15"/>
      <c r="BB127" s="203"/>
      <c r="BP127"/>
      <c r="BQ127"/>
      <c r="BR127"/>
    </row>
    <row r="128" spans="46:70">
      <c r="AT128" s="78"/>
      <c r="AX128" s="15"/>
      <c r="BB128" s="203"/>
      <c r="BP128"/>
      <c r="BQ128"/>
      <c r="BR128"/>
    </row>
    <row r="129" spans="46:70">
      <c r="AT129" s="78"/>
      <c r="AX129" s="15"/>
      <c r="BB129" s="203"/>
      <c r="BP129"/>
      <c r="BQ129"/>
      <c r="BR129"/>
    </row>
    <row r="130" spans="46:70">
      <c r="AT130" s="78"/>
      <c r="AX130" s="15"/>
      <c r="BB130" s="203"/>
      <c r="BP130"/>
      <c r="BQ130"/>
      <c r="BR130"/>
    </row>
    <row r="131" spans="46:70">
      <c r="AT131" s="78"/>
      <c r="AX131" s="15"/>
      <c r="BB131" s="203"/>
      <c r="BP131"/>
      <c r="BQ131"/>
      <c r="BR131"/>
    </row>
    <row r="132" spans="46:70">
      <c r="AT132" s="78"/>
      <c r="AX132" s="15"/>
      <c r="BB132" s="203"/>
      <c r="BP132"/>
      <c r="BQ132"/>
      <c r="BR132"/>
    </row>
    <row r="133" spans="46:70">
      <c r="AT133" s="78"/>
      <c r="AX133" s="15"/>
      <c r="BB133" s="203"/>
      <c r="BP133"/>
      <c r="BQ133"/>
      <c r="BR133"/>
    </row>
    <row r="134" spans="46:70">
      <c r="AT134" s="78"/>
      <c r="AX134" s="15"/>
      <c r="BB134" s="203"/>
      <c r="BP134"/>
      <c r="BQ134"/>
      <c r="BR134"/>
    </row>
    <row r="135" spans="46:70">
      <c r="AT135" s="78"/>
      <c r="AX135" s="15"/>
      <c r="BB135" s="203"/>
      <c r="BP135"/>
      <c r="BQ135"/>
      <c r="BR135"/>
    </row>
    <row r="136" spans="46:70">
      <c r="AT136" s="78"/>
      <c r="AX136" s="15"/>
      <c r="BB136" s="203"/>
      <c r="BP136"/>
      <c r="BQ136"/>
      <c r="BR136"/>
    </row>
    <row r="137" spans="46:70">
      <c r="AT137" s="78"/>
      <c r="AX137" s="15"/>
      <c r="BB137" s="203"/>
      <c r="BP137"/>
      <c r="BQ137"/>
      <c r="BR137"/>
    </row>
    <row r="138" spans="46:70">
      <c r="AT138" s="78"/>
      <c r="AX138" s="15"/>
      <c r="BB138" s="203"/>
      <c r="BP138"/>
      <c r="BQ138"/>
      <c r="BR138"/>
    </row>
    <row r="139" spans="46:70">
      <c r="AT139" s="78"/>
      <c r="AX139" s="15"/>
      <c r="BB139" s="203"/>
      <c r="BP139"/>
      <c r="BQ139"/>
      <c r="BR139"/>
    </row>
    <row r="140" spans="46:70">
      <c r="AT140" s="78"/>
      <c r="AX140" s="15"/>
      <c r="BB140" s="203"/>
      <c r="BP140"/>
      <c r="BQ140"/>
      <c r="BR140"/>
    </row>
    <row r="141" spans="46:70">
      <c r="AT141" s="78"/>
      <c r="AX141" s="15"/>
      <c r="BB141" s="203"/>
      <c r="BP141"/>
      <c r="BQ141"/>
      <c r="BR141"/>
    </row>
    <row r="142" spans="46:70">
      <c r="AT142" s="78"/>
      <c r="AX142" s="15"/>
      <c r="BB142" s="203"/>
      <c r="BP142"/>
      <c r="BQ142"/>
      <c r="BR142"/>
    </row>
    <row r="143" spans="46:70">
      <c r="AT143" s="78"/>
      <c r="AX143" s="15"/>
      <c r="BB143" s="203"/>
      <c r="BP143"/>
      <c r="BQ143"/>
      <c r="BR143"/>
    </row>
    <row r="144" spans="46:70">
      <c r="AT144" s="78"/>
      <c r="AX144" s="15"/>
      <c r="BB144" s="203"/>
      <c r="BP144"/>
      <c r="BQ144"/>
      <c r="BR144"/>
    </row>
    <row r="145" spans="46:70">
      <c r="AT145" s="78"/>
      <c r="AX145" s="15"/>
      <c r="BB145" s="203"/>
      <c r="BP145"/>
      <c r="BQ145"/>
      <c r="BR145"/>
    </row>
    <row r="146" spans="46:70">
      <c r="AT146" s="78"/>
      <c r="AX146" s="15"/>
      <c r="BB146" s="203"/>
      <c r="BP146"/>
      <c r="BQ146"/>
      <c r="BR146"/>
    </row>
    <row r="147" spans="46:70">
      <c r="AT147" s="78"/>
      <c r="AX147" s="15"/>
      <c r="BB147" s="203"/>
      <c r="BP147"/>
      <c r="BQ147"/>
      <c r="BR147"/>
    </row>
    <row r="148" spans="46:70">
      <c r="AT148" s="78"/>
      <c r="AX148" s="15"/>
      <c r="BB148" s="203"/>
      <c r="BP148"/>
      <c r="BQ148"/>
      <c r="BR148"/>
    </row>
    <row r="149" spans="46:70">
      <c r="AT149" s="78"/>
      <c r="AX149" s="15"/>
      <c r="BB149" s="203"/>
      <c r="BP149"/>
      <c r="BQ149"/>
      <c r="BR149"/>
    </row>
    <row r="150" spans="46:70">
      <c r="AT150" s="78"/>
      <c r="AX150" s="15"/>
      <c r="BB150" s="203"/>
      <c r="BP150"/>
      <c r="BQ150"/>
      <c r="BR150"/>
    </row>
    <row r="151" spans="46:70">
      <c r="AT151" s="78"/>
      <c r="AX151" s="15"/>
      <c r="BB151" s="203"/>
      <c r="BP151"/>
      <c r="BQ151"/>
      <c r="BR151"/>
    </row>
    <row r="152" spans="46:70">
      <c r="AT152" s="78"/>
      <c r="AX152" s="15"/>
      <c r="BB152" s="203"/>
      <c r="BP152"/>
      <c r="BQ152"/>
      <c r="BR152"/>
    </row>
    <row r="153" spans="46:70">
      <c r="AT153" s="78"/>
      <c r="AX153" s="15"/>
      <c r="BB153" s="203"/>
      <c r="BP153"/>
      <c r="BQ153"/>
      <c r="BR153"/>
    </row>
    <row r="154" spans="46:70">
      <c r="AT154" s="78"/>
      <c r="AX154" s="15"/>
      <c r="BB154" s="203"/>
      <c r="BP154"/>
      <c r="BQ154"/>
      <c r="BR154"/>
    </row>
    <row r="155" spans="46:70">
      <c r="AT155" s="78"/>
      <c r="AX155" s="15"/>
      <c r="BB155" s="203"/>
      <c r="BP155"/>
      <c r="BQ155"/>
      <c r="BR155"/>
    </row>
    <row r="156" spans="46:70">
      <c r="AT156" s="78"/>
      <c r="AX156" s="15"/>
      <c r="BB156" s="203"/>
      <c r="BP156"/>
      <c r="BQ156"/>
      <c r="BR156"/>
    </row>
    <row r="157" spans="46:70">
      <c r="AT157" s="78"/>
      <c r="AX157" s="15"/>
      <c r="BB157" s="203"/>
      <c r="BP157"/>
      <c r="BQ157"/>
      <c r="BR157"/>
    </row>
    <row r="158" spans="46:70">
      <c r="AT158" s="78"/>
      <c r="AX158" s="15"/>
      <c r="BB158" s="203"/>
      <c r="BP158"/>
      <c r="BQ158"/>
      <c r="BR158"/>
    </row>
    <row r="159" spans="46:70">
      <c r="AT159" s="78"/>
      <c r="AX159" s="15"/>
      <c r="BB159" s="203"/>
      <c r="BP159"/>
      <c r="BQ159"/>
      <c r="BR159"/>
    </row>
    <row r="160" spans="46:70">
      <c r="AT160" s="78"/>
      <c r="AX160" s="15"/>
      <c r="BB160" s="203"/>
      <c r="BP160"/>
      <c r="BQ160"/>
      <c r="BR160"/>
    </row>
    <row r="161" spans="46:70">
      <c r="AT161" s="78"/>
      <c r="AX161" s="15"/>
      <c r="BB161" s="203"/>
      <c r="BP161"/>
      <c r="BQ161"/>
      <c r="BR161"/>
    </row>
    <row r="162" spans="46:70">
      <c r="AT162" s="78"/>
      <c r="AX162" s="15"/>
      <c r="BB162" s="203"/>
      <c r="BP162"/>
      <c r="BQ162"/>
      <c r="BR162"/>
    </row>
    <row r="163" spans="46:70">
      <c r="AT163" s="78"/>
      <c r="AX163" s="15"/>
      <c r="BB163" s="203"/>
      <c r="BP163"/>
      <c r="BQ163"/>
      <c r="BR163"/>
    </row>
    <row r="164" spans="46:70">
      <c r="AT164" s="78"/>
      <c r="AX164" s="15"/>
      <c r="BB164" s="203"/>
      <c r="BP164"/>
      <c r="BQ164"/>
      <c r="BR164"/>
    </row>
    <row r="165" spans="46:70">
      <c r="AT165" s="78"/>
      <c r="AX165" s="15"/>
      <c r="BB165" s="203"/>
      <c r="BP165"/>
      <c r="BQ165"/>
      <c r="BR165"/>
    </row>
    <row r="166" spans="46:70">
      <c r="AT166" s="78"/>
      <c r="AX166" s="15"/>
      <c r="BB166" s="203"/>
      <c r="BP166"/>
      <c r="BQ166"/>
      <c r="BR166"/>
    </row>
    <row r="167" spans="46:70">
      <c r="AT167" s="78"/>
      <c r="AX167" s="15"/>
      <c r="BB167" s="203"/>
      <c r="BP167"/>
      <c r="BQ167"/>
      <c r="BR167"/>
    </row>
    <row r="168" spans="46:70">
      <c r="AT168" s="78"/>
      <c r="AX168" s="15"/>
      <c r="BB168" s="203"/>
      <c r="BP168"/>
      <c r="BQ168"/>
      <c r="BR168"/>
    </row>
    <row r="169" spans="46:70">
      <c r="AT169" s="78"/>
      <c r="AX169" s="15"/>
      <c r="BB169" s="203"/>
      <c r="BP169"/>
      <c r="BQ169"/>
      <c r="BR169"/>
    </row>
    <row r="170" spans="46:70">
      <c r="AT170" s="78"/>
      <c r="AX170" s="15"/>
      <c r="BB170" s="203"/>
      <c r="BP170"/>
      <c r="BQ170"/>
      <c r="BR170"/>
    </row>
    <row r="171" spans="46:70">
      <c r="AT171" s="78"/>
      <c r="AX171" s="15"/>
      <c r="BB171" s="203"/>
      <c r="BP171"/>
      <c r="BQ171"/>
      <c r="BR171"/>
    </row>
    <row r="172" spans="46:70">
      <c r="AT172" s="78"/>
      <c r="AX172" s="15"/>
      <c r="BB172" s="203"/>
      <c r="BP172"/>
      <c r="BQ172"/>
      <c r="BR172"/>
    </row>
    <row r="173" spans="46:70">
      <c r="AT173" s="78"/>
      <c r="AX173" s="15"/>
      <c r="BB173" s="203"/>
      <c r="BP173"/>
      <c r="BQ173"/>
      <c r="BR173"/>
    </row>
    <row r="174" spans="46:70">
      <c r="AT174" s="78"/>
      <c r="AX174" s="15"/>
      <c r="BB174" s="203"/>
      <c r="BP174"/>
      <c r="BQ174"/>
      <c r="BR174"/>
    </row>
    <row r="175" spans="46:70">
      <c r="AT175" s="78"/>
      <c r="AX175" s="15"/>
      <c r="BB175" s="203"/>
      <c r="BP175"/>
      <c r="BQ175"/>
      <c r="BR175"/>
    </row>
    <row r="176" spans="46:70">
      <c r="AT176" s="78"/>
      <c r="AX176" s="15"/>
      <c r="BB176" s="203"/>
      <c r="BP176"/>
      <c r="BQ176"/>
      <c r="BR176"/>
    </row>
    <row r="177" spans="46:70">
      <c r="AT177" s="78"/>
      <c r="AX177" s="15"/>
      <c r="BB177" s="203"/>
      <c r="BP177"/>
      <c r="BQ177"/>
      <c r="BR177"/>
    </row>
    <row r="178" spans="46:70">
      <c r="AT178" s="78"/>
      <c r="AX178" s="15"/>
      <c r="BB178" s="203"/>
      <c r="BP178"/>
      <c r="BQ178"/>
      <c r="BR178"/>
    </row>
    <row r="179" spans="46:70">
      <c r="AT179" s="78"/>
      <c r="AX179" s="15"/>
      <c r="BB179" s="203"/>
      <c r="BP179"/>
      <c r="BQ179"/>
      <c r="BR179"/>
    </row>
    <row r="180" spans="46:70">
      <c r="AT180" s="78"/>
      <c r="AX180" s="15"/>
      <c r="BB180" s="203"/>
      <c r="BP180"/>
      <c r="BQ180"/>
      <c r="BR180"/>
    </row>
    <row r="181" spans="46:70">
      <c r="AT181" s="78"/>
      <c r="AX181" s="15"/>
      <c r="BB181" s="203"/>
      <c r="BP181"/>
      <c r="BQ181"/>
      <c r="BR181"/>
    </row>
    <row r="182" spans="46:70">
      <c r="AT182" s="78"/>
      <c r="AX182" s="15"/>
      <c r="BB182" s="203"/>
      <c r="BP182"/>
      <c r="BQ182"/>
      <c r="BR182"/>
    </row>
    <row r="183" spans="46:70">
      <c r="AT183" s="78"/>
      <c r="AX183" s="15"/>
      <c r="BB183" s="203"/>
      <c r="BP183"/>
      <c r="BQ183"/>
      <c r="BR183"/>
    </row>
    <row r="184" spans="46:70">
      <c r="AT184" s="78"/>
      <c r="AX184" s="15"/>
      <c r="BB184" s="203"/>
      <c r="BP184"/>
      <c r="BQ184"/>
      <c r="BR184"/>
    </row>
    <row r="185" spans="46:70">
      <c r="AT185" s="78"/>
      <c r="AX185" s="15"/>
      <c r="BB185" s="203"/>
      <c r="BP185"/>
      <c r="BQ185"/>
      <c r="BR185"/>
    </row>
    <row r="186" spans="46:70">
      <c r="AT186" s="78"/>
      <c r="AX186" s="15"/>
      <c r="BB186" s="203"/>
      <c r="BP186"/>
      <c r="BQ186"/>
      <c r="BR186"/>
    </row>
    <row r="187" spans="46:70">
      <c r="AT187" s="78"/>
      <c r="AX187" s="15"/>
      <c r="BB187" s="203"/>
      <c r="BP187"/>
      <c r="BQ187"/>
      <c r="BR187"/>
    </row>
    <row r="188" spans="46:70">
      <c r="AT188" s="78"/>
      <c r="AX188" s="15"/>
      <c r="BB188" s="203"/>
      <c r="BP188"/>
      <c r="BQ188"/>
      <c r="BR188"/>
    </row>
    <row r="189" spans="46:70">
      <c r="AT189" s="78"/>
      <c r="AX189" s="15"/>
      <c r="BB189" s="203"/>
      <c r="BP189"/>
      <c r="BQ189"/>
      <c r="BR189"/>
    </row>
    <row r="190" spans="46:70">
      <c r="AT190" s="78"/>
      <c r="AX190" s="15"/>
      <c r="BB190" s="203"/>
      <c r="BP190"/>
      <c r="BQ190"/>
      <c r="BR190"/>
    </row>
    <row r="191" spans="46:70">
      <c r="AT191" s="78"/>
      <c r="AX191" s="15"/>
      <c r="BB191" s="203"/>
      <c r="BP191"/>
      <c r="BQ191"/>
      <c r="BR191"/>
    </row>
    <row r="192" spans="46:70">
      <c r="AT192" s="78"/>
      <c r="AX192" s="15"/>
      <c r="BB192" s="203"/>
      <c r="BP192"/>
      <c r="BQ192"/>
      <c r="BR192"/>
    </row>
    <row r="193" spans="46:70">
      <c r="AT193" s="78"/>
      <c r="AX193" s="15"/>
      <c r="BB193" s="203"/>
      <c r="BP193"/>
      <c r="BQ193"/>
      <c r="BR193"/>
    </row>
    <row r="194" spans="46:70">
      <c r="AT194" s="78"/>
      <c r="AX194" s="15"/>
      <c r="BB194" s="203"/>
      <c r="BP194"/>
      <c r="BQ194"/>
      <c r="BR194"/>
    </row>
    <row r="195" spans="46:70">
      <c r="AT195" s="78"/>
      <c r="AX195" s="15"/>
      <c r="BB195" s="203"/>
      <c r="BP195"/>
      <c r="BQ195"/>
      <c r="BR195"/>
    </row>
    <row r="196" spans="46:70">
      <c r="AT196" s="78"/>
      <c r="AX196" s="15"/>
      <c r="BB196" s="203"/>
      <c r="BP196"/>
      <c r="BQ196"/>
      <c r="BR196"/>
    </row>
    <row r="197" spans="46:70">
      <c r="AT197" s="78"/>
      <c r="AX197" s="15"/>
      <c r="BB197" s="203"/>
      <c r="BP197"/>
      <c r="BQ197"/>
      <c r="BR197"/>
    </row>
    <row r="198" spans="46:70">
      <c r="AT198" s="78"/>
      <c r="AX198" s="15"/>
      <c r="BB198" s="203"/>
      <c r="BP198"/>
      <c r="BQ198"/>
      <c r="BR198"/>
    </row>
    <row r="199" spans="46:70">
      <c r="AT199" s="78"/>
      <c r="AX199" s="15"/>
      <c r="BB199" s="203"/>
    </row>
    <row r="200" spans="46:70">
      <c r="AT200" s="78"/>
      <c r="AX200" s="15"/>
      <c r="BB200" s="203"/>
    </row>
    <row r="201" spans="46:70">
      <c r="AT201" s="78"/>
      <c r="AX201" s="15"/>
      <c r="BB201" s="203"/>
    </row>
    <row r="202" spans="46:70">
      <c r="AT202" s="78"/>
      <c r="AX202" s="15"/>
      <c r="BB202" s="203"/>
    </row>
    <row r="203" spans="46:70">
      <c r="AT203" s="78"/>
      <c r="AX203" s="15"/>
      <c r="BB203" s="203"/>
    </row>
    <row r="204" spans="46:70">
      <c r="AT204" s="78"/>
      <c r="AX204" s="15"/>
      <c r="BB204" s="203"/>
    </row>
    <row r="205" spans="46:70">
      <c r="AT205" s="78"/>
      <c r="AX205" s="15"/>
      <c r="BB205" s="203"/>
    </row>
    <row r="206" spans="46:70">
      <c r="AT206" s="78"/>
      <c r="AX206" s="15"/>
      <c r="BB206" s="203"/>
    </row>
    <row r="207" spans="46:70">
      <c r="AT207" s="78"/>
      <c r="AX207" s="15"/>
      <c r="BB207" s="203"/>
    </row>
    <row r="208" spans="46:70">
      <c r="AT208" s="78"/>
      <c r="AX208" s="15"/>
      <c r="BB208" s="203"/>
    </row>
    <row r="209" spans="46:54">
      <c r="AT209" s="78"/>
      <c r="AX209" s="15"/>
      <c r="BB209" s="203"/>
    </row>
    <row r="210" spans="46:54">
      <c r="AT210" s="78"/>
      <c r="AX210" s="15"/>
      <c r="BB210" s="203"/>
    </row>
    <row r="211" spans="46:54">
      <c r="AT211" s="78"/>
      <c r="AX211" s="15"/>
      <c r="BB211" s="203"/>
    </row>
    <row r="212" spans="46:54">
      <c r="AT212" s="78"/>
      <c r="AX212" s="15"/>
      <c r="BB212" s="203"/>
    </row>
    <row r="213" spans="46:54">
      <c r="AT213" s="78"/>
      <c r="AX213" s="15"/>
      <c r="BB213" s="203"/>
    </row>
    <row r="214" spans="46:54">
      <c r="AT214" s="78"/>
      <c r="AX214" s="15"/>
      <c r="BB214" s="203"/>
    </row>
    <row r="215" spans="46:54">
      <c r="AT215" s="78"/>
      <c r="AX215" s="15"/>
      <c r="BB215" s="203"/>
    </row>
    <row r="216" spans="46:54">
      <c r="AT216" s="78"/>
      <c r="AX216" s="15"/>
      <c r="BB216" s="203"/>
    </row>
    <row r="217" spans="46:54">
      <c r="AT217" s="78"/>
      <c r="AX217" s="15"/>
      <c r="BB217" s="203"/>
    </row>
    <row r="218" spans="46:54">
      <c r="AT218" s="78"/>
      <c r="AX218" s="15"/>
      <c r="BB218" s="203"/>
    </row>
    <row r="219" spans="46:54">
      <c r="AT219" s="78"/>
      <c r="AX219" s="15"/>
      <c r="BB219" s="203"/>
    </row>
    <row r="220" spans="46:54">
      <c r="AT220" s="78"/>
      <c r="AX220" s="15"/>
      <c r="BB220" s="203"/>
    </row>
    <row r="221" spans="46:54">
      <c r="AT221" s="78"/>
      <c r="AX221" s="15"/>
      <c r="BB221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56"/>
  <sheetViews>
    <sheetView zoomScale="95" zoomScaleNormal="95" workbookViewId="0">
      <selection activeCell="P31" sqref="P31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6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2.90625" customWidth="1"/>
    <col min="20" max="20" width="6" customWidth="1"/>
    <col min="21" max="21" width="7.1796875" customWidth="1"/>
    <col min="22" max="22" width="8.54296875" customWidth="1"/>
    <col min="23" max="23" width="8" customWidth="1"/>
    <col min="24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17" ht="17.25" customHeight="1">
      <c r="F1"/>
    </row>
    <row r="2" spans="4:17">
      <c r="F2"/>
      <c r="N2" s="25"/>
      <c r="O2" s="25"/>
      <c r="P2" s="25"/>
      <c r="Q2" s="25"/>
    </row>
    <row r="3" spans="4:17">
      <c r="F3"/>
      <c r="N3" s="25"/>
      <c r="O3" s="25"/>
      <c r="P3" s="25"/>
      <c r="Q3" s="25"/>
    </row>
    <row r="4" spans="4:17" ht="18" customHeight="1">
      <c r="F4"/>
      <c r="N4" s="25"/>
      <c r="O4" s="387" t="s">
        <v>640</v>
      </c>
      <c r="P4" s="25"/>
      <c r="Q4" s="25"/>
    </row>
    <row r="5" spans="4:17">
      <c r="F5"/>
      <c r="N5" s="25"/>
      <c r="O5" s="25"/>
      <c r="P5" s="25"/>
      <c r="Q5" s="25"/>
    </row>
    <row r="6" spans="4:17">
      <c r="F6"/>
    </row>
    <row r="7" spans="4:17">
      <c r="F7"/>
    </row>
    <row r="8" spans="4:17">
      <c r="F8"/>
    </row>
    <row r="9" spans="4:17">
      <c r="F9"/>
    </row>
    <row r="10" spans="4:17">
      <c r="F10"/>
    </row>
    <row r="11" spans="4:17">
      <c r="F11"/>
    </row>
    <row r="12" spans="4:17">
      <c r="F12"/>
    </row>
    <row r="13" spans="4:17">
      <c r="F13"/>
    </row>
    <row r="14" spans="4:17">
      <c r="F14"/>
    </row>
    <row r="15" spans="4:17">
      <c r="F15"/>
    </row>
    <row r="16" spans="4:17">
      <c r="F16"/>
    </row>
    <row r="17" spans="1:23">
      <c r="F17"/>
    </row>
    <row r="18" spans="1:23">
      <c r="F18"/>
    </row>
    <row r="19" spans="1:23">
      <c r="F19"/>
    </row>
    <row r="20" spans="1:23" ht="15.6">
      <c r="F20"/>
      <c r="V20" s="462">
        <f>+År!B36</f>
        <v>1622</v>
      </c>
      <c r="W20" s="3" t="s">
        <v>10</v>
      </c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41" spans="22:23">
      <c r="V41" s="3"/>
    </row>
    <row r="42" spans="22:23" ht="15.6">
      <c r="V42" s="18"/>
      <c r="W42" s="3"/>
    </row>
    <row r="48" spans="22:23">
      <c r="V48" s="3" t="s">
        <v>817</v>
      </c>
    </row>
    <row r="49" spans="22:23" ht="15.6">
      <c r="V49" s="18">
        <f>+År!G36</f>
        <v>247.66023427866855</v>
      </c>
      <c r="W49" s="3" t="s">
        <v>562</v>
      </c>
    </row>
    <row r="69" spans="21:22">
      <c r="U69" t="s">
        <v>115</v>
      </c>
      <c r="V69" t="s">
        <v>0</v>
      </c>
    </row>
    <row r="70" spans="21:22">
      <c r="U70">
        <v>3</v>
      </c>
      <c r="V70" t="s">
        <v>31</v>
      </c>
    </row>
    <row r="71" spans="21:22">
      <c r="U71">
        <v>4</v>
      </c>
      <c r="V71" t="s">
        <v>32</v>
      </c>
    </row>
    <row r="72" spans="21:22">
      <c r="U72">
        <v>5</v>
      </c>
      <c r="V72" t="s">
        <v>402</v>
      </c>
    </row>
    <row r="78" spans="21:22" ht="15.6">
      <c r="U78" s="5">
        <f>+År!M36</f>
        <v>4.3168927250308258</v>
      </c>
      <c r="V78" s="3" t="s">
        <v>820</v>
      </c>
    </row>
    <row r="100" spans="6:6" s="495" customFormat="1">
      <c r="F100" s="66"/>
    </row>
    <row r="101" spans="6:6" s="495" customFormat="1">
      <c r="F101" s="66"/>
    </row>
    <row r="102" spans="6:6" s="495" customFormat="1">
      <c r="F102" s="66"/>
    </row>
    <row r="103" spans="6:6" s="495" customFormat="1">
      <c r="F103" s="66"/>
    </row>
    <row r="104" spans="6:6" s="495" customFormat="1">
      <c r="F104" s="66"/>
    </row>
    <row r="105" spans="6:6" s="495" customFormat="1">
      <c r="F105" s="66"/>
    </row>
    <row r="106" spans="6:6" s="495" customFormat="1">
      <c r="F106" s="66"/>
    </row>
    <row r="107" spans="6:6" s="495" customFormat="1">
      <c r="F107" s="66"/>
    </row>
    <row r="108" spans="6:6" s="495" customFormat="1">
      <c r="F108" s="66"/>
    </row>
    <row r="109" spans="6:6" s="495" customFormat="1">
      <c r="F109" s="66"/>
    </row>
    <row r="110" spans="6:6" s="495" customFormat="1">
      <c r="F110" s="66"/>
    </row>
    <row r="111" spans="6:6" s="495" customFormat="1">
      <c r="F111" s="66"/>
    </row>
    <row r="112" spans="6:6" s="495" customFormat="1">
      <c r="F112" s="66"/>
    </row>
    <row r="113" spans="6:6" s="495" customFormat="1">
      <c r="F113" s="66"/>
    </row>
    <row r="114" spans="6:6" s="495" customFormat="1">
      <c r="F114" s="66"/>
    </row>
    <row r="115" spans="6:6" s="495" customFormat="1">
      <c r="F115" s="66"/>
    </row>
    <row r="116" spans="6:6" s="495" customFormat="1">
      <c r="F116" s="66"/>
    </row>
    <row r="117" spans="6:6" s="495" customFormat="1">
      <c r="F117" s="66"/>
    </row>
    <row r="118" spans="6:6" s="495" customFormat="1">
      <c r="F118" s="66"/>
    </row>
    <row r="119" spans="6:6" s="495" customFormat="1">
      <c r="F119" s="66"/>
    </row>
    <row r="120" spans="6:6" s="495" customFormat="1">
      <c r="F120" s="66"/>
    </row>
    <row r="121" spans="6:6" s="495" customFormat="1">
      <c r="F121" s="66"/>
    </row>
    <row r="122" spans="6:6" s="495" customFormat="1">
      <c r="F122" s="66"/>
    </row>
    <row r="123" spans="6:6" s="495" customFormat="1">
      <c r="F123" s="66"/>
    </row>
    <row r="124" spans="6:6" s="495" customFormat="1">
      <c r="F124" s="66"/>
    </row>
    <row r="125" spans="6:6" s="495" customFormat="1">
      <c r="F125" s="66"/>
    </row>
    <row r="126" spans="6:6" s="495" customFormat="1">
      <c r="F126" s="66"/>
    </row>
    <row r="127" spans="6:6" s="495" customFormat="1">
      <c r="F127" s="66"/>
    </row>
    <row r="128" spans="6:6" s="495" customFormat="1">
      <c r="F128" s="66"/>
    </row>
    <row r="129" spans="6:6" s="495" customFormat="1">
      <c r="F129" s="66"/>
    </row>
    <row r="130" spans="6:6" s="495" customFormat="1">
      <c r="F130" s="66"/>
    </row>
    <row r="131" spans="6:6" s="495" customFormat="1">
      <c r="F131" s="66"/>
    </row>
    <row r="132" spans="6:6" s="495" customFormat="1">
      <c r="F132" s="66"/>
    </row>
    <row r="133" spans="6:6" s="495" customFormat="1">
      <c r="F133" s="66"/>
    </row>
    <row r="134" spans="6:6" s="495" customFormat="1">
      <c r="F134" s="66"/>
    </row>
    <row r="135" spans="6:6" s="495" customFormat="1">
      <c r="F135" s="66"/>
    </row>
    <row r="136" spans="6:6" s="495" customFormat="1">
      <c r="F136" s="66"/>
    </row>
    <row r="137" spans="6:6" s="495" customFormat="1">
      <c r="F137" s="66"/>
    </row>
    <row r="138" spans="6:6" s="495" customFormat="1">
      <c r="F138" s="66"/>
    </row>
    <row r="139" spans="6:6" s="495" customFormat="1">
      <c r="F139" s="66"/>
    </row>
    <row r="140" spans="6:6" s="495" customFormat="1">
      <c r="F140" s="66"/>
    </row>
    <row r="141" spans="6:6" s="495" customFormat="1">
      <c r="F141" s="66"/>
    </row>
    <row r="142" spans="6:6" s="495" customFormat="1">
      <c r="F142" s="66"/>
    </row>
    <row r="143" spans="6:6" s="495" customFormat="1">
      <c r="F143" s="66"/>
    </row>
    <row r="144" spans="6:6" s="495" customFormat="1">
      <c r="F144" s="66"/>
    </row>
    <row r="145" spans="6:6" s="495" customFormat="1">
      <c r="F145" s="66"/>
    </row>
    <row r="146" spans="6:6" s="495" customFormat="1">
      <c r="F146" s="66"/>
    </row>
    <row r="147" spans="6:6" s="495" customFormat="1">
      <c r="F147" s="66"/>
    </row>
    <row r="148" spans="6:6" s="495" customFormat="1">
      <c r="F148" s="66"/>
    </row>
    <row r="149" spans="6:6" s="495" customFormat="1">
      <c r="F149" s="66"/>
    </row>
    <row r="150" spans="6:6" s="495" customFormat="1">
      <c r="F150" s="66"/>
    </row>
    <row r="151" spans="6:6" s="495" customFormat="1">
      <c r="F151" s="66"/>
    </row>
    <row r="152" spans="6:6" s="495" customFormat="1">
      <c r="F152" s="66"/>
    </row>
    <row r="153" spans="6:6" s="495" customFormat="1">
      <c r="F153" s="66"/>
    </row>
    <row r="154" spans="6:6" s="495" customFormat="1">
      <c r="F154" s="66"/>
    </row>
    <row r="155" spans="6:6" s="495" customFormat="1">
      <c r="F155" s="66"/>
    </row>
    <row r="156" spans="6:6" s="495" customFormat="1">
      <c r="F156" s="66"/>
    </row>
    <row r="157" spans="6:6" s="495" customFormat="1">
      <c r="F157" s="66"/>
    </row>
    <row r="158" spans="6:6" s="495" customFormat="1">
      <c r="F158" s="66"/>
    </row>
    <row r="159" spans="6:6" s="495" customFormat="1">
      <c r="F159" s="66"/>
    </row>
    <row r="160" spans="6:6" s="495" customFormat="1">
      <c r="F160" s="66"/>
    </row>
    <row r="161" spans="6:21" s="495" customFormat="1">
      <c r="F161" s="66"/>
    </row>
    <row r="162" spans="6:21" s="495" customFormat="1">
      <c r="F162" s="66"/>
    </row>
    <row r="163" spans="6:21" s="495" customFormat="1">
      <c r="F163" s="66"/>
    </row>
    <row r="164" spans="6:21" s="495" customFormat="1">
      <c r="F164" s="66"/>
    </row>
    <row r="165" spans="6:21" s="495" customFormat="1">
      <c r="F165" s="66"/>
    </row>
    <row r="175" spans="6:21">
      <c r="Q175" s="28"/>
    </row>
    <row r="176" spans="6:21" ht="15.6">
      <c r="Q176" s="35"/>
      <c r="T176" s="5">
        <f>+År!P36</f>
        <v>6.9488286066584468</v>
      </c>
      <c r="U176" s="3" t="s">
        <v>821</v>
      </c>
    </row>
    <row r="177" spans="1:21">
      <c r="Q177" s="35"/>
    </row>
    <row r="178" spans="1:21">
      <c r="Q178" s="35"/>
    </row>
    <row r="179" spans="1:21">
      <c r="Q179" s="35"/>
    </row>
    <row r="180" spans="1:21">
      <c r="Q180" s="35"/>
    </row>
    <row r="181" spans="1:21">
      <c r="Q181" s="35"/>
      <c r="T181" t="s">
        <v>115</v>
      </c>
      <c r="U181" t="s">
        <v>3</v>
      </c>
    </row>
    <row r="182" spans="1:21">
      <c r="Q182" s="35"/>
      <c r="T182">
        <v>5</v>
      </c>
      <c r="U182" s="21" t="s">
        <v>97</v>
      </c>
    </row>
    <row r="183" spans="1:21">
      <c r="A183" s="28"/>
      <c r="B183" s="28"/>
      <c r="C183" s="28"/>
      <c r="D183" s="28"/>
      <c r="E183" s="28"/>
      <c r="F183" s="156"/>
      <c r="G183" s="28"/>
      <c r="H183" s="28"/>
      <c r="I183" s="28"/>
      <c r="Q183" s="35"/>
      <c r="T183">
        <v>6</v>
      </c>
      <c r="U183" t="s">
        <v>98</v>
      </c>
    </row>
    <row r="184" spans="1:21">
      <c r="A184" s="35"/>
      <c r="B184" s="35"/>
      <c r="C184" s="35"/>
      <c r="D184" s="35"/>
      <c r="E184" s="35"/>
      <c r="F184" s="157"/>
      <c r="G184" s="35"/>
      <c r="H184" s="35"/>
      <c r="I184" s="35"/>
      <c r="Q184" s="35"/>
      <c r="T184">
        <v>7</v>
      </c>
      <c r="U184" t="s">
        <v>99</v>
      </c>
    </row>
    <row r="185" spans="1:21">
      <c r="A185" s="35"/>
      <c r="B185" s="35"/>
      <c r="C185" s="35"/>
      <c r="D185" s="35"/>
      <c r="E185" s="35"/>
      <c r="F185" s="157"/>
      <c r="G185" s="35"/>
      <c r="H185" s="35"/>
      <c r="I185" s="35"/>
      <c r="Q185" s="35"/>
      <c r="T185">
        <v>8</v>
      </c>
      <c r="U185" s="389" t="s">
        <v>100</v>
      </c>
    </row>
    <row r="186" spans="1:21">
      <c r="A186" s="35"/>
      <c r="B186" s="35"/>
      <c r="C186" s="35"/>
      <c r="D186" s="35"/>
      <c r="E186" s="35"/>
      <c r="F186" s="157"/>
      <c r="G186" s="35"/>
      <c r="H186" s="35"/>
      <c r="I186" s="35"/>
      <c r="Q186" s="35"/>
    </row>
    <row r="187" spans="1:21">
      <c r="A187" s="35"/>
      <c r="B187" s="35"/>
      <c r="C187" s="35"/>
      <c r="D187" s="35"/>
      <c r="E187" s="35"/>
      <c r="F187" s="157"/>
      <c r="G187" s="35"/>
      <c r="H187" s="35"/>
      <c r="I187" s="35"/>
      <c r="Q187" s="35"/>
    </row>
    <row r="188" spans="1:21">
      <c r="A188" s="35"/>
      <c r="B188" s="35"/>
      <c r="C188" s="35"/>
      <c r="D188" s="35"/>
      <c r="E188" s="35"/>
      <c r="F188" s="157"/>
      <c r="G188" s="35"/>
      <c r="H188" s="35"/>
      <c r="I188" s="35"/>
      <c r="Q188" s="35"/>
    </row>
    <row r="189" spans="1:21">
      <c r="A189" s="35"/>
      <c r="B189" s="35"/>
      <c r="C189" s="35"/>
      <c r="D189" s="35"/>
      <c r="E189" s="35"/>
      <c r="F189" s="157"/>
      <c r="G189" s="35"/>
      <c r="H189" s="35"/>
      <c r="I189" s="35"/>
      <c r="Q189" s="35"/>
    </row>
    <row r="190" spans="1:21">
      <c r="A190" s="35"/>
      <c r="B190" s="35"/>
      <c r="C190" s="35"/>
      <c r="D190" s="35"/>
      <c r="E190" s="35"/>
      <c r="F190" s="157"/>
      <c r="G190" s="35"/>
      <c r="H190" s="35"/>
      <c r="I190" s="35"/>
      <c r="Q190" s="35"/>
    </row>
    <row r="191" spans="1:21">
      <c r="A191" s="35"/>
      <c r="B191" s="35"/>
      <c r="C191" s="35"/>
      <c r="D191" s="35"/>
      <c r="E191" s="35"/>
      <c r="F191" s="157"/>
      <c r="G191" s="35"/>
      <c r="H191" s="35"/>
      <c r="I191" s="35"/>
      <c r="Q191" s="35"/>
    </row>
    <row r="192" spans="1:21">
      <c r="A192" s="35"/>
      <c r="B192" s="35"/>
      <c r="C192" s="35"/>
      <c r="D192" s="35"/>
      <c r="E192" s="35"/>
      <c r="F192" s="157"/>
      <c r="G192" s="35"/>
      <c r="H192" s="35"/>
      <c r="I192" s="35"/>
      <c r="Q192" s="35"/>
    </row>
    <row r="193" spans="1:9">
      <c r="A193" s="35"/>
      <c r="B193" s="35"/>
      <c r="C193" s="35"/>
      <c r="D193" s="35"/>
      <c r="E193" s="35"/>
      <c r="F193" s="157"/>
      <c r="G193" s="35"/>
      <c r="H193" s="35"/>
      <c r="I193" s="35"/>
    </row>
    <row r="194" spans="1:9">
      <c r="A194" s="35"/>
      <c r="B194" s="35"/>
      <c r="C194" s="35"/>
      <c r="D194" s="35"/>
      <c r="E194" s="35"/>
      <c r="F194" s="157"/>
      <c r="G194" s="35"/>
      <c r="H194" s="35"/>
      <c r="I194" s="35"/>
    </row>
    <row r="195" spans="1:9">
      <c r="A195" s="35"/>
      <c r="B195" s="35"/>
      <c r="C195" s="35"/>
      <c r="D195" s="35"/>
      <c r="E195" s="35"/>
      <c r="F195" s="157"/>
      <c r="G195" s="35"/>
      <c r="H195" s="35"/>
      <c r="I195" s="35"/>
    </row>
    <row r="196" spans="1:9">
      <c r="A196" s="35"/>
      <c r="B196" s="35"/>
      <c r="C196" s="35"/>
      <c r="D196" s="35"/>
      <c r="E196" s="35"/>
      <c r="F196" s="157"/>
      <c r="G196" s="35"/>
      <c r="H196" s="35"/>
      <c r="I196" s="35"/>
    </row>
    <row r="197" spans="1:9">
      <c r="A197" s="35"/>
      <c r="B197" s="35"/>
      <c r="C197" s="35"/>
      <c r="D197" s="35"/>
      <c r="E197" s="35"/>
      <c r="F197" s="157"/>
      <c r="G197" s="35"/>
      <c r="H197" s="35"/>
      <c r="I197" s="35"/>
    </row>
    <row r="198" spans="1:9">
      <c r="A198" s="35"/>
      <c r="B198" s="35"/>
      <c r="C198" s="35"/>
      <c r="D198" s="35"/>
      <c r="E198" s="35"/>
      <c r="F198" s="157"/>
      <c r="G198" s="35"/>
      <c r="H198" s="35"/>
      <c r="I198" s="35"/>
    </row>
    <row r="199" spans="1:9">
      <c r="A199" s="35"/>
      <c r="B199" s="35"/>
      <c r="C199" s="35"/>
      <c r="D199" s="35"/>
      <c r="E199" s="35"/>
      <c r="F199" s="157"/>
      <c r="G199" s="35"/>
      <c r="H199" s="35"/>
      <c r="I199" s="35"/>
    </row>
    <row r="200" spans="1:9">
      <c r="A200" s="35"/>
      <c r="B200" s="35"/>
      <c r="C200" s="35"/>
      <c r="D200" s="35"/>
      <c r="E200" s="35"/>
      <c r="F200" s="157"/>
      <c r="G200" s="35"/>
      <c r="H200" s="35"/>
      <c r="I200" s="35"/>
    </row>
    <row r="210" spans="21:22">
      <c r="U210" t="s">
        <v>115</v>
      </c>
      <c r="V210" t="s">
        <v>3</v>
      </c>
    </row>
    <row r="211" spans="21:22">
      <c r="U211">
        <v>5</v>
      </c>
      <c r="V211" s="21" t="s">
        <v>97</v>
      </c>
    </row>
    <row r="212" spans="21:22">
      <c r="U212">
        <v>6</v>
      </c>
      <c r="V212" t="s">
        <v>98</v>
      </c>
    </row>
    <row r="213" spans="21:22">
      <c r="U213">
        <v>7</v>
      </c>
      <c r="V213" t="s">
        <v>99</v>
      </c>
    </row>
    <row r="275" spans="21:22">
      <c r="U275" s="10"/>
    </row>
    <row r="280" spans="21:22" ht="15.6">
      <c r="U280" s="18"/>
      <c r="V280" s="3"/>
    </row>
    <row r="310" spans="21:23">
      <c r="U310" s="66">
        <f>+År!T36/30</f>
        <v>21.956668728097309</v>
      </c>
      <c r="V310" t="s">
        <v>826</v>
      </c>
    </row>
    <row r="316" spans="21:23">
      <c r="V316" s="3"/>
      <c r="W316" s="3"/>
    </row>
    <row r="317" spans="21:23">
      <c r="W317" s="66"/>
    </row>
    <row r="349" spans="22:22">
      <c r="V349" s="3" t="s">
        <v>818</v>
      </c>
    </row>
    <row r="353" spans="22:23" ht="15.6">
      <c r="V353" s="18"/>
      <c r="W353" s="3"/>
    </row>
    <row r="356" spans="22:23">
      <c r="V356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M580"/>
  <sheetViews>
    <sheetView zoomScaleNormal="100" workbookViewId="0">
      <pane ySplit="9" topLeftCell="A10" activePane="bottomLeft" state="frozen"/>
      <selection pane="bottomLeft" activeCell="X26" sqref="X26"/>
    </sheetView>
  </sheetViews>
  <sheetFormatPr baseColWidth="10" defaultColWidth="11.54296875" defaultRowHeight="15"/>
  <cols>
    <col min="1" max="1" width="3.36328125" style="85" customWidth="1"/>
    <col min="2" max="2" width="5.36328125" style="85" customWidth="1"/>
    <col min="3" max="3" width="3.453125" style="85" customWidth="1"/>
    <col min="4" max="4" width="3.54296875" style="85" customWidth="1"/>
    <col min="5" max="5" width="3.1796875" style="85" customWidth="1"/>
    <col min="6" max="7" width="6.6328125" style="85" customWidth="1"/>
    <col min="8" max="8" width="7" style="85" customWidth="1"/>
    <col min="9" max="10" width="6.36328125" style="27" customWidth="1"/>
    <col min="11" max="11" width="6.36328125" style="85" customWidth="1"/>
    <col min="12" max="12" width="6.54296875" style="85" customWidth="1"/>
    <col min="13" max="14" width="6.54296875" style="32" customWidth="1"/>
    <col min="15" max="15" width="7.36328125" style="85" customWidth="1"/>
    <col min="16" max="16" width="5.81640625" style="32" customWidth="1"/>
    <col min="17" max="18" width="6.36328125" style="32" customWidth="1"/>
    <col min="19" max="19" width="7.1796875" style="32" customWidth="1"/>
    <col min="20" max="20" width="5" style="32" customWidth="1"/>
    <col min="21" max="21" width="7.81640625" style="26" customWidth="1"/>
    <col min="22" max="22" width="8.453125" style="27" customWidth="1"/>
    <col min="23" max="23" width="10.453125" style="32" customWidth="1"/>
    <col min="24" max="24" width="5.90625" style="27" customWidth="1"/>
    <col min="25" max="25" width="9.453125" style="27" customWidth="1"/>
    <col min="26" max="26" width="8.90625" style="27" customWidth="1"/>
    <col min="27" max="27" width="11.54296875" style="27"/>
    <col min="28" max="28" width="9.81640625" style="32" customWidth="1"/>
    <col min="29" max="29" width="9.1796875" style="27" customWidth="1"/>
    <col min="30" max="30" width="6.81640625" style="27" customWidth="1"/>
    <col min="31" max="31" width="9.90625" style="27" customWidth="1"/>
    <col min="32" max="32" width="10" style="85" customWidth="1"/>
    <col min="33" max="33" width="13.08984375" style="85" customWidth="1"/>
    <col min="34" max="34" width="9.36328125" style="85" customWidth="1"/>
    <col min="35" max="35" width="9.81640625" style="27" customWidth="1"/>
    <col min="36" max="36" width="9.81640625" style="85" customWidth="1"/>
    <col min="37" max="37" width="11.54296875" style="85"/>
    <col min="38" max="38" width="14" style="85" customWidth="1"/>
    <col min="39" max="39" width="12.54296875" style="85" customWidth="1"/>
    <col min="40" max="40" width="10.90625" style="85" customWidth="1"/>
    <col min="41" max="16384" width="11.54296875" style="85"/>
  </cols>
  <sheetData>
    <row r="1" spans="1:50" ht="15.6">
      <c r="A1" s="247"/>
      <c r="B1" s="247"/>
      <c r="C1" s="247"/>
      <c r="D1" s="247"/>
      <c r="E1" s="247"/>
      <c r="F1" s="247"/>
      <c r="G1" s="247"/>
      <c r="H1" s="247"/>
      <c r="I1" s="248"/>
      <c r="J1" s="248"/>
      <c r="K1" s="247"/>
      <c r="L1" s="247"/>
      <c r="M1" s="249"/>
      <c r="N1" s="249"/>
      <c r="O1" s="247"/>
      <c r="P1" s="249"/>
      <c r="Q1" s="249"/>
      <c r="R1" s="249"/>
      <c r="S1" s="249"/>
      <c r="T1" s="249"/>
      <c r="U1" s="247"/>
      <c r="V1" s="247"/>
      <c r="W1" s="249"/>
      <c r="X1" s="248"/>
      <c r="Y1" s="247"/>
      <c r="Z1" s="250"/>
      <c r="AB1" s="27"/>
      <c r="AC1" s="26"/>
      <c r="AD1" s="251"/>
      <c r="AE1" s="85"/>
      <c r="AI1" s="85"/>
    </row>
    <row r="2" spans="1:50" s="256" customFormat="1" ht="31.8">
      <c r="A2" s="252"/>
      <c r="B2" s="252"/>
      <c r="C2" s="252"/>
      <c r="D2" s="253" t="s">
        <v>591</v>
      </c>
      <c r="E2" s="252"/>
      <c r="F2" s="252"/>
      <c r="G2" s="252"/>
      <c r="H2" s="252"/>
      <c r="I2" s="254"/>
      <c r="J2" s="254"/>
      <c r="K2" s="252"/>
      <c r="L2" s="252"/>
      <c r="M2" s="255"/>
      <c r="N2" s="255"/>
      <c r="O2" s="252"/>
      <c r="P2" s="255"/>
      <c r="Q2" s="255"/>
      <c r="R2" s="255"/>
      <c r="S2" s="255"/>
      <c r="T2" s="255"/>
      <c r="U2" s="252"/>
      <c r="V2" s="252"/>
      <c r="W2" s="255"/>
      <c r="X2" s="254"/>
      <c r="Y2" s="252"/>
      <c r="Z2" s="250"/>
      <c r="AA2" s="27"/>
      <c r="AB2" s="27"/>
      <c r="AC2" s="26"/>
      <c r="AD2" s="251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</row>
    <row r="3" spans="1:50" ht="15.6">
      <c r="A3" s="247"/>
      <c r="B3" s="247"/>
      <c r="C3" s="247"/>
      <c r="D3" s="247"/>
      <c r="E3" s="247"/>
      <c r="F3" s="247"/>
      <c r="G3" s="247"/>
      <c r="H3" s="247"/>
      <c r="I3" s="248"/>
      <c r="J3" s="248"/>
      <c r="K3" s="247"/>
      <c r="L3" s="247"/>
      <c r="M3" s="249"/>
      <c r="N3" s="249"/>
      <c r="O3" s="247"/>
      <c r="P3" s="249"/>
      <c r="Q3" s="249"/>
      <c r="R3" s="249"/>
      <c r="S3" s="249"/>
      <c r="T3" s="249"/>
      <c r="U3" s="247"/>
      <c r="V3" s="247"/>
      <c r="W3" s="249"/>
      <c r="X3" s="248"/>
      <c r="Y3" s="247"/>
      <c r="Z3" s="250"/>
      <c r="AB3" s="27"/>
      <c r="AC3" s="26"/>
      <c r="AD3" s="251"/>
      <c r="AE3" s="85"/>
      <c r="AI3" s="85"/>
    </row>
    <row r="4" spans="1:50" ht="15.6">
      <c r="A4" s="247"/>
      <c r="B4" s="247"/>
      <c r="C4" s="247"/>
      <c r="D4" s="247"/>
      <c r="E4" s="247"/>
      <c r="F4" s="247"/>
      <c r="G4" s="247"/>
      <c r="H4" s="247"/>
      <c r="I4" s="248"/>
      <c r="J4" s="248"/>
      <c r="K4" s="247"/>
      <c r="L4" s="247"/>
      <c r="M4" s="249"/>
      <c r="N4" s="249"/>
      <c r="O4" s="247"/>
      <c r="P4" s="249"/>
      <c r="Q4" s="249"/>
      <c r="R4" s="249"/>
      <c r="S4" s="249"/>
      <c r="T4" s="249"/>
      <c r="U4" s="247"/>
      <c r="V4" s="247"/>
      <c r="W4" s="249"/>
      <c r="X4" s="248"/>
      <c r="Y4" s="247"/>
      <c r="Z4" s="250"/>
      <c r="AB4" s="27"/>
      <c r="AC4" s="26"/>
      <c r="AD4" s="251"/>
      <c r="AE4" s="85"/>
      <c r="AI4" s="85"/>
    </row>
    <row r="5" spans="1:50" s="263" customFormat="1" ht="19.8">
      <c r="A5" s="257"/>
      <c r="B5" s="257"/>
      <c r="C5" s="257"/>
      <c r="D5" s="257"/>
      <c r="E5" s="257"/>
      <c r="F5" s="258" t="s">
        <v>7</v>
      </c>
      <c r="G5" s="258"/>
      <c r="H5" s="259">
        <f>+År!O2</f>
        <v>52</v>
      </c>
      <c r="I5" s="260"/>
      <c r="J5" s="260"/>
      <c r="K5" s="258" t="s">
        <v>423</v>
      </c>
      <c r="L5" s="257"/>
      <c r="M5" s="261"/>
      <c r="N5" s="261"/>
      <c r="O5" s="513">
        <f>+H11+H26+H41+H56+H72+H87+H102+H118+H133+H149+H165+H184+H203+H222+H241</f>
        <v>1622</v>
      </c>
      <c r="P5" s="516"/>
      <c r="Q5" s="257"/>
      <c r="R5" s="257"/>
      <c r="S5" s="257"/>
      <c r="T5" s="257"/>
      <c r="U5" s="257"/>
      <c r="V5" s="261"/>
      <c r="W5" s="261"/>
      <c r="X5" s="257"/>
      <c r="Y5" s="261"/>
      <c r="Z5" s="250"/>
      <c r="AA5" s="27"/>
      <c r="AB5" s="27"/>
      <c r="AC5" s="26"/>
      <c r="AD5" s="250"/>
      <c r="AE5" s="27"/>
      <c r="AF5" s="27"/>
      <c r="AG5" s="26"/>
      <c r="AH5" s="251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262"/>
      <c r="AX5" s="262"/>
    </row>
    <row r="6" spans="1:50" ht="15.6">
      <c r="A6" s="247"/>
      <c r="B6" s="247"/>
      <c r="C6" s="247"/>
      <c r="D6" s="247"/>
      <c r="E6" s="247"/>
      <c r="F6" s="247"/>
      <c r="G6" s="247"/>
      <c r="H6" s="247"/>
      <c r="I6" s="248" t="s">
        <v>458</v>
      </c>
      <c r="J6" s="248"/>
      <c r="K6" s="247"/>
      <c r="L6" s="247"/>
      <c r="M6" s="249"/>
      <c r="N6" s="249"/>
      <c r="O6" s="247"/>
      <c r="P6" s="249"/>
      <c r="Q6" s="249"/>
      <c r="R6" s="249"/>
      <c r="S6" s="249"/>
      <c r="T6" s="249"/>
      <c r="U6" s="247"/>
      <c r="V6" s="247"/>
      <c r="W6" s="249"/>
      <c r="X6" s="264" t="s">
        <v>4</v>
      </c>
      <c r="Y6" s="247"/>
      <c r="Z6" s="250"/>
      <c r="AB6" s="27"/>
      <c r="AC6" s="26"/>
      <c r="AD6" s="251"/>
      <c r="AE6" s="85"/>
      <c r="AI6" s="85"/>
    </row>
    <row r="7" spans="1:50" ht="15.6">
      <c r="A7" s="247"/>
      <c r="B7" s="247"/>
      <c r="C7" s="247"/>
      <c r="D7" s="247"/>
      <c r="E7" s="247"/>
      <c r="F7" s="247"/>
      <c r="G7" s="265" t="s">
        <v>4</v>
      </c>
      <c r="H7" s="247"/>
      <c r="I7" s="248"/>
      <c r="J7" s="248"/>
      <c r="K7" s="265" t="s">
        <v>24</v>
      </c>
      <c r="L7" s="248"/>
      <c r="M7" s="249" t="s">
        <v>404</v>
      </c>
      <c r="N7" s="249" t="s">
        <v>404</v>
      </c>
      <c r="O7" s="266" t="s">
        <v>527</v>
      </c>
      <c r="P7" s="249" t="s">
        <v>404</v>
      </c>
      <c r="Q7" s="249" t="s">
        <v>404</v>
      </c>
      <c r="R7" s="249"/>
      <c r="S7" s="249"/>
      <c r="T7" s="266" t="s">
        <v>424</v>
      </c>
      <c r="U7" s="247"/>
      <c r="V7" s="265" t="s">
        <v>479</v>
      </c>
      <c r="W7" s="266" t="s">
        <v>78</v>
      </c>
      <c r="X7" s="264" t="s">
        <v>10</v>
      </c>
      <c r="Y7" s="247"/>
      <c r="Z7" s="250"/>
      <c r="AB7" s="27"/>
      <c r="AC7" s="26"/>
      <c r="AD7" s="251"/>
      <c r="AE7" s="85"/>
      <c r="AI7" s="85"/>
    </row>
    <row r="8" spans="1:50" ht="15.6">
      <c r="A8" s="247"/>
      <c r="B8" s="247"/>
      <c r="C8" s="247"/>
      <c r="D8" s="247"/>
      <c r="E8" s="265"/>
      <c r="F8" s="265"/>
      <c r="G8" s="265" t="s">
        <v>477</v>
      </c>
      <c r="H8" s="265" t="s">
        <v>4</v>
      </c>
      <c r="I8" s="264" t="s">
        <v>4</v>
      </c>
      <c r="J8" s="264" t="s">
        <v>1</v>
      </c>
      <c r="K8" s="265" t="s">
        <v>535</v>
      </c>
      <c r="L8" s="264" t="s">
        <v>24</v>
      </c>
      <c r="M8" s="266" t="s">
        <v>569</v>
      </c>
      <c r="N8" s="266" t="s">
        <v>489</v>
      </c>
      <c r="O8" s="266" t="s">
        <v>548</v>
      </c>
      <c r="P8" s="266" t="s">
        <v>491</v>
      </c>
      <c r="Q8" s="266" t="s">
        <v>556</v>
      </c>
      <c r="R8" s="427" t="s">
        <v>24</v>
      </c>
      <c r="S8" s="427" t="s">
        <v>24</v>
      </c>
      <c r="T8" s="266"/>
      <c r="U8" s="265" t="s">
        <v>415</v>
      </c>
      <c r="V8" s="265" t="s">
        <v>487</v>
      </c>
      <c r="W8" s="266" t="s">
        <v>425</v>
      </c>
      <c r="X8" s="264" t="s">
        <v>71</v>
      </c>
      <c r="Y8" s="247"/>
      <c r="Z8" s="250"/>
      <c r="AB8" s="27"/>
      <c r="AC8" s="26"/>
      <c r="AD8" s="251"/>
      <c r="AE8" s="85"/>
      <c r="AI8" s="85"/>
    </row>
    <row r="9" spans="1:50" ht="15.6">
      <c r="A9" s="247"/>
      <c r="B9" s="247"/>
      <c r="C9" s="265" t="s">
        <v>0</v>
      </c>
      <c r="D9" s="265"/>
      <c r="E9" s="265" t="s">
        <v>87</v>
      </c>
      <c r="F9" s="265"/>
      <c r="G9" s="49" t="s">
        <v>478</v>
      </c>
      <c r="H9" s="49" t="s">
        <v>10</v>
      </c>
      <c r="I9" s="86" t="s">
        <v>404</v>
      </c>
      <c r="J9" s="86" t="s">
        <v>404</v>
      </c>
      <c r="K9" s="49" t="s">
        <v>536</v>
      </c>
      <c r="L9" s="86" t="s">
        <v>45</v>
      </c>
      <c r="M9" s="74" t="s">
        <v>546</v>
      </c>
      <c r="N9" s="74" t="s">
        <v>441</v>
      </c>
      <c r="O9" s="74" t="s">
        <v>485</v>
      </c>
      <c r="P9" s="74" t="s">
        <v>472</v>
      </c>
      <c r="Q9" s="74" t="s">
        <v>525</v>
      </c>
      <c r="R9" s="427" t="s">
        <v>725</v>
      </c>
      <c r="S9" s="427" t="s">
        <v>726</v>
      </c>
      <c r="T9" s="74" t="s">
        <v>1</v>
      </c>
      <c r="U9" s="49" t="s">
        <v>416</v>
      </c>
      <c r="V9" s="49" t="s">
        <v>488</v>
      </c>
      <c r="W9" s="74" t="s">
        <v>426</v>
      </c>
      <c r="X9" s="86" t="s">
        <v>551</v>
      </c>
      <c r="Y9" s="247"/>
      <c r="Z9" s="250"/>
      <c r="AB9" s="27"/>
      <c r="AC9" s="26"/>
      <c r="AD9" s="251"/>
      <c r="AE9" s="85"/>
      <c r="AI9" s="85"/>
    </row>
    <row r="10" spans="1:50" ht="15.6">
      <c r="A10" s="247"/>
      <c r="B10" s="247"/>
      <c r="C10" s="247"/>
      <c r="D10" s="247"/>
      <c r="E10" s="247"/>
      <c r="F10" s="247"/>
      <c r="G10" s="247"/>
      <c r="H10" s="247"/>
      <c r="I10" s="248"/>
      <c r="J10" s="248"/>
      <c r="K10" s="247"/>
      <c r="L10" s="247"/>
      <c r="M10" s="249"/>
      <c r="N10" s="249"/>
      <c r="O10" s="247"/>
      <c r="P10" s="249"/>
      <c r="Q10" s="249"/>
      <c r="R10" s="249"/>
      <c r="S10" s="249"/>
      <c r="T10" s="249"/>
      <c r="U10" s="247"/>
      <c r="V10" s="247"/>
      <c r="W10" s="249"/>
      <c r="X10" s="248"/>
      <c r="Y10" s="247"/>
      <c r="Z10" s="250"/>
      <c r="AB10" s="27"/>
      <c r="AC10" s="26"/>
      <c r="AD10" s="251"/>
      <c r="AE10" s="85"/>
      <c r="AI10" s="85"/>
    </row>
    <row r="11" spans="1:50" ht="22.8">
      <c r="A11" s="265" t="s">
        <v>626</v>
      </c>
      <c r="B11" s="247"/>
      <c r="C11" s="247"/>
      <c r="D11" s="346" t="str">
        <f>+D13</f>
        <v>1-</v>
      </c>
      <c r="E11" s="247"/>
      <c r="F11" s="247"/>
      <c r="G11" s="247"/>
      <c r="H11" s="212">
        <f>SUM(H13:H24)</f>
        <v>0</v>
      </c>
      <c r="I11" s="248"/>
      <c r="J11" s="248"/>
      <c r="K11" s="247"/>
      <c r="L11" s="273">
        <f>+Fettgruppe!N10</f>
        <v>0</v>
      </c>
      <c r="M11" s="249"/>
      <c r="N11" s="249"/>
      <c r="O11" s="247"/>
      <c r="P11" s="249"/>
      <c r="Q11" s="249"/>
      <c r="R11" s="249"/>
      <c r="S11" s="249"/>
      <c r="T11" s="249"/>
      <c r="U11" s="247"/>
      <c r="V11" s="273" t="str">
        <f>+Fettgruppe!X10</f>
        <v/>
      </c>
      <c r="W11" s="266" t="s">
        <v>624</v>
      </c>
      <c r="X11" s="264"/>
      <c r="Y11" s="247"/>
      <c r="Z11" s="250"/>
      <c r="AB11" s="27"/>
      <c r="AC11" s="26"/>
      <c r="AD11" s="251"/>
      <c r="AE11" s="85"/>
      <c r="AI11" s="85"/>
    </row>
    <row r="12" spans="1:50" ht="16.5" customHeight="1">
      <c r="A12" s="247"/>
      <c r="B12" s="247"/>
      <c r="C12" s="247"/>
      <c r="D12" s="346"/>
      <c r="E12" s="247"/>
      <c r="F12" s="247"/>
      <c r="G12" s="247"/>
      <c r="H12" s="247"/>
      <c r="I12" s="247"/>
      <c r="J12" s="247"/>
      <c r="K12" s="247"/>
      <c r="L12" s="247"/>
      <c r="M12" s="249"/>
      <c r="N12" s="249"/>
      <c r="O12" s="247"/>
      <c r="P12" s="249"/>
      <c r="Q12" s="249"/>
      <c r="R12" s="249"/>
      <c r="S12" s="249"/>
      <c r="T12" s="249"/>
      <c r="U12" s="247"/>
      <c r="V12" s="247"/>
      <c r="W12" s="249"/>
      <c r="X12" s="249"/>
      <c r="Y12" s="247"/>
      <c r="Z12" s="250"/>
      <c r="AB12" s="27"/>
      <c r="AC12" s="26"/>
      <c r="AD12" s="251"/>
      <c r="AE12" s="85"/>
      <c r="AI12" s="85"/>
    </row>
    <row r="13" spans="1:50" ht="15.6">
      <c r="A13" s="247"/>
      <c r="B13" s="247">
        <f>+'Ark1'!C942</f>
        <v>2024</v>
      </c>
      <c r="C13" s="267">
        <f>+'Ark1'!M942</f>
        <v>1</v>
      </c>
      <c r="D13" s="267" t="s">
        <v>93</v>
      </c>
      <c r="E13" s="267">
        <f>+'Ark1'!D942</f>
        <v>1</v>
      </c>
      <c r="F13" s="267" t="s">
        <v>580</v>
      </c>
      <c r="G13" s="267" t="str">
        <f>+IF(H13=0,"",'Ark1'!Q942)</f>
        <v/>
      </c>
      <c r="H13" s="361">
        <f>+'Ark1'!R942</f>
        <v>0</v>
      </c>
      <c r="I13" s="269" t="str">
        <f>+IF(H13=0,"",'Ark1'!AE942)</f>
        <v/>
      </c>
      <c r="J13" s="268" t="str">
        <f>+IF(H13=0,"",'Ark1'!AF942)</f>
        <v/>
      </c>
      <c r="K13" s="269" t="str">
        <f>+IF(H13=0,"",'Ark1'!S942)</f>
        <v/>
      </c>
      <c r="L13" s="305" t="str">
        <f>+IF(H13=0,"",'Ark1'!U942)</f>
        <v/>
      </c>
      <c r="M13" s="270" t="str">
        <f>+IF(H13=0,"",'Ark1'!W942)</f>
        <v/>
      </c>
      <c r="N13" s="270" t="str">
        <f>+IF(H13=0,"",'Ark1'!X942)</f>
        <v/>
      </c>
      <c r="O13" s="270" t="str">
        <f>+IF(H13=0,"",'Ark1'!AG942)</f>
        <v/>
      </c>
      <c r="P13" s="270" t="str">
        <f>+IF(H13=0,"",'Ark1'!AH942)</f>
        <v/>
      </c>
      <c r="Q13" s="270" t="str">
        <f>+IF(H13=0,"",'Ark1'!AI942)</f>
        <v/>
      </c>
      <c r="R13" s="377" t="str">
        <f>+IF(H13=0,"",'Ark1'!AR942)</f>
        <v/>
      </c>
      <c r="S13" s="113" t="str">
        <f>+IF(H13=0,"",'Ark1'!AS942)</f>
        <v/>
      </c>
      <c r="T13" s="270" t="str">
        <f>+IF(H13=0,"",'Ark1'!Y942)</f>
        <v/>
      </c>
      <c r="U13" s="269" t="str">
        <f>+IF(H13=0,"",'Ark1'!Z942)</f>
        <v/>
      </c>
      <c r="V13" s="305" t="str">
        <f t="shared" ref="V13:V24" si="0">+IF(H13=0,"",1000*L13/O13)</f>
        <v/>
      </c>
      <c r="W13" s="270" t="str">
        <f t="shared" ref="W13:W24" si="1">+IF(H13=0,"",L13/C13)</f>
        <v/>
      </c>
      <c r="X13" s="268" t="str">
        <f t="shared" ref="X13:X24" si="2">+IF(H13=0,"",H13/G13)</f>
        <v/>
      </c>
      <c r="Y13" s="247"/>
      <c r="Z13" s="250"/>
      <c r="AB13" s="27"/>
      <c r="AC13" s="26"/>
      <c r="AD13" s="251"/>
      <c r="AE13" s="85"/>
      <c r="AI13" s="85"/>
    </row>
    <row r="14" spans="1:50" ht="15.6">
      <c r="A14" s="247"/>
      <c r="B14" s="247">
        <f>+'Ark1'!C943</f>
        <v>2024</v>
      </c>
      <c r="C14" s="267">
        <f>+'Ark1'!M943</f>
        <v>1</v>
      </c>
      <c r="D14" s="267" t="s">
        <v>93</v>
      </c>
      <c r="E14" s="267">
        <f>+'Ark1'!D943</f>
        <v>2</v>
      </c>
      <c r="F14" s="267" t="s">
        <v>581</v>
      </c>
      <c r="G14" s="267" t="str">
        <f>+IF(H14=0,"",'Ark1'!Q943)</f>
        <v/>
      </c>
      <c r="H14" s="361">
        <f>+'Ark1'!R943</f>
        <v>0</v>
      </c>
      <c r="I14" s="269" t="str">
        <f>+IF(H14=0,"",'Ark1'!AE943)</f>
        <v/>
      </c>
      <c r="J14" s="268" t="str">
        <f>+IF(H14=0,"",'Ark1'!AF943)</f>
        <v/>
      </c>
      <c r="K14" s="269" t="str">
        <f>+IF(H14=0,"",'Ark1'!S943)</f>
        <v/>
      </c>
      <c r="L14" s="305" t="str">
        <f>+IF(H14=0,"",'Ark1'!U943)</f>
        <v/>
      </c>
      <c r="M14" s="270" t="str">
        <f>+IF(H14=0,"",'Ark1'!W943)</f>
        <v/>
      </c>
      <c r="N14" s="270" t="str">
        <f>+IF(H14=0,"",'Ark1'!X943)</f>
        <v/>
      </c>
      <c r="O14" s="270" t="str">
        <f>+IF(H14=0,"",'Ark1'!AG943)</f>
        <v/>
      </c>
      <c r="P14" s="270" t="str">
        <f>+IF(H14=0,"",'Ark1'!AH943)</f>
        <v/>
      </c>
      <c r="Q14" s="270" t="str">
        <f>+IF(H14=0,"",'Ark1'!AI943)</f>
        <v/>
      </c>
      <c r="R14" s="377" t="str">
        <f>+IF(H14=0,"",'Ark1'!AR943)</f>
        <v/>
      </c>
      <c r="S14" s="113" t="str">
        <f>+IF(H14=0,"",'Ark1'!AS943)</f>
        <v/>
      </c>
      <c r="T14" s="270" t="str">
        <f>+IF(H14=0,"",'Ark1'!Y943)</f>
        <v/>
      </c>
      <c r="U14" s="269" t="str">
        <f>+IF(H14=0,"",'Ark1'!Z943)</f>
        <v/>
      </c>
      <c r="V14" s="305" t="str">
        <f t="shared" si="0"/>
        <v/>
      </c>
      <c r="W14" s="270" t="str">
        <f t="shared" si="1"/>
        <v/>
      </c>
      <c r="X14" s="268" t="str">
        <f t="shared" si="2"/>
        <v/>
      </c>
      <c r="Y14" s="247"/>
      <c r="Z14" s="250"/>
      <c r="AB14" s="27"/>
      <c r="AC14" s="26"/>
      <c r="AD14" s="251"/>
      <c r="AE14" s="85"/>
      <c r="AI14" s="85"/>
    </row>
    <row r="15" spans="1:50" ht="15.6">
      <c r="A15" s="247"/>
      <c r="B15" s="247">
        <f>+'Ark1'!C944</f>
        <v>2024</v>
      </c>
      <c r="C15" s="267">
        <f>+'Ark1'!M944</f>
        <v>1</v>
      </c>
      <c r="D15" s="267" t="s">
        <v>93</v>
      </c>
      <c r="E15" s="267">
        <f>+'Ark1'!D944</f>
        <v>3</v>
      </c>
      <c r="F15" s="267" t="s">
        <v>582</v>
      </c>
      <c r="G15" s="267" t="str">
        <f>+IF(H15=0,"",'Ark1'!Q944)</f>
        <v/>
      </c>
      <c r="H15" s="361">
        <f>+'Ark1'!R944</f>
        <v>0</v>
      </c>
      <c r="I15" s="269" t="str">
        <f>+IF(H15=0,"",'Ark1'!AE944)</f>
        <v/>
      </c>
      <c r="J15" s="268" t="str">
        <f>+IF(H15=0,"",'Ark1'!AF944)</f>
        <v/>
      </c>
      <c r="K15" s="269" t="str">
        <f>+IF(H15=0,"",'Ark1'!S944)</f>
        <v/>
      </c>
      <c r="L15" s="305" t="str">
        <f>+IF(H15=0,"",'Ark1'!U944)</f>
        <v/>
      </c>
      <c r="M15" s="270" t="str">
        <f>+IF(H15=0,"",'Ark1'!W944)</f>
        <v/>
      </c>
      <c r="N15" s="270" t="str">
        <f>+IF(H15=0,"",'Ark1'!X944)</f>
        <v/>
      </c>
      <c r="O15" s="270" t="str">
        <f>+IF(H15=0,"",'Ark1'!AG944)</f>
        <v/>
      </c>
      <c r="P15" s="270" t="str">
        <f>+IF(H15=0,"",'Ark1'!AH944)</f>
        <v/>
      </c>
      <c r="Q15" s="270" t="str">
        <f>+IF(H15=0,"",'Ark1'!AI944)</f>
        <v/>
      </c>
      <c r="R15" s="377" t="str">
        <f>+IF(H15=0,"",'Ark1'!AR944)</f>
        <v/>
      </c>
      <c r="S15" s="113" t="str">
        <f>+IF(H15=0,"",'Ark1'!AS944)</f>
        <v/>
      </c>
      <c r="T15" s="270" t="str">
        <f>+IF(H15=0,"",'Ark1'!Y944)</f>
        <v/>
      </c>
      <c r="U15" s="269" t="str">
        <f>+IF(H15=0,"",'Ark1'!Z944)</f>
        <v/>
      </c>
      <c r="V15" s="305" t="str">
        <f t="shared" si="0"/>
        <v/>
      </c>
      <c r="W15" s="270" t="str">
        <f t="shared" si="1"/>
        <v/>
      </c>
      <c r="X15" s="268" t="str">
        <f t="shared" si="2"/>
        <v/>
      </c>
      <c r="Y15" s="247"/>
      <c r="Z15" s="250"/>
      <c r="AB15" s="27"/>
      <c r="AC15" s="26"/>
      <c r="AD15" s="251"/>
      <c r="AE15" s="85"/>
      <c r="AI15" s="85"/>
    </row>
    <row r="16" spans="1:50" ht="15.6">
      <c r="A16" s="247"/>
      <c r="B16" s="247">
        <f>+'Ark1'!C945</f>
        <v>2024</v>
      </c>
      <c r="C16" s="267">
        <f>+'Ark1'!M945</f>
        <v>1</v>
      </c>
      <c r="D16" s="267" t="s">
        <v>93</v>
      </c>
      <c r="E16" s="267">
        <f>+'Ark1'!D945</f>
        <v>4</v>
      </c>
      <c r="F16" s="267" t="s">
        <v>583</v>
      </c>
      <c r="G16" s="267" t="str">
        <f>+IF(H16=0,"",'Ark1'!Q945)</f>
        <v/>
      </c>
      <c r="H16" s="361">
        <f>+'Ark1'!R945</f>
        <v>0</v>
      </c>
      <c r="I16" s="269" t="str">
        <f>+IF(H16=0,"",'Ark1'!AE945)</f>
        <v/>
      </c>
      <c r="J16" s="268" t="str">
        <f>+IF(H16=0,"",'Ark1'!AF945)</f>
        <v/>
      </c>
      <c r="K16" s="269" t="str">
        <f>+IF(H16=0,"",'Ark1'!S945)</f>
        <v/>
      </c>
      <c r="L16" s="305" t="str">
        <f>+IF(H16=0,"",'Ark1'!U945)</f>
        <v/>
      </c>
      <c r="M16" s="270" t="str">
        <f>+IF(H16=0,"",'Ark1'!W945)</f>
        <v/>
      </c>
      <c r="N16" s="270" t="str">
        <f>+IF(H16=0,"",'Ark1'!X945)</f>
        <v/>
      </c>
      <c r="O16" s="270" t="str">
        <f>+IF(H16=0,"",'Ark1'!AG945)</f>
        <v/>
      </c>
      <c r="P16" s="270" t="str">
        <f>+IF(H16=0,"",'Ark1'!AH945)</f>
        <v/>
      </c>
      <c r="Q16" s="270" t="str">
        <f>+IF(H16=0,"",'Ark1'!AI945)</f>
        <v/>
      </c>
      <c r="R16" s="377" t="str">
        <f>+IF(H16=0,"",'Ark1'!AR945)</f>
        <v/>
      </c>
      <c r="S16" s="113" t="str">
        <f>+IF(H16=0,"",'Ark1'!AS945)</f>
        <v/>
      </c>
      <c r="T16" s="270" t="str">
        <f>+IF(H16=0,"",'Ark1'!Y945)</f>
        <v/>
      </c>
      <c r="U16" s="269" t="str">
        <f>+IF(H16=0,"",'Ark1'!Z945)</f>
        <v/>
      </c>
      <c r="V16" s="305" t="str">
        <f t="shared" si="0"/>
        <v/>
      </c>
      <c r="W16" s="270" t="str">
        <f t="shared" si="1"/>
        <v/>
      </c>
      <c r="X16" s="268" t="str">
        <f t="shared" si="2"/>
        <v/>
      </c>
      <c r="Y16" s="247"/>
      <c r="Z16" s="250"/>
      <c r="AB16" s="27"/>
      <c r="AC16" s="26"/>
      <c r="AD16" s="251"/>
      <c r="AE16" s="85"/>
      <c r="AI16" s="85"/>
    </row>
    <row r="17" spans="1:36" ht="15.6">
      <c r="A17" s="247"/>
      <c r="B17" s="247">
        <f>+'Ark1'!C946</f>
        <v>2024</v>
      </c>
      <c r="C17" s="267">
        <f>+'Ark1'!M946</f>
        <v>1</v>
      </c>
      <c r="D17" s="267" t="s">
        <v>93</v>
      </c>
      <c r="E17" s="267">
        <f>+'Ark1'!D946</f>
        <v>5</v>
      </c>
      <c r="F17" s="267" t="s">
        <v>444</v>
      </c>
      <c r="G17" s="267" t="str">
        <f>+IF(H17=0,"",'Ark1'!Q946)</f>
        <v/>
      </c>
      <c r="H17" s="361">
        <f>+'Ark1'!R946</f>
        <v>0</v>
      </c>
      <c r="I17" s="269" t="str">
        <f>+IF(H17=0,"",'Ark1'!AE946)</f>
        <v/>
      </c>
      <c r="J17" s="268" t="str">
        <f>+IF(H17=0,"",'Ark1'!AF946)</f>
        <v/>
      </c>
      <c r="K17" s="269" t="str">
        <f>+IF(H17=0,"",'Ark1'!S946)</f>
        <v/>
      </c>
      <c r="L17" s="305" t="str">
        <f>+IF(H17=0,"",'Ark1'!U946)</f>
        <v/>
      </c>
      <c r="M17" s="270" t="str">
        <f>+IF(H17=0,"",'Ark1'!W946)</f>
        <v/>
      </c>
      <c r="N17" s="270" t="str">
        <f>+IF(H17=0,"",'Ark1'!X946)</f>
        <v/>
      </c>
      <c r="O17" s="270" t="str">
        <f>+IF(H17=0,"",'Ark1'!AG946)</f>
        <v/>
      </c>
      <c r="P17" s="270" t="str">
        <f>+IF(H17=0,"",'Ark1'!AH946)</f>
        <v/>
      </c>
      <c r="Q17" s="270" t="str">
        <f>+IF(H17=0,"",'Ark1'!AI946)</f>
        <v/>
      </c>
      <c r="R17" s="377" t="str">
        <f>+IF(H17=0,"",'Ark1'!AR946)</f>
        <v/>
      </c>
      <c r="S17" s="113" t="str">
        <f>+IF(H17=0,"",'Ark1'!AS946)</f>
        <v/>
      </c>
      <c r="T17" s="270" t="str">
        <f>+IF(H17=0,"",'Ark1'!Y946)</f>
        <v/>
      </c>
      <c r="U17" s="269" t="str">
        <f>+IF(H17=0,"",'Ark1'!Z946)</f>
        <v/>
      </c>
      <c r="V17" s="305" t="str">
        <f t="shared" si="0"/>
        <v/>
      </c>
      <c r="W17" s="270" t="str">
        <f t="shared" si="1"/>
        <v/>
      </c>
      <c r="X17" s="268" t="str">
        <f t="shared" si="2"/>
        <v/>
      </c>
      <c r="Y17" s="247"/>
      <c r="Z17" s="250"/>
      <c r="AB17" s="27"/>
      <c r="AC17" s="26"/>
      <c r="AD17" s="251"/>
      <c r="AE17" s="85"/>
      <c r="AI17" s="85"/>
    </row>
    <row r="18" spans="1:36" ht="15.6">
      <c r="A18" s="247"/>
      <c r="B18" s="247">
        <f>+'Ark1'!C947</f>
        <v>2024</v>
      </c>
      <c r="C18" s="267">
        <f>+'Ark1'!M947</f>
        <v>1</v>
      </c>
      <c r="D18" s="267" t="s">
        <v>93</v>
      </c>
      <c r="E18" s="267">
        <f>+'Ark1'!D947</f>
        <v>6</v>
      </c>
      <c r="F18" s="267" t="s">
        <v>584</v>
      </c>
      <c r="G18" s="267" t="str">
        <f>+IF(H18=0,"",'Ark1'!Q947)</f>
        <v/>
      </c>
      <c r="H18" s="361">
        <f>+'Ark1'!R947</f>
        <v>0</v>
      </c>
      <c r="I18" s="269" t="str">
        <f>+IF(H18=0,"",'Ark1'!AE947)</f>
        <v/>
      </c>
      <c r="J18" s="268" t="str">
        <f>+IF(H18=0,"",'Ark1'!AF947)</f>
        <v/>
      </c>
      <c r="K18" s="269" t="str">
        <f>+IF(H18=0,"",'Ark1'!S947)</f>
        <v/>
      </c>
      <c r="L18" s="305" t="str">
        <f>+IF(H18=0,"",'Ark1'!U947)</f>
        <v/>
      </c>
      <c r="M18" s="270" t="str">
        <f>+IF(H18=0,"",'Ark1'!W947)</f>
        <v/>
      </c>
      <c r="N18" s="270" t="str">
        <f>+IF(H18=0,"",'Ark1'!X947)</f>
        <v/>
      </c>
      <c r="O18" s="270" t="str">
        <f>+IF(H18=0,"",'Ark1'!AG947)</f>
        <v/>
      </c>
      <c r="P18" s="270" t="str">
        <f>+IF(H18=0,"",'Ark1'!AH947)</f>
        <v/>
      </c>
      <c r="Q18" s="270" t="str">
        <f>+IF(H18=0,"",'Ark1'!AI947)</f>
        <v/>
      </c>
      <c r="R18" s="377" t="str">
        <f>+IF(H18=0,"",'Ark1'!AR947)</f>
        <v/>
      </c>
      <c r="S18" s="113" t="str">
        <f>+IF(H18=0,"",'Ark1'!AS947)</f>
        <v/>
      </c>
      <c r="T18" s="270" t="str">
        <f>+IF(H18=0,"",'Ark1'!Y947)</f>
        <v/>
      </c>
      <c r="U18" s="269" t="str">
        <f>+IF(H18=0,"",'Ark1'!Z947)</f>
        <v/>
      </c>
      <c r="V18" s="305" t="str">
        <f t="shared" si="0"/>
        <v/>
      </c>
      <c r="W18" s="270" t="str">
        <f t="shared" si="1"/>
        <v/>
      </c>
      <c r="X18" s="268" t="str">
        <f t="shared" si="2"/>
        <v/>
      </c>
      <c r="Y18" s="247"/>
      <c r="Z18" s="250"/>
      <c r="AB18" s="27"/>
      <c r="AC18" s="26"/>
      <c r="AD18" s="251"/>
      <c r="AE18" s="85"/>
      <c r="AF18" s="212"/>
      <c r="AG18" s="212"/>
      <c r="AH18" s="212"/>
      <c r="AI18" s="85"/>
    </row>
    <row r="19" spans="1:36" ht="15.6">
      <c r="A19" s="247"/>
      <c r="B19" s="247">
        <f>+'Ark1'!C948</f>
        <v>2024</v>
      </c>
      <c r="C19" s="267">
        <f>+'Ark1'!M948</f>
        <v>1</v>
      </c>
      <c r="D19" s="267" t="s">
        <v>93</v>
      </c>
      <c r="E19" s="267">
        <f>+'Ark1'!D948</f>
        <v>7</v>
      </c>
      <c r="F19" s="267" t="s">
        <v>585</v>
      </c>
      <c r="G19" s="267" t="str">
        <f>+IF(H19=0,"",'Ark1'!Q948)</f>
        <v/>
      </c>
      <c r="H19" s="361">
        <f>+'Ark1'!R948</f>
        <v>0</v>
      </c>
      <c r="I19" s="269" t="str">
        <f>+IF(H19=0,"",'Ark1'!AE948)</f>
        <v/>
      </c>
      <c r="J19" s="268" t="str">
        <f>+IF(H19=0,"",'Ark1'!AF948)</f>
        <v/>
      </c>
      <c r="K19" s="269" t="str">
        <f>+IF(H19=0,"",'Ark1'!S948)</f>
        <v/>
      </c>
      <c r="L19" s="305" t="str">
        <f>+IF(H19=0,"",'Ark1'!U948)</f>
        <v/>
      </c>
      <c r="M19" s="270" t="str">
        <f>+IF(H19=0,"",'Ark1'!W948)</f>
        <v/>
      </c>
      <c r="N19" s="270" t="str">
        <f>+IF(H19=0,"",'Ark1'!X948)</f>
        <v/>
      </c>
      <c r="O19" s="270" t="str">
        <f>+IF(H19=0,"",'Ark1'!AG948)</f>
        <v/>
      </c>
      <c r="P19" s="270" t="str">
        <f>+IF(H19=0,"",'Ark1'!AH948)</f>
        <v/>
      </c>
      <c r="Q19" s="270" t="str">
        <f>+IF(H19=0,"",'Ark1'!AI948)</f>
        <v/>
      </c>
      <c r="R19" s="377" t="str">
        <f>+IF(H19=0,"",'Ark1'!AR948)</f>
        <v/>
      </c>
      <c r="S19" s="113" t="str">
        <f>+IF(H19=0,"",'Ark1'!AS948)</f>
        <v/>
      </c>
      <c r="T19" s="270" t="str">
        <f>+IF(H19=0,"",'Ark1'!Y948)</f>
        <v/>
      </c>
      <c r="U19" s="269" t="str">
        <f>+IF(H19=0,"",'Ark1'!Z948)</f>
        <v/>
      </c>
      <c r="V19" s="305" t="str">
        <f t="shared" si="0"/>
        <v/>
      </c>
      <c r="W19" s="270" t="str">
        <f t="shared" si="1"/>
        <v/>
      </c>
      <c r="X19" s="268" t="str">
        <f t="shared" si="2"/>
        <v/>
      </c>
      <c r="Y19" s="247"/>
      <c r="Z19" s="250"/>
      <c r="AB19" s="27"/>
      <c r="AC19" s="26"/>
      <c r="AD19" s="251"/>
      <c r="AE19" s="85"/>
      <c r="AF19" s="212"/>
      <c r="AG19" s="212"/>
      <c r="AH19" s="212"/>
      <c r="AI19" s="85"/>
    </row>
    <row r="20" spans="1:36" ht="15.6">
      <c r="A20" s="247"/>
      <c r="B20" s="247">
        <f>+'Ark1'!C949</f>
        <v>2024</v>
      </c>
      <c r="C20" s="267">
        <f>+'Ark1'!M949</f>
        <v>1</v>
      </c>
      <c r="D20" s="267" t="s">
        <v>93</v>
      </c>
      <c r="E20" s="267">
        <f>+'Ark1'!D949</f>
        <v>8</v>
      </c>
      <c r="F20" s="267" t="s">
        <v>586</v>
      </c>
      <c r="G20" s="267" t="str">
        <f>+IF(H20=0,"",'Ark1'!Q949)</f>
        <v/>
      </c>
      <c r="H20" s="361">
        <f>+'Ark1'!R949</f>
        <v>0</v>
      </c>
      <c r="I20" s="269" t="str">
        <f>+IF(H20=0,"",'Ark1'!AE949)</f>
        <v/>
      </c>
      <c r="J20" s="268" t="str">
        <f>+IF(H20=0,"",'Ark1'!AF949)</f>
        <v/>
      </c>
      <c r="K20" s="269" t="str">
        <f>+IF(H20=0,"",'Ark1'!S949)</f>
        <v/>
      </c>
      <c r="L20" s="305" t="str">
        <f>+IF(H20=0,"",'Ark1'!U949)</f>
        <v/>
      </c>
      <c r="M20" s="270" t="str">
        <f>+IF(H20=0,"",'Ark1'!W949)</f>
        <v/>
      </c>
      <c r="N20" s="270" t="str">
        <f>+IF(H20=0,"",'Ark1'!X949)</f>
        <v/>
      </c>
      <c r="O20" s="270" t="str">
        <f>+IF(H20=0,"",'Ark1'!AG949)</f>
        <v/>
      </c>
      <c r="P20" s="270" t="str">
        <f>+IF(H20=0,"",'Ark1'!AH949)</f>
        <v/>
      </c>
      <c r="Q20" s="270" t="str">
        <f>+IF(H20=0,"",'Ark1'!AI949)</f>
        <v/>
      </c>
      <c r="R20" s="377" t="str">
        <f>+IF(H20=0,"",'Ark1'!AR949)</f>
        <v/>
      </c>
      <c r="S20" s="113" t="str">
        <f>+IF(H20=0,"",'Ark1'!AS949)</f>
        <v/>
      </c>
      <c r="T20" s="270" t="str">
        <f>+IF(H20=0,"",'Ark1'!Y949)</f>
        <v/>
      </c>
      <c r="U20" s="269" t="str">
        <f>+IF(H20=0,"",'Ark1'!Z949)</f>
        <v/>
      </c>
      <c r="V20" s="305" t="str">
        <f t="shared" si="0"/>
        <v/>
      </c>
      <c r="W20" s="270" t="str">
        <f t="shared" si="1"/>
        <v/>
      </c>
      <c r="X20" s="268" t="str">
        <f t="shared" si="2"/>
        <v/>
      </c>
      <c r="Y20" s="247"/>
      <c r="Z20" s="250"/>
      <c r="AB20" s="27"/>
      <c r="AC20" s="26"/>
      <c r="AD20" s="251"/>
      <c r="AE20" s="85"/>
      <c r="AF20" s="212"/>
      <c r="AG20" s="212"/>
      <c r="AH20" s="212"/>
      <c r="AI20" s="85"/>
    </row>
    <row r="21" spans="1:36" ht="15.6">
      <c r="A21" s="247"/>
      <c r="B21" s="247">
        <f>+'Ark1'!C950</f>
        <v>2024</v>
      </c>
      <c r="C21" s="267">
        <f>+'Ark1'!M950</f>
        <v>1</v>
      </c>
      <c r="D21" s="267" t="s">
        <v>93</v>
      </c>
      <c r="E21" s="267">
        <f>+'Ark1'!D950</f>
        <v>9</v>
      </c>
      <c r="F21" s="267" t="s">
        <v>587</v>
      </c>
      <c r="G21" s="267" t="str">
        <f>+IF(H21=0,"",'Ark1'!Q950)</f>
        <v/>
      </c>
      <c r="H21" s="361">
        <f>+'Ark1'!R950</f>
        <v>0</v>
      </c>
      <c r="I21" s="269" t="str">
        <f>+IF(H21=0,"",'Ark1'!AE950)</f>
        <v/>
      </c>
      <c r="J21" s="268" t="str">
        <f>+IF(H21=0,"",'Ark1'!AF950)</f>
        <v/>
      </c>
      <c r="K21" s="269" t="str">
        <f>+IF(H21=0,"",'Ark1'!S950)</f>
        <v/>
      </c>
      <c r="L21" s="305" t="str">
        <f>+IF(H21=0,"",'Ark1'!U950)</f>
        <v/>
      </c>
      <c r="M21" s="270" t="str">
        <f>+IF(H21=0,"",'Ark1'!W950)</f>
        <v/>
      </c>
      <c r="N21" s="270" t="str">
        <f>+IF(H21=0,"",'Ark1'!X950)</f>
        <v/>
      </c>
      <c r="O21" s="270" t="str">
        <f>+IF(H21=0,"",'Ark1'!AG950)</f>
        <v/>
      </c>
      <c r="P21" s="270" t="str">
        <f>+IF(H21=0,"",'Ark1'!AH950)</f>
        <v/>
      </c>
      <c r="Q21" s="270" t="str">
        <f>+IF(H21=0,"",'Ark1'!AI950)</f>
        <v/>
      </c>
      <c r="R21" s="377" t="str">
        <f>+IF(H21=0,"",'Ark1'!AR950)</f>
        <v/>
      </c>
      <c r="S21" s="113" t="str">
        <f>+IF(H21=0,"",'Ark1'!AS950)</f>
        <v/>
      </c>
      <c r="T21" s="270" t="str">
        <f>+IF(H21=0,"",'Ark1'!Y950)</f>
        <v/>
      </c>
      <c r="U21" s="269" t="str">
        <f>+IF(H21=0,"",'Ark1'!Z950)</f>
        <v/>
      </c>
      <c r="V21" s="305" t="str">
        <f t="shared" si="0"/>
        <v/>
      </c>
      <c r="W21" s="270" t="str">
        <f t="shared" si="1"/>
        <v/>
      </c>
      <c r="X21" s="268" t="str">
        <f t="shared" si="2"/>
        <v/>
      </c>
      <c r="Y21" s="247"/>
      <c r="Z21" s="250"/>
      <c r="AB21" s="27"/>
      <c r="AC21" s="26"/>
      <c r="AD21" s="251"/>
      <c r="AE21" s="85"/>
      <c r="AF21" s="212"/>
      <c r="AG21" s="212"/>
      <c r="AH21" s="212"/>
      <c r="AI21" s="85"/>
    </row>
    <row r="22" spans="1:36" ht="15.6">
      <c r="A22" s="247"/>
      <c r="B22" s="247">
        <f>+'Ark1'!C951</f>
        <v>2024</v>
      </c>
      <c r="C22" s="267">
        <f>+'Ark1'!M951</f>
        <v>1</v>
      </c>
      <c r="D22" s="267" t="s">
        <v>93</v>
      </c>
      <c r="E22" s="267">
        <f>+'Ark1'!D951</f>
        <v>10</v>
      </c>
      <c r="F22" s="267" t="s">
        <v>588</v>
      </c>
      <c r="G22" s="267" t="str">
        <f>+IF(H22=0,"",'Ark1'!Q951)</f>
        <v/>
      </c>
      <c r="H22" s="361">
        <f>+'Ark1'!R951</f>
        <v>0</v>
      </c>
      <c r="I22" s="269" t="str">
        <f>+IF(H22=0,"",'Ark1'!AE951)</f>
        <v/>
      </c>
      <c r="J22" s="268" t="str">
        <f>+IF(H22=0,"",'Ark1'!AF951)</f>
        <v/>
      </c>
      <c r="K22" s="269" t="str">
        <f>+IF(H22=0,"",'Ark1'!S951)</f>
        <v/>
      </c>
      <c r="L22" s="305" t="str">
        <f>+IF(H22=0,"",'Ark1'!U951)</f>
        <v/>
      </c>
      <c r="M22" s="270" t="str">
        <f>+IF(H22=0,"",'Ark1'!W951)</f>
        <v/>
      </c>
      <c r="N22" s="270" t="str">
        <f>+IF(H22=0,"",'Ark1'!X951)</f>
        <v/>
      </c>
      <c r="O22" s="270" t="str">
        <f>+IF(H22=0,"",'Ark1'!AG951)</f>
        <v/>
      </c>
      <c r="P22" s="270" t="str">
        <f>+IF(H22=0,"",'Ark1'!AH951)</f>
        <v/>
      </c>
      <c r="Q22" s="270" t="str">
        <f>+IF(H22=0,"",'Ark1'!AI951)</f>
        <v/>
      </c>
      <c r="R22" s="377" t="str">
        <f>+IF(H22=0,"",'Ark1'!AR951)</f>
        <v/>
      </c>
      <c r="S22" s="113" t="str">
        <f>+IF(H22=0,"",'Ark1'!AS951)</f>
        <v/>
      </c>
      <c r="T22" s="270" t="str">
        <f>+IF(H22=0,"",'Ark1'!Y951)</f>
        <v/>
      </c>
      <c r="U22" s="269" t="str">
        <f>+IF(H22=0,"",'Ark1'!Z951)</f>
        <v/>
      </c>
      <c r="V22" s="305" t="str">
        <f t="shared" si="0"/>
        <v/>
      </c>
      <c r="W22" s="270" t="str">
        <f t="shared" si="1"/>
        <v/>
      </c>
      <c r="X22" s="268" t="str">
        <f t="shared" si="2"/>
        <v/>
      </c>
      <c r="Y22" s="247"/>
      <c r="Z22" s="250"/>
      <c r="AB22" s="27"/>
      <c r="AC22" s="26"/>
      <c r="AD22" s="251"/>
      <c r="AE22" s="85"/>
      <c r="AF22" s="212"/>
      <c r="AG22" s="212"/>
      <c r="AH22" s="212"/>
      <c r="AI22" s="85"/>
    </row>
    <row r="23" spans="1:36" ht="15.6">
      <c r="A23" s="247"/>
      <c r="B23" s="247">
        <f>+'Ark1'!C952</f>
        <v>2024</v>
      </c>
      <c r="C23" s="267">
        <f>+'Ark1'!M952</f>
        <v>1</v>
      </c>
      <c r="D23" s="267" t="s">
        <v>93</v>
      </c>
      <c r="E23" s="267">
        <f>+'Ark1'!D952</f>
        <v>11</v>
      </c>
      <c r="F23" s="267" t="s">
        <v>589</v>
      </c>
      <c r="G23" s="267" t="str">
        <f>+IF(H23=0,"",'Ark1'!Q952)</f>
        <v/>
      </c>
      <c r="H23" s="361">
        <f>+'Ark1'!R952</f>
        <v>0</v>
      </c>
      <c r="I23" s="269" t="str">
        <f>+IF(H23=0,"",'Ark1'!AE952)</f>
        <v/>
      </c>
      <c r="J23" s="268" t="str">
        <f>+IF(H23=0,"",'Ark1'!AF952)</f>
        <v/>
      </c>
      <c r="K23" s="269" t="str">
        <f>+IF(H23=0,"",'Ark1'!S952)</f>
        <v/>
      </c>
      <c r="L23" s="305" t="str">
        <f>+IF(H23=0,"",'Ark1'!U952)</f>
        <v/>
      </c>
      <c r="M23" s="270" t="str">
        <f>+IF(H23=0,"",'Ark1'!W952)</f>
        <v/>
      </c>
      <c r="N23" s="270" t="str">
        <f>+IF(H23=0,"",'Ark1'!X952)</f>
        <v/>
      </c>
      <c r="O23" s="270" t="str">
        <f>+IF(H23=0,"",'Ark1'!AG952)</f>
        <v/>
      </c>
      <c r="P23" s="270" t="str">
        <f>+IF(H23=0,"",'Ark1'!AH952)</f>
        <v/>
      </c>
      <c r="Q23" s="270" t="str">
        <f>+IF(H23=0,"",'Ark1'!AI952)</f>
        <v/>
      </c>
      <c r="R23" s="377" t="str">
        <f>+IF(H23=0,"",'Ark1'!AR952)</f>
        <v/>
      </c>
      <c r="S23" s="113" t="str">
        <f>+IF(H23=0,"",'Ark1'!AS952)</f>
        <v/>
      </c>
      <c r="T23" s="270" t="str">
        <f>+IF(H23=0,"",'Ark1'!Y952)</f>
        <v/>
      </c>
      <c r="U23" s="269" t="str">
        <f>+IF(H23=0,"",'Ark1'!Z952)</f>
        <v/>
      </c>
      <c r="V23" s="305" t="str">
        <f t="shared" si="0"/>
        <v/>
      </c>
      <c r="W23" s="270" t="str">
        <f t="shared" si="1"/>
        <v/>
      </c>
      <c r="X23" s="268" t="str">
        <f t="shared" si="2"/>
        <v/>
      </c>
      <c r="Y23" s="247"/>
      <c r="Z23" s="250"/>
      <c r="AB23" s="27"/>
      <c r="AC23" s="26"/>
      <c r="AD23" s="251"/>
      <c r="AE23" s="85"/>
      <c r="AF23" s="212"/>
      <c r="AG23" s="212"/>
      <c r="AH23" s="212"/>
      <c r="AI23" s="85"/>
    </row>
    <row r="24" spans="1:36" ht="15.6">
      <c r="A24" s="247"/>
      <c r="B24" s="247">
        <f>+'Ark1'!C953</f>
        <v>2024</v>
      </c>
      <c r="C24" s="267">
        <f>+'Ark1'!M953</f>
        <v>1</v>
      </c>
      <c r="D24" s="267" t="s">
        <v>93</v>
      </c>
      <c r="E24" s="267">
        <f>+'Ark1'!D953</f>
        <v>12</v>
      </c>
      <c r="F24" s="267" t="s">
        <v>590</v>
      </c>
      <c r="G24" s="267" t="str">
        <f>+IF(H24=0,"",'Ark1'!Q953)</f>
        <v/>
      </c>
      <c r="H24" s="361">
        <f>+'Ark1'!R953</f>
        <v>0</v>
      </c>
      <c r="I24" s="269" t="str">
        <f>+IF(H24=0,"",'Ark1'!AE953)</f>
        <v/>
      </c>
      <c r="J24" s="268" t="str">
        <f>+IF(H24=0,"",'Ark1'!AF953)</f>
        <v/>
      </c>
      <c r="K24" s="269" t="str">
        <f>+IF(H24=0,"",'Ark1'!S953)</f>
        <v/>
      </c>
      <c r="L24" s="305" t="str">
        <f>+IF(H24=0,"",'Ark1'!U953)</f>
        <v/>
      </c>
      <c r="M24" s="270" t="str">
        <f>+IF(H24=0,"",'Ark1'!W953)</f>
        <v/>
      </c>
      <c r="N24" s="270" t="str">
        <f>+IF(H24=0,"",'Ark1'!X953)</f>
        <v/>
      </c>
      <c r="O24" s="270" t="str">
        <f>+IF(H24=0,"",'Ark1'!AG953)</f>
        <v/>
      </c>
      <c r="P24" s="270" t="str">
        <f>+IF(H24=0,"",'Ark1'!AH953)</f>
        <v/>
      </c>
      <c r="Q24" s="270" t="str">
        <f>+IF(H24=0,"",'Ark1'!AI953)</f>
        <v/>
      </c>
      <c r="R24" s="377" t="str">
        <f>+IF(H24=0,"",'Ark1'!AR953)</f>
        <v/>
      </c>
      <c r="S24" s="113" t="str">
        <f>+IF(H24=0,"",'Ark1'!AS953)</f>
        <v/>
      </c>
      <c r="T24" s="270" t="str">
        <f>+IF(H24=0,"",'Ark1'!Y953)</f>
        <v/>
      </c>
      <c r="U24" s="269" t="str">
        <f>+IF(H24=0,"",'Ark1'!Z953)</f>
        <v/>
      </c>
      <c r="V24" s="305" t="str">
        <f t="shared" si="0"/>
        <v/>
      </c>
      <c r="W24" s="270" t="str">
        <f t="shared" si="1"/>
        <v/>
      </c>
      <c r="X24" s="268" t="str">
        <f t="shared" si="2"/>
        <v/>
      </c>
      <c r="Y24" s="247"/>
      <c r="Z24" s="250"/>
      <c r="AB24" s="27"/>
      <c r="AC24" s="26"/>
      <c r="AD24" s="251"/>
      <c r="AE24" s="85"/>
      <c r="AF24" s="212"/>
      <c r="AG24" s="212"/>
      <c r="AH24" s="250"/>
      <c r="AI24" s="250"/>
      <c r="AJ24" s="250"/>
    </row>
    <row r="25" spans="1:36" ht="15.6">
      <c r="A25" s="247"/>
      <c r="B25" s="247"/>
      <c r="C25" s="247"/>
      <c r="D25" s="247"/>
      <c r="E25" s="247"/>
      <c r="F25" s="247"/>
      <c r="G25" s="247"/>
      <c r="H25" s="247"/>
      <c r="I25" s="248"/>
      <c r="J25" s="248"/>
      <c r="K25" s="247"/>
      <c r="L25" s="247"/>
      <c r="M25" s="249"/>
      <c r="N25" s="249"/>
      <c r="O25" s="247"/>
      <c r="P25" s="249"/>
      <c r="Q25" s="249"/>
      <c r="R25" s="249"/>
      <c r="S25" s="249"/>
      <c r="T25" s="249"/>
      <c r="U25" s="247"/>
      <c r="V25" s="247"/>
      <c r="W25" s="249"/>
      <c r="X25" s="248"/>
      <c r="Y25" s="247"/>
      <c r="Z25" s="250"/>
      <c r="AB25" s="27"/>
      <c r="AC25" s="26"/>
      <c r="AD25" s="251"/>
      <c r="AE25" s="85"/>
      <c r="AI25" s="85"/>
    </row>
    <row r="26" spans="1:36" ht="22.8">
      <c r="A26" s="265" t="s">
        <v>626</v>
      </c>
      <c r="B26" s="247"/>
      <c r="C26" s="247"/>
      <c r="D26" s="346" t="str">
        <f>+D28</f>
        <v>1</v>
      </c>
      <c r="E26" s="247"/>
      <c r="F26" s="247"/>
      <c r="G26" s="247"/>
      <c r="H26" s="212">
        <f>SUM(H28:H39)</f>
        <v>9</v>
      </c>
      <c r="I26" s="248"/>
      <c r="J26" s="248"/>
      <c r="K26" s="247"/>
      <c r="L26" s="273">
        <f>+Fettgruppe!N11</f>
        <v>151.26666666666668</v>
      </c>
      <c r="M26" s="249"/>
      <c r="N26" s="249"/>
      <c r="O26" s="247"/>
      <c r="P26" s="249"/>
      <c r="Q26" s="249"/>
      <c r="R26" s="249"/>
      <c r="S26" s="249"/>
      <c r="T26" s="249"/>
      <c r="U26" s="247"/>
      <c r="V26" s="273">
        <f>+Fettgruppe!X11</f>
        <v>271.95365561326406</v>
      </c>
      <c r="W26" s="266" t="s">
        <v>624</v>
      </c>
      <c r="X26" s="264"/>
      <c r="Y26" s="247"/>
      <c r="Z26" s="250"/>
      <c r="AB26" s="27"/>
      <c r="AC26" s="26"/>
      <c r="AD26" s="251"/>
      <c r="AE26" s="85"/>
      <c r="AI26" s="85"/>
    </row>
    <row r="27" spans="1:36" ht="16.5" customHeight="1">
      <c r="A27" s="247"/>
      <c r="B27" s="247"/>
      <c r="C27" s="247"/>
      <c r="D27" s="346"/>
      <c r="E27" s="247"/>
      <c r="F27" s="247"/>
      <c r="G27" s="247"/>
      <c r="H27" s="247"/>
      <c r="I27" s="247"/>
      <c r="J27" s="247"/>
      <c r="K27" s="247"/>
      <c r="L27" s="247"/>
      <c r="M27" s="249"/>
      <c r="N27" s="249"/>
      <c r="O27" s="247"/>
      <c r="P27" s="249"/>
      <c r="Q27" s="249"/>
      <c r="R27" s="249"/>
      <c r="S27" s="249"/>
      <c r="T27" s="249"/>
      <c r="U27" s="247"/>
      <c r="V27" s="247"/>
      <c r="W27" s="249"/>
      <c r="X27" s="264" t="s">
        <v>4</v>
      </c>
      <c r="Y27" s="247"/>
      <c r="Z27" s="250"/>
      <c r="AB27" s="27"/>
      <c r="AC27" s="26"/>
      <c r="AD27" s="251"/>
      <c r="AE27" s="85"/>
      <c r="AI27" s="85"/>
    </row>
    <row r="28" spans="1:36" ht="15.6">
      <c r="A28" s="247"/>
      <c r="B28" s="247">
        <f>+'Ark1'!C954</f>
        <v>2024</v>
      </c>
      <c r="C28" s="85">
        <f>+'Ark1'!M954</f>
        <v>2</v>
      </c>
      <c r="D28" s="362" t="s">
        <v>94</v>
      </c>
      <c r="E28" s="85">
        <f>+'Ark1'!D954</f>
        <v>1</v>
      </c>
      <c r="F28" s="85" t="s">
        <v>580</v>
      </c>
      <c r="G28" s="85" t="str">
        <f>+IF(H28=0,"",'Ark1'!Q954)</f>
        <v/>
      </c>
      <c r="H28" s="361">
        <f>+'Ark1'!R954</f>
        <v>0</v>
      </c>
      <c r="I28" s="27" t="str">
        <f>+IF(H28=0,"",'Ark1'!AE954)</f>
        <v/>
      </c>
      <c r="J28" s="27" t="str">
        <f>+IF(H28=0,"",'Ark1'!AF954)</f>
        <v/>
      </c>
      <c r="K28" s="26" t="str">
        <f>+IF(H28=0,"",'Ark1'!S954)</f>
        <v/>
      </c>
      <c r="L28" s="305" t="str">
        <f>+IF(H28=0,"",'Ark1'!U954)</f>
        <v/>
      </c>
      <c r="M28" s="32" t="str">
        <f>+IF(H28=0,"",'Ark1'!W954)</f>
        <v/>
      </c>
      <c r="N28" s="32" t="str">
        <f>+IF(H28=0,"",'Ark1'!X954)</f>
        <v/>
      </c>
      <c r="O28" s="32" t="str">
        <f>+IF(H28=0,"",'Ark1'!AG954)</f>
        <v/>
      </c>
      <c r="P28" s="32" t="str">
        <f>+IF(H28=0,"",'Ark1'!AH954)</f>
        <v/>
      </c>
      <c r="Q28" s="32" t="str">
        <f>+IF(H28=0,"",'Ark1'!AI954)</f>
        <v/>
      </c>
      <c r="R28" s="377" t="str">
        <f>+IF(H28=0,"",'Ark1'!AR954)</f>
        <v/>
      </c>
      <c r="S28" s="113" t="str">
        <f>+IF(H28=0,"",'Ark1'!AS954)</f>
        <v/>
      </c>
      <c r="T28" s="32" t="str">
        <f>+IF(H28=0,"",'Ark1'!Y954)</f>
        <v/>
      </c>
      <c r="U28" s="26" t="str">
        <f>+IF(H28=0,"",'Ark1'!Z954)</f>
        <v/>
      </c>
      <c r="V28" s="305" t="str">
        <f t="shared" ref="V28:V39" si="3">+IF(H28=0,"",1000*L28/O28)</f>
        <v/>
      </c>
      <c r="W28" s="32" t="str">
        <f t="shared" ref="W28:W39" si="4">+IF(H28=0,"",L28/C28)</f>
        <v/>
      </c>
      <c r="X28" s="27" t="str">
        <f t="shared" ref="X28:X39" si="5">+IF(H28=0,"",H28/G28)</f>
        <v/>
      </c>
      <c r="Y28" s="247"/>
      <c r="Z28" s="250"/>
      <c r="AB28" s="27"/>
      <c r="AC28" s="26"/>
      <c r="AD28" s="251"/>
      <c r="AE28" s="85"/>
      <c r="AI28" s="85"/>
    </row>
    <row r="29" spans="1:36" ht="15.6">
      <c r="A29" s="247"/>
      <c r="B29" s="247">
        <f>+'Ark1'!C955</f>
        <v>2024</v>
      </c>
      <c r="C29" s="85">
        <f>+'Ark1'!M955</f>
        <v>2</v>
      </c>
      <c r="D29" s="362" t="s">
        <v>94</v>
      </c>
      <c r="E29" s="85">
        <f>+'Ark1'!D955</f>
        <v>2</v>
      </c>
      <c r="F29" s="85" t="s">
        <v>581</v>
      </c>
      <c r="G29" s="85" t="str">
        <f>+IF(H29=0,"",'Ark1'!Q955)</f>
        <v/>
      </c>
      <c r="H29" s="361">
        <f>+'Ark1'!R955</f>
        <v>0</v>
      </c>
      <c r="I29" s="27" t="str">
        <f>+IF(H29=0,"",'Ark1'!AE955)</f>
        <v/>
      </c>
      <c r="J29" s="27" t="str">
        <f>+IF(H29=0,"",'Ark1'!AF955)</f>
        <v/>
      </c>
      <c r="K29" s="26" t="str">
        <f>+IF(H29=0,"",'Ark1'!S955)</f>
        <v/>
      </c>
      <c r="L29" s="305" t="str">
        <f>+IF(H29=0,"",'Ark1'!U955)</f>
        <v/>
      </c>
      <c r="M29" s="32" t="str">
        <f>+IF(H29=0,"",'Ark1'!W955)</f>
        <v/>
      </c>
      <c r="N29" s="32" t="str">
        <f>+IF(H29=0,"",'Ark1'!X955)</f>
        <v/>
      </c>
      <c r="O29" s="32" t="str">
        <f>+IF(H29=0,"",'Ark1'!AG955)</f>
        <v/>
      </c>
      <c r="P29" s="32" t="str">
        <f>+IF(H29=0,"",'Ark1'!AH955)</f>
        <v/>
      </c>
      <c r="Q29" s="32" t="str">
        <f>+IF(H29=0,"",'Ark1'!AI955)</f>
        <v/>
      </c>
      <c r="R29" s="377" t="str">
        <f>+IF(H29=0,"",'Ark1'!AR955)</f>
        <v/>
      </c>
      <c r="S29" s="113" t="str">
        <f>+IF(H29=0,"",'Ark1'!AS955)</f>
        <v/>
      </c>
      <c r="T29" s="32" t="str">
        <f>+IF(H29=0,"",'Ark1'!Y955)</f>
        <v/>
      </c>
      <c r="U29" s="26" t="str">
        <f>+IF(H29=0,"",'Ark1'!Z955)</f>
        <v/>
      </c>
      <c r="V29" s="305" t="str">
        <f t="shared" si="3"/>
        <v/>
      </c>
      <c r="W29" s="32" t="str">
        <f t="shared" si="4"/>
        <v/>
      </c>
      <c r="X29" s="27" t="str">
        <f t="shared" si="5"/>
        <v/>
      </c>
      <c r="Y29" s="247"/>
      <c r="Z29" s="250"/>
      <c r="AB29" s="27"/>
      <c r="AC29" s="26"/>
      <c r="AD29" s="251"/>
      <c r="AE29" s="85"/>
      <c r="AI29" s="85"/>
    </row>
    <row r="30" spans="1:36" ht="15.6">
      <c r="A30" s="247"/>
      <c r="B30" s="247">
        <f>+'Ark1'!C956</f>
        <v>2024</v>
      </c>
      <c r="C30" s="85">
        <f>+'Ark1'!M956</f>
        <v>2</v>
      </c>
      <c r="D30" s="362" t="s">
        <v>94</v>
      </c>
      <c r="E30" s="85">
        <f>+'Ark1'!D956</f>
        <v>3</v>
      </c>
      <c r="F30" s="85" t="s">
        <v>582</v>
      </c>
      <c r="G30" s="85">
        <f>+IF(H30=0,"",'Ark1'!Q956)</f>
        <v>1</v>
      </c>
      <c r="H30" s="361">
        <f>+'Ark1'!R956</f>
        <v>2</v>
      </c>
      <c r="I30" s="27">
        <f>+IF(H30=0,"",'Ark1'!AE956)</f>
        <v>2.8985507246376807</v>
      </c>
      <c r="J30" s="27">
        <f>+IF(H30=0,"",'Ark1'!AF956)</f>
        <v>1.1085230909318851</v>
      </c>
      <c r="K30" s="26">
        <f>+IF(H30=0,"",'Ark1'!S956)</f>
        <v>2.5</v>
      </c>
      <c r="L30" s="305">
        <f>+IF(H30=0,"",'Ark1'!U956)</f>
        <v>84</v>
      </c>
      <c r="M30" s="32">
        <f>+IF(H30=0,"",'Ark1'!W956)</f>
        <v>0</v>
      </c>
      <c r="N30" s="32">
        <f>+IF(H30=0,"",'Ark1'!X956)</f>
        <v>0</v>
      </c>
      <c r="O30" s="32">
        <f>+IF(H30=0,"",'Ark1'!AG956)</f>
        <v>525.5</v>
      </c>
      <c r="P30" s="32">
        <f>+IF(H30=0,"",'Ark1'!AH956)</f>
        <v>0</v>
      </c>
      <c r="Q30" s="32">
        <f>+IF(H30=0,"",'Ark1'!AI956)</f>
        <v>0</v>
      </c>
      <c r="R30" s="377">
        <f>+IF(H30=0,"",'Ark1'!AR956)</f>
        <v>162</v>
      </c>
      <c r="S30" s="113">
        <f>+IF(H30=0,"",'Ark1'!AS956)</f>
        <v>19.758245768932913</v>
      </c>
      <c r="T30" s="32">
        <f>+IF(H30=0,"",'Ark1'!Y956)</f>
        <v>1.7000000000000963</v>
      </c>
      <c r="U30" s="26">
        <f>+IF(H30=0,"",'Ark1'!Z956)</f>
        <v>0.5</v>
      </c>
      <c r="V30" s="305">
        <f t="shared" si="3"/>
        <v>159.84776403425309</v>
      </c>
      <c r="W30" s="32">
        <f t="shared" si="4"/>
        <v>42</v>
      </c>
      <c r="X30" s="27">
        <f t="shared" si="5"/>
        <v>2</v>
      </c>
      <c r="Y30" s="247"/>
      <c r="Z30" s="250"/>
      <c r="AB30" s="27"/>
      <c r="AC30" s="26"/>
      <c r="AD30" s="251"/>
      <c r="AE30" s="85"/>
      <c r="AF30" s="212"/>
      <c r="AG30" s="212"/>
      <c r="AH30" s="212"/>
      <c r="AI30" s="85"/>
    </row>
    <row r="31" spans="1:36" ht="15.6">
      <c r="A31" s="247"/>
      <c r="B31" s="247">
        <f>+'Ark1'!C957</f>
        <v>2024</v>
      </c>
      <c r="C31" s="85">
        <f>+'Ark1'!M957</f>
        <v>2</v>
      </c>
      <c r="D31" s="362" t="s">
        <v>94</v>
      </c>
      <c r="E31" s="85">
        <f>+'Ark1'!D957</f>
        <v>4</v>
      </c>
      <c r="F31" s="85" t="s">
        <v>583</v>
      </c>
      <c r="G31" s="85" t="str">
        <f>+IF(H31=0,"",'Ark1'!Q957)</f>
        <v/>
      </c>
      <c r="H31" s="361">
        <f>+'Ark1'!R957</f>
        <v>0</v>
      </c>
      <c r="I31" s="27" t="str">
        <f>+IF(H31=0,"",'Ark1'!AE957)</f>
        <v/>
      </c>
      <c r="J31" s="27" t="str">
        <f>+IF(H31=0,"",'Ark1'!AF957)</f>
        <v/>
      </c>
      <c r="K31" s="26" t="str">
        <f>+IF(H31=0,"",'Ark1'!S957)</f>
        <v/>
      </c>
      <c r="L31" s="305" t="str">
        <f>+IF(H31=0,"",'Ark1'!U957)</f>
        <v/>
      </c>
      <c r="M31" s="32" t="str">
        <f>+IF(H31=0,"",'Ark1'!W957)</f>
        <v/>
      </c>
      <c r="N31" s="32" t="str">
        <f>+IF(H31=0,"",'Ark1'!X957)</f>
        <v/>
      </c>
      <c r="O31" s="32" t="str">
        <f>+IF(H31=0,"",'Ark1'!AG957)</f>
        <v/>
      </c>
      <c r="P31" s="32" t="str">
        <f>+IF(H31=0,"",'Ark1'!AH957)</f>
        <v/>
      </c>
      <c r="Q31" s="32" t="str">
        <f>+IF(H31=0,"",'Ark1'!AI957)</f>
        <v/>
      </c>
      <c r="R31" s="377" t="str">
        <f>+IF(H31=0,"",'Ark1'!AR957)</f>
        <v/>
      </c>
      <c r="S31" s="113" t="str">
        <f>+IF(H31=0,"",'Ark1'!AS957)</f>
        <v/>
      </c>
      <c r="T31" s="32" t="str">
        <f>+IF(H31=0,"",'Ark1'!Y957)</f>
        <v/>
      </c>
      <c r="U31" s="26" t="str">
        <f>+IF(H31=0,"",'Ark1'!Z957)</f>
        <v/>
      </c>
      <c r="V31" s="305" t="str">
        <f t="shared" si="3"/>
        <v/>
      </c>
      <c r="W31" s="32" t="str">
        <f t="shared" si="4"/>
        <v/>
      </c>
      <c r="X31" s="27" t="str">
        <f t="shared" si="5"/>
        <v/>
      </c>
      <c r="Y31" s="247"/>
      <c r="Z31" s="250"/>
      <c r="AB31" s="27"/>
      <c r="AC31" s="26"/>
      <c r="AD31" s="251"/>
      <c r="AE31" s="85"/>
      <c r="AF31" s="212"/>
      <c r="AG31" s="212"/>
      <c r="AH31" s="212"/>
      <c r="AI31" s="85"/>
    </row>
    <row r="32" spans="1:36" ht="15.6">
      <c r="A32" s="247"/>
      <c r="B32" s="247">
        <f>+'Ark1'!C958</f>
        <v>2024</v>
      </c>
      <c r="C32" s="85">
        <f>+'Ark1'!M958</f>
        <v>2</v>
      </c>
      <c r="D32" s="362" t="s">
        <v>94</v>
      </c>
      <c r="E32" s="85">
        <f>+'Ark1'!D958</f>
        <v>5</v>
      </c>
      <c r="F32" s="85" t="s">
        <v>444</v>
      </c>
      <c r="G32" s="85" t="str">
        <f>+IF(H32=0,"",'Ark1'!Q958)</f>
        <v/>
      </c>
      <c r="H32" s="361">
        <f>+'Ark1'!R958</f>
        <v>0</v>
      </c>
      <c r="I32" s="27" t="str">
        <f>+IF(H32=0,"",'Ark1'!AE958)</f>
        <v/>
      </c>
      <c r="J32" s="27" t="str">
        <f>+IF(H32=0,"",'Ark1'!AF958)</f>
        <v/>
      </c>
      <c r="K32" s="26" t="str">
        <f>+IF(H32=0,"",'Ark1'!S958)</f>
        <v/>
      </c>
      <c r="L32" s="305" t="str">
        <f>+IF(H32=0,"",'Ark1'!U958)</f>
        <v/>
      </c>
      <c r="M32" s="32" t="str">
        <f>+IF(H32=0,"",'Ark1'!W958)</f>
        <v/>
      </c>
      <c r="N32" s="32" t="str">
        <f>+IF(H32=0,"",'Ark1'!X958)</f>
        <v/>
      </c>
      <c r="O32" s="32" t="str">
        <f>+IF(H32=0,"",'Ark1'!AG958)</f>
        <v/>
      </c>
      <c r="P32" s="32" t="str">
        <f>+IF(H32=0,"",'Ark1'!AH958)</f>
        <v/>
      </c>
      <c r="Q32" s="32" t="str">
        <f>+IF(H32=0,"",'Ark1'!AI958)</f>
        <v/>
      </c>
      <c r="R32" s="377" t="str">
        <f>+IF(H32=0,"",'Ark1'!AR958)</f>
        <v/>
      </c>
      <c r="S32" s="113" t="str">
        <f>+IF(H32=0,"",'Ark1'!AS958)</f>
        <v/>
      </c>
      <c r="T32" s="32" t="str">
        <f>+IF(H32=0,"",'Ark1'!Y958)</f>
        <v/>
      </c>
      <c r="U32" s="26" t="str">
        <f>+IF(H32=0,"",'Ark1'!Z958)</f>
        <v/>
      </c>
      <c r="V32" s="305" t="str">
        <f t="shared" si="3"/>
        <v/>
      </c>
      <c r="W32" s="32" t="str">
        <f t="shared" si="4"/>
        <v/>
      </c>
      <c r="X32" s="27" t="str">
        <f t="shared" si="5"/>
        <v/>
      </c>
      <c r="Y32" s="247"/>
      <c r="Z32" s="250"/>
      <c r="AB32" s="27"/>
      <c r="AC32" s="26"/>
      <c r="AD32" s="251"/>
      <c r="AE32" s="85"/>
      <c r="AF32" s="212"/>
      <c r="AG32" s="212"/>
      <c r="AH32" s="212"/>
      <c r="AI32" s="85"/>
    </row>
    <row r="33" spans="1:36" ht="15.6">
      <c r="A33" s="247"/>
      <c r="B33" s="247">
        <f>+'Ark1'!C959</f>
        <v>2024</v>
      </c>
      <c r="C33" s="85">
        <f>+'Ark1'!M959</f>
        <v>2</v>
      </c>
      <c r="D33" s="362" t="s">
        <v>94</v>
      </c>
      <c r="E33" s="85">
        <f>+'Ark1'!D959</f>
        <v>6</v>
      </c>
      <c r="F33" s="85" t="s">
        <v>584</v>
      </c>
      <c r="G33" s="85" t="str">
        <f>+IF(H33=0,"",'Ark1'!Q959)</f>
        <v/>
      </c>
      <c r="H33" s="361">
        <f>+'Ark1'!R959</f>
        <v>0</v>
      </c>
      <c r="I33" s="27" t="str">
        <f>+IF(H33=0,"",'Ark1'!AE959)</f>
        <v/>
      </c>
      <c r="J33" s="27" t="str">
        <f>+IF(H33=0,"",'Ark1'!AF959)</f>
        <v/>
      </c>
      <c r="K33" s="26" t="str">
        <f>+IF(H33=0,"",'Ark1'!S959)</f>
        <v/>
      </c>
      <c r="L33" s="305" t="str">
        <f>+IF(H33=0,"",'Ark1'!U959)</f>
        <v/>
      </c>
      <c r="M33" s="32" t="str">
        <f>+IF(H33=0,"",'Ark1'!W959)</f>
        <v/>
      </c>
      <c r="N33" s="32" t="str">
        <f>+IF(H33=0,"",'Ark1'!X959)</f>
        <v/>
      </c>
      <c r="O33" s="32" t="str">
        <f>+IF(H33=0,"",'Ark1'!AG959)</f>
        <v/>
      </c>
      <c r="P33" s="32" t="str">
        <f>+IF(H33=0,"",'Ark1'!AH959)</f>
        <v/>
      </c>
      <c r="Q33" s="32" t="str">
        <f>+IF(H33=0,"",'Ark1'!AI959)</f>
        <v/>
      </c>
      <c r="R33" s="377" t="str">
        <f>+IF(H33=0,"",'Ark1'!AR959)</f>
        <v/>
      </c>
      <c r="S33" s="113" t="str">
        <f>+IF(H33=0,"",'Ark1'!AS959)</f>
        <v/>
      </c>
      <c r="T33" s="32" t="str">
        <f>+IF(H33=0,"",'Ark1'!Y959)</f>
        <v/>
      </c>
      <c r="U33" s="26" t="str">
        <f>+IF(H33=0,"",'Ark1'!Z959)</f>
        <v/>
      </c>
      <c r="V33" s="305" t="str">
        <f t="shared" si="3"/>
        <v/>
      </c>
      <c r="W33" s="32" t="str">
        <f t="shared" si="4"/>
        <v/>
      </c>
      <c r="X33" s="27" t="str">
        <f t="shared" si="5"/>
        <v/>
      </c>
      <c r="Y33" s="247"/>
      <c r="Z33" s="250"/>
      <c r="AB33" s="27"/>
      <c r="AC33" s="26"/>
      <c r="AD33" s="251"/>
      <c r="AE33" s="85"/>
      <c r="AF33" s="212"/>
      <c r="AG33" s="212"/>
      <c r="AH33" s="212"/>
      <c r="AI33" s="85"/>
    </row>
    <row r="34" spans="1:36" ht="15.6">
      <c r="A34" s="247"/>
      <c r="B34" s="247">
        <f>+'Ark1'!C960</f>
        <v>2024</v>
      </c>
      <c r="C34" s="85">
        <f>+'Ark1'!M960</f>
        <v>2</v>
      </c>
      <c r="D34" s="362" t="s">
        <v>94</v>
      </c>
      <c r="E34" s="85">
        <f>+'Ark1'!D960</f>
        <v>7</v>
      </c>
      <c r="F34" s="85" t="s">
        <v>585</v>
      </c>
      <c r="G34" s="85" t="str">
        <f>+IF(H34=0,"",'Ark1'!Q960)</f>
        <v/>
      </c>
      <c r="H34" s="361">
        <f>+'Ark1'!R960</f>
        <v>0</v>
      </c>
      <c r="I34" s="27" t="str">
        <f>+IF(H34=0,"",'Ark1'!AE960)</f>
        <v/>
      </c>
      <c r="J34" s="27" t="str">
        <f>+IF(H34=0,"",'Ark1'!AF960)</f>
        <v/>
      </c>
      <c r="K34" s="26" t="str">
        <f>+IF(H34=0,"",'Ark1'!S960)</f>
        <v/>
      </c>
      <c r="L34" s="305" t="str">
        <f>+IF(H34=0,"",'Ark1'!U960)</f>
        <v/>
      </c>
      <c r="M34" s="32" t="str">
        <f>+IF(H34=0,"",'Ark1'!W960)</f>
        <v/>
      </c>
      <c r="N34" s="32" t="str">
        <f>+IF(H34=0,"",'Ark1'!X960)</f>
        <v/>
      </c>
      <c r="O34" s="32" t="str">
        <f>+IF(H34=0,"",'Ark1'!AG960)</f>
        <v/>
      </c>
      <c r="P34" s="32" t="str">
        <f>+IF(H34=0,"",'Ark1'!AH960)</f>
        <v/>
      </c>
      <c r="Q34" s="32" t="str">
        <f>+IF(H34=0,"",'Ark1'!AI960)</f>
        <v/>
      </c>
      <c r="R34" s="377" t="str">
        <f>+IF(H34=0,"",'Ark1'!AR960)</f>
        <v/>
      </c>
      <c r="S34" s="113" t="str">
        <f>+IF(H34=0,"",'Ark1'!AS960)</f>
        <v/>
      </c>
      <c r="T34" s="32" t="str">
        <f>+IF(H34=0,"",'Ark1'!Y960)</f>
        <v/>
      </c>
      <c r="U34" s="26" t="str">
        <f>+IF(H34=0,"",'Ark1'!Z960)</f>
        <v/>
      </c>
      <c r="V34" s="305" t="str">
        <f t="shared" si="3"/>
        <v/>
      </c>
      <c r="W34" s="32" t="str">
        <f t="shared" si="4"/>
        <v/>
      </c>
      <c r="X34" s="27" t="str">
        <f t="shared" si="5"/>
        <v/>
      </c>
      <c r="Y34" s="247"/>
      <c r="Z34" s="250"/>
      <c r="AB34" s="27"/>
      <c r="AC34" s="26"/>
      <c r="AD34" s="251"/>
      <c r="AE34" s="85"/>
      <c r="AF34" s="212"/>
      <c r="AG34" s="212"/>
      <c r="AH34" s="212"/>
      <c r="AI34" s="85"/>
    </row>
    <row r="35" spans="1:36" ht="15.6">
      <c r="A35" s="247"/>
      <c r="B35" s="247">
        <f>+'Ark1'!C961</f>
        <v>2024</v>
      </c>
      <c r="C35" s="85">
        <f>+'Ark1'!M961</f>
        <v>2</v>
      </c>
      <c r="D35" s="362" t="s">
        <v>94</v>
      </c>
      <c r="E35" s="85">
        <f>+'Ark1'!D961</f>
        <v>8</v>
      </c>
      <c r="F35" s="85" t="s">
        <v>586</v>
      </c>
      <c r="G35" s="85">
        <f>+IF(H35=0,"",'Ark1'!Q961)</f>
        <v>1</v>
      </c>
      <c r="H35" s="361">
        <f>+'Ark1'!R961</f>
        <v>1</v>
      </c>
      <c r="I35" s="27">
        <f>+IF(H35=0,"",'Ark1'!AE961)</f>
        <v>0.6097560975609756</v>
      </c>
      <c r="J35" s="27">
        <f>+IF(H35=0,"",'Ark1'!AF961)</f>
        <v>0.47114706002789314</v>
      </c>
      <c r="K35" s="26">
        <f>+IF(H35=0,"",'Ark1'!S961)</f>
        <v>4</v>
      </c>
      <c r="L35" s="305">
        <f>+IF(H35=0,"",'Ark1'!U961)</f>
        <v>195.6</v>
      </c>
      <c r="M35" s="32">
        <f>+IF(H35=0,"",'Ark1'!W961)</f>
        <v>0</v>
      </c>
      <c r="N35" s="32">
        <f>+IF(H35=0,"",'Ark1'!X961)</f>
        <v>0</v>
      </c>
      <c r="O35" s="32">
        <f>+IF(H35=0,"",'Ark1'!AG961)</f>
        <v>584</v>
      </c>
      <c r="P35" s="32">
        <f>+IF(H35=0,"",'Ark1'!AH961)</f>
        <v>0</v>
      </c>
      <c r="Q35" s="32">
        <f>+IF(H35=0,"",'Ark1'!AI961)</f>
        <v>0</v>
      </c>
      <c r="R35" s="377">
        <f>+IF(H35=0,"",'Ark1'!AR961)</f>
        <v>192</v>
      </c>
      <c r="S35" s="113">
        <f>+IF(H35=0,"",'Ark1'!AS961)</f>
        <v>27.691876446759263</v>
      </c>
      <c r="T35" s="32">
        <f>+IF(H35=0,"",'Ark1'!Y961)</f>
        <v>0</v>
      </c>
      <c r="U35" s="26">
        <f>+IF(H35=0,"",'Ark1'!Z961)</f>
        <v>0</v>
      </c>
      <c r="V35" s="305">
        <f t="shared" si="3"/>
        <v>334.93150684931504</v>
      </c>
      <c r="W35" s="32">
        <f t="shared" si="4"/>
        <v>97.8</v>
      </c>
      <c r="X35" s="27">
        <f t="shared" si="5"/>
        <v>1</v>
      </c>
      <c r="Y35" s="247"/>
      <c r="Z35" s="250"/>
      <c r="AB35" s="27"/>
      <c r="AC35" s="26"/>
      <c r="AD35" s="251"/>
      <c r="AE35" s="85"/>
      <c r="AF35" s="212"/>
      <c r="AG35" s="212"/>
      <c r="AH35" s="250"/>
      <c r="AI35" s="250"/>
      <c r="AJ35" s="250"/>
    </row>
    <row r="36" spans="1:36" ht="15.6">
      <c r="A36" s="247"/>
      <c r="B36" s="247">
        <f>+'Ark1'!C962</f>
        <v>2024</v>
      </c>
      <c r="C36" s="85">
        <f>+'Ark1'!M962</f>
        <v>2</v>
      </c>
      <c r="D36" s="362" t="s">
        <v>94</v>
      </c>
      <c r="E36" s="85">
        <f>+'Ark1'!D962</f>
        <v>9</v>
      </c>
      <c r="F36" s="85" t="s">
        <v>587</v>
      </c>
      <c r="G36" s="85" t="str">
        <f>+IF(H36=0,"",'Ark1'!Q962)</f>
        <v/>
      </c>
      <c r="H36" s="361">
        <f>+'Ark1'!R962</f>
        <v>0</v>
      </c>
      <c r="I36" s="27" t="str">
        <f>+IF(H36=0,"",'Ark1'!AE962)</f>
        <v/>
      </c>
      <c r="J36" s="27" t="str">
        <f>+IF(H36=0,"",'Ark1'!AF962)</f>
        <v/>
      </c>
      <c r="K36" s="26" t="str">
        <f>+IF(H36=0,"",'Ark1'!S962)</f>
        <v/>
      </c>
      <c r="L36" s="305" t="str">
        <f>+IF(H36=0,"",'Ark1'!U962)</f>
        <v/>
      </c>
      <c r="M36" s="32" t="str">
        <f>+IF(H36=0,"",'Ark1'!W962)</f>
        <v/>
      </c>
      <c r="N36" s="32" t="str">
        <f>+IF(H36=0,"",'Ark1'!X962)</f>
        <v/>
      </c>
      <c r="O36" s="32" t="str">
        <f>+IF(H36=0,"",'Ark1'!AG962)</f>
        <v/>
      </c>
      <c r="P36" s="32" t="str">
        <f>+IF(H36=0,"",'Ark1'!AH962)</f>
        <v/>
      </c>
      <c r="Q36" s="32" t="str">
        <f>+IF(H36=0,"",'Ark1'!AI962)</f>
        <v/>
      </c>
      <c r="R36" s="377" t="str">
        <f>+IF(H36=0,"",'Ark1'!AR962)</f>
        <v/>
      </c>
      <c r="S36" s="113" t="str">
        <f>+IF(H36=0,"",'Ark1'!AS962)</f>
        <v/>
      </c>
      <c r="T36" s="32" t="str">
        <f>+IF(H36=0,"",'Ark1'!Y962)</f>
        <v/>
      </c>
      <c r="U36" s="26" t="str">
        <f>+IF(H36=0,"",'Ark1'!Z962)</f>
        <v/>
      </c>
      <c r="V36" s="305" t="str">
        <f t="shared" si="3"/>
        <v/>
      </c>
      <c r="W36" s="32" t="str">
        <f t="shared" si="4"/>
        <v/>
      </c>
      <c r="X36" s="27" t="str">
        <f t="shared" si="5"/>
        <v/>
      </c>
      <c r="Y36" s="247"/>
      <c r="Z36" s="250"/>
      <c r="AB36" s="27"/>
      <c r="AC36" s="26"/>
      <c r="AD36" s="251"/>
      <c r="AE36" s="85"/>
      <c r="AF36" s="26"/>
      <c r="AG36" s="26"/>
      <c r="AH36" s="32"/>
      <c r="AI36" s="32"/>
      <c r="AJ36" s="32"/>
    </row>
    <row r="37" spans="1:36" ht="15.6">
      <c r="A37" s="247"/>
      <c r="B37" s="247">
        <f>+'Ark1'!C963</f>
        <v>2024</v>
      </c>
      <c r="C37" s="85">
        <f>+'Ark1'!M963</f>
        <v>2</v>
      </c>
      <c r="D37" s="362" t="s">
        <v>94</v>
      </c>
      <c r="E37" s="85">
        <f>+'Ark1'!D963</f>
        <v>10</v>
      </c>
      <c r="F37" s="85" t="s">
        <v>588</v>
      </c>
      <c r="G37" s="85">
        <f>+IF(H37=0,"",'Ark1'!Q963)</f>
        <v>3</v>
      </c>
      <c r="H37" s="361">
        <f>+'Ark1'!R963</f>
        <v>6</v>
      </c>
      <c r="I37" s="27">
        <f>+IF(H37=0,"",'Ark1'!AE963)</f>
        <v>2.2813688212927765</v>
      </c>
      <c r="J37" s="27">
        <f>+IF(H37=0,"",'Ark1'!AF963)</f>
        <v>1.6341758614307964</v>
      </c>
      <c r="K37" s="26">
        <f>+IF(H37=0,"",'Ark1'!S963)</f>
        <v>2.3333333333333339</v>
      </c>
      <c r="L37" s="305">
        <f>+IF(H37=0,"",'Ark1'!U963)</f>
        <v>166.3</v>
      </c>
      <c r="M37" s="32">
        <f>+IF(H37=0,"",'Ark1'!W963)</f>
        <v>0</v>
      </c>
      <c r="N37" s="32">
        <f>+IF(H37=0,"",'Ark1'!X963)</f>
        <v>0</v>
      </c>
      <c r="O37" s="32">
        <f>+IF(H37=0,"",'Ark1'!AG963)</f>
        <v>561.83333333333348</v>
      </c>
      <c r="P37" s="32">
        <f>+IF(H37=0,"",'Ark1'!AH963)</f>
        <v>0</v>
      </c>
      <c r="Q37" s="32">
        <f>+IF(H37=0,"",'Ark1'!AI963)</f>
        <v>0</v>
      </c>
      <c r="R37" s="377">
        <f>+IF(H37=0,"",'Ark1'!AR963)</f>
        <v>194.16666666666663</v>
      </c>
      <c r="S37" s="113">
        <f>+IF(H37=0,"",'Ark1'!AS963)</f>
        <v>22.316716136003024</v>
      </c>
      <c r="T37" s="32">
        <f>+IF(H37=0,"",'Ark1'!Y963)</f>
        <v>38.518047717920489</v>
      </c>
      <c r="U37" s="26">
        <f>+IF(H37=0,"",'Ark1'!Z963)</f>
        <v>0.4714045207910309</v>
      </c>
      <c r="V37" s="305">
        <f t="shared" si="3"/>
        <v>295.99525363393644</v>
      </c>
      <c r="W37" s="32">
        <f t="shared" si="4"/>
        <v>83.15</v>
      </c>
      <c r="X37" s="27">
        <f t="shared" si="5"/>
        <v>2</v>
      </c>
      <c r="Y37" s="247"/>
      <c r="Z37" s="250"/>
      <c r="AB37" s="27"/>
      <c r="AC37" s="26"/>
      <c r="AD37" s="251"/>
      <c r="AE37" s="85"/>
      <c r="AF37" s="26"/>
      <c r="AG37" s="26"/>
      <c r="AH37" s="32"/>
      <c r="AI37" s="32"/>
      <c r="AJ37" s="32"/>
    </row>
    <row r="38" spans="1:36" ht="15.6">
      <c r="A38" s="247"/>
      <c r="B38" s="247">
        <f>+'Ark1'!C964</f>
        <v>2024</v>
      </c>
      <c r="C38" s="85">
        <f>+'Ark1'!M964</f>
        <v>2</v>
      </c>
      <c r="D38" s="362" t="s">
        <v>94</v>
      </c>
      <c r="E38" s="85">
        <f>+'Ark1'!D964</f>
        <v>11</v>
      </c>
      <c r="F38" s="85" t="s">
        <v>589</v>
      </c>
      <c r="G38" s="85" t="str">
        <f>+IF(H38=0,"",'Ark1'!Q964)</f>
        <v/>
      </c>
      <c r="H38" s="361">
        <f>+'Ark1'!R964</f>
        <v>0</v>
      </c>
      <c r="I38" s="27" t="str">
        <f>+IF(H38=0,"",'Ark1'!AE964)</f>
        <v/>
      </c>
      <c r="J38" s="27" t="str">
        <f>+IF(H38=0,"",'Ark1'!AF964)</f>
        <v/>
      </c>
      <c r="K38" s="26" t="str">
        <f>+IF(H38=0,"",'Ark1'!S964)</f>
        <v/>
      </c>
      <c r="L38" s="305" t="str">
        <f>+IF(H38=0,"",'Ark1'!U964)</f>
        <v/>
      </c>
      <c r="M38" s="32" t="str">
        <f>+IF(H38=0,"",'Ark1'!W964)</f>
        <v/>
      </c>
      <c r="N38" s="32" t="str">
        <f>+IF(H38=0,"",'Ark1'!X964)</f>
        <v/>
      </c>
      <c r="O38" s="32" t="str">
        <f>+IF(H38=0,"",'Ark1'!AG964)</f>
        <v/>
      </c>
      <c r="P38" s="32" t="str">
        <f>+IF(H38=0,"",'Ark1'!AH964)</f>
        <v/>
      </c>
      <c r="Q38" s="32" t="str">
        <f>+IF(H38=0,"",'Ark1'!AI964)</f>
        <v/>
      </c>
      <c r="R38" s="377" t="str">
        <f>+IF(H38=0,"",'Ark1'!AR964)</f>
        <v/>
      </c>
      <c r="S38" s="113" t="str">
        <f>+IF(H38=0,"",'Ark1'!AS964)</f>
        <v/>
      </c>
      <c r="T38" s="32" t="str">
        <f>+IF(H38=0,"",'Ark1'!Y964)</f>
        <v/>
      </c>
      <c r="U38" s="26" t="str">
        <f>+IF(H38=0,"",'Ark1'!Z964)</f>
        <v/>
      </c>
      <c r="V38" s="305" t="str">
        <f t="shared" si="3"/>
        <v/>
      </c>
      <c r="W38" s="32" t="str">
        <f t="shared" si="4"/>
        <v/>
      </c>
      <c r="X38" s="27" t="str">
        <f t="shared" si="5"/>
        <v/>
      </c>
      <c r="Y38" s="247"/>
      <c r="Z38" s="250"/>
      <c r="AB38" s="27"/>
      <c r="AC38" s="26"/>
      <c r="AD38" s="251"/>
      <c r="AE38" s="85"/>
      <c r="AF38" s="26"/>
      <c r="AG38" s="26"/>
      <c r="AH38" s="32"/>
      <c r="AI38" s="32"/>
      <c r="AJ38" s="32"/>
    </row>
    <row r="39" spans="1:36" ht="15.6">
      <c r="A39" s="247"/>
      <c r="B39" s="247">
        <f>+'Ark1'!C965</f>
        <v>2024</v>
      </c>
      <c r="C39" s="85">
        <f>+'Ark1'!M965</f>
        <v>2</v>
      </c>
      <c r="D39" s="362" t="s">
        <v>94</v>
      </c>
      <c r="E39" s="85">
        <f>+'Ark1'!D965</f>
        <v>12</v>
      </c>
      <c r="F39" s="85" t="s">
        <v>590</v>
      </c>
      <c r="G39" s="85" t="str">
        <f>+IF(H39=0,"",'Ark1'!Q965)</f>
        <v/>
      </c>
      <c r="H39" s="361">
        <f>+'Ark1'!R965</f>
        <v>0</v>
      </c>
      <c r="I39" s="27" t="str">
        <f>+IF(H39=0,"",'Ark1'!AE965)</f>
        <v/>
      </c>
      <c r="J39" s="27" t="str">
        <f>+IF(H39=0,"",'Ark1'!AF965)</f>
        <v/>
      </c>
      <c r="K39" s="26" t="str">
        <f>+IF(H39=0,"",'Ark1'!S965)</f>
        <v/>
      </c>
      <c r="L39" s="305" t="str">
        <f>+IF(H39=0,"",'Ark1'!U965)</f>
        <v/>
      </c>
      <c r="M39" s="32" t="str">
        <f>+IF(H39=0,"",'Ark1'!W965)</f>
        <v/>
      </c>
      <c r="N39" s="32" t="str">
        <f>+IF(H39=0,"",'Ark1'!X965)</f>
        <v/>
      </c>
      <c r="O39" s="32" t="str">
        <f>+IF(H39=0,"",'Ark1'!AG965)</f>
        <v/>
      </c>
      <c r="P39" s="32" t="str">
        <f>+IF(H39=0,"",'Ark1'!AH965)</f>
        <v/>
      </c>
      <c r="Q39" s="32" t="str">
        <f>+IF(H39=0,"",'Ark1'!AI965)</f>
        <v/>
      </c>
      <c r="R39" s="377" t="str">
        <f>+IF(H39=0,"",'Ark1'!AR965)</f>
        <v/>
      </c>
      <c r="S39" s="113" t="str">
        <f>+IF(H39=0,"",'Ark1'!AS965)</f>
        <v/>
      </c>
      <c r="T39" s="32" t="str">
        <f>+IF(H39=0,"",'Ark1'!Y965)</f>
        <v/>
      </c>
      <c r="U39" s="26" t="str">
        <f>+IF(H39=0,"",'Ark1'!Z965)</f>
        <v/>
      </c>
      <c r="V39" s="305" t="str">
        <f t="shared" si="3"/>
        <v/>
      </c>
      <c r="W39" s="32" t="str">
        <f t="shared" si="4"/>
        <v/>
      </c>
      <c r="X39" s="27" t="str">
        <f t="shared" si="5"/>
        <v/>
      </c>
      <c r="Y39" s="247"/>
      <c r="Z39" s="250"/>
      <c r="AB39" s="27"/>
      <c r="AC39" s="26"/>
      <c r="AD39" s="251"/>
      <c r="AE39" s="85"/>
      <c r="AF39" s="26"/>
      <c r="AG39" s="26"/>
      <c r="AH39" s="32"/>
      <c r="AI39" s="32"/>
      <c r="AJ39" s="32"/>
    </row>
    <row r="40" spans="1:36" ht="15.6">
      <c r="A40" s="247"/>
      <c r="B40" s="247"/>
      <c r="C40" s="247"/>
      <c r="D40" s="247"/>
      <c r="E40" s="247"/>
      <c r="F40" s="247"/>
      <c r="G40" s="247"/>
      <c r="H40" s="247"/>
      <c r="I40" s="248"/>
      <c r="J40" s="248"/>
      <c r="K40" s="247"/>
      <c r="L40" s="247"/>
      <c r="M40" s="249"/>
      <c r="N40" s="249"/>
      <c r="O40" s="247"/>
      <c r="P40" s="249"/>
      <c r="Q40" s="249"/>
      <c r="R40" s="249"/>
      <c r="S40" s="249"/>
      <c r="T40" s="249"/>
      <c r="U40" s="247"/>
      <c r="V40" s="247"/>
      <c r="W40" s="249"/>
      <c r="X40" s="248"/>
      <c r="Y40" s="247"/>
      <c r="Z40" s="250"/>
      <c r="AB40" s="27"/>
      <c r="AC40" s="26"/>
      <c r="AD40" s="251"/>
      <c r="AE40" s="85"/>
      <c r="AI40" s="85"/>
    </row>
    <row r="41" spans="1:36" ht="22.8">
      <c r="A41" s="265" t="s">
        <v>626</v>
      </c>
      <c r="B41" s="247"/>
      <c r="C41" s="247"/>
      <c r="D41" s="346" t="str">
        <f>+D43</f>
        <v>1+</v>
      </c>
      <c r="E41" s="247"/>
      <c r="F41" s="247"/>
      <c r="G41" s="247"/>
      <c r="H41" s="212">
        <f>SUM(H43:H54)</f>
        <v>29</v>
      </c>
      <c r="I41" s="248"/>
      <c r="J41" s="248"/>
      <c r="K41" s="247"/>
      <c r="L41" s="273">
        <f>+Fettgruppe!N12</f>
        <v>188.03793103448277</v>
      </c>
      <c r="M41" s="249"/>
      <c r="N41" s="249"/>
      <c r="O41" s="247"/>
      <c r="P41" s="249"/>
      <c r="Q41" s="249"/>
      <c r="R41" s="249"/>
      <c r="S41" s="249"/>
      <c r="T41" s="249"/>
      <c r="U41" s="247"/>
      <c r="V41" s="273">
        <f>+Fettgruppe!X12</f>
        <v>296.58979658435766</v>
      </c>
      <c r="W41" s="266" t="s">
        <v>624</v>
      </c>
      <c r="X41" s="264"/>
      <c r="Y41" s="247"/>
      <c r="Z41" s="250"/>
      <c r="AB41" s="27"/>
      <c r="AC41" s="26"/>
      <c r="AD41" s="251"/>
      <c r="AE41" s="85"/>
      <c r="AI41" s="85"/>
    </row>
    <row r="42" spans="1:36" ht="16.5" customHeight="1">
      <c r="A42" s="247"/>
      <c r="B42" s="247"/>
      <c r="C42" s="247"/>
      <c r="D42" s="346"/>
      <c r="E42" s="247"/>
      <c r="F42" s="247"/>
      <c r="G42" s="247"/>
      <c r="H42" s="247"/>
      <c r="I42" s="247"/>
      <c r="J42" s="247"/>
      <c r="K42" s="247"/>
      <c r="L42" s="247"/>
      <c r="M42" s="249"/>
      <c r="N42" s="249"/>
      <c r="O42" s="247"/>
      <c r="P42" s="249"/>
      <c r="Q42" s="249"/>
      <c r="R42" s="249"/>
      <c r="S42" s="249"/>
      <c r="T42" s="249"/>
      <c r="U42" s="247"/>
      <c r="V42" s="247"/>
      <c r="W42" s="249"/>
      <c r="X42" s="264"/>
      <c r="Y42" s="247"/>
      <c r="Z42" s="250"/>
      <c r="AB42" s="27"/>
      <c r="AC42" s="26"/>
      <c r="AD42" s="251"/>
      <c r="AE42" s="85"/>
      <c r="AI42" s="85"/>
    </row>
    <row r="43" spans="1:36" ht="15.6">
      <c r="A43" s="247"/>
      <c r="B43" s="247">
        <f>+'Ark1'!C966</f>
        <v>2024</v>
      </c>
      <c r="C43" s="267">
        <f>+'Ark1'!M966</f>
        <v>3</v>
      </c>
      <c r="D43" s="267" t="s">
        <v>95</v>
      </c>
      <c r="E43" s="267">
        <f>+'Ark1'!D966</f>
        <v>1</v>
      </c>
      <c r="F43" s="267" t="s">
        <v>580</v>
      </c>
      <c r="G43" s="267" t="str">
        <f>+IF(H43=0,"",'Ark1'!Q966)</f>
        <v/>
      </c>
      <c r="H43" s="361">
        <f>+'Ark1'!R966</f>
        <v>0</v>
      </c>
      <c r="I43" s="268" t="str">
        <f>+IF(H43=0,"",'Ark1'!AE966)</f>
        <v/>
      </c>
      <c r="J43" s="268" t="str">
        <f>+IF(H43=0,"",'Ark1'!AF966)</f>
        <v/>
      </c>
      <c r="K43" s="269" t="str">
        <f>+IF(H43=0,"",'Ark1'!S966)</f>
        <v/>
      </c>
      <c r="L43" s="305" t="str">
        <f>+IF(H43=0,"",'Ark1'!U966)</f>
        <v/>
      </c>
      <c r="M43" s="270" t="str">
        <f>+IF(H43=0,"",'Ark1'!W966)</f>
        <v/>
      </c>
      <c r="N43" s="270" t="str">
        <f>+IF(H43=0,"",'Ark1'!X966)</f>
        <v/>
      </c>
      <c r="O43" s="270" t="str">
        <f>+IF(H43=0,"",'Ark1'!AG966)</f>
        <v/>
      </c>
      <c r="P43" s="270" t="str">
        <f>+IF(H43=0,"",'Ark1'!AH966)</f>
        <v/>
      </c>
      <c r="Q43" s="270" t="str">
        <f>+IF(H43=0,"",'Ark1'!AI966)</f>
        <v/>
      </c>
      <c r="R43" s="377" t="str">
        <f>+IF(H43=0,"",'Ark1'!AR966)</f>
        <v/>
      </c>
      <c r="S43" s="113" t="str">
        <f>+IF(H43=0,"",'Ark1'!AS966)</f>
        <v/>
      </c>
      <c r="T43" s="270" t="str">
        <f>+IF(H43=0,"",'Ark1'!Y966)</f>
        <v/>
      </c>
      <c r="U43" s="269" t="str">
        <f>+IF(H43=0,"",'Ark1'!Z966)</f>
        <v/>
      </c>
      <c r="V43" s="305" t="str">
        <f t="shared" ref="V43:V54" si="6">+IF(H43=0,"",1000*L43/O43)</f>
        <v/>
      </c>
      <c r="W43" s="270" t="str">
        <f t="shared" ref="W43:W54" si="7">+IF(H43=0,"",L43/C43)</f>
        <v/>
      </c>
      <c r="X43" s="268" t="str">
        <f t="shared" ref="X43:X54" si="8">+IF(H43=0,"",H43/G43)</f>
        <v/>
      </c>
      <c r="Y43" s="247"/>
      <c r="Z43" s="250"/>
      <c r="AB43" s="27"/>
      <c r="AC43" s="26"/>
      <c r="AD43" s="251"/>
      <c r="AE43" s="85"/>
      <c r="AF43" s="26"/>
      <c r="AG43" s="26"/>
      <c r="AH43" s="32"/>
      <c r="AI43" s="32"/>
      <c r="AJ43" s="32"/>
    </row>
    <row r="44" spans="1:36" ht="15.6">
      <c r="A44" s="247"/>
      <c r="B44" s="247">
        <f>+'Ark1'!C967</f>
        <v>2024</v>
      </c>
      <c r="C44" s="267">
        <f>+'Ark1'!M967</f>
        <v>3</v>
      </c>
      <c r="D44" s="267" t="s">
        <v>95</v>
      </c>
      <c r="E44" s="267">
        <f>+'Ark1'!D967</f>
        <v>2</v>
      </c>
      <c r="F44" s="267" t="s">
        <v>581</v>
      </c>
      <c r="G44" s="267" t="str">
        <f>+IF(H44=0,"",'Ark1'!Q967)</f>
        <v/>
      </c>
      <c r="H44" s="361">
        <f>+'Ark1'!R967</f>
        <v>0</v>
      </c>
      <c r="I44" s="268" t="str">
        <f>+IF(H44=0,"",'Ark1'!AE967)</f>
        <v/>
      </c>
      <c r="J44" s="268" t="str">
        <f>+IF(H44=0,"",'Ark1'!AF967)</f>
        <v/>
      </c>
      <c r="K44" s="269" t="str">
        <f>+IF(H44=0,"",'Ark1'!S967)</f>
        <v/>
      </c>
      <c r="L44" s="305" t="str">
        <f>+IF(H44=0,"",'Ark1'!U967)</f>
        <v/>
      </c>
      <c r="M44" s="270" t="str">
        <f>+IF(H44=0,"",'Ark1'!W967)</f>
        <v/>
      </c>
      <c r="N44" s="270" t="str">
        <f>+IF(H44=0,"",'Ark1'!X967)</f>
        <v/>
      </c>
      <c r="O44" s="270" t="str">
        <f>+IF(H44=0,"",'Ark1'!AG967)</f>
        <v/>
      </c>
      <c r="P44" s="270" t="str">
        <f>+IF(H44=0,"",'Ark1'!AH967)</f>
        <v/>
      </c>
      <c r="Q44" s="270" t="str">
        <f>+IF(H44=0,"",'Ark1'!AI967)</f>
        <v/>
      </c>
      <c r="R44" s="377" t="str">
        <f>+IF(H44=0,"",'Ark1'!AR967)</f>
        <v/>
      </c>
      <c r="S44" s="113" t="str">
        <f>+IF(H44=0,"",'Ark1'!AS967)</f>
        <v/>
      </c>
      <c r="T44" s="270" t="str">
        <f>+IF(H44=0,"",'Ark1'!Y967)</f>
        <v/>
      </c>
      <c r="U44" s="269" t="str">
        <f>+IF(H44=0,"",'Ark1'!Z967)</f>
        <v/>
      </c>
      <c r="V44" s="305" t="str">
        <f t="shared" si="6"/>
        <v/>
      </c>
      <c r="W44" s="270" t="str">
        <f t="shared" si="7"/>
        <v/>
      </c>
      <c r="X44" s="268" t="str">
        <f t="shared" si="8"/>
        <v/>
      </c>
      <c r="Y44" s="247"/>
      <c r="Z44" s="250"/>
      <c r="AB44" s="27"/>
      <c r="AC44" s="26"/>
      <c r="AD44" s="251"/>
      <c r="AE44" s="85"/>
      <c r="AF44" s="26"/>
      <c r="AG44" s="26"/>
      <c r="AH44" s="32"/>
      <c r="AI44" s="32"/>
      <c r="AJ44" s="32"/>
    </row>
    <row r="45" spans="1:36" ht="15.6">
      <c r="A45" s="247"/>
      <c r="B45" s="247">
        <f>+'Ark1'!C968</f>
        <v>2024</v>
      </c>
      <c r="C45" s="267">
        <f>+'Ark1'!M968</f>
        <v>3</v>
      </c>
      <c r="D45" s="267" t="s">
        <v>95</v>
      </c>
      <c r="E45" s="267">
        <f>+'Ark1'!D968</f>
        <v>3</v>
      </c>
      <c r="F45" s="267" t="s">
        <v>582</v>
      </c>
      <c r="G45" s="267">
        <f>+IF(H45=0,"",'Ark1'!Q968)</f>
        <v>1</v>
      </c>
      <c r="H45" s="361">
        <f>+'Ark1'!R968</f>
        <v>1</v>
      </c>
      <c r="I45" s="268">
        <f>+IF(H45=0,"",'Ark1'!AE968)</f>
        <v>1.4492753623188404</v>
      </c>
      <c r="J45" s="268">
        <f>+IF(H45=0,"",'Ark1'!AF968)</f>
        <v>0.611667205532058</v>
      </c>
      <c r="K45" s="269">
        <f>+IF(H45=0,"",'Ark1'!S968)</f>
        <v>3</v>
      </c>
      <c r="L45" s="305">
        <f>+IF(H45=0,"",'Ark1'!U968)</f>
        <v>92.7</v>
      </c>
      <c r="M45" s="270">
        <f>+IF(H45=0,"",'Ark1'!W968)</f>
        <v>0</v>
      </c>
      <c r="N45" s="270">
        <f>+IF(H45=0,"",'Ark1'!X968)</f>
        <v>0</v>
      </c>
      <c r="O45" s="270">
        <f>+IF(H45=0,"",'Ark1'!AG968)</f>
        <v>370</v>
      </c>
      <c r="P45" s="270">
        <f>+IF(H45=0,"",'Ark1'!AH968)</f>
        <v>0</v>
      </c>
      <c r="Q45" s="270">
        <f>+IF(H45=0,"",'Ark1'!AI968)</f>
        <v>0</v>
      </c>
      <c r="R45" s="377">
        <f>+IF(H45=0,"",'Ark1'!AR968)</f>
        <v>164</v>
      </c>
      <c r="S45" s="113">
        <f>+IF(H45=0,"",'Ark1'!AS968)</f>
        <v>21.083922171761877</v>
      </c>
      <c r="T45" s="270">
        <f>+IF(H45=0,"",'Ark1'!Y968)</f>
        <v>0</v>
      </c>
      <c r="U45" s="269">
        <f>+IF(H45=0,"",'Ark1'!Z968)</f>
        <v>0</v>
      </c>
      <c r="V45" s="305">
        <f t="shared" si="6"/>
        <v>250.54054054054055</v>
      </c>
      <c r="W45" s="270">
        <f t="shared" si="7"/>
        <v>30.900000000000002</v>
      </c>
      <c r="X45" s="268">
        <f t="shared" si="8"/>
        <v>1</v>
      </c>
      <c r="Y45" s="247"/>
      <c r="Z45" s="250"/>
      <c r="AB45" s="27"/>
      <c r="AC45" s="26"/>
      <c r="AD45" s="251"/>
      <c r="AE45" s="85"/>
      <c r="AF45" s="26"/>
      <c r="AG45" s="26"/>
      <c r="AH45" s="32"/>
      <c r="AI45" s="32"/>
      <c r="AJ45" s="32"/>
    </row>
    <row r="46" spans="1:36" ht="15.6">
      <c r="A46" s="247"/>
      <c r="B46" s="247">
        <f>+'Ark1'!C969</f>
        <v>2024</v>
      </c>
      <c r="C46" s="267">
        <f>+'Ark1'!M969</f>
        <v>3</v>
      </c>
      <c r="D46" s="267" t="s">
        <v>95</v>
      </c>
      <c r="E46" s="267">
        <f>+'Ark1'!D969</f>
        <v>4</v>
      </c>
      <c r="F46" s="267" t="s">
        <v>583</v>
      </c>
      <c r="G46" s="267">
        <f>+IF(H46=0,"",'Ark1'!Q969)</f>
        <v>1</v>
      </c>
      <c r="H46" s="361">
        <f>+'Ark1'!R969</f>
        <v>1</v>
      </c>
      <c r="I46" s="268">
        <f>+IF(H46=0,"",'Ark1'!AE969)</f>
        <v>0.67567567567567588</v>
      </c>
      <c r="J46" s="268">
        <f>+IF(H46=0,"",'Ark1'!AF969)</f>
        <v>0.38956505787423346</v>
      </c>
      <c r="K46" s="269">
        <f>+IF(H46=0,"",'Ark1'!S969)</f>
        <v>4</v>
      </c>
      <c r="L46" s="305">
        <f>+IF(H46=0,"",'Ark1'!U969)</f>
        <v>152.9</v>
      </c>
      <c r="M46" s="270">
        <f>+IF(H46=0,"",'Ark1'!W969)</f>
        <v>0</v>
      </c>
      <c r="N46" s="270">
        <f>+IF(H46=0,"",'Ark1'!X969)</f>
        <v>0</v>
      </c>
      <c r="O46" s="270">
        <f>+IF(H46=0,"",'Ark1'!AG969)</f>
        <v>1046</v>
      </c>
      <c r="P46" s="270">
        <f>+IF(H46=0,"",'Ark1'!AH969)</f>
        <v>0</v>
      </c>
      <c r="Q46" s="270">
        <f>+IF(H46=0,"",'Ark1'!AI969)</f>
        <v>100</v>
      </c>
      <c r="R46" s="377">
        <f>+IF(H46=0,"",'Ark1'!AR969)</f>
        <v>176</v>
      </c>
      <c r="S46" s="113">
        <f>+IF(H46=0,"",'Ark1'!AS969)</f>
        <v>28.064249154770849</v>
      </c>
      <c r="T46" s="270">
        <f>+IF(H46=0,"",'Ark1'!Y969)</f>
        <v>0</v>
      </c>
      <c r="U46" s="269">
        <f>+IF(H46=0,"",'Ark1'!Z969)</f>
        <v>0</v>
      </c>
      <c r="V46" s="305">
        <f t="shared" si="6"/>
        <v>146.17590822179733</v>
      </c>
      <c r="W46" s="270">
        <f t="shared" si="7"/>
        <v>50.966666666666669</v>
      </c>
      <c r="X46" s="268">
        <f t="shared" si="8"/>
        <v>1</v>
      </c>
      <c r="Y46" s="247"/>
      <c r="Z46" s="250"/>
      <c r="AB46" s="27"/>
      <c r="AC46" s="26"/>
      <c r="AD46" s="251"/>
      <c r="AE46" s="85"/>
      <c r="AF46" s="26"/>
      <c r="AG46" s="26"/>
      <c r="AH46" s="32"/>
      <c r="AI46" s="32"/>
      <c r="AJ46" s="32"/>
    </row>
    <row r="47" spans="1:36" ht="15.6">
      <c r="A47" s="247"/>
      <c r="B47" s="247">
        <f>+'Ark1'!C970</f>
        <v>2024</v>
      </c>
      <c r="C47" s="267">
        <f>+'Ark1'!M970</f>
        <v>3</v>
      </c>
      <c r="D47" s="267" t="s">
        <v>95</v>
      </c>
      <c r="E47" s="267">
        <f>+'Ark1'!D970</f>
        <v>5</v>
      </c>
      <c r="F47" s="267" t="s">
        <v>444</v>
      </c>
      <c r="G47" s="267">
        <f>+IF(H47=0,"",'Ark1'!Q970)</f>
        <v>1</v>
      </c>
      <c r="H47" s="361">
        <f>+'Ark1'!R970</f>
        <v>1</v>
      </c>
      <c r="I47" s="268">
        <f>+IF(H47=0,"",'Ark1'!AE970)</f>
        <v>0.52083333333333348</v>
      </c>
      <c r="J47" s="268">
        <f>+IF(H47=0,"",'Ark1'!AF970)</f>
        <v>0.2729207439015261</v>
      </c>
      <c r="K47" s="269">
        <f>+IF(H47=0,"",'Ark1'!S970)</f>
        <v>2</v>
      </c>
      <c r="L47" s="305">
        <f>+IF(H47=0,"",'Ark1'!U970)</f>
        <v>127.6</v>
      </c>
      <c r="M47" s="270">
        <f>+IF(H47=0,"",'Ark1'!W970)</f>
        <v>0</v>
      </c>
      <c r="N47" s="270">
        <f>+IF(H47=0,"",'Ark1'!X970)</f>
        <v>0</v>
      </c>
      <c r="O47" s="270">
        <f>+IF(H47=0,"",'Ark1'!AG970)</f>
        <v>462</v>
      </c>
      <c r="P47" s="270">
        <f>+IF(H47=0,"",'Ark1'!AH970)</f>
        <v>0</v>
      </c>
      <c r="Q47" s="270">
        <f>+IF(H47=0,"",'Ark1'!AI970)</f>
        <v>0</v>
      </c>
      <c r="R47" s="377">
        <f>+IF(H47=0,"",'Ark1'!AR970)</f>
        <v>183</v>
      </c>
      <c r="S47" s="113">
        <f>+IF(H47=0,"",'Ark1'!AS970)</f>
        <v>20.886068616935955</v>
      </c>
      <c r="T47" s="270">
        <f>+IF(H47=0,"",'Ark1'!Y970)</f>
        <v>0</v>
      </c>
      <c r="U47" s="269">
        <f>+IF(H47=0,"",'Ark1'!Z970)</f>
        <v>0</v>
      </c>
      <c r="V47" s="305">
        <f t="shared" si="6"/>
        <v>276.1904761904762</v>
      </c>
      <c r="W47" s="270">
        <f t="shared" si="7"/>
        <v>42.533333333333331</v>
      </c>
      <c r="X47" s="268">
        <f t="shared" si="8"/>
        <v>1</v>
      </c>
      <c r="Y47" s="247"/>
      <c r="Z47" s="250"/>
      <c r="AB47" s="27"/>
      <c r="AC47" s="26"/>
      <c r="AD47" s="251"/>
      <c r="AE47" s="85"/>
      <c r="AF47" s="26"/>
      <c r="AG47" s="26"/>
      <c r="AH47" s="32"/>
      <c r="AI47" s="32"/>
      <c r="AJ47" s="32"/>
    </row>
    <row r="48" spans="1:36" ht="15.6">
      <c r="A48" s="247"/>
      <c r="B48" s="247">
        <f>+'Ark1'!C971</f>
        <v>2024</v>
      </c>
      <c r="C48" s="267">
        <f>+'Ark1'!M971</f>
        <v>3</v>
      </c>
      <c r="D48" s="267" t="s">
        <v>95</v>
      </c>
      <c r="E48" s="267">
        <f>+'Ark1'!D971</f>
        <v>6</v>
      </c>
      <c r="F48" s="267" t="s">
        <v>584</v>
      </c>
      <c r="G48" s="267">
        <f>+IF(H48=0,"",'Ark1'!Q971)</f>
        <v>1</v>
      </c>
      <c r="H48" s="361">
        <f>+'Ark1'!R971</f>
        <v>1</v>
      </c>
      <c r="I48" s="268">
        <f>+IF(H48=0,"",'Ark1'!AE971)</f>
        <v>1.1235955056179776</v>
      </c>
      <c r="J48" s="268">
        <f>+IF(H48=0,"",'Ark1'!AF971)</f>
        <v>1.0115186472007804</v>
      </c>
      <c r="K48" s="269">
        <f>+IF(H48=0,"",'Ark1'!S971)</f>
        <v>4</v>
      </c>
      <c r="L48" s="305">
        <f>+IF(H48=0,"",'Ark1'!U971)</f>
        <v>236.4</v>
      </c>
      <c r="M48" s="270">
        <f>+IF(H48=0,"",'Ark1'!W971)</f>
        <v>0</v>
      </c>
      <c r="N48" s="270">
        <f>+IF(H48=0,"",'Ark1'!X971)</f>
        <v>0</v>
      </c>
      <c r="O48" s="270">
        <f>+IF(H48=0,"",'Ark1'!AG971)</f>
        <v>645</v>
      </c>
      <c r="P48" s="270">
        <f>+IF(H48=0,"",'Ark1'!AH971)</f>
        <v>0</v>
      </c>
      <c r="Q48" s="270">
        <f>+IF(H48=0,"",'Ark1'!AI971)</f>
        <v>100</v>
      </c>
      <c r="R48" s="377">
        <f>+IF(H48=0,"",'Ark1'!AR971)</f>
        <v>212</v>
      </c>
      <c r="S48" s="113">
        <f>+IF(H48=0,"",'Ark1'!AS971)</f>
        <v>24.768768849452901</v>
      </c>
      <c r="T48" s="270">
        <f>+IF(H48=0,"",'Ark1'!Y971)</f>
        <v>0</v>
      </c>
      <c r="U48" s="269">
        <f>+IF(H48=0,"",'Ark1'!Z971)</f>
        <v>0</v>
      </c>
      <c r="V48" s="305">
        <f t="shared" si="6"/>
        <v>366.51162790697674</v>
      </c>
      <c r="W48" s="270">
        <f t="shared" si="7"/>
        <v>78.8</v>
      </c>
      <c r="X48" s="268">
        <f t="shared" si="8"/>
        <v>1</v>
      </c>
      <c r="Y48" s="247"/>
      <c r="Z48" s="250"/>
      <c r="AB48" s="27"/>
      <c r="AC48" s="26"/>
      <c r="AD48" s="251"/>
      <c r="AE48" s="85"/>
      <c r="AF48" s="26"/>
      <c r="AG48" s="26"/>
      <c r="AH48" s="32"/>
      <c r="AI48" s="32"/>
      <c r="AJ48" s="32"/>
    </row>
    <row r="49" spans="1:36" ht="15.6">
      <c r="A49" s="247"/>
      <c r="B49" s="247">
        <f>+'Ark1'!C972</f>
        <v>2024</v>
      </c>
      <c r="C49" s="267">
        <f>+'Ark1'!M972</f>
        <v>3</v>
      </c>
      <c r="D49" s="267" t="s">
        <v>95</v>
      </c>
      <c r="E49" s="267">
        <f>+'Ark1'!D972</f>
        <v>7</v>
      </c>
      <c r="F49" s="267" t="s">
        <v>585</v>
      </c>
      <c r="G49" s="267" t="str">
        <f>+IF(H49=0,"",'Ark1'!Q972)</f>
        <v/>
      </c>
      <c r="H49" s="361">
        <f>+'Ark1'!R972</f>
        <v>0</v>
      </c>
      <c r="I49" s="268" t="str">
        <f>+IF(H49=0,"",'Ark1'!AE972)</f>
        <v/>
      </c>
      <c r="J49" s="268" t="str">
        <f>+IF(H49=0,"",'Ark1'!AF972)</f>
        <v/>
      </c>
      <c r="K49" s="269" t="str">
        <f>+IF(H49=0,"",'Ark1'!S972)</f>
        <v/>
      </c>
      <c r="L49" s="305" t="str">
        <f>+IF(H49=0,"",'Ark1'!U972)</f>
        <v/>
      </c>
      <c r="M49" s="270" t="str">
        <f>+IF(H49=0,"",'Ark1'!W972)</f>
        <v/>
      </c>
      <c r="N49" s="270" t="str">
        <f>+IF(H49=0,"",'Ark1'!X972)</f>
        <v/>
      </c>
      <c r="O49" s="270" t="str">
        <f>+IF(H49=0,"",'Ark1'!AG972)</f>
        <v/>
      </c>
      <c r="P49" s="270" t="str">
        <f>+IF(H49=0,"",'Ark1'!AH972)</f>
        <v/>
      </c>
      <c r="Q49" s="270" t="str">
        <f>+IF(H49=0,"",'Ark1'!AI972)</f>
        <v/>
      </c>
      <c r="R49" s="377" t="str">
        <f>+IF(H49=0,"",'Ark1'!AR972)</f>
        <v/>
      </c>
      <c r="S49" s="113" t="str">
        <f>+IF(H49=0,"",'Ark1'!AS972)</f>
        <v/>
      </c>
      <c r="T49" s="270" t="str">
        <f>+IF(H49=0,"",'Ark1'!Y972)</f>
        <v/>
      </c>
      <c r="U49" s="269" t="str">
        <f>+IF(H49=0,"",'Ark1'!Z972)</f>
        <v/>
      </c>
      <c r="V49" s="305" t="str">
        <f t="shared" si="6"/>
        <v/>
      </c>
      <c r="W49" s="270" t="str">
        <f t="shared" si="7"/>
        <v/>
      </c>
      <c r="X49" s="268" t="str">
        <f t="shared" si="8"/>
        <v/>
      </c>
      <c r="Y49" s="247"/>
      <c r="Z49" s="250"/>
      <c r="AB49" s="27"/>
      <c r="AC49" s="26"/>
      <c r="AD49" s="251"/>
      <c r="AE49" s="85"/>
      <c r="AF49" s="26"/>
      <c r="AG49" s="26"/>
      <c r="AH49" s="32"/>
      <c r="AI49" s="32"/>
      <c r="AJ49" s="32"/>
    </row>
    <row r="50" spans="1:36" ht="15.6">
      <c r="A50" s="247"/>
      <c r="B50" s="247">
        <f>+'Ark1'!C973</f>
        <v>2024</v>
      </c>
      <c r="C50" s="267">
        <f>+'Ark1'!M973</f>
        <v>3</v>
      </c>
      <c r="D50" s="267" t="s">
        <v>95</v>
      </c>
      <c r="E50" s="267">
        <f>+'Ark1'!D973</f>
        <v>8</v>
      </c>
      <c r="F50" s="267" t="s">
        <v>586</v>
      </c>
      <c r="G50" s="267">
        <f>+IF(H50=0,"",'Ark1'!Q973)</f>
        <v>2</v>
      </c>
      <c r="H50" s="361">
        <f>+'Ark1'!R973</f>
        <v>3</v>
      </c>
      <c r="I50" s="268">
        <f>+IF(H50=0,"",'Ark1'!AE973)</f>
        <v>1.8292682926829271</v>
      </c>
      <c r="J50" s="268">
        <f>+IF(H50=0,"",'Ark1'!AF973)</f>
        <v>1.3428654701715257</v>
      </c>
      <c r="K50" s="269">
        <f>+IF(H50=0,"",'Ark1'!S973)</f>
        <v>4</v>
      </c>
      <c r="L50" s="305">
        <f>+IF(H50=0,"",'Ark1'!U973)</f>
        <v>185.83333333333337</v>
      </c>
      <c r="M50" s="270">
        <f>+IF(H50=0,"",'Ark1'!W973)</f>
        <v>0</v>
      </c>
      <c r="N50" s="270">
        <f>+IF(H50=0,"",'Ark1'!X973)</f>
        <v>0</v>
      </c>
      <c r="O50" s="270">
        <f>+IF(H50=0,"",'Ark1'!AG973)</f>
        <v>667.66666666666652</v>
      </c>
      <c r="P50" s="270">
        <f>+IF(H50=0,"",'Ark1'!AH973)</f>
        <v>0</v>
      </c>
      <c r="Q50" s="270">
        <f>+IF(H50=0,"",'Ark1'!AI973)</f>
        <v>33.333333333333343</v>
      </c>
      <c r="R50" s="377">
        <f>+IF(H50=0,"",'Ark1'!AR973)</f>
        <v>187.33333333333337</v>
      </c>
      <c r="S50" s="113">
        <f>+IF(H50=0,"",'Ark1'!AS973)</f>
        <v>28.224573076874258</v>
      </c>
      <c r="T50" s="270">
        <f>+IF(H50=0,"",'Ark1'!Y973)</f>
        <v>13.268090375868752</v>
      </c>
      <c r="U50" s="269">
        <f>+IF(H50=0,"",'Ark1'!Z973)</f>
        <v>0.81649658092772603</v>
      </c>
      <c r="V50" s="305">
        <f t="shared" si="6"/>
        <v>278.33250124812793</v>
      </c>
      <c r="W50" s="270">
        <f t="shared" si="7"/>
        <v>61.944444444444457</v>
      </c>
      <c r="X50" s="268">
        <f t="shared" si="8"/>
        <v>1.5</v>
      </c>
      <c r="Y50" s="247"/>
      <c r="Z50" s="250"/>
      <c r="AB50" s="27"/>
      <c r="AC50" s="26"/>
      <c r="AD50" s="251"/>
      <c r="AE50" s="85"/>
      <c r="AF50" s="26"/>
      <c r="AG50" s="26"/>
      <c r="AH50" s="32"/>
      <c r="AI50" s="32"/>
      <c r="AJ50" s="32"/>
    </row>
    <row r="51" spans="1:36" ht="15.6">
      <c r="A51" s="247"/>
      <c r="B51" s="247">
        <f>+'Ark1'!C974</f>
        <v>2024</v>
      </c>
      <c r="C51" s="267">
        <f>+'Ark1'!M974</f>
        <v>3</v>
      </c>
      <c r="D51" s="267" t="s">
        <v>95</v>
      </c>
      <c r="E51" s="267">
        <f>+'Ark1'!D974</f>
        <v>9</v>
      </c>
      <c r="F51" s="267" t="s">
        <v>587</v>
      </c>
      <c r="G51" s="267">
        <f>+IF(H51=0,"",'Ark1'!Q974)</f>
        <v>2</v>
      </c>
      <c r="H51" s="361">
        <f>+'Ark1'!R974</f>
        <v>3</v>
      </c>
      <c r="I51" s="268">
        <f>+IF(H51=0,"",'Ark1'!AE974)</f>
        <v>1.3761467889908259</v>
      </c>
      <c r="J51" s="268">
        <f>+IF(H51=0,"",'Ark1'!AF974)</f>
        <v>1.2332903072654702</v>
      </c>
      <c r="K51" s="269">
        <f>+IF(H51=0,"",'Ark1'!S974)</f>
        <v>5</v>
      </c>
      <c r="L51" s="305">
        <f>+IF(H51=0,"",'Ark1'!U974)</f>
        <v>221.6666666666666</v>
      </c>
      <c r="M51" s="270">
        <f>+IF(H51=0,"",'Ark1'!W974)</f>
        <v>0</v>
      </c>
      <c r="N51" s="270">
        <f>+IF(H51=0,"",'Ark1'!X974)</f>
        <v>0</v>
      </c>
      <c r="O51" s="270">
        <f>+IF(H51=0,"",'Ark1'!AG974)</f>
        <v>558.33333333333348</v>
      </c>
      <c r="P51" s="270">
        <f>+IF(H51=0,"",'Ark1'!AH974)</f>
        <v>0</v>
      </c>
      <c r="Q51" s="270">
        <f>+IF(H51=0,"",'Ark1'!AI974)</f>
        <v>66.666666666666686</v>
      </c>
      <c r="R51" s="377">
        <f>+IF(H51=0,"",'Ark1'!AR974)</f>
        <v>196</v>
      </c>
      <c r="S51" s="113">
        <f>+IF(H51=0,"",'Ark1'!AS974)</f>
        <v>28.346308075217959</v>
      </c>
      <c r="T51" s="270">
        <f>+IF(H51=0,"",'Ark1'!Y974)</f>
        <v>69.847277844037933</v>
      </c>
      <c r="U51" s="269">
        <f>+IF(H51=0,"",'Ark1'!Z974)</f>
        <v>1.6329931618554523</v>
      </c>
      <c r="V51" s="305">
        <f t="shared" si="6"/>
        <v>397.01492537313408</v>
      </c>
      <c r="W51" s="270">
        <f t="shared" si="7"/>
        <v>73.888888888888872</v>
      </c>
      <c r="X51" s="268">
        <f t="shared" si="8"/>
        <v>1.5</v>
      </c>
      <c r="Y51" s="247"/>
      <c r="Z51" s="250"/>
      <c r="AB51" s="27"/>
      <c r="AC51" s="26"/>
      <c r="AD51" s="251"/>
      <c r="AE51" s="85"/>
      <c r="AF51" s="26"/>
      <c r="AG51" s="26"/>
      <c r="AH51" s="32"/>
      <c r="AI51" s="32"/>
      <c r="AJ51" s="32"/>
    </row>
    <row r="52" spans="1:36" ht="15.6">
      <c r="A52" s="247"/>
      <c r="B52" s="247">
        <f>+'Ark1'!C975</f>
        <v>2024</v>
      </c>
      <c r="C52" s="267">
        <f>+'Ark1'!M975</f>
        <v>3</v>
      </c>
      <c r="D52" s="267" t="s">
        <v>95</v>
      </c>
      <c r="E52" s="267">
        <f>+'Ark1'!D975</f>
        <v>10</v>
      </c>
      <c r="F52" s="267" t="s">
        <v>588</v>
      </c>
      <c r="G52" s="267">
        <f>+IF(H52=0,"",'Ark1'!Q975)</f>
        <v>6</v>
      </c>
      <c r="H52" s="361">
        <f>+'Ark1'!R975</f>
        <v>17</v>
      </c>
      <c r="I52" s="268">
        <f>+IF(H52=0,"",'Ark1'!AE975)</f>
        <v>6.463878326996201</v>
      </c>
      <c r="J52" s="268">
        <f>+IF(H52=0,"",'Ark1'!AF975)</f>
        <v>5.2803631938655373</v>
      </c>
      <c r="K52" s="269">
        <f>+IF(H52=0,"",'Ark1'!S975)</f>
        <v>2.8823529411764706</v>
      </c>
      <c r="L52" s="305">
        <f>+IF(H52=0,"",'Ark1'!U975)</f>
        <v>189.65294117647059</v>
      </c>
      <c r="M52" s="270">
        <f>+IF(H52=0,"",'Ark1'!W975)</f>
        <v>0</v>
      </c>
      <c r="N52" s="270">
        <f>+IF(H52=0,"",'Ark1'!X975)</f>
        <v>0</v>
      </c>
      <c r="O52" s="270">
        <f>+IF(H52=0,"",'Ark1'!AG975)</f>
        <v>645.76470588235293</v>
      </c>
      <c r="P52" s="270">
        <f>+IF(H52=0,"",'Ark1'!AH975)</f>
        <v>0</v>
      </c>
      <c r="Q52" s="270">
        <f>+IF(H52=0,"",'Ark1'!AI975)</f>
        <v>11.76470588235294</v>
      </c>
      <c r="R52" s="377">
        <f>+IF(H52=0,"",'Ark1'!AR975)</f>
        <v>197.64705882352939</v>
      </c>
      <c r="S52" s="113">
        <f>+IF(H52=0,"",'Ark1'!AS975)</f>
        <v>24.383748714087218</v>
      </c>
      <c r="T52" s="270">
        <f>+IF(H52=0,"",'Ark1'!Y975)</f>
        <v>38.732219718093432</v>
      </c>
      <c r="U52" s="269">
        <f>+IF(H52=0,"",'Ark1'!Z975)</f>
        <v>1.1314931800983139</v>
      </c>
      <c r="V52" s="305">
        <f t="shared" si="6"/>
        <v>293.68737474949904</v>
      </c>
      <c r="W52" s="270">
        <f t="shared" si="7"/>
        <v>63.21764705882353</v>
      </c>
      <c r="X52" s="268">
        <f t="shared" si="8"/>
        <v>2.8333333333333335</v>
      </c>
      <c r="Y52" s="247"/>
      <c r="Z52" s="250"/>
      <c r="AB52" s="27"/>
      <c r="AC52" s="26"/>
      <c r="AD52" s="251"/>
      <c r="AE52" s="85"/>
      <c r="AF52" s="26"/>
      <c r="AG52" s="26"/>
      <c r="AH52" s="32"/>
      <c r="AI52" s="32"/>
      <c r="AJ52" s="32"/>
    </row>
    <row r="53" spans="1:36" ht="15.6">
      <c r="A53" s="247"/>
      <c r="B53" s="247">
        <f>+'Ark1'!C976</f>
        <v>2024</v>
      </c>
      <c r="C53" s="267">
        <f>+'Ark1'!M976</f>
        <v>3</v>
      </c>
      <c r="D53" s="267" t="s">
        <v>95</v>
      </c>
      <c r="E53" s="267">
        <f>+'Ark1'!D976</f>
        <v>11</v>
      </c>
      <c r="F53" s="267" t="s">
        <v>589</v>
      </c>
      <c r="G53" s="267">
        <f>+IF(H53=0,"",'Ark1'!Q976)</f>
        <v>2</v>
      </c>
      <c r="H53" s="361">
        <f>+'Ark1'!R976</f>
        <v>2</v>
      </c>
      <c r="I53" s="268">
        <f>+IF(H53=0,"",'Ark1'!AE976)</f>
        <v>0.75471698113207519</v>
      </c>
      <c r="J53" s="268">
        <f>+IF(H53=0,"",'Ark1'!AF976)</f>
        <v>0.61182774482358893</v>
      </c>
      <c r="K53" s="269">
        <f>+IF(H53=0,"",'Ark1'!S976)</f>
        <v>3</v>
      </c>
      <c r="L53" s="305">
        <f>+IF(H53=0,"",'Ark1'!U976)</f>
        <v>198.45</v>
      </c>
      <c r="M53" s="270">
        <f>+IF(H53=0,"",'Ark1'!W976)</f>
        <v>0</v>
      </c>
      <c r="N53" s="270">
        <f>+IF(H53=0,"",'Ark1'!X976)</f>
        <v>0</v>
      </c>
      <c r="O53" s="270">
        <f>+IF(H53=0,"",'Ark1'!AG976)</f>
        <v>603.5</v>
      </c>
      <c r="P53" s="270">
        <f>+IF(H53=0,"",'Ark1'!AH976)</f>
        <v>0</v>
      </c>
      <c r="Q53" s="270">
        <f>+IF(H53=0,"",'Ark1'!AI976)</f>
        <v>0</v>
      </c>
      <c r="R53" s="377">
        <f>+IF(H53=0,"",'Ark1'!AR976)</f>
        <v>199</v>
      </c>
      <c r="S53" s="113">
        <f>+IF(H53=0,"",'Ark1'!AS976)</f>
        <v>24.829767570080161</v>
      </c>
      <c r="T53" s="270">
        <f>+IF(H53=0,"",'Ark1'!Y976)</f>
        <v>38.950000000000109</v>
      </c>
      <c r="U53" s="269">
        <f>+IF(H53=0,"",'Ark1'!Z976)</f>
        <v>0</v>
      </c>
      <c r="V53" s="305">
        <f t="shared" si="6"/>
        <v>328.83181441590722</v>
      </c>
      <c r="W53" s="270">
        <f t="shared" si="7"/>
        <v>66.149999999999991</v>
      </c>
      <c r="X53" s="268">
        <f t="shared" si="8"/>
        <v>1</v>
      </c>
      <c r="Y53" s="247"/>
      <c r="Z53" s="250"/>
      <c r="AB53" s="27"/>
      <c r="AC53" s="26"/>
      <c r="AD53" s="251"/>
      <c r="AE53" s="85"/>
      <c r="AF53" s="26"/>
      <c r="AG53" s="26"/>
      <c r="AH53" s="32"/>
      <c r="AI53" s="32"/>
      <c r="AJ53" s="32"/>
    </row>
    <row r="54" spans="1:36" ht="16.5" customHeight="1">
      <c r="A54" s="247"/>
      <c r="B54" s="247">
        <f>+'Ark1'!C977</f>
        <v>2024</v>
      </c>
      <c r="C54" s="267">
        <f>+'Ark1'!M977</f>
        <v>3</v>
      </c>
      <c r="D54" s="267" t="s">
        <v>95</v>
      </c>
      <c r="E54" s="267">
        <f>+'Ark1'!D977</f>
        <v>12</v>
      </c>
      <c r="F54" s="267" t="s">
        <v>590</v>
      </c>
      <c r="G54" s="267" t="str">
        <f>+IF(H54=0,"",'Ark1'!Q977)</f>
        <v/>
      </c>
      <c r="H54" s="361">
        <f>+'Ark1'!R977</f>
        <v>0</v>
      </c>
      <c r="I54" s="268" t="str">
        <f>+IF(H54=0,"",'Ark1'!AE977)</f>
        <v/>
      </c>
      <c r="J54" s="268" t="str">
        <f>+IF(H54=0,"",'Ark1'!AF977)</f>
        <v/>
      </c>
      <c r="K54" s="269" t="str">
        <f>+IF(H54=0,"",'Ark1'!S977)</f>
        <v/>
      </c>
      <c r="L54" s="305" t="str">
        <f>+IF(H54=0,"",'Ark1'!U977)</f>
        <v/>
      </c>
      <c r="M54" s="270" t="str">
        <f>+IF(H54=0,"",'Ark1'!W977)</f>
        <v/>
      </c>
      <c r="N54" s="270" t="str">
        <f>+IF(H54=0,"",'Ark1'!X977)</f>
        <v/>
      </c>
      <c r="O54" s="270" t="str">
        <f>+IF(H54=0,"",'Ark1'!AG977)</f>
        <v/>
      </c>
      <c r="P54" s="270" t="str">
        <f>+IF(H54=0,"",'Ark1'!AH977)</f>
        <v/>
      </c>
      <c r="Q54" s="270" t="str">
        <f>+IF(H54=0,"",'Ark1'!AI977)</f>
        <v/>
      </c>
      <c r="R54" s="377" t="str">
        <f>+IF(H54=0,"",'Ark1'!AR977)</f>
        <v/>
      </c>
      <c r="S54" s="113" t="str">
        <f>+IF(H54=0,"",'Ark1'!AS977)</f>
        <v/>
      </c>
      <c r="T54" s="270" t="str">
        <f>+IF(H54=0,"",'Ark1'!Y977)</f>
        <v/>
      </c>
      <c r="U54" s="269" t="str">
        <f>+IF(H54=0,"",'Ark1'!Z977)</f>
        <v/>
      </c>
      <c r="V54" s="305" t="str">
        <f t="shared" si="6"/>
        <v/>
      </c>
      <c r="W54" s="270" t="str">
        <f t="shared" si="7"/>
        <v/>
      </c>
      <c r="X54" s="268" t="str">
        <f t="shared" si="8"/>
        <v/>
      </c>
      <c r="Y54" s="247"/>
      <c r="Z54" s="250"/>
      <c r="AB54" s="27"/>
      <c r="AC54" s="26"/>
      <c r="AD54" s="251"/>
      <c r="AE54" s="85"/>
      <c r="AF54" s="26"/>
      <c r="AG54" s="26"/>
      <c r="AH54" s="32"/>
      <c r="AI54" s="32"/>
      <c r="AJ54" s="32"/>
    </row>
    <row r="55" spans="1:36" ht="15.6">
      <c r="A55" s="247"/>
      <c r="B55" s="247"/>
      <c r="C55" s="247"/>
      <c r="D55" s="247"/>
      <c r="E55" s="247"/>
      <c r="F55" s="247"/>
      <c r="G55" s="247"/>
      <c r="H55" s="247"/>
      <c r="I55" s="248"/>
      <c r="J55" s="248"/>
      <c r="K55" s="247"/>
      <c r="L55" s="247"/>
      <c r="M55" s="249"/>
      <c r="N55" s="249"/>
      <c r="O55" s="247"/>
      <c r="P55" s="249"/>
      <c r="Q55" s="249"/>
      <c r="R55" s="249"/>
      <c r="S55" s="249"/>
      <c r="T55" s="249"/>
      <c r="U55" s="247"/>
      <c r="V55" s="247"/>
      <c r="W55" s="249"/>
      <c r="X55" s="248"/>
      <c r="Y55" s="247"/>
      <c r="Z55" s="250"/>
      <c r="AB55" s="27"/>
      <c r="AC55" s="26"/>
      <c r="AD55" s="251"/>
      <c r="AE55" s="85"/>
      <c r="AI55" s="85"/>
    </row>
    <row r="56" spans="1:36" ht="22.8">
      <c r="A56" s="265" t="s">
        <v>626</v>
      </c>
      <c r="B56" s="247"/>
      <c r="C56" s="247"/>
      <c r="D56" s="346" t="str">
        <f>+D58</f>
        <v>2-</v>
      </c>
      <c r="E56" s="247"/>
      <c r="F56" s="247"/>
      <c r="G56" s="247"/>
      <c r="H56" s="212">
        <f>SUM(H58:H69)</f>
        <v>92</v>
      </c>
      <c r="I56" s="248"/>
      <c r="J56" s="248"/>
      <c r="K56" s="247"/>
      <c r="L56" s="273">
        <f>+Fettgruppe!N13</f>
        <v>182.57065217391303</v>
      </c>
      <c r="M56" s="249"/>
      <c r="N56" s="249"/>
      <c r="O56" s="247"/>
      <c r="P56" s="249"/>
      <c r="Q56" s="249"/>
      <c r="R56" s="249"/>
      <c r="S56" s="249"/>
      <c r="T56" s="249"/>
      <c r="U56" s="247"/>
      <c r="V56" s="273">
        <f>+Fettgruppe!X13</f>
        <v>304.96395954754252</v>
      </c>
      <c r="W56" s="266" t="s">
        <v>624</v>
      </c>
      <c r="X56" s="264"/>
      <c r="Y56" s="247"/>
      <c r="Z56" s="250"/>
      <c r="AB56" s="27"/>
      <c r="AC56" s="26"/>
      <c r="AD56" s="251"/>
      <c r="AE56" s="85"/>
      <c r="AI56" s="85"/>
    </row>
    <row r="57" spans="1:36" ht="16.5" customHeight="1">
      <c r="A57" s="247"/>
      <c r="B57" s="247"/>
      <c r="C57" s="247"/>
      <c r="D57" s="346"/>
      <c r="E57" s="247"/>
      <c r="F57" s="247"/>
      <c r="G57" s="247"/>
      <c r="H57" s="247"/>
      <c r="I57" s="247"/>
      <c r="J57" s="247"/>
      <c r="K57" s="247"/>
      <c r="L57" s="247"/>
      <c r="M57" s="249"/>
      <c r="N57" s="249"/>
      <c r="O57" s="247"/>
      <c r="P57" s="249"/>
      <c r="Q57" s="249"/>
      <c r="R57" s="249"/>
      <c r="S57" s="249"/>
      <c r="T57" s="249"/>
      <c r="U57" s="247"/>
      <c r="V57" s="247"/>
      <c r="W57" s="249"/>
      <c r="X57" s="264"/>
      <c r="Y57" s="247"/>
      <c r="Z57" s="250"/>
      <c r="AB57" s="27"/>
      <c r="AC57" s="26"/>
      <c r="AD57" s="251"/>
      <c r="AE57" s="85"/>
      <c r="AI57" s="85"/>
    </row>
    <row r="58" spans="1:36" ht="16.5" customHeight="1">
      <c r="A58" s="247"/>
      <c r="B58" s="247">
        <f>+'Ark1'!C978</f>
        <v>2024</v>
      </c>
      <c r="C58" s="85">
        <f>+'Ark1'!M978</f>
        <v>4</v>
      </c>
      <c r="D58" s="362" t="s">
        <v>96</v>
      </c>
      <c r="E58" s="85">
        <f>+'Ark1'!D978</f>
        <v>1</v>
      </c>
      <c r="F58" s="85" t="s">
        <v>580</v>
      </c>
      <c r="G58" s="85">
        <f>+IF(H58=0,"",'Ark1'!Q978)</f>
        <v>1</v>
      </c>
      <c r="H58" s="361">
        <f>+'Ark1'!R978</f>
        <v>1</v>
      </c>
      <c r="I58" s="27">
        <f>+IF(H58=0,"",'Ark1'!AE978)</f>
        <v>1.3513513513513515</v>
      </c>
      <c r="J58" s="27">
        <f>+IF(H58=0,"",'Ark1'!AF978)</f>
        <v>0.63266630121554412</v>
      </c>
      <c r="K58" s="26">
        <f>+IF(H58=0,"",'Ark1'!S978)</f>
        <v>2</v>
      </c>
      <c r="L58" s="305">
        <f>+IF(H58=0,"",'Ark1'!U978)</f>
        <v>125.8</v>
      </c>
      <c r="M58" s="32">
        <f>+IF(H58=0,"",'Ark1'!W978)</f>
        <v>0</v>
      </c>
      <c r="N58" s="32">
        <f>+IF(H58=0,"",'Ark1'!X978)</f>
        <v>0</v>
      </c>
      <c r="O58" s="32">
        <f>+IF(H58=0,"",'Ark1'!AG978)</f>
        <v>568</v>
      </c>
      <c r="P58" s="32">
        <f>+IF(H58=0,"",'Ark1'!AH978)</f>
        <v>0</v>
      </c>
      <c r="Q58" s="32">
        <f>+IF(H58=0,"",'Ark1'!AI978)</f>
        <v>0</v>
      </c>
      <c r="R58" s="377">
        <f>+IF(H58=0,"",'Ark1'!AR978)</f>
        <v>182</v>
      </c>
      <c r="S58" s="113">
        <f>+IF(H58=0,"",'Ark1'!AS978)</f>
        <v>20.900485820181505</v>
      </c>
      <c r="T58" s="32">
        <f>+IF(H58=0,"",'Ark1'!Y978)</f>
        <v>0</v>
      </c>
      <c r="U58" s="26">
        <f>+IF(H58=0,"",'Ark1'!Z978)</f>
        <v>0</v>
      </c>
      <c r="V58" s="305">
        <f t="shared" ref="V58:V69" si="9">+IF(H58=0,"",1000*L58/O58)</f>
        <v>221.47887323943661</v>
      </c>
      <c r="W58" s="32">
        <f t="shared" ref="W58:W69" si="10">+IF(H58=0,"",L58/C58)</f>
        <v>31.45</v>
      </c>
      <c r="X58" s="27">
        <f t="shared" ref="X58:X69" si="11">+IF(H58=0,"",H58/G58)</f>
        <v>1</v>
      </c>
      <c r="Y58" s="247"/>
      <c r="Z58" s="250"/>
      <c r="AB58" s="27"/>
      <c r="AC58" s="26"/>
      <c r="AD58" s="251"/>
      <c r="AE58" s="85"/>
      <c r="AF58" s="26"/>
      <c r="AG58" s="26"/>
      <c r="AH58" s="32"/>
      <c r="AI58" s="32"/>
      <c r="AJ58" s="32"/>
    </row>
    <row r="59" spans="1:36" ht="15.6">
      <c r="A59" s="247"/>
      <c r="B59" s="247">
        <f>+'Ark1'!C979</f>
        <v>2024</v>
      </c>
      <c r="C59" s="85">
        <f>+'Ark1'!M979</f>
        <v>4</v>
      </c>
      <c r="D59" s="362" t="s">
        <v>96</v>
      </c>
      <c r="E59" s="85">
        <f>+'Ark1'!D979</f>
        <v>2</v>
      </c>
      <c r="F59" s="85" t="s">
        <v>581</v>
      </c>
      <c r="G59" s="85">
        <f>+IF(H59=0,"",'Ark1'!Q979)</f>
        <v>2</v>
      </c>
      <c r="H59" s="361">
        <f>+'Ark1'!R979</f>
        <v>2</v>
      </c>
      <c r="I59" s="27">
        <f>+IF(H59=0,"",'Ark1'!AE979)</f>
        <v>3.8461538461538449</v>
      </c>
      <c r="J59" s="27">
        <f>+IF(H59=0,"",'Ark1'!AF979)</f>
        <v>2.4084539691928919</v>
      </c>
      <c r="K59" s="26">
        <f>+IF(H59=0,"",'Ark1'!S979)</f>
        <v>3</v>
      </c>
      <c r="L59" s="305">
        <f>+IF(H59=0,"",'Ark1'!U979)</f>
        <v>150.65</v>
      </c>
      <c r="M59" s="32">
        <f>+IF(H59=0,"",'Ark1'!W979)</f>
        <v>0</v>
      </c>
      <c r="N59" s="32">
        <f>+IF(H59=0,"",'Ark1'!X979)</f>
        <v>0</v>
      </c>
      <c r="O59" s="32">
        <f>+IF(H59=0,"",'Ark1'!AG979)</f>
        <v>497</v>
      </c>
      <c r="P59" s="32">
        <f>+IF(H59=0,"",'Ark1'!AH979)</f>
        <v>0</v>
      </c>
      <c r="Q59" s="32">
        <f>+IF(H59=0,"",'Ark1'!AI979)</f>
        <v>0</v>
      </c>
      <c r="R59" s="377">
        <f>+IF(H59=0,"",'Ark1'!AR979)</f>
        <v>184</v>
      </c>
      <c r="S59" s="113">
        <f>+IF(H59=0,"",'Ark1'!AS979)</f>
        <v>24.194686135184941</v>
      </c>
      <c r="T59" s="32">
        <f>+IF(H59=0,"",'Ark1'!Y979)</f>
        <v>3.25</v>
      </c>
      <c r="U59" s="26">
        <f>+IF(H59=0,"",'Ark1'!Z979)</f>
        <v>1</v>
      </c>
      <c r="V59" s="305">
        <f t="shared" si="9"/>
        <v>303.11871227364185</v>
      </c>
      <c r="W59" s="32">
        <f t="shared" si="10"/>
        <v>37.662500000000001</v>
      </c>
      <c r="X59" s="27">
        <f t="shared" si="11"/>
        <v>1</v>
      </c>
      <c r="Y59" s="247"/>
      <c r="Z59" s="85"/>
      <c r="AB59" s="27"/>
      <c r="AC59" s="26"/>
      <c r="AD59" s="85"/>
      <c r="AE59" s="85"/>
      <c r="AF59" s="26"/>
      <c r="AG59" s="26"/>
      <c r="AH59" s="32"/>
      <c r="AI59" s="32"/>
      <c r="AJ59" s="32"/>
    </row>
    <row r="60" spans="1:36" ht="17.25" customHeight="1">
      <c r="A60" s="247"/>
      <c r="B60" s="247">
        <f>+'Ark1'!C980</f>
        <v>2024</v>
      </c>
      <c r="C60" s="85">
        <f>+'Ark1'!M980</f>
        <v>4</v>
      </c>
      <c r="D60" s="362" t="s">
        <v>96</v>
      </c>
      <c r="E60" s="85">
        <f>+'Ark1'!D980</f>
        <v>3</v>
      </c>
      <c r="F60" s="85" t="s">
        <v>582</v>
      </c>
      <c r="G60" s="85">
        <f>+IF(H60=0,"",'Ark1'!Q980)</f>
        <v>4</v>
      </c>
      <c r="H60" s="361">
        <f>+'Ark1'!R980</f>
        <v>4</v>
      </c>
      <c r="I60" s="27">
        <f>+IF(H60=0,"",'Ark1'!AE980)</f>
        <v>5.7971014492753614</v>
      </c>
      <c r="J60" s="27">
        <f>+IF(H60=0,"",'Ark1'!AF980)</f>
        <v>4.8524278635196918</v>
      </c>
      <c r="K60" s="26">
        <f>+IF(H60=0,"",'Ark1'!S980)</f>
        <v>3.75</v>
      </c>
      <c r="L60" s="305">
        <f>+IF(H60=0,"",'Ark1'!U980)</f>
        <v>183.85</v>
      </c>
      <c r="M60" s="32">
        <f>+IF(H60=0,"",'Ark1'!W980)</f>
        <v>0</v>
      </c>
      <c r="N60" s="32">
        <f>+IF(H60=0,"",'Ark1'!X980)</f>
        <v>0</v>
      </c>
      <c r="O60" s="32">
        <f>+IF(H60=0,"",'Ark1'!AG980)</f>
        <v>643</v>
      </c>
      <c r="P60" s="32">
        <f>+IF(H60=0,"",'Ark1'!AH980)</f>
        <v>0</v>
      </c>
      <c r="Q60" s="32">
        <f>+IF(H60=0,"",'Ark1'!AI980)</f>
        <v>75</v>
      </c>
      <c r="R60" s="377">
        <f>+IF(H60=0,"",'Ark1'!AR980)</f>
        <v>191.5</v>
      </c>
      <c r="S60" s="113">
        <f>+IF(H60=0,"",'Ark1'!AS980)</f>
        <v>25.40409718149964</v>
      </c>
      <c r="T60" s="32">
        <f>+IF(H60=0,"",'Ark1'!Y980)</f>
        <v>53.349156506921517</v>
      </c>
      <c r="U60" s="26">
        <f>+IF(H60=0,"",'Ark1'!Z980)</f>
        <v>0.82915619758885006</v>
      </c>
      <c r="V60" s="305">
        <f t="shared" si="9"/>
        <v>285.92534992223949</v>
      </c>
      <c r="W60" s="32">
        <f t="shared" si="10"/>
        <v>45.962499999999999</v>
      </c>
      <c r="X60" s="27">
        <f t="shared" si="11"/>
        <v>1</v>
      </c>
      <c r="Y60" s="247"/>
      <c r="Z60" s="212"/>
      <c r="AB60" s="27"/>
      <c r="AC60" s="26"/>
      <c r="AD60" s="251"/>
      <c r="AE60" s="85"/>
      <c r="AF60" s="26"/>
      <c r="AG60" s="26"/>
      <c r="AH60" s="32"/>
      <c r="AI60" s="32"/>
      <c r="AJ60" s="32"/>
    </row>
    <row r="61" spans="1:36" ht="15.6">
      <c r="A61" s="247"/>
      <c r="B61" s="247">
        <f>+'Ark1'!C981</f>
        <v>2024</v>
      </c>
      <c r="C61" s="85">
        <f>+'Ark1'!M981</f>
        <v>4</v>
      </c>
      <c r="D61" s="362" t="s">
        <v>96</v>
      </c>
      <c r="E61" s="85">
        <f>+'Ark1'!D981</f>
        <v>4</v>
      </c>
      <c r="F61" s="85" t="s">
        <v>583</v>
      </c>
      <c r="G61" s="85">
        <f>+IF(H61=0,"",'Ark1'!Q981)</f>
        <v>2</v>
      </c>
      <c r="H61" s="361">
        <f>+'Ark1'!R981</f>
        <v>2</v>
      </c>
      <c r="I61" s="27">
        <f>+IF(H61=0,"",'Ark1'!AE981)</f>
        <v>1.3513513513513515</v>
      </c>
      <c r="J61" s="27">
        <f>+IF(H61=0,"",'Ark1'!AF981)</f>
        <v>0.8043537525892448</v>
      </c>
      <c r="K61" s="26">
        <f>+IF(H61=0,"",'Ark1'!S981)</f>
        <v>4</v>
      </c>
      <c r="L61" s="305">
        <f>+IF(H61=0,"",'Ark1'!U981)</f>
        <v>157.85000000000005</v>
      </c>
      <c r="M61" s="32">
        <f>+IF(H61=0,"",'Ark1'!W981)</f>
        <v>0</v>
      </c>
      <c r="N61" s="32">
        <f>+IF(H61=0,"",'Ark1'!X981)</f>
        <v>0</v>
      </c>
      <c r="O61" s="32">
        <f>+IF(H61=0,"",'Ark1'!AG981)</f>
        <v>678</v>
      </c>
      <c r="P61" s="32">
        <f>+IF(H61=0,"",'Ark1'!AH981)</f>
        <v>0</v>
      </c>
      <c r="Q61" s="32">
        <f>+IF(H61=0,"",'Ark1'!AI981)</f>
        <v>100</v>
      </c>
      <c r="R61" s="377">
        <f>+IF(H61=0,"",'Ark1'!AR981)</f>
        <v>179.5</v>
      </c>
      <c r="S61" s="113">
        <f>+IF(H61=0,"",'Ark1'!AS981)</f>
        <v>27.678160725844755</v>
      </c>
      <c r="T61" s="32">
        <f>+IF(H61=0,"",'Ark1'!Y981)</f>
        <v>17.149999999999821</v>
      </c>
      <c r="U61" s="26">
        <f>+IF(H61=0,"",'Ark1'!Z981)</f>
        <v>1</v>
      </c>
      <c r="V61" s="305">
        <f t="shared" si="9"/>
        <v>232.81710914454285</v>
      </c>
      <c r="W61" s="32">
        <f t="shared" si="10"/>
        <v>39.462500000000013</v>
      </c>
      <c r="X61" s="27">
        <f t="shared" si="11"/>
        <v>1</v>
      </c>
      <c r="Y61" s="247"/>
      <c r="Z61" s="212"/>
      <c r="AB61" s="27"/>
      <c r="AC61" s="26"/>
      <c r="AD61" s="85"/>
      <c r="AE61" s="85"/>
      <c r="AF61" s="26"/>
      <c r="AG61" s="26"/>
      <c r="AH61" s="32"/>
      <c r="AI61" s="32"/>
      <c r="AJ61" s="32"/>
    </row>
    <row r="62" spans="1:36" ht="15.6">
      <c r="A62" s="247"/>
      <c r="B62" s="247">
        <f>+'Ark1'!C982</f>
        <v>2024</v>
      </c>
      <c r="C62" s="85">
        <f>+'Ark1'!M982</f>
        <v>4</v>
      </c>
      <c r="D62" s="362" t="s">
        <v>96</v>
      </c>
      <c r="E62" s="85">
        <f>+'Ark1'!D982</f>
        <v>5</v>
      </c>
      <c r="F62" s="85" t="s">
        <v>444</v>
      </c>
      <c r="G62" s="85">
        <f>+IF(H62=0,"",'Ark1'!Q982)</f>
        <v>5</v>
      </c>
      <c r="H62" s="361">
        <f>+'Ark1'!R982</f>
        <v>8</v>
      </c>
      <c r="I62" s="27">
        <f>+IF(H62=0,"",'Ark1'!AE982)</f>
        <v>4.1666666666666679</v>
      </c>
      <c r="J62" s="27">
        <f>+IF(H62=0,"",'Ark1'!AF982)</f>
        <v>2.2952292341749807</v>
      </c>
      <c r="K62" s="26">
        <f>+IF(H62=0,"",'Ark1'!S982)</f>
        <v>2.625</v>
      </c>
      <c r="L62" s="305">
        <f>+IF(H62=0,"",'Ark1'!U982)</f>
        <v>134.13749999999999</v>
      </c>
      <c r="M62" s="32">
        <f>+IF(H62=0,"",'Ark1'!W982)</f>
        <v>0</v>
      </c>
      <c r="N62" s="32">
        <f>+IF(H62=0,"",'Ark1'!X982)</f>
        <v>0</v>
      </c>
      <c r="O62" s="32">
        <f>+IF(H62=0,"",'Ark1'!AG982)</f>
        <v>460.75</v>
      </c>
      <c r="P62" s="32">
        <f>+IF(H62=0,"",'Ark1'!AH982)</f>
        <v>0</v>
      </c>
      <c r="Q62" s="32">
        <f>+IF(H62=0,"",'Ark1'!AI982)</f>
        <v>25</v>
      </c>
      <c r="R62" s="377">
        <f>+IF(H62=0,"",'Ark1'!AR982)</f>
        <v>180.375</v>
      </c>
      <c r="S62" s="113">
        <f>+IF(H62=0,"",'Ark1'!AS982)</f>
        <v>22.778948712755927</v>
      </c>
      <c r="T62" s="32">
        <f>+IF(H62=0,"",'Ark1'!Y982)</f>
        <v>23.516905488392844</v>
      </c>
      <c r="U62" s="26">
        <f>+IF(H62=0,"",'Ark1'!Z982)</f>
        <v>1.2183492931011202</v>
      </c>
      <c r="V62" s="305">
        <f t="shared" si="9"/>
        <v>291.12859468258273</v>
      </c>
      <c r="W62" s="32">
        <f t="shared" si="10"/>
        <v>33.534374999999997</v>
      </c>
      <c r="X62" s="27">
        <f t="shared" si="11"/>
        <v>1.6</v>
      </c>
      <c r="Y62" s="247"/>
      <c r="Z62" s="271"/>
      <c r="AB62" s="27"/>
      <c r="AC62" s="26"/>
      <c r="AD62" s="85"/>
      <c r="AE62" s="85"/>
      <c r="AF62" s="26"/>
      <c r="AG62" s="26"/>
      <c r="AH62" s="32"/>
      <c r="AI62" s="32"/>
      <c r="AJ62" s="32"/>
    </row>
    <row r="63" spans="1:36" ht="16.5" customHeight="1">
      <c r="A63" s="247"/>
      <c r="B63" s="247">
        <f>+'Ark1'!C983</f>
        <v>2024</v>
      </c>
      <c r="C63" s="85">
        <f>+'Ark1'!M983</f>
        <v>4</v>
      </c>
      <c r="D63" s="362" t="s">
        <v>96</v>
      </c>
      <c r="E63" s="85">
        <f>+'Ark1'!D983</f>
        <v>6</v>
      </c>
      <c r="F63" s="85" t="s">
        <v>584</v>
      </c>
      <c r="G63" s="85">
        <f>+IF(H63=0,"",'Ark1'!Q983)</f>
        <v>1</v>
      </c>
      <c r="H63" s="361">
        <f>+'Ark1'!R983</f>
        <v>1</v>
      </c>
      <c r="I63" s="27">
        <f>+IF(H63=0,"",'Ark1'!AE983)</f>
        <v>1.1235955056179776</v>
      </c>
      <c r="J63" s="27">
        <f>+IF(H63=0,"",'Ark1'!AF983)</f>
        <v>0.62385540931418704</v>
      </c>
      <c r="K63" s="26">
        <f>+IF(H63=0,"",'Ark1'!S983)</f>
        <v>4</v>
      </c>
      <c r="L63" s="305">
        <f>+IF(H63=0,"",'Ark1'!U983)</f>
        <v>145.80000000000001</v>
      </c>
      <c r="M63" s="32">
        <f>+IF(H63=0,"",'Ark1'!W983)</f>
        <v>0</v>
      </c>
      <c r="N63" s="32">
        <f>+IF(H63=0,"",'Ark1'!X983)</f>
        <v>0</v>
      </c>
      <c r="O63" s="32">
        <f>+IF(H63=0,"",'Ark1'!AG983)</f>
        <v>678</v>
      </c>
      <c r="P63" s="32">
        <f>+IF(H63=0,"",'Ark1'!AH983)</f>
        <v>0</v>
      </c>
      <c r="Q63" s="32">
        <f>+IF(H63=0,"",'Ark1'!AI983)</f>
        <v>100</v>
      </c>
      <c r="R63" s="377">
        <f>+IF(H63=0,"",'Ark1'!AR983)</f>
        <v>175</v>
      </c>
      <c r="S63" s="113">
        <f>+IF(H63=0,"",'Ark1'!AS983)</f>
        <v>27.241982507288633</v>
      </c>
      <c r="T63" s="32">
        <f>+IF(H63=0,"",'Ark1'!Y983)</f>
        <v>0</v>
      </c>
      <c r="U63" s="26">
        <f>+IF(H63=0,"",'Ark1'!Z983)</f>
        <v>0</v>
      </c>
      <c r="V63" s="305">
        <f t="shared" si="9"/>
        <v>215.04424778761063</v>
      </c>
      <c r="W63" s="32">
        <f t="shared" si="10"/>
        <v>36.450000000000003</v>
      </c>
      <c r="X63" s="27">
        <f t="shared" si="11"/>
        <v>1</v>
      </c>
      <c r="Y63" s="247"/>
      <c r="Z63" s="212"/>
      <c r="AB63" s="27"/>
      <c r="AC63" s="26"/>
      <c r="AD63" s="85"/>
      <c r="AE63" s="85"/>
      <c r="AF63" s="272"/>
      <c r="AG63" s="272"/>
      <c r="AH63" s="32"/>
      <c r="AI63" s="32"/>
      <c r="AJ63" s="32"/>
    </row>
    <row r="64" spans="1:36" ht="15.6">
      <c r="A64" s="247"/>
      <c r="B64" s="247">
        <f>+'Ark1'!C984</f>
        <v>2024</v>
      </c>
      <c r="C64" s="85">
        <f>+'Ark1'!M984</f>
        <v>4</v>
      </c>
      <c r="D64" s="362" t="s">
        <v>96</v>
      </c>
      <c r="E64" s="85">
        <f>+'Ark1'!D984</f>
        <v>7</v>
      </c>
      <c r="F64" s="85" t="s">
        <v>585</v>
      </c>
      <c r="G64" s="85" t="str">
        <f>+IF(H64=0,"",'Ark1'!Q984)</f>
        <v/>
      </c>
      <c r="H64" s="361">
        <f>+'Ark1'!R984</f>
        <v>0</v>
      </c>
      <c r="I64" s="27" t="str">
        <f>+IF(H64=0,"",'Ark1'!AE984)</f>
        <v/>
      </c>
      <c r="J64" s="27" t="str">
        <f>+IF(H64=0,"",'Ark1'!AF984)</f>
        <v/>
      </c>
      <c r="K64" s="26" t="str">
        <f>+IF(H64=0,"",'Ark1'!S984)</f>
        <v/>
      </c>
      <c r="L64" s="305" t="str">
        <f>+IF(H64=0,"",'Ark1'!U984)</f>
        <v/>
      </c>
      <c r="M64" s="32" t="str">
        <f>+IF(H64=0,"",'Ark1'!W984)</f>
        <v/>
      </c>
      <c r="N64" s="32" t="str">
        <f>+IF(H64=0,"",'Ark1'!X984)</f>
        <v/>
      </c>
      <c r="O64" s="32" t="str">
        <f>+IF(H64=0,"",'Ark1'!AG984)</f>
        <v/>
      </c>
      <c r="P64" s="32" t="str">
        <f>+IF(H64=0,"",'Ark1'!AH984)</f>
        <v/>
      </c>
      <c r="Q64" s="32" t="str">
        <f>+IF(H64=0,"",'Ark1'!AI984)</f>
        <v/>
      </c>
      <c r="R64" s="377" t="str">
        <f>+IF(H64=0,"",'Ark1'!AR984)</f>
        <v/>
      </c>
      <c r="S64" s="113" t="str">
        <f>+IF(H64=0,"",'Ark1'!AS984)</f>
        <v/>
      </c>
      <c r="T64" s="32" t="str">
        <f>+IF(H64=0,"",'Ark1'!Y984)</f>
        <v/>
      </c>
      <c r="U64" s="26" t="str">
        <f>+IF(H64=0,"",'Ark1'!Z984)</f>
        <v/>
      </c>
      <c r="V64" s="305" t="str">
        <f t="shared" si="9"/>
        <v/>
      </c>
      <c r="W64" s="32" t="str">
        <f t="shared" si="10"/>
        <v/>
      </c>
      <c r="X64" s="27" t="str">
        <f t="shared" si="11"/>
        <v/>
      </c>
      <c r="Y64" s="247"/>
      <c r="Z64" s="250"/>
      <c r="AB64" s="27"/>
      <c r="AC64" s="26"/>
      <c r="AD64" s="250"/>
      <c r="AE64" s="85"/>
      <c r="AI64" s="85"/>
    </row>
    <row r="65" spans="1:35" ht="15.6">
      <c r="A65" s="247"/>
      <c r="B65" s="247">
        <f>+'Ark1'!C985</f>
        <v>2024</v>
      </c>
      <c r="C65" s="85">
        <f>+'Ark1'!M985</f>
        <v>4</v>
      </c>
      <c r="D65" s="362" t="s">
        <v>96</v>
      </c>
      <c r="E65" s="85">
        <f>+'Ark1'!D985</f>
        <v>8</v>
      </c>
      <c r="F65" s="85" t="s">
        <v>586</v>
      </c>
      <c r="G65" s="85">
        <f>+IF(H65=0,"",'Ark1'!Q985)</f>
        <v>6</v>
      </c>
      <c r="H65" s="361">
        <f>+'Ark1'!R985</f>
        <v>13</v>
      </c>
      <c r="I65" s="27">
        <f>+IF(H65=0,"",'Ark1'!AE985)</f>
        <v>7.926829268292682</v>
      </c>
      <c r="J65" s="27">
        <f>+IF(H65=0,"",'Ark1'!AF985)</f>
        <v>6.9091933894887916</v>
      </c>
      <c r="K65" s="26">
        <f>+IF(H65=0,"",'Ark1'!S985)</f>
        <v>4.2307692307692308</v>
      </c>
      <c r="L65" s="305">
        <f>+IF(H65=0,"",'Ark1'!U985)</f>
        <v>220.64615384615379</v>
      </c>
      <c r="M65" s="32">
        <f>+IF(H65=0,"",'Ark1'!W985)</f>
        <v>0</v>
      </c>
      <c r="N65" s="32">
        <f>+IF(H65=0,"",'Ark1'!X985)</f>
        <v>0</v>
      </c>
      <c r="O65" s="32">
        <f>+IF(H65=0,"",'Ark1'!AG985)</f>
        <v>668.7692307692306</v>
      </c>
      <c r="P65" s="32">
        <f>+IF(H65=0,"",'Ark1'!AH985)</f>
        <v>0</v>
      </c>
      <c r="Q65" s="32">
        <f>+IF(H65=0,"",'Ark1'!AI985)</f>
        <v>38.461538461538446</v>
      </c>
      <c r="R65" s="377">
        <f>+IF(H65=0,"",'Ark1'!AR985)</f>
        <v>198.30769230769235</v>
      </c>
      <c r="S65" s="113">
        <f>+IF(H65=0,"",'Ark1'!AS985)</f>
        <v>27.927001409212497</v>
      </c>
      <c r="T65" s="32">
        <f>+IF(H65=0,"",'Ark1'!Y985)</f>
        <v>49.69620965866401</v>
      </c>
      <c r="U65" s="26">
        <f>+IF(H65=0,"",'Ark1'!Z985)</f>
        <v>1.1200169060431573</v>
      </c>
      <c r="V65" s="305">
        <f t="shared" si="9"/>
        <v>329.92868645042557</v>
      </c>
      <c r="W65" s="32">
        <f t="shared" si="10"/>
        <v>55.161538461538449</v>
      </c>
      <c r="X65" s="27">
        <f t="shared" si="11"/>
        <v>2.1666666666666665</v>
      </c>
      <c r="Y65" s="247"/>
      <c r="Z65" s="250"/>
      <c r="AB65" s="27"/>
      <c r="AC65" s="26"/>
      <c r="AD65" s="273"/>
      <c r="AE65" s="85"/>
      <c r="AF65" s="26"/>
      <c r="AG65" s="251"/>
      <c r="AI65" s="85"/>
    </row>
    <row r="66" spans="1:35" ht="15.6">
      <c r="A66" s="247"/>
      <c r="B66" s="247">
        <f>+'Ark1'!C986</f>
        <v>2024</v>
      </c>
      <c r="C66" s="85">
        <f>+'Ark1'!M986</f>
        <v>4</v>
      </c>
      <c r="D66" s="362" t="s">
        <v>96</v>
      </c>
      <c r="E66" s="85">
        <f>+'Ark1'!D986</f>
        <v>9</v>
      </c>
      <c r="F66" s="85" t="s">
        <v>587</v>
      </c>
      <c r="G66" s="85">
        <f>+IF(H66=0,"",'Ark1'!Q986)</f>
        <v>11</v>
      </c>
      <c r="H66" s="361">
        <f>+'Ark1'!R986</f>
        <v>18</v>
      </c>
      <c r="I66" s="27">
        <f>+IF(H66=0,"",'Ark1'!AE986)</f>
        <v>8.2568807339449517</v>
      </c>
      <c r="J66" s="27">
        <f>+IF(H66=0,"",'Ark1'!AF986)</f>
        <v>6.9605792198928755</v>
      </c>
      <c r="K66" s="26">
        <f>+IF(H66=0,"",'Ark1'!S986)</f>
        <v>3.4444444444444442</v>
      </c>
      <c r="L66" s="305">
        <f>+IF(H66=0,"",'Ark1'!U986)</f>
        <v>208.51111111111112</v>
      </c>
      <c r="M66" s="32">
        <f>+IF(H66=0,"",'Ark1'!W986)</f>
        <v>0</v>
      </c>
      <c r="N66" s="32">
        <f>+IF(H66=0,"",'Ark1'!X986)</f>
        <v>0</v>
      </c>
      <c r="O66" s="32">
        <f>+IF(H66=0,"",'Ark1'!AG986)</f>
        <v>610</v>
      </c>
      <c r="P66" s="32">
        <f>+IF(H66=0,"",'Ark1'!AH986)</f>
        <v>0</v>
      </c>
      <c r="Q66" s="32">
        <f>+IF(H66=0,"",'Ark1'!AI986)</f>
        <v>22.222222222222225</v>
      </c>
      <c r="R66" s="377">
        <f>+IF(H66=0,"",'Ark1'!AR986)</f>
        <v>199.94444444444443</v>
      </c>
      <c r="S66" s="113">
        <f>+IF(H66=0,"",'Ark1'!AS986)</f>
        <v>25.725408742111544</v>
      </c>
      <c r="T66" s="32">
        <f>+IF(H66=0,"",'Ark1'!Y986)</f>
        <v>47.155026701401262</v>
      </c>
      <c r="U66" s="26">
        <f>+IF(H66=0,"",'Ark1'!Z986)</f>
        <v>1.1166528467912089</v>
      </c>
      <c r="V66" s="305">
        <f t="shared" si="9"/>
        <v>341.82149362477236</v>
      </c>
      <c r="W66" s="32">
        <f t="shared" si="10"/>
        <v>52.12777777777778</v>
      </c>
      <c r="X66" s="27">
        <f t="shared" si="11"/>
        <v>1.6363636363636365</v>
      </c>
      <c r="Y66" s="247"/>
      <c r="Z66" s="250"/>
      <c r="AB66" s="27"/>
      <c r="AC66" s="26"/>
      <c r="AD66" s="273"/>
      <c r="AE66" s="85"/>
      <c r="AI66" s="85"/>
    </row>
    <row r="67" spans="1:35" ht="15.6">
      <c r="A67" s="247"/>
      <c r="B67" s="247">
        <f>+'Ark1'!C987</f>
        <v>2024</v>
      </c>
      <c r="C67" s="85">
        <f>+'Ark1'!M987</f>
        <v>4</v>
      </c>
      <c r="D67" s="362" t="s">
        <v>96</v>
      </c>
      <c r="E67" s="85">
        <f>+'Ark1'!D987</f>
        <v>10</v>
      </c>
      <c r="F67" s="85" t="s">
        <v>588</v>
      </c>
      <c r="G67" s="85">
        <f>+IF(H67=0,"",'Ark1'!Q987)</f>
        <v>16</v>
      </c>
      <c r="H67" s="361">
        <f>+'Ark1'!R987</f>
        <v>30</v>
      </c>
      <c r="I67" s="27">
        <f>+IF(H67=0,"",'Ark1'!AE987)</f>
        <v>11.406844106463883</v>
      </c>
      <c r="J67" s="27">
        <f>+IF(H67=0,"",'Ark1'!AF987)</f>
        <v>9.1578049175951488</v>
      </c>
      <c r="K67" s="26">
        <f>+IF(H67=0,"",'Ark1'!S987)</f>
        <v>3.1</v>
      </c>
      <c r="L67" s="305">
        <f>+IF(H67=0,"",'Ark1'!U987)</f>
        <v>186.38666666666663</v>
      </c>
      <c r="M67" s="32">
        <f>+IF(H67=0,"",'Ark1'!W987)</f>
        <v>0</v>
      </c>
      <c r="N67" s="32">
        <f>+IF(H67=0,"",'Ark1'!X987)</f>
        <v>0</v>
      </c>
      <c r="O67" s="32">
        <f>+IF(H67=0,"",'Ark1'!AG987)</f>
        <v>614.66666666666652</v>
      </c>
      <c r="P67" s="32">
        <f>+IF(H67=0,"",'Ark1'!AH987)</f>
        <v>0</v>
      </c>
      <c r="Q67" s="32">
        <f>+IF(H67=0,"",'Ark1'!AI987)</f>
        <v>16.666666666666671</v>
      </c>
      <c r="R67" s="377">
        <f>+IF(H67=0,"",'Ark1'!AR987)</f>
        <v>194.76666666666671</v>
      </c>
      <c r="S67" s="113">
        <f>+IF(H67=0,"",'Ark1'!AS987)</f>
        <v>24.956602261597897</v>
      </c>
      <c r="T67" s="32">
        <f>+IF(H67=0,"",'Ark1'!Y987)</f>
        <v>39.574964589020659</v>
      </c>
      <c r="U67" s="26">
        <f>+IF(H67=0,"",'Ark1'!Z987)</f>
        <v>0.97809338340808016</v>
      </c>
      <c r="V67" s="305">
        <f t="shared" si="9"/>
        <v>303.23210412147506</v>
      </c>
      <c r="W67" s="32">
        <f t="shared" si="10"/>
        <v>46.596666666666657</v>
      </c>
      <c r="X67" s="27">
        <f t="shared" si="11"/>
        <v>1.875</v>
      </c>
      <c r="Y67" s="247"/>
      <c r="Z67" s="250"/>
      <c r="AB67" s="27"/>
      <c r="AC67" s="26"/>
      <c r="AD67" s="273"/>
      <c r="AE67" s="85"/>
      <c r="AI67" s="85"/>
    </row>
    <row r="68" spans="1:35" ht="15.6">
      <c r="A68" s="247"/>
      <c r="B68" s="247">
        <f>+'Ark1'!C988</f>
        <v>2024</v>
      </c>
      <c r="C68" s="85">
        <f>+'Ark1'!M988</f>
        <v>4</v>
      </c>
      <c r="D68" s="362" t="s">
        <v>96</v>
      </c>
      <c r="E68" s="85">
        <f>+'Ark1'!D988</f>
        <v>11</v>
      </c>
      <c r="F68" s="85" t="s">
        <v>589</v>
      </c>
      <c r="G68" s="85">
        <f>+IF(H68=0,"",'Ark1'!Q988)</f>
        <v>8</v>
      </c>
      <c r="H68" s="361">
        <f>+'Ark1'!R988</f>
        <v>10</v>
      </c>
      <c r="I68" s="27">
        <f>+IF(H68=0,"",'Ark1'!AE988)</f>
        <v>3.7735849056603761</v>
      </c>
      <c r="J68" s="27">
        <f>+IF(H68=0,"",'Ark1'!AF988)</f>
        <v>2.2583211039721793</v>
      </c>
      <c r="K68" s="26">
        <f>+IF(H68=0,"",'Ark1'!S988)</f>
        <v>3.4</v>
      </c>
      <c r="L68" s="305">
        <f>+IF(H68=0,"",'Ark1'!U988)</f>
        <v>146.49999999999997</v>
      </c>
      <c r="M68" s="32">
        <f>+IF(H68=0,"",'Ark1'!W988)</f>
        <v>0</v>
      </c>
      <c r="N68" s="32">
        <f>+IF(H68=0,"",'Ark1'!X988)</f>
        <v>0</v>
      </c>
      <c r="O68" s="32">
        <f>+IF(H68=0,"",'Ark1'!AG988)</f>
        <v>566.9</v>
      </c>
      <c r="P68" s="32">
        <f>+IF(H68=0,"",'Ark1'!AH988)</f>
        <v>0</v>
      </c>
      <c r="Q68" s="32">
        <f>+IF(H68=0,"",'Ark1'!AI988)</f>
        <v>60</v>
      </c>
      <c r="R68" s="377">
        <f>+IF(H68=0,"",'Ark1'!AR988)</f>
        <v>176.6</v>
      </c>
      <c r="S68" s="113">
        <f>+IF(H68=0,"",'Ark1'!AS988)</f>
        <v>24.549036407724223</v>
      </c>
      <c r="T68" s="32">
        <f>+IF(H68=0,"",'Ark1'!Y988)</f>
        <v>63.240604045186132</v>
      </c>
      <c r="U68" s="26">
        <f>+IF(H68=0,"",'Ark1'!Z988)</f>
        <v>0.48989794855663599</v>
      </c>
      <c r="V68" s="305">
        <f t="shared" si="9"/>
        <v>258.42300229317334</v>
      </c>
      <c r="W68" s="32">
        <f t="shared" si="10"/>
        <v>36.624999999999993</v>
      </c>
      <c r="X68" s="27">
        <f t="shared" si="11"/>
        <v>1.25</v>
      </c>
      <c r="Y68" s="247"/>
      <c r="Z68" s="250"/>
      <c r="AB68" s="27"/>
      <c r="AC68" s="26"/>
      <c r="AD68" s="273"/>
      <c r="AE68" s="85"/>
      <c r="AI68" s="85"/>
    </row>
    <row r="69" spans="1:35" ht="15.6">
      <c r="A69" s="247"/>
      <c r="B69" s="247">
        <f>+'Ark1'!C989</f>
        <v>2024</v>
      </c>
      <c r="C69" s="85">
        <f>+'Ark1'!M989</f>
        <v>4</v>
      </c>
      <c r="D69" s="362" t="s">
        <v>96</v>
      </c>
      <c r="E69" s="85">
        <f>+'Ark1'!D989</f>
        <v>12</v>
      </c>
      <c r="F69" s="85" t="s">
        <v>590</v>
      </c>
      <c r="G69" s="85">
        <f>+IF(H69=0,"",'Ark1'!Q989)</f>
        <v>3</v>
      </c>
      <c r="H69" s="361">
        <f>+'Ark1'!R989</f>
        <v>3</v>
      </c>
      <c r="I69" s="27">
        <f>+IF(H69=0,"",'Ark1'!AE989)</f>
        <v>6.9767441860465107</v>
      </c>
      <c r="J69" s="27">
        <f>+IF(H69=0,"",'Ark1'!AF989)</f>
        <v>4.0243448018879642</v>
      </c>
      <c r="K69" s="26">
        <f>+IF(H69=0,"",'Ark1'!S989)</f>
        <v>3.6666666666666656</v>
      </c>
      <c r="L69" s="305">
        <f>+IF(H69=0,"",'Ark1'!U989)</f>
        <v>140.4</v>
      </c>
      <c r="M69" s="32">
        <f>+IF(H69=0,"",'Ark1'!W989)</f>
        <v>0</v>
      </c>
      <c r="N69" s="32">
        <f>+IF(H69=0,"",'Ark1'!X989)</f>
        <v>0</v>
      </c>
      <c r="O69" s="32">
        <f>+IF(H69=0,"",'Ark1'!AG989)</f>
        <v>480</v>
      </c>
      <c r="P69" s="32">
        <f>+IF(H69=0,"",'Ark1'!AH989)</f>
        <v>0</v>
      </c>
      <c r="Q69" s="32">
        <f>+IF(H69=0,"",'Ark1'!AI989)</f>
        <v>33.333333333333343</v>
      </c>
      <c r="R69" s="377">
        <f>+IF(H69=0,"",'Ark1'!AR989)</f>
        <v>176.33333333333337</v>
      </c>
      <c r="S69" s="113">
        <f>+IF(H69=0,"",'Ark1'!AS989)</f>
        <v>25.131374914916712</v>
      </c>
      <c r="T69" s="32">
        <f>+IF(H69=0,"",'Ark1'!Y989)</f>
        <v>30.806492822130913</v>
      </c>
      <c r="U69" s="26">
        <f>+IF(H69=0,"",'Ark1'!Z989)</f>
        <v>0.47140452079103318</v>
      </c>
      <c r="V69" s="305">
        <f t="shared" si="9"/>
        <v>292.5</v>
      </c>
      <c r="W69" s="32">
        <f t="shared" si="10"/>
        <v>35.1</v>
      </c>
      <c r="X69" s="27">
        <f t="shared" si="11"/>
        <v>1</v>
      </c>
      <c r="Y69" s="247"/>
      <c r="Z69" s="250"/>
      <c r="AB69" s="27"/>
      <c r="AC69" s="26"/>
      <c r="AD69" s="273"/>
      <c r="AE69" s="85"/>
      <c r="AI69" s="85"/>
    </row>
    <row r="70" spans="1:35" ht="15.6">
      <c r="A70" s="247"/>
      <c r="B70" s="247"/>
      <c r="C70" s="247"/>
      <c r="D70" s="247"/>
      <c r="E70" s="247"/>
      <c r="F70" s="247"/>
      <c r="G70" s="247"/>
      <c r="H70" s="247"/>
      <c r="I70" s="248"/>
      <c r="J70" s="248"/>
      <c r="K70" s="247"/>
      <c r="L70" s="247"/>
      <c r="M70" s="249"/>
      <c r="N70" s="249"/>
      <c r="O70" s="247"/>
      <c r="P70" s="249"/>
      <c r="Q70" s="249"/>
      <c r="R70" s="249"/>
      <c r="S70" s="249"/>
      <c r="T70" s="249"/>
      <c r="U70" s="247"/>
      <c r="V70" s="247"/>
      <c r="W70" s="249"/>
      <c r="X70" s="248"/>
      <c r="Y70" s="247"/>
      <c r="Z70" s="250"/>
      <c r="AB70" s="27"/>
      <c r="AC70" s="26"/>
      <c r="AD70" s="251"/>
      <c r="AE70" s="85"/>
      <c r="AI70" s="85"/>
    </row>
    <row r="71" spans="1:35" ht="15.6">
      <c r="A71" s="247"/>
      <c r="B71" s="247"/>
      <c r="C71" s="247"/>
      <c r="D71" s="247"/>
      <c r="E71" s="247"/>
      <c r="F71" s="247"/>
      <c r="G71" s="247"/>
      <c r="H71" s="247"/>
      <c r="I71" s="248"/>
      <c r="J71" s="248"/>
      <c r="K71" s="247"/>
      <c r="L71" s="247"/>
      <c r="M71" s="249"/>
      <c r="N71" s="249"/>
      <c r="O71" s="247"/>
      <c r="P71" s="249"/>
      <c r="Q71" s="249"/>
      <c r="R71" s="249"/>
      <c r="S71" s="249"/>
      <c r="T71" s="249"/>
      <c r="U71" s="247"/>
      <c r="V71" s="247"/>
      <c r="W71" s="249"/>
      <c r="X71" s="248"/>
      <c r="Y71" s="247"/>
      <c r="Z71" s="250"/>
      <c r="AB71" s="27"/>
      <c r="AC71" s="26"/>
      <c r="AD71" s="251"/>
      <c r="AE71" s="85"/>
      <c r="AI71" s="85"/>
    </row>
    <row r="72" spans="1:35" ht="22.8">
      <c r="A72" s="265" t="s">
        <v>626</v>
      </c>
      <c r="B72" s="247"/>
      <c r="C72" s="247"/>
      <c r="D72" s="346" t="str">
        <f>+D74</f>
        <v>2</v>
      </c>
      <c r="E72" s="247"/>
      <c r="F72" s="247"/>
      <c r="G72" s="247"/>
      <c r="H72" s="212">
        <f>SUM(H74:H85)</f>
        <v>204</v>
      </c>
      <c r="I72" s="248"/>
      <c r="J72" s="248"/>
      <c r="K72" s="247"/>
      <c r="L72" s="273">
        <f>+Fettgruppe!N14</f>
        <v>200.31568627450977</v>
      </c>
      <c r="M72" s="249"/>
      <c r="N72" s="249"/>
      <c r="O72" s="247"/>
      <c r="P72" s="249"/>
      <c r="Q72" s="249"/>
      <c r="R72" s="249"/>
      <c r="S72" s="249"/>
      <c r="T72" s="249"/>
      <c r="U72" s="247"/>
      <c r="V72" s="273">
        <f>+Fettgruppe!X14</f>
        <v>325.67221663697114</v>
      </c>
      <c r="W72" s="266" t="s">
        <v>624</v>
      </c>
      <c r="X72" s="264"/>
      <c r="Y72" s="247"/>
      <c r="Z72" s="250"/>
      <c r="AB72" s="27"/>
      <c r="AC72" s="26"/>
      <c r="AD72" s="251"/>
      <c r="AE72" s="85"/>
      <c r="AI72" s="85"/>
    </row>
    <row r="73" spans="1:35" ht="16.5" customHeight="1">
      <c r="A73" s="247"/>
      <c r="B73" s="247"/>
      <c r="C73" s="247"/>
      <c r="D73" s="346"/>
      <c r="E73" s="247"/>
      <c r="F73" s="247"/>
      <c r="G73" s="247"/>
      <c r="H73" s="247"/>
      <c r="I73" s="247"/>
      <c r="J73" s="247"/>
      <c r="K73" s="247"/>
      <c r="L73" s="247"/>
      <c r="M73" s="249"/>
      <c r="N73" s="249"/>
      <c r="O73" s="247"/>
      <c r="P73" s="249"/>
      <c r="Q73" s="249"/>
      <c r="R73" s="249"/>
      <c r="S73" s="249"/>
      <c r="T73" s="249"/>
      <c r="U73" s="247"/>
      <c r="V73" s="247"/>
      <c r="W73" s="249"/>
      <c r="X73" s="264"/>
      <c r="Y73" s="247"/>
      <c r="Z73" s="250"/>
      <c r="AB73" s="27"/>
      <c r="AC73" s="26"/>
      <c r="AD73" s="251"/>
      <c r="AE73" s="85"/>
      <c r="AI73" s="85"/>
    </row>
    <row r="74" spans="1:35" ht="15.6">
      <c r="A74" s="247"/>
      <c r="B74" s="247">
        <f>+'Ark1'!C990</f>
        <v>2024</v>
      </c>
      <c r="C74" s="267">
        <f>+'Ark1'!M990</f>
        <v>5</v>
      </c>
      <c r="D74" s="363" t="s">
        <v>97</v>
      </c>
      <c r="E74" s="267">
        <f>+'Ark1'!D990</f>
        <v>1</v>
      </c>
      <c r="F74" s="267" t="s">
        <v>580</v>
      </c>
      <c r="G74" s="267">
        <f>+IF(H74=0,"",'Ark1'!Q990)</f>
        <v>3</v>
      </c>
      <c r="H74" s="361">
        <f>+'Ark1'!R990</f>
        <v>3</v>
      </c>
      <c r="I74" s="268">
        <f>+IF(H74=0,"",'Ark1'!AE990)</f>
        <v>4.0540540540540553</v>
      </c>
      <c r="J74" s="268">
        <f>+IF(H74=0,"",'Ark1'!AF990)</f>
        <v>2.5563138386952402</v>
      </c>
      <c r="K74" s="269">
        <f>+IF(H74=0,"",'Ark1'!S990)</f>
        <v>3.3333333333333344</v>
      </c>
      <c r="L74" s="305">
        <f>+IF(H74=0,"",'Ark1'!U990)</f>
        <v>169.43333333333339</v>
      </c>
      <c r="M74" s="270">
        <f>+IF(H74=0,"",'Ark1'!W990)</f>
        <v>0</v>
      </c>
      <c r="N74" s="270">
        <f>+IF(H74=0,"",'Ark1'!X990)</f>
        <v>0</v>
      </c>
      <c r="O74" s="270">
        <f>+IF(H74=0,"",'Ark1'!AG990)</f>
        <v>545.33333333333348</v>
      </c>
      <c r="P74" s="270">
        <f>+IF(H74=0,"",'Ark1'!AH990)</f>
        <v>0</v>
      </c>
      <c r="Q74" s="270">
        <f>+IF(H74=0,"",'Ark1'!AI990)</f>
        <v>33.333333333333343</v>
      </c>
      <c r="R74" s="377">
        <f>+IF(H74=0,"",'Ark1'!AR990)</f>
        <v>186.33333333333337</v>
      </c>
      <c r="S74" s="113">
        <f>+IF(H74=0,"",'Ark1'!AS990)</f>
        <v>26.013075791698608</v>
      </c>
      <c r="T74" s="270">
        <f>+IF(H74=0,"",'Ark1'!Y990)</f>
        <v>24.923126252984623</v>
      </c>
      <c r="U74" s="269">
        <f>+IF(H74=0,"",'Ark1'!Z990)</f>
        <v>0.4714045207910309</v>
      </c>
      <c r="V74" s="270">
        <f t="shared" ref="V74:V85" si="12">+IF(H74=0,"",1000*L74/O74)</f>
        <v>310.69682151589245</v>
      </c>
      <c r="W74" s="270">
        <f t="shared" ref="W74:W85" si="13">+IF(H74=0,"",L74/C74)</f>
        <v>33.886666666666677</v>
      </c>
      <c r="X74" s="268">
        <f t="shared" ref="X74:X85" si="14">+IF(H74=0,"",H74/G74)</f>
        <v>1</v>
      </c>
      <c r="Y74" s="247"/>
      <c r="Z74" s="250"/>
      <c r="AB74" s="27"/>
      <c r="AC74" s="26"/>
      <c r="AD74" s="273"/>
      <c r="AE74" s="85"/>
      <c r="AI74" s="85"/>
    </row>
    <row r="75" spans="1:35" ht="15.6">
      <c r="A75" s="247"/>
      <c r="B75" s="247">
        <f>+'Ark1'!C991</f>
        <v>2024</v>
      </c>
      <c r="C75" s="267">
        <f>+'Ark1'!M991</f>
        <v>5</v>
      </c>
      <c r="D75" s="363" t="s">
        <v>97</v>
      </c>
      <c r="E75" s="267">
        <f>+'Ark1'!D991</f>
        <v>2</v>
      </c>
      <c r="F75" s="267" t="s">
        <v>581</v>
      </c>
      <c r="G75" s="267">
        <f>+IF(H75=0,"",'Ark1'!Q991)</f>
        <v>5</v>
      </c>
      <c r="H75" s="361">
        <f>+'Ark1'!R991</f>
        <v>6</v>
      </c>
      <c r="I75" s="268">
        <f>+IF(H75=0,"",'Ark1'!AE991)</f>
        <v>11.53846153846154</v>
      </c>
      <c r="J75" s="268">
        <f>+IF(H75=0,"",'Ark1'!AF991)</f>
        <v>8.788099215833606</v>
      </c>
      <c r="K75" s="269">
        <f>+IF(H75=0,"",'Ark1'!S991)</f>
        <v>4</v>
      </c>
      <c r="L75" s="305">
        <f>+IF(H75=0,"",'Ark1'!U991)</f>
        <v>183.23333333333335</v>
      </c>
      <c r="M75" s="270">
        <f>+IF(H75=0,"",'Ark1'!W991)</f>
        <v>0</v>
      </c>
      <c r="N75" s="270">
        <f>+IF(H75=0,"",'Ark1'!X991)</f>
        <v>0</v>
      </c>
      <c r="O75" s="270">
        <f>+IF(H75=0,"",'Ark1'!AG991)</f>
        <v>585.16666666666652</v>
      </c>
      <c r="P75" s="270">
        <f>+IF(H75=0,"",'Ark1'!AH991)</f>
        <v>0</v>
      </c>
      <c r="Q75" s="270">
        <f>+IF(H75=0,"",'Ark1'!AI991)</f>
        <v>33.333333333333343</v>
      </c>
      <c r="R75" s="377">
        <f>+IF(H75=0,"",'Ark1'!AR991)</f>
        <v>188.5</v>
      </c>
      <c r="S75" s="113">
        <f>+IF(H75=0,"",'Ark1'!AS991)</f>
        <v>27.015841038963796</v>
      </c>
      <c r="T75" s="270">
        <f>+IF(H75=0,"",'Ark1'!Y991)</f>
        <v>48.612984090901314</v>
      </c>
      <c r="U75" s="269">
        <f>+IF(H75=0,"",'Ark1'!Z991)</f>
        <v>1.8257418583505536</v>
      </c>
      <c r="V75" s="270">
        <f t="shared" si="12"/>
        <v>313.1301623469098</v>
      </c>
      <c r="W75" s="270">
        <f t="shared" si="13"/>
        <v>36.646666666666668</v>
      </c>
      <c r="X75" s="268">
        <f t="shared" si="14"/>
        <v>1.2</v>
      </c>
      <c r="Y75" s="247"/>
      <c r="Z75" s="250"/>
      <c r="AB75" s="27"/>
      <c r="AC75" s="26"/>
      <c r="AD75" s="273"/>
      <c r="AE75" s="85"/>
      <c r="AI75" s="85"/>
    </row>
    <row r="76" spans="1:35" ht="15.6">
      <c r="A76" s="247"/>
      <c r="B76" s="247">
        <f>+'Ark1'!C992</f>
        <v>2024</v>
      </c>
      <c r="C76" s="267">
        <f>+'Ark1'!M992</f>
        <v>5</v>
      </c>
      <c r="D76" s="363" t="s">
        <v>97</v>
      </c>
      <c r="E76" s="267">
        <f>+'Ark1'!D992</f>
        <v>3</v>
      </c>
      <c r="F76" s="267" t="s">
        <v>582</v>
      </c>
      <c r="G76" s="267">
        <f>+IF(H76=0,"",'Ark1'!Q992)</f>
        <v>6</v>
      </c>
      <c r="H76" s="361">
        <f>+'Ark1'!R992</f>
        <v>8</v>
      </c>
      <c r="I76" s="268">
        <f>+IF(H76=0,"",'Ark1'!AE992)</f>
        <v>11.594202898550723</v>
      </c>
      <c r="J76" s="268">
        <f>+IF(H76=0,"",'Ark1'!AF992)</f>
        <v>9.5907042420803279</v>
      </c>
      <c r="K76" s="269">
        <f>+IF(H76=0,"",'Ark1'!S992)</f>
        <v>3.625</v>
      </c>
      <c r="L76" s="305">
        <f>+IF(H76=0,"",'Ark1'!U992)</f>
        <v>181.6875</v>
      </c>
      <c r="M76" s="270">
        <f>+IF(H76=0,"",'Ark1'!W992)</f>
        <v>0</v>
      </c>
      <c r="N76" s="270">
        <f>+IF(H76=0,"",'Ark1'!X992)</f>
        <v>0</v>
      </c>
      <c r="O76" s="270">
        <f>+IF(H76=0,"",'Ark1'!AG992)</f>
        <v>550.5</v>
      </c>
      <c r="P76" s="270">
        <f>+IF(H76=0,"",'Ark1'!AH992)</f>
        <v>0</v>
      </c>
      <c r="Q76" s="270">
        <f>+IF(H76=0,"",'Ark1'!AI992)</f>
        <v>37.5</v>
      </c>
      <c r="R76" s="377">
        <f>+IF(H76=0,"",'Ark1'!AR992)</f>
        <v>189.25</v>
      </c>
      <c r="S76" s="113">
        <f>+IF(H76=0,"",'Ark1'!AS992)</f>
        <v>26.285757024238062</v>
      </c>
      <c r="T76" s="270">
        <f>+IF(H76=0,"",'Ark1'!Y992)</f>
        <v>43.857394972227951</v>
      </c>
      <c r="U76" s="269">
        <f>+IF(H76=0,"",'Ark1'!Z992)</f>
        <v>0.69597054535375247</v>
      </c>
      <c r="V76" s="270">
        <f t="shared" si="12"/>
        <v>330.04087193460492</v>
      </c>
      <c r="W76" s="270">
        <f t="shared" si="13"/>
        <v>36.337499999999999</v>
      </c>
      <c r="X76" s="268">
        <f t="shared" si="14"/>
        <v>1.3333333333333333</v>
      </c>
      <c r="Y76" s="247"/>
      <c r="Z76" s="250"/>
      <c r="AB76" s="27"/>
      <c r="AC76" s="26"/>
      <c r="AD76" s="273"/>
      <c r="AE76" s="85"/>
      <c r="AI76" s="85"/>
    </row>
    <row r="77" spans="1:35" ht="15.6">
      <c r="A77" s="247"/>
      <c r="B77" s="247">
        <f>+'Ark1'!C993</f>
        <v>2024</v>
      </c>
      <c r="C77" s="267">
        <f>+'Ark1'!M993</f>
        <v>5</v>
      </c>
      <c r="D77" s="363" t="s">
        <v>97</v>
      </c>
      <c r="E77" s="267">
        <f>+'Ark1'!D993</f>
        <v>4</v>
      </c>
      <c r="F77" s="267" t="s">
        <v>583</v>
      </c>
      <c r="G77" s="267">
        <f>+IF(H77=0,"",'Ark1'!Q993)</f>
        <v>5</v>
      </c>
      <c r="H77" s="361">
        <f>+'Ark1'!R993</f>
        <v>6</v>
      </c>
      <c r="I77" s="268">
        <f>+IF(H77=0,"",'Ark1'!AE993)</f>
        <v>4.0540540540540553</v>
      </c>
      <c r="J77" s="268">
        <f>+IF(H77=0,"",'Ark1'!AF993)</f>
        <v>3.4388224892926922</v>
      </c>
      <c r="K77" s="269">
        <f>+IF(H77=0,"",'Ark1'!S993)</f>
        <v>3.5</v>
      </c>
      <c r="L77" s="305">
        <f>+IF(H77=0,"",'Ark1'!U993)</f>
        <v>224.94999999999996</v>
      </c>
      <c r="M77" s="270">
        <f>+IF(H77=0,"",'Ark1'!W993)</f>
        <v>0</v>
      </c>
      <c r="N77" s="270">
        <f>+IF(H77=0,"",'Ark1'!X993)</f>
        <v>0</v>
      </c>
      <c r="O77" s="270">
        <f>+IF(H77=0,"",'Ark1'!AG993)</f>
        <v>713.66666666666652</v>
      </c>
      <c r="P77" s="270">
        <f>+IF(H77=0,"",'Ark1'!AH993)</f>
        <v>0</v>
      </c>
      <c r="Q77" s="270">
        <f>+IF(H77=0,"",'Ark1'!AI993)</f>
        <v>16.666666666666671</v>
      </c>
      <c r="R77" s="377">
        <f>+IF(H77=0,"",'Ark1'!AR993)</f>
        <v>200.33333333333337</v>
      </c>
      <c r="S77" s="113">
        <f>+IF(H77=0,"",'Ark1'!AS993)</f>
        <v>27.014476999232983</v>
      </c>
      <c r="T77" s="270">
        <f>+IF(H77=0,"",'Ark1'!Y993)</f>
        <v>75.689095427721213</v>
      </c>
      <c r="U77" s="269">
        <f>+IF(H77=0,"",'Ark1'!Z993)</f>
        <v>1.1180339887498949</v>
      </c>
      <c r="V77" s="270">
        <f t="shared" si="12"/>
        <v>315.20317608594115</v>
      </c>
      <c r="W77" s="270">
        <f t="shared" si="13"/>
        <v>44.989999999999995</v>
      </c>
      <c r="X77" s="268">
        <f t="shared" si="14"/>
        <v>1.2</v>
      </c>
      <c r="Y77" s="247"/>
      <c r="Z77" s="250"/>
      <c r="AB77" s="27"/>
      <c r="AC77" s="26"/>
      <c r="AD77" s="273"/>
      <c r="AE77" s="85"/>
      <c r="AI77" s="85"/>
    </row>
    <row r="78" spans="1:35" ht="15.6">
      <c r="A78" s="247"/>
      <c r="B78" s="247">
        <f>+'Ark1'!C994</f>
        <v>2024</v>
      </c>
      <c r="C78" s="267">
        <f>+'Ark1'!M994</f>
        <v>5</v>
      </c>
      <c r="D78" s="363" t="s">
        <v>97</v>
      </c>
      <c r="E78" s="267">
        <f>+'Ark1'!D994</f>
        <v>5</v>
      </c>
      <c r="F78" s="267" t="s">
        <v>444</v>
      </c>
      <c r="G78" s="267">
        <f>+IF(H78=0,"",'Ark1'!Q994)</f>
        <v>7</v>
      </c>
      <c r="H78" s="361">
        <f>+'Ark1'!R994</f>
        <v>13</v>
      </c>
      <c r="I78" s="268">
        <f>+IF(H78=0,"",'Ark1'!AE994)</f>
        <v>6.7708333333333313</v>
      </c>
      <c r="J78" s="268">
        <f>+IF(H78=0,"",'Ark1'!AF994)</f>
        <v>5.3677264803704547</v>
      </c>
      <c r="K78" s="269">
        <f>+IF(H78=0,"",'Ark1'!S994)</f>
        <v>2.9230769230769238</v>
      </c>
      <c r="L78" s="305">
        <f>+IF(H78=0,"",'Ark1'!U994)</f>
        <v>193.04615384615389</v>
      </c>
      <c r="M78" s="270">
        <f>+IF(H78=0,"",'Ark1'!W994)</f>
        <v>0</v>
      </c>
      <c r="N78" s="270">
        <f>+IF(H78=0,"",'Ark1'!X994)</f>
        <v>0</v>
      </c>
      <c r="O78" s="270">
        <f>+IF(H78=0,"",'Ark1'!AG994)</f>
        <v>586.61538461538476</v>
      </c>
      <c r="P78" s="270">
        <f>+IF(H78=0,"",'Ark1'!AH994)</f>
        <v>0</v>
      </c>
      <c r="Q78" s="270">
        <f>+IF(H78=0,"",'Ark1'!AI994)</f>
        <v>15.38461538461538</v>
      </c>
      <c r="R78" s="377">
        <f>+IF(H78=0,"",'Ark1'!AR994)</f>
        <v>196.84615384615381</v>
      </c>
      <c r="S78" s="113">
        <f>+IF(H78=0,"",'Ark1'!AS994)</f>
        <v>24.838846746967459</v>
      </c>
      <c r="T78" s="270">
        <f>+IF(H78=0,"",'Ark1'!Y994)</f>
        <v>43.403201147178954</v>
      </c>
      <c r="U78" s="269">
        <f>+IF(H78=0,"",'Ark1'!Z994)</f>
        <v>0.82848689340530945</v>
      </c>
      <c r="V78" s="270">
        <f t="shared" si="12"/>
        <v>329.08471020194071</v>
      </c>
      <c r="W78" s="270">
        <f t="shared" si="13"/>
        <v>38.609230769230777</v>
      </c>
      <c r="X78" s="268">
        <f t="shared" si="14"/>
        <v>1.8571428571428572</v>
      </c>
      <c r="Y78" s="247"/>
      <c r="Z78" s="250"/>
      <c r="AB78" s="27"/>
      <c r="AC78" s="26"/>
      <c r="AD78" s="273"/>
      <c r="AE78" s="85"/>
      <c r="AI78" s="85"/>
    </row>
    <row r="79" spans="1:35" ht="15.6">
      <c r="A79" s="247"/>
      <c r="B79" s="247">
        <f>+'Ark1'!C995</f>
        <v>2024</v>
      </c>
      <c r="C79" s="267">
        <f>+'Ark1'!M995</f>
        <v>5</v>
      </c>
      <c r="D79" s="363" t="s">
        <v>97</v>
      </c>
      <c r="E79" s="267">
        <f>+'Ark1'!D995</f>
        <v>6</v>
      </c>
      <c r="F79" s="267" t="s">
        <v>584</v>
      </c>
      <c r="G79" s="267">
        <f>+IF(H79=0,"",'Ark1'!Q995)</f>
        <v>4</v>
      </c>
      <c r="H79" s="361">
        <f>+'Ark1'!R995</f>
        <v>6</v>
      </c>
      <c r="I79" s="268">
        <f>+IF(H79=0,"",'Ark1'!AE995)</f>
        <v>6.741573033707863</v>
      </c>
      <c r="J79" s="268">
        <f>+IF(H79=0,"",'Ark1'!AF995)</f>
        <v>6.167953172334709</v>
      </c>
      <c r="K79" s="269">
        <f>+IF(H79=0,"",'Ark1'!S995)</f>
        <v>4.5</v>
      </c>
      <c r="L79" s="305">
        <f>+IF(H79=0,"",'Ark1'!U995)</f>
        <v>240.24999999999997</v>
      </c>
      <c r="M79" s="270">
        <f>+IF(H79=0,"",'Ark1'!W995)</f>
        <v>0</v>
      </c>
      <c r="N79" s="270">
        <f>+IF(H79=0,"",'Ark1'!X995)</f>
        <v>0</v>
      </c>
      <c r="O79" s="270">
        <f>+IF(H79=0,"",'Ark1'!AG995)</f>
        <v>691.83333333333348</v>
      </c>
      <c r="P79" s="270">
        <f>+IF(H79=0,"",'Ark1'!AH995)</f>
        <v>0</v>
      </c>
      <c r="Q79" s="270">
        <f>+IF(H79=0,"",'Ark1'!AI995)</f>
        <v>50</v>
      </c>
      <c r="R79" s="377">
        <f>+IF(H79=0,"",'Ark1'!AR995)</f>
        <v>201.83333333333337</v>
      </c>
      <c r="S79" s="113">
        <f>+IF(H79=0,"",'Ark1'!AS995)</f>
        <v>29.014585837687129</v>
      </c>
      <c r="T79" s="270">
        <f>+IF(H79=0,"",'Ark1'!Y995)</f>
        <v>38.386922686422075</v>
      </c>
      <c r="U79" s="269">
        <f>+IF(H79=0,"",'Ark1'!Z995)</f>
        <v>1.1180339887498949</v>
      </c>
      <c r="V79" s="270">
        <f t="shared" si="12"/>
        <v>347.26571910383029</v>
      </c>
      <c r="W79" s="270">
        <f t="shared" si="13"/>
        <v>48.05</v>
      </c>
      <c r="X79" s="268">
        <f t="shared" si="14"/>
        <v>1.5</v>
      </c>
      <c r="Y79" s="247"/>
      <c r="Z79" s="250"/>
      <c r="AB79" s="27"/>
      <c r="AC79" s="26"/>
      <c r="AD79" s="273"/>
      <c r="AE79" s="85"/>
      <c r="AI79" s="85"/>
    </row>
    <row r="80" spans="1:35" ht="15.6">
      <c r="A80" s="247"/>
      <c r="B80" s="247">
        <f>+'Ark1'!C996</f>
        <v>2024</v>
      </c>
      <c r="C80" s="267">
        <f>+'Ark1'!M996</f>
        <v>5</v>
      </c>
      <c r="D80" s="363" t="s">
        <v>97</v>
      </c>
      <c r="E80" s="267">
        <f>+'Ark1'!D996</f>
        <v>7</v>
      </c>
      <c r="F80" s="267" t="s">
        <v>585</v>
      </c>
      <c r="G80" s="267">
        <f>+IF(H80=0,"",'Ark1'!Q996)</f>
        <v>1</v>
      </c>
      <c r="H80" s="361">
        <f>+'Ark1'!R996</f>
        <v>1</v>
      </c>
      <c r="I80" s="268">
        <f>+IF(H80=0,"",'Ark1'!AE996)</f>
        <v>2.2222222222222223</v>
      </c>
      <c r="J80" s="268">
        <f>+IF(H80=0,"",'Ark1'!AF996)</f>
        <v>0.60386566691634691</v>
      </c>
      <c r="K80" s="269">
        <f>+IF(H80=0,"",'Ark1'!S996)</f>
        <v>5</v>
      </c>
      <c r="L80" s="305">
        <f>+IF(H80=0,"",'Ark1'!U996)</f>
        <v>78.2</v>
      </c>
      <c r="M80" s="270">
        <f>+IF(H80=0,"",'Ark1'!W996)</f>
        <v>0</v>
      </c>
      <c r="N80" s="270">
        <f>+IF(H80=0,"",'Ark1'!X996)</f>
        <v>0</v>
      </c>
      <c r="O80" s="270">
        <f>+IF(H80=0,"",'Ark1'!AG996)</f>
        <v>314</v>
      </c>
      <c r="P80" s="270">
        <f>+IF(H80=0,"",'Ark1'!AH996)</f>
        <v>0</v>
      </c>
      <c r="Q80" s="270">
        <f>+IF(H80=0,"",'Ark1'!AI996)</f>
        <v>100</v>
      </c>
      <c r="R80" s="377">
        <f>+IF(H80=0,"",'Ark1'!AR996)</f>
        <v>144</v>
      </c>
      <c r="S80" s="113">
        <f>+IF(H80=0,"",'Ark1'!AS996)</f>
        <v>26.122042181069958</v>
      </c>
      <c r="T80" s="270">
        <f>+IF(H80=0,"",'Ark1'!Y996)</f>
        <v>0</v>
      </c>
      <c r="U80" s="269">
        <f>+IF(H80=0,"",'Ark1'!Z996)</f>
        <v>0</v>
      </c>
      <c r="V80" s="270">
        <f t="shared" si="12"/>
        <v>249.04458598726114</v>
      </c>
      <c r="W80" s="270">
        <f t="shared" si="13"/>
        <v>15.64</v>
      </c>
      <c r="X80" s="268">
        <f t="shared" si="14"/>
        <v>1</v>
      </c>
      <c r="Y80" s="247"/>
      <c r="Z80" s="250"/>
      <c r="AB80" s="27"/>
      <c r="AC80" s="26"/>
      <c r="AD80" s="273"/>
      <c r="AE80" s="85"/>
      <c r="AI80" s="85"/>
    </row>
    <row r="81" spans="1:35" ht="15.6">
      <c r="A81" s="247"/>
      <c r="B81" s="247">
        <f>+'Ark1'!C997</f>
        <v>2024</v>
      </c>
      <c r="C81" s="267">
        <f>+'Ark1'!M997</f>
        <v>5</v>
      </c>
      <c r="D81" s="363" t="s">
        <v>97</v>
      </c>
      <c r="E81" s="267">
        <f>+'Ark1'!D997</f>
        <v>8</v>
      </c>
      <c r="F81" s="267" t="s">
        <v>586</v>
      </c>
      <c r="G81" s="267">
        <f>+IF(H81=0,"",'Ark1'!Q997)</f>
        <v>9</v>
      </c>
      <c r="H81" s="361">
        <f>+'Ark1'!R997</f>
        <v>32</v>
      </c>
      <c r="I81" s="268">
        <f>+IF(H81=0,"",'Ark1'!AE997)</f>
        <v>19.512195121951219</v>
      </c>
      <c r="J81" s="268">
        <f>+IF(H81=0,"",'Ark1'!AF997)</f>
        <v>17.209152200251953</v>
      </c>
      <c r="K81" s="269">
        <f>+IF(H81=0,"",'Ark1'!S997)</f>
        <v>3.84375</v>
      </c>
      <c r="L81" s="305">
        <f>+IF(H81=0,"",'Ark1'!U997)</f>
        <v>223.265625</v>
      </c>
      <c r="M81" s="270">
        <f>+IF(H81=0,"",'Ark1'!W997)</f>
        <v>0</v>
      </c>
      <c r="N81" s="270">
        <f>+IF(H81=0,"",'Ark1'!X997)</f>
        <v>3.125</v>
      </c>
      <c r="O81" s="270">
        <f>+IF(H81=0,"",'Ark1'!AG997)</f>
        <v>671.875</v>
      </c>
      <c r="P81" s="270">
        <f>+IF(H81=0,"",'Ark1'!AH997)</f>
        <v>0</v>
      </c>
      <c r="Q81" s="270">
        <f>+IF(H81=0,"",'Ark1'!AI997)</f>
        <v>40.625</v>
      </c>
      <c r="R81" s="377">
        <f>+IF(H81=0,"",'Ark1'!AR997)</f>
        <v>201.46875</v>
      </c>
      <c r="S81" s="113">
        <f>+IF(H81=0,"",'Ark1'!AS997)</f>
        <v>26.565691335465196</v>
      </c>
      <c r="T81" s="270">
        <f>+IF(H81=0,"",'Ark1'!Y997)</f>
        <v>62.580396338305491</v>
      </c>
      <c r="U81" s="269">
        <f>+IF(H81=0,"",'Ark1'!Z997)</f>
        <v>1.1210869446657561</v>
      </c>
      <c r="V81" s="270">
        <f t="shared" si="12"/>
        <v>332.30232558139534</v>
      </c>
      <c r="W81" s="270">
        <f t="shared" si="13"/>
        <v>44.653125000000003</v>
      </c>
      <c r="X81" s="268">
        <f t="shared" si="14"/>
        <v>3.5555555555555554</v>
      </c>
      <c r="Y81" s="247"/>
      <c r="Z81" s="250"/>
      <c r="AB81" s="27"/>
      <c r="AC81" s="26"/>
      <c r="AD81" s="273"/>
      <c r="AE81" s="85"/>
      <c r="AI81" s="85"/>
    </row>
    <row r="82" spans="1:35" ht="15.6">
      <c r="A82" s="247"/>
      <c r="B82" s="247">
        <f>+'Ark1'!C998</f>
        <v>2024</v>
      </c>
      <c r="C82" s="267">
        <f>+'Ark1'!M998</f>
        <v>5</v>
      </c>
      <c r="D82" s="363" t="s">
        <v>97</v>
      </c>
      <c r="E82" s="267">
        <f>+'Ark1'!D998</f>
        <v>9</v>
      </c>
      <c r="F82" s="267" t="s">
        <v>587</v>
      </c>
      <c r="G82" s="267">
        <f>+IF(H82=0,"",'Ark1'!Q998)</f>
        <v>18</v>
      </c>
      <c r="H82" s="361">
        <f>+'Ark1'!R998</f>
        <v>35</v>
      </c>
      <c r="I82" s="268">
        <f>+IF(H82=0,"",'Ark1'!AE998)</f>
        <v>16.055045871559621</v>
      </c>
      <c r="J82" s="268">
        <f>+IF(H82=0,"",'Ark1'!AF998)</f>
        <v>13.119612468657737</v>
      </c>
      <c r="K82" s="269">
        <f>+IF(H82=0,"",'Ark1'!S998)</f>
        <v>4.2</v>
      </c>
      <c r="L82" s="305">
        <f>+IF(H82=0,"",'Ark1'!U998)</f>
        <v>202.12000000000003</v>
      </c>
      <c r="M82" s="270">
        <f>+IF(H82=0,"",'Ark1'!W998)</f>
        <v>0</v>
      </c>
      <c r="N82" s="270">
        <f>+IF(H82=0,"",'Ark1'!X998)</f>
        <v>0</v>
      </c>
      <c r="O82" s="270">
        <f>+IF(H82=0,"",'Ark1'!AG998)</f>
        <v>574.142857142857</v>
      </c>
      <c r="P82" s="270">
        <f>+IF(H82=0,"",'Ark1'!AH998)</f>
        <v>0</v>
      </c>
      <c r="Q82" s="270">
        <f>+IF(H82=0,"",'Ark1'!AI998)</f>
        <v>57.142857142857153</v>
      </c>
      <c r="R82" s="377">
        <f>+IF(H82=0,"",'Ark1'!AR998)</f>
        <v>193.05714285714279</v>
      </c>
      <c r="S82" s="113">
        <f>+IF(H82=0,"",'Ark1'!AS998)</f>
        <v>27.443344842207061</v>
      </c>
      <c r="T82" s="270">
        <f>+IF(H82=0,"",'Ark1'!Y998)</f>
        <v>56.645341757792607</v>
      </c>
      <c r="U82" s="269">
        <f>+IF(H82=0,"",'Ark1'!Z998)</f>
        <v>1.2828539611796372</v>
      </c>
      <c r="V82" s="270">
        <f t="shared" si="12"/>
        <v>352.03782035332188</v>
      </c>
      <c r="W82" s="270">
        <f t="shared" si="13"/>
        <v>40.424000000000007</v>
      </c>
      <c r="X82" s="268">
        <f t="shared" si="14"/>
        <v>1.9444444444444444</v>
      </c>
      <c r="Y82" s="247"/>
      <c r="Z82" s="250"/>
      <c r="AB82" s="27"/>
      <c r="AC82" s="26"/>
      <c r="AD82" s="273"/>
      <c r="AE82" s="85"/>
      <c r="AI82" s="85"/>
    </row>
    <row r="83" spans="1:35" ht="15.6">
      <c r="A83" s="247"/>
      <c r="B83" s="247">
        <f>+'Ark1'!C999</f>
        <v>2024</v>
      </c>
      <c r="C83" s="267">
        <f>+'Ark1'!M999</f>
        <v>5</v>
      </c>
      <c r="D83" s="363" t="s">
        <v>97</v>
      </c>
      <c r="E83" s="267">
        <f>+'Ark1'!D999</f>
        <v>10</v>
      </c>
      <c r="F83" s="267" t="s">
        <v>588</v>
      </c>
      <c r="G83" s="267">
        <f>+IF(H83=0,"",'Ark1'!Q999)</f>
        <v>22</v>
      </c>
      <c r="H83" s="361">
        <f>+'Ark1'!R999</f>
        <v>42</v>
      </c>
      <c r="I83" s="268">
        <f>+IF(H83=0,"",'Ark1'!AE999)</f>
        <v>15.969581749049423</v>
      </c>
      <c r="J83" s="268">
        <f>+IF(H83=0,"",'Ark1'!AF999)</f>
        <v>14.530047511968069</v>
      </c>
      <c r="K83" s="269">
        <f>+IF(H83=0,"",'Ark1'!S999)</f>
        <v>3.5952380952380967</v>
      </c>
      <c r="L83" s="305">
        <f>+IF(H83=0,"",'Ark1'!U999)</f>
        <v>211.23333333333329</v>
      </c>
      <c r="M83" s="270">
        <f>+IF(H83=0,"",'Ark1'!W999)</f>
        <v>0</v>
      </c>
      <c r="N83" s="270">
        <f>+IF(H83=0,"",'Ark1'!X999)</f>
        <v>2.3809523809523818</v>
      </c>
      <c r="O83" s="270">
        <f>+IF(H83=0,"",'Ark1'!AG999)</f>
        <v>627</v>
      </c>
      <c r="P83" s="270">
        <f>+IF(H83=0,"",'Ark1'!AH999)</f>
        <v>0</v>
      </c>
      <c r="Q83" s="270">
        <f>+IF(H83=0,"",'Ark1'!AI999)</f>
        <v>26.190476190476193</v>
      </c>
      <c r="R83" s="377">
        <f>+IF(H83=0,"",'Ark1'!AR999)</f>
        <v>198.04878048780489</v>
      </c>
      <c r="S83" s="113">
        <f>+IF(H83=0,"",'Ark1'!AS999)</f>
        <v>26.433357098179659</v>
      </c>
      <c r="T83" s="270">
        <f>+IF(H83=0,"",'Ark1'!Y999)</f>
        <v>60.975922908990619</v>
      </c>
      <c r="U83" s="269">
        <f>+IF(H83=0,"",'Ark1'!Z999)</f>
        <v>0.90130920146417604</v>
      </c>
      <c r="V83" s="270">
        <f t="shared" si="12"/>
        <v>336.89526847421575</v>
      </c>
      <c r="W83" s="270">
        <f t="shared" si="13"/>
        <v>42.246666666666655</v>
      </c>
      <c r="X83" s="268">
        <f t="shared" si="14"/>
        <v>1.9090909090909092</v>
      </c>
      <c r="Y83" s="247"/>
      <c r="Z83" s="250"/>
      <c r="AB83" s="27"/>
      <c r="AC83" s="26"/>
      <c r="AD83" s="273"/>
      <c r="AE83" s="85"/>
      <c r="AI83" s="85"/>
    </row>
    <row r="84" spans="1:35" ht="15.6">
      <c r="A84" s="247"/>
      <c r="B84" s="247">
        <f>+'Ark1'!C1000</f>
        <v>2024</v>
      </c>
      <c r="C84" s="267">
        <f>+'Ark1'!M1000</f>
        <v>5</v>
      </c>
      <c r="D84" s="363" t="s">
        <v>97</v>
      </c>
      <c r="E84" s="267">
        <f>+'Ark1'!D1000</f>
        <v>11</v>
      </c>
      <c r="F84" s="267" t="s">
        <v>589</v>
      </c>
      <c r="G84" s="267">
        <f>+IF(H84=0,"",'Ark1'!Q1000)</f>
        <v>21</v>
      </c>
      <c r="H84" s="361">
        <f>+'Ark1'!R1000</f>
        <v>44</v>
      </c>
      <c r="I84" s="268">
        <f>+IF(H84=0,"",'Ark1'!AE1000)</f>
        <v>16.60377358490566</v>
      </c>
      <c r="J84" s="268">
        <f>+IF(H84=0,"",'Ark1'!AF1000)</f>
        <v>12.108609059181889</v>
      </c>
      <c r="K84" s="269">
        <f>+IF(H84=0,"",'Ark1'!S1000)</f>
        <v>3.6590909090909096</v>
      </c>
      <c r="L84" s="305">
        <f>+IF(H84=0,"",'Ark1'!U1000)</f>
        <v>178.52272727272731</v>
      </c>
      <c r="M84" s="270">
        <f>+IF(H84=0,"",'Ark1'!W1000)</f>
        <v>0</v>
      </c>
      <c r="N84" s="270">
        <f>+IF(H84=0,"",'Ark1'!X1000)</f>
        <v>0</v>
      </c>
      <c r="O84" s="270">
        <f>+IF(H84=0,"",'Ark1'!AG1000)</f>
        <v>596.84090909090924</v>
      </c>
      <c r="P84" s="270">
        <f>+IF(H84=0,"",'Ark1'!AH1000)</f>
        <v>0</v>
      </c>
      <c r="Q84" s="270">
        <f>+IF(H84=0,"",'Ark1'!AI1000)</f>
        <v>43.181818181818173</v>
      </c>
      <c r="R84" s="377">
        <f>+IF(H84=0,"",'Ark1'!AR1000)</f>
        <v>186.31818181818181</v>
      </c>
      <c r="S84" s="113">
        <f>+IF(H84=0,"",'Ark1'!AS1000)</f>
        <v>26.006362741362722</v>
      </c>
      <c r="T84" s="270">
        <f>+IF(H84=0,"",'Ark1'!Y1000)</f>
        <v>67.210215888916096</v>
      </c>
      <c r="U84" s="269">
        <f>+IF(H84=0,"",'Ark1'!Z1000)</f>
        <v>1.0212109972118621</v>
      </c>
      <c r="V84" s="270">
        <f t="shared" si="12"/>
        <v>299.11275275122807</v>
      </c>
      <c r="W84" s="270">
        <f t="shared" si="13"/>
        <v>35.70454545454546</v>
      </c>
      <c r="X84" s="268">
        <f t="shared" si="14"/>
        <v>2.0952380952380953</v>
      </c>
      <c r="Y84" s="247"/>
      <c r="Z84" s="250"/>
      <c r="AB84" s="27"/>
      <c r="AC84" s="26"/>
      <c r="AD84" s="273"/>
      <c r="AE84" s="85"/>
      <c r="AI84" s="85"/>
    </row>
    <row r="85" spans="1:35" ht="15.6">
      <c r="A85" s="247"/>
      <c r="B85" s="247">
        <f>+'Ark1'!C1001</f>
        <v>2024</v>
      </c>
      <c r="C85" s="267">
        <f>+'Ark1'!M1001</f>
        <v>5</v>
      </c>
      <c r="D85" s="363" t="s">
        <v>97</v>
      </c>
      <c r="E85" s="267">
        <f>+'Ark1'!D1001</f>
        <v>12</v>
      </c>
      <c r="F85" s="267" t="s">
        <v>590</v>
      </c>
      <c r="G85" s="267">
        <f>+IF(H85=0,"",'Ark1'!Q1001)</f>
        <v>6</v>
      </c>
      <c r="H85" s="361">
        <f>+'Ark1'!R1001</f>
        <v>8</v>
      </c>
      <c r="I85" s="268">
        <f>+IF(H85=0,"",'Ark1'!AE1001)</f>
        <v>18.604651162790699</v>
      </c>
      <c r="J85" s="268">
        <f>+IF(H85=0,"",'Ark1'!AF1001)</f>
        <v>14.12820194338018</v>
      </c>
      <c r="K85" s="269">
        <f>+IF(H85=0,"",'Ark1'!S1001)</f>
        <v>4</v>
      </c>
      <c r="L85" s="305">
        <f>+IF(H85=0,"",'Ark1'!U1001)</f>
        <v>184.83750000000001</v>
      </c>
      <c r="M85" s="270">
        <f>+IF(H85=0,"",'Ark1'!W1001)</f>
        <v>0</v>
      </c>
      <c r="N85" s="270">
        <f>+IF(H85=0,"",'Ark1'!X1001)</f>
        <v>0</v>
      </c>
      <c r="O85" s="270">
        <f>+IF(H85=0,"",'Ark1'!AG1001)</f>
        <v>671.875</v>
      </c>
      <c r="P85" s="270">
        <f>+IF(H85=0,"",'Ark1'!AH1001)</f>
        <v>0</v>
      </c>
      <c r="Q85" s="270">
        <f>+IF(H85=0,"",'Ark1'!AI1001)</f>
        <v>50</v>
      </c>
      <c r="R85" s="377">
        <f>+IF(H85=0,"",'Ark1'!AR1001)</f>
        <v>186.625</v>
      </c>
      <c r="S85" s="113">
        <f>+IF(H85=0,"",'Ark1'!AS1001)</f>
        <v>27.723176339329346</v>
      </c>
      <c r="T85" s="270">
        <f>+IF(H85=0,"",'Ark1'!Y1001)</f>
        <v>52.143718161922386</v>
      </c>
      <c r="U85" s="269">
        <f>+IF(H85=0,"",'Ark1'!Z1001)</f>
        <v>1.2247448713915889</v>
      </c>
      <c r="V85" s="270">
        <f t="shared" si="12"/>
        <v>275.10697674418606</v>
      </c>
      <c r="W85" s="270">
        <f t="shared" si="13"/>
        <v>36.967500000000001</v>
      </c>
      <c r="X85" s="268">
        <f t="shared" si="14"/>
        <v>1.3333333333333333</v>
      </c>
      <c r="Y85" s="247"/>
      <c r="Z85" s="250"/>
      <c r="AB85" s="27"/>
      <c r="AC85" s="26"/>
      <c r="AD85" s="273"/>
      <c r="AE85" s="85"/>
      <c r="AI85" s="85"/>
    </row>
    <row r="86" spans="1:35" ht="15.6">
      <c r="A86" s="247"/>
      <c r="B86" s="247"/>
      <c r="C86" s="247"/>
      <c r="D86" s="247"/>
      <c r="E86" s="247"/>
      <c r="F86" s="247"/>
      <c r="G86" s="247"/>
      <c r="H86" s="247"/>
      <c r="I86" s="248"/>
      <c r="J86" s="248"/>
      <c r="K86" s="247"/>
      <c r="L86" s="247"/>
      <c r="M86" s="249"/>
      <c r="N86" s="249"/>
      <c r="O86" s="247"/>
      <c r="P86" s="249"/>
      <c r="Q86" s="249"/>
      <c r="R86" s="249"/>
      <c r="S86" s="249"/>
      <c r="T86" s="249"/>
      <c r="U86" s="247"/>
      <c r="V86" s="247"/>
      <c r="W86" s="249"/>
      <c r="X86" s="248"/>
      <c r="Y86" s="247"/>
      <c r="Z86" s="250"/>
      <c r="AB86" s="27"/>
      <c r="AC86" s="26"/>
      <c r="AD86" s="251"/>
      <c r="AE86" s="85"/>
      <c r="AI86" s="85"/>
    </row>
    <row r="87" spans="1:35" ht="22.8">
      <c r="A87" s="265" t="s">
        <v>626</v>
      </c>
      <c r="B87" s="247"/>
      <c r="C87" s="247"/>
      <c r="D87" s="346" t="str">
        <f>+D89</f>
        <v>2+</v>
      </c>
      <c r="E87" s="247"/>
      <c r="F87" s="247"/>
      <c r="G87" s="247"/>
      <c r="H87" s="212">
        <f>SUM(H89:H100)</f>
        <v>316</v>
      </c>
      <c r="I87" s="248"/>
      <c r="J87" s="248"/>
      <c r="K87" s="247"/>
      <c r="L87" s="273">
        <f>+Fettgruppe!N15</f>
        <v>232.9974683544304</v>
      </c>
      <c r="M87" s="249"/>
      <c r="N87" s="249"/>
      <c r="O87" s="247"/>
      <c r="P87" s="249"/>
      <c r="Q87" s="249"/>
      <c r="R87" s="249"/>
      <c r="S87" s="249"/>
      <c r="T87" s="249"/>
      <c r="U87" s="247"/>
      <c r="V87" s="273">
        <f>+Fettgruppe!X15</f>
        <v>358.11900096083156</v>
      </c>
      <c r="W87" s="266" t="s">
        <v>624</v>
      </c>
      <c r="X87" s="264"/>
      <c r="Y87" s="247"/>
      <c r="Z87" s="250"/>
      <c r="AB87" s="27"/>
      <c r="AC87" s="26"/>
      <c r="AD87" s="251"/>
      <c r="AE87" s="85"/>
      <c r="AI87" s="85"/>
    </row>
    <row r="88" spans="1:35" ht="16.5" customHeight="1">
      <c r="A88" s="247"/>
      <c r="B88" s="247"/>
      <c r="C88" s="247"/>
      <c r="D88" s="346"/>
      <c r="E88" s="247"/>
      <c r="F88" s="247"/>
      <c r="G88" s="247"/>
      <c r="H88" s="247"/>
      <c r="I88" s="247"/>
      <c r="J88" s="247"/>
      <c r="K88" s="247"/>
      <c r="L88" s="247"/>
      <c r="M88" s="249"/>
      <c r="N88" s="249"/>
      <c r="O88" s="247"/>
      <c r="P88" s="249"/>
      <c r="Q88" s="249"/>
      <c r="R88" s="249"/>
      <c r="S88" s="249"/>
      <c r="T88" s="249"/>
      <c r="U88" s="247"/>
      <c r="V88" s="247"/>
      <c r="W88" s="249"/>
      <c r="X88" s="264" t="s">
        <v>4</v>
      </c>
      <c r="Y88" s="247"/>
      <c r="Z88" s="250"/>
      <c r="AB88" s="27"/>
      <c r="AC88" s="26"/>
      <c r="AD88" s="251"/>
      <c r="AE88" s="85"/>
      <c r="AI88" s="85"/>
    </row>
    <row r="89" spans="1:35" ht="15.6">
      <c r="A89" s="247"/>
      <c r="B89" s="247">
        <f>+'Ark1'!C1002</f>
        <v>2024</v>
      </c>
      <c r="C89" s="85">
        <f>+'Ark1'!M1002</f>
        <v>6</v>
      </c>
      <c r="D89" s="362" t="s">
        <v>98</v>
      </c>
      <c r="E89" s="85">
        <f>+'Ark1'!D1002</f>
        <v>1</v>
      </c>
      <c r="F89" s="85" t="s">
        <v>580</v>
      </c>
      <c r="G89" s="85">
        <f>+IF(H89=0,"",'Ark1'!Q1002)</f>
        <v>4</v>
      </c>
      <c r="H89" s="361">
        <f>+'Ark1'!R1002</f>
        <v>5</v>
      </c>
      <c r="I89" s="27">
        <f>+IF(H89=0,"",'Ark1'!AE1002)</f>
        <v>6.7567567567567588</v>
      </c>
      <c r="J89" s="27">
        <f>+IF(H89=0,"",'Ark1'!AF1002)</f>
        <v>6.4041118280435114</v>
      </c>
      <c r="K89" s="26">
        <f>+IF(H89=0,"",'Ark1'!S1002)</f>
        <v>3.6</v>
      </c>
      <c r="L89" s="305">
        <f>+IF(H89=0,"",'Ark1'!U1002)</f>
        <v>254.67999999999995</v>
      </c>
      <c r="M89" s="32">
        <f>+IF(H89=0,"",'Ark1'!W1002)</f>
        <v>0</v>
      </c>
      <c r="N89" s="32">
        <f>+IF(H89=0,"",'Ark1'!X1002)</f>
        <v>20</v>
      </c>
      <c r="O89" s="32">
        <f>+IF(H89=0,"",'Ark1'!AG1002)</f>
        <v>730.2</v>
      </c>
      <c r="P89" s="32">
        <f>+IF(H89=0,"",'Ark1'!AH1002)</f>
        <v>0</v>
      </c>
      <c r="Q89" s="32">
        <f>+IF(H89=0,"",'Ark1'!AI1002)</f>
        <v>0</v>
      </c>
      <c r="R89" s="377">
        <f>+IF(H89=0,"",'Ark1'!AR1002)</f>
        <v>209.4</v>
      </c>
      <c r="S89" s="113">
        <f>+IF(H89=0,"",'Ark1'!AS1002)</f>
        <v>26.802213080866196</v>
      </c>
      <c r="T89" s="32">
        <f>+IF(H89=0,"",'Ark1'!Y1002)</f>
        <v>78.196915540192563</v>
      </c>
      <c r="U89" s="26">
        <f>+IF(H89=0,"",'Ark1'!Z1002)</f>
        <v>0.7999999999999986</v>
      </c>
      <c r="V89" s="305">
        <f t="shared" ref="V89:V100" si="15">+IF(H89=0,"",1000*L89/O89)</f>
        <v>348.78115584771285</v>
      </c>
      <c r="W89" s="32">
        <f t="shared" ref="W89:W100" si="16">+IF(H89=0,"",L89/C89)</f>
        <v>42.446666666666658</v>
      </c>
      <c r="X89" s="27">
        <f t="shared" ref="X89:X100" si="17">+IF(H89=0,"",H89/G89)</f>
        <v>1.25</v>
      </c>
      <c r="Y89" s="247"/>
      <c r="Z89" s="250"/>
      <c r="AB89" s="27"/>
      <c r="AC89" s="26"/>
      <c r="AD89" s="273"/>
      <c r="AE89" s="85"/>
      <c r="AI89" s="85"/>
    </row>
    <row r="90" spans="1:35" ht="15.6">
      <c r="A90" s="247"/>
      <c r="B90" s="247">
        <f>+'Ark1'!C1003</f>
        <v>2024</v>
      </c>
      <c r="C90" s="85">
        <f>+'Ark1'!M1003</f>
        <v>6</v>
      </c>
      <c r="D90" s="362" t="s">
        <v>98</v>
      </c>
      <c r="E90" s="85">
        <f>+'Ark1'!D1003</f>
        <v>2</v>
      </c>
      <c r="F90" s="85" t="s">
        <v>581</v>
      </c>
      <c r="G90" s="85">
        <f>+IF(H90=0,"",'Ark1'!Q1003)</f>
        <v>4</v>
      </c>
      <c r="H90" s="361">
        <f>+'Ark1'!R1003</f>
        <v>8</v>
      </c>
      <c r="I90" s="27">
        <f>+IF(H90=0,"",'Ark1'!AE1003)</f>
        <v>15.38461538461538</v>
      </c>
      <c r="J90" s="27">
        <f>+IF(H90=0,"",'Ark1'!AF1003)</f>
        <v>12.501898466039441</v>
      </c>
      <c r="K90" s="26">
        <f>+IF(H90=0,"",'Ark1'!S1003)</f>
        <v>4.125</v>
      </c>
      <c r="L90" s="305">
        <f>+IF(H90=0,"",'Ark1'!U1003)</f>
        <v>195.5</v>
      </c>
      <c r="M90" s="32">
        <f>+IF(H90=0,"",'Ark1'!W1003)</f>
        <v>0</v>
      </c>
      <c r="N90" s="32">
        <f>+IF(H90=0,"",'Ark1'!X1003)</f>
        <v>0</v>
      </c>
      <c r="O90" s="32">
        <f>+IF(H90=0,"",'Ark1'!AG1003)</f>
        <v>544.625</v>
      </c>
      <c r="P90" s="32">
        <f>+IF(H90=0,"",'Ark1'!AH1003)</f>
        <v>0</v>
      </c>
      <c r="Q90" s="32">
        <f>+IF(H90=0,"",'Ark1'!AI1003)</f>
        <v>25</v>
      </c>
      <c r="R90" s="377">
        <f>+IF(H90=0,"",'Ark1'!AR1003)</f>
        <v>188.625</v>
      </c>
      <c r="S90" s="113">
        <f>+IF(H90=0,"",'Ark1'!AS1003)</f>
        <v>28.901475480041128</v>
      </c>
      <c r="T90" s="32">
        <f>+IF(H90=0,"",'Ark1'!Y1003)</f>
        <v>32.325299689252745</v>
      </c>
      <c r="U90" s="26">
        <f>+IF(H90=0,"",'Ark1'!Z1003)</f>
        <v>0.78062474979979979</v>
      </c>
      <c r="V90" s="305">
        <f t="shared" si="15"/>
        <v>358.96258893734222</v>
      </c>
      <c r="W90" s="32">
        <f t="shared" si="16"/>
        <v>32.583333333333336</v>
      </c>
      <c r="X90" s="27">
        <f t="shared" si="17"/>
        <v>2</v>
      </c>
      <c r="Y90" s="247"/>
      <c r="Z90" s="250"/>
      <c r="AB90" s="27"/>
      <c r="AC90" s="26"/>
      <c r="AD90" s="273"/>
      <c r="AE90" s="85"/>
      <c r="AI90" s="85"/>
    </row>
    <row r="91" spans="1:35" ht="15.6">
      <c r="A91" s="247"/>
      <c r="B91" s="247">
        <f>+'Ark1'!C1004</f>
        <v>2024</v>
      </c>
      <c r="C91" s="85">
        <f>+'Ark1'!M1004</f>
        <v>6</v>
      </c>
      <c r="D91" s="362" t="s">
        <v>98</v>
      </c>
      <c r="E91" s="85">
        <f>+'Ark1'!D1004</f>
        <v>3</v>
      </c>
      <c r="F91" s="85" t="s">
        <v>582</v>
      </c>
      <c r="G91" s="85">
        <f>+IF(H91=0,"",'Ark1'!Q1004)</f>
        <v>7</v>
      </c>
      <c r="H91" s="361">
        <f>+'Ark1'!R1004</f>
        <v>9</v>
      </c>
      <c r="I91" s="27">
        <f>+IF(H91=0,"",'Ark1'!AE1004)</f>
        <v>13.043478260869565</v>
      </c>
      <c r="J91" s="27">
        <f>+IF(H91=0,"",'Ark1'!AF1004)</f>
        <v>13.058797912281513</v>
      </c>
      <c r="K91" s="26">
        <f>+IF(H91=0,"",'Ark1'!S1004)</f>
        <v>5</v>
      </c>
      <c r="L91" s="305">
        <f>+IF(H91=0,"",'Ark1'!U1004)</f>
        <v>219.9</v>
      </c>
      <c r="M91" s="32">
        <f>+IF(H91=0,"",'Ark1'!W1004)</f>
        <v>0</v>
      </c>
      <c r="N91" s="32">
        <f>+IF(H91=0,"",'Ark1'!X1004)</f>
        <v>0</v>
      </c>
      <c r="O91" s="32">
        <f>+IF(H91=0,"",'Ark1'!AG1004)</f>
        <v>558.77777777777771</v>
      </c>
      <c r="P91" s="32">
        <f>+IF(H91=0,"",'Ark1'!AH1004)</f>
        <v>0</v>
      </c>
      <c r="Q91" s="32">
        <f>+IF(H91=0,"",'Ark1'!AI1004)</f>
        <v>55.555555555555557</v>
      </c>
      <c r="R91" s="377">
        <f>+IF(H91=0,"",'Ark1'!AR1004)</f>
        <v>192.88888888888889</v>
      </c>
      <c r="S91" s="113">
        <f>+IF(H91=0,"",'Ark1'!AS1004)</f>
        <v>29.981131692623688</v>
      </c>
      <c r="T91" s="32">
        <f>+IF(H91=0,"",'Ark1'!Y1004)</f>
        <v>60.79983552609329</v>
      </c>
      <c r="U91" s="26">
        <f>+IF(H91=0,"",'Ark1'!Z1004)</f>
        <v>1.763834207376394</v>
      </c>
      <c r="V91" s="305">
        <f t="shared" si="15"/>
        <v>393.53748260091476</v>
      </c>
      <c r="W91" s="32">
        <f t="shared" si="16"/>
        <v>36.65</v>
      </c>
      <c r="X91" s="27">
        <f t="shared" si="17"/>
        <v>1.2857142857142858</v>
      </c>
      <c r="Y91" s="247"/>
      <c r="Z91" s="250"/>
      <c r="AB91" s="27"/>
      <c r="AC91" s="26"/>
      <c r="AD91" s="273"/>
      <c r="AE91" s="85"/>
      <c r="AI91" s="85"/>
    </row>
    <row r="92" spans="1:35" ht="15.6">
      <c r="A92" s="247"/>
      <c r="B92" s="247">
        <f>+'Ark1'!C1005</f>
        <v>2024</v>
      </c>
      <c r="C92" s="85">
        <f>+'Ark1'!M1005</f>
        <v>6</v>
      </c>
      <c r="D92" s="362" t="s">
        <v>98</v>
      </c>
      <c r="E92" s="85">
        <f>+'Ark1'!D1005</f>
        <v>4</v>
      </c>
      <c r="F92" s="85" t="s">
        <v>583</v>
      </c>
      <c r="G92" s="85">
        <f>+IF(H92=0,"",'Ark1'!Q1005)</f>
        <v>11</v>
      </c>
      <c r="H92" s="361">
        <f>+'Ark1'!R1005</f>
        <v>17</v>
      </c>
      <c r="I92" s="27">
        <f>+IF(H92=0,"",'Ark1'!AE1005)</f>
        <v>11.486486486486484</v>
      </c>
      <c r="J92" s="27">
        <f>+IF(H92=0,"",'Ark1'!AF1005)</f>
        <v>9.085604946890232</v>
      </c>
      <c r="K92" s="26">
        <f>+IF(H92=0,"",'Ark1'!S1005)</f>
        <v>3.8235294117647056</v>
      </c>
      <c r="L92" s="305">
        <f>+IF(H92=0,"",'Ark1'!U1005)</f>
        <v>209.76470588235296</v>
      </c>
      <c r="M92" s="32">
        <f>+IF(H92=0,"",'Ark1'!W1005)</f>
        <v>0</v>
      </c>
      <c r="N92" s="32">
        <f>+IF(H92=0,"",'Ark1'!X1005)</f>
        <v>0</v>
      </c>
      <c r="O92" s="32">
        <f>+IF(H92=0,"",'Ark1'!AG1005)</f>
        <v>577.52941176470597</v>
      </c>
      <c r="P92" s="32">
        <f>+IF(H92=0,"",'Ark1'!AH1005)</f>
        <v>0</v>
      </c>
      <c r="Q92" s="32">
        <f>+IF(H92=0,"",'Ark1'!AI1005)</f>
        <v>35.294117647058826</v>
      </c>
      <c r="R92" s="377">
        <f>+IF(H92=0,"",'Ark1'!AR1005)</f>
        <v>196</v>
      </c>
      <c r="S92" s="113">
        <f>+IF(H92=0,"",'Ark1'!AS1005)</f>
        <v>27.642141174837608</v>
      </c>
      <c r="T92" s="32">
        <f>+IF(H92=0,"",'Ark1'!Y1005)</f>
        <v>42.925858670043695</v>
      </c>
      <c r="U92" s="26">
        <f>+IF(H92=0,"",'Ark1'!Z1005)</f>
        <v>1.1997692973159495</v>
      </c>
      <c r="V92" s="305">
        <f t="shared" si="15"/>
        <v>363.21042982277447</v>
      </c>
      <c r="W92" s="32">
        <f t="shared" si="16"/>
        <v>34.96078431372549</v>
      </c>
      <c r="X92" s="27">
        <f t="shared" si="17"/>
        <v>1.5454545454545454</v>
      </c>
      <c r="Y92" s="247"/>
      <c r="Z92" s="250"/>
      <c r="AB92" s="27"/>
      <c r="AC92" s="26"/>
      <c r="AD92" s="273"/>
      <c r="AE92" s="85"/>
      <c r="AI92" s="85"/>
    </row>
    <row r="93" spans="1:35" ht="15.6">
      <c r="A93" s="247"/>
      <c r="B93" s="247">
        <f>+'Ark1'!C1006</f>
        <v>2024</v>
      </c>
      <c r="C93" s="85">
        <f>+'Ark1'!M1006</f>
        <v>6</v>
      </c>
      <c r="D93" s="362" t="s">
        <v>98</v>
      </c>
      <c r="E93" s="85">
        <f>+'Ark1'!D1006</f>
        <v>5</v>
      </c>
      <c r="F93" s="85" t="s">
        <v>444</v>
      </c>
      <c r="G93" s="85">
        <f>+IF(H93=0,"",'Ark1'!Q1006)</f>
        <v>15</v>
      </c>
      <c r="H93" s="361">
        <f>+'Ark1'!R1006</f>
        <v>29</v>
      </c>
      <c r="I93" s="27">
        <f>+IF(H93=0,"",'Ark1'!AE1006)</f>
        <v>15.104166666666663</v>
      </c>
      <c r="J93" s="27">
        <f>+IF(H93=0,"",'Ark1'!AF1006)</f>
        <v>13.338894414321922</v>
      </c>
      <c r="K93" s="26">
        <f>+IF(H93=0,"",'Ark1'!S1006)</f>
        <v>3.8965517241379306</v>
      </c>
      <c r="L93" s="305">
        <f>+IF(H93=0,"",'Ark1'!U1006)</f>
        <v>215.04827586206889</v>
      </c>
      <c r="M93" s="32">
        <f>+IF(H93=0,"",'Ark1'!W1006)</f>
        <v>0</v>
      </c>
      <c r="N93" s="32">
        <f>+IF(H93=0,"",'Ark1'!X1006)</f>
        <v>0</v>
      </c>
      <c r="O93" s="32">
        <f>+IF(H93=0,"",'Ark1'!AG1006)</f>
        <v>574.8620689655171</v>
      </c>
      <c r="P93" s="32">
        <f>+IF(H93=0,"",'Ark1'!AH1006)</f>
        <v>0</v>
      </c>
      <c r="Q93" s="32">
        <f>+IF(H93=0,"",'Ark1'!AI1006)</f>
        <v>17.241379310344826</v>
      </c>
      <c r="R93" s="377">
        <f>+IF(H93=0,"",'Ark1'!AR1006)</f>
        <v>196.93103448275863</v>
      </c>
      <c r="S93" s="113">
        <f>+IF(H93=0,"",'Ark1'!AS1006)</f>
        <v>27.725928270091902</v>
      </c>
      <c r="T93" s="32">
        <f>+IF(H93=0,"",'Ark1'!Y1006)</f>
        <v>46.75570863681579</v>
      </c>
      <c r="U93" s="26">
        <f>+IF(H93=0,"",'Ark1'!Z1006)</f>
        <v>0.75862068965517215</v>
      </c>
      <c r="V93" s="305">
        <f t="shared" si="15"/>
        <v>374.08673744826342</v>
      </c>
      <c r="W93" s="32">
        <f t="shared" si="16"/>
        <v>35.841379310344813</v>
      </c>
      <c r="X93" s="27">
        <f t="shared" si="17"/>
        <v>1.9333333333333333</v>
      </c>
      <c r="Y93" s="247"/>
      <c r="Z93" s="250"/>
      <c r="AB93" s="27"/>
      <c r="AC93" s="26"/>
      <c r="AD93" s="273"/>
      <c r="AE93" s="85"/>
      <c r="AI93" s="85"/>
    </row>
    <row r="94" spans="1:35" ht="15.6">
      <c r="A94" s="247"/>
      <c r="B94" s="247">
        <f>+'Ark1'!C1007</f>
        <v>2024</v>
      </c>
      <c r="C94" s="85">
        <f>+'Ark1'!M1007</f>
        <v>6</v>
      </c>
      <c r="D94" s="362" t="s">
        <v>98</v>
      </c>
      <c r="E94" s="85">
        <f>+'Ark1'!D1007</f>
        <v>6</v>
      </c>
      <c r="F94" s="85" t="s">
        <v>584</v>
      </c>
      <c r="G94" s="85">
        <f>+IF(H94=0,"",'Ark1'!Q1007)</f>
        <v>9</v>
      </c>
      <c r="H94" s="361">
        <f>+'Ark1'!R1007</f>
        <v>22</v>
      </c>
      <c r="I94" s="27">
        <f>+IF(H94=0,"",'Ark1'!AE1007)</f>
        <v>24.719101123595504</v>
      </c>
      <c r="J94" s="27">
        <f>+IF(H94=0,"",'Ark1'!AF1007)</f>
        <v>22.197785270508497</v>
      </c>
      <c r="K94" s="26">
        <f>+IF(H94=0,"",'Ark1'!S1007)</f>
        <v>3.9090909090909096</v>
      </c>
      <c r="L94" s="305">
        <f>+IF(H94=0,"",'Ark1'!U1007)</f>
        <v>235.80909090909088</v>
      </c>
      <c r="M94" s="32">
        <f>+IF(H94=0,"",'Ark1'!W1007)</f>
        <v>0</v>
      </c>
      <c r="N94" s="32">
        <f>+IF(H94=0,"",'Ark1'!X1007)</f>
        <v>0</v>
      </c>
      <c r="O94" s="32">
        <f>+IF(H94=0,"",'Ark1'!AG1007)</f>
        <v>665.5454545454545</v>
      </c>
      <c r="P94" s="32">
        <f>+IF(H94=0,"",'Ark1'!AH1007)</f>
        <v>0</v>
      </c>
      <c r="Q94" s="32">
        <f>+IF(H94=0,"",'Ark1'!AI1007)</f>
        <v>36.363636363636367</v>
      </c>
      <c r="R94" s="377">
        <f>+IF(H94=0,"",'Ark1'!AR1007)</f>
        <v>202.5</v>
      </c>
      <c r="S94" s="113">
        <f>+IF(H94=0,"",'Ark1'!AS1007)</f>
        <v>27.791254389892774</v>
      </c>
      <c r="T94" s="32">
        <f>+IF(H94=0,"",'Ark1'!Y1007)</f>
        <v>55.705588989150037</v>
      </c>
      <c r="U94" s="26">
        <f>+IF(H94=0,"",'Ark1'!Z1007)</f>
        <v>1.0405021038417814</v>
      </c>
      <c r="V94" s="305">
        <f t="shared" si="15"/>
        <v>354.30952055730091</v>
      </c>
      <c r="W94" s="32">
        <f t="shared" si="16"/>
        <v>39.301515151515147</v>
      </c>
      <c r="X94" s="27">
        <f t="shared" si="17"/>
        <v>2.4444444444444446</v>
      </c>
      <c r="Y94" s="247"/>
      <c r="Z94" s="250"/>
      <c r="AB94" s="27"/>
      <c r="AC94" s="26"/>
      <c r="AD94" s="273"/>
      <c r="AE94" s="85"/>
      <c r="AI94" s="85"/>
    </row>
    <row r="95" spans="1:35" ht="15.6">
      <c r="A95" s="247"/>
      <c r="B95" s="247">
        <f>+'Ark1'!C1008</f>
        <v>2024</v>
      </c>
      <c r="C95" s="85">
        <f>+'Ark1'!M1008</f>
        <v>6</v>
      </c>
      <c r="D95" s="362" t="s">
        <v>98</v>
      </c>
      <c r="E95" s="85">
        <f>+'Ark1'!D1008</f>
        <v>7</v>
      </c>
      <c r="F95" s="85" t="s">
        <v>585</v>
      </c>
      <c r="G95" s="85">
        <f>+IF(H95=0,"",'Ark1'!Q1008)</f>
        <v>2</v>
      </c>
      <c r="H95" s="361">
        <f>+'Ark1'!R1008</f>
        <v>3</v>
      </c>
      <c r="I95" s="27">
        <f>+IF(H95=0,"",'Ark1'!AE1008)</f>
        <v>6.6666666666666687</v>
      </c>
      <c r="J95" s="27">
        <f>+IF(H95=0,"",'Ark1'!AF1008)</f>
        <v>6.6965768075429137</v>
      </c>
      <c r="K95" s="26">
        <f>+IF(H95=0,"",'Ark1'!S1008)</f>
        <v>4.6666666666666679</v>
      </c>
      <c r="L95" s="305">
        <f>+IF(H95=0,"",'Ark1'!U1008)</f>
        <v>289.06666666666666</v>
      </c>
      <c r="M95" s="32">
        <f>+IF(H95=0,"",'Ark1'!W1008)</f>
        <v>0</v>
      </c>
      <c r="N95" s="32">
        <f>+IF(H95=0,"",'Ark1'!X1008)</f>
        <v>0</v>
      </c>
      <c r="O95" s="32">
        <f>+IF(H95=0,"",'Ark1'!AG1008)</f>
        <v>655.33333333333348</v>
      </c>
      <c r="P95" s="32">
        <f>+IF(H95=0,"",'Ark1'!AH1008)</f>
        <v>0</v>
      </c>
      <c r="Q95" s="32">
        <f>+IF(H95=0,"",'Ark1'!AI1008)</f>
        <v>0</v>
      </c>
      <c r="R95" s="377">
        <f>+IF(H95=0,"",'Ark1'!AR1008)</f>
        <v>209.66666666666663</v>
      </c>
      <c r="S95" s="113">
        <f>+IF(H95=0,"",'Ark1'!AS1008)</f>
        <v>31.301574460515145</v>
      </c>
      <c r="T95" s="32">
        <f>+IF(H95=0,"",'Ark1'!Y1008)</f>
        <v>39.025661073481224</v>
      </c>
      <c r="U95" s="26">
        <f>+IF(H95=0,"",'Ark1'!Z1008)</f>
        <v>0.4714045207910284</v>
      </c>
      <c r="V95" s="305">
        <f t="shared" si="15"/>
        <v>441.09867751780257</v>
      </c>
      <c r="W95" s="32">
        <f t="shared" si="16"/>
        <v>48.177777777777777</v>
      </c>
      <c r="X95" s="27">
        <f t="shared" si="17"/>
        <v>1.5</v>
      </c>
      <c r="Y95" s="247"/>
      <c r="Z95" s="250"/>
      <c r="AB95" s="27"/>
      <c r="AC95" s="26"/>
      <c r="AD95" s="273"/>
      <c r="AE95" s="85"/>
      <c r="AI95" s="85"/>
    </row>
    <row r="96" spans="1:35" ht="15.6">
      <c r="A96" s="247"/>
      <c r="B96" s="247">
        <f>+'Ark1'!C1009</f>
        <v>2024</v>
      </c>
      <c r="C96" s="85">
        <f>+'Ark1'!M1009</f>
        <v>6</v>
      </c>
      <c r="D96" s="362" t="s">
        <v>98</v>
      </c>
      <c r="E96" s="85">
        <f>+'Ark1'!D1009</f>
        <v>8</v>
      </c>
      <c r="F96" s="85" t="s">
        <v>586</v>
      </c>
      <c r="G96" s="85">
        <f>+IF(H96=0,"",'Ark1'!Q1009)</f>
        <v>13</v>
      </c>
      <c r="H96" s="361">
        <f>+'Ark1'!R1009</f>
        <v>49</v>
      </c>
      <c r="I96" s="27">
        <f>+IF(H96=0,"",'Ark1'!AE1009)</f>
        <v>29.878048780487799</v>
      </c>
      <c r="J96" s="27">
        <f>+IF(H96=0,"",'Ark1'!AF1009)</f>
        <v>29.447895615393698</v>
      </c>
      <c r="K96" s="26">
        <f>+IF(H96=0,"",'Ark1'!S1009)</f>
        <v>3.9183673469387754</v>
      </c>
      <c r="L96" s="305">
        <f>+IF(H96=0,"",'Ark1'!U1009)</f>
        <v>249.49999999999997</v>
      </c>
      <c r="M96" s="32">
        <f>+IF(H96=0,"",'Ark1'!W1009)</f>
        <v>0</v>
      </c>
      <c r="N96" s="32">
        <f>+IF(H96=0,"",'Ark1'!X1009)</f>
        <v>0</v>
      </c>
      <c r="O96" s="32">
        <f>+IF(H96=0,"",'Ark1'!AG1009)</f>
        <v>709.25531914893611</v>
      </c>
      <c r="P96" s="32">
        <f>+IF(H96=0,"",'Ark1'!AH1009)</f>
        <v>0</v>
      </c>
      <c r="Q96" s="32">
        <f>+IF(H96=0,"",'Ark1'!AI1009)</f>
        <v>32.653061224489797</v>
      </c>
      <c r="R96" s="377">
        <f>+IF(H96=0,"",'Ark1'!AR1009)</f>
        <v>207.70212765957444</v>
      </c>
      <c r="S96" s="113">
        <f>+IF(H96=0,"",'Ark1'!AS1009)</f>
        <v>27.272613721910659</v>
      </c>
      <c r="T96" s="32">
        <f>+IF(H96=0,"",'Ark1'!Y1009)</f>
        <v>57.366540770731682</v>
      </c>
      <c r="U96" s="26">
        <f>+IF(H96=0,"",'Ark1'!Z1009)</f>
        <v>0.69507699452760918</v>
      </c>
      <c r="V96" s="305">
        <f t="shared" si="15"/>
        <v>351.77741112944352</v>
      </c>
      <c r="W96" s="32">
        <f t="shared" si="16"/>
        <v>41.583333333333329</v>
      </c>
      <c r="X96" s="27">
        <f t="shared" si="17"/>
        <v>3.7692307692307692</v>
      </c>
      <c r="Y96" s="247"/>
      <c r="Z96" s="250"/>
      <c r="AB96" s="27"/>
      <c r="AC96" s="26"/>
      <c r="AD96" s="273"/>
      <c r="AE96" s="85"/>
      <c r="AI96" s="85"/>
    </row>
    <row r="97" spans="1:35" ht="15.6">
      <c r="A97" s="247"/>
      <c r="B97" s="247">
        <f>+'Ark1'!C1010</f>
        <v>2024</v>
      </c>
      <c r="C97" s="85">
        <f>+'Ark1'!M1010</f>
        <v>6</v>
      </c>
      <c r="D97" s="362" t="s">
        <v>98</v>
      </c>
      <c r="E97" s="85">
        <f>+'Ark1'!D1010</f>
        <v>9</v>
      </c>
      <c r="F97" s="85" t="s">
        <v>587</v>
      </c>
      <c r="G97" s="85">
        <f>+IF(H97=0,"",'Ark1'!Q1010)</f>
        <v>18</v>
      </c>
      <c r="H97" s="361">
        <f>+'Ark1'!R1010</f>
        <v>55</v>
      </c>
      <c r="I97" s="27">
        <f>+IF(H97=0,"",'Ark1'!AE1010)</f>
        <v>25.22935779816514</v>
      </c>
      <c r="J97" s="27">
        <f>+IF(H97=0,"",'Ark1'!AF1010)</f>
        <v>24.232763608848536</v>
      </c>
      <c r="K97" s="26">
        <f>+IF(H97=0,"",'Ark1'!S1010)</f>
        <v>3.9818181818181824</v>
      </c>
      <c r="L97" s="305">
        <f>+IF(H97=0,"",'Ark1'!U1010)</f>
        <v>237.57272727272741</v>
      </c>
      <c r="M97" s="32">
        <f>+IF(H97=0,"",'Ark1'!W1010)</f>
        <v>0</v>
      </c>
      <c r="N97" s="32">
        <f>+IF(H97=0,"",'Ark1'!X1010)</f>
        <v>0</v>
      </c>
      <c r="O97" s="32">
        <f>+IF(H97=0,"",'Ark1'!AG1010)</f>
        <v>663.74545454545455</v>
      </c>
      <c r="P97" s="32">
        <f>+IF(H97=0,"",'Ark1'!AH1010)</f>
        <v>0</v>
      </c>
      <c r="Q97" s="32">
        <f>+IF(H97=0,"",'Ark1'!AI1010)</f>
        <v>34.545454545454554</v>
      </c>
      <c r="R97" s="377">
        <f>+IF(H97=0,"",'Ark1'!AR1010)</f>
        <v>204.07272727272724</v>
      </c>
      <c r="S97" s="113">
        <f>+IF(H97=0,"",'Ark1'!AS1010)</f>
        <v>27.530232014383472</v>
      </c>
      <c r="T97" s="32">
        <f>+IF(H97=0,"",'Ark1'!Y1010)</f>
        <v>51.135202087817589</v>
      </c>
      <c r="U97" s="26">
        <f>+IF(H97=0,"",'Ark1'!Z1010)</f>
        <v>0.96277834871808832</v>
      </c>
      <c r="V97" s="305">
        <f t="shared" si="15"/>
        <v>357.92746397852426</v>
      </c>
      <c r="W97" s="32">
        <f t="shared" si="16"/>
        <v>39.595454545454565</v>
      </c>
      <c r="X97" s="27">
        <f t="shared" si="17"/>
        <v>3.0555555555555554</v>
      </c>
      <c r="Y97" s="247"/>
      <c r="Z97" s="250"/>
      <c r="AB97" s="27"/>
      <c r="AC97" s="26"/>
      <c r="AD97" s="273"/>
      <c r="AE97" s="85"/>
      <c r="AI97" s="85"/>
    </row>
    <row r="98" spans="1:35" ht="15.6">
      <c r="A98" s="247"/>
      <c r="B98" s="247">
        <f>+'Ark1'!C1011</f>
        <v>2024</v>
      </c>
      <c r="C98" s="85">
        <f>+'Ark1'!M1011</f>
        <v>6</v>
      </c>
      <c r="D98" s="362" t="s">
        <v>98</v>
      </c>
      <c r="E98" s="85">
        <f>+'Ark1'!D1011</f>
        <v>10</v>
      </c>
      <c r="F98" s="85" t="s">
        <v>588</v>
      </c>
      <c r="G98" s="85">
        <f>+IF(H98=0,"",'Ark1'!Q1011)</f>
        <v>27</v>
      </c>
      <c r="H98" s="361">
        <f>+'Ark1'!R1011</f>
        <v>49</v>
      </c>
      <c r="I98" s="27">
        <f>+IF(H98=0,"",'Ark1'!AE1011)</f>
        <v>18.631178707224336</v>
      </c>
      <c r="J98" s="27">
        <f>+IF(H98=0,"",'Ark1'!AF1011)</f>
        <v>18.92469983605832</v>
      </c>
      <c r="K98" s="26">
        <f>+IF(H98=0,"",'Ark1'!S1011)</f>
        <v>3.8163265306122449</v>
      </c>
      <c r="L98" s="305">
        <f>+IF(H98=0,"",'Ark1'!U1011)</f>
        <v>235.81836734693871</v>
      </c>
      <c r="M98" s="32">
        <f>+IF(H98=0,"",'Ark1'!W1011)</f>
        <v>0</v>
      </c>
      <c r="N98" s="32">
        <f>+IF(H98=0,"",'Ark1'!X1011)</f>
        <v>0</v>
      </c>
      <c r="O98" s="32">
        <f>+IF(H98=0,"",'Ark1'!AG1011)</f>
        <v>669.28571428571445</v>
      </c>
      <c r="P98" s="32">
        <f>+IF(H98=0,"",'Ark1'!AH1011)</f>
        <v>0</v>
      </c>
      <c r="Q98" s="32">
        <f>+IF(H98=0,"",'Ark1'!AI1011)</f>
        <v>16.326530612244898</v>
      </c>
      <c r="R98" s="377">
        <f>+IF(H98=0,"",'Ark1'!AR1011)</f>
        <v>201.69387755102036</v>
      </c>
      <c r="S98" s="113">
        <f>+IF(H98=0,"",'Ark1'!AS1011)</f>
        <v>28.19058621769954</v>
      </c>
      <c r="T98" s="32">
        <f>+IF(H98=0,"",'Ark1'!Y1011)</f>
        <v>56.622194658514445</v>
      </c>
      <c r="U98" s="26">
        <f>+IF(H98=0,"",'Ark1'!Z1011)</f>
        <v>0.7470614374580874</v>
      </c>
      <c r="V98" s="305">
        <f t="shared" si="15"/>
        <v>352.34334502210686</v>
      </c>
      <c r="W98" s="32">
        <f t="shared" si="16"/>
        <v>39.303061224489788</v>
      </c>
      <c r="X98" s="27">
        <f t="shared" si="17"/>
        <v>1.8148148148148149</v>
      </c>
      <c r="Y98" s="247"/>
      <c r="Z98" s="250"/>
      <c r="AB98" s="27"/>
      <c r="AC98" s="26"/>
      <c r="AD98" s="273"/>
      <c r="AE98" s="85"/>
      <c r="AI98" s="85"/>
    </row>
    <row r="99" spans="1:35" ht="15.6">
      <c r="A99" s="247"/>
      <c r="B99" s="247">
        <f>+'Ark1'!C1012</f>
        <v>2024</v>
      </c>
      <c r="C99" s="85">
        <f>+'Ark1'!M1012</f>
        <v>6</v>
      </c>
      <c r="D99" s="362" t="s">
        <v>98</v>
      </c>
      <c r="E99" s="85">
        <f>+'Ark1'!D1012</f>
        <v>11</v>
      </c>
      <c r="F99" s="85" t="s">
        <v>589</v>
      </c>
      <c r="G99" s="85">
        <f>+IF(H99=0,"",'Ark1'!Q1012)</f>
        <v>27</v>
      </c>
      <c r="H99" s="361">
        <f>+'Ark1'!R1012</f>
        <v>65</v>
      </c>
      <c r="I99" s="27">
        <f>+IF(H99=0,"",'Ark1'!AE1012)</f>
        <v>24.528301886792455</v>
      </c>
      <c r="J99" s="27">
        <f>+IF(H99=0,"",'Ark1'!AF1012)</f>
        <v>23.248375242018032</v>
      </c>
      <c r="K99" s="26">
        <f>+IF(H99=0,"",'Ark1'!S1012)</f>
        <v>4.5384615384615392</v>
      </c>
      <c r="L99" s="305">
        <f>+IF(H99=0,"",'Ark1'!U1012)</f>
        <v>232.02307692307687</v>
      </c>
      <c r="M99" s="32">
        <f>+IF(H99=0,"",'Ark1'!W1012)</f>
        <v>0</v>
      </c>
      <c r="N99" s="32">
        <f>+IF(H99=0,"",'Ark1'!X1012)</f>
        <v>0</v>
      </c>
      <c r="O99" s="32">
        <f>+IF(H99=0,"",'Ark1'!AG1012)</f>
        <v>645.58461538461552</v>
      </c>
      <c r="P99" s="32">
        <f>+IF(H99=0,"",'Ark1'!AH1012)</f>
        <v>0</v>
      </c>
      <c r="Q99" s="32">
        <f>+IF(H99=0,"",'Ark1'!AI1012)</f>
        <v>53.84615384615384</v>
      </c>
      <c r="R99" s="377">
        <f>+IF(H99=0,"",'Ark1'!AR1012)</f>
        <v>197.64615384615388</v>
      </c>
      <c r="S99" s="113">
        <f>+IF(H99=0,"",'Ark1'!AS1012)</f>
        <v>29.588356339218599</v>
      </c>
      <c r="T99" s="32">
        <f>+IF(H99=0,"",'Ark1'!Y1012)</f>
        <v>52.649096037913878</v>
      </c>
      <c r="U99" s="26">
        <f>+IF(H99=0,"",'Ark1'!Z1012)</f>
        <v>1.068095689705219</v>
      </c>
      <c r="V99" s="305">
        <f t="shared" si="15"/>
        <v>359.39994757286166</v>
      </c>
      <c r="W99" s="32">
        <f t="shared" si="16"/>
        <v>38.670512820512812</v>
      </c>
      <c r="X99" s="27">
        <f t="shared" si="17"/>
        <v>2.4074074074074074</v>
      </c>
      <c r="Y99" s="247"/>
      <c r="Z99" s="250"/>
      <c r="AB99" s="27"/>
      <c r="AC99" s="26"/>
      <c r="AD99" s="273"/>
      <c r="AE99" s="85"/>
      <c r="AI99" s="85"/>
    </row>
    <row r="100" spans="1:35" ht="15.6">
      <c r="A100" s="247"/>
      <c r="B100" s="247">
        <f>+'Ark1'!C1013</f>
        <v>2024</v>
      </c>
      <c r="C100" s="85">
        <f>+'Ark1'!M1013</f>
        <v>6</v>
      </c>
      <c r="D100" s="362" t="s">
        <v>98</v>
      </c>
      <c r="E100" s="85">
        <f>+'Ark1'!D1013</f>
        <v>12</v>
      </c>
      <c r="F100" s="85" t="s">
        <v>590</v>
      </c>
      <c r="G100" s="85">
        <f>+IF(H100=0,"",'Ark1'!Q1013)</f>
        <v>5</v>
      </c>
      <c r="H100" s="361">
        <f>+'Ark1'!R1013</f>
        <v>5</v>
      </c>
      <c r="I100" s="27">
        <f>+IF(H100=0,"",'Ark1'!AE1013)</f>
        <v>11.627906976744184</v>
      </c>
      <c r="J100" s="27">
        <f>+IF(H100=0,"",'Ark1'!AF1013)</f>
        <v>9.7904703667962885</v>
      </c>
      <c r="K100" s="26">
        <f>+IF(H100=0,"",'Ark1'!S1013)</f>
        <v>4.2</v>
      </c>
      <c r="L100" s="305">
        <f>+IF(H100=0,"",'Ark1'!U1013)</f>
        <v>204.94</v>
      </c>
      <c r="M100" s="32">
        <f>+IF(H100=0,"",'Ark1'!W1013)</f>
        <v>0</v>
      </c>
      <c r="N100" s="32">
        <f>+IF(H100=0,"",'Ark1'!X1013)</f>
        <v>0</v>
      </c>
      <c r="O100" s="32">
        <f>+IF(H100=0,"",'Ark1'!AG1013)</f>
        <v>712</v>
      </c>
      <c r="P100" s="32">
        <f>+IF(H100=0,"",'Ark1'!AH1013)</f>
        <v>0</v>
      </c>
      <c r="Q100" s="32">
        <f>+IF(H100=0,"",'Ark1'!AI1013)</f>
        <v>60</v>
      </c>
      <c r="R100" s="377">
        <f>+IF(H100=0,"",'Ark1'!AR1013)</f>
        <v>191.4</v>
      </c>
      <c r="S100" s="113">
        <f>+IF(H100=0,"",'Ark1'!AS1013)</f>
        <v>28.4107916021058</v>
      </c>
      <c r="T100" s="32">
        <f>+IF(H100=0,"",'Ark1'!Y1013)</f>
        <v>68.049411459615186</v>
      </c>
      <c r="U100" s="26">
        <f>+IF(H100=0,"",'Ark1'!Z1013)</f>
        <v>1.7204650534085253</v>
      </c>
      <c r="V100" s="305">
        <f t="shared" si="15"/>
        <v>287.83707865168537</v>
      </c>
      <c r="W100" s="32">
        <f t="shared" si="16"/>
        <v>34.156666666666666</v>
      </c>
      <c r="X100" s="27">
        <f t="shared" si="17"/>
        <v>1</v>
      </c>
      <c r="Y100" s="247"/>
      <c r="Z100" s="250"/>
      <c r="AB100" s="27"/>
      <c r="AC100" s="26"/>
      <c r="AD100" s="273"/>
      <c r="AE100" s="85"/>
      <c r="AI100" s="85"/>
    </row>
    <row r="101" spans="1:35" ht="15.6">
      <c r="A101" s="247"/>
      <c r="B101" s="247"/>
      <c r="C101" s="247"/>
      <c r="D101" s="247"/>
      <c r="E101" s="247"/>
      <c r="F101" s="247"/>
      <c r="G101" s="247"/>
      <c r="H101" s="247"/>
      <c r="I101" s="248"/>
      <c r="J101" s="248"/>
      <c r="K101" s="247"/>
      <c r="L101" s="247"/>
      <c r="M101" s="249"/>
      <c r="N101" s="249"/>
      <c r="O101" s="247"/>
      <c r="P101" s="249"/>
      <c r="Q101" s="249"/>
      <c r="R101" s="249"/>
      <c r="S101" s="249"/>
      <c r="T101" s="249"/>
      <c r="U101" s="247"/>
      <c r="V101" s="247"/>
      <c r="W101" s="249"/>
      <c r="X101" s="248"/>
      <c r="Y101" s="247"/>
      <c r="Z101" s="250"/>
      <c r="AB101" s="27"/>
      <c r="AC101" s="26"/>
      <c r="AD101" s="251"/>
      <c r="AE101" s="85"/>
      <c r="AI101" s="85"/>
    </row>
    <row r="102" spans="1:35" ht="22.8">
      <c r="A102" s="265" t="s">
        <v>626</v>
      </c>
      <c r="B102" s="247"/>
      <c r="C102" s="247"/>
      <c r="D102" s="346" t="str">
        <f>+D104</f>
        <v>3-</v>
      </c>
      <c r="E102" s="247"/>
      <c r="F102" s="247"/>
      <c r="G102" s="247"/>
      <c r="H102" s="212">
        <f>SUM(H104:H115)</f>
        <v>386</v>
      </c>
      <c r="I102" s="248"/>
      <c r="J102" s="248"/>
      <c r="K102" s="247"/>
      <c r="L102" s="273">
        <f>+Fettgruppe!N16</f>
        <v>258.16269430051807</v>
      </c>
      <c r="M102" s="249"/>
      <c r="N102" s="249"/>
      <c r="O102" s="247"/>
      <c r="P102" s="249"/>
      <c r="Q102" s="249"/>
      <c r="R102" s="249"/>
      <c r="S102" s="249"/>
      <c r="T102" s="249"/>
      <c r="U102" s="247"/>
      <c r="V102" s="273">
        <f>+Fettgruppe!X16</f>
        <v>388.3764707716411</v>
      </c>
      <c r="W102" s="266" t="s">
        <v>624</v>
      </c>
      <c r="X102" s="264"/>
      <c r="Y102" s="247"/>
      <c r="Z102" s="250"/>
      <c r="AB102" s="27"/>
      <c r="AC102" s="26"/>
      <c r="AD102" s="251"/>
      <c r="AE102" s="85"/>
      <c r="AI102" s="85"/>
    </row>
    <row r="103" spans="1:35" ht="16.5" customHeight="1">
      <c r="A103" s="247"/>
      <c r="B103" s="247"/>
      <c r="C103" s="247"/>
      <c r="D103" s="346"/>
      <c r="E103" s="247"/>
      <c r="F103" s="247"/>
      <c r="G103" s="247"/>
      <c r="H103" s="247"/>
      <c r="I103" s="247"/>
      <c r="J103" s="247"/>
      <c r="K103" s="247"/>
      <c r="L103" s="247"/>
      <c r="M103" s="249"/>
      <c r="N103" s="249"/>
      <c r="O103" s="247"/>
      <c r="P103" s="249"/>
      <c r="Q103" s="249"/>
      <c r="R103" s="249"/>
      <c r="S103" s="249"/>
      <c r="T103" s="249"/>
      <c r="U103" s="247"/>
      <c r="V103" s="247"/>
      <c r="W103" s="249"/>
      <c r="X103" s="264"/>
      <c r="Y103" s="247"/>
      <c r="Z103" s="250"/>
      <c r="AB103" s="27"/>
      <c r="AC103" s="26"/>
      <c r="AD103" s="251"/>
      <c r="AE103" s="85"/>
      <c r="AI103" s="85"/>
    </row>
    <row r="104" spans="1:35" ht="15.6">
      <c r="A104" s="247"/>
      <c r="B104" s="247">
        <f>+'Ark1'!C1014</f>
        <v>2024</v>
      </c>
      <c r="C104" s="267">
        <f>+'Ark1'!M1014</f>
        <v>7</v>
      </c>
      <c r="D104" s="267" t="s">
        <v>99</v>
      </c>
      <c r="E104" s="267">
        <f>+'Ark1'!D1014</f>
        <v>1</v>
      </c>
      <c r="F104" s="267" t="s">
        <v>580</v>
      </c>
      <c r="G104" s="267">
        <f>+IF(H104=0,"",'Ark1'!Q1014)</f>
        <v>13</v>
      </c>
      <c r="H104" s="361">
        <f>+'Ark1'!R1014</f>
        <v>22</v>
      </c>
      <c r="I104" s="268">
        <f>+IF(H104=0,"",'Ark1'!AE1014)</f>
        <v>29.729729729729719</v>
      </c>
      <c r="J104" s="268">
        <f>+IF(H104=0,"",'Ark1'!AF1014)</f>
        <v>30.239236374791925</v>
      </c>
      <c r="K104" s="269">
        <f>+IF(H104=0,"",'Ark1'!S1014)</f>
        <v>4.1363636363636367</v>
      </c>
      <c r="L104" s="305">
        <f>+IF(H104=0,"",'Ark1'!U1014)</f>
        <v>273.30909090909103</v>
      </c>
      <c r="M104" s="270">
        <f>+IF(H104=0,"",'Ark1'!W1014)</f>
        <v>100</v>
      </c>
      <c r="N104" s="270">
        <f>+IF(H104=0,"",'Ark1'!X1014)</f>
        <v>22.727272727272723</v>
      </c>
      <c r="O104" s="270">
        <f>+IF(H104=0,"",'Ark1'!AG1014)</f>
        <v>739.27272727272725</v>
      </c>
      <c r="P104" s="270">
        <f>+IF(H104=0,"",'Ark1'!AH1014)</f>
        <v>0</v>
      </c>
      <c r="Q104" s="270">
        <f>+IF(H104=0,"",'Ark1'!AI1014)</f>
        <v>13.636363636363638</v>
      </c>
      <c r="R104" s="377">
        <f>+IF(H104=0,"",'Ark1'!AR1014)</f>
        <v>209.3636363636364</v>
      </c>
      <c r="S104" s="113">
        <f>+IF(H104=0,"",'Ark1'!AS1014)</f>
        <v>29.231409570142976</v>
      </c>
      <c r="T104" s="270">
        <f>+IF(H104=0,"",'Ark1'!Y1014)</f>
        <v>66.81766171720875</v>
      </c>
      <c r="U104" s="269">
        <f>+IF(H104=0,"",'Ark1'!Z1014)</f>
        <v>0.75651440804968995</v>
      </c>
      <c r="V104" s="305">
        <f t="shared" ref="V104:V115" si="18">+IF(H104=0,"",1000*L104/O104)</f>
        <v>369.69995081160857</v>
      </c>
      <c r="W104" s="270">
        <f t="shared" ref="W104:W115" si="19">+IF(H104=0,"",L104/C104)</f>
        <v>39.04415584415586</v>
      </c>
      <c r="X104" s="268">
        <f t="shared" ref="X104:X115" si="20">+IF(H104=0,"",H104/G104)</f>
        <v>1.6923076923076923</v>
      </c>
      <c r="Y104" s="247"/>
      <c r="Z104" s="250"/>
      <c r="AB104" s="27"/>
      <c r="AC104" s="26"/>
      <c r="AD104" s="273"/>
      <c r="AE104" s="85"/>
      <c r="AI104" s="85"/>
    </row>
    <row r="105" spans="1:35" ht="15.6">
      <c r="A105" s="247"/>
      <c r="B105" s="247">
        <f>+'Ark1'!C1015</f>
        <v>2024</v>
      </c>
      <c r="C105" s="267">
        <f>+'Ark1'!M1015</f>
        <v>7</v>
      </c>
      <c r="D105" s="267" t="s">
        <v>99</v>
      </c>
      <c r="E105" s="267">
        <f>+'Ark1'!D1015</f>
        <v>2</v>
      </c>
      <c r="F105" s="267" t="s">
        <v>581</v>
      </c>
      <c r="G105" s="267">
        <f>+IF(H105=0,"",'Ark1'!Q1015)</f>
        <v>6</v>
      </c>
      <c r="H105" s="361">
        <f>+'Ark1'!R1015</f>
        <v>10</v>
      </c>
      <c r="I105" s="268">
        <f>+IF(H105=0,"",'Ark1'!AE1015)</f>
        <v>19.230769230769223</v>
      </c>
      <c r="J105" s="268">
        <f>+IF(H105=0,"",'Ark1'!AF1015)</f>
        <v>19.329981375048963</v>
      </c>
      <c r="K105" s="269">
        <f>+IF(H105=0,"",'Ark1'!S1015)</f>
        <v>4.5999999999999996</v>
      </c>
      <c r="L105" s="305">
        <f>+IF(H105=0,"",'Ark1'!U1015)</f>
        <v>241.82000000000005</v>
      </c>
      <c r="M105" s="270">
        <f>+IF(H105=0,"",'Ark1'!W1015)</f>
        <v>100</v>
      </c>
      <c r="N105" s="270">
        <f>+IF(H105=0,"",'Ark1'!X1015)</f>
        <v>0</v>
      </c>
      <c r="O105" s="270">
        <f>+IF(H105=0,"",'Ark1'!AG1015)</f>
        <v>725</v>
      </c>
      <c r="P105" s="270">
        <f>+IF(H105=0,"",'Ark1'!AH1015)</f>
        <v>0</v>
      </c>
      <c r="Q105" s="270">
        <f>+IF(H105=0,"",'Ark1'!AI1015)</f>
        <v>50</v>
      </c>
      <c r="R105" s="377">
        <f>+IF(H105=0,"",'Ark1'!AR1015)</f>
        <v>198.5</v>
      </c>
      <c r="S105" s="113">
        <f>+IF(H105=0,"",'Ark1'!AS1015)</f>
        <v>30.545209466894924</v>
      </c>
      <c r="T105" s="270">
        <f>+IF(H105=0,"",'Ark1'!Y1015)</f>
        <v>58.545073234218513</v>
      </c>
      <c r="U105" s="269">
        <f>+IF(H105=0,"",'Ark1'!Z1015)</f>
        <v>1.7435595774162704</v>
      </c>
      <c r="V105" s="305">
        <f t="shared" si="18"/>
        <v>333.54482758620696</v>
      </c>
      <c r="W105" s="270">
        <f t="shared" si="19"/>
        <v>34.54571428571429</v>
      </c>
      <c r="X105" s="268">
        <f t="shared" si="20"/>
        <v>1.6666666666666667</v>
      </c>
      <c r="Y105" s="247"/>
      <c r="Z105" s="250"/>
      <c r="AB105" s="27"/>
      <c r="AC105" s="26"/>
      <c r="AD105" s="273"/>
      <c r="AE105" s="85"/>
      <c r="AI105" s="85"/>
    </row>
    <row r="106" spans="1:35" ht="15.6">
      <c r="A106" s="247"/>
      <c r="B106" s="247">
        <f>+'Ark1'!C1016</f>
        <v>2024</v>
      </c>
      <c r="C106" s="267">
        <f>+'Ark1'!M1016</f>
        <v>7</v>
      </c>
      <c r="D106" s="267" t="s">
        <v>99</v>
      </c>
      <c r="E106" s="267">
        <f>+'Ark1'!D1016</f>
        <v>3</v>
      </c>
      <c r="F106" s="267" t="s">
        <v>582</v>
      </c>
      <c r="G106" s="267">
        <f>+IF(H106=0,"",'Ark1'!Q1016)</f>
        <v>11</v>
      </c>
      <c r="H106" s="361">
        <f>+'Ark1'!R1016</f>
        <v>14</v>
      </c>
      <c r="I106" s="268">
        <f>+IF(H106=0,"",'Ark1'!AE1016)</f>
        <v>20.289855072463769</v>
      </c>
      <c r="J106" s="268">
        <f>+IF(H106=0,"",'Ark1'!AF1016)</f>
        <v>20.865967681273219</v>
      </c>
      <c r="K106" s="269">
        <f>+IF(H106=0,"",'Ark1'!S1016)</f>
        <v>4.1428571428571441</v>
      </c>
      <c r="L106" s="305">
        <f>+IF(H106=0,"",'Ark1'!U1016)</f>
        <v>225.87857142857141</v>
      </c>
      <c r="M106" s="270">
        <f>+IF(H106=0,"",'Ark1'!W1016)</f>
        <v>100</v>
      </c>
      <c r="N106" s="270">
        <f>+IF(H106=0,"",'Ark1'!X1016)</f>
        <v>0</v>
      </c>
      <c r="O106" s="270">
        <f>+IF(H106=0,"",'Ark1'!AG1016)</f>
        <v>628.07142857142844</v>
      </c>
      <c r="P106" s="270">
        <f>+IF(H106=0,"",'Ark1'!AH1016)</f>
        <v>0</v>
      </c>
      <c r="Q106" s="270">
        <f>+IF(H106=0,"",'Ark1'!AI1016)</f>
        <v>35.714285714285722</v>
      </c>
      <c r="R106" s="377">
        <f>+IF(H106=0,"",'Ark1'!AR1016)</f>
        <v>198.07142857142861</v>
      </c>
      <c r="S106" s="113">
        <f>+IF(H106=0,"",'Ark1'!AS1016)</f>
        <v>28.753347173809299</v>
      </c>
      <c r="T106" s="270">
        <f>+IF(H106=0,"",'Ark1'!Y1016)</f>
        <v>50.557494549295619</v>
      </c>
      <c r="U106" s="269">
        <f>+IF(H106=0,"",'Ark1'!Z1016)</f>
        <v>1.301490511306328</v>
      </c>
      <c r="V106" s="305">
        <f t="shared" si="18"/>
        <v>359.63834868645517</v>
      </c>
      <c r="W106" s="270">
        <f t="shared" si="19"/>
        <v>32.268367346938774</v>
      </c>
      <c r="X106" s="268">
        <f t="shared" si="20"/>
        <v>1.2727272727272727</v>
      </c>
      <c r="Y106" s="247"/>
      <c r="Z106" s="250"/>
      <c r="AB106" s="27"/>
      <c r="AC106" s="26"/>
      <c r="AD106" s="273"/>
      <c r="AE106" s="85"/>
      <c r="AI106" s="85"/>
    </row>
    <row r="107" spans="1:35" ht="15.6">
      <c r="A107" s="247"/>
      <c r="B107" s="247">
        <f>+'Ark1'!C1017</f>
        <v>2024</v>
      </c>
      <c r="C107" s="267">
        <f>+'Ark1'!M1017</f>
        <v>7</v>
      </c>
      <c r="D107" s="267" t="s">
        <v>99</v>
      </c>
      <c r="E107" s="267">
        <f>+'Ark1'!D1017</f>
        <v>4</v>
      </c>
      <c r="F107" s="267" t="s">
        <v>583</v>
      </c>
      <c r="G107" s="267">
        <f>+IF(H107=0,"",'Ark1'!Q1017)</f>
        <v>17</v>
      </c>
      <c r="H107" s="361">
        <f>+'Ark1'!R1017</f>
        <v>44</v>
      </c>
      <c r="I107" s="268">
        <f>+IF(H107=0,"",'Ark1'!AE1017)</f>
        <v>29.729729729729719</v>
      </c>
      <c r="J107" s="268">
        <f>+IF(H107=0,"",'Ark1'!AF1017)</f>
        <v>29.781726366853594</v>
      </c>
      <c r="K107" s="269">
        <f>+IF(H107=0,"",'Ark1'!S1017)</f>
        <v>4.6590909090909092</v>
      </c>
      <c r="L107" s="305">
        <f>+IF(H107=0,"",'Ark1'!U1017)</f>
        <v>265.65909090909093</v>
      </c>
      <c r="M107" s="270">
        <f>+IF(H107=0,"",'Ark1'!W1017)</f>
        <v>100</v>
      </c>
      <c r="N107" s="270">
        <f>+IF(H107=0,"",'Ark1'!X1017)</f>
        <v>11.363636363636362</v>
      </c>
      <c r="O107" s="270">
        <f>+IF(H107=0,"",'Ark1'!AG1017)</f>
        <v>601.84090909090924</v>
      </c>
      <c r="P107" s="270">
        <f>+IF(H107=0,"",'Ark1'!AH1017)</f>
        <v>0</v>
      </c>
      <c r="Q107" s="270">
        <f>+IF(H107=0,"",'Ark1'!AI1017)</f>
        <v>18.181818181818183</v>
      </c>
      <c r="R107" s="377">
        <f>+IF(H107=0,"",'Ark1'!AR1017)</f>
        <v>205.75</v>
      </c>
      <c r="S107" s="113">
        <f>+IF(H107=0,"",'Ark1'!AS1017)</f>
        <v>30.047207832946679</v>
      </c>
      <c r="T107" s="270">
        <f>+IF(H107=0,"",'Ark1'!Y1017)</f>
        <v>61.103676121303678</v>
      </c>
      <c r="U107" s="269">
        <f>+IF(H107=0,"",'Ark1'!Z1017)</f>
        <v>1.2421239474490628</v>
      </c>
      <c r="V107" s="305">
        <f t="shared" si="18"/>
        <v>441.41082285412176</v>
      </c>
      <c r="W107" s="270">
        <f t="shared" si="19"/>
        <v>37.951298701298704</v>
      </c>
      <c r="X107" s="268">
        <f t="shared" si="20"/>
        <v>2.5882352941176472</v>
      </c>
      <c r="Y107" s="247"/>
      <c r="Z107" s="26"/>
      <c r="AB107" s="27"/>
      <c r="AC107" s="26"/>
      <c r="AD107" s="85"/>
      <c r="AE107" s="85"/>
      <c r="AI107" s="85"/>
    </row>
    <row r="108" spans="1:35" ht="15.6">
      <c r="A108" s="247"/>
      <c r="B108" s="247">
        <f>+'Ark1'!C1018</f>
        <v>2024</v>
      </c>
      <c r="C108" s="267">
        <f>+'Ark1'!M1018</f>
        <v>7</v>
      </c>
      <c r="D108" s="267" t="s">
        <v>99</v>
      </c>
      <c r="E108" s="267">
        <f>+'Ark1'!D1018</f>
        <v>5</v>
      </c>
      <c r="F108" s="267" t="s">
        <v>444</v>
      </c>
      <c r="G108" s="267">
        <f>+IF(H108=0,"",'Ark1'!Q1018)</f>
        <v>21</v>
      </c>
      <c r="H108" s="361">
        <f>+'Ark1'!R1018</f>
        <v>42</v>
      </c>
      <c r="I108" s="268">
        <f>+IF(H108=0,"",'Ark1'!AE1018)</f>
        <v>21.875</v>
      </c>
      <c r="J108" s="268">
        <f>+IF(H108=0,"",'Ark1'!AF1018)</f>
        <v>21.317334531104621</v>
      </c>
      <c r="K108" s="269">
        <f>+IF(H108=0,"",'Ark1'!S1018)</f>
        <v>4.1666666666666679</v>
      </c>
      <c r="L108" s="305">
        <f>+IF(H108=0,"",'Ark1'!U1018)</f>
        <v>237.29999999999995</v>
      </c>
      <c r="M108" s="270">
        <f>+IF(H108=0,"",'Ark1'!W1018)</f>
        <v>100</v>
      </c>
      <c r="N108" s="270">
        <f>+IF(H108=0,"",'Ark1'!X1018)</f>
        <v>0</v>
      </c>
      <c r="O108" s="270">
        <f>+IF(H108=0,"",'Ark1'!AG1018)</f>
        <v>602.52380952380975</v>
      </c>
      <c r="P108" s="270">
        <f>+IF(H108=0,"",'Ark1'!AH1018)</f>
        <v>0</v>
      </c>
      <c r="Q108" s="270">
        <f>+IF(H108=0,"",'Ark1'!AI1018)</f>
        <v>11.90476190476191</v>
      </c>
      <c r="R108" s="377">
        <f>+IF(H108=0,"",'Ark1'!AR1018)</f>
        <v>201.16666666666663</v>
      </c>
      <c r="S108" s="113">
        <f>+IF(H108=0,"",'Ark1'!AS1018)</f>
        <v>28.72348530062991</v>
      </c>
      <c r="T108" s="270">
        <f>+IF(H108=0,"",'Ark1'!Y1018)</f>
        <v>49.588281065667744</v>
      </c>
      <c r="U108" s="269">
        <f>+IF(H108=0,"",'Ark1'!Z1018)</f>
        <v>0.75329961997887374</v>
      </c>
      <c r="V108" s="305">
        <f t="shared" si="18"/>
        <v>393.84335730656738</v>
      </c>
      <c r="W108" s="270">
        <f t="shared" si="19"/>
        <v>33.899999999999991</v>
      </c>
      <c r="X108" s="268">
        <f t="shared" si="20"/>
        <v>2</v>
      </c>
      <c r="Y108" s="247"/>
      <c r="Z108" s="251"/>
      <c r="AB108" s="27"/>
      <c r="AC108" s="26"/>
      <c r="AD108" s="273"/>
      <c r="AE108" s="85"/>
      <c r="AI108" s="85"/>
    </row>
    <row r="109" spans="1:35" ht="15.6">
      <c r="A109" s="247"/>
      <c r="B109" s="247">
        <f>+'Ark1'!C1019</f>
        <v>2024</v>
      </c>
      <c r="C109" s="267">
        <f>+'Ark1'!M1019</f>
        <v>7</v>
      </c>
      <c r="D109" s="267" t="s">
        <v>99</v>
      </c>
      <c r="E109" s="267">
        <f>+'Ark1'!D1019</f>
        <v>6</v>
      </c>
      <c r="F109" s="267" t="s">
        <v>584</v>
      </c>
      <c r="G109" s="267">
        <f>+IF(H109=0,"",'Ark1'!Q1019)</f>
        <v>12</v>
      </c>
      <c r="H109" s="361">
        <f>+'Ark1'!R1019</f>
        <v>24</v>
      </c>
      <c r="I109" s="268">
        <f>+IF(H109=0,"",'Ark1'!AE1019)</f>
        <v>26.966292134831448</v>
      </c>
      <c r="J109" s="268">
        <f>+IF(H109=0,"",'Ark1'!AF1019)</f>
        <v>26.198076231879099</v>
      </c>
      <c r="K109" s="269">
        <f>+IF(H109=0,"",'Ark1'!S1019)</f>
        <v>4.3333333333333321</v>
      </c>
      <c r="L109" s="305">
        <f>+IF(H109=0,"",'Ark1'!U1019)</f>
        <v>255.11250000000001</v>
      </c>
      <c r="M109" s="270">
        <f>+IF(H109=0,"",'Ark1'!W1019)</f>
        <v>100</v>
      </c>
      <c r="N109" s="270">
        <f>+IF(H109=0,"",'Ark1'!X1019)</f>
        <v>0</v>
      </c>
      <c r="O109" s="270">
        <f>+IF(H109=0,"",'Ark1'!AG1019)</f>
        <v>680</v>
      </c>
      <c r="P109" s="270">
        <f>+IF(H109=0,"",'Ark1'!AH1019)</f>
        <v>0</v>
      </c>
      <c r="Q109" s="270">
        <f>+IF(H109=0,"",'Ark1'!AI1019)</f>
        <v>25</v>
      </c>
      <c r="R109" s="377">
        <f>+IF(H109=0,"",'Ark1'!AR1019)</f>
        <v>204.58333333333337</v>
      </c>
      <c r="S109" s="113">
        <f>+IF(H109=0,"",'Ark1'!AS1019)</f>
        <v>29.314238962907943</v>
      </c>
      <c r="T109" s="270">
        <f>+IF(H109=0,"",'Ark1'!Y1019)</f>
        <v>53.866720651530393</v>
      </c>
      <c r="U109" s="269">
        <f>+IF(H109=0,"",'Ark1'!Z1019)</f>
        <v>0.89752746785575133</v>
      </c>
      <c r="V109" s="305">
        <f t="shared" si="18"/>
        <v>375.16544117647061</v>
      </c>
      <c r="W109" s="270">
        <f t="shared" si="19"/>
        <v>36.44464285714286</v>
      </c>
      <c r="X109" s="268">
        <f t="shared" si="20"/>
        <v>2</v>
      </c>
      <c r="Y109" s="247"/>
      <c r="Z109" s="26"/>
      <c r="AB109" s="27"/>
      <c r="AC109" s="26"/>
      <c r="AD109" s="85"/>
      <c r="AE109" s="85"/>
      <c r="AI109" s="85"/>
    </row>
    <row r="110" spans="1:35" ht="15.6">
      <c r="A110" s="247"/>
      <c r="B110" s="247">
        <f>+'Ark1'!C1020</f>
        <v>2024</v>
      </c>
      <c r="C110" s="267">
        <f>+'Ark1'!M1020</f>
        <v>7</v>
      </c>
      <c r="D110" s="267" t="s">
        <v>99</v>
      </c>
      <c r="E110" s="267">
        <f>+'Ark1'!D1020</f>
        <v>7</v>
      </c>
      <c r="F110" s="267" t="s">
        <v>585</v>
      </c>
      <c r="G110" s="267">
        <f>+IF(H110=0,"",'Ark1'!Q1020)</f>
        <v>7</v>
      </c>
      <c r="H110" s="361">
        <f>+'Ark1'!R1020</f>
        <v>12</v>
      </c>
      <c r="I110" s="268">
        <f>+IF(H110=0,"",'Ark1'!AE1020)</f>
        <v>26.666666666666675</v>
      </c>
      <c r="J110" s="268">
        <f>+IF(H110=0,"",'Ark1'!AF1020)</f>
        <v>27.444999575286289</v>
      </c>
      <c r="K110" s="269">
        <f>+IF(H110=0,"",'Ark1'!S1020)</f>
        <v>4.5833333333333321</v>
      </c>
      <c r="L110" s="305">
        <f>+IF(H110=0,"",'Ark1'!U1020)</f>
        <v>296.17500000000001</v>
      </c>
      <c r="M110" s="270">
        <f>+IF(H110=0,"",'Ark1'!W1020)</f>
        <v>100</v>
      </c>
      <c r="N110" s="270">
        <f>+IF(H110=0,"",'Ark1'!X1020)</f>
        <v>0</v>
      </c>
      <c r="O110" s="270">
        <f>+IF(H110=0,"",'Ark1'!AG1020)</f>
        <v>609.91666666666652</v>
      </c>
      <c r="P110" s="270">
        <f>+IF(H110=0,"",'Ark1'!AH1020)</f>
        <v>0</v>
      </c>
      <c r="Q110" s="270">
        <f>+IF(H110=0,"",'Ark1'!AI1020)</f>
        <v>16.666666666666671</v>
      </c>
      <c r="R110" s="377">
        <f>+IF(H110=0,"",'Ark1'!AR1020)</f>
        <v>213.9166666666666</v>
      </c>
      <c r="S110" s="113">
        <f>+IF(H110=0,"",'Ark1'!AS1020)</f>
        <v>30.163274178093602</v>
      </c>
      <c r="T110" s="270">
        <f>+IF(H110=0,"",'Ark1'!Y1020)</f>
        <v>31.568553049936774</v>
      </c>
      <c r="U110" s="269">
        <f>+IF(H110=0,"",'Ark1'!Z1020)</f>
        <v>0.64009547898905195</v>
      </c>
      <c r="V110" s="305">
        <f t="shared" si="18"/>
        <v>485.59912556360172</v>
      </c>
      <c r="W110" s="270">
        <f t="shared" si="19"/>
        <v>42.31071428571429</v>
      </c>
      <c r="X110" s="268">
        <f t="shared" si="20"/>
        <v>1.7142857142857142</v>
      </c>
      <c r="Y110" s="247"/>
      <c r="Z110" s="26"/>
      <c r="AB110" s="27"/>
      <c r="AC110" s="26"/>
      <c r="AD110" s="85"/>
      <c r="AE110" s="85"/>
      <c r="AI110" s="85"/>
    </row>
    <row r="111" spans="1:35" ht="15.6">
      <c r="A111" s="247"/>
      <c r="B111" s="247">
        <f>+'Ark1'!C1021</f>
        <v>2024</v>
      </c>
      <c r="C111" s="267">
        <f>+'Ark1'!M1021</f>
        <v>7</v>
      </c>
      <c r="D111" s="267" t="s">
        <v>99</v>
      </c>
      <c r="E111" s="267">
        <f>+'Ark1'!D1021</f>
        <v>8</v>
      </c>
      <c r="F111" s="267" t="s">
        <v>586</v>
      </c>
      <c r="G111" s="267">
        <f>+IF(H111=0,"",'Ark1'!Q1021)</f>
        <v>10</v>
      </c>
      <c r="H111" s="361">
        <f>+'Ark1'!R1021</f>
        <v>24</v>
      </c>
      <c r="I111" s="268">
        <f>+IF(H111=0,"",'Ark1'!AE1021)</f>
        <v>14.634146341463419</v>
      </c>
      <c r="J111" s="268">
        <f>+IF(H111=0,"",'Ark1'!AF1021)</f>
        <v>15.277352905045563</v>
      </c>
      <c r="K111" s="269">
        <f>+IF(H111=0,"",'Ark1'!S1021)</f>
        <v>3.875</v>
      </c>
      <c r="L111" s="305">
        <f>+IF(H111=0,"",'Ark1'!U1021)</f>
        <v>264.27083333333343</v>
      </c>
      <c r="M111" s="270">
        <f>+IF(H111=0,"",'Ark1'!W1021)</f>
        <v>100</v>
      </c>
      <c r="N111" s="270">
        <f>+IF(H111=0,"",'Ark1'!X1021)</f>
        <v>4.1666666666666679</v>
      </c>
      <c r="O111" s="270">
        <f>+IF(H111=0,"",'Ark1'!AG1021)</f>
        <v>727.45833333333348</v>
      </c>
      <c r="P111" s="270">
        <f>+IF(H111=0,"",'Ark1'!AH1021)</f>
        <v>0</v>
      </c>
      <c r="Q111" s="270">
        <f>+IF(H111=0,"",'Ark1'!AI1021)</f>
        <v>20.833333333333329</v>
      </c>
      <c r="R111" s="377">
        <f>+IF(H111=0,"",'Ark1'!AR1021)</f>
        <v>212.25</v>
      </c>
      <c r="S111" s="113">
        <f>+IF(H111=0,"",'Ark1'!AS1021)</f>
        <v>26.985244658358923</v>
      </c>
      <c r="T111" s="270">
        <f>+IF(H111=0,"",'Ark1'!Y1021)</f>
        <v>63.061058237014997</v>
      </c>
      <c r="U111" s="269">
        <f>+IF(H111=0,"",'Ark1'!Z1021)</f>
        <v>0.59947894041409</v>
      </c>
      <c r="V111" s="305">
        <f t="shared" si="18"/>
        <v>363.27968383068912</v>
      </c>
      <c r="W111" s="270">
        <f t="shared" si="19"/>
        <v>37.752976190476204</v>
      </c>
      <c r="X111" s="268">
        <f t="shared" si="20"/>
        <v>2.4</v>
      </c>
      <c r="Y111" s="247"/>
      <c r="Z111" s="26"/>
      <c r="AB111" s="27"/>
      <c r="AC111" s="26"/>
      <c r="AD111" s="85"/>
      <c r="AE111" s="85"/>
      <c r="AI111" s="85"/>
    </row>
    <row r="112" spans="1:35" ht="15.6">
      <c r="A112" s="247"/>
      <c r="B112" s="247">
        <f>+'Ark1'!C1022</f>
        <v>2024</v>
      </c>
      <c r="C112" s="267">
        <f>+'Ark1'!M1022</f>
        <v>7</v>
      </c>
      <c r="D112" s="267" t="s">
        <v>99</v>
      </c>
      <c r="E112" s="267">
        <f>+'Ark1'!D1022</f>
        <v>9</v>
      </c>
      <c r="F112" s="267" t="s">
        <v>587</v>
      </c>
      <c r="G112" s="267">
        <f>+IF(H112=0,"",'Ark1'!Q1022)</f>
        <v>19</v>
      </c>
      <c r="H112" s="361">
        <f>+'Ark1'!R1022</f>
        <v>66</v>
      </c>
      <c r="I112" s="268">
        <f>+IF(H112=0,"",'Ark1'!AE1022)</f>
        <v>30.275229357798157</v>
      </c>
      <c r="J112" s="268">
        <f>+IF(H112=0,"",'Ark1'!AF1022)</f>
        <v>32.533085562528754</v>
      </c>
      <c r="K112" s="269">
        <f>+IF(H112=0,"",'Ark1'!S1022)</f>
        <v>4.0757575757575752</v>
      </c>
      <c r="L112" s="305">
        <f>+IF(H112=0,"",'Ark1'!U1022)</f>
        <v>265.78939393939402</v>
      </c>
      <c r="M112" s="270">
        <f>+IF(H112=0,"",'Ark1'!W1022)</f>
        <v>100</v>
      </c>
      <c r="N112" s="270">
        <f>+IF(H112=0,"",'Ark1'!X1022)</f>
        <v>1.5151515151515151</v>
      </c>
      <c r="O112" s="270">
        <f>+IF(H112=0,"",'Ark1'!AG1022)</f>
        <v>677.57575757575762</v>
      </c>
      <c r="P112" s="270">
        <f>+IF(H112=0,"",'Ark1'!AH1022)</f>
        <v>0</v>
      </c>
      <c r="Q112" s="270">
        <f>+IF(H112=0,"",'Ark1'!AI1022)</f>
        <v>22.727272727272723</v>
      </c>
      <c r="R112" s="377">
        <f>+IF(H112=0,"",'Ark1'!AR1022)</f>
        <v>211</v>
      </c>
      <c r="S112" s="113">
        <f>+IF(H112=0,"",'Ark1'!AS1022)</f>
        <v>28.18255704472265</v>
      </c>
      <c r="T112" s="270">
        <f>+IF(H112=0,"",'Ark1'!Y1022)</f>
        <v>36.135054451857691</v>
      </c>
      <c r="U112" s="269">
        <f>+IF(H112=0,"",'Ark1'!Z1022)</f>
        <v>0.82224021522515611</v>
      </c>
      <c r="V112" s="305">
        <f t="shared" si="18"/>
        <v>392.26520572450818</v>
      </c>
      <c r="W112" s="270">
        <f t="shared" si="19"/>
        <v>37.969913419913432</v>
      </c>
      <c r="X112" s="268">
        <f t="shared" si="20"/>
        <v>3.4736842105263159</v>
      </c>
      <c r="Y112" s="247"/>
      <c r="Z112" s="26"/>
      <c r="AB112" s="27"/>
      <c r="AC112" s="26"/>
      <c r="AD112" s="85"/>
      <c r="AE112" s="85"/>
      <c r="AI112" s="85"/>
    </row>
    <row r="113" spans="1:35" ht="15.6">
      <c r="A113" s="247"/>
      <c r="B113" s="247">
        <f>+'Ark1'!C1023</f>
        <v>2024</v>
      </c>
      <c r="C113" s="267">
        <f>+'Ark1'!M1023</f>
        <v>7</v>
      </c>
      <c r="D113" s="267" t="s">
        <v>99</v>
      </c>
      <c r="E113" s="267">
        <f>+'Ark1'!D1023</f>
        <v>10</v>
      </c>
      <c r="F113" s="267" t="s">
        <v>588</v>
      </c>
      <c r="G113" s="267">
        <f>+IF(H113=0,"",'Ark1'!Q1023)</f>
        <v>30</v>
      </c>
      <c r="H113" s="361">
        <f>+'Ark1'!R1023</f>
        <v>55</v>
      </c>
      <c r="I113" s="268">
        <f>+IF(H113=0,"",'Ark1'!AE1023)</f>
        <v>20.912547528517106</v>
      </c>
      <c r="J113" s="268">
        <f>+IF(H113=0,"",'Ark1'!AF1023)</f>
        <v>22.519297130775005</v>
      </c>
      <c r="K113" s="269">
        <f>+IF(H113=0,"",'Ark1'!S1023)</f>
        <v>4.1272727272727261</v>
      </c>
      <c r="L113" s="305">
        <f>+IF(H113=0,"",'Ark1'!U1023)</f>
        <v>249.99818181818196</v>
      </c>
      <c r="M113" s="270">
        <f>+IF(H113=0,"",'Ark1'!W1023)</f>
        <v>100</v>
      </c>
      <c r="N113" s="270">
        <f>+IF(H113=0,"",'Ark1'!X1023)</f>
        <v>1.8181818181818179</v>
      </c>
      <c r="O113" s="270">
        <f>+IF(H113=0,"",'Ark1'!AG1023)</f>
        <v>694.16363636363621</v>
      </c>
      <c r="P113" s="270">
        <f>+IF(H113=0,"",'Ark1'!AH1023)</f>
        <v>0</v>
      </c>
      <c r="Q113" s="270">
        <f>+IF(H113=0,"",'Ark1'!AI1023)</f>
        <v>21.818181818181817</v>
      </c>
      <c r="R113" s="377">
        <f>+IF(H113=0,"",'Ark1'!AR1023)</f>
        <v>203.54545454545453</v>
      </c>
      <c r="S113" s="113">
        <f>+IF(H113=0,"",'Ark1'!AS1023)</f>
        <v>29.100045379361816</v>
      </c>
      <c r="T113" s="270">
        <f>+IF(H113=0,"",'Ark1'!Y1023)</f>
        <v>60.055051989166643</v>
      </c>
      <c r="U113" s="269">
        <f>+IF(H113=0,"",'Ark1'!Z1023)</f>
        <v>0.73989054361366724</v>
      </c>
      <c r="V113" s="305">
        <f t="shared" si="18"/>
        <v>360.14301055554131</v>
      </c>
      <c r="W113" s="270">
        <f t="shared" si="19"/>
        <v>35.714025974025994</v>
      </c>
      <c r="X113" s="268">
        <f t="shared" si="20"/>
        <v>1.8333333333333333</v>
      </c>
      <c r="Y113" s="247"/>
      <c r="Z113" s="26"/>
      <c r="AB113" s="27"/>
      <c r="AC113" s="26"/>
      <c r="AD113" s="85"/>
      <c r="AE113" s="85"/>
      <c r="AI113" s="85"/>
    </row>
    <row r="114" spans="1:35" ht="15.6">
      <c r="A114" s="247"/>
      <c r="B114" s="247">
        <f>+'Ark1'!C1024</f>
        <v>2024</v>
      </c>
      <c r="C114" s="267">
        <f>+'Ark1'!M1024</f>
        <v>7</v>
      </c>
      <c r="D114" s="267" t="s">
        <v>99</v>
      </c>
      <c r="E114" s="267">
        <f>+'Ark1'!D1024</f>
        <v>11</v>
      </c>
      <c r="F114" s="267" t="s">
        <v>589</v>
      </c>
      <c r="G114" s="267">
        <f>+IF(H114=0,"",'Ark1'!Q1024)</f>
        <v>23</v>
      </c>
      <c r="H114" s="361">
        <f>+'Ark1'!R1024</f>
        <v>60</v>
      </c>
      <c r="I114" s="268">
        <f>+IF(H114=0,"",'Ark1'!AE1024)</f>
        <v>22.641509433962256</v>
      </c>
      <c r="J114" s="268">
        <f>+IF(H114=0,"",'Ark1'!AF1024)</f>
        <v>24.692467535670698</v>
      </c>
      <c r="K114" s="269">
        <f>+IF(H114=0,"",'Ark1'!S1024)</f>
        <v>4.4833333333333343</v>
      </c>
      <c r="L114" s="305">
        <f>+IF(H114=0,"",'Ark1'!U1024)</f>
        <v>266.97166666666658</v>
      </c>
      <c r="M114" s="270">
        <f>+IF(H114=0,"",'Ark1'!W1024)</f>
        <v>100</v>
      </c>
      <c r="N114" s="270">
        <f>+IF(H114=0,"",'Ark1'!X1024)</f>
        <v>3.3333333333333344</v>
      </c>
      <c r="O114" s="270">
        <f>+IF(H114=0,"",'Ark1'!AG1024)</f>
        <v>672.71666666666692</v>
      </c>
      <c r="P114" s="270">
        <f>+IF(H114=0,"",'Ark1'!AH1024)</f>
        <v>0</v>
      </c>
      <c r="Q114" s="270">
        <f>+IF(H114=0,"",'Ark1'!AI1024)</f>
        <v>40</v>
      </c>
      <c r="R114" s="377">
        <f>+IF(H114=0,"",'Ark1'!AR1024)</f>
        <v>206.95</v>
      </c>
      <c r="S114" s="113">
        <f>+IF(H114=0,"",'Ark1'!AS1024)</f>
        <v>29.792968843191861</v>
      </c>
      <c r="T114" s="270">
        <f>+IF(H114=0,"",'Ark1'!Y1024)</f>
        <v>54.845367752335747</v>
      </c>
      <c r="U114" s="269">
        <f>+IF(H114=0,"",'Ark1'!Z1024)</f>
        <v>1.10290021710438</v>
      </c>
      <c r="V114" s="305">
        <f t="shared" si="18"/>
        <v>396.85603151401006</v>
      </c>
      <c r="W114" s="270">
        <f t="shared" si="19"/>
        <v>38.138809523809513</v>
      </c>
      <c r="X114" s="268">
        <f t="shared" si="20"/>
        <v>2.6086956521739131</v>
      </c>
      <c r="Y114" s="247"/>
      <c r="Z114" s="212"/>
      <c r="AB114" s="27"/>
      <c r="AC114" s="26"/>
      <c r="AD114" s="85"/>
      <c r="AE114" s="85"/>
      <c r="AI114" s="85"/>
    </row>
    <row r="115" spans="1:35" ht="15.6">
      <c r="A115" s="247"/>
      <c r="B115" s="247">
        <f>+'Ark1'!C1025</f>
        <v>2024</v>
      </c>
      <c r="C115" s="267">
        <f>+'Ark1'!M1025</f>
        <v>7</v>
      </c>
      <c r="D115" s="267" t="s">
        <v>99</v>
      </c>
      <c r="E115" s="267">
        <f>+'Ark1'!D1025</f>
        <v>12</v>
      </c>
      <c r="F115" s="267" t="s">
        <v>590</v>
      </c>
      <c r="G115" s="267">
        <f>+IF(H115=0,"",'Ark1'!Q1025)</f>
        <v>11</v>
      </c>
      <c r="H115" s="361">
        <f>+'Ark1'!R1025</f>
        <v>13</v>
      </c>
      <c r="I115" s="268">
        <f>+IF(H115=0,"",'Ark1'!AE1025)</f>
        <v>30.232558139534881</v>
      </c>
      <c r="J115" s="268">
        <f>+IF(H115=0,"",'Ark1'!AF1025)</f>
        <v>29.354213045679945</v>
      </c>
      <c r="K115" s="269">
        <f>+IF(H115=0,"",'Ark1'!S1025)</f>
        <v>4.5384615384615392</v>
      </c>
      <c r="L115" s="305">
        <f>+IF(H115=0,"",'Ark1'!U1025)</f>
        <v>236.33076923076919</v>
      </c>
      <c r="M115" s="270">
        <f>+IF(H115=0,"",'Ark1'!W1025)</f>
        <v>100</v>
      </c>
      <c r="N115" s="270">
        <f>+IF(H115=0,"",'Ark1'!X1025)</f>
        <v>0</v>
      </c>
      <c r="O115" s="270">
        <f>+IF(H115=0,"",'Ark1'!AG1025)</f>
        <v>625.30769230769215</v>
      </c>
      <c r="P115" s="270">
        <f>+IF(H115=0,"",'Ark1'!AH1025)</f>
        <v>0</v>
      </c>
      <c r="Q115" s="270">
        <f>+IF(H115=0,"",'Ark1'!AI1025)</f>
        <v>38.461538461538446</v>
      </c>
      <c r="R115" s="377">
        <f>+IF(H115=0,"",'Ark1'!AR1025)</f>
        <v>198.38461538461536</v>
      </c>
      <c r="S115" s="113">
        <f>+IF(H115=0,"",'Ark1'!AS1025)</f>
        <v>29.71515355718676</v>
      </c>
      <c r="T115" s="270">
        <f>+IF(H115=0,"",'Ark1'!Y1025)</f>
        <v>55.677289730337691</v>
      </c>
      <c r="U115" s="269">
        <f>+IF(H115=0,"",'Ark1'!Z1025)</f>
        <v>1.0088366960464639</v>
      </c>
      <c r="V115" s="305">
        <f t="shared" si="18"/>
        <v>377.94316644113673</v>
      </c>
      <c r="W115" s="270">
        <f t="shared" si="19"/>
        <v>33.761538461538457</v>
      </c>
      <c r="X115" s="268">
        <f t="shared" si="20"/>
        <v>1.1818181818181819</v>
      </c>
      <c r="Y115" s="247"/>
      <c r="Z115" s="250"/>
      <c r="AB115" s="27"/>
      <c r="AC115" s="26"/>
      <c r="AD115" s="250"/>
      <c r="AE115" s="85"/>
      <c r="AI115" s="85"/>
    </row>
    <row r="116" spans="1:35" ht="15.6">
      <c r="A116" s="247"/>
      <c r="B116" s="247"/>
      <c r="C116" s="247"/>
      <c r="D116" s="247"/>
      <c r="E116" s="247"/>
      <c r="F116" s="247"/>
      <c r="G116" s="247"/>
      <c r="H116" s="247"/>
      <c r="I116" s="248"/>
      <c r="J116" s="248"/>
      <c r="K116" s="247"/>
      <c r="L116" s="247"/>
      <c r="M116" s="249"/>
      <c r="N116" s="249"/>
      <c r="O116" s="247"/>
      <c r="P116" s="249"/>
      <c r="Q116" s="249"/>
      <c r="R116" s="249"/>
      <c r="S116" s="249"/>
      <c r="T116" s="249"/>
      <c r="U116" s="247"/>
      <c r="V116" s="247"/>
      <c r="W116" s="249"/>
      <c r="X116" s="248"/>
      <c r="Y116" s="247"/>
      <c r="Z116" s="250"/>
      <c r="AB116" s="27"/>
      <c r="AC116" s="26"/>
      <c r="AD116" s="251"/>
      <c r="AE116" s="85"/>
      <c r="AI116" s="85"/>
    </row>
    <row r="117" spans="1:35" ht="15.6">
      <c r="A117" s="247"/>
      <c r="B117" s="247"/>
      <c r="C117" s="247"/>
      <c r="D117" s="247"/>
      <c r="E117" s="247"/>
      <c r="F117" s="247"/>
      <c r="G117" s="247"/>
      <c r="H117" s="247"/>
      <c r="I117" s="248"/>
      <c r="J117" s="248"/>
      <c r="K117" s="247"/>
      <c r="L117" s="247"/>
      <c r="M117" s="249"/>
      <c r="N117" s="249"/>
      <c r="O117" s="247"/>
      <c r="P117" s="249"/>
      <c r="Q117" s="249"/>
      <c r="R117" s="249"/>
      <c r="S117" s="249"/>
      <c r="T117" s="249"/>
      <c r="U117" s="247"/>
      <c r="V117" s="247"/>
      <c r="W117" s="249"/>
      <c r="X117" s="248"/>
      <c r="Y117" s="247"/>
      <c r="Z117" s="250"/>
      <c r="AB117" s="27"/>
      <c r="AC117" s="26"/>
      <c r="AD117" s="251"/>
      <c r="AE117" s="85"/>
      <c r="AI117" s="85"/>
    </row>
    <row r="118" spans="1:35" ht="22.8">
      <c r="A118" s="265" t="s">
        <v>626</v>
      </c>
      <c r="B118" s="247"/>
      <c r="C118" s="247"/>
      <c r="D118" s="346" t="str">
        <f>+D120</f>
        <v>3</v>
      </c>
      <c r="E118" s="247"/>
      <c r="F118" s="247"/>
      <c r="G118" s="247"/>
      <c r="H118" s="212">
        <f>SUM(H120:H131)</f>
        <v>308</v>
      </c>
      <c r="I118" s="248"/>
      <c r="J118" s="248"/>
      <c r="K118" s="247"/>
      <c r="L118" s="273">
        <f>+Fettgruppe!N17</f>
        <v>268.85292207792196</v>
      </c>
      <c r="M118" s="249"/>
      <c r="N118" s="249"/>
      <c r="O118" s="247"/>
      <c r="P118" s="249"/>
      <c r="Q118" s="249"/>
      <c r="R118" s="249"/>
      <c r="S118" s="249"/>
      <c r="T118" s="249"/>
      <c r="U118" s="247"/>
      <c r="V118" s="273">
        <f>+Fettgruppe!X17</f>
        <v>400.21604117831845</v>
      </c>
      <c r="W118" s="266" t="s">
        <v>624</v>
      </c>
      <c r="X118" s="264"/>
      <c r="Y118" s="247"/>
      <c r="Z118" s="250"/>
      <c r="AB118" s="27"/>
      <c r="AC118" s="26"/>
      <c r="AD118" s="251"/>
      <c r="AE118" s="85"/>
      <c r="AI118" s="85"/>
    </row>
    <row r="119" spans="1:35" ht="16.5" customHeight="1">
      <c r="A119" s="247"/>
      <c r="B119" s="247"/>
      <c r="C119" s="247"/>
      <c r="D119" s="346"/>
      <c r="E119" s="247"/>
      <c r="F119" s="247"/>
      <c r="G119" s="247"/>
      <c r="H119" s="247"/>
      <c r="I119" s="247"/>
      <c r="J119" s="247"/>
      <c r="K119" s="247"/>
      <c r="L119" s="247"/>
      <c r="M119" s="249"/>
      <c r="N119" s="249"/>
      <c r="O119" s="247"/>
      <c r="P119" s="249"/>
      <c r="Q119" s="249"/>
      <c r="R119" s="249"/>
      <c r="S119" s="249"/>
      <c r="T119" s="249"/>
      <c r="U119" s="247"/>
      <c r="V119" s="247"/>
      <c r="W119" s="249"/>
      <c r="X119" s="264"/>
      <c r="Y119" s="247"/>
      <c r="Z119" s="250"/>
      <c r="AB119" s="27"/>
      <c r="AC119" s="26"/>
      <c r="AD119" s="251"/>
      <c r="AE119" s="85"/>
      <c r="AI119" s="85"/>
    </row>
    <row r="120" spans="1:35" ht="15.6">
      <c r="A120" s="247"/>
      <c r="B120" s="247">
        <f>+'Ark1'!C1026</f>
        <v>2024</v>
      </c>
      <c r="C120" s="85">
        <f>+'Ark1'!M1026</f>
        <v>8</v>
      </c>
      <c r="D120" s="362" t="s">
        <v>100</v>
      </c>
      <c r="E120" s="85">
        <f>+'Ark1'!D1026</f>
        <v>1</v>
      </c>
      <c r="F120" s="85" t="s">
        <v>580</v>
      </c>
      <c r="G120" s="85">
        <f>+IF(H120=0,"",'Ark1'!Q1026)</f>
        <v>15</v>
      </c>
      <c r="H120" s="361">
        <f>+'Ark1'!R1026</f>
        <v>21</v>
      </c>
      <c r="I120" s="27">
        <f>+IF(H120=0,"",'Ark1'!AE1026)</f>
        <v>28.378378378378379</v>
      </c>
      <c r="J120" s="27">
        <f>+IF(H120=0,"",'Ark1'!AF1026)</f>
        <v>28.051558783148341</v>
      </c>
      <c r="K120" s="26">
        <f>+IF(H120=0,"",'Ark1'!S1026)</f>
        <v>4.3333333333333321</v>
      </c>
      <c r="L120" s="305">
        <f>+IF(H120=0,"",'Ark1'!U1026)</f>
        <v>265.60952380952375</v>
      </c>
      <c r="M120" s="32">
        <f>+IF(H120=0,"",'Ark1'!W1026)</f>
        <v>100</v>
      </c>
      <c r="N120" s="32">
        <f>+IF(H120=0,"",'Ark1'!X1026)</f>
        <v>0</v>
      </c>
      <c r="O120" s="32">
        <f>+IF(H120=0,"",'Ark1'!AG1026)</f>
        <v>652.142857142857</v>
      </c>
      <c r="P120" s="32">
        <f>+IF(H120=0,"",'Ark1'!AH1026)</f>
        <v>0</v>
      </c>
      <c r="Q120" s="32">
        <f>+IF(H120=0,"",'Ark1'!AI1026)</f>
        <v>14.285714285714288</v>
      </c>
      <c r="R120" s="377">
        <f>+IF(H120=0,"",'Ark1'!AR1026)</f>
        <v>207.66666666666663</v>
      </c>
      <c r="S120" s="113">
        <f>+IF(H120=0,"",'Ark1'!AS1026)</f>
        <v>29.220038613633047</v>
      </c>
      <c r="T120" s="32">
        <f>+IF(H120=0,"",'Ark1'!Y1026)</f>
        <v>54.789118703851202</v>
      </c>
      <c r="U120" s="26">
        <f>+IF(H120=0,"",'Ark1'!Z1026)</f>
        <v>0.77664316334762595</v>
      </c>
      <c r="V120" s="305">
        <f t="shared" ref="V120:V131" si="21">+IF(H120=0,"",1000*L120/O120)</f>
        <v>407.28733114275281</v>
      </c>
      <c r="W120" s="32">
        <f t="shared" ref="W120:W131" si="22">+IF(H120=0,"",L120/C120)</f>
        <v>33.201190476190469</v>
      </c>
      <c r="X120" s="27">
        <f t="shared" ref="X120:X131" si="23">+IF(H120=0,"",H120/G120)</f>
        <v>1.4</v>
      </c>
      <c r="Y120" s="247"/>
      <c r="Z120" s="250"/>
      <c r="AB120" s="27"/>
      <c r="AC120" s="26"/>
      <c r="AD120" s="251"/>
      <c r="AE120" s="85"/>
      <c r="AI120" s="85"/>
    </row>
    <row r="121" spans="1:35" ht="15.6">
      <c r="A121" s="247"/>
      <c r="B121" s="247">
        <f>+'Ark1'!C1027</f>
        <v>2024</v>
      </c>
      <c r="C121" s="85">
        <f>+'Ark1'!M1027</f>
        <v>8</v>
      </c>
      <c r="D121" s="362" t="s">
        <v>100</v>
      </c>
      <c r="E121" s="85">
        <f>+'Ark1'!D1027</f>
        <v>2</v>
      </c>
      <c r="F121" s="85" t="s">
        <v>581</v>
      </c>
      <c r="G121" s="85">
        <f>+IF(H121=0,"",'Ark1'!Q1027)</f>
        <v>11</v>
      </c>
      <c r="H121" s="361">
        <f>+'Ark1'!R1027</f>
        <v>20</v>
      </c>
      <c r="I121" s="27">
        <f>+IF(H121=0,"",'Ark1'!AE1027)</f>
        <v>38.461538461538446</v>
      </c>
      <c r="J121" s="27">
        <f>+IF(H121=0,"",'Ark1'!AF1027)</f>
        <v>43.355368861959533</v>
      </c>
      <c r="K121" s="26">
        <f>+IF(H121=0,"",'Ark1'!S1027)</f>
        <v>4.55</v>
      </c>
      <c r="L121" s="305">
        <f>+IF(H121=0,"",'Ark1'!U1027)</f>
        <v>271.19000000000005</v>
      </c>
      <c r="M121" s="32">
        <f>+IF(H121=0,"",'Ark1'!W1027)</f>
        <v>100</v>
      </c>
      <c r="N121" s="32">
        <f>+IF(H121=0,"",'Ark1'!X1027)</f>
        <v>10</v>
      </c>
      <c r="O121" s="32">
        <f>+IF(H121=0,"",'Ark1'!AG1027)</f>
        <v>747.3</v>
      </c>
      <c r="P121" s="32">
        <f>+IF(H121=0,"",'Ark1'!AH1027)</f>
        <v>0</v>
      </c>
      <c r="Q121" s="32">
        <f>+IF(H121=0,"",'Ark1'!AI1027)</f>
        <v>35</v>
      </c>
      <c r="R121" s="377">
        <f>+IF(H121=0,"",'Ark1'!AR1027)</f>
        <v>205.85</v>
      </c>
      <c r="S121" s="113">
        <f>+IF(H121=0,"",'Ark1'!AS1027)</f>
        <v>30.52966444921422</v>
      </c>
      <c r="T121" s="32">
        <f>+IF(H121=0,"",'Ark1'!Y1027)</f>
        <v>61.204133030376219</v>
      </c>
      <c r="U121" s="26">
        <f>+IF(H121=0,"",'Ark1'!Z1027)</f>
        <v>0.73993242934743886</v>
      </c>
      <c r="V121" s="305">
        <f t="shared" si="21"/>
        <v>362.89308176100639</v>
      </c>
      <c r="W121" s="32">
        <f t="shared" si="22"/>
        <v>33.898750000000007</v>
      </c>
      <c r="X121" s="27">
        <f t="shared" si="23"/>
        <v>1.8181818181818181</v>
      </c>
      <c r="Y121" s="247"/>
      <c r="Z121" s="250"/>
      <c r="AB121" s="27"/>
      <c r="AC121" s="26"/>
      <c r="AD121" s="251"/>
      <c r="AE121" s="85"/>
      <c r="AI121" s="85"/>
    </row>
    <row r="122" spans="1:35" ht="15.6">
      <c r="A122" s="247"/>
      <c r="B122" s="247">
        <f>+'Ark1'!C1028</f>
        <v>2024</v>
      </c>
      <c r="C122" s="85">
        <f>+'Ark1'!M1028</f>
        <v>8</v>
      </c>
      <c r="D122" s="362" t="s">
        <v>100</v>
      </c>
      <c r="E122" s="85">
        <f>+'Ark1'!D1028</f>
        <v>3</v>
      </c>
      <c r="F122" s="85" t="s">
        <v>582</v>
      </c>
      <c r="G122" s="85">
        <f>+IF(H122=0,"",'Ark1'!Q1028)</f>
        <v>10</v>
      </c>
      <c r="H122" s="361">
        <f>+'Ark1'!R1028</f>
        <v>13</v>
      </c>
      <c r="I122" s="27">
        <f>+IF(H122=0,"",'Ark1'!AE1028)</f>
        <v>18.840579710144922</v>
      </c>
      <c r="J122" s="27">
        <f>+IF(H122=0,"",'Ark1'!AF1028)</f>
        <v>19.716534809604557</v>
      </c>
      <c r="K122" s="26">
        <f>+IF(H122=0,"",'Ark1'!S1028)</f>
        <v>4.7692307692307683</v>
      </c>
      <c r="L122" s="305">
        <f>+IF(H122=0,"",'Ark1'!U1028)</f>
        <v>229.85384615384609</v>
      </c>
      <c r="M122" s="32">
        <f>+IF(H122=0,"",'Ark1'!W1028)</f>
        <v>100</v>
      </c>
      <c r="N122" s="32">
        <f>+IF(H122=0,"",'Ark1'!X1028)</f>
        <v>7.6923076923076898</v>
      </c>
      <c r="O122" s="32">
        <f>+IF(H122=0,"",'Ark1'!AG1028)</f>
        <v>622.15384615384596</v>
      </c>
      <c r="P122" s="32">
        <f>+IF(H122=0,"",'Ark1'!AH1028)</f>
        <v>0</v>
      </c>
      <c r="Q122" s="32">
        <f>+IF(H122=0,"",'Ark1'!AI1028)</f>
        <v>46.15384615384616</v>
      </c>
      <c r="R122" s="377">
        <f>+IF(H122=0,"",'Ark1'!AR1028)</f>
        <v>194.76923076923072</v>
      </c>
      <c r="S122" s="113">
        <f>+IF(H122=0,"",'Ark1'!AS1028)</f>
        <v>30.352012911524213</v>
      </c>
      <c r="T122" s="32">
        <f>+IF(H122=0,"",'Ark1'!Y1028)</f>
        <v>66.545734595835853</v>
      </c>
      <c r="U122" s="26">
        <f>+IF(H122=0,"",'Ark1'!Z1028)</f>
        <v>0.79940806503179007</v>
      </c>
      <c r="V122" s="305">
        <f t="shared" si="21"/>
        <v>369.44856577645896</v>
      </c>
      <c r="W122" s="32">
        <f t="shared" si="22"/>
        <v>28.731730769230762</v>
      </c>
      <c r="X122" s="27">
        <f t="shared" si="23"/>
        <v>1.3</v>
      </c>
      <c r="Y122" s="247"/>
      <c r="Z122" s="250"/>
      <c r="AB122" s="27"/>
      <c r="AC122" s="26"/>
      <c r="AD122" s="251"/>
      <c r="AE122" s="85"/>
      <c r="AI122" s="85"/>
    </row>
    <row r="123" spans="1:35" ht="15.6">
      <c r="A123" s="247"/>
      <c r="B123" s="247">
        <f>+'Ark1'!C1029</f>
        <v>2024</v>
      </c>
      <c r="C123" s="85">
        <f>+'Ark1'!M1029</f>
        <v>8</v>
      </c>
      <c r="D123" s="362" t="s">
        <v>100</v>
      </c>
      <c r="E123" s="85">
        <f>+'Ark1'!D1029</f>
        <v>4</v>
      </c>
      <c r="F123" s="85" t="s">
        <v>583</v>
      </c>
      <c r="G123" s="85">
        <f>+IF(H123=0,"",'Ark1'!Q1029)</f>
        <v>20</v>
      </c>
      <c r="H123" s="361">
        <f>+'Ark1'!R1029</f>
        <v>47</v>
      </c>
      <c r="I123" s="27">
        <f>+IF(H123=0,"",'Ark1'!AE1029)</f>
        <v>31.756756756756761</v>
      </c>
      <c r="J123" s="27">
        <f>+IF(H123=0,"",'Ark1'!AF1029)</f>
        <v>32.017203029893821</v>
      </c>
      <c r="K123" s="26">
        <f>+IF(H123=0,"",'Ark1'!S1029)</f>
        <v>4.3191489361702118</v>
      </c>
      <c r="L123" s="305">
        <f>+IF(H123=0,"",'Ark1'!U1029)</f>
        <v>267.37021276595738</v>
      </c>
      <c r="M123" s="32">
        <f>+IF(H123=0,"",'Ark1'!W1029)</f>
        <v>100</v>
      </c>
      <c r="N123" s="32">
        <f>+IF(H123=0,"",'Ark1'!X1029)</f>
        <v>10.638297872340427</v>
      </c>
      <c r="O123" s="32">
        <f>+IF(H123=0,"",'Ark1'!AG1029)</f>
        <v>662.65957446808511</v>
      </c>
      <c r="P123" s="32">
        <f>+IF(H123=0,"",'Ark1'!AH1029)</f>
        <v>0</v>
      </c>
      <c r="Q123" s="32">
        <f>+IF(H123=0,"",'Ark1'!AI1029)</f>
        <v>4.255319148936171</v>
      </c>
      <c r="R123" s="377">
        <f>+IF(H123=0,"",'Ark1'!AR1029)</f>
        <v>205.95744680851061</v>
      </c>
      <c r="S123" s="113">
        <f>+IF(H123=0,"",'Ark1'!AS1029)</f>
        <v>30.079543597517478</v>
      </c>
      <c r="T123" s="32">
        <f>+IF(H123=0,"",'Ark1'!Y1029)</f>
        <v>62.606480919680195</v>
      </c>
      <c r="U123" s="26">
        <f>+IF(H123=0,"",'Ark1'!Z1029)</f>
        <v>0.80176356091135281</v>
      </c>
      <c r="V123" s="305">
        <f t="shared" si="21"/>
        <v>403.48049446139021</v>
      </c>
      <c r="W123" s="32">
        <f t="shared" si="22"/>
        <v>33.421276595744672</v>
      </c>
      <c r="X123" s="27">
        <f t="shared" si="23"/>
        <v>2.35</v>
      </c>
      <c r="Y123" s="247"/>
      <c r="Z123" s="250"/>
      <c r="AB123" s="27"/>
      <c r="AC123" s="26"/>
      <c r="AD123" s="251"/>
      <c r="AE123" s="85"/>
      <c r="AI123" s="85"/>
    </row>
    <row r="124" spans="1:35" ht="15.6">
      <c r="A124" s="247"/>
      <c r="B124" s="247">
        <f>+'Ark1'!C1030</f>
        <v>2024</v>
      </c>
      <c r="C124" s="85">
        <f>+'Ark1'!M1030</f>
        <v>8</v>
      </c>
      <c r="D124" s="362" t="s">
        <v>100</v>
      </c>
      <c r="E124" s="85">
        <f>+'Ark1'!D1030</f>
        <v>5</v>
      </c>
      <c r="F124" s="85" t="s">
        <v>444</v>
      </c>
      <c r="G124" s="85">
        <f>+IF(H124=0,"",'Ark1'!Q1030)</f>
        <v>20</v>
      </c>
      <c r="H124" s="361">
        <f>+'Ark1'!R1030</f>
        <v>49</v>
      </c>
      <c r="I124" s="27">
        <f>+IF(H124=0,"",'Ark1'!AE1030)</f>
        <v>25.520833333333329</v>
      </c>
      <c r="J124" s="27">
        <f>+IF(H124=0,"",'Ark1'!AF1030)</f>
        <v>26.937662420995217</v>
      </c>
      <c r="K124" s="26">
        <f>+IF(H124=0,"",'Ark1'!S1030)</f>
        <v>4.4693877551020424</v>
      </c>
      <c r="L124" s="305">
        <f>+IF(H124=0,"",'Ark1'!U1030)</f>
        <v>257.02653061224481</v>
      </c>
      <c r="M124" s="32">
        <f>+IF(H124=0,"",'Ark1'!W1030)</f>
        <v>100</v>
      </c>
      <c r="N124" s="32">
        <f>+IF(H124=0,"",'Ark1'!X1030)</f>
        <v>0</v>
      </c>
      <c r="O124" s="32">
        <f>+IF(H124=0,"",'Ark1'!AG1030)</f>
        <v>602.142857142857</v>
      </c>
      <c r="P124" s="32">
        <f>+IF(H124=0,"",'Ark1'!AH1030)</f>
        <v>0</v>
      </c>
      <c r="Q124" s="32">
        <f>+IF(H124=0,"",'Ark1'!AI1030)</f>
        <v>24.489795918367346</v>
      </c>
      <c r="R124" s="377">
        <f>+IF(H124=0,"",'Ark1'!AR1030)</f>
        <v>204.18367346938777</v>
      </c>
      <c r="S124" s="113">
        <f>+IF(H124=0,"",'Ark1'!AS1030)</f>
        <v>29.883477530690406</v>
      </c>
      <c r="T124" s="32">
        <f>+IF(H124=0,"",'Ark1'!Y1030)</f>
        <v>48.112329343965001</v>
      </c>
      <c r="U124" s="26">
        <f>+IF(H124=0,"",'Ark1'!Z1030)</f>
        <v>0.85956896688378515</v>
      </c>
      <c r="V124" s="305">
        <f t="shared" si="21"/>
        <v>426.85307574987286</v>
      </c>
      <c r="W124" s="32">
        <f t="shared" si="22"/>
        <v>32.128316326530602</v>
      </c>
      <c r="X124" s="27">
        <f t="shared" si="23"/>
        <v>2.4500000000000002</v>
      </c>
      <c r="Y124" s="247"/>
      <c r="Z124" s="250"/>
      <c r="AB124" s="27"/>
      <c r="AC124" s="26"/>
      <c r="AD124" s="251"/>
      <c r="AE124" s="85"/>
      <c r="AI124" s="85"/>
    </row>
    <row r="125" spans="1:35" ht="15.6">
      <c r="A125" s="247"/>
      <c r="B125" s="247">
        <f>+'Ark1'!C1031</f>
        <v>2024</v>
      </c>
      <c r="C125" s="85">
        <f>+'Ark1'!M1031</f>
        <v>8</v>
      </c>
      <c r="D125" s="362" t="s">
        <v>100</v>
      </c>
      <c r="E125" s="85">
        <f>+'Ark1'!D1031</f>
        <v>6</v>
      </c>
      <c r="F125" s="85" t="s">
        <v>584</v>
      </c>
      <c r="G125" s="85">
        <f>+IF(H125=0,"",'Ark1'!Q1031)</f>
        <v>13</v>
      </c>
      <c r="H125" s="361">
        <f>+'Ark1'!R1031</f>
        <v>18</v>
      </c>
      <c r="I125" s="27">
        <f>+IF(H125=0,"",'Ark1'!AE1031)</f>
        <v>20.224719101123597</v>
      </c>
      <c r="J125" s="27">
        <f>+IF(H125=0,"",'Ark1'!AF1031)</f>
        <v>21.885429681482879</v>
      </c>
      <c r="K125" s="26">
        <f>+IF(H125=0,"",'Ark1'!S1031)</f>
        <v>4.7777777777777777</v>
      </c>
      <c r="L125" s="305">
        <f>+IF(H125=0,"",'Ark1'!U1031)</f>
        <v>284.15555555555557</v>
      </c>
      <c r="M125" s="32">
        <f>+IF(H125=0,"",'Ark1'!W1031)</f>
        <v>100</v>
      </c>
      <c r="N125" s="32">
        <f>+IF(H125=0,"",'Ark1'!X1031)</f>
        <v>16.666666666666671</v>
      </c>
      <c r="O125" s="32">
        <f>+IF(H125=0,"",'Ark1'!AG1031)</f>
        <v>700.05555555555566</v>
      </c>
      <c r="P125" s="32">
        <f>+IF(H125=0,"",'Ark1'!AH1031)</f>
        <v>0</v>
      </c>
      <c r="Q125" s="32">
        <f>+IF(H125=0,"",'Ark1'!AI1031)</f>
        <v>44.44444444444445</v>
      </c>
      <c r="R125" s="377">
        <f>+IF(H125=0,"",'Ark1'!AR1031)</f>
        <v>207.61111111111111</v>
      </c>
      <c r="S125" s="113">
        <f>+IF(H125=0,"",'Ark1'!AS1031)</f>
        <v>31.18724494277167</v>
      </c>
      <c r="T125" s="32">
        <f>+IF(H125=0,"",'Ark1'!Y1031)</f>
        <v>63.023762910175591</v>
      </c>
      <c r="U125" s="26">
        <f>+IF(H125=0,"",'Ark1'!Z1031)</f>
        <v>0.91624569458170302</v>
      </c>
      <c r="V125" s="305">
        <f t="shared" si="21"/>
        <v>405.9042933100547</v>
      </c>
      <c r="W125" s="32">
        <f t="shared" si="22"/>
        <v>35.519444444444446</v>
      </c>
      <c r="X125" s="27">
        <f t="shared" si="23"/>
        <v>1.3846153846153846</v>
      </c>
      <c r="Y125" s="247"/>
      <c r="Z125" s="250"/>
      <c r="AB125" s="27"/>
      <c r="AC125" s="26"/>
      <c r="AD125" s="251"/>
      <c r="AE125" s="85"/>
      <c r="AI125" s="85"/>
    </row>
    <row r="126" spans="1:35" ht="15.6">
      <c r="A126" s="247"/>
      <c r="B126" s="247">
        <f>+'Ark1'!C1032</f>
        <v>2024</v>
      </c>
      <c r="C126" s="85">
        <f>+'Ark1'!M1032</f>
        <v>8</v>
      </c>
      <c r="D126" s="362" t="s">
        <v>100</v>
      </c>
      <c r="E126" s="85">
        <f>+'Ark1'!D1032</f>
        <v>7</v>
      </c>
      <c r="F126" s="85" t="s">
        <v>585</v>
      </c>
      <c r="G126" s="85">
        <f>+IF(H126=0,"",'Ark1'!Q1032)</f>
        <v>8</v>
      </c>
      <c r="H126" s="361">
        <f>+'Ark1'!R1032</f>
        <v>12</v>
      </c>
      <c r="I126" s="27">
        <f>+IF(H126=0,"",'Ark1'!AE1032)</f>
        <v>26.666666666666675</v>
      </c>
      <c r="J126" s="27">
        <f>+IF(H126=0,"",'Ark1'!AF1032)</f>
        <v>26.645765604367597</v>
      </c>
      <c r="K126" s="26">
        <f>+IF(H126=0,"",'Ark1'!S1032)</f>
        <v>5</v>
      </c>
      <c r="L126" s="305">
        <f>+IF(H126=0,"",'Ark1'!U1032)</f>
        <v>287.55</v>
      </c>
      <c r="M126" s="32">
        <f>+IF(H126=0,"",'Ark1'!W1032)</f>
        <v>100</v>
      </c>
      <c r="N126" s="32">
        <f>+IF(H126=0,"",'Ark1'!X1032)</f>
        <v>8.3333333333333357</v>
      </c>
      <c r="O126" s="32">
        <f>+IF(H126=0,"",'Ark1'!AG1032)</f>
        <v>608.33333333333348</v>
      </c>
      <c r="P126" s="32">
        <f>+IF(H126=0,"",'Ark1'!AH1032)</f>
        <v>0</v>
      </c>
      <c r="Q126" s="32">
        <f>+IF(H126=0,"",'Ark1'!AI1032)</f>
        <v>33.333333333333343</v>
      </c>
      <c r="R126" s="377">
        <f>+IF(H126=0,"",'Ark1'!AR1032)</f>
        <v>208.41666666666663</v>
      </c>
      <c r="S126" s="113">
        <f>+IF(H126=0,"",'Ark1'!AS1032)</f>
        <v>31.367969625053593</v>
      </c>
      <c r="T126" s="32">
        <f>+IF(H126=0,"",'Ark1'!Y1032)</f>
        <v>55.062532633361641</v>
      </c>
      <c r="U126" s="26">
        <f>+IF(H126=0,"",'Ark1'!Z1032)</f>
        <v>0.81649658092772603</v>
      </c>
      <c r="V126" s="305">
        <f t="shared" si="21"/>
        <v>472.68493150684918</v>
      </c>
      <c r="W126" s="32">
        <f t="shared" si="22"/>
        <v>35.943750000000001</v>
      </c>
      <c r="X126" s="27">
        <f t="shared" si="23"/>
        <v>1.5</v>
      </c>
      <c r="Y126" s="247"/>
      <c r="Z126" s="250"/>
      <c r="AB126" s="27"/>
      <c r="AC126" s="26"/>
      <c r="AD126" s="251"/>
      <c r="AE126" s="85"/>
      <c r="AI126" s="85"/>
    </row>
    <row r="127" spans="1:35" ht="15.6">
      <c r="A127" s="247"/>
      <c r="B127" s="247">
        <f>+'Ark1'!C1033</f>
        <v>2024</v>
      </c>
      <c r="C127" s="85">
        <f>+'Ark1'!M1033</f>
        <v>8</v>
      </c>
      <c r="D127" s="362" t="s">
        <v>100</v>
      </c>
      <c r="E127" s="85">
        <f>+'Ark1'!D1033</f>
        <v>8</v>
      </c>
      <c r="F127" s="85" t="s">
        <v>586</v>
      </c>
      <c r="G127" s="85">
        <f>+IF(H127=0,"",'Ark1'!Q1033)</f>
        <v>10</v>
      </c>
      <c r="H127" s="361">
        <f>+'Ark1'!R1033</f>
        <v>14</v>
      </c>
      <c r="I127" s="27">
        <f>+IF(H127=0,"",'Ark1'!AE1033)</f>
        <v>8.5365853658536608</v>
      </c>
      <c r="J127" s="27">
        <f>+IF(H127=0,"",'Ark1'!AF1033)</f>
        <v>8.5276172628668228</v>
      </c>
      <c r="K127" s="26">
        <f>+IF(H127=0,"",'Ark1'!S1033)</f>
        <v>4.4285714285714306</v>
      </c>
      <c r="L127" s="305">
        <f>+IF(H127=0,"",'Ark1'!U1033)</f>
        <v>252.87857142857152</v>
      </c>
      <c r="M127" s="32">
        <f>+IF(H127=0,"",'Ark1'!W1033)</f>
        <v>100</v>
      </c>
      <c r="N127" s="32">
        <f>+IF(H127=0,"",'Ark1'!X1033)</f>
        <v>7.1428571428571441</v>
      </c>
      <c r="O127" s="32">
        <f>+IF(H127=0,"",'Ark1'!AG1033)</f>
        <v>736.142857142857</v>
      </c>
      <c r="P127" s="32">
        <f>+IF(H127=0,"",'Ark1'!AH1033)</f>
        <v>0</v>
      </c>
      <c r="Q127" s="32">
        <f>+IF(H127=0,"",'Ark1'!AI1033)</f>
        <v>35.714285714285722</v>
      </c>
      <c r="R127" s="377">
        <f>+IF(H127=0,"",'Ark1'!AR1033)</f>
        <v>203.92857142857139</v>
      </c>
      <c r="S127" s="113">
        <f>+IF(H127=0,"",'Ark1'!AS1033)</f>
        <v>29.18912088315156</v>
      </c>
      <c r="T127" s="32">
        <f>+IF(H127=0,"",'Ark1'!Y1033)</f>
        <v>71.191353593892245</v>
      </c>
      <c r="U127" s="26">
        <f>+IF(H127=0,"",'Ark1'!Z1033)</f>
        <v>1.4982983545287869</v>
      </c>
      <c r="V127" s="305">
        <f t="shared" si="21"/>
        <v>343.51833883174868</v>
      </c>
      <c r="W127" s="32">
        <f t="shared" si="22"/>
        <v>31.60982142857144</v>
      </c>
      <c r="X127" s="27">
        <f t="shared" si="23"/>
        <v>1.4</v>
      </c>
      <c r="Y127" s="247"/>
      <c r="Z127" s="250"/>
      <c r="AB127" s="27"/>
      <c r="AC127" s="26"/>
      <c r="AD127" s="251"/>
      <c r="AE127" s="85"/>
      <c r="AI127" s="85"/>
    </row>
    <row r="128" spans="1:35" ht="15.6">
      <c r="A128" s="247"/>
      <c r="B128" s="247">
        <f>+'Ark1'!C1034</f>
        <v>2024</v>
      </c>
      <c r="C128" s="85">
        <f>+'Ark1'!M1034</f>
        <v>8</v>
      </c>
      <c r="D128" s="362" t="s">
        <v>100</v>
      </c>
      <c r="E128" s="85">
        <f>+'Ark1'!D1034</f>
        <v>9</v>
      </c>
      <c r="F128" s="85" t="s">
        <v>587</v>
      </c>
      <c r="G128" s="85">
        <f>+IF(H128=0,"",'Ark1'!Q1034)</f>
        <v>14</v>
      </c>
      <c r="H128" s="361">
        <f>+'Ark1'!R1034</f>
        <v>25</v>
      </c>
      <c r="I128" s="27">
        <f>+IF(H128=0,"",'Ark1'!AE1034)</f>
        <v>11.467889908256883</v>
      </c>
      <c r="J128" s="27">
        <f>+IF(H128=0,"",'Ark1'!AF1034)</f>
        <v>12.788385928992149</v>
      </c>
      <c r="K128" s="26">
        <f>+IF(H128=0,"",'Ark1'!S1034)</f>
        <v>4.5999999999999996</v>
      </c>
      <c r="L128" s="305">
        <f>+IF(H128=0,"",'Ark1'!U1034)</f>
        <v>275.82400000000001</v>
      </c>
      <c r="M128" s="32">
        <f>+IF(H128=0,"",'Ark1'!W1034)</f>
        <v>100</v>
      </c>
      <c r="N128" s="32">
        <f>+IF(H128=0,"",'Ark1'!X1034)</f>
        <v>0</v>
      </c>
      <c r="O128" s="32">
        <f>+IF(H128=0,"",'Ark1'!AG1034)</f>
        <v>673.76</v>
      </c>
      <c r="P128" s="32">
        <f>+IF(H128=0,"",'Ark1'!AH1034)</f>
        <v>0</v>
      </c>
      <c r="Q128" s="32">
        <f>+IF(H128=0,"",'Ark1'!AI1034)</f>
        <v>52</v>
      </c>
      <c r="R128" s="377">
        <f>+IF(H128=0,"",'Ark1'!AR1034)</f>
        <v>208.92</v>
      </c>
      <c r="S128" s="113">
        <f>+IF(H128=0,"",'Ark1'!AS1034)</f>
        <v>30.244031470213432</v>
      </c>
      <c r="T128" s="32">
        <f>+IF(H128=0,"",'Ark1'!Y1034)</f>
        <v>36.809621350945726</v>
      </c>
      <c r="U128" s="26">
        <f>+IF(H128=0,"",'Ark1'!Z1034)</f>
        <v>1.0954451150103341</v>
      </c>
      <c r="V128" s="305">
        <f t="shared" si="21"/>
        <v>409.3801947280931</v>
      </c>
      <c r="W128" s="32">
        <f t="shared" si="22"/>
        <v>34.478000000000002</v>
      </c>
      <c r="X128" s="27">
        <f t="shared" si="23"/>
        <v>1.7857142857142858</v>
      </c>
      <c r="Y128" s="247"/>
      <c r="Z128" s="250"/>
      <c r="AB128" s="27"/>
      <c r="AC128" s="26"/>
      <c r="AD128" s="251"/>
      <c r="AE128" s="85"/>
      <c r="AI128" s="85"/>
    </row>
    <row r="129" spans="1:35" ht="15.6">
      <c r="A129" s="247"/>
      <c r="B129" s="247">
        <f>+'Ark1'!C1035</f>
        <v>2024</v>
      </c>
      <c r="C129" s="85">
        <f>+'Ark1'!M1035</f>
        <v>8</v>
      </c>
      <c r="D129" s="362" t="s">
        <v>100</v>
      </c>
      <c r="E129" s="85">
        <f>+'Ark1'!D1035</f>
        <v>10</v>
      </c>
      <c r="F129" s="85" t="s">
        <v>588</v>
      </c>
      <c r="G129" s="85">
        <f>+IF(H129=0,"",'Ark1'!Q1035)</f>
        <v>21</v>
      </c>
      <c r="H129" s="361">
        <f>+'Ark1'!R1035</f>
        <v>35</v>
      </c>
      <c r="I129" s="27">
        <f>+IF(H129=0,"",'Ark1'!AE1035)</f>
        <v>13.307984790874528</v>
      </c>
      <c r="J129" s="27">
        <f>+IF(H129=0,"",'Ark1'!AF1035)</f>
        <v>15.21578556887434</v>
      </c>
      <c r="K129" s="26">
        <f>+IF(H129=0,"",'Ark1'!S1035)</f>
        <v>4.5714285714285694</v>
      </c>
      <c r="L129" s="305">
        <f>+IF(H129=0,"",'Ark1'!U1035)</f>
        <v>265.44285714285706</v>
      </c>
      <c r="M129" s="32">
        <f>+IF(H129=0,"",'Ark1'!W1035)</f>
        <v>100</v>
      </c>
      <c r="N129" s="32">
        <f>+IF(H129=0,"",'Ark1'!X1035)</f>
        <v>11.428571428571431</v>
      </c>
      <c r="O129" s="32">
        <f>+IF(H129=0,"",'Ark1'!AG1035)</f>
        <v>744.9142857142856</v>
      </c>
      <c r="P129" s="32">
        <f>+IF(H129=0,"",'Ark1'!AH1035)</f>
        <v>0</v>
      </c>
      <c r="Q129" s="32">
        <f>+IF(H129=0,"",'Ark1'!AI1035)</f>
        <v>34.285714285714278</v>
      </c>
      <c r="R129" s="377">
        <f>+IF(H129=0,"",'Ark1'!AR1035)</f>
        <v>204.37142857142859</v>
      </c>
      <c r="S129" s="113">
        <f>+IF(H129=0,"",'Ark1'!AS1035)</f>
        <v>30.158878700244159</v>
      </c>
      <c r="T129" s="32">
        <f>+IF(H129=0,"",'Ark1'!Y1035)</f>
        <v>76.450007140854879</v>
      </c>
      <c r="U129" s="26">
        <f>+IF(H129=0,"",'Ark1'!Z1035)</f>
        <v>0.54958240176204087</v>
      </c>
      <c r="V129" s="305">
        <f t="shared" si="21"/>
        <v>356.3401350107394</v>
      </c>
      <c r="W129" s="32">
        <f t="shared" si="22"/>
        <v>33.180357142857133</v>
      </c>
      <c r="X129" s="27">
        <f t="shared" si="23"/>
        <v>1.6666666666666667</v>
      </c>
      <c r="Y129" s="247"/>
      <c r="Z129" s="250"/>
      <c r="AB129" s="27"/>
      <c r="AC129" s="26"/>
      <c r="AD129" s="251"/>
      <c r="AE129" s="85"/>
      <c r="AI129" s="85"/>
    </row>
    <row r="130" spans="1:35" ht="15.6">
      <c r="A130" s="247"/>
      <c r="B130" s="247">
        <f>+'Ark1'!C1036</f>
        <v>2024</v>
      </c>
      <c r="C130" s="85">
        <f>+'Ark1'!M1036</f>
        <v>8</v>
      </c>
      <c r="D130" s="362" t="s">
        <v>100</v>
      </c>
      <c r="E130" s="85">
        <f>+'Ark1'!D1036</f>
        <v>11</v>
      </c>
      <c r="F130" s="85" t="s">
        <v>589</v>
      </c>
      <c r="G130" s="85">
        <f>+IF(H130=0,"",'Ark1'!Q1036)</f>
        <v>25</v>
      </c>
      <c r="H130" s="361">
        <f>+'Ark1'!R1036</f>
        <v>50</v>
      </c>
      <c r="I130" s="27">
        <f>+IF(H130=0,"",'Ark1'!AE1036)</f>
        <v>18.867924528301881</v>
      </c>
      <c r="J130" s="27">
        <f>+IF(H130=0,"",'Ark1'!AF1036)</f>
        <v>21.850836734945553</v>
      </c>
      <c r="K130" s="26">
        <f>+IF(H130=0,"",'Ark1'!S1036)</f>
        <v>4.8600000000000003</v>
      </c>
      <c r="L130" s="305">
        <f>+IF(H130=0,"",'Ark1'!U1036)</f>
        <v>283.49799999999993</v>
      </c>
      <c r="M130" s="32">
        <f>+IF(H130=0,"",'Ark1'!W1036)</f>
        <v>100</v>
      </c>
      <c r="N130" s="32">
        <f>+IF(H130=0,"",'Ark1'!X1036)</f>
        <v>10</v>
      </c>
      <c r="O130" s="32">
        <f>+IF(H130=0,"",'Ark1'!AG1036)</f>
        <v>666.78</v>
      </c>
      <c r="P130" s="32">
        <f>+IF(H130=0,"",'Ark1'!AH1036)</f>
        <v>0</v>
      </c>
      <c r="Q130" s="32">
        <f>+IF(H130=0,"",'Ark1'!AI1036)</f>
        <v>44</v>
      </c>
      <c r="R130" s="377">
        <f>+IF(H130=0,"",'Ark1'!AR1036)</f>
        <v>209.02000000000004</v>
      </c>
      <c r="S130" s="113">
        <f>+IF(H130=0,"",'Ark1'!AS1036)</f>
        <v>30.725741265572498</v>
      </c>
      <c r="T130" s="32">
        <f>+IF(H130=0,"",'Ark1'!Y1036)</f>
        <v>54.16493880731381</v>
      </c>
      <c r="U130" s="26">
        <f>+IF(H130=0,"",'Ark1'!Z1036)</f>
        <v>0.97999999999999987</v>
      </c>
      <c r="V130" s="305">
        <f t="shared" si="21"/>
        <v>425.17472029754936</v>
      </c>
      <c r="W130" s="32">
        <f t="shared" si="22"/>
        <v>35.437249999999992</v>
      </c>
      <c r="X130" s="27">
        <f t="shared" si="23"/>
        <v>2</v>
      </c>
      <c r="Y130" s="247"/>
      <c r="Z130" s="250"/>
      <c r="AB130" s="27"/>
      <c r="AC130" s="26"/>
      <c r="AD130" s="251"/>
      <c r="AE130" s="85"/>
      <c r="AI130" s="85"/>
    </row>
    <row r="131" spans="1:35" ht="19.5" customHeight="1">
      <c r="A131" s="247"/>
      <c r="B131" s="247">
        <f>+'Ark1'!C1037</f>
        <v>2024</v>
      </c>
      <c r="C131" s="85">
        <f>+'Ark1'!M1037</f>
        <v>8</v>
      </c>
      <c r="D131" s="362" t="s">
        <v>100</v>
      </c>
      <c r="E131" s="85">
        <f>+'Ark1'!D1037</f>
        <v>12</v>
      </c>
      <c r="F131" s="85" t="s">
        <v>590</v>
      </c>
      <c r="G131" s="85">
        <f>+IF(H131=0,"",'Ark1'!Q1037)</f>
        <v>4</v>
      </c>
      <c r="H131" s="361">
        <f>+'Ark1'!R1037</f>
        <v>4</v>
      </c>
      <c r="I131" s="27">
        <f>+IF(H131=0,"",'Ark1'!AE1037)</f>
        <v>9.3023255813953512</v>
      </c>
      <c r="J131" s="27">
        <f>+IF(H131=0,"",'Ark1'!AF1037)</f>
        <v>11.366003267630395</v>
      </c>
      <c r="K131" s="26">
        <f>+IF(H131=0,"",'Ark1'!S1037)</f>
        <v>4.75</v>
      </c>
      <c r="L131" s="305">
        <f>+IF(H131=0,"",'Ark1'!U1037)</f>
        <v>297.39999999999998</v>
      </c>
      <c r="M131" s="32">
        <f>+IF(H131=0,"",'Ark1'!W1037)</f>
        <v>100</v>
      </c>
      <c r="N131" s="32">
        <f>+IF(H131=0,"",'Ark1'!X1037)</f>
        <v>25</v>
      </c>
      <c r="O131" s="32">
        <f>+IF(H131=0,"",'Ark1'!AG1037)</f>
        <v>766</v>
      </c>
      <c r="P131" s="32">
        <f>+IF(H131=0,"",'Ark1'!AH1037)</f>
        <v>0</v>
      </c>
      <c r="Q131" s="32">
        <f>+IF(H131=0,"",'Ark1'!AI1037)</f>
        <v>25</v>
      </c>
      <c r="R131" s="377">
        <f>+IF(H131=0,"",'Ark1'!AR1037)</f>
        <v>211.5</v>
      </c>
      <c r="S131" s="113">
        <f>+IF(H131=0,"",'Ark1'!AS1037)</f>
        <v>30.932303799445631</v>
      </c>
      <c r="T131" s="32">
        <f>+IF(H131=0,"",'Ark1'!Y1037)</f>
        <v>69.816294659628113</v>
      </c>
      <c r="U131" s="26">
        <f>+IF(H131=0,"",'Ark1'!Z1037)</f>
        <v>0.82915619758885006</v>
      </c>
      <c r="V131" s="305">
        <f t="shared" si="21"/>
        <v>388.25065274151439</v>
      </c>
      <c r="W131" s="32">
        <f t="shared" si="22"/>
        <v>37.174999999999997</v>
      </c>
      <c r="X131" s="27">
        <f t="shared" si="23"/>
        <v>1</v>
      </c>
      <c r="Y131" s="247"/>
      <c r="Z131" s="250"/>
      <c r="AB131" s="27"/>
      <c r="AC131" s="26"/>
      <c r="AD131" s="251"/>
      <c r="AE131" s="85"/>
      <c r="AI131" s="85"/>
    </row>
    <row r="132" spans="1:35" ht="15.6">
      <c r="A132" s="247"/>
      <c r="B132" s="247"/>
      <c r="C132" s="247"/>
      <c r="D132" s="247"/>
      <c r="E132" s="247"/>
      <c r="F132" s="247"/>
      <c r="G132" s="247"/>
      <c r="H132" s="247"/>
      <c r="I132" s="248"/>
      <c r="J132" s="248"/>
      <c r="K132" s="247"/>
      <c r="L132" s="247"/>
      <c r="M132" s="249"/>
      <c r="N132" s="249"/>
      <c r="O132" s="247"/>
      <c r="P132" s="249"/>
      <c r="Q132" s="249"/>
      <c r="R132" s="249"/>
      <c r="S132" s="249"/>
      <c r="T132" s="249"/>
      <c r="U132" s="247"/>
      <c r="V132" s="247"/>
      <c r="W132" s="249"/>
      <c r="X132" s="248"/>
      <c r="Y132" s="247"/>
      <c r="Z132" s="250"/>
      <c r="AB132" s="27"/>
      <c r="AC132" s="26"/>
      <c r="AD132" s="251"/>
      <c r="AE132" s="85"/>
      <c r="AI132" s="85"/>
    </row>
    <row r="133" spans="1:35" ht="22.8">
      <c r="A133" s="265" t="s">
        <v>626</v>
      </c>
      <c r="B133" s="247"/>
      <c r="C133" s="247"/>
      <c r="D133" s="346" t="str">
        <f>+D135</f>
        <v>3+</v>
      </c>
      <c r="E133" s="247"/>
      <c r="F133" s="247"/>
      <c r="G133" s="247"/>
      <c r="H133" s="212">
        <f>SUM(H135:H146)</f>
        <v>146</v>
      </c>
      <c r="I133" s="248"/>
      <c r="J133" s="248"/>
      <c r="K133" s="247"/>
      <c r="L133" s="273">
        <f>+Fettgruppe!N18</f>
        <v>273.69246575342459</v>
      </c>
      <c r="M133" s="249"/>
      <c r="N133" s="249"/>
      <c r="O133" s="247"/>
      <c r="P133" s="249"/>
      <c r="Q133" s="249"/>
      <c r="R133" s="249"/>
      <c r="S133" s="249"/>
      <c r="T133" s="249"/>
      <c r="U133" s="247"/>
      <c r="V133" s="273">
        <f>+Fettgruppe!X18</f>
        <v>396.05799876494808</v>
      </c>
      <c r="W133" s="266" t="s">
        <v>624</v>
      </c>
      <c r="X133" s="264"/>
      <c r="Y133" s="247"/>
      <c r="Z133" s="250"/>
      <c r="AB133" s="27"/>
      <c r="AC133" s="26"/>
      <c r="AD133" s="251"/>
      <c r="AE133" s="85"/>
      <c r="AI133" s="85"/>
    </row>
    <row r="134" spans="1:35" ht="16.5" customHeight="1">
      <c r="A134" s="247"/>
      <c r="B134" s="247"/>
      <c r="C134" s="247"/>
      <c r="D134" s="346"/>
      <c r="E134" s="247"/>
      <c r="F134" s="247"/>
      <c r="G134" s="247"/>
      <c r="H134" s="247"/>
      <c r="I134" s="247"/>
      <c r="J134" s="247"/>
      <c r="K134" s="247"/>
      <c r="L134" s="247"/>
      <c r="M134" s="249"/>
      <c r="N134" s="249"/>
      <c r="O134" s="247"/>
      <c r="P134" s="249"/>
      <c r="Q134" s="249"/>
      <c r="R134" s="249"/>
      <c r="S134" s="249"/>
      <c r="T134" s="249"/>
      <c r="U134" s="247"/>
      <c r="V134" s="247"/>
      <c r="W134" s="249"/>
      <c r="X134" s="264" t="s">
        <v>4</v>
      </c>
      <c r="Y134" s="247"/>
      <c r="Z134" s="250"/>
      <c r="AB134" s="27"/>
      <c r="AC134" s="26"/>
      <c r="AD134" s="251"/>
      <c r="AE134" s="85"/>
      <c r="AI134" s="85"/>
    </row>
    <row r="135" spans="1:35" ht="15.6">
      <c r="A135" s="247"/>
      <c r="B135" s="247">
        <f>+'Ark1'!C1038</f>
        <v>2024</v>
      </c>
      <c r="C135" s="267">
        <f>+'Ark1'!M1038</f>
        <v>9</v>
      </c>
      <c r="D135" s="267" t="s">
        <v>101</v>
      </c>
      <c r="E135" s="267">
        <f>+'Ark1'!D1038</f>
        <v>1</v>
      </c>
      <c r="F135" s="267" t="s">
        <v>580</v>
      </c>
      <c r="G135" s="267">
        <f>+IF(H135=0,"",'Ark1'!Q1038)</f>
        <v>7</v>
      </c>
      <c r="H135" s="361">
        <f>+'Ark1'!R1038</f>
        <v>9</v>
      </c>
      <c r="I135" s="268">
        <f>+IF(H135=0,"",'Ark1'!AE1038)</f>
        <v>12.162162162162163</v>
      </c>
      <c r="J135" s="268">
        <f>+IF(H135=0,"",'Ark1'!AF1038)</f>
        <v>13.19898813624957</v>
      </c>
      <c r="K135" s="269">
        <f>+IF(H135=0,"",'Ark1'!S1038)</f>
        <v>4.4444444444444446</v>
      </c>
      <c r="L135" s="305">
        <f>+IF(H135=0,"",'Ark1'!U1038)</f>
        <v>291.61111111111114</v>
      </c>
      <c r="M135" s="270">
        <f>+IF(H135=0,"",'Ark1'!W1038)</f>
        <v>100</v>
      </c>
      <c r="N135" s="270">
        <f>+IF(H135=0,"",'Ark1'!X1038)</f>
        <v>22.222222222222225</v>
      </c>
      <c r="O135" s="270">
        <f>+IF(H135=0,"",'Ark1'!AG1038)</f>
        <v>759.44444444444446</v>
      </c>
      <c r="P135" s="270">
        <f>+IF(H135=0,"",'Ark1'!AH1038)</f>
        <v>0</v>
      </c>
      <c r="Q135" s="270">
        <f>+IF(H135=0,"",'Ark1'!AI1038)</f>
        <v>22.222222222222225</v>
      </c>
      <c r="R135" s="377">
        <f>+IF(H135=0,"",'Ark1'!AR1038)</f>
        <v>211</v>
      </c>
      <c r="S135" s="113">
        <f>+IF(H135=0,"",'Ark1'!AS1038)</f>
        <v>30.289895828248302</v>
      </c>
      <c r="T135" s="270">
        <f>+IF(H135=0,"",'Ark1'!Y1038)</f>
        <v>77.51108084861805</v>
      </c>
      <c r="U135" s="269">
        <f>+IF(H135=0,"",'Ark1'!Z1038)</f>
        <v>0.68493488921877355</v>
      </c>
      <c r="V135" s="305">
        <f t="shared" ref="V135:V146" si="24">+IF(H135=0,"",1000*L135/O135)</f>
        <v>383.97951719092907</v>
      </c>
      <c r="W135" s="270">
        <f t="shared" ref="W135:W146" si="25">+IF(H135=0,"",L135/C135)</f>
        <v>32.401234567901241</v>
      </c>
      <c r="X135" s="268">
        <f t="shared" ref="X135:X146" si="26">+IF(H135=0,"",H135/G135)</f>
        <v>1.2857142857142858</v>
      </c>
      <c r="Y135" s="247"/>
      <c r="Z135" s="250"/>
      <c r="AB135" s="27"/>
      <c r="AC135" s="26"/>
      <c r="AD135" s="251"/>
      <c r="AE135" s="85"/>
      <c r="AI135" s="85"/>
    </row>
    <row r="136" spans="1:35" ht="15.6">
      <c r="A136" s="247"/>
      <c r="B136" s="247">
        <f>+'Ark1'!C1039</f>
        <v>2024</v>
      </c>
      <c r="C136" s="267">
        <f>+'Ark1'!M1039</f>
        <v>9</v>
      </c>
      <c r="D136" s="267" t="s">
        <v>101</v>
      </c>
      <c r="E136" s="267">
        <f>+'Ark1'!D1039</f>
        <v>2</v>
      </c>
      <c r="F136" s="267" t="s">
        <v>581</v>
      </c>
      <c r="G136" s="267">
        <f>+IF(H136=0,"",'Ark1'!Q1039)</f>
        <v>3</v>
      </c>
      <c r="H136" s="361">
        <f>+'Ark1'!R1039</f>
        <v>3</v>
      </c>
      <c r="I136" s="268">
        <f>+IF(H136=0,"",'Ark1'!AE1039)</f>
        <v>5.7692307692307692</v>
      </c>
      <c r="J136" s="268">
        <f>+IF(H136=0,"",'Ark1'!AF1039)</f>
        <v>5.8081070495040015</v>
      </c>
      <c r="K136" s="269">
        <f>+IF(H136=0,"",'Ark1'!S1039)</f>
        <v>4.3333333333333321</v>
      </c>
      <c r="L136" s="305">
        <f>+IF(H136=0,"",'Ark1'!U1039)</f>
        <v>242.2</v>
      </c>
      <c r="M136" s="270">
        <f>+IF(H136=0,"",'Ark1'!W1039)</f>
        <v>100</v>
      </c>
      <c r="N136" s="270">
        <f>+IF(H136=0,"",'Ark1'!X1039)</f>
        <v>0</v>
      </c>
      <c r="O136" s="270">
        <f>+IF(H136=0,"",'Ark1'!AG1039)</f>
        <v>665</v>
      </c>
      <c r="P136" s="270">
        <f>+IF(H136=0,"",'Ark1'!AH1039)</f>
        <v>0</v>
      </c>
      <c r="Q136" s="270">
        <f>+IF(H136=0,"",'Ark1'!AI1039)</f>
        <v>0</v>
      </c>
      <c r="R136" s="377">
        <f>+IF(H136=0,"",'Ark1'!AR1039)</f>
        <v>198</v>
      </c>
      <c r="S136" s="113">
        <f>+IF(H136=0,"",'Ark1'!AS1039)</f>
        <v>30.441597361646124</v>
      </c>
      <c r="T136" s="270">
        <f>+IF(H136=0,"",'Ark1'!Y1039)</f>
        <v>69.175766469672467</v>
      </c>
      <c r="U136" s="269">
        <f>+IF(H136=0,"",'Ark1'!Z1039)</f>
        <v>0.94280904158206436</v>
      </c>
      <c r="V136" s="305">
        <f t="shared" si="24"/>
        <v>364.21052631578948</v>
      </c>
      <c r="W136" s="270">
        <f t="shared" si="25"/>
        <v>26.911111111111111</v>
      </c>
      <c r="X136" s="268">
        <f t="shared" si="26"/>
        <v>1</v>
      </c>
      <c r="Y136" s="247"/>
      <c r="Z136" s="250"/>
      <c r="AB136" s="27"/>
      <c r="AC136" s="26"/>
      <c r="AD136" s="251"/>
      <c r="AE136" s="85"/>
      <c r="AI136" s="85"/>
    </row>
    <row r="137" spans="1:35" ht="15.6">
      <c r="A137" s="247"/>
      <c r="B137" s="247">
        <f>+'Ark1'!C1040</f>
        <v>2024</v>
      </c>
      <c r="C137" s="267">
        <f>+'Ark1'!M1040</f>
        <v>9</v>
      </c>
      <c r="D137" s="267" t="s">
        <v>101</v>
      </c>
      <c r="E137" s="267">
        <f>+'Ark1'!D1040</f>
        <v>3</v>
      </c>
      <c r="F137" s="267" t="s">
        <v>582</v>
      </c>
      <c r="G137" s="267">
        <f>+IF(H137=0,"",'Ark1'!Q1040)</f>
        <v>6</v>
      </c>
      <c r="H137" s="361">
        <f>+'Ark1'!R1040</f>
        <v>9</v>
      </c>
      <c r="I137" s="268">
        <f>+IF(H137=0,"",'Ark1'!AE1040)</f>
        <v>13.043478260869565</v>
      </c>
      <c r="J137" s="268">
        <f>+IF(H137=0,"",'Ark1'!AF1040)</f>
        <v>14.47216485321966</v>
      </c>
      <c r="K137" s="269">
        <f>+IF(H137=0,"",'Ark1'!S1040)</f>
        <v>5.1111111111111116</v>
      </c>
      <c r="L137" s="305">
        <f>+IF(H137=0,"",'Ark1'!U1040)</f>
        <v>243.7</v>
      </c>
      <c r="M137" s="270">
        <f>+IF(H137=0,"",'Ark1'!W1040)</f>
        <v>100</v>
      </c>
      <c r="N137" s="270">
        <f>+IF(H137=0,"",'Ark1'!X1040)</f>
        <v>0</v>
      </c>
      <c r="O137" s="270">
        <f>+IF(H137=0,"",'Ark1'!AG1040)</f>
        <v>660.5</v>
      </c>
      <c r="P137" s="270">
        <f>+IF(H137=0,"",'Ark1'!AH1040)</f>
        <v>0</v>
      </c>
      <c r="Q137" s="270">
        <f>+IF(H137=0,"",'Ark1'!AI1040)</f>
        <v>44.44444444444445</v>
      </c>
      <c r="R137" s="377">
        <f>+IF(H137=0,"",'Ark1'!AR1040)</f>
        <v>193.375</v>
      </c>
      <c r="S137" s="113">
        <f>+IF(H137=0,"",'Ark1'!AS1040)</f>
        <v>31.828399846850292</v>
      </c>
      <c r="T137" s="270">
        <f>+IF(H137=0,"",'Ark1'!Y1040)</f>
        <v>69.704072892319346</v>
      </c>
      <c r="U137" s="269">
        <f>+IF(H137=0,"",'Ark1'!Z1040)</f>
        <v>0.87488976377909355</v>
      </c>
      <c r="V137" s="305">
        <f t="shared" si="24"/>
        <v>368.96290688872068</v>
      </c>
      <c r="W137" s="270">
        <f t="shared" si="25"/>
        <v>27.077777777777776</v>
      </c>
      <c r="X137" s="268">
        <f t="shared" si="26"/>
        <v>1.5</v>
      </c>
      <c r="Y137" s="247"/>
      <c r="Z137" s="250"/>
      <c r="AB137" s="27"/>
      <c r="AC137" s="26"/>
      <c r="AD137" s="251"/>
      <c r="AE137" s="85"/>
      <c r="AI137" s="85"/>
    </row>
    <row r="138" spans="1:35" ht="15.6">
      <c r="A138" s="247"/>
      <c r="B138" s="247">
        <f>+'Ark1'!C1041</f>
        <v>2024</v>
      </c>
      <c r="C138" s="267">
        <f>+'Ark1'!M1041</f>
        <v>9</v>
      </c>
      <c r="D138" s="267" t="s">
        <v>101</v>
      </c>
      <c r="E138" s="267">
        <f>+'Ark1'!D1041</f>
        <v>4</v>
      </c>
      <c r="F138" s="267" t="s">
        <v>583</v>
      </c>
      <c r="G138" s="267">
        <f>+IF(H138=0,"",'Ark1'!Q1041)</f>
        <v>11</v>
      </c>
      <c r="H138" s="361">
        <f>+'Ark1'!R1041</f>
        <v>19</v>
      </c>
      <c r="I138" s="268">
        <f>+IF(H138=0,"",'Ark1'!AE1041)</f>
        <v>12.837837837837837</v>
      </c>
      <c r="J138" s="268">
        <f>+IF(H138=0,"",'Ark1'!AF1041)</f>
        <v>14.869461309743713</v>
      </c>
      <c r="K138" s="269">
        <f>+IF(H138=0,"",'Ark1'!S1041)</f>
        <v>5</v>
      </c>
      <c r="L138" s="305">
        <f>+IF(H138=0,"",'Ark1'!U1041)</f>
        <v>307.16315789473674</v>
      </c>
      <c r="M138" s="270">
        <f>+IF(H138=0,"",'Ark1'!W1041)</f>
        <v>100</v>
      </c>
      <c r="N138" s="270">
        <f>+IF(H138=0,"",'Ark1'!X1041)</f>
        <v>31.578947368421055</v>
      </c>
      <c r="O138" s="270">
        <f>+IF(H138=0,"",'Ark1'!AG1041)</f>
        <v>738.73684210526301</v>
      </c>
      <c r="P138" s="270">
        <f>+IF(H138=0,"",'Ark1'!AH1041)</f>
        <v>0</v>
      </c>
      <c r="Q138" s="270">
        <f>+IF(H138=0,"",'Ark1'!AI1041)</f>
        <v>26.315789473684205</v>
      </c>
      <c r="R138" s="377">
        <f>+IF(H138=0,"",'Ark1'!AR1041)</f>
        <v>211.57894736842101</v>
      </c>
      <c r="S138" s="113">
        <f>+IF(H138=0,"",'Ark1'!AS1041)</f>
        <v>32.10189077448738</v>
      </c>
      <c r="T138" s="270">
        <f>+IF(H138=0,"",'Ark1'!Y1041)</f>
        <v>56.946273946093477</v>
      </c>
      <c r="U138" s="269">
        <f>+IF(H138=0,"",'Ark1'!Z1041)</f>
        <v>0.64888568452305029</v>
      </c>
      <c r="V138" s="305">
        <f t="shared" si="24"/>
        <v>415.79509831860923</v>
      </c>
      <c r="W138" s="270">
        <f t="shared" si="25"/>
        <v>34.129239766081859</v>
      </c>
      <c r="X138" s="268">
        <f t="shared" si="26"/>
        <v>1.7272727272727273</v>
      </c>
      <c r="Y138" s="247"/>
      <c r="Z138" s="250"/>
      <c r="AB138" s="27"/>
      <c r="AC138" s="26"/>
      <c r="AD138" s="251"/>
      <c r="AE138" s="85"/>
      <c r="AI138" s="85"/>
    </row>
    <row r="139" spans="1:35" ht="15.6">
      <c r="A139" s="247"/>
      <c r="B139" s="247">
        <f>+'Ark1'!C1042</f>
        <v>2024</v>
      </c>
      <c r="C139" s="267">
        <f>+'Ark1'!M1042</f>
        <v>9</v>
      </c>
      <c r="D139" s="267" t="s">
        <v>101</v>
      </c>
      <c r="E139" s="267">
        <f>+'Ark1'!D1042</f>
        <v>5</v>
      </c>
      <c r="F139" s="267" t="s">
        <v>444</v>
      </c>
      <c r="G139" s="267">
        <f>+IF(H139=0,"",'Ark1'!Q1042)</f>
        <v>17</v>
      </c>
      <c r="H139" s="361">
        <f>+'Ark1'!R1042</f>
        <v>30</v>
      </c>
      <c r="I139" s="268">
        <f>+IF(H139=0,"",'Ark1'!AE1042)</f>
        <v>15.625</v>
      </c>
      <c r="J139" s="268">
        <f>+IF(H139=0,"",'Ark1'!AF1042)</f>
        <v>17.337739420578139</v>
      </c>
      <c r="K139" s="269">
        <f>+IF(H139=0,"",'Ark1'!S1042)</f>
        <v>5.2666666666666648</v>
      </c>
      <c r="L139" s="305">
        <f>+IF(H139=0,"",'Ark1'!U1042)</f>
        <v>270.2</v>
      </c>
      <c r="M139" s="270">
        <f>+IF(H139=0,"",'Ark1'!W1042)</f>
        <v>100</v>
      </c>
      <c r="N139" s="270">
        <f>+IF(H139=0,"",'Ark1'!X1042)</f>
        <v>0</v>
      </c>
      <c r="O139" s="270">
        <f>+IF(H139=0,"",'Ark1'!AG1042)</f>
        <v>650.83333333333348</v>
      </c>
      <c r="P139" s="270">
        <f>+IF(H139=0,"",'Ark1'!AH1042)</f>
        <v>0</v>
      </c>
      <c r="Q139" s="270">
        <f>+IF(H139=0,"",'Ark1'!AI1042)</f>
        <v>50</v>
      </c>
      <c r="R139" s="377">
        <f>+IF(H139=0,"",'Ark1'!AR1042)</f>
        <v>202.26666666666671</v>
      </c>
      <c r="S139" s="113">
        <f>+IF(H139=0,"",'Ark1'!AS1042)</f>
        <v>32.354410234636795</v>
      </c>
      <c r="T139" s="270">
        <f>+IF(H139=0,"",'Ark1'!Y1042)</f>
        <v>48.463601461990912</v>
      </c>
      <c r="U139" s="269">
        <f>+IF(H139=0,"",'Ark1'!Z1042)</f>
        <v>1.093414631123782</v>
      </c>
      <c r="V139" s="305">
        <f t="shared" si="24"/>
        <v>415.16005121638915</v>
      </c>
      <c r="W139" s="270">
        <f t="shared" si="25"/>
        <v>30.022222222222222</v>
      </c>
      <c r="X139" s="268">
        <f t="shared" si="26"/>
        <v>1.7647058823529411</v>
      </c>
      <c r="Y139" s="247"/>
      <c r="Z139" s="250"/>
      <c r="AB139" s="27"/>
      <c r="AC139" s="26"/>
      <c r="AD139" s="251"/>
      <c r="AE139" s="85"/>
      <c r="AI139" s="85"/>
    </row>
    <row r="140" spans="1:35" ht="15.6">
      <c r="A140" s="247"/>
      <c r="B140" s="247">
        <f>+'Ark1'!C1043</f>
        <v>2024</v>
      </c>
      <c r="C140" s="267">
        <f>+'Ark1'!M1043</f>
        <v>9</v>
      </c>
      <c r="D140" s="267" t="s">
        <v>101</v>
      </c>
      <c r="E140" s="267">
        <f>+'Ark1'!D1043</f>
        <v>6</v>
      </c>
      <c r="F140" s="267" t="s">
        <v>584</v>
      </c>
      <c r="G140" s="267">
        <f>+IF(H140=0,"",'Ark1'!Q1043)</f>
        <v>3</v>
      </c>
      <c r="H140" s="361">
        <f>+'Ark1'!R1043</f>
        <v>5</v>
      </c>
      <c r="I140" s="268">
        <f>+IF(H140=0,"",'Ark1'!AE1043)</f>
        <v>5.617977528089888</v>
      </c>
      <c r="J140" s="268">
        <f>+IF(H140=0,"",'Ark1'!AF1043)</f>
        <v>5.7755832063943053</v>
      </c>
      <c r="K140" s="269">
        <f>+IF(H140=0,"",'Ark1'!S1043)</f>
        <v>4.8</v>
      </c>
      <c r="L140" s="305">
        <f>+IF(H140=0,"",'Ark1'!U1043)</f>
        <v>269.95999999999998</v>
      </c>
      <c r="M140" s="270">
        <f>+IF(H140=0,"",'Ark1'!W1043)</f>
        <v>100</v>
      </c>
      <c r="N140" s="270">
        <f>+IF(H140=0,"",'Ark1'!X1043)</f>
        <v>0</v>
      </c>
      <c r="O140" s="270">
        <f>+IF(H140=0,"",'Ark1'!AG1043)</f>
        <v>594</v>
      </c>
      <c r="P140" s="270">
        <f>+IF(H140=0,"",'Ark1'!AH1043)</f>
        <v>0</v>
      </c>
      <c r="Q140" s="270">
        <f>+IF(H140=0,"",'Ark1'!AI1043)</f>
        <v>20</v>
      </c>
      <c r="R140" s="377">
        <f>+IF(H140=0,"",'Ark1'!AR1043)</f>
        <v>202</v>
      </c>
      <c r="S140" s="113">
        <f>+IF(H140=0,"",'Ark1'!AS1043)</f>
        <v>31.750399138639821</v>
      </c>
      <c r="T140" s="270">
        <f>+IF(H140=0,"",'Ark1'!Y1043)</f>
        <v>69.988701945385515</v>
      </c>
      <c r="U140" s="269">
        <f>+IF(H140=0,"",'Ark1'!Z1043)</f>
        <v>0.40000000000000302</v>
      </c>
      <c r="V140" s="305">
        <f t="shared" si="24"/>
        <v>454.47811447811449</v>
      </c>
      <c r="W140" s="270">
        <f t="shared" si="25"/>
        <v>29.995555555555555</v>
      </c>
      <c r="X140" s="268">
        <f t="shared" si="26"/>
        <v>1.6666666666666667</v>
      </c>
      <c r="Y140" s="247"/>
      <c r="Z140" s="250"/>
      <c r="AB140" s="27"/>
      <c r="AC140" s="26"/>
      <c r="AD140" s="251"/>
      <c r="AE140" s="85"/>
      <c r="AI140" s="85"/>
    </row>
    <row r="141" spans="1:35" ht="15.6">
      <c r="A141" s="247"/>
      <c r="B141" s="247">
        <f>+'Ark1'!C1044</f>
        <v>2024</v>
      </c>
      <c r="C141" s="267">
        <f>+'Ark1'!M1044</f>
        <v>9</v>
      </c>
      <c r="D141" s="267" t="s">
        <v>101</v>
      </c>
      <c r="E141" s="267">
        <f>+'Ark1'!D1044</f>
        <v>7</v>
      </c>
      <c r="F141" s="267" t="s">
        <v>585</v>
      </c>
      <c r="G141" s="267">
        <f>+IF(H141=0,"",'Ark1'!Q1044)</f>
        <v>3</v>
      </c>
      <c r="H141" s="361">
        <f>+'Ark1'!R1044</f>
        <v>4</v>
      </c>
      <c r="I141" s="268">
        <f>+IF(H141=0,"",'Ark1'!AE1044)</f>
        <v>8.8888888888888893</v>
      </c>
      <c r="J141" s="268">
        <f>+IF(H141=0,"",'Ark1'!AF1044)</f>
        <v>9.2996857118587801</v>
      </c>
      <c r="K141" s="269">
        <f>+IF(H141=0,"",'Ark1'!S1044)</f>
        <v>5.25</v>
      </c>
      <c r="L141" s="305">
        <f>+IF(H141=0,"",'Ark1'!U1044)</f>
        <v>301.0750000000001</v>
      </c>
      <c r="M141" s="270">
        <f>+IF(H141=0,"",'Ark1'!W1044)</f>
        <v>100</v>
      </c>
      <c r="N141" s="270">
        <f>+IF(H141=0,"",'Ark1'!X1044)</f>
        <v>0</v>
      </c>
      <c r="O141" s="270">
        <f>+IF(H141=0,"",'Ark1'!AG1044)</f>
        <v>641.25</v>
      </c>
      <c r="P141" s="270">
        <f>+IF(H141=0,"",'Ark1'!AH1044)</f>
        <v>0</v>
      </c>
      <c r="Q141" s="270">
        <f>+IF(H141=0,"",'Ark1'!AI1044)</f>
        <v>50</v>
      </c>
      <c r="R141" s="377">
        <f>+IF(H141=0,"",'Ark1'!AR1044)</f>
        <v>208.5</v>
      </c>
      <c r="S141" s="113">
        <f>+IF(H141=0,"",'Ark1'!AS1044)</f>
        <v>33.049688455025255</v>
      </c>
      <c r="T141" s="270">
        <f>+IF(H141=0,"",'Ark1'!Y1044)</f>
        <v>36.70057049965272</v>
      </c>
      <c r="U141" s="269">
        <f>+IF(H141=0,"",'Ark1'!Z1044)</f>
        <v>0.82915619758885006</v>
      </c>
      <c r="V141" s="305">
        <f t="shared" si="24"/>
        <v>469.5126705653023</v>
      </c>
      <c r="W141" s="270">
        <f t="shared" si="25"/>
        <v>33.45277777777779</v>
      </c>
      <c r="X141" s="268">
        <f t="shared" si="26"/>
        <v>1.3333333333333333</v>
      </c>
      <c r="Y141" s="247"/>
      <c r="Z141" s="250"/>
      <c r="AB141" s="27"/>
      <c r="AC141" s="26"/>
      <c r="AD141" s="251"/>
      <c r="AE141" s="85"/>
      <c r="AI141" s="85"/>
    </row>
    <row r="142" spans="1:35" ht="15.6">
      <c r="A142" s="247"/>
      <c r="B142" s="247">
        <f>+'Ark1'!C1045</f>
        <v>2024</v>
      </c>
      <c r="C142" s="267">
        <f>+'Ark1'!M1045</f>
        <v>9</v>
      </c>
      <c r="D142" s="267" t="s">
        <v>101</v>
      </c>
      <c r="E142" s="267">
        <f>+'Ark1'!D1045</f>
        <v>8</v>
      </c>
      <c r="F142" s="267" t="s">
        <v>586</v>
      </c>
      <c r="G142" s="267">
        <f>+IF(H142=0,"",'Ark1'!Q1045)</f>
        <v>8</v>
      </c>
      <c r="H142" s="361">
        <f>+'Ark1'!R1045</f>
        <v>12</v>
      </c>
      <c r="I142" s="268">
        <f>+IF(H142=0,"",'Ark1'!AE1045)</f>
        <v>7.3170731707317085</v>
      </c>
      <c r="J142" s="268">
        <f>+IF(H142=0,"",'Ark1'!AF1045)</f>
        <v>7.0785269187319511</v>
      </c>
      <c r="K142" s="269">
        <f>+IF(H142=0,"",'Ark1'!S1045)</f>
        <v>4.3333333333333321</v>
      </c>
      <c r="L142" s="305">
        <f>+IF(H142=0,"",'Ark1'!U1045)</f>
        <v>244.89166666666659</v>
      </c>
      <c r="M142" s="270">
        <f>+IF(H142=0,"",'Ark1'!W1045)</f>
        <v>100</v>
      </c>
      <c r="N142" s="270">
        <f>+IF(H142=0,"",'Ark1'!X1045)</f>
        <v>0</v>
      </c>
      <c r="O142" s="270">
        <f>+IF(H142=0,"",'Ark1'!AG1045)</f>
        <v>717.41666666666652</v>
      </c>
      <c r="P142" s="270">
        <f>+IF(H142=0,"",'Ark1'!AH1045)</f>
        <v>0</v>
      </c>
      <c r="Q142" s="270">
        <f>+IF(H142=0,"",'Ark1'!AI1045)</f>
        <v>50</v>
      </c>
      <c r="R142" s="377">
        <f>+IF(H142=0,"",'Ark1'!AR1045)</f>
        <v>200.66666666666663</v>
      </c>
      <c r="S142" s="113">
        <f>+IF(H142=0,"",'Ark1'!AS1045)</f>
        <v>29.703559908172007</v>
      </c>
      <c r="T142" s="270">
        <f>+IF(H142=0,"",'Ark1'!Y1045)</f>
        <v>62.814561187850643</v>
      </c>
      <c r="U142" s="269">
        <f>+IF(H142=0,"",'Ark1'!Z1045)</f>
        <v>0.94280904158206436</v>
      </c>
      <c r="V142" s="305">
        <f t="shared" si="24"/>
        <v>341.35207341154603</v>
      </c>
      <c r="W142" s="270">
        <f t="shared" si="25"/>
        <v>27.210185185185178</v>
      </c>
      <c r="X142" s="268">
        <f t="shared" si="26"/>
        <v>1.5</v>
      </c>
      <c r="Y142" s="247"/>
      <c r="Z142" s="250"/>
      <c r="AB142" s="27"/>
      <c r="AC142" s="26"/>
      <c r="AD142" s="251"/>
      <c r="AE142" s="85"/>
      <c r="AI142" s="85"/>
    </row>
    <row r="143" spans="1:35" ht="15.6">
      <c r="A143" s="247"/>
      <c r="B143" s="247">
        <f>+'Ark1'!C1046</f>
        <v>2024</v>
      </c>
      <c r="C143" s="267">
        <f>+'Ark1'!M1046</f>
        <v>9</v>
      </c>
      <c r="D143" s="267" t="s">
        <v>101</v>
      </c>
      <c r="E143" s="267">
        <f>+'Ark1'!D1046</f>
        <v>9</v>
      </c>
      <c r="F143" s="267" t="s">
        <v>587</v>
      </c>
      <c r="G143" s="267">
        <f>+IF(H143=0,"",'Ark1'!Q1046)</f>
        <v>9</v>
      </c>
      <c r="H143" s="361">
        <f>+'Ark1'!R1046</f>
        <v>10</v>
      </c>
      <c r="I143" s="268">
        <f>+IF(H143=0,"",'Ark1'!AE1046)</f>
        <v>4.5871559633027532</v>
      </c>
      <c r="J143" s="268">
        <f>+IF(H143=0,"",'Ark1'!AF1046)</f>
        <v>5.453554101571191</v>
      </c>
      <c r="K143" s="269">
        <f>+IF(H143=0,"",'Ark1'!S1046)</f>
        <v>4.4000000000000004</v>
      </c>
      <c r="L143" s="305">
        <f>+IF(H143=0,"",'Ark1'!U1046)</f>
        <v>294.06</v>
      </c>
      <c r="M143" s="270">
        <f>+IF(H143=0,"",'Ark1'!W1046)</f>
        <v>100</v>
      </c>
      <c r="N143" s="270">
        <f>+IF(H143=0,"",'Ark1'!X1046)</f>
        <v>10</v>
      </c>
      <c r="O143" s="270">
        <f>+IF(H143=0,"",'Ark1'!AG1046)</f>
        <v>744.8</v>
      </c>
      <c r="P143" s="270">
        <f>+IF(H143=0,"",'Ark1'!AH1046)</f>
        <v>0</v>
      </c>
      <c r="Q143" s="270">
        <f>+IF(H143=0,"",'Ark1'!AI1046)</f>
        <v>20</v>
      </c>
      <c r="R143" s="377">
        <f>+IF(H143=0,"",'Ark1'!AR1046)</f>
        <v>212.3</v>
      </c>
      <c r="S143" s="113">
        <f>+IF(H143=0,"",'Ark1'!AS1046)</f>
        <v>30.708393126654713</v>
      </c>
      <c r="T143" s="270">
        <f>+IF(H143=0,"",'Ark1'!Y1046)</f>
        <v>35.99103221637332</v>
      </c>
      <c r="U143" s="269">
        <f>+IF(H143=0,"",'Ark1'!Z1046)</f>
        <v>0.66332495807107827</v>
      </c>
      <c r="V143" s="305">
        <f t="shared" si="24"/>
        <v>394.81740064446836</v>
      </c>
      <c r="W143" s="270">
        <f t="shared" si="25"/>
        <v>32.673333333333332</v>
      </c>
      <c r="X143" s="268">
        <f t="shared" si="26"/>
        <v>1.1111111111111112</v>
      </c>
      <c r="Y143" s="247"/>
      <c r="Z143" s="250"/>
      <c r="AB143" s="27"/>
      <c r="AC143" s="26"/>
      <c r="AD143" s="251"/>
      <c r="AE143" s="85"/>
      <c r="AI143" s="85"/>
    </row>
    <row r="144" spans="1:35" ht="15.6">
      <c r="A144" s="247"/>
      <c r="B144" s="247">
        <f>+'Ark1'!C1047</f>
        <v>2024</v>
      </c>
      <c r="C144" s="267">
        <f>+'Ark1'!M1047</f>
        <v>9</v>
      </c>
      <c r="D144" s="267" t="s">
        <v>101</v>
      </c>
      <c r="E144" s="267">
        <f>+'Ark1'!D1047</f>
        <v>10</v>
      </c>
      <c r="F144" s="267" t="s">
        <v>588</v>
      </c>
      <c r="G144" s="267">
        <f>+IF(H144=0,"",'Ark1'!Q1047)</f>
        <v>15</v>
      </c>
      <c r="H144" s="361">
        <f>+'Ark1'!R1047</f>
        <v>19</v>
      </c>
      <c r="I144" s="268">
        <f>+IF(H144=0,"",'Ark1'!AE1047)</f>
        <v>7.2243346007604607</v>
      </c>
      <c r="J144" s="268">
        <f>+IF(H144=0,"",'Ark1'!AF1047)</f>
        <v>7.5554019682827747</v>
      </c>
      <c r="K144" s="269">
        <f>+IF(H144=0,"",'Ark1'!S1047)</f>
        <v>5.052631578947369</v>
      </c>
      <c r="L144" s="305">
        <f>+IF(H144=0,"",'Ark1'!U1047)</f>
        <v>242.8</v>
      </c>
      <c r="M144" s="270">
        <f>+IF(H144=0,"",'Ark1'!W1047)</f>
        <v>100</v>
      </c>
      <c r="N144" s="270">
        <f>+IF(H144=0,"",'Ark1'!X1047)</f>
        <v>0</v>
      </c>
      <c r="O144" s="270">
        <f>+IF(H144=0,"",'Ark1'!AG1047)</f>
        <v>697.42105263157907</v>
      </c>
      <c r="P144" s="270">
        <f>+IF(H144=0,"",'Ark1'!AH1047)</f>
        <v>0</v>
      </c>
      <c r="Q144" s="270">
        <f>+IF(H144=0,"",'Ark1'!AI1047)</f>
        <v>57.894736842105239</v>
      </c>
      <c r="R144" s="377">
        <f>+IF(H144=0,"",'Ark1'!AR1047)</f>
        <v>194</v>
      </c>
      <c r="S144" s="113">
        <f>+IF(H144=0,"",'Ark1'!AS1047)</f>
        <v>32.302546353463079</v>
      </c>
      <c r="T144" s="270">
        <f>+IF(H144=0,"",'Ark1'!Y1047)</f>
        <v>71.016877163849358</v>
      </c>
      <c r="U144" s="269">
        <f>+IF(H144=0,"",'Ark1'!Z1047)</f>
        <v>0.82549406007148096</v>
      </c>
      <c r="V144" s="305">
        <f t="shared" si="24"/>
        <v>348.1397630367519</v>
      </c>
      <c r="W144" s="270">
        <f t="shared" si="25"/>
        <v>26.977777777777778</v>
      </c>
      <c r="X144" s="268">
        <f t="shared" si="26"/>
        <v>1.2666666666666666</v>
      </c>
      <c r="Y144" s="247"/>
      <c r="Z144" s="250"/>
      <c r="AB144" s="27"/>
      <c r="AC144" s="26"/>
      <c r="AD144" s="251"/>
      <c r="AE144" s="85"/>
      <c r="AI144" s="85"/>
    </row>
    <row r="145" spans="1:35" ht="15.6">
      <c r="A145" s="247"/>
      <c r="B145" s="247">
        <f>+'Ark1'!C1048</f>
        <v>2024</v>
      </c>
      <c r="C145" s="267">
        <f>+'Ark1'!M1048</f>
        <v>9</v>
      </c>
      <c r="D145" s="267" t="s">
        <v>101</v>
      </c>
      <c r="E145" s="267">
        <f>+'Ark1'!D1048</f>
        <v>11</v>
      </c>
      <c r="F145" s="267" t="s">
        <v>589</v>
      </c>
      <c r="G145" s="267">
        <f>+IF(H145=0,"",'Ark1'!Q1048)</f>
        <v>12</v>
      </c>
      <c r="H145" s="361">
        <f>+'Ark1'!R1048</f>
        <v>21</v>
      </c>
      <c r="I145" s="268">
        <f>+IF(H145=0,"",'Ark1'!AE1048)</f>
        <v>7.9245283018867951</v>
      </c>
      <c r="J145" s="268">
        <f>+IF(H145=0,"",'Ark1'!AF1048)</f>
        <v>9.3257100223211609</v>
      </c>
      <c r="K145" s="269">
        <f>+IF(H145=0,"",'Ark1'!S1048)</f>
        <v>5</v>
      </c>
      <c r="L145" s="305">
        <f>+IF(H145=0,"",'Ark1'!U1048)</f>
        <v>288.08095238095245</v>
      </c>
      <c r="M145" s="270">
        <f>+IF(H145=0,"",'Ark1'!W1048)</f>
        <v>100</v>
      </c>
      <c r="N145" s="270">
        <f>+IF(H145=0,"",'Ark1'!X1048)</f>
        <v>14.285714285714288</v>
      </c>
      <c r="O145" s="270">
        <f>+IF(H145=0,"",'Ark1'!AG1048)</f>
        <v>674</v>
      </c>
      <c r="P145" s="270">
        <f>+IF(H145=0,"",'Ark1'!AH1048)</f>
        <v>0</v>
      </c>
      <c r="Q145" s="270">
        <f>+IF(H145=0,"",'Ark1'!AI1048)</f>
        <v>38.095238095238109</v>
      </c>
      <c r="R145" s="377">
        <f>+IF(H145=0,"",'Ark1'!AR1048)</f>
        <v>208.80952380952377</v>
      </c>
      <c r="S145" s="113">
        <f>+IF(H145=0,"",'Ark1'!AS1048)</f>
        <v>31.210282605848441</v>
      </c>
      <c r="T145" s="270">
        <f>+IF(H145=0,"",'Ark1'!Y1048)</f>
        <v>62.782486328347311</v>
      </c>
      <c r="U145" s="269">
        <f>+IF(H145=0,"",'Ark1'!Z1048)</f>
        <v>1.0690449676496976</v>
      </c>
      <c r="V145" s="305">
        <f t="shared" si="24"/>
        <v>427.41981065423209</v>
      </c>
      <c r="W145" s="270">
        <f t="shared" si="25"/>
        <v>32.00899470899472</v>
      </c>
      <c r="X145" s="268">
        <f t="shared" si="26"/>
        <v>1.75</v>
      </c>
      <c r="Y145" s="247"/>
      <c r="Z145" s="250"/>
      <c r="AB145" s="27"/>
      <c r="AC145" s="26"/>
      <c r="AD145" s="251"/>
      <c r="AE145" s="85"/>
      <c r="AI145" s="85"/>
    </row>
    <row r="146" spans="1:35" ht="15.6">
      <c r="A146" s="247"/>
      <c r="B146" s="247">
        <f>+'Ark1'!C1049</f>
        <v>2024</v>
      </c>
      <c r="C146" s="267">
        <f>+'Ark1'!M1049</f>
        <v>9</v>
      </c>
      <c r="D146" s="267" t="s">
        <v>101</v>
      </c>
      <c r="E146" s="267">
        <f>+'Ark1'!D1049</f>
        <v>12</v>
      </c>
      <c r="F146" s="267" t="s">
        <v>590</v>
      </c>
      <c r="G146" s="267">
        <f>+IF(H146=0,"",'Ark1'!Q1049)</f>
        <v>4</v>
      </c>
      <c r="H146" s="361">
        <f>+'Ark1'!R1049</f>
        <v>5</v>
      </c>
      <c r="I146" s="268">
        <f>+IF(H146=0,"",'Ark1'!AE1049)</f>
        <v>11.627906976744184</v>
      </c>
      <c r="J146" s="268">
        <f>+IF(H146=0,"",'Ark1'!AF1049)</f>
        <v>13.14982371993923</v>
      </c>
      <c r="K146" s="269">
        <f>+IF(H146=0,"",'Ark1'!S1049)</f>
        <v>4.8</v>
      </c>
      <c r="L146" s="305">
        <f>+IF(H146=0,"",'Ark1'!U1049)</f>
        <v>275.26</v>
      </c>
      <c r="M146" s="270">
        <f>+IF(H146=0,"",'Ark1'!W1049)</f>
        <v>100</v>
      </c>
      <c r="N146" s="270">
        <f>+IF(H146=0,"",'Ark1'!X1049)</f>
        <v>20</v>
      </c>
      <c r="O146" s="270">
        <f>+IF(H146=0,"",'Ark1'!AG1049)</f>
        <v>705.8</v>
      </c>
      <c r="P146" s="270">
        <f>+IF(H146=0,"",'Ark1'!AH1049)</f>
        <v>0</v>
      </c>
      <c r="Q146" s="270">
        <f>+IF(H146=0,"",'Ark1'!AI1049)</f>
        <v>60</v>
      </c>
      <c r="R146" s="377">
        <f>+IF(H146=0,"",'Ark1'!AR1049)</f>
        <v>206.4</v>
      </c>
      <c r="S146" s="113">
        <f>+IF(H146=0,"",'Ark1'!AS1049)</f>
        <v>30.905012357018553</v>
      </c>
      <c r="T146" s="270">
        <f>+IF(H146=0,"",'Ark1'!Y1049)</f>
        <v>54.953638642040787</v>
      </c>
      <c r="U146" s="269">
        <f>+IF(H146=0,"",'Ark1'!Z1049)</f>
        <v>1.1661903789690611</v>
      </c>
      <c r="V146" s="305">
        <f t="shared" si="24"/>
        <v>389.99716633607255</v>
      </c>
      <c r="W146" s="270">
        <f t="shared" si="25"/>
        <v>30.584444444444443</v>
      </c>
      <c r="X146" s="268">
        <f t="shared" si="26"/>
        <v>1.25</v>
      </c>
      <c r="Y146" s="247"/>
      <c r="Z146" s="250"/>
      <c r="AB146" s="27"/>
      <c r="AC146" s="26"/>
      <c r="AD146" s="251"/>
      <c r="AE146" s="85"/>
      <c r="AI146" s="85"/>
    </row>
    <row r="147" spans="1:35" ht="15.6">
      <c r="A147" s="247"/>
      <c r="B147" s="247"/>
      <c r="C147" s="247"/>
      <c r="D147" s="247"/>
      <c r="E147" s="247"/>
      <c r="F147" s="247"/>
      <c r="G147" s="247"/>
      <c r="H147" s="247"/>
      <c r="I147" s="248"/>
      <c r="J147" s="248"/>
      <c r="K147" s="247"/>
      <c r="L147" s="247"/>
      <c r="M147" s="249"/>
      <c r="N147" s="249"/>
      <c r="O147" s="247"/>
      <c r="P147" s="249"/>
      <c r="Q147" s="249"/>
      <c r="R147" s="249"/>
      <c r="S147" s="249"/>
      <c r="T147" s="249"/>
      <c r="U147" s="247"/>
      <c r="V147" s="247"/>
      <c r="W147" s="249"/>
      <c r="X147" s="248"/>
      <c r="Y147" s="247"/>
      <c r="Z147" s="250"/>
      <c r="AB147" s="27"/>
      <c r="AC147" s="26"/>
      <c r="AD147" s="251"/>
      <c r="AE147" s="85"/>
      <c r="AI147" s="85"/>
    </row>
    <row r="148" spans="1:35" ht="15.6">
      <c r="A148" s="247"/>
      <c r="B148" s="247"/>
      <c r="C148" s="247"/>
      <c r="D148" s="247"/>
      <c r="E148" s="247"/>
      <c r="F148" s="247"/>
      <c r="G148" s="247"/>
      <c r="H148" s="247"/>
      <c r="I148" s="248"/>
      <c r="J148" s="248"/>
      <c r="K148" s="247"/>
      <c r="L148" s="247"/>
      <c r="M148" s="249"/>
      <c r="N148" s="249"/>
      <c r="O148" s="247"/>
      <c r="P148" s="249"/>
      <c r="Q148" s="249"/>
      <c r="R148" s="249"/>
      <c r="S148" s="249"/>
      <c r="T148" s="249"/>
      <c r="U148" s="247"/>
      <c r="V148" s="247"/>
      <c r="W148" s="249"/>
      <c r="X148" s="248"/>
      <c r="Y148" s="247"/>
      <c r="Z148" s="250"/>
      <c r="AB148" s="27"/>
      <c r="AC148" s="26"/>
      <c r="AD148" s="251"/>
      <c r="AE148" s="85"/>
      <c r="AI148" s="85"/>
    </row>
    <row r="149" spans="1:35" ht="22.8">
      <c r="A149" s="265" t="s">
        <v>626</v>
      </c>
      <c r="B149" s="247"/>
      <c r="C149" s="247"/>
      <c r="D149" s="346" t="str">
        <f>+D151</f>
        <v>4-</v>
      </c>
      <c r="E149" s="247"/>
      <c r="F149" s="247"/>
      <c r="G149" s="247"/>
      <c r="H149" s="212">
        <f>SUM(H151:H162)</f>
        <v>82</v>
      </c>
      <c r="I149" s="248"/>
      <c r="J149" s="248"/>
      <c r="K149" s="247"/>
      <c r="L149" s="273">
        <f>+Fettgruppe!N19</f>
        <v>297.65487804878046</v>
      </c>
      <c r="M149" s="249"/>
      <c r="N149" s="249"/>
      <c r="O149" s="247"/>
      <c r="P149" s="249"/>
      <c r="Q149" s="249"/>
      <c r="R149" s="249"/>
      <c r="S149" s="249"/>
      <c r="T149" s="249"/>
      <c r="U149" s="247"/>
      <c r="V149" s="273">
        <f>+Fettgruppe!X19</f>
        <v>411.02739817162546</v>
      </c>
      <c r="W149" s="266" t="s">
        <v>624</v>
      </c>
      <c r="X149" s="264"/>
      <c r="Y149" s="247"/>
      <c r="Z149" s="250"/>
      <c r="AB149" s="27"/>
      <c r="AC149" s="26"/>
      <c r="AD149" s="251"/>
      <c r="AE149" s="85"/>
      <c r="AI149" s="85"/>
    </row>
    <row r="150" spans="1:35" ht="16.5" customHeight="1">
      <c r="A150" s="247"/>
      <c r="B150" s="247"/>
      <c r="C150" s="247"/>
      <c r="D150" s="346"/>
      <c r="E150" s="247"/>
      <c r="F150" s="247"/>
      <c r="G150" s="247"/>
      <c r="H150" s="247"/>
      <c r="I150" s="247"/>
      <c r="J150" s="247"/>
      <c r="K150" s="247"/>
      <c r="L150" s="247"/>
      <c r="M150" s="249"/>
      <c r="N150" s="249"/>
      <c r="O150" s="247"/>
      <c r="P150" s="249"/>
      <c r="Q150" s="249"/>
      <c r="R150" s="249"/>
      <c r="S150" s="249"/>
      <c r="T150" s="249"/>
      <c r="U150" s="247"/>
      <c r="V150" s="247"/>
      <c r="W150" s="249"/>
      <c r="X150" s="264"/>
      <c r="Y150" s="247"/>
      <c r="Z150" s="250"/>
      <c r="AB150" s="27"/>
      <c r="AC150" s="26"/>
      <c r="AD150" s="251"/>
      <c r="AE150" s="85"/>
      <c r="AI150" s="85"/>
    </row>
    <row r="151" spans="1:35" ht="15.6">
      <c r="A151" s="247"/>
      <c r="B151" s="247">
        <f>+'Ark1'!C1050</f>
        <v>2024</v>
      </c>
      <c r="C151" s="85">
        <f>+'Ark1'!M1050</f>
        <v>10</v>
      </c>
      <c r="D151" s="362" t="s">
        <v>102</v>
      </c>
      <c r="E151" s="85">
        <f>+'Ark1'!D1050</f>
        <v>1</v>
      </c>
      <c r="F151" s="85" t="s">
        <v>580</v>
      </c>
      <c r="G151" s="85">
        <f>+IF(H151=0,"",'Ark1'!Q1050)</f>
        <v>8</v>
      </c>
      <c r="H151" s="361">
        <f>+'Ark1'!R1050</f>
        <v>10</v>
      </c>
      <c r="I151" s="27">
        <f>+IF(H151=0,"",'Ark1'!AE1050)</f>
        <v>13.513513513513516</v>
      </c>
      <c r="J151" s="27">
        <f>+IF(H151=0,"",'Ark1'!AF1050)</f>
        <v>14.439175019236474</v>
      </c>
      <c r="K151" s="26">
        <f>+IF(H151=0,"",'Ark1'!S1050)</f>
        <v>5.3</v>
      </c>
      <c r="L151" s="305">
        <f>+IF(H151=0,"",'Ark1'!U1050)</f>
        <v>287.11</v>
      </c>
      <c r="M151" s="32">
        <f>+IF(H151=0,"",'Ark1'!W1050)</f>
        <v>100</v>
      </c>
      <c r="N151" s="32">
        <f>+IF(H151=0,"",'Ark1'!X1050)</f>
        <v>0</v>
      </c>
      <c r="O151" s="32">
        <f>+IF(H151=0,"",'Ark1'!AG1050)</f>
        <v>610.70000000000005</v>
      </c>
      <c r="P151" s="32">
        <f>+IF(H151=0,"",'Ark1'!AH1050)</f>
        <v>0</v>
      </c>
      <c r="Q151" s="32">
        <f>+IF(H151=0,"",'Ark1'!AI1050)</f>
        <v>60</v>
      </c>
      <c r="R151" s="377">
        <f>+IF(H151=0,"",'Ark1'!AR1050)</f>
        <v>205.6</v>
      </c>
      <c r="S151" s="113">
        <f>+IF(H151=0,"",'Ark1'!AS1050)</f>
        <v>32.760146990063859</v>
      </c>
      <c r="T151" s="32">
        <f>+IF(H151=0,"",'Ark1'!Y1050)</f>
        <v>44.950738592374528</v>
      </c>
      <c r="U151" s="26">
        <f>+IF(H151=0,"",'Ark1'!Z1050)</f>
        <v>0.90000000000000147</v>
      </c>
      <c r="V151" s="305">
        <f t="shared" ref="V151:V162" si="27">+IF(H151=0,"",1000*L151/O151)</f>
        <v>470.13263468151297</v>
      </c>
      <c r="W151" s="32">
        <f t="shared" ref="W151:W162" si="28">+IF(H151=0,"",L151/C151)</f>
        <v>28.711000000000002</v>
      </c>
      <c r="X151" s="27">
        <f t="shared" ref="X151:X162" si="29">+IF(H151=0,"",H151/G151)</f>
        <v>1.25</v>
      </c>
      <c r="Y151" s="247"/>
      <c r="Z151" s="250"/>
      <c r="AB151" s="27"/>
      <c r="AC151" s="26"/>
      <c r="AD151" s="251"/>
      <c r="AE151" s="85"/>
      <c r="AI151" s="85"/>
    </row>
    <row r="152" spans="1:35" ht="15.6">
      <c r="A152" s="247"/>
      <c r="B152" s="247">
        <f>+'Ark1'!C1051</f>
        <v>2024</v>
      </c>
      <c r="C152" s="85">
        <f>+'Ark1'!M1051</f>
        <v>10</v>
      </c>
      <c r="D152" s="362" t="s">
        <v>102</v>
      </c>
      <c r="E152" s="85">
        <f>+'Ark1'!D1051</f>
        <v>2</v>
      </c>
      <c r="F152" s="85" t="s">
        <v>581</v>
      </c>
      <c r="G152" s="85">
        <f>+IF(H152=0,"",'Ark1'!Q1051)</f>
        <v>1</v>
      </c>
      <c r="H152" s="361">
        <f>+'Ark1'!R1051</f>
        <v>3</v>
      </c>
      <c r="I152" s="27">
        <f>+IF(H152=0,"",'Ark1'!AE1051)</f>
        <v>5.7692307692307692</v>
      </c>
      <c r="J152" s="27">
        <f>+IF(H152=0,"",'Ark1'!AF1051)</f>
        <v>7.8080910624215614</v>
      </c>
      <c r="K152" s="26">
        <f>+IF(H152=0,"",'Ark1'!S1051)</f>
        <v>4.6666666666666679</v>
      </c>
      <c r="L152" s="305">
        <f>+IF(H152=0,"",'Ark1'!U1051)</f>
        <v>325.59999999999991</v>
      </c>
      <c r="M152" s="32">
        <f>+IF(H152=0,"",'Ark1'!W1051)</f>
        <v>100</v>
      </c>
      <c r="N152" s="32">
        <f>+IF(H152=0,"",'Ark1'!X1051)</f>
        <v>33.333333333333343</v>
      </c>
      <c r="O152" s="32">
        <f>+IF(H152=0,"",'Ark1'!AG1051)</f>
        <v>854</v>
      </c>
      <c r="P152" s="32">
        <f>+IF(H152=0,"",'Ark1'!AH1051)</f>
        <v>0</v>
      </c>
      <c r="Q152" s="32">
        <f>+IF(H152=0,"",'Ark1'!AI1051)</f>
        <v>0</v>
      </c>
      <c r="R152" s="377">
        <f>+IF(H152=0,"",'Ark1'!AR1051)</f>
        <v>217.3333333333334</v>
      </c>
      <c r="S152" s="113">
        <f>+IF(H152=0,"",'Ark1'!AS1051)</f>
        <v>31.665395522556981</v>
      </c>
      <c r="T152" s="32">
        <f>+IF(H152=0,"",'Ark1'!Y1051)</f>
        <v>25.741147345577044</v>
      </c>
      <c r="U152" s="26">
        <f>+IF(H152=0,"",'Ark1'!Z1051)</f>
        <v>0.4714045207910284</v>
      </c>
      <c r="V152" s="305">
        <f t="shared" si="27"/>
        <v>381.26463700234177</v>
      </c>
      <c r="W152" s="32">
        <f t="shared" si="28"/>
        <v>32.559999999999988</v>
      </c>
      <c r="X152" s="27">
        <f t="shared" si="29"/>
        <v>3</v>
      </c>
      <c r="Y152" s="247"/>
      <c r="Z152" s="26"/>
      <c r="AB152" s="27"/>
      <c r="AC152" s="26"/>
      <c r="AD152" s="85"/>
      <c r="AE152" s="85"/>
      <c r="AI152" s="85"/>
    </row>
    <row r="153" spans="1:35" ht="15.6">
      <c r="A153" s="247"/>
      <c r="B153" s="247">
        <f>+'Ark1'!C1052</f>
        <v>2024</v>
      </c>
      <c r="C153" s="85">
        <f>+'Ark1'!M1052</f>
        <v>10</v>
      </c>
      <c r="D153" s="362" t="s">
        <v>102</v>
      </c>
      <c r="E153" s="85">
        <f>+'Ark1'!D1052</f>
        <v>3</v>
      </c>
      <c r="F153" s="85" t="s">
        <v>582</v>
      </c>
      <c r="G153" s="85">
        <f>+IF(H153=0,"",'Ark1'!Q1052)</f>
        <v>5</v>
      </c>
      <c r="H153" s="361">
        <f>+'Ark1'!R1052</f>
        <v>6</v>
      </c>
      <c r="I153" s="27">
        <f>+IF(H153=0,"",'Ark1'!AE1052)</f>
        <v>8.695652173913043</v>
      </c>
      <c r="J153" s="27">
        <f>+IF(H153=0,"",'Ark1'!AF1052)</f>
        <v>9.5029461640482182</v>
      </c>
      <c r="K153" s="26">
        <f>+IF(H153=0,"",'Ark1'!S1052)</f>
        <v>5.3333333333333321</v>
      </c>
      <c r="L153" s="305">
        <f>+IF(H153=0,"",'Ark1'!U1052)</f>
        <v>240.03333333333339</v>
      </c>
      <c r="M153" s="32">
        <f>+IF(H153=0,"",'Ark1'!W1052)</f>
        <v>100</v>
      </c>
      <c r="N153" s="32">
        <f>+IF(H153=0,"",'Ark1'!X1052)</f>
        <v>16.666666666666671</v>
      </c>
      <c r="O153" s="32">
        <f>+IF(H153=0,"",'Ark1'!AG1052)</f>
        <v>685.66666666666652</v>
      </c>
      <c r="P153" s="32">
        <f>+IF(H153=0,"",'Ark1'!AH1052)</f>
        <v>0</v>
      </c>
      <c r="Q153" s="32">
        <f>+IF(H153=0,"",'Ark1'!AI1052)</f>
        <v>66.666666666666686</v>
      </c>
      <c r="R153" s="377">
        <f>+IF(H153=0,"",'Ark1'!AR1052)</f>
        <v>191.16666666666663</v>
      </c>
      <c r="S153" s="113">
        <f>+IF(H153=0,"",'Ark1'!AS1052)</f>
        <v>33.604261901704447</v>
      </c>
      <c r="T153" s="32">
        <f>+IF(H153=0,"",'Ark1'!Y1052)</f>
        <v>68.785310124247445</v>
      </c>
      <c r="U153" s="26">
        <f>+IF(H153=0,"",'Ark1'!Z1052)</f>
        <v>1.1055415967851339</v>
      </c>
      <c r="V153" s="305">
        <f t="shared" si="27"/>
        <v>350.07292173067594</v>
      </c>
      <c r="W153" s="32">
        <f t="shared" si="28"/>
        <v>24.003333333333337</v>
      </c>
      <c r="X153" s="27">
        <f t="shared" si="29"/>
        <v>1.2</v>
      </c>
      <c r="Y153" s="247"/>
      <c r="Z153" s="251"/>
      <c r="AB153" s="27"/>
      <c r="AC153" s="26"/>
      <c r="AD153" s="251"/>
      <c r="AE153" s="85"/>
      <c r="AI153" s="85"/>
    </row>
    <row r="154" spans="1:35" ht="15.6">
      <c r="A154" s="247"/>
      <c r="B154" s="247">
        <f>+'Ark1'!C1053</f>
        <v>2024</v>
      </c>
      <c r="C154" s="85">
        <f>+'Ark1'!M1053</f>
        <v>10</v>
      </c>
      <c r="D154" s="362" t="s">
        <v>102</v>
      </c>
      <c r="E154" s="85">
        <f>+'Ark1'!D1053</f>
        <v>4</v>
      </c>
      <c r="F154" s="85" t="s">
        <v>583</v>
      </c>
      <c r="G154" s="85">
        <f>+IF(H154=0,"",'Ark1'!Q1053)</f>
        <v>5</v>
      </c>
      <c r="H154" s="361">
        <f>+'Ark1'!R1053</f>
        <v>8</v>
      </c>
      <c r="I154" s="27">
        <f>+IF(H154=0,"",'Ark1'!AE1053)</f>
        <v>5.4054054054054061</v>
      </c>
      <c r="J154" s="27">
        <f>+IF(H154=0,"",'Ark1'!AF1053)</f>
        <v>5.8149400365360551</v>
      </c>
      <c r="K154" s="26">
        <f>+IF(H154=0,"",'Ark1'!S1053)</f>
        <v>4.875</v>
      </c>
      <c r="L154" s="305">
        <f>+IF(H154=0,"",'Ark1'!U1053)</f>
        <v>285.28750000000002</v>
      </c>
      <c r="M154" s="32">
        <f>+IF(H154=0,"",'Ark1'!W1053)</f>
        <v>100</v>
      </c>
      <c r="N154" s="32">
        <f>+IF(H154=0,"",'Ark1'!X1053)</f>
        <v>37.5</v>
      </c>
      <c r="O154" s="32">
        <f>+IF(H154=0,"",'Ark1'!AG1053)</f>
        <v>859.857142857143</v>
      </c>
      <c r="P154" s="32">
        <f>+IF(H154=0,"",'Ark1'!AH1053)</f>
        <v>0</v>
      </c>
      <c r="Q154" s="32">
        <f>+IF(H154=0,"",'Ark1'!AI1053)</f>
        <v>25</v>
      </c>
      <c r="R154" s="377">
        <f>+IF(H154=0,"",'Ark1'!AR1053)</f>
        <v>203.42857142857139</v>
      </c>
      <c r="S154" s="113">
        <f>+IF(H154=0,"",'Ark1'!AS1053)</f>
        <v>31.955997613836903</v>
      </c>
      <c r="T154" s="32">
        <f>+IF(H154=0,"",'Ark1'!Y1053)</f>
        <v>85.049771273942881</v>
      </c>
      <c r="U154" s="26">
        <f>+IF(H154=0,"",'Ark1'!Z1053)</f>
        <v>0.59947894041409</v>
      </c>
      <c r="V154" s="305">
        <f t="shared" si="27"/>
        <v>331.78476491111473</v>
      </c>
      <c r="W154" s="32">
        <f t="shared" si="28"/>
        <v>28.528750000000002</v>
      </c>
      <c r="X154" s="27">
        <f t="shared" si="29"/>
        <v>1.6</v>
      </c>
      <c r="Y154" s="247"/>
      <c r="Z154" s="26"/>
      <c r="AB154" s="27"/>
      <c r="AC154" s="26"/>
      <c r="AD154" s="85"/>
      <c r="AE154" s="85"/>
      <c r="AI154" s="85"/>
    </row>
    <row r="155" spans="1:35" ht="15.6">
      <c r="A155" s="247"/>
      <c r="B155" s="247">
        <f>+'Ark1'!C1054</f>
        <v>2024</v>
      </c>
      <c r="C155" s="85">
        <f>+'Ark1'!M1054</f>
        <v>10</v>
      </c>
      <c r="D155" s="362" t="s">
        <v>102</v>
      </c>
      <c r="E155" s="85">
        <f>+'Ark1'!D1054</f>
        <v>5</v>
      </c>
      <c r="F155" s="85" t="s">
        <v>444</v>
      </c>
      <c r="G155" s="85">
        <f>+IF(H155=0,"",'Ark1'!Q1054)</f>
        <v>10</v>
      </c>
      <c r="H155" s="361">
        <f>+'Ark1'!R1054</f>
        <v>15</v>
      </c>
      <c r="I155" s="27">
        <f>+IF(H155=0,"",'Ark1'!AE1054)</f>
        <v>7.8125</v>
      </c>
      <c r="J155" s="27">
        <f>+IF(H155=0,"",'Ark1'!AF1054)</f>
        <v>9.4362988867143613</v>
      </c>
      <c r="K155" s="26">
        <f>+IF(H155=0,"",'Ark1'!S1054)</f>
        <v>5.0666666666666655</v>
      </c>
      <c r="L155" s="305">
        <f>+IF(H155=0,"",'Ark1'!U1054)</f>
        <v>294.11999999999995</v>
      </c>
      <c r="M155" s="32">
        <f>+IF(H155=0,"",'Ark1'!W1054)</f>
        <v>100</v>
      </c>
      <c r="N155" s="32">
        <f>+IF(H155=0,"",'Ark1'!X1054)</f>
        <v>20</v>
      </c>
      <c r="O155" s="32">
        <f>+IF(H155=0,"",'Ark1'!AG1054)</f>
        <v>728.6</v>
      </c>
      <c r="P155" s="32">
        <f>+IF(H155=0,"",'Ark1'!AH1054)</f>
        <v>0</v>
      </c>
      <c r="Q155" s="32">
        <f>+IF(H155=0,"",'Ark1'!AI1054)</f>
        <v>40</v>
      </c>
      <c r="R155" s="377">
        <f>+IF(H155=0,"",'Ark1'!AR1054)</f>
        <v>208</v>
      </c>
      <c r="S155" s="113">
        <f>+IF(H155=0,"",'Ark1'!AS1054)</f>
        <v>32.060911522360243</v>
      </c>
      <c r="T155" s="32">
        <f>+IF(H155=0,"",'Ark1'!Y1054)</f>
        <v>77.771187466824998</v>
      </c>
      <c r="U155" s="26">
        <f>+IF(H155=0,"",'Ark1'!Z1054)</f>
        <v>0.92855921847894141</v>
      </c>
      <c r="V155" s="305">
        <f t="shared" si="27"/>
        <v>403.67828712599498</v>
      </c>
      <c r="W155" s="32">
        <f t="shared" si="28"/>
        <v>29.411999999999995</v>
      </c>
      <c r="X155" s="27">
        <f t="shared" si="29"/>
        <v>1.5</v>
      </c>
      <c r="Y155" s="247"/>
      <c r="Z155" s="26"/>
      <c r="AB155" s="27"/>
      <c r="AC155" s="26"/>
      <c r="AD155" s="85"/>
      <c r="AE155" s="85"/>
      <c r="AI155" s="85"/>
    </row>
    <row r="156" spans="1:35" ht="15.6">
      <c r="A156" s="247"/>
      <c r="B156" s="247">
        <f>+'Ark1'!C1055</f>
        <v>2024</v>
      </c>
      <c r="C156" s="85">
        <f>+'Ark1'!M1055</f>
        <v>10</v>
      </c>
      <c r="D156" s="362" t="s">
        <v>102</v>
      </c>
      <c r="E156" s="85">
        <f>+'Ark1'!D1055</f>
        <v>6</v>
      </c>
      <c r="F156" s="85" t="s">
        <v>584</v>
      </c>
      <c r="G156" s="85">
        <f>+IF(H156=0,"",'Ark1'!Q1055)</f>
        <v>3</v>
      </c>
      <c r="H156" s="361">
        <f>+'Ark1'!R1055</f>
        <v>7</v>
      </c>
      <c r="I156" s="27">
        <f>+IF(H156=0,"",'Ark1'!AE1055)</f>
        <v>7.8651685393258397</v>
      </c>
      <c r="J156" s="27">
        <f>+IF(H156=0,"",'Ark1'!AF1055)</f>
        <v>9.4181628356752896</v>
      </c>
      <c r="K156" s="26">
        <f>+IF(H156=0,"",'Ark1'!S1055)</f>
        <v>5.4285714285714306</v>
      </c>
      <c r="L156" s="305">
        <f>+IF(H156=0,"",'Ark1'!U1055)</f>
        <v>314.44285714285718</v>
      </c>
      <c r="M156" s="32">
        <f>+IF(H156=0,"",'Ark1'!W1055)</f>
        <v>100</v>
      </c>
      <c r="N156" s="32">
        <f>+IF(H156=0,"",'Ark1'!X1055)</f>
        <v>14.285714285714288</v>
      </c>
      <c r="O156" s="32">
        <f>+IF(H156=0,"",'Ark1'!AG1055)</f>
        <v>611.28571428571445</v>
      </c>
      <c r="P156" s="32">
        <f>+IF(H156=0,"",'Ark1'!AH1055)</f>
        <v>0</v>
      </c>
      <c r="Q156" s="32">
        <f>+IF(H156=0,"",'Ark1'!AI1055)</f>
        <v>14.285714285714288</v>
      </c>
      <c r="R156" s="377">
        <f>+IF(H156=0,"",'Ark1'!AR1055)</f>
        <v>211</v>
      </c>
      <c r="S156" s="113">
        <f>+IF(H156=0,"",'Ark1'!AS1055)</f>
        <v>32.61594671866785</v>
      </c>
      <c r="T156" s="32">
        <f>+IF(H156=0,"",'Ark1'!Y1055)</f>
        <v>78.328372110947157</v>
      </c>
      <c r="U156" s="26">
        <f>+IF(H156=0,"",'Ark1'!Z1055)</f>
        <v>0.49487165930539057</v>
      </c>
      <c r="V156" s="305">
        <f t="shared" si="27"/>
        <v>514.39588688946003</v>
      </c>
      <c r="W156" s="32">
        <f t="shared" si="28"/>
        <v>31.444285714285719</v>
      </c>
      <c r="X156" s="27">
        <f t="shared" si="29"/>
        <v>2.3333333333333335</v>
      </c>
      <c r="Y156" s="247"/>
      <c r="Z156" s="212"/>
      <c r="AB156" s="27"/>
      <c r="AC156" s="26"/>
      <c r="AD156" s="212"/>
      <c r="AE156" s="85"/>
      <c r="AI156" s="85"/>
    </row>
    <row r="157" spans="1:35" ht="15.6">
      <c r="A157" s="247"/>
      <c r="B157" s="247">
        <f>+'Ark1'!C1056</f>
        <v>2024</v>
      </c>
      <c r="C157" s="85">
        <f>+'Ark1'!M1056</f>
        <v>10</v>
      </c>
      <c r="D157" s="362" t="s">
        <v>102</v>
      </c>
      <c r="E157" s="85">
        <f>+'Ark1'!D1056</f>
        <v>7</v>
      </c>
      <c r="F157" s="85" t="s">
        <v>585</v>
      </c>
      <c r="G157" s="85">
        <f>+IF(H157=0,"",'Ark1'!Q1056)</f>
        <v>5</v>
      </c>
      <c r="H157" s="361">
        <f>+'Ark1'!R1056</f>
        <v>5</v>
      </c>
      <c r="I157" s="27">
        <f>+IF(H157=0,"",'Ark1'!AE1056)</f>
        <v>11.111111111111112</v>
      </c>
      <c r="J157" s="27">
        <f>+IF(H157=0,"",'Ark1'!AF1056)</f>
        <v>11.000857149476053</v>
      </c>
      <c r="K157" s="26">
        <f>+IF(H157=0,"",'Ark1'!S1056)</f>
        <v>5</v>
      </c>
      <c r="L157" s="305">
        <f>+IF(H157=0,"",'Ark1'!U1056)</f>
        <v>284.92</v>
      </c>
      <c r="M157" s="32">
        <f>+IF(H157=0,"",'Ark1'!W1056)</f>
        <v>100</v>
      </c>
      <c r="N157" s="32">
        <f>+IF(H157=0,"",'Ark1'!X1056)</f>
        <v>0</v>
      </c>
      <c r="O157" s="32">
        <f>+IF(H157=0,"",'Ark1'!AG1056)</f>
        <v>729.8</v>
      </c>
      <c r="P157" s="32">
        <f>+IF(H157=0,"",'Ark1'!AH1056)</f>
        <v>0</v>
      </c>
      <c r="Q157" s="32">
        <f>+IF(H157=0,"",'Ark1'!AI1056)</f>
        <v>40</v>
      </c>
      <c r="R157" s="377">
        <f>+IF(H157=0,"",'Ark1'!AR1056)</f>
        <v>203.6</v>
      </c>
      <c r="S157" s="113">
        <f>+IF(H157=0,"",'Ark1'!AS1056)</f>
        <v>33.434078229103477</v>
      </c>
      <c r="T157" s="32">
        <f>+IF(H157=0,"",'Ark1'!Y1056)</f>
        <v>50.893944629985427</v>
      </c>
      <c r="U157" s="26">
        <f>+IF(H157=0,"",'Ark1'!Z1056)</f>
        <v>1.264911064067352</v>
      </c>
      <c r="V157" s="305">
        <f t="shared" si="27"/>
        <v>390.40833104960268</v>
      </c>
      <c r="W157" s="32">
        <f t="shared" si="28"/>
        <v>28.492000000000001</v>
      </c>
      <c r="X157" s="27">
        <f t="shared" si="29"/>
        <v>1</v>
      </c>
      <c r="Y157" s="247"/>
      <c r="Z157" s="250"/>
      <c r="AB157" s="27"/>
      <c r="AC157" s="26"/>
      <c r="AD157" s="250"/>
      <c r="AE157" s="85"/>
      <c r="AI157" s="85"/>
    </row>
    <row r="158" spans="1:35" ht="15.6">
      <c r="A158" s="247"/>
      <c r="B158" s="247">
        <f>+'Ark1'!C1057</f>
        <v>2024</v>
      </c>
      <c r="C158" s="85">
        <f>+'Ark1'!M1057</f>
        <v>10</v>
      </c>
      <c r="D158" s="362" t="s">
        <v>102</v>
      </c>
      <c r="E158" s="85">
        <f>+'Ark1'!D1057</f>
        <v>8</v>
      </c>
      <c r="F158" s="85" t="s">
        <v>586</v>
      </c>
      <c r="G158" s="85">
        <f>+IF(H158=0,"",'Ark1'!Q1057)</f>
        <v>5</v>
      </c>
      <c r="H158" s="361">
        <f>+'Ark1'!R1057</f>
        <v>9</v>
      </c>
      <c r="I158" s="27">
        <f>+IF(H158=0,"",'Ark1'!AE1057)</f>
        <v>5.4878048780487809</v>
      </c>
      <c r="J158" s="27">
        <f>+IF(H158=0,"",'Ark1'!AF1057)</f>
        <v>7.2960349939902258</v>
      </c>
      <c r="K158" s="26">
        <f>+IF(H158=0,"",'Ark1'!S1057)</f>
        <v>6.5555555555555562</v>
      </c>
      <c r="L158" s="305">
        <f>+IF(H158=0,"",'Ark1'!U1057)</f>
        <v>336.5555555555556</v>
      </c>
      <c r="M158" s="32">
        <f>+IF(H158=0,"",'Ark1'!W1057)</f>
        <v>100</v>
      </c>
      <c r="N158" s="32">
        <f>+IF(H158=0,"",'Ark1'!X1057)</f>
        <v>22.222222222222225</v>
      </c>
      <c r="O158" s="32">
        <f>+IF(H158=0,"",'Ark1'!AG1057)</f>
        <v>730.11111111111109</v>
      </c>
      <c r="P158" s="32">
        <f>+IF(H158=0,"",'Ark1'!AH1057)</f>
        <v>0</v>
      </c>
      <c r="Q158" s="32">
        <f>+IF(H158=0,"",'Ark1'!AI1057)</f>
        <v>77.777777777777771</v>
      </c>
      <c r="R158" s="377">
        <f>+IF(H158=0,"",'Ark1'!AR1057)</f>
        <v>211.55555555555557</v>
      </c>
      <c r="S158" s="113">
        <f>+IF(H158=0,"",'Ark1'!AS1057)</f>
        <v>35.610989674650718</v>
      </c>
      <c r="T158" s="32">
        <f>+IF(H158=0,"",'Ark1'!Y1057)</f>
        <v>35.337644740453129</v>
      </c>
      <c r="U158" s="26">
        <f>+IF(H158=0,"",'Ark1'!Z1057)</f>
        <v>1.1653431646335048</v>
      </c>
      <c r="V158" s="305">
        <f t="shared" si="27"/>
        <v>460.96484553340446</v>
      </c>
      <c r="W158" s="32">
        <f t="shared" si="28"/>
        <v>33.655555555555559</v>
      </c>
      <c r="X158" s="27">
        <f t="shared" si="29"/>
        <v>1.8</v>
      </c>
      <c r="Y158" s="247"/>
      <c r="Z158" s="250"/>
      <c r="AB158" s="27"/>
      <c r="AC158" s="26"/>
      <c r="AD158" s="251"/>
      <c r="AE158" s="85"/>
      <c r="AI158" s="85"/>
    </row>
    <row r="159" spans="1:35" ht="15.6">
      <c r="A159" s="247"/>
      <c r="B159" s="247">
        <f>+'Ark1'!C1058</f>
        <v>2024</v>
      </c>
      <c r="C159" s="85">
        <f>+'Ark1'!M1058</f>
        <v>10</v>
      </c>
      <c r="D159" s="362" t="s">
        <v>102</v>
      </c>
      <c r="E159" s="85">
        <f>+'Ark1'!D1058</f>
        <v>9</v>
      </c>
      <c r="F159" s="85" t="s">
        <v>587</v>
      </c>
      <c r="G159" s="85">
        <f>+IF(H159=0,"",'Ark1'!Q1058)</f>
        <v>2</v>
      </c>
      <c r="H159" s="361">
        <f>+'Ark1'!R1058</f>
        <v>3</v>
      </c>
      <c r="I159" s="27">
        <f>+IF(H159=0,"",'Ark1'!AE1058)</f>
        <v>1.3761467889908259</v>
      </c>
      <c r="J159" s="27">
        <f>+IF(H159=0,"",'Ark1'!AF1058)</f>
        <v>1.8801649827153897</v>
      </c>
      <c r="K159" s="26">
        <f>+IF(H159=0,"",'Ark1'!S1058)</f>
        <v>4</v>
      </c>
      <c r="L159" s="305">
        <f>+IF(H159=0,"",'Ark1'!U1058)</f>
        <v>337.93333333333345</v>
      </c>
      <c r="M159" s="32">
        <f>+IF(H159=0,"",'Ark1'!W1058)</f>
        <v>100</v>
      </c>
      <c r="N159" s="32">
        <f>+IF(H159=0,"",'Ark1'!X1058)</f>
        <v>66.666666666666686</v>
      </c>
      <c r="O159" s="32">
        <f>+IF(H159=0,"",'Ark1'!AG1058)</f>
        <v>961</v>
      </c>
      <c r="P159" s="32">
        <f>+IF(H159=0,"",'Ark1'!AH1058)</f>
        <v>0</v>
      </c>
      <c r="Q159" s="32">
        <f>+IF(H159=0,"",'Ark1'!AI1058)</f>
        <v>0</v>
      </c>
      <c r="R159" s="377">
        <f>+IF(H159=0,"",'Ark1'!AR1058)</f>
        <v>223.3333333333334</v>
      </c>
      <c r="S159" s="113">
        <f>+IF(H159=0,"",'Ark1'!AS1058)</f>
        <v>29.826861592030937</v>
      </c>
      <c r="T159" s="32">
        <f>+IF(H159=0,"",'Ark1'!Y1058)</f>
        <v>70.758101224445397</v>
      </c>
      <c r="U159" s="26">
        <f>+IF(H159=0,"",'Ark1'!Z1058)</f>
        <v>0.81649658092772603</v>
      </c>
      <c r="V159" s="305">
        <f t="shared" si="27"/>
        <v>351.6475893166841</v>
      </c>
      <c r="W159" s="32">
        <f t="shared" si="28"/>
        <v>33.793333333333344</v>
      </c>
      <c r="X159" s="27">
        <f t="shared" si="29"/>
        <v>1.5</v>
      </c>
      <c r="Y159" s="247"/>
      <c r="Z159" s="250"/>
      <c r="AB159" s="27"/>
      <c r="AC159" s="26"/>
      <c r="AD159" s="251"/>
      <c r="AE159" s="85"/>
      <c r="AI159" s="85"/>
    </row>
    <row r="160" spans="1:35" ht="15.6">
      <c r="A160" s="247"/>
      <c r="B160" s="247">
        <f>+'Ark1'!C1059</f>
        <v>2024</v>
      </c>
      <c r="C160" s="85">
        <f>+'Ark1'!M1059</f>
        <v>10</v>
      </c>
      <c r="D160" s="362" t="s">
        <v>102</v>
      </c>
      <c r="E160" s="85">
        <f>+'Ark1'!D1059</f>
        <v>10</v>
      </c>
      <c r="F160" s="85" t="s">
        <v>588</v>
      </c>
      <c r="G160" s="85">
        <f>+IF(H160=0,"",'Ark1'!Q1059)</f>
        <v>4</v>
      </c>
      <c r="H160" s="361">
        <f>+'Ark1'!R1059</f>
        <v>7</v>
      </c>
      <c r="I160" s="27">
        <f>+IF(H160=0,"",'Ark1'!AE1059)</f>
        <v>2.6615969581749055</v>
      </c>
      <c r="J160" s="27">
        <f>+IF(H160=0,"",'Ark1'!AF1059)</f>
        <v>3.4917447750756256</v>
      </c>
      <c r="K160" s="26">
        <f>+IF(H160=0,"",'Ark1'!S1059)</f>
        <v>5.5714285714285694</v>
      </c>
      <c r="L160" s="305">
        <f>+IF(H160=0,"",'Ark1'!U1059)</f>
        <v>304.5714285714285</v>
      </c>
      <c r="M160" s="32">
        <f>+IF(H160=0,"",'Ark1'!W1059)</f>
        <v>100</v>
      </c>
      <c r="N160" s="32">
        <f>+IF(H160=0,"",'Ark1'!X1059)</f>
        <v>28.571428571428577</v>
      </c>
      <c r="O160" s="32">
        <f>+IF(H160=0,"",'Ark1'!AG1059)</f>
        <v>823.857142857143</v>
      </c>
      <c r="P160" s="32">
        <f>+IF(H160=0,"",'Ark1'!AH1059)</f>
        <v>0</v>
      </c>
      <c r="Q160" s="32">
        <f>+IF(H160=0,"",'Ark1'!AI1059)</f>
        <v>57.142857142857153</v>
      </c>
      <c r="R160" s="377">
        <f>+IF(H160=0,"",'Ark1'!AR1059)</f>
        <v>207.57142857142861</v>
      </c>
      <c r="S160" s="113">
        <f>+IF(H160=0,"",'Ark1'!AS1059)</f>
        <v>33.749242286969448</v>
      </c>
      <c r="T160" s="32">
        <f>+IF(H160=0,"",'Ark1'!Y1059)</f>
        <v>57.561785792950005</v>
      </c>
      <c r="U160" s="26">
        <f>+IF(H160=0,"",'Ark1'!Z1059)</f>
        <v>1.761261143705422</v>
      </c>
      <c r="V160" s="305">
        <f t="shared" si="27"/>
        <v>369.68961331714917</v>
      </c>
      <c r="W160" s="32">
        <f t="shared" si="28"/>
        <v>30.457142857142848</v>
      </c>
      <c r="X160" s="27">
        <f t="shared" si="29"/>
        <v>1.75</v>
      </c>
      <c r="Y160" s="247"/>
      <c r="Z160" s="250"/>
      <c r="AB160" s="27"/>
      <c r="AC160" s="26"/>
      <c r="AD160" s="251"/>
      <c r="AE160" s="85"/>
      <c r="AI160" s="85"/>
    </row>
    <row r="161" spans="1:35" ht="15.6">
      <c r="A161" s="247"/>
      <c r="B161" s="247">
        <f>+'Ark1'!C1060</f>
        <v>2024</v>
      </c>
      <c r="C161" s="85">
        <f>+'Ark1'!M1060</f>
        <v>10</v>
      </c>
      <c r="D161" s="362" t="s">
        <v>102</v>
      </c>
      <c r="E161" s="85">
        <f>+'Ark1'!D1060</f>
        <v>11</v>
      </c>
      <c r="F161" s="85" t="s">
        <v>589</v>
      </c>
      <c r="G161" s="85">
        <f>+IF(H161=0,"",'Ark1'!Q1060)</f>
        <v>6</v>
      </c>
      <c r="H161" s="361">
        <f>+'Ark1'!R1060</f>
        <v>7</v>
      </c>
      <c r="I161" s="27">
        <f>+IF(H161=0,"",'Ark1'!AE1060)</f>
        <v>2.6415094339622649</v>
      </c>
      <c r="J161" s="27">
        <f>+IF(H161=0,"",'Ark1'!AF1060)</f>
        <v>3.052047750003084</v>
      </c>
      <c r="K161" s="26">
        <f>+IF(H161=0,"",'Ark1'!S1060)</f>
        <v>5</v>
      </c>
      <c r="L161" s="305">
        <f>+IF(H161=0,"",'Ark1'!U1060)</f>
        <v>282.84285714285721</v>
      </c>
      <c r="M161" s="32">
        <f>+IF(H161=0,"",'Ark1'!W1060)</f>
        <v>100</v>
      </c>
      <c r="N161" s="32">
        <f>+IF(H161=0,"",'Ark1'!X1060)</f>
        <v>14.285714285714288</v>
      </c>
      <c r="O161" s="32">
        <f>+IF(H161=0,"",'Ark1'!AG1060)</f>
        <v>647.42857142857156</v>
      </c>
      <c r="P161" s="32">
        <f>+IF(H161=0,"",'Ark1'!AH1060)</f>
        <v>0</v>
      </c>
      <c r="Q161" s="32">
        <f>+IF(H161=0,"",'Ark1'!AI1060)</f>
        <v>28.571428571428577</v>
      </c>
      <c r="R161" s="377">
        <f>+IF(H161=0,"",'Ark1'!AR1060)</f>
        <v>205.57142857142861</v>
      </c>
      <c r="S161" s="113">
        <f>+IF(H161=0,"",'Ark1'!AS1060)</f>
        <v>31.983253608113195</v>
      </c>
      <c r="T161" s="32">
        <f>+IF(H161=0,"",'Ark1'!Y1060)</f>
        <v>70.593744302833812</v>
      </c>
      <c r="U161" s="26">
        <f>+IF(H161=0,"",'Ark1'!Z1060)</f>
        <v>0.92582009977255109</v>
      </c>
      <c r="V161" s="305">
        <f t="shared" si="27"/>
        <v>436.87113857016772</v>
      </c>
      <c r="W161" s="32">
        <f t="shared" si="28"/>
        <v>28.284285714285723</v>
      </c>
      <c r="X161" s="27">
        <f t="shared" si="29"/>
        <v>1.1666666666666667</v>
      </c>
      <c r="Y161" s="247"/>
      <c r="Z161" s="250"/>
      <c r="AB161" s="27"/>
      <c r="AC161" s="26"/>
      <c r="AD161" s="251"/>
      <c r="AE161" s="85"/>
      <c r="AI161" s="85"/>
    </row>
    <row r="162" spans="1:35" ht="15.6">
      <c r="A162" s="247"/>
      <c r="B162" s="247">
        <f>+'Ark1'!C1061</f>
        <v>2024</v>
      </c>
      <c r="C162" s="85">
        <f>+'Ark1'!M1061</f>
        <v>10</v>
      </c>
      <c r="D162" s="362" t="s">
        <v>102</v>
      </c>
      <c r="E162" s="85">
        <f>+'Ark1'!D1061</f>
        <v>12</v>
      </c>
      <c r="F162" s="85" t="s">
        <v>590</v>
      </c>
      <c r="G162" s="85">
        <f>+IF(H162=0,"",'Ark1'!Q1061)</f>
        <v>2</v>
      </c>
      <c r="H162" s="361">
        <f>+'Ark1'!R1061</f>
        <v>2</v>
      </c>
      <c r="I162" s="27">
        <f>+IF(H162=0,"",'Ark1'!AE1061)</f>
        <v>4.6511627906976756</v>
      </c>
      <c r="J162" s="27">
        <f>+IF(H162=0,"",'Ark1'!AF1061)</f>
        <v>6.1635917181812099</v>
      </c>
      <c r="K162" s="26">
        <f>+IF(H162=0,"",'Ark1'!S1061)</f>
        <v>6</v>
      </c>
      <c r="L162" s="305">
        <f>+IF(H162=0,"",'Ark1'!U1061)</f>
        <v>322.5499999999999</v>
      </c>
      <c r="M162" s="32">
        <f>+IF(H162=0,"",'Ark1'!W1061)</f>
        <v>100</v>
      </c>
      <c r="N162" s="32">
        <f>+IF(H162=0,"",'Ark1'!X1061)</f>
        <v>50</v>
      </c>
      <c r="O162" s="32">
        <f>+IF(H162=0,"",'Ark1'!AG1061)</f>
        <v>623</v>
      </c>
      <c r="P162" s="32">
        <f>+IF(H162=0,"",'Ark1'!AH1061)</f>
        <v>0</v>
      </c>
      <c r="Q162" s="32">
        <f>+IF(H162=0,"",'Ark1'!AI1061)</f>
        <v>50</v>
      </c>
      <c r="R162" s="377">
        <f>+IF(H162=0,"",'Ark1'!AR1061)</f>
        <v>212</v>
      </c>
      <c r="S162" s="113">
        <f>+IF(H162=0,"",'Ark1'!AS1061)</f>
        <v>33.449747127205498</v>
      </c>
      <c r="T162" s="32">
        <f>+IF(H162=0,"",'Ark1'!Y1061)</f>
        <v>57.15000000000024</v>
      </c>
      <c r="U162" s="26">
        <f>+IF(H162=0,"",'Ark1'!Z1061)</f>
        <v>1</v>
      </c>
      <c r="V162" s="305">
        <f t="shared" si="27"/>
        <v>517.73675762439791</v>
      </c>
      <c r="W162" s="32">
        <f t="shared" si="28"/>
        <v>32.254999999999988</v>
      </c>
      <c r="X162" s="27">
        <f t="shared" si="29"/>
        <v>1</v>
      </c>
      <c r="Y162" s="247"/>
      <c r="Z162" s="250"/>
      <c r="AB162" s="27"/>
      <c r="AC162" s="26"/>
      <c r="AD162" s="251"/>
      <c r="AE162" s="85"/>
      <c r="AI162" s="85"/>
    </row>
    <row r="163" spans="1:35" ht="15.6">
      <c r="A163" s="247"/>
      <c r="B163" s="247"/>
      <c r="C163" s="247"/>
      <c r="D163" s="247"/>
      <c r="E163" s="247"/>
      <c r="F163" s="247"/>
      <c r="G163" s="247"/>
      <c r="H163" s="247"/>
      <c r="I163" s="248"/>
      <c r="J163" s="248"/>
      <c r="K163" s="247"/>
      <c r="L163" s="247"/>
      <c r="M163" s="249"/>
      <c r="N163" s="249"/>
      <c r="O163" s="247"/>
      <c r="P163" s="249"/>
      <c r="Q163" s="249"/>
      <c r="R163" s="249"/>
      <c r="S163" s="249"/>
      <c r="T163" s="249"/>
      <c r="U163" s="247"/>
      <c r="V163" s="247"/>
      <c r="W163" s="249"/>
      <c r="X163" s="248"/>
      <c r="Y163" s="247"/>
      <c r="Z163" s="250"/>
      <c r="AB163" s="27"/>
      <c r="AC163" s="26"/>
      <c r="AD163" s="251"/>
      <c r="AE163" s="85"/>
      <c r="AI163" s="85"/>
    </row>
    <row r="164" spans="1:35" ht="15.6">
      <c r="A164" s="247"/>
      <c r="B164" s="247"/>
      <c r="C164" s="247"/>
      <c r="D164" s="247"/>
      <c r="E164" s="247"/>
      <c r="F164" s="247"/>
      <c r="G164" s="247"/>
      <c r="H164" s="247"/>
      <c r="I164" s="248"/>
      <c r="J164" s="248"/>
      <c r="K164" s="247"/>
      <c r="L164" s="247"/>
      <c r="M164" s="249"/>
      <c r="N164" s="249"/>
      <c r="O164" s="247"/>
      <c r="P164" s="249"/>
      <c r="Q164" s="249"/>
      <c r="R164" s="249"/>
      <c r="S164" s="249"/>
      <c r="T164" s="249"/>
      <c r="U164" s="247"/>
      <c r="V164" s="247"/>
      <c r="W164" s="249"/>
      <c r="X164" s="248"/>
      <c r="Y164" s="247"/>
      <c r="Z164" s="250"/>
      <c r="AB164" s="27"/>
      <c r="AC164" s="26"/>
      <c r="AD164" s="251"/>
      <c r="AE164" s="85"/>
      <c r="AI164" s="85"/>
    </row>
    <row r="165" spans="1:35" ht="22.8">
      <c r="A165" s="265" t="s">
        <v>626</v>
      </c>
      <c r="B165" s="247"/>
      <c r="C165" s="247"/>
      <c r="D165" s="346" t="str">
        <f>+D170</f>
        <v>4</v>
      </c>
      <c r="E165" s="247"/>
      <c r="F165" s="247"/>
      <c r="G165" s="247"/>
      <c r="H165" s="212">
        <f>SUM(H170:H181)</f>
        <v>29</v>
      </c>
      <c r="I165" s="248"/>
      <c r="J165" s="248"/>
      <c r="K165" s="247"/>
      <c r="L165" s="273">
        <f>+Fettgruppe!N20</f>
        <v>313.82758620689674</v>
      </c>
      <c r="M165" s="249"/>
      <c r="N165" s="249"/>
      <c r="O165" s="247"/>
      <c r="P165" s="249"/>
      <c r="Q165" s="249"/>
      <c r="R165" s="249"/>
      <c r="S165" s="249"/>
      <c r="T165" s="249"/>
      <c r="U165" s="247"/>
      <c r="V165" s="273">
        <f>+Fettgruppe!X20</f>
        <v>444.79741948096404</v>
      </c>
      <c r="W165" s="266" t="s">
        <v>624</v>
      </c>
      <c r="X165" s="264"/>
      <c r="Y165" s="247"/>
      <c r="Z165" s="250"/>
      <c r="AB165" s="27"/>
      <c r="AC165" s="26"/>
      <c r="AD165" s="251"/>
      <c r="AE165" s="85"/>
      <c r="AI165" s="85"/>
    </row>
    <row r="166" spans="1:35" ht="16.5" customHeight="1">
      <c r="A166" s="247"/>
      <c r="B166" s="247"/>
      <c r="C166" s="247"/>
      <c r="D166" s="346"/>
      <c r="E166" s="247"/>
      <c r="F166" s="247"/>
      <c r="G166" s="247"/>
      <c r="H166" s="247"/>
      <c r="I166" s="247"/>
      <c r="J166" s="247"/>
      <c r="K166" s="247"/>
      <c r="L166" s="247"/>
      <c r="M166" s="249"/>
      <c r="N166" s="249"/>
      <c r="O166" s="247"/>
      <c r="P166" s="249"/>
      <c r="Q166" s="249"/>
      <c r="R166" s="249"/>
      <c r="S166" s="249"/>
      <c r="T166" s="249"/>
      <c r="U166" s="247"/>
      <c r="V166" s="247"/>
      <c r="W166" s="249"/>
      <c r="X166" s="264" t="s">
        <v>4</v>
      </c>
      <c r="Y166" s="247"/>
      <c r="Z166" s="250"/>
      <c r="AB166" s="27"/>
      <c r="AC166" s="26"/>
      <c r="AD166" s="251"/>
      <c r="AE166" s="85"/>
      <c r="AI166" s="85"/>
    </row>
    <row r="167" spans="1:35" ht="15.6">
      <c r="A167" s="247"/>
      <c r="B167" s="247"/>
      <c r="C167" s="247"/>
      <c r="D167" s="247"/>
      <c r="E167" s="247"/>
      <c r="F167" s="247"/>
      <c r="G167" s="265" t="s">
        <v>4</v>
      </c>
      <c r="H167" s="247"/>
      <c r="I167" s="248"/>
      <c r="J167" s="248"/>
      <c r="K167" s="265" t="s">
        <v>24</v>
      </c>
      <c r="L167" s="248"/>
      <c r="M167" s="249" t="s">
        <v>404</v>
      </c>
      <c r="N167" s="249" t="s">
        <v>404</v>
      </c>
      <c r="O167" s="266" t="s">
        <v>527</v>
      </c>
      <c r="P167" s="249" t="s">
        <v>404</v>
      </c>
      <c r="Q167" s="249" t="s">
        <v>404</v>
      </c>
      <c r="R167" s="249"/>
      <c r="S167" s="249"/>
      <c r="T167" s="266" t="s">
        <v>424</v>
      </c>
      <c r="U167" s="247"/>
      <c r="V167" s="265" t="s">
        <v>479</v>
      </c>
      <c r="W167" s="266" t="s">
        <v>78</v>
      </c>
      <c r="X167" s="264" t="s">
        <v>10</v>
      </c>
      <c r="Y167" s="247"/>
      <c r="Z167" s="250"/>
      <c r="AB167" s="27"/>
      <c r="AC167" s="26"/>
      <c r="AD167" s="251"/>
      <c r="AE167" s="85"/>
      <c r="AI167" s="85"/>
    </row>
    <row r="168" spans="1:35" ht="15.6">
      <c r="A168" s="247"/>
      <c r="B168" s="247"/>
      <c r="C168" s="247"/>
      <c r="D168" s="247"/>
      <c r="E168" s="265"/>
      <c r="F168" s="265"/>
      <c r="G168" s="265" t="s">
        <v>477</v>
      </c>
      <c r="H168" s="265" t="s">
        <v>4</v>
      </c>
      <c r="I168" s="264" t="s">
        <v>4</v>
      </c>
      <c r="J168" s="264" t="s">
        <v>1</v>
      </c>
      <c r="K168" s="265" t="s">
        <v>535</v>
      </c>
      <c r="L168" s="264" t="s">
        <v>24</v>
      </c>
      <c r="M168" s="266" t="s">
        <v>569</v>
      </c>
      <c r="N168" s="266" t="s">
        <v>489</v>
      </c>
      <c r="O168" s="266" t="s">
        <v>548</v>
      </c>
      <c r="P168" s="266" t="s">
        <v>491</v>
      </c>
      <c r="Q168" s="266" t="s">
        <v>556</v>
      </c>
      <c r="R168" s="427" t="s">
        <v>24</v>
      </c>
      <c r="S168" s="427" t="s">
        <v>24</v>
      </c>
      <c r="T168" s="266"/>
      <c r="U168" s="265" t="s">
        <v>415</v>
      </c>
      <c r="V168" s="265" t="s">
        <v>487</v>
      </c>
      <c r="W168" s="266" t="s">
        <v>425</v>
      </c>
      <c r="X168" s="264" t="s">
        <v>71</v>
      </c>
      <c r="Y168" s="247"/>
      <c r="Z168" s="250"/>
      <c r="AB168" s="27"/>
      <c r="AC168" s="26"/>
      <c r="AD168" s="251"/>
      <c r="AE168" s="85"/>
      <c r="AI168" s="85"/>
    </row>
    <row r="169" spans="1:35" ht="15.6">
      <c r="A169" s="247"/>
      <c r="B169" s="247"/>
      <c r="C169" s="265" t="s">
        <v>0</v>
      </c>
      <c r="D169" s="265"/>
      <c r="E169" s="265" t="s">
        <v>87</v>
      </c>
      <c r="F169" s="265"/>
      <c r="G169" s="49" t="s">
        <v>478</v>
      </c>
      <c r="H169" s="49" t="s">
        <v>10</v>
      </c>
      <c r="I169" s="86" t="s">
        <v>404</v>
      </c>
      <c r="J169" s="86" t="s">
        <v>404</v>
      </c>
      <c r="K169" s="49" t="s">
        <v>536</v>
      </c>
      <c r="L169" s="86" t="s">
        <v>45</v>
      </c>
      <c r="M169" s="74" t="s">
        <v>546</v>
      </c>
      <c r="N169" s="74" t="s">
        <v>441</v>
      </c>
      <c r="O169" s="74" t="s">
        <v>485</v>
      </c>
      <c r="P169" s="74" t="s">
        <v>472</v>
      </c>
      <c r="Q169" s="74" t="s">
        <v>525</v>
      </c>
      <c r="R169" s="427" t="s">
        <v>725</v>
      </c>
      <c r="S169" s="427" t="s">
        <v>726</v>
      </c>
      <c r="T169" s="74" t="s">
        <v>1</v>
      </c>
      <c r="U169" s="49" t="s">
        <v>416</v>
      </c>
      <c r="V169" s="49" t="s">
        <v>488</v>
      </c>
      <c r="W169" s="74" t="s">
        <v>426</v>
      </c>
      <c r="X169" s="86" t="s">
        <v>551</v>
      </c>
      <c r="Y169" s="247"/>
      <c r="Z169" s="250"/>
      <c r="AB169" s="27"/>
      <c r="AC169" s="26"/>
      <c r="AD169" s="251"/>
      <c r="AE169" s="85"/>
      <c r="AI169" s="85"/>
    </row>
    <row r="170" spans="1:35" ht="15.6">
      <c r="A170" s="247"/>
      <c r="B170" s="247">
        <f>+'Ark1'!C1062</f>
        <v>2024</v>
      </c>
      <c r="C170" s="267">
        <f>+'Ark1'!M1062</f>
        <v>11</v>
      </c>
      <c r="D170" s="363" t="s">
        <v>103</v>
      </c>
      <c r="E170" s="267">
        <f>+'Ark1'!D1062</f>
        <v>1</v>
      </c>
      <c r="F170" s="267" t="s">
        <v>580</v>
      </c>
      <c r="G170" s="267">
        <f>+IF(H170=0,"",'Ark1'!Q1062)</f>
        <v>2</v>
      </c>
      <c r="H170" s="361">
        <f>+'Ark1'!R1062</f>
        <v>3</v>
      </c>
      <c r="I170" s="268">
        <f>+IF(H170=0,"",'Ark1'!AE1062)</f>
        <v>4.0540540540540553</v>
      </c>
      <c r="J170" s="268">
        <f>+IF(H170=0,"",'Ark1'!AF1062)</f>
        <v>4.4779497186194002</v>
      </c>
      <c r="K170" s="269">
        <f>+IF(H170=0,"",'Ark1'!S1062)</f>
        <v>5.3333333333333321</v>
      </c>
      <c r="L170" s="305">
        <f>+IF(H170=0,"",'Ark1'!U1062)</f>
        <v>296.8</v>
      </c>
      <c r="M170" s="270">
        <f>+IF(H170=0,"",'Ark1'!W1062)</f>
        <v>100</v>
      </c>
      <c r="N170" s="270">
        <f>+IF(H170=0,"",'Ark1'!X1062)</f>
        <v>0</v>
      </c>
      <c r="O170" s="270">
        <f>+IF(H170=0,"",'Ark1'!AG1062)</f>
        <v>564.66666666666652</v>
      </c>
      <c r="P170" s="270">
        <f>+IF(H170=0,"",'Ark1'!AH1062)</f>
        <v>0</v>
      </c>
      <c r="Q170" s="270">
        <f>+IF(H170=0,"",'Ark1'!AI1062)</f>
        <v>33.333333333333343</v>
      </c>
      <c r="R170" s="377">
        <f>+IF(H170=0,"",'Ark1'!AR1062)</f>
        <v>209.33333333333337</v>
      </c>
      <c r="S170" s="113">
        <f>+IF(H170=0,"",'Ark1'!AS1062)</f>
        <v>32.439235559666109</v>
      </c>
      <c r="T170" s="270">
        <f>+IF(H170=0,"",'Ark1'!Y1062)</f>
        <v>5.0457903246173004</v>
      </c>
      <c r="U170" s="269">
        <f>+IF(H170=0,"",'Ark1'!Z1062)</f>
        <v>0.47140452079103318</v>
      </c>
      <c r="V170" s="305">
        <f t="shared" ref="V170:V181" si="30">+IF(H170=0,"",1000*L170/O170)</f>
        <v>525.61983471074393</v>
      </c>
      <c r="W170" s="270">
        <f t="shared" ref="W170:W181" si="31">+IF(H170=0,"",L170/C170)</f>
        <v>26.981818181818184</v>
      </c>
      <c r="X170" s="268">
        <f t="shared" ref="X170:X181" si="32">+IF(H170=0,"",H170/G170)</f>
        <v>1.5</v>
      </c>
      <c r="Y170" s="247"/>
      <c r="Z170" s="250"/>
      <c r="AB170" s="27"/>
      <c r="AC170" s="26"/>
      <c r="AD170" s="251"/>
      <c r="AE170" s="85"/>
      <c r="AI170" s="85"/>
    </row>
    <row r="171" spans="1:35" ht="15.6">
      <c r="A171" s="247"/>
      <c r="B171" s="247">
        <f>+'Ark1'!C1063</f>
        <v>2024</v>
      </c>
      <c r="C171" s="267">
        <f>+'Ark1'!M1063</f>
        <v>11</v>
      </c>
      <c r="D171" s="363" t="s">
        <v>103</v>
      </c>
      <c r="E171" s="267">
        <f>+'Ark1'!D1063</f>
        <v>2</v>
      </c>
      <c r="F171" s="267" t="s">
        <v>581</v>
      </c>
      <c r="G171" s="267" t="str">
        <f>+IF(H171=0,"",'Ark1'!Q1063)</f>
        <v/>
      </c>
      <c r="H171" s="361">
        <f>+'Ark1'!R1063</f>
        <v>0</v>
      </c>
      <c r="I171" s="268" t="str">
        <f>+IF(H171=0,"",'Ark1'!AE1063)</f>
        <v/>
      </c>
      <c r="J171" s="268" t="str">
        <f>+IF(H171=0,"",'Ark1'!AF1063)</f>
        <v/>
      </c>
      <c r="K171" s="269" t="str">
        <f>+IF(H171=0,"",'Ark1'!S1063)</f>
        <v/>
      </c>
      <c r="L171" s="305" t="str">
        <f>+IF(H171=0,"",'Ark1'!U1063)</f>
        <v/>
      </c>
      <c r="M171" s="270" t="str">
        <f>+IF(H171=0,"",'Ark1'!W1063)</f>
        <v/>
      </c>
      <c r="N171" s="270" t="str">
        <f>+IF(H171=0,"",'Ark1'!X1063)</f>
        <v/>
      </c>
      <c r="O171" s="270" t="str">
        <f>+IF(H171=0,"",'Ark1'!AG1063)</f>
        <v/>
      </c>
      <c r="P171" s="270" t="str">
        <f>+IF(H171=0,"",'Ark1'!AH1063)</f>
        <v/>
      </c>
      <c r="Q171" s="270" t="str">
        <f>+IF(H171=0,"",'Ark1'!AI1063)</f>
        <v/>
      </c>
      <c r="R171" s="377" t="str">
        <f>+IF(H171=0,"",'Ark1'!AR1063)</f>
        <v/>
      </c>
      <c r="S171" s="113" t="str">
        <f>+IF(H171=0,"",'Ark1'!AS1063)</f>
        <v/>
      </c>
      <c r="T171" s="270" t="str">
        <f>+IF(H171=0,"",'Ark1'!Y1063)</f>
        <v/>
      </c>
      <c r="U171" s="269" t="str">
        <f>+IF(H171=0,"",'Ark1'!Z1063)</f>
        <v/>
      </c>
      <c r="V171" s="305" t="str">
        <f t="shared" si="30"/>
        <v/>
      </c>
      <c r="W171" s="270" t="str">
        <f t="shared" si="31"/>
        <v/>
      </c>
      <c r="X171" s="268" t="str">
        <f t="shared" si="32"/>
        <v/>
      </c>
      <c r="Y171" s="247"/>
      <c r="Z171" s="250"/>
      <c r="AB171" s="27"/>
      <c r="AC171" s="26"/>
      <c r="AD171" s="251"/>
      <c r="AE171" s="85"/>
      <c r="AI171" s="85"/>
    </row>
    <row r="172" spans="1:35" ht="15.6">
      <c r="A172" s="247"/>
      <c r="B172" s="247">
        <f>+'Ark1'!C1064</f>
        <v>2024</v>
      </c>
      <c r="C172" s="267">
        <f>+'Ark1'!M1064</f>
        <v>11</v>
      </c>
      <c r="D172" s="363" t="s">
        <v>103</v>
      </c>
      <c r="E172" s="267">
        <f>+'Ark1'!D1064</f>
        <v>3</v>
      </c>
      <c r="F172" s="267" t="s">
        <v>582</v>
      </c>
      <c r="G172" s="267">
        <f>+IF(H172=0,"",'Ark1'!Q1064)</f>
        <v>3</v>
      </c>
      <c r="H172" s="361">
        <f>+'Ark1'!R1064</f>
        <v>3</v>
      </c>
      <c r="I172" s="268">
        <f>+IF(H172=0,"",'Ark1'!AE1064)</f>
        <v>4.3478260869565215</v>
      </c>
      <c r="J172" s="268">
        <f>+IF(H172=0,"",'Ark1'!AF1064)</f>
        <v>6.2202661775088579</v>
      </c>
      <c r="K172" s="269">
        <f>+IF(H172=0,"",'Ark1'!S1064)</f>
        <v>7</v>
      </c>
      <c r="L172" s="305">
        <f>+IF(H172=0,"",'Ark1'!U1064)</f>
        <v>314.23333333333335</v>
      </c>
      <c r="M172" s="270">
        <f>+IF(H172=0,"",'Ark1'!W1064)</f>
        <v>100</v>
      </c>
      <c r="N172" s="270">
        <f>+IF(H172=0,"",'Ark1'!X1064)</f>
        <v>33.333333333333343</v>
      </c>
      <c r="O172" s="270">
        <f>+IF(H172=0,"",'Ark1'!AG1064)</f>
        <v>709.33333333333348</v>
      </c>
      <c r="P172" s="270">
        <f>+IF(H172=0,"",'Ark1'!AH1064)</f>
        <v>0</v>
      </c>
      <c r="Q172" s="270">
        <f>+IF(H172=0,"",'Ark1'!AI1064)</f>
        <v>100</v>
      </c>
      <c r="R172" s="377">
        <f>+IF(H172=0,"",'Ark1'!AR1064)</f>
        <v>202</v>
      </c>
      <c r="S172" s="113">
        <f>+IF(H172=0,"",'Ark1'!AS1064)</f>
        <v>37.646601201667778</v>
      </c>
      <c r="T172" s="270">
        <f>+IF(H172=0,"",'Ark1'!Y1064)</f>
        <v>65.777419293317394</v>
      </c>
      <c r="U172" s="269">
        <f>+IF(H172=0,"",'Ark1'!Z1064)</f>
        <v>0.81649658092772603</v>
      </c>
      <c r="V172" s="305">
        <f t="shared" si="30"/>
        <v>442.99812030075185</v>
      </c>
      <c r="W172" s="270">
        <f t="shared" si="31"/>
        <v>28.566666666666666</v>
      </c>
      <c r="X172" s="268">
        <f t="shared" si="32"/>
        <v>1</v>
      </c>
      <c r="Y172" s="247"/>
      <c r="Z172" s="250"/>
      <c r="AB172" s="27"/>
      <c r="AC172" s="26"/>
      <c r="AD172" s="251"/>
      <c r="AE172" s="85"/>
      <c r="AI172" s="85"/>
    </row>
    <row r="173" spans="1:35" ht="15.6">
      <c r="A173" s="247"/>
      <c r="B173" s="247">
        <f>+'Ark1'!C1065</f>
        <v>2024</v>
      </c>
      <c r="C173" s="267">
        <f>+'Ark1'!M1065</f>
        <v>11</v>
      </c>
      <c r="D173" s="363" t="s">
        <v>103</v>
      </c>
      <c r="E173" s="267">
        <f>+'Ark1'!D1065</f>
        <v>4</v>
      </c>
      <c r="F173" s="267" t="s">
        <v>583</v>
      </c>
      <c r="G173" s="267">
        <f>+IF(H173=0,"",'Ark1'!Q1065)</f>
        <v>3</v>
      </c>
      <c r="H173" s="361">
        <f>+'Ark1'!R1065</f>
        <v>3</v>
      </c>
      <c r="I173" s="268">
        <f>+IF(H173=0,"",'Ark1'!AE1065)</f>
        <v>2.0270270270270276</v>
      </c>
      <c r="J173" s="268">
        <f>+IF(H173=0,"",'Ark1'!AF1065)</f>
        <v>2.5554856314444474</v>
      </c>
      <c r="K173" s="269">
        <f>+IF(H173=0,"",'Ark1'!S1065)</f>
        <v>5.3333333333333321</v>
      </c>
      <c r="L173" s="305">
        <f>+IF(H173=0,"",'Ark1'!U1065)</f>
        <v>334.33333333333326</v>
      </c>
      <c r="M173" s="270">
        <f>+IF(H173=0,"",'Ark1'!W1065)</f>
        <v>100</v>
      </c>
      <c r="N173" s="270">
        <f>+IF(H173=0,"",'Ark1'!X1065)</f>
        <v>66.666666666666686</v>
      </c>
      <c r="O173" s="270">
        <f>+IF(H173=0,"",'Ark1'!AG1065)</f>
        <v>822.66666666666652</v>
      </c>
      <c r="P173" s="270">
        <f>+IF(H173=0,"",'Ark1'!AH1065)</f>
        <v>0</v>
      </c>
      <c r="Q173" s="270">
        <f>+IF(H173=0,"",'Ark1'!AI1065)</f>
        <v>0</v>
      </c>
      <c r="R173" s="377">
        <f>+IF(H173=0,"",'Ark1'!AR1065)</f>
        <v>213.3333333333334</v>
      </c>
      <c r="S173" s="113">
        <f>+IF(H173=0,"",'Ark1'!AS1065)</f>
        <v>34.052629478134207</v>
      </c>
      <c r="T173" s="270">
        <f>+IF(H173=0,"",'Ark1'!Y1065)</f>
        <v>60.451982781561753</v>
      </c>
      <c r="U173" s="269">
        <f>+IF(H173=0,"",'Ark1'!Z1065)</f>
        <v>0.47140452079103318</v>
      </c>
      <c r="V173" s="305">
        <f t="shared" si="30"/>
        <v>406.40194489465154</v>
      </c>
      <c r="W173" s="270">
        <f t="shared" si="31"/>
        <v>30.393939393939387</v>
      </c>
      <c r="X173" s="268">
        <f t="shared" si="32"/>
        <v>1</v>
      </c>
      <c r="Y173" s="247"/>
      <c r="Z173" s="250"/>
      <c r="AB173" s="27"/>
      <c r="AC173" s="26"/>
      <c r="AD173" s="251"/>
      <c r="AE173" s="85"/>
      <c r="AI173" s="85"/>
    </row>
    <row r="174" spans="1:35" ht="15.6">
      <c r="A174" s="247"/>
      <c r="B174" s="247">
        <f>+'Ark1'!C1066</f>
        <v>2024</v>
      </c>
      <c r="C174" s="267">
        <f>+'Ark1'!M1066</f>
        <v>11</v>
      </c>
      <c r="D174" s="363" t="s">
        <v>103</v>
      </c>
      <c r="E174" s="267">
        <f>+'Ark1'!D1066</f>
        <v>5</v>
      </c>
      <c r="F174" s="267" t="s">
        <v>444</v>
      </c>
      <c r="G174" s="267">
        <f>+IF(H174=0,"",'Ark1'!Q1066)</f>
        <v>1</v>
      </c>
      <c r="H174" s="361">
        <f>+'Ark1'!R1066</f>
        <v>1</v>
      </c>
      <c r="I174" s="268">
        <f>+IF(H174=0,"",'Ark1'!AE1066)</f>
        <v>0.52083333333333348</v>
      </c>
      <c r="J174" s="268">
        <f>+IF(H174=0,"",'Ark1'!AF1066)</f>
        <v>0.52060273562407089</v>
      </c>
      <c r="K174" s="269">
        <f>+IF(H174=0,"",'Ark1'!S1066)</f>
        <v>5</v>
      </c>
      <c r="L174" s="305">
        <f>+IF(H174=0,"",'Ark1'!U1066)</f>
        <v>243.4</v>
      </c>
      <c r="M174" s="270">
        <f>+IF(H174=0,"",'Ark1'!W1066)</f>
        <v>100</v>
      </c>
      <c r="N174" s="270">
        <f>+IF(H174=0,"",'Ark1'!X1066)</f>
        <v>0</v>
      </c>
      <c r="O174" s="270">
        <f>+IF(H174=0,"",'Ark1'!AG1066)</f>
        <v>678</v>
      </c>
      <c r="P174" s="270">
        <f>+IF(H174=0,"",'Ark1'!AH1066)</f>
        <v>0</v>
      </c>
      <c r="Q174" s="270">
        <f>+IF(H174=0,"",'Ark1'!AI1066)</f>
        <v>100</v>
      </c>
      <c r="R174" s="377">
        <f>+IF(H174=0,"",'Ark1'!AR1066)</f>
        <v>198</v>
      </c>
      <c r="S174" s="113">
        <f>+IF(H174=0,"",'Ark1'!AS1066)</f>
        <v>31.304783370899081</v>
      </c>
      <c r="T174" s="270">
        <f>+IF(H174=0,"",'Ark1'!Y1066)</f>
        <v>0</v>
      </c>
      <c r="U174" s="269">
        <f>+IF(H174=0,"",'Ark1'!Z1066)</f>
        <v>0</v>
      </c>
      <c r="V174" s="305">
        <f t="shared" si="30"/>
        <v>358.99705014749264</v>
      </c>
      <c r="W174" s="270">
        <f t="shared" si="31"/>
        <v>22.127272727272729</v>
      </c>
      <c r="X174" s="268">
        <f t="shared" si="32"/>
        <v>1</v>
      </c>
      <c r="Y174" s="247"/>
      <c r="Z174" s="250"/>
      <c r="AB174" s="27"/>
      <c r="AC174" s="26"/>
      <c r="AD174" s="251"/>
      <c r="AE174" s="85"/>
      <c r="AI174" s="85"/>
    </row>
    <row r="175" spans="1:35" ht="15.6">
      <c r="A175" s="247"/>
      <c r="B175" s="247">
        <f>+'Ark1'!C1067</f>
        <v>2024</v>
      </c>
      <c r="C175" s="267">
        <f>+'Ark1'!M1067</f>
        <v>11</v>
      </c>
      <c r="D175" s="363" t="s">
        <v>103</v>
      </c>
      <c r="E175" s="267">
        <f>+'Ark1'!D1067</f>
        <v>6</v>
      </c>
      <c r="F175" s="267" t="s">
        <v>584</v>
      </c>
      <c r="G175" s="267">
        <f>+IF(H175=0,"",'Ark1'!Q1067)</f>
        <v>2</v>
      </c>
      <c r="H175" s="361">
        <f>+'Ark1'!R1067</f>
        <v>2</v>
      </c>
      <c r="I175" s="268">
        <f>+IF(H175=0,"",'Ark1'!AE1067)</f>
        <v>2.2471910112359552</v>
      </c>
      <c r="J175" s="268">
        <f>+IF(H175=0,"",'Ark1'!AF1067)</f>
        <v>1.9622777140705496</v>
      </c>
      <c r="K175" s="269">
        <f>+IF(H175=0,"",'Ark1'!S1067)</f>
        <v>4.5</v>
      </c>
      <c r="L175" s="305">
        <f>+IF(H175=0,"",'Ark1'!U1067)</f>
        <v>229.3</v>
      </c>
      <c r="M175" s="270">
        <f>+IF(H175=0,"",'Ark1'!W1067)</f>
        <v>100</v>
      </c>
      <c r="N175" s="270">
        <f>+IF(H175=0,"",'Ark1'!X1067)</f>
        <v>0</v>
      </c>
      <c r="O175" s="270">
        <f>+IF(H175=0,"",'Ark1'!AG1067)</f>
        <v>607</v>
      </c>
      <c r="P175" s="270">
        <f>+IF(H175=0,"",'Ark1'!AH1067)</f>
        <v>0</v>
      </c>
      <c r="Q175" s="270">
        <f>+IF(H175=0,"",'Ark1'!AI1067)</f>
        <v>50</v>
      </c>
      <c r="R175" s="377">
        <f>+IF(H175=0,"",'Ark1'!AR1067)</f>
        <v>192.5</v>
      </c>
      <c r="S175" s="113">
        <f>+IF(H175=0,"",'Ark1'!AS1067)</f>
        <v>31.123370828599622</v>
      </c>
      <c r="T175" s="270">
        <f>+IF(H175=0,"",'Ark1'!Y1067)</f>
        <v>65.10000000000008</v>
      </c>
      <c r="U175" s="269">
        <f>+IF(H175=0,"",'Ark1'!Z1067)</f>
        <v>0.5</v>
      </c>
      <c r="V175" s="305">
        <f t="shared" si="30"/>
        <v>377.75947281713343</v>
      </c>
      <c r="W175" s="270">
        <f t="shared" si="31"/>
        <v>20.845454545454547</v>
      </c>
      <c r="X175" s="268">
        <f t="shared" si="32"/>
        <v>1</v>
      </c>
      <c r="Y175" s="247"/>
      <c r="Z175" s="250"/>
      <c r="AB175" s="27"/>
      <c r="AC175" s="26"/>
      <c r="AD175" s="251"/>
      <c r="AE175" s="85"/>
      <c r="AI175" s="85"/>
    </row>
    <row r="176" spans="1:35" ht="15.6">
      <c r="A176" s="247"/>
      <c r="B176" s="247">
        <f>+'Ark1'!C1068</f>
        <v>2024</v>
      </c>
      <c r="C176" s="267">
        <f>+'Ark1'!M1068</f>
        <v>11</v>
      </c>
      <c r="D176" s="363" t="s">
        <v>103</v>
      </c>
      <c r="E176" s="267">
        <f>+'Ark1'!D1068</f>
        <v>7</v>
      </c>
      <c r="F176" s="267" t="s">
        <v>585</v>
      </c>
      <c r="G176" s="267">
        <f>+IF(H176=0,"",'Ark1'!Q1068)</f>
        <v>1</v>
      </c>
      <c r="H176" s="361">
        <f>+'Ark1'!R1068</f>
        <v>3</v>
      </c>
      <c r="I176" s="268">
        <f>+IF(H176=0,"",'Ark1'!AE1068)</f>
        <v>6.6666666666666687</v>
      </c>
      <c r="J176" s="268">
        <f>+IF(H176=0,"",'Ark1'!AF1068)</f>
        <v>6.290396064834475</v>
      </c>
      <c r="K176" s="269">
        <f>+IF(H176=0,"",'Ark1'!S1068)</f>
        <v>4.3333333333333321</v>
      </c>
      <c r="L176" s="305">
        <f>+IF(H176=0,"",'Ark1'!U1068)</f>
        <v>271.53333333333325</v>
      </c>
      <c r="M176" s="270">
        <f>+IF(H176=0,"",'Ark1'!W1068)</f>
        <v>100</v>
      </c>
      <c r="N176" s="270">
        <f>+IF(H176=0,"",'Ark1'!X1068)</f>
        <v>0</v>
      </c>
      <c r="O176" s="270">
        <f>+IF(H176=0,"",'Ark1'!AG1068)</f>
        <v>678</v>
      </c>
      <c r="P176" s="270">
        <f>+IF(H176=0,"",'Ark1'!AH1068)</f>
        <v>0</v>
      </c>
      <c r="Q176" s="270">
        <f>+IF(H176=0,"",'Ark1'!AI1068)</f>
        <v>0</v>
      </c>
      <c r="R176" s="377">
        <f>+IF(H176=0,"",'Ark1'!AR1068)</f>
        <v>209.66666666666663</v>
      </c>
      <c r="S176" s="113">
        <f>+IF(H176=0,"",'Ark1'!AS1068)</f>
        <v>29.327903677770344</v>
      </c>
      <c r="T176" s="270">
        <f>+IF(H176=0,"",'Ark1'!Y1068)</f>
        <v>40.57497860614221</v>
      </c>
      <c r="U176" s="269">
        <f>+IF(H176=0,"",'Ark1'!Z1068)</f>
        <v>0.47140452079103318</v>
      </c>
      <c r="V176" s="305">
        <f t="shared" si="30"/>
        <v>400.49164208456233</v>
      </c>
      <c r="W176" s="270">
        <f t="shared" si="31"/>
        <v>24.684848484848477</v>
      </c>
      <c r="X176" s="268">
        <f t="shared" si="32"/>
        <v>3</v>
      </c>
      <c r="Y176" s="247"/>
      <c r="Z176" s="250"/>
      <c r="AB176" s="27"/>
      <c r="AC176" s="26"/>
      <c r="AD176" s="251"/>
      <c r="AE176" s="85"/>
      <c r="AI176" s="85"/>
    </row>
    <row r="177" spans="1:35" ht="15.6">
      <c r="A177" s="247"/>
      <c r="B177" s="247">
        <f>+'Ark1'!C1069</f>
        <v>2024</v>
      </c>
      <c r="C177" s="267">
        <f>+'Ark1'!M1069</f>
        <v>11</v>
      </c>
      <c r="D177" s="363" t="s">
        <v>103</v>
      </c>
      <c r="E177" s="267">
        <f>+'Ark1'!D1069</f>
        <v>8</v>
      </c>
      <c r="F177" s="267" t="s">
        <v>586</v>
      </c>
      <c r="G177" s="267">
        <f>+IF(H177=0,"",'Ark1'!Q1069)</f>
        <v>1</v>
      </c>
      <c r="H177" s="361">
        <f>+'Ark1'!R1069</f>
        <v>6</v>
      </c>
      <c r="I177" s="268">
        <f>+IF(H177=0,"",'Ark1'!AE1069)</f>
        <v>3.6585365853658542</v>
      </c>
      <c r="J177" s="268">
        <f>+IF(H177=0,"",'Ark1'!AF1069)</f>
        <v>5.2816163523678989</v>
      </c>
      <c r="K177" s="269">
        <f>+IF(H177=0,"",'Ark1'!S1069)</f>
        <v>6.8333333333333313</v>
      </c>
      <c r="L177" s="305">
        <f>+IF(H177=0,"",'Ark1'!U1069)</f>
        <v>365.45</v>
      </c>
      <c r="M177" s="270">
        <f>+IF(H177=0,"",'Ark1'!W1069)</f>
        <v>100</v>
      </c>
      <c r="N177" s="270">
        <f>+IF(H177=0,"",'Ark1'!X1069)</f>
        <v>66.666666666666686</v>
      </c>
      <c r="O177" s="270">
        <f>+IF(H177=0,"",'Ark1'!AG1069)</f>
        <v>678</v>
      </c>
      <c r="P177" s="270">
        <f>+IF(H177=0,"",'Ark1'!AH1069)</f>
        <v>0</v>
      </c>
      <c r="Q177" s="270">
        <f>+IF(H177=0,"",'Ark1'!AI1069)</f>
        <v>100</v>
      </c>
      <c r="R177" s="377">
        <f>+IF(H177=0,"",'Ark1'!AR1069)</f>
        <v>214.6666666666666</v>
      </c>
      <c r="S177" s="113">
        <f>+IF(H177=0,"",'Ark1'!AS1069)</f>
        <v>36.910260921906925</v>
      </c>
      <c r="T177" s="270">
        <f>+IF(H177=0,"",'Ark1'!Y1069)</f>
        <v>22.656915794815394</v>
      </c>
      <c r="U177" s="269">
        <f>+IF(H177=0,"",'Ark1'!Z1069)</f>
        <v>0.37267799624997328</v>
      </c>
      <c r="V177" s="305">
        <f t="shared" si="30"/>
        <v>539.01179941002954</v>
      </c>
      <c r="W177" s="270">
        <f t="shared" si="31"/>
        <v>33.222727272727269</v>
      </c>
      <c r="X177" s="268">
        <f t="shared" si="32"/>
        <v>6</v>
      </c>
      <c r="Y177" s="247"/>
      <c r="Z177" s="250"/>
      <c r="AB177" s="27"/>
      <c r="AC177" s="26"/>
      <c r="AD177" s="251"/>
      <c r="AE177" s="85"/>
      <c r="AI177" s="85"/>
    </row>
    <row r="178" spans="1:35" ht="15.6">
      <c r="A178" s="247"/>
      <c r="B178" s="247">
        <f>+'Ark1'!C1070</f>
        <v>2024</v>
      </c>
      <c r="C178" s="267">
        <f>+'Ark1'!M1070</f>
        <v>11</v>
      </c>
      <c r="D178" s="363" t="s">
        <v>103</v>
      </c>
      <c r="E178" s="267">
        <f>+'Ark1'!D1070</f>
        <v>9</v>
      </c>
      <c r="F178" s="267" t="s">
        <v>587</v>
      </c>
      <c r="G178" s="267">
        <f>+IF(H178=0,"",'Ark1'!Q1070)</f>
        <v>2</v>
      </c>
      <c r="H178" s="361">
        <f>+'Ark1'!R1070</f>
        <v>2</v>
      </c>
      <c r="I178" s="268">
        <f>+IF(H178=0,"",'Ark1'!AE1070)</f>
        <v>0.91743119266055051</v>
      </c>
      <c r="J178" s="268">
        <f>+IF(H178=0,"",'Ark1'!AF1070)</f>
        <v>1.1249833088529839</v>
      </c>
      <c r="K178" s="269">
        <f>+IF(H178=0,"",'Ark1'!S1070)</f>
        <v>5.5</v>
      </c>
      <c r="L178" s="305">
        <f>+IF(H178=0,"",'Ark1'!U1070)</f>
        <v>303.3</v>
      </c>
      <c r="M178" s="270">
        <f>+IF(H178=0,"",'Ark1'!W1070)</f>
        <v>100</v>
      </c>
      <c r="N178" s="270">
        <f>+IF(H178=0,"",'Ark1'!X1070)</f>
        <v>50</v>
      </c>
      <c r="O178" s="270">
        <f>+IF(H178=0,"",'Ark1'!AG1070)</f>
        <v>1182</v>
      </c>
      <c r="P178" s="270">
        <f>+IF(H178=0,"",'Ark1'!AH1070)</f>
        <v>0</v>
      </c>
      <c r="Q178" s="270">
        <f>+IF(H178=0,"",'Ark1'!AI1070)</f>
        <v>50</v>
      </c>
      <c r="R178" s="377">
        <f>+IF(H178=0,"",'Ark1'!AR1070)</f>
        <v>199.5</v>
      </c>
      <c r="S178" s="113">
        <f>+IF(H178=0,"",'Ark1'!AS1070)</f>
        <v>36.996246952006807</v>
      </c>
      <c r="T178" s="270">
        <f>+IF(H178=0,"",'Ark1'!Y1070)</f>
        <v>102.79999999999998</v>
      </c>
      <c r="U178" s="269">
        <f>+IF(H178=0,"",'Ark1'!Z1070)</f>
        <v>0.5</v>
      </c>
      <c r="V178" s="305">
        <f t="shared" si="30"/>
        <v>256.59898477157361</v>
      </c>
      <c r="W178" s="270">
        <f t="shared" si="31"/>
        <v>27.572727272727274</v>
      </c>
      <c r="X178" s="268">
        <f t="shared" si="32"/>
        <v>1</v>
      </c>
      <c r="Y178" s="247"/>
      <c r="Z178" s="250"/>
      <c r="AB178" s="27"/>
      <c r="AC178" s="26"/>
      <c r="AD178" s="251"/>
      <c r="AE178" s="85"/>
      <c r="AI178" s="85"/>
    </row>
    <row r="179" spans="1:35" ht="15.6">
      <c r="A179" s="247"/>
      <c r="B179" s="247">
        <f>+'Ark1'!C1071</f>
        <v>2024</v>
      </c>
      <c r="C179" s="267">
        <f>+'Ark1'!M1071</f>
        <v>11</v>
      </c>
      <c r="D179" s="363" t="s">
        <v>103</v>
      </c>
      <c r="E179" s="267">
        <f>+'Ark1'!D1071</f>
        <v>10</v>
      </c>
      <c r="F179" s="267" t="s">
        <v>588</v>
      </c>
      <c r="G179" s="267">
        <f>+IF(H179=0,"",'Ark1'!Q1071)</f>
        <v>2</v>
      </c>
      <c r="H179" s="361">
        <f>+'Ark1'!R1071</f>
        <v>3</v>
      </c>
      <c r="I179" s="268">
        <f>+IF(H179=0,"",'Ark1'!AE1071)</f>
        <v>1.1406844106463883</v>
      </c>
      <c r="J179" s="268">
        <f>+IF(H179=0,"",'Ark1'!AF1071)</f>
        <v>1.690679236074375</v>
      </c>
      <c r="K179" s="269">
        <f>+IF(H179=0,"",'Ark1'!S1071)</f>
        <v>5.6666666666666679</v>
      </c>
      <c r="L179" s="305">
        <f>+IF(H179=0,"",'Ark1'!U1071)</f>
        <v>344.09999999999991</v>
      </c>
      <c r="M179" s="270">
        <f>+IF(H179=0,"",'Ark1'!W1071)</f>
        <v>100</v>
      </c>
      <c r="N179" s="270">
        <f>+IF(H179=0,"",'Ark1'!X1071)</f>
        <v>66.666666666666686</v>
      </c>
      <c r="O179" s="270">
        <f>+IF(H179=0,"",'Ark1'!AG1071)</f>
        <v>734.33333333333348</v>
      </c>
      <c r="P179" s="270">
        <f>+IF(H179=0,"",'Ark1'!AH1071)</f>
        <v>0</v>
      </c>
      <c r="Q179" s="270">
        <f>+IF(H179=0,"",'Ark1'!AI1071)</f>
        <v>66.666666666666686</v>
      </c>
      <c r="R179" s="377">
        <f>+IF(H179=0,"",'Ark1'!AR1071)</f>
        <v>215.6666666666666</v>
      </c>
      <c r="S179" s="113">
        <f>+IF(H179=0,"",'Ark1'!AS1071)</f>
        <v>33.872047317343089</v>
      </c>
      <c r="T179" s="270">
        <f>+IF(H179=0,"",'Ark1'!Y1071)</f>
        <v>62.535483260839079</v>
      </c>
      <c r="U179" s="269">
        <f>+IF(H179=0,"",'Ark1'!Z1071)</f>
        <v>1.2472191289246459</v>
      </c>
      <c r="V179" s="305">
        <f t="shared" si="30"/>
        <v>468.58828869723078</v>
      </c>
      <c r="W179" s="270">
        <f t="shared" si="31"/>
        <v>31.281818181818174</v>
      </c>
      <c r="X179" s="268">
        <f t="shared" si="32"/>
        <v>1.5</v>
      </c>
      <c r="Y179" s="247"/>
      <c r="Z179" s="250"/>
      <c r="AB179" s="27"/>
      <c r="AC179" s="26"/>
      <c r="AD179" s="251"/>
      <c r="AE179" s="85"/>
      <c r="AI179" s="85"/>
    </row>
    <row r="180" spans="1:35" ht="15.6">
      <c r="A180" s="247"/>
      <c r="B180" s="247">
        <f>+'Ark1'!C1072</f>
        <v>2024</v>
      </c>
      <c r="C180" s="267">
        <f>+'Ark1'!M1072</f>
        <v>11</v>
      </c>
      <c r="D180" s="363" t="s">
        <v>103</v>
      </c>
      <c r="E180" s="267">
        <f>+'Ark1'!D1072</f>
        <v>11</v>
      </c>
      <c r="F180" s="267" t="s">
        <v>589</v>
      </c>
      <c r="G180" s="267">
        <f>+IF(H180=0,"",'Ark1'!Q1072)</f>
        <v>1</v>
      </c>
      <c r="H180" s="361">
        <f>+'Ark1'!R1072</f>
        <v>2</v>
      </c>
      <c r="I180" s="268">
        <f>+IF(H180=0,"",'Ark1'!AE1072)</f>
        <v>0.75471698113207519</v>
      </c>
      <c r="J180" s="268">
        <f>+IF(H180=0,"",'Ark1'!AF1072)</f>
        <v>0.97439233434867867</v>
      </c>
      <c r="K180" s="269">
        <f>+IF(H180=0,"",'Ark1'!S1072)</f>
        <v>6.5</v>
      </c>
      <c r="L180" s="305">
        <f>+IF(H180=0,"",'Ark1'!U1072)</f>
        <v>316.05</v>
      </c>
      <c r="M180" s="270">
        <f>+IF(H180=0,"",'Ark1'!W1072)</f>
        <v>100</v>
      </c>
      <c r="N180" s="270">
        <f>+IF(H180=0,"",'Ark1'!X1072)</f>
        <v>0</v>
      </c>
      <c r="O180" s="270">
        <f>+IF(H180=0,"",'Ark1'!AG1072)</f>
        <v>518</v>
      </c>
      <c r="P180" s="270">
        <f>+IF(H180=0,"",'Ark1'!AH1072)</f>
        <v>0</v>
      </c>
      <c r="Q180" s="270">
        <f>+IF(H180=0,"",'Ark1'!AI1072)</f>
        <v>100</v>
      </c>
      <c r="R180" s="377">
        <f>+IF(H180=0,"",'Ark1'!AR1072)</f>
        <v>204.5</v>
      </c>
      <c r="S180" s="113">
        <f>+IF(H180=0,"",'Ark1'!AS1072)</f>
        <v>36.810042228761667</v>
      </c>
      <c r="T180" s="270">
        <f>+IF(H180=0,"",'Ark1'!Y1072)</f>
        <v>33.650000000000155</v>
      </c>
      <c r="U180" s="269">
        <f>+IF(H180=0,"",'Ark1'!Z1072)</f>
        <v>0.5</v>
      </c>
      <c r="V180" s="305">
        <f t="shared" si="30"/>
        <v>610.1351351351351</v>
      </c>
      <c r="W180" s="270">
        <f t="shared" si="31"/>
        <v>28.731818181818184</v>
      </c>
      <c r="X180" s="268">
        <f t="shared" si="32"/>
        <v>2</v>
      </c>
      <c r="Y180" s="247"/>
      <c r="Z180" s="250"/>
      <c r="AB180" s="27"/>
      <c r="AC180" s="26"/>
      <c r="AD180" s="251"/>
      <c r="AE180" s="85"/>
      <c r="AI180" s="85"/>
    </row>
    <row r="181" spans="1:35" ht="15.6">
      <c r="A181" s="247"/>
      <c r="B181" s="247">
        <f>+'Ark1'!C1073</f>
        <v>2024</v>
      </c>
      <c r="C181" s="267">
        <f>+'Ark1'!M1073</f>
        <v>11</v>
      </c>
      <c r="D181" s="363" t="s">
        <v>103</v>
      </c>
      <c r="E181" s="267">
        <f>+'Ark1'!D1073</f>
        <v>12</v>
      </c>
      <c r="F181" s="267" t="s">
        <v>590</v>
      </c>
      <c r="G181" s="267">
        <f>+IF(H181=0,"",'Ark1'!Q1073)</f>
        <v>1</v>
      </c>
      <c r="H181" s="361">
        <f>+'Ark1'!R1073</f>
        <v>1</v>
      </c>
      <c r="I181" s="268">
        <f>+IF(H181=0,"",'Ark1'!AE1073)</f>
        <v>2.3255813953488378</v>
      </c>
      <c r="J181" s="268">
        <f>+IF(H181=0,"",'Ark1'!AF1073)</f>
        <v>2.7192035389774798</v>
      </c>
      <c r="K181" s="269">
        <f>+IF(H181=0,"",'Ark1'!S1073)</f>
        <v>6</v>
      </c>
      <c r="L181" s="305">
        <f>+IF(H181=0,"",'Ark1'!U1073)</f>
        <v>284.60000000000002</v>
      </c>
      <c r="M181" s="270">
        <f>+IF(H181=0,"",'Ark1'!W1073)</f>
        <v>100</v>
      </c>
      <c r="N181" s="270">
        <f>+IF(H181=0,"",'Ark1'!X1073)</f>
        <v>0</v>
      </c>
      <c r="O181" s="270">
        <f>+IF(H181=0,"",'Ark1'!AG1073)</f>
        <v>574</v>
      </c>
      <c r="P181" s="270">
        <f>+IF(H181=0,"",'Ark1'!AH1073)</f>
        <v>0</v>
      </c>
      <c r="Q181" s="270">
        <f>+IF(H181=0,"",'Ark1'!AI1073)</f>
        <v>100</v>
      </c>
      <c r="R181" s="377">
        <f>+IF(H181=0,"",'Ark1'!AR1073)</f>
        <v>200</v>
      </c>
      <c r="S181" s="113">
        <f>+IF(H181=0,"",'Ark1'!AS1073)</f>
        <v>35.625</v>
      </c>
      <c r="T181" s="270">
        <f>+IF(H181=0,"",'Ark1'!Y1073)</f>
        <v>0</v>
      </c>
      <c r="U181" s="269">
        <f>+IF(H181=0,"",'Ark1'!Z1073)</f>
        <v>0</v>
      </c>
      <c r="V181" s="305">
        <f t="shared" si="30"/>
        <v>495.81881533101046</v>
      </c>
      <c r="W181" s="270">
        <f t="shared" si="31"/>
        <v>25.872727272727275</v>
      </c>
      <c r="X181" s="268">
        <f t="shared" si="32"/>
        <v>1</v>
      </c>
      <c r="Y181" s="247"/>
      <c r="Z181" s="250"/>
      <c r="AB181" s="27"/>
      <c r="AC181" s="26"/>
      <c r="AD181" s="251"/>
      <c r="AE181" s="85"/>
      <c r="AI181" s="85"/>
    </row>
    <row r="182" spans="1:35" ht="15.6">
      <c r="A182" s="247"/>
      <c r="B182" s="247"/>
      <c r="C182" s="247"/>
      <c r="D182" s="247"/>
      <c r="E182" s="247"/>
      <c r="F182" s="247"/>
      <c r="G182" s="247"/>
      <c r="H182" s="247"/>
      <c r="I182" s="248"/>
      <c r="J182" s="248"/>
      <c r="K182" s="247"/>
      <c r="L182" s="247"/>
      <c r="M182" s="249"/>
      <c r="N182" s="249"/>
      <c r="O182" s="247"/>
      <c r="P182" s="249"/>
      <c r="Q182" s="249"/>
      <c r="R182" s="249"/>
      <c r="S182" s="249"/>
      <c r="T182" s="249"/>
      <c r="U182" s="247"/>
      <c r="V182" s="247"/>
      <c r="W182" s="249"/>
      <c r="X182" s="248"/>
      <c r="Y182" s="247"/>
      <c r="Z182" s="250"/>
      <c r="AB182" s="27"/>
      <c r="AC182" s="26"/>
      <c r="AD182" s="251"/>
      <c r="AE182" s="85"/>
      <c r="AI182" s="85"/>
    </row>
    <row r="183" spans="1:35" ht="15.6">
      <c r="A183" s="247"/>
      <c r="B183" s="247"/>
      <c r="C183" s="247"/>
      <c r="D183" s="247"/>
      <c r="E183" s="247"/>
      <c r="F183" s="247"/>
      <c r="G183" s="247"/>
      <c r="H183" s="247"/>
      <c r="I183" s="248"/>
      <c r="J183" s="248"/>
      <c r="K183" s="247"/>
      <c r="L183" s="247"/>
      <c r="M183" s="249"/>
      <c r="N183" s="249"/>
      <c r="O183" s="247"/>
      <c r="P183" s="249"/>
      <c r="Q183" s="249"/>
      <c r="R183" s="249"/>
      <c r="S183" s="249"/>
      <c r="T183" s="249"/>
      <c r="U183" s="247"/>
      <c r="V183" s="247"/>
      <c r="W183" s="249"/>
      <c r="X183" s="248"/>
      <c r="Y183" s="247"/>
      <c r="Z183" s="250"/>
      <c r="AB183" s="27"/>
      <c r="AC183" s="26"/>
      <c r="AD183" s="251"/>
      <c r="AE183" s="85"/>
      <c r="AI183" s="85"/>
    </row>
    <row r="184" spans="1:35" ht="22.8">
      <c r="A184" s="265" t="s">
        <v>626</v>
      </c>
      <c r="B184" s="247"/>
      <c r="C184" s="247"/>
      <c r="D184" s="346" t="str">
        <f>+D189</f>
        <v>4+</v>
      </c>
      <c r="E184" s="247"/>
      <c r="F184" s="247"/>
      <c r="G184" s="247"/>
      <c r="H184" s="212">
        <f>SUM(H189:H200)</f>
        <v>11</v>
      </c>
      <c r="I184" s="248"/>
      <c r="J184" s="248"/>
      <c r="K184" s="247"/>
      <c r="L184" s="273">
        <f>+Fettgruppe!N21</f>
        <v>303.93636363636364</v>
      </c>
      <c r="M184" s="249"/>
      <c r="N184" s="249"/>
      <c r="O184" s="247"/>
      <c r="P184" s="249"/>
      <c r="Q184" s="249"/>
      <c r="R184" s="249"/>
      <c r="S184" s="249"/>
      <c r="T184" s="249"/>
      <c r="U184" s="247"/>
      <c r="V184" s="273">
        <f>+Fettgruppe!X21</f>
        <v>424.81575603557815</v>
      </c>
      <c r="W184" s="266" t="s">
        <v>624</v>
      </c>
      <c r="X184" s="264"/>
      <c r="Y184" s="247"/>
      <c r="Z184" s="250"/>
      <c r="AB184" s="27"/>
      <c r="AC184" s="26"/>
      <c r="AD184" s="251"/>
      <c r="AE184" s="85"/>
      <c r="AI184" s="85"/>
    </row>
    <row r="185" spans="1:35" ht="16.5" customHeight="1">
      <c r="A185" s="247"/>
      <c r="B185" s="247"/>
      <c r="C185" s="247"/>
      <c r="D185" s="346"/>
      <c r="E185" s="247"/>
      <c r="F185" s="247"/>
      <c r="G185" s="247"/>
      <c r="H185" s="247"/>
      <c r="I185" s="247"/>
      <c r="J185" s="247"/>
      <c r="K185" s="247"/>
      <c r="L185" s="247"/>
      <c r="M185" s="249"/>
      <c r="N185" s="249"/>
      <c r="O185" s="247"/>
      <c r="P185" s="249"/>
      <c r="Q185" s="249"/>
      <c r="R185" s="249"/>
      <c r="S185" s="249"/>
      <c r="T185" s="249"/>
      <c r="U185" s="247"/>
      <c r="V185" s="247"/>
      <c r="W185" s="249"/>
      <c r="X185" s="264" t="s">
        <v>4</v>
      </c>
      <c r="Y185" s="247"/>
      <c r="Z185" s="250"/>
      <c r="AB185" s="27"/>
      <c r="AC185" s="26"/>
      <c r="AD185" s="251"/>
      <c r="AE185" s="85"/>
      <c r="AI185" s="85"/>
    </row>
    <row r="186" spans="1:35" ht="15.6">
      <c r="A186" s="247"/>
      <c r="B186" s="247"/>
      <c r="C186" s="247"/>
      <c r="D186" s="247"/>
      <c r="E186" s="247"/>
      <c r="F186" s="247"/>
      <c r="G186" s="265" t="s">
        <v>4</v>
      </c>
      <c r="H186" s="247"/>
      <c r="I186" s="248"/>
      <c r="J186" s="248"/>
      <c r="K186" s="265" t="s">
        <v>24</v>
      </c>
      <c r="L186" s="248"/>
      <c r="M186" s="249" t="s">
        <v>404</v>
      </c>
      <c r="N186" s="249" t="s">
        <v>404</v>
      </c>
      <c r="O186" s="266" t="s">
        <v>527</v>
      </c>
      <c r="P186" s="249" t="s">
        <v>404</v>
      </c>
      <c r="Q186" s="249" t="s">
        <v>404</v>
      </c>
      <c r="R186" s="249"/>
      <c r="S186" s="249"/>
      <c r="T186" s="266" t="s">
        <v>424</v>
      </c>
      <c r="U186" s="247"/>
      <c r="V186" s="265" t="s">
        <v>479</v>
      </c>
      <c r="W186" s="266" t="s">
        <v>78</v>
      </c>
      <c r="X186" s="264" t="s">
        <v>10</v>
      </c>
      <c r="Y186" s="247"/>
      <c r="Z186" s="250"/>
      <c r="AB186" s="27"/>
      <c r="AC186" s="26"/>
      <c r="AD186" s="251"/>
      <c r="AE186" s="85"/>
      <c r="AI186" s="85"/>
    </row>
    <row r="187" spans="1:35" ht="15.6">
      <c r="A187" s="247"/>
      <c r="B187" s="247"/>
      <c r="C187" s="247"/>
      <c r="D187" s="247"/>
      <c r="E187" s="265"/>
      <c r="F187" s="265"/>
      <c r="G187" s="265" t="s">
        <v>477</v>
      </c>
      <c r="H187" s="265" t="s">
        <v>4</v>
      </c>
      <c r="I187" s="264" t="s">
        <v>4</v>
      </c>
      <c r="J187" s="264" t="s">
        <v>1</v>
      </c>
      <c r="K187" s="265" t="s">
        <v>535</v>
      </c>
      <c r="L187" s="264" t="s">
        <v>24</v>
      </c>
      <c r="M187" s="266" t="s">
        <v>569</v>
      </c>
      <c r="N187" s="266" t="s">
        <v>489</v>
      </c>
      <c r="O187" s="266" t="s">
        <v>548</v>
      </c>
      <c r="P187" s="266" t="s">
        <v>491</v>
      </c>
      <c r="Q187" s="266" t="s">
        <v>556</v>
      </c>
      <c r="R187" s="427" t="s">
        <v>24</v>
      </c>
      <c r="S187" s="427" t="s">
        <v>24</v>
      </c>
      <c r="T187" s="266"/>
      <c r="U187" s="265" t="s">
        <v>415</v>
      </c>
      <c r="V187" s="265" t="s">
        <v>487</v>
      </c>
      <c r="W187" s="266" t="s">
        <v>425</v>
      </c>
      <c r="X187" s="264" t="s">
        <v>71</v>
      </c>
      <c r="Y187" s="247"/>
      <c r="Z187" s="250"/>
      <c r="AB187" s="27"/>
      <c r="AC187" s="26"/>
      <c r="AD187" s="251"/>
      <c r="AE187" s="85"/>
      <c r="AI187" s="85"/>
    </row>
    <row r="188" spans="1:35" ht="15.6">
      <c r="A188" s="247"/>
      <c r="B188" s="247"/>
      <c r="C188" s="265" t="s">
        <v>0</v>
      </c>
      <c r="D188" s="265"/>
      <c r="E188" s="265" t="s">
        <v>87</v>
      </c>
      <c r="F188" s="265"/>
      <c r="G188" s="49" t="s">
        <v>478</v>
      </c>
      <c r="H188" s="49" t="s">
        <v>10</v>
      </c>
      <c r="I188" s="86" t="s">
        <v>404</v>
      </c>
      <c r="J188" s="86" t="s">
        <v>404</v>
      </c>
      <c r="K188" s="49" t="s">
        <v>536</v>
      </c>
      <c r="L188" s="86" t="s">
        <v>45</v>
      </c>
      <c r="M188" s="74" t="s">
        <v>546</v>
      </c>
      <c r="N188" s="74" t="s">
        <v>441</v>
      </c>
      <c r="O188" s="74" t="s">
        <v>485</v>
      </c>
      <c r="P188" s="74" t="s">
        <v>472</v>
      </c>
      <c r="Q188" s="74" t="s">
        <v>525</v>
      </c>
      <c r="R188" s="427" t="s">
        <v>725</v>
      </c>
      <c r="S188" s="427" t="s">
        <v>726</v>
      </c>
      <c r="T188" s="74" t="s">
        <v>1</v>
      </c>
      <c r="U188" s="49" t="s">
        <v>416</v>
      </c>
      <c r="V188" s="49" t="s">
        <v>488</v>
      </c>
      <c r="W188" s="74" t="s">
        <v>426</v>
      </c>
      <c r="X188" s="86" t="s">
        <v>551</v>
      </c>
      <c r="Y188" s="247"/>
      <c r="Z188" s="250"/>
      <c r="AB188" s="27"/>
      <c r="AC188" s="26"/>
      <c r="AD188" s="251"/>
      <c r="AE188" s="85"/>
      <c r="AI188" s="85"/>
    </row>
    <row r="189" spans="1:35" ht="15.6">
      <c r="A189" s="247"/>
      <c r="B189" s="247">
        <f>+'Ark1'!C1074</f>
        <v>2024</v>
      </c>
      <c r="C189" s="85">
        <f>+'Ark1'!M1074</f>
        <v>12</v>
      </c>
      <c r="D189" s="362" t="s">
        <v>104</v>
      </c>
      <c r="E189" s="85">
        <f>+'Ark1'!D1074</f>
        <v>1</v>
      </c>
      <c r="F189" s="85" t="s">
        <v>580</v>
      </c>
      <c r="G189" s="85" t="str">
        <f>+IF(H189=0,"",'Ark1'!Q1074)</f>
        <v/>
      </c>
      <c r="H189" s="361">
        <f>+'Ark1'!R1074</f>
        <v>0</v>
      </c>
      <c r="I189" s="27" t="str">
        <f>+IF(H189=0,"",'Ark1'!AE1074)</f>
        <v/>
      </c>
      <c r="J189" s="27" t="str">
        <f>+IF(H189=0,"",'Ark1'!AF1074)</f>
        <v/>
      </c>
      <c r="K189" s="26" t="str">
        <f>+IF(H189=0,"",'Ark1'!S1074)</f>
        <v/>
      </c>
      <c r="L189" s="305" t="str">
        <f>+IF(H189=0,"",'Ark1'!U1074)</f>
        <v/>
      </c>
      <c r="M189" s="32" t="str">
        <f>+IF(H189=0,"",'Ark1'!W1074)</f>
        <v/>
      </c>
      <c r="N189" s="32" t="str">
        <f>+IF(H189=0,"",'Ark1'!X1074)</f>
        <v/>
      </c>
      <c r="O189" s="32" t="str">
        <f>+IF(H189=0,"",'Ark1'!AG1074)</f>
        <v/>
      </c>
      <c r="P189" s="32" t="str">
        <f>+IF(H189=0,"",'Ark1'!AH1074)</f>
        <v/>
      </c>
      <c r="Q189" s="32" t="str">
        <f>+IF(H189=0,"",'Ark1'!AI1074)</f>
        <v/>
      </c>
      <c r="R189" s="377" t="str">
        <f>+IF(H189=0,"",'Ark1'!AR1074)</f>
        <v/>
      </c>
      <c r="S189" s="113" t="str">
        <f>+IF(H189=0,"",'Ark1'!AS1074)</f>
        <v/>
      </c>
      <c r="T189" s="32" t="str">
        <f>+IF(H189=0,"",'Ark1'!Y1074)</f>
        <v/>
      </c>
      <c r="U189" s="26" t="str">
        <f>+IF(H189=0,"",'Ark1'!Z1074)</f>
        <v/>
      </c>
      <c r="V189" s="305" t="str">
        <f t="shared" ref="V189:V200" si="33">+IF(H189=0,"",1000*L189/O189)</f>
        <v/>
      </c>
      <c r="W189" s="32" t="str">
        <f t="shared" ref="W189:W200" si="34">+IF(H189=0,"",L189/C189)</f>
        <v/>
      </c>
      <c r="X189" s="27" t="str">
        <f t="shared" ref="X189:X200" si="35">+IF(H189=0,"",H189/G189)</f>
        <v/>
      </c>
      <c r="Y189" s="247"/>
      <c r="Z189" s="250"/>
      <c r="AB189" s="27"/>
      <c r="AC189" s="26"/>
      <c r="AD189" s="251"/>
      <c r="AE189" s="85"/>
      <c r="AI189" s="85"/>
    </row>
    <row r="190" spans="1:35" ht="15.6">
      <c r="A190" s="247"/>
      <c r="B190" s="247">
        <f>+'Ark1'!C1075</f>
        <v>2024</v>
      </c>
      <c r="C190" s="85">
        <f>+'Ark1'!M1075</f>
        <v>12</v>
      </c>
      <c r="D190" s="362" t="s">
        <v>104</v>
      </c>
      <c r="E190" s="85">
        <f>+'Ark1'!D1075</f>
        <v>2</v>
      </c>
      <c r="F190" s="85" t="s">
        <v>581</v>
      </c>
      <c r="G190" s="85" t="str">
        <f>+IF(H190=0,"",'Ark1'!Q1075)</f>
        <v/>
      </c>
      <c r="H190" s="361">
        <f>+'Ark1'!R1075</f>
        <v>0</v>
      </c>
      <c r="I190" s="27" t="str">
        <f>+IF(H190=0,"",'Ark1'!AE1075)</f>
        <v/>
      </c>
      <c r="J190" s="27" t="str">
        <f>+IF(H190=0,"",'Ark1'!AF1075)</f>
        <v/>
      </c>
      <c r="K190" s="26" t="str">
        <f>+IF(H190=0,"",'Ark1'!S1075)</f>
        <v/>
      </c>
      <c r="L190" s="305" t="str">
        <f>+IF(H190=0,"",'Ark1'!U1075)</f>
        <v/>
      </c>
      <c r="M190" s="32" t="str">
        <f>+IF(H190=0,"",'Ark1'!W1075)</f>
        <v/>
      </c>
      <c r="N190" s="32" t="str">
        <f>+IF(H190=0,"",'Ark1'!X1075)</f>
        <v/>
      </c>
      <c r="O190" s="32" t="str">
        <f>+IF(H190=0,"",'Ark1'!AG1075)</f>
        <v/>
      </c>
      <c r="P190" s="32" t="str">
        <f>+IF(H190=0,"",'Ark1'!AH1075)</f>
        <v/>
      </c>
      <c r="Q190" s="32" t="str">
        <f>+IF(H190=0,"",'Ark1'!AI1075)</f>
        <v/>
      </c>
      <c r="R190" s="377" t="str">
        <f>+IF(H190=0,"",'Ark1'!AR1075)</f>
        <v/>
      </c>
      <c r="S190" s="113" t="str">
        <f>+IF(H190=0,"",'Ark1'!AS1075)</f>
        <v/>
      </c>
      <c r="T190" s="32" t="str">
        <f>+IF(H190=0,"",'Ark1'!Y1075)</f>
        <v/>
      </c>
      <c r="U190" s="26" t="str">
        <f>+IF(H190=0,"",'Ark1'!Z1075)</f>
        <v/>
      </c>
      <c r="V190" s="305" t="str">
        <f t="shared" si="33"/>
        <v/>
      </c>
      <c r="W190" s="32" t="str">
        <f t="shared" si="34"/>
        <v/>
      </c>
      <c r="X190" s="27" t="str">
        <f t="shared" si="35"/>
        <v/>
      </c>
      <c r="Y190" s="247"/>
      <c r="Z190" s="250"/>
      <c r="AB190" s="27"/>
      <c r="AC190" s="26"/>
      <c r="AD190" s="251"/>
      <c r="AE190" s="85"/>
      <c r="AI190" s="85"/>
    </row>
    <row r="191" spans="1:35" ht="15.6">
      <c r="A191" s="247"/>
      <c r="B191" s="247">
        <f>+'Ark1'!C1076</f>
        <v>2024</v>
      </c>
      <c r="C191" s="85">
        <f>+'Ark1'!M1076</f>
        <v>12</v>
      </c>
      <c r="D191" s="362" t="s">
        <v>104</v>
      </c>
      <c r="E191" s="85">
        <f>+'Ark1'!D1076</f>
        <v>3</v>
      </c>
      <c r="F191" s="85" t="s">
        <v>582</v>
      </c>
      <c r="G191" s="85" t="str">
        <f>+IF(H191=0,"",'Ark1'!Q1076)</f>
        <v/>
      </c>
      <c r="H191" s="361">
        <f>+'Ark1'!R1076</f>
        <v>0</v>
      </c>
      <c r="I191" s="27" t="str">
        <f>+IF(H191=0,"",'Ark1'!AE1076)</f>
        <v/>
      </c>
      <c r="J191" s="27" t="str">
        <f>+IF(H191=0,"",'Ark1'!AF1076)</f>
        <v/>
      </c>
      <c r="K191" s="26" t="str">
        <f>+IF(H191=0,"",'Ark1'!S1076)</f>
        <v/>
      </c>
      <c r="L191" s="305" t="str">
        <f>+IF(H191=0,"",'Ark1'!U1076)</f>
        <v/>
      </c>
      <c r="M191" s="32" t="str">
        <f>+IF(H191=0,"",'Ark1'!W1076)</f>
        <v/>
      </c>
      <c r="N191" s="32" t="str">
        <f>+IF(H191=0,"",'Ark1'!X1076)</f>
        <v/>
      </c>
      <c r="O191" s="32" t="str">
        <f>+IF(H191=0,"",'Ark1'!AG1076)</f>
        <v/>
      </c>
      <c r="P191" s="32" t="str">
        <f>+IF(H191=0,"",'Ark1'!AH1076)</f>
        <v/>
      </c>
      <c r="Q191" s="32" t="str">
        <f>+IF(H191=0,"",'Ark1'!AI1076)</f>
        <v/>
      </c>
      <c r="R191" s="377" t="str">
        <f>+IF(H191=0,"",'Ark1'!AR1076)</f>
        <v/>
      </c>
      <c r="S191" s="113" t="str">
        <f>+IF(H191=0,"",'Ark1'!AS1076)</f>
        <v/>
      </c>
      <c r="T191" s="32" t="str">
        <f>+IF(H191=0,"",'Ark1'!Y1076)</f>
        <v/>
      </c>
      <c r="U191" s="26" t="str">
        <f>+IF(H191=0,"",'Ark1'!Z1076)</f>
        <v/>
      </c>
      <c r="V191" s="305" t="str">
        <f t="shared" si="33"/>
        <v/>
      </c>
      <c r="W191" s="32" t="str">
        <f t="shared" si="34"/>
        <v/>
      </c>
      <c r="X191" s="27" t="str">
        <f t="shared" si="35"/>
        <v/>
      </c>
      <c r="Y191" s="247"/>
      <c r="Z191" s="250"/>
      <c r="AB191" s="27"/>
      <c r="AC191" s="26"/>
      <c r="AD191" s="251"/>
      <c r="AE191" s="85"/>
      <c r="AI191" s="85"/>
    </row>
    <row r="192" spans="1:35" ht="15.6">
      <c r="A192" s="247"/>
      <c r="B192" s="247">
        <f>+'Ark1'!C1077</f>
        <v>2024</v>
      </c>
      <c r="C192" s="85">
        <f>+'Ark1'!M1077</f>
        <v>12</v>
      </c>
      <c r="D192" s="362" t="s">
        <v>104</v>
      </c>
      <c r="E192" s="85">
        <f>+'Ark1'!D1077</f>
        <v>4</v>
      </c>
      <c r="F192" s="85" t="s">
        <v>583</v>
      </c>
      <c r="G192" s="85" t="str">
        <f>+IF(H192=0,"",'Ark1'!Q1077)</f>
        <v/>
      </c>
      <c r="H192" s="361">
        <f>+'Ark1'!R1077</f>
        <v>0</v>
      </c>
      <c r="I192" s="27" t="str">
        <f>+IF(H192=0,"",'Ark1'!AE1077)</f>
        <v/>
      </c>
      <c r="J192" s="27" t="str">
        <f>+IF(H192=0,"",'Ark1'!AF1077)</f>
        <v/>
      </c>
      <c r="K192" s="26" t="str">
        <f>+IF(H192=0,"",'Ark1'!S1077)</f>
        <v/>
      </c>
      <c r="L192" s="305" t="str">
        <f>+IF(H192=0,"",'Ark1'!U1077)</f>
        <v/>
      </c>
      <c r="M192" s="32" t="str">
        <f>+IF(H192=0,"",'Ark1'!W1077)</f>
        <v/>
      </c>
      <c r="N192" s="32" t="str">
        <f>+IF(H192=0,"",'Ark1'!X1077)</f>
        <v/>
      </c>
      <c r="O192" s="32" t="str">
        <f>+IF(H192=0,"",'Ark1'!AG1077)</f>
        <v/>
      </c>
      <c r="P192" s="32" t="str">
        <f>+IF(H192=0,"",'Ark1'!AH1077)</f>
        <v/>
      </c>
      <c r="Q192" s="32" t="str">
        <f>+IF(H192=0,"",'Ark1'!AI1077)</f>
        <v/>
      </c>
      <c r="R192" s="377" t="str">
        <f>+IF(H192=0,"",'Ark1'!AR1077)</f>
        <v/>
      </c>
      <c r="S192" s="113" t="str">
        <f>+IF(H192=0,"",'Ark1'!AS1077)</f>
        <v/>
      </c>
      <c r="T192" s="32" t="str">
        <f>+IF(H192=0,"",'Ark1'!Y1077)</f>
        <v/>
      </c>
      <c r="U192" s="26" t="str">
        <f>+IF(H192=0,"",'Ark1'!Z1077)</f>
        <v/>
      </c>
      <c r="V192" s="305" t="str">
        <f t="shared" si="33"/>
        <v/>
      </c>
      <c r="W192" s="32" t="str">
        <f t="shared" si="34"/>
        <v/>
      </c>
      <c r="X192" s="27" t="str">
        <f t="shared" si="35"/>
        <v/>
      </c>
      <c r="Y192" s="247"/>
      <c r="Z192" s="250"/>
      <c r="AB192" s="27"/>
      <c r="AC192" s="26"/>
      <c r="AD192" s="251"/>
      <c r="AE192" s="85"/>
      <c r="AI192" s="85"/>
    </row>
    <row r="193" spans="1:35" ht="15.6">
      <c r="A193" s="247"/>
      <c r="B193" s="247">
        <f>+'Ark1'!C1078</f>
        <v>2024</v>
      </c>
      <c r="C193" s="85">
        <f>+'Ark1'!M1078</f>
        <v>12</v>
      </c>
      <c r="D193" s="362" t="s">
        <v>104</v>
      </c>
      <c r="E193" s="85">
        <f>+'Ark1'!D1078</f>
        <v>5</v>
      </c>
      <c r="F193" s="85" t="s">
        <v>444</v>
      </c>
      <c r="G193" s="85">
        <f>+IF(H193=0,"",'Ark1'!Q1078)</f>
        <v>2</v>
      </c>
      <c r="H193" s="361">
        <f>+'Ark1'!R1078</f>
        <v>2</v>
      </c>
      <c r="I193" s="27">
        <f>+IF(H193=0,"",'Ark1'!AE1078)</f>
        <v>1.041666666666667</v>
      </c>
      <c r="J193" s="27">
        <f>+IF(H193=0,"",'Ark1'!AF1078)</f>
        <v>1.0401360325964901</v>
      </c>
      <c r="K193" s="26">
        <f>+IF(H193=0,"",'Ark1'!S1078)</f>
        <v>4.5</v>
      </c>
      <c r="L193" s="305">
        <f>+IF(H193=0,"",'Ark1'!U1078)</f>
        <v>243.15</v>
      </c>
      <c r="M193" s="32">
        <f>+IF(H193=0,"",'Ark1'!W1078)</f>
        <v>100</v>
      </c>
      <c r="N193" s="32">
        <f>+IF(H193=0,"",'Ark1'!X1078)</f>
        <v>0</v>
      </c>
      <c r="O193" s="32">
        <f>+IF(H193=0,"",'Ark1'!AG1078)</f>
        <v>678</v>
      </c>
      <c r="P193" s="32">
        <f>+IF(H193=0,"",'Ark1'!AH1078)</f>
        <v>0</v>
      </c>
      <c r="Q193" s="32">
        <f>+IF(H193=0,"",'Ark1'!AI1078)</f>
        <v>50</v>
      </c>
      <c r="R193" s="377">
        <f>+IF(H193=0,"",'Ark1'!AR1078)</f>
        <v>197.5</v>
      </c>
      <c r="S193" s="113">
        <f>+IF(H193=0,"",'Ark1'!AS1078)</f>
        <v>31.313799579031159</v>
      </c>
      <c r="T193" s="32">
        <f>+IF(H193=0,"",'Ark1'!Y1078)</f>
        <v>42.649999999999991</v>
      </c>
      <c r="U193" s="26">
        <f>+IF(H193=0,"",'Ark1'!Z1078)</f>
        <v>0.5</v>
      </c>
      <c r="V193" s="305">
        <f t="shared" si="33"/>
        <v>358.62831858407077</v>
      </c>
      <c r="W193" s="32">
        <f t="shared" si="34"/>
        <v>20.262499999999999</v>
      </c>
      <c r="X193" s="27">
        <f t="shared" si="35"/>
        <v>1</v>
      </c>
      <c r="Y193" s="247"/>
      <c r="Z193" s="250"/>
      <c r="AB193" s="27"/>
      <c r="AC193" s="26"/>
      <c r="AD193" s="251"/>
      <c r="AE193" s="85"/>
      <c r="AI193" s="85"/>
    </row>
    <row r="194" spans="1:35" ht="15.6">
      <c r="A194" s="247"/>
      <c r="B194" s="247">
        <f>+'Ark1'!C1079</f>
        <v>2024</v>
      </c>
      <c r="C194" s="85">
        <f>+'Ark1'!M1079</f>
        <v>12</v>
      </c>
      <c r="D194" s="362" t="s">
        <v>104</v>
      </c>
      <c r="E194" s="85">
        <f>+'Ark1'!D1079</f>
        <v>6</v>
      </c>
      <c r="F194" s="85" t="s">
        <v>584</v>
      </c>
      <c r="G194" s="85">
        <f>+IF(H194=0,"",'Ark1'!Q1079)</f>
        <v>1</v>
      </c>
      <c r="H194" s="361">
        <f>+'Ark1'!R1079</f>
        <v>1</v>
      </c>
      <c r="I194" s="27">
        <f>+IF(H194=0,"",'Ark1'!AE1079)</f>
        <v>1.1235955056179776</v>
      </c>
      <c r="J194" s="27">
        <f>+IF(H194=0,"",'Ark1'!AF1079)</f>
        <v>1.2310233282557719</v>
      </c>
      <c r="K194" s="26">
        <f>+IF(H194=0,"",'Ark1'!S1079)</f>
        <v>5</v>
      </c>
      <c r="L194" s="305">
        <f>+IF(H194=0,"",'Ark1'!U1079)</f>
        <v>287.7</v>
      </c>
      <c r="M194" s="32">
        <f>+IF(H194=0,"",'Ark1'!W1079)</f>
        <v>100</v>
      </c>
      <c r="N194" s="32">
        <f>+IF(H194=0,"",'Ark1'!X1079)</f>
        <v>0</v>
      </c>
      <c r="O194" s="32">
        <f>+IF(H194=0,"",'Ark1'!AG1079)</f>
        <v>678</v>
      </c>
      <c r="P194" s="32">
        <f>+IF(H194=0,"",'Ark1'!AH1079)</f>
        <v>0</v>
      </c>
      <c r="Q194" s="32">
        <f>+IF(H194=0,"",'Ark1'!AI1079)</f>
        <v>0</v>
      </c>
      <c r="R194" s="377">
        <f>+IF(H194=0,"",'Ark1'!AR1079)</f>
        <v>201</v>
      </c>
      <c r="S194" s="113">
        <f>+IF(H194=0,"",'Ark1'!AS1079)</f>
        <v>35.465355335153149</v>
      </c>
      <c r="T194" s="32">
        <f>+IF(H194=0,"",'Ark1'!Y1079)</f>
        <v>0</v>
      </c>
      <c r="U194" s="26">
        <f>+IF(H194=0,"",'Ark1'!Z1079)</f>
        <v>0</v>
      </c>
      <c r="V194" s="305">
        <f t="shared" si="33"/>
        <v>424.33628318584073</v>
      </c>
      <c r="W194" s="32">
        <f t="shared" si="34"/>
        <v>23.974999999999998</v>
      </c>
      <c r="X194" s="27">
        <f t="shared" si="35"/>
        <v>1</v>
      </c>
      <c r="Y194" s="247"/>
      <c r="Z194" s="250"/>
      <c r="AB194" s="27"/>
      <c r="AC194" s="26"/>
      <c r="AD194" s="251"/>
      <c r="AE194" s="85"/>
      <c r="AI194" s="85"/>
    </row>
    <row r="195" spans="1:35" ht="15.6">
      <c r="A195" s="247"/>
      <c r="B195" s="247">
        <f>+'Ark1'!C1080</f>
        <v>2024</v>
      </c>
      <c r="C195" s="85">
        <f>+'Ark1'!M1080</f>
        <v>12</v>
      </c>
      <c r="D195" s="362" t="s">
        <v>104</v>
      </c>
      <c r="E195" s="85">
        <f>+'Ark1'!D1080</f>
        <v>7</v>
      </c>
      <c r="F195" s="85" t="s">
        <v>585</v>
      </c>
      <c r="G195" s="85">
        <f>+IF(H195=0,"",'Ark1'!Q1080)</f>
        <v>2</v>
      </c>
      <c r="H195" s="361">
        <f>+'Ark1'!R1080</f>
        <v>3</v>
      </c>
      <c r="I195" s="27">
        <f>+IF(H195=0,"",'Ark1'!AE1080)</f>
        <v>6.6666666666666687</v>
      </c>
      <c r="J195" s="27">
        <f>+IF(H195=0,"",'Ark1'!AF1080)</f>
        <v>5.4432852763341799</v>
      </c>
      <c r="K195" s="26">
        <f>+IF(H195=0,"",'Ark1'!S1080)</f>
        <v>4.6666666666666679</v>
      </c>
      <c r="L195" s="305">
        <f>+IF(H195=0,"",'Ark1'!U1080)</f>
        <v>234.96666666666661</v>
      </c>
      <c r="M195" s="32">
        <f>+IF(H195=0,"",'Ark1'!W1080)</f>
        <v>100</v>
      </c>
      <c r="N195" s="32">
        <f>+IF(H195=0,"",'Ark1'!X1080)</f>
        <v>0</v>
      </c>
      <c r="O195" s="32">
        <f>+IF(H195=0,"",'Ark1'!AG1080)</f>
        <v>678</v>
      </c>
      <c r="P195" s="32">
        <f>+IF(H195=0,"",'Ark1'!AH1080)</f>
        <v>0</v>
      </c>
      <c r="Q195" s="32">
        <f>+IF(H195=0,"",'Ark1'!AI1080)</f>
        <v>0</v>
      </c>
      <c r="R195" s="377">
        <f>+IF(H195=0,"",'Ark1'!AR1080)</f>
        <v>192.66666666666663</v>
      </c>
      <c r="S195" s="113">
        <f>+IF(H195=0,"",'Ark1'!AS1080)</f>
        <v>32.881272905710645</v>
      </c>
      <c r="T195" s="32">
        <f>+IF(H195=0,"",'Ark1'!Y1080)</f>
        <v>8.4712585972939802</v>
      </c>
      <c r="U195" s="26">
        <f>+IF(H195=0,"",'Ark1'!Z1080)</f>
        <v>0.4714045207910284</v>
      </c>
      <c r="V195" s="305">
        <f t="shared" si="33"/>
        <v>346.55850540806284</v>
      </c>
      <c r="W195" s="32">
        <f t="shared" si="34"/>
        <v>19.580555555555552</v>
      </c>
      <c r="X195" s="27">
        <f t="shared" si="35"/>
        <v>1.5</v>
      </c>
      <c r="Y195" s="247"/>
      <c r="Z195" s="250"/>
      <c r="AB195" s="27"/>
      <c r="AC195" s="26"/>
      <c r="AD195" s="251"/>
      <c r="AE195" s="85"/>
      <c r="AI195" s="85"/>
    </row>
    <row r="196" spans="1:35" ht="15.6">
      <c r="A196" s="247"/>
      <c r="B196" s="247">
        <f>+'Ark1'!C1081</f>
        <v>2024</v>
      </c>
      <c r="C196" s="85">
        <f>+'Ark1'!M1081</f>
        <v>12</v>
      </c>
      <c r="D196" s="362" t="s">
        <v>104</v>
      </c>
      <c r="E196" s="85">
        <f>+'Ark1'!D1081</f>
        <v>8</v>
      </c>
      <c r="F196" s="85" t="s">
        <v>586</v>
      </c>
      <c r="G196" s="85">
        <f>+IF(H196=0,"",'Ark1'!Q1081)</f>
        <v>1</v>
      </c>
      <c r="H196" s="361">
        <f>+'Ark1'!R1081</f>
        <v>1</v>
      </c>
      <c r="I196" s="27">
        <f>+IF(H196=0,"",'Ark1'!AE1081)</f>
        <v>0.6097560975609756</v>
      </c>
      <c r="J196" s="27">
        <f>+IF(H196=0,"",'Ark1'!AF1081)</f>
        <v>1.1585978316636838</v>
      </c>
      <c r="K196" s="26">
        <f>+IF(H196=0,"",'Ark1'!S1081)</f>
        <v>8</v>
      </c>
      <c r="L196" s="305">
        <f>+IF(H196=0,"",'Ark1'!U1081)</f>
        <v>481</v>
      </c>
      <c r="M196" s="32">
        <f>+IF(H196=0,"",'Ark1'!W1081)</f>
        <v>100</v>
      </c>
      <c r="N196" s="32">
        <f>+IF(H196=0,"",'Ark1'!X1081)</f>
        <v>100</v>
      </c>
      <c r="O196" s="32">
        <f>+IF(H196=0,"",'Ark1'!AG1081)</f>
        <v>678</v>
      </c>
      <c r="P196" s="32">
        <f>+IF(H196=0,"",'Ark1'!AH1081)</f>
        <v>0</v>
      </c>
      <c r="Q196" s="32">
        <f>+IF(H196=0,"",'Ark1'!AI1081)</f>
        <v>100</v>
      </c>
      <c r="R196" s="377">
        <f>+IF(H196=0,"",'Ark1'!AR1081)</f>
        <v>227</v>
      </c>
      <c r="S196" s="113">
        <f>+IF(H196=0,"",'Ark1'!AS1081)</f>
        <v>41.121363334773299</v>
      </c>
      <c r="T196" s="32">
        <f>+IF(H196=0,"",'Ark1'!Y1081)</f>
        <v>0</v>
      </c>
      <c r="U196" s="26">
        <f>+IF(H196=0,"",'Ark1'!Z1081)</f>
        <v>0</v>
      </c>
      <c r="V196" s="305">
        <f t="shared" si="33"/>
        <v>709.43952802359877</v>
      </c>
      <c r="W196" s="32">
        <f t="shared" si="34"/>
        <v>40.083333333333336</v>
      </c>
      <c r="X196" s="27">
        <f t="shared" si="35"/>
        <v>1</v>
      </c>
      <c r="Y196" s="247"/>
      <c r="Z196" s="250"/>
      <c r="AB196" s="27"/>
      <c r="AC196" s="26"/>
      <c r="AD196" s="251"/>
      <c r="AE196" s="85"/>
      <c r="AI196" s="85"/>
    </row>
    <row r="197" spans="1:35" ht="15.6">
      <c r="A197" s="247"/>
      <c r="B197" s="247">
        <f>+'Ark1'!C1082</f>
        <v>2024</v>
      </c>
      <c r="C197" s="85">
        <f>+'Ark1'!M1082</f>
        <v>12</v>
      </c>
      <c r="D197" s="362" t="s">
        <v>104</v>
      </c>
      <c r="E197" s="85">
        <f>+'Ark1'!D1082</f>
        <v>9</v>
      </c>
      <c r="F197" s="85" t="s">
        <v>587</v>
      </c>
      <c r="G197" s="85" t="str">
        <f>+IF(H197=0,"",'Ark1'!Q1082)</f>
        <v/>
      </c>
      <c r="H197" s="361">
        <f>+'Ark1'!R1082</f>
        <v>0</v>
      </c>
      <c r="I197" s="27" t="str">
        <f>+IF(H197=0,"",'Ark1'!AE1082)</f>
        <v/>
      </c>
      <c r="J197" s="27" t="str">
        <f>+IF(H197=0,"",'Ark1'!AF1082)</f>
        <v/>
      </c>
      <c r="K197" s="26" t="str">
        <f>+IF(H197=0,"",'Ark1'!S1082)</f>
        <v/>
      </c>
      <c r="L197" s="305" t="str">
        <f>+IF(H197=0,"",'Ark1'!U1082)</f>
        <v/>
      </c>
      <c r="M197" s="32" t="str">
        <f>+IF(H197=0,"",'Ark1'!W1082)</f>
        <v/>
      </c>
      <c r="N197" s="32" t="str">
        <f>+IF(H197=0,"",'Ark1'!X1082)</f>
        <v/>
      </c>
      <c r="O197" s="32" t="str">
        <f>+IF(H197=0,"",'Ark1'!AG1082)</f>
        <v/>
      </c>
      <c r="P197" s="32" t="str">
        <f>+IF(H197=0,"",'Ark1'!AH1082)</f>
        <v/>
      </c>
      <c r="Q197" s="32" t="str">
        <f>+IF(H197=0,"",'Ark1'!AI1082)</f>
        <v/>
      </c>
      <c r="R197" s="377" t="str">
        <f>+IF(H197=0,"",'Ark1'!AR1082)</f>
        <v/>
      </c>
      <c r="S197" s="113" t="str">
        <f>+IF(H197=0,"",'Ark1'!AS1082)</f>
        <v/>
      </c>
      <c r="T197" s="32" t="str">
        <f>+IF(H197=0,"",'Ark1'!Y1082)</f>
        <v/>
      </c>
      <c r="U197" s="26" t="str">
        <f>+IF(H197=0,"",'Ark1'!Z1082)</f>
        <v/>
      </c>
      <c r="V197" s="305" t="str">
        <f t="shared" si="33"/>
        <v/>
      </c>
      <c r="W197" s="32" t="str">
        <f t="shared" si="34"/>
        <v/>
      </c>
      <c r="X197" s="27" t="str">
        <f t="shared" si="35"/>
        <v/>
      </c>
      <c r="Y197" s="247"/>
      <c r="Z197" s="250"/>
      <c r="AB197" s="27"/>
      <c r="AC197" s="26"/>
      <c r="AD197" s="251"/>
      <c r="AE197" s="85"/>
      <c r="AI197" s="85"/>
    </row>
    <row r="198" spans="1:35" ht="15.6">
      <c r="A198" s="247"/>
      <c r="B198" s="247">
        <f>+'Ark1'!C1083</f>
        <v>2024</v>
      </c>
      <c r="C198" s="85">
        <f>+'Ark1'!M1083</f>
        <v>12</v>
      </c>
      <c r="D198" s="362" t="s">
        <v>104</v>
      </c>
      <c r="E198" s="85">
        <f>+'Ark1'!D1083</f>
        <v>10</v>
      </c>
      <c r="F198" s="85" t="s">
        <v>588</v>
      </c>
      <c r="G198" s="85" t="str">
        <f>+IF(H198=0,"",'Ark1'!Q1083)</f>
        <v/>
      </c>
      <c r="H198" s="361">
        <f>+'Ark1'!R1083</f>
        <v>0</v>
      </c>
      <c r="I198" s="27" t="str">
        <f>+IF(H198=0,"",'Ark1'!AE1083)</f>
        <v/>
      </c>
      <c r="J198" s="27" t="str">
        <f>+IF(H198=0,"",'Ark1'!AF1083)</f>
        <v/>
      </c>
      <c r="K198" s="26" t="str">
        <f>+IF(H198=0,"",'Ark1'!S1083)</f>
        <v/>
      </c>
      <c r="L198" s="305" t="str">
        <f>+IF(H198=0,"",'Ark1'!U1083)</f>
        <v/>
      </c>
      <c r="M198" s="32" t="str">
        <f>+IF(H198=0,"",'Ark1'!W1083)</f>
        <v/>
      </c>
      <c r="N198" s="32" t="str">
        <f>+IF(H198=0,"",'Ark1'!X1083)</f>
        <v/>
      </c>
      <c r="O198" s="32" t="str">
        <f>+IF(H198=0,"",'Ark1'!AG1083)</f>
        <v/>
      </c>
      <c r="P198" s="32" t="str">
        <f>+IF(H198=0,"",'Ark1'!AH1083)</f>
        <v/>
      </c>
      <c r="Q198" s="32" t="str">
        <f>+IF(H198=0,"",'Ark1'!AI1083)</f>
        <v/>
      </c>
      <c r="R198" s="377" t="str">
        <f>+IF(H198=0,"",'Ark1'!AR1083)</f>
        <v/>
      </c>
      <c r="S198" s="113" t="str">
        <f>+IF(H198=0,"",'Ark1'!AS1083)</f>
        <v/>
      </c>
      <c r="T198" s="32" t="str">
        <f>+IF(H198=0,"",'Ark1'!Y1083)</f>
        <v/>
      </c>
      <c r="U198" s="26" t="str">
        <f>+IF(H198=0,"",'Ark1'!Z1083)</f>
        <v/>
      </c>
      <c r="V198" s="305" t="str">
        <f t="shared" si="33"/>
        <v/>
      </c>
      <c r="W198" s="32" t="str">
        <f t="shared" si="34"/>
        <v/>
      </c>
      <c r="X198" s="27" t="str">
        <f t="shared" si="35"/>
        <v/>
      </c>
      <c r="Y198" s="247"/>
      <c r="Z198" s="250"/>
      <c r="AB198" s="27"/>
      <c r="AC198" s="26"/>
      <c r="AD198" s="251"/>
      <c r="AE198" s="85"/>
      <c r="AI198" s="85"/>
    </row>
    <row r="199" spans="1:35" ht="15.6">
      <c r="A199" s="247"/>
      <c r="B199" s="247">
        <f>+'Ark1'!C1084</f>
        <v>2024</v>
      </c>
      <c r="C199" s="85">
        <f>+'Ark1'!M1084</f>
        <v>12</v>
      </c>
      <c r="D199" s="362" t="s">
        <v>104</v>
      </c>
      <c r="E199" s="85">
        <f>+'Ark1'!D1084</f>
        <v>11</v>
      </c>
      <c r="F199" s="85" t="s">
        <v>589</v>
      </c>
      <c r="G199" s="85">
        <f>+IF(H199=0,"",'Ark1'!Q1084)</f>
        <v>3</v>
      </c>
      <c r="H199" s="361">
        <f>+'Ark1'!R1084</f>
        <v>3</v>
      </c>
      <c r="I199" s="27">
        <f>+IF(H199=0,"",'Ark1'!AE1084)</f>
        <v>1.1320754716981127</v>
      </c>
      <c r="J199" s="27">
        <f>+IF(H199=0,"",'Ark1'!AF1084)</f>
        <v>1.517930915413928</v>
      </c>
      <c r="K199" s="26">
        <f>+IF(H199=0,"",'Ark1'!S1084)</f>
        <v>7.3333333333333313</v>
      </c>
      <c r="L199" s="305">
        <f>+IF(H199=0,"",'Ark1'!U1084)</f>
        <v>328.23333333333335</v>
      </c>
      <c r="M199" s="32">
        <f>+IF(H199=0,"",'Ark1'!W1084)</f>
        <v>100</v>
      </c>
      <c r="N199" s="32">
        <f>+IF(H199=0,"",'Ark1'!X1084)</f>
        <v>33.333333333333343</v>
      </c>
      <c r="O199" s="32">
        <f>+IF(H199=0,"",'Ark1'!AG1084)</f>
        <v>632.66666666666652</v>
      </c>
      <c r="P199" s="32">
        <f>+IF(H199=0,"",'Ark1'!AH1084)</f>
        <v>0</v>
      </c>
      <c r="Q199" s="32">
        <f>+IF(H199=0,"",'Ark1'!AI1084)</f>
        <v>100</v>
      </c>
      <c r="R199" s="377">
        <f>+IF(H199=0,"",'Ark1'!AR1084)</f>
        <v>199.66666666666663</v>
      </c>
      <c r="S199" s="113">
        <f>+IF(H199=0,"",'Ark1'!AS1084)</f>
        <v>40.33744545862087</v>
      </c>
      <c r="T199" s="32">
        <f>+IF(H199=0,"",'Ark1'!Y1084)</f>
        <v>85.865411481509213</v>
      </c>
      <c r="U199" s="26">
        <f>+IF(H199=0,"",'Ark1'!Z1084)</f>
        <v>0.4714045207910384</v>
      </c>
      <c r="V199" s="305">
        <f t="shared" si="33"/>
        <v>518.80927291886212</v>
      </c>
      <c r="W199" s="32">
        <f t="shared" si="34"/>
        <v>27.352777777777778</v>
      </c>
      <c r="X199" s="27">
        <f t="shared" si="35"/>
        <v>1</v>
      </c>
      <c r="Y199" s="247"/>
      <c r="Z199" s="250"/>
      <c r="AB199" s="27"/>
      <c r="AC199" s="26"/>
      <c r="AD199" s="251"/>
      <c r="AE199" s="85"/>
      <c r="AI199" s="85"/>
    </row>
    <row r="200" spans="1:35" ht="15.6">
      <c r="A200" s="247"/>
      <c r="B200" s="247">
        <f>+'Ark1'!C1085</f>
        <v>2024</v>
      </c>
      <c r="C200" s="85">
        <f>+'Ark1'!M1085</f>
        <v>12</v>
      </c>
      <c r="D200" s="362" t="s">
        <v>104</v>
      </c>
      <c r="E200" s="85">
        <f>+'Ark1'!D1085</f>
        <v>12</v>
      </c>
      <c r="F200" s="85" t="s">
        <v>590</v>
      </c>
      <c r="G200" s="85">
        <f>+IF(H200=0,"",'Ark1'!Q1085)</f>
        <v>1</v>
      </c>
      <c r="H200" s="361">
        <f>+'Ark1'!R1085</f>
        <v>1</v>
      </c>
      <c r="I200" s="27">
        <f>+IF(H200=0,"",'Ark1'!AE1085)</f>
        <v>2.3255813953488378</v>
      </c>
      <c r="J200" s="27">
        <f>+IF(H200=0,"",'Ark1'!AF1085)</f>
        <v>3.809369118026428</v>
      </c>
      <c r="K200" s="26">
        <f>+IF(H200=0,"",'Ark1'!S1085)</f>
        <v>5</v>
      </c>
      <c r="L200" s="305">
        <f>+IF(H200=0,"",'Ark1'!U1085)</f>
        <v>398.7</v>
      </c>
      <c r="M200" s="32">
        <f>+IF(H200=0,"",'Ark1'!W1085)</f>
        <v>100</v>
      </c>
      <c r="N200" s="32">
        <f>+IF(H200=0,"",'Ark1'!X1085)</f>
        <v>100</v>
      </c>
      <c r="O200" s="32">
        <f>+IF(H200=0,"",'Ark1'!AG1085)</f>
        <v>1226</v>
      </c>
      <c r="P200" s="32">
        <f>+IF(H200=0,"",'Ark1'!AH1085)</f>
        <v>0</v>
      </c>
      <c r="Q200" s="32">
        <f>+IF(H200=0,"",'Ark1'!AI1085)</f>
        <v>0</v>
      </c>
      <c r="R200" s="377">
        <f>+IF(H200=0,"",'Ark1'!AR1085)</f>
        <v>228</v>
      </c>
      <c r="S200" s="113">
        <f>+IF(H200=0,"",'Ark1'!AS1085)</f>
        <v>33.664204370575561</v>
      </c>
      <c r="T200" s="32">
        <f>+IF(H200=0,"",'Ark1'!Y1085)</f>
        <v>0</v>
      </c>
      <c r="U200" s="26">
        <f>+IF(H200=0,"",'Ark1'!Z1085)</f>
        <v>0</v>
      </c>
      <c r="V200" s="305">
        <f t="shared" si="33"/>
        <v>325.20391517128877</v>
      </c>
      <c r="W200" s="32">
        <f t="shared" si="34"/>
        <v>33.225000000000001</v>
      </c>
      <c r="X200" s="27">
        <f t="shared" si="35"/>
        <v>1</v>
      </c>
      <c r="Y200" s="247"/>
      <c r="Z200" s="250"/>
      <c r="AB200" s="27"/>
      <c r="AC200" s="26"/>
      <c r="AD200" s="251"/>
      <c r="AE200" s="85"/>
      <c r="AI200" s="85"/>
    </row>
    <row r="201" spans="1:35" ht="15.6">
      <c r="A201" s="247"/>
      <c r="B201" s="247"/>
      <c r="C201" s="247"/>
      <c r="D201" s="247"/>
      <c r="E201" s="247"/>
      <c r="F201" s="247"/>
      <c r="G201" s="247"/>
      <c r="H201" s="247"/>
      <c r="I201" s="248"/>
      <c r="J201" s="248"/>
      <c r="K201" s="247"/>
      <c r="L201" s="247"/>
      <c r="M201" s="249"/>
      <c r="N201" s="249"/>
      <c r="O201" s="247"/>
      <c r="P201" s="249"/>
      <c r="Q201" s="249"/>
      <c r="R201" s="249"/>
      <c r="S201" s="249"/>
      <c r="T201" s="249"/>
      <c r="U201" s="247"/>
      <c r="V201" s="247"/>
      <c r="W201" s="249"/>
      <c r="X201" s="248"/>
      <c r="Y201" s="247"/>
      <c r="Z201" s="250"/>
      <c r="AB201" s="27"/>
      <c r="AC201" s="26"/>
      <c r="AD201" s="251"/>
      <c r="AE201" s="85"/>
      <c r="AI201" s="85"/>
    </row>
    <row r="202" spans="1:35" ht="15.6">
      <c r="A202" s="247"/>
      <c r="B202" s="247"/>
      <c r="C202" s="247"/>
      <c r="D202" s="247"/>
      <c r="E202" s="247"/>
      <c r="F202" s="247"/>
      <c r="G202" s="247"/>
      <c r="H202" s="247"/>
      <c r="I202" s="248"/>
      <c r="J202" s="248"/>
      <c r="K202" s="247"/>
      <c r="L202" s="247"/>
      <c r="M202" s="249"/>
      <c r="N202" s="249"/>
      <c r="O202" s="247"/>
      <c r="P202" s="249"/>
      <c r="Q202" s="249"/>
      <c r="R202" s="249"/>
      <c r="S202" s="249"/>
      <c r="T202" s="249"/>
      <c r="U202" s="247"/>
      <c r="V202" s="247"/>
      <c r="W202" s="249"/>
      <c r="X202" s="248"/>
      <c r="Y202" s="247"/>
      <c r="Z202" s="250"/>
      <c r="AB202" s="27"/>
      <c r="AC202" s="26"/>
      <c r="AD202" s="251"/>
      <c r="AE202" s="85"/>
      <c r="AI202" s="85"/>
    </row>
    <row r="203" spans="1:35" ht="22.8">
      <c r="A203" s="265" t="s">
        <v>626</v>
      </c>
      <c r="B203" s="247"/>
      <c r="C203" s="247"/>
      <c r="D203" s="346" t="str">
        <f>+D208</f>
        <v>5-</v>
      </c>
      <c r="E203" s="247"/>
      <c r="F203" s="247"/>
      <c r="G203" s="247"/>
      <c r="H203" s="212">
        <f>SUM(H208:H219)</f>
        <v>9</v>
      </c>
      <c r="I203" s="248"/>
      <c r="J203" s="248"/>
      <c r="K203" s="247"/>
      <c r="L203" s="273">
        <f>+Fettgruppe!N22</f>
        <v>417.62222222222226</v>
      </c>
      <c r="M203" s="249"/>
      <c r="N203" s="249"/>
      <c r="O203" s="247"/>
      <c r="P203" s="249"/>
      <c r="Q203" s="249"/>
      <c r="R203" s="249"/>
      <c r="S203" s="249"/>
      <c r="T203" s="249"/>
      <c r="U203" s="247"/>
      <c r="V203" s="273">
        <f>+Fettgruppe!X22</f>
        <v>612.3492994460737</v>
      </c>
      <c r="W203" s="266" t="s">
        <v>624</v>
      </c>
      <c r="X203" s="264"/>
      <c r="Y203" s="247"/>
      <c r="Z203" s="250"/>
      <c r="AB203" s="27"/>
      <c r="AC203" s="26"/>
      <c r="AD203" s="251"/>
      <c r="AE203" s="85"/>
      <c r="AI203" s="85"/>
    </row>
    <row r="204" spans="1:35" ht="16.5" customHeight="1">
      <c r="A204" s="247"/>
      <c r="B204" s="247"/>
      <c r="C204" s="247"/>
      <c r="D204" s="346"/>
      <c r="E204" s="247"/>
      <c r="F204" s="247"/>
      <c r="G204" s="247"/>
      <c r="H204" s="247"/>
      <c r="I204" s="247"/>
      <c r="J204" s="247"/>
      <c r="K204" s="247"/>
      <c r="L204" s="247"/>
      <c r="M204" s="249"/>
      <c r="N204" s="249"/>
      <c r="O204" s="247"/>
      <c r="P204" s="249"/>
      <c r="Q204" s="249"/>
      <c r="R204" s="249"/>
      <c r="S204" s="249"/>
      <c r="T204" s="249"/>
      <c r="U204" s="247"/>
      <c r="V204" s="247"/>
      <c r="W204" s="249"/>
      <c r="X204" s="264" t="s">
        <v>4</v>
      </c>
      <c r="Y204" s="247"/>
      <c r="Z204" s="250"/>
      <c r="AB204" s="27"/>
      <c r="AC204" s="26"/>
      <c r="AD204" s="251"/>
      <c r="AE204" s="85"/>
      <c r="AI204" s="85"/>
    </row>
    <row r="205" spans="1:35" ht="15.6">
      <c r="A205" s="247"/>
      <c r="B205" s="247"/>
      <c r="C205" s="247"/>
      <c r="D205" s="247"/>
      <c r="E205" s="247"/>
      <c r="F205" s="247"/>
      <c r="G205" s="265" t="s">
        <v>4</v>
      </c>
      <c r="H205" s="247"/>
      <c r="I205" s="248"/>
      <c r="J205" s="248"/>
      <c r="K205" s="265" t="s">
        <v>24</v>
      </c>
      <c r="L205" s="248"/>
      <c r="M205" s="249" t="s">
        <v>404</v>
      </c>
      <c r="N205" s="249" t="s">
        <v>404</v>
      </c>
      <c r="O205" s="266" t="s">
        <v>527</v>
      </c>
      <c r="P205" s="249" t="s">
        <v>404</v>
      </c>
      <c r="Q205" s="249" t="s">
        <v>404</v>
      </c>
      <c r="R205" s="249"/>
      <c r="S205" s="249"/>
      <c r="T205" s="266" t="s">
        <v>424</v>
      </c>
      <c r="U205" s="247"/>
      <c r="V205" s="265" t="s">
        <v>479</v>
      </c>
      <c r="W205" s="266" t="s">
        <v>78</v>
      </c>
      <c r="X205" s="264" t="s">
        <v>10</v>
      </c>
      <c r="Y205" s="247"/>
      <c r="Z205" s="250"/>
      <c r="AB205" s="27"/>
      <c r="AC205" s="26"/>
      <c r="AD205" s="251"/>
      <c r="AE205" s="85"/>
      <c r="AI205" s="85"/>
    </row>
    <row r="206" spans="1:35" ht="15.6">
      <c r="A206" s="247"/>
      <c r="B206" s="247"/>
      <c r="C206" s="247"/>
      <c r="D206" s="247"/>
      <c r="E206" s="265"/>
      <c r="F206" s="265"/>
      <c r="G206" s="265" t="s">
        <v>477</v>
      </c>
      <c r="H206" s="265" t="s">
        <v>4</v>
      </c>
      <c r="I206" s="264" t="s">
        <v>4</v>
      </c>
      <c r="J206" s="264" t="s">
        <v>1</v>
      </c>
      <c r="K206" s="265" t="s">
        <v>535</v>
      </c>
      <c r="L206" s="264" t="s">
        <v>24</v>
      </c>
      <c r="M206" s="266" t="s">
        <v>569</v>
      </c>
      <c r="N206" s="266" t="s">
        <v>489</v>
      </c>
      <c r="O206" s="266" t="s">
        <v>548</v>
      </c>
      <c r="P206" s="266" t="s">
        <v>491</v>
      </c>
      <c r="Q206" s="266" t="s">
        <v>556</v>
      </c>
      <c r="R206" s="427" t="s">
        <v>24</v>
      </c>
      <c r="S206" s="427" t="s">
        <v>24</v>
      </c>
      <c r="T206" s="266"/>
      <c r="U206" s="265" t="s">
        <v>415</v>
      </c>
      <c r="V206" s="265" t="s">
        <v>487</v>
      </c>
      <c r="W206" s="266" t="s">
        <v>425</v>
      </c>
      <c r="X206" s="264" t="s">
        <v>71</v>
      </c>
      <c r="Y206" s="247"/>
      <c r="Z206" s="250"/>
      <c r="AB206" s="27"/>
      <c r="AC206" s="26"/>
      <c r="AD206" s="251"/>
      <c r="AE206" s="85"/>
      <c r="AI206" s="85"/>
    </row>
    <row r="207" spans="1:35" ht="15.6">
      <c r="A207" s="247"/>
      <c r="B207" s="247"/>
      <c r="C207" s="265" t="s">
        <v>0</v>
      </c>
      <c r="D207" s="265"/>
      <c r="E207" s="265" t="s">
        <v>87</v>
      </c>
      <c r="F207" s="265"/>
      <c r="G207" s="49" t="s">
        <v>478</v>
      </c>
      <c r="H207" s="49" t="s">
        <v>10</v>
      </c>
      <c r="I207" s="86" t="s">
        <v>404</v>
      </c>
      <c r="J207" s="86" t="s">
        <v>404</v>
      </c>
      <c r="K207" s="49" t="s">
        <v>536</v>
      </c>
      <c r="L207" s="86" t="s">
        <v>45</v>
      </c>
      <c r="M207" s="74" t="s">
        <v>546</v>
      </c>
      <c r="N207" s="74" t="s">
        <v>441</v>
      </c>
      <c r="O207" s="74" t="s">
        <v>485</v>
      </c>
      <c r="P207" s="74" t="s">
        <v>472</v>
      </c>
      <c r="Q207" s="74" t="s">
        <v>525</v>
      </c>
      <c r="R207" s="427" t="s">
        <v>725</v>
      </c>
      <c r="S207" s="427" t="s">
        <v>726</v>
      </c>
      <c r="T207" s="74" t="s">
        <v>1</v>
      </c>
      <c r="U207" s="49" t="s">
        <v>416</v>
      </c>
      <c r="V207" s="49" t="s">
        <v>488</v>
      </c>
      <c r="W207" s="74" t="s">
        <v>426</v>
      </c>
      <c r="X207" s="86" t="s">
        <v>551</v>
      </c>
      <c r="Y207" s="247"/>
      <c r="Z207" s="250"/>
      <c r="AB207" s="27"/>
      <c r="AC207" s="26"/>
      <c r="AD207" s="251"/>
      <c r="AE207" s="85"/>
      <c r="AI207" s="85"/>
    </row>
    <row r="208" spans="1:35" ht="15.6">
      <c r="A208" s="247"/>
      <c r="B208" s="247">
        <f>+'Ark1'!C1086</f>
        <v>2024</v>
      </c>
      <c r="C208" s="267">
        <f>+'Ark1'!M1086</f>
        <v>13</v>
      </c>
      <c r="D208" s="363" t="s">
        <v>105</v>
      </c>
      <c r="E208" s="267">
        <f>+'Ark1'!D1086</f>
        <v>1</v>
      </c>
      <c r="F208" s="267" t="s">
        <v>580</v>
      </c>
      <c r="G208" s="267" t="str">
        <f>+IF(H208=0,"",'Ark1'!Q1086)</f>
        <v/>
      </c>
      <c r="H208" s="361">
        <f>+'Ark1'!R1086</f>
        <v>0</v>
      </c>
      <c r="I208" s="268" t="str">
        <f>+IF(H208=0,"",'Ark1'!AE1086)</f>
        <v/>
      </c>
      <c r="J208" s="268" t="str">
        <f>+IF(H208=0,"",'Ark1'!AF1086)</f>
        <v/>
      </c>
      <c r="K208" s="269" t="str">
        <f>+IF(H208=0,"",'Ark1'!S1086)</f>
        <v/>
      </c>
      <c r="L208" s="305" t="str">
        <f>+IF(H208=0,"",'Ark1'!U1086)</f>
        <v/>
      </c>
      <c r="M208" s="270" t="str">
        <f>+IF(H208=0,"",'Ark1'!W1086)</f>
        <v/>
      </c>
      <c r="N208" s="270" t="str">
        <f>+IF(H208=0,"",'Ark1'!X1086)</f>
        <v/>
      </c>
      <c r="O208" s="270" t="str">
        <f>+IF(H208=0,"",'Ark1'!AG1086)</f>
        <v/>
      </c>
      <c r="P208" s="270" t="str">
        <f>+IF(H208=0,"",'Ark1'!AH1086)</f>
        <v/>
      </c>
      <c r="Q208" s="270" t="str">
        <f>+IF(H208=0,"",'Ark1'!AI1086)</f>
        <v/>
      </c>
      <c r="R208" s="377" t="str">
        <f>+IF(H208=0,"",'Ark1'!AR1086)</f>
        <v/>
      </c>
      <c r="S208" s="113" t="str">
        <f>+IF(H208=0,"",'Ark1'!AS1086)</f>
        <v/>
      </c>
      <c r="T208" s="270" t="str">
        <f>+IF(H208=0,"",'Ark1'!Y1086)</f>
        <v/>
      </c>
      <c r="U208" s="269" t="str">
        <f>+IF(H208=0,"",'Ark1'!Z1086)</f>
        <v/>
      </c>
      <c r="V208" s="305" t="str">
        <f t="shared" ref="V208:V219" si="36">+IF(H208=0,"",1000*L208/O208)</f>
        <v/>
      </c>
      <c r="W208" s="270" t="str">
        <f t="shared" ref="W208:W219" si="37">+IF(H208=0,"",L208/C208)</f>
        <v/>
      </c>
      <c r="X208" s="268" t="str">
        <f t="shared" ref="X208:X219" si="38">+IF(H208=0,"",H208/G208)</f>
        <v/>
      </c>
      <c r="Y208" s="247"/>
      <c r="Z208" s="250"/>
      <c r="AB208" s="27"/>
      <c r="AC208" s="26"/>
      <c r="AD208" s="251"/>
      <c r="AE208" s="85"/>
      <c r="AI208" s="85"/>
    </row>
    <row r="209" spans="1:35" ht="15.6">
      <c r="A209" s="247"/>
      <c r="B209" s="247">
        <f>+'Ark1'!C1087</f>
        <v>2024</v>
      </c>
      <c r="C209" s="267">
        <f>+'Ark1'!M1087</f>
        <v>13</v>
      </c>
      <c r="D209" s="363" t="s">
        <v>105</v>
      </c>
      <c r="E209" s="267">
        <f>+'Ark1'!D1087</f>
        <v>2</v>
      </c>
      <c r="F209" s="267" t="s">
        <v>581</v>
      </c>
      <c r="G209" s="267" t="str">
        <f>+IF(H209=0,"",'Ark1'!Q1087)</f>
        <v/>
      </c>
      <c r="H209" s="361">
        <f>+'Ark1'!R1087</f>
        <v>0</v>
      </c>
      <c r="I209" s="268" t="str">
        <f>+IF(H209=0,"",'Ark1'!AE1087)</f>
        <v/>
      </c>
      <c r="J209" s="268" t="str">
        <f>+IF(H209=0,"",'Ark1'!AF1087)</f>
        <v/>
      </c>
      <c r="K209" s="269" t="str">
        <f>+IF(H209=0,"",'Ark1'!S1087)</f>
        <v/>
      </c>
      <c r="L209" s="305" t="str">
        <f>+IF(H209=0,"",'Ark1'!U1087)</f>
        <v/>
      </c>
      <c r="M209" s="270" t="str">
        <f>+IF(H209=0,"",'Ark1'!W1087)</f>
        <v/>
      </c>
      <c r="N209" s="270" t="str">
        <f>+IF(H209=0,"",'Ark1'!X1087)</f>
        <v/>
      </c>
      <c r="O209" s="270" t="str">
        <f>+IF(H209=0,"",'Ark1'!AG1087)</f>
        <v/>
      </c>
      <c r="P209" s="270" t="str">
        <f>+IF(H209=0,"",'Ark1'!AH1087)</f>
        <v/>
      </c>
      <c r="Q209" s="270" t="str">
        <f>+IF(H209=0,"",'Ark1'!AI1087)</f>
        <v/>
      </c>
      <c r="R209" s="377" t="str">
        <f>+IF(H209=0,"",'Ark1'!AR1087)</f>
        <v/>
      </c>
      <c r="S209" s="113" t="str">
        <f>+IF(H209=0,"",'Ark1'!AS1087)</f>
        <v/>
      </c>
      <c r="T209" s="270" t="str">
        <f>+IF(H209=0,"",'Ark1'!Y1087)</f>
        <v/>
      </c>
      <c r="U209" s="269" t="str">
        <f>+IF(H209=0,"",'Ark1'!Z1087)</f>
        <v/>
      </c>
      <c r="V209" s="305" t="str">
        <f t="shared" si="36"/>
        <v/>
      </c>
      <c r="W209" s="270" t="str">
        <f t="shared" si="37"/>
        <v/>
      </c>
      <c r="X209" s="268" t="str">
        <f t="shared" si="38"/>
        <v/>
      </c>
      <c r="Y209" s="247"/>
      <c r="Z209" s="26"/>
      <c r="AB209" s="27"/>
      <c r="AC209" s="26"/>
      <c r="AD209" s="85"/>
      <c r="AE209" s="85"/>
      <c r="AI209" s="85"/>
    </row>
    <row r="210" spans="1:35" ht="15.6">
      <c r="A210" s="247"/>
      <c r="B210" s="247">
        <f>+'Ark1'!C1088</f>
        <v>2024</v>
      </c>
      <c r="C210" s="267">
        <f>+'Ark1'!M1088</f>
        <v>13</v>
      </c>
      <c r="D210" s="363" t="s">
        <v>105</v>
      </c>
      <c r="E210" s="267">
        <f>+'Ark1'!D1088</f>
        <v>3</v>
      </c>
      <c r="F210" s="267" t="s">
        <v>582</v>
      </c>
      <c r="G210" s="267" t="str">
        <f>+IF(H210=0,"",'Ark1'!Q1088)</f>
        <v/>
      </c>
      <c r="H210" s="361">
        <f>+'Ark1'!R1088</f>
        <v>0</v>
      </c>
      <c r="I210" s="268" t="str">
        <f>+IF(H210=0,"",'Ark1'!AE1088)</f>
        <v/>
      </c>
      <c r="J210" s="268" t="str">
        <f>+IF(H210=0,"",'Ark1'!AF1088)</f>
        <v/>
      </c>
      <c r="K210" s="269" t="str">
        <f>+IF(H210=0,"",'Ark1'!S1088)</f>
        <v/>
      </c>
      <c r="L210" s="305" t="str">
        <f>+IF(H210=0,"",'Ark1'!U1088)</f>
        <v/>
      </c>
      <c r="M210" s="270" t="str">
        <f>+IF(H210=0,"",'Ark1'!W1088)</f>
        <v/>
      </c>
      <c r="N210" s="270" t="str">
        <f>+IF(H210=0,"",'Ark1'!X1088)</f>
        <v/>
      </c>
      <c r="O210" s="270" t="str">
        <f>+IF(H210=0,"",'Ark1'!AG1088)</f>
        <v/>
      </c>
      <c r="P210" s="270" t="str">
        <f>+IF(H210=0,"",'Ark1'!AH1088)</f>
        <v/>
      </c>
      <c r="Q210" s="270" t="str">
        <f>+IF(H210=0,"",'Ark1'!AI1088)</f>
        <v/>
      </c>
      <c r="R210" s="377" t="str">
        <f>+IF(H210=0,"",'Ark1'!AR1088)</f>
        <v/>
      </c>
      <c r="S210" s="113" t="str">
        <f>+IF(H210=0,"",'Ark1'!AS1088)</f>
        <v/>
      </c>
      <c r="T210" s="270" t="str">
        <f>+IF(H210=0,"",'Ark1'!Y1088)</f>
        <v/>
      </c>
      <c r="U210" s="269" t="str">
        <f>+IF(H210=0,"",'Ark1'!Z1088)</f>
        <v/>
      </c>
      <c r="V210" s="305" t="str">
        <f t="shared" si="36"/>
        <v/>
      </c>
      <c r="W210" s="270" t="str">
        <f t="shared" si="37"/>
        <v/>
      </c>
      <c r="X210" s="268" t="str">
        <f t="shared" si="38"/>
        <v/>
      </c>
      <c r="Y210" s="247"/>
      <c r="Z210" s="26"/>
      <c r="AB210" s="27"/>
      <c r="AC210" s="26"/>
      <c r="AD210" s="85"/>
      <c r="AE210" s="85"/>
      <c r="AI210" s="85"/>
    </row>
    <row r="211" spans="1:35" ht="15.6">
      <c r="A211" s="247"/>
      <c r="B211" s="247">
        <f>+'Ark1'!C1089</f>
        <v>2024</v>
      </c>
      <c r="C211" s="267">
        <f>+'Ark1'!M1089</f>
        <v>13</v>
      </c>
      <c r="D211" s="363" t="s">
        <v>105</v>
      </c>
      <c r="E211" s="267">
        <f>+'Ark1'!D1089</f>
        <v>4</v>
      </c>
      <c r="F211" s="267" t="s">
        <v>583</v>
      </c>
      <c r="G211" s="267">
        <f>+IF(H211=0,"",'Ark1'!Q1089)</f>
        <v>1</v>
      </c>
      <c r="H211" s="361">
        <f>+'Ark1'!R1089</f>
        <v>1</v>
      </c>
      <c r="I211" s="268">
        <f>+IF(H211=0,"",'Ark1'!AE1089)</f>
        <v>0.67567567567567588</v>
      </c>
      <c r="J211" s="268">
        <f>+IF(H211=0,"",'Ark1'!AF1089)</f>
        <v>1.242837378881956</v>
      </c>
      <c r="K211" s="269">
        <f>+IF(H211=0,"",'Ark1'!S1089)</f>
        <v>7</v>
      </c>
      <c r="L211" s="305">
        <f>+IF(H211=0,"",'Ark1'!U1089)</f>
        <v>487.8</v>
      </c>
      <c r="M211" s="270">
        <f>+IF(H211=0,"",'Ark1'!W1089)</f>
        <v>100</v>
      </c>
      <c r="N211" s="270">
        <f>+IF(H211=0,"",'Ark1'!X1089)</f>
        <v>100</v>
      </c>
      <c r="O211" s="270">
        <f>+IF(H211=0,"",'Ark1'!AG1089)</f>
        <v>678</v>
      </c>
      <c r="P211" s="270">
        <f>+IF(H211=0,"",'Ark1'!AH1089)</f>
        <v>0</v>
      </c>
      <c r="Q211" s="270">
        <f>+IF(H211=0,"",'Ark1'!AI1089)</f>
        <v>100</v>
      </c>
      <c r="R211" s="377">
        <f>+IF(H211=0,"",'Ark1'!AR1089)</f>
        <v>235</v>
      </c>
      <c r="S211" s="113">
        <f>+IF(H211=0,"",'Ark1'!AS1089)</f>
        <v>37.602458029531029</v>
      </c>
      <c r="T211" s="270">
        <f>+IF(H211=0,"",'Ark1'!Y1089)</f>
        <v>0</v>
      </c>
      <c r="U211" s="269">
        <f>+IF(H211=0,"",'Ark1'!Z1089)</f>
        <v>0</v>
      </c>
      <c r="V211" s="305">
        <f t="shared" si="36"/>
        <v>719.46902654867256</v>
      </c>
      <c r="W211" s="270">
        <f t="shared" si="37"/>
        <v>37.523076923076921</v>
      </c>
      <c r="X211" s="268">
        <f t="shared" si="38"/>
        <v>1</v>
      </c>
      <c r="Y211" s="247"/>
      <c r="Z211" s="26"/>
      <c r="AB211" s="27"/>
      <c r="AC211" s="26"/>
      <c r="AD211" s="85"/>
      <c r="AE211" s="85"/>
      <c r="AI211" s="85"/>
    </row>
    <row r="212" spans="1:35" ht="15.6">
      <c r="A212" s="247"/>
      <c r="B212" s="247">
        <f>+'Ark1'!C1090</f>
        <v>2024</v>
      </c>
      <c r="C212" s="267">
        <f>+'Ark1'!M1090</f>
        <v>13</v>
      </c>
      <c r="D212" s="363" t="s">
        <v>105</v>
      </c>
      <c r="E212" s="267">
        <f>+'Ark1'!D1090</f>
        <v>5</v>
      </c>
      <c r="F212" s="267" t="s">
        <v>444</v>
      </c>
      <c r="G212" s="267">
        <f>+IF(H212=0,"",'Ark1'!Q1090)</f>
        <v>2</v>
      </c>
      <c r="H212" s="361">
        <f>+'Ark1'!R1090</f>
        <v>2</v>
      </c>
      <c r="I212" s="268">
        <f>+IF(H212=0,"",'Ark1'!AE1090)</f>
        <v>1.041666666666667</v>
      </c>
      <c r="J212" s="268">
        <f>+IF(H212=0,"",'Ark1'!AF1090)</f>
        <v>2.1354550996182113</v>
      </c>
      <c r="K212" s="269">
        <f>+IF(H212=0,"",'Ark1'!S1090)</f>
        <v>8.5</v>
      </c>
      <c r="L212" s="305">
        <f>+IF(H212=0,"",'Ark1'!U1090)</f>
        <v>499.2</v>
      </c>
      <c r="M212" s="270">
        <f>+IF(H212=0,"",'Ark1'!W1090)</f>
        <v>100</v>
      </c>
      <c r="N212" s="270">
        <f>+IF(H212=0,"",'Ark1'!X1090)</f>
        <v>100</v>
      </c>
      <c r="O212" s="270">
        <f>+IF(H212=0,"",'Ark1'!AG1090)</f>
        <v>696</v>
      </c>
      <c r="P212" s="270">
        <f>+IF(H212=0,"",'Ark1'!AH1090)</f>
        <v>0</v>
      </c>
      <c r="Q212" s="270">
        <f>+IF(H212=0,"",'Ark1'!AI1090)</f>
        <v>100</v>
      </c>
      <c r="R212" s="377">
        <f>+IF(H212=0,"",'Ark1'!AR1090)</f>
        <v>230</v>
      </c>
      <c r="S212" s="113">
        <f>+IF(H212=0,"",'Ark1'!AS1090)</f>
        <v>40.574467935899847</v>
      </c>
      <c r="T212" s="270">
        <f>+IF(H212=0,"",'Ark1'!Y1090)</f>
        <v>102.89999999999988</v>
      </c>
      <c r="U212" s="269">
        <f>+IF(H212=0,"",'Ark1'!Z1090)</f>
        <v>0.5</v>
      </c>
      <c r="V212" s="305">
        <f t="shared" si="36"/>
        <v>717.24137931034488</v>
      </c>
      <c r="W212" s="270">
        <f t="shared" si="37"/>
        <v>38.4</v>
      </c>
      <c r="X212" s="268">
        <f t="shared" si="38"/>
        <v>1</v>
      </c>
      <c r="Y212" s="247"/>
      <c r="Z212" s="251"/>
      <c r="AB212" s="27"/>
      <c r="AC212" s="26"/>
      <c r="AD212" s="251"/>
      <c r="AE212" s="85"/>
      <c r="AI212" s="85"/>
    </row>
    <row r="213" spans="1:35" ht="15.6">
      <c r="A213" s="247"/>
      <c r="B213" s="247">
        <f>+'Ark1'!C1091</f>
        <v>2024</v>
      </c>
      <c r="C213" s="267">
        <f>+'Ark1'!M1091</f>
        <v>13</v>
      </c>
      <c r="D213" s="363" t="s">
        <v>105</v>
      </c>
      <c r="E213" s="267">
        <f>+'Ark1'!D1091</f>
        <v>6</v>
      </c>
      <c r="F213" s="267" t="s">
        <v>584</v>
      </c>
      <c r="G213" s="267">
        <f>+IF(H213=0,"",'Ark1'!Q1091)</f>
        <v>2</v>
      </c>
      <c r="H213" s="361">
        <f>+'Ark1'!R1091</f>
        <v>2</v>
      </c>
      <c r="I213" s="268">
        <f>+IF(H213=0,"",'Ark1'!AE1091)</f>
        <v>2.2471910112359552</v>
      </c>
      <c r="J213" s="268">
        <f>+IF(H213=0,"",'Ark1'!AF1091)</f>
        <v>3.5283345028839403</v>
      </c>
      <c r="K213" s="269">
        <f>+IF(H213=0,"",'Ark1'!S1091)</f>
        <v>6.5</v>
      </c>
      <c r="L213" s="305">
        <f>+IF(H213=0,"",'Ark1'!U1091)</f>
        <v>412.3</v>
      </c>
      <c r="M213" s="270">
        <f>+IF(H213=0,"",'Ark1'!W1091)</f>
        <v>100</v>
      </c>
      <c r="N213" s="270">
        <f>+IF(H213=0,"",'Ark1'!X1091)</f>
        <v>100</v>
      </c>
      <c r="O213" s="270">
        <f>+IF(H213=0,"",'Ark1'!AG1091)</f>
        <v>678</v>
      </c>
      <c r="P213" s="270">
        <f>+IF(H213=0,"",'Ark1'!AH1091)</f>
        <v>0</v>
      </c>
      <c r="Q213" s="270">
        <f>+IF(H213=0,"",'Ark1'!AI1091)</f>
        <v>100</v>
      </c>
      <c r="R213" s="377">
        <f>+IF(H213=0,"",'Ark1'!AR1091)</f>
        <v>225</v>
      </c>
      <c r="S213" s="113">
        <f>+IF(H213=0,"",'Ark1'!AS1091)</f>
        <v>35.93569939831707</v>
      </c>
      <c r="T213" s="270">
        <f>+IF(H213=0,"",'Ark1'!Y1091)</f>
        <v>59.5</v>
      </c>
      <c r="U213" s="269">
        <f>+IF(H213=0,"",'Ark1'!Z1091)</f>
        <v>0.5</v>
      </c>
      <c r="V213" s="305">
        <f t="shared" si="36"/>
        <v>608.11209439528022</v>
      </c>
      <c r="W213" s="270">
        <f t="shared" si="37"/>
        <v>31.715384615384615</v>
      </c>
      <c r="X213" s="268">
        <f t="shared" si="38"/>
        <v>1</v>
      </c>
      <c r="Y213" s="247"/>
      <c r="Z213" s="251"/>
      <c r="AB213" s="27"/>
      <c r="AC213" s="26"/>
      <c r="AD213" s="251"/>
      <c r="AE213" s="85"/>
      <c r="AI213" s="85"/>
    </row>
    <row r="214" spans="1:35" ht="15.6">
      <c r="A214" s="247"/>
      <c r="B214" s="247">
        <f>+'Ark1'!C1092</f>
        <v>2024</v>
      </c>
      <c r="C214" s="267">
        <f>+'Ark1'!M1092</f>
        <v>13</v>
      </c>
      <c r="D214" s="363" t="s">
        <v>105</v>
      </c>
      <c r="E214" s="267">
        <f>+'Ark1'!D1092</f>
        <v>7</v>
      </c>
      <c r="F214" s="267" t="s">
        <v>585</v>
      </c>
      <c r="G214" s="267">
        <f>+IF(H214=0,"",'Ark1'!Q1092)</f>
        <v>2</v>
      </c>
      <c r="H214" s="361">
        <f>+'Ark1'!R1092</f>
        <v>2</v>
      </c>
      <c r="I214" s="268">
        <f>+IF(H214=0,"",'Ark1'!AE1092)</f>
        <v>4.4444444444444446</v>
      </c>
      <c r="J214" s="268">
        <f>+IF(H214=0,"",'Ark1'!AF1092)</f>
        <v>6.5745681433833489</v>
      </c>
      <c r="K214" s="269">
        <f>+IF(H214=0,"",'Ark1'!S1092)</f>
        <v>7</v>
      </c>
      <c r="L214" s="305">
        <f>+IF(H214=0,"",'Ark1'!U1092)</f>
        <v>425.7</v>
      </c>
      <c r="M214" s="270">
        <f>+IF(H214=0,"",'Ark1'!W1092)</f>
        <v>100</v>
      </c>
      <c r="N214" s="270">
        <f>+IF(H214=0,"",'Ark1'!X1092)</f>
        <v>50</v>
      </c>
      <c r="O214" s="270">
        <f>+IF(H214=0,"",'Ark1'!AG1092)</f>
        <v>678</v>
      </c>
      <c r="P214" s="270">
        <f>+IF(H214=0,"",'Ark1'!AH1092)</f>
        <v>0</v>
      </c>
      <c r="Q214" s="270">
        <f>+IF(H214=0,"",'Ark1'!AI1092)</f>
        <v>50</v>
      </c>
      <c r="R214" s="377">
        <f>+IF(H214=0,"",'Ark1'!AR1092)</f>
        <v>221.5</v>
      </c>
      <c r="S214" s="113">
        <f>+IF(H214=0,"",'Ark1'!AS1092)</f>
        <v>38.545096919568842</v>
      </c>
      <c r="T214" s="270">
        <f>+IF(H214=0,"",'Ark1'!Y1092)</f>
        <v>89.999999999999829</v>
      </c>
      <c r="U214" s="269">
        <f>+IF(H214=0,"",'Ark1'!Z1092)</f>
        <v>1</v>
      </c>
      <c r="V214" s="305">
        <f t="shared" si="36"/>
        <v>627.87610619469024</v>
      </c>
      <c r="W214" s="270">
        <f t="shared" si="37"/>
        <v>32.746153846153845</v>
      </c>
      <c r="X214" s="268">
        <f t="shared" si="38"/>
        <v>1</v>
      </c>
      <c r="Y214" s="247"/>
      <c r="Z214" s="26"/>
      <c r="AB214" s="27"/>
      <c r="AC214" s="26"/>
      <c r="AD214" s="85"/>
      <c r="AE214" s="85"/>
      <c r="AI214" s="85"/>
    </row>
    <row r="215" spans="1:35" ht="15.6">
      <c r="A215" s="247"/>
      <c r="B215" s="247">
        <f>+'Ark1'!C1093</f>
        <v>2024</v>
      </c>
      <c r="C215" s="267">
        <f>+'Ark1'!M1093</f>
        <v>13</v>
      </c>
      <c r="D215" s="363" t="s">
        <v>105</v>
      </c>
      <c r="E215" s="267">
        <f>+'Ark1'!D1093</f>
        <v>8</v>
      </c>
      <c r="F215" s="267" t="s">
        <v>586</v>
      </c>
      <c r="G215" s="267" t="str">
        <f>+IF(H215=0,"",'Ark1'!Q1093)</f>
        <v/>
      </c>
      <c r="H215" s="361">
        <f>+'Ark1'!R1093</f>
        <v>0</v>
      </c>
      <c r="I215" s="268" t="str">
        <f>+IF(H215=0,"",'Ark1'!AE1093)</f>
        <v/>
      </c>
      <c r="J215" s="268" t="str">
        <f>+IF(H215=0,"",'Ark1'!AF1093)</f>
        <v/>
      </c>
      <c r="K215" s="269" t="str">
        <f>+IF(H215=0,"",'Ark1'!S1093)</f>
        <v/>
      </c>
      <c r="L215" s="305" t="str">
        <f>+IF(H215=0,"",'Ark1'!U1093)</f>
        <v/>
      </c>
      <c r="M215" s="270" t="str">
        <f>+IF(H215=0,"",'Ark1'!W1093)</f>
        <v/>
      </c>
      <c r="N215" s="270" t="str">
        <f>+IF(H215=0,"",'Ark1'!X1093)</f>
        <v/>
      </c>
      <c r="O215" s="270" t="str">
        <f>+IF(H215=0,"",'Ark1'!AG1093)</f>
        <v/>
      </c>
      <c r="P215" s="270" t="str">
        <f>+IF(H215=0,"",'Ark1'!AH1093)</f>
        <v/>
      </c>
      <c r="Q215" s="270" t="str">
        <f>+IF(H215=0,"",'Ark1'!AI1093)</f>
        <v/>
      </c>
      <c r="R215" s="377" t="str">
        <f>+IF(H215=0,"",'Ark1'!AR1093)</f>
        <v/>
      </c>
      <c r="S215" s="113" t="str">
        <f>+IF(H215=0,"",'Ark1'!AS1093)</f>
        <v/>
      </c>
      <c r="T215" s="270" t="str">
        <f>+IF(H215=0,"",'Ark1'!Y1093)</f>
        <v/>
      </c>
      <c r="U215" s="269" t="str">
        <f>+IF(H215=0,"",'Ark1'!Z1093)</f>
        <v/>
      </c>
      <c r="V215" s="305" t="str">
        <f t="shared" si="36"/>
        <v/>
      </c>
      <c r="W215" s="270" t="str">
        <f t="shared" si="37"/>
        <v/>
      </c>
      <c r="X215" s="268" t="str">
        <f t="shared" si="38"/>
        <v/>
      </c>
      <c r="Y215" s="247"/>
      <c r="Z215" s="26"/>
      <c r="AB215" s="27"/>
      <c r="AC215" s="26"/>
      <c r="AD215" s="85"/>
      <c r="AE215" s="85"/>
      <c r="AI215" s="85"/>
    </row>
    <row r="216" spans="1:35" ht="15.6">
      <c r="A216" s="247"/>
      <c r="B216" s="247">
        <f>+'Ark1'!C1094</f>
        <v>2024</v>
      </c>
      <c r="C216" s="267">
        <f>+'Ark1'!M1094</f>
        <v>13</v>
      </c>
      <c r="D216" s="363" t="s">
        <v>105</v>
      </c>
      <c r="E216" s="267">
        <f>+'Ark1'!D1094</f>
        <v>9</v>
      </c>
      <c r="F216" s="267" t="s">
        <v>587</v>
      </c>
      <c r="G216" s="267">
        <f>+IF(H216=0,"",'Ark1'!Q1094)</f>
        <v>1</v>
      </c>
      <c r="H216" s="361">
        <f>+'Ark1'!R1094</f>
        <v>1</v>
      </c>
      <c r="I216" s="268">
        <f>+IF(H216=0,"",'Ark1'!AE1094)</f>
        <v>0.45871559633027525</v>
      </c>
      <c r="J216" s="268">
        <f>+IF(H216=0,"",'Ark1'!AF1094)</f>
        <v>0.67358051067491564</v>
      </c>
      <c r="K216" s="269">
        <f>+IF(H216=0,"",'Ark1'!S1094)</f>
        <v>8</v>
      </c>
      <c r="L216" s="305">
        <f>+IF(H216=0,"",'Ark1'!U1094)</f>
        <v>363.2</v>
      </c>
      <c r="M216" s="270">
        <f>+IF(H216=0,"",'Ark1'!W1094)</f>
        <v>100</v>
      </c>
      <c r="N216" s="270">
        <f>+IF(H216=0,"",'Ark1'!X1094)</f>
        <v>100</v>
      </c>
      <c r="O216" s="270">
        <f>+IF(H216=0,"",'Ark1'!AG1094)</f>
        <v>678</v>
      </c>
      <c r="P216" s="270">
        <f>+IF(H216=0,"",'Ark1'!AH1094)</f>
        <v>0</v>
      </c>
      <c r="Q216" s="270">
        <f>+IF(H216=0,"",'Ark1'!AI1094)</f>
        <v>100</v>
      </c>
      <c r="R216" s="377">
        <f>+IF(H216=0,"",'Ark1'!AR1094)</f>
        <v>208</v>
      </c>
      <c r="S216" s="113">
        <f>+IF(H216=0,"",'Ark1'!AS1094)</f>
        <v>40.338209774692778</v>
      </c>
      <c r="T216" s="270">
        <f>+IF(H216=0,"",'Ark1'!Y1094)</f>
        <v>0</v>
      </c>
      <c r="U216" s="269">
        <f>+IF(H216=0,"",'Ark1'!Z1094)</f>
        <v>0</v>
      </c>
      <c r="V216" s="305">
        <f t="shared" si="36"/>
        <v>535.69321533923301</v>
      </c>
      <c r="W216" s="270">
        <f t="shared" si="37"/>
        <v>27.938461538461539</v>
      </c>
      <c r="X216" s="268">
        <f t="shared" si="38"/>
        <v>1</v>
      </c>
      <c r="Y216" s="247"/>
      <c r="Z216" s="26"/>
      <c r="AB216" s="27"/>
      <c r="AC216" s="26"/>
      <c r="AD216" s="85"/>
      <c r="AE216" s="85"/>
      <c r="AI216" s="85"/>
    </row>
    <row r="217" spans="1:35" ht="15.6">
      <c r="A217" s="247"/>
      <c r="B217" s="247">
        <f>+'Ark1'!C1095</f>
        <v>2024</v>
      </c>
      <c r="C217" s="267">
        <f>+'Ark1'!M1095</f>
        <v>13</v>
      </c>
      <c r="D217" s="363" t="s">
        <v>105</v>
      </c>
      <c r="E217" s="267">
        <f>+'Ark1'!D1095</f>
        <v>10</v>
      </c>
      <c r="F217" s="267" t="s">
        <v>588</v>
      </c>
      <c r="G217" s="267" t="str">
        <f>+IF(H217=0,"",'Ark1'!Q1095)</f>
        <v/>
      </c>
      <c r="H217" s="361">
        <f>+'Ark1'!R1095</f>
        <v>0</v>
      </c>
      <c r="I217" s="268" t="str">
        <f>+IF(H217=0,"",'Ark1'!AE1095)</f>
        <v/>
      </c>
      <c r="J217" s="268" t="str">
        <f>+IF(H217=0,"",'Ark1'!AF1095)</f>
        <v/>
      </c>
      <c r="K217" s="269" t="str">
        <f>+IF(H217=0,"",'Ark1'!S1095)</f>
        <v/>
      </c>
      <c r="L217" s="305" t="str">
        <f>+IF(H217=0,"",'Ark1'!U1095)</f>
        <v/>
      </c>
      <c r="M217" s="270" t="str">
        <f>+IF(H217=0,"",'Ark1'!W1095)</f>
        <v/>
      </c>
      <c r="N217" s="270" t="str">
        <f>+IF(H217=0,"",'Ark1'!X1095)</f>
        <v/>
      </c>
      <c r="O217" s="270" t="str">
        <f>+IF(H217=0,"",'Ark1'!AG1095)</f>
        <v/>
      </c>
      <c r="P217" s="270" t="str">
        <f>+IF(H217=0,"",'Ark1'!AH1095)</f>
        <v/>
      </c>
      <c r="Q217" s="270" t="str">
        <f>+IF(H217=0,"",'Ark1'!AI1095)</f>
        <v/>
      </c>
      <c r="R217" s="377" t="str">
        <f>+IF(H217=0,"",'Ark1'!AR1095)</f>
        <v/>
      </c>
      <c r="S217" s="113" t="str">
        <f>+IF(H217=0,"",'Ark1'!AS1095)</f>
        <v/>
      </c>
      <c r="T217" s="270" t="str">
        <f>+IF(H217=0,"",'Ark1'!Y1095)</f>
        <v/>
      </c>
      <c r="U217" s="269" t="str">
        <f>+IF(H217=0,"",'Ark1'!Z1095)</f>
        <v/>
      </c>
      <c r="V217" s="305" t="str">
        <f t="shared" si="36"/>
        <v/>
      </c>
      <c r="W217" s="270" t="str">
        <f t="shared" si="37"/>
        <v/>
      </c>
      <c r="X217" s="268" t="str">
        <f t="shared" si="38"/>
        <v/>
      </c>
      <c r="Y217" s="247"/>
      <c r="Z217" s="26"/>
      <c r="AB217" s="27"/>
      <c r="AC217" s="26"/>
      <c r="AD217" s="85"/>
      <c r="AE217" s="85"/>
      <c r="AI217" s="85"/>
    </row>
    <row r="218" spans="1:35" ht="15.6">
      <c r="A218" s="247"/>
      <c r="B218" s="247">
        <f>+'Ark1'!C1096</f>
        <v>2024</v>
      </c>
      <c r="C218" s="267">
        <f>+'Ark1'!M1096</f>
        <v>13</v>
      </c>
      <c r="D218" s="363" t="s">
        <v>105</v>
      </c>
      <c r="E218" s="267">
        <f>+'Ark1'!D1096</f>
        <v>11</v>
      </c>
      <c r="F218" s="267" t="s">
        <v>589</v>
      </c>
      <c r="G218" s="267">
        <f>+IF(H218=0,"",'Ark1'!Q1096)</f>
        <v>1</v>
      </c>
      <c r="H218" s="361">
        <f>+'Ark1'!R1096</f>
        <v>1</v>
      </c>
      <c r="I218" s="268">
        <f>+IF(H218=0,"",'Ark1'!AE1096)</f>
        <v>0.3773584905660376</v>
      </c>
      <c r="J218" s="268">
        <f>+IF(H218=0,"",'Ark1'!AF1096)</f>
        <v>0.35948155730123699</v>
      </c>
      <c r="K218" s="269">
        <f>+IF(H218=0,"",'Ark1'!S1096)</f>
        <v>5</v>
      </c>
      <c r="L218" s="305">
        <f>+IF(H218=0,"",'Ark1'!U1096)</f>
        <v>233.2</v>
      </c>
      <c r="M218" s="270">
        <f>+IF(H218=0,"",'Ark1'!W1096)</f>
        <v>100</v>
      </c>
      <c r="N218" s="270">
        <f>+IF(H218=0,"",'Ark1'!X1096)</f>
        <v>0</v>
      </c>
      <c r="O218" s="270">
        <f>+IF(H218=0,"",'Ark1'!AG1096)</f>
        <v>678</v>
      </c>
      <c r="P218" s="270">
        <f>+IF(H218=0,"",'Ark1'!AH1096)</f>
        <v>0</v>
      </c>
      <c r="Q218" s="270">
        <f>+IF(H218=0,"",'Ark1'!AI1096)</f>
        <v>100</v>
      </c>
      <c r="R218" s="377">
        <f>+IF(H218=0,"",'Ark1'!AR1096)</f>
        <v>193</v>
      </c>
      <c r="S218" s="113">
        <f>+IF(H218=0,"",'Ark1'!AS1096)</f>
        <v>32.410370372637175</v>
      </c>
      <c r="T218" s="270">
        <f>+IF(H218=0,"",'Ark1'!Y1096)</f>
        <v>0</v>
      </c>
      <c r="U218" s="269">
        <f>+IF(H218=0,"",'Ark1'!Z1096)</f>
        <v>0</v>
      </c>
      <c r="V218" s="305">
        <f t="shared" si="36"/>
        <v>343.95280235988201</v>
      </c>
      <c r="W218" s="270">
        <f t="shared" si="37"/>
        <v>17.938461538461539</v>
      </c>
      <c r="X218" s="268">
        <f t="shared" si="38"/>
        <v>1</v>
      </c>
      <c r="Y218" s="247"/>
      <c r="Z218" s="26"/>
      <c r="AB218" s="27"/>
      <c r="AC218" s="26"/>
      <c r="AD218" s="85"/>
      <c r="AE218" s="85"/>
      <c r="AI218" s="85"/>
    </row>
    <row r="219" spans="1:35" ht="15.6">
      <c r="A219" s="247"/>
      <c r="B219" s="247">
        <f>+'Ark1'!C1097</f>
        <v>2024</v>
      </c>
      <c r="C219" s="267">
        <f>+'Ark1'!M1097</f>
        <v>13</v>
      </c>
      <c r="D219" s="363" t="s">
        <v>105</v>
      </c>
      <c r="E219" s="267">
        <f>+'Ark1'!D1097</f>
        <v>12</v>
      </c>
      <c r="F219" s="267" t="s">
        <v>590</v>
      </c>
      <c r="G219" s="267" t="str">
        <f>+IF(H219=0,"",'Ark1'!Q1097)</f>
        <v/>
      </c>
      <c r="H219" s="361">
        <f>+'Ark1'!R1097</f>
        <v>0</v>
      </c>
      <c r="I219" s="268" t="str">
        <f>+IF(H219=0,"",'Ark1'!AE1097)</f>
        <v/>
      </c>
      <c r="J219" s="268" t="str">
        <f>+IF(H219=0,"",'Ark1'!AF1097)</f>
        <v/>
      </c>
      <c r="K219" s="269" t="str">
        <f>+IF(H219=0,"",'Ark1'!S1097)</f>
        <v/>
      </c>
      <c r="L219" s="305" t="str">
        <f>+IF(H219=0,"",'Ark1'!U1097)</f>
        <v/>
      </c>
      <c r="M219" s="270" t="str">
        <f>+IF(H219=0,"",'Ark1'!W1097)</f>
        <v/>
      </c>
      <c r="N219" s="270" t="str">
        <f>+IF(H219=0,"",'Ark1'!X1097)</f>
        <v/>
      </c>
      <c r="O219" s="270" t="str">
        <f>+IF(H219=0,"",'Ark1'!AG1097)</f>
        <v/>
      </c>
      <c r="P219" s="270" t="str">
        <f>+IF(H219=0,"",'Ark1'!AH1097)</f>
        <v/>
      </c>
      <c r="Q219" s="270" t="str">
        <f>+IF(H219=0,"",'Ark1'!AI1097)</f>
        <v/>
      </c>
      <c r="R219" s="377" t="str">
        <f>+IF(H219=0,"",'Ark1'!AR1097)</f>
        <v/>
      </c>
      <c r="S219" s="113" t="str">
        <f>+IF(H219=0,"",'Ark1'!AS1097)</f>
        <v/>
      </c>
      <c r="T219" s="270" t="str">
        <f>+IF(H219=0,"",'Ark1'!Y1097)</f>
        <v/>
      </c>
      <c r="U219" s="269" t="str">
        <f>+IF(H219=0,"",'Ark1'!Z1097)</f>
        <v/>
      </c>
      <c r="V219" s="305" t="str">
        <f t="shared" si="36"/>
        <v/>
      </c>
      <c r="W219" s="270" t="str">
        <f t="shared" si="37"/>
        <v/>
      </c>
      <c r="X219" s="268" t="str">
        <f t="shared" si="38"/>
        <v/>
      </c>
      <c r="Y219" s="247"/>
      <c r="Z219" s="26"/>
      <c r="AB219" s="27"/>
      <c r="AC219" s="26"/>
      <c r="AD219" s="85"/>
      <c r="AE219" s="85"/>
      <c r="AI219" s="85"/>
    </row>
    <row r="220" spans="1:35" ht="15.6">
      <c r="A220" s="247"/>
      <c r="B220" s="247"/>
      <c r="C220" s="247"/>
      <c r="D220" s="247"/>
      <c r="E220" s="247"/>
      <c r="F220" s="247"/>
      <c r="G220" s="247"/>
      <c r="H220" s="247"/>
      <c r="I220" s="248"/>
      <c r="J220" s="248"/>
      <c r="K220" s="247"/>
      <c r="L220" s="247"/>
      <c r="M220" s="249"/>
      <c r="N220" s="249"/>
      <c r="O220" s="247"/>
      <c r="P220" s="249"/>
      <c r="Q220" s="249"/>
      <c r="R220" s="249"/>
      <c r="S220" s="249"/>
      <c r="T220" s="249"/>
      <c r="U220" s="247"/>
      <c r="V220" s="247"/>
      <c r="W220" s="249"/>
      <c r="X220" s="248"/>
      <c r="Y220" s="247"/>
      <c r="Z220" s="250"/>
      <c r="AB220" s="27"/>
      <c r="AC220" s="26"/>
      <c r="AD220" s="251"/>
      <c r="AE220" s="85"/>
      <c r="AI220" s="85"/>
    </row>
    <row r="221" spans="1:35" ht="15.6">
      <c r="A221" s="247"/>
      <c r="B221" s="247"/>
      <c r="C221" s="247"/>
      <c r="D221" s="247"/>
      <c r="E221" s="247"/>
      <c r="F221" s="247"/>
      <c r="G221" s="247"/>
      <c r="H221" s="247"/>
      <c r="I221" s="248"/>
      <c r="J221" s="248"/>
      <c r="K221" s="247"/>
      <c r="L221" s="247"/>
      <c r="M221" s="249"/>
      <c r="N221" s="249"/>
      <c r="O221" s="247"/>
      <c r="P221" s="249"/>
      <c r="Q221" s="249"/>
      <c r="R221" s="249"/>
      <c r="S221" s="249"/>
      <c r="T221" s="249"/>
      <c r="U221" s="247"/>
      <c r="V221" s="247"/>
      <c r="W221" s="249"/>
      <c r="X221" s="248"/>
      <c r="Y221" s="247"/>
      <c r="Z221" s="250"/>
      <c r="AB221" s="27"/>
      <c r="AC221" s="26"/>
      <c r="AD221" s="251"/>
      <c r="AE221" s="85"/>
      <c r="AI221" s="85"/>
    </row>
    <row r="222" spans="1:35" ht="22.8">
      <c r="A222" s="265" t="s">
        <v>626</v>
      </c>
      <c r="B222" s="247"/>
      <c r="C222" s="247"/>
      <c r="D222" s="346" t="str">
        <f>+D227</f>
        <v>5</v>
      </c>
      <c r="E222" s="247"/>
      <c r="F222" s="247"/>
      <c r="G222" s="247"/>
      <c r="H222" s="212">
        <f>SUM(H227:H238)</f>
        <v>1</v>
      </c>
      <c r="I222" s="248"/>
      <c r="J222" s="248"/>
      <c r="K222" s="247"/>
      <c r="L222" s="273">
        <f>+Fettgruppe!N23</f>
        <v>575.1</v>
      </c>
      <c r="M222" s="249"/>
      <c r="N222" s="249"/>
      <c r="O222" s="247"/>
      <c r="P222" s="249"/>
      <c r="Q222" s="249"/>
      <c r="R222" s="249"/>
      <c r="S222" s="249"/>
      <c r="T222" s="249"/>
      <c r="U222" s="247"/>
      <c r="V222" s="273">
        <f>+Fettgruppe!X23</f>
        <v>848.23008849557527</v>
      </c>
      <c r="W222" s="266" t="s">
        <v>624</v>
      </c>
      <c r="X222" s="264"/>
      <c r="Y222" s="247"/>
      <c r="Z222" s="250"/>
      <c r="AB222" s="27"/>
      <c r="AC222" s="26"/>
      <c r="AD222" s="251"/>
      <c r="AE222" s="85"/>
      <c r="AI222" s="85"/>
    </row>
    <row r="223" spans="1:35" ht="16.5" customHeight="1">
      <c r="A223" s="247"/>
      <c r="B223" s="247"/>
      <c r="C223" s="247"/>
      <c r="D223" s="346"/>
      <c r="E223" s="247"/>
      <c r="F223" s="247"/>
      <c r="G223" s="247"/>
      <c r="H223" s="247"/>
      <c r="I223" s="247"/>
      <c r="J223" s="247"/>
      <c r="K223" s="247"/>
      <c r="L223" s="247"/>
      <c r="M223" s="249"/>
      <c r="N223" s="249"/>
      <c r="O223" s="247"/>
      <c r="P223" s="249"/>
      <c r="Q223" s="249"/>
      <c r="R223" s="249"/>
      <c r="S223" s="249"/>
      <c r="T223" s="249"/>
      <c r="U223" s="247"/>
      <c r="V223" s="247"/>
      <c r="W223" s="249"/>
      <c r="X223" s="264" t="s">
        <v>4</v>
      </c>
      <c r="Y223" s="247"/>
      <c r="Z223" s="250"/>
      <c r="AB223" s="27"/>
      <c r="AC223" s="26"/>
      <c r="AD223" s="251"/>
      <c r="AE223" s="85"/>
      <c r="AI223" s="85"/>
    </row>
    <row r="224" spans="1:35" ht="15.6">
      <c r="A224" s="247"/>
      <c r="B224" s="247"/>
      <c r="C224" s="247"/>
      <c r="D224" s="247"/>
      <c r="E224" s="247"/>
      <c r="F224" s="247"/>
      <c r="G224" s="265" t="s">
        <v>4</v>
      </c>
      <c r="H224" s="247"/>
      <c r="I224" s="248"/>
      <c r="J224" s="248"/>
      <c r="K224" s="265" t="s">
        <v>24</v>
      </c>
      <c r="L224" s="248"/>
      <c r="M224" s="249" t="s">
        <v>404</v>
      </c>
      <c r="N224" s="249" t="s">
        <v>404</v>
      </c>
      <c r="O224" s="266" t="s">
        <v>527</v>
      </c>
      <c r="P224" s="249" t="s">
        <v>404</v>
      </c>
      <c r="Q224" s="249" t="s">
        <v>404</v>
      </c>
      <c r="R224" s="249"/>
      <c r="S224" s="249"/>
      <c r="T224" s="266" t="s">
        <v>424</v>
      </c>
      <c r="U224" s="247"/>
      <c r="V224" s="265" t="s">
        <v>479</v>
      </c>
      <c r="W224" s="266" t="s">
        <v>78</v>
      </c>
      <c r="X224" s="264" t="s">
        <v>10</v>
      </c>
      <c r="Y224" s="247"/>
      <c r="Z224" s="250"/>
      <c r="AB224" s="27"/>
      <c r="AC224" s="26"/>
      <c r="AD224" s="251"/>
      <c r="AE224" s="85"/>
      <c r="AI224" s="85"/>
    </row>
    <row r="225" spans="1:35" ht="15.6">
      <c r="A225" s="247"/>
      <c r="B225" s="247"/>
      <c r="C225" s="247"/>
      <c r="D225" s="247"/>
      <c r="E225" s="265"/>
      <c r="F225" s="265"/>
      <c r="G225" s="265" t="s">
        <v>477</v>
      </c>
      <c r="H225" s="265" t="s">
        <v>4</v>
      </c>
      <c r="I225" s="264" t="s">
        <v>4</v>
      </c>
      <c r="J225" s="264" t="s">
        <v>1</v>
      </c>
      <c r="K225" s="265" t="s">
        <v>535</v>
      </c>
      <c r="L225" s="264" t="s">
        <v>24</v>
      </c>
      <c r="M225" s="266" t="s">
        <v>569</v>
      </c>
      <c r="N225" s="266" t="s">
        <v>489</v>
      </c>
      <c r="O225" s="266" t="s">
        <v>548</v>
      </c>
      <c r="P225" s="266" t="s">
        <v>491</v>
      </c>
      <c r="Q225" s="266" t="s">
        <v>556</v>
      </c>
      <c r="R225" s="427" t="s">
        <v>24</v>
      </c>
      <c r="S225" s="427" t="s">
        <v>24</v>
      </c>
      <c r="T225" s="266"/>
      <c r="U225" s="265" t="s">
        <v>415</v>
      </c>
      <c r="V225" s="265" t="s">
        <v>487</v>
      </c>
      <c r="W225" s="266" t="s">
        <v>425</v>
      </c>
      <c r="X225" s="264" t="s">
        <v>71</v>
      </c>
      <c r="Y225" s="247"/>
      <c r="Z225" s="250"/>
      <c r="AB225" s="27"/>
      <c r="AC225" s="26"/>
      <c r="AD225" s="251"/>
      <c r="AE225" s="85"/>
      <c r="AI225" s="85"/>
    </row>
    <row r="226" spans="1:35" ht="15.6">
      <c r="A226" s="247"/>
      <c r="B226" s="247"/>
      <c r="C226" s="265" t="s">
        <v>0</v>
      </c>
      <c r="D226" s="265"/>
      <c r="E226" s="265" t="s">
        <v>87</v>
      </c>
      <c r="F226" s="265"/>
      <c r="G226" s="49" t="s">
        <v>478</v>
      </c>
      <c r="H226" s="49" t="s">
        <v>10</v>
      </c>
      <c r="I226" s="86" t="s">
        <v>404</v>
      </c>
      <c r="J226" s="86" t="s">
        <v>404</v>
      </c>
      <c r="K226" s="49" t="s">
        <v>536</v>
      </c>
      <c r="L226" s="86" t="s">
        <v>45</v>
      </c>
      <c r="M226" s="74" t="s">
        <v>546</v>
      </c>
      <c r="N226" s="74" t="s">
        <v>441</v>
      </c>
      <c r="O226" s="74" t="s">
        <v>485</v>
      </c>
      <c r="P226" s="74" t="s">
        <v>472</v>
      </c>
      <c r="Q226" s="74" t="s">
        <v>525</v>
      </c>
      <c r="R226" s="427" t="s">
        <v>725</v>
      </c>
      <c r="S226" s="427" t="s">
        <v>726</v>
      </c>
      <c r="T226" s="74" t="s">
        <v>1</v>
      </c>
      <c r="U226" s="49" t="s">
        <v>416</v>
      </c>
      <c r="V226" s="49" t="s">
        <v>488</v>
      </c>
      <c r="W226" s="74" t="s">
        <v>426</v>
      </c>
      <c r="X226" s="86" t="s">
        <v>551</v>
      </c>
      <c r="Y226" s="247"/>
      <c r="Z226" s="250"/>
      <c r="AB226" s="27"/>
      <c r="AC226" s="26"/>
      <c r="AD226" s="251"/>
      <c r="AE226" s="85"/>
      <c r="AI226" s="85"/>
    </row>
    <row r="227" spans="1:35" ht="15.6">
      <c r="A227" s="247"/>
      <c r="B227" s="247">
        <f>+'Ark1'!C1098</f>
        <v>2024</v>
      </c>
      <c r="C227" s="85">
        <f>+'Ark1'!M1098</f>
        <v>14</v>
      </c>
      <c r="D227" s="362" t="s">
        <v>106</v>
      </c>
      <c r="E227" s="85">
        <f>+'Ark1'!D1098</f>
        <v>1</v>
      </c>
      <c r="F227" s="85" t="s">
        <v>580</v>
      </c>
      <c r="G227" s="85" t="str">
        <f>+IF(H227=0,"",'Ark1'!Q1098)</f>
        <v/>
      </c>
      <c r="H227" s="85">
        <f>+'Ark1'!R1098</f>
        <v>0</v>
      </c>
      <c r="I227" s="27" t="str">
        <f>+IF(H227=0,"",'Ark1'!AE1098)</f>
        <v/>
      </c>
      <c r="J227" s="27" t="str">
        <f>+IF(H227=0,"",'Ark1'!AF1098)</f>
        <v/>
      </c>
      <c r="K227" s="26" t="str">
        <f>+IF(H227=0,"",'Ark1'!S1098)</f>
        <v/>
      </c>
      <c r="L227" s="27" t="str">
        <f>+IF(H227=0,"",'Ark1'!U1098)</f>
        <v/>
      </c>
      <c r="M227" s="32" t="str">
        <f>+IF(H227=0,"",'Ark1'!W1098)</f>
        <v/>
      </c>
      <c r="N227" s="32" t="str">
        <f>+IF(H227=0,"",'Ark1'!X1098)</f>
        <v/>
      </c>
      <c r="O227" s="32" t="str">
        <f>+IF(H227=0,"",'Ark1'!AG1098)</f>
        <v/>
      </c>
      <c r="P227" s="32" t="str">
        <f>+IF(H227=0,"",'Ark1'!AH1098)</f>
        <v/>
      </c>
      <c r="Q227" s="32" t="str">
        <f>+IF(H227=0,"",'Ark1'!AI1098)</f>
        <v/>
      </c>
      <c r="R227" s="377" t="str">
        <f>+IF(H227=0,"",'Ark1'!AR1098)</f>
        <v/>
      </c>
      <c r="S227" s="113" t="str">
        <f>+IF(H227=0,"",'Ark1'!AS1098)</f>
        <v/>
      </c>
      <c r="T227" s="32" t="str">
        <f>+IF(H227=0,"",'Ark1'!Y1098)</f>
        <v/>
      </c>
      <c r="U227" s="26" t="str">
        <f>+IF(H227=0,"",'Ark1'!Z1098)</f>
        <v/>
      </c>
      <c r="V227" s="32" t="str">
        <f t="shared" ref="V227:V238" si="39">+IF(H227=0,"",1000*L227/O227)</f>
        <v/>
      </c>
      <c r="W227" s="32" t="str">
        <f t="shared" ref="W227:W238" si="40">+IF(H227=0,"",L227/C227)</f>
        <v/>
      </c>
      <c r="X227" s="27" t="str">
        <f t="shared" ref="X227:X238" si="41">+IF(H227=0,"",H227/G227)</f>
        <v/>
      </c>
      <c r="Y227" s="247"/>
      <c r="Z227" s="26"/>
      <c r="AB227" s="27"/>
      <c r="AC227" s="26"/>
      <c r="AD227" s="85"/>
      <c r="AE227" s="85"/>
      <c r="AI227" s="85"/>
    </row>
    <row r="228" spans="1:35" ht="15.6">
      <c r="A228" s="247"/>
      <c r="B228" s="247">
        <f>+'Ark1'!C1099</f>
        <v>2024</v>
      </c>
      <c r="C228" s="85">
        <f>+'Ark1'!M1099</f>
        <v>14</v>
      </c>
      <c r="D228" s="362" t="s">
        <v>106</v>
      </c>
      <c r="E228" s="85">
        <f>+'Ark1'!D1099</f>
        <v>2</v>
      </c>
      <c r="F228" s="85" t="s">
        <v>581</v>
      </c>
      <c r="G228" s="85" t="str">
        <f>+IF(H228=0,"",'Ark1'!Q1099)</f>
        <v/>
      </c>
      <c r="H228" s="85">
        <f>+'Ark1'!R1099</f>
        <v>0</v>
      </c>
      <c r="I228" s="27" t="str">
        <f>+IF(H228=0,"",'Ark1'!AE1099)</f>
        <v/>
      </c>
      <c r="J228" s="27" t="str">
        <f>+IF(H228=0,"",'Ark1'!AF1099)</f>
        <v/>
      </c>
      <c r="K228" s="26" t="str">
        <f>+IF(H228=0,"",'Ark1'!S1099)</f>
        <v/>
      </c>
      <c r="L228" s="27" t="str">
        <f>+IF(H228=0,"",'Ark1'!U1099)</f>
        <v/>
      </c>
      <c r="M228" s="32" t="str">
        <f>+IF(H228=0,"",'Ark1'!W1099)</f>
        <v/>
      </c>
      <c r="N228" s="32" t="str">
        <f>+IF(H228=0,"",'Ark1'!X1099)</f>
        <v/>
      </c>
      <c r="O228" s="32" t="str">
        <f>+IF(H228=0,"",'Ark1'!AG1099)</f>
        <v/>
      </c>
      <c r="P228" s="32" t="str">
        <f>+IF(H228=0,"",'Ark1'!AH1099)</f>
        <v/>
      </c>
      <c r="Q228" s="32" t="str">
        <f>+IF(H228=0,"",'Ark1'!AI1099)</f>
        <v/>
      </c>
      <c r="R228" s="377" t="str">
        <f>+IF(H228=0,"",'Ark1'!AR1099)</f>
        <v/>
      </c>
      <c r="S228" s="113" t="str">
        <f>+IF(H228=0,"",'Ark1'!AS1099)</f>
        <v/>
      </c>
      <c r="T228" s="32" t="str">
        <f>+IF(H228=0,"",'Ark1'!Y1099)</f>
        <v/>
      </c>
      <c r="U228" s="26" t="str">
        <f>+IF(H228=0,"",'Ark1'!Z1099)</f>
        <v/>
      </c>
      <c r="V228" s="32" t="str">
        <f t="shared" si="39"/>
        <v/>
      </c>
      <c r="W228" s="32" t="str">
        <f t="shared" si="40"/>
        <v/>
      </c>
      <c r="X228" s="27" t="str">
        <f t="shared" si="41"/>
        <v/>
      </c>
      <c r="Y228" s="247"/>
      <c r="Z228" s="26"/>
      <c r="AB228" s="27"/>
      <c r="AC228" s="26"/>
      <c r="AD228" s="85"/>
      <c r="AE228" s="85"/>
      <c r="AI228" s="85"/>
    </row>
    <row r="229" spans="1:35" ht="15.6">
      <c r="A229" s="247"/>
      <c r="B229" s="247">
        <f>+'Ark1'!C1100</f>
        <v>2024</v>
      </c>
      <c r="C229" s="85">
        <f>+'Ark1'!M1100</f>
        <v>14</v>
      </c>
      <c r="D229" s="362" t="s">
        <v>106</v>
      </c>
      <c r="E229" s="85">
        <f>+'Ark1'!D1100</f>
        <v>3</v>
      </c>
      <c r="F229" s="85" t="s">
        <v>582</v>
      </c>
      <c r="G229" s="85" t="str">
        <f>+IF(H229=0,"",'Ark1'!Q1100)</f>
        <v/>
      </c>
      <c r="H229" s="85">
        <f>+'Ark1'!R1100</f>
        <v>0</v>
      </c>
      <c r="I229" s="27" t="str">
        <f>+IF(H229=0,"",'Ark1'!AE1100)</f>
        <v/>
      </c>
      <c r="J229" s="27" t="str">
        <f>+IF(H229=0,"",'Ark1'!AF1100)</f>
        <v/>
      </c>
      <c r="K229" s="26" t="str">
        <f>+IF(H229=0,"",'Ark1'!S1100)</f>
        <v/>
      </c>
      <c r="L229" s="27" t="str">
        <f>+IF(H229=0,"",'Ark1'!U1100)</f>
        <v/>
      </c>
      <c r="M229" s="32" t="str">
        <f>+IF(H229=0,"",'Ark1'!W1100)</f>
        <v/>
      </c>
      <c r="N229" s="32" t="str">
        <f>+IF(H229=0,"",'Ark1'!X1100)</f>
        <v/>
      </c>
      <c r="O229" s="32" t="str">
        <f>+IF(H229=0,"",'Ark1'!AG1100)</f>
        <v/>
      </c>
      <c r="P229" s="32" t="str">
        <f>+IF(H229=0,"",'Ark1'!AH1100)</f>
        <v/>
      </c>
      <c r="Q229" s="32" t="str">
        <f>+IF(H229=0,"",'Ark1'!AI1100)</f>
        <v/>
      </c>
      <c r="R229" s="377" t="str">
        <f>+IF(H229=0,"",'Ark1'!AR1100)</f>
        <v/>
      </c>
      <c r="S229" s="113" t="str">
        <f>+IF(H229=0,"",'Ark1'!AS1100)</f>
        <v/>
      </c>
      <c r="T229" s="32" t="str">
        <f>+IF(H229=0,"",'Ark1'!Y1100)</f>
        <v/>
      </c>
      <c r="U229" s="26" t="str">
        <f>+IF(H229=0,"",'Ark1'!Z1100)</f>
        <v/>
      </c>
      <c r="V229" s="32" t="str">
        <f t="shared" si="39"/>
        <v/>
      </c>
      <c r="W229" s="32" t="str">
        <f t="shared" si="40"/>
        <v/>
      </c>
      <c r="X229" s="27" t="str">
        <f t="shared" si="41"/>
        <v/>
      </c>
      <c r="Y229" s="247"/>
      <c r="Z229" s="26"/>
      <c r="AB229" s="27"/>
      <c r="AC229" s="26"/>
      <c r="AD229" s="85"/>
      <c r="AE229" s="85"/>
      <c r="AI229" s="85"/>
    </row>
    <row r="230" spans="1:35" ht="15.6">
      <c r="A230" s="247"/>
      <c r="B230" s="247">
        <f>+'Ark1'!C1101</f>
        <v>2024</v>
      </c>
      <c r="C230" s="85">
        <f>+'Ark1'!M1101</f>
        <v>14</v>
      </c>
      <c r="D230" s="362" t="s">
        <v>106</v>
      </c>
      <c r="E230" s="85">
        <f>+'Ark1'!D1101</f>
        <v>4</v>
      </c>
      <c r="F230" s="85" t="s">
        <v>583</v>
      </c>
      <c r="G230" s="85" t="str">
        <f>+IF(H230=0,"",'Ark1'!Q1101)</f>
        <v/>
      </c>
      <c r="H230" s="85">
        <f>+'Ark1'!R1101</f>
        <v>0</v>
      </c>
      <c r="I230" s="27" t="str">
        <f>+IF(H230=0,"",'Ark1'!AE1101)</f>
        <v/>
      </c>
      <c r="J230" s="27" t="str">
        <f>+IF(H230=0,"",'Ark1'!AF1101)</f>
        <v/>
      </c>
      <c r="K230" s="26" t="str">
        <f>+IF(H230=0,"",'Ark1'!S1101)</f>
        <v/>
      </c>
      <c r="L230" s="27" t="str">
        <f>+IF(H230=0,"",'Ark1'!U1101)</f>
        <v/>
      </c>
      <c r="M230" s="32" t="str">
        <f>+IF(H230=0,"",'Ark1'!W1101)</f>
        <v/>
      </c>
      <c r="N230" s="32" t="str">
        <f>+IF(H230=0,"",'Ark1'!X1101)</f>
        <v/>
      </c>
      <c r="O230" s="32" t="str">
        <f>+IF(H230=0,"",'Ark1'!AG1101)</f>
        <v/>
      </c>
      <c r="P230" s="32" t="str">
        <f>+IF(H230=0,"",'Ark1'!AH1101)</f>
        <v/>
      </c>
      <c r="Q230" s="32" t="str">
        <f>+IF(H230=0,"",'Ark1'!AI1101)</f>
        <v/>
      </c>
      <c r="R230" s="377" t="str">
        <f>+IF(H230=0,"",'Ark1'!AR1101)</f>
        <v/>
      </c>
      <c r="S230" s="113" t="str">
        <f>+IF(H230=0,"",'Ark1'!AS1101)</f>
        <v/>
      </c>
      <c r="T230" s="32" t="str">
        <f>+IF(H230=0,"",'Ark1'!Y1101)</f>
        <v/>
      </c>
      <c r="U230" s="26" t="str">
        <f>+IF(H230=0,"",'Ark1'!Z1101)</f>
        <v/>
      </c>
      <c r="V230" s="32" t="str">
        <f t="shared" si="39"/>
        <v/>
      </c>
      <c r="W230" s="32" t="str">
        <f t="shared" si="40"/>
        <v/>
      </c>
      <c r="X230" s="27" t="str">
        <f t="shared" si="41"/>
        <v/>
      </c>
      <c r="Y230" s="247"/>
      <c r="Z230" s="26"/>
      <c r="AB230" s="27"/>
      <c r="AC230" s="26"/>
      <c r="AD230" s="85"/>
      <c r="AE230" s="85"/>
      <c r="AI230" s="85"/>
    </row>
    <row r="231" spans="1:35" ht="15.6">
      <c r="A231" s="247"/>
      <c r="B231" s="247">
        <f>+'Ark1'!C1102</f>
        <v>2024</v>
      </c>
      <c r="C231" s="85">
        <f>+'Ark1'!M1102</f>
        <v>14</v>
      </c>
      <c r="D231" s="362" t="s">
        <v>106</v>
      </c>
      <c r="E231" s="85">
        <f>+'Ark1'!D1102</f>
        <v>5</v>
      </c>
      <c r="F231" s="85" t="s">
        <v>444</v>
      </c>
      <c r="G231" s="85" t="str">
        <f>+IF(H231=0,"",'Ark1'!Q1102)</f>
        <v/>
      </c>
      <c r="H231" s="85">
        <f>+'Ark1'!R1102</f>
        <v>0</v>
      </c>
      <c r="I231" s="27" t="str">
        <f>+IF(H231=0,"",'Ark1'!AE1102)</f>
        <v/>
      </c>
      <c r="J231" s="27" t="str">
        <f>+IF(H231=0,"",'Ark1'!AF1102)</f>
        <v/>
      </c>
      <c r="K231" s="26" t="str">
        <f>+IF(H231=0,"",'Ark1'!S1102)</f>
        <v/>
      </c>
      <c r="L231" s="27" t="str">
        <f>+IF(H231=0,"",'Ark1'!U1102)</f>
        <v/>
      </c>
      <c r="M231" s="32" t="str">
        <f>+IF(H231=0,"",'Ark1'!W1102)</f>
        <v/>
      </c>
      <c r="N231" s="32" t="str">
        <f>+IF(H231=0,"",'Ark1'!X1102)</f>
        <v/>
      </c>
      <c r="O231" s="32" t="str">
        <f>+IF(H231=0,"",'Ark1'!AG1102)</f>
        <v/>
      </c>
      <c r="P231" s="32" t="str">
        <f>+IF(H231=0,"",'Ark1'!AH1102)</f>
        <v/>
      </c>
      <c r="Q231" s="32" t="str">
        <f>+IF(H231=0,"",'Ark1'!AI1102)</f>
        <v/>
      </c>
      <c r="R231" s="377" t="str">
        <f>+IF(H231=0,"",'Ark1'!AR1102)</f>
        <v/>
      </c>
      <c r="S231" s="113" t="str">
        <f>+IF(H231=0,"",'Ark1'!AS1102)</f>
        <v/>
      </c>
      <c r="T231" s="32" t="str">
        <f>+IF(H231=0,"",'Ark1'!Y1102)</f>
        <v/>
      </c>
      <c r="U231" s="26" t="str">
        <f>+IF(H231=0,"",'Ark1'!Z1102)</f>
        <v/>
      </c>
      <c r="V231" s="32" t="str">
        <f t="shared" si="39"/>
        <v/>
      </c>
      <c r="W231" s="32" t="str">
        <f t="shared" si="40"/>
        <v/>
      </c>
      <c r="X231" s="27" t="str">
        <f t="shared" si="41"/>
        <v/>
      </c>
      <c r="Y231" s="247"/>
      <c r="Z231" s="26"/>
      <c r="AB231" s="27"/>
      <c r="AC231" s="26"/>
      <c r="AD231" s="85"/>
      <c r="AE231" s="85"/>
      <c r="AI231" s="85"/>
    </row>
    <row r="232" spans="1:35" ht="15.6">
      <c r="A232" s="247"/>
      <c r="B232" s="247">
        <f>+'Ark1'!C1103</f>
        <v>2024</v>
      </c>
      <c r="C232" s="85">
        <f>+'Ark1'!M1103</f>
        <v>14</v>
      </c>
      <c r="D232" s="362" t="s">
        <v>106</v>
      </c>
      <c r="E232" s="85">
        <f>+'Ark1'!D1103</f>
        <v>6</v>
      </c>
      <c r="F232" s="85" t="s">
        <v>584</v>
      </c>
      <c r="G232" s="85" t="str">
        <f>+IF(H232=0,"",'Ark1'!Q1103)</f>
        <v/>
      </c>
      <c r="H232" s="85">
        <f>+'Ark1'!R1103</f>
        <v>0</v>
      </c>
      <c r="I232" s="27" t="str">
        <f>+IF(H232=0,"",'Ark1'!AE1103)</f>
        <v/>
      </c>
      <c r="J232" s="27" t="str">
        <f>+IF(H232=0,"",'Ark1'!AF1103)</f>
        <v/>
      </c>
      <c r="K232" s="26" t="str">
        <f>+IF(H232=0,"",'Ark1'!S1103)</f>
        <v/>
      </c>
      <c r="L232" s="27" t="str">
        <f>+IF(H232=0,"",'Ark1'!U1103)</f>
        <v/>
      </c>
      <c r="M232" s="32" t="str">
        <f>+IF(H232=0,"",'Ark1'!W1103)</f>
        <v/>
      </c>
      <c r="N232" s="32" t="str">
        <f>+IF(H232=0,"",'Ark1'!X1103)</f>
        <v/>
      </c>
      <c r="O232" s="32" t="str">
        <f>+IF(H232=0,"",'Ark1'!AG1103)</f>
        <v/>
      </c>
      <c r="P232" s="32" t="str">
        <f>+IF(H232=0,"",'Ark1'!AH1103)</f>
        <v/>
      </c>
      <c r="Q232" s="32" t="str">
        <f>+IF(H232=0,"",'Ark1'!AI1103)</f>
        <v/>
      </c>
      <c r="R232" s="377" t="str">
        <f>+IF(H232=0,"",'Ark1'!AR1103)</f>
        <v/>
      </c>
      <c r="S232" s="113" t="str">
        <f>+IF(H232=0,"",'Ark1'!AS1103)</f>
        <v/>
      </c>
      <c r="T232" s="32" t="str">
        <f>+IF(H232=0,"",'Ark1'!Y1103)</f>
        <v/>
      </c>
      <c r="U232" s="26" t="str">
        <f>+IF(H232=0,"",'Ark1'!Z1103)</f>
        <v/>
      </c>
      <c r="V232" s="32" t="str">
        <f t="shared" si="39"/>
        <v/>
      </c>
      <c r="W232" s="32" t="str">
        <f t="shared" si="40"/>
        <v/>
      </c>
      <c r="X232" s="27" t="str">
        <f t="shared" si="41"/>
        <v/>
      </c>
      <c r="Y232" s="247"/>
      <c r="Z232" s="26"/>
      <c r="AB232" s="27"/>
      <c r="AC232" s="26"/>
      <c r="AD232" s="85"/>
      <c r="AE232" s="85"/>
      <c r="AI232" s="85"/>
    </row>
    <row r="233" spans="1:35" ht="15.6">
      <c r="A233" s="247"/>
      <c r="B233" s="247">
        <f>+'Ark1'!C1104</f>
        <v>2024</v>
      </c>
      <c r="C233" s="85">
        <f>+'Ark1'!M1104</f>
        <v>14</v>
      </c>
      <c r="D233" s="362" t="s">
        <v>106</v>
      </c>
      <c r="E233" s="85">
        <f>+'Ark1'!D1104</f>
        <v>7</v>
      </c>
      <c r="F233" s="85" t="s">
        <v>585</v>
      </c>
      <c r="G233" s="85" t="str">
        <f>+IF(H233=0,"",'Ark1'!Q1104)</f>
        <v/>
      </c>
      <c r="H233" s="85">
        <f>+'Ark1'!R1104</f>
        <v>0</v>
      </c>
      <c r="I233" s="27" t="str">
        <f>+IF(H233=0,"",'Ark1'!AE1104)</f>
        <v/>
      </c>
      <c r="J233" s="27" t="str">
        <f>+IF(H233=0,"",'Ark1'!AF1104)</f>
        <v/>
      </c>
      <c r="K233" s="26" t="str">
        <f>+IF(H233=0,"",'Ark1'!S1104)</f>
        <v/>
      </c>
      <c r="L233" s="27" t="str">
        <f>+IF(H233=0,"",'Ark1'!U1104)</f>
        <v/>
      </c>
      <c r="M233" s="32" t="str">
        <f>+IF(H233=0,"",'Ark1'!W1104)</f>
        <v/>
      </c>
      <c r="N233" s="32" t="str">
        <f>+IF(H233=0,"",'Ark1'!X1104)</f>
        <v/>
      </c>
      <c r="O233" s="32" t="str">
        <f>+IF(H233=0,"",'Ark1'!AG1104)</f>
        <v/>
      </c>
      <c r="P233" s="32" t="str">
        <f>+IF(H233=0,"",'Ark1'!AH1104)</f>
        <v/>
      </c>
      <c r="Q233" s="32" t="str">
        <f>+IF(H233=0,"",'Ark1'!AI1104)</f>
        <v/>
      </c>
      <c r="R233" s="377" t="str">
        <f>+IF(H233=0,"",'Ark1'!AR1104)</f>
        <v/>
      </c>
      <c r="S233" s="113" t="str">
        <f>+IF(H233=0,"",'Ark1'!AS1104)</f>
        <v/>
      </c>
      <c r="T233" s="32" t="str">
        <f>+IF(H233=0,"",'Ark1'!Y1104)</f>
        <v/>
      </c>
      <c r="U233" s="26" t="str">
        <f>+IF(H233=0,"",'Ark1'!Z1104)</f>
        <v/>
      </c>
      <c r="V233" s="32" t="str">
        <f t="shared" si="39"/>
        <v/>
      </c>
      <c r="W233" s="32" t="str">
        <f t="shared" si="40"/>
        <v/>
      </c>
      <c r="X233" s="27" t="str">
        <f t="shared" si="41"/>
        <v/>
      </c>
      <c r="Y233" s="247"/>
      <c r="Z233" s="26"/>
      <c r="AB233" s="27"/>
      <c r="AC233" s="26"/>
      <c r="AD233" s="85"/>
      <c r="AE233" s="85"/>
      <c r="AI233" s="85"/>
    </row>
    <row r="234" spans="1:35" ht="15.6">
      <c r="A234" s="247"/>
      <c r="B234" s="247">
        <f>+'Ark1'!C1105</f>
        <v>2024</v>
      </c>
      <c r="C234" s="85">
        <f>+'Ark1'!M1105</f>
        <v>14</v>
      </c>
      <c r="D234" s="362" t="s">
        <v>106</v>
      </c>
      <c r="E234" s="85">
        <f>+'Ark1'!D1105</f>
        <v>8</v>
      </c>
      <c r="F234" s="85" t="s">
        <v>586</v>
      </c>
      <c r="G234" s="85" t="str">
        <f>+IF(H234=0,"",'Ark1'!Q1105)</f>
        <v/>
      </c>
      <c r="H234" s="85">
        <f>+'Ark1'!R1105</f>
        <v>0</v>
      </c>
      <c r="I234" s="27" t="str">
        <f>+IF(H234=0,"",'Ark1'!AE1105)</f>
        <v/>
      </c>
      <c r="J234" s="27" t="str">
        <f>+IF(H234=0,"",'Ark1'!AF1105)</f>
        <v/>
      </c>
      <c r="K234" s="26" t="str">
        <f>+IF(H234=0,"",'Ark1'!S1105)</f>
        <v/>
      </c>
      <c r="L234" s="27" t="str">
        <f>+IF(H234=0,"",'Ark1'!U1105)</f>
        <v/>
      </c>
      <c r="M234" s="32" t="str">
        <f>+IF(H234=0,"",'Ark1'!W1105)</f>
        <v/>
      </c>
      <c r="N234" s="32" t="str">
        <f>+IF(H234=0,"",'Ark1'!X1105)</f>
        <v/>
      </c>
      <c r="O234" s="32" t="str">
        <f>+IF(H234=0,"",'Ark1'!AG1105)</f>
        <v/>
      </c>
      <c r="P234" s="32" t="str">
        <f>+IF(H234=0,"",'Ark1'!AH1105)</f>
        <v/>
      </c>
      <c r="Q234" s="32" t="str">
        <f>+IF(H234=0,"",'Ark1'!AI1105)</f>
        <v/>
      </c>
      <c r="R234" s="377" t="str">
        <f>+IF(H234=0,"",'Ark1'!AR1105)</f>
        <v/>
      </c>
      <c r="S234" s="113" t="str">
        <f>+IF(H234=0,"",'Ark1'!AS1105)</f>
        <v/>
      </c>
      <c r="T234" s="32" t="str">
        <f>+IF(H234=0,"",'Ark1'!Y1105)</f>
        <v/>
      </c>
      <c r="U234" s="26" t="str">
        <f>+IF(H234=0,"",'Ark1'!Z1105)</f>
        <v/>
      </c>
      <c r="V234" s="32" t="str">
        <f t="shared" si="39"/>
        <v/>
      </c>
      <c r="W234" s="32" t="str">
        <f t="shared" si="40"/>
        <v/>
      </c>
      <c r="X234" s="27" t="str">
        <f t="shared" si="41"/>
        <v/>
      </c>
      <c r="Y234" s="247"/>
      <c r="Z234" s="26"/>
      <c r="AB234" s="27"/>
      <c r="AC234" s="26"/>
      <c r="AD234" s="85"/>
      <c r="AE234" s="85"/>
      <c r="AI234" s="85"/>
    </row>
    <row r="235" spans="1:35" ht="15.6">
      <c r="A235" s="247"/>
      <c r="B235" s="247">
        <f>+'Ark1'!C1106</f>
        <v>2024</v>
      </c>
      <c r="C235" s="85">
        <f>+'Ark1'!M1106</f>
        <v>14</v>
      </c>
      <c r="D235" s="362" t="s">
        <v>106</v>
      </c>
      <c r="E235" s="85">
        <f>+'Ark1'!D1106</f>
        <v>9</v>
      </c>
      <c r="F235" s="85" t="s">
        <v>587</v>
      </c>
      <c r="G235" s="85" t="str">
        <f>+IF(H235=0,"",'Ark1'!Q1106)</f>
        <v/>
      </c>
      <c r="H235" s="85">
        <f>+'Ark1'!R1106</f>
        <v>0</v>
      </c>
      <c r="I235" s="27" t="str">
        <f>+IF(H235=0,"",'Ark1'!AE1106)</f>
        <v/>
      </c>
      <c r="J235" s="27" t="str">
        <f>+IF(H235=0,"",'Ark1'!AF1106)</f>
        <v/>
      </c>
      <c r="K235" s="26" t="str">
        <f>+IF(H235=0,"",'Ark1'!S1106)</f>
        <v/>
      </c>
      <c r="L235" s="27" t="str">
        <f>+IF(H235=0,"",'Ark1'!U1106)</f>
        <v/>
      </c>
      <c r="M235" s="32" t="str">
        <f>+IF(H235=0,"",'Ark1'!W1106)</f>
        <v/>
      </c>
      <c r="N235" s="32" t="str">
        <f>+IF(H235=0,"",'Ark1'!X1106)</f>
        <v/>
      </c>
      <c r="O235" s="32" t="str">
        <f>+IF(H235=0,"",'Ark1'!AG1106)</f>
        <v/>
      </c>
      <c r="P235" s="32" t="str">
        <f>+IF(H235=0,"",'Ark1'!AH1106)</f>
        <v/>
      </c>
      <c r="Q235" s="32" t="str">
        <f>+IF(H235=0,"",'Ark1'!AI1106)</f>
        <v/>
      </c>
      <c r="R235" s="377" t="str">
        <f>+IF(H235=0,"",'Ark1'!AR1106)</f>
        <v/>
      </c>
      <c r="S235" s="113" t="str">
        <f>+IF(H235=0,"",'Ark1'!AS1106)</f>
        <v/>
      </c>
      <c r="T235" s="32" t="str">
        <f>+IF(H235=0,"",'Ark1'!Y1106)</f>
        <v/>
      </c>
      <c r="U235" s="26" t="str">
        <f>+IF(H235=0,"",'Ark1'!Z1106)</f>
        <v/>
      </c>
      <c r="V235" s="32" t="str">
        <f t="shared" si="39"/>
        <v/>
      </c>
      <c r="W235" s="32" t="str">
        <f t="shared" si="40"/>
        <v/>
      </c>
      <c r="X235" s="27" t="str">
        <f t="shared" si="41"/>
        <v/>
      </c>
      <c r="Y235" s="247"/>
      <c r="Z235" s="26"/>
      <c r="AB235" s="27"/>
      <c r="AC235" s="26"/>
      <c r="AD235" s="85"/>
      <c r="AE235" s="85"/>
      <c r="AI235" s="85"/>
    </row>
    <row r="236" spans="1:35" ht="15.6">
      <c r="A236" s="247"/>
      <c r="B236" s="247">
        <f>+'Ark1'!C1107</f>
        <v>2024</v>
      </c>
      <c r="C236" s="85">
        <f>+'Ark1'!M1107</f>
        <v>14</v>
      </c>
      <c r="D236" s="362" t="s">
        <v>106</v>
      </c>
      <c r="E236" s="85">
        <f>+'Ark1'!D1107</f>
        <v>10</v>
      </c>
      <c r="F236" s="85" t="s">
        <v>588</v>
      </c>
      <c r="G236" s="85" t="str">
        <f>+IF(H236=0,"",'Ark1'!Q1107)</f>
        <v/>
      </c>
      <c r="H236" s="85">
        <f>+'Ark1'!R1107</f>
        <v>0</v>
      </c>
      <c r="I236" s="27" t="str">
        <f>+IF(H236=0,"",'Ark1'!AE1107)</f>
        <v/>
      </c>
      <c r="J236" s="27" t="str">
        <f>+IF(H236=0,"",'Ark1'!AF1107)</f>
        <v/>
      </c>
      <c r="K236" s="26" t="str">
        <f>+IF(H236=0,"",'Ark1'!S1107)</f>
        <v/>
      </c>
      <c r="L236" s="27" t="str">
        <f>+IF(H236=0,"",'Ark1'!U1107)</f>
        <v/>
      </c>
      <c r="M236" s="32" t="str">
        <f>+IF(H236=0,"",'Ark1'!W1107)</f>
        <v/>
      </c>
      <c r="N236" s="32" t="str">
        <f>+IF(H236=0,"",'Ark1'!X1107)</f>
        <v/>
      </c>
      <c r="O236" s="32" t="str">
        <f>+IF(H236=0,"",'Ark1'!AG1107)</f>
        <v/>
      </c>
      <c r="P236" s="32" t="str">
        <f>+IF(H236=0,"",'Ark1'!AH1107)</f>
        <v/>
      </c>
      <c r="Q236" s="32" t="str">
        <f>+IF(H236=0,"",'Ark1'!AI1107)</f>
        <v/>
      </c>
      <c r="R236" s="377" t="str">
        <f>+IF(H236=0,"",'Ark1'!AR1107)</f>
        <v/>
      </c>
      <c r="S236" s="113" t="str">
        <f>+IF(H236=0,"",'Ark1'!AS1107)</f>
        <v/>
      </c>
      <c r="T236" s="32" t="str">
        <f>+IF(H236=0,"",'Ark1'!Y1107)</f>
        <v/>
      </c>
      <c r="U236" s="26" t="str">
        <f>+IF(H236=0,"",'Ark1'!Z1107)</f>
        <v/>
      </c>
      <c r="V236" s="32" t="str">
        <f t="shared" si="39"/>
        <v/>
      </c>
      <c r="W236" s="32" t="str">
        <f t="shared" si="40"/>
        <v/>
      </c>
      <c r="X236" s="27" t="str">
        <f t="shared" si="41"/>
        <v/>
      </c>
      <c r="Y236" s="247"/>
      <c r="Z236" s="26"/>
      <c r="AB236" s="27"/>
      <c r="AC236" s="26"/>
      <c r="AD236" s="85"/>
      <c r="AE236" s="85"/>
      <c r="AI236" s="85"/>
    </row>
    <row r="237" spans="1:35" ht="15.6">
      <c r="A237" s="247"/>
      <c r="B237" s="247">
        <f>+'Ark1'!C1108</f>
        <v>2024</v>
      </c>
      <c r="C237" s="85">
        <f>+'Ark1'!M1108</f>
        <v>14</v>
      </c>
      <c r="D237" s="362" t="s">
        <v>106</v>
      </c>
      <c r="E237" s="85">
        <f>+'Ark1'!D1108</f>
        <v>11</v>
      </c>
      <c r="F237" s="85" t="s">
        <v>589</v>
      </c>
      <c r="G237" s="85" t="str">
        <f>+IF(H237=0,"",'Ark1'!Q1108)</f>
        <v/>
      </c>
      <c r="H237" s="85">
        <f>+'Ark1'!R1108</f>
        <v>0</v>
      </c>
      <c r="I237" s="27" t="str">
        <f>+IF(H237=0,"",'Ark1'!AE1108)</f>
        <v/>
      </c>
      <c r="J237" s="27" t="str">
        <f>+IF(H237=0,"",'Ark1'!AF1108)</f>
        <v/>
      </c>
      <c r="K237" s="26" t="str">
        <f>+IF(H237=0,"",'Ark1'!S1108)</f>
        <v/>
      </c>
      <c r="L237" s="27" t="str">
        <f>+IF(H237=0,"",'Ark1'!U1108)</f>
        <v/>
      </c>
      <c r="M237" s="32" t="str">
        <f>+IF(H237=0,"",'Ark1'!W1108)</f>
        <v/>
      </c>
      <c r="N237" s="32" t="str">
        <f>+IF(H237=0,"",'Ark1'!X1108)</f>
        <v/>
      </c>
      <c r="O237" s="32" t="str">
        <f>+IF(H237=0,"",'Ark1'!AG1108)</f>
        <v/>
      </c>
      <c r="P237" s="32" t="str">
        <f>+IF(H237=0,"",'Ark1'!AH1108)</f>
        <v/>
      </c>
      <c r="Q237" s="32" t="str">
        <f>+IF(H237=0,"",'Ark1'!AI1108)</f>
        <v/>
      </c>
      <c r="R237" s="377" t="str">
        <f>+IF(H237=0,"",'Ark1'!AR1108)</f>
        <v/>
      </c>
      <c r="S237" s="113" t="str">
        <f>+IF(H237=0,"",'Ark1'!AS1108)</f>
        <v/>
      </c>
      <c r="T237" s="32" t="str">
        <f>+IF(H237=0,"",'Ark1'!Y1108)</f>
        <v/>
      </c>
      <c r="U237" s="26" t="str">
        <f>+IF(H237=0,"",'Ark1'!Z1108)</f>
        <v/>
      </c>
      <c r="V237" s="32" t="str">
        <f t="shared" si="39"/>
        <v/>
      </c>
      <c r="W237" s="32" t="str">
        <f t="shared" si="40"/>
        <v/>
      </c>
      <c r="X237" s="27" t="str">
        <f t="shared" si="41"/>
        <v/>
      </c>
      <c r="Y237" s="247"/>
      <c r="Z237" s="26"/>
      <c r="AB237" s="27"/>
      <c r="AC237" s="26"/>
      <c r="AD237" s="85"/>
      <c r="AE237" s="85"/>
      <c r="AI237" s="85"/>
    </row>
    <row r="238" spans="1:35" ht="15.6">
      <c r="A238" s="247"/>
      <c r="B238" s="247">
        <f>+'Ark1'!C1109</f>
        <v>2024</v>
      </c>
      <c r="C238" s="85">
        <f>+'Ark1'!M1109</f>
        <v>14</v>
      </c>
      <c r="D238" s="362" t="s">
        <v>106</v>
      </c>
      <c r="E238" s="85">
        <f>+'Ark1'!D1109</f>
        <v>12</v>
      </c>
      <c r="F238" s="85" t="s">
        <v>590</v>
      </c>
      <c r="G238" s="85">
        <f>+IF(H238=0,"",'Ark1'!Q1109)</f>
        <v>1</v>
      </c>
      <c r="H238" s="85">
        <f>+'Ark1'!R1109</f>
        <v>1</v>
      </c>
      <c r="I238" s="27">
        <f>+IF(H238=0,"",'Ark1'!AE1109)</f>
        <v>2.3255813953488378</v>
      </c>
      <c r="J238" s="27">
        <f>+IF(H238=0,"",'Ark1'!AF1109)</f>
        <v>5.4947784795008738</v>
      </c>
      <c r="K238" s="26">
        <f>+IF(H238=0,"",'Ark1'!S1109)</f>
        <v>8</v>
      </c>
      <c r="L238" s="27">
        <f>+IF(H238=0,"",'Ark1'!U1109)</f>
        <v>575.1</v>
      </c>
      <c r="M238" s="32">
        <f>+IF(H238=0,"",'Ark1'!W1109)</f>
        <v>100</v>
      </c>
      <c r="N238" s="32">
        <f>+IF(H238=0,"",'Ark1'!X1109)</f>
        <v>100</v>
      </c>
      <c r="O238" s="32">
        <f>+IF(H238=0,"",'Ark1'!AG1109)</f>
        <v>678</v>
      </c>
      <c r="P238" s="32">
        <f>+IF(H238=0,"",'Ark1'!AH1109)</f>
        <v>0</v>
      </c>
      <c r="Q238" s="32">
        <f>+IF(H238=0,"",'Ark1'!AI1109)</f>
        <v>0</v>
      </c>
      <c r="R238" s="377">
        <f>+IF(H238=0,"",'Ark1'!AR1109)</f>
        <v>243</v>
      </c>
      <c r="S238" s="113">
        <f>+IF(H238=0,"",'Ark1'!AS1109)</f>
        <v>40.072738641347378</v>
      </c>
      <c r="T238" s="32">
        <f>+IF(H238=0,"",'Ark1'!Y1109)</f>
        <v>0</v>
      </c>
      <c r="U238" s="26">
        <f>+IF(H238=0,"",'Ark1'!Z1109)</f>
        <v>0</v>
      </c>
      <c r="V238" s="32">
        <f t="shared" si="39"/>
        <v>848.23008849557527</v>
      </c>
      <c r="W238" s="32">
        <f t="shared" si="40"/>
        <v>41.078571428571429</v>
      </c>
      <c r="X238" s="27">
        <f t="shared" si="41"/>
        <v>1</v>
      </c>
      <c r="Y238" s="247"/>
      <c r="Z238" s="26"/>
      <c r="AB238" s="27"/>
      <c r="AC238" s="26"/>
      <c r="AD238" s="85"/>
      <c r="AE238" s="85"/>
      <c r="AI238" s="85"/>
    </row>
    <row r="239" spans="1:35" ht="15.6">
      <c r="A239" s="247"/>
      <c r="B239" s="247"/>
      <c r="C239" s="247"/>
      <c r="D239" s="247"/>
      <c r="E239" s="247"/>
      <c r="F239" s="247"/>
      <c r="G239" s="247"/>
      <c r="H239" s="247"/>
      <c r="I239" s="248"/>
      <c r="J239" s="248"/>
      <c r="K239" s="247"/>
      <c r="L239" s="247"/>
      <c r="M239" s="249"/>
      <c r="N239" s="249"/>
      <c r="O239" s="247"/>
      <c r="P239" s="249"/>
      <c r="Q239" s="249"/>
      <c r="R239" s="249"/>
      <c r="S239" s="249"/>
      <c r="T239" s="249"/>
      <c r="U239" s="247"/>
      <c r="V239" s="247"/>
      <c r="W239" s="249"/>
      <c r="X239" s="248"/>
      <c r="Y239" s="247"/>
      <c r="Z239" s="250"/>
      <c r="AB239" s="27"/>
      <c r="AC239" s="26"/>
      <c r="AD239" s="251"/>
      <c r="AE239" s="85"/>
      <c r="AI239" s="85"/>
    </row>
    <row r="240" spans="1:35" ht="15.6">
      <c r="A240" s="247"/>
      <c r="B240" s="247"/>
      <c r="C240" s="247"/>
      <c r="D240" s="247"/>
      <c r="E240" s="247"/>
      <c r="F240" s="247"/>
      <c r="G240" s="247"/>
      <c r="H240" s="247"/>
      <c r="I240" s="248"/>
      <c r="J240" s="248"/>
      <c r="K240" s="247"/>
      <c r="L240" s="247"/>
      <c r="M240" s="249"/>
      <c r="N240" s="249"/>
      <c r="O240" s="247"/>
      <c r="P240" s="249"/>
      <c r="Q240" s="249"/>
      <c r="R240" s="249"/>
      <c r="S240" s="249"/>
      <c r="T240" s="249"/>
      <c r="U240" s="247"/>
      <c r="V240" s="247"/>
      <c r="W240" s="249"/>
      <c r="X240" s="248"/>
      <c r="Y240" s="247"/>
      <c r="Z240" s="250"/>
      <c r="AB240" s="27"/>
      <c r="AC240" s="26"/>
      <c r="AD240" s="251"/>
      <c r="AE240" s="85"/>
      <c r="AI240" s="85"/>
    </row>
    <row r="241" spans="1:35" ht="22.8">
      <c r="A241" s="265" t="s">
        <v>626</v>
      </c>
      <c r="B241" s="247"/>
      <c r="C241" s="247"/>
      <c r="D241" s="346" t="str">
        <f>+D246</f>
        <v>5+</v>
      </c>
      <c r="E241" s="247"/>
      <c r="F241" s="247"/>
      <c r="G241" s="247"/>
      <c r="H241" s="212">
        <f>SUM(H246:H257)</f>
        <v>0</v>
      </c>
      <c r="I241" s="248"/>
      <c r="J241" s="248"/>
      <c r="K241" s="247"/>
      <c r="L241" s="273">
        <f>+Fettgruppe!N24</f>
        <v>0</v>
      </c>
      <c r="M241" s="249"/>
      <c r="N241" s="249"/>
      <c r="O241" s="247"/>
      <c r="P241" s="249"/>
      <c r="Q241" s="249"/>
      <c r="R241" s="249"/>
      <c r="S241" s="249"/>
      <c r="T241" s="249"/>
      <c r="U241" s="247"/>
      <c r="V241" s="273" t="str">
        <f>+Fettgruppe!X24</f>
        <v/>
      </c>
      <c r="W241" s="266" t="s">
        <v>624</v>
      </c>
      <c r="X241" s="264"/>
      <c r="Y241" s="247"/>
      <c r="Z241" s="250"/>
      <c r="AB241" s="27"/>
      <c r="AC241" s="26"/>
      <c r="AD241" s="251"/>
      <c r="AE241" s="85"/>
      <c r="AI241" s="85"/>
    </row>
    <row r="242" spans="1:35" ht="16.5" customHeight="1">
      <c r="A242" s="247"/>
      <c r="B242" s="247"/>
      <c r="C242" s="247"/>
      <c r="D242" s="346"/>
      <c r="E242" s="247"/>
      <c r="F242" s="247"/>
      <c r="G242" s="247"/>
      <c r="H242" s="247"/>
      <c r="I242" s="247"/>
      <c r="J242" s="247"/>
      <c r="K242" s="247"/>
      <c r="L242" s="247"/>
      <c r="M242" s="249"/>
      <c r="N242" s="249"/>
      <c r="O242" s="247"/>
      <c r="P242" s="249"/>
      <c r="Q242" s="249"/>
      <c r="R242" s="249"/>
      <c r="S242" s="249"/>
      <c r="T242" s="249"/>
      <c r="U242" s="247"/>
      <c r="V242" s="247"/>
      <c r="W242" s="249"/>
      <c r="X242" s="264" t="s">
        <v>4</v>
      </c>
      <c r="Y242" s="247"/>
      <c r="Z242" s="250"/>
      <c r="AB242" s="27"/>
      <c r="AC242" s="26"/>
      <c r="AD242" s="251"/>
      <c r="AE242" s="85"/>
      <c r="AI242" s="85"/>
    </row>
    <row r="243" spans="1:35" ht="15.6">
      <c r="A243" s="247"/>
      <c r="B243" s="247"/>
      <c r="C243" s="247"/>
      <c r="D243" s="247"/>
      <c r="E243" s="247"/>
      <c r="F243" s="247"/>
      <c r="G243" s="265" t="s">
        <v>4</v>
      </c>
      <c r="H243" s="247"/>
      <c r="I243" s="248"/>
      <c r="J243" s="248"/>
      <c r="K243" s="265" t="s">
        <v>24</v>
      </c>
      <c r="L243" s="248"/>
      <c r="M243" s="249" t="s">
        <v>404</v>
      </c>
      <c r="N243" s="249" t="s">
        <v>404</v>
      </c>
      <c r="O243" s="266" t="s">
        <v>527</v>
      </c>
      <c r="P243" s="249" t="s">
        <v>404</v>
      </c>
      <c r="Q243" s="249" t="s">
        <v>404</v>
      </c>
      <c r="R243" s="249"/>
      <c r="S243" s="249"/>
      <c r="T243" s="266" t="s">
        <v>424</v>
      </c>
      <c r="U243" s="247"/>
      <c r="V243" s="265" t="s">
        <v>479</v>
      </c>
      <c r="W243" s="266" t="s">
        <v>78</v>
      </c>
      <c r="X243" s="264" t="s">
        <v>10</v>
      </c>
      <c r="Y243" s="247"/>
      <c r="Z243" s="250"/>
      <c r="AB243" s="27"/>
      <c r="AC243" s="26"/>
      <c r="AD243" s="251"/>
      <c r="AE243" s="85"/>
      <c r="AI243" s="85"/>
    </row>
    <row r="244" spans="1:35" ht="15.6">
      <c r="A244" s="247"/>
      <c r="B244" s="247"/>
      <c r="C244" s="247"/>
      <c r="D244" s="247"/>
      <c r="E244" s="265"/>
      <c r="F244" s="265"/>
      <c r="G244" s="265" t="s">
        <v>477</v>
      </c>
      <c r="H244" s="265" t="s">
        <v>4</v>
      </c>
      <c r="I244" s="264" t="s">
        <v>4</v>
      </c>
      <c r="J244" s="264" t="s">
        <v>1</v>
      </c>
      <c r="K244" s="265" t="s">
        <v>535</v>
      </c>
      <c r="L244" s="264" t="s">
        <v>24</v>
      </c>
      <c r="M244" s="266" t="s">
        <v>569</v>
      </c>
      <c r="N244" s="266" t="s">
        <v>489</v>
      </c>
      <c r="O244" s="266" t="s">
        <v>548</v>
      </c>
      <c r="P244" s="266" t="s">
        <v>491</v>
      </c>
      <c r="Q244" s="266" t="s">
        <v>556</v>
      </c>
      <c r="R244" s="427" t="s">
        <v>24</v>
      </c>
      <c r="S244" s="427" t="s">
        <v>24</v>
      </c>
      <c r="T244" s="266"/>
      <c r="U244" s="265" t="s">
        <v>415</v>
      </c>
      <c r="V244" s="265" t="s">
        <v>487</v>
      </c>
      <c r="W244" s="266" t="s">
        <v>425</v>
      </c>
      <c r="X244" s="264" t="s">
        <v>71</v>
      </c>
      <c r="Y244" s="247"/>
      <c r="Z244" s="250"/>
      <c r="AB244" s="27"/>
      <c r="AC244" s="26"/>
      <c r="AD244" s="251"/>
      <c r="AE244" s="85"/>
      <c r="AI244" s="85"/>
    </row>
    <row r="245" spans="1:35" ht="15.6">
      <c r="A245" s="247"/>
      <c r="B245" s="247"/>
      <c r="C245" s="265" t="s">
        <v>0</v>
      </c>
      <c r="D245" s="265"/>
      <c r="E245" s="265" t="s">
        <v>87</v>
      </c>
      <c r="F245" s="265"/>
      <c r="G245" s="49" t="s">
        <v>478</v>
      </c>
      <c r="H245" s="49" t="s">
        <v>10</v>
      </c>
      <c r="I245" s="86" t="s">
        <v>404</v>
      </c>
      <c r="J245" s="86" t="s">
        <v>404</v>
      </c>
      <c r="K245" s="49" t="s">
        <v>536</v>
      </c>
      <c r="L245" s="86" t="s">
        <v>45</v>
      </c>
      <c r="M245" s="74" t="s">
        <v>546</v>
      </c>
      <c r="N245" s="74" t="s">
        <v>441</v>
      </c>
      <c r="O245" s="74" t="s">
        <v>485</v>
      </c>
      <c r="P245" s="74" t="s">
        <v>472</v>
      </c>
      <c r="Q245" s="74" t="s">
        <v>525</v>
      </c>
      <c r="R245" s="427" t="s">
        <v>725</v>
      </c>
      <c r="S245" s="427" t="s">
        <v>726</v>
      </c>
      <c r="T245" s="74" t="s">
        <v>1</v>
      </c>
      <c r="U245" s="49" t="s">
        <v>416</v>
      </c>
      <c r="V245" s="49" t="s">
        <v>488</v>
      </c>
      <c r="W245" s="74" t="s">
        <v>426</v>
      </c>
      <c r="X245" s="86" t="s">
        <v>551</v>
      </c>
      <c r="Y245" s="247"/>
      <c r="Z245" s="250"/>
      <c r="AB245" s="27"/>
      <c r="AC245" s="26"/>
      <c r="AD245" s="251"/>
      <c r="AE245" s="85"/>
      <c r="AI245" s="85"/>
    </row>
    <row r="246" spans="1:35" ht="15.6">
      <c r="A246" s="247"/>
      <c r="B246" s="247">
        <f>+'Ark1'!C1110</f>
        <v>2024</v>
      </c>
      <c r="C246" s="267">
        <f>+'Ark1'!M1110</f>
        <v>15</v>
      </c>
      <c r="D246" s="267" t="s">
        <v>107</v>
      </c>
      <c r="E246" s="267">
        <f>+'Ark1'!D1110</f>
        <v>1</v>
      </c>
      <c r="F246" s="267" t="s">
        <v>580</v>
      </c>
      <c r="G246" s="267" t="str">
        <f>+IF(H246=0,"",'Ark1'!Q1110)</f>
        <v/>
      </c>
      <c r="H246" s="267">
        <f>+'Ark1'!R1110</f>
        <v>0</v>
      </c>
      <c r="I246" s="268" t="str">
        <f>+IF(H246=0,"",'Ark1'!AE1110)</f>
        <v/>
      </c>
      <c r="J246" s="268" t="str">
        <f>+IF(H246=0,"",'Ark1'!AF1110)</f>
        <v/>
      </c>
      <c r="K246" s="269" t="str">
        <f>+IF(H246=0,"",'Ark1'!S1110)</f>
        <v/>
      </c>
      <c r="L246" s="268" t="str">
        <f>+IF(H246=0,"",'Ark1'!U1110)</f>
        <v/>
      </c>
      <c r="M246" s="270" t="str">
        <f>+IF(H246=0,"",'Ark1'!W1110)</f>
        <v/>
      </c>
      <c r="N246" s="270" t="str">
        <f>+IF(H246=0,"",'Ark1'!X1110)</f>
        <v/>
      </c>
      <c r="O246" s="270" t="str">
        <f>+IF(H246=0,"",'Ark1'!AG1110)</f>
        <v/>
      </c>
      <c r="P246" s="270" t="str">
        <f>+IF(H246=0,"",'Ark1'!AH1110)</f>
        <v/>
      </c>
      <c r="Q246" s="270" t="str">
        <f>+IF(H246=0,"",'Ark1'!AI1110)</f>
        <v/>
      </c>
      <c r="R246" s="377" t="str">
        <f>+IF(H246=0,"",'Ark1'!AR1110)</f>
        <v/>
      </c>
      <c r="S246" s="113" t="str">
        <f>+IF(H246=0,"",'Ark1'!AS1110)</f>
        <v/>
      </c>
      <c r="T246" s="270" t="str">
        <f>+IF(H246=0,"",'Ark1'!Y1110)</f>
        <v/>
      </c>
      <c r="U246" s="269" t="str">
        <f>+IF(H246=0,"",'Ark1'!Z1110)</f>
        <v/>
      </c>
      <c r="V246" s="270" t="str">
        <f t="shared" ref="V246:V257" si="42">+IF(H246=0,"",1000*L246/O246)</f>
        <v/>
      </c>
      <c r="W246" s="270" t="str">
        <f t="shared" ref="W246:W257" si="43">+IF(H246=0,"",L246/C246)</f>
        <v/>
      </c>
      <c r="X246" s="268" t="str">
        <f t="shared" ref="X246:X257" si="44">+IF(H246=0,"",H246/G246)</f>
        <v/>
      </c>
      <c r="Y246" s="247"/>
      <c r="Z246" s="26"/>
      <c r="AB246" s="27"/>
      <c r="AC246" s="26"/>
      <c r="AD246" s="85"/>
      <c r="AE246" s="85"/>
      <c r="AI246" s="85"/>
    </row>
    <row r="247" spans="1:35" ht="15.6">
      <c r="A247" s="247"/>
      <c r="B247" s="247">
        <f>+'Ark1'!C1111</f>
        <v>2024</v>
      </c>
      <c r="C247" s="267">
        <f>+'Ark1'!M1111</f>
        <v>15</v>
      </c>
      <c r="D247" s="267" t="s">
        <v>107</v>
      </c>
      <c r="E247" s="267">
        <f>+'Ark1'!D1111</f>
        <v>2</v>
      </c>
      <c r="F247" s="267" t="s">
        <v>581</v>
      </c>
      <c r="G247" s="267" t="str">
        <f>+IF(H247=0,"",'Ark1'!Q1111)</f>
        <v/>
      </c>
      <c r="H247" s="267">
        <f>+'Ark1'!R1111</f>
        <v>0</v>
      </c>
      <c r="I247" s="268" t="str">
        <f>+IF(H247=0,"",'Ark1'!AE1111)</f>
        <v/>
      </c>
      <c r="J247" s="268" t="str">
        <f>+IF(H247=0,"",'Ark1'!AF1111)</f>
        <v/>
      </c>
      <c r="K247" s="269" t="str">
        <f>+IF(H247=0,"",'Ark1'!S1111)</f>
        <v/>
      </c>
      <c r="L247" s="268" t="str">
        <f>+IF(H247=0,"",'Ark1'!U1111)</f>
        <v/>
      </c>
      <c r="M247" s="270" t="str">
        <f>+IF(H247=0,"",'Ark1'!W1111)</f>
        <v/>
      </c>
      <c r="N247" s="270" t="str">
        <f>+IF(H247=0,"",'Ark1'!X1111)</f>
        <v/>
      </c>
      <c r="O247" s="270" t="str">
        <f>+IF(H247=0,"",'Ark1'!AG1111)</f>
        <v/>
      </c>
      <c r="P247" s="270" t="str">
        <f>+IF(H247=0,"",'Ark1'!AH1111)</f>
        <v/>
      </c>
      <c r="Q247" s="270" t="str">
        <f>+IF(H247=0,"",'Ark1'!AI1111)</f>
        <v/>
      </c>
      <c r="R247" s="377" t="str">
        <f>+IF(H247=0,"",'Ark1'!AR1111)</f>
        <v/>
      </c>
      <c r="S247" s="113" t="str">
        <f>+IF(H247=0,"",'Ark1'!AS1111)</f>
        <v/>
      </c>
      <c r="T247" s="270" t="str">
        <f>+IF(H247=0,"",'Ark1'!Y1111)</f>
        <v/>
      </c>
      <c r="U247" s="269" t="str">
        <f>+IF(H247=0,"",'Ark1'!Z1111)</f>
        <v/>
      </c>
      <c r="V247" s="270" t="str">
        <f t="shared" si="42"/>
        <v/>
      </c>
      <c r="W247" s="270" t="str">
        <f t="shared" si="43"/>
        <v/>
      </c>
      <c r="X247" s="268" t="str">
        <f t="shared" si="44"/>
        <v/>
      </c>
      <c r="Y247" s="247"/>
      <c r="Z247" s="26"/>
      <c r="AB247" s="27"/>
      <c r="AC247" s="26"/>
      <c r="AD247" s="85"/>
      <c r="AE247" s="85"/>
      <c r="AI247" s="85"/>
    </row>
    <row r="248" spans="1:35" ht="15.6">
      <c r="A248" s="247"/>
      <c r="B248" s="247">
        <f>+'Ark1'!C1112</f>
        <v>2024</v>
      </c>
      <c r="C248" s="267">
        <f>+'Ark1'!M1112</f>
        <v>15</v>
      </c>
      <c r="D248" s="267" t="s">
        <v>107</v>
      </c>
      <c r="E248" s="267">
        <f>+'Ark1'!D1112</f>
        <v>3</v>
      </c>
      <c r="F248" s="267" t="s">
        <v>582</v>
      </c>
      <c r="G248" s="267" t="str">
        <f>+IF(H248=0,"",'Ark1'!Q1112)</f>
        <v/>
      </c>
      <c r="H248" s="267">
        <f>+'Ark1'!R1112</f>
        <v>0</v>
      </c>
      <c r="I248" s="268" t="str">
        <f>+IF(H248=0,"",'Ark1'!AE1112)</f>
        <v/>
      </c>
      <c r="J248" s="268" t="str">
        <f>+IF(H248=0,"",'Ark1'!AF1112)</f>
        <v/>
      </c>
      <c r="K248" s="269" t="str">
        <f>+IF(H248=0,"",'Ark1'!S1112)</f>
        <v/>
      </c>
      <c r="L248" s="268" t="str">
        <f>+IF(H248=0,"",'Ark1'!U1112)</f>
        <v/>
      </c>
      <c r="M248" s="270" t="str">
        <f>+IF(H248=0,"",'Ark1'!W1112)</f>
        <v/>
      </c>
      <c r="N248" s="270" t="str">
        <f>+IF(H248=0,"",'Ark1'!X1112)</f>
        <v/>
      </c>
      <c r="O248" s="270" t="str">
        <f>+IF(H248=0,"",'Ark1'!AG1112)</f>
        <v/>
      </c>
      <c r="P248" s="270" t="str">
        <f>+IF(H248=0,"",'Ark1'!AH1112)</f>
        <v/>
      </c>
      <c r="Q248" s="270" t="str">
        <f>+IF(H248=0,"",'Ark1'!AI1112)</f>
        <v/>
      </c>
      <c r="R248" s="377" t="str">
        <f>+IF(H248=0,"",'Ark1'!AR1112)</f>
        <v/>
      </c>
      <c r="S248" s="113" t="str">
        <f>+IF(H248=0,"",'Ark1'!AS1112)</f>
        <v/>
      </c>
      <c r="T248" s="270" t="str">
        <f>+IF(H248=0,"",'Ark1'!Y1112)</f>
        <v/>
      </c>
      <c r="U248" s="269" t="str">
        <f>+IF(H248=0,"",'Ark1'!Z1112)</f>
        <v/>
      </c>
      <c r="V248" s="270" t="str">
        <f t="shared" si="42"/>
        <v/>
      </c>
      <c r="W248" s="270" t="str">
        <f t="shared" si="43"/>
        <v/>
      </c>
      <c r="X248" s="268" t="str">
        <f t="shared" si="44"/>
        <v/>
      </c>
      <c r="Y248" s="247"/>
      <c r="Z248" s="26"/>
      <c r="AB248" s="27"/>
      <c r="AC248" s="26"/>
      <c r="AD248" s="85"/>
      <c r="AE248" s="85"/>
      <c r="AI248" s="85"/>
    </row>
    <row r="249" spans="1:35" ht="15.6">
      <c r="A249" s="247"/>
      <c r="B249" s="247">
        <f>+'Ark1'!C1113</f>
        <v>2024</v>
      </c>
      <c r="C249" s="267">
        <f>+'Ark1'!M1113</f>
        <v>15</v>
      </c>
      <c r="D249" s="267" t="s">
        <v>107</v>
      </c>
      <c r="E249" s="267">
        <f>+'Ark1'!D1113</f>
        <v>4</v>
      </c>
      <c r="F249" s="267" t="s">
        <v>583</v>
      </c>
      <c r="G249" s="267" t="str">
        <f>+IF(H249=0,"",'Ark1'!Q1113)</f>
        <v/>
      </c>
      <c r="H249" s="267">
        <f>+'Ark1'!R1113</f>
        <v>0</v>
      </c>
      <c r="I249" s="268" t="str">
        <f>+IF(H249=0,"",'Ark1'!AE1113)</f>
        <v/>
      </c>
      <c r="J249" s="268" t="str">
        <f>+IF(H249=0,"",'Ark1'!AF1113)</f>
        <v/>
      </c>
      <c r="K249" s="269" t="str">
        <f>+IF(H249=0,"",'Ark1'!S1113)</f>
        <v/>
      </c>
      <c r="L249" s="268" t="str">
        <f>+IF(H249=0,"",'Ark1'!U1113)</f>
        <v/>
      </c>
      <c r="M249" s="270" t="str">
        <f>+IF(H249=0,"",'Ark1'!W1113)</f>
        <v/>
      </c>
      <c r="N249" s="270" t="str">
        <f>+IF(H249=0,"",'Ark1'!X1113)</f>
        <v/>
      </c>
      <c r="O249" s="270" t="str">
        <f>+IF(H249=0,"",'Ark1'!AG1113)</f>
        <v/>
      </c>
      <c r="P249" s="270" t="str">
        <f>+IF(H249=0,"",'Ark1'!AH1113)</f>
        <v/>
      </c>
      <c r="Q249" s="270" t="str">
        <f>+IF(H249=0,"",'Ark1'!AI1113)</f>
        <v/>
      </c>
      <c r="R249" s="377" t="str">
        <f>+IF(H249=0,"",'Ark1'!AR1113)</f>
        <v/>
      </c>
      <c r="S249" s="113" t="str">
        <f>+IF(H249=0,"",'Ark1'!AS1113)</f>
        <v/>
      </c>
      <c r="T249" s="270" t="str">
        <f>+IF(H249=0,"",'Ark1'!Y1113)</f>
        <v/>
      </c>
      <c r="U249" s="269" t="str">
        <f>+IF(H249=0,"",'Ark1'!Z1113)</f>
        <v/>
      </c>
      <c r="V249" s="270" t="str">
        <f t="shared" si="42"/>
        <v/>
      </c>
      <c r="W249" s="270" t="str">
        <f t="shared" si="43"/>
        <v/>
      </c>
      <c r="X249" s="268" t="str">
        <f t="shared" si="44"/>
        <v/>
      </c>
      <c r="Y249" s="247"/>
      <c r="Z249" s="26"/>
      <c r="AB249" s="27"/>
      <c r="AC249" s="26"/>
      <c r="AD249" s="85"/>
      <c r="AE249" s="85"/>
      <c r="AI249" s="85"/>
    </row>
    <row r="250" spans="1:35" ht="15.6">
      <c r="A250" s="247"/>
      <c r="B250" s="247">
        <f>+'Ark1'!C1114</f>
        <v>2024</v>
      </c>
      <c r="C250" s="267">
        <f>+'Ark1'!M1114</f>
        <v>15</v>
      </c>
      <c r="D250" s="267" t="s">
        <v>107</v>
      </c>
      <c r="E250" s="267">
        <f>+'Ark1'!D1114</f>
        <v>5</v>
      </c>
      <c r="F250" s="267" t="s">
        <v>444</v>
      </c>
      <c r="G250" s="267" t="str">
        <f>+IF(H250=0,"",'Ark1'!Q1114)</f>
        <v/>
      </c>
      <c r="H250" s="267">
        <f>+'Ark1'!R1114</f>
        <v>0</v>
      </c>
      <c r="I250" s="268" t="str">
        <f>+IF(H250=0,"",'Ark1'!AE1114)</f>
        <v/>
      </c>
      <c r="J250" s="268" t="str">
        <f>+IF(H250=0,"",'Ark1'!AF1114)</f>
        <v/>
      </c>
      <c r="K250" s="269" t="str">
        <f>+IF(H250=0,"",'Ark1'!S1114)</f>
        <v/>
      </c>
      <c r="L250" s="268" t="str">
        <f>+IF(H250=0,"",'Ark1'!U1114)</f>
        <v/>
      </c>
      <c r="M250" s="270" t="str">
        <f>+IF(H250=0,"",'Ark1'!W1114)</f>
        <v/>
      </c>
      <c r="N250" s="270" t="str">
        <f>+IF(H250=0,"",'Ark1'!X1114)</f>
        <v/>
      </c>
      <c r="O250" s="270" t="str">
        <f>+IF(H250=0,"",'Ark1'!AG1114)</f>
        <v/>
      </c>
      <c r="P250" s="270" t="str">
        <f>+IF(H250=0,"",'Ark1'!AH1114)</f>
        <v/>
      </c>
      <c r="Q250" s="270" t="str">
        <f>+IF(H250=0,"",'Ark1'!AI1114)</f>
        <v/>
      </c>
      <c r="R250" s="377" t="str">
        <f>+IF(H250=0,"",'Ark1'!AR1114)</f>
        <v/>
      </c>
      <c r="S250" s="113" t="str">
        <f>+IF(H250=0,"",'Ark1'!AS1114)</f>
        <v/>
      </c>
      <c r="T250" s="270" t="str">
        <f>+IF(H250=0,"",'Ark1'!Y1114)</f>
        <v/>
      </c>
      <c r="U250" s="269" t="str">
        <f>+IF(H250=0,"",'Ark1'!Z1114)</f>
        <v/>
      </c>
      <c r="V250" s="270" t="str">
        <f t="shared" si="42"/>
        <v/>
      </c>
      <c r="W250" s="270" t="str">
        <f t="shared" si="43"/>
        <v/>
      </c>
      <c r="X250" s="268" t="str">
        <f t="shared" si="44"/>
        <v/>
      </c>
      <c r="Y250" s="247"/>
      <c r="Z250" s="26"/>
      <c r="AB250" s="27"/>
      <c r="AC250" s="26"/>
      <c r="AD250" s="85"/>
      <c r="AE250" s="85"/>
      <c r="AI250" s="85"/>
    </row>
    <row r="251" spans="1:35" ht="15.6">
      <c r="A251" s="247"/>
      <c r="B251" s="247">
        <f>+'Ark1'!C1115</f>
        <v>2024</v>
      </c>
      <c r="C251" s="267">
        <f>+'Ark1'!M1115</f>
        <v>15</v>
      </c>
      <c r="D251" s="267" t="s">
        <v>107</v>
      </c>
      <c r="E251" s="267">
        <f>+'Ark1'!D1115</f>
        <v>6</v>
      </c>
      <c r="F251" s="267" t="s">
        <v>584</v>
      </c>
      <c r="G251" s="267" t="str">
        <f>+IF(H251=0,"",'Ark1'!Q1115)</f>
        <v/>
      </c>
      <c r="H251" s="267">
        <f>+'Ark1'!R1115</f>
        <v>0</v>
      </c>
      <c r="I251" s="268" t="str">
        <f>+IF(H251=0,"",'Ark1'!AE1115)</f>
        <v/>
      </c>
      <c r="J251" s="268" t="str">
        <f>+IF(H251=0,"",'Ark1'!AF1115)</f>
        <v/>
      </c>
      <c r="K251" s="269" t="str">
        <f>+IF(H251=0,"",'Ark1'!S1115)</f>
        <v/>
      </c>
      <c r="L251" s="268" t="str">
        <f>+IF(H251=0,"",'Ark1'!U1115)</f>
        <v/>
      </c>
      <c r="M251" s="270" t="str">
        <f>+IF(H251=0,"",'Ark1'!W1115)</f>
        <v/>
      </c>
      <c r="N251" s="270" t="str">
        <f>+IF(H251=0,"",'Ark1'!X1115)</f>
        <v/>
      </c>
      <c r="O251" s="270" t="str">
        <f>+IF(H251=0,"",'Ark1'!AG1115)</f>
        <v/>
      </c>
      <c r="P251" s="270" t="str">
        <f>+IF(H251=0,"",'Ark1'!AH1115)</f>
        <v/>
      </c>
      <c r="Q251" s="270" t="str">
        <f>+IF(H251=0,"",'Ark1'!AI1115)</f>
        <v/>
      </c>
      <c r="R251" s="377" t="str">
        <f>+IF(H251=0,"",'Ark1'!AR1115)</f>
        <v/>
      </c>
      <c r="S251" s="113" t="str">
        <f>+IF(H251=0,"",'Ark1'!AS1115)</f>
        <v/>
      </c>
      <c r="T251" s="270" t="str">
        <f>+IF(H251=0,"",'Ark1'!Y1115)</f>
        <v/>
      </c>
      <c r="U251" s="269" t="str">
        <f>+IF(H251=0,"",'Ark1'!Z1115)</f>
        <v/>
      </c>
      <c r="V251" s="270" t="str">
        <f t="shared" si="42"/>
        <v/>
      </c>
      <c r="W251" s="270" t="str">
        <f t="shared" si="43"/>
        <v/>
      </c>
      <c r="X251" s="268" t="str">
        <f t="shared" si="44"/>
        <v/>
      </c>
      <c r="Y251" s="247"/>
      <c r="Z251" s="26"/>
      <c r="AB251" s="27"/>
      <c r="AC251" s="26"/>
      <c r="AD251" s="85"/>
      <c r="AE251" s="85"/>
      <c r="AI251" s="85"/>
    </row>
    <row r="252" spans="1:35" ht="15.6">
      <c r="A252" s="247"/>
      <c r="B252" s="247">
        <f>+'Ark1'!C1116</f>
        <v>2024</v>
      </c>
      <c r="C252" s="267">
        <f>+'Ark1'!M1116</f>
        <v>15</v>
      </c>
      <c r="D252" s="267" t="s">
        <v>107</v>
      </c>
      <c r="E252" s="267">
        <f>+'Ark1'!D1116</f>
        <v>7</v>
      </c>
      <c r="F252" s="267" t="s">
        <v>585</v>
      </c>
      <c r="G252" s="267" t="str">
        <f>+IF(H252=0,"",'Ark1'!Q1116)</f>
        <v/>
      </c>
      <c r="H252" s="267">
        <f>+'Ark1'!R1116</f>
        <v>0</v>
      </c>
      <c r="I252" s="268" t="str">
        <f>+IF(H252=0,"",'Ark1'!AE1116)</f>
        <v/>
      </c>
      <c r="J252" s="268" t="str">
        <f>+IF(H252=0,"",'Ark1'!AF1116)</f>
        <v/>
      </c>
      <c r="K252" s="269" t="str">
        <f>+IF(H252=0,"",'Ark1'!S1116)</f>
        <v/>
      </c>
      <c r="L252" s="268" t="str">
        <f>+IF(H252=0,"",'Ark1'!U1116)</f>
        <v/>
      </c>
      <c r="M252" s="270" t="str">
        <f>+IF(H252=0,"",'Ark1'!W1116)</f>
        <v/>
      </c>
      <c r="N252" s="270" t="str">
        <f>+IF(H252=0,"",'Ark1'!X1116)</f>
        <v/>
      </c>
      <c r="O252" s="270" t="str">
        <f>+IF(H252=0,"",'Ark1'!AG1116)</f>
        <v/>
      </c>
      <c r="P252" s="270" t="str">
        <f>+IF(H252=0,"",'Ark1'!AH1116)</f>
        <v/>
      </c>
      <c r="Q252" s="270" t="str">
        <f>+IF(H252=0,"",'Ark1'!AI1116)</f>
        <v/>
      </c>
      <c r="R252" s="377" t="str">
        <f>+IF(H252=0,"",'Ark1'!AR1116)</f>
        <v/>
      </c>
      <c r="S252" s="113" t="str">
        <f>+IF(H252=0,"",'Ark1'!AS1116)</f>
        <v/>
      </c>
      <c r="T252" s="270" t="str">
        <f>+IF(H252=0,"",'Ark1'!Y1116)</f>
        <v/>
      </c>
      <c r="U252" s="269" t="str">
        <f>+IF(H252=0,"",'Ark1'!Z1116)</f>
        <v/>
      </c>
      <c r="V252" s="270" t="str">
        <f t="shared" si="42"/>
        <v/>
      </c>
      <c r="W252" s="270" t="str">
        <f t="shared" si="43"/>
        <v/>
      </c>
      <c r="X252" s="268" t="str">
        <f t="shared" si="44"/>
        <v/>
      </c>
      <c r="Y252" s="247"/>
      <c r="Z252" s="26"/>
      <c r="AB252" s="27"/>
      <c r="AC252" s="26"/>
      <c r="AD252" s="85"/>
      <c r="AE252" s="85"/>
      <c r="AI252" s="85"/>
    </row>
    <row r="253" spans="1:35" ht="15.6">
      <c r="A253" s="247"/>
      <c r="B253" s="247">
        <f>+'Ark1'!C1117</f>
        <v>2024</v>
      </c>
      <c r="C253" s="267">
        <f>+'Ark1'!M1117</f>
        <v>15</v>
      </c>
      <c r="D253" s="267" t="s">
        <v>107</v>
      </c>
      <c r="E253" s="267">
        <f>+'Ark1'!D1117</f>
        <v>8</v>
      </c>
      <c r="F253" s="267" t="s">
        <v>586</v>
      </c>
      <c r="G253" s="267" t="str">
        <f>+IF(H253=0,"",'Ark1'!Q1117)</f>
        <v/>
      </c>
      <c r="H253" s="267">
        <f>+'Ark1'!R1117</f>
        <v>0</v>
      </c>
      <c r="I253" s="268" t="str">
        <f>+IF(H253=0,"",'Ark1'!AE1117)</f>
        <v/>
      </c>
      <c r="J253" s="268" t="str">
        <f>+IF(H253=0,"",'Ark1'!AF1117)</f>
        <v/>
      </c>
      <c r="K253" s="269" t="str">
        <f>+IF(H253=0,"",'Ark1'!S1117)</f>
        <v/>
      </c>
      <c r="L253" s="268" t="str">
        <f>+IF(H253=0,"",'Ark1'!U1117)</f>
        <v/>
      </c>
      <c r="M253" s="270" t="str">
        <f>+IF(H253=0,"",'Ark1'!W1117)</f>
        <v/>
      </c>
      <c r="N253" s="270" t="str">
        <f>+IF(H253=0,"",'Ark1'!X1117)</f>
        <v/>
      </c>
      <c r="O253" s="270" t="str">
        <f>+IF(H253=0,"",'Ark1'!AG1117)</f>
        <v/>
      </c>
      <c r="P253" s="270" t="str">
        <f>+IF(H253=0,"",'Ark1'!AH1117)</f>
        <v/>
      </c>
      <c r="Q253" s="270" t="str">
        <f>+IF(H253=0,"",'Ark1'!AI1117)</f>
        <v/>
      </c>
      <c r="R253" s="377" t="str">
        <f>+IF(H253=0,"",'Ark1'!AR1117)</f>
        <v/>
      </c>
      <c r="S253" s="113" t="str">
        <f>+IF(H253=0,"",'Ark1'!AS1117)</f>
        <v/>
      </c>
      <c r="T253" s="270" t="str">
        <f>+IF(H253=0,"",'Ark1'!Y1117)</f>
        <v/>
      </c>
      <c r="U253" s="269" t="str">
        <f>+IF(H253=0,"",'Ark1'!Z1117)</f>
        <v/>
      </c>
      <c r="V253" s="270" t="str">
        <f t="shared" si="42"/>
        <v/>
      </c>
      <c r="W253" s="270" t="str">
        <f t="shared" si="43"/>
        <v/>
      </c>
      <c r="X253" s="268" t="str">
        <f t="shared" si="44"/>
        <v/>
      </c>
      <c r="Y253" s="247"/>
      <c r="Z253" s="26"/>
      <c r="AB253" s="27"/>
      <c r="AC253" s="26"/>
      <c r="AD253" s="85"/>
      <c r="AE253" s="85"/>
      <c r="AI253" s="85"/>
    </row>
    <row r="254" spans="1:35" ht="15.6">
      <c r="A254" s="247"/>
      <c r="B254" s="247">
        <f>+'Ark1'!C1118</f>
        <v>2024</v>
      </c>
      <c r="C254" s="267">
        <f>+'Ark1'!M1118</f>
        <v>15</v>
      </c>
      <c r="D254" s="267" t="s">
        <v>107</v>
      </c>
      <c r="E254" s="267">
        <f>+'Ark1'!D1118</f>
        <v>9</v>
      </c>
      <c r="F254" s="267" t="s">
        <v>587</v>
      </c>
      <c r="G254" s="267" t="str">
        <f>+IF(H254=0,"",'Ark1'!Q1118)</f>
        <v/>
      </c>
      <c r="H254" s="267">
        <f>+'Ark1'!R1118</f>
        <v>0</v>
      </c>
      <c r="I254" s="268" t="str">
        <f>+IF(H254=0,"",'Ark1'!AE1118)</f>
        <v/>
      </c>
      <c r="J254" s="268" t="str">
        <f>+IF(H254=0,"",'Ark1'!AF1118)</f>
        <v/>
      </c>
      <c r="K254" s="269" t="str">
        <f>+IF(H254=0,"",'Ark1'!S1118)</f>
        <v/>
      </c>
      <c r="L254" s="268" t="str">
        <f>+IF(H254=0,"",'Ark1'!U1118)</f>
        <v/>
      </c>
      <c r="M254" s="270" t="str">
        <f>+IF(H254=0,"",'Ark1'!W1118)</f>
        <v/>
      </c>
      <c r="N254" s="270" t="str">
        <f>+IF(H254=0,"",'Ark1'!X1118)</f>
        <v/>
      </c>
      <c r="O254" s="270" t="str">
        <f>+IF(H254=0,"",'Ark1'!AG1118)</f>
        <v/>
      </c>
      <c r="P254" s="270" t="str">
        <f>+IF(H254=0,"",'Ark1'!AH1118)</f>
        <v/>
      </c>
      <c r="Q254" s="270" t="str">
        <f>+IF(H254=0,"",'Ark1'!AI1118)</f>
        <v/>
      </c>
      <c r="R254" s="377" t="str">
        <f>+IF(H254=0,"",'Ark1'!AR1118)</f>
        <v/>
      </c>
      <c r="S254" s="113" t="str">
        <f>+IF(H254=0,"",'Ark1'!AS1118)</f>
        <v/>
      </c>
      <c r="T254" s="270" t="str">
        <f>+IF(H254=0,"",'Ark1'!Y1118)</f>
        <v/>
      </c>
      <c r="U254" s="269" t="str">
        <f>+IF(H254=0,"",'Ark1'!Z1118)</f>
        <v/>
      </c>
      <c r="V254" s="270" t="str">
        <f t="shared" si="42"/>
        <v/>
      </c>
      <c r="W254" s="270" t="str">
        <f t="shared" si="43"/>
        <v/>
      </c>
      <c r="X254" s="268" t="str">
        <f t="shared" si="44"/>
        <v/>
      </c>
      <c r="Y254" s="247"/>
      <c r="Z254" s="26"/>
      <c r="AB254" s="27"/>
      <c r="AC254" s="26"/>
      <c r="AD254" s="85"/>
      <c r="AE254" s="85"/>
      <c r="AI254" s="85"/>
    </row>
    <row r="255" spans="1:35" ht="15.6">
      <c r="A255" s="247"/>
      <c r="B255" s="247">
        <f>+'Ark1'!C1119</f>
        <v>2024</v>
      </c>
      <c r="C255" s="267">
        <f>+'Ark1'!M1119</f>
        <v>15</v>
      </c>
      <c r="D255" s="267" t="s">
        <v>107</v>
      </c>
      <c r="E255" s="267">
        <f>+'Ark1'!D1119</f>
        <v>10</v>
      </c>
      <c r="F255" s="267" t="s">
        <v>588</v>
      </c>
      <c r="G255" s="267" t="str">
        <f>+IF(H255=0,"",'Ark1'!Q1119)</f>
        <v/>
      </c>
      <c r="H255" s="267">
        <f>+'Ark1'!R1119</f>
        <v>0</v>
      </c>
      <c r="I255" s="268" t="str">
        <f>+IF(H255=0,"",'Ark1'!AE1119)</f>
        <v/>
      </c>
      <c r="J255" s="268" t="str">
        <f>+IF(H255=0,"",'Ark1'!AF1119)</f>
        <v/>
      </c>
      <c r="K255" s="269" t="str">
        <f>+IF(H255=0,"",'Ark1'!S1119)</f>
        <v/>
      </c>
      <c r="L255" s="268" t="str">
        <f>+IF(H255=0,"",'Ark1'!U1119)</f>
        <v/>
      </c>
      <c r="M255" s="270" t="str">
        <f>+IF(H255=0,"",'Ark1'!W1119)</f>
        <v/>
      </c>
      <c r="N255" s="270" t="str">
        <f>+IF(H255=0,"",'Ark1'!X1119)</f>
        <v/>
      </c>
      <c r="O255" s="270" t="str">
        <f>+IF(H255=0,"",'Ark1'!AG1119)</f>
        <v/>
      </c>
      <c r="P255" s="270" t="str">
        <f>+IF(H255=0,"",'Ark1'!AH1119)</f>
        <v/>
      </c>
      <c r="Q255" s="270" t="str">
        <f>+IF(H255=0,"",'Ark1'!AI1119)</f>
        <v/>
      </c>
      <c r="R255" s="377" t="str">
        <f>+IF(H255=0,"",'Ark1'!AR1119)</f>
        <v/>
      </c>
      <c r="S255" s="113" t="str">
        <f>+IF(H255=0,"",'Ark1'!AS1119)</f>
        <v/>
      </c>
      <c r="T255" s="270" t="str">
        <f>+IF(H255=0,"",'Ark1'!Y1119)</f>
        <v/>
      </c>
      <c r="U255" s="269" t="str">
        <f>+IF(H255=0,"",'Ark1'!Z1119)</f>
        <v/>
      </c>
      <c r="V255" s="270" t="str">
        <f t="shared" si="42"/>
        <v/>
      </c>
      <c r="W255" s="270" t="str">
        <f t="shared" si="43"/>
        <v/>
      </c>
      <c r="X255" s="268" t="str">
        <f t="shared" si="44"/>
        <v/>
      </c>
      <c r="Y255" s="247"/>
      <c r="Z255" s="26"/>
      <c r="AB255" s="27"/>
      <c r="AC255" s="26"/>
      <c r="AD255" s="85"/>
      <c r="AE255" s="85"/>
      <c r="AI255" s="85"/>
    </row>
    <row r="256" spans="1:35" ht="15.6">
      <c r="A256" s="247"/>
      <c r="B256" s="247">
        <f>+'Ark1'!C1120</f>
        <v>2024</v>
      </c>
      <c r="C256" s="267">
        <f>+'Ark1'!M1120</f>
        <v>15</v>
      </c>
      <c r="D256" s="267" t="s">
        <v>107</v>
      </c>
      <c r="E256" s="267">
        <f>+'Ark1'!D1120</f>
        <v>11</v>
      </c>
      <c r="F256" s="267" t="s">
        <v>589</v>
      </c>
      <c r="G256" s="267" t="str">
        <f>+IF(H256=0,"",'Ark1'!Q1120)</f>
        <v/>
      </c>
      <c r="H256" s="267">
        <f>+'Ark1'!R1120</f>
        <v>0</v>
      </c>
      <c r="I256" s="268" t="str">
        <f>+IF(H256=0,"",'Ark1'!AE1120)</f>
        <v/>
      </c>
      <c r="J256" s="268" t="str">
        <f>+IF(H256=0,"",'Ark1'!AF1120)</f>
        <v/>
      </c>
      <c r="K256" s="269" t="str">
        <f>+IF(H256=0,"",'Ark1'!S1120)</f>
        <v/>
      </c>
      <c r="L256" s="268" t="str">
        <f>+IF(H256=0,"",'Ark1'!U1120)</f>
        <v/>
      </c>
      <c r="M256" s="270" t="str">
        <f>+IF(H256=0,"",'Ark1'!W1120)</f>
        <v/>
      </c>
      <c r="N256" s="270" t="str">
        <f>+IF(H256=0,"",'Ark1'!X1120)</f>
        <v/>
      </c>
      <c r="O256" s="270" t="str">
        <f>+IF(H256=0,"",'Ark1'!AG1120)</f>
        <v/>
      </c>
      <c r="P256" s="270" t="str">
        <f>+IF(H256=0,"",'Ark1'!AH1120)</f>
        <v/>
      </c>
      <c r="Q256" s="270" t="str">
        <f>+IF(H256=0,"",'Ark1'!AI1120)</f>
        <v/>
      </c>
      <c r="R256" s="377" t="str">
        <f>+IF(H256=0,"",'Ark1'!AR1120)</f>
        <v/>
      </c>
      <c r="S256" s="113" t="str">
        <f>+IF(H256=0,"",'Ark1'!AS1120)</f>
        <v/>
      </c>
      <c r="T256" s="270" t="str">
        <f>+IF(H256=0,"",'Ark1'!Y1120)</f>
        <v/>
      </c>
      <c r="U256" s="269" t="str">
        <f>+IF(H256=0,"",'Ark1'!Z1120)</f>
        <v/>
      </c>
      <c r="V256" s="270" t="str">
        <f t="shared" si="42"/>
        <v/>
      </c>
      <c r="W256" s="270" t="str">
        <f t="shared" si="43"/>
        <v/>
      </c>
      <c r="X256" s="268" t="str">
        <f t="shared" si="44"/>
        <v/>
      </c>
      <c r="Y256" s="247"/>
      <c r="Z256" s="26"/>
      <c r="AB256" s="27"/>
      <c r="AC256" s="26"/>
      <c r="AD256" s="85"/>
      <c r="AE256" s="85"/>
      <c r="AI256" s="85"/>
    </row>
    <row r="257" spans="1:65" ht="15.6">
      <c r="A257" s="247"/>
      <c r="B257" s="247">
        <f>+'Ark1'!C1121</f>
        <v>2024</v>
      </c>
      <c r="C257" s="267">
        <f>+'Ark1'!M1121</f>
        <v>15</v>
      </c>
      <c r="D257" s="267" t="s">
        <v>107</v>
      </c>
      <c r="E257" s="267">
        <f>+'Ark1'!D1121</f>
        <v>12</v>
      </c>
      <c r="F257" s="267" t="s">
        <v>590</v>
      </c>
      <c r="G257" s="267" t="str">
        <f>+IF(H257=0,"",'Ark1'!Q1121)</f>
        <v/>
      </c>
      <c r="H257" s="267">
        <f>+'Ark1'!R1121</f>
        <v>0</v>
      </c>
      <c r="I257" s="268" t="str">
        <f>+IF(H257=0,"",'Ark1'!AE1121)</f>
        <v/>
      </c>
      <c r="J257" s="268" t="str">
        <f>+IF(H257=0,"",'Ark1'!AF1121)</f>
        <v/>
      </c>
      <c r="K257" s="269" t="str">
        <f>+IF(H257=0,"",'Ark1'!S1121)</f>
        <v/>
      </c>
      <c r="L257" s="268" t="str">
        <f>+IF(H257=0,"",'Ark1'!U1121)</f>
        <v/>
      </c>
      <c r="M257" s="270" t="str">
        <f>+IF(H257=0,"",'Ark1'!W1121)</f>
        <v/>
      </c>
      <c r="N257" s="270" t="str">
        <f>+IF(H257=0,"",'Ark1'!X1121)</f>
        <v/>
      </c>
      <c r="O257" s="270" t="str">
        <f>+IF(H257=0,"",'Ark1'!AG1121)</f>
        <v/>
      </c>
      <c r="P257" s="270" t="str">
        <f>+IF(H257=0,"",'Ark1'!AH1121)</f>
        <v/>
      </c>
      <c r="Q257" s="270" t="str">
        <f>+IF(H257=0,"",'Ark1'!AI1121)</f>
        <v/>
      </c>
      <c r="R257" s="377" t="str">
        <f>+IF(H257=0,"",'Ark1'!AR1121)</f>
        <v/>
      </c>
      <c r="S257" s="113" t="str">
        <f>+IF(H257=0,"",'Ark1'!AS1121)</f>
        <v/>
      </c>
      <c r="T257" s="270" t="str">
        <f>+IF(H257=0,"",'Ark1'!Y1121)</f>
        <v/>
      </c>
      <c r="U257" s="269" t="str">
        <f>+IF(H257=0,"",'Ark1'!Z1121)</f>
        <v/>
      </c>
      <c r="V257" s="270" t="str">
        <f t="shared" si="42"/>
        <v/>
      </c>
      <c r="W257" s="270" t="str">
        <f t="shared" si="43"/>
        <v/>
      </c>
      <c r="X257" s="268" t="str">
        <f t="shared" si="44"/>
        <v/>
      </c>
      <c r="Y257" s="247"/>
      <c r="Z257" s="26"/>
      <c r="AB257" s="27"/>
      <c r="AC257" s="26"/>
      <c r="AD257" s="85"/>
      <c r="AE257" s="85"/>
      <c r="AI257" s="85"/>
    </row>
    <row r="258" spans="1:65">
      <c r="A258" s="247"/>
      <c r="B258" s="247"/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6"/>
      <c r="AB258" s="27"/>
      <c r="AC258" s="26"/>
      <c r="AD258" s="85"/>
      <c r="AE258" s="85"/>
      <c r="AI258" s="85"/>
    </row>
    <row r="259" spans="1:65" ht="19.8">
      <c r="A259" s="364"/>
      <c r="B259" s="364"/>
      <c r="C259" s="364"/>
      <c r="D259" s="364"/>
      <c r="E259" s="364"/>
      <c r="F259" s="364"/>
      <c r="G259" s="364"/>
      <c r="H259" s="364"/>
      <c r="I259" s="365"/>
      <c r="J259" s="365"/>
      <c r="K259" s="364"/>
      <c r="L259" s="364"/>
      <c r="M259" s="366"/>
      <c r="N259" s="366"/>
      <c r="O259" s="364"/>
      <c r="P259" s="366"/>
      <c r="Q259" s="366"/>
      <c r="R259" s="366"/>
      <c r="S259" s="366"/>
      <c r="T259" s="366"/>
      <c r="U259" s="364"/>
      <c r="V259" s="364"/>
      <c r="W259" s="366"/>
      <c r="X259" s="365"/>
      <c r="Y259" s="364"/>
      <c r="Z259" s="250"/>
      <c r="AB259" s="27"/>
      <c r="AC259" s="26"/>
      <c r="AD259" s="251"/>
      <c r="AE259" s="85"/>
      <c r="AI259" s="85"/>
      <c r="BA259" s="263" t="e">
        <f>1+#REF!</f>
        <v>#REF!</v>
      </c>
      <c r="BB259" s="26">
        <v>248.30514184397128</v>
      </c>
      <c r="BC259" s="85">
        <f t="shared" ref="BC259:BM259" si="45">+BB259</f>
        <v>248.30514184397128</v>
      </c>
      <c r="BD259" s="85">
        <f t="shared" si="45"/>
        <v>248.30514184397128</v>
      </c>
      <c r="BE259" s="85">
        <f t="shared" si="45"/>
        <v>248.30514184397128</v>
      </c>
      <c r="BF259" s="85">
        <f t="shared" si="45"/>
        <v>248.30514184397128</v>
      </c>
      <c r="BG259" s="85">
        <f t="shared" si="45"/>
        <v>248.30514184397128</v>
      </c>
      <c r="BH259" s="85">
        <f t="shared" si="45"/>
        <v>248.30514184397128</v>
      </c>
      <c r="BI259" s="85">
        <f t="shared" si="45"/>
        <v>248.30514184397128</v>
      </c>
      <c r="BJ259" s="85">
        <f t="shared" si="45"/>
        <v>248.30514184397128</v>
      </c>
      <c r="BK259" s="85">
        <f t="shared" si="45"/>
        <v>248.30514184397128</v>
      </c>
      <c r="BL259" s="85">
        <f t="shared" si="45"/>
        <v>248.30514184397128</v>
      </c>
      <c r="BM259" s="85">
        <f t="shared" si="45"/>
        <v>248.30514184397128</v>
      </c>
    </row>
    <row r="260" spans="1:65" ht="19.8">
      <c r="A260" s="364"/>
      <c r="B260" s="364"/>
      <c r="C260" s="364"/>
      <c r="D260" s="364"/>
      <c r="E260" s="364"/>
      <c r="F260" s="364"/>
      <c r="G260" s="364"/>
      <c r="H260" s="364"/>
      <c r="I260" s="365"/>
      <c r="J260" s="365"/>
      <c r="K260" s="364"/>
      <c r="L260" s="364"/>
      <c r="M260" s="366"/>
      <c r="N260" s="366"/>
      <c r="O260" s="364"/>
      <c r="P260" s="366"/>
      <c r="Q260" s="366"/>
      <c r="R260" s="366"/>
      <c r="S260" s="366"/>
      <c r="T260" s="366"/>
      <c r="U260" s="364"/>
      <c r="V260" s="364"/>
      <c r="W260" s="366"/>
      <c r="X260" s="365"/>
      <c r="Y260" s="364"/>
      <c r="Z260" s="250"/>
      <c r="AB260" s="27"/>
      <c r="AC260" s="26"/>
      <c r="AD260" s="251"/>
      <c r="AE260" s="85"/>
      <c r="AI260" s="85"/>
      <c r="BA260" s="263"/>
      <c r="BB260" s="26"/>
    </row>
    <row r="261" spans="1:65" ht="22.8">
      <c r="A261" s="367" t="s">
        <v>626</v>
      </c>
      <c r="B261" s="364"/>
      <c r="C261" s="364"/>
      <c r="D261" s="368" t="str">
        <f>+D266</f>
        <v>1-</v>
      </c>
      <c r="E261" s="364"/>
      <c r="F261" s="364"/>
      <c r="G261" s="364"/>
      <c r="H261" s="212">
        <f>SUM(H266:H277)</f>
        <v>0</v>
      </c>
      <c r="I261" s="365"/>
      <c r="J261" s="365"/>
      <c r="K261" s="364"/>
      <c r="L261" s="273">
        <f>+Fettgruppe!N26</f>
        <v>0</v>
      </c>
      <c r="M261" s="366"/>
      <c r="N261" s="366"/>
      <c r="O261" s="364"/>
      <c r="P261" s="366"/>
      <c r="Q261" s="366"/>
      <c r="R261" s="366"/>
      <c r="S261" s="366"/>
      <c r="T261" s="366"/>
      <c r="U261" s="364"/>
      <c r="V261" s="273" t="str">
        <f>+Fettgruppe!X26</f>
        <v/>
      </c>
      <c r="W261" s="369" t="s">
        <v>624</v>
      </c>
      <c r="X261" s="370"/>
      <c r="Y261" s="364"/>
      <c r="Z261" s="250"/>
      <c r="AB261" s="27"/>
      <c r="AC261" s="26"/>
      <c r="AD261" s="251"/>
      <c r="AE261" s="85"/>
      <c r="AI261" s="85"/>
      <c r="BA261" s="263" t="e">
        <f>1+BA259</f>
        <v>#REF!</v>
      </c>
      <c r="BB261" s="26">
        <v>268.9193823216188</v>
      </c>
      <c r="BC261" s="85">
        <f t="shared" ref="BC261:BM261" si="46">+BB261</f>
        <v>268.9193823216188</v>
      </c>
      <c r="BD261" s="85">
        <f t="shared" si="46"/>
        <v>268.9193823216188</v>
      </c>
      <c r="BE261" s="85">
        <f t="shared" si="46"/>
        <v>268.9193823216188</v>
      </c>
      <c r="BF261" s="85">
        <f t="shared" si="46"/>
        <v>268.9193823216188</v>
      </c>
      <c r="BG261" s="85">
        <f t="shared" si="46"/>
        <v>268.9193823216188</v>
      </c>
      <c r="BH261" s="85">
        <f t="shared" si="46"/>
        <v>268.9193823216188</v>
      </c>
      <c r="BI261" s="85">
        <f t="shared" si="46"/>
        <v>268.9193823216188</v>
      </c>
      <c r="BJ261" s="85">
        <f t="shared" si="46"/>
        <v>268.9193823216188</v>
      </c>
      <c r="BK261" s="85">
        <f t="shared" si="46"/>
        <v>268.9193823216188</v>
      </c>
      <c r="BL261" s="85">
        <f t="shared" si="46"/>
        <v>268.9193823216188</v>
      </c>
      <c r="BM261" s="85">
        <f t="shared" si="46"/>
        <v>268.9193823216188</v>
      </c>
    </row>
    <row r="262" spans="1:65" ht="16.5" customHeight="1">
      <c r="A262" s="364"/>
      <c r="B262" s="364"/>
      <c r="C262" s="364"/>
      <c r="D262" s="368"/>
      <c r="E262" s="364"/>
      <c r="F262" s="364"/>
      <c r="G262" s="364"/>
      <c r="H262" s="364"/>
      <c r="I262" s="364"/>
      <c r="J262" s="364"/>
      <c r="K262" s="364"/>
      <c r="L262" s="364"/>
      <c r="M262" s="366"/>
      <c r="N262" s="366"/>
      <c r="O262" s="364"/>
      <c r="P262" s="366"/>
      <c r="Q262" s="366"/>
      <c r="R262" s="366"/>
      <c r="S262" s="366"/>
      <c r="T262" s="366"/>
      <c r="U262" s="364"/>
      <c r="V262" s="364"/>
      <c r="W262" s="366"/>
      <c r="X262" s="370" t="s">
        <v>4</v>
      </c>
      <c r="Y262" s="364"/>
      <c r="Z262" s="250"/>
      <c r="AB262" s="27"/>
      <c r="AC262" s="26"/>
      <c r="AD262" s="251"/>
      <c r="AE262" s="85"/>
      <c r="AI262" s="85"/>
      <c r="BA262" s="263"/>
      <c r="BB262" s="26"/>
    </row>
    <row r="263" spans="1:65" ht="19.8">
      <c r="A263" s="364"/>
      <c r="B263" s="364"/>
      <c r="C263" s="364"/>
      <c r="D263" s="364"/>
      <c r="E263" s="364"/>
      <c r="F263" s="364"/>
      <c r="G263" s="367" t="s">
        <v>4</v>
      </c>
      <c r="H263" s="364"/>
      <c r="I263" s="365"/>
      <c r="J263" s="365"/>
      <c r="K263" s="367" t="s">
        <v>24</v>
      </c>
      <c r="L263" s="365"/>
      <c r="M263" s="366" t="s">
        <v>404</v>
      </c>
      <c r="N263" s="366" t="s">
        <v>404</v>
      </c>
      <c r="O263" s="369" t="s">
        <v>527</v>
      </c>
      <c r="P263" s="366" t="s">
        <v>404</v>
      </c>
      <c r="Q263" s="366" t="s">
        <v>404</v>
      </c>
      <c r="R263" s="366"/>
      <c r="S263" s="366"/>
      <c r="T263" s="369" t="s">
        <v>424</v>
      </c>
      <c r="U263" s="364"/>
      <c r="V263" s="367" t="s">
        <v>479</v>
      </c>
      <c r="W263" s="369" t="s">
        <v>78</v>
      </c>
      <c r="X263" s="370" t="s">
        <v>10</v>
      </c>
      <c r="Y263" s="364"/>
      <c r="Z263" s="250"/>
      <c r="AB263" s="27"/>
      <c r="AC263" s="26"/>
      <c r="AD263" s="251"/>
      <c r="AE263" s="85"/>
      <c r="AI263" s="85"/>
      <c r="BA263" s="263" t="e">
        <f>1+BA261</f>
        <v>#REF!</v>
      </c>
      <c r="BB263" s="26">
        <v>292.46921194322113</v>
      </c>
      <c r="BC263" s="85">
        <f t="shared" ref="BC263:BM265" si="47">+BB263</f>
        <v>292.46921194322113</v>
      </c>
      <c r="BD263" s="85">
        <f t="shared" si="47"/>
        <v>292.46921194322113</v>
      </c>
      <c r="BE263" s="85">
        <f t="shared" si="47"/>
        <v>292.46921194322113</v>
      </c>
      <c r="BF263" s="85">
        <f t="shared" si="47"/>
        <v>292.46921194322113</v>
      </c>
      <c r="BG263" s="85">
        <f t="shared" si="47"/>
        <v>292.46921194322113</v>
      </c>
      <c r="BH263" s="85">
        <f t="shared" si="47"/>
        <v>292.46921194322113</v>
      </c>
      <c r="BI263" s="85">
        <f t="shared" si="47"/>
        <v>292.46921194322113</v>
      </c>
      <c r="BJ263" s="85">
        <f t="shared" si="47"/>
        <v>292.46921194322113</v>
      </c>
      <c r="BK263" s="85">
        <f t="shared" si="47"/>
        <v>292.46921194322113</v>
      </c>
      <c r="BL263" s="85">
        <f t="shared" si="47"/>
        <v>292.46921194322113</v>
      </c>
      <c r="BM263" s="85">
        <f t="shared" si="47"/>
        <v>292.46921194322113</v>
      </c>
    </row>
    <row r="264" spans="1:65" ht="19.8">
      <c r="A264" s="364"/>
      <c r="B264" s="364"/>
      <c r="C264" s="364"/>
      <c r="D264" s="364"/>
      <c r="E264" s="367"/>
      <c r="F264" s="367"/>
      <c r="G264" s="367" t="s">
        <v>477</v>
      </c>
      <c r="H264" s="367" t="s">
        <v>4</v>
      </c>
      <c r="I264" s="370" t="s">
        <v>4</v>
      </c>
      <c r="J264" s="370" t="s">
        <v>1</v>
      </c>
      <c r="K264" s="367" t="s">
        <v>535</v>
      </c>
      <c r="L264" s="370" t="s">
        <v>24</v>
      </c>
      <c r="M264" s="369" t="s">
        <v>569</v>
      </c>
      <c r="N264" s="369" t="s">
        <v>489</v>
      </c>
      <c r="O264" s="369" t="s">
        <v>548</v>
      </c>
      <c r="P264" s="369" t="s">
        <v>491</v>
      </c>
      <c r="Q264" s="369" t="s">
        <v>556</v>
      </c>
      <c r="R264" s="369"/>
      <c r="S264" s="369"/>
      <c r="T264" s="369"/>
      <c r="U264" s="367" t="s">
        <v>415</v>
      </c>
      <c r="V264" s="367" t="s">
        <v>487</v>
      </c>
      <c r="W264" s="369" t="s">
        <v>425</v>
      </c>
      <c r="X264" s="370" t="s">
        <v>71</v>
      </c>
      <c r="Y264" s="364"/>
      <c r="Z264" s="250"/>
      <c r="AB264" s="27"/>
      <c r="AC264" s="26"/>
      <c r="AD264" s="251"/>
      <c r="AE264" s="85"/>
      <c r="AI264" s="85"/>
      <c r="BA264" s="263" t="e">
        <f>1+BA263</f>
        <v>#REF!</v>
      </c>
      <c r="BB264" s="26">
        <v>314.89908376963371</v>
      </c>
      <c r="BC264" s="85">
        <f t="shared" si="47"/>
        <v>314.89908376963371</v>
      </c>
      <c r="BD264" s="85">
        <f t="shared" si="47"/>
        <v>314.89908376963371</v>
      </c>
      <c r="BE264" s="85">
        <f t="shared" si="47"/>
        <v>314.89908376963371</v>
      </c>
      <c r="BF264" s="85">
        <f t="shared" si="47"/>
        <v>314.89908376963371</v>
      </c>
      <c r="BG264" s="85">
        <f t="shared" si="47"/>
        <v>314.89908376963371</v>
      </c>
      <c r="BH264" s="85">
        <f t="shared" si="47"/>
        <v>314.89908376963371</v>
      </c>
      <c r="BI264" s="85">
        <f t="shared" si="47"/>
        <v>314.89908376963371</v>
      </c>
      <c r="BJ264" s="85">
        <f t="shared" si="47"/>
        <v>314.89908376963371</v>
      </c>
      <c r="BK264" s="85">
        <f t="shared" si="47"/>
        <v>314.89908376963371</v>
      </c>
      <c r="BL264" s="85">
        <f t="shared" si="47"/>
        <v>314.89908376963371</v>
      </c>
      <c r="BM264" s="85">
        <f t="shared" si="47"/>
        <v>314.89908376963371</v>
      </c>
    </row>
    <row r="265" spans="1:65" ht="19.8">
      <c r="A265" s="364"/>
      <c r="B265" s="364"/>
      <c r="C265" s="367" t="s">
        <v>0</v>
      </c>
      <c r="D265" s="367"/>
      <c r="E265" s="367" t="s">
        <v>87</v>
      </c>
      <c r="F265" s="367"/>
      <c r="G265" s="371" t="s">
        <v>478</v>
      </c>
      <c r="H265" s="371" t="s">
        <v>10</v>
      </c>
      <c r="I265" s="372" t="s">
        <v>404</v>
      </c>
      <c r="J265" s="372" t="s">
        <v>404</v>
      </c>
      <c r="K265" s="371" t="s">
        <v>536</v>
      </c>
      <c r="L265" s="372" t="s">
        <v>45</v>
      </c>
      <c r="M265" s="373" t="s">
        <v>546</v>
      </c>
      <c r="N265" s="373" t="s">
        <v>441</v>
      </c>
      <c r="O265" s="373" t="s">
        <v>485</v>
      </c>
      <c r="P265" s="373" t="s">
        <v>472</v>
      </c>
      <c r="Q265" s="373" t="s">
        <v>525</v>
      </c>
      <c r="R265" s="373"/>
      <c r="S265" s="373"/>
      <c r="T265" s="373" t="s">
        <v>1</v>
      </c>
      <c r="U265" s="371" t="s">
        <v>416</v>
      </c>
      <c r="V265" s="371" t="s">
        <v>488</v>
      </c>
      <c r="W265" s="373" t="s">
        <v>426</v>
      </c>
      <c r="X265" s="372" t="s">
        <v>551</v>
      </c>
      <c r="Y265" s="364"/>
      <c r="Z265" s="250"/>
      <c r="AB265" s="27"/>
      <c r="AC265" s="26"/>
      <c r="AD265" s="251"/>
      <c r="AE265" s="85"/>
      <c r="AI265" s="85"/>
      <c r="BA265" s="263" t="e">
        <f>1+BA264</f>
        <v>#REF!</v>
      </c>
      <c r="BB265" s="26">
        <v>325.0188034188032</v>
      </c>
      <c r="BC265" s="85">
        <f t="shared" si="47"/>
        <v>325.0188034188032</v>
      </c>
      <c r="BD265" s="85">
        <f t="shared" si="47"/>
        <v>325.0188034188032</v>
      </c>
      <c r="BE265" s="85">
        <f t="shared" si="47"/>
        <v>325.0188034188032</v>
      </c>
      <c r="BF265" s="85">
        <f t="shared" si="47"/>
        <v>325.0188034188032</v>
      </c>
      <c r="BG265" s="85">
        <f t="shared" si="47"/>
        <v>325.0188034188032</v>
      </c>
      <c r="BH265" s="85">
        <f t="shared" si="47"/>
        <v>325.0188034188032</v>
      </c>
      <c r="BI265" s="85">
        <f t="shared" si="47"/>
        <v>325.0188034188032</v>
      </c>
      <c r="BJ265" s="85">
        <f t="shared" si="47"/>
        <v>325.0188034188032</v>
      </c>
      <c r="BK265" s="85">
        <f t="shared" si="47"/>
        <v>325.0188034188032</v>
      </c>
      <c r="BL265" s="85">
        <f t="shared" si="47"/>
        <v>325.0188034188032</v>
      </c>
      <c r="BM265" s="85">
        <f t="shared" si="47"/>
        <v>325.0188034188032</v>
      </c>
    </row>
    <row r="266" spans="1:65">
      <c r="A266" s="364"/>
      <c r="B266" s="364">
        <f>+'Ark1'!C1122</f>
        <v>2023</v>
      </c>
      <c r="C266" s="267">
        <f>+'Ark1'!M1122</f>
        <v>1</v>
      </c>
      <c r="D266" s="267" t="s">
        <v>93</v>
      </c>
      <c r="E266" s="267">
        <f>+'Ark1'!D1122</f>
        <v>1</v>
      </c>
      <c r="F266" s="267" t="s">
        <v>580</v>
      </c>
      <c r="G266" s="267" t="str">
        <f>+IF(H266=0,"",'Ark1'!Q1122)</f>
        <v/>
      </c>
      <c r="H266" s="267">
        <f>+'Ark1'!R1122</f>
        <v>0</v>
      </c>
      <c r="I266" s="268" t="str">
        <f>+IF(H266=0,"",'Ark1'!AE1122)</f>
        <v/>
      </c>
      <c r="J266" s="268" t="str">
        <f>+IF(H266=0,"",'Ark1'!AF1122)</f>
        <v/>
      </c>
      <c r="K266" s="269" t="str">
        <f>+IF(H266=0,"",'Ark1'!S1122)</f>
        <v/>
      </c>
      <c r="L266" s="268" t="str">
        <f>+IF(H266=0,"",'Ark1'!U1122)</f>
        <v/>
      </c>
      <c r="M266" s="270" t="str">
        <f>+IF(H266=0,"",'Ark1'!W1122)</f>
        <v/>
      </c>
      <c r="N266" s="270" t="str">
        <f>+IF(H266=0,"",'Ark1'!X1122)</f>
        <v/>
      </c>
      <c r="O266" s="270" t="str">
        <f>+IF(H266=0,"",'Ark1'!AG1122)</f>
        <v/>
      </c>
      <c r="P266" s="270" t="str">
        <f>+IF(H266=0,"",'Ark1'!AH1122)</f>
        <v/>
      </c>
      <c r="Q266" s="270" t="str">
        <f>+IF(H266=0,"",'Ark1'!AI1122)</f>
        <v/>
      </c>
      <c r="R266" s="270"/>
      <c r="S266" s="270"/>
      <c r="T266" s="270" t="str">
        <f>+IF(H266=0,"",'Ark1'!Y1122)</f>
        <v/>
      </c>
      <c r="U266" s="269" t="str">
        <f>+IF(H266=0,"",'Ark1'!Z1122)</f>
        <v/>
      </c>
      <c r="V266" s="270" t="str">
        <f t="shared" ref="V266:V277" si="48">+IF(H266=0,"",1000*L266/O266)</f>
        <v/>
      </c>
      <c r="W266" s="270" t="str">
        <f t="shared" ref="W266:W277" si="49">+IF(H266=0,"",L266/C266)</f>
        <v/>
      </c>
      <c r="X266" s="268" t="str">
        <f t="shared" ref="X266:X277" si="50">+IF(H266=0,"",H266/G266)</f>
        <v/>
      </c>
      <c r="Y266" s="364"/>
      <c r="AB266" s="27"/>
      <c r="AC266" s="26"/>
      <c r="AF266" s="26"/>
      <c r="AG266" s="26"/>
      <c r="AH266" s="26"/>
      <c r="AJ266" s="26"/>
      <c r="AK266" s="271"/>
      <c r="AL266" s="26"/>
      <c r="AM266" s="26"/>
    </row>
    <row r="267" spans="1:65">
      <c r="A267" s="364"/>
      <c r="B267" s="364">
        <f>+'Ark1'!C1123</f>
        <v>2023</v>
      </c>
      <c r="C267" s="267">
        <f>+'Ark1'!M1123</f>
        <v>1</v>
      </c>
      <c r="D267" s="267" t="s">
        <v>93</v>
      </c>
      <c r="E267" s="267">
        <f>+'Ark1'!D1123</f>
        <v>2</v>
      </c>
      <c r="F267" s="267" t="s">
        <v>581</v>
      </c>
      <c r="G267" s="267" t="str">
        <f>+IF(H267=0,"",'Ark1'!Q1123)</f>
        <v/>
      </c>
      <c r="H267" s="267">
        <f>+'Ark1'!R1123</f>
        <v>0</v>
      </c>
      <c r="I267" s="268" t="str">
        <f>+IF(H267=0,"",'Ark1'!AE1123)</f>
        <v/>
      </c>
      <c r="J267" s="268" t="str">
        <f>+IF(H267=0,"",'Ark1'!AF1123)</f>
        <v/>
      </c>
      <c r="K267" s="269" t="str">
        <f>+IF(H267=0,"",'Ark1'!S1123)</f>
        <v/>
      </c>
      <c r="L267" s="268" t="str">
        <f>+IF(H267=0,"",'Ark1'!U1123)</f>
        <v/>
      </c>
      <c r="M267" s="270" t="str">
        <f>+IF(H267=0,"",'Ark1'!W1123)</f>
        <v/>
      </c>
      <c r="N267" s="270" t="str">
        <f>+IF(H267=0,"",'Ark1'!X1123)</f>
        <v/>
      </c>
      <c r="O267" s="270" t="str">
        <f>+IF(H267=0,"",'Ark1'!AG1123)</f>
        <v/>
      </c>
      <c r="P267" s="270" t="str">
        <f>+IF(H267=0,"",'Ark1'!AH1123)</f>
        <v/>
      </c>
      <c r="Q267" s="270" t="str">
        <f>+IF(H267=0,"",'Ark1'!AI1123)</f>
        <v/>
      </c>
      <c r="R267" s="270"/>
      <c r="S267" s="270"/>
      <c r="T267" s="270" t="str">
        <f>+IF(H267=0,"",'Ark1'!Y1123)</f>
        <v/>
      </c>
      <c r="U267" s="269" t="str">
        <f>+IF(H267=0,"",'Ark1'!Z1123)</f>
        <v/>
      </c>
      <c r="V267" s="270" t="str">
        <f t="shared" si="48"/>
        <v/>
      </c>
      <c r="W267" s="270" t="str">
        <f t="shared" si="49"/>
        <v/>
      </c>
      <c r="X267" s="268" t="str">
        <f t="shared" si="50"/>
        <v/>
      </c>
      <c r="Y267" s="364"/>
      <c r="AB267" s="27"/>
      <c r="AC267" s="26"/>
      <c r="AF267" s="26"/>
      <c r="AG267" s="26"/>
      <c r="AH267" s="26"/>
      <c r="AJ267" s="26"/>
      <c r="AK267" s="271"/>
      <c r="AL267" s="26"/>
      <c r="AM267" s="26"/>
    </row>
    <row r="268" spans="1:65">
      <c r="A268" s="364"/>
      <c r="B268" s="364">
        <f>+'Ark1'!C1124</f>
        <v>2023</v>
      </c>
      <c r="C268" s="267">
        <f>+'Ark1'!M1124</f>
        <v>1</v>
      </c>
      <c r="D268" s="267" t="s">
        <v>93</v>
      </c>
      <c r="E268" s="267">
        <f>+'Ark1'!D1124</f>
        <v>3</v>
      </c>
      <c r="F268" s="267" t="s">
        <v>582</v>
      </c>
      <c r="G268" s="267" t="str">
        <f>+IF(H268=0,"",'Ark1'!Q1124)</f>
        <v/>
      </c>
      <c r="H268" s="267">
        <f>+'Ark1'!R1124</f>
        <v>0</v>
      </c>
      <c r="I268" s="268" t="str">
        <f>+IF(H268=0,"",'Ark1'!AE1124)</f>
        <v/>
      </c>
      <c r="J268" s="268" t="str">
        <f>+IF(H268=0,"",'Ark1'!AF1124)</f>
        <v/>
      </c>
      <c r="K268" s="269" t="str">
        <f>+IF(H268=0,"",'Ark1'!S1124)</f>
        <v/>
      </c>
      <c r="L268" s="268" t="str">
        <f>+IF(H268=0,"",'Ark1'!U1124)</f>
        <v/>
      </c>
      <c r="M268" s="270" t="str">
        <f>+IF(H268=0,"",'Ark1'!W1124)</f>
        <v/>
      </c>
      <c r="N268" s="270" t="str">
        <f>+IF(H268=0,"",'Ark1'!X1124)</f>
        <v/>
      </c>
      <c r="O268" s="270" t="str">
        <f>+IF(H268=0,"",'Ark1'!AG1124)</f>
        <v/>
      </c>
      <c r="P268" s="270" t="str">
        <f>+IF(H268=0,"",'Ark1'!AH1124)</f>
        <v/>
      </c>
      <c r="Q268" s="270" t="str">
        <f>+IF(H268=0,"",'Ark1'!AI1124)</f>
        <v/>
      </c>
      <c r="R268" s="270"/>
      <c r="S268" s="270"/>
      <c r="T268" s="270" t="str">
        <f>+IF(H268=0,"",'Ark1'!Y1124)</f>
        <v/>
      </c>
      <c r="U268" s="269" t="str">
        <f>+IF(H268=0,"",'Ark1'!Z1124)</f>
        <v/>
      </c>
      <c r="V268" s="270" t="str">
        <f t="shared" si="48"/>
        <v/>
      </c>
      <c r="W268" s="270" t="str">
        <f t="shared" si="49"/>
        <v/>
      </c>
      <c r="X268" s="268" t="str">
        <f t="shared" si="50"/>
        <v/>
      </c>
      <c r="Y268" s="364"/>
      <c r="AB268" s="27"/>
      <c r="AC268" s="26"/>
      <c r="AF268" s="26"/>
      <c r="AG268" s="26"/>
      <c r="AH268" s="26"/>
      <c r="AJ268" s="26"/>
      <c r="AK268" s="271"/>
      <c r="AL268" s="26"/>
      <c r="AM268" s="26"/>
    </row>
    <row r="269" spans="1:65">
      <c r="A269" s="364"/>
      <c r="B269" s="364">
        <f>+'Ark1'!C1125</f>
        <v>2023</v>
      </c>
      <c r="C269" s="267">
        <f>+'Ark1'!M1125</f>
        <v>1</v>
      </c>
      <c r="D269" s="267" t="s">
        <v>93</v>
      </c>
      <c r="E269" s="267">
        <f>+'Ark1'!D1125</f>
        <v>4</v>
      </c>
      <c r="F269" s="267" t="s">
        <v>583</v>
      </c>
      <c r="G269" s="267" t="str">
        <f>+IF(H269=0,"",'Ark1'!Q1125)</f>
        <v/>
      </c>
      <c r="H269" s="267">
        <f>+'Ark1'!R1125</f>
        <v>0</v>
      </c>
      <c r="I269" s="268" t="str">
        <f>+IF(H269=0,"",'Ark1'!AE1125)</f>
        <v/>
      </c>
      <c r="J269" s="268" t="str">
        <f>+IF(H269=0,"",'Ark1'!AF1125)</f>
        <v/>
      </c>
      <c r="K269" s="269" t="str">
        <f>+IF(H269=0,"",'Ark1'!S1125)</f>
        <v/>
      </c>
      <c r="L269" s="268" t="str">
        <f>+IF(H269=0,"",'Ark1'!U1125)</f>
        <v/>
      </c>
      <c r="M269" s="270" t="str">
        <f>+IF(H269=0,"",'Ark1'!W1125)</f>
        <v/>
      </c>
      <c r="N269" s="270" t="str">
        <f>+IF(H269=0,"",'Ark1'!X1125)</f>
        <v/>
      </c>
      <c r="O269" s="270" t="str">
        <f>+IF(H269=0,"",'Ark1'!AG1125)</f>
        <v/>
      </c>
      <c r="P269" s="270" t="str">
        <f>+IF(H269=0,"",'Ark1'!AH1125)</f>
        <v/>
      </c>
      <c r="Q269" s="270" t="str">
        <f>+IF(H269=0,"",'Ark1'!AI1125)</f>
        <v/>
      </c>
      <c r="R269" s="270"/>
      <c r="S269" s="270"/>
      <c r="T269" s="270" t="str">
        <f>+IF(H269=0,"",'Ark1'!Y1125)</f>
        <v/>
      </c>
      <c r="U269" s="269" t="str">
        <f>+IF(H269=0,"",'Ark1'!Z1125)</f>
        <v/>
      </c>
      <c r="V269" s="270" t="str">
        <f t="shared" si="48"/>
        <v/>
      </c>
      <c r="W269" s="270" t="str">
        <f t="shared" si="49"/>
        <v/>
      </c>
      <c r="X269" s="268" t="str">
        <f t="shared" si="50"/>
        <v/>
      </c>
      <c r="Y269" s="364"/>
      <c r="AB269" s="27"/>
      <c r="AC269" s="26"/>
      <c r="AF269" s="26"/>
      <c r="AG269" s="26"/>
      <c r="AH269" s="26"/>
      <c r="AJ269" s="26"/>
      <c r="AK269" s="271"/>
      <c r="AL269" s="26"/>
      <c r="AM269" s="26"/>
    </row>
    <row r="270" spans="1:65">
      <c r="A270" s="364"/>
      <c r="B270" s="364">
        <f>+'Ark1'!C1126</f>
        <v>2023</v>
      </c>
      <c r="C270" s="267">
        <f>+'Ark1'!M1126</f>
        <v>1</v>
      </c>
      <c r="D270" s="267" t="s">
        <v>93</v>
      </c>
      <c r="E270" s="267">
        <f>+'Ark1'!D1126</f>
        <v>5</v>
      </c>
      <c r="F270" s="267" t="s">
        <v>444</v>
      </c>
      <c r="G270" s="267" t="str">
        <f>+IF(H270=0,"",'Ark1'!Q1126)</f>
        <v/>
      </c>
      <c r="H270" s="267">
        <f>+'Ark1'!R1126</f>
        <v>0</v>
      </c>
      <c r="I270" s="268" t="str">
        <f>+IF(H270=0,"",'Ark1'!AE1126)</f>
        <v/>
      </c>
      <c r="J270" s="268" t="str">
        <f>+IF(H270=0,"",'Ark1'!AF1126)</f>
        <v/>
      </c>
      <c r="K270" s="269" t="str">
        <f>+IF(H270=0,"",'Ark1'!S1126)</f>
        <v/>
      </c>
      <c r="L270" s="268" t="str">
        <f>+IF(H270=0,"",'Ark1'!U1126)</f>
        <v/>
      </c>
      <c r="M270" s="270" t="str">
        <f>+IF(H270=0,"",'Ark1'!W1126)</f>
        <v/>
      </c>
      <c r="N270" s="270" t="str">
        <f>+IF(H270=0,"",'Ark1'!X1126)</f>
        <v/>
      </c>
      <c r="O270" s="270" t="str">
        <f>+IF(H270=0,"",'Ark1'!AG1126)</f>
        <v/>
      </c>
      <c r="P270" s="270" t="str">
        <f>+IF(H270=0,"",'Ark1'!AH1126)</f>
        <v/>
      </c>
      <c r="Q270" s="270" t="str">
        <f>+IF(H270=0,"",'Ark1'!AI1126)</f>
        <v/>
      </c>
      <c r="R270" s="270"/>
      <c r="S270" s="270"/>
      <c r="T270" s="270" t="str">
        <f>+IF(H270=0,"",'Ark1'!Y1126)</f>
        <v/>
      </c>
      <c r="U270" s="269" t="str">
        <f>+IF(H270=0,"",'Ark1'!Z1126)</f>
        <v/>
      </c>
      <c r="V270" s="270" t="str">
        <f t="shared" si="48"/>
        <v/>
      </c>
      <c r="W270" s="270" t="str">
        <f t="shared" si="49"/>
        <v/>
      </c>
      <c r="X270" s="268" t="str">
        <f t="shared" si="50"/>
        <v/>
      </c>
      <c r="Y270" s="364"/>
      <c r="AB270" s="27"/>
      <c r="AC270" s="26"/>
      <c r="AF270" s="26"/>
      <c r="AG270" s="26"/>
      <c r="AH270" s="26"/>
      <c r="AJ270" s="26"/>
      <c r="AK270" s="271"/>
      <c r="AL270" s="26"/>
      <c r="AM270" s="26"/>
    </row>
    <row r="271" spans="1:65">
      <c r="A271" s="364"/>
      <c r="B271" s="364">
        <f>+'Ark1'!C1127</f>
        <v>2023</v>
      </c>
      <c r="C271" s="267">
        <f>+'Ark1'!M1127</f>
        <v>1</v>
      </c>
      <c r="D271" s="267" t="s">
        <v>93</v>
      </c>
      <c r="E271" s="267">
        <f>+'Ark1'!D1127</f>
        <v>6</v>
      </c>
      <c r="F271" s="267" t="s">
        <v>584</v>
      </c>
      <c r="G271" s="267" t="str">
        <f>+IF(H271=0,"",'Ark1'!Q1127)</f>
        <v/>
      </c>
      <c r="H271" s="267">
        <f>+'Ark1'!R1127</f>
        <v>0</v>
      </c>
      <c r="I271" s="268" t="str">
        <f>+IF(H271=0,"",'Ark1'!AE1127)</f>
        <v/>
      </c>
      <c r="J271" s="268" t="str">
        <f>+IF(H271=0,"",'Ark1'!AF1127)</f>
        <v/>
      </c>
      <c r="K271" s="269" t="str">
        <f>+IF(H271=0,"",'Ark1'!S1127)</f>
        <v/>
      </c>
      <c r="L271" s="268" t="str">
        <f>+IF(H271=0,"",'Ark1'!U1127)</f>
        <v/>
      </c>
      <c r="M271" s="270" t="str">
        <f>+IF(H271=0,"",'Ark1'!W1127)</f>
        <v/>
      </c>
      <c r="N271" s="270" t="str">
        <f>+IF(H271=0,"",'Ark1'!X1127)</f>
        <v/>
      </c>
      <c r="O271" s="270" t="str">
        <f>+IF(H271=0,"",'Ark1'!AG1127)</f>
        <v/>
      </c>
      <c r="P271" s="270" t="str">
        <f>+IF(H271=0,"",'Ark1'!AH1127)</f>
        <v/>
      </c>
      <c r="Q271" s="270" t="str">
        <f>+IF(H271=0,"",'Ark1'!AI1127)</f>
        <v/>
      </c>
      <c r="R271" s="270"/>
      <c r="S271" s="270"/>
      <c r="T271" s="270" t="str">
        <f>+IF(H271=0,"",'Ark1'!Y1127)</f>
        <v/>
      </c>
      <c r="U271" s="269" t="str">
        <f>+IF(H271=0,"",'Ark1'!Z1127)</f>
        <v/>
      </c>
      <c r="V271" s="270" t="str">
        <f t="shared" si="48"/>
        <v/>
      </c>
      <c r="W271" s="270" t="str">
        <f t="shared" si="49"/>
        <v/>
      </c>
      <c r="X271" s="268" t="str">
        <f t="shared" si="50"/>
        <v/>
      </c>
      <c r="Y271" s="364"/>
      <c r="AB271" s="27"/>
      <c r="AC271" s="26"/>
      <c r="AF271" s="26"/>
      <c r="AG271" s="26"/>
      <c r="AH271" s="26"/>
      <c r="AJ271" s="26"/>
      <c r="AK271" s="271"/>
      <c r="AL271" s="26"/>
      <c r="AM271" s="26"/>
    </row>
    <row r="272" spans="1:65">
      <c r="A272" s="364"/>
      <c r="B272" s="364">
        <f>+'Ark1'!C1128</f>
        <v>2023</v>
      </c>
      <c r="C272" s="267">
        <f>+'Ark1'!M1128</f>
        <v>1</v>
      </c>
      <c r="D272" s="267" t="s">
        <v>93</v>
      </c>
      <c r="E272" s="267">
        <f>+'Ark1'!D1128</f>
        <v>7</v>
      </c>
      <c r="F272" s="267" t="s">
        <v>585</v>
      </c>
      <c r="G272" s="267" t="str">
        <f>+IF(H272=0,"",'Ark1'!Q1128)</f>
        <v/>
      </c>
      <c r="H272" s="267">
        <f>+'Ark1'!R1128</f>
        <v>0</v>
      </c>
      <c r="I272" s="268" t="str">
        <f>+IF(H272=0,"",'Ark1'!AE1128)</f>
        <v/>
      </c>
      <c r="J272" s="268" t="str">
        <f>+IF(H272=0,"",'Ark1'!AF1128)</f>
        <v/>
      </c>
      <c r="K272" s="269" t="str">
        <f>+IF(H272=0,"",'Ark1'!S1128)</f>
        <v/>
      </c>
      <c r="L272" s="268" t="str">
        <f>+IF(H272=0,"",'Ark1'!U1128)</f>
        <v/>
      </c>
      <c r="M272" s="270" t="str">
        <f>+IF(H272=0,"",'Ark1'!W1128)</f>
        <v/>
      </c>
      <c r="N272" s="270" t="str">
        <f>+IF(H272=0,"",'Ark1'!X1128)</f>
        <v/>
      </c>
      <c r="O272" s="270" t="str">
        <f>+IF(H272=0,"",'Ark1'!AG1128)</f>
        <v/>
      </c>
      <c r="P272" s="270" t="str">
        <f>+IF(H272=0,"",'Ark1'!AH1128)</f>
        <v/>
      </c>
      <c r="Q272" s="270" t="str">
        <f>+IF(H272=0,"",'Ark1'!AI1128)</f>
        <v/>
      </c>
      <c r="R272" s="270"/>
      <c r="S272" s="270"/>
      <c r="T272" s="270" t="str">
        <f>+IF(H272=0,"",'Ark1'!Y1128)</f>
        <v/>
      </c>
      <c r="U272" s="269" t="str">
        <f>+IF(H272=0,"",'Ark1'!Z1128)</f>
        <v/>
      </c>
      <c r="V272" s="270" t="str">
        <f t="shared" si="48"/>
        <v/>
      </c>
      <c r="W272" s="270" t="str">
        <f t="shared" si="49"/>
        <v/>
      </c>
      <c r="X272" s="268" t="str">
        <f t="shared" si="50"/>
        <v/>
      </c>
      <c r="Y272" s="364"/>
      <c r="AB272" s="27"/>
      <c r="AC272" s="26"/>
      <c r="AF272" s="26"/>
      <c r="AG272" s="26"/>
      <c r="AH272" s="26"/>
      <c r="AJ272" s="26"/>
      <c r="AK272" s="271"/>
      <c r="AL272" s="26"/>
      <c r="AM272" s="26"/>
    </row>
    <row r="273" spans="1:65">
      <c r="A273" s="364"/>
      <c r="B273" s="364">
        <f>+'Ark1'!C1129</f>
        <v>2023</v>
      </c>
      <c r="C273" s="267">
        <f>+'Ark1'!M1129</f>
        <v>1</v>
      </c>
      <c r="D273" s="267" t="s">
        <v>93</v>
      </c>
      <c r="E273" s="267">
        <f>+'Ark1'!D1129</f>
        <v>8</v>
      </c>
      <c r="F273" s="267" t="s">
        <v>586</v>
      </c>
      <c r="G273" s="267" t="str">
        <f>+IF(H273=0,"",'Ark1'!Q1129)</f>
        <v/>
      </c>
      <c r="H273" s="267">
        <f>+'Ark1'!R1129</f>
        <v>0</v>
      </c>
      <c r="I273" s="268" t="str">
        <f>+IF(H273=0,"",'Ark1'!AE1129)</f>
        <v/>
      </c>
      <c r="J273" s="268" t="str">
        <f>+IF(H273=0,"",'Ark1'!AF1129)</f>
        <v/>
      </c>
      <c r="K273" s="269" t="str">
        <f>+IF(H273=0,"",'Ark1'!S1129)</f>
        <v/>
      </c>
      <c r="L273" s="268" t="str">
        <f>+IF(H273=0,"",'Ark1'!U1129)</f>
        <v/>
      </c>
      <c r="M273" s="270" t="str">
        <f>+IF(H273=0,"",'Ark1'!W1129)</f>
        <v/>
      </c>
      <c r="N273" s="270" t="str">
        <f>+IF(H273=0,"",'Ark1'!X1129)</f>
        <v/>
      </c>
      <c r="O273" s="270" t="str">
        <f>+IF(H273=0,"",'Ark1'!AG1129)</f>
        <v/>
      </c>
      <c r="P273" s="270" t="str">
        <f>+IF(H273=0,"",'Ark1'!AH1129)</f>
        <v/>
      </c>
      <c r="Q273" s="270" t="str">
        <f>+IF(H273=0,"",'Ark1'!AI1129)</f>
        <v/>
      </c>
      <c r="R273" s="270"/>
      <c r="S273" s="270"/>
      <c r="T273" s="270" t="str">
        <f>+IF(H273=0,"",'Ark1'!Y1129)</f>
        <v/>
      </c>
      <c r="U273" s="269" t="str">
        <f>+IF(H273=0,"",'Ark1'!Z1129)</f>
        <v/>
      </c>
      <c r="V273" s="270" t="str">
        <f t="shared" si="48"/>
        <v/>
      </c>
      <c r="W273" s="270" t="str">
        <f t="shared" si="49"/>
        <v/>
      </c>
      <c r="X273" s="268" t="str">
        <f t="shared" si="50"/>
        <v/>
      </c>
      <c r="Y273" s="364"/>
      <c r="AB273" s="27"/>
      <c r="AC273" s="26"/>
      <c r="AF273" s="26"/>
      <c r="AG273" s="26"/>
      <c r="AH273" s="26"/>
      <c r="AJ273" s="26"/>
      <c r="AK273" s="271"/>
      <c r="AL273" s="26"/>
      <c r="AM273" s="26"/>
    </row>
    <row r="274" spans="1:65">
      <c r="A274" s="364"/>
      <c r="B274" s="364">
        <f>+'Ark1'!C1130</f>
        <v>2023</v>
      </c>
      <c r="C274" s="267">
        <f>+'Ark1'!M1130</f>
        <v>1</v>
      </c>
      <c r="D274" s="267" t="s">
        <v>93</v>
      </c>
      <c r="E274" s="267">
        <f>+'Ark1'!D1130</f>
        <v>9</v>
      </c>
      <c r="F274" s="267" t="s">
        <v>587</v>
      </c>
      <c r="G274" s="267" t="str">
        <f>+IF(H274=0,"",'Ark1'!Q1130)</f>
        <v/>
      </c>
      <c r="H274" s="267">
        <f>+'Ark1'!R1130</f>
        <v>0</v>
      </c>
      <c r="I274" s="268" t="str">
        <f>+IF(H274=0,"",'Ark1'!AE1130)</f>
        <v/>
      </c>
      <c r="J274" s="268" t="str">
        <f>+IF(H274=0,"",'Ark1'!AF1130)</f>
        <v/>
      </c>
      <c r="K274" s="269" t="str">
        <f>+IF(H274=0,"",'Ark1'!S1130)</f>
        <v/>
      </c>
      <c r="L274" s="268" t="str">
        <f>+IF(H274=0,"",'Ark1'!U1130)</f>
        <v/>
      </c>
      <c r="M274" s="270" t="str">
        <f>+IF(H274=0,"",'Ark1'!W1130)</f>
        <v/>
      </c>
      <c r="N274" s="270" t="str">
        <f>+IF(H274=0,"",'Ark1'!X1130)</f>
        <v/>
      </c>
      <c r="O274" s="270" t="str">
        <f>+IF(H274=0,"",'Ark1'!AG1130)</f>
        <v/>
      </c>
      <c r="P274" s="270" t="str">
        <f>+IF(H274=0,"",'Ark1'!AH1130)</f>
        <v/>
      </c>
      <c r="Q274" s="270" t="str">
        <f>+IF(H274=0,"",'Ark1'!AI1130)</f>
        <v/>
      </c>
      <c r="R274" s="270"/>
      <c r="S274" s="270"/>
      <c r="T274" s="270" t="str">
        <f>+IF(H274=0,"",'Ark1'!Y1130)</f>
        <v/>
      </c>
      <c r="U274" s="269" t="str">
        <f>+IF(H274=0,"",'Ark1'!Z1130)</f>
        <v/>
      </c>
      <c r="V274" s="270" t="str">
        <f t="shared" si="48"/>
        <v/>
      </c>
      <c r="W274" s="270" t="str">
        <f t="shared" si="49"/>
        <v/>
      </c>
      <c r="X274" s="268" t="str">
        <f t="shared" si="50"/>
        <v/>
      </c>
      <c r="Y274" s="364"/>
      <c r="AB274" s="27"/>
      <c r="AC274" s="26"/>
      <c r="AF274" s="26"/>
      <c r="AG274" s="26"/>
      <c r="AH274" s="26"/>
      <c r="AJ274" s="26"/>
      <c r="AK274" s="271"/>
      <c r="AL274" s="26"/>
      <c r="AM274" s="26"/>
    </row>
    <row r="275" spans="1:65">
      <c r="A275" s="364"/>
      <c r="B275" s="364">
        <f>+'Ark1'!C1131</f>
        <v>2023</v>
      </c>
      <c r="C275" s="267">
        <f>+'Ark1'!M1131</f>
        <v>1</v>
      </c>
      <c r="D275" s="267" t="s">
        <v>93</v>
      </c>
      <c r="E275" s="267">
        <f>+'Ark1'!D1131</f>
        <v>10</v>
      </c>
      <c r="F275" s="267" t="s">
        <v>588</v>
      </c>
      <c r="G275" s="267" t="str">
        <f>+IF(H275=0,"",'Ark1'!Q1131)</f>
        <v/>
      </c>
      <c r="H275" s="267">
        <f>+'Ark1'!R1131</f>
        <v>0</v>
      </c>
      <c r="I275" s="268" t="str">
        <f>+IF(H275=0,"",'Ark1'!AE1131)</f>
        <v/>
      </c>
      <c r="J275" s="268" t="str">
        <f>+IF(H275=0,"",'Ark1'!AF1131)</f>
        <v/>
      </c>
      <c r="K275" s="269" t="str">
        <f>+IF(H275=0,"",'Ark1'!S1131)</f>
        <v/>
      </c>
      <c r="L275" s="268" t="str">
        <f>+IF(H275=0,"",'Ark1'!U1131)</f>
        <v/>
      </c>
      <c r="M275" s="270" t="str">
        <f>+IF(H275=0,"",'Ark1'!W1131)</f>
        <v/>
      </c>
      <c r="N275" s="270" t="str">
        <f>+IF(H275=0,"",'Ark1'!X1131)</f>
        <v/>
      </c>
      <c r="O275" s="270" t="str">
        <f>+IF(H275=0,"",'Ark1'!AG1131)</f>
        <v/>
      </c>
      <c r="P275" s="270" t="str">
        <f>+IF(H275=0,"",'Ark1'!AH1131)</f>
        <v/>
      </c>
      <c r="Q275" s="270" t="str">
        <f>+IF(H275=0,"",'Ark1'!AI1131)</f>
        <v/>
      </c>
      <c r="R275" s="270"/>
      <c r="S275" s="270"/>
      <c r="T275" s="270" t="str">
        <f>+IF(H275=0,"",'Ark1'!Y1131)</f>
        <v/>
      </c>
      <c r="U275" s="269" t="str">
        <f>+IF(H275=0,"",'Ark1'!Z1131)</f>
        <v/>
      </c>
      <c r="V275" s="270" t="str">
        <f t="shared" si="48"/>
        <v/>
      </c>
      <c r="W275" s="270" t="str">
        <f t="shared" si="49"/>
        <v/>
      </c>
      <c r="X275" s="268" t="str">
        <f t="shared" si="50"/>
        <v/>
      </c>
      <c r="Y275" s="364"/>
      <c r="AB275" s="27"/>
      <c r="AC275" s="26"/>
      <c r="AF275" s="26"/>
      <c r="AG275" s="26"/>
      <c r="AH275" s="26"/>
      <c r="AJ275" s="26"/>
      <c r="AK275" s="271"/>
      <c r="AL275" s="26"/>
      <c r="AM275" s="26"/>
    </row>
    <row r="276" spans="1:65">
      <c r="A276" s="364"/>
      <c r="B276" s="364">
        <f>+'Ark1'!C1132</f>
        <v>2023</v>
      </c>
      <c r="C276" s="267">
        <f>+'Ark1'!M1132</f>
        <v>1</v>
      </c>
      <c r="D276" s="267" t="s">
        <v>93</v>
      </c>
      <c r="E276" s="267">
        <f>+'Ark1'!D1132</f>
        <v>11</v>
      </c>
      <c r="F276" s="267" t="s">
        <v>589</v>
      </c>
      <c r="G276" s="267" t="str">
        <f>+IF(H276=0,"",'Ark1'!Q1132)</f>
        <v/>
      </c>
      <c r="H276" s="267">
        <f>+'Ark1'!R1132</f>
        <v>0</v>
      </c>
      <c r="I276" s="268" t="str">
        <f>+IF(H276=0,"",'Ark1'!AE1132)</f>
        <v/>
      </c>
      <c r="J276" s="268" t="str">
        <f>+IF(H276=0,"",'Ark1'!AF1132)</f>
        <v/>
      </c>
      <c r="K276" s="269" t="str">
        <f>+IF(H276=0,"",'Ark1'!S1132)</f>
        <v/>
      </c>
      <c r="L276" s="268" t="str">
        <f>+IF(H276=0,"",'Ark1'!U1132)</f>
        <v/>
      </c>
      <c r="M276" s="270" t="str">
        <f>+IF(H276=0,"",'Ark1'!W1132)</f>
        <v/>
      </c>
      <c r="N276" s="270" t="str">
        <f>+IF(H276=0,"",'Ark1'!X1132)</f>
        <v/>
      </c>
      <c r="O276" s="270" t="str">
        <f>+IF(H276=0,"",'Ark1'!AG1132)</f>
        <v/>
      </c>
      <c r="P276" s="270" t="str">
        <f>+IF(H276=0,"",'Ark1'!AH1132)</f>
        <v/>
      </c>
      <c r="Q276" s="270" t="str">
        <f>+IF(H276=0,"",'Ark1'!AI1132)</f>
        <v/>
      </c>
      <c r="R276" s="270"/>
      <c r="S276" s="270"/>
      <c r="T276" s="270" t="str">
        <f>+IF(H276=0,"",'Ark1'!Y1132)</f>
        <v/>
      </c>
      <c r="U276" s="269" t="str">
        <f>+IF(H276=0,"",'Ark1'!Z1132)</f>
        <v/>
      </c>
      <c r="V276" s="270" t="str">
        <f t="shared" si="48"/>
        <v/>
      </c>
      <c r="W276" s="270" t="str">
        <f t="shared" si="49"/>
        <v/>
      </c>
      <c r="X276" s="268" t="str">
        <f t="shared" si="50"/>
        <v/>
      </c>
      <c r="Y276" s="364"/>
      <c r="AB276" s="27"/>
      <c r="AC276" s="26"/>
      <c r="AF276" s="26"/>
      <c r="AG276" s="26"/>
      <c r="AH276" s="26"/>
      <c r="AJ276" s="26"/>
      <c r="AK276" s="271"/>
      <c r="AL276" s="26"/>
      <c r="AM276" s="26"/>
    </row>
    <row r="277" spans="1:65">
      <c r="A277" s="364"/>
      <c r="B277" s="364">
        <f>+'Ark1'!C1133</f>
        <v>2023</v>
      </c>
      <c r="C277" s="267">
        <f>+'Ark1'!M1133</f>
        <v>1</v>
      </c>
      <c r="D277" s="267" t="s">
        <v>93</v>
      </c>
      <c r="E277" s="267">
        <f>+'Ark1'!D1133</f>
        <v>12</v>
      </c>
      <c r="F277" s="267" t="s">
        <v>590</v>
      </c>
      <c r="G277" s="267" t="str">
        <f>+IF(H277=0,"",'Ark1'!Q1133)</f>
        <v/>
      </c>
      <c r="H277" s="267">
        <f>+'Ark1'!R1133</f>
        <v>0</v>
      </c>
      <c r="I277" s="268" t="str">
        <f>+IF(H277=0,"",'Ark1'!AE1133)</f>
        <v/>
      </c>
      <c r="J277" s="268" t="str">
        <f>+IF(H277=0,"",'Ark1'!AF1133)</f>
        <v/>
      </c>
      <c r="K277" s="269" t="str">
        <f>+IF(H277=0,"",'Ark1'!S1133)</f>
        <v/>
      </c>
      <c r="L277" s="268" t="str">
        <f>+IF(H277=0,"",'Ark1'!U1133)</f>
        <v/>
      </c>
      <c r="M277" s="270" t="str">
        <f>+IF(H277=0,"",'Ark1'!W1133)</f>
        <v/>
      </c>
      <c r="N277" s="270" t="str">
        <f>+IF(H277=0,"",'Ark1'!X1133)</f>
        <v/>
      </c>
      <c r="O277" s="270" t="str">
        <f>+IF(H277=0,"",'Ark1'!AG1133)</f>
        <v/>
      </c>
      <c r="P277" s="270" t="str">
        <f>+IF(H277=0,"",'Ark1'!AH1133)</f>
        <v/>
      </c>
      <c r="Q277" s="270" t="str">
        <f>+IF(H277=0,"",'Ark1'!AI1133)</f>
        <v/>
      </c>
      <c r="R277" s="270"/>
      <c r="S277" s="270"/>
      <c r="T277" s="270" t="str">
        <f>+IF(H277=0,"",'Ark1'!Y1133)</f>
        <v/>
      </c>
      <c r="U277" s="269" t="str">
        <f>+IF(H277=0,"",'Ark1'!Z1133)</f>
        <v/>
      </c>
      <c r="V277" s="270" t="str">
        <f t="shared" si="48"/>
        <v/>
      </c>
      <c r="W277" s="270" t="str">
        <f t="shared" si="49"/>
        <v/>
      </c>
      <c r="X277" s="268" t="str">
        <f t="shared" si="50"/>
        <v/>
      </c>
      <c r="Y277" s="364"/>
      <c r="AB277" s="27"/>
      <c r="AC277" s="26"/>
      <c r="AF277" s="26"/>
      <c r="AG277" s="26"/>
      <c r="AH277" s="26"/>
      <c r="AJ277" s="26"/>
      <c r="AK277" s="271"/>
      <c r="AL277" s="26"/>
      <c r="AM277" s="26"/>
    </row>
    <row r="278" spans="1:65" ht="19.8">
      <c r="A278" s="364"/>
      <c r="B278" s="364"/>
      <c r="C278" s="364"/>
      <c r="D278" s="364"/>
      <c r="E278" s="364"/>
      <c r="F278" s="364"/>
      <c r="G278" s="364"/>
      <c r="H278" s="364"/>
      <c r="I278" s="365"/>
      <c r="J278" s="365"/>
      <c r="K278" s="364"/>
      <c r="L278" s="364"/>
      <c r="M278" s="366"/>
      <c r="N278" s="366"/>
      <c r="O278" s="364"/>
      <c r="P278" s="366"/>
      <c r="Q278" s="366"/>
      <c r="R278" s="366"/>
      <c r="S278" s="366"/>
      <c r="T278" s="366"/>
      <c r="U278" s="364"/>
      <c r="V278" s="364"/>
      <c r="W278" s="366"/>
      <c r="X278" s="365"/>
      <c r="Y278" s="364"/>
      <c r="Z278" s="250"/>
      <c r="AB278" s="27"/>
      <c r="AC278" s="26"/>
      <c r="AD278" s="251"/>
      <c r="AE278" s="85"/>
      <c r="AI278" s="85"/>
      <c r="BA278" s="263" t="e">
        <f>1+#REF!</f>
        <v>#REF!</v>
      </c>
      <c r="BB278" s="26">
        <v>248.30514184397128</v>
      </c>
      <c r="BC278" s="85">
        <f t="shared" ref="BC278:BM278" si="51">+BB278</f>
        <v>248.30514184397128</v>
      </c>
      <c r="BD278" s="85">
        <f t="shared" si="51"/>
        <v>248.30514184397128</v>
      </c>
      <c r="BE278" s="85">
        <f t="shared" si="51"/>
        <v>248.30514184397128</v>
      </c>
      <c r="BF278" s="85">
        <f t="shared" si="51"/>
        <v>248.30514184397128</v>
      </c>
      <c r="BG278" s="85">
        <f t="shared" si="51"/>
        <v>248.30514184397128</v>
      </c>
      <c r="BH278" s="85">
        <f t="shared" si="51"/>
        <v>248.30514184397128</v>
      </c>
      <c r="BI278" s="85">
        <f t="shared" si="51"/>
        <v>248.30514184397128</v>
      </c>
      <c r="BJ278" s="85">
        <f t="shared" si="51"/>
        <v>248.30514184397128</v>
      </c>
      <c r="BK278" s="85">
        <f t="shared" si="51"/>
        <v>248.30514184397128</v>
      </c>
      <c r="BL278" s="85">
        <f t="shared" si="51"/>
        <v>248.30514184397128</v>
      </c>
      <c r="BM278" s="85">
        <f t="shared" si="51"/>
        <v>248.30514184397128</v>
      </c>
    </row>
    <row r="279" spans="1:65" ht="19.8">
      <c r="A279" s="364"/>
      <c r="B279" s="364"/>
      <c r="C279" s="364"/>
      <c r="D279" s="364"/>
      <c r="E279" s="364"/>
      <c r="F279" s="364"/>
      <c r="G279" s="364"/>
      <c r="H279" s="364"/>
      <c r="I279" s="365"/>
      <c r="J279" s="365"/>
      <c r="K279" s="364"/>
      <c r="L279" s="364"/>
      <c r="M279" s="366"/>
      <c r="N279" s="366"/>
      <c r="O279" s="364"/>
      <c r="P279" s="366"/>
      <c r="Q279" s="366"/>
      <c r="R279" s="366"/>
      <c r="S279" s="366"/>
      <c r="T279" s="366"/>
      <c r="U279" s="364"/>
      <c r="V279" s="364"/>
      <c r="W279" s="366"/>
      <c r="X279" s="365"/>
      <c r="Y279" s="364"/>
      <c r="Z279" s="250"/>
      <c r="AB279" s="27"/>
      <c r="AC279" s="26"/>
      <c r="AD279" s="251"/>
      <c r="AE279" s="85"/>
      <c r="AI279" s="85"/>
      <c r="BA279" s="263"/>
      <c r="BB279" s="26"/>
    </row>
    <row r="280" spans="1:65" ht="22.8">
      <c r="A280" s="367" t="s">
        <v>626</v>
      </c>
      <c r="B280" s="364"/>
      <c r="C280" s="364"/>
      <c r="D280" s="368" t="str">
        <f>+D285</f>
        <v>1</v>
      </c>
      <c r="E280" s="364"/>
      <c r="F280" s="364"/>
      <c r="G280" s="364"/>
      <c r="H280" s="212">
        <f>SUM(H285:H296)</f>
        <v>5</v>
      </c>
      <c r="I280" s="365"/>
      <c r="J280" s="365"/>
      <c r="K280" s="364"/>
      <c r="L280" s="273">
        <f>+Fettgruppe!N27</f>
        <v>245.6</v>
      </c>
      <c r="M280" s="366"/>
      <c r="N280" s="366"/>
      <c r="O280" s="364"/>
      <c r="P280" s="366"/>
      <c r="Q280" s="366"/>
      <c r="R280" s="366"/>
      <c r="S280" s="366"/>
      <c r="T280" s="366"/>
      <c r="U280" s="364"/>
      <c r="V280" s="273">
        <f>+Fettgruppe!X27</f>
        <v>243.02394617059173</v>
      </c>
      <c r="W280" s="369" t="s">
        <v>624</v>
      </c>
      <c r="X280" s="370"/>
      <c r="Y280" s="364"/>
      <c r="Z280" s="250"/>
      <c r="AB280" s="27"/>
      <c r="AC280" s="26"/>
      <c r="AD280" s="251"/>
      <c r="AE280" s="85"/>
      <c r="AI280" s="85"/>
      <c r="BA280" s="263" t="e">
        <f>1+BA278</f>
        <v>#REF!</v>
      </c>
      <c r="BB280" s="26">
        <v>268.9193823216188</v>
      </c>
      <c r="BC280" s="85">
        <f t="shared" ref="BC280:BM280" si="52">+BB280</f>
        <v>268.9193823216188</v>
      </c>
      <c r="BD280" s="85">
        <f t="shared" si="52"/>
        <v>268.9193823216188</v>
      </c>
      <c r="BE280" s="85">
        <f t="shared" si="52"/>
        <v>268.9193823216188</v>
      </c>
      <c r="BF280" s="85">
        <f t="shared" si="52"/>
        <v>268.9193823216188</v>
      </c>
      <c r="BG280" s="85">
        <f t="shared" si="52"/>
        <v>268.9193823216188</v>
      </c>
      <c r="BH280" s="85">
        <f t="shared" si="52"/>
        <v>268.9193823216188</v>
      </c>
      <c r="BI280" s="85">
        <f t="shared" si="52"/>
        <v>268.9193823216188</v>
      </c>
      <c r="BJ280" s="85">
        <f t="shared" si="52"/>
        <v>268.9193823216188</v>
      </c>
      <c r="BK280" s="85">
        <f t="shared" si="52"/>
        <v>268.9193823216188</v>
      </c>
      <c r="BL280" s="85">
        <f t="shared" si="52"/>
        <v>268.9193823216188</v>
      </c>
      <c r="BM280" s="85">
        <f t="shared" si="52"/>
        <v>268.9193823216188</v>
      </c>
    </row>
    <row r="281" spans="1:65" ht="16.5" customHeight="1">
      <c r="A281" s="364"/>
      <c r="B281" s="364"/>
      <c r="C281" s="364"/>
      <c r="D281" s="368"/>
      <c r="E281" s="364"/>
      <c r="F281" s="364"/>
      <c r="G281" s="364"/>
      <c r="H281" s="364"/>
      <c r="I281" s="364"/>
      <c r="J281" s="364"/>
      <c r="K281" s="364"/>
      <c r="L281" s="364"/>
      <c r="M281" s="366"/>
      <c r="N281" s="366"/>
      <c r="O281" s="364"/>
      <c r="P281" s="366"/>
      <c r="Q281" s="366"/>
      <c r="R281" s="366"/>
      <c r="S281" s="366"/>
      <c r="T281" s="366"/>
      <c r="U281" s="364"/>
      <c r="V281" s="364"/>
      <c r="W281" s="366"/>
      <c r="X281" s="370" t="s">
        <v>4</v>
      </c>
      <c r="Y281" s="364"/>
      <c r="Z281" s="250"/>
      <c r="AB281" s="27"/>
      <c r="AC281" s="26"/>
      <c r="AD281" s="251"/>
      <c r="AE281" s="85"/>
      <c r="AI281" s="85"/>
      <c r="BA281" s="263"/>
      <c r="BB281" s="26"/>
    </row>
    <row r="282" spans="1:65" ht="19.8">
      <c r="A282" s="364"/>
      <c r="B282" s="364"/>
      <c r="C282" s="364"/>
      <c r="D282" s="364"/>
      <c r="E282" s="364"/>
      <c r="F282" s="364"/>
      <c r="G282" s="367" t="s">
        <v>4</v>
      </c>
      <c r="H282" s="364"/>
      <c r="I282" s="365"/>
      <c r="J282" s="365"/>
      <c r="K282" s="367" t="s">
        <v>24</v>
      </c>
      <c r="L282" s="365"/>
      <c r="M282" s="366" t="s">
        <v>404</v>
      </c>
      <c r="N282" s="366" t="s">
        <v>404</v>
      </c>
      <c r="O282" s="369" t="s">
        <v>527</v>
      </c>
      <c r="P282" s="366" t="s">
        <v>404</v>
      </c>
      <c r="Q282" s="366" t="s">
        <v>404</v>
      </c>
      <c r="R282" s="366"/>
      <c r="S282" s="366"/>
      <c r="T282" s="369" t="s">
        <v>424</v>
      </c>
      <c r="U282" s="364"/>
      <c r="V282" s="367" t="s">
        <v>479</v>
      </c>
      <c r="W282" s="369" t="s">
        <v>78</v>
      </c>
      <c r="X282" s="370" t="s">
        <v>10</v>
      </c>
      <c r="Y282" s="364"/>
      <c r="Z282" s="250"/>
      <c r="AB282" s="27"/>
      <c r="AC282" s="26"/>
      <c r="AD282" s="251"/>
      <c r="AE282" s="85"/>
      <c r="AI282" s="85"/>
      <c r="BA282" s="263" t="e">
        <f>1+BA280</f>
        <v>#REF!</v>
      </c>
      <c r="BB282" s="26">
        <v>292.46921194322113</v>
      </c>
      <c r="BC282" s="85">
        <f t="shared" ref="BC282:BM284" si="53">+BB282</f>
        <v>292.46921194322113</v>
      </c>
      <c r="BD282" s="85">
        <f t="shared" si="53"/>
        <v>292.46921194322113</v>
      </c>
      <c r="BE282" s="85">
        <f t="shared" si="53"/>
        <v>292.46921194322113</v>
      </c>
      <c r="BF282" s="85">
        <f t="shared" si="53"/>
        <v>292.46921194322113</v>
      </c>
      <c r="BG282" s="85">
        <f t="shared" si="53"/>
        <v>292.46921194322113</v>
      </c>
      <c r="BH282" s="85">
        <f t="shared" si="53"/>
        <v>292.46921194322113</v>
      </c>
      <c r="BI282" s="85">
        <f t="shared" si="53"/>
        <v>292.46921194322113</v>
      </c>
      <c r="BJ282" s="85">
        <f t="shared" si="53"/>
        <v>292.46921194322113</v>
      </c>
      <c r="BK282" s="85">
        <f t="shared" si="53"/>
        <v>292.46921194322113</v>
      </c>
      <c r="BL282" s="85">
        <f t="shared" si="53"/>
        <v>292.46921194322113</v>
      </c>
      <c r="BM282" s="85">
        <f t="shared" si="53"/>
        <v>292.46921194322113</v>
      </c>
    </row>
    <row r="283" spans="1:65" ht="19.8">
      <c r="A283" s="364"/>
      <c r="B283" s="364"/>
      <c r="C283" s="364"/>
      <c r="D283" s="364"/>
      <c r="E283" s="367"/>
      <c r="F283" s="367"/>
      <c r="G283" s="367" t="s">
        <v>477</v>
      </c>
      <c r="H283" s="367" t="s">
        <v>4</v>
      </c>
      <c r="I283" s="370" t="s">
        <v>4</v>
      </c>
      <c r="J283" s="370" t="s">
        <v>1</v>
      </c>
      <c r="K283" s="367" t="s">
        <v>535</v>
      </c>
      <c r="L283" s="370" t="s">
        <v>24</v>
      </c>
      <c r="M283" s="369" t="s">
        <v>569</v>
      </c>
      <c r="N283" s="369" t="s">
        <v>489</v>
      </c>
      <c r="O283" s="369" t="s">
        <v>548</v>
      </c>
      <c r="P283" s="369" t="s">
        <v>491</v>
      </c>
      <c r="Q283" s="369" t="s">
        <v>556</v>
      </c>
      <c r="R283" s="369"/>
      <c r="S283" s="369"/>
      <c r="T283" s="369"/>
      <c r="U283" s="367" t="s">
        <v>415</v>
      </c>
      <c r="V283" s="367" t="s">
        <v>487</v>
      </c>
      <c r="W283" s="369" t="s">
        <v>425</v>
      </c>
      <c r="X283" s="370" t="s">
        <v>71</v>
      </c>
      <c r="Y283" s="364"/>
      <c r="Z283" s="250"/>
      <c r="AB283" s="27"/>
      <c r="AC283" s="26"/>
      <c r="AD283" s="251"/>
      <c r="AE283" s="85"/>
      <c r="AI283" s="85"/>
      <c r="BA283" s="263" t="e">
        <f>1+BA282</f>
        <v>#REF!</v>
      </c>
      <c r="BB283" s="26">
        <v>314.89908376963371</v>
      </c>
      <c r="BC283" s="85">
        <f t="shared" si="53"/>
        <v>314.89908376963371</v>
      </c>
      <c r="BD283" s="85">
        <f t="shared" si="53"/>
        <v>314.89908376963371</v>
      </c>
      <c r="BE283" s="85">
        <f t="shared" si="53"/>
        <v>314.89908376963371</v>
      </c>
      <c r="BF283" s="85">
        <f t="shared" si="53"/>
        <v>314.89908376963371</v>
      </c>
      <c r="BG283" s="85">
        <f t="shared" si="53"/>
        <v>314.89908376963371</v>
      </c>
      <c r="BH283" s="85">
        <f t="shared" si="53"/>
        <v>314.89908376963371</v>
      </c>
      <c r="BI283" s="85">
        <f t="shared" si="53"/>
        <v>314.89908376963371</v>
      </c>
      <c r="BJ283" s="85">
        <f t="shared" si="53"/>
        <v>314.89908376963371</v>
      </c>
      <c r="BK283" s="85">
        <f t="shared" si="53"/>
        <v>314.89908376963371</v>
      </c>
      <c r="BL283" s="85">
        <f t="shared" si="53"/>
        <v>314.89908376963371</v>
      </c>
      <c r="BM283" s="85">
        <f t="shared" si="53"/>
        <v>314.89908376963371</v>
      </c>
    </row>
    <row r="284" spans="1:65" ht="19.8">
      <c r="A284" s="364"/>
      <c r="B284" s="364"/>
      <c r="C284" s="367" t="s">
        <v>0</v>
      </c>
      <c r="D284" s="367"/>
      <c r="E284" s="367" t="s">
        <v>87</v>
      </c>
      <c r="F284" s="367"/>
      <c r="G284" s="371" t="s">
        <v>478</v>
      </c>
      <c r="H284" s="371" t="s">
        <v>10</v>
      </c>
      <c r="I284" s="372" t="s">
        <v>404</v>
      </c>
      <c r="J284" s="372" t="s">
        <v>404</v>
      </c>
      <c r="K284" s="371" t="s">
        <v>536</v>
      </c>
      <c r="L284" s="372" t="s">
        <v>45</v>
      </c>
      <c r="M284" s="373" t="s">
        <v>546</v>
      </c>
      <c r="N284" s="373" t="s">
        <v>441</v>
      </c>
      <c r="O284" s="373" t="s">
        <v>485</v>
      </c>
      <c r="P284" s="373" t="s">
        <v>472</v>
      </c>
      <c r="Q284" s="373" t="s">
        <v>525</v>
      </c>
      <c r="R284" s="373"/>
      <c r="S284" s="373"/>
      <c r="T284" s="373" t="s">
        <v>1</v>
      </c>
      <c r="U284" s="371" t="s">
        <v>416</v>
      </c>
      <c r="V284" s="371" t="s">
        <v>488</v>
      </c>
      <c r="W284" s="373" t="s">
        <v>426</v>
      </c>
      <c r="X284" s="372" t="s">
        <v>551</v>
      </c>
      <c r="Y284" s="364"/>
      <c r="Z284" s="250"/>
      <c r="AB284" s="27"/>
      <c r="AC284" s="26"/>
      <c r="AD284" s="251"/>
      <c r="AE284" s="85"/>
      <c r="AI284" s="85"/>
      <c r="BA284" s="263" t="e">
        <f>1+BA283</f>
        <v>#REF!</v>
      </c>
      <c r="BB284" s="26">
        <v>325.0188034188032</v>
      </c>
      <c r="BC284" s="85">
        <f t="shared" si="53"/>
        <v>325.0188034188032</v>
      </c>
      <c r="BD284" s="85">
        <f t="shared" si="53"/>
        <v>325.0188034188032</v>
      </c>
      <c r="BE284" s="85">
        <f t="shared" si="53"/>
        <v>325.0188034188032</v>
      </c>
      <c r="BF284" s="85">
        <f t="shared" si="53"/>
        <v>325.0188034188032</v>
      </c>
      <c r="BG284" s="85">
        <f t="shared" si="53"/>
        <v>325.0188034188032</v>
      </c>
      <c r="BH284" s="85">
        <f t="shared" si="53"/>
        <v>325.0188034188032</v>
      </c>
      <c r="BI284" s="85">
        <f t="shared" si="53"/>
        <v>325.0188034188032</v>
      </c>
      <c r="BJ284" s="85">
        <f t="shared" si="53"/>
        <v>325.0188034188032</v>
      </c>
      <c r="BK284" s="85">
        <f t="shared" si="53"/>
        <v>325.0188034188032</v>
      </c>
      <c r="BL284" s="85">
        <f t="shared" si="53"/>
        <v>325.0188034188032</v>
      </c>
      <c r="BM284" s="85">
        <f t="shared" si="53"/>
        <v>325.0188034188032</v>
      </c>
    </row>
    <row r="285" spans="1:65">
      <c r="A285" s="364"/>
      <c r="B285" s="364">
        <f>+'Ark1'!C1134</f>
        <v>2023</v>
      </c>
      <c r="C285" s="267">
        <f>+'Ark1'!M1134</f>
        <v>2</v>
      </c>
      <c r="D285" s="363" t="s">
        <v>94</v>
      </c>
      <c r="E285" s="267">
        <f>+'Ark1'!D1134</f>
        <v>1</v>
      </c>
      <c r="F285" s="267" t="s">
        <v>580</v>
      </c>
      <c r="G285" s="267" t="str">
        <f>+IF(H285=0,"",'Ark1'!Q1134)</f>
        <v/>
      </c>
      <c r="H285" s="267">
        <f>+'Ark1'!R1134</f>
        <v>0</v>
      </c>
      <c r="I285" s="268" t="str">
        <f>+IF(H285=0,"",'Ark1'!AE1134)</f>
        <v/>
      </c>
      <c r="J285" s="268" t="str">
        <f>+IF(H285=0,"",'Ark1'!AF1134)</f>
        <v/>
      </c>
      <c r="K285" s="269" t="str">
        <f>+IF(H285=0,"",'Ark1'!S1134)</f>
        <v/>
      </c>
      <c r="L285" s="268" t="str">
        <f>+IF(H285=0,"",'Ark1'!U1134)</f>
        <v/>
      </c>
      <c r="M285" s="270" t="str">
        <f>+IF(H285=0,"",'Ark1'!W1134)</f>
        <v/>
      </c>
      <c r="N285" s="270" t="str">
        <f>+IF(H285=0,"",'Ark1'!X1134)</f>
        <v/>
      </c>
      <c r="O285" s="270" t="str">
        <f>+IF(H285=0,"",'Ark1'!AG1134)</f>
        <v/>
      </c>
      <c r="P285" s="270" t="str">
        <f>+IF(H285=0,"",'Ark1'!AH1134)</f>
        <v/>
      </c>
      <c r="Q285" s="270" t="str">
        <f>+IF(H285=0,"",'Ark1'!AI1134)</f>
        <v/>
      </c>
      <c r="R285" s="270"/>
      <c r="S285" s="270"/>
      <c r="T285" s="270" t="str">
        <f>+IF(H285=0,"",'Ark1'!Y1134)</f>
        <v/>
      </c>
      <c r="U285" s="269" t="str">
        <f>+IF(H285=0,"",'Ark1'!Z1134)</f>
        <v/>
      </c>
      <c r="V285" s="270" t="str">
        <f t="shared" ref="V285:V296" si="54">+IF(H285=0,"",1000*L285/O285)</f>
        <v/>
      </c>
      <c r="W285" s="270" t="str">
        <f t="shared" ref="W285:W296" si="55">+IF(H285=0,"",L285/C285)</f>
        <v/>
      </c>
      <c r="X285" s="268" t="str">
        <f t="shared" ref="X285:X296" si="56">+IF(H285=0,"",H285/G285)</f>
        <v/>
      </c>
      <c r="Y285" s="364"/>
      <c r="AB285" s="27"/>
      <c r="AC285" s="26"/>
      <c r="AF285" s="26"/>
      <c r="AG285" s="26"/>
      <c r="AH285" s="26"/>
      <c r="AJ285" s="26"/>
      <c r="AK285" s="271"/>
      <c r="AL285" s="26"/>
      <c r="AM285" s="26"/>
    </row>
    <row r="286" spans="1:65">
      <c r="A286" s="364"/>
      <c r="B286" s="364">
        <f>+'Ark1'!C1135</f>
        <v>2023</v>
      </c>
      <c r="C286" s="267">
        <f>+'Ark1'!M1135</f>
        <v>2</v>
      </c>
      <c r="D286" s="363" t="s">
        <v>97</v>
      </c>
      <c r="E286" s="267">
        <f>+'Ark1'!D1135</f>
        <v>2</v>
      </c>
      <c r="F286" s="267" t="s">
        <v>581</v>
      </c>
      <c r="G286" s="267" t="str">
        <f>+IF(H286=0,"",'Ark1'!Q1135)</f>
        <v/>
      </c>
      <c r="H286" s="267">
        <f>+'Ark1'!R1135</f>
        <v>0</v>
      </c>
      <c r="I286" s="268" t="str">
        <f>+IF(H286=0,"",'Ark1'!AE1135)</f>
        <v/>
      </c>
      <c r="J286" s="268" t="str">
        <f>+IF(H286=0,"",'Ark1'!AF1135)</f>
        <v/>
      </c>
      <c r="K286" s="269" t="str">
        <f>+IF(H286=0,"",'Ark1'!S1135)</f>
        <v/>
      </c>
      <c r="L286" s="268" t="str">
        <f>+IF(H286=0,"",'Ark1'!U1135)</f>
        <v/>
      </c>
      <c r="M286" s="270" t="str">
        <f>+IF(H286=0,"",'Ark1'!W1135)</f>
        <v/>
      </c>
      <c r="N286" s="270" t="str">
        <f>+IF(H286=0,"",'Ark1'!X1135)</f>
        <v/>
      </c>
      <c r="O286" s="270" t="str">
        <f>+IF(H286=0,"",'Ark1'!AG1135)</f>
        <v/>
      </c>
      <c r="P286" s="270" t="str">
        <f>+IF(H286=0,"",'Ark1'!AH1135)</f>
        <v/>
      </c>
      <c r="Q286" s="270" t="str">
        <f>+IF(H286=0,"",'Ark1'!AI1135)</f>
        <v/>
      </c>
      <c r="R286" s="270"/>
      <c r="S286" s="270"/>
      <c r="T286" s="270" t="str">
        <f>+IF(H286=0,"",'Ark1'!Y1135)</f>
        <v/>
      </c>
      <c r="U286" s="269" t="str">
        <f>+IF(H286=0,"",'Ark1'!Z1135)</f>
        <v/>
      </c>
      <c r="V286" s="270" t="str">
        <f t="shared" si="54"/>
        <v/>
      </c>
      <c r="W286" s="270" t="str">
        <f t="shared" si="55"/>
        <v/>
      </c>
      <c r="X286" s="268" t="str">
        <f t="shared" si="56"/>
        <v/>
      </c>
      <c r="Y286" s="364"/>
      <c r="AB286" s="27"/>
      <c r="AC286" s="26"/>
      <c r="AF286" s="26"/>
      <c r="AG286" s="26"/>
      <c r="AH286" s="26"/>
      <c r="AJ286" s="26"/>
      <c r="AK286" s="271"/>
      <c r="AL286" s="26"/>
      <c r="AM286" s="26"/>
    </row>
    <row r="287" spans="1:65">
      <c r="A287" s="364"/>
      <c r="B287" s="364">
        <f>+'Ark1'!C1136</f>
        <v>2023</v>
      </c>
      <c r="C287" s="267">
        <f>+'Ark1'!M1136</f>
        <v>2</v>
      </c>
      <c r="D287" s="363" t="s">
        <v>100</v>
      </c>
      <c r="E287" s="267">
        <f>+'Ark1'!D1136</f>
        <v>3</v>
      </c>
      <c r="F287" s="267" t="s">
        <v>582</v>
      </c>
      <c r="G287" s="267" t="str">
        <f>+IF(H287=0,"",'Ark1'!Q1136)</f>
        <v/>
      </c>
      <c r="H287" s="267">
        <f>+'Ark1'!R1136</f>
        <v>0</v>
      </c>
      <c r="I287" s="268" t="str">
        <f>+IF(H287=0,"",'Ark1'!AE1136)</f>
        <v/>
      </c>
      <c r="J287" s="268" t="str">
        <f>+IF(H287=0,"",'Ark1'!AF1136)</f>
        <v/>
      </c>
      <c r="K287" s="269" t="str">
        <f>+IF(H287=0,"",'Ark1'!S1136)</f>
        <v/>
      </c>
      <c r="L287" s="268" t="str">
        <f>+IF(H287=0,"",'Ark1'!U1136)</f>
        <v/>
      </c>
      <c r="M287" s="270" t="str">
        <f>+IF(H287=0,"",'Ark1'!W1136)</f>
        <v/>
      </c>
      <c r="N287" s="270" t="str">
        <f>+IF(H287=0,"",'Ark1'!X1136)</f>
        <v/>
      </c>
      <c r="O287" s="270" t="str">
        <f>+IF(H287=0,"",'Ark1'!AG1136)</f>
        <v/>
      </c>
      <c r="P287" s="270" t="str">
        <f>+IF(H287=0,"",'Ark1'!AH1136)</f>
        <v/>
      </c>
      <c r="Q287" s="270" t="str">
        <f>+IF(H287=0,"",'Ark1'!AI1136)</f>
        <v/>
      </c>
      <c r="R287" s="270"/>
      <c r="S287" s="270"/>
      <c r="T287" s="270" t="str">
        <f>+IF(H287=0,"",'Ark1'!Y1136)</f>
        <v/>
      </c>
      <c r="U287" s="269" t="str">
        <f>+IF(H287=0,"",'Ark1'!Z1136)</f>
        <v/>
      </c>
      <c r="V287" s="270" t="str">
        <f t="shared" si="54"/>
        <v/>
      </c>
      <c r="W287" s="270" t="str">
        <f t="shared" si="55"/>
        <v/>
      </c>
      <c r="X287" s="268" t="str">
        <f t="shared" si="56"/>
        <v/>
      </c>
      <c r="Y287" s="364"/>
      <c r="AB287" s="27"/>
      <c r="AC287" s="26"/>
      <c r="AF287" s="26"/>
      <c r="AG287" s="26"/>
      <c r="AH287" s="26"/>
      <c r="AJ287" s="26"/>
      <c r="AK287" s="271"/>
      <c r="AL287" s="26"/>
      <c r="AM287" s="26"/>
    </row>
    <row r="288" spans="1:65">
      <c r="A288" s="364"/>
      <c r="B288" s="364">
        <f>+'Ark1'!C1137</f>
        <v>2023</v>
      </c>
      <c r="C288" s="267">
        <f>+'Ark1'!M1137</f>
        <v>2</v>
      </c>
      <c r="D288" s="363" t="s">
        <v>103</v>
      </c>
      <c r="E288" s="267">
        <f>+'Ark1'!D1137</f>
        <v>4</v>
      </c>
      <c r="F288" s="267" t="s">
        <v>583</v>
      </c>
      <c r="G288" s="267" t="str">
        <f>+IF(H288=0,"",'Ark1'!Q1137)</f>
        <v/>
      </c>
      <c r="H288" s="267">
        <f>+'Ark1'!R1137</f>
        <v>0</v>
      </c>
      <c r="I288" s="268" t="str">
        <f>+IF(H288=0,"",'Ark1'!AE1137)</f>
        <v/>
      </c>
      <c r="J288" s="268" t="str">
        <f>+IF(H288=0,"",'Ark1'!AF1137)</f>
        <v/>
      </c>
      <c r="K288" s="269" t="str">
        <f>+IF(H288=0,"",'Ark1'!S1137)</f>
        <v/>
      </c>
      <c r="L288" s="268" t="str">
        <f>+IF(H288=0,"",'Ark1'!U1137)</f>
        <v/>
      </c>
      <c r="M288" s="270" t="str">
        <f>+IF(H288=0,"",'Ark1'!W1137)</f>
        <v/>
      </c>
      <c r="N288" s="270" t="str">
        <f>+IF(H288=0,"",'Ark1'!X1137)</f>
        <v/>
      </c>
      <c r="O288" s="270" t="str">
        <f>+IF(H288=0,"",'Ark1'!AG1137)</f>
        <v/>
      </c>
      <c r="P288" s="270" t="str">
        <f>+IF(H288=0,"",'Ark1'!AH1137)</f>
        <v/>
      </c>
      <c r="Q288" s="270" t="str">
        <f>+IF(H288=0,"",'Ark1'!AI1137)</f>
        <v/>
      </c>
      <c r="R288" s="270"/>
      <c r="S288" s="270"/>
      <c r="T288" s="270" t="str">
        <f>+IF(H288=0,"",'Ark1'!Y1137)</f>
        <v/>
      </c>
      <c r="U288" s="269" t="str">
        <f>+IF(H288=0,"",'Ark1'!Z1137)</f>
        <v/>
      </c>
      <c r="V288" s="270" t="str">
        <f t="shared" si="54"/>
        <v/>
      </c>
      <c r="W288" s="270" t="str">
        <f t="shared" si="55"/>
        <v/>
      </c>
      <c r="X288" s="268" t="str">
        <f t="shared" si="56"/>
        <v/>
      </c>
      <c r="Y288" s="364"/>
      <c r="AB288" s="27"/>
      <c r="AC288" s="26"/>
      <c r="AF288" s="26"/>
      <c r="AG288" s="26"/>
      <c r="AH288" s="26"/>
      <c r="AJ288" s="26"/>
      <c r="AK288" s="271"/>
      <c r="AL288" s="26"/>
      <c r="AM288" s="26"/>
    </row>
    <row r="289" spans="1:65">
      <c r="A289" s="364"/>
      <c r="B289" s="364">
        <f>+'Ark1'!C1138</f>
        <v>2023</v>
      </c>
      <c r="C289" s="267">
        <f>+'Ark1'!M1138</f>
        <v>2</v>
      </c>
      <c r="D289" s="363" t="s">
        <v>106</v>
      </c>
      <c r="E289" s="267">
        <f>+'Ark1'!D1138</f>
        <v>5</v>
      </c>
      <c r="F289" s="267" t="s">
        <v>444</v>
      </c>
      <c r="G289" s="267" t="str">
        <f>+IF(H289=0,"",'Ark1'!Q1138)</f>
        <v/>
      </c>
      <c r="H289" s="267">
        <f>+'Ark1'!R1138</f>
        <v>0</v>
      </c>
      <c r="I289" s="268" t="str">
        <f>+IF(H289=0,"",'Ark1'!AE1138)</f>
        <v/>
      </c>
      <c r="J289" s="268" t="str">
        <f>+IF(H289=0,"",'Ark1'!AF1138)</f>
        <v/>
      </c>
      <c r="K289" s="269" t="str">
        <f>+IF(H289=0,"",'Ark1'!S1138)</f>
        <v/>
      </c>
      <c r="L289" s="268" t="str">
        <f>+IF(H289=0,"",'Ark1'!U1138)</f>
        <v/>
      </c>
      <c r="M289" s="270" t="str">
        <f>+IF(H289=0,"",'Ark1'!W1138)</f>
        <v/>
      </c>
      <c r="N289" s="270" t="str">
        <f>+IF(H289=0,"",'Ark1'!X1138)</f>
        <v/>
      </c>
      <c r="O289" s="270" t="str">
        <f>+IF(H289=0,"",'Ark1'!AG1138)</f>
        <v/>
      </c>
      <c r="P289" s="270" t="str">
        <f>+IF(H289=0,"",'Ark1'!AH1138)</f>
        <v/>
      </c>
      <c r="Q289" s="270" t="str">
        <f>+IF(H289=0,"",'Ark1'!AI1138)</f>
        <v/>
      </c>
      <c r="R289" s="270"/>
      <c r="S289" s="270"/>
      <c r="T289" s="270" t="str">
        <f>+IF(H289=0,"",'Ark1'!Y1138)</f>
        <v/>
      </c>
      <c r="U289" s="269" t="str">
        <f>+IF(H289=0,"",'Ark1'!Z1138)</f>
        <v/>
      </c>
      <c r="V289" s="270" t="str">
        <f t="shared" si="54"/>
        <v/>
      </c>
      <c r="W289" s="270" t="str">
        <f t="shared" si="55"/>
        <v/>
      </c>
      <c r="X289" s="268" t="str">
        <f t="shared" si="56"/>
        <v/>
      </c>
      <c r="Y289" s="364"/>
      <c r="AB289" s="27"/>
      <c r="AC289" s="26"/>
      <c r="AF289" s="26"/>
      <c r="AG289" s="26"/>
      <c r="AH289" s="26"/>
      <c r="AJ289" s="26"/>
      <c r="AK289" s="271"/>
      <c r="AL289" s="26"/>
      <c r="AM289" s="26"/>
    </row>
    <row r="290" spans="1:65">
      <c r="A290" s="364"/>
      <c r="B290" s="364">
        <f>+'Ark1'!C1139</f>
        <v>2023</v>
      </c>
      <c r="C290" s="267">
        <f>+'Ark1'!M1139</f>
        <v>2</v>
      </c>
      <c r="D290" s="363" t="s">
        <v>627</v>
      </c>
      <c r="E290" s="267">
        <f>+'Ark1'!D1139</f>
        <v>6</v>
      </c>
      <c r="F290" s="267" t="s">
        <v>584</v>
      </c>
      <c r="G290" s="267" t="str">
        <f>+IF(H290=0,"",'Ark1'!Q1139)</f>
        <v/>
      </c>
      <c r="H290" s="267">
        <f>+'Ark1'!R1139</f>
        <v>0</v>
      </c>
      <c r="I290" s="268" t="str">
        <f>+IF(H290=0,"",'Ark1'!AE1139)</f>
        <v/>
      </c>
      <c r="J290" s="268" t="str">
        <f>+IF(H290=0,"",'Ark1'!AF1139)</f>
        <v/>
      </c>
      <c r="K290" s="269" t="str">
        <f>+IF(H290=0,"",'Ark1'!S1139)</f>
        <v/>
      </c>
      <c r="L290" s="268" t="str">
        <f>+IF(H290=0,"",'Ark1'!U1139)</f>
        <v/>
      </c>
      <c r="M290" s="270" t="str">
        <f>+IF(H290=0,"",'Ark1'!W1139)</f>
        <v/>
      </c>
      <c r="N290" s="270" t="str">
        <f>+IF(H290=0,"",'Ark1'!X1139)</f>
        <v/>
      </c>
      <c r="O290" s="270" t="str">
        <f>+IF(H290=0,"",'Ark1'!AG1139)</f>
        <v/>
      </c>
      <c r="P290" s="270" t="str">
        <f>+IF(H290=0,"",'Ark1'!AH1139)</f>
        <v/>
      </c>
      <c r="Q290" s="270" t="str">
        <f>+IF(H290=0,"",'Ark1'!AI1139)</f>
        <v/>
      </c>
      <c r="R290" s="270"/>
      <c r="S290" s="270"/>
      <c r="T290" s="270" t="str">
        <f>+IF(H290=0,"",'Ark1'!Y1139)</f>
        <v/>
      </c>
      <c r="U290" s="269" t="str">
        <f>+IF(H290=0,"",'Ark1'!Z1139)</f>
        <v/>
      </c>
      <c r="V290" s="270" t="str">
        <f t="shared" si="54"/>
        <v/>
      </c>
      <c r="W290" s="270" t="str">
        <f t="shared" si="55"/>
        <v/>
      </c>
      <c r="X290" s="268" t="str">
        <f t="shared" si="56"/>
        <v/>
      </c>
      <c r="Y290" s="364"/>
      <c r="AB290" s="27"/>
      <c r="AC290" s="26"/>
      <c r="AF290" s="26"/>
      <c r="AG290" s="26"/>
      <c r="AH290" s="26"/>
      <c r="AJ290" s="26"/>
      <c r="AK290" s="271"/>
      <c r="AL290" s="26"/>
      <c r="AM290" s="26"/>
    </row>
    <row r="291" spans="1:65">
      <c r="A291" s="364"/>
      <c r="B291" s="364">
        <f>+'Ark1'!C1140</f>
        <v>2023</v>
      </c>
      <c r="C291" s="267">
        <f>+'Ark1'!M1140</f>
        <v>2</v>
      </c>
      <c r="D291" s="363" t="s">
        <v>628</v>
      </c>
      <c r="E291" s="267">
        <f>+'Ark1'!D1140</f>
        <v>7</v>
      </c>
      <c r="F291" s="267" t="s">
        <v>585</v>
      </c>
      <c r="G291" s="267" t="str">
        <f>+IF(H291=0,"",'Ark1'!Q1140)</f>
        <v/>
      </c>
      <c r="H291" s="267">
        <f>+'Ark1'!R1140</f>
        <v>0</v>
      </c>
      <c r="I291" s="268" t="str">
        <f>+IF(H291=0,"",'Ark1'!AE1140)</f>
        <v/>
      </c>
      <c r="J291" s="268" t="str">
        <f>+IF(H291=0,"",'Ark1'!AF1140)</f>
        <v/>
      </c>
      <c r="K291" s="269" t="str">
        <f>+IF(H291=0,"",'Ark1'!S1140)</f>
        <v/>
      </c>
      <c r="L291" s="268" t="str">
        <f>+IF(H291=0,"",'Ark1'!U1140)</f>
        <v/>
      </c>
      <c r="M291" s="270" t="str">
        <f>+IF(H291=0,"",'Ark1'!W1140)</f>
        <v/>
      </c>
      <c r="N291" s="270" t="str">
        <f>+IF(H291=0,"",'Ark1'!X1140)</f>
        <v/>
      </c>
      <c r="O291" s="270" t="str">
        <f>+IF(H291=0,"",'Ark1'!AG1140)</f>
        <v/>
      </c>
      <c r="P291" s="270" t="str">
        <f>+IF(H291=0,"",'Ark1'!AH1140)</f>
        <v/>
      </c>
      <c r="Q291" s="270" t="str">
        <f>+IF(H291=0,"",'Ark1'!AI1140)</f>
        <v/>
      </c>
      <c r="R291" s="270"/>
      <c r="S291" s="270"/>
      <c r="T291" s="270" t="str">
        <f>+IF(H291=0,"",'Ark1'!Y1140)</f>
        <v/>
      </c>
      <c r="U291" s="269" t="str">
        <f>+IF(H291=0,"",'Ark1'!Z1140)</f>
        <v/>
      </c>
      <c r="V291" s="270" t="str">
        <f t="shared" si="54"/>
        <v/>
      </c>
      <c r="W291" s="270" t="str">
        <f t="shared" si="55"/>
        <v/>
      </c>
      <c r="X291" s="268" t="str">
        <f t="shared" si="56"/>
        <v/>
      </c>
      <c r="Y291" s="364"/>
      <c r="AB291" s="27"/>
      <c r="AC291" s="26"/>
      <c r="AF291" s="26"/>
      <c r="AG291" s="26"/>
      <c r="AH291" s="26"/>
      <c r="AJ291" s="26"/>
      <c r="AK291" s="271"/>
      <c r="AL291" s="26"/>
      <c r="AM291" s="26"/>
    </row>
    <row r="292" spans="1:65">
      <c r="A292" s="364"/>
      <c r="B292" s="364">
        <f>+'Ark1'!C1141</f>
        <v>2023</v>
      </c>
      <c r="C292" s="267">
        <f>+'Ark1'!M1141</f>
        <v>2</v>
      </c>
      <c r="D292" s="363" t="s">
        <v>629</v>
      </c>
      <c r="E292" s="267">
        <f>+'Ark1'!D1141</f>
        <v>8</v>
      </c>
      <c r="F292" s="267" t="s">
        <v>586</v>
      </c>
      <c r="G292" s="267" t="str">
        <f>+IF(H292=0,"",'Ark1'!Q1141)</f>
        <v/>
      </c>
      <c r="H292" s="267">
        <f>+'Ark1'!R1141</f>
        <v>0</v>
      </c>
      <c r="I292" s="268" t="str">
        <f>+IF(H292=0,"",'Ark1'!AE1141)</f>
        <v/>
      </c>
      <c r="J292" s="268" t="str">
        <f>+IF(H292=0,"",'Ark1'!AF1141)</f>
        <v/>
      </c>
      <c r="K292" s="269" t="str">
        <f>+IF(H292=0,"",'Ark1'!S1141)</f>
        <v/>
      </c>
      <c r="L292" s="268" t="str">
        <f>+IF(H292=0,"",'Ark1'!U1141)</f>
        <v/>
      </c>
      <c r="M292" s="270" t="str">
        <f>+IF(H292=0,"",'Ark1'!W1141)</f>
        <v/>
      </c>
      <c r="N292" s="270" t="str">
        <f>+IF(H292=0,"",'Ark1'!X1141)</f>
        <v/>
      </c>
      <c r="O292" s="270" t="str">
        <f>+IF(H292=0,"",'Ark1'!AG1141)</f>
        <v/>
      </c>
      <c r="P292" s="270" t="str">
        <f>+IF(H292=0,"",'Ark1'!AH1141)</f>
        <v/>
      </c>
      <c r="Q292" s="270" t="str">
        <f>+IF(H292=0,"",'Ark1'!AI1141)</f>
        <v/>
      </c>
      <c r="R292" s="270"/>
      <c r="S292" s="270"/>
      <c r="T292" s="270" t="str">
        <f>+IF(H292=0,"",'Ark1'!Y1141)</f>
        <v/>
      </c>
      <c r="U292" s="269" t="str">
        <f>+IF(H292=0,"",'Ark1'!Z1141)</f>
        <v/>
      </c>
      <c r="V292" s="270" t="str">
        <f t="shared" si="54"/>
        <v/>
      </c>
      <c r="W292" s="270" t="str">
        <f t="shared" si="55"/>
        <v/>
      </c>
      <c r="X292" s="268" t="str">
        <f t="shared" si="56"/>
        <v/>
      </c>
      <c r="Y292" s="364"/>
      <c r="AB292" s="27"/>
      <c r="AC292" s="26"/>
      <c r="AF292" s="26"/>
      <c r="AG292" s="26"/>
      <c r="AH292" s="26"/>
      <c r="AJ292" s="26"/>
      <c r="AL292" s="26"/>
      <c r="AM292" s="26"/>
    </row>
    <row r="293" spans="1:65">
      <c r="A293" s="364"/>
      <c r="B293" s="364">
        <f>+'Ark1'!C1142</f>
        <v>2023</v>
      </c>
      <c r="C293" s="267">
        <f>+'Ark1'!M1142</f>
        <v>2</v>
      </c>
      <c r="D293" s="363" t="s">
        <v>630</v>
      </c>
      <c r="E293" s="267">
        <f>+'Ark1'!D1142</f>
        <v>9</v>
      </c>
      <c r="F293" s="267" t="s">
        <v>587</v>
      </c>
      <c r="G293" s="267" t="str">
        <f>+IF(H293=0,"",'Ark1'!Q1142)</f>
        <v/>
      </c>
      <c r="H293" s="267">
        <f>+'Ark1'!R1142</f>
        <v>0</v>
      </c>
      <c r="I293" s="268" t="str">
        <f>+IF(H293=0,"",'Ark1'!AE1142)</f>
        <v/>
      </c>
      <c r="J293" s="268" t="str">
        <f>+IF(H293=0,"",'Ark1'!AF1142)</f>
        <v/>
      </c>
      <c r="K293" s="269" t="str">
        <f>+IF(H293=0,"",'Ark1'!S1142)</f>
        <v/>
      </c>
      <c r="L293" s="268" t="str">
        <f>+IF(H293=0,"",'Ark1'!U1142)</f>
        <v/>
      </c>
      <c r="M293" s="270" t="str">
        <f>+IF(H293=0,"",'Ark1'!W1142)</f>
        <v/>
      </c>
      <c r="N293" s="270" t="str">
        <f>+IF(H293=0,"",'Ark1'!X1142)</f>
        <v/>
      </c>
      <c r="O293" s="270" t="str">
        <f>+IF(H293=0,"",'Ark1'!AG1142)</f>
        <v/>
      </c>
      <c r="P293" s="270" t="str">
        <f>+IF(H293=0,"",'Ark1'!AH1142)</f>
        <v/>
      </c>
      <c r="Q293" s="270" t="str">
        <f>+IF(H293=0,"",'Ark1'!AI1142)</f>
        <v/>
      </c>
      <c r="R293" s="270"/>
      <c r="S293" s="270"/>
      <c r="T293" s="270" t="str">
        <f>+IF(H293=0,"",'Ark1'!Y1142)</f>
        <v/>
      </c>
      <c r="U293" s="269" t="str">
        <f>+IF(H293=0,"",'Ark1'!Z1142)</f>
        <v/>
      </c>
      <c r="V293" s="270" t="str">
        <f t="shared" si="54"/>
        <v/>
      </c>
      <c r="W293" s="270" t="str">
        <f t="shared" si="55"/>
        <v/>
      </c>
      <c r="X293" s="268" t="str">
        <f t="shared" si="56"/>
        <v/>
      </c>
      <c r="Y293" s="364"/>
      <c r="AB293" s="27"/>
      <c r="AC293" s="26"/>
      <c r="AF293" s="26"/>
      <c r="AG293" s="26"/>
      <c r="AH293" s="26"/>
      <c r="AJ293" s="26"/>
      <c r="AL293" s="26"/>
      <c r="AM293" s="26"/>
    </row>
    <row r="294" spans="1:65">
      <c r="A294" s="364"/>
      <c r="B294" s="364">
        <f>+'Ark1'!C1143</f>
        <v>2023</v>
      </c>
      <c r="C294" s="267">
        <f>+'Ark1'!M1143</f>
        <v>2</v>
      </c>
      <c r="D294" s="363" t="s">
        <v>631</v>
      </c>
      <c r="E294" s="267">
        <f>+'Ark1'!D1143</f>
        <v>10</v>
      </c>
      <c r="F294" s="267" t="s">
        <v>588</v>
      </c>
      <c r="G294" s="267">
        <f>+IF(H294=0,"",'Ark1'!Q1143)</f>
        <v>1</v>
      </c>
      <c r="H294" s="267">
        <f>+'Ark1'!R1143</f>
        <v>5</v>
      </c>
      <c r="I294" s="268">
        <f>+IF(H294=0,"",'Ark1'!AE1143)</f>
        <v>1.6233766233766229</v>
      </c>
      <c r="J294" s="268">
        <f>+IF(H294=0,"",'Ark1'!AF1143)</f>
        <v>1.6478996659916725</v>
      </c>
      <c r="K294" s="269">
        <f>+IF(H294=0,"",'Ark1'!S1143)</f>
        <v>2.8</v>
      </c>
      <c r="L294" s="268">
        <f>+IF(H294=0,"",'Ark1'!U1143)</f>
        <v>245.6</v>
      </c>
      <c r="M294" s="270">
        <f>+IF(H294=0,"",'Ark1'!W1143)</f>
        <v>0</v>
      </c>
      <c r="N294" s="270">
        <f>+IF(H294=0,"",'Ark1'!X1143)</f>
        <v>0</v>
      </c>
      <c r="O294" s="270">
        <f>+IF(H294=0,"",'Ark1'!AG1143)</f>
        <v>1010.6</v>
      </c>
      <c r="P294" s="270">
        <f>+IF(H294=0,"",'Ark1'!AH1143)</f>
        <v>0</v>
      </c>
      <c r="Q294" s="270">
        <f>+IF(H294=0,"",'Ark1'!AI1143)</f>
        <v>0</v>
      </c>
      <c r="R294" s="270"/>
      <c r="S294" s="270"/>
      <c r="T294" s="270">
        <f>+IF(H294=0,"",'Ark1'!Y1143)</f>
        <v>17.913681921927719</v>
      </c>
      <c r="U294" s="269">
        <f>+IF(H294=0,"",'Ark1'!Z1143)</f>
        <v>0.40000000000000119</v>
      </c>
      <c r="V294" s="270">
        <f t="shared" si="54"/>
        <v>243.02394617059173</v>
      </c>
      <c r="W294" s="270">
        <f t="shared" si="55"/>
        <v>122.8</v>
      </c>
      <c r="X294" s="268">
        <f t="shared" si="56"/>
        <v>5</v>
      </c>
      <c r="Y294" s="364"/>
      <c r="AB294" s="27"/>
      <c r="AC294" s="26"/>
      <c r="AF294" s="26"/>
      <c r="AG294" s="26"/>
      <c r="AH294" s="26"/>
      <c r="AJ294" s="26"/>
      <c r="AL294" s="26"/>
      <c r="AM294" s="26"/>
    </row>
    <row r="295" spans="1:65">
      <c r="A295" s="364"/>
      <c r="B295" s="364">
        <f>+'Ark1'!C1144</f>
        <v>2023</v>
      </c>
      <c r="C295" s="267">
        <f>+'Ark1'!M1144</f>
        <v>2</v>
      </c>
      <c r="D295" s="363" t="s">
        <v>632</v>
      </c>
      <c r="E295" s="267">
        <f>+'Ark1'!D1144</f>
        <v>11</v>
      </c>
      <c r="F295" s="267" t="s">
        <v>589</v>
      </c>
      <c r="G295" s="267" t="str">
        <f>+IF(H295=0,"",'Ark1'!Q1144)</f>
        <v/>
      </c>
      <c r="H295" s="267">
        <f>+'Ark1'!R1144</f>
        <v>0</v>
      </c>
      <c r="I295" s="268" t="str">
        <f>+IF(H295=0,"",'Ark1'!AE1144)</f>
        <v/>
      </c>
      <c r="J295" s="268" t="str">
        <f>+IF(H295=0,"",'Ark1'!AF1144)</f>
        <v/>
      </c>
      <c r="K295" s="269" t="str">
        <f>+IF(H295=0,"",'Ark1'!S1144)</f>
        <v/>
      </c>
      <c r="L295" s="268" t="str">
        <f>+IF(H295=0,"",'Ark1'!U1144)</f>
        <v/>
      </c>
      <c r="M295" s="270" t="str">
        <f>+IF(H295=0,"",'Ark1'!W1144)</f>
        <v/>
      </c>
      <c r="N295" s="270" t="str">
        <f>+IF(H295=0,"",'Ark1'!X1144)</f>
        <v/>
      </c>
      <c r="O295" s="270" t="str">
        <f>+IF(H295=0,"",'Ark1'!AG1144)</f>
        <v/>
      </c>
      <c r="P295" s="270" t="str">
        <f>+IF(H295=0,"",'Ark1'!AH1144)</f>
        <v/>
      </c>
      <c r="Q295" s="270" t="str">
        <f>+IF(H295=0,"",'Ark1'!AI1144)</f>
        <v/>
      </c>
      <c r="R295" s="270"/>
      <c r="S295" s="270"/>
      <c r="T295" s="270" t="str">
        <f>+IF(H295=0,"",'Ark1'!Y1144)</f>
        <v/>
      </c>
      <c r="U295" s="269" t="str">
        <f>+IF(H295=0,"",'Ark1'!Z1144)</f>
        <v/>
      </c>
      <c r="V295" s="270" t="str">
        <f t="shared" si="54"/>
        <v/>
      </c>
      <c r="W295" s="270" t="str">
        <f t="shared" si="55"/>
        <v/>
      </c>
      <c r="X295" s="268" t="str">
        <f t="shared" si="56"/>
        <v/>
      </c>
      <c r="Y295" s="364"/>
      <c r="AB295" s="27"/>
      <c r="AC295" s="26"/>
      <c r="AF295" s="26"/>
      <c r="AG295" s="26"/>
      <c r="AH295" s="26"/>
      <c r="AJ295" s="26"/>
      <c r="AL295" s="26"/>
      <c r="AM295" s="26"/>
    </row>
    <row r="296" spans="1:65">
      <c r="A296" s="364"/>
      <c r="B296" s="364">
        <f>+'Ark1'!C1145</f>
        <v>2023</v>
      </c>
      <c r="C296" s="267">
        <f>+'Ark1'!M1145</f>
        <v>2</v>
      </c>
      <c r="D296" s="363" t="s">
        <v>633</v>
      </c>
      <c r="E296" s="267">
        <f>+'Ark1'!D1145</f>
        <v>12</v>
      </c>
      <c r="F296" s="267" t="s">
        <v>590</v>
      </c>
      <c r="G296" s="267" t="str">
        <f>+IF(H296=0,"",'Ark1'!Q1145)</f>
        <v/>
      </c>
      <c r="H296" s="267">
        <f>+'Ark1'!R1145</f>
        <v>0</v>
      </c>
      <c r="I296" s="268" t="str">
        <f>+IF(H296=0,"",'Ark1'!AE1145)</f>
        <v/>
      </c>
      <c r="J296" s="268" t="str">
        <f>+IF(H296=0,"",'Ark1'!AF1145)</f>
        <v/>
      </c>
      <c r="K296" s="269" t="str">
        <f>+IF(H296=0,"",'Ark1'!S1145)</f>
        <v/>
      </c>
      <c r="L296" s="268" t="str">
        <f>+IF(H296=0,"",'Ark1'!U1145)</f>
        <v/>
      </c>
      <c r="M296" s="270" t="str">
        <f>+IF(H296=0,"",'Ark1'!W1145)</f>
        <v/>
      </c>
      <c r="N296" s="270" t="str">
        <f>+IF(H296=0,"",'Ark1'!X1145)</f>
        <v/>
      </c>
      <c r="O296" s="270" t="str">
        <f>+IF(H296=0,"",'Ark1'!AG1145)</f>
        <v/>
      </c>
      <c r="P296" s="270" t="str">
        <f>+IF(H296=0,"",'Ark1'!AH1145)</f>
        <v/>
      </c>
      <c r="Q296" s="270" t="str">
        <f>+IF(H296=0,"",'Ark1'!AI1145)</f>
        <v/>
      </c>
      <c r="R296" s="270"/>
      <c r="S296" s="270"/>
      <c r="T296" s="270" t="str">
        <f>+IF(H296=0,"",'Ark1'!Y1145)</f>
        <v/>
      </c>
      <c r="U296" s="269" t="str">
        <f>+IF(H296=0,"",'Ark1'!Z1145)</f>
        <v/>
      </c>
      <c r="V296" s="270" t="str">
        <f t="shared" si="54"/>
        <v/>
      </c>
      <c r="W296" s="270" t="str">
        <f t="shared" si="55"/>
        <v/>
      </c>
      <c r="X296" s="268" t="str">
        <f t="shared" si="56"/>
        <v/>
      </c>
      <c r="Y296" s="364"/>
      <c r="AB296" s="27"/>
      <c r="AC296" s="26"/>
      <c r="AF296" s="26"/>
      <c r="AG296" s="26"/>
      <c r="AH296" s="26"/>
      <c r="AJ296" s="26"/>
      <c r="AL296" s="26"/>
      <c r="AM296" s="26"/>
    </row>
    <row r="297" spans="1:65" ht="19.8">
      <c r="A297" s="364"/>
      <c r="B297" s="364"/>
      <c r="C297" s="364"/>
      <c r="D297" s="364"/>
      <c r="E297" s="364"/>
      <c r="F297" s="364"/>
      <c r="G297" s="364"/>
      <c r="H297" s="364"/>
      <c r="I297" s="365"/>
      <c r="J297" s="365"/>
      <c r="K297" s="364"/>
      <c r="L297" s="364"/>
      <c r="M297" s="366"/>
      <c r="N297" s="366"/>
      <c r="O297" s="364"/>
      <c r="P297" s="366"/>
      <c r="Q297" s="366"/>
      <c r="R297" s="366"/>
      <c r="S297" s="366"/>
      <c r="T297" s="366"/>
      <c r="U297" s="364"/>
      <c r="V297" s="364"/>
      <c r="W297" s="366"/>
      <c r="X297" s="365"/>
      <c r="Y297" s="364"/>
      <c r="Z297" s="250"/>
      <c r="AB297" s="27"/>
      <c r="AC297" s="26"/>
      <c r="AD297" s="251"/>
      <c r="AE297" s="85"/>
      <c r="AI297" s="85"/>
      <c r="BA297" s="263" t="e">
        <f>1+#REF!</f>
        <v>#REF!</v>
      </c>
      <c r="BB297" s="26">
        <v>248.30514184397128</v>
      </c>
      <c r="BC297" s="85">
        <f t="shared" ref="BC297:BM297" si="57">+BB297</f>
        <v>248.30514184397128</v>
      </c>
      <c r="BD297" s="85">
        <f t="shared" si="57"/>
        <v>248.30514184397128</v>
      </c>
      <c r="BE297" s="85">
        <f t="shared" si="57"/>
        <v>248.30514184397128</v>
      </c>
      <c r="BF297" s="85">
        <f t="shared" si="57"/>
        <v>248.30514184397128</v>
      </c>
      <c r="BG297" s="85">
        <f t="shared" si="57"/>
        <v>248.30514184397128</v>
      </c>
      <c r="BH297" s="85">
        <f t="shared" si="57"/>
        <v>248.30514184397128</v>
      </c>
      <c r="BI297" s="85">
        <f t="shared" si="57"/>
        <v>248.30514184397128</v>
      </c>
      <c r="BJ297" s="85">
        <f t="shared" si="57"/>
        <v>248.30514184397128</v>
      </c>
      <c r="BK297" s="85">
        <f t="shared" si="57"/>
        <v>248.30514184397128</v>
      </c>
      <c r="BL297" s="85">
        <f t="shared" si="57"/>
        <v>248.30514184397128</v>
      </c>
      <c r="BM297" s="85">
        <f t="shared" si="57"/>
        <v>248.30514184397128</v>
      </c>
    </row>
    <row r="298" spans="1:65" ht="19.8">
      <c r="A298" s="364"/>
      <c r="B298" s="364"/>
      <c r="C298" s="364"/>
      <c r="D298" s="364"/>
      <c r="E298" s="364"/>
      <c r="F298" s="364"/>
      <c r="G298" s="364"/>
      <c r="H298" s="364"/>
      <c r="I298" s="365"/>
      <c r="J298" s="365"/>
      <c r="K298" s="364"/>
      <c r="L298" s="364"/>
      <c r="M298" s="366"/>
      <c r="N298" s="366"/>
      <c r="O298" s="364"/>
      <c r="P298" s="366"/>
      <c r="Q298" s="366"/>
      <c r="R298" s="366"/>
      <c r="S298" s="366"/>
      <c r="T298" s="366"/>
      <c r="U298" s="364"/>
      <c r="V298" s="364"/>
      <c r="W298" s="366"/>
      <c r="X298" s="365"/>
      <c r="Y298" s="364"/>
      <c r="Z298" s="250"/>
      <c r="AB298" s="27"/>
      <c r="AC298" s="26"/>
      <c r="AD298" s="251"/>
      <c r="AE298" s="85"/>
      <c r="AI298" s="85"/>
      <c r="BA298" s="263"/>
      <c r="BB298" s="26"/>
    </row>
    <row r="299" spans="1:65" ht="22.8">
      <c r="A299" s="367" t="s">
        <v>626</v>
      </c>
      <c r="B299" s="364"/>
      <c r="C299" s="364"/>
      <c r="D299" s="368" t="str">
        <f>+D304</f>
        <v>1+</v>
      </c>
      <c r="E299" s="364"/>
      <c r="F299" s="364"/>
      <c r="G299" s="364"/>
      <c r="H299" s="212">
        <f>SUM(H304:H315)</f>
        <v>43</v>
      </c>
      <c r="I299" s="365"/>
      <c r="J299" s="365"/>
      <c r="K299" s="364"/>
      <c r="L299" s="273">
        <f>+Fettgruppe!N28</f>
        <v>189.30465116279063</v>
      </c>
      <c r="M299" s="366"/>
      <c r="N299" s="366"/>
      <c r="O299" s="364"/>
      <c r="P299" s="366"/>
      <c r="Q299" s="366"/>
      <c r="R299" s="366"/>
      <c r="S299" s="366"/>
      <c r="T299" s="366"/>
      <c r="U299" s="364"/>
      <c r="V299" s="273">
        <f>+Fettgruppe!X28</f>
        <v>259.31317893663788</v>
      </c>
      <c r="W299" s="369" t="s">
        <v>624</v>
      </c>
      <c r="X299" s="370"/>
      <c r="Y299" s="364"/>
      <c r="Z299" s="250"/>
      <c r="AB299" s="27"/>
      <c r="AC299" s="26"/>
      <c r="AD299" s="251"/>
      <c r="AE299" s="85"/>
      <c r="AI299" s="85"/>
      <c r="BA299" s="263" t="e">
        <f>1+BA297</f>
        <v>#REF!</v>
      </c>
      <c r="BB299" s="26">
        <v>268.9193823216188</v>
      </c>
      <c r="BC299" s="85">
        <f t="shared" ref="BC299:BM299" si="58">+BB299</f>
        <v>268.9193823216188</v>
      </c>
      <c r="BD299" s="85">
        <f t="shared" si="58"/>
        <v>268.9193823216188</v>
      </c>
      <c r="BE299" s="85">
        <f t="shared" si="58"/>
        <v>268.9193823216188</v>
      </c>
      <c r="BF299" s="85">
        <f t="shared" si="58"/>
        <v>268.9193823216188</v>
      </c>
      <c r="BG299" s="85">
        <f t="shared" si="58"/>
        <v>268.9193823216188</v>
      </c>
      <c r="BH299" s="85">
        <f t="shared" si="58"/>
        <v>268.9193823216188</v>
      </c>
      <c r="BI299" s="85">
        <f t="shared" si="58"/>
        <v>268.9193823216188</v>
      </c>
      <c r="BJ299" s="85">
        <f t="shared" si="58"/>
        <v>268.9193823216188</v>
      </c>
      <c r="BK299" s="85">
        <f t="shared" si="58"/>
        <v>268.9193823216188</v>
      </c>
      <c r="BL299" s="85">
        <f t="shared" si="58"/>
        <v>268.9193823216188</v>
      </c>
      <c r="BM299" s="85">
        <f t="shared" si="58"/>
        <v>268.9193823216188</v>
      </c>
    </row>
    <row r="300" spans="1:65" ht="16.5" customHeight="1">
      <c r="A300" s="364"/>
      <c r="B300" s="364"/>
      <c r="C300" s="364"/>
      <c r="D300" s="368"/>
      <c r="E300" s="364"/>
      <c r="F300" s="364"/>
      <c r="G300" s="364"/>
      <c r="H300" s="364"/>
      <c r="I300" s="364"/>
      <c r="J300" s="364"/>
      <c r="K300" s="364"/>
      <c r="L300" s="364"/>
      <c r="M300" s="366"/>
      <c r="N300" s="366"/>
      <c r="O300" s="364"/>
      <c r="P300" s="366"/>
      <c r="Q300" s="366"/>
      <c r="R300" s="366"/>
      <c r="S300" s="366"/>
      <c r="T300" s="366"/>
      <c r="U300" s="364"/>
      <c r="V300" s="364"/>
      <c r="W300" s="366"/>
      <c r="X300" s="370" t="s">
        <v>4</v>
      </c>
      <c r="Y300" s="364"/>
      <c r="Z300" s="250"/>
      <c r="AB300" s="27"/>
      <c r="AC300" s="26"/>
      <c r="AD300" s="251"/>
      <c r="AE300" s="85"/>
      <c r="AI300" s="85"/>
      <c r="BA300" s="263"/>
      <c r="BB300" s="26"/>
    </row>
    <row r="301" spans="1:65" ht="19.8">
      <c r="A301" s="364"/>
      <c r="B301" s="364"/>
      <c r="C301" s="364"/>
      <c r="D301" s="364"/>
      <c r="E301" s="364"/>
      <c r="F301" s="364"/>
      <c r="G301" s="367" t="s">
        <v>4</v>
      </c>
      <c r="H301" s="364"/>
      <c r="I301" s="365"/>
      <c r="J301" s="365"/>
      <c r="K301" s="367" t="s">
        <v>24</v>
      </c>
      <c r="L301" s="365"/>
      <c r="M301" s="366" t="s">
        <v>404</v>
      </c>
      <c r="N301" s="366" t="s">
        <v>404</v>
      </c>
      <c r="O301" s="369" t="s">
        <v>527</v>
      </c>
      <c r="P301" s="366" t="s">
        <v>404</v>
      </c>
      <c r="Q301" s="366" t="s">
        <v>404</v>
      </c>
      <c r="R301" s="366"/>
      <c r="S301" s="366"/>
      <c r="T301" s="369" t="s">
        <v>424</v>
      </c>
      <c r="U301" s="364"/>
      <c r="V301" s="367" t="s">
        <v>479</v>
      </c>
      <c r="W301" s="369" t="s">
        <v>78</v>
      </c>
      <c r="X301" s="370" t="s">
        <v>10</v>
      </c>
      <c r="Y301" s="364"/>
      <c r="Z301" s="250"/>
      <c r="AB301" s="27"/>
      <c r="AC301" s="26"/>
      <c r="AD301" s="251"/>
      <c r="AE301" s="85"/>
      <c r="AI301" s="85"/>
      <c r="BA301" s="263" t="e">
        <f>1+BA299</f>
        <v>#REF!</v>
      </c>
      <c r="BB301" s="26">
        <v>292.46921194322113</v>
      </c>
      <c r="BC301" s="85">
        <f t="shared" ref="BC301:BM303" si="59">+BB301</f>
        <v>292.46921194322113</v>
      </c>
      <c r="BD301" s="85">
        <f t="shared" si="59"/>
        <v>292.46921194322113</v>
      </c>
      <c r="BE301" s="85">
        <f t="shared" si="59"/>
        <v>292.46921194322113</v>
      </c>
      <c r="BF301" s="85">
        <f t="shared" si="59"/>
        <v>292.46921194322113</v>
      </c>
      <c r="BG301" s="85">
        <f t="shared" si="59"/>
        <v>292.46921194322113</v>
      </c>
      <c r="BH301" s="85">
        <f t="shared" si="59"/>
        <v>292.46921194322113</v>
      </c>
      <c r="BI301" s="85">
        <f t="shared" si="59"/>
        <v>292.46921194322113</v>
      </c>
      <c r="BJ301" s="85">
        <f t="shared" si="59"/>
        <v>292.46921194322113</v>
      </c>
      <c r="BK301" s="85">
        <f t="shared" si="59"/>
        <v>292.46921194322113</v>
      </c>
      <c r="BL301" s="85">
        <f t="shared" si="59"/>
        <v>292.46921194322113</v>
      </c>
      <c r="BM301" s="85">
        <f t="shared" si="59"/>
        <v>292.46921194322113</v>
      </c>
    </row>
    <row r="302" spans="1:65" ht="19.8">
      <c r="A302" s="364"/>
      <c r="B302" s="364"/>
      <c r="C302" s="364"/>
      <c r="D302" s="364"/>
      <c r="E302" s="367"/>
      <c r="F302" s="367"/>
      <c r="G302" s="367" t="s">
        <v>477</v>
      </c>
      <c r="H302" s="367" t="s">
        <v>4</v>
      </c>
      <c r="I302" s="370" t="s">
        <v>4</v>
      </c>
      <c r="J302" s="370" t="s">
        <v>1</v>
      </c>
      <c r="K302" s="367" t="s">
        <v>535</v>
      </c>
      <c r="L302" s="370" t="s">
        <v>24</v>
      </c>
      <c r="M302" s="369" t="s">
        <v>569</v>
      </c>
      <c r="N302" s="369" t="s">
        <v>489</v>
      </c>
      <c r="O302" s="369" t="s">
        <v>548</v>
      </c>
      <c r="P302" s="369" t="s">
        <v>491</v>
      </c>
      <c r="Q302" s="369" t="s">
        <v>556</v>
      </c>
      <c r="R302" s="369"/>
      <c r="S302" s="369"/>
      <c r="T302" s="369"/>
      <c r="U302" s="367" t="s">
        <v>415</v>
      </c>
      <c r="V302" s="367" t="s">
        <v>487</v>
      </c>
      <c r="W302" s="369" t="s">
        <v>425</v>
      </c>
      <c r="X302" s="370" t="s">
        <v>71</v>
      </c>
      <c r="Y302" s="364"/>
      <c r="Z302" s="250"/>
      <c r="AB302" s="27"/>
      <c r="AC302" s="26"/>
      <c r="AD302" s="251"/>
      <c r="AE302" s="85"/>
      <c r="AI302" s="85"/>
      <c r="BA302" s="263" t="e">
        <f>1+BA301</f>
        <v>#REF!</v>
      </c>
      <c r="BB302" s="26">
        <v>314.89908376963371</v>
      </c>
      <c r="BC302" s="85">
        <f t="shared" si="59"/>
        <v>314.89908376963371</v>
      </c>
      <c r="BD302" s="85">
        <f t="shared" si="59"/>
        <v>314.89908376963371</v>
      </c>
      <c r="BE302" s="85">
        <f t="shared" si="59"/>
        <v>314.89908376963371</v>
      </c>
      <c r="BF302" s="85">
        <f t="shared" si="59"/>
        <v>314.89908376963371</v>
      </c>
      <c r="BG302" s="85">
        <f t="shared" si="59"/>
        <v>314.89908376963371</v>
      </c>
      <c r="BH302" s="85">
        <f t="shared" si="59"/>
        <v>314.89908376963371</v>
      </c>
      <c r="BI302" s="85">
        <f t="shared" si="59"/>
        <v>314.89908376963371</v>
      </c>
      <c r="BJ302" s="85">
        <f t="shared" si="59"/>
        <v>314.89908376963371</v>
      </c>
      <c r="BK302" s="85">
        <f t="shared" si="59"/>
        <v>314.89908376963371</v>
      </c>
      <c r="BL302" s="85">
        <f t="shared" si="59"/>
        <v>314.89908376963371</v>
      </c>
      <c r="BM302" s="85">
        <f t="shared" si="59"/>
        <v>314.89908376963371</v>
      </c>
    </row>
    <row r="303" spans="1:65" ht="19.8">
      <c r="A303" s="364"/>
      <c r="B303" s="364"/>
      <c r="C303" s="367" t="s">
        <v>0</v>
      </c>
      <c r="D303" s="367"/>
      <c r="E303" s="367" t="s">
        <v>87</v>
      </c>
      <c r="F303" s="367"/>
      <c r="G303" s="371" t="s">
        <v>478</v>
      </c>
      <c r="H303" s="371" t="s">
        <v>10</v>
      </c>
      <c r="I303" s="372" t="s">
        <v>404</v>
      </c>
      <c r="J303" s="372" t="s">
        <v>404</v>
      </c>
      <c r="K303" s="371" t="s">
        <v>536</v>
      </c>
      <c r="L303" s="372" t="s">
        <v>45</v>
      </c>
      <c r="M303" s="373" t="s">
        <v>546</v>
      </c>
      <c r="N303" s="373" t="s">
        <v>441</v>
      </c>
      <c r="O303" s="373" t="s">
        <v>485</v>
      </c>
      <c r="P303" s="373" t="s">
        <v>472</v>
      </c>
      <c r="Q303" s="373" t="s">
        <v>525</v>
      </c>
      <c r="R303" s="373"/>
      <c r="S303" s="373"/>
      <c r="T303" s="373" t="s">
        <v>1</v>
      </c>
      <c r="U303" s="371" t="s">
        <v>416</v>
      </c>
      <c r="V303" s="371" t="s">
        <v>488</v>
      </c>
      <c r="W303" s="373" t="s">
        <v>426</v>
      </c>
      <c r="X303" s="372" t="s">
        <v>551</v>
      </c>
      <c r="Y303" s="364"/>
      <c r="Z303" s="250"/>
      <c r="AB303" s="27"/>
      <c r="AC303" s="26"/>
      <c r="AD303" s="251"/>
      <c r="AE303" s="85"/>
      <c r="AI303" s="85"/>
      <c r="BA303" s="263" t="e">
        <f>1+BA302</f>
        <v>#REF!</v>
      </c>
      <c r="BB303" s="26">
        <v>325.0188034188032</v>
      </c>
      <c r="BC303" s="85">
        <f t="shared" si="59"/>
        <v>325.0188034188032</v>
      </c>
      <c r="BD303" s="85">
        <f t="shared" si="59"/>
        <v>325.0188034188032</v>
      </c>
      <c r="BE303" s="85">
        <f t="shared" si="59"/>
        <v>325.0188034188032</v>
      </c>
      <c r="BF303" s="85">
        <f t="shared" si="59"/>
        <v>325.0188034188032</v>
      </c>
      <c r="BG303" s="85">
        <f t="shared" si="59"/>
        <v>325.0188034188032</v>
      </c>
      <c r="BH303" s="85">
        <f t="shared" si="59"/>
        <v>325.0188034188032</v>
      </c>
      <c r="BI303" s="85">
        <f t="shared" si="59"/>
        <v>325.0188034188032</v>
      </c>
      <c r="BJ303" s="85">
        <f t="shared" si="59"/>
        <v>325.0188034188032</v>
      </c>
      <c r="BK303" s="85">
        <f t="shared" si="59"/>
        <v>325.0188034188032</v>
      </c>
      <c r="BL303" s="85">
        <f t="shared" si="59"/>
        <v>325.0188034188032</v>
      </c>
      <c r="BM303" s="85">
        <f t="shared" si="59"/>
        <v>325.0188034188032</v>
      </c>
    </row>
    <row r="304" spans="1:65">
      <c r="A304" s="364"/>
      <c r="B304" s="364">
        <f>+'Ark1'!C1146</f>
        <v>2023</v>
      </c>
      <c r="C304" s="267">
        <f>+'Ark1'!M1146</f>
        <v>3</v>
      </c>
      <c r="D304" s="267" t="s">
        <v>95</v>
      </c>
      <c r="E304" s="267">
        <f>+'Ark1'!D1146</f>
        <v>1</v>
      </c>
      <c r="F304" s="267" t="s">
        <v>580</v>
      </c>
      <c r="G304" s="267">
        <f>+IF(H304=0,"",'Ark1'!Q1146)</f>
        <v>1</v>
      </c>
      <c r="H304" s="267">
        <f>+'Ark1'!R1146</f>
        <v>3</v>
      </c>
      <c r="I304" s="268">
        <f>+IF(H304=0,"",'Ark1'!AE1146)</f>
        <v>2.5</v>
      </c>
      <c r="J304" s="268">
        <f>+IF(H304=0,"",'Ark1'!AF1146)</f>
        <v>1.7749879771046362</v>
      </c>
      <c r="K304" s="269">
        <f>+IF(H304=0,"",'Ark1'!S1146)</f>
        <v>4</v>
      </c>
      <c r="L304" s="268">
        <f>+IF(H304=0,"",'Ark1'!U1146)</f>
        <v>188.23333333333335</v>
      </c>
      <c r="M304" s="270">
        <f>+IF(H304=0,"",'Ark1'!W1146)</f>
        <v>0</v>
      </c>
      <c r="N304" s="270">
        <f>+IF(H304=0,"",'Ark1'!X1146)</f>
        <v>0</v>
      </c>
      <c r="O304" s="270">
        <f>+IF(H304=0,"",'Ark1'!AG1146)</f>
        <v>528.33333333333348</v>
      </c>
      <c r="P304" s="270">
        <f>+IF(H304=0,"",'Ark1'!AH1146)</f>
        <v>0</v>
      </c>
      <c r="Q304" s="270">
        <f>+IF(H304=0,"",'Ark1'!AI1146)</f>
        <v>0</v>
      </c>
      <c r="R304" s="270"/>
      <c r="S304" s="270"/>
      <c r="T304" s="270">
        <f>+IF(H304=0,"",'Ark1'!Y1146)</f>
        <v>7.4423711872551506</v>
      </c>
      <c r="U304" s="269">
        <f>+IF(H304=0,"",'Ark1'!Z1146)</f>
        <v>0</v>
      </c>
      <c r="V304" s="270">
        <f t="shared" ref="V304:V315" si="60">+IF(H304=0,"",1000*L304/O304)</f>
        <v>356.2776025236592</v>
      </c>
      <c r="W304" s="270">
        <f t="shared" ref="W304:W315" si="61">+IF(H304=0,"",L304/C304)</f>
        <v>62.744444444444447</v>
      </c>
      <c r="X304" s="268">
        <f t="shared" ref="X304:X315" si="62">+IF(H304=0,"",H304/G304)</f>
        <v>3</v>
      </c>
      <c r="Y304" s="364"/>
      <c r="AB304" s="27"/>
      <c r="AC304" s="26"/>
      <c r="AF304" s="26"/>
      <c r="AG304" s="26"/>
      <c r="AH304" s="26"/>
      <c r="AJ304" s="26"/>
      <c r="AL304" s="26"/>
      <c r="AM304" s="26"/>
    </row>
    <row r="305" spans="1:65">
      <c r="A305" s="364"/>
      <c r="B305" s="364">
        <f>+'Ark1'!C1147</f>
        <v>2023</v>
      </c>
      <c r="C305" s="267">
        <f>+'Ark1'!M1147</f>
        <v>3</v>
      </c>
      <c r="D305" s="267" t="s">
        <v>95</v>
      </c>
      <c r="E305" s="267">
        <f>+'Ark1'!D1147</f>
        <v>2</v>
      </c>
      <c r="F305" s="267" t="s">
        <v>581</v>
      </c>
      <c r="G305" s="267" t="str">
        <f>+IF(H305=0,"",'Ark1'!Q1147)</f>
        <v/>
      </c>
      <c r="H305" s="267">
        <f>+'Ark1'!R1147</f>
        <v>0</v>
      </c>
      <c r="I305" s="268" t="str">
        <f>+IF(H305=0,"",'Ark1'!AE1147)</f>
        <v/>
      </c>
      <c r="J305" s="268" t="str">
        <f>+IF(H305=0,"",'Ark1'!AF1147)</f>
        <v/>
      </c>
      <c r="K305" s="269" t="str">
        <f>+IF(H305=0,"",'Ark1'!S1147)</f>
        <v/>
      </c>
      <c r="L305" s="268" t="str">
        <f>+IF(H305=0,"",'Ark1'!U1147)</f>
        <v/>
      </c>
      <c r="M305" s="270" t="str">
        <f>+IF(H305=0,"",'Ark1'!W1147)</f>
        <v/>
      </c>
      <c r="N305" s="270" t="str">
        <f>+IF(H305=0,"",'Ark1'!X1147)</f>
        <v/>
      </c>
      <c r="O305" s="270" t="str">
        <f>+IF(H305=0,"",'Ark1'!AG1147)</f>
        <v/>
      </c>
      <c r="P305" s="270" t="str">
        <f>+IF(H305=0,"",'Ark1'!AH1147)</f>
        <v/>
      </c>
      <c r="Q305" s="270" t="str">
        <f>+IF(H305=0,"",'Ark1'!AI1147)</f>
        <v/>
      </c>
      <c r="R305" s="270"/>
      <c r="S305" s="270"/>
      <c r="T305" s="270" t="str">
        <f>+IF(H305=0,"",'Ark1'!Y1147)</f>
        <v/>
      </c>
      <c r="U305" s="269" t="str">
        <f>+IF(H305=0,"",'Ark1'!Z1147)</f>
        <v/>
      </c>
      <c r="V305" s="270" t="str">
        <f t="shared" si="60"/>
        <v/>
      </c>
      <c r="W305" s="270" t="str">
        <f t="shared" si="61"/>
        <v/>
      </c>
      <c r="X305" s="268" t="str">
        <f t="shared" si="62"/>
        <v/>
      </c>
      <c r="Y305" s="364"/>
      <c r="AB305" s="27"/>
      <c r="AC305" s="26"/>
      <c r="AF305" s="26"/>
      <c r="AG305" s="26"/>
      <c r="AH305" s="26"/>
      <c r="AJ305" s="26"/>
      <c r="AL305" s="26"/>
      <c r="AM305" s="26"/>
    </row>
    <row r="306" spans="1:65">
      <c r="A306" s="364"/>
      <c r="B306" s="364">
        <f>+'Ark1'!C1148</f>
        <v>2023</v>
      </c>
      <c r="C306" s="267">
        <f>+'Ark1'!M1148</f>
        <v>3</v>
      </c>
      <c r="D306" s="267" t="s">
        <v>95</v>
      </c>
      <c r="E306" s="267">
        <f>+'Ark1'!D1148</f>
        <v>3</v>
      </c>
      <c r="F306" s="267" t="s">
        <v>582</v>
      </c>
      <c r="G306" s="267">
        <f>+IF(H306=0,"",'Ark1'!Q1148)</f>
        <v>3</v>
      </c>
      <c r="H306" s="267">
        <f>+'Ark1'!R1148</f>
        <v>4</v>
      </c>
      <c r="I306" s="268">
        <f>+IF(H306=0,"",'Ark1'!AE1148)</f>
        <v>2.8169014084507031</v>
      </c>
      <c r="J306" s="268">
        <f>+IF(H306=0,"",'Ark1'!AF1148)</f>
        <v>1.5088902986357735</v>
      </c>
      <c r="K306" s="269">
        <f>+IF(H306=0,"",'Ark1'!S1148)</f>
        <v>3</v>
      </c>
      <c r="L306" s="268">
        <f>+IF(H306=0,"",'Ark1'!U1148)</f>
        <v>127.25</v>
      </c>
      <c r="M306" s="270">
        <f>+IF(H306=0,"",'Ark1'!W1148)</f>
        <v>0</v>
      </c>
      <c r="N306" s="270">
        <f>+IF(H306=0,"",'Ark1'!X1148)</f>
        <v>0</v>
      </c>
      <c r="O306" s="270">
        <f>+IF(H306=0,"",'Ark1'!AG1148)</f>
        <v>810</v>
      </c>
      <c r="P306" s="270">
        <f>+IF(H306=0,"",'Ark1'!AH1148)</f>
        <v>0</v>
      </c>
      <c r="Q306" s="270">
        <f>+IF(H306=0,"",'Ark1'!AI1148)</f>
        <v>50</v>
      </c>
      <c r="R306" s="270"/>
      <c r="S306" s="270"/>
      <c r="T306" s="270">
        <f>+IF(H306=0,"",'Ark1'!Y1148)</f>
        <v>33.374428834063977</v>
      </c>
      <c r="U306" s="269">
        <f>+IF(H306=0,"",'Ark1'!Z1148)</f>
        <v>1.58113883008419</v>
      </c>
      <c r="V306" s="270">
        <f t="shared" si="60"/>
        <v>157.09876543209876</v>
      </c>
      <c r="W306" s="270">
        <f t="shared" si="61"/>
        <v>42.416666666666664</v>
      </c>
      <c r="X306" s="268">
        <f t="shared" si="62"/>
        <v>1.3333333333333333</v>
      </c>
      <c r="Y306" s="364"/>
      <c r="AB306" s="27"/>
      <c r="AC306" s="26"/>
      <c r="AF306" s="26"/>
      <c r="AG306" s="26"/>
      <c r="AH306" s="26"/>
      <c r="AJ306" s="26"/>
      <c r="AL306" s="26"/>
      <c r="AM306" s="26"/>
    </row>
    <row r="307" spans="1:65">
      <c r="A307" s="364"/>
      <c r="B307" s="364">
        <f>+'Ark1'!C1149</f>
        <v>2023</v>
      </c>
      <c r="C307" s="267">
        <f>+'Ark1'!M1149</f>
        <v>3</v>
      </c>
      <c r="D307" s="267" t="s">
        <v>95</v>
      </c>
      <c r="E307" s="267">
        <f>+'Ark1'!D1149</f>
        <v>4</v>
      </c>
      <c r="F307" s="267" t="s">
        <v>583</v>
      </c>
      <c r="G307" s="267">
        <f>+IF(H307=0,"",'Ark1'!Q1149)</f>
        <v>1</v>
      </c>
      <c r="H307" s="267">
        <f>+'Ark1'!R1149</f>
        <v>1</v>
      </c>
      <c r="I307" s="268">
        <f>+IF(H307=0,"",'Ark1'!AE1149)</f>
        <v>1.1111111111111112</v>
      </c>
      <c r="J307" s="268">
        <f>+IF(H307=0,"",'Ark1'!AF1149)</f>
        <v>0.63751875055148688</v>
      </c>
      <c r="K307" s="269">
        <f>+IF(H307=0,"",'Ark1'!S1149)</f>
        <v>3</v>
      </c>
      <c r="L307" s="268">
        <f>+IF(H307=0,"",'Ark1'!U1149)</f>
        <v>144.5</v>
      </c>
      <c r="M307" s="270">
        <f>+IF(H307=0,"",'Ark1'!W1149)</f>
        <v>0</v>
      </c>
      <c r="N307" s="270">
        <f>+IF(H307=0,"",'Ark1'!X1149)</f>
        <v>0</v>
      </c>
      <c r="O307" s="270">
        <f>+IF(H307=0,"",'Ark1'!AG1149)</f>
        <v>351</v>
      </c>
      <c r="P307" s="270">
        <f>+IF(H307=0,"",'Ark1'!AH1149)</f>
        <v>0</v>
      </c>
      <c r="Q307" s="270">
        <f>+IF(H307=0,"",'Ark1'!AI1149)</f>
        <v>0</v>
      </c>
      <c r="R307" s="270"/>
      <c r="S307" s="270"/>
      <c r="T307" s="270">
        <f>+IF(H307=0,"",'Ark1'!Y1149)</f>
        <v>0</v>
      </c>
      <c r="U307" s="269">
        <f>+IF(H307=0,"",'Ark1'!Z1149)</f>
        <v>0</v>
      </c>
      <c r="V307" s="270">
        <f t="shared" si="60"/>
        <v>411.68091168091166</v>
      </c>
      <c r="W307" s="270">
        <f t="shared" si="61"/>
        <v>48.166666666666664</v>
      </c>
      <c r="X307" s="268">
        <f t="shared" si="62"/>
        <v>1</v>
      </c>
      <c r="Y307" s="364"/>
      <c r="AB307" s="27"/>
      <c r="AC307" s="26"/>
      <c r="AF307" s="26"/>
      <c r="AG307" s="26"/>
      <c r="AH307" s="26"/>
      <c r="AJ307" s="26"/>
      <c r="AL307" s="26"/>
      <c r="AM307" s="26"/>
    </row>
    <row r="308" spans="1:65">
      <c r="A308" s="364"/>
      <c r="B308" s="364">
        <f>+'Ark1'!C1150</f>
        <v>2023</v>
      </c>
      <c r="C308" s="267">
        <f>+'Ark1'!M1150</f>
        <v>3</v>
      </c>
      <c r="D308" s="267" t="s">
        <v>95</v>
      </c>
      <c r="E308" s="267">
        <f>+'Ark1'!D1150</f>
        <v>5</v>
      </c>
      <c r="F308" s="267" t="s">
        <v>444</v>
      </c>
      <c r="G308" s="267">
        <f>+IF(H308=0,"",'Ark1'!Q1150)</f>
        <v>1</v>
      </c>
      <c r="H308" s="267">
        <f>+'Ark1'!R1150</f>
        <v>1</v>
      </c>
      <c r="I308" s="268">
        <f>+IF(H308=0,"",'Ark1'!AE1150)</f>
        <v>0.48076923076923056</v>
      </c>
      <c r="J308" s="268">
        <f>+IF(H308=0,"",'Ark1'!AF1150)</f>
        <v>0.31293256005466685</v>
      </c>
      <c r="K308" s="269">
        <f>+IF(H308=0,"",'Ark1'!S1150)</f>
        <v>3</v>
      </c>
      <c r="L308" s="268">
        <f>+IF(H308=0,"",'Ark1'!U1150)</f>
        <v>178.6</v>
      </c>
      <c r="M308" s="270">
        <f>+IF(H308=0,"",'Ark1'!W1150)</f>
        <v>0</v>
      </c>
      <c r="N308" s="270">
        <f>+IF(H308=0,"",'Ark1'!X1150)</f>
        <v>0</v>
      </c>
      <c r="O308" s="270">
        <f>+IF(H308=0,"",'Ark1'!AG1150)</f>
        <v>662</v>
      </c>
      <c r="P308" s="270">
        <f>+IF(H308=0,"",'Ark1'!AH1150)</f>
        <v>0</v>
      </c>
      <c r="Q308" s="270">
        <f>+IF(H308=0,"",'Ark1'!AI1150)</f>
        <v>0</v>
      </c>
      <c r="R308" s="270"/>
      <c r="S308" s="270"/>
      <c r="T308" s="270">
        <f>+IF(H308=0,"",'Ark1'!Y1150)</f>
        <v>0</v>
      </c>
      <c r="U308" s="269">
        <f>+IF(H308=0,"",'Ark1'!Z1150)</f>
        <v>0</v>
      </c>
      <c r="V308" s="270">
        <f t="shared" si="60"/>
        <v>269.78851963746223</v>
      </c>
      <c r="W308" s="270">
        <f t="shared" si="61"/>
        <v>59.533333333333331</v>
      </c>
      <c r="X308" s="268">
        <f t="shared" si="62"/>
        <v>1</v>
      </c>
      <c r="Y308" s="364"/>
      <c r="AB308" s="27"/>
      <c r="AC308" s="26"/>
      <c r="AF308" s="26"/>
      <c r="AG308" s="26"/>
      <c r="AH308" s="26"/>
      <c r="AJ308" s="26"/>
      <c r="AL308" s="26"/>
      <c r="AM308" s="26"/>
    </row>
    <row r="309" spans="1:65">
      <c r="A309" s="364"/>
      <c r="B309" s="364">
        <f>+'Ark1'!C1151</f>
        <v>2023</v>
      </c>
      <c r="C309" s="267">
        <f>+'Ark1'!M1151</f>
        <v>3</v>
      </c>
      <c r="D309" s="267" t="s">
        <v>95</v>
      </c>
      <c r="E309" s="267">
        <f>+'Ark1'!D1151</f>
        <v>6</v>
      </c>
      <c r="F309" s="267" t="s">
        <v>584</v>
      </c>
      <c r="G309" s="267" t="str">
        <f>+IF(H309=0,"",'Ark1'!Q1151)</f>
        <v/>
      </c>
      <c r="H309" s="267">
        <f>+'Ark1'!R1151</f>
        <v>0</v>
      </c>
      <c r="I309" s="268" t="str">
        <f>+IF(H309=0,"",'Ark1'!AE1151)</f>
        <v/>
      </c>
      <c r="J309" s="268" t="str">
        <f>+IF(H309=0,"",'Ark1'!AF1151)</f>
        <v/>
      </c>
      <c r="K309" s="269" t="str">
        <f>+IF(H309=0,"",'Ark1'!S1151)</f>
        <v/>
      </c>
      <c r="L309" s="268" t="str">
        <f>+IF(H309=0,"",'Ark1'!U1151)</f>
        <v/>
      </c>
      <c r="M309" s="270" t="str">
        <f>+IF(H309=0,"",'Ark1'!W1151)</f>
        <v/>
      </c>
      <c r="N309" s="270" t="str">
        <f>+IF(H309=0,"",'Ark1'!X1151)</f>
        <v/>
      </c>
      <c r="O309" s="270" t="str">
        <f>+IF(H309=0,"",'Ark1'!AG1151)</f>
        <v/>
      </c>
      <c r="P309" s="270" t="str">
        <f>+IF(H309=0,"",'Ark1'!AH1151)</f>
        <v/>
      </c>
      <c r="Q309" s="270" t="str">
        <f>+IF(H309=0,"",'Ark1'!AI1151)</f>
        <v/>
      </c>
      <c r="R309" s="270"/>
      <c r="S309" s="270"/>
      <c r="T309" s="270" t="str">
        <f>+IF(H309=0,"",'Ark1'!Y1151)</f>
        <v/>
      </c>
      <c r="U309" s="269" t="str">
        <f>+IF(H309=0,"",'Ark1'!Z1151)</f>
        <v/>
      </c>
      <c r="V309" s="270" t="str">
        <f t="shared" si="60"/>
        <v/>
      </c>
      <c r="W309" s="270" t="str">
        <f t="shared" si="61"/>
        <v/>
      </c>
      <c r="X309" s="268" t="str">
        <f t="shared" si="62"/>
        <v/>
      </c>
      <c r="Y309" s="364"/>
      <c r="AB309" s="27"/>
      <c r="AC309" s="26"/>
      <c r="AF309" s="26"/>
      <c r="AG309" s="26"/>
      <c r="AH309" s="26"/>
      <c r="AJ309" s="26"/>
      <c r="AL309" s="26"/>
      <c r="AM309" s="26"/>
    </row>
    <row r="310" spans="1:65">
      <c r="A310" s="364"/>
      <c r="B310" s="364">
        <f>+'Ark1'!C1152</f>
        <v>2023</v>
      </c>
      <c r="C310" s="267">
        <f>+'Ark1'!M1152</f>
        <v>3</v>
      </c>
      <c r="D310" s="267" t="s">
        <v>95</v>
      </c>
      <c r="E310" s="267">
        <f>+'Ark1'!D1152</f>
        <v>7</v>
      </c>
      <c r="F310" s="267" t="s">
        <v>585</v>
      </c>
      <c r="G310" s="267">
        <f>+IF(H310=0,"",'Ark1'!Q1152)</f>
        <v>1</v>
      </c>
      <c r="H310" s="267">
        <f>+'Ark1'!R1152</f>
        <v>1</v>
      </c>
      <c r="I310" s="268">
        <f>+IF(H310=0,"",'Ark1'!AE1152)</f>
        <v>1.3888888888888891</v>
      </c>
      <c r="J310" s="268">
        <f>+IF(H310=0,"",'Ark1'!AF1152)</f>
        <v>1.4113572258171561</v>
      </c>
      <c r="K310" s="269">
        <f>+IF(H310=0,"",'Ark1'!S1152)</f>
        <v>8</v>
      </c>
      <c r="L310" s="268">
        <f>+IF(H310=0,"",'Ark1'!U1152)</f>
        <v>272.2</v>
      </c>
      <c r="M310" s="270">
        <f>+IF(H310=0,"",'Ark1'!W1152)</f>
        <v>0</v>
      </c>
      <c r="N310" s="270">
        <f>+IF(H310=0,"",'Ark1'!X1152)</f>
        <v>0</v>
      </c>
      <c r="O310" s="270">
        <f>+IF(H310=0,"",'Ark1'!AG1152)</f>
        <v>443</v>
      </c>
      <c r="P310" s="270">
        <f>+IF(H310=0,"",'Ark1'!AH1152)</f>
        <v>0</v>
      </c>
      <c r="Q310" s="270">
        <f>+IF(H310=0,"",'Ark1'!AI1152)</f>
        <v>100</v>
      </c>
      <c r="R310" s="270"/>
      <c r="S310" s="270"/>
      <c r="T310" s="270">
        <f>+IF(H310=0,"",'Ark1'!Y1152)</f>
        <v>0</v>
      </c>
      <c r="U310" s="269">
        <f>+IF(H310=0,"",'Ark1'!Z1152)</f>
        <v>0</v>
      </c>
      <c r="V310" s="270">
        <f t="shared" si="60"/>
        <v>614.44695259593675</v>
      </c>
      <c r="W310" s="270">
        <f t="shared" si="61"/>
        <v>90.733333333333334</v>
      </c>
      <c r="X310" s="268">
        <f t="shared" si="62"/>
        <v>1</v>
      </c>
      <c r="Y310" s="364"/>
      <c r="AB310" s="27"/>
      <c r="AC310" s="26"/>
      <c r="AF310" s="26"/>
      <c r="AG310" s="26"/>
      <c r="AH310" s="26"/>
      <c r="AJ310" s="26"/>
      <c r="AL310" s="26"/>
      <c r="AM310" s="26"/>
    </row>
    <row r="311" spans="1:65">
      <c r="A311" s="364"/>
      <c r="B311" s="364">
        <f>+'Ark1'!C1153</f>
        <v>2023</v>
      </c>
      <c r="C311" s="267">
        <f>+'Ark1'!M1153</f>
        <v>3</v>
      </c>
      <c r="D311" s="267" t="s">
        <v>95</v>
      </c>
      <c r="E311" s="267">
        <f>+'Ark1'!D1153</f>
        <v>8</v>
      </c>
      <c r="F311" s="267" t="s">
        <v>586</v>
      </c>
      <c r="G311" s="267">
        <f>+IF(H311=0,"",'Ark1'!Q1153)</f>
        <v>3</v>
      </c>
      <c r="H311" s="267">
        <f>+'Ark1'!R1153</f>
        <v>4</v>
      </c>
      <c r="I311" s="268">
        <f>+IF(H311=0,"",'Ark1'!AE1153)</f>
        <v>2.5477707006369421</v>
      </c>
      <c r="J311" s="268">
        <f>+IF(H311=0,"",'Ark1'!AF1153)</f>
        <v>1.6509022118742731</v>
      </c>
      <c r="K311" s="269">
        <f>+IF(H311=0,"",'Ark1'!S1153)</f>
        <v>4.25</v>
      </c>
      <c r="L311" s="268">
        <f>+IF(H311=0,"",'Ark1'!U1153)</f>
        <v>170.17499999999995</v>
      </c>
      <c r="M311" s="270">
        <f>+IF(H311=0,"",'Ark1'!W1153)</f>
        <v>0</v>
      </c>
      <c r="N311" s="270">
        <f>+IF(H311=0,"",'Ark1'!X1153)</f>
        <v>0</v>
      </c>
      <c r="O311" s="270">
        <f>+IF(H311=0,"",'Ark1'!AG1153)</f>
        <v>621.5</v>
      </c>
      <c r="P311" s="270">
        <f>+IF(H311=0,"",'Ark1'!AH1153)</f>
        <v>0</v>
      </c>
      <c r="Q311" s="270">
        <f>+IF(H311=0,"",'Ark1'!AI1153)</f>
        <v>75</v>
      </c>
      <c r="R311" s="270"/>
      <c r="S311" s="270"/>
      <c r="T311" s="270">
        <f>+IF(H311=0,"",'Ark1'!Y1153)</f>
        <v>54.111291566548338</v>
      </c>
      <c r="U311" s="269">
        <f>+IF(H311=0,"",'Ark1'!Z1153)</f>
        <v>0.82915619758885006</v>
      </c>
      <c r="V311" s="270">
        <f t="shared" si="60"/>
        <v>273.81335478680603</v>
      </c>
      <c r="W311" s="270">
        <f t="shared" si="61"/>
        <v>56.724999999999987</v>
      </c>
      <c r="X311" s="268">
        <f t="shared" si="62"/>
        <v>1.3333333333333333</v>
      </c>
      <c r="Y311" s="364"/>
      <c r="AB311" s="27"/>
      <c r="AC311" s="26"/>
      <c r="AF311" s="26"/>
      <c r="AG311" s="26"/>
      <c r="AH311" s="26"/>
      <c r="AJ311" s="26"/>
      <c r="AL311" s="26"/>
      <c r="AM311" s="26"/>
    </row>
    <row r="312" spans="1:65">
      <c r="A312" s="364"/>
      <c r="B312" s="364">
        <f>+'Ark1'!C1154</f>
        <v>2023</v>
      </c>
      <c r="C312" s="267">
        <f>+'Ark1'!M1154</f>
        <v>3</v>
      </c>
      <c r="D312" s="267" t="s">
        <v>95</v>
      </c>
      <c r="E312" s="267">
        <f>+'Ark1'!D1154</f>
        <v>9</v>
      </c>
      <c r="F312" s="267" t="s">
        <v>587</v>
      </c>
      <c r="G312" s="267">
        <f>+IF(H312=0,"",'Ark1'!Q1154)</f>
        <v>4</v>
      </c>
      <c r="H312" s="267">
        <f>+'Ark1'!R1154</f>
        <v>6</v>
      </c>
      <c r="I312" s="268">
        <f>+IF(H312=0,"",'Ark1'!AE1154)</f>
        <v>5.4054054054054061</v>
      </c>
      <c r="J312" s="268">
        <f>+IF(H312=0,"",'Ark1'!AF1154)</f>
        <v>3.3766309138195574</v>
      </c>
      <c r="K312" s="269">
        <f>+IF(H312=0,"",'Ark1'!S1154)</f>
        <v>2.6666666666666661</v>
      </c>
      <c r="L312" s="268">
        <f>+IF(H312=0,"",'Ark1'!U1154)</f>
        <v>155.15</v>
      </c>
      <c r="M312" s="270">
        <f>+IF(H312=0,"",'Ark1'!W1154)</f>
        <v>0</v>
      </c>
      <c r="N312" s="270">
        <f>+IF(H312=0,"",'Ark1'!X1154)</f>
        <v>0</v>
      </c>
      <c r="O312" s="270">
        <f>+IF(H312=0,"",'Ark1'!AG1154)</f>
        <v>589.33333333333348</v>
      </c>
      <c r="P312" s="270">
        <f>+IF(H312=0,"",'Ark1'!AH1154)</f>
        <v>0</v>
      </c>
      <c r="Q312" s="270">
        <f>+IF(H312=0,"",'Ark1'!AI1154)</f>
        <v>16.666666666666671</v>
      </c>
      <c r="R312" s="270"/>
      <c r="S312" s="270"/>
      <c r="T312" s="270">
        <f>+IF(H312=0,"",'Ark1'!Y1154)</f>
        <v>27.931866508822289</v>
      </c>
      <c r="U312" s="269">
        <f>+IF(H312=0,"",'Ark1'!Z1154)</f>
        <v>1.1055415967851332</v>
      </c>
      <c r="V312" s="270">
        <f t="shared" si="60"/>
        <v>263.26357466063342</v>
      </c>
      <c r="W312" s="270">
        <f t="shared" si="61"/>
        <v>51.716666666666669</v>
      </c>
      <c r="X312" s="268">
        <f t="shared" si="62"/>
        <v>1.5</v>
      </c>
      <c r="Y312" s="364"/>
      <c r="AB312" s="27"/>
      <c r="AC312" s="26"/>
      <c r="AF312" s="26"/>
      <c r="AG312" s="26"/>
      <c r="AH312" s="26"/>
      <c r="AJ312" s="26"/>
      <c r="AL312" s="26"/>
      <c r="AM312" s="26"/>
    </row>
    <row r="313" spans="1:65">
      <c r="A313" s="364"/>
      <c r="B313" s="364">
        <f>+'Ark1'!C1155</f>
        <v>2023</v>
      </c>
      <c r="C313" s="267">
        <f>+'Ark1'!M1155</f>
        <v>3</v>
      </c>
      <c r="D313" s="267" t="s">
        <v>95</v>
      </c>
      <c r="E313" s="267">
        <f>+'Ark1'!D1155</f>
        <v>10</v>
      </c>
      <c r="F313" s="267" t="s">
        <v>588</v>
      </c>
      <c r="G313" s="267">
        <f>+IF(H313=0,"",'Ark1'!Q1155)</f>
        <v>6</v>
      </c>
      <c r="H313" s="267">
        <f>+'Ark1'!R1155</f>
        <v>21</v>
      </c>
      <c r="I313" s="268">
        <f>+IF(H313=0,"",'Ark1'!AE1155)</f>
        <v>6.8181818181818192</v>
      </c>
      <c r="J313" s="268">
        <f>+IF(H313=0,"",'Ark1'!AF1155)</f>
        <v>6.0090634481629541</v>
      </c>
      <c r="K313" s="269">
        <f>+IF(H313=0,"",'Ark1'!S1155)</f>
        <v>2.8095238095238089</v>
      </c>
      <c r="L313" s="268">
        <f>+IF(H313=0,"",'Ark1'!U1155)</f>
        <v>213.23333333333323</v>
      </c>
      <c r="M313" s="270">
        <f>+IF(H313=0,"",'Ark1'!W1155)</f>
        <v>0</v>
      </c>
      <c r="N313" s="270">
        <f>+IF(H313=0,"",'Ark1'!X1155)</f>
        <v>0</v>
      </c>
      <c r="O313" s="270">
        <f>+IF(H313=0,"",'Ark1'!AG1155)</f>
        <v>832.09523809523807</v>
      </c>
      <c r="P313" s="270">
        <f>+IF(H313=0,"",'Ark1'!AH1155)</f>
        <v>0</v>
      </c>
      <c r="Q313" s="270">
        <f>+IF(H313=0,"",'Ark1'!AI1155)</f>
        <v>9.5238095238095273</v>
      </c>
      <c r="R313" s="270"/>
      <c r="S313" s="270"/>
      <c r="T313" s="270">
        <f>+IF(H313=0,"",'Ark1'!Y1155)</f>
        <v>57.843510837705701</v>
      </c>
      <c r="U313" s="269">
        <f>+IF(H313=0,"",'Ark1'!Z1155)</f>
        <v>1.1799534946060837</v>
      </c>
      <c r="V313" s="270">
        <f t="shared" si="60"/>
        <v>256.26073022776683</v>
      </c>
      <c r="W313" s="270">
        <f t="shared" si="61"/>
        <v>71.07777777777774</v>
      </c>
      <c r="X313" s="268">
        <f t="shared" si="62"/>
        <v>3.5</v>
      </c>
      <c r="Y313" s="364"/>
      <c r="AB313" s="27"/>
      <c r="AC313" s="26"/>
      <c r="AF313" s="26"/>
      <c r="AG313" s="26"/>
      <c r="AH313" s="26"/>
      <c r="AJ313" s="26"/>
      <c r="AL313" s="26"/>
      <c r="AM313" s="26"/>
    </row>
    <row r="314" spans="1:65">
      <c r="A314" s="364"/>
      <c r="B314" s="364">
        <f>+'Ark1'!C1156</f>
        <v>2023</v>
      </c>
      <c r="C314" s="267">
        <f>+'Ark1'!M1156</f>
        <v>3</v>
      </c>
      <c r="D314" s="267" t="s">
        <v>95</v>
      </c>
      <c r="E314" s="267">
        <f>+'Ark1'!D1156</f>
        <v>11</v>
      </c>
      <c r="F314" s="267" t="s">
        <v>589</v>
      </c>
      <c r="G314" s="267">
        <f>+IF(H314=0,"",'Ark1'!Q1156)</f>
        <v>2</v>
      </c>
      <c r="H314" s="267">
        <f>+'Ark1'!R1156</f>
        <v>2</v>
      </c>
      <c r="I314" s="268">
        <f>+IF(H314=0,"",'Ark1'!AE1156)</f>
        <v>0.82644628099173589</v>
      </c>
      <c r="J314" s="268">
        <f>+IF(H314=0,"",'Ark1'!AF1156)</f>
        <v>0.64176303202760754</v>
      </c>
      <c r="K314" s="269">
        <f>+IF(H314=0,"",'Ark1'!S1156)</f>
        <v>3.5</v>
      </c>
      <c r="L314" s="268">
        <f>+IF(H314=0,"",'Ark1'!U1156)</f>
        <v>190.8</v>
      </c>
      <c r="M314" s="270">
        <f>+IF(H314=0,"",'Ark1'!W1156)</f>
        <v>0</v>
      </c>
      <c r="N314" s="270">
        <f>+IF(H314=0,"",'Ark1'!X1156)</f>
        <v>0</v>
      </c>
      <c r="O314" s="270">
        <f>+IF(H314=0,"",'Ark1'!AG1156)</f>
        <v>807</v>
      </c>
      <c r="P314" s="270">
        <f>+IF(H314=0,"",'Ark1'!AH1156)</f>
        <v>0</v>
      </c>
      <c r="Q314" s="270">
        <f>+IF(H314=0,"",'Ark1'!AI1156)</f>
        <v>50</v>
      </c>
      <c r="R314" s="270"/>
      <c r="S314" s="270"/>
      <c r="T314" s="270">
        <f>+IF(H314=0,"",'Ark1'!Y1156)</f>
        <v>32.199999999999811</v>
      </c>
      <c r="U314" s="269">
        <f>+IF(H314=0,"",'Ark1'!Z1156)</f>
        <v>1.5</v>
      </c>
      <c r="V314" s="270">
        <f t="shared" si="60"/>
        <v>236.43122676579927</v>
      </c>
      <c r="W314" s="270">
        <f t="shared" si="61"/>
        <v>63.6</v>
      </c>
      <c r="X314" s="268">
        <f t="shared" si="62"/>
        <v>1</v>
      </c>
      <c r="Y314" s="364"/>
      <c r="AB314" s="27"/>
      <c r="AC314" s="26"/>
      <c r="AF314" s="26"/>
      <c r="AG314" s="26"/>
      <c r="AH314" s="26"/>
      <c r="AJ314" s="26"/>
      <c r="AL314" s="26"/>
      <c r="AM314" s="26"/>
    </row>
    <row r="315" spans="1:65">
      <c r="A315" s="364"/>
      <c r="B315" s="364">
        <f>+'Ark1'!C1157</f>
        <v>2023</v>
      </c>
      <c r="C315" s="267">
        <f>+'Ark1'!M1157</f>
        <v>3</v>
      </c>
      <c r="D315" s="267" t="s">
        <v>95</v>
      </c>
      <c r="E315" s="267">
        <f>+'Ark1'!D1157</f>
        <v>12</v>
      </c>
      <c r="F315" s="267" t="s">
        <v>590</v>
      </c>
      <c r="G315" s="267" t="str">
        <f>+IF(H315=0,"",'Ark1'!Q1157)</f>
        <v/>
      </c>
      <c r="H315" s="267">
        <f>+'Ark1'!R1157</f>
        <v>0</v>
      </c>
      <c r="I315" s="268" t="str">
        <f>+IF(H315=0,"",'Ark1'!AE1157)</f>
        <v/>
      </c>
      <c r="J315" s="268" t="str">
        <f>+IF(H315=0,"",'Ark1'!AF1157)</f>
        <v/>
      </c>
      <c r="K315" s="269" t="str">
        <f>+IF(H315=0,"",'Ark1'!S1157)</f>
        <v/>
      </c>
      <c r="L315" s="268" t="str">
        <f>+IF(H315=0,"",'Ark1'!U1157)</f>
        <v/>
      </c>
      <c r="M315" s="270" t="str">
        <f>+IF(H315=0,"",'Ark1'!W1157)</f>
        <v/>
      </c>
      <c r="N315" s="270" t="str">
        <f>+IF(H315=0,"",'Ark1'!X1157)</f>
        <v/>
      </c>
      <c r="O315" s="270" t="str">
        <f>+IF(H315=0,"",'Ark1'!AG1157)</f>
        <v/>
      </c>
      <c r="P315" s="270" t="str">
        <f>+IF(H315=0,"",'Ark1'!AH1157)</f>
        <v/>
      </c>
      <c r="Q315" s="270" t="str">
        <f>+IF(H315=0,"",'Ark1'!AI1157)</f>
        <v/>
      </c>
      <c r="R315" s="270"/>
      <c r="S315" s="270"/>
      <c r="T315" s="270" t="str">
        <f>+IF(H315=0,"",'Ark1'!Y1157)</f>
        <v/>
      </c>
      <c r="U315" s="269" t="str">
        <f>+IF(H315=0,"",'Ark1'!Z1157)</f>
        <v/>
      </c>
      <c r="V315" s="270" t="str">
        <f t="shared" si="60"/>
        <v/>
      </c>
      <c r="W315" s="270" t="str">
        <f t="shared" si="61"/>
        <v/>
      </c>
      <c r="X315" s="268" t="str">
        <f t="shared" si="62"/>
        <v/>
      </c>
      <c r="Y315" s="364"/>
      <c r="AB315" s="27"/>
      <c r="AC315" s="26"/>
      <c r="AF315" s="26"/>
      <c r="AG315" s="26"/>
      <c r="AH315" s="26"/>
      <c r="AJ315" s="26"/>
      <c r="AL315" s="26"/>
      <c r="AM315" s="26"/>
    </row>
    <row r="316" spans="1:65" ht="19.8">
      <c r="A316" s="364"/>
      <c r="B316" s="364"/>
      <c r="C316" s="364"/>
      <c r="D316" s="364"/>
      <c r="E316" s="364"/>
      <c r="F316" s="364"/>
      <c r="G316" s="364"/>
      <c r="H316" s="364"/>
      <c r="I316" s="365"/>
      <c r="J316" s="365"/>
      <c r="K316" s="364"/>
      <c r="L316" s="364"/>
      <c r="M316" s="366"/>
      <c r="N316" s="366"/>
      <c r="O316" s="364"/>
      <c r="P316" s="366"/>
      <c r="Q316" s="366"/>
      <c r="R316" s="366"/>
      <c r="S316" s="366"/>
      <c r="T316" s="366"/>
      <c r="U316" s="364"/>
      <c r="V316" s="364"/>
      <c r="W316" s="366"/>
      <c r="X316" s="365"/>
      <c r="Y316" s="364"/>
      <c r="Z316" s="250"/>
      <c r="AB316" s="27"/>
      <c r="AC316" s="26"/>
      <c r="AD316" s="251"/>
      <c r="AE316" s="85"/>
      <c r="AI316" s="85"/>
      <c r="BA316" s="263" t="e">
        <f>1+#REF!</f>
        <v>#REF!</v>
      </c>
      <c r="BB316" s="26">
        <v>248.30514184397128</v>
      </c>
      <c r="BC316" s="85">
        <f t="shared" ref="BC316:BM316" si="63">+BB316</f>
        <v>248.30514184397128</v>
      </c>
      <c r="BD316" s="85">
        <f t="shared" si="63"/>
        <v>248.30514184397128</v>
      </c>
      <c r="BE316" s="85">
        <f t="shared" si="63"/>
        <v>248.30514184397128</v>
      </c>
      <c r="BF316" s="85">
        <f t="shared" si="63"/>
        <v>248.30514184397128</v>
      </c>
      <c r="BG316" s="85">
        <f t="shared" si="63"/>
        <v>248.30514184397128</v>
      </c>
      <c r="BH316" s="85">
        <f t="shared" si="63"/>
        <v>248.30514184397128</v>
      </c>
      <c r="BI316" s="85">
        <f t="shared" si="63"/>
        <v>248.30514184397128</v>
      </c>
      <c r="BJ316" s="85">
        <f t="shared" si="63"/>
        <v>248.30514184397128</v>
      </c>
      <c r="BK316" s="85">
        <f t="shared" si="63"/>
        <v>248.30514184397128</v>
      </c>
      <c r="BL316" s="85">
        <f t="shared" si="63"/>
        <v>248.30514184397128</v>
      </c>
      <c r="BM316" s="85">
        <f t="shared" si="63"/>
        <v>248.30514184397128</v>
      </c>
    </row>
    <row r="317" spans="1:65" ht="19.8">
      <c r="A317" s="364"/>
      <c r="B317" s="364"/>
      <c r="C317" s="364"/>
      <c r="D317" s="364"/>
      <c r="E317" s="364"/>
      <c r="F317" s="364"/>
      <c r="G317" s="364"/>
      <c r="H317" s="364"/>
      <c r="I317" s="365"/>
      <c r="J317" s="365"/>
      <c r="K317" s="364"/>
      <c r="L317" s="364"/>
      <c r="M317" s="366"/>
      <c r="N317" s="366"/>
      <c r="O317" s="364"/>
      <c r="P317" s="366"/>
      <c r="Q317" s="366"/>
      <c r="R317" s="366"/>
      <c r="S317" s="366"/>
      <c r="T317" s="366"/>
      <c r="U317" s="364"/>
      <c r="V317" s="364"/>
      <c r="W317" s="366"/>
      <c r="X317" s="365"/>
      <c r="Y317" s="364"/>
      <c r="Z317" s="250"/>
      <c r="AB317" s="27"/>
      <c r="AC317" s="26"/>
      <c r="AD317" s="251"/>
      <c r="AE317" s="85"/>
      <c r="AI317" s="85"/>
      <c r="BA317" s="263"/>
      <c r="BB317" s="26"/>
    </row>
    <row r="318" spans="1:65" ht="22.8">
      <c r="A318" s="367" t="s">
        <v>626</v>
      </c>
      <c r="B318" s="364"/>
      <c r="C318" s="364"/>
      <c r="D318" s="368" t="str">
        <f>+D323</f>
        <v>2-</v>
      </c>
      <c r="E318" s="364"/>
      <c r="F318" s="364"/>
      <c r="G318" s="364"/>
      <c r="H318" s="273">
        <f>SUM(H323:H334)</f>
        <v>104</v>
      </c>
      <c r="I318" s="365"/>
      <c r="J318" s="365"/>
      <c r="K318" s="364"/>
      <c r="L318" s="273">
        <f>+Fettgruppe!N29</f>
        <v>182.50769230769225</v>
      </c>
      <c r="M318" s="366"/>
      <c r="N318" s="366"/>
      <c r="O318" s="364"/>
      <c r="P318" s="366"/>
      <c r="Q318" s="366"/>
      <c r="R318" s="366"/>
      <c r="S318" s="366"/>
      <c r="T318" s="366"/>
      <c r="U318" s="364"/>
      <c r="V318" s="273">
        <f>+Fettgruppe!X29</f>
        <v>297.79671100690575</v>
      </c>
      <c r="W318" s="369" t="s">
        <v>624</v>
      </c>
      <c r="X318" s="370"/>
      <c r="Y318" s="364"/>
      <c r="Z318" s="250"/>
      <c r="AB318" s="27"/>
      <c r="AC318" s="26"/>
      <c r="AD318" s="251"/>
      <c r="AE318" s="85"/>
      <c r="AI318" s="85"/>
      <c r="BA318" s="263" t="e">
        <f>1+BA316</f>
        <v>#REF!</v>
      </c>
      <c r="BB318" s="26">
        <v>268.9193823216188</v>
      </c>
      <c r="BC318" s="85">
        <f t="shared" ref="BC318:BM318" si="64">+BB318</f>
        <v>268.9193823216188</v>
      </c>
      <c r="BD318" s="85">
        <f t="shared" si="64"/>
        <v>268.9193823216188</v>
      </c>
      <c r="BE318" s="85">
        <f t="shared" si="64"/>
        <v>268.9193823216188</v>
      </c>
      <c r="BF318" s="85">
        <f t="shared" si="64"/>
        <v>268.9193823216188</v>
      </c>
      <c r="BG318" s="85">
        <f t="shared" si="64"/>
        <v>268.9193823216188</v>
      </c>
      <c r="BH318" s="85">
        <f t="shared" si="64"/>
        <v>268.9193823216188</v>
      </c>
      <c r="BI318" s="85">
        <f t="shared" si="64"/>
        <v>268.9193823216188</v>
      </c>
      <c r="BJ318" s="85">
        <f t="shared" si="64"/>
        <v>268.9193823216188</v>
      </c>
      <c r="BK318" s="85">
        <f t="shared" si="64"/>
        <v>268.9193823216188</v>
      </c>
      <c r="BL318" s="85">
        <f t="shared" si="64"/>
        <v>268.9193823216188</v>
      </c>
      <c r="BM318" s="85">
        <f t="shared" si="64"/>
        <v>268.9193823216188</v>
      </c>
    </row>
    <row r="319" spans="1:65" ht="16.5" customHeight="1">
      <c r="A319" s="364"/>
      <c r="B319" s="364"/>
      <c r="C319" s="364"/>
      <c r="D319" s="368"/>
      <c r="E319" s="364"/>
      <c r="F319" s="364"/>
      <c r="G319" s="364"/>
      <c r="H319" s="364"/>
      <c r="I319" s="364"/>
      <c r="J319" s="364"/>
      <c r="K319" s="364"/>
      <c r="L319" s="364"/>
      <c r="M319" s="366"/>
      <c r="N319" s="366"/>
      <c r="O319" s="364"/>
      <c r="P319" s="366"/>
      <c r="Q319" s="366"/>
      <c r="R319" s="366"/>
      <c r="S319" s="366"/>
      <c r="T319" s="366"/>
      <c r="U319" s="364"/>
      <c r="V319" s="364"/>
      <c r="W319" s="366"/>
      <c r="X319" s="370" t="s">
        <v>4</v>
      </c>
      <c r="Y319" s="364"/>
      <c r="Z319" s="250"/>
      <c r="AB319" s="27"/>
      <c r="AC319" s="26"/>
      <c r="AD319" s="251"/>
      <c r="AE319" s="85"/>
      <c r="AI319" s="85"/>
      <c r="BA319" s="263"/>
      <c r="BB319" s="26"/>
    </row>
    <row r="320" spans="1:65" ht="19.8">
      <c r="A320" s="364"/>
      <c r="B320" s="364"/>
      <c r="C320" s="364"/>
      <c r="D320" s="364"/>
      <c r="E320" s="364"/>
      <c r="F320" s="364"/>
      <c r="G320" s="367" t="s">
        <v>4</v>
      </c>
      <c r="H320" s="364"/>
      <c r="I320" s="365"/>
      <c r="J320" s="365"/>
      <c r="K320" s="367" t="s">
        <v>24</v>
      </c>
      <c r="L320" s="365"/>
      <c r="M320" s="366" t="s">
        <v>404</v>
      </c>
      <c r="N320" s="366" t="s">
        <v>404</v>
      </c>
      <c r="O320" s="369" t="s">
        <v>527</v>
      </c>
      <c r="P320" s="366" t="s">
        <v>404</v>
      </c>
      <c r="Q320" s="366" t="s">
        <v>404</v>
      </c>
      <c r="R320" s="366"/>
      <c r="S320" s="366"/>
      <c r="T320" s="369" t="s">
        <v>424</v>
      </c>
      <c r="U320" s="364"/>
      <c r="V320" s="367" t="s">
        <v>479</v>
      </c>
      <c r="W320" s="369" t="s">
        <v>78</v>
      </c>
      <c r="X320" s="370" t="s">
        <v>10</v>
      </c>
      <c r="Y320" s="364"/>
      <c r="Z320" s="250"/>
      <c r="AB320" s="27"/>
      <c r="AC320" s="26"/>
      <c r="AD320" s="251"/>
      <c r="AE320" s="85"/>
      <c r="AI320" s="85"/>
      <c r="BA320" s="263" t="e">
        <f>1+BA318</f>
        <v>#REF!</v>
      </c>
      <c r="BB320" s="26">
        <v>292.46921194322113</v>
      </c>
      <c r="BC320" s="85">
        <f t="shared" ref="BC320:BM322" si="65">+BB320</f>
        <v>292.46921194322113</v>
      </c>
      <c r="BD320" s="85">
        <f t="shared" si="65"/>
        <v>292.46921194322113</v>
      </c>
      <c r="BE320" s="85">
        <f t="shared" si="65"/>
        <v>292.46921194322113</v>
      </c>
      <c r="BF320" s="85">
        <f t="shared" si="65"/>
        <v>292.46921194322113</v>
      </c>
      <c r="BG320" s="85">
        <f t="shared" si="65"/>
        <v>292.46921194322113</v>
      </c>
      <c r="BH320" s="85">
        <f t="shared" si="65"/>
        <v>292.46921194322113</v>
      </c>
      <c r="BI320" s="85">
        <f t="shared" si="65"/>
        <v>292.46921194322113</v>
      </c>
      <c r="BJ320" s="85">
        <f t="shared" si="65"/>
        <v>292.46921194322113</v>
      </c>
      <c r="BK320" s="85">
        <f t="shared" si="65"/>
        <v>292.46921194322113</v>
      </c>
      <c r="BL320" s="85">
        <f t="shared" si="65"/>
        <v>292.46921194322113</v>
      </c>
      <c r="BM320" s="85">
        <f t="shared" si="65"/>
        <v>292.46921194322113</v>
      </c>
    </row>
    <row r="321" spans="1:65" ht="19.8">
      <c r="A321" s="364"/>
      <c r="B321" s="364"/>
      <c r="C321" s="364"/>
      <c r="D321" s="364"/>
      <c r="E321" s="367"/>
      <c r="F321" s="367"/>
      <c r="G321" s="367" t="s">
        <v>477</v>
      </c>
      <c r="H321" s="367" t="s">
        <v>4</v>
      </c>
      <c r="I321" s="370" t="s">
        <v>4</v>
      </c>
      <c r="J321" s="370" t="s">
        <v>1</v>
      </c>
      <c r="K321" s="367" t="s">
        <v>535</v>
      </c>
      <c r="L321" s="370" t="s">
        <v>24</v>
      </c>
      <c r="M321" s="369" t="s">
        <v>569</v>
      </c>
      <c r="N321" s="369" t="s">
        <v>489</v>
      </c>
      <c r="O321" s="369" t="s">
        <v>548</v>
      </c>
      <c r="P321" s="369" t="s">
        <v>491</v>
      </c>
      <c r="Q321" s="369" t="s">
        <v>556</v>
      </c>
      <c r="R321" s="369"/>
      <c r="S321" s="369"/>
      <c r="T321" s="369"/>
      <c r="U321" s="367" t="s">
        <v>415</v>
      </c>
      <c r="V321" s="367" t="s">
        <v>487</v>
      </c>
      <c r="W321" s="369" t="s">
        <v>425</v>
      </c>
      <c r="X321" s="370" t="s">
        <v>71</v>
      </c>
      <c r="Y321" s="364"/>
      <c r="Z321" s="250"/>
      <c r="AB321" s="27"/>
      <c r="AC321" s="26"/>
      <c r="AD321" s="251"/>
      <c r="AE321" s="85"/>
      <c r="AI321" s="85"/>
      <c r="BA321" s="263" t="e">
        <f>1+BA320</f>
        <v>#REF!</v>
      </c>
      <c r="BB321" s="26">
        <v>314.89908376963371</v>
      </c>
      <c r="BC321" s="85">
        <f t="shared" si="65"/>
        <v>314.89908376963371</v>
      </c>
      <c r="BD321" s="85">
        <f t="shared" si="65"/>
        <v>314.89908376963371</v>
      </c>
      <c r="BE321" s="85">
        <f t="shared" si="65"/>
        <v>314.89908376963371</v>
      </c>
      <c r="BF321" s="85">
        <f t="shared" si="65"/>
        <v>314.89908376963371</v>
      </c>
      <c r="BG321" s="85">
        <f t="shared" si="65"/>
        <v>314.89908376963371</v>
      </c>
      <c r="BH321" s="85">
        <f t="shared" si="65"/>
        <v>314.89908376963371</v>
      </c>
      <c r="BI321" s="85">
        <f t="shared" si="65"/>
        <v>314.89908376963371</v>
      </c>
      <c r="BJ321" s="85">
        <f t="shared" si="65"/>
        <v>314.89908376963371</v>
      </c>
      <c r="BK321" s="85">
        <f t="shared" si="65"/>
        <v>314.89908376963371</v>
      </c>
      <c r="BL321" s="85">
        <f t="shared" si="65"/>
        <v>314.89908376963371</v>
      </c>
      <c r="BM321" s="85">
        <f t="shared" si="65"/>
        <v>314.89908376963371</v>
      </c>
    </row>
    <row r="322" spans="1:65" ht="19.8">
      <c r="A322" s="364"/>
      <c r="B322" s="364"/>
      <c r="C322" s="367" t="s">
        <v>0</v>
      </c>
      <c r="D322" s="367"/>
      <c r="E322" s="367" t="s">
        <v>87</v>
      </c>
      <c r="F322" s="367"/>
      <c r="G322" s="371" t="s">
        <v>478</v>
      </c>
      <c r="H322" s="371" t="s">
        <v>10</v>
      </c>
      <c r="I322" s="372" t="s">
        <v>404</v>
      </c>
      <c r="J322" s="372" t="s">
        <v>404</v>
      </c>
      <c r="K322" s="371" t="s">
        <v>536</v>
      </c>
      <c r="L322" s="372" t="s">
        <v>45</v>
      </c>
      <c r="M322" s="373" t="s">
        <v>546</v>
      </c>
      <c r="N322" s="373" t="s">
        <v>441</v>
      </c>
      <c r="O322" s="373" t="s">
        <v>485</v>
      </c>
      <c r="P322" s="373" t="s">
        <v>472</v>
      </c>
      <c r="Q322" s="373" t="s">
        <v>525</v>
      </c>
      <c r="R322" s="373"/>
      <c r="S322" s="373"/>
      <c r="T322" s="373" t="s">
        <v>1</v>
      </c>
      <c r="U322" s="371" t="s">
        <v>416</v>
      </c>
      <c r="V322" s="371" t="s">
        <v>488</v>
      </c>
      <c r="W322" s="373" t="s">
        <v>426</v>
      </c>
      <c r="X322" s="372" t="s">
        <v>551</v>
      </c>
      <c r="Y322" s="364"/>
      <c r="Z322" s="250"/>
      <c r="AB322" s="27"/>
      <c r="AC322" s="26"/>
      <c r="AD322" s="251"/>
      <c r="AE322" s="85"/>
      <c r="AI322" s="85"/>
      <c r="BA322" s="263" t="e">
        <f>1+BA321</f>
        <v>#REF!</v>
      </c>
      <c r="BB322" s="26">
        <v>325.0188034188032</v>
      </c>
      <c r="BC322" s="85">
        <f t="shared" si="65"/>
        <v>325.0188034188032</v>
      </c>
      <c r="BD322" s="85">
        <f t="shared" si="65"/>
        <v>325.0188034188032</v>
      </c>
      <c r="BE322" s="85">
        <f t="shared" si="65"/>
        <v>325.0188034188032</v>
      </c>
      <c r="BF322" s="85">
        <f t="shared" si="65"/>
        <v>325.0188034188032</v>
      </c>
      <c r="BG322" s="85">
        <f t="shared" si="65"/>
        <v>325.0188034188032</v>
      </c>
      <c r="BH322" s="85">
        <f t="shared" si="65"/>
        <v>325.0188034188032</v>
      </c>
      <c r="BI322" s="85">
        <f t="shared" si="65"/>
        <v>325.0188034188032</v>
      </c>
      <c r="BJ322" s="85">
        <f t="shared" si="65"/>
        <v>325.0188034188032</v>
      </c>
      <c r="BK322" s="85">
        <f t="shared" si="65"/>
        <v>325.0188034188032</v>
      </c>
      <c r="BL322" s="85">
        <f t="shared" si="65"/>
        <v>325.0188034188032</v>
      </c>
      <c r="BM322" s="85">
        <f t="shared" si="65"/>
        <v>325.0188034188032</v>
      </c>
    </row>
    <row r="323" spans="1:65">
      <c r="A323" s="364"/>
      <c r="B323" s="364">
        <f>+'Ark1'!C1158</f>
        <v>2023</v>
      </c>
      <c r="C323" s="267">
        <f>+'Ark1'!M1158</f>
        <v>4</v>
      </c>
      <c r="D323" s="267" t="s">
        <v>96</v>
      </c>
      <c r="E323" s="267">
        <f>+'Ark1'!D1158</f>
        <v>1</v>
      </c>
      <c r="F323" s="267" t="s">
        <v>580</v>
      </c>
      <c r="G323" s="267">
        <f>+IF(H323=0,"",'Ark1'!Q1158)</f>
        <v>4</v>
      </c>
      <c r="H323" s="267">
        <f>+'Ark1'!R1158</f>
        <v>10</v>
      </c>
      <c r="I323" s="268">
        <f>+IF(H323=0,"",'Ark1'!AE1158)</f>
        <v>8.3333333333333357</v>
      </c>
      <c r="J323" s="268">
        <f>+IF(H323=0,"",'Ark1'!AF1158)</f>
        <v>5.9026915569413747</v>
      </c>
      <c r="K323" s="269">
        <f>+IF(H323=0,"",'Ark1'!S1158)</f>
        <v>2.8</v>
      </c>
      <c r="L323" s="268">
        <f>+IF(H323=0,"",'Ark1'!U1158)</f>
        <v>187.79</v>
      </c>
      <c r="M323" s="270">
        <f>+IF(H323=0,"",'Ark1'!W1158)</f>
        <v>0</v>
      </c>
      <c r="N323" s="270">
        <f>+IF(H323=0,"",'Ark1'!X1158)</f>
        <v>0</v>
      </c>
      <c r="O323" s="270">
        <f>+IF(H323=0,"",'Ark1'!AG1158)</f>
        <v>711.9</v>
      </c>
      <c r="P323" s="270">
        <f>+IF(H323=0,"",'Ark1'!AH1158)</f>
        <v>0</v>
      </c>
      <c r="Q323" s="270">
        <f>+IF(H323=0,"",'Ark1'!AI1158)</f>
        <v>0</v>
      </c>
      <c r="R323" s="270"/>
      <c r="S323" s="270"/>
      <c r="T323" s="270">
        <f>+IF(H323=0,"",'Ark1'!Y1158)</f>
        <v>49.594686207294387</v>
      </c>
      <c r="U323" s="269">
        <f>+IF(H323=0,"",'Ark1'!Z1158)</f>
        <v>0.60000000000000075</v>
      </c>
      <c r="V323" s="270">
        <f t="shared" ref="V323:V334" si="66">+IF(H323=0,"",1000*L323/O323)</f>
        <v>263.78704874280095</v>
      </c>
      <c r="W323" s="270">
        <f t="shared" ref="W323:W334" si="67">+IF(H323=0,"",L323/C323)</f>
        <v>46.947499999999998</v>
      </c>
      <c r="X323" s="268">
        <f t="shared" ref="X323:X334" si="68">+IF(H323=0,"",H323/G323)</f>
        <v>2.5</v>
      </c>
      <c r="Y323" s="364"/>
      <c r="AB323" s="27"/>
      <c r="AC323" s="26"/>
      <c r="AF323" s="26"/>
      <c r="AG323" s="26"/>
      <c r="AH323" s="26"/>
      <c r="AJ323" s="26"/>
      <c r="AL323" s="26"/>
      <c r="AM323" s="26"/>
    </row>
    <row r="324" spans="1:65">
      <c r="A324" s="364"/>
      <c r="B324" s="364">
        <f>+'Ark1'!C1159</f>
        <v>2023</v>
      </c>
      <c r="C324" s="267">
        <f>+'Ark1'!M1159</f>
        <v>4</v>
      </c>
      <c r="D324" s="267" t="s">
        <v>96</v>
      </c>
      <c r="E324" s="267">
        <f>+'Ark1'!D1159</f>
        <v>2</v>
      </c>
      <c r="F324" s="267" t="s">
        <v>581</v>
      </c>
      <c r="G324" s="267" t="str">
        <f>+IF(H324=0,"",'Ark1'!Q1159)</f>
        <v/>
      </c>
      <c r="H324" s="267">
        <f>+'Ark1'!R1159</f>
        <v>0</v>
      </c>
      <c r="I324" s="268" t="str">
        <f>+IF(H324=0,"",'Ark1'!AE1159)</f>
        <v/>
      </c>
      <c r="J324" s="268" t="str">
        <f>+IF(H324=0,"",'Ark1'!AF1159)</f>
        <v/>
      </c>
      <c r="K324" s="269" t="str">
        <f>+IF(H324=0,"",'Ark1'!S1159)</f>
        <v/>
      </c>
      <c r="L324" s="268" t="str">
        <f>+IF(H324=0,"",'Ark1'!U1159)</f>
        <v/>
      </c>
      <c r="M324" s="270" t="str">
        <f>+IF(H324=0,"",'Ark1'!W1159)</f>
        <v/>
      </c>
      <c r="N324" s="270" t="str">
        <f>+IF(H324=0,"",'Ark1'!X1159)</f>
        <v/>
      </c>
      <c r="O324" s="270" t="str">
        <f>+IF(H324=0,"",'Ark1'!AG1159)</f>
        <v/>
      </c>
      <c r="P324" s="270" t="str">
        <f>+IF(H324=0,"",'Ark1'!AH1159)</f>
        <v/>
      </c>
      <c r="Q324" s="270" t="str">
        <f>+IF(H324=0,"",'Ark1'!AI1159)</f>
        <v/>
      </c>
      <c r="R324" s="270"/>
      <c r="S324" s="270"/>
      <c r="T324" s="270" t="str">
        <f>+IF(H324=0,"",'Ark1'!Y1159)</f>
        <v/>
      </c>
      <c r="U324" s="269" t="str">
        <f>+IF(H324=0,"",'Ark1'!Z1159)</f>
        <v/>
      </c>
      <c r="V324" s="270" t="str">
        <f t="shared" si="66"/>
        <v/>
      </c>
      <c r="W324" s="270" t="str">
        <f t="shared" si="67"/>
        <v/>
      </c>
      <c r="X324" s="268" t="str">
        <f t="shared" si="68"/>
        <v/>
      </c>
      <c r="Y324" s="364"/>
      <c r="AB324" s="27"/>
      <c r="AC324" s="26"/>
      <c r="AF324" s="26"/>
      <c r="AG324" s="26"/>
      <c r="AH324" s="26"/>
      <c r="AJ324" s="26"/>
      <c r="AL324" s="26"/>
      <c r="AM324" s="26"/>
    </row>
    <row r="325" spans="1:65">
      <c r="A325" s="364"/>
      <c r="B325" s="364">
        <f>+'Ark1'!C1160</f>
        <v>2023</v>
      </c>
      <c r="C325" s="267">
        <f>+'Ark1'!M1160</f>
        <v>4</v>
      </c>
      <c r="D325" s="267" t="s">
        <v>96</v>
      </c>
      <c r="E325" s="267">
        <f>+'Ark1'!D1160</f>
        <v>3</v>
      </c>
      <c r="F325" s="267" t="s">
        <v>582</v>
      </c>
      <c r="G325" s="267">
        <f>+IF(H325=0,"",'Ark1'!Q1160)</f>
        <v>5</v>
      </c>
      <c r="H325" s="267">
        <f>+'Ark1'!R1160</f>
        <v>6</v>
      </c>
      <c r="I325" s="268">
        <f>+IF(H325=0,"",'Ark1'!AE1160)</f>
        <v>4.2253521126760551</v>
      </c>
      <c r="J325" s="268">
        <f>+IF(H325=0,"",'Ark1'!AF1160)</f>
        <v>2.1041460392370763</v>
      </c>
      <c r="K325" s="269">
        <f>+IF(H325=0,"",'Ark1'!S1160)</f>
        <v>3.1666666666666665</v>
      </c>
      <c r="L325" s="268">
        <f>+IF(H325=0,"",'Ark1'!U1160)</f>
        <v>118.3</v>
      </c>
      <c r="M325" s="270">
        <f>+IF(H325=0,"",'Ark1'!W1160)</f>
        <v>0</v>
      </c>
      <c r="N325" s="270">
        <f>+IF(H325=0,"",'Ark1'!X1160)</f>
        <v>0</v>
      </c>
      <c r="O325" s="270">
        <f>+IF(H325=0,"",'Ark1'!AG1160)</f>
        <v>451.1666666666668</v>
      </c>
      <c r="P325" s="270">
        <f>+IF(H325=0,"",'Ark1'!AH1160)</f>
        <v>0</v>
      </c>
      <c r="Q325" s="270">
        <f>+IF(H325=0,"",'Ark1'!AI1160)</f>
        <v>33.333333333333343</v>
      </c>
      <c r="R325" s="270"/>
      <c r="S325" s="270"/>
      <c r="T325" s="270">
        <f>+IF(H325=0,"",'Ark1'!Y1160)</f>
        <v>35.06579529969337</v>
      </c>
      <c r="U325" s="269">
        <f>+IF(H325=0,"",'Ark1'!Z1160)</f>
        <v>0.37267799624996706</v>
      </c>
      <c r="V325" s="270">
        <f t="shared" si="66"/>
        <v>262.20908755079415</v>
      </c>
      <c r="W325" s="270">
        <f t="shared" si="67"/>
        <v>29.574999999999999</v>
      </c>
      <c r="X325" s="268">
        <f t="shared" si="68"/>
        <v>1.2</v>
      </c>
      <c r="Y325" s="364"/>
      <c r="AB325" s="27"/>
      <c r="AC325" s="26"/>
      <c r="AF325" s="26"/>
      <c r="AG325" s="26"/>
      <c r="AH325" s="26"/>
      <c r="AJ325" s="26"/>
      <c r="AL325" s="26"/>
      <c r="AM325" s="26"/>
    </row>
    <row r="326" spans="1:65">
      <c r="A326" s="364"/>
      <c r="B326" s="364">
        <f>+'Ark1'!C1161</f>
        <v>2023</v>
      </c>
      <c r="C326" s="267">
        <f>+'Ark1'!M1161</f>
        <v>4</v>
      </c>
      <c r="D326" s="267" t="s">
        <v>96</v>
      </c>
      <c r="E326" s="267">
        <f>+'Ark1'!D1161</f>
        <v>4</v>
      </c>
      <c r="F326" s="267" t="s">
        <v>583</v>
      </c>
      <c r="G326" s="267">
        <f>+IF(H326=0,"",'Ark1'!Q1161)</f>
        <v>1</v>
      </c>
      <c r="H326" s="267">
        <f>+'Ark1'!R1161</f>
        <v>1</v>
      </c>
      <c r="I326" s="268">
        <f>+IF(H326=0,"",'Ark1'!AE1161)</f>
        <v>1.1111111111111112</v>
      </c>
      <c r="J326" s="268">
        <f>+IF(H326=0,"",'Ark1'!AF1161)</f>
        <v>0.54398658784081877</v>
      </c>
      <c r="K326" s="269">
        <f>+IF(H326=0,"",'Ark1'!S1161)</f>
        <v>3</v>
      </c>
      <c r="L326" s="268">
        <f>+IF(H326=0,"",'Ark1'!U1161)</f>
        <v>123.3</v>
      </c>
      <c r="M326" s="270">
        <f>+IF(H326=0,"",'Ark1'!W1161)</f>
        <v>0</v>
      </c>
      <c r="N326" s="270">
        <f>+IF(H326=0,"",'Ark1'!X1161)</f>
        <v>0</v>
      </c>
      <c r="O326" s="270">
        <f>+IF(H326=0,"",'Ark1'!AG1161)</f>
        <v>354</v>
      </c>
      <c r="P326" s="270">
        <f>+IF(H326=0,"",'Ark1'!AH1161)</f>
        <v>0</v>
      </c>
      <c r="Q326" s="270">
        <f>+IF(H326=0,"",'Ark1'!AI1161)</f>
        <v>100</v>
      </c>
      <c r="R326" s="270"/>
      <c r="S326" s="270"/>
      <c r="T326" s="270">
        <f>+IF(H326=0,"",'Ark1'!Y1161)</f>
        <v>0</v>
      </c>
      <c r="U326" s="269">
        <f>+IF(H326=0,"",'Ark1'!Z1161)</f>
        <v>0</v>
      </c>
      <c r="V326" s="270">
        <f t="shared" si="66"/>
        <v>348.30508474576271</v>
      </c>
      <c r="W326" s="270">
        <f t="shared" si="67"/>
        <v>30.824999999999999</v>
      </c>
      <c r="X326" s="268">
        <f t="shared" si="68"/>
        <v>1</v>
      </c>
      <c r="Y326" s="364"/>
      <c r="AB326" s="27"/>
      <c r="AC326" s="26"/>
      <c r="AF326" s="26"/>
      <c r="AG326" s="26"/>
      <c r="AH326" s="26"/>
      <c r="AJ326" s="26"/>
      <c r="AL326" s="26"/>
      <c r="AM326" s="26"/>
    </row>
    <row r="327" spans="1:65">
      <c r="A327" s="364"/>
      <c r="B327" s="364">
        <f>+'Ark1'!C1162</f>
        <v>2023</v>
      </c>
      <c r="C327" s="267">
        <f>+'Ark1'!M1162</f>
        <v>4</v>
      </c>
      <c r="D327" s="267" t="s">
        <v>96</v>
      </c>
      <c r="E327" s="267">
        <f>+'Ark1'!D1162</f>
        <v>5</v>
      </c>
      <c r="F327" s="267" t="s">
        <v>444</v>
      </c>
      <c r="G327" s="267">
        <f>+IF(H327=0,"",'Ark1'!Q1162)</f>
        <v>1</v>
      </c>
      <c r="H327" s="267">
        <f>+'Ark1'!R1162</f>
        <v>1</v>
      </c>
      <c r="I327" s="268">
        <f>+IF(H327=0,"",'Ark1'!AE1162)</f>
        <v>0.48076923076923056</v>
      </c>
      <c r="J327" s="268">
        <f>+IF(H327=0,"",'Ark1'!AF1162)</f>
        <v>0.26106915704448697</v>
      </c>
      <c r="K327" s="269">
        <f>+IF(H327=0,"",'Ark1'!S1162)</f>
        <v>4</v>
      </c>
      <c r="L327" s="268">
        <f>+IF(H327=0,"",'Ark1'!U1162)</f>
        <v>149</v>
      </c>
      <c r="M327" s="270">
        <f>+IF(H327=0,"",'Ark1'!W1162)</f>
        <v>0</v>
      </c>
      <c r="N327" s="270">
        <f>+IF(H327=0,"",'Ark1'!X1162)</f>
        <v>0</v>
      </c>
      <c r="O327" s="270">
        <f>+IF(H327=0,"",'Ark1'!AG1162)</f>
        <v>0</v>
      </c>
      <c r="P327" s="270">
        <f>+IF(H327=0,"",'Ark1'!AH1162)</f>
        <v>0</v>
      </c>
      <c r="Q327" s="270">
        <f>+IF(H327=0,"",'Ark1'!AI1162)</f>
        <v>0</v>
      </c>
      <c r="R327" s="270"/>
      <c r="S327" s="270"/>
      <c r="T327" s="270">
        <f>+IF(H327=0,"",'Ark1'!Y1162)</f>
        <v>0</v>
      </c>
      <c r="U327" s="269">
        <f>+IF(H327=0,"",'Ark1'!Z1162)</f>
        <v>0</v>
      </c>
      <c r="V327" s="270" t="e">
        <f t="shared" si="66"/>
        <v>#DIV/0!</v>
      </c>
      <c r="W327" s="270">
        <f t="shared" si="67"/>
        <v>37.25</v>
      </c>
      <c r="X327" s="268">
        <f t="shared" si="68"/>
        <v>1</v>
      </c>
      <c r="Y327" s="364"/>
      <c r="AB327" s="27"/>
      <c r="AC327" s="26"/>
      <c r="AF327" s="26"/>
      <c r="AG327" s="26"/>
      <c r="AH327" s="26"/>
      <c r="AJ327" s="26"/>
      <c r="AL327" s="26"/>
      <c r="AM327" s="26"/>
    </row>
    <row r="328" spans="1:65">
      <c r="A328" s="364"/>
      <c r="B328" s="364">
        <f>+'Ark1'!C1163</f>
        <v>2023</v>
      </c>
      <c r="C328" s="267">
        <f>+'Ark1'!M1163</f>
        <v>4</v>
      </c>
      <c r="D328" s="267" t="s">
        <v>96</v>
      </c>
      <c r="E328" s="267">
        <f>+'Ark1'!D1163</f>
        <v>6</v>
      </c>
      <c r="F328" s="267" t="s">
        <v>584</v>
      </c>
      <c r="G328" s="267">
        <f>+IF(H328=0,"",'Ark1'!Q1163)</f>
        <v>1</v>
      </c>
      <c r="H328" s="267">
        <f>+'Ark1'!R1163</f>
        <v>1</v>
      </c>
      <c r="I328" s="268">
        <f>+IF(H328=0,"",'Ark1'!AE1163)</f>
        <v>0.74626865671641807</v>
      </c>
      <c r="J328" s="268">
        <f>+IF(H328=0,"",'Ark1'!AF1163)</f>
        <v>0.74236802346249564</v>
      </c>
      <c r="K328" s="269">
        <f>+IF(H328=0,"",'Ark1'!S1163)</f>
        <v>5</v>
      </c>
      <c r="L328" s="268">
        <f>+IF(H328=0,"",'Ark1'!U1163)</f>
        <v>267.3</v>
      </c>
      <c r="M328" s="270">
        <f>+IF(H328=0,"",'Ark1'!W1163)</f>
        <v>0</v>
      </c>
      <c r="N328" s="270">
        <f>+IF(H328=0,"",'Ark1'!X1163)</f>
        <v>0</v>
      </c>
      <c r="O328" s="270">
        <f>+IF(H328=0,"",'Ark1'!AG1163)</f>
        <v>672</v>
      </c>
      <c r="P328" s="270">
        <f>+IF(H328=0,"",'Ark1'!AH1163)</f>
        <v>0</v>
      </c>
      <c r="Q328" s="270">
        <f>+IF(H328=0,"",'Ark1'!AI1163)</f>
        <v>0</v>
      </c>
      <c r="R328" s="270"/>
      <c r="S328" s="270"/>
      <c r="T328" s="270">
        <f>+IF(H328=0,"",'Ark1'!Y1163)</f>
        <v>0</v>
      </c>
      <c r="U328" s="269">
        <f>+IF(H328=0,"",'Ark1'!Z1163)</f>
        <v>0</v>
      </c>
      <c r="V328" s="270">
        <f t="shared" si="66"/>
        <v>397.76785714285717</v>
      </c>
      <c r="W328" s="270">
        <f t="shared" si="67"/>
        <v>66.825000000000003</v>
      </c>
      <c r="X328" s="268">
        <f t="shared" si="68"/>
        <v>1</v>
      </c>
      <c r="Y328" s="364"/>
      <c r="AB328" s="27"/>
      <c r="AC328" s="26"/>
      <c r="AF328" s="26"/>
      <c r="AG328" s="26"/>
      <c r="AH328" s="26"/>
      <c r="AJ328" s="26"/>
      <c r="AL328" s="26"/>
      <c r="AM328" s="26"/>
    </row>
    <row r="329" spans="1:65">
      <c r="A329" s="364"/>
      <c r="B329" s="364">
        <f>+'Ark1'!C1164</f>
        <v>2023</v>
      </c>
      <c r="C329" s="267">
        <f>+'Ark1'!M1164</f>
        <v>4</v>
      </c>
      <c r="D329" s="267" t="s">
        <v>96</v>
      </c>
      <c r="E329" s="267">
        <f>+'Ark1'!D1164</f>
        <v>7</v>
      </c>
      <c r="F329" s="267" t="s">
        <v>585</v>
      </c>
      <c r="G329" s="267">
        <f>+IF(H329=0,"",'Ark1'!Q1164)</f>
        <v>4</v>
      </c>
      <c r="H329" s="267">
        <f>+'Ark1'!R1164</f>
        <v>5</v>
      </c>
      <c r="I329" s="268">
        <f>+IF(H329=0,"",'Ark1'!AE1164)</f>
        <v>6.9444444444444438</v>
      </c>
      <c r="J329" s="268">
        <f>+IF(H329=0,"",'Ark1'!AF1164)</f>
        <v>5.1627053260328521</v>
      </c>
      <c r="K329" s="269">
        <f>+IF(H329=0,"",'Ark1'!S1164)</f>
        <v>5</v>
      </c>
      <c r="L329" s="268">
        <f>+IF(H329=0,"",'Ark1'!U1164)</f>
        <v>199.14</v>
      </c>
      <c r="M329" s="270">
        <f>+IF(H329=0,"",'Ark1'!W1164)</f>
        <v>0</v>
      </c>
      <c r="N329" s="270">
        <f>+IF(H329=0,"",'Ark1'!X1164)</f>
        <v>0</v>
      </c>
      <c r="O329" s="270">
        <f>+IF(H329=0,"",'Ark1'!AG1164)</f>
        <v>385.2</v>
      </c>
      <c r="P329" s="270">
        <f>+IF(H329=0,"",'Ark1'!AH1164)</f>
        <v>0</v>
      </c>
      <c r="Q329" s="270">
        <f>+IF(H329=0,"",'Ark1'!AI1164)</f>
        <v>60</v>
      </c>
      <c r="R329" s="270"/>
      <c r="S329" s="270"/>
      <c r="T329" s="270">
        <f>+IF(H329=0,"",'Ark1'!Y1164)</f>
        <v>56.897332099141487</v>
      </c>
      <c r="U329" s="269">
        <f>+IF(H329=0,"",'Ark1'!Z1164)</f>
        <v>1.5491933384829664</v>
      </c>
      <c r="V329" s="270">
        <f t="shared" si="66"/>
        <v>516.97819314641742</v>
      </c>
      <c r="W329" s="270">
        <f t="shared" si="67"/>
        <v>49.784999999999997</v>
      </c>
      <c r="X329" s="268">
        <f t="shared" si="68"/>
        <v>1.25</v>
      </c>
      <c r="Y329" s="364"/>
      <c r="AB329" s="27"/>
      <c r="AC329" s="26"/>
      <c r="AF329" s="26"/>
      <c r="AG329" s="26"/>
      <c r="AH329" s="26"/>
      <c r="AJ329" s="26"/>
      <c r="AL329" s="26"/>
      <c r="AM329" s="26"/>
    </row>
    <row r="330" spans="1:65">
      <c r="A330" s="364"/>
      <c r="B330" s="364">
        <f>+'Ark1'!C1165</f>
        <v>2023</v>
      </c>
      <c r="C330" s="267">
        <f>+'Ark1'!M1165</f>
        <v>4</v>
      </c>
      <c r="D330" s="267" t="s">
        <v>96</v>
      </c>
      <c r="E330" s="267">
        <f>+'Ark1'!D1165</f>
        <v>8</v>
      </c>
      <c r="F330" s="267" t="s">
        <v>586</v>
      </c>
      <c r="G330" s="267">
        <f>+IF(H330=0,"",'Ark1'!Q1165)</f>
        <v>4</v>
      </c>
      <c r="H330" s="267">
        <f>+'Ark1'!R1165</f>
        <v>8</v>
      </c>
      <c r="I330" s="268">
        <f>+IF(H330=0,"",'Ark1'!AE1165)</f>
        <v>5.0955414012738842</v>
      </c>
      <c r="J330" s="268">
        <f>+IF(H330=0,"",'Ark1'!AF1165)</f>
        <v>3.6207314707023679</v>
      </c>
      <c r="K330" s="269">
        <f>+IF(H330=0,"",'Ark1'!S1165)</f>
        <v>3.5</v>
      </c>
      <c r="L330" s="268">
        <f>+IF(H330=0,"",'Ark1'!U1165)</f>
        <v>186.61250000000004</v>
      </c>
      <c r="M330" s="270">
        <f>+IF(H330=0,"",'Ark1'!W1165)</f>
        <v>0</v>
      </c>
      <c r="N330" s="270">
        <f>+IF(H330=0,"",'Ark1'!X1165)</f>
        <v>0</v>
      </c>
      <c r="O330" s="270">
        <f>+IF(H330=0,"",'Ark1'!AG1165)</f>
        <v>504.8</v>
      </c>
      <c r="P330" s="270">
        <f>+IF(H330=0,"",'Ark1'!AH1165)</f>
        <v>0</v>
      </c>
      <c r="Q330" s="270">
        <f>+IF(H330=0,"",'Ark1'!AI1165)</f>
        <v>25</v>
      </c>
      <c r="R330" s="270"/>
      <c r="S330" s="270"/>
      <c r="T330" s="270">
        <f>+IF(H330=0,"",'Ark1'!Y1165)</f>
        <v>66.999038006153398</v>
      </c>
      <c r="U330" s="269">
        <f>+IF(H330=0,"",'Ark1'!Z1165)</f>
        <v>0.8660254037844386</v>
      </c>
      <c r="V330" s="270">
        <f t="shared" si="66"/>
        <v>369.67610935023777</v>
      </c>
      <c r="W330" s="270">
        <f t="shared" si="67"/>
        <v>46.65312500000001</v>
      </c>
      <c r="X330" s="268">
        <f t="shared" si="68"/>
        <v>2</v>
      </c>
      <c r="Y330" s="364"/>
      <c r="AB330" s="27"/>
      <c r="AC330" s="26"/>
      <c r="AF330" s="26"/>
      <c r="AG330" s="26"/>
      <c r="AH330" s="26"/>
      <c r="AJ330" s="26"/>
      <c r="AL330" s="26"/>
      <c r="AM330" s="26"/>
    </row>
    <row r="331" spans="1:65">
      <c r="A331" s="364"/>
      <c r="B331" s="364">
        <f>+'Ark1'!C1166</f>
        <v>2023</v>
      </c>
      <c r="C331" s="267">
        <f>+'Ark1'!M1166</f>
        <v>4</v>
      </c>
      <c r="D331" s="267" t="s">
        <v>96</v>
      </c>
      <c r="E331" s="267">
        <f>+'Ark1'!D1166</f>
        <v>9</v>
      </c>
      <c r="F331" s="267" t="s">
        <v>587</v>
      </c>
      <c r="G331" s="267">
        <f>+IF(H331=0,"",'Ark1'!Q1166)</f>
        <v>5</v>
      </c>
      <c r="H331" s="267">
        <f>+'Ark1'!R1166</f>
        <v>18</v>
      </c>
      <c r="I331" s="268">
        <f>+IF(H331=0,"",'Ark1'!AE1166)</f>
        <v>16.216216216216221</v>
      </c>
      <c r="J331" s="268">
        <f>+IF(H331=0,"",'Ark1'!AF1166)</f>
        <v>11.012408910039937</v>
      </c>
      <c r="K331" s="269">
        <f>+IF(H331=0,"",'Ark1'!S1166)</f>
        <v>2.7777777777777781</v>
      </c>
      <c r="L331" s="268">
        <f>+IF(H331=0,"",'Ark1'!U1166)</f>
        <v>168.66666666666663</v>
      </c>
      <c r="M331" s="270">
        <f>+IF(H331=0,"",'Ark1'!W1166)</f>
        <v>0</v>
      </c>
      <c r="N331" s="270">
        <f>+IF(H331=0,"",'Ark1'!X1166)</f>
        <v>0</v>
      </c>
      <c r="O331" s="270">
        <f>+IF(H331=0,"",'Ark1'!AG1166)</f>
        <v>638.22222222222229</v>
      </c>
      <c r="P331" s="270">
        <f>+IF(H331=0,"",'Ark1'!AH1166)</f>
        <v>0</v>
      </c>
      <c r="Q331" s="270">
        <f>+IF(H331=0,"",'Ark1'!AI1166)</f>
        <v>0</v>
      </c>
      <c r="R331" s="270"/>
      <c r="S331" s="270"/>
      <c r="T331" s="270">
        <f>+IF(H331=0,"",'Ark1'!Y1166)</f>
        <v>28.601903588553299</v>
      </c>
      <c r="U331" s="269">
        <f>+IF(H331=0,"",'Ark1'!Z1166)</f>
        <v>0.53287016925696884</v>
      </c>
      <c r="V331" s="270">
        <f t="shared" si="66"/>
        <v>264.27576601671302</v>
      </c>
      <c r="W331" s="270">
        <f t="shared" si="67"/>
        <v>42.166666666666657</v>
      </c>
      <c r="X331" s="268">
        <f t="shared" si="68"/>
        <v>3.6</v>
      </c>
      <c r="Y331" s="364"/>
      <c r="AB331" s="27"/>
      <c r="AC331" s="26"/>
      <c r="AF331" s="26"/>
      <c r="AG331" s="26"/>
      <c r="AH331" s="26"/>
      <c r="AJ331" s="26"/>
      <c r="AL331" s="26"/>
      <c r="AM331" s="26"/>
    </row>
    <row r="332" spans="1:65">
      <c r="A332" s="364"/>
      <c r="B332" s="364">
        <f>+'Ark1'!C1167</f>
        <v>2023</v>
      </c>
      <c r="C332" s="267">
        <f>+'Ark1'!M1167</f>
        <v>4</v>
      </c>
      <c r="D332" s="267" t="s">
        <v>96</v>
      </c>
      <c r="E332" s="267">
        <f>+'Ark1'!D1167</f>
        <v>10</v>
      </c>
      <c r="F332" s="267" t="s">
        <v>588</v>
      </c>
      <c r="G332" s="267">
        <f>+IF(H332=0,"",'Ark1'!Q1167)</f>
        <v>10</v>
      </c>
      <c r="H332" s="267">
        <f>+'Ark1'!R1167</f>
        <v>31</v>
      </c>
      <c r="I332" s="268">
        <f>+IF(H332=0,"",'Ark1'!AE1167)</f>
        <v>10.064935064935064</v>
      </c>
      <c r="J332" s="268">
        <f>+IF(H332=0,"",'Ark1'!AF1167)</f>
        <v>9.0841140056710312</v>
      </c>
      <c r="K332" s="269">
        <f>+IF(H332=0,"",'Ark1'!S1167)</f>
        <v>3.161290322580645</v>
      </c>
      <c r="L332" s="268">
        <f>+IF(H332=0,"",'Ark1'!U1167)</f>
        <v>218.36774193548396</v>
      </c>
      <c r="M332" s="270">
        <f>+IF(H332=0,"",'Ark1'!W1167)</f>
        <v>0</v>
      </c>
      <c r="N332" s="270">
        <f>+IF(H332=0,"",'Ark1'!X1167)</f>
        <v>0</v>
      </c>
      <c r="O332" s="270">
        <f>+IF(H332=0,"",'Ark1'!AG1167)</f>
        <v>733.64516129032256</v>
      </c>
      <c r="P332" s="270">
        <f>+IF(H332=0,"",'Ark1'!AH1167)</f>
        <v>0</v>
      </c>
      <c r="Q332" s="270">
        <f>+IF(H332=0,"",'Ark1'!AI1167)</f>
        <v>16.129032258064512</v>
      </c>
      <c r="R332" s="270"/>
      <c r="S332" s="270"/>
      <c r="T332" s="270">
        <f>+IF(H332=0,"",'Ark1'!Y1167)</f>
        <v>54.955380065348841</v>
      </c>
      <c r="U332" s="269">
        <f>+IF(H332=0,"",'Ark1'!Z1167)</f>
        <v>1.4164192516193641</v>
      </c>
      <c r="V332" s="270">
        <f t="shared" si="66"/>
        <v>297.64762784153379</v>
      </c>
      <c r="W332" s="270">
        <f t="shared" si="67"/>
        <v>54.591935483870991</v>
      </c>
      <c r="X332" s="268">
        <f t="shared" si="68"/>
        <v>3.1</v>
      </c>
      <c r="Y332" s="364"/>
      <c r="AB332" s="27"/>
      <c r="AC332" s="26"/>
      <c r="AF332" s="26"/>
      <c r="AG332" s="26"/>
      <c r="AH332" s="26"/>
      <c r="AJ332" s="26"/>
      <c r="AL332" s="26"/>
      <c r="AM332" s="26"/>
    </row>
    <row r="333" spans="1:65">
      <c r="A333" s="364"/>
      <c r="B333" s="364">
        <f>+'Ark1'!C1168</f>
        <v>2023</v>
      </c>
      <c r="C333" s="267">
        <f>+'Ark1'!M1168</f>
        <v>4</v>
      </c>
      <c r="D333" s="267" t="s">
        <v>96</v>
      </c>
      <c r="E333" s="267">
        <f>+'Ark1'!D1168</f>
        <v>11</v>
      </c>
      <c r="F333" s="267" t="s">
        <v>589</v>
      </c>
      <c r="G333" s="267">
        <f>+IF(H333=0,"",'Ark1'!Q1168)</f>
        <v>10</v>
      </c>
      <c r="H333" s="267">
        <f>+'Ark1'!R1168</f>
        <v>16</v>
      </c>
      <c r="I333" s="268">
        <f>+IF(H333=0,"",'Ark1'!AE1168)</f>
        <v>6.6115702479338863</v>
      </c>
      <c r="J333" s="268">
        <f>+IF(H333=0,"",'Ark1'!AF1168)</f>
        <v>4.483932379433984</v>
      </c>
      <c r="K333" s="269">
        <f>+IF(H333=0,"",'Ark1'!S1168)</f>
        <v>3</v>
      </c>
      <c r="L333" s="268">
        <f>+IF(H333=0,"",'Ark1'!U1168)</f>
        <v>166.63750000000005</v>
      </c>
      <c r="M333" s="270">
        <f>+IF(H333=0,"",'Ark1'!W1168)</f>
        <v>0</v>
      </c>
      <c r="N333" s="270">
        <f>+IF(H333=0,"",'Ark1'!X1168)</f>
        <v>0</v>
      </c>
      <c r="O333" s="270">
        <f>+IF(H333=0,"",'Ark1'!AG1168)</f>
        <v>511.9375</v>
      </c>
      <c r="P333" s="270">
        <f>+IF(H333=0,"",'Ark1'!AH1168)</f>
        <v>0</v>
      </c>
      <c r="Q333" s="270">
        <f>+IF(H333=0,"",'Ark1'!AI1168)</f>
        <v>12.5</v>
      </c>
      <c r="R333" s="270"/>
      <c r="S333" s="270"/>
      <c r="T333" s="270">
        <f>+IF(H333=0,"",'Ark1'!Y1168)</f>
        <v>35.088778031587189</v>
      </c>
      <c r="U333" s="269">
        <f>+IF(H333=0,"",'Ark1'!Z1168)</f>
        <v>0.8660254037844386</v>
      </c>
      <c r="V333" s="270">
        <f t="shared" si="66"/>
        <v>325.50360151385678</v>
      </c>
      <c r="W333" s="270">
        <f t="shared" si="67"/>
        <v>41.659375000000011</v>
      </c>
      <c r="X333" s="268">
        <f t="shared" si="68"/>
        <v>1.6</v>
      </c>
      <c r="Y333" s="364"/>
      <c r="AB333" s="27"/>
      <c r="AC333" s="26"/>
      <c r="AF333" s="26"/>
      <c r="AG333" s="26"/>
      <c r="AH333" s="26"/>
      <c r="AJ333" s="26"/>
      <c r="AL333" s="26"/>
      <c r="AM333" s="26"/>
    </row>
    <row r="334" spans="1:65">
      <c r="A334" s="364"/>
      <c r="B334" s="364">
        <f>+'Ark1'!C1169</f>
        <v>2023</v>
      </c>
      <c r="C334" s="267">
        <f>+'Ark1'!M1169</f>
        <v>4</v>
      </c>
      <c r="D334" s="267" t="s">
        <v>96</v>
      </c>
      <c r="E334" s="267">
        <f>+'Ark1'!D1169</f>
        <v>12</v>
      </c>
      <c r="F334" s="267" t="s">
        <v>590</v>
      </c>
      <c r="G334" s="267">
        <f>+IF(H334=0,"",'Ark1'!Q1169)</f>
        <v>4</v>
      </c>
      <c r="H334" s="267">
        <f>+'Ark1'!R1169</f>
        <v>7</v>
      </c>
      <c r="I334" s="268">
        <f>+IF(H334=0,"",'Ark1'!AE1169)</f>
        <v>8.3333333333333357</v>
      </c>
      <c r="J334" s="268">
        <f>+IF(H334=0,"",'Ark1'!AF1169)</f>
        <v>4.5305621487838046</v>
      </c>
      <c r="K334" s="269">
        <f>+IF(H334=0,"",'Ark1'!S1169)</f>
        <v>3.7142857142857153</v>
      </c>
      <c r="L334" s="268">
        <f>+IF(H334=0,"",'Ark1'!U1169)</f>
        <v>127.6142857142857</v>
      </c>
      <c r="M334" s="270">
        <f>+IF(H334=0,"",'Ark1'!W1169)</f>
        <v>0</v>
      </c>
      <c r="N334" s="270">
        <f>+IF(H334=0,"",'Ark1'!X1169)</f>
        <v>0</v>
      </c>
      <c r="O334" s="270">
        <f>+IF(H334=0,"",'Ark1'!AG1169)</f>
        <v>508.85714285714278</v>
      </c>
      <c r="P334" s="270">
        <f>+IF(H334=0,"",'Ark1'!AH1169)</f>
        <v>0</v>
      </c>
      <c r="Q334" s="270">
        <f>+IF(H334=0,"",'Ark1'!AI1169)</f>
        <v>57.142857142857153</v>
      </c>
      <c r="R334" s="270"/>
      <c r="S334" s="270"/>
      <c r="T334" s="270">
        <f>+IF(H334=0,"",'Ark1'!Y1169)</f>
        <v>53.237458042016947</v>
      </c>
      <c r="U334" s="269">
        <f>+IF(H334=0,"",'Ark1'!Z1169)</f>
        <v>0.69985421222376554</v>
      </c>
      <c r="V334" s="270">
        <f t="shared" si="66"/>
        <v>250.78607523862999</v>
      </c>
      <c r="W334" s="270">
        <f t="shared" si="67"/>
        <v>31.903571428571425</v>
      </c>
      <c r="X334" s="268">
        <f t="shared" si="68"/>
        <v>1.75</v>
      </c>
      <c r="Y334" s="364"/>
      <c r="AB334" s="27"/>
      <c r="AC334" s="26"/>
      <c r="AF334" s="26"/>
      <c r="AG334" s="26"/>
      <c r="AH334" s="26"/>
      <c r="AJ334" s="26"/>
    </row>
    <row r="335" spans="1:65" ht="19.8">
      <c r="A335" s="364"/>
      <c r="B335" s="364"/>
      <c r="C335" s="364"/>
      <c r="D335" s="364"/>
      <c r="E335" s="364"/>
      <c r="F335" s="364"/>
      <c r="G335" s="364"/>
      <c r="H335" s="364"/>
      <c r="I335" s="365"/>
      <c r="J335" s="365"/>
      <c r="K335" s="364"/>
      <c r="L335" s="364"/>
      <c r="M335" s="366"/>
      <c r="N335" s="366"/>
      <c r="O335" s="364"/>
      <c r="P335" s="366"/>
      <c r="Q335" s="366"/>
      <c r="R335" s="366"/>
      <c r="S335" s="366"/>
      <c r="T335" s="366"/>
      <c r="U335" s="364"/>
      <c r="V335" s="364"/>
      <c r="W335" s="366"/>
      <c r="X335" s="365"/>
      <c r="Y335" s="364"/>
      <c r="Z335" s="250"/>
      <c r="AB335" s="27"/>
      <c r="AC335" s="26"/>
      <c r="AD335" s="251"/>
      <c r="AE335" s="85"/>
      <c r="AI335" s="85"/>
      <c r="BA335" s="263" t="e">
        <f>1+#REF!</f>
        <v>#REF!</v>
      </c>
      <c r="BB335" s="26">
        <v>248.30514184397128</v>
      </c>
      <c r="BC335" s="85">
        <f t="shared" ref="BC335:BM335" si="69">+BB335</f>
        <v>248.30514184397128</v>
      </c>
      <c r="BD335" s="85">
        <f t="shared" si="69"/>
        <v>248.30514184397128</v>
      </c>
      <c r="BE335" s="85">
        <f t="shared" si="69"/>
        <v>248.30514184397128</v>
      </c>
      <c r="BF335" s="85">
        <f t="shared" si="69"/>
        <v>248.30514184397128</v>
      </c>
      <c r="BG335" s="85">
        <f t="shared" si="69"/>
        <v>248.30514184397128</v>
      </c>
      <c r="BH335" s="85">
        <f t="shared" si="69"/>
        <v>248.30514184397128</v>
      </c>
      <c r="BI335" s="85">
        <f t="shared" si="69"/>
        <v>248.30514184397128</v>
      </c>
      <c r="BJ335" s="85">
        <f t="shared" si="69"/>
        <v>248.30514184397128</v>
      </c>
      <c r="BK335" s="85">
        <f t="shared" si="69"/>
        <v>248.30514184397128</v>
      </c>
      <c r="BL335" s="85">
        <f t="shared" si="69"/>
        <v>248.30514184397128</v>
      </c>
      <c r="BM335" s="85">
        <f t="shared" si="69"/>
        <v>248.30514184397128</v>
      </c>
    </row>
    <row r="336" spans="1:65" ht="19.8">
      <c r="A336" s="364"/>
      <c r="B336" s="364"/>
      <c r="C336" s="364"/>
      <c r="D336" s="364"/>
      <c r="E336" s="364"/>
      <c r="F336" s="364"/>
      <c r="G336" s="364"/>
      <c r="H336" s="364"/>
      <c r="I336" s="365"/>
      <c r="J336" s="365"/>
      <c r="K336" s="364"/>
      <c r="L336" s="364"/>
      <c r="M336" s="366"/>
      <c r="N336" s="366"/>
      <c r="O336" s="364"/>
      <c r="P336" s="366"/>
      <c r="Q336" s="366"/>
      <c r="R336" s="366"/>
      <c r="S336" s="366"/>
      <c r="T336" s="366"/>
      <c r="U336" s="364"/>
      <c r="V336" s="364"/>
      <c r="W336" s="366"/>
      <c r="X336" s="365"/>
      <c r="Y336" s="364"/>
      <c r="Z336" s="250"/>
      <c r="AB336" s="27"/>
      <c r="AC336" s="26"/>
      <c r="AD336" s="251"/>
      <c r="AE336" s="85"/>
      <c r="AI336" s="85"/>
      <c r="BA336" s="263"/>
      <c r="BB336" s="26"/>
    </row>
    <row r="337" spans="1:65" ht="22.8">
      <c r="A337" s="367" t="s">
        <v>626</v>
      </c>
      <c r="B337" s="364"/>
      <c r="C337" s="364"/>
      <c r="D337" s="368" t="str">
        <f>+D342</f>
        <v>2</v>
      </c>
      <c r="E337" s="364"/>
      <c r="F337" s="364"/>
      <c r="G337" s="364"/>
      <c r="H337" s="273">
        <f>SUM(H342:H353)</f>
        <v>179</v>
      </c>
      <c r="I337" s="365"/>
      <c r="J337" s="365"/>
      <c r="K337" s="364"/>
      <c r="L337" s="273">
        <f>+Fettgruppe!N30</f>
        <v>212.70167597765357</v>
      </c>
      <c r="M337" s="366"/>
      <c r="N337" s="366"/>
      <c r="O337" s="364"/>
      <c r="P337" s="366"/>
      <c r="Q337" s="366"/>
      <c r="R337" s="366"/>
      <c r="S337" s="366"/>
      <c r="T337" s="366"/>
      <c r="U337" s="364"/>
      <c r="V337" s="273">
        <f>+Fettgruppe!X30</f>
        <v>335.38521167703169</v>
      </c>
      <c r="W337" s="369" t="s">
        <v>624</v>
      </c>
      <c r="X337" s="370"/>
      <c r="Y337" s="364"/>
      <c r="Z337" s="250"/>
      <c r="AB337" s="27"/>
      <c r="AC337" s="26"/>
      <c r="AD337" s="251"/>
      <c r="AE337" s="85"/>
      <c r="AI337" s="85"/>
      <c r="BA337" s="263" t="e">
        <f>1+BA335</f>
        <v>#REF!</v>
      </c>
      <c r="BB337" s="26">
        <v>268.9193823216188</v>
      </c>
      <c r="BC337" s="85">
        <f t="shared" ref="BC337:BM337" si="70">+BB337</f>
        <v>268.9193823216188</v>
      </c>
      <c r="BD337" s="85">
        <f t="shared" si="70"/>
        <v>268.9193823216188</v>
      </c>
      <c r="BE337" s="85">
        <f t="shared" si="70"/>
        <v>268.9193823216188</v>
      </c>
      <c r="BF337" s="85">
        <f t="shared" si="70"/>
        <v>268.9193823216188</v>
      </c>
      <c r="BG337" s="85">
        <f t="shared" si="70"/>
        <v>268.9193823216188</v>
      </c>
      <c r="BH337" s="85">
        <f t="shared" si="70"/>
        <v>268.9193823216188</v>
      </c>
      <c r="BI337" s="85">
        <f t="shared" si="70"/>
        <v>268.9193823216188</v>
      </c>
      <c r="BJ337" s="85">
        <f t="shared" si="70"/>
        <v>268.9193823216188</v>
      </c>
      <c r="BK337" s="85">
        <f t="shared" si="70"/>
        <v>268.9193823216188</v>
      </c>
      <c r="BL337" s="85">
        <f t="shared" si="70"/>
        <v>268.9193823216188</v>
      </c>
      <c r="BM337" s="85">
        <f t="shared" si="70"/>
        <v>268.9193823216188</v>
      </c>
    </row>
    <row r="338" spans="1:65" ht="16.5" customHeight="1">
      <c r="A338" s="364"/>
      <c r="B338" s="364"/>
      <c r="C338" s="364"/>
      <c r="D338" s="368"/>
      <c r="E338" s="364"/>
      <c r="F338" s="364"/>
      <c r="G338" s="364"/>
      <c r="H338" s="364"/>
      <c r="I338" s="364"/>
      <c r="J338" s="364"/>
      <c r="K338" s="364"/>
      <c r="L338" s="364"/>
      <c r="M338" s="366"/>
      <c r="N338" s="366"/>
      <c r="O338" s="364"/>
      <c r="P338" s="366"/>
      <c r="Q338" s="366"/>
      <c r="R338" s="366"/>
      <c r="S338" s="366"/>
      <c r="T338" s="366"/>
      <c r="U338" s="364"/>
      <c r="V338" s="364"/>
      <c r="W338" s="366"/>
      <c r="X338" s="370" t="s">
        <v>4</v>
      </c>
      <c r="Y338" s="364"/>
      <c r="Z338" s="250"/>
      <c r="AB338" s="27"/>
      <c r="AC338" s="26"/>
      <c r="AD338" s="251"/>
      <c r="AE338" s="85"/>
      <c r="AI338" s="85"/>
      <c r="BA338" s="263"/>
      <c r="BB338" s="26"/>
    </row>
    <row r="339" spans="1:65" ht="19.8">
      <c r="A339" s="364"/>
      <c r="B339" s="364"/>
      <c r="C339" s="364"/>
      <c r="D339" s="364"/>
      <c r="E339" s="364"/>
      <c r="F339" s="364"/>
      <c r="G339" s="367" t="s">
        <v>4</v>
      </c>
      <c r="H339" s="364"/>
      <c r="I339" s="365"/>
      <c r="J339" s="365"/>
      <c r="K339" s="367" t="s">
        <v>24</v>
      </c>
      <c r="L339" s="365"/>
      <c r="M339" s="366" t="s">
        <v>404</v>
      </c>
      <c r="N339" s="366" t="s">
        <v>404</v>
      </c>
      <c r="O339" s="369" t="s">
        <v>527</v>
      </c>
      <c r="P339" s="366" t="s">
        <v>404</v>
      </c>
      <c r="Q339" s="366" t="s">
        <v>404</v>
      </c>
      <c r="R339" s="366"/>
      <c r="S339" s="366"/>
      <c r="T339" s="369" t="s">
        <v>424</v>
      </c>
      <c r="U339" s="364"/>
      <c r="V339" s="367" t="s">
        <v>479</v>
      </c>
      <c r="W339" s="369" t="s">
        <v>78</v>
      </c>
      <c r="X339" s="370" t="s">
        <v>10</v>
      </c>
      <c r="Y339" s="364"/>
      <c r="Z339" s="250"/>
      <c r="AB339" s="27"/>
      <c r="AC339" s="26"/>
      <c r="AD339" s="251"/>
      <c r="AE339" s="85"/>
      <c r="AI339" s="85"/>
      <c r="BA339" s="263" t="e">
        <f>1+BA337</f>
        <v>#REF!</v>
      </c>
      <c r="BB339" s="26">
        <v>292.46921194322113</v>
      </c>
      <c r="BC339" s="85">
        <f t="shared" ref="BC339:BM341" si="71">+BB339</f>
        <v>292.46921194322113</v>
      </c>
      <c r="BD339" s="85">
        <f t="shared" si="71"/>
        <v>292.46921194322113</v>
      </c>
      <c r="BE339" s="85">
        <f t="shared" si="71"/>
        <v>292.46921194322113</v>
      </c>
      <c r="BF339" s="85">
        <f t="shared" si="71"/>
        <v>292.46921194322113</v>
      </c>
      <c r="BG339" s="85">
        <f t="shared" si="71"/>
        <v>292.46921194322113</v>
      </c>
      <c r="BH339" s="85">
        <f t="shared" si="71"/>
        <v>292.46921194322113</v>
      </c>
      <c r="BI339" s="85">
        <f t="shared" si="71"/>
        <v>292.46921194322113</v>
      </c>
      <c r="BJ339" s="85">
        <f t="shared" si="71"/>
        <v>292.46921194322113</v>
      </c>
      <c r="BK339" s="85">
        <f t="shared" si="71"/>
        <v>292.46921194322113</v>
      </c>
      <c r="BL339" s="85">
        <f t="shared" si="71"/>
        <v>292.46921194322113</v>
      </c>
      <c r="BM339" s="85">
        <f t="shared" si="71"/>
        <v>292.46921194322113</v>
      </c>
    </row>
    <row r="340" spans="1:65" ht="19.8">
      <c r="A340" s="364"/>
      <c r="B340" s="364"/>
      <c r="C340" s="364"/>
      <c r="D340" s="364"/>
      <c r="E340" s="367"/>
      <c r="F340" s="367"/>
      <c r="G340" s="367" t="s">
        <v>477</v>
      </c>
      <c r="H340" s="367" t="s">
        <v>4</v>
      </c>
      <c r="I340" s="370" t="s">
        <v>4</v>
      </c>
      <c r="J340" s="370" t="s">
        <v>1</v>
      </c>
      <c r="K340" s="367" t="s">
        <v>535</v>
      </c>
      <c r="L340" s="370" t="s">
        <v>24</v>
      </c>
      <c r="M340" s="369" t="s">
        <v>569</v>
      </c>
      <c r="N340" s="369" t="s">
        <v>489</v>
      </c>
      <c r="O340" s="369" t="s">
        <v>548</v>
      </c>
      <c r="P340" s="369" t="s">
        <v>491</v>
      </c>
      <c r="Q340" s="369" t="s">
        <v>556</v>
      </c>
      <c r="R340" s="369"/>
      <c r="S340" s="369"/>
      <c r="T340" s="369"/>
      <c r="U340" s="367" t="s">
        <v>415</v>
      </c>
      <c r="V340" s="367" t="s">
        <v>487</v>
      </c>
      <c r="W340" s="369" t="s">
        <v>425</v>
      </c>
      <c r="X340" s="370" t="s">
        <v>71</v>
      </c>
      <c r="Y340" s="364"/>
      <c r="Z340" s="250"/>
      <c r="AB340" s="27"/>
      <c r="AC340" s="26"/>
      <c r="AD340" s="251"/>
      <c r="AE340" s="85"/>
      <c r="AI340" s="85"/>
      <c r="BA340" s="263" t="e">
        <f>1+BA339</f>
        <v>#REF!</v>
      </c>
      <c r="BB340" s="26">
        <v>314.89908376963371</v>
      </c>
      <c r="BC340" s="85">
        <f t="shared" si="71"/>
        <v>314.89908376963371</v>
      </c>
      <c r="BD340" s="85">
        <f t="shared" si="71"/>
        <v>314.89908376963371</v>
      </c>
      <c r="BE340" s="85">
        <f t="shared" si="71"/>
        <v>314.89908376963371</v>
      </c>
      <c r="BF340" s="85">
        <f t="shared" si="71"/>
        <v>314.89908376963371</v>
      </c>
      <c r="BG340" s="85">
        <f t="shared" si="71"/>
        <v>314.89908376963371</v>
      </c>
      <c r="BH340" s="85">
        <f t="shared" si="71"/>
        <v>314.89908376963371</v>
      </c>
      <c r="BI340" s="85">
        <f t="shared" si="71"/>
        <v>314.89908376963371</v>
      </c>
      <c r="BJ340" s="85">
        <f t="shared" si="71"/>
        <v>314.89908376963371</v>
      </c>
      <c r="BK340" s="85">
        <f t="shared" si="71"/>
        <v>314.89908376963371</v>
      </c>
      <c r="BL340" s="85">
        <f t="shared" si="71"/>
        <v>314.89908376963371</v>
      </c>
      <c r="BM340" s="85">
        <f t="shared" si="71"/>
        <v>314.89908376963371</v>
      </c>
    </row>
    <row r="341" spans="1:65" ht="19.8">
      <c r="A341" s="364"/>
      <c r="B341" s="364"/>
      <c r="C341" s="367" t="s">
        <v>0</v>
      </c>
      <c r="D341" s="367"/>
      <c r="E341" s="367" t="s">
        <v>87</v>
      </c>
      <c r="F341" s="367"/>
      <c r="G341" s="371" t="s">
        <v>478</v>
      </c>
      <c r="H341" s="371" t="s">
        <v>10</v>
      </c>
      <c r="I341" s="372" t="s">
        <v>404</v>
      </c>
      <c r="J341" s="372" t="s">
        <v>404</v>
      </c>
      <c r="K341" s="371" t="s">
        <v>536</v>
      </c>
      <c r="L341" s="372" t="s">
        <v>45</v>
      </c>
      <c r="M341" s="373" t="s">
        <v>546</v>
      </c>
      <c r="N341" s="373" t="s">
        <v>441</v>
      </c>
      <c r="O341" s="373" t="s">
        <v>485</v>
      </c>
      <c r="P341" s="373" t="s">
        <v>472</v>
      </c>
      <c r="Q341" s="373" t="s">
        <v>525</v>
      </c>
      <c r="R341" s="373"/>
      <c r="S341" s="373"/>
      <c r="T341" s="373" t="s">
        <v>1</v>
      </c>
      <c r="U341" s="371" t="s">
        <v>416</v>
      </c>
      <c r="V341" s="371" t="s">
        <v>488</v>
      </c>
      <c r="W341" s="373" t="s">
        <v>426</v>
      </c>
      <c r="X341" s="372" t="s">
        <v>551</v>
      </c>
      <c r="Y341" s="364"/>
      <c r="Z341" s="250"/>
      <c r="AB341" s="27"/>
      <c r="AC341" s="26"/>
      <c r="AD341" s="251"/>
      <c r="AE341" s="85"/>
      <c r="AI341" s="85"/>
      <c r="BA341" s="263" t="e">
        <f>1+BA340</f>
        <v>#REF!</v>
      </c>
      <c r="BB341" s="26">
        <v>325.0188034188032</v>
      </c>
      <c r="BC341" s="85">
        <f t="shared" si="71"/>
        <v>325.0188034188032</v>
      </c>
      <c r="BD341" s="85">
        <f t="shared" si="71"/>
        <v>325.0188034188032</v>
      </c>
      <c r="BE341" s="85">
        <f t="shared" si="71"/>
        <v>325.0188034188032</v>
      </c>
      <c r="BF341" s="85">
        <f t="shared" si="71"/>
        <v>325.0188034188032</v>
      </c>
      <c r="BG341" s="85">
        <f t="shared" si="71"/>
        <v>325.0188034188032</v>
      </c>
      <c r="BH341" s="85">
        <f t="shared" si="71"/>
        <v>325.0188034188032</v>
      </c>
      <c r="BI341" s="85">
        <f t="shared" si="71"/>
        <v>325.0188034188032</v>
      </c>
      <c r="BJ341" s="85">
        <f t="shared" si="71"/>
        <v>325.0188034188032</v>
      </c>
      <c r="BK341" s="85">
        <f t="shared" si="71"/>
        <v>325.0188034188032</v>
      </c>
      <c r="BL341" s="85">
        <f t="shared" si="71"/>
        <v>325.0188034188032</v>
      </c>
      <c r="BM341" s="85">
        <f t="shared" si="71"/>
        <v>325.0188034188032</v>
      </c>
    </row>
    <row r="342" spans="1:65">
      <c r="A342" s="364"/>
      <c r="B342" s="364">
        <f>+'Ark1'!C1170</f>
        <v>2023</v>
      </c>
      <c r="C342" s="267">
        <f>+'Ark1'!M1170</f>
        <v>5</v>
      </c>
      <c r="D342" s="363" t="s">
        <v>97</v>
      </c>
      <c r="E342" s="267">
        <f>+'Ark1'!D1170</f>
        <v>1</v>
      </c>
      <c r="F342" s="267" t="s">
        <v>580</v>
      </c>
      <c r="G342" s="267">
        <f>+IF(H342=0,"",'Ark1'!Q1170)</f>
        <v>5</v>
      </c>
      <c r="H342" s="267">
        <f>+'Ark1'!R1170</f>
        <v>11</v>
      </c>
      <c r="I342" s="268">
        <f>+IF(H342=0,"",'Ark1'!AE1170)</f>
        <v>9.1666666666666643</v>
      </c>
      <c r="J342" s="268">
        <f>+IF(H342=0,"",'Ark1'!AF1170)</f>
        <v>8.152937515519751</v>
      </c>
      <c r="K342" s="269">
        <f>+IF(H342=0,"",'Ark1'!S1170)</f>
        <v>3.6363636363636358</v>
      </c>
      <c r="L342" s="268">
        <f>+IF(H342=0,"",'Ark1'!U1170)</f>
        <v>235.8</v>
      </c>
      <c r="M342" s="270">
        <f>+IF(H342=0,"",'Ark1'!W1170)</f>
        <v>0</v>
      </c>
      <c r="N342" s="270">
        <f>+IF(H342=0,"",'Ark1'!X1170)</f>
        <v>0</v>
      </c>
      <c r="O342" s="270">
        <f>+IF(H342=0,"",'Ark1'!AG1170)</f>
        <v>766.90909090909088</v>
      </c>
      <c r="P342" s="270">
        <f>+IF(H342=0,"",'Ark1'!AH1170)</f>
        <v>0</v>
      </c>
      <c r="Q342" s="270">
        <f>+IF(H342=0,"",'Ark1'!AI1170)</f>
        <v>9.0909090909090917</v>
      </c>
      <c r="R342" s="270"/>
      <c r="S342" s="270"/>
      <c r="T342" s="270">
        <f>+IF(H342=0,"",'Ark1'!Y1170)</f>
        <v>64.907248509630321</v>
      </c>
      <c r="U342" s="269">
        <f>+IF(H342=0,"",'Ark1'!Z1170)</f>
        <v>1.4316377952748751</v>
      </c>
      <c r="V342" s="270">
        <f t="shared" ref="V342:V353" si="72">+IF(H342=0,"",1000*L342/O342)</f>
        <v>307.46799431009958</v>
      </c>
      <c r="W342" s="270">
        <f t="shared" ref="W342:W353" si="73">+IF(H342=0,"",L342/C342)</f>
        <v>47.160000000000004</v>
      </c>
      <c r="X342" s="268">
        <f t="shared" ref="X342:X353" si="74">+IF(H342=0,"",H342/G342)</f>
        <v>2.2000000000000002</v>
      </c>
      <c r="Y342" s="364"/>
      <c r="AB342" s="27"/>
      <c r="AC342" s="26"/>
      <c r="AF342" s="26"/>
      <c r="AG342" s="26"/>
      <c r="AH342" s="26"/>
      <c r="AJ342" s="26"/>
    </row>
    <row r="343" spans="1:65">
      <c r="A343" s="364"/>
      <c r="B343" s="364">
        <f>+'Ark1'!C1171</f>
        <v>2023</v>
      </c>
      <c r="C343" s="267">
        <f>+'Ark1'!M1171</f>
        <v>5</v>
      </c>
      <c r="D343" s="363" t="s">
        <v>97</v>
      </c>
      <c r="E343" s="267">
        <f>+'Ark1'!D1171</f>
        <v>2</v>
      </c>
      <c r="F343" s="267" t="s">
        <v>581</v>
      </c>
      <c r="G343" s="267">
        <f>+IF(H343=0,"",'Ark1'!Q1171)</f>
        <v>2</v>
      </c>
      <c r="H343" s="267">
        <f>+'Ark1'!R1171</f>
        <v>2</v>
      </c>
      <c r="I343" s="268">
        <f>+IF(H343=0,"",'Ark1'!AE1171)</f>
        <v>4.255319148936171</v>
      </c>
      <c r="J343" s="268">
        <f>+IF(H343=0,"",'Ark1'!AF1171)</f>
        <v>3.7446823564789007</v>
      </c>
      <c r="K343" s="269">
        <f>+IF(H343=0,"",'Ark1'!S1171)</f>
        <v>2.5</v>
      </c>
      <c r="L343" s="268">
        <f>+IF(H343=0,"",'Ark1'!U1171)</f>
        <v>211.7</v>
      </c>
      <c r="M343" s="270">
        <f>+IF(H343=0,"",'Ark1'!W1171)</f>
        <v>0</v>
      </c>
      <c r="N343" s="270">
        <f>+IF(H343=0,"",'Ark1'!X1171)</f>
        <v>0</v>
      </c>
      <c r="O343" s="270">
        <f>+IF(H343=0,"",'Ark1'!AG1171)</f>
        <v>726.5</v>
      </c>
      <c r="P343" s="270">
        <f>+IF(H343=0,"",'Ark1'!AH1171)</f>
        <v>0</v>
      </c>
      <c r="Q343" s="270">
        <f>+IF(H343=0,"",'Ark1'!AI1171)</f>
        <v>0</v>
      </c>
      <c r="R343" s="270"/>
      <c r="S343" s="270"/>
      <c r="T343" s="270">
        <f>+IF(H343=0,"",'Ark1'!Y1171)</f>
        <v>40.200000000000109</v>
      </c>
      <c r="U343" s="269">
        <f>+IF(H343=0,"",'Ark1'!Z1171)</f>
        <v>0.5</v>
      </c>
      <c r="V343" s="270">
        <f t="shared" si="72"/>
        <v>291.39710942876809</v>
      </c>
      <c r="W343" s="270">
        <f t="shared" si="73"/>
        <v>42.339999999999996</v>
      </c>
      <c r="X343" s="268">
        <f t="shared" si="74"/>
        <v>1</v>
      </c>
      <c r="Y343" s="364"/>
      <c r="AB343" s="27"/>
      <c r="AC343" s="26"/>
      <c r="AF343" s="26"/>
      <c r="AG343" s="26"/>
      <c r="AH343" s="26"/>
      <c r="AJ343" s="26"/>
    </row>
    <row r="344" spans="1:65">
      <c r="A344" s="364"/>
      <c r="B344" s="364">
        <f>+'Ark1'!C1172</f>
        <v>2023</v>
      </c>
      <c r="C344" s="267">
        <f>+'Ark1'!M1172</f>
        <v>5</v>
      </c>
      <c r="D344" s="363" t="s">
        <v>97</v>
      </c>
      <c r="E344" s="267">
        <f>+'Ark1'!D1172</f>
        <v>3</v>
      </c>
      <c r="F344" s="267" t="s">
        <v>582</v>
      </c>
      <c r="G344" s="267">
        <f>+IF(H344=0,"",'Ark1'!Q1172)</f>
        <v>5</v>
      </c>
      <c r="H344" s="267">
        <f>+'Ark1'!R1172</f>
        <v>5</v>
      </c>
      <c r="I344" s="268">
        <f>+IF(H344=0,"",'Ark1'!AE1172)</f>
        <v>3.52112676056338</v>
      </c>
      <c r="J344" s="268">
        <f>+IF(H344=0,"",'Ark1'!AF1172)</f>
        <v>2.6335916332181166</v>
      </c>
      <c r="K344" s="269">
        <f>+IF(H344=0,"",'Ark1'!S1172)</f>
        <v>3.6</v>
      </c>
      <c r="L344" s="268">
        <f>+IF(H344=0,"",'Ark1'!U1172)</f>
        <v>177.68</v>
      </c>
      <c r="M344" s="270">
        <f>+IF(H344=0,"",'Ark1'!W1172)</f>
        <v>0</v>
      </c>
      <c r="N344" s="270">
        <f>+IF(H344=0,"",'Ark1'!X1172)</f>
        <v>0</v>
      </c>
      <c r="O344" s="270">
        <f>+IF(H344=0,"",'Ark1'!AG1172)</f>
        <v>594.20000000000005</v>
      </c>
      <c r="P344" s="270">
        <f>+IF(H344=0,"",'Ark1'!AH1172)</f>
        <v>0</v>
      </c>
      <c r="Q344" s="270">
        <f>+IF(H344=0,"",'Ark1'!AI1172)</f>
        <v>20</v>
      </c>
      <c r="R344" s="270"/>
      <c r="S344" s="270"/>
      <c r="T344" s="270">
        <f>+IF(H344=0,"",'Ark1'!Y1172)</f>
        <v>39.791174900975193</v>
      </c>
      <c r="U344" s="269">
        <f>+IF(H344=0,"",'Ark1'!Z1172)</f>
        <v>0.7999999999999986</v>
      </c>
      <c r="V344" s="270">
        <f t="shared" si="72"/>
        <v>299.0238976775496</v>
      </c>
      <c r="W344" s="270">
        <f t="shared" si="73"/>
        <v>35.536000000000001</v>
      </c>
      <c r="X344" s="268">
        <f t="shared" si="74"/>
        <v>1</v>
      </c>
      <c r="Y344" s="364"/>
      <c r="AB344" s="27"/>
      <c r="AC344" s="26"/>
      <c r="AF344" s="26"/>
      <c r="AG344" s="26"/>
      <c r="AH344" s="26"/>
      <c r="AJ344" s="26"/>
    </row>
    <row r="345" spans="1:65">
      <c r="A345" s="364"/>
      <c r="B345" s="364">
        <f>+'Ark1'!C1173</f>
        <v>2023</v>
      </c>
      <c r="C345" s="267">
        <f>+'Ark1'!M1173</f>
        <v>5</v>
      </c>
      <c r="D345" s="363" t="s">
        <v>97</v>
      </c>
      <c r="E345" s="267">
        <f>+'Ark1'!D1173</f>
        <v>4</v>
      </c>
      <c r="F345" s="267" t="s">
        <v>583</v>
      </c>
      <c r="G345" s="267">
        <f>+IF(H345=0,"",'Ark1'!Q1173)</f>
        <v>5</v>
      </c>
      <c r="H345" s="267">
        <f>+'Ark1'!R1173</f>
        <v>8</v>
      </c>
      <c r="I345" s="268">
        <f>+IF(H345=0,"",'Ark1'!AE1173)</f>
        <v>8.8888888888888893</v>
      </c>
      <c r="J345" s="268">
        <f>+IF(H345=0,"",'Ark1'!AF1173)</f>
        <v>6.4148945557222259</v>
      </c>
      <c r="K345" s="269">
        <f>+IF(H345=0,"",'Ark1'!S1173)</f>
        <v>3.875</v>
      </c>
      <c r="L345" s="268">
        <f>+IF(H345=0,"",'Ark1'!U1173)</f>
        <v>181.75</v>
      </c>
      <c r="M345" s="270">
        <f>+IF(H345=0,"",'Ark1'!W1173)</f>
        <v>0</v>
      </c>
      <c r="N345" s="270">
        <f>+IF(H345=0,"",'Ark1'!X1173)</f>
        <v>0</v>
      </c>
      <c r="O345" s="270">
        <f>+IF(H345=0,"",'Ark1'!AG1173)</f>
        <v>566.5</v>
      </c>
      <c r="P345" s="270">
        <f>+IF(H345=0,"",'Ark1'!AH1173)</f>
        <v>0</v>
      </c>
      <c r="Q345" s="270">
        <f>+IF(H345=0,"",'Ark1'!AI1173)</f>
        <v>25</v>
      </c>
      <c r="R345" s="270"/>
      <c r="S345" s="270"/>
      <c r="T345" s="270">
        <f>+IF(H345=0,"",'Ark1'!Y1173)</f>
        <v>28.700914619572661</v>
      </c>
      <c r="U345" s="269">
        <f>+IF(H345=0,"",'Ark1'!Z1173)</f>
        <v>1.0532687216470451</v>
      </c>
      <c r="V345" s="270">
        <f t="shared" si="72"/>
        <v>320.82965578111208</v>
      </c>
      <c r="W345" s="270">
        <f t="shared" si="73"/>
        <v>36.35</v>
      </c>
      <c r="X345" s="268">
        <f t="shared" si="74"/>
        <v>1.6</v>
      </c>
      <c r="Y345" s="364"/>
      <c r="AB345" s="27"/>
      <c r="AC345" s="26"/>
      <c r="AF345" s="26"/>
      <c r="AG345" s="26"/>
      <c r="AH345" s="26"/>
      <c r="AJ345" s="26"/>
    </row>
    <row r="346" spans="1:65">
      <c r="A346" s="364"/>
      <c r="B346" s="364">
        <f>+'Ark1'!C1174</f>
        <v>2023</v>
      </c>
      <c r="C346" s="267">
        <f>+'Ark1'!M1174</f>
        <v>5</v>
      </c>
      <c r="D346" s="363" t="s">
        <v>97</v>
      </c>
      <c r="E346" s="267">
        <f>+'Ark1'!D1174</f>
        <v>5</v>
      </c>
      <c r="F346" s="267" t="s">
        <v>444</v>
      </c>
      <c r="G346" s="267">
        <f>+IF(H346=0,"",'Ark1'!Q1174)</f>
        <v>6</v>
      </c>
      <c r="H346" s="267">
        <f>+'Ark1'!R1174</f>
        <v>9</v>
      </c>
      <c r="I346" s="268">
        <f>+IF(H346=0,"",'Ark1'!AE1174)</f>
        <v>4.3269230769230793</v>
      </c>
      <c r="J346" s="268">
        <f>+IF(H346=0,"",'Ark1'!AF1174)</f>
        <v>3.1832915739491527</v>
      </c>
      <c r="K346" s="269">
        <f>+IF(H346=0,"",'Ark1'!S1174)</f>
        <v>3.5555555555555558</v>
      </c>
      <c r="L346" s="268">
        <f>+IF(H346=0,"",'Ark1'!U1174)</f>
        <v>201.86666666666673</v>
      </c>
      <c r="M346" s="270">
        <f>+IF(H346=0,"",'Ark1'!W1174)</f>
        <v>0</v>
      </c>
      <c r="N346" s="270">
        <f>+IF(H346=0,"",'Ark1'!X1174)</f>
        <v>0</v>
      </c>
      <c r="O346" s="270">
        <f>+IF(H346=0,"",'Ark1'!AG1174)</f>
        <v>643.55555555555566</v>
      </c>
      <c r="P346" s="270">
        <f>+IF(H346=0,"",'Ark1'!AH1174)</f>
        <v>0</v>
      </c>
      <c r="Q346" s="270">
        <f>+IF(H346=0,"",'Ark1'!AI1174)</f>
        <v>22.222222222222225</v>
      </c>
      <c r="R346" s="270"/>
      <c r="S346" s="270"/>
      <c r="T346" s="270">
        <f>+IF(H346=0,"",'Ark1'!Y1174)</f>
        <v>71.787185485990378</v>
      </c>
      <c r="U346" s="269">
        <f>+IF(H346=0,"",'Ark1'!Z1174)</f>
        <v>0.68493488921877554</v>
      </c>
      <c r="V346" s="270">
        <f t="shared" si="72"/>
        <v>313.67403314917135</v>
      </c>
      <c r="W346" s="270">
        <f t="shared" si="73"/>
        <v>40.373333333333349</v>
      </c>
      <c r="X346" s="268">
        <f t="shared" si="74"/>
        <v>1.5</v>
      </c>
      <c r="Y346" s="364"/>
      <c r="AB346" s="27"/>
      <c r="AC346" s="26"/>
      <c r="AF346" s="26"/>
      <c r="AG346" s="26"/>
      <c r="AH346" s="26"/>
      <c r="AJ346" s="26"/>
    </row>
    <row r="347" spans="1:65">
      <c r="A347" s="364"/>
      <c r="B347" s="364">
        <f>+'Ark1'!C1175</f>
        <v>2023</v>
      </c>
      <c r="C347" s="267">
        <f>+'Ark1'!M1175</f>
        <v>5</v>
      </c>
      <c r="D347" s="363" t="s">
        <v>97</v>
      </c>
      <c r="E347" s="267">
        <f>+'Ark1'!D1175</f>
        <v>6</v>
      </c>
      <c r="F347" s="267" t="s">
        <v>584</v>
      </c>
      <c r="G347" s="267">
        <f>+IF(H347=0,"",'Ark1'!Q1175)</f>
        <v>5</v>
      </c>
      <c r="H347" s="267">
        <f>+'Ark1'!R1175</f>
        <v>10</v>
      </c>
      <c r="I347" s="268">
        <f>+IF(H347=0,"",'Ark1'!AE1175)</f>
        <v>7.4626865671641811</v>
      </c>
      <c r="J347" s="268">
        <f>+IF(H347=0,"",'Ark1'!AF1175)</f>
        <v>6.0997489335229309</v>
      </c>
      <c r="K347" s="269">
        <f>+IF(H347=0,"",'Ark1'!S1175)</f>
        <v>3.5</v>
      </c>
      <c r="L347" s="268">
        <f>+IF(H347=0,"",'Ark1'!U1175)</f>
        <v>219.63</v>
      </c>
      <c r="M347" s="270">
        <f>+IF(H347=0,"",'Ark1'!W1175)</f>
        <v>0</v>
      </c>
      <c r="N347" s="270">
        <f>+IF(H347=0,"",'Ark1'!X1175)</f>
        <v>0</v>
      </c>
      <c r="O347" s="270">
        <f>+IF(H347=0,"",'Ark1'!AG1175)</f>
        <v>610.70000000000005</v>
      </c>
      <c r="P347" s="270">
        <f>+IF(H347=0,"",'Ark1'!AH1175)</f>
        <v>0</v>
      </c>
      <c r="Q347" s="270">
        <f>+IF(H347=0,"",'Ark1'!AI1175)</f>
        <v>10</v>
      </c>
      <c r="R347" s="270"/>
      <c r="S347" s="270"/>
      <c r="T347" s="270">
        <f>+IF(H347=0,"",'Ark1'!Y1175)</f>
        <v>35.759615490102696</v>
      </c>
      <c r="U347" s="269">
        <f>+IF(H347=0,"",'Ark1'!Z1175)</f>
        <v>0.67082039324993714</v>
      </c>
      <c r="V347" s="270">
        <f t="shared" si="72"/>
        <v>359.63648272474205</v>
      </c>
      <c r="W347" s="270">
        <f t="shared" si="73"/>
        <v>43.926000000000002</v>
      </c>
      <c r="X347" s="268">
        <f t="shared" si="74"/>
        <v>2</v>
      </c>
      <c r="Y347" s="364"/>
      <c r="AB347" s="27"/>
      <c r="AC347" s="26"/>
      <c r="AF347" s="26"/>
      <c r="AG347" s="26"/>
      <c r="AH347" s="26"/>
      <c r="AJ347" s="26"/>
    </row>
    <row r="348" spans="1:65">
      <c r="A348" s="364"/>
      <c r="B348" s="364">
        <f>+'Ark1'!C1176</f>
        <v>2023</v>
      </c>
      <c r="C348" s="267">
        <f>+'Ark1'!M1176</f>
        <v>5</v>
      </c>
      <c r="D348" s="363" t="s">
        <v>97</v>
      </c>
      <c r="E348" s="267">
        <f>+'Ark1'!D1176</f>
        <v>7</v>
      </c>
      <c r="F348" s="267" t="s">
        <v>585</v>
      </c>
      <c r="G348" s="267">
        <f>+IF(H348=0,"",'Ark1'!Q1176)</f>
        <v>3</v>
      </c>
      <c r="H348" s="267">
        <f>+'Ark1'!R1176</f>
        <v>3</v>
      </c>
      <c r="I348" s="268">
        <f>+IF(H348=0,"",'Ark1'!AE1176)</f>
        <v>4.1666666666666679</v>
      </c>
      <c r="J348" s="268">
        <f>+IF(H348=0,"",'Ark1'!AF1176)</f>
        <v>3.3754355400696872</v>
      </c>
      <c r="K348" s="269">
        <f>+IF(H348=0,"",'Ark1'!S1176)</f>
        <v>3</v>
      </c>
      <c r="L348" s="268">
        <f>+IF(H348=0,"",'Ark1'!U1176)</f>
        <v>217</v>
      </c>
      <c r="M348" s="270">
        <f>+IF(H348=0,"",'Ark1'!W1176)</f>
        <v>0</v>
      </c>
      <c r="N348" s="270">
        <f>+IF(H348=0,"",'Ark1'!X1176)</f>
        <v>0</v>
      </c>
      <c r="O348" s="270">
        <f>+IF(H348=0,"",'Ark1'!AG1176)</f>
        <v>631</v>
      </c>
      <c r="P348" s="270">
        <f>+IF(H348=0,"",'Ark1'!AH1176)</f>
        <v>0</v>
      </c>
      <c r="Q348" s="270">
        <f>+IF(H348=0,"",'Ark1'!AI1176)</f>
        <v>0</v>
      </c>
      <c r="R348" s="270"/>
      <c r="S348" s="270"/>
      <c r="T348" s="270">
        <f>+IF(H348=0,"",'Ark1'!Y1176)</f>
        <v>50.64194572354689</v>
      </c>
      <c r="U348" s="269">
        <f>+IF(H348=0,"",'Ark1'!Z1176)</f>
        <v>0.81649658092772603</v>
      </c>
      <c r="V348" s="270">
        <f t="shared" si="72"/>
        <v>343.89857369255151</v>
      </c>
      <c r="W348" s="270">
        <f t="shared" si="73"/>
        <v>43.4</v>
      </c>
      <c r="X348" s="268">
        <f t="shared" si="74"/>
        <v>1</v>
      </c>
      <c r="Y348" s="364"/>
      <c r="AB348" s="27"/>
      <c r="AC348" s="26"/>
      <c r="AF348" s="26"/>
      <c r="AG348" s="26"/>
      <c r="AH348" s="26"/>
      <c r="AJ348" s="26"/>
    </row>
    <row r="349" spans="1:65">
      <c r="A349" s="364"/>
      <c r="B349" s="364">
        <f>+'Ark1'!C1177</f>
        <v>2023</v>
      </c>
      <c r="C349" s="267">
        <f>+'Ark1'!M1177</f>
        <v>5</v>
      </c>
      <c r="D349" s="363" t="s">
        <v>97</v>
      </c>
      <c r="E349" s="267">
        <f>+'Ark1'!D1177</f>
        <v>8</v>
      </c>
      <c r="F349" s="267" t="s">
        <v>586</v>
      </c>
      <c r="G349" s="267">
        <f>+IF(H349=0,"",'Ark1'!Q1177)</f>
        <v>9</v>
      </c>
      <c r="H349" s="267">
        <f>+'Ark1'!R1177</f>
        <v>19</v>
      </c>
      <c r="I349" s="268">
        <f>+IF(H349=0,"",'Ark1'!AE1177)</f>
        <v>12.101910828025485</v>
      </c>
      <c r="J349" s="268">
        <f>+IF(H349=0,"",'Ark1'!AF1177)</f>
        <v>9.2445188203337221</v>
      </c>
      <c r="K349" s="269">
        <f>+IF(H349=0,"",'Ark1'!S1177)</f>
        <v>3.8421052631578951</v>
      </c>
      <c r="L349" s="268">
        <f>+IF(H349=0,"",'Ark1'!U1177)</f>
        <v>200.61578947368412</v>
      </c>
      <c r="M349" s="270">
        <f>+IF(H349=0,"",'Ark1'!W1177)</f>
        <v>0</v>
      </c>
      <c r="N349" s="270">
        <f>+IF(H349=0,"",'Ark1'!X1177)</f>
        <v>0</v>
      </c>
      <c r="O349" s="270">
        <f>+IF(H349=0,"",'Ark1'!AG1177)</f>
        <v>587.31578947368405</v>
      </c>
      <c r="P349" s="270">
        <f>+IF(H349=0,"",'Ark1'!AH1177)</f>
        <v>0</v>
      </c>
      <c r="Q349" s="270">
        <f>+IF(H349=0,"",'Ark1'!AI1177)</f>
        <v>15.789473684210527</v>
      </c>
      <c r="R349" s="270"/>
      <c r="S349" s="270"/>
      <c r="T349" s="270">
        <f>+IF(H349=0,"",'Ark1'!Y1177)</f>
        <v>43.014370464787902</v>
      </c>
      <c r="U349" s="269">
        <f>+IF(H349=0,"",'Ark1'!Z1177)</f>
        <v>0.81196045371271131</v>
      </c>
      <c r="V349" s="270">
        <f t="shared" si="72"/>
        <v>341.58078680885382</v>
      </c>
      <c r="W349" s="270">
        <f t="shared" si="73"/>
        <v>40.123157894736821</v>
      </c>
      <c r="X349" s="268">
        <f t="shared" si="74"/>
        <v>2.1111111111111112</v>
      </c>
      <c r="Y349" s="364"/>
      <c r="AB349" s="27"/>
      <c r="AC349" s="26"/>
      <c r="AF349" s="26"/>
      <c r="AG349" s="26"/>
      <c r="AH349" s="26"/>
      <c r="AJ349" s="26"/>
    </row>
    <row r="350" spans="1:65">
      <c r="A350" s="364"/>
      <c r="B350" s="364">
        <f>+'Ark1'!C1178</f>
        <v>2023</v>
      </c>
      <c r="C350" s="267">
        <f>+'Ark1'!M1178</f>
        <v>5</v>
      </c>
      <c r="D350" s="363" t="s">
        <v>97</v>
      </c>
      <c r="E350" s="267">
        <f>+'Ark1'!D1178</f>
        <v>9</v>
      </c>
      <c r="F350" s="267" t="s">
        <v>587</v>
      </c>
      <c r="G350" s="267">
        <f>+IF(H350=0,"",'Ark1'!Q1178)</f>
        <v>7</v>
      </c>
      <c r="H350" s="267">
        <f>+'Ark1'!R1178</f>
        <v>10</v>
      </c>
      <c r="I350" s="268">
        <f>+IF(H350=0,"",'Ark1'!AE1178)</f>
        <v>9.0090090090090058</v>
      </c>
      <c r="J350" s="268">
        <f>+IF(H350=0,"",'Ark1'!AF1178)</f>
        <v>7.28103043647008</v>
      </c>
      <c r="K350" s="269">
        <f>+IF(H350=0,"",'Ark1'!S1178)</f>
        <v>3</v>
      </c>
      <c r="L350" s="268">
        <f>+IF(H350=0,"",'Ark1'!U1178)</f>
        <v>200.73</v>
      </c>
      <c r="M350" s="270">
        <f>+IF(H350=0,"",'Ark1'!W1178)</f>
        <v>0</v>
      </c>
      <c r="N350" s="270">
        <f>+IF(H350=0,"",'Ark1'!X1178)</f>
        <v>0</v>
      </c>
      <c r="O350" s="270">
        <f>+IF(H350=0,"",'Ark1'!AG1178)</f>
        <v>609.4</v>
      </c>
      <c r="P350" s="270">
        <f>+IF(H350=0,"",'Ark1'!AH1178)</f>
        <v>0</v>
      </c>
      <c r="Q350" s="270">
        <f>+IF(H350=0,"",'Ark1'!AI1178)</f>
        <v>0</v>
      </c>
      <c r="R350" s="270"/>
      <c r="S350" s="270"/>
      <c r="T350" s="270">
        <f>+IF(H350=0,"",'Ark1'!Y1178)</f>
        <v>49.546928259984007</v>
      </c>
      <c r="U350" s="269">
        <f>+IF(H350=0,"",'Ark1'!Z1178)</f>
        <v>0.44721359549995798</v>
      </c>
      <c r="V350" s="270">
        <f t="shared" si="72"/>
        <v>329.38956350508698</v>
      </c>
      <c r="W350" s="270">
        <f t="shared" si="73"/>
        <v>40.146000000000001</v>
      </c>
      <c r="X350" s="268">
        <f t="shared" si="74"/>
        <v>1.4285714285714286</v>
      </c>
      <c r="Y350" s="364"/>
      <c r="AB350" s="27"/>
      <c r="AC350" s="26"/>
      <c r="AF350" s="26"/>
      <c r="AG350" s="26"/>
      <c r="AH350" s="26"/>
      <c r="AJ350" s="26"/>
    </row>
    <row r="351" spans="1:65">
      <c r="A351" s="364"/>
      <c r="B351" s="364">
        <f>+'Ark1'!C1179</f>
        <v>2023</v>
      </c>
      <c r="C351" s="267">
        <f>+'Ark1'!M1179</f>
        <v>5</v>
      </c>
      <c r="D351" s="363" t="s">
        <v>97</v>
      </c>
      <c r="E351" s="267">
        <f>+'Ark1'!D1179</f>
        <v>10</v>
      </c>
      <c r="F351" s="267" t="s">
        <v>588</v>
      </c>
      <c r="G351" s="267">
        <f>+IF(H351=0,"",'Ark1'!Q1179)</f>
        <v>18</v>
      </c>
      <c r="H351" s="267">
        <f>+'Ark1'!R1179</f>
        <v>39</v>
      </c>
      <c r="I351" s="268">
        <f>+IF(H351=0,"",'Ark1'!AE1179)</f>
        <v>12.662337662337665</v>
      </c>
      <c r="J351" s="268">
        <f>+IF(H351=0,"",'Ark1'!AF1179)</f>
        <v>11.772954853185295</v>
      </c>
      <c r="K351" s="269">
        <f>+IF(H351=0,"",'Ark1'!S1179)</f>
        <v>3.2307692307692299</v>
      </c>
      <c r="L351" s="268">
        <f>+IF(H351=0,"",'Ark1'!U1179)</f>
        <v>224.95128205128205</v>
      </c>
      <c r="M351" s="270">
        <f>+IF(H351=0,"",'Ark1'!W1179)</f>
        <v>0</v>
      </c>
      <c r="N351" s="270">
        <f>+IF(H351=0,"",'Ark1'!X1179)</f>
        <v>0</v>
      </c>
      <c r="O351" s="270">
        <f>+IF(H351=0,"",'Ark1'!AG1179)</f>
        <v>703.2307692307694</v>
      </c>
      <c r="P351" s="270">
        <f>+IF(H351=0,"",'Ark1'!AH1179)</f>
        <v>0</v>
      </c>
      <c r="Q351" s="270">
        <f>+IF(H351=0,"",'Ark1'!AI1179)</f>
        <v>7.6923076923076898</v>
      </c>
      <c r="R351" s="270"/>
      <c r="S351" s="270"/>
      <c r="T351" s="270">
        <f>+IF(H351=0,"",'Ark1'!Y1179)</f>
        <v>44.071694921209406</v>
      </c>
      <c r="U351" s="269">
        <f>+IF(H351=0,"",'Ark1'!Z1179)</f>
        <v>0.52922480616795564</v>
      </c>
      <c r="V351" s="270">
        <f t="shared" si="72"/>
        <v>319.88259315977535</v>
      </c>
      <c r="W351" s="270">
        <f t="shared" si="73"/>
        <v>44.990256410256407</v>
      </c>
      <c r="X351" s="268">
        <f t="shared" si="74"/>
        <v>2.1666666666666665</v>
      </c>
      <c r="Y351" s="364"/>
      <c r="AB351" s="27"/>
      <c r="AC351" s="26"/>
      <c r="AF351" s="26"/>
      <c r="AG351" s="26"/>
      <c r="AH351" s="26"/>
      <c r="AJ351" s="26"/>
    </row>
    <row r="352" spans="1:65">
      <c r="A352" s="364"/>
      <c r="B352" s="364">
        <f>+'Ark1'!C1180</f>
        <v>2023</v>
      </c>
      <c r="C352" s="267">
        <f>+'Ark1'!M1180</f>
        <v>5</v>
      </c>
      <c r="D352" s="363" t="s">
        <v>97</v>
      </c>
      <c r="E352" s="267">
        <f>+'Ark1'!D1180</f>
        <v>11</v>
      </c>
      <c r="F352" s="267" t="s">
        <v>589</v>
      </c>
      <c r="G352" s="267">
        <f>+IF(H352=0,"",'Ark1'!Q1180)</f>
        <v>24</v>
      </c>
      <c r="H352" s="267">
        <f>+'Ark1'!R1180</f>
        <v>53</v>
      </c>
      <c r="I352" s="268">
        <f>+IF(H352=0,"",'Ark1'!AE1180)</f>
        <v>21.900826446280995</v>
      </c>
      <c r="J352" s="268">
        <f>+IF(H352=0,"",'Ark1'!AF1180)</f>
        <v>19.568222639300927</v>
      </c>
      <c r="K352" s="269">
        <f>+IF(H352=0,"",'Ark1'!S1180)</f>
        <v>3.8490566037735849</v>
      </c>
      <c r="L352" s="268">
        <f>+IF(H352=0,"",'Ark1'!U1180)</f>
        <v>219.53773584905673</v>
      </c>
      <c r="M352" s="270">
        <f>+IF(H352=0,"",'Ark1'!W1180)</f>
        <v>0</v>
      </c>
      <c r="N352" s="270">
        <f>+IF(H352=0,"",'Ark1'!X1180)</f>
        <v>0</v>
      </c>
      <c r="O352" s="270">
        <f>+IF(H352=0,"",'Ark1'!AG1180)</f>
        <v>594.28301886792474</v>
      </c>
      <c r="P352" s="270">
        <f>+IF(H352=0,"",'Ark1'!AH1180)</f>
        <v>0</v>
      </c>
      <c r="Q352" s="270">
        <f>+IF(H352=0,"",'Ark1'!AI1180)</f>
        <v>24.528301886792455</v>
      </c>
      <c r="R352" s="270"/>
      <c r="S352" s="270"/>
      <c r="T352" s="270">
        <f>+IF(H352=0,"",'Ark1'!Y1180)</f>
        <v>49.386676938467261</v>
      </c>
      <c r="U352" s="269">
        <f>+IF(H352=0,"",'Ark1'!Z1180)</f>
        <v>1.0709936563259157</v>
      </c>
      <c r="V352" s="270">
        <f t="shared" si="72"/>
        <v>369.41613486998773</v>
      </c>
      <c r="W352" s="270">
        <f t="shared" si="73"/>
        <v>43.907547169811345</v>
      </c>
      <c r="X352" s="268">
        <f t="shared" si="74"/>
        <v>2.2083333333333335</v>
      </c>
      <c r="Y352" s="364"/>
      <c r="AB352" s="27"/>
      <c r="AC352" s="26"/>
      <c r="AF352" s="26"/>
      <c r="AG352" s="26"/>
      <c r="AH352" s="26"/>
      <c r="AJ352" s="26"/>
    </row>
    <row r="353" spans="1:65">
      <c r="A353" s="364"/>
      <c r="B353" s="364">
        <f>+'Ark1'!C1181</f>
        <v>2023</v>
      </c>
      <c r="C353" s="267">
        <f>+'Ark1'!M1181</f>
        <v>5</v>
      </c>
      <c r="D353" s="363" t="s">
        <v>97</v>
      </c>
      <c r="E353" s="267">
        <f>+'Ark1'!D1181</f>
        <v>12</v>
      </c>
      <c r="F353" s="267" t="s">
        <v>590</v>
      </c>
      <c r="G353" s="267">
        <f>+IF(H353=0,"",'Ark1'!Q1181)</f>
        <v>8</v>
      </c>
      <c r="H353" s="267">
        <f>+'Ark1'!R1181</f>
        <v>10</v>
      </c>
      <c r="I353" s="268">
        <f>+IF(H353=0,"",'Ark1'!AE1181)</f>
        <v>11.90476190476191</v>
      </c>
      <c r="J353" s="268">
        <f>+IF(H353=0,"",'Ark1'!AF1181)</f>
        <v>9.2421844886697944</v>
      </c>
      <c r="K353" s="269">
        <f>+IF(H353=0,"",'Ark1'!S1181)</f>
        <v>3.7</v>
      </c>
      <c r="L353" s="268">
        <f>+IF(H353=0,"",'Ark1'!U1181)</f>
        <v>182.23</v>
      </c>
      <c r="M353" s="270">
        <f>+IF(H353=0,"",'Ark1'!W1181)</f>
        <v>0</v>
      </c>
      <c r="N353" s="270">
        <f>+IF(H353=0,"",'Ark1'!X1181)</f>
        <v>0</v>
      </c>
      <c r="O353" s="270">
        <f>+IF(H353=0,"",'Ark1'!AG1181)</f>
        <v>616.20000000000005</v>
      </c>
      <c r="P353" s="270">
        <f>+IF(H353=0,"",'Ark1'!AH1181)</f>
        <v>0</v>
      </c>
      <c r="Q353" s="270">
        <f>+IF(H353=0,"",'Ark1'!AI1181)</f>
        <v>30</v>
      </c>
      <c r="R353" s="270"/>
      <c r="S353" s="270"/>
      <c r="T353" s="270">
        <f>+IF(H353=0,"",'Ark1'!Y1181)</f>
        <v>63.958456047656448</v>
      </c>
      <c r="U353" s="269">
        <f>+IF(H353=0,"",'Ark1'!Z1181)</f>
        <v>1.2688577540449515</v>
      </c>
      <c r="V353" s="270">
        <f t="shared" si="72"/>
        <v>295.7319052255761</v>
      </c>
      <c r="W353" s="270">
        <f t="shared" si="73"/>
        <v>36.445999999999998</v>
      </c>
      <c r="X353" s="268">
        <f t="shared" si="74"/>
        <v>1.25</v>
      </c>
      <c r="Y353" s="364"/>
      <c r="AB353" s="27"/>
      <c r="AC353" s="26"/>
      <c r="AF353" s="26"/>
      <c r="AG353" s="26"/>
      <c r="AH353" s="26"/>
      <c r="AJ353" s="26"/>
    </row>
    <row r="354" spans="1:65" ht="19.8">
      <c r="A354" s="364"/>
      <c r="B354" s="364"/>
      <c r="C354" s="364"/>
      <c r="D354" s="364"/>
      <c r="E354" s="364"/>
      <c r="F354" s="364"/>
      <c r="G354" s="364"/>
      <c r="H354" s="364"/>
      <c r="I354" s="365"/>
      <c r="J354" s="365"/>
      <c r="K354" s="364"/>
      <c r="L354" s="364"/>
      <c r="M354" s="366"/>
      <c r="N354" s="366"/>
      <c r="O354" s="364"/>
      <c r="P354" s="366"/>
      <c r="Q354" s="366"/>
      <c r="R354" s="366"/>
      <c r="S354" s="366"/>
      <c r="T354" s="366"/>
      <c r="U354" s="364"/>
      <c r="V354" s="364"/>
      <c r="W354" s="366"/>
      <c r="X354" s="365"/>
      <c r="Y354" s="364"/>
      <c r="Z354" s="250"/>
      <c r="AB354" s="27"/>
      <c r="AC354" s="26"/>
      <c r="AD354" s="251"/>
      <c r="AE354" s="85"/>
      <c r="AI354" s="85"/>
      <c r="BA354" s="263" t="e">
        <f>1+#REF!</f>
        <v>#REF!</v>
      </c>
      <c r="BB354" s="26">
        <v>248.30514184397128</v>
      </c>
      <c r="BC354" s="85">
        <f t="shared" ref="BC354:BM354" si="75">+BB354</f>
        <v>248.30514184397128</v>
      </c>
      <c r="BD354" s="85">
        <f t="shared" si="75"/>
        <v>248.30514184397128</v>
      </c>
      <c r="BE354" s="85">
        <f t="shared" si="75"/>
        <v>248.30514184397128</v>
      </c>
      <c r="BF354" s="85">
        <f t="shared" si="75"/>
        <v>248.30514184397128</v>
      </c>
      <c r="BG354" s="85">
        <f t="shared" si="75"/>
        <v>248.30514184397128</v>
      </c>
      <c r="BH354" s="85">
        <f t="shared" si="75"/>
        <v>248.30514184397128</v>
      </c>
      <c r="BI354" s="85">
        <f t="shared" si="75"/>
        <v>248.30514184397128</v>
      </c>
      <c r="BJ354" s="85">
        <f t="shared" si="75"/>
        <v>248.30514184397128</v>
      </c>
      <c r="BK354" s="85">
        <f t="shared" si="75"/>
        <v>248.30514184397128</v>
      </c>
      <c r="BL354" s="85">
        <f t="shared" si="75"/>
        <v>248.30514184397128</v>
      </c>
      <c r="BM354" s="85">
        <f t="shared" si="75"/>
        <v>248.30514184397128</v>
      </c>
    </row>
    <row r="355" spans="1:65" ht="19.8">
      <c r="A355" s="364"/>
      <c r="B355" s="364"/>
      <c r="C355" s="364"/>
      <c r="D355" s="364"/>
      <c r="E355" s="364"/>
      <c r="F355" s="364"/>
      <c r="G355" s="364"/>
      <c r="H355" s="364"/>
      <c r="I355" s="365"/>
      <c r="J355" s="365"/>
      <c r="K355" s="364"/>
      <c r="L355" s="364"/>
      <c r="M355" s="366"/>
      <c r="N355" s="366"/>
      <c r="O355" s="364"/>
      <c r="P355" s="366"/>
      <c r="Q355" s="366"/>
      <c r="R355" s="366"/>
      <c r="S355" s="366"/>
      <c r="T355" s="366"/>
      <c r="U355" s="364"/>
      <c r="V355" s="364"/>
      <c r="W355" s="366"/>
      <c r="X355" s="365"/>
      <c r="Y355" s="364"/>
      <c r="Z355" s="250"/>
      <c r="AB355" s="27"/>
      <c r="AC355" s="26"/>
      <c r="AD355" s="251"/>
      <c r="AE355" s="85"/>
      <c r="AI355" s="85"/>
      <c r="BA355" s="263"/>
      <c r="BB355" s="26"/>
    </row>
    <row r="356" spans="1:65" ht="22.8">
      <c r="A356" s="367" t="s">
        <v>626</v>
      </c>
      <c r="B356" s="364"/>
      <c r="C356" s="364"/>
      <c r="D356" s="368" t="str">
        <f>+D361</f>
        <v>2+</v>
      </c>
      <c r="E356" s="364"/>
      <c r="F356" s="364"/>
      <c r="G356" s="364"/>
      <c r="H356" s="273">
        <f>SUM(H361:H372)</f>
        <v>317</v>
      </c>
      <c r="I356" s="365"/>
      <c r="J356" s="365"/>
      <c r="K356" s="364"/>
      <c r="L356" s="273">
        <f>+Fettgruppe!N31</f>
        <v>237.54574132492112</v>
      </c>
      <c r="M356" s="366"/>
      <c r="N356" s="366"/>
      <c r="O356" s="364"/>
      <c r="P356" s="366"/>
      <c r="Q356" s="366"/>
      <c r="R356" s="366"/>
      <c r="S356" s="366"/>
      <c r="T356" s="366"/>
      <c r="U356" s="364"/>
      <c r="V356" s="273">
        <f>+Fettgruppe!X31</f>
        <v>362.18342134393487</v>
      </c>
      <c r="W356" s="369" t="s">
        <v>624</v>
      </c>
      <c r="X356" s="370"/>
      <c r="Y356" s="364"/>
      <c r="Z356" s="250"/>
      <c r="AB356" s="27"/>
      <c r="AC356" s="26"/>
      <c r="AD356" s="251"/>
      <c r="AE356" s="85"/>
      <c r="AI356" s="85"/>
      <c r="BA356" s="263" t="e">
        <f>1+BA354</f>
        <v>#REF!</v>
      </c>
      <c r="BB356" s="26">
        <v>268.9193823216188</v>
      </c>
      <c r="BC356" s="85">
        <f t="shared" ref="BC356:BM356" si="76">+BB356</f>
        <v>268.9193823216188</v>
      </c>
      <c r="BD356" s="85">
        <f t="shared" si="76"/>
        <v>268.9193823216188</v>
      </c>
      <c r="BE356" s="85">
        <f t="shared" si="76"/>
        <v>268.9193823216188</v>
      </c>
      <c r="BF356" s="85">
        <f t="shared" si="76"/>
        <v>268.9193823216188</v>
      </c>
      <c r="BG356" s="85">
        <f t="shared" si="76"/>
        <v>268.9193823216188</v>
      </c>
      <c r="BH356" s="85">
        <f t="shared" si="76"/>
        <v>268.9193823216188</v>
      </c>
      <c r="BI356" s="85">
        <f t="shared" si="76"/>
        <v>268.9193823216188</v>
      </c>
      <c r="BJ356" s="85">
        <f t="shared" si="76"/>
        <v>268.9193823216188</v>
      </c>
      <c r="BK356" s="85">
        <f t="shared" si="76"/>
        <v>268.9193823216188</v>
      </c>
      <c r="BL356" s="85">
        <f t="shared" si="76"/>
        <v>268.9193823216188</v>
      </c>
      <c r="BM356" s="85">
        <f t="shared" si="76"/>
        <v>268.9193823216188</v>
      </c>
    </row>
    <row r="357" spans="1:65" ht="16.5" customHeight="1">
      <c r="A357" s="364"/>
      <c r="B357" s="364"/>
      <c r="C357" s="364"/>
      <c r="D357" s="368"/>
      <c r="E357" s="364"/>
      <c r="F357" s="364"/>
      <c r="G357" s="364"/>
      <c r="H357" s="364"/>
      <c r="I357" s="364"/>
      <c r="J357" s="364"/>
      <c r="K357" s="364"/>
      <c r="L357" s="364"/>
      <c r="M357" s="366"/>
      <c r="N357" s="366"/>
      <c r="O357" s="364"/>
      <c r="P357" s="366"/>
      <c r="Q357" s="366"/>
      <c r="R357" s="366"/>
      <c r="S357" s="366"/>
      <c r="T357" s="366"/>
      <c r="U357" s="364"/>
      <c r="V357" s="364"/>
      <c r="W357" s="366"/>
      <c r="X357" s="370" t="s">
        <v>4</v>
      </c>
      <c r="Y357" s="364"/>
      <c r="Z357" s="250"/>
      <c r="AB357" s="27"/>
      <c r="AC357" s="26"/>
      <c r="AD357" s="251"/>
      <c r="AE357" s="85"/>
      <c r="AI357" s="85"/>
      <c r="BA357" s="263"/>
      <c r="BB357" s="26"/>
    </row>
    <row r="358" spans="1:65" ht="19.8">
      <c r="A358" s="364"/>
      <c r="B358" s="364"/>
      <c r="C358" s="364"/>
      <c r="D358" s="364"/>
      <c r="E358" s="364"/>
      <c r="F358" s="364"/>
      <c r="G358" s="367" t="s">
        <v>4</v>
      </c>
      <c r="H358" s="364"/>
      <c r="I358" s="365"/>
      <c r="J358" s="365"/>
      <c r="K358" s="367" t="s">
        <v>24</v>
      </c>
      <c r="L358" s="365"/>
      <c r="M358" s="366" t="s">
        <v>404</v>
      </c>
      <c r="N358" s="366" t="s">
        <v>404</v>
      </c>
      <c r="O358" s="369" t="s">
        <v>527</v>
      </c>
      <c r="P358" s="366" t="s">
        <v>404</v>
      </c>
      <c r="Q358" s="366" t="s">
        <v>404</v>
      </c>
      <c r="R358" s="366"/>
      <c r="S358" s="366"/>
      <c r="T358" s="369" t="s">
        <v>424</v>
      </c>
      <c r="U358" s="364"/>
      <c r="V358" s="367" t="s">
        <v>479</v>
      </c>
      <c r="W358" s="369" t="s">
        <v>78</v>
      </c>
      <c r="X358" s="370" t="s">
        <v>10</v>
      </c>
      <c r="Y358" s="364"/>
      <c r="Z358" s="250"/>
      <c r="AB358" s="27"/>
      <c r="AC358" s="26"/>
      <c r="AD358" s="251"/>
      <c r="AE358" s="85"/>
      <c r="AI358" s="85"/>
      <c r="BA358" s="263" t="e">
        <f>1+BA356</f>
        <v>#REF!</v>
      </c>
      <c r="BB358" s="26">
        <v>292.46921194322113</v>
      </c>
      <c r="BC358" s="85">
        <f t="shared" ref="BC358:BM360" si="77">+BB358</f>
        <v>292.46921194322113</v>
      </c>
      <c r="BD358" s="85">
        <f t="shared" si="77"/>
        <v>292.46921194322113</v>
      </c>
      <c r="BE358" s="85">
        <f t="shared" si="77"/>
        <v>292.46921194322113</v>
      </c>
      <c r="BF358" s="85">
        <f t="shared" si="77"/>
        <v>292.46921194322113</v>
      </c>
      <c r="BG358" s="85">
        <f t="shared" si="77"/>
        <v>292.46921194322113</v>
      </c>
      <c r="BH358" s="85">
        <f t="shared" si="77"/>
        <v>292.46921194322113</v>
      </c>
      <c r="BI358" s="85">
        <f t="shared" si="77"/>
        <v>292.46921194322113</v>
      </c>
      <c r="BJ358" s="85">
        <f t="shared" si="77"/>
        <v>292.46921194322113</v>
      </c>
      <c r="BK358" s="85">
        <f t="shared" si="77"/>
        <v>292.46921194322113</v>
      </c>
      <c r="BL358" s="85">
        <f t="shared" si="77"/>
        <v>292.46921194322113</v>
      </c>
      <c r="BM358" s="85">
        <f t="shared" si="77"/>
        <v>292.46921194322113</v>
      </c>
    </row>
    <row r="359" spans="1:65" ht="19.8">
      <c r="A359" s="364"/>
      <c r="B359" s="364"/>
      <c r="C359" s="364"/>
      <c r="D359" s="364"/>
      <c r="E359" s="367"/>
      <c r="F359" s="367"/>
      <c r="G359" s="367" t="s">
        <v>477</v>
      </c>
      <c r="H359" s="367" t="s">
        <v>4</v>
      </c>
      <c r="I359" s="370" t="s">
        <v>4</v>
      </c>
      <c r="J359" s="370" t="s">
        <v>1</v>
      </c>
      <c r="K359" s="367" t="s">
        <v>535</v>
      </c>
      <c r="L359" s="370" t="s">
        <v>24</v>
      </c>
      <c r="M359" s="369" t="s">
        <v>569</v>
      </c>
      <c r="N359" s="369" t="s">
        <v>489</v>
      </c>
      <c r="O359" s="369" t="s">
        <v>548</v>
      </c>
      <c r="P359" s="369" t="s">
        <v>491</v>
      </c>
      <c r="Q359" s="369" t="s">
        <v>556</v>
      </c>
      <c r="R359" s="369"/>
      <c r="S359" s="369"/>
      <c r="T359" s="369"/>
      <c r="U359" s="367" t="s">
        <v>415</v>
      </c>
      <c r="V359" s="367" t="s">
        <v>487</v>
      </c>
      <c r="W359" s="369" t="s">
        <v>425</v>
      </c>
      <c r="X359" s="370" t="s">
        <v>71</v>
      </c>
      <c r="Y359" s="364"/>
      <c r="Z359" s="250"/>
      <c r="AB359" s="27"/>
      <c r="AC359" s="26"/>
      <c r="AD359" s="251"/>
      <c r="AE359" s="85"/>
      <c r="AI359" s="85"/>
      <c r="BA359" s="263" t="e">
        <f>1+BA358</f>
        <v>#REF!</v>
      </c>
      <c r="BB359" s="26">
        <v>314.89908376963371</v>
      </c>
      <c r="BC359" s="85">
        <f t="shared" si="77"/>
        <v>314.89908376963371</v>
      </c>
      <c r="BD359" s="85">
        <f t="shared" si="77"/>
        <v>314.89908376963371</v>
      </c>
      <c r="BE359" s="85">
        <f t="shared" si="77"/>
        <v>314.89908376963371</v>
      </c>
      <c r="BF359" s="85">
        <f t="shared" si="77"/>
        <v>314.89908376963371</v>
      </c>
      <c r="BG359" s="85">
        <f t="shared" si="77"/>
        <v>314.89908376963371</v>
      </c>
      <c r="BH359" s="85">
        <f t="shared" si="77"/>
        <v>314.89908376963371</v>
      </c>
      <c r="BI359" s="85">
        <f t="shared" si="77"/>
        <v>314.89908376963371</v>
      </c>
      <c r="BJ359" s="85">
        <f t="shared" si="77"/>
        <v>314.89908376963371</v>
      </c>
      <c r="BK359" s="85">
        <f t="shared" si="77"/>
        <v>314.89908376963371</v>
      </c>
      <c r="BL359" s="85">
        <f t="shared" si="77"/>
        <v>314.89908376963371</v>
      </c>
      <c r="BM359" s="85">
        <f t="shared" si="77"/>
        <v>314.89908376963371</v>
      </c>
    </row>
    <row r="360" spans="1:65" ht="19.8">
      <c r="A360" s="364"/>
      <c r="B360" s="364"/>
      <c r="C360" s="367" t="s">
        <v>0</v>
      </c>
      <c r="D360" s="367"/>
      <c r="E360" s="367" t="s">
        <v>87</v>
      </c>
      <c r="F360" s="367"/>
      <c r="G360" s="371" t="s">
        <v>478</v>
      </c>
      <c r="H360" s="371" t="s">
        <v>10</v>
      </c>
      <c r="I360" s="372" t="s">
        <v>404</v>
      </c>
      <c r="J360" s="372" t="s">
        <v>404</v>
      </c>
      <c r="K360" s="371" t="s">
        <v>536</v>
      </c>
      <c r="L360" s="372" t="s">
        <v>45</v>
      </c>
      <c r="M360" s="373" t="s">
        <v>546</v>
      </c>
      <c r="N360" s="373" t="s">
        <v>441</v>
      </c>
      <c r="O360" s="373" t="s">
        <v>485</v>
      </c>
      <c r="P360" s="373" t="s">
        <v>472</v>
      </c>
      <c r="Q360" s="373" t="s">
        <v>525</v>
      </c>
      <c r="R360" s="373"/>
      <c r="S360" s="373"/>
      <c r="T360" s="373" t="s">
        <v>1</v>
      </c>
      <c r="U360" s="371" t="s">
        <v>416</v>
      </c>
      <c r="V360" s="371" t="s">
        <v>488</v>
      </c>
      <c r="W360" s="373" t="s">
        <v>426</v>
      </c>
      <c r="X360" s="372" t="s">
        <v>551</v>
      </c>
      <c r="Y360" s="364"/>
      <c r="Z360" s="250"/>
      <c r="AB360" s="27"/>
      <c r="AC360" s="26"/>
      <c r="AD360" s="251"/>
      <c r="AE360" s="85"/>
      <c r="AI360" s="85"/>
      <c r="BA360" s="263" t="e">
        <f>1+BA359</f>
        <v>#REF!</v>
      </c>
      <c r="BB360" s="26">
        <v>325.0188034188032</v>
      </c>
      <c r="BC360" s="85">
        <f t="shared" si="77"/>
        <v>325.0188034188032</v>
      </c>
      <c r="BD360" s="85">
        <f t="shared" si="77"/>
        <v>325.0188034188032</v>
      </c>
      <c r="BE360" s="85">
        <f t="shared" si="77"/>
        <v>325.0188034188032</v>
      </c>
      <c r="BF360" s="85">
        <f t="shared" si="77"/>
        <v>325.0188034188032</v>
      </c>
      <c r="BG360" s="85">
        <f t="shared" si="77"/>
        <v>325.0188034188032</v>
      </c>
      <c r="BH360" s="85">
        <f t="shared" si="77"/>
        <v>325.0188034188032</v>
      </c>
      <c r="BI360" s="85">
        <f t="shared" si="77"/>
        <v>325.0188034188032</v>
      </c>
      <c r="BJ360" s="85">
        <f t="shared" si="77"/>
        <v>325.0188034188032</v>
      </c>
      <c r="BK360" s="85">
        <f t="shared" si="77"/>
        <v>325.0188034188032</v>
      </c>
      <c r="BL360" s="85">
        <f t="shared" si="77"/>
        <v>325.0188034188032</v>
      </c>
      <c r="BM360" s="85">
        <f t="shared" si="77"/>
        <v>325.0188034188032</v>
      </c>
    </row>
    <row r="361" spans="1:65">
      <c r="A361" s="364"/>
      <c r="B361" s="364">
        <f>+'Ark1'!C1182</f>
        <v>2023</v>
      </c>
      <c r="C361" s="267">
        <f>+'Ark1'!M1182</f>
        <v>6</v>
      </c>
      <c r="D361" s="267" t="s">
        <v>98</v>
      </c>
      <c r="E361" s="267">
        <f>+'Ark1'!D1182</f>
        <v>1</v>
      </c>
      <c r="F361" s="267" t="s">
        <v>580</v>
      </c>
      <c r="G361" s="267">
        <f>+IF(H361=0,"",'Ark1'!Q1182)</f>
        <v>12</v>
      </c>
      <c r="H361" s="267">
        <f>+'Ark1'!R1182</f>
        <v>25</v>
      </c>
      <c r="I361" s="268">
        <f>+IF(H361=0,"",'Ark1'!AE1182)</f>
        <v>20.833333333333329</v>
      </c>
      <c r="J361" s="268">
        <f>+IF(H361=0,"",'Ark1'!AF1182)</f>
        <v>21.119119389708398</v>
      </c>
      <c r="K361" s="269">
        <f>+IF(H361=0,"",'Ark1'!S1182)</f>
        <v>3.7599999999999993</v>
      </c>
      <c r="L361" s="268">
        <f>+IF(H361=0,"",'Ark1'!U1182)</f>
        <v>268.75600000000003</v>
      </c>
      <c r="M361" s="270">
        <f>+IF(H361=0,"",'Ark1'!W1182)</f>
        <v>0</v>
      </c>
      <c r="N361" s="270">
        <f>+IF(H361=0,"",'Ark1'!X1182)</f>
        <v>8</v>
      </c>
      <c r="O361" s="270">
        <f>+IF(H361=0,"",'Ark1'!AG1182)</f>
        <v>820.73913043478251</v>
      </c>
      <c r="P361" s="270">
        <f>+IF(H361=0,"",'Ark1'!AH1182)</f>
        <v>0</v>
      </c>
      <c r="Q361" s="270">
        <f>+IF(H361=0,"",'Ark1'!AI1182)</f>
        <v>4</v>
      </c>
      <c r="R361" s="270"/>
      <c r="S361" s="270"/>
      <c r="T361" s="270">
        <f>+IF(H361=0,"",'Ark1'!Y1182)</f>
        <v>48.49209486091528</v>
      </c>
      <c r="U361" s="269">
        <f>+IF(H361=0,"",'Ark1'!Z1182)</f>
        <v>1.2092973166264782</v>
      </c>
      <c r="V361" s="270">
        <f t="shared" ref="V361:V372" si="78">+IF(H361=0,"",1000*L361/O361)</f>
        <v>327.45605763627697</v>
      </c>
      <c r="W361" s="270">
        <f t="shared" ref="W361:W372" si="79">+IF(H361=0,"",L361/C361)</f>
        <v>44.792666666666669</v>
      </c>
      <c r="X361" s="268">
        <f t="shared" ref="X361:X372" si="80">+IF(H361=0,"",H361/G361)</f>
        <v>2.0833333333333335</v>
      </c>
      <c r="Y361" s="364"/>
      <c r="AB361" s="27"/>
      <c r="AC361" s="26"/>
      <c r="AF361" s="26"/>
      <c r="AG361" s="26"/>
      <c r="AH361" s="26"/>
      <c r="AJ361" s="26"/>
    </row>
    <row r="362" spans="1:65">
      <c r="A362" s="364"/>
      <c r="B362" s="364">
        <f>+'Ark1'!C1183</f>
        <v>2023</v>
      </c>
      <c r="C362" s="267">
        <f>+'Ark1'!M1183</f>
        <v>6</v>
      </c>
      <c r="D362" s="267" t="s">
        <v>98</v>
      </c>
      <c r="E362" s="267">
        <f>+'Ark1'!D1183</f>
        <v>2</v>
      </c>
      <c r="F362" s="267" t="s">
        <v>581</v>
      </c>
      <c r="G362" s="267">
        <f>+IF(H362=0,"",'Ark1'!Q1183)</f>
        <v>6</v>
      </c>
      <c r="H362" s="267">
        <f>+'Ark1'!R1183</f>
        <v>9</v>
      </c>
      <c r="I362" s="268">
        <f>+IF(H362=0,"",'Ark1'!AE1183)</f>
        <v>19.148936170212767</v>
      </c>
      <c r="J362" s="268">
        <f>+IF(H362=0,"",'Ark1'!AF1183)</f>
        <v>17.762034899661256</v>
      </c>
      <c r="K362" s="269">
        <f>+IF(H362=0,"",'Ark1'!S1183)</f>
        <v>4.1111111111111116</v>
      </c>
      <c r="L362" s="268">
        <f>+IF(H362=0,"",'Ark1'!U1183)</f>
        <v>223.14444444444445</v>
      </c>
      <c r="M362" s="270">
        <f>+IF(H362=0,"",'Ark1'!W1183)</f>
        <v>0</v>
      </c>
      <c r="N362" s="270">
        <f>+IF(H362=0,"",'Ark1'!X1183)</f>
        <v>0</v>
      </c>
      <c r="O362" s="270">
        <f>+IF(H362=0,"",'Ark1'!AG1183)</f>
        <v>604.8888888888888</v>
      </c>
      <c r="P362" s="270">
        <f>+IF(H362=0,"",'Ark1'!AH1183)</f>
        <v>0</v>
      </c>
      <c r="Q362" s="270">
        <f>+IF(H362=0,"",'Ark1'!AI1183)</f>
        <v>33.333333333333343</v>
      </c>
      <c r="R362" s="270"/>
      <c r="S362" s="270"/>
      <c r="T362" s="270">
        <f>+IF(H362=0,"",'Ark1'!Y1183)</f>
        <v>70.199226192492191</v>
      </c>
      <c r="U362" s="269">
        <f>+IF(H362=0,"",'Ark1'!Z1183)</f>
        <v>0.56655772373253399</v>
      </c>
      <c r="V362" s="270">
        <f t="shared" si="78"/>
        <v>368.90154298310068</v>
      </c>
      <c r="W362" s="270">
        <f t="shared" si="79"/>
        <v>37.190740740740743</v>
      </c>
      <c r="X362" s="268">
        <f t="shared" si="80"/>
        <v>1.5</v>
      </c>
      <c r="Y362" s="364"/>
      <c r="AB362" s="27"/>
      <c r="AC362" s="26"/>
      <c r="AF362" s="26"/>
      <c r="AG362" s="26"/>
      <c r="AH362" s="26"/>
      <c r="AJ362" s="26"/>
    </row>
    <row r="363" spans="1:65">
      <c r="A363" s="364"/>
      <c r="B363" s="364">
        <f>+'Ark1'!C1184</f>
        <v>2023</v>
      </c>
      <c r="C363" s="267">
        <f>+'Ark1'!M1184</f>
        <v>6</v>
      </c>
      <c r="D363" s="267" t="s">
        <v>98</v>
      </c>
      <c r="E363" s="267">
        <f>+'Ark1'!D1184</f>
        <v>3</v>
      </c>
      <c r="F363" s="267" t="s">
        <v>582</v>
      </c>
      <c r="G363" s="267">
        <f>+IF(H363=0,"",'Ark1'!Q1184)</f>
        <v>14</v>
      </c>
      <c r="H363" s="267">
        <f>+'Ark1'!R1184</f>
        <v>27</v>
      </c>
      <c r="I363" s="268">
        <f>+IF(H363=0,"",'Ark1'!AE1184)</f>
        <v>19.014084507042249</v>
      </c>
      <c r="J363" s="268">
        <f>+IF(H363=0,"",'Ark1'!AF1184)</f>
        <v>14.44443785684218</v>
      </c>
      <c r="K363" s="269">
        <f>+IF(H363=0,"",'Ark1'!S1184)</f>
        <v>3.7037037037037042</v>
      </c>
      <c r="L363" s="268">
        <f>+IF(H363=0,"",'Ark1'!U1184)</f>
        <v>180.46666666666664</v>
      </c>
      <c r="M363" s="270">
        <f>+IF(H363=0,"",'Ark1'!W1184)</f>
        <v>0</v>
      </c>
      <c r="N363" s="270">
        <f>+IF(H363=0,"",'Ark1'!X1184)</f>
        <v>0</v>
      </c>
      <c r="O363" s="270">
        <f>+IF(H363=0,"",'Ark1'!AG1184)</f>
        <v>617.25925925925912</v>
      </c>
      <c r="P363" s="270">
        <f>+IF(H363=0,"",'Ark1'!AH1184)</f>
        <v>0</v>
      </c>
      <c r="Q363" s="270">
        <f>+IF(H363=0,"",'Ark1'!AI1184)</f>
        <v>33.333333333333343</v>
      </c>
      <c r="R363" s="270"/>
      <c r="S363" s="270"/>
      <c r="T363" s="270">
        <f>+IF(H363=0,"",'Ark1'!Y1184)</f>
        <v>44.690913816768123</v>
      </c>
      <c r="U363" s="269">
        <f>+IF(H363=0,"",'Ark1'!Z1184)</f>
        <v>0.80805274923227444</v>
      </c>
      <c r="V363" s="270">
        <f t="shared" si="78"/>
        <v>292.3676947077883</v>
      </c>
      <c r="W363" s="270">
        <f t="shared" si="79"/>
        <v>30.077777777777772</v>
      </c>
      <c r="X363" s="268">
        <f t="shared" si="80"/>
        <v>1.9285714285714286</v>
      </c>
      <c r="Y363" s="364"/>
      <c r="AB363" s="27"/>
      <c r="AC363" s="26"/>
      <c r="AF363" s="26"/>
      <c r="AG363" s="26"/>
      <c r="AH363" s="26"/>
      <c r="AJ363" s="26"/>
    </row>
    <row r="364" spans="1:65">
      <c r="A364" s="364"/>
      <c r="B364" s="364">
        <f>+'Ark1'!C1185</f>
        <v>2023</v>
      </c>
      <c r="C364" s="267">
        <f>+'Ark1'!M1185</f>
        <v>6</v>
      </c>
      <c r="D364" s="267" t="s">
        <v>98</v>
      </c>
      <c r="E364" s="267">
        <f>+'Ark1'!D1185</f>
        <v>4</v>
      </c>
      <c r="F364" s="267" t="s">
        <v>583</v>
      </c>
      <c r="G364" s="267">
        <f>+IF(H364=0,"",'Ark1'!Q1185)</f>
        <v>13</v>
      </c>
      <c r="H364" s="267">
        <f>+'Ark1'!R1185</f>
        <v>17</v>
      </c>
      <c r="I364" s="268">
        <f>+IF(H364=0,"",'Ark1'!AE1185)</f>
        <v>18.888888888888889</v>
      </c>
      <c r="J364" s="268">
        <f>+IF(H364=0,"",'Ark1'!AF1185)</f>
        <v>17.119915291626224</v>
      </c>
      <c r="K364" s="269">
        <f>+IF(H364=0,"",'Ark1'!S1185)</f>
        <v>3.8823529411764697</v>
      </c>
      <c r="L364" s="268">
        <f>+IF(H364=0,"",'Ark1'!U1185)</f>
        <v>228.25882352941176</v>
      </c>
      <c r="M364" s="270">
        <f>+IF(H364=0,"",'Ark1'!W1185)</f>
        <v>0</v>
      </c>
      <c r="N364" s="270">
        <f>+IF(H364=0,"",'Ark1'!X1185)</f>
        <v>5.882352941176471</v>
      </c>
      <c r="O364" s="270">
        <f>+IF(H364=0,"",'Ark1'!AG1185)</f>
        <v>626.25</v>
      </c>
      <c r="P364" s="270">
        <f>+IF(H364=0,"",'Ark1'!AH1185)</f>
        <v>0</v>
      </c>
      <c r="Q364" s="270">
        <f>+IF(H364=0,"",'Ark1'!AI1185)</f>
        <v>11.76470588235294</v>
      </c>
      <c r="R364" s="270"/>
      <c r="S364" s="270"/>
      <c r="T364" s="270">
        <f>+IF(H364=0,"",'Ark1'!Y1185)</f>
        <v>65.912616473484263</v>
      </c>
      <c r="U364" s="269">
        <f>+IF(H364=0,"",'Ark1'!Z1185)</f>
        <v>1.0222439527636915</v>
      </c>
      <c r="V364" s="270">
        <f t="shared" si="78"/>
        <v>364.48514735235409</v>
      </c>
      <c r="W364" s="270">
        <f t="shared" si="79"/>
        <v>38.043137254901957</v>
      </c>
      <c r="X364" s="268">
        <f t="shared" si="80"/>
        <v>1.3076923076923077</v>
      </c>
      <c r="Y364" s="364"/>
      <c r="AB364" s="27"/>
      <c r="AC364" s="26"/>
      <c r="AF364" s="26"/>
      <c r="AG364" s="26"/>
      <c r="AH364" s="26"/>
      <c r="AJ364" s="26"/>
    </row>
    <row r="365" spans="1:65">
      <c r="A365" s="364"/>
      <c r="B365" s="364">
        <f>+'Ark1'!C1186</f>
        <v>2023</v>
      </c>
      <c r="C365" s="267">
        <f>+'Ark1'!M1186</f>
        <v>6</v>
      </c>
      <c r="D365" s="267" t="s">
        <v>98</v>
      </c>
      <c r="E365" s="267">
        <f>+'Ark1'!D1186</f>
        <v>5</v>
      </c>
      <c r="F365" s="267" t="s">
        <v>444</v>
      </c>
      <c r="G365" s="267">
        <f>+IF(H365=0,"",'Ark1'!Q1186)</f>
        <v>18</v>
      </c>
      <c r="H365" s="267">
        <f>+'Ark1'!R1186</f>
        <v>28</v>
      </c>
      <c r="I365" s="268">
        <f>+IF(H365=0,"",'Ark1'!AE1186)</f>
        <v>13.46153846153846</v>
      </c>
      <c r="J365" s="268">
        <f>+IF(H365=0,"",'Ark1'!AF1186)</f>
        <v>12.178788569025633</v>
      </c>
      <c r="K365" s="269">
        <f>+IF(H365=0,"",'Ark1'!S1186)</f>
        <v>4.1785714285714306</v>
      </c>
      <c r="L365" s="268">
        <f>+IF(H365=0,"",'Ark1'!U1186)</f>
        <v>248.24285714285705</v>
      </c>
      <c r="M365" s="270">
        <f>+IF(H365=0,"",'Ark1'!W1186)</f>
        <v>0</v>
      </c>
      <c r="N365" s="270">
        <f>+IF(H365=0,"",'Ark1'!X1186)</f>
        <v>3.5714285714285721</v>
      </c>
      <c r="O365" s="270">
        <f>+IF(H365=0,"",'Ark1'!AG1186)</f>
        <v>630.8888888888888</v>
      </c>
      <c r="P365" s="270">
        <f>+IF(H365=0,"",'Ark1'!AH1186)</f>
        <v>3.5714285714285721</v>
      </c>
      <c r="Q365" s="270">
        <f>+IF(H365=0,"",'Ark1'!AI1186)</f>
        <v>17.857142857142861</v>
      </c>
      <c r="R365" s="270"/>
      <c r="S365" s="270"/>
      <c r="T365" s="270">
        <f>+IF(H365=0,"",'Ark1'!Y1186)</f>
        <v>58.390963272040402</v>
      </c>
      <c r="U365" s="269">
        <f>+IF(H365=0,"",'Ark1'!Z1186)</f>
        <v>1.1968282914368591</v>
      </c>
      <c r="V365" s="270">
        <f t="shared" si="78"/>
        <v>393.48110501685693</v>
      </c>
      <c r="W365" s="270">
        <f t="shared" si="79"/>
        <v>41.373809523809506</v>
      </c>
      <c r="X365" s="268">
        <f t="shared" si="80"/>
        <v>1.5555555555555556</v>
      </c>
      <c r="Y365" s="364"/>
      <c r="AB365" s="27"/>
      <c r="AC365" s="26"/>
      <c r="AF365" s="26"/>
      <c r="AG365" s="26"/>
      <c r="AH365" s="26"/>
      <c r="AJ365" s="26"/>
    </row>
    <row r="366" spans="1:65">
      <c r="A366" s="364"/>
      <c r="B366" s="364">
        <f>+'Ark1'!C1187</f>
        <v>2023</v>
      </c>
      <c r="C366" s="267">
        <f>+'Ark1'!M1187</f>
        <v>6</v>
      </c>
      <c r="D366" s="267" t="s">
        <v>98</v>
      </c>
      <c r="E366" s="267">
        <f>+'Ark1'!D1187</f>
        <v>6</v>
      </c>
      <c r="F366" s="267" t="s">
        <v>584</v>
      </c>
      <c r="G366" s="267">
        <f>+IF(H366=0,"",'Ark1'!Q1187)</f>
        <v>11</v>
      </c>
      <c r="H366" s="267">
        <f>+'Ark1'!R1187</f>
        <v>19</v>
      </c>
      <c r="I366" s="268">
        <f>+IF(H366=0,"",'Ark1'!AE1187)</f>
        <v>14.17910447761194</v>
      </c>
      <c r="J366" s="268">
        <f>+IF(H366=0,"",'Ark1'!AF1187)</f>
        <v>13.099060167081408</v>
      </c>
      <c r="K366" s="269">
        <f>+IF(H366=0,"",'Ark1'!S1187)</f>
        <v>3.7894736842105248</v>
      </c>
      <c r="L366" s="268">
        <f>+IF(H366=0,"",'Ark1'!U1187)</f>
        <v>248.23684210526321</v>
      </c>
      <c r="M366" s="270">
        <f>+IF(H366=0,"",'Ark1'!W1187)</f>
        <v>0</v>
      </c>
      <c r="N366" s="270">
        <f>+IF(H366=0,"",'Ark1'!X1187)</f>
        <v>0</v>
      </c>
      <c r="O366" s="270">
        <f>+IF(H366=0,"",'Ark1'!AG1187)</f>
        <v>634.77777777777771</v>
      </c>
      <c r="P366" s="270">
        <f>+IF(H366=0,"",'Ark1'!AH1187)</f>
        <v>0</v>
      </c>
      <c r="Q366" s="270">
        <f>+IF(H366=0,"",'Ark1'!AI1187)</f>
        <v>10.526315789473689</v>
      </c>
      <c r="R366" s="270"/>
      <c r="S366" s="270"/>
      <c r="T366" s="270">
        <f>+IF(H366=0,"",'Ark1'!Y1187)</f>
        <v>36.652525015716208</v>
      </c>
      <c r="U366" s="269">
        <f>+IF(H366=0,"",'Ark1'!Z1187)</f>
        <v>0.76632735676637154</v>
      </c>
      <c r="V366" s="270">
        <f t="shared" si="78"/>
        <v>391.0610150441745</v>
      </c>
      <c r="W366" s="270">
        <f t="shared" si="79"/>
        <v>41.37280701754387</v>
      </c>
      <c r="X366" s="268">
        <f t="shared" si="80"/>
        <v>1.7272727272727273</v>
      </c>
      <c r="Y366" s="364"/>
      <c r="AB366" s="27"/>
      <c r="AC366" s="26"/>
      <c r="AF366" s="26"/>
      <c r="AG366" s="26"/>
      <c r="AH366" s="26"/>
      <c r="AJ366" s="26"/>
    </row>
    <row r="367" spans="1:65">
      <c r="A367" s="364"/>
      <c r="B367" s="364">
        <f>+'Ark1'!C1188</f>
        <v>2023</v>
      </c>
      <c r="C367" s="267">
        <f>+'Ark1'!M1188</f>
        <v>6</v>
      </c>
      <c r="D367" s="267" t="s">
        <v>98</v>
      </c>
      <c r="E367" s="267">
        <f>+'Ark1'!D1188</f>
        <v>7</v>
      </c>
      <c r="F367" s="267" t="s">
        <v>585</v>
      </c>
      <c r="G367" s="267">
        <f>+IF(H367=0,"",'Ark1'!Q1188)</f>
        <v>5</v>
      </c>
      <c r="H367" s="267">
        <f>+'Ark1'!R1188</f>
        <v>6</v>
      </c>
      <c r="I367" s="268">
        <f>+IF(H367=0,"",'Ark1'!AE1188)</f>
        <v>8.3333333333333357</v>
      </c>
      <c r="J367" s="268">
        <f>+IF(H367=0,"",'Ark1'!AF1188)</f>
        <v>7.8894972623195612</v>
      </c>
      <c r="K367" s="269">
        <f>+IF(H367=0,"",'Ark1'!S1188)</f>
        <v>4.8333333333333321</v>
      </c>
      <c r="L367" s="268">
        <f>+IF(H367=0,"",'Ark1'!U1188)</f>
        <v>253.6</v>
      </c>
      <c r="M367" s="270">
        <f>+IF(H367=0,"",'Ark1'!W1188)</f>
        <v>0</v>
      </c>
      <c r="N367" s="270">
        <f>+IF(H367=0,"",'Ark1'!X1188)</f>
        <v>16.666666666666671</v>
      </c>
      <c r="O367" s="270">
        <f>+IF(H367=0,"",'Ark1'!AG1188)</f>
        <v>525</v>
      </c>
      <c r="P367" s="270">
        <f>+IF(H367=0,"",'Ark1'!AH1188)</f>
        <v>0</v>
      </c>
      <c r="Q367" s="270">
        <f>+IF(H367=0,"",'Ark1'!AI1188)</f>
        <v>33.333333333333343</v>
      </c>
      <c r="R367" s="270"/>
      <c r="S367" s="270"/>
      <c r="T367" s="270">
        <f>+IF(H367=0,"",'Ark1'!Y1188)</f>
        <v>80.544004535822879</v>
      </c>
      <c r="U367" s="269">
        <f>+IF(H367=0,"",'Ark1'!Z1188)</f>
        <v>2.2669117514559081</v>
      </c>
      <c r="V367" s="270">
        <f t="shared" si="78"/>
        <v>483.04761904761904</v>
      </c>
      <c r="W367" s="270">
        <f t="shared" si="79"/>
        <v>42.266666666666666</v>
      </c>
      <c r="X367" s="268">
        <f t="shared" si="80"/>
        <v>1.2</v>
      </c>
      <c r="Y367" s="364"/>
      <c r="AB367" s="27"/>
      <c r="AC367" s="26"/>
      <c r="AF367" s="26"/>
      <c r="AG367" s="26"/>
      <c r="AH367" s="26"/>
      <c r="AJ367" s="26"/>
    </row>
    <row r="368" spans="1:65">
      <c r="A368" s="364"/>
      <c r="B368" s="364">
        <f>+'Ark1'!C1189</f>
        <v>2023</v>
      </c>
      <c r="C368" s="267">
        <f>+'Ark1'!M1189</f>
        <v>6</v>
      </c>
      <c r="D368" s="267" t="s">
        <v>98</v>
      </c>
      <c r="E368" s="267">
        <f>+'Ark1'!D1189</f>
        <v>8</v>
      </c>
      <c r="F368" s="267" t="s">
        <v>586</v>
      </c>
      <c r="G368" s="267">
        <f>+IF(H368=0,"",'Ark1'!Q1189)</f>
        <v>13</v>
      </c>
      <c r="H368" s="267">
        <f>+'Ark1'!R1189</f>
        <v>35</v>
      </c>
      <c r="I368" s="268">
        <f>+IF(H368=0,"",'Ark1'!AE1189)</f>
        <v>22.29299363057325</v>
      </c>
      <c r="J368" s="268">
        <f>+IF(H368=0,"",'Ark1'!AF1189)</f>
        <v>20.198147070236718</v>
      </c>
      <c r="K368" s="269">
        <f>+IF(H368=0,"",'Ark1'!S1189)</f>
        <v>3.4857142857142871</v>
      </c>
      <c r="L368" s="268">
        <f>+IF(H368=0,"",'Ark1'!U1189)</f>
        <v>237.94571428571439</v>
      </c>
      <c r="M368" s="270">
        <f>+IF(H368=0,"",'Ark1'!W1189)</f>
        <v>0</v>
      </c>
      <c r="N368" s="270">
        <f>+IF(H368=0,"",'Ark1'!X1189)</f>
        <v>0</v>
      </c>
      <c r="O368" s="270">
        <f>+IF(H368=0,"",'Ark1'!AG1189)</f>
        <v>699.11428571428587</v>
      </c>
      <c r="P368" s="270">
        <f>+IF(H368=0,"",'Ark1'!AH1189)</f>
        <v>0</v>
      </c>
      <c r="Q368" s="270">
        <f>+IF(H368=0,"",'Ark1'!AI1189)</f>
        <v>11.428571428571431</v>
      </c>
      <c r="R368" s="270"/>
      <c r="S368" s="270"/>
      <c r="T368" s="270">
        <f>+IF(H368=0,"",'Ark1'!Y1189)</f>
        <v>39.867203440974407</v>
      </c>
      <c r="U368" s="269">
        <f>+IF(H368=0,"",'Ark1'!Z1189)</f>
        <v>0.8407965125464093</v>
      </c>
      <c r="V368" s="270">
        <f t="shared" si="78"/>
        <v>340.35309984061473</v>
      </c>
      <c r="W368" s="270">
        <f t="shared" si="79"/>
        <v>39.657619047619065</v>
      </c>
      <c r="X368" s="268">
        <f t="shared" si="80"/>
        <v>2.6923076923076925</v>
      </c>
      <c r="Y368" s="364"/>
      <c r="AB368" s="27"/>
      <c r="AC368" s="26"/>
      <c r="AF368" s="26"/>
      <c r="AG368" s="26"/>
      <c r="AH368" s="26"/>
      <c r="AJ368" s="26"/>
    </row>
    <row r="369" spans="1:65">
      <c r="A369" s="364"/>
      <c r="B369" s="364">
        <f>+'Ark1'!C1190</f>
        <v>2023</v>
      </c>
      <c r="C369" s="267">
        <f>+'Ark1'!M1190</f>
        <v>6</v>
      </c>
      <c r="D369" s="267" t="s">
        <v>98</v>
      </c>
      <c r="E369" s="267">
        <f>+'Ark1'!D1190</f>
        <v>9</v>
      </c>
      <c r="F369" s="267" t="s">
        <v>587</v>
      </c>
      <c r="G369" s="267">
        <f>+IF(H369=0,"",'Ark1'!Q1190)</f>
        <v>12</v>
      </c>
      <c r="H369" s="267">
        <f>+'Ark1'!R1190</f>
        <v>20</v>
      </c>
      <c r="I369" s="268">
        <f>+IF(H369=0,"",'Ark1'!AE1190)</f>
        <v>18.018018018018012</v>
      </c>
      <c r="J369" s="268">
        <f>+IF(H369=0,"",'Ark1'!AF1190)</f>
        <v>19.249951938597484</v>
      </c>
      <c r="K369" s="269">
        <f>+IF(H369=0,"",'Ark1'!S1190)</f>
        <v>4.8499999999999996</v>
      </c>
      <c r="L369" s="268">
        <f>+IF(H369=0,"",'Ark1'!U1190)</f>
        <v>265.35000000000002</v>
      </c>
      <c r="M369" s="270">
        <f>+IF(H369=0,"",'Ark1'!W1190)</f>
        <v>0</v>
      </c>
      <c r="N369" s="270">
        <f>+IF(H369=0,"",'Ark1'!X1190)</f>
        <v>0</v>
      </c>
      <c r="O369" s="270">
        <f>+IF(H369=0,"",'Ark1'!AG1190)</f>
        <v>660.05263157894763</v>
      </c>
      <c r="P369" s="270">
        <f>+IF(H369=0,"",'Ark1'!AH1190)</f>
        <v>0</v>
      </c>
      <c r="Q369" s="270">
        <f>+IF(H369=0,"",'Ark1'!AI1190)</f>
        <v>55</v>
      </c>
      <c r="R369" s="270"/>
      <c r="S369" s="270"/>
      <c r="T369" s="270">
        <f>+IF(H369=0,"",'Ark1'!Y1190)</f>
        <v>48.686830868315745</v>
      </c>
      <c r="U369" s="269">
        <f>+IF(H369=0,"",'Ark1'!Z1190)</f>
        <v>1.0618380290797669</v>
      </c>
      <c r="V369" s="270">
        <f t="shared" si="78"/>
        <v>402.01339606092</v>
      </c>
      <c r="W369" s="270">
        <f t="shared" si="79"/>
        <v>44.225000000000001</v>
      </c>
      <c r="X369" s="268">
        <f t="shared" si="80"/>
        <v>1.6666666666666667</v>
      </c>
      <c r="Y369" s="364"/>
      <c r="AB369" s="27"/>
      <c r="AC369" s="26"/>
      <c r="AF369" s="26"/>
      <c r="AG369" s="26"/>
      <c r="AH369" s="26"/>
      <c r="AJ369" s="26"/>
    </row>
    <row r="370" spans="1:65">
      <c r="A370" s="364"/>
      <c r="B370" s="364">
        <f>+'Ark1'!C1191</f>
        <v>2023</v>
      </c>
      <c r="C370" s="267">
        <f>+'Ark1'!M1191</f>
        <v>6</v>
      </c>
      <c r="D370" s="267" t="s">
        <v>98</v>
      </c>
      <c r="E370" s="267">
        <f>+'Ark1'!D1191</f>
        <v>10</v>
      </c>
      <c r="F370" s="267" t="s">
        <v>588</v>
      </c>
      <c r="G370" s="267">
        <f>+IF(H370=0,"",'Ark1'!Q1191)</f>
        <v>30</v>
      </c>
      <c r="H370" s="267">
        <f>+'Ark1'!R1191</f>
        <v>72</v>
      </c>
      <c r="I370" s="268">
        <f>+IF(H370=0,"",'Ark1'!AE1191)</f>
        <v>23.376623376623382</v>
      </c>
      <c r="J370" s="268">
        <f>+IF(H370=0,"",'Ark1'!AF1191)</f>
        <v>23.48310701551684</v>
      </c>
      <c r="K370" s="269">
        <f>+IF(H370=0,"",'Ark1'!S1191)</f>
        <v>3.8888888888888888</v>
      </c>
      <c r="L370" s="268">
        <f>+IF(H370=0,"",'Ark1'!U1191)</f>
        <v>243.04722222222233</v>
      </c>
      <c r="M370" s="270">
        <f>+IF(H370=0,"",'Ark1'!W1191)</f>
        <v>0</v>
      </c>
      <c r="N370" s="270">
        <f>+IF(H370=0,"",'Ark1'!X1191)</f>
        <v>1.3888888888888891</v>
      </c>
      <c r="O370" s="270">
        <f>+IF(H370=0,"",'Ark1'!AG1191)</f>
        <v>665.52777777777771</v>
      </c>
      <c r="P370" s="270">
        <f>+IF(H370=0,"",'Ark1'!AH1191)</f>
        <v>0</v>
      </c>
      <c r="Q370" s="270">
        <f>+IF(H370=0,"",'Ark1'!AI1191)</f>
        <v>20.833333333333329</v>
      </c>
      <c r="R370" s="270"/>
      <c r="S370" s="270"/>
      <c r="T370" s="270">
        <f>+IF(H370=0,"",'Ark1'!Y1191)</f>
        <v>57.993277800635518</v>
      </c>
      <c r="U370" s="269">
        <f>+IF(H370=0,"",'Ark1'!Z1191)</f>
        <v>0.97973289380824558</v>
      </c>
      <c r="V370" s="270">
        <f t="shared" si="78"/>
        <v>365.19470762552714</v>
      </c>
      <c r="W370" s="270">
        <f t="shared" si="79"/>
        <v>40.507870370370391</v>
      </c>
      <c r="X370" s="268">
        <f t="shared" si="80"/>
        <v>2.4</v>
      </c>
      <c r="Y370" s="364"/>
      <c r="AB370" s="27"/>
      <c r="AC370" s="26"/>
      <c r="AF370" s="26"/>
      <c r="AG370" s="26"/>
      <c r="AH370" s="26"/>
      <c r="AJ370" s="26"/>
    </row>
    <row r="371" spans="1:65">
      <c r="A371" s="364"/>
      <c r="B371" s="364">
        <f>+'Ark1'!C1192</f>
        <v>2023</v>
      </c>
      <c r="C371" s="267">
        <f>+'Ark1'!M1192</f>
        <v>6</v>
      </c>
      <c r="D371" s="267" t="s">
        <v>98</v>
      </c>
      <c r="E371" s="267">
        <f>+'Ark1'!D1192</f>
        <v>11</v>
      </c>
      <c r="F371" s="267" t="s">
        <v>589</v>
      </c>
      <c r="G371" s="267">
        <f>+IF(H371=0,"",'Ark1'!Q1192)</f>
        <v>26</v>
      </c>
      <c r="H371" s="267">
        <f>+'Ark1'!R1192</f>
        <v>45</v>
      </c>
      <c r="I371" s="268">
        <f>+IF(H371=0,"",'Ark1'!AE1192)</f>
        <v>18.595041322314049</v>
      </c>
      <c r="J371" s="268">
        <f>+IF(H371=0,"",'Ark1'!AF1192)</f>
        <v>17.608961810390635</v>
      </c>
      <c r="K371" s="269">
        <f>+IF(H371=0,"",'Ark1'!S1192)</f>
        <v>3.7333333333333343</v>
      </c>
      <c r="L371" s="268">
        <f>+IF(H371=0,"",'Ark1'!U1192)</f>
        <v>232.67777777777781</v>
      </c>
      <c r="M371" s="270">
        <f>+IF(H371=0,"",'Ark1'!W1192)</f>
        <v>0</v>
      </c>
      <c r="N371" s="270">
        <f>+IF(H371=0,"",'Ark1'!X1192)</f>
        <v>0</v>
      </c>
      <c r="O371" s="270">
        <f>+IF(H371=0,"",'Ark1'!AG1192)</f>
        <v>638.5333333333333</v>
      </c>
      <c r="P371" s="270">
        <f>+IF(H371=0,"",'Ark1'!AH1192)</f>
        <v>0</v>
      </c>
      <c r="Q371" s="270">
        <f>+IF(H371=0,"",'Ark1'!AI1192)</f>
        <v>22.222222222222225</v>
      </c>
      <c r="R371" s="270"/>
      <c r="S371" s="270"/>
      <c r="T371" s="270">
        <f>+IF(H371=0,"",'Ark1'!Y1192)</f>
        <v>53.740879903845261</v>
      </c>
      <c r="U371" s="269">
        <f>+IF(H371=0,"",'Ark1'!Z1192)</f>
        <v>0.85374989832437931</v>
      </c>
      <c r="V371" s="270">
        <f t="shared" si="78"/>
        <v>364.39409758474289</v>
      </c>
      <c r="W371" s="270">
        <f t="shared" si="79"/>
        <v>38.779629629629632</v>
      </c>
      <c r="X371" s="268">
        <f t="shared" si="80"/>
        <v>1.7307692307692308</v>
      </c>
      <c r="Y371" s="364"/>
      <c r="AB371" s="27"/>
      <c r="AC371" s="26"/>
      <c r="AF371" s="26"/>
      <c r="AG371" s="26"/>
      <c r="AH371" s="26"/>
      <c r="AJ371" s="26"/>
    </row>
    <row r="372" spans="1:65" s="274" customFormat="1">
      <c r="A372" s="374"/>
      <c r="B372" s="364">
        <f>+'Ark1'!C1193</f>
        <v>2023</v>
      </c>
      <c r="C372" s="267">
        <f>+'Ark1'!M1193</f>
        <v>6</v>
      </c>
      <c r="D372" s="267" t="s">
        <v>98</v>
      </c>
      <c r="E372" s="267">
        <f>+'Ark1'!D1193</f>
        <v>12</v>
      </c>
      <c r="F372" s="267" t="s">
        <v>590</v>
      </c>
      <c r="G372" s="267">
        <f>+IF(H372=0,"",'Ark1'!Q1193)</f>
        <v>10</v>
      </c>
      <c r="H372" s="267">
        <f>+'Ark1'!R1193</f>
        <v>14</v>
      </c>
      <c r="I372" s="268">
        <f>+IF(H372=0,"",'Ark1'!AE1193)</f>
        <v>16.666666666666671</v>
      </c>
      <c r="J372" s="268">
        <f>+IF(H372=0,"",'Ark1'!AF1193)</f>
        <v>15.356642931044975</v>
      </c>
      <c r="K372" s="269">
        <f>+IF(H372=0,"",'Ark1'!S1193)</f>
        <v>4.6428571428571441</v>
      </c>
      <c r="L372" s="268">
        <f>+IF(H372=0,"",'Ark1'!U1193)</f>
        <v>216.27857142857141</v>
      </c>
      <c r="M372" s="270">
        <f>+IF(H372=0,"",'Ark1'!W1193)</f>
        <v>0</v>
      </c>
      <c r="N372" s="270">
        <f>+IF(H372=0,"",'Ark1'!X1193)</f>
        <v>0</v>
      </c>
      <c r="O372" s="270">
        <f>+IF(H372=0,"",'Ark1'!AG1193)</f>
        <v>549.78571428571445</v>
      </c>
      <c r="P372" s="270">
        <f>+IF(H372=0,"",'Ark1'!AH1193)</f>
        <v>0</v>
      </c>
      <c r="Q372" s="270">
        <f>+IF(H372=0,"",'Ark1'!AI1193)</f>
        <v>28.571428571428577</v>
      </c>
      <c r="R372" s="270"/>
      <c r="S372" s="270"/>
      <c r="T372" s="270">
        <f>+IF(H372=0,"",'Ark1'!Y1193)</f>
        <v>62.581971143811877</v>
      </c>
      <c r="U372" s="269">
        <f>+IF(H372=0,"",'Ark1'!Z1193)</f>
        <v>1.756910553749834</v>
      </c>
      <c r="V372" s="270">
        <f t="shared" si="78"/>
        <v>393.38703390931516</v>
      </c>
      <c r="W372" s="270">
        <f t="shared" si="79"/>
        <v>36.046428571428571</v>
      </c>
      <c r="X372" s="268">
        <f t="shared" si="80"/>
        <v>1.4</v>
      </c>
      <c r="Y372" s="364"/>
      <c r="Z372" s="27"/>
      <c r="AA372" s="27"/>
      <c r="AB372" s="27"/>
      <c r="AC372" s="26"/>
      <c r="AD372" s="27"/>
      <c r="AE372" s="27"/>
      <c r="AF372" s="26"/>
      <c r="AG372" s="26"/>
      <c r="AH372" s="26"/>
      <c r="AI372" s="27"/>
      <c r="AJ372" s="26"/>
      <c r="AK372" s="85"/>
    </row>
    <row r="373" spans="1:65" ht="19.8">
      <c r="A373" s="364"/>
      <c r="B373" s="364"/>
      <c r="C373" s="364"/>
      <c r="D373" s="364"/>
      <c r="E373" s="364"/>
      <c r="F373" s="364"/>
      <c r="G373" s="364"/>
      <c r="H373" s="364"/>
      <c r="I373" s="365"/>
      <c r="J373" s="365"/>
      <c r="K373" s="364"/>
      <c r="L373" s="364"/>
      <c r="M373" s="366"/>
      <c r="N373" s="366"/>
      <c r="O373" s="364"/>
      <c r="P373" s="366"/>
      <c r="Q373" s="366"/>
      <c r="R373" s="366"/>
      <c r="S373" s="366"/>
      <c r="T373" s="366"/>
      <c r="U373" s="364"/>
      <c r="V373" s="364"/>
      <c r="W373" s="366"/>
      <c r="X373" s="365"/>
      <c r="Y373" s="364"/>
      <c r="Z373" s="250"/>
      <c r="AB373" s="27"/>
      <c r="AC373" s="26"/>
      <c r="AD373" s="251"/>
      <c r="AE373" s="85"/>
      <c r="AI373" s="85"/>
      <c r="BA373" s="263" t="e">
        <f>1+#REF!</f>
        <v>#REF!</v>
      </c>
      <c r="BB373" s="26">
        <v>248.30514184397128</v>
      </c>
      <c r="BC373" s="85">
        <f t="shared" ref="BC373:BM373" si="81">+BB373</f>
        <v>248.30514184397128</v>
      </c>
      <c r="BD373" s="85">
        <f t="shared" si="81"/>
        <v>248.30514184397128</v>
      </c>
      <c r="BE373" s="85">
        <f t="shared" si="81"/>
        <v>248.30514184397128</v>
      </c>
      <c r="BF373" s="85">
        <f t="shared" si="81"/>
        <v>248.30514184397128</v>
      </c>
      <c r="BG373" s="85">
        <f t="shared" si="81"/>
        <v>248.30514184397128</v>
      </c>
      <c r="BH373" s="85">
        <f t="shared" si="81"/>
        <v>248.30514184397128</v>
      </c>
      <c r="BI373" s="85">
        <f t="shared" si="81"/>
        <v>248.30514184397128</v>
      </c>
      <c r="BJ373" s="85">
        <f t="shared" si="81"/>
        <v>248.30514184397128</v>
      </c>
      <c r="BK373" s="85">
        <f t="shared" si="81"/>
        <v>248.30514184397128</v>
      </c>
      <c r="BL373" s="85">
        <f t="shared" si="81"/>
        <v>248.30514184397128</v>
      </c>
      <c r="BM373" s="85">
        <f t="shared" si="81"/>
        <v>248.30514184397128</v>
      </c>
    </row>
    <row r="374" spans="1:65" ht="19.8">
      <c r="A374" s="364"/>
      <c r="B374" s="364"/>
      <c r="C374" s="364"/>
      <c r="D374" s="364"/>
      <c r="E374" s="364"/>
      <c r="F374" s="364"/>
      <c r="G374" s="364"/>
      <c r="H374" s="364"/>
      <c r="I374" s="365"/>
      <c r="J374" s="365"/>
      <c r="K374" s="364"/>
      <c r="L374" s="364"/>
      <c r="M374" s="366"/>
      <c r="N374" s="366"/>
      <c r="O374" s="364"/>
      <c r="P374" s="366"/>
      <c r="Q374" s="366"/>
      <c r="R374" s="366"/>
      <c r="S374" s="366"/>
      <c r="T374" s="366"/>
      <c r="U374" s="364"/>
      <c r="V374" s="364"/>
      <c r="W374" s="366"/>
      <c r="X374" s="365"/>
      <c r="Y374" s="364"/>
      <c r="Z374" s="250"/>
      <c r="AB374" s="27"/>
      <c r="AC374" s="26"/>
      <c r="AD374" s="251"/>
      <c r="AE374" s="85"/>
      <c r="AI374" s="85"/>
      <c r="BA374" s="263"/>
      <c r="BB374" s="26"/>
    </row>
    <row r="375" spans="1:65" ht="22.8">
      <c r="A375" s="367" t="s">
        <v>626</v>
      </c>
      <c r="B375" s="364"/>
      <c r="C375" s="364"/>
      <c r="D375" s="368" t="str">
        <f>+D380</f>
        <v>3-</v>
      </c>
      <c r="E375" s="364"/>
      <c r="F375" s="364"/>
      <c r="G375" s="364"/>
      <c r="H375" s="273">
        <f>SUM(H380:H391)</f>
        <v>406</v>
      </c>
      <c r="I375" s="365"/>
      <c r="J375" s="365"/>
      <c r="K375" s="364"/>
      <c r="L375" s="273">
        <f>+Fettgruppe!N32</f>
        <v>264.20541871921193</v>
      </c>
      <c r="M375" s="366"/>
      <c r="N375" s="366"/>
      <c r="O375" s="364"/>
      <c r="P375" s="366"/>
      <c r="Q375" s="366"/>
      <c r="R375" s="366"/>
      <c r="S375" s="366"/>
      <c r="T375" s="366"/>
      <c r="U375" s="364"/>
      <c r="V375" s="273">
        <f>+Fettgruppe!X32</f>
        <v>394.76882426777377</v>
      </c>
      <c r="W375" s="369" t="s">
        <v>624</v>
      </c>
      <c r="X375" s="370"/>
      <c r="Y375" s="364"/>
      <c r="Z375" s="250"/>
      <c r="AB375" s="27"/>
      <c r="AC375" s="26"/>
      <c r="AD375" s="251"/>
      <c r="AE375" s="85"/>
      <c r="AI375" s="85"/>
      <c r="BA375" s="263" t="e">
        <f>1+BA373</f>
        <v>#REF!</v>
      </c>
      <c r="BB375" s="26">
        <v>268.9193823216188</v>
      </c>
      <c r="BC375" s="85">
        <f t="shared" ref="BC375:BM375" si="82">+BB375</f>
        <v>268.9193823216188</v>
      </c>
      <c r="BD375" s="85">
        <f t="shared" si="82"/>
        <v>268.9193823216188</v>
      </c>
      <c r="BE375" s="85">
        <f t="shared" si="82"/>
        <v>268.9193823216188</v>
      </c>
      <c r="BF375" s="85">
        <f t="shared" si="82"/>
        <v>268.9193823216188</v>
      </c>
      <c r="BG375" s="85">
        <f t="shared" si="82"/>
        <v>268.9193823216188</v>
      </c>
      <c r="BH375" s="85">
        <f t="shared" si="82"/>
        <v>268.9193823216188</v>
      </c>
      <c r="BI375" s="85">
        <f t="shared" si="82"/>
        <v>268.9193823216188</v>
      </c>
      <c r="BJ375" s="85">
        <f t="shared" si="82"/>
        <v>268.9193823216188</v>
      </c>
      <c r="BK375" s="85">
        <f t="shared" si="82"/>
        <v>268.9193823216188</v>
      </c>
      <c r="BL375" s="85">
        <f t="shared" si="82"/>
        <v>268.9193823216188</v>
      </c>
      <c r="BM375" s="85">
        <f t="shared" si="82"/>
        <v>268.9193823216188</v>
      </c>
    </row>
    <row r="376" spans="1:65" ht="16.5" customHeight="1">
      <c r="A376" s="364"/>
      <c r="B376" s="364"/>
      <c r="C376" s="364"/>
      <c r="D376" s="368"/>
      <c r="E376" s="364"/>
      <c r="F376" s="364"/>
      <c r="G376" s="364"/>
      <c r="H376" s="364"/>
      <c r="I376" s="364"/>
      <c r="J376" s="364"/>
      <c r="K376" s="364"/>
      <c r="L376" s="364"/>
      <c r="M376" s="366"/>
      <c r="N376" s="366"/>
      <c r="O376" s="364"/>
      <c r="P376" s="366"/>
      <c r="Q376" s="366"/>
      <c r="R376" s="366"/>
      <c r="S376" s="366"/>
      <c r="T376" s="366"/>
      <c r="U376" s="364"/>
      <c r="V376" s="364"/>
      <c r="W376" s="366"/>
      <c r="X376" s="370" t="s">
        <v>4</v>
      </c>
      <c r="Y376" s="364"/>
      <c r="Z376" s="250"/>
      <c r="AB376" s="27"/>
      <c r="AC376" s="26"/>
      <c r="AD376" s="251"/>
      <c r="AE376" s="85"/>
      <c r="AI376" s="85"/>
      <c r="BA376" s="263"/>
      <c r="BB376" s="26"/>
    </row>
    <row r="377" spans="1:65" ht="19.8">
      <c r="A377" s="364"/>
      <c r="B377" s="364"/>
      <c r="C377" s="364"/>
      <c r="D377" s="364"/>
      <c r="E377" s="364"/>
      <c r="F377" s="364"/>
      <c r="G377" s="367" t="s">
        <v>4</v>
      </c>
      <c r="H377" s="364"/>
      <c r="I377" s="365"/>
      <c r="J377" s="365"/>
      <c r="K377" s="367" t="s">
        <v>24</v>
      </c>
      <c r="L377" s="365"/>
      <c r="M377" s="366" t="s">
        <v>404</v>
      </c>
      <c r="N377" s="366" t="s">
        <v>404</v>
      </c>
      <c r="O377" s="369" t="s">
        <v>527</v>
      </c>
      <c r="P377" s="366" t="s">
        <v>404</v>
      </c>
      <c r="Q377" s="366" t="s">
        <v>404</v>
      </c>
      <c r="R377" s="366"/>
      <c r="S377" s="366"/>
      <c r="T377" s="369" t="s">
        <v>424</v>
      </c>
      <c r="U377" s="364"/>
      <c r="V377" s="367" t="s">
        <v>479</v>
      </c>
      <c r="W377" s="369" t="s">
        <v>78</v>
      </c>
      <c r="X377" s="370" t="s">
        <v>10</v>
      </c>
      <c r="Y377" s="364"/>
      <c r="Z377" s="250"/>
      <c r="AB377" s="27"/>
      <c r="AC377" s="26"/>
      <c r="AD377" s="251"/>
      <c r="AE377" s="85"/>
      <c r="AI377" s="85"/>
      <c r="BA377" s="263" t="e">
        <f>1+BA375</f>
        <v>#REF!</v>
      </c>
      <c r="BB377" s="26">
        <v>292.46921194322113</v>
      </c>
      <c r="BC377" s="85">
        <f t="shared" ref="BC377:BM379" si="83">+BB377</f>
        <v>292.46921194322113</v>
      </c>
      <c r="BD377" s="85">
        <f t="shared" si="83"/>
        <v>292.46921194322113</v>
      </c>
      <c r="BE377" s="85">
        <f t="shared" si="83"/>
        <v>292.46921194322113</v>
      </c>
      <c r="BF377" s="85">
        <f t="shared" si="83"/>
        <v>292.46921194322113</v>
      </c>
      <c r="BG377" s="85">
        <f t="shared" si="83"/>
        <v>292.46921194322113</v>
      </c>
      <c r="BH377" s="85">
        <f t="shared" si="83"/>
        <v>292.46921194322113</v>
      </c>
      <c r="BI377" s="85">
        <f t="shared" si="83"/>
        <v>292.46921194322113</v>
      </c>
      <c r="BJ377" s="85">
        <f t="shared" si="83"/>
        <v>292.46921194322113</v>
      </c>
      <c r="BK377" s="85">
        <f t="shared" si="83"/>
        <v>292.46921194322113</v>
      </c>
      <c r="BL377" s="85">
        <f t="shared" si="83"/>
        <v>292.46921194322113</v>
      </c>
      <c r="BM377" s="85">
        <f t="shared" si="83"/>
        <v>292.46921194322113</v>
      </c>
    </row>
    <row r="378" spans="1:65" ht="19.8">
      <c r="A378" s="364"/>
      <c r="B378" s="364"/>
      <c r="C378" s="364"/>
      <c r="D378" s="364"/>
      <c r="E378" s="367"/>
      <c r="F378" s="367"/>
      <c r="G378" s="367" t="s">
        <v>477</v>
      </c>
      <c r="H378" s="367" t="s">
        <v>4</v>
      </c>
      <c r="I378" s="370" t="s">
        <v>4</v>
      </c>
      <c r="J378" s="370" t="s">
        <v>1</v>
      </c>
      <c r="K378" s="367" t="s">
        <v>535</v>
      </c>
      <c r="L378" s="370" t="s">
        <v>24</v>
      </c>
      <c r="M378" s="369" t="s">
        <v>569</v>
      </c>
      <c r="N378" s="369" t="s">
        <v>489</v>
      </c>
      <c r="O378" s="369" t="s">
        <v>548</v>
      </c>
      <c r="P378" s="369" t="s">
        <v>491</v>
      </c>
      <c r="Q378" s="369" t="s">
        <v>556</v>
      </c>
      <c r="R378" s="369"/>
      <c r="S378" s="369"/>
      <c r="T378" s="369"/>
      <c r="U378" s="367" t="s">
        <v>415</v>
      </c>
      <c r="V378" s="367" t="s">
        <v>487</v>
      </c>
      <c r="W378" s="369" t="s">
        <v>425</v>
      </c>
      <c r="X378" s="370" t="s">
        <v>71</v>
      </c>
      <c r="Y378" s="364"/>
      <c r="Z378" s="250"/>
      <c r="AB378" s="27"/>
      <c r="AC378" s="26"/>
      <c r="AD378" s="251"/>
      <c r="AE378" s="85"/>
      <c r="AI378" s="85"/>
      <c r="BA378" s="263" t="e">
        <f>1+BA377</f>
        <v>#REF!</v>
      </c>
      <c r="BB378" s="26">
        <v>314.89908376963371</v>
      </c>
      <c r="BC378" s="85">
        <f t="shared" si="83"/>
        <v>314.89908376963371</v>
      </c>
      <c r="BD378" s="85">
        <f t="shared" si="83"/>
        <v>314.89908376963371</v>
      </c>
      <c r="BE378" s="85">
        <f t="shared" si="83"/>
        <v>314.89908376963371</v>
      </c>
      <c r="BF378" s="85">
        <f t="shared" si="83"/>
        <v>314.89908376963371</v>
      </c>
      <c r="BG378" s="85">
        <f t="shared" si="83"/>
        <v>314.89908376963371</v>
      </c>
      <c r="BH378" s="85">
        <f t="shared" si="83"/>
        <v>314.89908376963371</v>
      </c>
      <c r="BI378" s="85">
        <f t="shared" si="83"/>
        <v>314.89908376963371</v>
      </c>
      <c r="BJ378" s="85">
        <f t="shared" si="83"/>
        <v>314.89908376963371</v>
      </c>
      <c r="BK378" s="85">
        <f t="shared" si="83"/>
        <v>314.89908376963371</v>
      </c>
      <c r="BL378" s="85">
        <f t="shared" si="83"/>
        <v>314.89908376963371</v>
      </c>
      <c r="BM378" s="85">
        <f t="shared" si="83"/>
        <v>314.89908376963371</v>
      </c>
    </row>
    <row r="379" spans="1:65" ht="19.8">
      <c r="A379" s="364"/>
      <c r="B379" s="364"/>
      <c r="C379" s="367" t="s">
        <v>0</v>
      </c>
      <c r="D379" s="367"/>
      <c r="E379" s="367" t="s">
        <v>87</v>
      </c>
      <c r="F379" s="367"/>
      <c r="G379" s="371" t="s">
        <v>478</v>
      </c>
      <c r="H379" s="371" t="s">
        <v>10</v>
      </c>
      <c r="I379" s="372" t="s">
        <v>404</v>
      </c>
      <c r="J379" s="372" t="s">
        <v>404</v>
      </c>
      <c r="K379" s="371" t="s">
        <v>536</v>
      </c>
      <c r="L379" s="372" t="s">
        <v>45</v>
      </c>
      <c r="M379" s="373" t="s">
        <v>546</v>
      </c>
      <c r="N379" s="373" t="s">
        <v>441</v>
      </c>
      <c r="O379" s="373" t="s">
        <v>485</v>
      </c>
      <c r="P379" s="373" t="s">
        <v>472</v>
      </c>
      <c r="Q379" s="373" t="s">
        <v>525</v>
      </c>
      <c r="R379" s="373"/>
      <c r="S379" s="373"/>
      <c r="T379" s="373" t="s">
        <v>1</v>
      </c>
      <c r="U379" s="371" t="s">
        <v>416</v>
      </c>
      <c r="V379" s="371" t="s">
        <v>488</v>
      </c>
      <c r="W379" s="373" t="s">
        <v>426</v>
      </c>
      <c r="X379" s="372" t="s">
        <v>551</v>
      </c>
      <c r="Y379" s="364"/>
      <c r="Z379" s="250"/>
      <c r="AB379" s="27"/>
      <c r="AC379" s="26"/>
      <c r="AD379" s="251"/>
      <c r="AE379" s="85"/>
      <c r="AI379" s="85"/>
      <c r="BA379" s="263" t="e">
        <f>1+BA378</f>
        <v>#REF!</v>
      </c>
      <c r="BB379" s="26">
        <v>325.0188034188032</v>
      </c>
      <c r="BC379" s="85">
        <f t="shared" si="83"/>
        <v>325.0188034188032</v>
      </c>
      <c r="BD379" s="85">
        <f t="shared" si="83"/>
        <v>325.0188034188032</v>
      </c>
      <c r="BE379" s="85">
        <f t="shared" si="83"/>
        <v>325.0188034188032</v>
      </c>
      <c r="BF379" s="85">
        <f t="shared" si="83"/>
        <v>325.0188034188032</v>
      </c>
      <c r="BG379" s="85">
        <f t="shared" si="83"/>
        <v>325.0188034188032</v>
      </c>
      <c r="BH379" s="85">
        <f t="shared" si="83"/>
        <v>325.0188034188032</v>
      </c>
      <c r="BI379" s="85">
        <f t="shared" si="83"/>
        <v>325.0188034188032</v>
      </c>
      <c r="BJ379" s="85">
        <f t="shared" si="83"/>
        <v>325.0188034188032</v>
      </c>
      <c r="BK379" s="85">
        <f t="shared" si="83"/>
        <v>325.0188034188032</v>
      </c>
      <c r="BL379" s="85">
        <f t="shared" si="83"/>
        <v>325.0188034188032</v>
      </c>
      <c r="BM379" s="85">
        <f t="shared" si="83"/>
        <v>325.0188034188032</v>
      </c>
    </row>
    <row r="380" spans="1:65" s="274" customFormat="1">
      <c r="A380" s="374"/>
      <c r="B380" s="364">
        <f>+'Ark1'!C1194</f>
        <v>2023</v>
      </c>
      <c r="C380" s="267">
        <f>+'Ark1'!M1194</f>
        <v>7</v>
      </c>
      <c r="D380" s="267" t="s">
        <v>99</v>
      </c>
      <c r="E380" s="267">
        <f>+'Ark1'!D1194</f>
        <v>1</v>
      </c>
      <c r="F380" s="267" t="s">
        <v>580</v>
      </c>
      <c r="G380" s="267">
        <f>+IF(H380=0,"",'Ark1'!Q1194)</f>
        <v>18</v>
      </c>
      <c r="H380" s="267">
        <f>+'Ark1'!R1194</f>
        <v>29</v>
      </c>
      <c r="I380" s="268">
        <f>+IF(H380=0,"",'Ark1'!AE1194)</f>
        <v>24.166666666666671</v>
      </c>
      <c r="J380" s="268">
        <f>+IF(H380=0,"",'Ark1'!AF1194)</f>
        <v>24.930612963352964</v>
      </c>
      <c r="K380" s="269">
        <f>+IF(H380=0,"",'Ark1'!S1194)</f>
        <v>3.8275862068965529</v>
      </c>
      <c r="L380" s="268">
        <f>+IF(H380=0,"",'Ark1'!U1194)</f>
        <v>273.50000000000006</v>
      </c>
      <c r="M380" s="270">
        <f>+IF(H380=0,"",'Ark1'!W1194)</f>
        <v>100</v>
      </c>
      <c r="N380" s="270">
        <f>+IF(H380=0,"",'Ark1'!X1194)</f>
        <v>6.8965517241379306</v>
      </c>
      <c r="O380" s="270">
        <f>+IF(H380=0,"",'Ark1'!AG1194)</f>
        <v>782</v>
      </c>
      <c r="P380" s="270">
        <f>+IF(H380=0,"",'Ark1'!AH1194)</f>
        <v>0</v>
      </c>
      <c r="Q380" s="270">
        <f>+IF(H380=0,"",'Ark1'!AI1194)</f>
        <v>13.793103448275859</v>
      </c>
      <c r="R380" s="270"/>
      <c r="S380" s="270"/>
      <c r="T380" s="270">
        <f>+IF(H380=0,"",'Ark1'!Y1194)</f>
        <v>41.110557415759693</v>
      </c>
      <c r="U380" s="269">
        <f>+IF(H380=0,"",'Ark1'!Z1194)</f>
        <v>0.98502461083349724</v>
      </c>
      <c r="V380" s="270">
        <f t="shared" ref="V380:V391" si="84">+IF(H380=0,"",1000*L380/O380)</f>
        <v>349.74424552429673</v>
      </c>
      <c r="W380" s="270">
        <f t="shared" ref="W380:W391" si="85">+IF(H380=0,"",L380/C380)</f>
        <v>39.071428571428577</v>
      </c>
      <c r="X380" s="268">
        <f t="shared" ref="X380:X391" si="86">+IF(H380=0,"",H380/G380)</f>
        <v>1.6111111111111112</v>
      </c>
      <c r="Y380" s="364"/>
      <c r="Z380" s="27"/>
      <c r="AA380" s="27"/>
      <c r="AB380" s="27"/>
      <c r="AC380" s="26"/>
      <c r="AD380" s="27"/>
      <c r="AE380" s="27"/>
      <c r="AF380" s="26"/>
      <c r="AG380" s="26"/>
      <c r="AH380" s="26"/>
      <c r="AI380" s="27"/>
      <c r="AJ380" s="26"/>
      <c r="AK380" s="85"/>
    </row>
    <row r="381" spans="1:65" s="274" customFormat="1">
      <c r="A381" s="374"/>
      <c r="B381" s="364">
        <f>+'Ark1'!C1195</f>
        <v>2023</v>
      </c>
      <c r="C381" s="267">
        <f>+'Ark1'!M1195</f>
        <v>7</v>
      </c>
      <c r="D381" s="267" t="s">
        <v>99</v>
      </c>
      <c r="E381" s="267">
        <f>+'Ark1'!D1195</f>
        <v>2</v>
      </c>
      <c r="F381" s="267" t="s">
        <v>581</v>
      </c>
      <c r="G381" s="267">
        <f>+IF(H381=0,"",'Ark1'!Q1195)</f>
        <v>4</v>
      </c>
      <c r="H381" s="267">
        <f>+'Ark1'!R1195</f>
        <v>9</v>
      </c>
      <c r="I381" s="268">
        <f>+IF(H381=0,"",'Ark1'!AE1195)</f>
        <v>19.148936170212767</v>
      </c>
      <c r="J381" s="268">
        <f>+IF(H381=0,"",'Ark1'!AF1195)</f>
        <v>20.063325285008005</v>
      </c>
      <c r="K381" s="269">
        <f>+IF(H381=0,"",'Ark1'!S1195)</f>
        <v>4.3333333333333321</v>
      </c>
      <c r="L381" s="268">
        <f>+IF(H381=0,"",'Ark1'!U1195)</f>
        <v>252.05555555555557</v>
      </c>
      <c r="M381" s="270">
        <f>+IF(H381=0,"",'Ark1'!W1195)</f>
        <v>100</v>
      </c>
      <c r="N381" s="270">
        <f>+IF(H381=0,"",'Ark1'!X1195)</f>
        <v>0</v>
      </c>
      <c r="O381" s="270">
        <f>+IF(H381=0,"",'Ark1'!AG1195)</f>
        <v>617.77777777777771</v>
      </c>
      <c r="P381" s="270">
        <f>+IF(H381=0,"",'Ark1'!AH1195)</f>
        <v>0</v>
      </c>
      <c r="Q381" s="270">
        <f>+IF(H381=0,"",'Ark1'!AI1195)</f>
        <v>11.111111111111112</v>
      </c>
      <c r="R381" s="270"/>
      <c r="S381" s="270"/>
      <c r="T381" s="270">
        <f>+IF(H381=0,"",'Ark1'!Y1195)</f>
        <v>68.41671516216087</v>
      </c>
      <c r="U381" s="269">
        <f>+IF(H381=0,"",'Ark1'!Z1195)</f>
        <v>0.66666666666666941</v>
      </c>
      <c r="V381" s="270">
        <f t="shared" si="84"/>
        <v>408.00359712230221</v>
      </c>
      <c r="W381" s="270">
        <f t="shared" si="85"/>
        <v>36.007936507936513</v>
      </c>
      <c r="X381" s="268">
        <f t="shared" si="86"/>
        <v>2.25</v>
      </c>
      <c r="Y381" s="364"/>
      <c r="Z381" s="27"/>
      <c r="AA381" s="27"/>
      <c r="AB381" s="27"/>
      <c r="AC381" s="26"/>
      <c r="AD381" s="27"/>
      <c r="AE381" s="27"/>
      <c r="AF381" s="26"/>
      <c r="AG381" s="26"/>
      <c r="AH381" s="26"/>
      <c r="AI381" s="27"/>
      <c r="AJ381" s="26"/>
      <c r="AK381" s="85"/>
    </row>
    <row r="382" spans="1:65" s="274" customFormat="1">
      <c r="A382" s="374"/>
      <c r="B382" s="364">
        <f>+'Ark1'!C1196</f>
        <v>2023</v>
      </c>
      <c r="C382" s="267">
        <f>+'Ark1'!M1196</f>
        <v>7</v>
      </c>
      <c r="D382" s="267" t="s">
        <v>99</v>
      </c>
      <c r="E382" s="267">
        <f>+'Ark1'!D1196</f>
        <v>3</v>
      </c>
      <c r="F382" s="267" t="s">
        <v>582</v>
      </c>
      <c r="G382" s="267">
        <f>+IF(H382=0,"",'Ark1'!Q1196)</f>
        <v>16</v>
      </c>
      <c r="H382" s="267">
        <f>+'Ark1'!R1196</f>
        <v>24</v>
      </c>
      <c r="I382" s="268">
        <f>+IF(H382=0,"",'Ark1'!AE1196)</f>
        <v>16.901408450704221</v>
      </c>
      <c r="J382" s="268">
        <f>+IF(H382=0,"",'Ark1'!AF1196)</f>
        <v>16.857180124149949</v>
      </c>
      <c r="K382" s="269">
        <f>+IF(H382=0,"",'Ark1'!S1196)</f>
        <v>4</v>
      </c>
      <c r="L382" s="268">
        <f>+IF(H382=0,"",'Ark1'!U1196)</f>
        <v>236.9375</v>
      </c>
      <c r="M382" s="270">
        <f>+IF(H382=0,"",'Ark1'!W1196)</f>
        <v>100</v>
      </c>
      <c r="N382" s="270">
        <f>+IF(H382=0,"",'Ark1'!X1196)</f>
        <v>0</v>
      </c>
      <c r="O382" s="270">
        <f>+IF(H382=0,"",'Ark1'!AG1196)</f>
        <v>619.33333333333348</v>
      </c>
      <c r="P382" s="270">
        <f>+IF(H382=0,"",'Ark1'!AH1196)</f>
        <v>0</v>
      </c>
      <c r="Q382" s="270">
        <f>+IF(H382=0,"",'Ark1'!AI1196)</f>
        <v>20.833333333333329</v>
      </c>
      <c r="R382" s="270"/>
      <c r="S382" s="270"/>
      <c r="T382" s="270">
        <f>+IF(H382=0,"",'Ark1'!Y1196)</f>
        <v>36.570238497308161</v>
      </c>
      <c r="U382" s="269">
        <f>+IF(H382=0,"",'Ark1'!Z1196)</f>
        <v>1.1547005383792519</v>
      </c>
      <c r="V382" s="270">
        <f t="shared" si="84"/>
        <v>382.56862217438095</v>
      </c>
      <c r="W382" s="270">
        <f t="shared" si="85"/>
        <v>33.848214285714285</v>
      </c>
      <c r="X382" s="268">
        <f t="shared" si="86"/>
        <v>1.5</v>
      </c>
      <c r="Y382" s="364"/>
      <c r="Z382" s="27"/>
      <c r="AA382" s="27"/>
      <c r="AB382" s="27"/>
      <c r="AC382" s="26"/>
      <c r="AD382" s="27"/>
      <c r="AE382" s="27"/>
      <c r="AF382" s="26"/>
      <c r="AG382" s="26"/>
      <c r="AH382" s="26"/>
      <c r="AI382" s="27"/>
      <c r="AJ382" s="26"/>
      <c r="AK382" s="85"/>
    </row>
    <row r="383" spans="1:65" s="274" customFormat="1">
      <c r="A383" s="374"/>
      <c r="B383" s="364">
        <f>+'Ark1'!C1197</f>
        <v>2023</v>
      </c>
      <c r="C383" s="267">
        <f>+'Ark1'!M1197</f>
        <v>7</v>
      </c>
      <c r="D383" s="267" t="s">
        <v>99</v>
      </c>
      <c r="E383" s="267">
        <f>+'Ark1'!D1197</f>
        <v>4</v>
      </c>
      <c r="F383" s="267" t="s">
        <v>583</v>
      </c>
      <c r="G383" s="267">
        <f>+IF(H383=0,"",'Ark1'!Q1197)</f>
        <v>16</v>
      </c>
      <c r="H383" s="267">
        <f>+'Ark1'!R1197</f>
        <v>27</v>
      </c>
      <c r="I383" s="268">
        <f>+IF(H383=0,"",'Ark1'!AE1197)</f>
        <v>30</v>
      </c>
      <c r="J383" s="268">
        <f>+IF(H383=0,"",'Ark1'!AF1197)</f>
        <v>28.241860054707494</v>
      </c>
      <c r="K383" s="269">
        <f>+IF(H383=0,"",'Ark1'!S1197)</f>
        <v>4.1481481481481488</v>
      </c>
      <c r="L383" s="268">
        <f>+IF(H383=0,"",'Ark1'!U1197)</f>
        <v>237.08518518518525</v>
      </c>
      <c r="M383" s="270">
        <f>+IF(H383=0,"",'Ark1'!W1197)</f>
        <v>100</v>
      </c>
      <c r="N383" s="270">
        <f>+IF(H383=0,"",'Ark1'!X1197)</f>
        <v>7.4074074074074083</v>
      </c>
      <c r="O383" s="270">
        <f>+IF(H383=0,"",'Ark1'!AG1197)</f>
        <v>616.55999999999983</v>
      </c>
      <c r="P383" s="270">
        <f>+IF(H383=0,"",'Ark1'!AH1197)</f>
        <v>0</v>
      </c>
      <c r="Q383" s="270">
        <f>+IF(H383=0,"",'Ark1'!AI1197)</f>
        <v>18.518518518518519</v>
      </c>
      <c r="R383" s="270"/>
      <c r="S383" s="270"/>
      <c r="T383" s="270">
        <f>+IF(H383=0,"",'Ark1'!Y1197)</f>
        <v>62.887228307701285</v>
      </c>
      <c r="U383" s="269">
        <f>+IF(H383=0,"",'Ark1'!Z1197)</f>
        <v>0.89043076149417311</v>
      </c>
      <c r="V383" s="270">
        <f t="shared" si="84"/>
        <v>384.52897558256348</v>
      </c>
      <c r="W383" s="270">
        <f t="shared" si="85"/>
        <v>33.869312169312181</v>
      </c>
      <c r="X383" s="268">
        <f t="shared" si="86"/>
        <v>1.6875</v>
      </c>
      <c r="Y383" s="364"/>
      <c r="Z383" s="27"/>
      <c r="AA383" s="27"/>
      <c r="AB383" s="27"/>
      <c r="AC383" s="26"/>
      <c r="AD383" s="27"/>
      <c r="AE383" s="27"/>
      <c r="AF383" s="85"/>
      <c r="AG383" s="85"/>
      <c r="AH383" s="85"/>
      <c r="AI383" s="27"/>
      <c r="AJ383" s="85"/>
      <c r="AK383" s="85"/>
    </row>
    <row r="384" spans="1:65" s="274" customFormat="1">
      <c r="A384" s="374"/>
      <c r="B384" s="364">
        <f>+'Ark1'!C1198</f>
        <v>2023</v>
      </c>
      <c r="C384" s="267">
        <f>+'Ark1'!M1198</f>
        <v>7</v>
      </c>
      <c r="D384" s="267" t="s">
        <v>99</v>
      </c>
      <c r="E384" s="267">
        <f>+'Ark1'!D1198</f>
        <v>5</v>
      </c>
      <c r="F384" s="267" t="s">
        <v>444</v>
      </c>
      <c r="G384" s="267">
        <f>+IF(H384=0,"",'Ark1'!Q1198)</f>
        <v>21</v>
      </c>
      <c r="H384" s="267">
        <f>+'Ark1'!R1198</f>
        <v>50</v>
      </c>
      <c r="I384" s="268">
        <f>+IF(H384=0,"",'Ark1'!AE1198)</f>
        <v>24.038461538461544</v>
      </c>
      <c r="J384" s="268">
        <f>+IF(H384=0,"",'Ark1'!AF1198)</f>
        <v>23.801272055087345</v>
      </c>
      <c r="K384" s="269">
        <f>+IF(H384=0,"",'Ark1'!S1198)</f>
        <v>4.4800000000000004</v>
      </c>
      <c r="L384" s="268">
        <f>+IF(H384=0,"",'Ark1'!U1198)</f>
        <v>271.68200000000002</v>
      </c>
      <c r="M384" s="270">
        <f>+IF(H384=0,"",'Ark1'!W1198)</f>
        <v>100</v>
      </c>
      <c r="N384" s="270">
        <f>+IF(H384=0,"",'Ark1'!X1198)</f>
        <v>2</v>
      </c>
      <c r="O384" s="270">
        <f>+IF(H384=0,"",'Ark1'!AG1198)</f>
        <v>634.22000000000014</v>
      </c>
      <c r="P384" s="270">
        <f>+IF(H384=0,"",'Ark1'!AH1198)</f>
        <v>0</v>
      </c>
      <c r="Q384" s="270">
        <f>+IF(H384=0,"",'Ark1'!AI1198)</f>
        <v>14</v>
      </c>
      <c r="R384" s="270"/>
      <c r="S384" s="270"/>
      <c r="T384" s="270">
        <f>+IF(H384=0,"",'Ark1'!Y1198)</f>
        <v>43.88941872479068</v>
      </c>
      <c r="U384" s="269">
        <f>+IF(H384=0,"",'Ark1'!Z1198)</f>
        <v>1.0438390680559904</v>
      </c>
      <c r="V384" s="270">
        <f t="shared" si="84"/>
        <v>428.37185834568436</v>
      </c>
      <c r="W384" s="270">
        <f t="shared" si="85"/>
        <v>38.811714285714288</v>
      </c>
      <c r="X384" s="268">
        <f t="shared" si="86"/>
        <v>2.3809523809523809</v>
      </c>
      <c r="Y384" s="364"/>
      <c r="Z384" s="27"/>
      <c r="AA384" s="27"/>
      <c r="AB384" s="27"/>
      <c r="AC384" s="26"/>
      <c r="AD384" s="27"/>
      <c r="AE384" s="27"/>
      <c r="AF384" s="85"/>
      <c r="AG384" s="85"/>
      <c r="AH384" s="85"/>
      <c r="AI384" s="27"/>
      <c r="AJ384" s="85"/>
      <c r="AK384" s="85"/>
    </row>
    <row r="385" spans="1:65" s="274" customFormat="1">
      <c r="A385" s="374"/>
      <c r="B385" s="364">
        <f>+'Ark1'!C1199</f>
        <v>2023</v>
      </c>
      <c r="C385" s="267">
        <f>+'Ark1'!M1199</f>
        <v>7</v>
      </c>
      <c r="D385" s="267" t="s">
        <v>99</v>
      </c>
      <c r="E385" s="267">
        <f>+'Ark1'!D1199</f>
        <v>6</v>
      </c>
      <c r="F385" s="267" t="s">
        <v>584</v>
      </c>
      <c r="G385" s="267">
        <f>+IF(H385=0,"",'Ark1'!Q1199)</f>
        <v>15</v>
      </c>
      <c r="H385" s="267">
        <f>+'Ark1'!R1199</f>
        <v>39</v>
      </c>
      <c r="I385" s="268">
        <f>+IF(H385=0,"",'Ark1'!AE1199)</f>
        <v>29.1044776119403</v>
      </c>
      <c r="J385" s="268">
        <f>+IF(H385=0,"",'Ark1'!AF1199)</f>
        <v>29.08871756132244</v>
      </c>
      <c r="K385" s="269">
        <f>+IF(H385=0,"",'Ark1'!S1199)</f>
        <v>4.2307692307692308</v>
      </c>
      <c r="L385" s="268">
        <f>+IF(H385=0,"",'Ark1'!U1199)</f>
        <v>268.55897435897447</v>
      </c>
      <c r="M385" s="270">
        <f>+IF(H385=0,"",'Ark1'!W1199)</f>
        <v>100</v>
      </c>
      <c r="N385" s="270">
        <f>+IF(H385=0,"",'Ark1'!X1199)</f>
        <v>0</v>
      </c>
      <c r="O385" s="270">
        <f>+IF(H385=0,"",'Ark1'!AG1199)</f>
        <v>677.64102564102552</v>
      </c>
      <c r="P385" s="270">
        <f>+IF(H385=0,"",'Ark1'!AH1199)</f>
        <v>0</v>
      </c>
      <c r="Q385" s="270">
        <f>+IF(H385=0,"",'Ark1'!AI1199)</f>
        <v>28.205128205128201</v>
      </c>
      <c r="R385" s="270"/>
      <c r="S385" s="270"/>
      <c r="T385" s="270">
        <f>+IF(H385=0,"",'Ark1'!Y1199)</f>
        <v>34.555890944208905</v>
      </c>
      <c r="U385" s="269">
        <f>+IF(H385=0,"",'Ark1'!Z1199)</f>
        <v>0.79940806503178907</v>
      </c>
      <c r="V385" s="270">
        <f t="shared" si="84"/>
        <v>396.31451490843074</v>
      </c>
      <c r="W385" s="270">
        <f t="shared" si="85"/>
        <v>38.365567765567782</v>
      </c>
      <c r="X385" s="268">
        <f t="shared" si="86"/>
        <v>2.6</v>
      </c>
      <c r="Y385" s="364"/>
      <c r="Z385" s="27"/>
      <c r="AA385" s="27"/>
      <c r="AB385" s="27"/>
      <c r="AC385" s="26"/>
      <c r="AD385" s="27"/>
      <c r="AE385" s="27"/>
      <c r="AF385" s="85"/>
      <c r="AG385" s="85"/>
      <c r="AH385" s="85"/>
      <c r="AI385" s="27"/>
      <c r="AJ385" s="85"/>
      <c r="AK385" s="85"/>
    </row>
    <row r="386" spans="1:65" s="274" customFormat="1">
      <c r="A386" s="374"/>
      <c r="B386" s="364">
        <f>+'Ark1'!C1200</f>
        <v>2023</v>
      </c>
      <c r="C386" s="267">
        <f>+'Ark1'!M1200</f>
        <v>7</v>
      </c>
      <c r="D386" s="267" t="s">
        <v>99</v>
      </c>
      <c r="E386" s="267">
        <f>+'Ark1'!D1200</f>
        <v>7</v>
      </c>
      <c r="F386" s="267" t="s">
        <v>585</v>
      </c>
      <c r="G386" s="267">
        <f>+IF(H386=0,"",'Ark1'!Q1200)</f>
        <v>10</v>
      </c>
      <c r="H386" s="267">
        <f>+'Ark1'!R1200</f>
        <v>23</v>
      </c>
      <c r="I386" s="268">
        <f>+IF(H386=0,"",'Ark1'!AE1200)</f>
        <v>31.944444444444439</v>
      </c>
      <c r="J386" s="268">
        <f>+IF(H386=0,"",'Ark1'!AF1200)</f>
        <v>30.132113821138201</v>
      </c>
      <c r="K386" s="269">
        <f>+IF(H386=0,"",'Ark1'!S1200)</f>
        <v>4.7826086956521747</v>
      </c>
      <c r="L386" s="268">
        <f>+IF(H386=0,"",'Ark1'!U1200)</f>
        <v>252.66956521739127</v>
      </c>
      <c r="M386" s="270">
        <f>+IF(H386=0,"",'Ark1'!W1200)</f>
        <v>100</v>
      </c>
      <c r="N386" s="270">
        <f>+IF(H386=0,"",'Ark1'!X1200)</f>
        <v>4.3478260869565215</v>
      </c>
      <c r="O386" s="270">
        <f>+IF(H386=0,"",'Ark1'!AG1200)</f>
        <v>566.86956521739125</v>
      </c>
      <c r="P386" s="270">
        <f>+IF(H386=0,"",'Ark1'!AH1200)</f>
        <v>0</v>
      </c>
      <c r="Q386" s="270">
        <f>+IF(H386=0,"",'Ark1'!AI1200)</f>
        <v>26.086956521739129</v>
      </c>
      <c r="R386" s="270"/>
      <c r="S386" s="270"/>
      <c r="T386" s="270">
        <f>+IF(H386=0,"",'Ark1'!Y1200)</f>
        <v>46.19107230494371</v>
      </c>
      <c r="U386" s="269">
        <f>+IF(H386=0,"",'Ark1'!Z1200)</f>
        <v>1.5310275531877402</v>
      </c>
      <c r="V386" s="270">
        <f t="shared" si="84"/>
        <v>445.72787237306335</v>
      </c>
      <c r="W386" s="270">
        <f t="shared" si="85"/>
        <v>36.095652173913038</v>
      </c>
      <c r="X386" s="268">
        <f t="shared" si="86"/>
        <v>2.2999999999999998</v>
      </c>
      <c r="Y386" s="364"/>
      <c r="Z386" s="27"/>
      <c r="AA386" s="27"/>
      <c r="AB386" s="27"/>
      <c r="AC386" s="26"/>
      <c r="AD386" s="27"/>
      <c r="AE386" s="27"/>
      <c r="AF386" s="85"/>
      <c r="AG386" s="85"/>
      <c r="AH386" s="85"/>
      <c r="AI386" s="27"/>
      <c r="AJ386" s="85"/>
      <c r="AK386" s="85"/>
    </row>
    <row r="387" spans="1:65" s="274" customFormat="1">
      <c r="A387" s="374"/>
      <c r="B387" s="364">
        <f>+'Ark1'!C1201</f>
        <v>2023</v>
      </c>
      <c r="C387" s="267">
        <f>+'Ark1'!M1201</f>
        <v>7</v>
      </c>
      <c r="D387" s="267" t="s">
        <v>99</v>
      </c>
      <c r="E387" s="267">
        <f>+'Ark1'!D1201</f>
        <v>8</v>
      </c>
      <c r="F387" s="267" t="s">
        <v>586</v>
      </c>
      <c r="G387" s="267">
        <f>+IF(H387=0,"",'Ark1'!Q1201)</f>
        <v>16</v>
      </c>
      <c r="H387" s="267">
        <f>+'Ark1'!R1201</f>
        <v>37</v>
      </c>
      <c r="I387" s="268">
        <f>+IF(H387=0,"",'Ark1'!AE1201)</f>
        <v>23.566878980891719</v>
      </c>
      <c r="J387" s="268">
        <f>+IF(H387=0,"",'Ark1'!AF1201)</f>
        <v>25.160069848661244</v>
      </c>
      <c r="K387" s="269">
        <f>+IF(H387=0,"",'Ark1'!S1201)</f>
        <v>4.2972972972972974</v>
      </c>
      <c r="L387" s="268">
        <f>+IF(H387=0,"",'Ark1'!U1201)</f>
        <v>280.37837837837839</v>
      </c>
      <c r="M387" s="270">
        <f>+IF(H387=0,"",'Ark1'!W1201)</f>
        <v>100</v>
      </c>
      <c r="N387" s="270">
        <f>+IF(H387=0,"",'Ark1'!X1201)</f>
        <v>2.7027027027027031</v>
      </c>
      <c r="O387" s="270">
        <f>+IF(H387=0,"",'Ark1'!AG1201)</f>
        <v>683.77142857142883</v>
      </c>
      <c r="P387" s="270">
        <f>+IF(H387=0,"",'Ark1'!AH1201)</f>
        <v>0</v>
      </c>
      <c r="Q387" s="270">
        <f>+IF(H387=0,"",'Ark1'!AI1201)</f>
        <v>16.216216216216221</v>
      </c>
      <c r="R387" s="270"/>
      <c r="S387" s="270"/>
      <c r="T387" s="270">
        <f>+IF(H387=0,"",'Ark1'!Y1201)</f>
        <v>32.029902710445015</v>
      </c>
      <c r="U387" s="269">
        <f>+IF(H387=0,"",'Ark1'!Z1201)</f>
        <v>0.95478495852192835</v>
      </c>
      <c r="V387" s="270">
        <f t="shared" si="84"/>
        <v>410.04693478368881</v>
      </c>
      <c r="W387" s="270">
        <f t="shared" si="85"/>
        <v>40.054054054054056</v>
      </c>
      <c r="X387" s="268">
        <f t="shared" si="86"/>
        <v>2.3125</v>
      </c>
      <c r="Y387" s="364"/>
      <c r="Z387" s="27"/>
      <c r="AA387" s="27"/>
      <c r="AB387" s="27"/>
      <c r="AC387" s="26"/>
      <c r="AD387" s="27"/>
      <c r="AE387" s="27"/>
      <c r="AF387" s="85"/>
      <c r="AG387" s="85"/>
      <c r="AH387" s="85"/>
      <c r="AI387" s="27"/>
      <c r="AJ387" s="85"/>
      <c r="AK387" s="85"/>
    </row>
    <row r="388" spans="1:65" s="274" customFormat="1">
      <c r="A388" s="374"/>
      <c r="B388" s="364">
        <f>+'Ark1'!C1202</f>
        <v>2023</v>
      </c>
      <c r="C388" s="267">
        <f>+'Ark1'!M1202</f>
        <v>7</v>
      </c>
      <c r="D388" s="267" t="s">
        <v>99</v>
      </c>
      <c r="E388" s="267">
        <f>+'Ark1'!D1202</f>
        <v>9</v>
      </c>
      <c r="F388" s="267" t="s">
        <v>587</v>
      </c>
      <c r="G388" s="267">
        <f>+IF(H388=0,"",'Ark1'!Q1202)</f>
        <v>12</v>
      </c>
      <c r="H388" s="267">
        <f>+'Ark1'!R1202</f>
        <v>27</v>
      </c>
      <c r="I388" s="268">
        <f>+IF(H388=0,"",'Ark1'!AE1202)</f>
        <v>24.324324324324326</v>
      </c>
      <c r="J388" s="268">
        <f>+IF(H388=0,"",'Ark1'!AF1202)</f>
        <v>27.357275770886758</v>
      </c>
      <c r="K388" s="269">
        <f>+IF(H388=0,"",'Ark1'!S1202)</f>
        <v>4.2592592592592595</v>
      </c>
      <c r="L388" s="268">
        <f>+IF(H388=0,"",'Ark1'!U1202)</f>
        <v>279.33703703703713</v>
      </c>
      <c r="M388" s="270">
        <f>+IF(H388=0,"",'Ark1'!W1202)</f>
        <v>100</v>
      </c>
      <c r="N388" s="270">
        <f>+IF(H388=0,"",'Ark1'!X1202)</f>
        <v>0</v>
      </c>
      <c r="O388" s="270">
        <f>+IF(H388=0,"",'Ark1'!AG1202)</f>
        <v>664.66666666666652</v>
      </c>
      <c r="P388" s="270">
        <f>+IF(H388=0,"",'Ark1'!AH1202)</f>
        <v>0</v>
      </c>
      <c r="Q388" s="270">
        <f>+IF(H388=0,"",'Ark1'!AI1202)</f>
        <v>18.518518518518519</v>
      </c>
      <c r="R388" s="270"/>
      <c r="S388" s="270"/>
      <c r="T388" s="270">
        <f>+IF(H388=0,"",'Ark1'!Y1202)</f>
        <v>35.980222428935541</v>
      </c>
      <c r="U388" s="269">
        <f>+IF(H388=0,"",'Ark1'!Z1202)</f>
        <v>0.64363508136973013</v>
      </c>
      <c r="V388" s="270">
        <f t="shared" si="84"/>
        <v>420.26635461941407</v>
      </c>
      <c r="W388" s="270">
        <f t="shared" si="85"/>
        <v>39.905291005291019</v>
      </c>
      <c r="X388" s="268">
        <f t="shared" si="86"/>
        <v>2.25</v>
      </c>
      <c r="Y388" s="364"/>
      <c r="Z388" s="27"/>
      <c r="AA388" s="27"/>
      <c r="AB388" s="27"/>
      <c r="AC388" s="26"/>
      <c r="AD388" s="27"/>
      <c r="AE388" s="27"/>
      <c r="AF388" s="85"/>
      <c r="AG388" s="85"/>
      <c r="AH388" s="85"/>
      <c r="AI388" s="27"/>
      <c r="AJ388" s="85"/>
      <c r="AK388" s="85"/>
    </row>
    <row r="389" spans="1:65">
      <c r="A389" s="364"/>
      <c r="B389" s="364">
        <f>+'Ark1'!C1203</f>
        <v>2023</v>
      </c>
      <c r="C389" s="267">
        <f>+'Ark1'!M1203</f>
        <v>7</v>
      </c>
      <c r="D389" s="267" t="s">
        <v>99</v>
      </c>
      <c r="E389" s="267">
        <f>+'Ark1'!D1203</f>
        <v>10</v>
      </c>
      <c r="F389" s="267" t="s">
        <v>588</v>
      </c>
      <c r="G389" s="267">
        <f>+IF(H389=0,"",'Ark1'!Q1203)</f>
        <v>32</v>
      </c>
      <c r="H389" s="267">
        <f>+'Ark1'!R1203</f>
        <v>56</v>
      </c>
      <c r="I389" s="268">
        <f>+IF(H389=0,"",'Ark1'!AE1203)</f>
        <v>18.181818181818183</v>
      </c>
      <c r="J389" s="268">
        <f>+IF(H389=0,"",'Ark1'!AF1203)</f>
        <v>19.223527927739337</v>
      </c>
      <c r="K389" s="269">
        <f>+IF(H389=0,"",'Ark1'!S1203)</f>
        <v>4.3035714285714306</v>
      </c>
      <c r="L389" s="268">
        <f>+IF(H389=0,"",'Ark1'!U1203)</f>
        <v>255.80714285714296</v>
      </c>
      <c r="M389" s="270">
        <f>+IF(H389=0,"",'Ark1'!W1203)</f>
        <v>100</v>
      </c>
      <c r="N389" s="270">
        <f>+IF(H389=0,"",'Ark1'!X1203)</f>
        <v>3.5714285714285721</v>
      </c>
      <c r="O389" s="270">
        <f>+IF(H389=0,"",'Ark1'!AG1203)</f>
        <v>688.232142857143</v>
      </c>
      <c r="P389" s="270">
        <f>+IF(H389=0,"",'Ark1'!AH1203)</f>
        <v>0</v>
      </c>
      <c r="Q389" s="270">
        <f>+IF(H389=0,"",'Ark1'!AI1203)</f>
        <v>33.928571428571445</v>
      </c>
      <c r="R389" s="270"/>
      <c r="S389" s="270"/>
      <c r="T389" s="270">
        <f>+IF(H389=0,"",'Ark1'!Y1203)</f>
        <v>66.273221960152156</v>
      </c>
      <c r="U389" s="269">
        <f>+IF(H389=0,"",'Ark1'!Z1203)</f>
        <v>1.0508439271288914</v>
      </c>
      <c r="V389" s="270">
        <f t="shared" si="84"/>
        <v>371.68729405049174</v>
      </c>
      <c r="W389" s="270">
        <f t="shared" si="85"/>
        <v>36.543877551020422</v>
      </c>
      <c r="X389" s="268">
        <f t="shared" si="86"/>
        <v>1.75</v>
      </c>
      <c r="Y389" s="364"/>
      <c r="AB389" s="27"/>
      <c r="AC389" s="26"/>
    </row>
    <row r="390" spans="1:65">
      <c r="A390" s="364"/>
      <c r="B390" s="364">
        <f>+'Ark1'!C1204</f>
        <v>2023</v>
      </c>
      <c r="C390" s="267">
        <f>+'Ark1'!M1204</f>
        <v>7</v>
      </c>
      <c r="D390" s="267" t="s">
        <v>99</v>
      </c>
      <c r="E390" s="267">
        <f>+'Ark1'!D1204</f>
        <v>11</v>
      </c>
      <c r="F390" s="267" t="s">
        <v>589</v>
      </c>
      <c r="G390" s="267">
        <f>+IF(H390=0,"",'Ark1'!Q1204)</f>
        <v>23</v>
      </c>
      <c r="H390" s="267">
        <f>+'Ark1'!R1204</f>
        <v>58</v>
      </c>
      <c r="I390" s="268">
        <f>+IF(H390=0,"",'Ark1'!AE1204)</f>
        <v>23.966942148760328</v>
      </c>
      <c r="J390" s="268">
        <f>+IF(H390=0,"",'Ark1'!AF1204)</f>
        <v>27.155859619382049</v>
      </c>
      <c r="K390" s="269">
        <f>+IF(H390=0,"",'Ark1'!S1204)</f>
        <v>4.3103448275862064</v>
      </c>
      <c r="L390" s="268">
        <f>+IF(H390=0,"",'Ark1'!U1204)</f>
        <v>278.40000000000003</v>
      </c>
      <c r="M390" s="270">
        <f>+IF(H390=0,"",'Ark1'!W1204)</f>
        <v>100</v>
      </c>
      <c r="N390" s="270">
        <f>+IF(H390=0,"",'Ark1'!X1204)</f>
        <v>1.7241379310344827</v>
      </c>
      <c r="O390" s="270">
        <f>+IF(H390=0,"",'Ark1'!AG1204)</f>
        <v>716.13793103448302</v>
      </c>
      <c r="P390" s="270">
        <f>+IF(H390=0,"",'Ark1'!AH1204)</f>
        <v>0</v>
      </c>
      <c r="Q390" s="270">
        <f>+IF(H390=0,"",'Ark1'!AI1204)</f>
        <v>29.310344827586206</v>
      </c>
      <c r="R390" s="270"/>
      <c r="S390" s="270"/>
      <c r="T390" s="270">
        <f>+IF(H390=0,"",'Ark1'!Y1204)</f>
        <v>41.104706501223504</v>
      </c>
      <c r="U390" s="269">
        <f>+IF(H390=0,"",'Ark1'!Z1204)</f>
        <v>0.83473920254552747</v>
      </c>
      <c r="V390" s="270">
        <f t="shared" si="84"/>
        <v>388.75192604006156</v>
      </c>
      <c r="W390" s="270">
        <f t="shared" si="85"/>
        <v>39.771428571428579</v>
      </c>
      <c r="X390" s="268">
        <f t="shared" si="86"/>
        <v>2.5217391304347827</v>
      </c>
      <c r="Y390" s="364"/>
      <c r="AB390" s="27"/>
      <c r="AC390" s="26"/>
    </row>
    <row r="391" spans="1:65">
      <c r="A391" s="364"/>
      <c r="B391" s="364">
        <f>+'Ark1'!C1205</f>
        <v>2023</v>
      </c>
      <c r="C391" s="267">
        <f>+'Ark1'!M1205</f>
        <v>7</v>
      </c>
      <c r="D391" s="267" t="s">
        <v>99</v>
      </c>
      <c r="E391" s="267">
        <f>+'Ark1'!D1205</f>
        <v>12</v>
      </c>
      <c r="F391" s="267" t="s">
        <v>590</v>
      </c>
      <c r="G391" s="267">
        <f>+IF(H391=0,"",'Ark1'!Q1205)</f>
        <v>15</v>
      </c>
      <c r="H391" s="267">
        <f>+'Ark1'!R1205</f>
        <v>27</v>
      </c>
      <c r="I391" s="268">
        <f>+IF(H391=0,"",'Ark1'!AE1205)</f>
        <v>32.142857142857153</v>
      </c>
      <c r="J391" s="268">
        <f>+IF(H391=0,"",'Ark1'!AF1205)</f>
        <v>34.091047410382821</v>
      </c>
      <c r="K391" s="269">
        <f>+IF(H391=0,"",'Ark1'!S1205)</f>
        <v>4.0370370370370372</v>
      </c>
      <c r="L391" s="268">
        <f>+IF(H391=0,"",'Ark1'!U1205)</f>
        <v>248.95555555555555</v>
      </c>
      <c r="M391" s="270">
        <f>+IF(H391=0,"",'Ark1'!W1205)</f>
        <v>100</v>
      </c>
      <c r="N391" s="270">
        <f>+IF(H391=0,"",'Ark1'!X1205)</f>
        <v>3.7037037037037042</v>
      </c>
      <c r="O391" s="270">
        <f>+IF(H391=0,"",'Ark1'!AG1205)</f>
        <v>644.33333333333348</v>
      </c>
      <c r="P391" s="270">
        <f>+IF(H391=0,"",'Ark1'!AH1205)</f>
        <v>0</v>
      </c>
      <c r="Q391" s="270">
        <f>+IF(H391=0,"",'Ark1'!AI1205)</f>
        <v>14.814814814814817</v>
      </c>
      <c r="R391" s="270"/>
      <c r="S391" s="270"/>
      <c r="T391" s="270">
        <f>+IF(H391=0,"",'Ark1'!Y1205)</f>
        <v>57.955278629195313</v>
      </c>
      <c r="U391" s="269">
        <f>+IF(H391=0,"",'Ark1'!Z1205)</f>
        <v>0.88113905580520802</v>
      </c>
      <c r="V391" s="270">
        <f t="shared" si="84"/>
        <v>386.37696154509388</v>
      </c>
      <c r="W391" s="270">
        <f t="shared" si="85"/>
        <v>35.565079365079363</v>
      </c>
      <c r="X391" s="268">
        <f t="shared" si="86"/>
        <v>1.8</v>
      </c>
      <c r="Y391" s="364"/>
      <c r="AB391" s="27"/>
      <c r="AC391" s="26"/>
    </row>
    <row r="392" spans="1:65" ht="19.8">
      <c r="A392" s="364"/>
      <c r="B392" s="364"/>
      <c r="C392" s="364"/>
      <c r="D392" s="364"/>
      <c r="E392" s="364"/>
      <c r="F392" s="364"/>
      <c r="G392" s="364"/>
      <c r="H392" s="364"/>
      <c r="I392" s="365"/>
      <c r="J392" s="365"/>
      <c r="K392" s="364"/>
      <c r="L392" s="364"/>
      <c r="M392" s="366"/>
      <c r="N392" s="366"/>
      <c r="O392" s="364"/>
      <c r="P392" s="366"/>
      <c r="Q392" s="366"/>
      <c r="R392" s="366"/>
      <c r="S392" s="366"/>
      <c r="T392" s="366"/>
      <c r="U392" s="364"/>
      <c r="V392" s="364"/>
      <c r="W392" s="366"/>
      <c r="X392" s="365"/>
      <c r="Y392" s="364"/>
      <c r="Z392" s="250"/>
      <c r="AB392" s="27"/>
      <c r="AC392" s="26"/>
      <c r="AD392" s="251"/>
      <c r="AE392" s="85"/>
      <c r="AI392" s="85"/>
      <c r="BA392" s="263" t="e">
        <f>1+#REF!</f>
        <v>#REF!</v>
      </c>
      <c r="BB392" s="26">
        <v>248.30514184397128</v>
      </c>
      <c r="BC392" s="85">
        <f t="shared" ref="BC392:BM392" si="87">+BB392</f>
        <v>248.30514184397128</v>
      </c>
      <c r="BD392" s="85">
        <f t="shared" si="87"/>
        <v>248.30514184397128</v>
      </c>
      <c r="BE392" s="85">
        <f t="shared" si="87"/>
        <v>248.30514184397128</v>
      </c>
      <c r="BF392" s="85">
        <f t="shared" si="87"/>
        <v>248.30514184397128</v>
      </c>
      <c r="BG392" s="85">
        <f t="shared" si="87"/>
        <v>248.30514184397128</v>
      </c>
      <c r="BH392" s="85">
        <f t="shared" si="87"/>
        <v>248.30514184397128</v>
      </c>
      <c r="BI392" s="85">
        <f t="shared" si="87"/>
        <v>248.30514184397128</v>
      </c>
      <c r="BJ392" s="85">
        <f t="shared" si="87"/>
        <v>248.30514184397128</v>
      </c>
      <c r="BK392" s="85">
        <f t="shared" si="87"/>
        <v>248.30514184397128</v>
      </c>
      <c r="BL392" s="85">
        <f t="shared" si="87"/>
        <v>248.30514184397128</v>
      </c>
      <c r="BM392" s="85">
        <f t="shared" si="87"/>
        <v>248.30514184397128</v>
      </c>
    </row>
    <row r="393" spans="1:65" ht="19.8">
      <c r="A393" s="364"/>
      <c r="B393" s="364"/>
      <c r="C393" s="364"/>
      <c r="D393" s="364"/>
      <c r="E393" s="364"/>
      <c r="F393" s="364"/>
      <c r="G393" s="364"/>
      <c r="H393" s="364"/>
      <c r="I393" s="365"/>
      <c r="J393" s="365"/>
      <c r="K393" s="364"/>
      <c r="L393" s="364"/>
      <c r="M393" s="366"/>
      <c r="N393" s="366"/>
      <c r="O393" s="364"/>
      <c r="P393" s="366"/>
      <c r="Q393" s="366"/>
      <c r="R393" s="366"/>
      <c r="S393" s="366"/>
      <c r="T393" s="366"/>
      <c r="U393" s="364"/>
      <c r="V393" s="364"/>
      <c r="W393" s="366"/>
      <c r="X393" s="365"/>
      <c r="Y393" s="364"/>
      <c r="Z393" s="250"/>
      <c r="AB393" s="27"/>
      <c r="AC393" s="26"/>
      <c r="AD393" s="251"/>
      <c r="AE393" s="85"/>
      <c r="AI393" s="85"/>
      <c r="BA393" s="263"/>
      <c r="BB393" s="26"/>
    </row>
    <row r="394" spans="1:65" ht="22.8">
      <c r="A394" s="367" t="s">
        <v>626</v>
      </c>
      <c r="B394" s="364"/>
      <c r="C394" s="364"/>
      <c r="D394" s="368" t="str">
        <f>+D399</f>
        <v>3</v>
      </c>
      <c r="E394" s="364"/>
      <c r="F394" s="364"/>
      <c r="G394" s="364"/>
      <c r="H394" s="273">
        <f>SUM(H399:H410)</f>
        <v>353</v>
      </c>
      <c r="I394" s="365"/>
      <c r="J394" s="365"/>
      <c r="K394" s="364"/>
      <c r="L394" s="273">
        <f>+Fettgruppe!N33</f>
        <v>265.99036827195471</v>
      </c>
      <c r="M394" s="366"/>
      <c r="N394" s="366"/>
      <c r="O394" s="364"/>
      <c r="P394" s="366"/>
      <c r="Q394" s="366"/>
      <c r="R394" s="366"/>
      <c r="S394" s="366"/>
      <c r="T394" s="366"/>
      <c r="U394" s="364"/>
      <c r="V394" s="273">
        <f>+Fettgruppe!X33</f>
        <v>392.88742612208546</v>
      </c>
      <c r="W394" s="369" t="s">
        <v>624</v>
      </c>
      <c r="X394" s="370"/>
      <c r="Y394" s="364"/>
      <c r="Z394" s="250"/>
      <c r="AB394" s="27"/>
      <c r="AC394" s="26"/>
      <c r="AD394" s="251"/>
      <c r="AE394" s="85"/>
      <c r="AI394" s="85"/>
      <c r="BA394" s="263" t="e">
        <f>1+BA392</f>
        <v>#REF!</v>
      </c>
      <c r="BB394" s="26">
        <v>268.9193823216188</v>
      </c>
      <c r="BC394" s="85">
        <f t="shared" ref="BC394:BM394" si="88">+BB394</f>
        <v>268.9193823216188</v>
      </c>
      <c r="BD394" s="85">
        <f t="shared" si="88"/>
        <v>268.9193823216188</v>
      </c>
      <c r="BE394" s="85">
        <f t="shared" si="88"/>
        <v>268.9193823216188</v>
      </c>
      <c r="BF394" s="85">
        <f t="shared" si="88"/>
        <v>268.9193823216188</v>
      </c>
      <c r="BG394" s="85">
        <f t="shared" si="88"/>
        <v>268.9193823216188</v>
      </c>
      <c r="BH394" s="85">
        <f t="shared" si="88"/>
        <v>268.9193823216188</v>
      </c>
      <c r="BI394" s="85">
        <f t="shared" si="88"/>
        <v>268.9193823216188</v>
      </c>
      <c r="BJ394" s="85">
        <f t="shared" si="88"/>
        <v>268.9193823216188</v>
      </c>
      <c r="BK394" s="85">
        <f t="shared" si="88"/>
        <v>268.9193823216188</v>
      </c>
      <c r="BL394" s="85">
        <f t="shared" si="88"/>
        <v>268.9193823216188</v>
      </c>
      <c r="BM394" s="85">
        <f t="shared" si="88"/>
        <v>268.9193823216188</v>
      </c>
    </row>
    <row r="395" spans="1:65" ht="16.5" customHeight="1">
      <c r="A395" s="364"/>
      <c r="B395" s="364"/>
      <c r="C395" s="364"/>
      <c r="D395" s="368"/>
      <c r="E395" s="364"/>
      <c r="F395" s="364"/>
      <c r="G395" s="364"/>
      <c r="H395" s="364"/>
      <c r="I395" s="364"/>
      <c r="J395" s="364"/>
      <c r="K395" s="364"/>
      <c r="L395" s="364"/>
      <c r="M395" s="366"/>
      <c r="N395" s="366"/>
      <c r="O395" s="364"/>
      <c r="P395" s="366"/>
      <c r="Q395" s="366"/>
      <c r="R395" s="366"/>
      <c r="S395" s="366"/>
      <c r="T395" s="366"/>
      <c r="U395" s="364"/>
      <c r="V395" s="364"/>
      <c r="W395" s="366"/>
      <c r="X395" s="370" t="s">
        <v>4</v>
      </c>
      <c r="Y395" s="364"/>
      <c r="Z395" s="250"/>
      <c r="AB395" s="27"/>
      <c r="AC395" s="26"/>
      <c r="AD395" s="251"/>
      <c r="AE395" s="85"/>
      <c r="AI395" s="85"/>
      <c r="BA395" s="263"/>
      <c r="BB395" s="26"/>
    </row>
    <row r="396" spans="1:65" ht="19.8">
      <c r="A396" s="364"/>
      <c r="B396" s="364"/>
      <c r="C396" s="364"/>
      <c r="D396" s="364"/>
      <c r="E396" s="364"/>
      <c r="F396" s="364"/>
      <c r="G396" s="367" t="s">
        <v>4</v>
      </c>
      <c r="H396" s="364"/>
      <c r="I396" s="365"/>
      <c r="J396" s="365"/>
      <c r="K396" s="367" t="s">
        <v>24</v>
      </c>
      <c r="L396" s="365"/>
      <c r="M396" s="366" t="s">
        <v>404</v>
      </c>
      <c r="N396" s="366" t="s">
        <v>404</v>
      </c>
      <c r="O396" s="369" t="s">
        <v>527</v>
      </c>
      <c r="P396" s="366" t="s">
        <v>404</v>
      </c>
      <c r="Q396" s="366" t="s">
        <v>404</v>
      </c>
      <c r="R396" s="366"/>
      <c r="S396" s="366"/>
      <c r="T396" s="369" t="s">
        <v>424</v>
      </c>
      <c r="U396" s="364"/>
      <c r="V396" s="367" t="s">
        <v>479</v>
      </c>
      <c r="W396" s="369" t="s">
        <v>78</v>
      </c>
      <c r="X396" s="370" t="s">
        <v>10</v>
      </c>
      <c r="Y396" s="364"/>
      <c r="Z396" s="250"/>
      <c r="AB396" s="27"/>
      <c r="AC396" s="26"/>
      <c r="AD396" s="251"/>
      <c r="AE396" s="85"/>
      <c r="AI396" s="85"/>
      <c r="BA396" s="263" t="e">
        <f>1+BA394</f>
        <v>#REF!</v>
      </c>
      <c r="BB396" s="26">
        <v>292.46921194322113</v>
      </c>
      <c r="BC396" s="85">
        <f t="shared" ref="BC396:BM398" si="89">+BB396</f>
        <v>292.46921194322113</v>
      </c>
      <c r="BD396" s="85">
        <f t="shared" si="89"/>
        <v>292.46921194322113</v>
      </c>
      <c r="BE396" s="85">
        <f t="shared" si="89"/>
        <v>292.46921194322113</v>
      </c>
      <c r="BF396" s="85">
        <f t="shared" si="89"/>
        <v>292.46921194322113</v>
      </c>
      <c r="BG396" s="85">
        <f t="shared" si="89"/>
        <v>292.46921194322113</v>
      </c>
      <c r="BH396" s="85">
        <f t="shared" si="89"/>
        <v>292.46921194322113</v>
      </c>
      <c r="BI396" s="85">
        <f t="shared" si="89"/>
        <v>292.46921194322113</v>
      </c>
      <c r="BJ396" s="85">
        <f t="shared" si="89"/>
        <v>292.46921194322113</v>
      </c>
      <c r="BK396" s="85">
        <f t="shared" si="89"/>
        <v>292.46921194322113</v>
      </c>
      <c r="BL396" s="85">
        <f t="shared" si="89"/>
        <v>292.46921194322113</v>
      </c>
      <c r="BM396" s="85">
        <f t="shared" si="89"/>
        <v>292.46921194322113</v>
      </c>
    </row>
    <row r="397" spans="1:65" ht="19.8">
      <c r="A397" s="364"/>
      <c r="B397" s="364"/>
      <c r="C397" s="364"/>
      <c r="D397" s="364"/>
      <c r="E397" s="367"/>
      <c r="F397" s="367"/>
      <c r="G397" s="367" t="s">
        <v>477</v>
      </c>
      <c r="H397" s="367" t="s">
        <v>4</v>
      </c>
      <c r="I397" s="370" t="s">
        <v>4</v>
      </c>
      <c r="J397" s="370" t="s">
        <v>1</v>
      </c>
      <c r="K397" s="367" t="s">
        <v>535</v>
      </c>
      <c r="L397" s="370" t="s">
        <v>24</v>
      </c>
      <c r="M397" s="369" t="s">
        <v>569</v>
      </c>
      <c r="N397" s="369" t="s">
        <v>489</v>
      </c>
      <c r="O397" s="369" t="s">
        <v>548</v>
      </c>
      <c r="P397" s="369" t="s">
        <v>491</v>
      </c>
      <c r="Q397" s="369" t="s">
        <v>556</v>
      </c>
      <c r="R397" s="369"/>
      <c r="S397" s="369"/>
      <c r="T397" s="369"/>
      <c r="U397" s="367" t="s">
        <v>415</v>
      </c>
      <c r="V397" s="367" t="s">
        <v>487</v>
      </c>
      <c r="W397" s="369" t="s">
        <v>425</v>
      </c>
      <c r="X397" s="370" t="s">
        <v>71</v>
      </c>
      <c r="Y397" s="364"/>
      <c r="Z397" s="250"/>
      <c r="AB397" s="27"/>
      <c r="AC397" s="26"/>
      <c r="AD397" s="251"/>
      <c r="AE397" s="85"/>
      <c r="AI397" s="85"/>
      <c r="BA397" s="263" t="e">
        <f>1+BA396</f>
        <v>#REF!</v>
      </c>
      <c r="BB397" s="26">
        <v>314.89908376963371</v>
      </c>
      <c r="BC397" s="85">
        <f t="shared" si="89"/>
        <v>314.89908376963371</v>
      </c>
      <c r="BD397" s="85">
        <f t="shared" si="89"/>
        <v>314.89908376963371</v>
      </c>
      <c r="BE397" s="85">
        <f t="shared" si="89"/>
        <v>314.89908376963371</v>
      </c>
      <c r="BF397" s="85">
        <f t="shared" si="89"/>
        <v>314.89908376963371</v>
      </c>
      <c r="BG397" s="85">
        <f t="shared" si="89"/>
        <v>314.89908376963371</v>
      </c>
      <c r="BH397" s="85">
        <f t="shared" si="89"/>
        <v>314.89908376963371</v>
      </c>
      <c r="BI397" s="85">
        <f t="shared" si="89"/>
        <v>314.89908376963371</v>
      </c>
      <c r="BJ397" s="85">
        <f t="shared" si="89"/>
        <v>314.89908376963371</v>
      </c>
      <c r="BK397" s="85">
        <f t="shared" si="89"/>
        <v>314.89908376963371</v>
      </c>
      <c r="BL397" s="85">
        <f t="shared" si="89"/>
        <v>314.89908376963371</v>
      </c>
      <c r="BM397" s="85">
        <f t="shared" si="89"/>
        <v>314.89908376963371</v>
      </c>
    </row>
    <row r="398" spans="1:65" ht="19.8">
      <c r="A398" s="364"/>
      <c r="B398" s="364"/>
      <c r="C398" s="367" t="s">
        <v>0</v>
      </c>
      <c r="D398" s="367"/>
      <c r="E398" s="367" t="s">
        <v>87</v>
      </c>
      <c r="F398" s="367"/>
      <c r="G398" s="371" t="s">
        <v>478</v>
      </c>
      <c r="H398" s="371" t="s">
        <v>10</v>
      </c>
      <c r="I398" s="372" t="s">
        <v>404</v>
      </c>
      <c r="J398" s="372" t="s">
        <v>404</v>
      </c>
      <c r="K398" s="371" t="s">
        <v>536</v>
      </c>
      <c r="L398" s="372" t="s">
        <v>45</v>
      </c>
      <c r="M398" s="373" t="s">
        <v>546</v>
      </c>
      <c r="N398" s="373" t="s">
        <v>441</v>
      </c>
      <c r="O398" s="373" t="s">
        <v>485</v>
      </c>
      <c r="P398" s="373" t="s">
        <v>472</v>
      </c>
      <c r="Q398" s="373" t="s">
        <v>525</v>
      </c>
      <c r="R398" s="373"/>
      <c r="S398" s="373"/>
      <c r="T398" s="373" t="s">
        <v>1</v>
      </c>
      <c r="U398" s="371" t="s">
        <v>416</v>
      </c>
      <c r="V398" s="371" t="s">
        <v>488</v>
      </c>
      <c r="W398" s="373" t="s">
        <v>426</v>
      </c>
      <c r="X398" s="372" t="s">
        <v>551</v>
      </c>
      <c r="Y398" s="364"/>
      <c r="Z398" s="250"/>
      <c r="AB398" s="27"/>
      <c r="AC398" s="26"/>
      <c r="AD398" s="251"/>
      <c r="AE398" s="85"/>
      <c r="AI398" s="85"/>
      <c r="BA398" s="263" t="e">
        <f>1+BA397</f>
        <v>#REF!</v>
      </c>
      <c r="BB398" s="26">
        <v>325.0188034188032</v>
      </c>
      <c r="BC398" s="85">
        <f t="shared" si="89"/>
        <v>325.0188034188032</v>
      </c>
      <c r="BD398" s="85">
        <f t="shared" si="89"/>
        <v>325.0188034188032</v>
      </c>
      <c r="BE398" s="85">
        <f t="shared" si="89"/>
        <v>325.0188034188032</v>
      </c>
      <c r="BF398" s="85">
        <f t="shared" si="89"/>
        <v>325.0188034188032</v>
      </c>
      <c r="BG398" s="85">
        <f t="shared" si="89"/>
        <v>325.0188034188032</v>
      </c>
      <c r="BH398" s="85">
        <f t="shared" si="89"/>
        <v>325.0188034188032</v>
      </c>
      <c r="BI398" s="85">
        <f t="shared" si="89"/>
        <v>325.0188034188032</v>
      </c>
      <c r="BJ398" s="85">
        <f t="shared" si="89"/>
        <v>325.0188034188032</v>
      </c>
      <c r="BK398" s="85">
        <f t="shared" si="89"/>
        <v>325.0188034188032</v>
      </c>
      <c r="BL398" s="85">
        <f t="shared" si="89"/>
        <v>325.0188034188032</v>
      </c>
      <c r="BM398" s="85">
        <f t="shared" si="89"/>
        <v>325.0188034188032</v>
      </c>
    </row>
    <row r="399" spans="1:65">
      <c r="A399" s="364"/>
      <c r="B399" s="364">
        <f>+'Ark1'!C1206</f>
        <v>2023</v>
      </c>
      <c r="C399" s="267">
        <f>+'Ark1'!M1206</f>
        <v>8</v>
      </c>
      <c r="D399" s="363" t="s">
        <v>100</v>
      </c>
      <c r="E399" s="267">
        <f>+'Ark1'!D1206</f>
        <v>1</v>
      </c>
      <c r="F399" s="267" t="s">
        <v>580</v>
      </c>
      <c r="G399" s="267">
        <f>+IF(H399=0,"",'Ark1'!Q1206)</f>
        <v>16</v>
      </c>
      <c r="H399" s="267">
        <f>+'Ark1'!R1206</f>
        <v>22</v>
      </c>
      <c r="I399" s="268">
        <f>+IF(H399=0,"",'Ark1'!AE1206)</f>
        <v>18.333333333333329</v>
      </c>
      <c r="J399" s="268">
        <f>+IF(H399=0,"",'Ark1'!AF1206)</f>
        <v>19.071298126942903</v>
      </c>
      <c r="K399" s="269">
        <f>+IF(H399=0,"",'Ark1'!S1206)</f>
        <v>4.2272727272727284</v>
      </c>
      <c r="L399" s="268">
        <f>+IF(H399=0,"",'Ark1'!U1206)</f>
        <v>275.79090909090911</v>
      </c>
      <c r="M399" s="270">
        <f>+IF(H399=0,"",'Ark1'!W1206)</f>
        <v>100</v>
      </c>
      <c r="N399" s="270">
        <f>+IF(H399=0,"",'Ark1'!X1206)</f>
        <v>9.0909090909090917</v>
      </c>
      <c r="O399" s="270">
        <f>+IF(H399=0,"",'Ark1'!AG1206)</f>
        <v>817.80952380952351</v>
      </c>
      <c r="P399" s="270">
        <f>+IF(H399=0,"",'Ark1'!AH1206)</f>
        <v>0</v>
      </c>
      <c r="Q399" s="270">
        <f>+IF(H399=0,"",'Ark1'!AI1206)</f>
        <v>18.181818181818183</v>
      </c>
      <c r="R399" s="270"/>
      <c r="S399" s="270"/>
      <c r="T399" s="270">
        <f>+IF(H399=0,"",'Ark1'!Y1206)</f>
        <v>55.142047222612419</v>
      </c>
      <c r="U399" s="269">
        <f>+IF(H399=0,"",'Ark1'!Z1206)</f>
        <v>1.1254016730127223</v>
      </c>
      <c r="V399" s="270">
        <f t="shared" ref="V399:V410" si="90">+IF(H399=0,"",1000*L399/O399)</f>
        <v>337.23122690748187</v>
      </c>
      <c r="W399" s="270">
        <f t="shared" ref="W399:W410" si="91">+IF(H399=0,"",L399/C399)</f>
        <v>34.473863636363639</v>
      </c>
      <c r="X399" s="268">
        <f t="shared" ref="X399:X410" si="92">+IF(H399=0,"",H399/G399)</f>
        <v>1.375</v>
      </c>
      <c r="Y399" s="364"/>
      <c r="AB399" s="27"/>
      <c r="AC399" s="26"/>
    </row>
    <row r="400" spans="1:65">
      <c r="A400" s="364"/>
      <c r="B400" s="364">
        <f>+'Ark1'!C1207</f>
        <v>2023</v>
      </c>
      <c r="C400" s="267">
        <f>+'Ark1'!M1207</f>
        <v>8</v>
      </c>
      <c r="D400" s="363" t="s">
        <v>100</v>
      </c>
      <c r="E400" s="267">
        <f>+'Ark1'!D1207</f>
        <v>2</v>
      </c>
      <c r="F400" s="267" t="s">
        <v>581</v>
      </c>
      <c r="G400" s="267">
        <f>+IF(H400=0,"",'Ark1'!Q1207)</f>
        <v>11</v>
      </c>
      <c r="H400" s="267">
        <f>+'Ark1'!R1207</f>
        <v>16</v>
      </c>
      <c r="I400" s="268">
        <f>+IF(H400=0,"",'Ark1'!AE1207)</f>
        <v>34.042553191489368</v>
      </c>
      <c r="J400" s="268">
        <f>+IF(H400=0,"",'Ark1'!AF1207)</f>
        <v>32.595717583379773</v>
      </c>
      <c r="K400" s="269">
        <f>+IF(H400=0,"",'Ark1'!S1207)</f>
        <v>4.25</v>
      </c>
      <c r="L400" s="268">
        <f>+IF(H400=0,"",'Ark1'!U1207)</f>
        <v>230.34375</v>
      </c>
      <c r="M400" s="270">
        <f>+IF(H400=0,"",'Ark1'!W1207)</f>
        <v>100</v>
      </c>
      <c r="N400" s="270">
        <f>+IF(H400=0,"",'Ark1'!X1207)</f>
        <v>6.25</v>
      </c>
      <c r="O400" s="270">
        <f>+IF(H400=0,"",'Ark1'!AG1207)</f>
        <v>724.4375</v>
      </c>
      <c r="P400" s="270">
        <f>+IF(H400=0,"",'Ark1'!AH1207)</f>
        <v>0</v>
      </c>
      <c r="Q400" s="270">
        <f>+IF(H400=0,"",'Ark1'!AI1207)</f>
        <v>31.25</v>
      </c>
      <c r="R400" s="270"/>
      <c r="S400" s="270"/>
      <c r="T400" s="270">
        <f>+IF(H400=0,"",'Ark1'!Y1207)</f>
        <v>60.333966063383379</v>
      </c>
      <c r="U400" s="269">
        <f>+IF(H400=0,"",'Ark1'!Z1207)</f>
        <v>1.0307764064044151</v>
      </c>
      <c r="V400" s="270">
        <f t="shared" si="90"/>
        <v>317.96221206108186</v>
      </c>
      <c r="W400" s="270">
        <f t="shared" si="91"/>
        <v>28.79296875</v>
      </c>
      <c r="X400" s="268">
        <f t="shared" si="92"/>
        <v>1.4545454545454546</v>
      </c>
      <c r="Y400" s="364"/>
      <c r="AB400" s="27"/>
      <c r="AC400" s="26"/>
    </row>
    <row r="401" spans="1:65">
      <c r="A401" s="364"/>
      <c r="B401" s="364">
        <f>+'Ark1'!C1208</f>
        <v>2023</v>
      </c>
      <c r="C401" s="267">
        <f>+'Ark1'!M1208</f>
        <v>8</v>
      </c>
      <c r="D401" s="363" t="s">
        <v>100</v>
      </c>
      <c r="E401" s="267">
        <f>+'Ark1'!D1208</f>
        <v>3</v>
      </c>
      <c r="F401" s="267" t="s">
        <v>582</v>
      </c>
      <c r="G401" s="267">
        <f>+IF(H401=0,"",'Ark1'!Q1208)</f>
        <v>17</v>
      </c>
      <c r="H401" s="267">
        <f>+'Ark1'!R1208</f>
        <v>34</v>
      </c>
      <c r="I401" s="268">
        <f>+IF(H401=0,"",'Ark1'!AE1208)</f>
        <v>23.943661971830984</v>
      </c>
      <c r="J401" s="268">
        <f>+IF(H401=0,"",'Ark1'!AF1208)</f>
        <v>24.943824221691248</v>
      </c>
      <c r="K401" s="269">
        <f>+IF(H401=0,"",'Ark1'!S1208)</f>
        <v>4.7647058823529411</v>
      </c>
      <c r="L401" s="268">
        <f>+IF(H401=0,"",'Ark1'!U1208)</f>
        <v>247.48235294117632</v>
      </c>
      <c r="M401" s="270">
        <f>+IF(H401=0,"",'Ark1'!W1208)</f>
        <v>100</v>
      </c>
      <c r="N401" s="270">
        <f>+IF(H401=0,"",'Ark1'!X1208)</f>
        <v>2.9411764705882355</v>
      </c>
      <c r="O401" s="270">
        <f>+IF(H401=0,"",'Ark1'!AG1208)</f>
        <v>635.55882352941182</v>
      </c>
      <c r="P401" s="270">
        <f>+IF(H401=0,"",'Ark1'!AH1208)</f>
        <v>0</v>
      </c>
      <c r="Q401" s="270">
        <f>+IF(H401=0,"",'Ark1'!AI1208)</f>
        <v>41.176470588235304</v>
      </c>
      <c r="R401" s="270"/>
      <c r="S401" s="270"/>
      <c r="T401" s="270">
        <f>+IF(H401=0,"",'Ark1'!Y1208)</f>
        <v>60.739058422016576</v>
      </c>
      <c r="U401" s="269">
        <f>+IF(H401=0,"",'Ark1'!Z1208)</f>
        <v>1.0588235294117647</v>
      </c>
      <c r="V401" s="270">
        <f t="shared" si="90"/>
        <v>389.39330834374539</v>
      </c>
      <c r="W401" s="270">
        <f t="shared" si="91"/>
        <v>30.93529411764704</v>
      </c>
      <c r="X401" s="268">
        <f t="shared" si="92"/>
        <v>2</v>
      </c>
      <c r="Y401" s="364"/>
      <c r="AB401" s="27"/>
      <c r="AC401" s="26"/>
    </row>
    <row r="402" spans="1:65">
      <c r="A402" s="364"/>
      <c r="B402" s="364">
        <f>+'Ark1'!C1209</f>
        <v>2023</v>
      </c>
      <c r="C402" s="267">
        <f>+'Ark1'!M1209</f>
        <v>8</v>
      </c>
      <c r="D402" s="363" t="s">
        <v>100</v>
      </c>
      <c r="E402" s="267">
        <f>+'Ark1'!D1209</f>
        <v>4</v>
      </c>
      <c r="F402" s="267" t="s">
        <v>583</v>
      </c>
      <c r="G402" s="267">
        <f>+IF(H402=0,"",'Ark1'!Q1209)</f>
        <v>14</v>
      </c>
      <c r="H402" s="267">
        <f>+'Ark1'!R1209</f>
        <v>18</v>
      </c>
      <c r="I402" s="268">
        <f>+IF(H402=0,"",'Ark1'!AE1209)</f>
        <v>20</v>
      </c>
      <c r="J402" s="268">
        <f>+IF(H402=0,"",'Ark1'!AF1209)</f>
        <v>21.501808876731676</v>
      </c>
      <c r="K402" s="269">
        <f>+IF(H402=0,"",'Ark1'!S1209)</f>
        <v>4.7222222222222223</v>
      </c>
      <c r="L402" s="268">
        <f>+IF(H402=0,"",'Ark1'!U1209)</f>
        <v>270.75555555555559</v>
      </c>
      <c r="M402" s="270">
        <f>+IF(H402=0,"",'Ark1'!W1209)</f>
        <v>100</v>
      </c>
      <c r="N402" s="270">
        <f>+IF(H402=0,"",'Ark1'!X1209)</f>
        <v>27.777777777777779</v>
      </c>
      <c r="O402" s="270">
        <f>+IF(H402=0,"",'Ark1'!AG1209)</f>
        <v>755.33333333333348</v>
      </c>
      <c r="P402" s="270">
        <f>+IF(H402=0,"",'Ark1'!AH1209)</f>
        <v>0</v>
      </c>
      <c r="Q402" s="270">
        <f>+IF(H402=0,"",'Ark1'!AI1209)</f>
        <v>38.888888888888886</v>
      </c>
      <c r="R402" s="270"/>
      <c r="S402" s="270"/>
      <c r="T402" s="270">
        <f>+IF(H402=0,"",'Ark1'!Y1209)</f>
        <v>77.89881059013679</v>
      </c>
      <c r="U402" s="269">
        <f>+IF(H402=0,"",'Ark1'!Z1209)</f>
        <v>0.86958199124991742</v>
      </c>
      <c r="V402" s="270">
        <f t="shared" si="90"/>
        <v>358.45837010885549</v>
      </c>
      <c r="W402" s="270">
        <f t="shared" si="91"/>
        <v>33.844444444444449</v>
      </c>
      <c r="X402" s="268">
        <f t="shared" si="92"/>
        <v>1.2857142857142858</v>
      </c>
      <c r="Y402" s="364"/>
      <c r="AB402" s="27"/>
      <c r="AC402" s="26"/>
    </row>
    <row r="403" spans="1:65">
      <c r="A403" s="364"/>
      <c r="B403" s="364">
        <f>+'Ark1'!C1210</f>
        <v>2023</v>
      </c>
      <c r="C403" s="267">
        <f>+'Ark1'!M1210</f>
        <v>8</v>
      </c>
      <c r="D403" s="363" t="s">
        <v>100</v>
      </c>
      <c r="E403" s="267">
        <f>+'Ark1'!D1210</f>
        <v>5</v>
      </c>
      <c r="F403" s="267" t="s">
        <v>444</v>
      </c>
      <c r="G403" s="267">
        <f>+IF(H403=0,"",'Ark1'!Q1210)</f>
        <v>26</v>
      </c>
      <c r="H403" s="267">
        <f>+'Ark1'!R1210</f>
        <v>55</v>
      </c>
      <c r="I403" s="268">
        <f>+IF(H403=0,"",'Ark1'!AE1210)</f>
        <v>26.442307692307697</v>
      </c>
      <c r="J403" s="268">
        <f>+IF(H403=0,"",'Ark1'!AF1210)</f>
        <v>27.06533737494086</v>
      </c>
      <c r="K403" s="269">
        <f>+IF(H403=0,"",'Ark1'!S1210)</f>
        <v>4.836363636363636</v>
      </c>
      <c r="L403" s="268">
        <f>+IF(H403=0,"",'Ark1'!U1210)</f>
        <v>280.85454545454542</v>
      </c>
      <c r="M403" s="270">
        <f>+IF(H403=0,"",'Ark1'!W1210)</f>
        <v>100</v>
      </c>
      <c r="N403" s="270">
        <f>+IF(H403=0,"",'Ark1'!X1210)</f>
        <v>10.909090909090908</v>
      </c>
      <c r="O403" s="270">
        <f>+IF(H403=0,"",'Ark1'!AG1210)</f>
        <v>653.0181818181818</v>
      </c>
      <c r="P403" s="270">
        <f>+IF(H403=0,"",'Ark1'!AH1210)</f>
        <v>0</v>
      </c>
      <c r="Q403" s="270">
        <f>+IF(H403=0,"",'Ark1'!AI1210)</f>
        <v>29.090909090909086</v>
      </c>
      <c r="R403" s="270"/>
      <c r="S403" s="270"/>
      <c r="T403" s="270">
        <f>+IF(H403=0,"",'Ark1'!Y1210)</f>
        <v>52.94273688080149</v>
      </c>
      <c r="U403" s="269">
        <f>+IF(H403=0,"",'Ark1'!Z1210)</f>
        <v>0.86893113784353104</v>
      </c>
      <c r="V403" s="270">
        <f t="shared" si="90"/>
        <v>430.08686936184426</v>
      </c>
      <c r="W403" s="270">
        <f t="shared" si="91"/>
        <v>35.106818181818177</v>
      </c>
      <c r="X403" s="268">
        <f t="shared" si="92"/>
        <v>2.1153846153846154</v>
      </c>
      <c r="Y403" s="364"/>
      <c r="AB403" s="27"/>
      <c r="AC403" s="26"/>
    </row>
    <row r="404" spans="1:65">
      <c r="A404" s="364"/>
      <c r="B404" s="364">
        <f>+'Ark1'!C1211</f>
        <v>2023</v>
      </c>
      <c r="C404" s="267">
        <f>+'Ark1'!M1211</f>
        <v>8</v>
      </c>
      <c r="D404" s="363" t="s">
        <v>100</v>
      </c>
      <c r="E404" s="267">
        <f>+'Ark1'!D1211</f>
        <v>6</v>
      </c>
      <c r="F404" s="267" t="s">
        <v>584</v>
      </c>
      <c r="G404" s="267">
        <f>+IF(H404=0,"",'Ark1'!Q1211)</f>
        <v>14</v>
      </c>
      <c r="H404" s="267">
        <f>+'Ark1'!R1211</f>
        <v>34</v>
      </c>
      <c r="I404" s="268">
        <f>+IF(H404=0,"",'Ark1'!AE1211)</f>
        <v>25.373134328358208</v>
      </c>
      <c r="J404" s="268">
        <f>+IF(H404=0,"",'Ark1'!AF1211)</f>
        <v>25.978992623533596</v>
      </c>
      <c r="K404" s="269">
        <f>+IF(H404=0,"",'Ark1'!S1211)</f>
        <v>4.5588235294117645</v>
      </c>
      <c r="L404" s="268">
        <f>+IF(H404=0,"",'Ark1'!U1211)</f>
        <v>275.12058823529418</v>
      </c>
      <c r="M404" s="270">
        <f>+IF(H404=0,"",'Ark1'!W1211)</f>
        <v>100</v>
      </c>
      <c r="N404" s="270">
        <f>+IF(H404=0,"",'Ark1'!X1211)</f>
        <v>2.9411764705882355</v>
      </c>
      <c r="O404" s="270">
        <f>+IF(H404=0,"",'Ark1'!AG1211)</f>
        <v>692.82352941176475</v>
      </c>
      <c r="P404" s="270">
        <f>+IF(H404=0,"",'Ark1'!AH1211)</f>
        <v>0</v>
      </c>
      <c r="Q404" s="270">
        <f>+IF(H404=0,"",'Ark1'!AI1211)</f>
        <v>26.47058823529412</v>
      </c>
      <c r="R404" s="270"/>
      <c r="S404" s="270"/>
      <c r="T404" s="270">
        <f>+IF(H404=0,"",'Ark1'!Y1211)</f>
        <v>46.956925063494623</v>
      </c>
      <c r="U404" s="269">
        <f>+IF(H404=0,"",'Ark1'!Z1211)</f>
        <v>0.8113596602431622</v>
      </c>
      <c r="V404" s="270">
        <f t="shared" si="90"/>
        <v>397.10052640516221</v>
      </c>
      <c r="W404" s="270">
        <f t="shared" si="91"/>
        <v>34.390073529411772</v>
      </c>
      <c r="X404" s="268">
        <f t="shared" si="92"/>
        <v>2.4285714285714284</v>
      </c>
      <c r="Y404" s="364"/>
      <c r="AB404" s="27"/>
      <c r="AC404" s="26"/>
    </row>
    <row r="405" spans="1:65">
      <c r="A405" s="364"/>
      <c r="B405" s="364">
        <f>+'Ark1'!C1212</f>
        <v>2023</v>
      </c>
      <c r="C405" s="267">
        <f>+'Ark1'!M1212</f>
        <v>8</v>
      </c>
      <c r="D405" s="363" t="s">
        <v>100</v>
      </c>
      <c r="E405" s="267">
        <f>+'Ark1'!D1212</f>
        <v>7</v>
      </c>
      <c r="F405" s="267" t="s">
        <v>585</v>
      </c>
      <c r="G405" s="267">
        <f>+IF(H405=0,"",'Ark1'!Q1212)</f>
        <v>10</v>
      </c>
      <c r="H405" s="267">
        <f>+'Ark1'!R1212</f>
        <v>22</v>
      </c>
      <c r="I405" s="268">
        <f>+IF(H405=0,"",'Ark1'!AE1212)</f>
        <v>30.555555555555561</v>
      </c>
      <c r="J405" s="268">
        <f>+IF(H405=0,"",'Ark1'!AF1212)</f>
        <v>32.572693711630997</v>
      </c>
      <c r="K405" s="269">
        <f>+IF(H405=0,"",'Ark1'!S1212)</f>
        <v>4.7727272727272716</v>
      </c>
      <c r="L405" s="268">
        <f>+IF(H405=0,"",'Ark1'!U1212)</f>
        <v>285.54999999999995</v>
      </c>
      <c r="M405" s="270">
        <f>+IF(H405=0,"",'Ark1'!W1212)</f>
        <v>100</v>
      </c>
      <c r="N405" s="270">
        <f>+IF(H405=0,"",'Ark1'!X1212)</f>
        <v>4.5454545454545459</v>
      </c>
      <c r="O405" s="270">
        <f>+IF(H405=0,"",'Ark1'!AG1212)</f>
        <v>643.9545454545455</v>
      </c>
      <c r="P405" s="270">
        <f>+IF(H405=0,"",'Ark1'!AH1212)</f>
        <v>0</v>
      </c>
      <c r="Q405" s="270">
        <f>+IF(H405=0,"",'Ark1'!AI1212)</f>
        <v>13.636363636363638</v>
      </c>
      <c r="R405" s="270"/>
      <c r="S405" s="270"/>
      <c r="T405" s="270">
        <f>+IF(H405=0,"",'Ark1'!Y1212)</f>
        <v>52.073617033091914</v>
      </c>
      <c r="U405" s="269">
        <f>+IF(H405=0,"",'Ark1'!Z1212)</f>
        <v>0.99689600906642317</v>
      </c>
      <c r="V405" s="270">
        <f t="shared" si="90"/>
        <v>443.43191924895871</v>
      </c>
      <c r="W405" s="270">
        <f t="shared" si="91"/>
        <v>35.693749999999994</v>
      </c>
      <c r="X405" s="268">
        <f t="shared" si="92"/>
        <v>2.2000000000000002</v>
      </c>
      <c r="Y405" s="364"/>
      <c r="AB405" s="27"/>
      <c r="AC405" s="26"/>
    </row>
    <row r="406" spans="1:65">
      <c r="A406" s="364"/>
      <c r="B406" s="364">
        <f>+'Ark1'!C1213</f>
        <v>2023</v>
      </c>
      <c r="C406" s="267">
        <f>+'Ark1'!M1213</f>
        <v>8</v>
      </c>
      <c r="D406" s="363" t="s">
        <v>100</v>
      </c>
      <c r="E406" s="267">
        <f>+'Ark1'!D1213</f>
        <v>8</v>
      </c>
      <c r="F406" s="267" t="s">
        <v>586</v>
      </c>
      <c r="G406" s="267">
        <f>+IF(H406=0,"",'Ark1'!Q1213)</f>
        <v>10</v>
      </c>
      <c r="H406" s="267">
        <f>+'Ark1'!R1213</f>
        <v>30</v>
      </c>
      <c r="I406" s="268">
        <f>+IF(H406=0,"",'Ark1'!AE1213)</f>
        <v>19.108280254777075</v>
      </c>
      <c r="J406" s="268">
        <f>+IF(H406=0,"",'Ark1'!AF1213)</f>
        <v>20.796468762126505</v>
      </c>
      <c r="K406" s="269">
        <f>+IF(H406=0,"",'Ark1'!S1213)</f>
        <v>5.2666666666666648</v>
      </c>
      <c r="L406" s="268">
        <f>+IF(H406=0,"",'Ark1'!U1213)</f>
        <v>285.8266666666666</v>
      </c>
      <c r="M406" s="270">
        <f>+IF(H406=0,"",'Ark1'!W1213)</f>
        <v>100</v>
      </c>
      <c r="N406" s="270">
        <f>+IF(H406=0,"",'Ark1'!X1213)</f>
        <v>0</v>
      </c>
      <c r="O406" s="270">
        <f>+IF(H406=0,"",'Ark1'!AG1213)</f>
        <v>625.9666666666667</v>
      </c>
      <c r="P406" s="270">
        <f>+IF(H406=0,"",'Ark1'!AH1213)</f>
        <v>0</v>
      </c>
      <c r="Q406" s="270">
        <f>+IF(H406=0,"",'Ark1'!AI1213)</f>
        <v>43.333333333333343</v>
      </c>
      <c r="R406" s="270"/>
      <c r="S406" s="270"/>
      <c r="T406" s="270">
        <f>+IF(H406=0,"",'Ark1'!Y1213)</f>
        <v>37.129448629835473</v>
      </c>
      <c r="U406" s="269">
        <f>+IF(H406=0,"",'Ark1'!Z1213)</f>
        <v>1.2631530214330944</v>
      </c>
      <c r="V406" s="270">
        <f t="shared" si="90"/>
        <v>456.61643324990661</v>
      </c>
      <c r="W406" s="270">
        <f t="shared" si="91"/>
        <v>35.728333333333325</v>
      </c>
      <c r="X406" s="268">
        <f t="shared" si="92"/>
        <v>3</v>
      </c>
      <c r="Y406" s="364"/>
      <c r="AB406" s="27"/>
      <c r="AC406" s="26"/>
    </row>
    <row r="407" spans="1:65">
      <c r="A407" s="364"/>
      <c r="B407" s="364">
        <f>+'Ark1'!C1214</f>
        <v>2023</v>
      </c>
      <c r="C407" s="267">
        <f>+'Ark1'!M1214</f>
        <v>8</v>
      </c>
      <c r="D407" s="363" t="s">
        <v>100</v>
      </c>
      <c r="E407" s="267">
        <f>+'Ark1'!D1214</f>
        <v>9</v>
      </c>
      <c r="F407" s="267" t="s">
        <v>587</v>
      </c>
      <c r="G407" s="267">
        <f>+IF(H407=0,"",'Ark1'!Q1214)</f>
        <v>11</v>
      </c>
      <c r="H407" s="267">
        <f>+'Ark1'!R1214</f>
        <v>19</v>
      </c>
      <c r="I407" s="268">
        <f>+IF(H407=0,"",'Ark1'!AE1214)</f>
        <v>17.117117117117122</v>
      </c>
      <c r="J407" s="268">
        <f>+IF(H407=0,"",'Ark1'!AF1214)</f>
        <v>19.194817348534031</v>
      </c>
      <c r="K407" s="269">
        <f>+IF(H407=0,"",'Ark1'!S1214)</f>
        <v>3.9473684210526319</v>
      </c>
      <c r="L407" s="268">
        <f>+IF(H407=0,"",'Ark1'!U1214)</f>
        <v>278.51578947368409</v>
      </c>
      <c r="M407" s="270">
        <f>+IF(H407=0,"",'Ark1'!W1214)</f>
        <v>100</v>
      </c>
      <c r="N407" s="270">
        <f>+IF(H407=0,"",'Ark1'!X1214)</f>
        <v>5.2631578947368443</v>
      </c>
      <c r="O407" s="270">
        <f>+IF(H407=0,"",'Ark1'!AG1214)</f>
        <v>712.73684210526312</v>
      </c>
      <c r="P407" s="270">
        <f>+IF(H407=0,"",'Ark1'!AH1214)</f>
        <v>0</v>
      </c>
      <c r="Q407" s="270">
        <f>+IF(H407=0,"",'Ark1'!AI1214)</f>
        <v>5.2631578947368443</v>
      </c>
      <c r="R407" s="270"/>
      <c r="S407" s="270"/>
      <c r="T407" s="270">
        <f>+IF(H407=0,"",'Ark1'!Y1214)</f>
        <v>52.404733245023046</v>
      </c>
      <c r="U407" s="269">
        <f>+IF(H407=0,"",'Ark1'!Z1214)</f>
        <v>0.60469080489874127</v>
      </c>
      <c r="V407" s="270">
        <f t="shared" si="90"/>
        <v>390.76945798257259</v>
      </c>
      <c r="W407" s="270">
        <f t="shared" si="91"/>
        <v>34.814473684210512</v>
      </c>
      <c r="X407" s="268">
        <f t="shared" si="92"/>
        <v>1.7272727272727273</v>
      </c>
      <c r="Y407" s="364"/>
      <c r="AB407" s="27"/>
      <c r="AC407" s="26"/>
    </row>
    <row r="408" spans="1:65">
      <c r="A408" s="364"/>
      <c r="B408" s="364">
        <f>+'Ark1'!C1215</f>
        <v>2023</v>
      </c>
      <c r="C408" s="267">
        <f>+'Ark1'!M1215</f>
        <v>8</v>
      </c>
      <c r="D408" s="363" t="s">
        <v>100</v>
      </c>
      <c r="E408" s="267">
        <f>+'Ark1'!D1215</f>
        <v>10</v>
      </c>
      <c r="F408" s="267" t="s">
        <v>588</v>
      </c>
      <c r="G408" s="267">
        <f>+IF(H408=0,"",'Ark1'!Q1215)</f>
        <v>25</v>
      </c>
      <c r="H408" s="267">
        <f>+'Ark1'!R1215</f>
        <v>48</v>
      </c>
      <c r="I408" s="268">
        <f>+IF(H408=0,"",'Ark1'!AE1215)</f>
        <v>15.584415584415581</v>
      </c>
      <c r="J408" s="268">
        <f>+IF(H408=0,"",'Ark1'!AF1215)</f>
        <v>15.75958378455994</v>
      </c>
      <c r="K408" s="269">
        <f>+IF(H408=0,"",'Ark1'!S1215)</f>
        <v>4.625</v>
      </c>
      <c r="L408" s="268">
        <f>+IF(H408=0,"",'Ark1'!U1215)</f>
        <v>244.66458333333341</v>
      </c>
      <c r="M408" s="270">
        <f>+IF(H408=0,"",'Ark1'!W1215)</f>
        <v>100</v>
      </c>
      <c r="N408" s="270">
        <f>+IF(H408=0,"",'Ark1'!X1215)</f>
        <v>8.3333333333333357</v>
      </c>
      <c r="O408" s="270">
        <f>+IF(H408=0,"",'Ark1'!AG1215)</f>
        <v>676.875</v>
      </c>
      <c r="P408" s="270">
        <f>+IF(H408=0,"",'Ark1'!AH1215)</f>
        <v>0</v>
      </c>
      <c r="Q408" s="270">
        <f>+IF(H408=0,"",'Ark1'!AI1215)</f>
        <v>45.833333333333343</v>
      </c>
      <c r="R408" s="270"/>
      <c r="S408" s="270"/>
      <c r="T408" s="270">
        <f>+IF(H408=0,"",'Ark1'!Y1215)</f>
        <v>73.595687400778118</v>
      </c>
      <c r="U408" s="269">
        <f>+IF(H408=0,"",'Ark1'!Z1215)</f>
        <v>0.78062474979979979</v>
      </c>
      <c r="V408" s="270">
        <f t="shared" si="90"/>
        <v>361.46198830409367</v>
      </c>
      <c r="W408" s="270">
        <f t="shared" si="91"/>
        <v>30.583072916666676</v>
      </c>
      <c r="X408" s="268">
        <f t="shared" si="92"/>
        <v>1.92</v>
      </c>
      <c r="Y408" s="364"/>
      <c r="AB408" s="27"/>
      <c r="AC408" s="26"/>
    </row>
    <row r="409" spans="1:65">
      <c r="A409" s="364"/>
      <c r="B409" s="364">
        <f>+'Ark1'!C1216</f>
        <v>2023</v>
      </c>
      <c r="C409" s="267">
        <f>+'Ark1'!M1216</f>
        <v>8</v>
      </c>
      <c r="D409" s="363" t="s">
        <v>100</v>
      </c>
      <c r="E409" s="267">
        <f>+'Ark1'!D1216</f>
        <v>11</v>
      </c>
      <c r="F409" s="267" t="s">
        <v>589</v>
      </c>
      <c r="G409" s="267">
        <f>+IF(H409=0,"",'Ark1'!Q1216)</f>
        <v>24</v>
      </c>
      <c r="H409" s="267">
        <f>+'Ark1'!R1216</f>
        <v>41</v>
      </c>
      <c r="I409" s="268">
        <f>+IF(H409=0,"",'Ark1'!AE1216)</f>
        <v>16.942148760330578</v>
      </c>
      <c r="J409" s="268">
        <f>+IF(H409=0,"",'Ark1'!AF1216)</f>
        <v>17.880567496115109</v>
      </c>
      <c r="K409" s="269">
        <f>+IF(H409=0,"",'Ark1'!S1216)</f>
        <v>4.8780487804878048</v>
      </c>
      <c r="L409" s="268">
        <f>+IF(H409=0,"",'Ark1'!U1216)</f>
        <v>259.31707317073159</v>
      </c>
      <c r="M409" s="270">
        <f>+IF(H409=0,"",'Ark1'!W1216)</f>
        <v>100</v>
      </c>
      <c r="N409" s="270">
        <f>+IF(H409=0,"",'Ark1'!X1216)</f>
        <v>4.8780487804878048</v>
      </c>
      <c r="O409" s="270">
        <f>+IF(H409=0,"",'Ark1'!AG1216)</f>
        <v>655.39024390243901</v>
      </c>
      <c r="P409" s="270">
        <f>+IF(H409=0,"",'Ark1'!AH1216)</f>
        <v>2.4390243902439024</v>
      </c>
      <c r="Q409" s="270">
        <f>+IF(H409=0,"",'Ark1'!AI1216)</f>
        <v>58.536585365853675</v>
      </c>
      <c r="R409" s="270"/>
      <c r="S409" s="270"/>
      <c r="T409" s="270">
        <f>+IF(H409=0,"",'Ark1'!Y1216)</f>
        <v>73.265227843404006</v>
      </c>
      <c r="U409" s="269">
        <f>+IF(H409=0,"",'Ark1'!Z1216)</f>
        <v>1.0168128578378453</v>
      </c>
      <c r="V409" s="270">
        <f t="shared" si="90"/>
        <v>395.66819247515895</v>
      </c>
      <c r="W409" s="270">
        <f t="shared" si="91"/>
        <v>32.414634146341449</v>
      </c>
      <c r="X409" s="268">
        <f t="shared" si="92"/>
        <v>1.7083333333333333</v>
      </c>
      <c r="Y409" s="364"/>
      <c r="AB409" s="27"/>
      <c r="AC409" s="26"/>
    </row>
    <row r="410" spans="1:65">
      <c r="A410" s="364"/>
      <c r="B410" s="364">
        <f>+'Ark1'!C1217</f>
        <v>2023</v>
      </c>
      <c r="C410" s="267">
        <f>+'Ark1'!M1217</f>
        <v>8</v>
      </c>
      <c r="D410" s="363" t="s">
        <v>100</v>
      </c>
      <c r="E410" s="267">
        <f>+'Ark1'!D1217</f>
        <v>12</v>
      </c>
      <c r="F410" s="267" t="s">
        <v>590</v>
      </c>
      <c r="G410" s="267">
        <f>+IF(H410=0,"",'Ark1'!Q1217)</f>
        <v>8</v>
      </c>
      <c r="H410" s="267">
        <f>+'Ark1'!R1217</f>
        <v>14</v>
      </c>
      <c r="I410" s="268">
        <f>+IF(H410=0,"",'Ark1'!AE1217)</f>
        <v>16.666666666666671</v>
      </c>
      <c r="J410" s="268">
        <f>+IF(H410=0,"",'Ark1'!AF1217)</f>
        <v>17.893007120686502</v>
      </c>
      <c r="K410" s="269">
        <f>+IF(H410=0,"",'Ark1'!S1217)</f>
        <v>4.7857142857142847</v>
      </c>
      <c r="L410" s="268">
        <f>+IF(H410=0,"",'Ark1'!U1217)</f>
        <v>252</v>
      </c>
      <c r="M410" s="270">
        <f>+IF(H410=0,"",'Ark1'!W1217)</f>
        <v>100</v>
      </c>
      <c r="N410" s="270">
        <f>+IF(H410=0,"",'Ark1'!X1217)</f>
        <v>0</v>
      </c>
      <c r="O410" s="270">
        <f>+IF(H410=0,"",'Ark1'!AG1217)</f>
        <v>644.142857142857</v>
      </c>
      <c r="P410" s="270">
        <f>+IF(H410=0,"",'Ark1'!AH1217)</f>
        <v>0</v>
      </c>
      <c r="Q410" s="270">
        <f>+IF(H410=0,"",'Ark1'!AI1217)</f>
        <v>21.428571428571423</v>
      </c>
      <c r="R410" s="270"/>
      <c r="S410" s="270"/>
      <c r="T410" s="270">
        <f>+IF(H410=0,"",'Ark1'!Y1217)</f>
        <v>54.901860494106081</v>
      </c>
      <c r="U410" s="269">
        <f>+IF(H410=0,"",'Ark1'!Z1217)</f>
        <v>1.0809104250301123</v>
      </c>
      <c r="V410" s="270">
        <f t="shared" si="90"/>
        <v>391.21756487025959</v>
      </c>
      <c r="W410" s="270">
        <f t="shared" si="91"/>
        <v>31.5</v>
      </c>
      <c r="X410" s="268">
        <f t="shared" si="92"/>
        <v>1.75</v>
      </c>
      <c r="Y410" s="364"/>
      <c r="AB410" s="27"/>
      <c r="AC410" s="26"/>
    </row>
    <row r="411" spans="1:65" ht="19.8">
      <c r="A411" s="364"/>
      <c r="B411" s="364"/>
      <c r="C411" s="364"/>
      <c r="D411" s="364"/>
      <c r="E411" s="364"/>
      <c r="F411" s="364"/>
      <c r="G411" s="364"/>
      <c r="H411" s="364"/>
      <c r="I411" s="365"/>
      <c r="J411" s="365"/>
      <c r="K411" s="364"/>
      <c r="L411" s="364"/>
      <c r="M411" s="366"/>
      <c r="N411" s="366"/>
      <c r="O411" s="364"/>
      <c r="P411" s="366"/>
      <c r="Q411" s="366"/>
      <c r="R411" s="366"/>
      <c r="S411" s="366"/>
      <c r="T411" s="366"/>
      <c r="U411" s="364"/>
      <c r="V411" s="364"/>
      <c r="W411" s="366"/>
      <c r="X411" s="365"/>
      <c r="Y411" s="364"/>
      <c r="Z411" s="250"/>
      <c r="AB411" s="27"/>
      <c r="AC411" s="26"/>
      <c r="AD411" s="251"/>
      <c r="AE411" s="85"/>
      <c r="AI411" s="85"/>
      <c r="BA411" s="263" t="e">
        <f>1+#REF!</f>
        <v>#REF!</v>
      </c>
      <c r="BB411" s="26">
        <v>248.30514184397128</v>
      </c>
      <c r="BC411" s="85">
        <f t="shared" ref="BC411:BM411" si="93">+BB411</f>
        <v>248.30514184397128</v>
      </c>
      <c r="BD411" s="85">
        <f t="shared" si="93"/>
        <v>248.30514184397128</v>
      </c>
      <c r="BE411" s="85">
        <f t="shared" si="93"/>
        <v>248.30514184397128</v>
      </c>
      <c r="BF411" s="85">
        <f t="shared" si="93"/>
        <v>248.30514184397128</v>
      </c>
      <c r="BG411" s="85">
        <f t="shared" si="93"/>
        <v>248.30514184397128</v>
      </c>
      <c r="BH411" s="85">
        <f t="shared" si="93"/>
        <v>248.30514184397128</v>
      </c>
      <c r="BI411" s="85">
        <f t="shared" si="93"/>
        <v>248.30514184397128</v>
      </c>
      <c r="BJ411" s="85">
        <f t="shared" si="93"/>
        <v>248.30514184397128</v>
      </c>
      <c r="BK411" s="85">
        <f t="shared" si="93"/>
        <v>248.30514184397128</v>
      </c>
      <c r="BL411" s="85">
        <f t="shared" si="93"/>
        <v>248.30514184397128</v>
      </c>
      <c r="BM411" s="85">
        <f t="shared" si="93"/>
        <v>248.30514184397128</v>
      </c>
    </row>
    <row r="412" spans="1:65" ht="19.8">
      <c r="A412" s="364"/>
      <c r="B412" s="364"/>
      <c r="C412" s="364"/>
      <c r="D412" s="364"/>
      <c r="E412" s="364"/>
      <c r="F412" s="364"/>
      <c r="G412" s="364"/>
      <c r="H412" s="364"/>
      <c r="I412" s="365"/>
      <c r="J412" s="365"/>
      <c r="K412" s="364"/>
      <c r="L412" s="364"/>
      <c r="M412" s="366"/>
      <c r="N412" s="366"/>
      <c r="O412" s="364"/>
      <c r="P412" s="366"/>
      <c r="Q412" s="366"/>
      <c r="R412" s="366"/>
      <c r="S412" s="366"/>
      <c r="T412" s="366"/>
      <c r="U412" s="364"/>
      <c r="V412" s="364"/>
      <c r="W412" s="366"/>
      <c r="X412" s="365"/>
      <c r="Y412" s="364"/>
      <c r="Z412" s="250"/>
      <c r="AB412" s="27"/>
      <c r="AC412" s="26"/>
      <c r="AD412" s="251"/>
      <c r="AE412" s="85"/>
      <c r="AI412" s="85"/>
      <c r="BA412" s="263"/>
      <c r="BB412" s="26"/>
    </row>
    <row r="413" spans="1:65" ht="22.8">
      <c r="A413" s="367" t="s">
        <v>626</v>
      </c>
      <c r="B413" s="364"/>
      <c r="C413" s="364"/>
      <c r="D413" s="368" t="str">
        <f>+D418</f>
        <v>3+</v>
      </c>
      <c r="E413" s="364"/>
      <c r="F413" s="364"/>
      <c r="G413" s="364"/>
      <c r="H413" s="273">
        <f>SUM(H418:H429)</f>
        <v>183</v>
      </c>
      <c r="I413" s="365"/>
      <c r="J413" s="365"/>
      <c r="K413" s="364"/>
      <c r="L413" s="273">
        <f>+Fettgruppe!N34</f>
        <v>289.50819672131155</v>
      </c>
      <c r="M413" s="366"/>
      <c r="N413" s="366"/>
      <c r="O413" s="364"/>
      <c r="P413" s="366"/>
      <c r="Q413" s="366"/>
      <c r="R413" s="366"/>
      <c r="S413" s="366"/>
      <c r="T413" s="366"/>
      <c r="U413" s="364"/>
      <c r="V413" s="273">
        <f>+Fettgruppe!X34</f>
        <v>424.2834741420495</v>
      </c>
      <c r="W413" s="369" t="s">
        <v>624</v>
      </c>
      <c r="X413" s="370"/>
      <c r="Y413" s="364"/>
      <c r="Z413" s="250"/>
      <c r="AB413" s="27"/>
      <c r="AC413" s="26"/>
      <c r="AD413" s="251"/>
      <c r="AE413" s="85"/>
      <c r="AI413" s="85"/>
      <c r="BA413" s="263" t="e">
        <f>1+BA411</f>
        <v>#REF!</v>
      </c>
      <c r="BB413" s="26">
        <v>268.9193823216188</v>
      </c>
      <c r="BC413" s="85">
        <f t="shared" ref="BC413:BM413" si="94">+BB413</f>
        <v>268.9193823216188</v>
      </c>
      <c r="BD413" s="85">
        <f t="shared" si="94"/>
        <v>268.9193823216188</v>
      </c>
      <c r="BE413" s="85">
        <f t="shared" si="94"/>
        <v>268.9193823216188</v>
      </c>
      <c r="BF413" s="85">
        <f t="shared" si="94"/>
        <v>268.9193823216188</v>
      </c>
      <c r="BG413" s="85">
        <f t="shared" si="94"/>
        <v>268.9193823216188</v>
      </c>
      <c r="BH413" s="85">
        <f t="shared" si="94"/>
        <v>268.9193823216188</v>
      </c>
      <c r="BI413" s="85">
        <f t="shared" si="94"/>
        <v>268.9193823216188</v>
      </c>
      <c r="BJ413" s="85">
        <f t="shared" si="94"/>
        <v>268.9193823216188</v>
      </c>
      <c r="BK413" s="85">
        <f t="shared" si="94"/>
        <v>268.9193823216188</v>
      </c>
      <c r="BL413" s="85">
        <f t="shared" si="94"/>
        <v>268.9193823216188</v>
      </c>
      <c r="BM413" s="85">
        <f t="shared" si="94"/>
        <v>268.9193823216188</v>
      </c>
    </row>
    <row r="414" spans="1:65" ht="16.5" customHeight="1">
      <c r="A414" s="364"/>
      <c r="B414" s="364"/>
      <c r="C414" s="364"/>
      <c r="D414" s="368"/>
      <c r="E414" s="364"/>
      <c r="F414" s="364"/>
      <c r="G414" s="364"/>
      <c r="H414" s="364"/>
      <c r="I414" s="364"/>
      <c r="J414" s="364"/>
      <c r="K414" s="364"/>
      <c r="L414" s="364"/>
      <c r="M414" s="366"/>
      <c r="N414" s="366"/>
      <c r="O414" s="364"/>
      <c r="P414" s="366"/>
      <c r="Q414" s="366"/>
      <c r="R414" s="366"/>
      <c r="S414" s="366"/>
      <c r="T414" s="366"/>
      <c r="U414" s="364"/>
      <c r="V414" s="364"/>
      <c r="W414" s="366"/>
      <c r="X414" s="370" t="s">
        <v>4</v>
      </c>
      <c r="Y414" s="364"/>
      <c r="Z414" s="250"/>
      <c r="AB414" s="27"/>
      <c r="AC414" s="26"/>
      <c r="AD414" s="251"/>
      <c r="AE414" s="85"/>
      <c r="AI414" s="85"/>
      <c r="BA414" s="263"/>
      <c r="BB414" s="26"/>
    </row>
    <row r="415" spans="1:65" ht="19.8">
      <c r="A415" s="364"/>
      <c r="B415" s="364"/>
      <c r="C415" s="364"/>
      <c r="D415" s="364"/>
      <c r="E415" s="364"/>
      <c r="F415" s="364"/>
      <c r="G415" s="367" t="s">
        <v>4</v>
      </c>
      <c r="H415" s="364"/>
      <c r="I415" s="365"/>
      <c r="J415" s="365"/>
      <c r="K415" s="367" t="s">
        <v>24</v>
      </c>
      <c r="L415" s="365"/>
      <c r="M415" s="366" t="s">
        <v>404</v>
      </c>
      <c r="N415" s="366" t="s">
        <v>404</v>
      </c>
      <c r="O415" s="369" t="s">
        <v>527</v>
      </c>
      <c r="P415" s="366" t="s">
        <v>404</v>
      </c>
      <c r="Q415" s="366" t="s">
        <v>404</v>
      </c>
      <c r="R415" s="366"/>
      <c r="S415" s="366"/>
      <c r="T415" s="369" t="s">
        <v>424</v>
      </c>
      <c r="U415" s="364"/>
      <c r="V415" s="367" t="s">
        <v>479</v>
      </c>
      <c r="W415" s="369" t="s">
        <v>78</v>
      </c>
      <c r="X415" s="370" t="s">
        <v>10</v>
      </c>
      <c r="Y415" s="364"/>
      <c r="Z415" s="250"/>
      <c r="AB415" s="27"/>
      <c r="AC415" s="26"/>
      <c r="AD415" s="251"/>
      <c r="AE415" s="85"/>
      <c r="AI415" s="85"/>
      <c r="BA415" s="263" t="e">
        <f>1+BA413</f>
        <v>#REF!</v>
      </c>
      <c r="BB415" s="26">
        <v>292.46921194322113</v>
      </c>
      <c r="BC415" s="85">
        <f t="shared" ref="BC415:BM417" si="95">+BB415</f>
        <v>292.46921194322113</v>
      </c>
      <c r="BD415" s="85">
        <f t="shared" si="95"/>
        <v>292.46921194322113</v>
      </c>
      <c r="BE415" s="85">
        <f t="shared" si="95"/>
        <v>292.46921194322113</v>
      </c>
      <c r="BF415" s="85">
        <f t="shared" si="95"/>
        <v>292.46921194322113</v>
      </c>
      <c r="BG415" s="85">
        <f t="shared" si="95"/>
        <v>292.46921194322113</v>
      </c>
      <c r="BH415" s="85">
        <f t="shared" si="95"/>
        <v>292.46921194322113</v>
      </c>
      <c r="BI415" s="85">
        <f t="shared" si="95"/>
        <v>292.46921194322113</v>
      </c>
      <c r="BJ415" s="85">
        <f t="shared" si="95"/>
        <v>292.46921194322113</v>
      </c>
      <c r="BK415" s="85">
        <f t="shared" si="95"/>
        <v>292.46921194322113</v>
      </c>
      <c r="BL415" s="85">
        <f t="shared" si="95"/>
        <v>292.46921194322113</v>
      </c>
      <c r="BM415" s="85">
        <f t="shared" si="95"/>
        <v>292.46921194322113</v>
      </c>
    </row>
    <row r="416" spans="1:65" ht="19.8">
      <c r="A416" s="364"/>
      <c r="B416" s="364"/>
      <c r="C416" s="364"/>
      <c r="D416" s="364"/>
      <c r="E416" s="367"/>
      <c r="F416" s="367"/>
      <c r="G416" s="367" t="s">
        <v>477</v>
      </c>
      <c r="H416" s="367" t="s">
        <v>4</v>
      </c>
      <c r="I416" s="370" t="s">
        <v>4</v>
      </c>
      <c r="J416" s="370" t="s">
        <v>1</v>
      </c>
      <c r="K416" s="367" t="s">
        <v>535</v>
      </c>
      <c r="L416" s="370" t="s">
        <v>24</v>
      </c>
      <c r="M416" s="369" t="s">
        <v>569</v>
      </c>
      <c r="N416" s="369" t="s">
        <v>489</v>
      </c>
      <c r="O416" s="369" t="s">
        <v>548</v>
      </c>
      <c r="P416" s="369" t="s">
        <v>491</v>
      </c>
      <c r="Q416" s="369" t="s">
        <v>556</v>
      </c>
      <c r="R416" s="369"/>
      <c r="S416" s="369"/>
      <c r="T416" s="369"/>
      <c r="U416" s="367" t="s">
        <v>415</v>
      </c>
      <c r="V416" s="367" t="s">
        <v>487</v>
      </c>
      <c r="W416" s="369" t="s">
        <v>425</v>
      </c>
      <c r="X416" s="370" t="s">
        <v>71</v>
      </c>
      <c r="Y416" s="364"/>
      <c r="Z416" s="250"/>
      <c r="AB416" s="27"/>
      <c r="AC416" s="26"/>
      <c r="AD416" s="251"/>
      <c r="AE416" s="85"/>
      <c r="AI416" s="85"/>
      <c r="BA416" s="263" t="e">
        <f>1+BA415</f>
        <v>#REF!</v>
      </c>
      <c r="BB416" s="26">
        <v>314.89908376963371</v>
      </c>
      <c r="BC416" s="85">
        <f t="shared" si="95"/>
        <v>314.89908376963371</v>
      </c>
      <c r="BD416" s="85">
        <f t="shared" si="95"/>
        <v>314.89908376963371</v>
      </c>
      <c r="BE416" s="85">
        <f t="shared" si="95"/>
        <v>314.89908376963371</v>
      </c>
      <c r="BF416" s="85">
        <f t="shared" si="95"/>
        <v>314.89908376963371</v>
      </c>
      <c r="BG416" s="85">
        <f t="shared" si="95"/>
        <v>314.89908376963371</v>
      </c>
      <c r="BH416" s="85">
        <f t="shared" si="95"/>
        <v>314.89908376963371</v>
      </c>
      <c r="BI416" s="85">
        <f t="shared" si="95"/>
        <v>314.89908376963371</v>
      </c>
      <c r="BJ416" s="85">
        <f t="shared" si="95"/>
        <v>314.89908376963371</v>
      </c>
      <c r="BK416" s="85">
        <f t="shared" si="95"/>
        <v>314.89908376963371</v>
      </c>
      <c r="BL416" s="85">
        <f t="shared" si="95"/>
        <v>314.89908376963371</v>
      </c>
      <c r="BM416" s="85">
        <f t="shared" si="95"/>
        <v>314.89908376963371</v>
      </c>
    </row>
    <row r="417" spans="1:65" ht="19.8">
      <c r="A417" s="364"/>
      <c r="B417" s="364"/>
      <c r="C417" s="367" t="s">
        <v>0</v>
      </c>
      <c r="D417" s="367"/>
      <c r="E417" s="367" t="s">
        <v>87</v>
      </c>
      <c r="F417" s="367"/>
      <c r="G417" s="371" t="s">
        <v>478</v>
      </c>
      <c r="H417" s="371" t="s">
        <v>10</v>
      </c>
      <c r="I417" s="372" t="s">
        <v>404</v>
      </c>
      <c r="J417" s="372" t="s">
        <v>404</v>
      </c>
      <c r="K417" s="371" t="s">
        <v>536</v>
      </c>
      <c r="L417" s="372" t="s">
        <v>45</v>
      </c>
      <c r="M417" s="373" t="s">
        <v>546</v>
      </c>
      <c r="N417" s="373" t="s">
        <v>441</v>
      </c>
      <c r="O417" s="373" t="s">
        <v>485</v>
      </c>
      <c r="P417" s="373" t="s">
        <v>472</v>
      </c>
      <c r="Q417" s="373" t="s">
        <v>525</v>
      </c>
      <c r="R417" s="373"/>
      <c r="S417" s="373"/>
      <c r="T417" s="373" t="s">
        <v>1</v>
      </c>
      <c r="U417" s="371" t="s">
        <v>416</v>
      </c>
      <c r="V417" s="371" t="s">
        <v>488</v>
      </c>
      <c r="W417" s="373" t="s">
        <v>426</v>
      </c>
      <c r="X417" s="372" t="s">
        <v>551</v>
      </c>
      <c r="Y417" s="364"/>
      <c r="Z417" s="250"/>
      <c r="AB417" s="27"/>
      <c r="AC417" s="26"/>
      <c r="AD417" s="251"/>
      <c r="AE417" s="85"/>
      <c r="AI417" s="85"/>
      <c r="BA417" s="263" t="e">
        <f>1+BA416</f>
        <v>#REF!</v>
      </c>
      <c r="BB417" s="26">
        <v>325.0188034188032</v>
      </c>
      <c r="BC417" s="85">
        <f t="shared" si="95"/>
        <v>325.0188034188032</v>
      </c>
      <c r="BD417" s="85">
        <f t="shared" si="95"/>
        <v>325.0188034188032</v>
      </c>
      <c r="BE417" s="85">
        <f t="shared" si="95"/>
        <v>325.0188034188032</v>
      </c>
      <c r="BF417" s="85">
        <f t="shared" si="95"/>
        <v>325.0188034188032</v>
      </c>
      <c r="BG417" s="85">
        <f t="shared" si="95"/>
        <v>325.0188034188032</v>
      </c>
      <c r="BH417" s="85">
        <f t="shared" si="95"/>
        <v>325.0188034188032</v>
      </c>
      <c r="BI417" s="85">
        <f t="shared" si="95"/>
        <v>325.0188034188032</v>
      </c>
      <c r="BJ417" s="85">
        <f t="shared" si="95"/>
        <v>325.0188034188032</v>
      </c>
      <c r="BK417" s="85">
        <f t="shared" si="95"/>
        <v>325.0188034188032</v>
      </c>
      <c r="BL417" s="85">
        <f t="shared" si="95"/>
        <v>325.0188034188032</v>
      </c>
      <c r="BM417" s="85">
        <f t="shared" si="95"/>
        <v>325.0188034188032</v>
      </c>
    </row>
    <row r="418" spans="1:65">
      <c r="A418" s="364"/>
      <c r="B418" s="364">
        <f>+'Ark1'!C1218</f>
        <v>2023</v>
      </c>
      <c r="C418" s="267">
        <f>+'Ark1'!M1218</f>
        <v>9</v>
      </c>
      <c r="D418" s="267" t="s">
        <v>101</v>
      </c>
      <c r="E418" s="267">
        <f>+'Ark1'!D1218</f>
        <v>1</v>
      </c>
      <c r="F418" s="267" t="s">
        <v>580</v>
      </c>
      <c r="G418" s="267">
        <f>+IF(H418=0,"",'Ark1'!Q1218)</f>
        <v>10</v>
      </c>
      <c r="H418" s="267">
        <f>+'Ark1'!R1218</f>
        <v>13</v>
      </c>
      <c r="I418" s="268">
        <f>+IF(H418=0,"",'Ark1'!AE1218)</f>
        <v>10.833333333333336</v>
      </c>
      <c r="J418" s="268">
        <f>+IF(H418=0,"",'Ark1'!AF1218)</f>
        <v>12.282212715665596</v>
      </c>
      <c r="K418" s="269">
        <f>+IF(H418=0,"",'Ark1'!S1218)</f>
        <v>5.2307692307692317</v>
      </c>
      <c r="L418" s="268">
        <f>+IF(H418=0,"",'Ark1'!U1218)</f>
        <v>300.57692307692298</v>
      </c>
      <c r="M418" s="270">
        <f>+IF(H418=0,"",'Ark1'!W1218)</f>
        <v>100</v>
      </c>
      <c r="N418" s="270">
        <f>+IF(H418=0,"",'Ark1'!X1218)</f>
        <v>7.6923076923076898</v>
      </c>
      <c r="O418" s="270">
        <f>+IF(H418=0,"",'Ark1'!AG1218)</f>
        <v>693.33333333333348</v>
      </c>
      <c r="P418" s="270">
        <f>+IF(H418=0,"",'Ark1'!AH1218)</f>
        <v>0</v>
      </c>
      <c r="Q418" s="270">
        <f>+IF(H418=0,"",'Ark1'!AI1218)</f>
        <v>61.538461538461519</v>
      </c>
      <c r="R418" s="270"/>
      <c r="S418" s="270"/>
      <c r="T418" s="270">
        <f>+IF(H418=0,"",'Ark1'!Y1218)</f>
        <v>44.322544252265743</v>
      </c>
      <c r="U418" s="269">
        <f>+IF(H418=0,"",'Ark1'!Z1218)</f>
        <v>0.79940806503178741</v>
      </c>
      <c r="V418" s="270">
        <f t="shared" ref="V418:V429" si="96">+IF(H418=0,"",1000*L418/O418)</f>
        <v>433.52440828402348</v>
      </c>
      <c r="W418" s="270">
        <f t="shared" ref="W418:W429" si="97">+IF(H418=0,"",L418/C418)</f>
        <v>33.397435897435884</v>
      </c>
      <c r="X418" s="268">
        <f t="shared" ref="X418:X429" si="98">+IF(H418=0,"",H418/G418)</f>
        <v>1.3</v>
      </c>
      <c r="Y418" s="364"/>
      <c r="AB418" s="27"/>
      <c r="AC418" s="26"/>
    </row>
    <row r="419" spans="1:65">
      <c r="A419" s="364"/>
      <c r="B419" s="364">
        <f>+'Ark1'!C1219</f>
        <v>2023</v>
      </c>
      <c r="C419" s="267">
        <f>+'Ark1'!M1219</f>
        <v>9</v>
      </c>
      <c r="D419" s="267" t="s">
        <v>101</v>
      </c>
      <c r="E419" s="267">
        <f>+'Ark1'!D1219</f>
        <v>2</v>
      </c>
      <c r="F419" s="267" t="s">
        <v>581</v>
      </c>
      <c r="G419" s="267">
        <f>+IF(H419=0,"",'Ark1'!Q1219)</f>
        <v>3</v>
      </c>
      <c r="H419" s="267">
        <f>+'Ark1'!R1219</f>
        <v>8</v>
      </c>
      <c r="I419" s="268">
        <f>+IF(H419=0,"",'Ark1'!AE1219)</f>
        <v>17.021276595744684</v>
      </c>
      <c r="J419" s="268">
        <f>+IF(H419=0,"",'Ark1'!AF1219)</f>
        <v>17.561268982107958</v>
      </c>
      <c r="K419" s="269">
        <f>+IF(H419=0,"",'Ark1'!S1219)</f>
        <v>4.25</v>
      </c>
      <c r="L419" s="268">
        <f>+IF(H419=0,"",'Ark1'!U1219)</f>
        <v>248.2</v>
      </c>
      <c r="M419" s="270">
        <f>+IF(H419=0,"",'Ark1'!W1219)</f>
        <v>100</v>
      </c>
      <c r="N419" s="270">
        <f>+IF(H419=0,"",'Ark1'!X1219)</f>
        <v>0</v>
      </c>
      <c r="O419" s="270">
        <f>+IF(H419=0,"",'Ark1'!AG1219)</f>
        <v>598.75</v>
      </c>
      <c r="P419" s="270">
        <f>+IF(H419=0,"",'Ark1'!AH1219)</f>
        <v>0</v>
      </c>
      <c r="Q419" s="270">
        <f>+IF(H419=0,"",'Ark1'!AI1219)</f>
        <v>12.5</v>
      </c>
      <c r="R419" s="270"/>
      <c r="S419" s="270"/>
      <c r="T419" s="270">
        <f>+IF(H419=0,"",'Ark1'!Y1219)</f>
        <v>20.446026508835249</v>
      </c>
      <c r="U419" s="269">
        <f>+IF(H419=0,"",'Ark1'!Z1219)</f>
        <v>0.82915619758885006</v>
      </c>
      <c r="V419" s="270">
        <f t="shared" si="96"/>
        <v>414.5302713987474</v>
      </c>
      <c r="W419" s="270">
        <f t="shared" si="97"/>
        <v>27.577777777777776</v>
      </c>
      <c r="X419" s="268">
        <f t="shared" si="98"/>
        <v>2.6666666666666665</v>
      </c>
      <c r="Y419" s="364"/>
      <c r="AB419" s="27"/>
      <c r="AC419" s="26"/>
    </row>
    <row r="420" spans="1:65">
      <c r="A420" s="364"/>
      <c r="B420" s="364">
        <f>+'Ark1'!C1220</f>
        <v>2023</v>
      </c>
      <c r="C420" s="267">
        <f>+'Ark1'!M1220</f>
        <v>9</v>
      </c>
      <c r="D420" s="267" t="s">
        <v>101</v>
      </c>
      <c r="E420" s="267">
        <f>+'Ark1'!D1220</f>
        <v>3</v>
      </c>
      <c r="F420" s="267" t="s">
        <v>582</v>
      </c>
      <c r="G420" s="267">
        <f>+IF(H420=0,"",'Ark1'!Q1220)</f>
        <v>13</v>
      </c>
      <c r="H420" s="267">
        <f>+'Ark1'!R1220</f>
        <v>20</v>
      </c>
      <c r="I420" s="268">
        <f>+IF(H420=0,"",'Ark1'!AE1220)</f>
        <v>14.08450704225352</v>
      </c>
      <c r="J420" s="268">
        <f>+IF(H420=0,"",'Ark1'!AF1220)</f>
        <v>16.46854452856812</v>
      </c>
      <c r="K420" s="269">
        <f>+IF(H420=0,"",'Ark1'!S1220)</f>
        <v>4.55</v>
      </c>
      <c r="L420" s="268">
        <f>+IF(H420=0,"",'Ark1'!U1220)</f>
        <v>277.77000000000004</v>
      </c>
      <c r="M420" s="270">
        <f>+IF(H420=0,"",'Ark1'!W1220)</f>
        <v>100</v>
      </c>
      <c r="N420" s="270">
        <f>+IF(H420=0,"",'Ark1'!X1220)</f>
        <v>15</v>
      </c>
      <c r="O420" s="270">
        <f>+IF(H420=0,"",'Ark1'!AG1220)</f>
        <v>701</v>
      </c>
      <c r="P420" s="270">
        <f>+IF(H420=0,"",'Ark1'!AH1220)</f>
        <v>0</v>
      </c>
      <c r="Q420" s="270">
        <f>+IF(H420=0,"",'Ark1'!AI1220)</f>
        <v>15</v>
      </c>
      <c r="R420" s="270"/>
      <c r="S420" s="270"/>
      <c r="T420" s="270">
        <f>+IF(H420=0,"",'Ark1'!Y1220)</f>
        <v>68.949482231558406</v>
      </c>
      <c r="U420" s="269">
        <f>+IF(H420=0,"",'Ark1'!Z1220)</f>
        <v>0.49749371855331243</v>
      </c>
      <c r="V420" s="270">
        <f t="shared" si="96"/>
        <v>396.24821683309568</v>
      </c>
      <c r="W420" s="270">
        <f t="shared" si="97"/>
        <v>30.863333333333337</v>
      </c>
      <c r="X420" s="268">
        <f t="shared" si="98"/>
        <v>1.5384615384615385</v>
      </c>
      <c r="Y420" s="364"/>
      <c r="AB420" s="27"/>
      <c r="AC420" s="26"/>
    </row>
    <row r="421" spans="1:65">
      <c r="A421" s="364"/>
      <c r="B421" s="364">
        <f>+'Ark1'!C1221</f>
        <v>2023</v>
      </c>
      <c r="C421" s="267">
        <f>+'Ark1'!M1221</f>
        <v>9</v>
      </c>
      <c r="D421" s="267" t="s">
        <v>101</v>
      </c>
      <c r="E421" s="267">
        <f>+'Ark1'!D1221</f>
        <v>4</v>
      </c>
      <c r="F421" s="267" t="s">
        <v>583</v>
      </c>
      <c r="G421" s="267">
        <f>+IF(H421=0,"",'Ark1'!Q1221)</f>
        <v>7</v>
      </c>
      <c r="H421" s="267">
        <f>+'Ark1'!R1221</f>
        <v>11</v>
      </c>
      <c r="I421" s="268">
        <f>+IF(H421=0,"",'Ark1'!AE1221)</f>
        <v>12.222222222222221</v>
      </c>
      <c r="J421" s="268">
        <f>+IF(H421=0,"",'Ark1'!AF1221)</f>
        <v>15.378099355863402</v>
      </c>
      <c r="K421" s="269">
        <f>+IF(H421=0,"",'Ark1'!S1221)</f>
        <v>4.9090909090909092</v>
      </c>
      <c r="L421" s="268">
        <f>+IF(H421=0,"",'Ark1'!U1221)</f>
        <v>316.87272727272727</v>
      </c>
      <c r="M421" s="270">
        <f>+IF(H421=0,"",'Ark1'!W1221)</f>
        <v>100</v>
      </c>
      <c r="N421" s="270">
        <f>+IF(H421=0,"",'Ark1'!X1221)</f>
        <v>27.272727272727277</v>
      </c>
      <c r="O421" s="270">
        <f>+IF(H421=0,"",'Ark1'!AG1221)</f>
        <v>712.36363636363649</v>
      </c>
      <c r="P421" s="270">
        <f>+IF(H421=0,"",'Ark1'!AH1221)</f>
        <v>0</v>
      </c>
      <c r="Q421" s="270">
        <f>+IF(H421=0,"",'Ark1'!AI1221)</f>
        <v>18.181818181818183</v>
      </c>
      <c r="R421" s="270"/>
      <c r="S421" s="270"/>
      <c r="T421" s="270">
        <f>+IF(H421=0,"",'Ark1'!Y1221)</f>
        <v>60.096272625438928</v>
      </c>
      <c r="U421" s="269">
        <f>+IF(H421=0,"",'Ark1'!Z1221)</f>
        <v>0.79252708064375699</v>
      </c>
      <c r="V421" s="270">
        <f t="shared" si="96"/>
        <v>444.8187850944359</v>
      </c>
      <c r="W421" s="270">
        <f t="shared" si="97"/>
        <v>35.208080808080808</v>
      </c>
      <c r="X421" s="268">
        <f t="shared" si="98"/>
        <v>1.5714285714285714</v>
      </c>
      <c r="Y421" s="364"/>
      <c r="AB421" s="27"/>
      <c r="AC421" s="26"/>
    </row>
    <row r="422" spans="1:65">
      <c r="A422" s="364"/>
      <c r="B422" s="364">
        <f>+'Ark1'!C1222</f>
        <v>2023</v>
      </c>
      <c r="C422" s="267">
        <f>+'Ark1'!M1222</f>
        <v>9</v>
      </c>
      <c r="D422" s="267" t="s">
        <v>101</v>
      </c>
      <c r="E422" s="267">
        <f>+'Ark1'!D1222</f>
        <v>5</v>
      </c>
      <c r="F422" s="267" t="s">
        <v>444</v>
      </c>
      <c r="G422" s="267">
        <f>+IF(H422=0,"",'Ark1'!Q1222)</f>
        <v>21</v>
      </c>
      <c r="H422" s="267">
        <f>+'Ark1'!R1222</f>
        <v>38</v>
      </c>
      <c r="I422" s="268">
        <f>+IF(H422=0,"",'Ark1'!AE1222)</f>
        <v>18.269230769230777</v>
      </c>
      <c r="J422" s="268">
        <f>+IF(H422=0,"",'Ark1'!AF1222)</f>
        <v>19.271985001664536</v>
      </c>
      <c r="K422" s="269">
        <f>+IF(H422=0,"",'Ark1'!S1222)</f>
        <v>4.8947368421052637</v>
      </c>
      <c r="L422" s="268">
        <f>+IF(H422=0,"",'Ark1'!U1222)</f>
        <v>289.45</v>
      </c>
      <c r="M422" s="270">
        <f>+IF(H422=0,"",'Ark1'!W1222)</f>
        <v>100</v>
      </c>
      <c r="N422" s="270">
        <f>+IF(H422=0,"",'Ark1'!X1222)</f>
        <v>13.157894736842103</v>
      </c>
      <c r="O422" s="270">
        <f>+IF(H422=0,"",'Ark1'!AG1222)</f>
        <v>652.73684210526324</v>
      </c>
      <c r="P422" s="270">
        <f>+IF(H422=0,"",'Ark1'!AH1222)</f>
        <v>0</v>
      </c>
      <c r="Q422" s="270">
        <f>+IF(H422=0,"",'Ark1'!AI1222)</f>
        <v>26.315789473684205</v>
      </c>
      <c r="R422" s="270"/>
      <c r="S422" s="270"/>
      <c r="T422" s="270">
        <f>+IF(H422=0,"",'Ark1'!Y1222)</f>
        <v>58.562475636123587</v>
      </c>
      <c r="U422" s="269">
        <f>+IF(H422=0,"",'Ark1'!Z1222)</f>
        <v>1.1874225444924729</v>
      </c>
      <c r="V422" s="270">
        <f t="shared" si="96"/>
        <v>443.44057410095138</v>
      </c>
      <c r="W422" s="270">
        <f t="shared" si="97"/>
        <v>32.161111111111111</v>
      </c>
      <c r="X422" s="268">
        <f t="shared" si="98"/>
        <v>1.8095238095238095</v>
      </c>
      <c r="Y422" s="364"/>
      <c r="AB422" s="27"/>
      <c r="AC422" s="26"/>
    </row>
    <row r="423" spans="1:65">
      <c r="A423" s="364"/>
      <c r="B423" s="364">
        <f>+'Ark1'!C1223</f>
        <v>2023</v>
      </c>
      <c r="C423" s="267">
        <f>+'Ark1'!M1223</f>
        <v>9</v>
      </c>
      <c r="D423" s="267" t="s">
        <v>101</v>
      </c>
      <c r="E423" s="267">
        <f>+'Ark1'!D1223</f>
        <v>6</v>
      </c>
      <c r="F423" s="267" t="s">
        <v>584</v>
      </c>
      <c r="G423" s="267">
        <f>+IF(H423=0,"",'Ark1'!Q1223)</f>
        <v>10</v>
      </c>
      <c r="H423" s="267">
        <f>+'Ark1'!R1223</f>
        <v>15</v>
      </c>
      <c r="I423" s="268">
        <f>+IF(H423=0,"",'Ark1'!AE1223)</f>
        <v>11.194029850746269</v>
      </c>
      <c r="J423" s="268">
        <f>+IF(H423=0,"",'Ark1'!AF1223)</f>
        <v>11.287715517241377</v>
      </c>
      <c r="K423" s="269">
        <f>+IF(H423=0,"",'Ark1'!S1223)</f>
        <v>5.3333333333333321</v>
      </c>
      <c r="L423" s="268">
        <f>+IF(H423=0,"",'Ark1'!U1223)</f>
        <v>270.95333333333326</v>
      </c>
      <c r="M423" s="270">
        <f>+IF(H423=0,"",'Ark1'!W1223)</f>
        <v>100</v>
      </c>
      <c r="N423" s="270">
        <f>+IF(H423=0,"",'Ark1'!X1223)</f>
        <v>0</v>
      </c>
      <c r="O423" s="270">
        <f>+IF(H423=0,"",'Ark1'!AG1223)</f>
        <v>707.66666666666652</v>
      </c>
      <c r="P423" s="270">
        <f>+IF(H423=0,"",'Ark1'!AH1223)</f>
        <v>0</v>
      </c>
      <c r="Q423" s="270">
        <f>+IF(H423=0,"",'Ark1'!AI1223)</f>
        <v>53.33333333333335</v>
      </c>
      <c r="R423" s="270"/>
      <c r="S423" s="270"/>
      <c r="T423" s="270">
        <f>+IF(H423=0,"",'Ark1'!Y1223)</f>
        <v>45.603842917992303</v>
      </c>
      <c r="U423" s="269">
        <f>+IF(H423=0,"",'Ark1'!Z1223)</f>
        <v>0.69920589878010275</v>
      </c>
      <c r="V423" s="270">
        <f t="shared" si="96"/>
        <v>382.88271314178047</v>
      </c>
      <c r="W423" s="270">
        <f t="shared" si="97"/>
        <v>30.105925925925916</v>
      </c>
      <c r="X423" s="268">
        <f t="shared" si="98"/>
        <v>1.5</v>
      </c>
      <c r="Y423" s="364"/>
      <c r="AB423" s="27"/>
      <c r="AC423" s="26"/>
    </row>
    <row r="424" spans="1:65">
      <c r="A424" s="364"/>
      <c r="B424" s="364">
        <f>+'Ark1'!C1224</f>
        <v>2023</v>
      </c>
      <c r="C424" s="267">
        <f>+'Ark1'!M1224</f>
        <v>9</v>
      </c>
      <c r="D424" s="267" t="s">
        <v>101</v>
      </c>
      <c r="E424" s="267">
        <f>+'Ark1'!D1224</f>
        <v>7</v>
      </c>
      <c r="F424" s="267" t="s">
        <v>585</v>
      </c>
      <c r="G424" s="267">
        <f>+IF(H424=0,"",'Ark1'!Q1224)</f>
        <v>6</v>
      </c>
      <c r="H424" s="267">
        <f>+'Ark1'!R1224</f>
        <v>9</v>
      </c>
      <c r="I424" s="268">
        <f>+IF(H424=0,"",'Ark1'!AE1224)</f>
        <v>12.5</v>
      </c>
      <c r="J424" s="268">
        <f>+IF(H424=0,"",'Ark1'!AF1224)</f>
        <v>14.734216857474689</v>
      </c>
      <c r="K424" s="269">
        <f>+IF(H424=0,"",'Ark1'!S1224)</f>
        <v>5.1111111111111116</v>
      </c>
      <c r="L424" s="268">
        <f>+IF(H424=0,"",'Ark1'!U1224)</f>
        <v>315.74444444444441</v>
      </c>
      <c r="M424" s="270">
        <f>+IF(H424=0,"",'Ark1'!W1224)</f>
        <v>100</v>
      </c>
      <c r="N424" s="270">
        <f>+IF(H424=0,"",'Ark1'!X1224)</f>
        <v>11.111111111111112</v>
      </c>
      <c r="O424" s="270">
        <f>+IF(H424=0,"",'Ark1'!AG1224)</f>
        <v>652.33333333333348</v>
      </c>
      <c r="P424" s="270">
        <f>+IF(H424=0,"",'Ark1'!AH1224)</f>
        <v>0</v>
      </c>
      <c r="Q424" s="270">
        <f>+IF(H424=0,"",'Ark1'!AI1224)</f>
        <v>22.222222222222225</v>
      </c>
      <c r="R424" s="270"/>
      <c r="S424" s="270"/>
      <c r="T424" s="270">
        <f>+IF(H424=0,"",'Ark1'!Y1224)</f>
        <v>29.844862245772489</v>
      </c>
      <c r="U424" s="269">
        <f>+IF(H424=0,"",'Ark1'!Z1224)</f>
        <v>1.0999438818457437</v>
      </c>
      <c r="V424" s="270">
        <f t="shared" si="96"/>
        <v>484.02316470788611</v>
      </c>
      <c r="W424" s="270">
        <f t="shared" si="97"/>
        <v>35.082716049382711</v>
      </c>
      <c r="X424" s="268">
        <f t="shared" si="98"/>
        <v>1.5</v>
      </c>
      <c r="Y424" s="364"/>
      <c r="AB424" s="27"/>
      <c r="AC424" s="26"/>
    </row>
    <row r="425" spans="1:65">
      <c r="A425" s="364"/>
      <c r="B425" s="364">
        <f>+'Ark1'!C1225</f>
        <v>2023</v>
      </c>
      <c r="C425" s="267">
        <f>+'Ark1'!M1225</f>
        <v>9</v>
      </c>
      <c r="D425" s="267" t="s">
        <v>101</v>
      </c>
      <c r="E425" s="267">
        <f>+'Ark1'!D1225</f>
        <v>8</v>
      </c>
      <c r="F425" s="267" t="s">
        <v>586</v>
      </c>
      <c r="G425" s="267">
        <f>+IF(H425=0,"",'Ark1'!Q1225)</f>
        <v>9</v>
      </c>
      <c r="H425" s="267">
        <f>+'Ark1'!R1225</f>
        <v>13</v>
      </c>
      <c r="I425" s="268">
        <f>+IF(H425=0,"",'Ark1'!AE1225)</f>
        <v>8.2802547770700645</v>
      </c>
      <c r="J425" s="268">
        <f>+IF(H425=0,"",'Ark1'!AF1225)</f>
        <v>9.9417927823050096</v>
      </c>
      <c r="K425" s="269">
        <f>+IF(H425=0,"",'Ark1'!S1225)</f>
        <v>4.9230769230769216</v>
      </c>
      <c r="L425" s="268">
        <f>+IF(H425=0,"",'Ark1'!U1225)</f>
        <v>315.323076923077</v>
      </c>
      <c r="M425" s="270">
        <f>+IF(H425=0,"",'Ark1'!W1225)</f>
        <v>100</v>
      </c>
      <c r="N425" s="270">
        <f>+IF(H425=0,"",'Ark1'!X1225)</f>
        <v>15.38461538461538</v>
      </c>
      <c r="O425" s="270">
        <f>+IF(H425=0,"",'Ark1'!AG1225)</f>
        <v>730.7692307692306</v>
      </c>
      <c r="P425" s="270">
        <f>+IF(H425=0,"",'Ark1'!AH1225)</f>
        <v>0</v>
      </c>
      <c r="Q425" s="270">
        <f>+IF(H425=0,"",'Ark1'!AI1225)</f>
        <v>38.461538461538446</v>
      </c>
      <c r="R425" s="270"/>
      <c r="S425" s="270"/>
      <c r="T425" s="270">
        <f>+IF(H425=0,"",'Ark1'!Y1225)</f>
        <v>42.775373106247073</v>
      </c>
      <c r="U425" s="269">
        <f>+IF(H425=0,"",'Ark1'!Z1225)</f>
        <v>0.82848689340530757</v>
      </c>
      <c r="V425" s="270">
        <f t="shared" si="96"/>
        <v>431.49473684210545</v>
      </c>
      <c r="W425" s="270">
        <f t="shared" si="97"/>
        <v>35.035897435897446</v>
      </c>
      <c r="X425" s="268">
        <f t="shared" si="98"/>
        <v>1.4444444444444444</v>
      </c>
      <c r="Y425" s="364"/>
      <c r="AB425" s="27"/>
      <c r="AC425" s="26"/>
    </row>
    <row r="426" spans="1:65">
      <c r="A426" s="364"/>
      <c r="B426" s="364">
        <f>+'Ark1'!C1226</f>
        <v>2023</v>
      </c>
      <c r="C426" s="267">
        <f>+'Ark1'!M1226</f>
        <v>9</v>
      </c>
      <c r="D426" s="267" t="s">
        <v>101</v>
      </c>
      <c r="E426" s="267">
        <f>+'Ark1'!D1226</f>
        <v>9</v>
      </c>
      <c r="F426" s="267" t="s">
        <v>587</v>
      </c>
      <c r="G426" s="267">
        <f>+IF(H426=0,"",'Ark1'!Q1226)</f>
        <v>3</v>
      </c>
      <c r="H426" s="267">
        <f>+'Ark1'!R1226</f>
        <v>7</v>
      </c>
      <c r="I426" s="268">
        <f>+IF(H426=0,"",'Ark1'!AE1226)</f>
        <v>6.3063063063063058</v>
      </c>
      <c r="J426" s="268">
        <f>+IF(H426=0,"",'Ark1'!AF1226)</f>
        <v>8.1029711014948003</v>
      </c>
      <c r="K426" s="269">
        <f>+IF(H426=0,"",'Ark1'!S1226)</f>
        <v>5.1428571428571441</v>
      </c>
      <c r="L426" s="268">
        <f>+IF(H426=0,"",'Ark1'!U1226)</f>
        <v>319.12857142857138</v>
      </c>
      <c r="M426" s="270">
        <f>+IF(H426=0,"",'Ark1'!W1226)</f>
        <v>100</v>
      </c>
      <c r="N426" s="270">
        <f>+IF(H426=0,"",'Ark1'!X1226)</f>
        <v>42.857142857142847</v>
      </c>
      <c r="O426" s="270">
        <f>+IF(H426=0,"",'Ark1'!AG1226)</f>
        <v>807.42857142857156</v>
      </c>
      <c r="P426" s="270">
        <f>+IF(H426=0,"",'Ark1'!AH1226)</f>
        <v>0</v>
      </c>
      <c r="Q426" s="270">
        <f>+IF(H426=0,"",'Ark1'!AI1226)</f>
        <v>57.142857142857153</v>
      </c>
      <c r="R426" s="270"/>
      <c r="S426" s="270"/>
      <c r="T426" s="270">
        <f>+IF(H426=0,"",'Ark1'!Y1226)</f>
        <v>79.728928506636322</v>
      </c>
      <c r="U426" s="269">
        <f>+IF(H426=0,"",'Ark1'!Z1226)</f>
        <v>1.245399698154477</v>
      </c>
      <c r="V426" s="270">
        <f t="shared" si="96"/>
        <v>395.24062278839335</v>
      </c>
      <c r="W426" s="270">
        <f t="shared" si="97"/>
        <v>35.458730158730155</v>
      </c>
      <c r="X426" s="268">
        <f t="shared" si="98"/>
        <v>2.3333333333333335</v>
      </c>
      <c r="Y426" s="364"/>
      <c r="AB426" s="27"/>
      <c r="AC426" s="26"/>
    </row>
    <row r="427" spans="1:65">
      <c r="A427" s="364"/>
      <c r="B427" s="364">
        <f>+'Ark1'!C1227</f>
        <v>2023</v>
      </c>
      <c r="C427" s="267">
        <f>+'Ark1'!M1227</f>
        <v>9</v>
      </c>
      <c r="D427" s="267" t="s">
        <v>101</v>
      </c>
      <c r="E427" s="267">
        <f>+'Ark1'!D1227</f>
        <v>10</v>
      </c>
      <c r="F427" s="267" t="s">
        <v>588</v>
      </c>
      <c r="G427" s="267">
        <f>+IF(H427=0,"",'Ark1'!Q1227)</f>
        <v>10</v>
      </c>
      <c r="H427" s="267">
        <f>+'Ark1'!R1227</f>
        <v>25</v>
      </c>
      <c r="I427" s="268">
        <f>+IF(H427=0,"",'Ark1'!AE1227)</f>
        <v>8.1168831168831144</v>
      </c>
      <c r="J427" s="268">
        <f>+IF(H427=0,"",'Ark1'!AF1227)</f>
        <v>9.3181479647499827</v>
      </c>
      <c r="K427" s="269">
        <f>+IF(H427=0,"",'Ark1'!S1227)</f>
        <v>5.28</v>
      </c>
      <c r="L427" s="268">
        <f>+IF(H427=0,"",'Ark1'!U1227)</f>
        <v>277.75200000000007</v>
      </c>
      <c r="M427" s="270">
        <f>+IF(H427=0,"",'Ark1'!W1227)</f>
        <v>100</v>
      </c>
      <c r="N427" s="270">
        <f>+IF(H427=0,"",'Ark1'!X1227)</f>
        <v>4</v>
      </c>
      <c r="O427" s="270">
        <f>+IF(H427=0,"",'Ark1'!AG1227)</f>
        <v>628</v>
      </c>
      <c r="P427" s="270">
        <f>+IF(H427=0,"",'Ark1'!AH1227)</f>
        <v>0</v>
      </c>
      <c r="Q427" s="270">
        <f>+IF(H427=0,"",'Ark1'!AI1227)</f>
        <v>56</v>
      </c>
      <c r="R427" s="270"/>
      <c r="S427" s="270"/>
      <c r="T427" s="270">
        <f>+IF(H427=0,"",'Ark1'!Y1227)</f>
        <v>45.711618829352112</v>
      </c>
      <c r="U427" s="269">
        <f>+IF(H427=0,"",'Ark1'!Z1227)</f>
        <v>1.1142710621747294</v>
      </c>
      <c r="V427" s="270">
        <f t="shared" si="96"/>
        <v>442.28025477707018</v>
      </c>
      <c r="W427" s="270">
        <f t="shared" si="97"/>
        <v>30.861333333333341</v>
      </c>
      <c r="X427" s="268">
        <f t="shared" si="98"/>
        <v>2.5</v>
      </c>
      <c r="Y427" s="364"/>
      <c r="AB427" s="27"/>
      <c r="AC427" s="26"/>
    </row>
    <row r="428" spans="1:65">
      <c r="A428" s="364"/>
      <c r="B428" s="364">
        <f>+'Ark1'!C1228</f>
        <v>2023</v>
      </c>
      <c r="C428" s="267">
        <f>+'Ark1'!M1228</f>
        <v>9</v>
      </c>
      <c r="D428" s="267" t="s">
        <v>101</v>
      </c>
      <c r="E428" s="267">
        <f>+'Ark1'!D1228</f>
        <v>11</v>
      </c>
      <c r="F428" s="267" t="s">
        <v>589</v>
      </c>
      <c r="G428" s="267">
        <f>+IF(H428=0,"",'Ark1'!Q1228)</f>
        <v>11</v>
      </c>
      <c r="H428" s="267">
        <f>+'Ark1'!R1228</f>
        <v>15</v>
      </c>
      <c r="I428" s="268">
        <f>+IF(H428=0,"",'Ark1'!AE1228)</f>
        <v>6.1983471074380176</v>
      </c>
      <c r="J428" s="268">
        <f>+IF(H428=0,"",'Ark1'!AF1228)</f>
        <v>6.9845546339461695</v>
      </c>
      <c r="K428" s="269">
        <f>+IF(H428=0,"",'Ark1'!S1228)</f>
        <v>4.8666666666666654</v>
      </c>
      <c r="L428" s="268">
        <f>+IF(H428=0,"",'Ark1'!U1228)</f>
        <v>276.87333333333339</v>
      </c>
      <c r="M428" s="270">
        <f>+IF(H428=0,"",'Ark1'!W1228)</f>
        <v>100</v>
      </c>
      <c r="N428" s="270">
        <f>+IF(H428=0,"",'Ark1'!X1228)</f>
        <v>13.333333333333337</v>
      </c>
      <c r="O428" s="270">
        <f>+IF(H428=0,"",'Ark1'!AG1228)</f>
        <v>707.1333333333331</v>
      </c>
      <c r="P428" s="270">
        <f>+IF(H428=0,"",'Ark1'!AH1228)</f>
        <v>0</v>
      </c>
      <c r="Q428" s="270">
        <f>+IF(H428=0,"",'Ark1'!AI1228)</f>
        <v>46.666666666666657</v>
      </c>
      <c r="R428" s="270"/>
      <c r="S428" s="270"/>
      <c r="T428" s="270">
        <f>+IF(H428=0,"",'Ark1'!Y1228)</f>
        <v>63.906572084219775</v>
      </c>
      <c r="U428" s="269">
        <f>+IF(H428=0,"",'Ark1'!Z1228)</f>
        <v>1.1469767022723523</v>
      </c>
      <c r="V428" s="270">
        <f t="shared" si="96"/>
        <v>391.54332044876043</v>
      </c>
      <c r="W428" s="270">
        <f t="shared" si="97"/>
        <v>30.763703703703712</v>
      </c>
      <c r="X428" s="268">
        <f t="shared" si="98"/>
        <v>1.3636363636363635</v>
      </c>
      <c r="Y428" s="364"/>
      <c r="AB428" s="27"/>
      <c r="AC428" s="26"/>
    </row>
    <row r="429" spans="1:65">
      <c r="A429" s="364"/>
      <c r="B429" s="364">
        <f>+'Ark1'!C1229</f>
        <v>2023</v>
      </c>
      <c r="C429" s="267">
        <f>+'Ark1'!M1229</f>
        <v>9</v>
      </c>
      <c r="D429" s="267" t="s">
        <v>101</v>
      </c>
      <c r="E429" s="267">
        <f>+'Ark1'!D1229</f>
        <v>12</v>
      </c>
      <c r="F429" s="267" t="s">
        <v>590</v>
      </c>
      <c r="G429" s="267">
        <f>+IF(H429=0,"",'Ark1'!Q1229)</f>
        <v>4</v>
      </c>
      <c r="H429" s="267">
        <f>+'Ark1'!R1229</f>
        <v>9</v>
      </c>
      <c r="I429" s="268">
        <f>+IF(H429=0,"",'Ark1'!AE1229)</f>
        <v>10.714285714285712</v>
      </c>
      <c r="J429" s="268">
        <f>+IF(H429=0,"",'Ark1'!AF1229)</f>
        <v>13.748402410078512</v>
      </c>
      <c r="K429" s="269">
        <f>+IF(H429=0,"",'Ark1'!S1229)</f>
        <v>5.1111111111111116</v>
      </c>
      <c r="L429" s="268">
        <f>+IF(H429=0,"",'Ark1'!U1229)</f>
        <v>301.2000000000001</v>
      </c>
      <c r="M429" s="270">
        <f>+IF(H429=0,"",'Ark1'!W1229)</f>
        <v>100</v>
      </c>
      <c r="N429" s="270">
        <f>+IF(H429=0,"",'Ark1'!X1229)</f>
        <v>22.222222222222225</v>
      </c>
      <c r="O429" s="270">
        <f>+IF(H429=0,"",'Ark1'!AG1229)</f>
        <v>719.1111111111112</v>
      </c>
      <c r="P429" s="270">
        <f>+IF(H429=0,"",'Ark1'!AH1229)</f>
        <v>0</v>
      </c>
      <c r="Q429" s="270">
        <f>+IF(H429=0,"",'Ark1'!AI1229)</f>
        <v>66.666666666666686</v>
      </c>
      <c r="R429" s="270"/>
      <c r="S429" s="270"/>
      <c r="T429" s="270">
        <f>+IF(H429=0,"",'Ark1'!Y1229)</f>
        <v>52.824531338300474</v>
      </c>
      <c r="U429" s="269">
        <f>+IF(H429=0,"",'Ark1'!Z1229)</f>
        <v>0.87488976377909355</v>
      </c>
      <c r="V429" s="270">
        <f t="shared" si="96"/>
        <v>418.8504326328802</v>
      </c>
      <c r="W429" s="270">
        <f t="shared" si="97"/>
        <v>33.466666666666676</v>
      </c>
      <c r="X429" s="268">
        <f t="shared" si="98"/>
        <v>2.25</v>
      </c>
      <c r="Y429" s="364"/>
      <c r="AB429" s="27"/>
      <c r="AC429" s="26"/>
    </row>
    <row r="430" spans="1:65" ht="19.8">
      <c r="A430" s="364"/>
      <c r="B430" s="364"/>
      <c r="C430" s="364"/>
      <c r="D430" s="364"/>
      <c r="E430" s="364"/>
      <c r="F430" s="364"/>
      <c r="G430" s="364"/>
      <c r="H430" s="364"/>
      <c r="I430" s="365"/>
      <c r="J430" s="365"/>
      <c r="K430" s="364"/>
      <c r="L430" s="364"/>
      <c r="M430" s="366"/>
      <c r="N430" s="366"/>
      <c r="O430" s="364"/>
      <c r="P430" s="366"/>
      <c r="Q430" s="366"/>
      <c r="R430" s="366"/>
      <c r="S430" s="366"/>
      <c r="T430" s="366"/>
      <c r="U430" s="364"/>
      <c r="V430" s="364"/>
      <c r="W430" s="366"/>
      <c r="X430" s="365"/>
      <c r="Y430" s="364"/>
      <c r="Z430" s="250"/>
      <c r="AB430" s="27"/>
      <c r="AC430" s="26"/>
      <c r="AD430" s="251"/>
      <c r="AE430" s="85"/>
      <c r="AI430" s="85"/>
      <c r="BA430" s="263" t="e">
        <f>1+#REF!</f>
        <v>#REF!</v>
      </c>
      <c r="BB430" s="26">
        <v>248.30514184397128</v>
      </c>
      <c r="BC430" s="85">
        <f t="shared" ref="BC430:BM430" si="99">+BB430</f>
        <v>248.30514184397128</v>
      </c>
      <c r="BD430" s="85">
        <f t="shared" si="99"/>
        <v>248.30514184397128</v>
      </c>
      <c r="BE430" s="85">
        <f t="shared" si="99"/>
        <v>248.30514184397128</v>
      </c>
      <c r="BF430" s="85">
        <f t="shared" si="99"/>
        <v>248.30514184397128</v>
      </c>
      <c r="BG430" s="85">
        <f t="shared" si="99"/>
        <v>248.30514184397128</v>
      </c>
      <c r="BH430" s="85">
        <f t="shared" si="99"/>
        <v>248.30514184397128</v>
      </c>
      <c r="BI430" s="85">
        <f t="shared" si="99"/>
        <v>248.30514184397128</v>
      </c>
      <c r="BJ430" s="85">
        <f t="shared" si="99"/>
        <v>248.30514184397128</v>
      </c>
      <c r="BK430" s="85">
        <f t="shared" si="99"/>
        <v>248.30514184397128</v>
      </c>
      <c r="BL430" s="85">
        <f t="shared" si="99"/>
        <v>248.30514184397128</v>
      </c>
      <c r="BM430" s="85">
        <f t="shared" si="99"/>
        <v>248.30514184397128</v>
      </c>
    </row>
    <row r="431" spans="1:65" ht="19.8">
      <c r="A431" s="364"/>
      <c r="B431" s="364"/>
      <c r="C431" s="364"/>
      <c r="D431" s="364"/>
      <c r="E431" s="364"/>
      <c r="F431" s="364"/>
      <c r="G431" s="364"/>
      <c r="H431" s="364"/>
      <c r="I431" s="365"/>
      <c r="J431" s="365"/>
      <c r="K431" s="364"/>
      <c r="L431" s="364"/>
      <c r="M431" s="366"/>
      <c r="N431" s="366"/>
      <c r="O431" s="364"/>
      <c r="P431" s="366"/>
      <c r="Q431" s="366"/>
      <c r="R431" s="366"/>
      <c r="S431" s="366"/>
      <c r="T431" s="366"/>
      <c r="U431" s="364"/>
      <c r="V431" s="364"/>
      <c r="W431" s="366"/>
      <c r="X431" s="365"/>
      <c r="Y431" s="364"/>
      <c r="Z431" s="250"/>
      <c r="AB431" s="27"/>
      <c r="AC431" s="26"/>
      <c r="AD431" s="251"/>
      <c r="AE431" s="85"/>
      <c r="AI431" s="85"/>
      <c r="BA431" s="263"/>
      <c r="BB431" s="26"/>
    </row>
    <row r="432" spans="1:65" ht="22.8">
      <c r="A432" s="367" t="s">
        <v>626</v>
      </c>
      <c r="B432" s="364"/>
      <c r="C432" s="364"/>
      <c r="D432" s="368" t="str">
        <f>+D437</f>
        <v>4-</v>
      </c>
      <c r="E432" s="364"/>
      <c r="F432" s="364"/>
      <c r="G432" s="364"/>
      <c r="H432" s="273">
        <f>SUM(H437:H448)</f>
        <v>86</v>
      </c>
      <c r="I432" s="365"/>
      <c r="J432" s="365"/>
      <c r="K432" s="364"/>
      <c r="L432" s="273">
        <f>+Fettgruppe!N35</f>
        <v>300.96395348837206</v>
      </c>
      <c r="M432" s="366"/>
      <c r="N432" s="366"/>
      <c r="O432" s="364"/>
      <c r="P432" s="366"/>
      <c r="Q432" s="366"/>
      <c r="R432" s="366"/>
      <c r="S432" s="366"/>
      <c r="T432" s="366"/>
      <c r="U432" s="364"/>
      <c r="V432" s="273">
        <f>+Fettgruppe!X35</f>
        <v>410.4227451477862</v>
      </c>
      <c r="W432" s="369" t="s">
        <v>624</v>
      </c>
      <c r="X432" s="370"/>
      <c r="Y432" s="364"/>
      <c r="Z432" s="250"/>
      <c r="AB432" s="27"/>
      <c r="AC432" s="26"/>
      <c r="AD432" s="251"/>
      <c r="AE432" s="85"/>
      <c r="AI432" s="85"/>
      <c r="BA432" s="263" t="e">
        <f>1+BA430</f>
        <v>#REF!</v>
      </c>
      <c r="BB432" s="26">
        <v>268.9193823216188</v>
      </c>
      <c r="BC432" s="85">
        <f t="shared" ref="BC432:BM432" si="100">+BB432</f>
        <v>268.9193823216188</v>
      </c>
      <c r="BD432" s="85">
        <f t="shared" si="100"/>
        <v>268.9193823216188</v>
      </c>
      <c r="BE432" s="85">
        <f t="shared" si="100"/>
        <v>268.9193823216188</v>
      </c>
      <c r="BF432" s="85">
        <f t="shared" si="100"/>
        <v>268.9193823216188</v>
      </c>
      <c r="BG432" s="85">
        <f t="shared" si="100"/>
        <v>268.9193823216188</v>
      </c>
      <c r="BH432" s="85">
        <f t="shared" si="100"/>
        <v>268.9193823216188</v>
      </c>
      <c r="BI432" s="85">
        <f t="shared" si="100"/>
        <v>268.9193823216188</v>
      </c>
      <c r="BJ432" s="85">
        <f t="shared" si="100"/>
        <v>268.9193823216188</v>
      </c>
      <c r="BK432" s="85">
        <f t="shared" si="100"/>
        <v>268.9193823216188</v>
      </c>
      <c r="BL432" s="85">
        <f t="shared" si="100"/>
        <v>268.9193823216188</v>
      </c>
      <c r="BM432" s="85">
        <f t="shared" si="100"/>
        <v>268.9193823216188</v>
      </c>
    </row>
    <row r="433" spans="1:65" ht="16.5" customHeight="1">
      <c r="A433" s="364"/>
      <c r="B433" s="364"/>
      <c r="C433" s="364"/>
      <c r="D433" s="368"/>
      <c r="E433" s="364"/>
      <c r="F433" s="364"/>
      <c r="G433" s="364"/>
      <c r="H433" s="364"/>
      <c r="I433" s="364"/>
      <c r="J433" s="364"/>
      <c r="K433" s="364"/>
      <c r="L433" s="364"/>
      <c r="M433" s="366"/>
      <c r="N433" s="366"/>
      <c r="O433" s="364"/>
      <c r="P433" s="366"/>
      <c r="Q433" s="366"/>
      <c r="R433" s="366"/>
      <c r="S433" s="366"/>
      <c r="T433" s="366"/>
      <c r="U433" s="364"/>
      <c r="V433" s="364"/>
      <c r="W433" s="366"/>
      <c r="X433" s="370" t="s">
        <v>4</v>
      </c>
      <c r="Y433" s="364"/>
      <c r="Z433" s="250"/>
      <c r="AB433" s="27"/>
      <c r="AC433" s="26"/>
      <c r="AD433" s="251"/>
      <c r="AE433" s="85"/>
      <c r="AI433" s="85"/>
      <c r="BA433" s="263"/>
      <c r="BB433" s="26"/>
    </row>
    <row r="434" spans="1:65" ht="19.8">
      <c r="A434" s="364"/>
      <c r="B434" s="364"/>
      <c r="C434" s="364"/>
      <c r="D434" s="364"/>
      <c r="E434" s="364"/>
      <c r="F434" s="364"/>
      <c r="G434" s="367" t="s">
        <v>4</v>
      </c>
      <c r="H434" s="364"/>
      <c r="I434" s="365"/>
      <c r="J434" s="365"/>
      <c r="K434" s="367" t="s">
        <v>24</v>
      </c>
      <c r="L434" s="365"/>
      <c r="M434" s="366" t="s">
        <v>404</v>
      </c>
      <c r="N434" s="366" t="s">
        <v>404</v>
      </c>
      <c r="O434" s="369" t="s">
        <v>527</v>
      </c>
      <c r="P434" s="366" t="s">
        <v>404</v>
      </c>
      <c r="Q434" s="366" t="s">
        <v>404</v>
      </c>
      <c r="R434" s="366"/>
      <c r="S434" s="366"/>
      <c r="T434" s="369" t="s">
        <v>424</v>
      </c>
      <c r="U434" s="364"/>
      <c r="V434" s="367" t="s">
        <v>479</v>
      </c>
      <c r="W434" s="369" t="s">
        <v>78</v>
      </c>
      <c r="X434" s="370" t="s">
        <v>10</v>
      </c>
      <c r="Y434" s="364"/>
      <c r="Z434" s="250"/>
      <c r="AB434" s="27"/>
      <c r="AC434" s="26"/>
      <c r="AD434" s="251"/>
      <c r="AE434" s="85"/>
      <c r="AI434" s="85"/>
      <c r="BA434" s="263" t="e">
        <f>1+BA432</f>
        <v>#REF!</v>
      </c>
      <c r="BB434" s="26">
        <v>292.46921194322113</v>
      </c>
      <c r="BC434" s="85">
        <f t="shared" ref="BC434:BM436" si="101">+BB434</f>
        <v>292.46921194322113</v>
      </c>
      <c r="BD434" s="85">
        <f t="shared" si="101"/>
        <v>292.46921194322113</v>
      </c>
      <c r="BE434" s="85">
        <f t="shared" si="101"/>
        <v>292.46921194322113</v>
      </c>
      <c r="BF434" s="85">
        <f t="shared" si="101"/>
        <v>292.46921194322113</v>
      </c>
      <c r="BG434" s="85">
        <f t="shared" si="101"/>
        <v>292.46921194322113</v>
      </c>
      <c r="BH434" s="85">
        <f t="shared" si="101"/>
        <v>292.46921194322113</v>
      </c>
      <c r="BI434" s="85">
        <f t="shared" si="101"/>
        <v>292.46921194322113</v>
      </c>
      <c r="BJ434" s="85">
        <f t="shared" si="101"/>
        <v>292.46921194322113</v>
      </c>
      <c r="BK434" s="85">
        <f t="shared" si="101"/>
        <v>292.46921194322113</v>
      </c>
      <c r="BL434" s="85">
        <f t="shared" si="101"/>
        <v>292.46921194322113</v>
      </c>
      <c r="BM434" s="85">
        <f t="shared" si="101"/>
        <v>292.46921194322113</v>
      </c>
    </row>
    <row r="435" spans="1:65" ht="19.8">
      <c r="A435" s="364"/>
      <c r="B435" s="364"/>
      <c r="C435" s="364"/>
      <c r="D435" s="364"/>
      <c r="E435" s="367"/>
      <c r="F435" s="367"/>
      <c r="G435" s="367" t="s">
        <v>477</v>
      </c>
      <c r="H435" s="367" t="s">
        <v>4</v>
      </c>
      <c r="I435" s="370" t="s">
        <v>4</v>
      </c>
      <c r="J435" s="370" t="s">
        <v>1</v>
      </c>
      <c r="K435" s="367" t="s">
        <v>535</v>
      </c>
      <c r="L435" s="370" t="s">
        <v>24</v>
      </c>
      <c r="M435" s="369" t="s">
        <v>569</v>
      </c>
      <c r="N435" s="369" t="s">
        <v>489</v>
      </c>
      <c r="O435" s="369" t="s">
        <v>548</v>
      </c>
      <c r="P435" s="369" t="s">
        <v>491</v>
      </c>
      <c r="Q435" s="369" t="s">
        <v>556</v>
      </c>
      <c r="R435" s="369"/>
      <c r="S435" s="369"/>
      <c r="T435" s="369"/>
      <c r="U435" s="367" t="s">
        <v>415</v>
      </c>
      <c r="V435" s="367" t="s">
        <v>487</v>
      </c>
      <c r="W435" s="369" t="s">
        <v>425</v>
      </c>
      <c r="X435" s="370" t="s">
        <v>71</v>
      </c>
      <c r="Y435" s="364"/>
      <c r="Z435" s="250"/>
      <c r="AB435" s="27"/>
      <c r="AC435" s="26"/>
      <c r="AD435" s="251"/>
      <c r="AE435" s="85"/>
      <c r="AI435" s="85"/>
      <c r="BA435" s="263" t="e">
        <f>1+BA434</f>
        <v>#REF!</v>
      </c>
      <c r="BB435" s="26">
        <v>314.89908376963371</v>
      </c>
      <c r="BC435" s="85">
        <f t="shared" si="101"/>
        <v>314.89908376963371</v>
      </c>
      <c r="BD435" s="85">
        <f t="shared" si="101"/>
        <v>314.89908376963371</v>
      </c>
      <c r="BE435" s="85">
        <f t="shared" si="101"/>
        <v>314.89908376963371</v>
      </c>
      <c r="BF435" s="85">
        <f t="shared" si="101"/>
        <v>314.89908376963371</v>
      </c>
      <c r="BG435" s="85">
        <f t="shared" si="101"/>
        <v>314.89908376963371</v>
      </c>
      <c r="BH435" s="85">
        <f t="shared" si="101"/>
        <v>314.89908376963371</v>
      </c>
      <c r="BI435" s="85">
        <f t="shared" si="101"/>
        <v>314.89908376963371</v>
      </c>
      <c r="BJ435" s="85">
        <f t="shared" si="101"/>
        <v>314.89908376963371</v>
      </c>
      <c r="BK435" s="85">
        <f t="shared" si="101"/>
        <v>314.89908376963371</v>
      </c>
      <c r="BL435" s="85">
        <f t="shared" si="101"/>
        <v>314.89908376963371</v>
      </c>
      <c r="BM435" s="85">
        <f t="shared" si="101"/>
        <v>314.89908376963371</v>
      </c>
    </row>
    <row r="436" spans="1:65" ht="19.8">
      <c r="A436" s="364"/>
      <c r="B436" s="364"/>
      <c r="C436" s="367" t="s">
        <v>0</v>
      </c>
      <c r="D436" s="367"/>
      <c r="E436" s="367" t="s">
        <v>87</v>
      </c>
      <c r="F436" s="367"/>
      <c r="G436" s="371" t="s">
        <v>478</v>
      </c>
      <c r="H436" s="371" t="s">
        <v>10</v>
      </c>
      <c r="I436" s="372" t="s">
        <v>404</v>
      </c>
      <c r="J436" s="372" t="s">
        <v>404</v>
      </c>
      <c r="K436" s="371" t="s">
        <v>536</v>
      </c>
      <c r="L436" s="372" t="s">
        <v>45</v>
      </c>
      <c r="M436" s="373" t="s">
        <v>546</v>
      </c>
      <c r="N436" s="373" t="s">
        <v>441</v>
      </c>
      <c r="O436" s="373" t="s">
        <v>485</v>
      </c>
      <c r="P436" s="373" t="s">
        <v>472</v>
      </c>
      <c r="Q436" s="373" t="s">
        <v>525</v>
      </c>
      <c r="R436" s="373"/>
      <c r="S436" s="373"/>
      <c r="T436" s="373" t="s">
        <v>1</v>
      </c>
      <c r="U436" s="371" t="s">
        <v>416</v>
      </c>
      <c r="V436" s="371" t="s">
        <v>488</v>
      </c>
      <c r="W436" s="373" t="s">
        <v>426</v>
      </c>
      <c r="X436" s="372" t="s">
        <v>551</v>
      </c>
      <c r="Y436" s="364"/>
      <c r="Z436" s="250"/>
      <c r="AB436" s="27"/>
      <c r="AC436" s="26"/>
      <c r="AD436" s="251"/>
      <c r="AE436" s="85"/>
      <c r="AI436" s="85"/>
      <c r="BA436" s="263" t="e">
        <f>1+BA435</f>
        <v>#REF!</v>
      </c>
      <c r="BB436" s="26">
        <v>325.0188034188032</v>
      </c>
      <c r="BC436" s="85">
        <f t="shared" si="101"/>
        <v>325.0188034188032</v>
      </c>
      <c r="BD436" s="85">
        <f t="shared" si="101"/>
        <v>325.0188034188032</v>
      </c>
      <c r="BE436" s="85">
        <f t="shared" si="101"/>
        <v>325.0188034188032</v>
      </c>
      <c r="BF436" s="85">
        <f t="shared" si="101"/>
        <v>325.0188034188032</v>
      </c>
      <c r="BG436" s="85">
        <f t="shared" si="101"/>
        <v>325.0188034188032</v>
      </c>
      <c r="BH436" s="85">
        <f t="shared" si="101"/>
        <v>325.0188034188032</v>
      </c>
      <c r="BI436" s="85">
        <f t="shared" si="101"/>
        <v>325.0188034188032</v>
      </c>
      <c r="BJ436" s="85">
        <f t="shared" si="101"/>
        <v>325.0188034188032</v>
      </c>
      <c r="BK436" s="85">
        <f t="shared" si="101"/>
        <v>325.0188034188032</v>
      </c>
      <c r="BL436" s="85">
        <f t="shared" si="101"/>
        <v>325.0188034188032</v>
      </c>
      <c r="BM436" s="85">
        <f t="shared" si="101"/>
        <v>325.0188034188032</v>
      </c>
    </row>
    <row r="437" spans="1:65">
      <c r="A437" s="364"/>
      <c r="B437" s="364">
        <f>+'Ark1'!C1230</f>
        <v>2023</v>
      </c>
      <c r="C437" s="267">
        <f>+'Ark1'!M1230</f>
        <v>10</v>
      </c>
      <c r="D437" s="267" t="s">
        <v>102</v>
      </c>
      <c r="E437" s="267">
        <f>+'Ark1'!D1230</f>
        <v>1</v>
      </c>
      <c r="F437" s="267" t="s">
        <v>580</v>
      </c>
      <c r="G437" s="267">
        <f>+IF(H437=0,"",'Ark1'!Q1230)</f>
        <v>5</v>
      </c>
      <c r="H437" s="267">
        <f>+'Ark1'!R1230</f>
        <v>6</v>
      </c>
      <c r="I437" s="268">
        <f>+IF(H437=0,"",'Ark1'!AE1230)</f>
        <v>5</v>
      </c>
      <c r="J437" s="268">
        <f>+IF(H437=0,"",'Ark1'!AF1230)</f>
        <v>5.8008505609112877</v>
      </c>
      <c r="K437" s="269">
        <f>+IF(H437=0,"",'Ark1'!S1230)</f>
        <v>5.5</v>
      </c>
      <c r="L437" s="268">
        <f>+IF(H437=0,"",'Ark1'!U1230)</f>
        <v>307.58333333333326</v>
      </c>
      <c r="M437" s="270">
        <f>+IF(H437=0,"",'Ark1'!W1230)</f>
        <v>100</v>
      </c>
      <c r="N437" s="270">
        <f>+IF(H437=0,"",'Ark1'!X1230)</f>
        <v>33.333333333333343</v>
      </c>
      <c r="O437" s="270">
        <f>+IF(H437=0,"",'Ark1'!AG1230)</f>
        <v>744.66666666666652</v>
      </c>
      <c r="P437" s="270">
        <f>+IF(H437=0,"",'Ark1'!AH1230)</f>
        <v>0</v>
      </c>
      <c r="Q437" s="270">
        <f>+IF(H437=0,"",'Ark1'!AI1230)</f>
        <v>50</v>
      </c>
      <c r="R437" s="270"/>
      <c r="S437" s="270"/>
      <c r="T437" s="270">
        <f>+IF(H437=0,"",'Ark1'!Y1230)</f>
        <v>37.696304711323002</v>
      </c>
      <c r="U437" s="269">
        <f>+IF(H437=0,"",'Ark1'!Z1230)</f>
        <v>0.95742710775633821</v>
      </c>
      <c r="V437" s="270">
        <f t="shared" ref="V437:V448" si="102">+IF(H437=0,"",1000*L437/O437)</f>
        <v>413.0483437779767</v>
      </c>
      <c r="W437" s="270">
        <f t="shared" ref="W437:W448" si="103">+IF(H437=0,"",L437/C437)</f>
        <v>30.758333333333326</v>
      </c>
      <c r="X437" s="268">
        <f t="shared" ref="X437:X448" si="104">+IF(H437=0,"",H437/G437)</f>
        <v>1.2</v>
      </c>
      <c r="Y437" s="364"/>
      <c r="AB437" s="27"/>
      <c r="AC437" s="26"/>
    </row>
    <row r="438" spans="1:65">
      <c r="A438" s="364"/>
      <c r="B438" s="364">
        <f>+'Ark1'!C1231</f>
        <v>2023</v>
      </c>
      <c r="C438" s="267">
        <f>+'Ark1'!M1231</f>
        <v>10</v>
      </c>
      <c r="D438" s="267" t="s">
        <v>102</v>
      </c>
      <c r="E438" s="267">
        <f>+'Ark1'!D1231</f>
        <v>2</v>
      </c>
      <c r="F438" s="267" t="s">
        <v>581</v>
      </c>
      <c r="G438" s="267">
        <f>+IF(H438=0,"",'Ark1'!Q1231)</f>
        <v>2</v>
      </c>
      <c r="H438" s="267">
        <f>+'Ark1'!R1231</f>
        <v>2</v>
      </c>
      <c r="I438" s="268">
        <f>+IF(H438=0,"",'Ark1'!AE1231)</f>
        <v>4.255319148936171</v>
      </c>
      <c r="J438" s="268">
        <f>+IF(H438=0,"",'Ark1'!AF1231)</f>
        <v>5.2252204445151991</v>
      </c>
      <c r="K438" s="269">
        <f>+IF(H438=0,"",'Ark1'!S1231)</f>
        <v>4</v>
      </c>
      <c r="L438" s="268">
        <f>+IF(H438=0,"",'Ark1'!U1231)</f>
        <v>295.39999999999998</v>
      </c>
      <c r="M438" s="270">
        <f>+IF(H438=0,"",'Ark1'!W1231)</f>
        <v>100</v>
      </c>
      <c r="N438" s="270">
        <f>+IF(H438=0,"",'Ark1'!X1231)</f>
        <v>0</v>
      </c>
      <c r="O438" s="270">
        <f>+IF(H438=0,"",'Ark1'!AG1231)</f>
        <v>744.5</v>
      </c>
      <c r="P438" s="270">
        <f>+IF(H438=0,"",'Ark1'!AH1231)</f>
        <v>0</v>
      </c>
      <c r="Q438" s="270">
        <f>+IF(H438=0,"",'Ark1'!AI1231)</f>
        <v>0</v>
      </c>
      <c r="R438" s="270"/>
      <c r="S438" s="270"/>
      <c r="T438" s="270">
        <f>+IF(H438=0,"",'Ark1'!Y1231)</f>
        <v>38.200000000000252</v>
      </c>
      <c r="U438" s="269">
        <f>+IF(H438=0,"",'Ark1'!Z1231)</f>
        <v>0</v>
      </c>
      <c r="V438" s="270">
        <f t="shared" si="102"/>
        <v>396.77635997313632</v>
      </c>
      <c r="W438" s="270">
        <f t="shared" si="103"/>
        <v>29.54</v>
      </c>
      <c r="X438" s="268">
        <f t="shared" si="104"/>
        <v>1</v>
      </c>
      <c r="Y438" s="364"/>
      <c r="AB438" s="27"/>
      <c r="AC438" s="26"/>
    </row>
    <row r="439" spans="1:65">
      <c r="A439" s="364"/>
      <c r="B439" s="364">
        <f>+'Ark1'!C1232</f>
        <v>2023</v>
      </c>
      <c r="C439" s="267">
        <f>+'Ark1'!M1232</f>
        <v>10</v>
      </c>
      <c r="D439" s="267" t="s">
        <v>102</v>
      </c>
      <c r="E439" s="267">
        <f>+'Ark1'!D1232</f>
        <v>3</v>
      </c>
      <c r="F439" s="267" t="s">
        <v>582</v>
      </c>
      <c r="G439" s="267">
        <f>+IF(H439=0,"",'Ark1'!Q1232)</f>
        <v>9</v>
      </c>
      <c r="H439" s="267">
        <f>+'Ark1'!R1232</f>
        <v>14</v>
      </c>
      <c r="I439" s="268">
        <f>+IF(H439=0,"",'Ark1'!AE1232)</f>
        <v>9.8591549295774623</v>
      </c>
      <c r="J439" s="268">
        <f>+IF(H439=0,"",'Ark1'!AF1232)</f>
        <v>12.674974950642392</v>
      </c>
      <c r="K439" s="269">
        <f>+IF(H439=0,"",'Ark1'!S1232)</f>
        <v>5.2142857142857153</v>
      </c>
      <c r="L439" s="268">
        <f>+IF(H439=0,"",'Ark1'!U1232)</f>
        <v>305.40714285714296</v>
      </c>
      <c r="M439" s="270">
        <f>+IF(H439=0,"",'Ark1'!W1232)</f>
        <v>100</v>
      </c>
      <c r="N439" s="270">
        <f>+IF(H439=0,"",'Ark1'!X1232)</f>
        <v>14.285714285714288</v>
      </c>
      <c r="O439" s="270">
        <f>+IF(H439=0,"",'Ark1'!AG1232)</f>
        <v>698.21428571428555</v>
      </c>
      <c r="P439" s="270">
        <f>+IF(H439=0,"",'Ark1'!AH1232)</f>
        <v>0</v>
      </c>
      <c r="Q439" s="270">
        <f>+IF(H439=0,"",'Ark1'!AI1232)</f>
        <v>21.428571428571423</v>
      </c>
      <c r="R439" s="270"/>
      <c r="S439" s="270"/>
      <c r="T439" s="270">
        <f>+IF(H439=0,"",'Ark1'!Y1232)</f>
        <v>79.622129589757577</v>
      </c>
      <c r="U439" s="269">
        <f>+IF(H439=0,"",'Ark1'!Z1232)</f>
        <v>1.0126747770541318</v>
      </c>
      <c r="V439" s="270">
        <f t="shared" si="102"/>
        <v>437.4117647058826</v>
      </c>
      <c r="W439" s="270">
        <f t="shared" si="103"/>
        <v>30.540714285714294</v>
      </c>
      <c r="X439" s="268">
        <f t="shared" si="104"/>
        <v>1.5555555555555556</v>
      </c>
      <c r="Y439" s="364"/>
      <c r="AB439" s="27"/>
      <c r="AC439" s="26"/>
    </row>
    <row r="440" spans="1:65">
      <c r="A440" s="364"/>
      <c r="B440" s="364">
        <f>+'Ark1'!C1233</f>
        <v>2023</v>
      </c>
      <c r="C440" s="267">
        <f>+'Ark1'!M1233</f>
        <v>10</v>
      </c>
      <c r="D440" s="267" t="s">
        <v>102</v>
      </c>
      <c r="E440" s="267">
        <f>+'Ark1'!D1233</f>
        <v>4</v>
      </c>
      <c r="F440" s="267" t="s">
        <v>583</v>
      </c>
      <c r="G440" s="267">
        <f>+IF(H440=0,"",'Ark1'!Q1233)</f>
        <v>5</v>
      </c>
      <c r="H440" s="267">
        <f>+'Ark1'!R1233</f>
        <v>6</v>
      </c>
      <c r="I440" s="268">
        <f>+IF(H440=0,"",'Ark1'!AE1233)</f>
        <v>6.6666666666666687</v>
      </c>
      <c r="J440" s="268">
        <f>+IF(H440=0,"",'Ark1'!AF1233)</f>
        <v>9.2667431395041024</v>
      </c>
      <c r="K440" s="269">
        <f>+IF(H440=0,"",'Ark1'!S1233)</f>
        <v>5.5</v>
      </c>
      <c r="L440" s="268">
        <f>+IF(H440=0,"",'Ark1'!U1233)</f>
        <v>350.06666666666655</v>
      </c>
      <c r="M440" s="270">
        <f>+IF(H440=0,"",'Ark1'!W1233)</f>
        <v>100</v>
      </c>
      <c r="N440" s="270">
        <f>+IF(H440=0,"",'Ark1'!X1233)</f>
        <v>50</v>
      </c>
      <c r="O440" s="270">
        <f>+IF(H440=0,"",'Ark1'!AG1233)</f>
        <v>848.6666666666664</v>
      </c>
      <c r="P440" s="270">
        <f>+IF(H440=0,"",'Ark1'!AH1233)</f>
        <v>0</v>
      </c>
      <c r="Q440" s="270">
        <f>+IF(H440=0,"",'Ark1'!AI1233)</f>
        <v>33.333333333333343</v>
      </c>
      <c r="R440" s="270"/>
      <c r="S440" s="270"/>
      <c r="T440" s="270">
        <f>+IF(H440=0,"",'Ark1'!Y1233)</f>
        <v>76.595097029045519</v>
      </c>
      <c r="U440" s="269">
        <f>+IF(H440=0,"",'Ark1'!Z1233)</f>
        <v>1.1180339887498949</v>
      </c>
      <c r="V440" s="270">
        <f t="shared" si="102"/>
        <v>412.49018067556955</v>
      </c>
      <c r="W440" s="270">
        <f t="shared" si="103"/>
        <v>35.006666666666653</v>
      </c>
      <c r="X440" s="268">
        <f t="shared" si="104"/>
        <v>1.2</v>
      </c>
      <c r="Y440" s="364"/>
      <c r="AB440" s="27"/>
      <c r="AC440" s="26"/>
    </row>
    <row r="441" spans="1:65">
      <c r="A441" s="364"/>
      <c r="B441" s="364">
        <f>+'Ark1'!C1234</f>
        <v>2023</v>
      </c>
      <c r="C441" s="267">
        <f>+'Ark1'!M1234</f>
        <v>10</v>
      </c>
      <c r="D441" s="267" t="s">
        <v>102</v>
      </c>
      <c r="E441" s="267">
        <f>+'Ark1'!D1234</f>
        <v>5</v>
      </c>
      <c r="F441" s="267" t="s">
        <v>444</v>
      </c>
      <c r="G441" s="267">
        <f>+IF(H441=0,"",'Ark1'!Q1234)</f>
        <v>13</v>
      </c>
      <c r="H441" s="267">
        <f>+'Ark1'!R1234</f>
        <v>18</v>
      </c>
      <c r="I441" s="268">
        <f>+IF(H441=0,"",'Ark1'!AE1234)</f>
        <v>8.6538461538461586</v>
      </c>
      <c r="J441" s="268">
        <f>+IF(H441=0,"",'Ark1'!AF1234)</f>
        <v>9.0590997494436962</v>
      </c>
      <c r="K441" s="269">
        <f>+IF(H441=0,"",'Ark1'!S1234)</f>
        <v>5.2222222222222223</v>
      </c>
      <c r="L441" s="268">
        <f>+IF(H441=0,"",'Ark1'!U1234)</f>
        <v>287.23888888888888</v>
      </c>
      <c r="M441" s="270">
        <f>+IF(H441=0,"",'Ark1'!W1234)</f>
        <v>100</v>
      </c>
      <c r="N441" s="270">
        <f>+IF(H441=0,"",'Ark1'!X1234)</f>
        <v>5.5555555555555562</v>
      </c>
      <c r="O441" s="270">
        <f>+IF(H441=0,"",'Ark1'!AG1234)</f>
        <v>697.27777777777771</v>
      </c>
      <c r="P441" s="270">
        <f>+IF(H441=0,"",'Ark1'!AH1234)</f>
        <v>0</v>
      </c>
      <c r="Q441" s="270">
        <f>+IF(H441=0,"",'Ark1'!AI1234)</f>
        <v>33.333333333333343</v>
      </c>
      <c r="R441" s="270"/>
      <c r="S441" s="270"/>
      <c r="T441" s="270">
        <f>+IF(H441=0,"",'Ark1'!Y1234)</f>
        <v>76.220179151433413</v>
      </c>
      <c r="U441" s="269">
        <f>+IF(H441=0,"",'Ark1'!Z1234)</f>
        <v>1.435871998146677</v>
      </c>
      <c r="V441" s="270">
        <f t="shared" si="102"/>
        <v>411.94327145247394</v>
      </c>
      <c r="W441" s="270">
        <f t="shared" si="103"/>
        <v>28.723888888888887</v>
      </c>
      <c r="X441" s="268">
        <f t="shared" si="104"/>
        <v>1.3846153846153846</v>
      </c>
      <c r="Y441" s="364"/>
      <c r="AB441" s="27"/>
      <c r="AC441" s="26"/>
    </row>
    <row r="442" spans="1:65">
      <c r="A442" s="364"/>
      <c r="B442" s="364">
        <f>+'Ark1'!C1235</f>
        <v>2023</v>
      </c>
      <c r="C442" s="267">
        <f>+'Ark1'!M1235</f>
        <v>10</v>
      </c>
      <c r="D442" s="267" t="s">
        <v>102</v>
      </c>
      <c r="E442" s="267">
        <f>+'Ark1'!D1235</f>
        <v>6</v>
      </c>
      <c r="F442" s="267" t="s">
        <v>584</v>
      </c>
      <c r="G442" s="267">
        <f>+IF(H442=0,"",'Ark1'!Q1235)</f>
        <v>7</v>
      </c>
      <c r="H442" s="267">
        <f>+'Ark1'!R1235</f>
        <v>11</v>
      </c>
      <c r="I442" s="268">
        <f>+IF(H442=0,"",'Ark1'!AE1235)</f>
        <v>8.2089552238805954</v>
      </c>
      <c r="J442" s="268">
        <f>+IF(H442=0,"",'Ark1'!AF1235)</f>
        <v>9.1000488801990755</v>
      </c>
      <c r="K442" s="269">
        <f>+IF(H442=0,"",'Ark1'!S1235)</f>
        <v>6</v>
      </c>
      <c r="L442" s="268">
        <f>+IF(H442=0,"",'Ark1'!U1235)</f>
        <v>297.87272727272745</v>
      </c>
      <c r="M442" s="270">
        <f>+IF(H442=0,"",'Ark1'!W1235)</f>
        <v>100</v>
      </c>
      <c r="N442" s="270">
        <f>+IF(H442=0,"",'Ark1'!X1235)</f>
        <v>27.272727272727277</v>
      </c>
      <c r="O442" s="270">
        <f>+IF(H442=0,"",'Ark1'!AG1235)</f>
        <v>703.18181818181813</v>
      </c>
      <c r="P442" s="270">
        <f>+IF(H442=0,"",'Ark1'!AH1235)</f>
        <v>0</v>
      </c>
      <c r="Q442" s="270">
        <f>+IF(H442=0,"",'Ark1'!AI1235)</f>
        <v>81.818181818181813</v>
      </c>
      <c r="R442" s="270"/>
      <c r="S442" s="270"/>
      <c r="T442" s="270">
        <f>+IF(H442=0,"",'Ark1'!Y1235)</f>
        <v>54.290365643020515</v>
      </c>
      <c r="U442" s="269">
        <f>+IF(H442=0,"",'Ark1'!Z1235)</f>
        <v>0.95346258924559213</v>
      </c>
      <c r="V442" s="270">
        <f t="shared" si="102"/>
        <v>423.60698125404036</v>
      </c>
      <c r="W442" s="270">
        <f t="shared" si="103"/>
        <v>29.787272727272743</v>
      </c>
      <c r="X442" s="268">
        <f t="shared" si="104"/>
        <v>1.5714285714285714</v>
      </c>
      <c r="Y442" s="364"/>
      <c r="AB442" s="27"/>
      <c r="AC442" s="26"/>
    </row>
    <row r="443" spans="1:65">
      <c r="A443" s="364"/>
      <c r="B443" s="364">
        <f>+'Ark1'!C1236</f>
        <v>2023</v>
      </c>
      <c r="C443" s="267">
        <f>+'Ark1'!M1236</f>
        <v>10</v>
      </c>
      <c r="D443" s="267" t="s">
        <v>102</v>
      </c>
      <c r="E443" s="267">
        <f>+'Ark1'!D1236</f>
        <v>7</v>
      </c>
      <c r="F443" s="267" t="s">
        <v>585</v>
      </c>
      <c r="G443" s="267">
        <f>+IF(H443=0,"",'Ark1'!Q1236)</f>
        <v>2</v>
      </c>
      <c r="H443" s="267">
        <f>+'Ark1'!R1236</f>
        <v>3</v>
      </c>
      <c r="I443" s="268">
        <f>+IF(H443=0,"",'Ark1'!AE1236)</f>
        <v>4.1666666666666679</v>
      </c>
      <c r="J443" s="268">
        <f>+IF(H443=0,"",'Ark1'!AF1236)</f>
        <v>4.7219802555168418</v>
      </c>
      <c r="K443" s="269">
        <f>+IF(H443=0,"",'Ark1'!S1236)</f>
        <v>5</v>
      </c>
      <c r="L443" s="268">
        <f>+IF(H443=0,"",'Ark1'!U1236)</f>
        <v>303.56666666666666</v>
      </c>
      <c r="M443" s="270">
        <f>+IF(H443=0,"",'Ark1'!W1236)</f>
        <v>100</v>
      </c>
      <c r="N443" s="270">
        <f>+IF(H443=0,"",'Ark1'!X1236)</f>
        <v>0</v>
      </c>
      <c r="O443" s="270">
        <f>+IF(H443=0,"",'Ark1'!AG1236)</f>
        <v>649.33333333333348</v>
      </c>
      <c r="P443" s="270">
        <f>+IF(H443=0,"",'Ark1'!AH1236)</f>
        <v>0</v>
      </c>
      <c r="Q443" s="270">
        <f>+IF(H443=0,"",'Ark1'!AI1236)</f>
        <v>0</v>
      </c>
      <c r="R443" s="270"/>
      <c r="S443" s="270"/>
      <c r="T443" s="270">
        <f>+IF(H443=0,"",'Ark1'!Y1236)</f>
        <v>34.506070319422115</v>
      </c>
      <c r="U443" s="269">
        <f>+IF(H443=0,"",'Ark1'!Z1236)</f>
        <v>0</v>
      </c>
      <c r="V443" s="270">
        <f t="shared" si="102"/>
        <v>467.50513347022581</v>
      </c>
      <c r="W443" s="270">
        <f t="shared" si="103"/>
        <v>30.356666666666666</v>
      </c>
      <c r="X443" s="268">
        <f t="shared" si="104"/>
        <v>1.5</v>
      </c>
      <c r="Y443" s="364"/>
      <c r="AB443" s="27"/>
      <c r="AC443" s="26"/>
    </row>
    <row r="444" spans="1:65">
      <c r="A444" s="364"/>
      <c r="B444" s="364">
        <f>+'Ark1'!C1237</f>
        <v>2023</v>
      </c>
      <c r="C444" s="267">
        <f>+'Ark1'!M1237</f>
        <v>10</v>
      </c>
      <c r="D444" s="267" t="s">
        <v>102</v>
      </c>
      <c r="E444" s="267">
        <f>+'Ark1'!D1237</f>
        <v>8</v>
      </c>
      <c r="F444" s="267" t="s">
        <v>586</v>
      </c>
      <c r="G444" s="267">
        <f>+IF(H444=0,"",'Ark1'!Q1237)</f>
        <v>5</v>
      </c>
      <c r="H444" s="267">
        <f>+'Ark1'!R1237</f>
        <v>8</v>
      </c>
      <c r="I444" s="268">
        <f>+IF(H444=0,"",'Ark1'!AE1237)</f>
        <v>5.0955414012738842</v>
      </c>
      <c r="J444" s="268">
        <f>+IF(H444=0,"",'Ark1'!AF1237)</f>
        <v>6.6171905316259263</v>
      </c>
      <c r="K444" s="269">
        <f>+IF(H444=0,"",'Ark1'!S1237)</f>
        <v>6</v>
      </c>
      <c r="L444" s="268">
        <f>+IF(H444=0,"",'Ark1'!U1237)</f>
        <v>341.05000000000007</v>
      </c>
      <c r="M444" s="270">
        <f>+IF(H444=0,"",'Ark1'!W1237)</f>
        <v>100</v>
      </c>
      <c r="N444" s="270">
        <f>+IF(H444=0,"",'Ark1'!X1237)</f>
        <v>37.5</v>
      </c>
      <c r="O444" s="270">
        <f>+IF(H444=0,"",'Ark1'!AG1237)</f>
        <v>860.25</v>
      </c>
      <c r="P444" s="270">
        <f>+IF(H444=0,"",'Ark1'!AH1237)</f>
        <v>0</v>
      </c>
      <c r="Q444" s="270">
        <f>+IF(H444=0,"",'Ark1'!AI1237)</f>
        <v>87.5</v>
      </c>
      <c r="R444" s="270"/>
      <c r="S444" s="270"/>
      <c r="T444" s="270">
        <f>+IF(H444=0,"",'Ark1'!Y1237)</f>
        <v>31.893298669155431</v>
      </c>
      <c r="U444" s="269">
        <f>+IF(H444=0,"",'Ark1'!Z1237)</f>
        <v>0.5</v>
      </c>
      <c r="V444" s="270">
        <f t="shared" si="102"/>
        <v>396.45451903516425</v>
      </c>
      <c r="W444" s="270">
        <f t="shared" si="103"/>
        <v>34.105000000000004</v>
      </c>
      <c r="X444" s="268">
        <f t="shared" si="104"/>
        <v>1.6</v>
      </c>
      <c r="Y444" s="364"/>
      <c r="AB444" s="27"/>
      <c r="AC444" s="26"/>
    </row>
    <row r="445" spans="1:65">
      <c r="A445" s="364"/>
      <c r="B445" s="364">
        <f>+'Ark1'!C1238</f>
        <v>2023</v>
      </c>
      <c r="C445" s="267">
        <f>+'Ark1'!M1238</f>
        <v>10</v>
      </c>
      <c r="D445" s="267" t="s">
        <v>102</v>
      </c>
      <c r="E445" s="267">
        <f>+'Ark1'!D1238</f>
        <v>9</v>
      </c>
      <c r="F445" s="267" t="s">
        <v>587</v>
      </c>
      <c r="G445" s="267">
        <f>+IF(H445=0,"",'Ark1'!Q1238)</f>
        <v>3</v>
      </c>
      <c r="H445" s="267">
        <f>+'Ark1'!R1238</f>
        <v>3</v>
      </c>
      <c r="I445" s="268">
        <f>+IF(H445=0,"",'Ark1'!AE1238)</f>
        <v>2.7027027027027031</v>
      </c>
      <c r="J445" s="268">
        <f>+IF(H445=0,"",'Ark1'!AF1238)</f>
        <v>3.5376819532153978</v>
      </c>
      <c r="K445" s="269">
        <f>+IF(H445=0,"",'Ark1'!S1238)</f>
        <v>6.6666666666666687</v>
      </c>
      <c r="L445" s="268">
        <f>+IF(H445=0,"",'Ark1'!U1238)</f>
        <v>325.09999999999991</v>
      </c>
      <c r="M445" s="270">
        <f>+IF(H445=0,"",'Ark1'!W1238)</f>
        <v>100</v>
      </c>
      <c r="N445" s="270">
        <f>+IF(H445=0,"",'Ark1'!X1238)</f>
        <v>66.666666666666686</v>
      </c>
      <c r="O445" s="270">
        <f>+IF(H445=0,"",'Ark1'!AG1238)</f>
        <v>1029</v>
      </c>
      <c r="P445" s="270">
        <f>+IF(H445=0,"",'Ark1'!AH1238)</f>
        <v>0</v>
      </c>
      <c r="Q445" s="270">
        <f>+IF(H445=0,"",'Ark1'!AI1238)</f>
        <v>100</v>
      </c>
      <c r="R445" s="270"/>
      <c r="S445" s="270"/>
      <c r="T445" s="270">
        <f>+IF(H445=0,"",'Ark1'!Y1238)</f>
        <v>104.73340759598491</v>
      </c>
      <c r="U445" s="269">
        <f>+IF(H445=0,"",'Ark1'!Z1238)</f>
        <v>0.4714045207910284</v>
      </c>
      <c r="V445" s="270">
        <f t="shared" si="102"/>
        <v>315.93780369290562</v>
      </c>
      <c r="W445" s="270">
        <f t="shared" si="103"/>
        <v>32.509999999999991</v>
      </c>
      <c r="X445" s="268">
        <f t="shared" si="104"/>
        <v>1</v>
      </c>
      <c r="Y445" s="364"/>
      <c r="AB445" s="27"/>
      <c r="AC445" s="26"/>
    </row>
    <row r="446" spans="1:65">
      <c r="A446" s="364"/>
      <c r="B446" s="364">
        <f>+'Ark1'!C1239</f>
        <v>2023</v>
      </c>
      <c r="C446" s="267">
        <f>+'Ark1'!M1239</f>
        <v>10</v>
      </c>
      <c r="D446" s="267" t="s">
        <v>102</v>
      </c>
      <c r="E446" s="267">
        <f>+'Ark1'!D1239</f>
        <v>10</v>
      </c>
      <c r="F446" s="267" t="s">
        <v>588</v>
      </c>
      <c r="G446" s="267">
        <f>+IF(H446=0,"",'Ark1'!Q1239)</f>
        <v>5</v>
      </c>
      <c r="H446" s="267">
        <f>+'Ark1'!R1239</f>
        <v>6</v>
      </c>
      <c r="I446" s="268">
        <f>+IF(H446=0,"",'Ark1'!AE1239)</f>
        <v>1.9480519480519476</v>
      </c>
      <c r="J446" s="268">
        <f>+IF(H446=0,"",'Ark1'!AF1239)</f>
        <v>2.0269971054400826</v>
      </c>
      <c r="K446" s="269">
        <f>+IF(H446=0,"",'Ark1'!S1239)</f>
        <v>5</v>
      </c>
      <c r="L446" s="268">
        <f>+IF(H446=0,"",'Ark1'!U1239)</f>
        <v>251.75000000000003</v>
      </c>
      <c r="M446" s="270">
        <f>+IF(H446=0,"",'Ark1'!W1239)</f>
        <v>100</v>
      </c>
      <c r="N446" s="270">
        <f>+IF(H446=0,"",'Ark1'!X1239)</f>
        <v>0</v>
      </c>
      <c r="O446" s="270">
        <f>+IF(H446=0,"",'Ark1'!AG1239)</f>
        <v>712.83333333333348</v>
      </c>
      <c r="P446" s="270">
        <f>+IF(H446=0,"",'Ark1'!AH1239)</f>
        <v>0</v>
      </c>
      <c r="Q446" s="270">
        <f>+IF(H446=0,"",'Ark1'!AI1239)</f>
        <v>50</v>
      </c>
      <c r="R446" s="270"/>
      <c r="S446" s="270"/>
      <c r="T446" s="270">
        <f>+IF(H446=0,"",'Ark1'!Y1239)</f>
        <v>59.857824606868711</v>
      </c>
      <c r="U446" s="269">
        <f>+IF(H446=0,"",'Ark1'!Z1239)</f>
        <v>0.57735026918962584</v>
      </c>
      <c r="V446" s="270">
        <f t="shared" si="102"/>
        <v>353.16810848725737</v>
      </c>
      <c r="W446" s="270">
        <f t="shared" si="103"/>
        <v>25.175000000000004</v>
      </c>
      <c r="X446" s="268">
        <f t="shared" si="104"/>
        <v>1.2</v>
      </c>
      <c r="Y446" s="364"/>
      <c r="AB446" s="27"/>
      <c r="AC446" s="26"/>
    </row>
    <row r="447" spans="1:65">
      <c r="A447" s="364"/>
      <c r="B447" s="364">
        <f>+'Ark1'!C1240</f>
        <v>2023</v>
      </c>
      <c r="C447" s="267">
        <f>+'Ark1'!M1240</f>
        <v>10</v>
      </c>
      <c r="D447" s="267" t="s">
        <v>102</v>
      </c>
      <c r="E447" s="267">
        <f>+'Ark1'!D1240</f>
        <v>11</v>
      </c>
      <c r="F447" s="267" t="s">
        <v>589</v>
      </c>
      <c r="G447" s="267">
        <f>+IF(H447=0,"",'Ark1'!Q1240)</f>
        <v>6</v>
      </c>
      <c r="H447" s="267">
        <f>+'Ark1'!R1240</f>
        <v>6</v>
      </c>
      <c r="I447" s="268">
        <f>+IF(H447=0,"",'Ark1'!AE1240)</f>
        <v>2.4793388429752072</v>
      </c>
      <c r="J447" s="268">
        <f>+IF(H447=0,"",'Ark1'!AF1240)</f>
        <v>2.4984359548747754</v>
      </c>
      <c r="K447" s="269">
        <f>+IF(H447=0,"",'Ark1'!S1240)</f>
        <v>5.3333333333333321</v>
      </c>
      <c r="L447" s="268">
        <f>+IF(H447=0,"",'Ark1'!U1240)</f>
        <v>247.6</v>
      </c>
      <c r="M447" s="270">
        <f>+IF(H447=0,"",'Ark1'!W1240)</f>
        <v>100</v>
      </c>
      <c r="N447" s="270">
        <f>+IF(H447=0,"",'Ark1'!X1240)</f>
        <v>0</v>
      </c>
      <c r="O447" s="270">
        <f>+IF(H447=0,"",'Ark1'!AG1240)</f>
        <v>612.5</v>
      </c>
      <c r="P447" s="270">
        <f>+IF(H447=0,"",'Ark1'!AH1240)</f>
        <v>0</v>
      </c>
      <c r="Q447" s="270">
        <f>+IF(H447=0,"",'Ark1'!AI1240)</f>
        <v>83.333333333333314</v>
      </c>
      <c r="R447" s="270"/>
      <c r="S447" s="270"/>
      <c r="T447" s="270">
        <f>+IF(H447=0,"",'Ark1'!Y1240)</f>
        <v>71.732024461416941</v>
      </c>
      <c r="U447" s="269">
        <f>+IF(H447=0,"",'Ark1'!Z1240)</f>
        <v>0.94280904158206436</v>
      </c>
      <c r="V447" s="270">
        <f t="shared" si="102"/>
        <v>404.24489795918367</v>
      </c>
      <c r="W447" s="270">
        <f t="shared" si="103"/>
        <v>24.759999999999998</v>
      </c>
      <c r="X447" s="268">
        <f t="shared" si="104"/>
        <v>1</v>
      </c>
      <c r="Y447" s="364"/>
      <c r="AB447" s="27"/>
      <c r="AC447" s="26"/>
    </row>
    <row r="448" spans="1:65">
      <c r="A448" s="364"/>
      <c r="B448" s="364">
        <f>+'Ark1'!C1241</f>
        <v>2023</v>
      </c>
      <c r="C448" s="267">
        <f>+'Ark1'!M1241</f>
        <v>10</v>
      </c>
      <c r="D448" s="267" t="s">
        <v>102</v>
      </c>
      <c r="E448" s="267">
        <f>+'Ark1'!D1241</f>
        <v>12</v>
      </c>
      <c r="F448" s="267" t="s">
        <v>590</v>
      </c>
      <c r="G448" s="267">
        <f>+IF(H448=0,"",'Ark1'!Q1241)</f>
        <v>3</v>
      </c>
      <c r="H448" s="267">
        <f>+'Ark1'!R1241</f>
        <v>3</v>
      </c>
      <c r="I448" s="268">
        <f>+IF(H448=0,"",'Ark1'!AE1241)</f>
        <v>3.5714285714285721</v>
      </c>
      <c r="J448" s="268">
        <f>+IF(H448=0,"",'Ark1'!AF1241)</f>
        <v>5.1381534903536004</v>
      </c>
      <c r="K448" s="269">
        <f>+IF(H448=0,"",'Ark1'!S1241)</f>
        <v>5.6666666666666679</v>
      </c>
      <c r="L448" s="268">
        <f>+IF(H448=0,"",'Ark1'!U1241)</f>
        <v>337.7</v>
      </c>
      <c r="M448" s="270">
        <f>+IF(H448=0,"",'Ark1'!W1241)</f>
        <v>100</v>
      </c>
      <c r="N448" s="270">
        <f>+IF(H448=0,"",'Ark1'!X1241)</f>
        <v>66.666666666666686</v>
      </c>
      <c r="O448" s="270">
        <f>+IF(H448=0,"",'Ark1'!AG1241)</f>
        <v>695</v>
      </c>
      <c r="P448" s="270">
        <f>+IF(H448=0,"",'Ark1'!AH1241)</f>
        <v>0</v>
      </c>
      <c r="Q448" s="270">
        <f>+IF(H448=0,"",'Ark1'!AI1241)</f>
        <v>66.666666666666686</v>
      </c>
      <c r="R448" s="270"/>
      <c r="S448" s="270"/>
      <c r="T448" s="270">
        <f>+IF(H448=0,"",'Ark1'!Y1241)</f>
        <v>36.97052880335913</v>
      </c>
      <c r="U448" s="269">
        <f>+IF(H448=0,"",'Ark1'!Z1241)</f>
        <v>1.2472191289246459</v>
      </c>
      <c r="V448" s="270">
        <f t="shared" si="102"/>
        <v>485.89928057553959</v>
      </c>
      <c r="W448" s="270">
        <f t="shared" si="103"/>
        <v>33.769999999999996</v>
      </c>
      <c r="X448" s="268">
        <f t="shared" si="104"/>
        <v>1</v>
      </c>
      <c r="Y448" s="364"/>
      <c r="AB448" s="27"/>
      <c r="AC448" s="26"/>
    </row>
    <row r="449" spans="1:65" ht="19.8">
      <c r="A449" s="364"/>
      <c r="B449" s="364"/>
      <c r="C449" s="364"/>
      <c r="D449" s="364"/>
      <c r="E449" s="364"/>
      <c r="F449" s="364"/>
      <c r="G449" s="364"/>
      <c r="H449" s="364"/>
      <c r="I449" s="365"/>
      <c r="J449" s="365"/>
      <c r="K449" s="364"/>
      <c r="L449" s="364"/>
      <c r="M449" s="366"/>
      <c r="N449" s="366"/>
      <c r="O449" s="364"/>
      <c r="P449" s="366"/>
      <c r="Q449" s="366"/>
      <c r="R449" s="366"/>
      <c r="S449" s="366"/>
      <c r="T449" s="366"/>
      <c r="U449" s="364"/>
      <c r="V449" s="364"/>
      <c r="W449" s="366"/>
      <c r="X449" s="365"/>
      <c r="Y449" s="364"/>
      <c r="Z449" s="250"/>
      <c r="AB449" s="27"/>
      <c r="AC449" s="26"/>
      <c r="AD449" s="251"/>
      <c r="AE449" s="85"/>
      <c r="AI449" s="85"/>
      <c r="BA449" s="263" t="e">
        <f>1+#REF!</f>
        <v>#REF!</v>
      </c>
      <c r="BB449" s="26">
        <v>248.30514184397128</v>
      </c>
      <c r="BC449" s="85">
        <f t="shared" ref="BC449:BM449" si="105">+BB449</f>
        <v>248.30514184397128</v>
      </c>
      <c r="BD449" s="85">
        <f t="shared" si="105"/>
        <v>248.30514184397128</v>
      </c>
      <c r="BE449" s="85">
        <f t="shared" si="105"/>
        <v>248.30514184397128</v>
      </c>
      <c r="BF449" s="85">
        <f t="shared" si="105"/>
        <v>248.30514184397128</v>
      </c>
      <c r="BG449" s="85">
        <f t="shared" si="105"/>
        <v>248.30514184397128</v>
      </c>
      <c r="BH449" s="85">
        <f t="shared" si="105"/>
        <v>248.30514184397128</v>
      </c>
      <c r="BI449" s="85">
        <f t="shared" si="105"/>
        <v>248.30514184397128</v>
      </c>
      <c r="BJ449" s="85">
        <f t="shared" si="105"/>
        <v>248.30514184397128</v>
      </c>
      <c r="BK449" s="85">
        <f t="shared" si="105"/>
        <v>248.30514184397128</v>
      </c>
      <c r="BL449" s="85">
        <f t="shared" si="105"/>
        <v>248.30514184397128</v>
      </c>
      <c r="BM449" s="85">
        <f t="shared" si="105"/>
        <v>248.30514184397128</v>
      </c>
    </row>
    <row r="450" spans="1:65" ht="19.8">
      <c r="A450" s="364"/>
      <c r="B450" s="364"/>
      <c r="C450" s="364"/>
      <c r="D450" s="364"/>
      <c r="E450" s="364"/>
      <c r="F450" s="364"/>
      <c r="G450" s="364"/>
      <c r="H450" s="364"/>
      <c r="I450" s="365"/>
      <c r="J450" s="365"/>
      <c r="K450" s="364"/>
      <c r="L450" s="364"/>
      <c r="M450" s="366"/>
      <c r="N450" s="366"/>
      <c r="O450" s="364"/>
      <c r="P450" s="366"/>
      <c r="Q450" s="366"/>
      <c r="R450" s="366"/>
      <c r="S450" s="366"/>
      <c r="T450" s="366"/>
      <c r="U450" s="364"/>
      <c r="V450" s="364"/>
      <c r="W450" s="366"/>
      <c r="X450" s="365"/>
      <c r="Y450" s="364"/>
      <c r="Z450" s="250"/>
      <c r="AB450" s="27"/>
      <c r="AC450" s="26"/>
      <c r="AD450" s="251"/>
      <c r="AE450" s="85"/>
      <c r="AI450" s="85"/>
      <c r="BA450" s="263"/>
      <c r="BB450" s="26"/>
    </row>
    <row r="451" spans="1:65" ht="22.8">
      <c r="A451" s="367" t="s">
        <v>626</v>
      </c>
      <c r="B451" s="364"/>
      <c r="C451" s="364"/>
      <c r="D451" s="368" t="str">
        <f>+D456</f>
        <v>4</v>
      </c>
      <c r="E451" s="364"/>
      <c r="F451" s="364"/>
      <c r="G451" s="364"/>
      <c r="H451" s="273">
        <f>SUM(H456:H467)</f>
        <v>31</v>
      </c>
      <c r="I451" s="365"/>
      <c r="J451" s="365"/>
      <c r="K451" s="364"/>
      <c r="L451" s="273">
        <f>+Fettgruppe!N36</f>
        <v>321.25161290322575</v>
      </c>
      <c r="M451" s="366"/>
      <c r="N451" s="366"/>
      <c r="O451" s="364"/>
      <c r="P451" s="366"/>
      <c r="Q451" s="366"/>
      <c r="R451" s="366"/>
      <c r="S451" s="366"/>
      <c r="T451" s="366"/>
      <c r="U451" s="364"/>
      <c r="V451" s="273">
        <f>+Fettgruppe!X36</f>
        <v>429.64752577764347</v>
      </c>
      <c r="W451" s="369" t="s">
        <v>624</v>
      </c>
      <c r="X451" s="370"/>
      <c r="Y451" s="364"/>
      <c r="Z451" s="250"/>
      <c r="AB451" s="27"/>
      <c r="AC451" s="26"/>
      <c r="AD451" s="251"/>
      <c r="AE451" s="85"/>
      <c r="AI451" s="85"/>
      <c r="BA451" s="263" t="e">
        <f>1+BA449</f>
        <v>#REF!</v>
      </c>
      <c r="BB451" s="26">
        <v>268.9193823216188</v>
      </c>
      <c r="BC451" s="85">
        <f t="shared" ref="BC451:BM451" si="106">+BB451</f>
        <v>268.9193823216188</v>
      </c>
      <c r="BD451" s="85">
        <f t="shared" si="106"/>
        <v>268.9193823216188</v>
      </c>
      <c r="BE451" s="85">
        <f t="shared" si="106"/>
        <v>268.9193823216188</v>
      </c>
      <c r="BF451" s="85">
        <f t="shared" si="106"/>
        <v>268.9193823216188</v>
      </c>
      <c r="BG451" s="85">
        <f t="shared" si="106"/>
        <v>268.9193823216188</v>
      </c>
      <c r="BH451" s="85">
        <f t="shared" si="106"/>
        <v>268.9193823216188</v>
      </c>
      <c r="BI451" s="85">
        <f t="shared" si="106"/>
        <v>268.9193823216188</v>
      </c>
      <c r="BJ451" s="85">
        <f t="shared" si="106"/>
        <v>268.9193823216188</v>
      </c>
      <c r="BK451" s="85">
        <f t="shared" si="106"/>
        <v>268.9193823216188</v>
      </c>
      <c r="BL451" s="85">
        <f t="shared" si="106"/>
        <v>268.9193823216188</v>
      </c>
      <c r="BM451" s="85">
        <f t="shared" si="106"/>
        <v>268.9193823216188</v>
      </c>
    </row>
    <row r="452" spans="1:65" ht="16.5" customHeight="1">
      <c r="A452" s="364"/>
      <c r="B452" s="364"/>
      <c r="C452" s="364"/>
      <c r="D452" s="368"/>
      <c r="E452" s="364"/>
      <c r="F452" s="364"/>
      <c r="G452" s="364"/>
      <c r="H452" s="364"/>
      <c r="I452" s="364"/>
      <c r="J452" s="364"/>
      <c r="K452" s="364"/>
      <c r="L452" s="364"/>
      <c r="M452" s="366"/>
      <c r="N452" s="366"/>
      <c r="O452" s="364"/>
      <c r="P452" s="366"/>
      <c r="Q452" s="366"/>
      <c r="R452" s="366"/>
      <c r="S452" s="366"/>
      <c r="T452" s="366"/>
      <c r="U452" s="364"/>
      <c r="V452" s="364"/>
      <c r="W452" s="366"/>
      <c r="X452" s="370" t="s">
        <v>4</v>
      </c>
      <c r="Y452" s="364"/>
      <c r="Z452" s="250"/>
      <c r="AB452" s="27"/>
      <c r="AC452" s="26"/>
      <c r="AD452" s="251"/>
      <c r="AE452" s="85"/>
      <c r="AI452" s="85"/>
      <c r="BA452" s="263"/>
      <c r="BB452" s="26"/>
    </row>
    <row r="453" spans="1:65" ht="19.8">
      <c r="A453" s="364"/>
      <c r="B453" s="364"/>
      <c r="C453" s="364"/>
      <c r="D453" s="364"/>
      <c r="E453" s="364"/>
      <c r="F453" s="364"/>
      <c r="G453" s="367" t="s">
        <v>4</v>
      </c>
      <c r="H453" s="364"/>
      <c r="I453" s="365"/>
      <c r="J453" s="365"/>
      <c r="K453" s="367" t="s">
        <v>24</v>
      </c>
      <c r="L453" s="365"/>
      <c r="M453" s="366" t="s">
        <v>404</v>
      </c>
      <c r="N453" s="366" t="s">
        <v>404</v>
      </c>
      <c r="O453" s="369" t="s">
        <v>527</v>
      </c>
      <c r="P453" s="366" t="s">
        <v>404</v>
      </c>
      <c r="Q453" s="366" t="s">
        <v>404</v>
      </c>
      <c r="R453" s="366"/>
      <c r="S453" s="366"/>
      <c r="T453" s="369" t="s">
        <v>424</v>
      </c>
      <c r="U453" s="364"/>
      <c r="V453" s="367" t="s">
        <v>479</v>
      </c>
      <c r="W453" s="369" t="s">
        <v>78</v>
      </c>
      <c r="X453" s="370" t="s">
        <v>10</v>
      </c>
      <c r="Y453" s="364"/>
      <c r="Z453" s="250"/>
      <c r="AB453" s="27"/>
      <c r="AC453" s="26"/>
      <c r="AD453" s="251"/>
      <c r="AE453" s="85"/>
      <c r="AI453" s="85"/>
      <c r="BA453" s="263" t="e">
        <f>1+BA451</f>
        <v>#REF!</v>
      </c>
      <c r="BB453" s="26">
        <v>292.46921194322113</v>
      </c>
      <c r="BC453" s="85">
        <f t="shared" ref="BC453:BM455" si="107">+BB453</f>
        <v>292.46921194322113</v>
      </c>
      <c r="BD453" s="85">
        <f t="shared" si="107"/>
        <v>292.46921194322113</v>
      </c>
      <c r="BE453" s="85">
        <f t="shared" si="107"/>
        <v>292.46921194322113</v>
      </c>
      <c r="BF453" s="85">
        <f t="shared" si="107"/>
        <v>292.46921194322113</v>
      </c>
      <c r="BG453" s="85">
        <f t="shared" si="107"/>
        <v>292.46921194322113</v>
      </c>
      <c r="BH453" s="85">
        <f t="shared" si="107"/>
        <v>292.46921194322113</v>
      </c>
      <c r="BI453" s="85">
        <f t="shared" si="107"/>
        <v>292.46921194322113</v>
      </c>
      <c r="BJ453" s="85">
        <f t="shared" si="107"/>
        <v>292.46921194322113</v>
      </c>
      <c r="BK453" s="85">
        <f t="shared" si="107"/>
        <v>292.46921194322113</v>
      </c>
      <c r="BL453" s="85">
        <f t="shared" si="107"/>
        <v>292.46921194322113</v>
      </c>
      <c r="BM453" s="85">
        <f t="shared" si="107"/>
        <v>292.46921194322113</v>
      </c>
    </row>
    <row r="454" spans="1:65" ht="19.8">
      <c r="A454" s="364"/>
      <c r="B454" s="364"/>
      <c r="C454" s="364"/>
      <c r="D454" s="364"/>
      <c r="E454" s="367"/>
      <c r="F454" s="367"/>
      <c r="G454" s="367" t="s">
        <v>477</v>
      </c>
      <c r="H454" s="367" t="s">
        <v>4</v>
      </c>
      <c r="I454" s="370" t="s">
        <v>4</v>
      </c>
      <c r="J454" s="370" t="s">
        <v>1</v>
      </c>
      <c r="K454" s="367" t="s">
        <v>535</v>
      </c>
      <c r="L454" s="370" t="s">
        <v>24</v>
      </c>
      <c r="M454" s="369" t="s">
        <v>569</v>
      </c>
      <c r="N454" s="369" t="s">
        <v>489</v>
      </c>
      <c r="O454" s="369" t="s">
        <v>548</v>
      </c>
      <c r="P454" s="369" t="s">
        <v>491</v>
      </c>
      <c r="Q454" s="369" t="s">
        <v>556</v>
      </c>
      <c r="R454" s="369"/>
      <c r="S454" s="369"/>
      <c r="T454" s="369"/>
      <c r="U454" s="367" t="s">
        <v>415</v>
      </c>
      <c r="V454" s="367" t="s">
        <v>487</v>
      </c>
      <c r="W454" s="369" t="s">
        <v>425</v>
      </c>
      <c r="X454" s="370" t="s">
        <v>71</v>
      </c>
      <c r="Y454" s="364"/>
      <c r="Z454" s="250"/>
      <c r="AB454" s="27"/>
      <c r="AC454" s="26"/>
      <c r="AD454" s="251"/>
      <c r="AE454" s="85"/>
      <c r="AI454" s="85"/>
      <c r="BA454" s="263" t="e">
        <f>1+BA453</f>
        <v>#REF!</v>
      </c>
      <c r="BB454" s="26">
        <v>314.89908376963371</v>
      </c>
      <c r="BC454" s="85">
        <f t="shared" si="107"/>
        <v>314.89908376963371</v>
      </c>
      <c r="BD454" s="85">
        <f t="shared" si="107"/>
        <v>314.89908376963371</v>
      </c>
      <c r="BE454" s="85">
        <f t="shared" si="107"/>
        <v>314.89908376963371</v>
      </c>
      <c r="BF454" s="85">
        <f t="shared" si="107"/>
        <v>314.89908376963371</v>
      </c>
      <c r="BG454" s="85">
        <f t="shared" si="107"/>
        <v>314.89908376963371</v>
      </c>
      <c r="BH454" s="85">
        <f t="shared" si="107"/>
        <v>314.89908376963371</v>
      </c>
      <c r="BI454" s="85">
        <f t="shared" si="107"/>
        <v>314.89908376963371</v>
      </c>
      <c r="BJ454" s="85">
        <f t="shared" si="107"/>
        <v>314.89908376963371</v>
      </c>
      <c r="BK454" s="85">
        <f t="shared" si="107"/>
        <v>314.89908376963371</v>
      </c>
      <c r="BL454" s="85">
        <f t="shared" si="107"/>
        <v>314.89908376963371</v>
      </c>
      <c r="BM454" s="85">
        <f t="shared" si="107"/>
        <v>314.89908376963371</v>
      </c>
    </row>
    <row r="455" spans="1:65" ht="19.8">
      <c r="A455" s="364"/>
      <c r="B455" s="364"/>
      <c r="C455" s="367" t="s">
        <v>0</v>
      </c>
      <c r="D455" s="367"/>
      <c r="E455" s="367" t="s">
        <v>87</v>
      </c>
      <c r="F455" s="367"/>
      <c r="G455" s="371" t="s">
        <v>478</v>
      </c>
      <c r="H455" s="371" t="s">
        <v>10</v>
      </c>
      <c r="I455" s="372" t="s">
        <v>404</v>
      </c>
      <c r="J455" s="372" t="s">
        <v>404</v>
      </c>
      <c r="K455" s="371" t="s">
        <v>536</v>
      </c>
      <c r="L455" s="372" t="s">
        <v>45</v>
      </c>
      <c r="M455" s="373" t="s">
        <v>546</v>
      </c>
      <c r="N455" s="373" t="s">
        <v>441</v>
      </c>
      <c r="O455" s="373" t="s">
        <v>485</v>
      </c>
      <c r="P455" s="373" t="s">
        <v>472</v>
      </c>
      <c r="Q455" s="373" t="s">
        <v>525</v>
      </c>
      <c r="R455" s="373"/>
      <c r="S455" s="373"/>
      <c r="T455" s="373" t="s">
        <v>1</v>
      </c>
      <c r="U455" s="371" t="s">
        <v>416</v>
      </c>
      <c r="V455" s="371" t="s">
        <v>488</v>
      </c>
      <c r="W455" s="373" t="s">
        <v>426</v>
      </c>
      <c r="X455" s="372" t="s">
        <v>551</v>
      </c>
      <c r="Y455" s="364"/>
      <c r="Z455" s="250"/>
      <c r="AB455" s="27"/>
      <c r="AC455" s="26"/>
      <c r="AD455" s="251"/>
      <c r="AE455" s="85"/>
      <c r="AI455" s="85"/>
      <c r="BA455" s="263" t="e">
        <f>1+BA454</f>
        <v>#REF!</v>
      </c>
      <c r="BB455" s="26">
        <v>325.0188034188032</v>
      </c>
      <c r="BC455" s="85">
        <f t="shared" si="107"/>
        <v>325.0188034188032</v>
      </c>
      <c r="BD455" s="85">
        <f t="shared" si="107"/>
        <v>325.0188034188032</v>
      </c>
      <c r="BE455" s="85">
        <f t="shared" si="107"/>
        <v>325.0188034188032</v>
      </c>
      <c r="BF455" s="85">
        <f t="shared" si="107"/>
        <v>325.0188034188032</v>
      </c>
      <c r="BG455" s="85">
        <f t="shared" si="107"/>
        <v>325.0188034188032</v>
      </c>
      <c r="BH455" s="85">
        <f t="shared" si="107"/>
        <v>325.0188034188032</v>
      </c>
      <c r="BI455" s="85">
        <f t="shared" si="107"/>
        <v>325.0188034188032</v>
      </c>
      <c r="BJ455" s="85">
        <f t="shared" si="107"/>
        <v>325.0188034188032</v>
      </c>
      <c r="BK455" s="85">
        <f t="shared" si="107"/>
        <v>325.0188034188032</v>
      </c>
      <c r="BL455" s="85">
        <f t="shared" si="107"/>
        <v>325.0188034188032</v>
      </c>
      <c r="BM455" s="85">
        <f t="shared" si="107"/>
        <v>325.0188034188032</v>
      </c>
    </row>
    <row r="456" spans="1:65">
      <c r="A456" s="364"/>
      <c r="B456" s="364">
        <f>+'Ark1'!C1242</f>
        <v>2023</v>
      </c>
      <c r="C456" s="267">
        <f>+'Ark1'!M1242</f>
        <v>11</v>
      </c>
      <c r="D456" s="363" t="s">
        <v>103</v>
      </c>
      <c r="E456" s="267">
        <f>+'Ark1'!D1242</f>
        <v>1</v>
      </c>
      <c r="F456" s="267" t="s">
        <v>580</v>
      </c>
      <c r="G456" s="267">
        <f>+IF(H456=0,"",'Ark1'!Q1242)</f>
        <v>1</v>
      </c>
      <c r="H456" s="267">
        <f>+'Ark1'!R1242</f>
        <v>1</v>
      </c>
      <c r="I456" s="268">
        <f>+IF(H456=0,"",'Ark1'!AE1242)</f>
        <v>0.83333333333333359</v>
      </c>
      <c r="J456" s="268">
        <f>+IF(H456=0,"",'Ark1'!AF1242)</f>
        <v>0.96528919385307843</v>
      </c>
      <c r="K456" s="269">
        <f>+IF(H456=0,"",'Ark1'!S1242)</f>
        <v>7</v>
      </c>
      <c r="L456" s="268">
        <f>+IF(H456=0,"",'Ark1'!U1242)</f>
        <v>307.10000000000002</v>
      </c>
      <c r="M456" s="270">
        <f>+IF(H456=0,"",'Ark1'!W1242)</f>
        <v>100</v>
      </c>
      <c r="N456" s="270">
        <f>+IF(H456=0,"",'Ark1'!X1242)</f>
        <v>0</v>
      </c>
      <c r="O456" s="270">
        <f>+IF(H456=0,"",'Ark1'!AG1242)</f>
        <v>678</v>
      </c>
      <c r="P456" s="270">
        <f>+IF(H456=0,"",'Ark1'!AH1242)</f>
        <v>0</v>
      </c>
      <c r="Q456" s="270">
        <f>+IF(H456=0,"",'Ark1'!AI1242)</f>
        <v>100</v>
      </c>
      <c r="R456" s="270"/>
      <c r="S456" s="270"/>
      <c r="T456" s="270">
        <f>+IF(H456=0,"",'Ark1'!Y1242)</f>
        <v>0</v>
      </c>
      <c r="U456" s="269">
        <f>+IF(H456=0,"",'Ark1'!Z1242)</f>
        <v>0</v>
      </c>
      <c r="V456" s="270">
        <f t="shared" ref="V456:V467" si="108">+IF(H456=0,"",1000*L456/O456)</f>
        <v>452.94985250737466</v>
      </c>
      <c r="W456" s="270">
        <f t="shared" ref="W456:W467" si="109">+IF(H456=0,"",L456/C456)</f>
        <v>27.918181818181822</v>
      </c>
      <c r="X456" s="268">
        <f t="shared" ref="X456:X467" si="110">+IF(H456=0,"",H456/G456)</f>
        <v>1</v>
      </c>
      <c r="Y456" s="364"/>
      <c r="AB456" s="27"/>
      <c r="AC456" s="26"/>
    </row>
    <row r="457" spans="1:65">
      <c r="A457" s="364"/>
      <c r="B457" s="364">
        <f>+'Ark1'!C1243</f>
        <v>2023</v>
      </c>
      <c r="C457" s="267">
        <f>+'Ark1'!M1243</f>
        <v>11</v>
      </c>
      <c r="D457" s="363" t="s">
        <v>103</v>
      </c>
      <c r="E457" s="267">
        <f>+'Ark1'!D1243</f>
        <v>2</v>
      </c>
      <c r="F457" s="267" t="s">
        <v>581</v>
      </c>
      <c r="G457" s="267">
        <f>+IF(H457=0,"",'Ark1'!Q1243)</f>
        <v>1</v>
      </c>
      <c r="H457" s="267">
        <f>+'Ark1'!R1243</f>
        <v>1</v>
      </c>
      <c r="I457" s="268">
        <f>+IF(H457=0,"",'Ark1'!AE1243)</f>
        <v>2.1276595744680855</v>
      </c>
      <c r="J457" s="268">
        <f>+IF(H457=0,"",'Ark1'!AF1243)</f>
        <v>3.0477504488489129</v>
      </c>
      <c r="K457" s="269">
        <f>+IF(H457=0,"",'Ark1'!S1243)</f>
        <v>7</v>
      </c>
      <c r="L457" s="268">
        <f>+IF(H457=0,"",'Ark1'!U1243)</f>
        <v>344.6</v>
      </c>
      <c r="M457" s="270">
        <f>+IF(H457=0,"",'Ark1'!W1243)</f>
        <v>100</v>
      </c>
      <c r="N457" s="270">
        <f>+IF(H457=0,"",'Ark1'!X1243)</f>
        <v>0</v>
      </c>
      <c r="O457" s="270">
        <f>+IF(H457=0,"",'Ark1'!AG1243)</f>
        <v>751</v>
      </c>
      <c r="P457" s="270">
        <f>+IF(H457=0,"",'Ark1'!AH1243)</f>
        <v>0</v>
      </c>
      <c r="Q457" s="270">
        <f>+IF(H457=0,"",'Ark1'!AI1243)</f>
        <v>100</v>
      </c>
      <c r="R457" s="270"/>
      <c r="S457" s="270"/>
      <c r="T457" s="270">
        <f>+IF(H457=0,"",'Ark1'!Y1243)</f>
        <v>0</v>
      </c>
      <c r="U457" s="269">
        <f>+IF(H457=0,"",'Ark1'!Z1243)</f>
        <v>0</v>
      </c>
      <c r="V457" s="270">
        <f t="shared" si="108"/>
        <v>458.85486018641814</v>
      </c>
      <c r="W457" s="270">
        <f t="shared" si="109"/>
        <v>31.327272727272728</v>
      </c>
      <c r="X457" s="268">
        <f t="shared" si="110"/>
        <v>1</v>
      </c>
      <c r="Y457" s="364"/>
      <c r="AB457" s="27"/>
      <c r="AC457" s="26"/>
    </row>
    <row r="458" spans="1:65">
      <c r="A458" s="364"/>
      <c r="B458" s="364">
        <f>+'Ark1'!C1244</f>
        <v>2023</v>
      </c>
      <c r="C458" s="267">
        <f>+'Ark1'!M1244</f>
        <v>11</v>
      </c>
      <c r="D458" s="363" t="s">
        <v>103</v>
      </c>
      <c r="E458" s="267">
        <f>+'Ark1'!D1244</f>
        <v>3</v>
      </c>
      <c r="F458" s="267" t="s">
        <v>582</v>
      </c>
      <c r="G458" s="267">
        <f>+IF(H458=0,"",'Ark1'!Q1244)</f>
        <v>2</v>
      </c>
      <c r="H458" s="267">
        <f>+'Ark1'!R1244</f>
        <v>5</v>
      </c>
      <c r="I458" s="268">
        <f>+IF(H458=0,"",'Ark1'!AE1244)</f>
        <v>3.52112676056338</v>
      </c>
      <c r="J458" s="268">
        <f>+IF(H458=0,"",'Ark1'!AF1244)</f>
        <v>5.0955432894401396</v>
      </c>
      <c r="K458" s="269">
        <f>+IF(H458=0,"",'Ark1'!S1244)</f>
        <v>5.4</v>
      </c>
      <c r="L458" s="268">
        <f>+IF(H458=0,"",'Ark1'!U1244)</f>
        <v>343.78</v>
      </c>
      <c r="M458" s="270">
        <f>+IF(H458=0,"",'Ark1'!W1244)</f>
        <v>100</v>
      </c>
      <c r="N458" s="270">
        <f>+IF(H458=0,"",'Ark1'!X1244)</f>
        <v>40</v>
      </c>
      <c r="O458" s="270">
        <f>+IF(H458=0,"",'Ark1'!AG1244)</f>
        <v>774.8</v>
      </c>
      <c r="P458" s="270">
        <f>+IF(H458=0,"",'Ark1'!AH1244)</f>
        <v>0</v>
      </c>
      <c r="Q458" s="270">
        <f>+IF(H458=0,"",'Ark1'!AI1244)</f>
        <v>0</v>
      </c>
      <c r="R458" s="270"/>
      <c r="S458" s="270"/>
      <c r="T458" s="270">
        <f>+IF(H458=0,"",'Ark1'!Y1244)</f>
        <v>51.634461360606814</v>
      </c>
      <c r="U458" s="269">
        <f>+IF(H458=0,"",'Ark1'!Z1244)</f>
        <v>0.7999999999999986</v>
      </c>
      <c r="V458" s="270">
        <f t="shared" si="108"/>
        <v>443.70160041300983</v>
      </c>
      <c r="W458" s="270">
        <f t="shared" si="109"/>
        <v>31.25272727272727</v>
      </c>
      <c r="X458" s="268">
        <f t="shared" si="110"/>
        <v>2.5</v>
      </c>
      <c r="Y458" s="364"/>
      <c r="AB458" s="27"/>
      <c r="AC458" s="26"/>
    </row>
    <row r="459" spans="1:65">
      <c r="A459" s="364"/>
      <c r="B459" s="364">
        <f>+'Ark1'!C1245</f>
        <v>2023</v>
      </c>
      <c r="C459" s="267">
        <f>+'Ark1'!M1245</f>
        <v>11</v>
      </c>
      <c r="D459" s="363" t="s">
        <v>103</v>
      </c>
      <c r="E459" s="267">
        <f>+'Ark1'!D1245</f>
        <v>4</v>
      </c>
      <c r="F459" s="267" t="s">
        <v>583</v>
      </c>
      <c r="G459" s="267">
        <f>+IF(H459=0,"",'Ark1'!Q1245)</f>
        <v>1</v>
      </c>
      <c r="H459" s="267">
        <f>+'Ark1'!R1245</f>
        <v>1</v>
      </c>
      <c r="I459" s="268">
        <f>+IF(H459=0,"",'Ark1'!AE1245)</f>
        <v>1.1111111111111112</v>
      </c>
      <c r="J459" s="268">
        <f>+IF(H459=0,"",'Ark1'!AF1245)</f>
        <v>0.89517338745257213</v>
      </c>
      <c r="K459" s="269">
        <f>+IF(H459=0,"",'Ark1'!S1245)</f>
        <v>5</v>
      </c>
      <c r="L459" s="268">
        <f>+IF(H459=0,"",'Ark1'!U1245)</f>
        <v>202.9</v>
      </c>
      <c r="M459" s="270">
        <f>+IF(H459=0,"",'Ark1'!W1245)</f>
        <v>100</v>
      </c>
      <c r="N459" s="270">
        <f>+IF(H459=0,"",'Ark1'!X1245)</f>
        <v>0</v>
      </c>
      <c r="O459" s="270">
        <f>+IF(H459=0,"",'Ark1'!AG1245)</f>
        <v>778</v>
      </c>
      <c r="P459" s="270">
        <f>+IF(H459=0,"",'Ark1'!AH1245)</f>
        <v>0</v>
      </c>
      <c r="Q459" s="270">
        <f>+IF(H459=0,"",'Ark1'!AI1245)</f>
        <v>100</v>
      </c>
      <c r="R459" s="270"/>
      <c r="S459" s="270"/>
      <c r="T459" s="270">
        <f>+IF(H459=0,"",'Ark1'!Y1245)</f>
        <v>0</v>
      </c>
      <c r="U459" s="269">
        <f>+IF(H459=0,"",'Ark1'!Z1245)</f>
        <v>0</v>
      </c>
      <c r="V459" s="270">
        <f t="shared" si="108"/>
        <v>260.79691516709511</v>
      </c>
      <c r="W459" s="270">
        <f t="shared" si="109"/>
        <v>18.445454545454545</v>
      </c>
      <c r="X459" s="268">
        <f t="shared" si="110"/>
        <v>1</v>
      </c>
      <c r="Y459" s="364"/>
      <c r="AB459" s="27"/>
      <c r="AC459" s="26"/>
    </row>
    <row r="460" spans="1:65">
      <c r="A460" s="364"/>
      <c r="B460" s="364">
        <f>+'Ark1'!C1246</f>
        <v>2023</v>
      </c>
      <c r="C460" s="267">
        <f>+'Ark1'!M1246</f>
        <v>11</v>
      </c>
      <c r="D460" s="363" t="s">
        <v>103</v>
      </c>
      <c r="E460" s="267">
        <f>+'Ark1'!D1246</f>
        <v>5</v>
      </c>
      <c r="F460" s="267" t="s">
        <v>444</v>
      </c>
      <c r="G460" s="267">
        <f>+IF(H460=0,"",'Ark1'!Q1246)</f>
        <v>4</v>
      </c>
      <c r="H460" s="267">
        <f>+'Ark1'!R1246</f>
        <v>7</v>
      </c>
      <c r="I460" s="268">
        <f>+IF(H460=0,"",'Ark1'!AE1246)</f>
        <v>3.3653846153846154</v>
      </c>
      <c r="J460" s="268">
        <f>+IF(H460=0,"",'Ark1'!AF1246)</f>
        <v>4.2007604296252179</v>
      </c>
      <c r="K460" s="269">
        <f>+IF(H460=0,"",'Ark1'!S1246)</f>
        <v>6.5714285714285694</v>
      </c>
      <c r="L460" s="268">
        <f>+IF(H460=0,"",'Ark1'!U1246)</f>
        <v>342.5</v>
      </c>
      <c r="M460" s="270">
        <f>+IF(H460=0,"",'Ark1'!W1246)</f>
        <v>100</v>
      </c>
      <c r="N460" s="270">
        <f>+IF(H460=0,"",'Ark1'!X1246)</f>
        <v>42.857142857142847</v>
      </c>
      <c r="O460" s="270">
        <f>+IF(H460=0,"",'Ark1'!AG1246)</f>
        <v>658.71428571428555</v>
      </c>
      <c r="P460" s="270">
        <f>+IF(H460=0,"",'Ark1'!AH1246)</f>
        <v>0</v>
      </c>
      <c r="Q460" s="270">
        <f>+IF(H460=0,"",'Ark1'!AI1246)</f>
        <v>57.142857142857153</v>
      </c>
      <c r="R460" s="270"/>
      <c r="S460" s="270"/>
      <c r="T460" s="270">
        <f>+IF(H460=0,"",'Ark1'!Y1246)</f>
        <v>51.252651499354471</v>
      </c>
      <c r="U460" s="269">
        <f>+IF(H460=0,"",'Ark1'!Z1246)</f>
        <v>1.399708424447534</v>
      </c>
      <c r="V460" s="270">
        <f t="shared" si="108"/>
        <v>519.95228800694008</v>
      </c>
      <c r="W460" s="270">
        <f t="shared" si="109"/>
        <v>31.136363636363637</v>
      </c>
      <c r="X460" s="268">
        <f t="shared" si="110"/>
        <v>1.75</v>
      </c>
      <c r="Y460" s="364"/>
      <c r="AB460" s="27"/>
      <c r="AC460" s="26"/>
    </row>
    <row r="461" spans="1:65">
      <c r="A461" s="364"/>
      <c r="B461" s="364">
        <f>+'Ark1'!C1247</f>
        <v>2023</v>
      </c>
      <c r="C461" s="267">
        <f>+'Ark1'!M1247</f>
        <v>11</v>
      </c>
      <c r="D461" s="363" t="s">
        <v>103</v>
      </c>
      <c r="E461" s="267">
        <f>+'Ark1'!D1247</f>
        <v>6</v>
      </c>
      <c r="F461" s="267" t="s">
        <v>584</v>
      </c>
      <c r="G461" s="267">
        <f>+IF(H461=0,"",'Ark1'!Q1247)</f>
        <v>3</v>
      </c>
      <c r="H461" s="267">
        <f>+'Ark1'!R1247</f>
        <v>5</v>
      </c>
      <c r="I461" s="268">
        <f>+IF(H461=0,"",'Ark1'!AE1247)</f>
        <v>3.7313432835820906</v>
      </c>
      <c r="J461" s="268">
        <f>+IF(H461=0,"",'Ark1'!AF1247)</f>
        <v>4.6033482936366878</v>
      </c>
      <c r="K461" s="269">
        <f>+IF(H461=0,"",'Ark1'!S1247)</f>
        <v>6.2</v>
      </c>
      <c r="L461" s="268">
        <f>+IF(H461=0,"",'Ark1'!U1247)</f>
        <v>331.5</v>
      </c>
      <c r="M461" s="270">
        <f>+IF(H461=0,"",'Ark1'!W1247)</f>
        <v>100</v>
      </c>
      <c r="N461" s="270">
        <f>+IF(H461=0,"",'Ark1'!X1247)</f>
        <v>20</v>
      </c>
      <c r="O461" s="270">
        <f>+IF(H461=0,"",'Ark1'!AG1247)</f>
        <v>834.6</v>
      </c>
      <c r="P461" s="270">
        <f>+IF(H461=0,"",'Ark1'!AH1247)</f>
        <v>0</v>
      </c>
      <c r="Q461" s="270">
        <f>+IF(H461=0,"",'Ark1'!AI1247)</f>
        <v>80</v>
      </c>
      <c r="R461" s="270"/>
      <c r="S461" s="270"/>
      <c r="T461" s="270">
        <f>+IF(H461=0,"",'Ark1'!Y1247)</f>
        <v>56.989191957774018</v>
      </c>
      <c r="U461" s="269">
        <f>+IF(H461=0,"",'Ark1'!Z1247)</f>
        <v>0.74833147735478611</v>
      </c>
      <c r="V461" s="270">
        <f t="shared" si="108"/>
        <v>397.196261682243</v>
      </c>
      <c r="W461" s="270">
        <f t="shared" si="109"/>
        <v>30.136363636363637</v>
      </c>
      <c r="X461" s="268">
        <f t="shared" si="110"/>
        <v>1.6666666666666667</v>
      </c>
      <c r="Y461" s="364"/>
      <c r="AB461" s="27"/>
      <c r="AC461" s="26"/>
    </row>
    <row r="462" spans="1:65">
      <c r="A462" s="364"/>
      <c r="B462" s="364">
        <f>+'Ark1'!C1248</f>
        <v>2023</v>
      </c>
      <c r="C462" s="267">
        <f>+'Ark1'!M1248</f>
        <v>11</v>
      </c>
      <c r="D462" s="363" t="s">
        <v>103</v>
      </c>
      <c r="E462" s="267">
        <f>+'Ark1'!D1248</f>
        <v>7</v>
      </c>
      <c r="F462" s="267" t="s">
        <v>585</v>
      </c>
      <c r="G462" s="267" t="str">
        <f>+IF(H462=0,"",'Ark1'!Q1248)</f>
        <v/>
      </c>
      <c r="H462" s="267">
        <f>+'Ark1'!R1248</f>
        <v>0</v>
      </c>
      <c r="I462" s="268" t="str">
        <f>+IF(H462=0,"",'Ark1'!AE1248)</f>
        <v/>
      </c>
      <c r="J462" s="268" t="str">
        <f>+IF(H462=0,"",'Ark1'!AF1248)</f>
        <v/>
      </c>
      <c r="K462" s="269" t="str">
        <f>+IF(H462=0,"",'Ark1'!S1248)</f>
        <v/>
      </c>
      <c r="L462" s="268" t="str">
        <f>+IF(H462=0,"",'Ark1'!U1248)</f>
        <v/>
      </c>
      <c r="M462" s="270" t="str">
        <f>+IF(H462=0,"",'Ark1'!W1248)</f>
        <v/>
      </c>
      <c r="N462" s="270" t="str">
        <f>+IF(H462=0,"",'Ark1'!X1248)</f>
        <v/>
      </c>
      <c r="O462" s="270" t="str">
        <f>+IF(H462=0,"",'Ark1'!AG1248)</f>
        <v/>
      </c>
      <c r="P462" s="270" t="str">
        <f>+IF(H462=0,"",'Ark1'!AH1248)</f>
        <v/>
      </c>
      <c r="Q462" s="270" t="str">
        <f>+IF(H462=0,"",'Ark1'!AI1248)</f>
        <v/>
      </c>
      <c r="R462" s="270"/>
      <c r="S462" s="270"/>
      <c r="T462" s="270" t="str">
        <f>+IF(H462=0,"",'Ark1'!Y1248)</f>
        <v/>
      </c>
      <c r="U462" s="269" t="str">
        <f>+IF(H462=0,"",'Ark1'!Z1248)</f>
        <v/>
      </c>
      <c r="V462" s="270" t="str">
        <f t="shared" si="108"/>
        <v/>
      </c>
      <c r="W462" s="270" t="str">
        <f t="shared" si="109"/>
        <v/>
      </c>
      <c r="X462" s="268" t="str">
        <f t="shared" si="110"/>
        <v/>
      </c>
      <c r="Y462" s="364"/>
      <c r="AB462" s="27"/>
      <c r="AC462" s="26"/>
    </row>
    <row r="463" spans="1:65">
      <c r="A463" s="364"/>
      <c r="B463" s="364">
        <f>+'Ark1'!C1249</f>
        <v>2023</v>
      </c>
      <c r="C463" s="267">
        <f>+'Ark1'!M1249</f>
        <v>11</v>
      </c>
      <c r="D463" s="363" t="s">
        <v>103</v>
      </c>
      <c r="E463" s="267">
        <f>+'Ark1'!D1249</f>
        <v>8</v>
      </c>
      <c r="F463" s="267" t="s">
        <v>586</v>
      </c>
      <c r="G463" s="267">
        <f>+IF(H463=0,"",'Ark1'!Q1249)</f>
        <v>3</v>
      </c>
      <c r="H463" s="267">
        <f>+'Ark1'!R1249</f>
        <v>3</v>
      </c>
      <c r="I463" s="268">
        <f>+IF(H463=0,"",'Ark1'!AE1249)</f>
        <v>1.9108280254777077</v>
      </c>
      <c r="J463" s="268">
        <f>+IF(H463=0,"",'Ark1'!AF1249)</f>
        <v>2.7701785021342658</v>
      </c>
      <c r="K463" s="269">
        <f>+IF(H463=0,"",'Ark1'!S1249)</f>
        <v>6.6666666666666687</v>
      </c>
      <c r="L463" s="268">
        <f>+IF(H463=0,"",'Ark1'!U1249)</f>
        <v>380.73333333333346</v>
      </c>
      <c r="M463" s="270">
        <f>+IF(H463=0,"",'Ark1'!W1249)</f>
        <v>100</v>
      </c>
      <c r="N463" s="270">
        <f>+IF(H463=0,"",'Ark1'!X1249)</f>
        <v>66.666666666666686</v>
      </c>
      <c r="O463" s="270">
        <f>+IF(H463=0,"",'Ark1'!AG1249)</f>
        <v>860.3333333333336</v>
      </c>
      <c r="P463" s="270">
        <f>+IF(H463=0,"",'Ark1'!AH1249)</f>
        <v>0</v>
      </c>
      <c r="Q463" s="270">
        <f>+IF(H463=0,"",'Ark1'!AI1249)</f>
        <v>100</v>
      </c>
      <c r="R463" s="270"/>
      <c r="S463" s="270"/>
      <c r="T463" s="270">
        <f>+IF(H463=0,"",'Ark1'!Y1249)</f>
        <v>64.014442814796723</v>
      </c>
      <c r="U463" s="269">
        <f>+IF(H463=0,"",'Ark1'!Z1249)</f>
        <v>0.9428090415820618</v>
      </c>
      <c r="V463" s="270">
        <f t="shared" si="108"/>
        <v>442.54165052305314</v>
      </c>
      <c r="W463" s="270">
        <f t="shared" si="109"/>
        <v>34.612121212121224</v>
      </c>
      <c r="X463" s="268">
        <f t="shared" si="110"/>
        <v>1</v>
      </c>
      <c r="Y463" s="364"/>
      <c r="AB463" s="27"/>
      <c r="AC463" s="26"/>
    </row>
    <row r="464" spans="1:65">
      <c r="A464" s="364"/>
      <c r="B464" s="364">
        <f>+'Ark1'!C1250</f>
        <v>2023</v>
      </c>
      <c r="C464" s="267">
        <f>+'Ark1'!M1250</f>
        <v>11</v>
      </c>
      <c r="D464" s="363" t="s">
        <v>103</v>
      </c>
      <c r="E464" s="267">
        <f>+'Ark1'!D1250</f>
        <v>9</v>
      </c>
      <c r="F464" s="267" t="s">
        <v>587</v>
      </c>
      <c r="G464" s="267">
        <f>+IF(H464=0,"",'Ark1'!Q1250)</f>
        <v>1</v>
      </c>
      <c r="H464" s="267">
        <f>+'Ark1'!R1250</f>
        <v>1</v>
      </c>
      <c r="I464" s="268">
        <f>+IF(H464=0,"",'Ark1'!AE1250)</f>
        <v>0.90090090090090069</v>
      </c>
      <c r="J464" s="268">
        <f>+IF(H464=0,"",'Ark1'!AF1250)</f>
        <v>0.88723162694195279</v>
      </c>
      <c r="K464" s="269">
        <f>+IF(H464=0,"",'Ark1'!S1250)</f>
        <v>7</v>
      </c>
      <c r="L464" s="268">
        <f>+IF(H464=0,"",'Ark1'!U1250)</f>
        <v>244.6</v>
      </c>
      <c r="M464" s="270">
        <f>+IF(H464=0,"",'Ark1'!W1250)</f>
        <v>100</v>
      </c>
      <c r="N464" s="270">
        <f>+IF(H464=0,"",'Ark1'!X1250)</f>
        <v>0</v>
      </c>
      <c r="O464" s="270">
        <f>+IF(H464=0,"",'Ark1'!AG1250)</f>
        <v>525</v>
      </c>
      <c r="P464" s="270">
        <f>+IF(H464=0,"",'Ark1'!AH1250)</f>
        <v>0</v>
      </c>
      <c r="Q464" s="270">
        <f>+IF(H464=0,"",'Ark1'!AI1250)</f>
        <v>100</v>
      </c>
      <c r="R464" s="270"/>
      <c r="S464" s="270"/>
      <c r="T464" s="270">
        <f>+IF(H464=0,"",'Ark1'!Y1250)</f>
        <v>0</v>
      </c>
      <c r="U464" s="269">
        <f>+IF(H464=0,"",'Ark1'!Z1250)</f>
        <v>0</v>
      </c>
      <c r="V464" s="270">
        <f t="shared" si="108"/>
        <v>465.90476190476193</v>
      </c>
      <c r="W464" s="270">
        <f t="shared" si="109"/>
        <v>22.236363636363635</v>
      </c>
      <c r="X464" s="268">
        <f t="shared" si="110"/>
        <v>1</v>
      </c>
      <c r="Y464" s="364"/>
      <c r="AB464" s="27"/>
      <c r="AC464" s="26"/>
    </row>
    <row r="465" spans="1:65">
      <c r="A465" s="364"/>
      <c r="B465" s="364">
        <f>+'Ark1'!C1251</f>
        <v>2023</v>
      </c>
      <c r="C465" s="267">
        <f>+'Ark1'!M1251</f>
        <v>11</v>
      </c>
      <c r="D465" s="363" t="s">
        <v>103</v>
      </c>
      <c r="E465" s="267">
        <f>+'Ark1'!D1251</f>
        <v>10</v>
      </c>
      <c r="F465" s="267" t="s">
        <v>588</v>
      </c>
      <c r="G465" s="267">
        <f>+IF(H465=0,"",'Ark1'!Q1251)</f>
        <v>5</v>
      </c>
      <c r="H465" s="267">
        <f>+'Ark1'!R1251</f>
        <v>5</v>
      </c>
      <c r="I465" s="268">
        <f>+IF(H465=0,"",'Ark1'!AE1251)</f>
        <v>1.6233766233766229</v>
      </c>
      <c r="J465" s="268">
        <f>+IF(H465=0,"",'Ark1'!AF1251)</f>
        <v>1.6746042289829051</v>
      </c>
      <c r="K465" s="269">
        <f>+IF(H465=0,"",'Ark1'!S1251)</f>
        <v>5.2</v>
      </c>
      <c r="L465" s="268">
        <f>+IF(H465=0,"",'Ark1'!U1251)</f>
        <v>249.57999999999996</v>
      </c>
      <c r="M465" s="270">
        <f>+IF(H465=0,"",'Ark1'!W1251)</f>
        <v>100</v>
      </c>
      <c r="N465" s="270">
        <f>+IF(H465=0,"",'Ark1'!X1251)</f>
        <v>20</v>
      </c>
      <c r="O465" s="270">
        <f>+IF(H465=0,"",'Ark1'!AG1251)</f>
        <v>801.4</v>
      </c>
      <c r="P465" s="270">
        <f>+IF(H465=0,"",'Ark1'!AH1251)</f>
        <v>0</v>
      </c>
      <c r="Q465" s="270">
        <f>+IF(H465=0,"",'Ark1'!AI1251)</f>
        <v>80</v>
      </c>
      <c r="R465" s="270"/>
      <c r="S465" s="270"/>
      <c r="T465" s="270">
        <f>+IF(H465=0,"",'Ark1'!Y1251)</f>
        <v>94.41555803997565</v>
      </c>
      <c r="U465" s="269">
        <f>+IF(H465=0,"",'Ark1'!Z1251)</f>
        <v>0.74833147735478611</v>
      </c>
      <c r="V465" s="270">
        <f t="shared" si="108"/>
        <v>311.42999750436729</v>
      </c>
      <c r="W465" s="270">
        <f t="shared" si="109"/>
        <v>22.689090909090904</v>
      </c>
      <c r="X465" s="268">
        <f t="shared" si="110"/>
        <v>1</v>
      </c>
      <c r="Y465" s="364"/>
      <c r="AB465" s="27"/>
      <c r="AC465" s="26"/>
    </row>
    <row r="466" spans="1:65">
      <c r="A466" s="364"/>
      <c r="B466" s="364">
        <f>+'Ark1'!C1252</f>
        <v>2023</v>
      </c>
      <c r="C466" s="267">
        <f>+'Ark1'!M1252</f>
        <v>11</v>
      </c>
      <c r="D466" s="363" t="s">
        <v>103</v>
      </c>
      <c r="E466" s="267">
        <f>+'Ark1'!D1252</f>
        <v>11</v>
      </c>
      <c r="F466" s="267" t="s">
        <v>589</v>
      </c>
      <c r="G466" s="267">
        <f>+IF(H466=0,"",'Ark1'!Q1252)</f>
        <v>2</v>
      </c>
      <c r="H466" s="267">
        <f>+'Ark1'!R1252</f>
        <v>2</v>
      </c>
      <c r="I466" s="268">
        <f>+IF(H466=0,"",'Ark1'!AE1252)</f>
        <v>0.82644628099173589</v>
      </c>
      <c r="J466" s="268">
        <f>+IF(H466=0,"",'Ark1'!AF1252)</f>
        <v>1.1698384829098636</v>
      </c>
      <c r="K466" s="269">
        <f>+IF(H466=0,"",'Ark1'!S1252)</f>
        <v>7</v>
      </c>
      <c r="L466" s="268">
        <f>+IF(H466=0,"",'Ark1'!U1252)</f>
        <v>347.8</v>
      </c>
      <c r="M466" s="270">
        <f>+IF(H466=0,"",'Ark1'!W1252)</f>
        <v>100</v>
      </c>
      <c r="N466" s="270">
        <f>+IF(H466=0,"",'Ark1'!X1252)</f>
        <v>50</v>
      </c>
      <c r="O466" s="270">
        <f>+IF(H466=0,"",'Ark1'!AG1252)</f>
        <v>600.5</v>
      </c>
      <c r="P466" s="270">
        <f>+IF(H466=0,"",'Ark1'!AH1252)</f>
        <v>0</v>
      </c>
      <c r="Q466" s="270">
        <f>+IF(H466=0,"",'Ark1'!AI1252)</f>
        <v>100</v>
      </c>
      <c r="R466" s="270"/>
      <c r="S466" s="270"/>
      <c r="T466" s="270">
        <f>+IF(H466=0,"",'Ark1'!Y1252)</f>
        <v>19.5</v>
      </c>
      <c r="U466" s="269">
        <f>+IF(H466=0,"",'Ark1'!Z1252)</f>
        <v>0</v>
      </c>
      <c r="V466" s="270">
        <f t="shared" si="108"/>
        <v>579.18401332223152</v>
      </c>
      <c r="W466" s="270">
        <f t="shared" si="109"/>
        <v>31.618181818181821</v>
      </c>
      <c r="X466" s="268">
        <f t="shared" si="110"/>
        <v>1</v>
      </c>
      <c r="Y466" s="364"/>
      <c r="AB466" s="27"/>
      <c r="AC466" s="26"/>
    </row>
    <row r="467" spans="1:65">
      <c r="A467" s="364"/>
      <c r="B467" s="364">
        <f>+'Ark1'!C1253</f>
        <v>2023</v>
      </c>
      <c r="C467" s="267">
        <f>+'Ark1'!M1253</f>
        <v>11</v>
      </c>
      <c r="D467" s="363" t="s">
        <v>103</v>
      </c>
      <c r="E467" s="267">
        <f>+'Ark1'!D1253</f>
        <v>12</v>
      </c>
      <c r="F467" s="267" t="s">
        <v>590</v>
      </c>
      <c r="G467" s="267" t="str">
        <f>+IF(H467=0,"",'Ark1'!Q1253)</f>
        <v/>
      </c>
      <c r="H467" s="267">
        <f>+'Ark1'!R1253</f>
        <v>0</v>
      </c>
      <c r="I467" s="268" t="str">
        <f>+IF(H467=0,"",'Ark1'!AE1253)</f>
        <v/>
      </c>
      <c r="J467" s="268" t="str">
        <f>+IF(H467=0,"",'Ark1'!AF1253)</f>
        <v/>
      </c>
      <c r="K467" s="269" t="str">
        <f>+IF(H467=0,"",'Ark1'!S1253)</f>
        <v/>
      </c>
      <c r="L467" s="268" t="str">
        <f>+IF(H467=0,"",'Ark1'!U1253)</f>
        <v/>
      </c>
      <c r="M467" s="270" t="str">
        <f>+IF(H467=0,"",'Ark1'!W1253)</f>
        <v/>
      </c>
      <c r="N467" s="270" t="str">
        <f>+IF(H467=0,"",'Ark1'!X1253)</f>
        <v/>
      </c>
      <c r="O467" s="270" t="str">
        <f>+IF(H467=0,"",'Ark1'!AG1253)</f>
        <v/>
      </c>
      <c r="P467" s="270" t="str">
        <f>+IF(H467=0,"",'Ark1'!AH1253)</f>
        <v/>
      </c>
      <c r="Q467" s="270" t="str">
        <f>+IF(H467=0,"",'Ark1'!AI1253)</f>
        <v/>
      </c>
      <c r="R467" s="270"/>
      <c r="S467" s="270"/>
      <c r="T467" s="270" t="str">
        <f>+IF(H467=0,"",'Ark1'!Y1253)</f>
        <v/>
      </c>
      <c r="U467" s="269" t="str">
        <f>+IF(H467=0,"",'Ark1'!Z1253)</f>
        <v/>
      </c>
      <c r="V467" s="270" t="str">
        <f t="shared" si="108"/>
        <v/>
      </c>
      <c r="W467" s="270" t="str">
        <f t="shared" si="109"/>
        <v/>
      </c>
      <c r="X467" s="268" t="str">
        <f t="shared" si="110"/>
        <v/>
      </c>
      <c r="Y467" s="364"/>
      <c r="AB467" s="27"/>
      <c r="AC467" s="26"/>
    </row>
    <row r="468" spans="1:65" ht="19.8">
      <c r="A468" s="364"/>
      <c r="B468" s="364"/>
      <c r="C468" s="364"/>
      <c r="D468" s="364"/>
      <c r="E468" s="364"/>
      <c r="F468" s="364"/>
      <c r="G468" s="364"/>
      <c r="H468" s="364"/>
      <c r="I468" s="365"/>
      <c r="J468" s="365"/>
      <c r="K468" s="364"/>
      <c r="L468" s="364"/>
      <c r="M468" s="366"/>
      <c r="N468" s="366"/>
      <c r="O468" s="364"/>
      <c r="P468" s="366"/>
      <c r="Q468" s="366"/>
      <c r="R468" s="366"/>
      <c r="S468" s="366"/>
      <c r="T468" s="366"/>
      <c r="U468" s="364"/>
      <c r="V468" s="364"/>
      <c r="W468" s="366"/>
      <c r="X468" s="365"/>
      <c r="Y468" s="364"/>
      <c r="Z468" s="250"/>
      <c r="AB468" s="27"/>
      <c r="AC468" s="26"/>
      <c r="AD468" s="251"/>
      <c r="AE468" s="85"/>
      <c r="AI468" s="85"/>
      <c r="BA468" s="263" t="e">
        <f>1+#REF!</f>
        <v>#REF!</v>
      </c>
      <c r="BB468" s="26">
        <v>248.30514184397128</v>
      </c>
      <c r="BC468" s="85">
        <f t="shared" ref="BC468:BM468" si="111">+BB468</f>
        <v>248.30514184397128</v>
      </c>
      <c r="BD468" s="85">
        <f t="shared" si="111"/>
        <v>248.30514184397128</v>
      </c>
      <c r="BE468" s="85">
        <f t="shared" si="111"/>
        <v>248.30514184397128</v>
      </c>
      <c r="BF468" s="85">
        <f t="shared" si="111"/>
        <v>248.30514184397128</v>
      </c>
      <c r="BG468" s="85">
        <f t="shared" si="111"/>
        <v>248.30514184397128</v>
      </c>
      <c r="BH468" s="85">
        <f t="shared" si="111"/>
        <v>248.30514184397128</v>
      </c>
      <c r="BI468" s="85">
        <f t="shared" si="111"/>
        <v>248.30514184397128</v>
      </c>
      <c r="BJ468" s="85">
        <f t="shared" si="111"/>
        <v>248.30514184397128</v>
      </c>
      <c r="BK468" s="85">
        <f t="shared" si="111"/>
        <v>248.30514184397128</v>
      </c>
      <c r="BL468" s="85">
        <f t="shared" si="111"/>
        <v>248.30514184397128</v>
      </c>
      <c r="BM468" s="85">
        <f t="shared" si="111"/>
        <v>248.30514184397128</v>
      </c>
    </row>
    <row r="469" spans="1:65" ht="19.8">
      <c r="A469" s="364"/>
      <c r="B469" s="364"/>
      <c r="C469" s="364"/>
      <c r="D469" s="364"/>
      <c r="E469" s="364"/>
      <c r="F469" s="364"/>
      <c r="G469" s="364"/>
      <c r="H469" s="364"/>
      <c r="I469" s="365"/>
      <c r="J469" s="365"/>
      <c r="K469" s="364"/>
      <c r="L469" s="364"/>
      <c r="M469" s="366"/>
      <c r="N469" s="366"/>
      <c r="O469" s="364"/>
      <c r="P469" s="366"/>
      <c r="Q469" s="366"/>
      <c r="R469" s="366"/>
      <c r="S469" s="366"/>
      <c r="T469" s="366"/>
      <c r="U469" s="364"/>
      <c r="V469" s="364"/>
      <c r="W469" s="366"/>
      <c r="X469" s="365"/>
      <c r="Y469" s="364"/>
      <c r="Z469" s="250"/>
      <c r="AB469" s="27"/>
      <c r="AC469" s="26"/>
      <c r="AD469" s="251"/>
      <c r="AE469" s="85"/>
      <c r="AI469" s="85"/>
      <c r="BA469" s="263"/>
      <c r="BB469" s="26"/>
    </row>
    <row r="470" spans="1:65" ht="22.8">
      <c r="A470" s="367" t="s">
        <v>626</v>
      </c>
      <c r="B470" s="364"/>
      <c r="C470" s="364"/>
      <c r="D470" s="368" t="str">
        <f>+D475</f>
        <v>4+</v>
      </c>
      <c r="E470" s="364"/>
      <c r="F470" s="364"/>
      <c r="G470" s="364"/>
      <c r="H470" s="273">
        <f>SUM(H475:H486)</f>
        <v>6</v>
      </c>
      <c r="I470" s="365"/>
      <c r="J470" s="365"/>
      <c r="K470" s="364"/>
      <c r="L470" s="273">
        <f>+Fettgruppe!N37</f>
        <v>330.78333333333336</v>
      </c>
      <c r="M470" s="366"/>
      <c r="N470" s="366"/>
      <c r="O470" s="364"/>
      <c r="P470" s="366"/>
      <c r="Q470" s="366"/>
      <c r="R470" s="366"/>
      <c r="S470" s="366"/>
      <c r="T470" s="366"/>
      <c r="U470" s="364"/>
      <c r="V470" s="273">
        <f>+Fettgruppe!X37</f>
        <v>466.9882352941176</v>
      </c>
      <c r="W470" s="369" t="s">
        <v>624</v>
      </c>
      <c r="X470" s="370"/>
      <c r="Y470" s="364"/>
      <c r="Z470" s="250"/>
      <c r="AB470" s="27"/>
      <c r="AC470" s="26"/>
      <c r="AD470" s="251"/>
      <c r="AE470" s="85"/>
      <c r="AI470" s="85"/>
      <c r="BA470" s="263" t="e">
        <f>1+BA468</f>
        <v>#REF!</v>
      </c>
      <c r="BB470" s="26">
        <v>268.9193823216188</v>
      </c>
      <c r="BC470" s="85">
        <f t="shared" ref="BC470:BM470" si="112">+BB470</f>
        <v>268.9193823216188</v>
      </c>
      <c r="BD470" s="85">
        <f t="shared" si="112"/>
        <v>268.9193823216188</v>
      </c>
      <c r="BE470" s="85">
        <f t="shared" si="112"/>
        <v>268.9193823216188</v>
      </c>
      <c r="BF470" s="85">
        <f t="shared" si="112"/>
        <v>268.9193823216188</v>
      </c>
      <c r="BG470" s="85">
        <f t="shared" si="112"/>
        <v>268.9193823216188</v>
      </c>
      <c r="BH470" s="85">
        <f t="shared" si="112"/>
        <v>268.9193823216188</v>
      </c>
      <c r="BI470" s="85">
        <f t="shared" si="112"/>
        <v>268.9193823216188</v>
      </c>
      <c r="BJ470" s="85">
        <f t="shared" si="112"/>
        <v>268.9193823216188</v>
      </c>
      <c r="BK470" s="85">
        <f t="shared" si="112"/>
        <v>268.9193823216188</v>
      </c>
      <c r="BL470" s="85">
        <f t="shared" si="112"/>
        <v>268.9193823216188</v>
      </c>
      <c r="BM470" s="85">
        <f t="shared" si="112"/>
        <v>268.9193823216188</v>
      </c>
    </row>
    <row r="471" spans="1:65" ht="16.5" customHeight="1">
      <c r="A471" s="364"/>
      <c r="B471" s="364"/>
      <c r="C471" s="364"/>
      <c r="D471" s="368"/>
      <c r="E471" s="364"/>
      <c r="F471" s="364"/>
      <c r="G471" s="364"/>
      <c r="H471" s="364"/>
      <c r="I471" s="364"/>
      <c r="J471" s="364"/>
      <c r="K471" s="364"/>
      <c r="L471" s="364"/>
      <c r="M471" s="366"/>
      <c r="N471" s="366"/>
      <c r="O471" s="364"/>
      <c r="P471" s="366"/>
      <c r="Q471" s="366"/>
      <c r="R471" s="366"/>
      <c r="S471" s="366"/>
      <c r="T471" s="366"/>
      <c r="U471" s="364"/>
      <c r="V471" s="364"/>
      <c r="W471" s="366"/>
      <c r="X471" s="370" t="s">
        <v>4</v>
      </c>
      <c r="Y471" s="364"/>
      <c r="Z471" s="250"/>
      <c r="AB471" s="27"/>
      <c r="AC471" s="26"/>
      <c r="AD471" s="251"/>
      <c r="AE471" s="85"/>
      <c r="AI471" s="85"/>
      <c r="BA471" s="263"/>
      <c r="BB471" s="26"/>
    </row>
    <row r="472" spans="1:65" ht="19.8">
      <c r="A472" s="364"/>
      <c r="B472" s="364"/>
      <c r="C472" s="364"/>
      <c r="D472" s="364"/>
      <c r="E472" s="364"/>
      <c r="F472" s="364"/>
      <c r="G472" s="367" t="s">
        <v>4</v>
      </c>
      <c r="H472" s="364"/>
      <c r="I472" s="365"/>
      <c r="J472" s="365"/>
      <c r="K472" s="367" t="s">
        <v>24</v>
      </c>
      <c r="L472" s="365"/>
      <c r="M472" s="366" t="s">
        <v>404</v>
      </c>
      <c r="N472" s="366" t="s">
        <v>404</v>
      </c>
      <c r="O472" s="369" t="s">
        <v>527</v>
      </c>
      <c r="P472" s="366" t="s">
        <v>404</v>
      </c>
      <c r="Q472" s="366" t="s">
        <v>404</v>
      </c>
      <c r="R472" s="366"/>
      <c r="S472" s="366"/>
      <c r="T472" s="369" t="s">
        <v>424</v>
      </c>
      <c r="U472" s="364"/>
      <c r="V472" s="367" t="s">
        <v>479</v>
      </c>
      <c r="W472" s="369" t="s">
        <v>78</v>
      </c>
      <c r="X472" s="370" t="s">
        <v>10</v>
      </c>
      <c r="Y472" s="364"/>
      <c r="Z472" s="250"/>
      <c r="AB472" s="27"/>
      <c r="AC472" s="26"/>
      <c r="AD472" s="251"/>
      <c r="AE472" s="85"/>
      <c r="AI472" s="85"/>
      <c r="BA472" s="263" t="e">
        <f>1+BA470</f>
        <v>#REF!</v>
      </c>
      <c r="BB472" s="26">
        <v>292.46921194322113</v>
      </c>
      <c r="BC472" s="85">
        <f t="shared" ref="BC472:BM474" si="113">+BB472</f>
        <v>292.46921194322113</v>
      </c>
      <c r="BD472" s="85">
        <f t="shared" si="113"/>
        <v>292.46921194322113</v>
      </c>
      <c r="BE472" s="85">
        <f t="shared" si="113"/>
        <v>292.46921194322113</v>
      </c>
      <c r="BF472" s="85">
        <f t="shared" si="113"/>
        <v>292.46921194322113</v>
      </c>
      <c r="BG472" s="85">
        <f t="shared" si="113"/>
        <v>292.46921194322113</v>
      </c>
      <c r="BH472" s="85">
        <f t="shared" si="113"/>
        <v>292.46921194322113</v>
      </c>
      <c r="BI472" s="85">
        <f t="shared" si="113"/>
        <v>292.46921194322113</v>
      </c>
      <c r="BJ472" s="85">
        <f t="shared" si="113"/>
        <v>292.46921194322113</v>
      </c>
      <c r="BK472" s="85">
        <f t="shared" si="113"/>
        <v>292.46921194322113</v>
      </c>
      <c r="BL472" s="85">
        <f t="shared" si="113"/>
        <v>292.46921194322113</v>
      </c>
      <c r="BM472" s="85">
        <f t="shared" si="113"/>
        <v>292.46921194322113</v>
      </c>
    </row>
    <row r="473" spans="1:65" ht="19.8">
      <c r="A473" s="364"/>
      <c r="B473" s="364"/>
      <c r="C473" s="364"/>
      <c r="D473" s="364"/>
      <c r="E473" s="367"/>
      <c r="F473" s="367"/>
      <c r="G473" s="367" t="s">
        <v>477</v>
      </c>
      <c r="H473" s="367" t="s">
        <v>4</v>
      </c>
      <c r="I473" s="370" t="s">
        <v>4</v>
      </c>
      <c r="J473" s="370" t="s">
        <v>1</v>
      </c>
      <c r="K473" s="367" t="s">
        <v>535</v>
      </c>
      <c r="L473" s="370" t="s">
        <v>24</v>
      </c>
      <c r="M473" s="369" t="s">
        <v>569</v>
      </c>
      <c r="N473" s="369" t="s">
        <v>489</v>
      </c>
      <c r="O473" s="369" t="s">
        <v>548</v>
      </c>
      <c r="P473" s="369" t="s">
        <v>491</v>
      </c>
      <c r="Q473" s="369" t="s">
        <v>556</v>
      </c>
      <c r="R473" s="369"/>
      <c r="S473" s="369"/>
      <c r="T473" s="369"/>
      <c r="U473" s="367" t="s">
        <v>415</v>
      </c>
      <c r="V473" s="367" t="s">
        <v>487</v>
      </c>
      <c r="W473" s="369" t="s">
        <v>425</v>
      </c>
      <c r="X473" s="370" t="s">
        <v>71</v>
      </c>
      <c r="Y473" s="364"/>
      <c r="Z473" s="250"/>
      <c r="AB473" s="27"/>
      <c r="AC473" s="26"/>
      <c r="AD473" s="251"/>
      <c r="AE473" s="85"/>
      <c r="AI473" s="85"/>
      <c r="BA473" s="263" t="e">
        <f>1+BA472</f>
        <v>#REF!</v>
      </c>
      <c r="BB473" s="26">
        <v>314.89908376963371</v>
      </c>
      <c r="BC473" s="85">
        <f t="shared" si="113"/>
        <v>314.89908376963371</v>
      </c>
      <c r="BD473" s="85">
        <f t="shared" si="113"/>
        <v>314.89908376963371</v>
      </c>
      <c r="BE473" s="85">
        <f t="shared" si="113"/>
        <v>314.89908376963371</v>
      </c>
      <c r="BF473" s="85">
        <f t="shared" si="113"/>
        <v>314.89908376963371</v>
      </c>
      <c r="BG473" s="85">
        <f t="shared" si="113"/>
        <v>314.89908376963371</v>
      </c>
      <c r="BH473" s="85">
        <f t="shared" si="113"/>
        <v>314.89908376963371</v>
      </c>
      <c r="BI473" s="85">
        <f t="shared" si="113"/>
        <v>314.89908376963371</v>
      </c>
      <c r="BJ473" s="85">
        <f t="shared" si="113"/>
        <v>314.89908376963371</v>
      </c>
      <c r="BK473" s="85">
        <f t="shared" si="113"/>
        <v>314.89908376963371</v>
      </c>
      <c r="BL473" s="85">
        <f t="shared" si="113"/>
        <v>314.89908376963371</v>
      </c>
      <c r="BM473" s="85">
        <f t="shared" si="113"/>
        <v>314.89908376963371</v>
      </c>
    </row>
    <row r="474" spans="1:65" ht="19.8">
      <c r="A474" s="364"/>
      <c r="B474" s="364"/>
      <c r="C474" s="367" t="s">
        <v>0</v>
      </c>
      <c r="D474" s="367"/>
      <c r="E474" s="367" t="s">
        <v>87</v>
      </c>
      <c r="F474" s="367"/>
      <c r="G474" s="371" t="s">
        <v>478</v>
      </c>
      <c r="H474" s="371" t="s">
        <v>10</v>
      </c>
      <c r="I474" s="372" t="s">
        <v>404</v>
      </c>
      <c r="J474" s="372" t="s">
        <v>404</v>
      </c>
      <c r="K474" s="371" t="s">
        <v>536</v>
      </c>
      <c r="L474" s="372" t="s">
        <v>45</v>
      </c>
      <c r="M474" s="373" t="s">
        <v>546</v>
      </c>
      <c r="N474" s="373" t="s">
        <v>441</v>
      </c>
      <c r="O474" s="373" t="s">
        <v>485</v>
      </c>
      <c r="P474" s="373" t="s">
        <v>472</v>
      </c>
      <c r="Q474" s="373" t="s">
        <v>525</v>
      </c>
      <c r="R474" s="373"/>
      <c r="S474" s="373"/>
      <c r="T474" s="373" t="s">
        <v>1</v>
      </c>
      <c r="U474" s="371" t="s">
        <v>416</v>
      </c>
      <c r="V474" s="371" t="s">
        <v>488</v>
      </c>
      <c r="W474" s="373" t="s">
        <v>426</v>
      </c>
      <c r="X474" s="372" t="s">
        <v>551</v>
      </c>
      <c r="Y474" s="364"/>
      <c r="Z474" s="250"/>
      <c r="AB474" s="27"/>
      <c r="AC474" s="26"/>
      <c r="AD474" s="251"/>
      <c r="AE474" s="85"/>
      <c r="AI474" s="85"/>
      <c r="BA474" s="263" t="e">
        <f>1+BA473</f>
        <v>#REF!</v>
      </c>
      <c r="BB474" s="26">
        <v>325.0188034188032</v>
      </c>
      <c r="BC474" s="85">
        <f t="shared" si="113"/>
        <v>325.0188034188032</v>
      </c>
      <c r="BD474" s="85">
        <f t="shared" si="113"/>
        <v>325.0188034188032</v>
      </c>
      <c r="BE474" s="85">
        <f t="shared" si="113"/>
        <v>325.0188034188032</v>
      </c>
      <c r="BF474" s="85">
        <f t="shared" si="113"/>
        <v>325.0188034188032</v>
      </c>
      <c r="BG474" s="85">
        <f t="shared" si="113"/>
        <v>325.0188034188032</v>
      </c>
      <c r="BH474" s="85">
        <f t="shared" si="113"/>
        <v>325.0188034188032</v>
      </c>
      <c r="BI474" s="85">
        <f t="shared" si="113"/>
        <v>325.0188034188032</v>
      </c>
      <c r="BJ474" s="85">
        <f t="shared" si="113"/>
        <v>325.0188034188032</v>
      </c>
      <c r="BK474" s="85">
        <f t="shared" si="113"/>
        <v>325.0188034188032</v>
      </c>
      <c r="BL474" s="85">
        <f t="shared" si="113"/>
        <v>325.0188034188032</v>
      </c>
      <c r="BM474" s="85">
        <f t="shared" si="113"/>
        <v>325.0188034188032</v>
      </c>
    </row>
    <row r="475" spans="1:65">
      <c r="A475" s="364"/>
      <c r="B475" s="364">
        <f>+'Ark1'!C1254</f>
        <v>2023</v>
      </c>
      <c r="C475" s="267">
        <f>+'Ark1'!M1254</f>
        <v>12</v>
      </c>
      <c r="D475" s="267" t="s">
        <v>104</v>
      </c>
      <c r="E475" s="267">
        <f>+'Ark1'!D1254</f>
        <v>1</v>
      </c>
      <c r="F475" s="267" t="s">
        <v>580</v>
      </c>
      <c r="G475" s="267" t="str">
        <f>+IF(H475=0,"",'Ark1'!Q1254)</f>
        <v/>
      </c>
      <c r="H475" s="267">
        <f>+'Ark1'!R1254</f>
        <v>0</v>
      </c>
      <c r="I475" s="268" t="str">
        <f>+IF(H475=0,"",'Ark1'!AE1254)</f>
        <v/>
      </c>
      <c r="J475" s="268" t="str">
        <f>+IF(H475=0,"",'Ark1'!AF1254)</f>
        <v/>
      </c>
      <c r="K475" s="269" t="str">
        <f>+IF(H475=0,"",'Ark1'!S1254)</f>
        <v/>
      </c>
      <c r="L475" s="268" t="str">
        <f>+IF(H475=0,"",'Ark1'!U1254)</f>
        <v/>
      </c>
      <c r="M475" s="270" t="str">
        <f>+IF(H475=0,"",'Ark1'!W1254)</f>
        <v/>
      </c>
      <c r="N475" s="270" t="str">
        <f>+IF(H475=0,"",'Ark1'!X1254)</f>
        <v/>
      </c>
      <c r="O475" s="270" t="str">
        <f>+IF(H475=0,"",'Ark1'!AG1254)</f>
        <v/>
      </c>
      <c r="P475" s="270" t="str">
        <f>+IF(H475=0,"",'Ark1'!AH1254)</f>
        <v/>
      </c>
      <c r="Q475" s="270" t="str">
        <f>+IF(H475=0,"",'Ark1'!AI1254)</f>
        <v/>
      </c>
      <c r="R475" s="270"/>
      <c r="S475" s="270"/>
      <c r="T475" s="270" t="str">
        <f>+IF(H475=0,"",'Ark1'!Y1254)</f>
        <v/>
      </c>
      <c r="U475" s="269" t="str">
        <f>+IF(H475=0,"",'Ark1'!Z1254)</f>
        <v/>
      </c>
      <c r="V475" s="270" t="str">
        <f t="shared" ref="V475:V486" si="114">+IF(H475=0,"",1000*L475/O475)</f>
        <v/>
      </c>
      <c r="W475" s="270" t="str">
        <f t="shared" ref="W475:W486" si="115">+IF(H475=0,"",L475/C475)</f>
        <v/>
      </c>
      <c r="X475" s="268" t="str">
        <f t="shared" ref="X475:X486" si="116">+IF(H475=0,"",H475/G475)</f>
        <v/>
      </c>
      <c r="Y475" s="364"/>
      <c r="AB475" s="27"/>
      <c r="AC475" s="26"/>
    </row>
    <row r="476" spans="1:65">
      <c r="A476" s="364"/>
      <c r="B476" s="364">
        <f>+'Ark1'!C1255</f>
        <v>2023</v>
      </c>
      <c r="C476" s="267">
        <f>+'Ark1'!M1255</f>
        <v>12</v>
      </c>
      <c r="D476" s="267" t="s">
        <v>104</v>
      </c>
      <c r="E476" s="267">
        <f>+'Ark1'!D1255</f>
        <v>2</v>
      </c>
      <c r="F476" s="267" t="s">
        <v>581</v>
      </c>
      <c r="G476" s="267" t="str">
        <f>+IF(H476=0,"",'Ark1'!Q1255)</f>
        <v/>
      </c>
      <c r="H476" s="267">
        <f>+'Ark1'!R1255</f>
        <v>0</v>
      </c>
      <c r="I476" s="268" t="str">
        <f>+IF(H476=0,"",'Ark1'!AE1255)</f>
        <v/>
      </c>
      <c r="J476" s="268" t="str">
        <f>+IF(H476=0,"",'Ark1'!AF1255)</f>
        <v/>
      </c>
      <c r="K476" s="269" t="str">
        <f>+IF(H476=0,"",'Ark1'!S1255)</f>
        <v/>
      </c>
      <c r="L476" s="268" t="str">
        <f>+IF(H476=0,"",'Ark1'!U1255)</f>
        <v/>
      </c>
      <c r="M476" s="270" t="str">
        <f>+IF(H476=0,"",'Ark1'!W1255)</f>
        <v/>
      </c>
      <c r="N476" s="270" t="str">
        <f>+IF(H476=0,"",'Ark1'!X1255)</f>
        <v/>
      </c>
      <c r="O476" s="270" t="str">
        <f>+IF(H476=0,"",'Ark1'!AG1255)</f>
        <v/>
      </c>
      <c r="P476" s="270" t="str">
        <f>+IF(H476=0,"",'Ark1'!AH1255)</f>
        <v/>
      </c>
      <c r="Q476" s="270" t="str">
        <f>+IF(H476=0,"",'Ark1'!AI1255)</f>
        <v/>
      </c>
      <c r="R476" s="270"/>
      <c r="S476" s="270"/>
      <c r="T476" s="270" t="str">
        <f>+IF(H476=0,"",'Ark1'!Y1255)</f>
        <v/>
      </c>
      <c r="U476" s="269" t="str">
        <f>+IF(H476=0,"",'Ark1'!Z1255)</f>
        <v/>
      </c>
      <c r="V476" s="270" t="str">
        <f t="shared" si="114"/>
        <v/>
      </c>
      <c r="W476" s="270" t="str">
        <f t="shared" si="115"/>
        <v/>
      </c>
      <c r="X476" s="268" t="str">
        <f t="shared" si="116"/>
        <v/>
      </c>
      <c r="Y476" s="364"/>
      <c r="AB476" s="27"/>
      <c r="AC476" s="26"/>
    </row>
    <row r="477" spans="1:65">
      <c r="A477" s="364"/>
      <c r="B477" s="364">
        <f>+'Ark1'!C1256</f>
        <v>2023</v>
      </c>
      <c r="C477" s="267">
        <f>+'Ark1'!M1256</f>
        <v>12</v>
      </c>
      <c r="D477" s="267" t="s">
        <v>104</v>
      </c>
      <c r="E477" s="267">
        <f>+'Ark1'!D1256</f>
        <v>3</v>
      </c>
      <c r="F477" s="267" t="s">
        <v>582</v>
      </c>
      <c r="G477" s="267">
        <f>+IF(H477=0,"",'Ark1'!Q1256)</f>
        <v>1</v>
      </c>
      <c r="H477" s="267">
        <f>+'Ark1'!R1256</f>
        <v>3</v>
      </c>
      <c r="I477" s="268">
        <f>+IF(H477=0,"",'Ark1'!AE1256)</f>
        <v>2.1126760563380276</v>
      </c>
      <c r="J477" s="268">
        <f>+IF(H477=0,"",'Ark1'!AF1256)</f>
        <v>3.268867057574985</v>
      </c>
      <c r="K477" s="269">
        <f>+IF(H477=0,"",'Ark1'!S1256)</f>
        <v>5.6666666666666679</v>
      </c>
      <c r="L477" s="268">
        <f>+IF(H477=0,"",'Ark1'!U1256)</f>
        <v>367.56666666666655</v>
      </c>
      <c r="M477" s="270">
        <f>+IF(H477=0,"",'Ark1'!W1256)</f>
        <v>100</v>
      </c>
      <c r="N477" s="270">
        <f>+IF(H477=0,"",'Ark1'!X1256)</f>
        <v>100</v>
      </c>
      <c r="O477" s="270">
        <f>+IF(H477=0,"",'Ark1'!AG1256)</f>
        <v>714</v>
      </c>
      <c r="P477" s="270">
        <f>+IF(H477=0,"",'Ark1'!AH1256)</f>
        <v>0</v>
      </c>
      <c r="Q477" s="270">
        <f>+IF(H477=0,"",'Ark1'!AI1256)</f>
        <v>0</v>
      </c>
      <c r="R477" s="270"/>
      <c r="S477" s="270"/>
      <c r="T477" s="270">
        <f>+IF(H477=0,"",'Ark1'!Y1256)</f>
        <v>9.7339040928560721</v>
      </c>
      <c r="U477" s="269">
        <f>+IF(H477=0,"",'Ark1'!Z1256)</f>
        <v>0.4714045207910284</v>
      </c>
      <c r="V477" s="270">
        <f t="shared" si="114"/>
        <v>514.79925303454706</v>
      </c>
      <c r="W477" s="270">
        <f t="shared" si="115"/>
        <v>30.630555555555546</v>
      </c>
      <c r="X477" s="268">
        <f t="shared" si="116"/>
        <v>3</v>
      </c>
      <c r="Y477" s="364"/>
      <c r="AB477" s="27"/>
      <c r="AC477" s="26"/>
    </row>
    <row r="478" spans="1:65">
      <c r="A478" s="364"/>
      <c r="B478" s="364">
        <f>+'Ark1'!C1257</f>
        <v>2023</v>
      </c>
      <c r="C478" s="267">
        <f>+'Ark1'!M1257</f>
        <v>12</v>
      </c>
      <c r="D478" s="267" t="s">
        <v>104</v>
      </c>
      <c r="E478" s="267">
        <f>+'Ark1'!D1257</f>
        <v>4</v>
      </c>
      <c r="F478" s="267" t="s">
        <v>583</v>
      </c>
      <c r="G478" s="267" t="str">
        <f>+IF(H478=0,"",'Ark1'!Q1257)</f>
        <v/>
      </c>
      <c r="H478" s="267">
        <f>+'Ark1'!R1257</f>
        <v>0</v>
      </c>
      <c r="I478" s="268" t="str">
        <f>+IF(H478=0,"",'Ark1'!AE1257)</f>
        <v/>
      </c>
      <c r="J478" s="268" t="str">
        <f>+IF(H478=0,"",'Ark1'!AF1257)</f>
        <v/>
      </c>
      <c r="K478" s="269" t="str">
        <f>+IF(H478=0,"",'Ark1'!S1257)</f>
        <v/>
      </c>
      <c r="L478" s="268" t="str">
        <f>+IF(H478=0,"",'Ark1'!U1257)</f>
        <v/>
      </c>
      <c r="M478" s="270" t="str">
        <f>+IF(H478=0,"",'Ark1'!W1257)</f>
        <v/>
      </c>
      <c r="N478" s="270" t="str">
        <f>+IF(H478=0,"",'Ark1'!X1257)</f>
        <v/>
      </c>
      <c r="O478" s="270" t="str">
        <f>+IF(H478=0,"",'Ark1'!AG1257)</f>
        <v/>
      </c>
      <c r="P478" s="270" t="str">
        <f>+IF(H478=0,"",'Ark1'!AH1257)</f>
        <v/>
      </c>
      <c r="Q478" s="270" t="str">
        <f>+IF(H478=0,"",'Ark1'!AI1257)</f>
        <v/>
      </c>
      <c r="R478" s="270"/>
      <c r="S478" s="270"/>
      <c r="T478" s="270" t="str">
        <f>+IF(H478=0,"",'Ark1'!Y1257)</f>
        <v/>
      </c>
      <c r="U478" s="269" t="str">
        <f>+IF(H478=0,"",'Ark1'!Z1257)</f>
        <v/>
      </c>
      <c r="V478" s="270" t="str">
        <f t="shared" si="114"/>
        <v/>
      </c>
      <c r="W478" s="270" t="str">
        <f t="shared" si="115"/>
        <v/>
      </c>
      <c r="X478" s="268" t="str">
        <f t="shared" si="116"/>
        <v/>
      </c>
      <c r="Y478" s="364"/>
      <c r="AB478" s="27"/>
      <c r="AC478" s="26"/>
    </row>
    <row r="479" spans="1:65">
      <c r="A479" s="364"/>
      <c r="B479" s="364">
        <f>+'Ark1'!C1258</f>
        <v>2023</v>
      </c>
      <c r="C479" s="267">
        <f>+'Ark1'!M1258</f>
        <v>12</v>
      </c>
      <c r="D479" s="267" t="s">
        <v>104</v>
      </c>
      <c r="E479" s="267">
        <f>+'Ark1'!D1258</f>
        <v>5</v>
      </c>
      <c r="F479" s="267" t="s">
        <v>444</v>
      </c>
      <c r="G479" s="267">
        <f>+IF(H479=0,"",'Ark1'!Q1258)</f>
        <v>1</v>
      </c>
      <c r="H479" s="267">
        <f>+'Ark1'!R1258</f>
        <v>1</v>
      </c>
      <c r="I479" s="268">
        <f>+IF(H479=0,"",'Ark1'!AE1258)</f>
        <v>0.48076923076923056</v>
      </c>
      <c r="J479" s="268">
        <f>+IF(H479=0,"",'Ark1'!AF1258)</f>
        <v>0.66546352916440343</v>
      </c>
      <c r="K479" s="269">
        <f>+IF(H479=0,"",'Ark1'!S1258)</f>
        <v>7</v>
      </c>
      <c r="L479" s="268">
        <f>+IF(H479=0,"",'Ark1'!U1258)</f>
        <v>379.8</v>
      </c>
      <c r="M479" s="270">
        <f>+IF(H479=0,"",'Ark1'!W1258)</f>
        <v>100</v>
      </c>
      <c r="N479" s="270">
        <f>+IF(H479=0,"",'Ark1'!X1258)</f>
        <v>100</v>
      </c>
      <c r="O479" s="270">
        <f>+IF(H479=0,"",'Ark1'!AG1258)</f>
        <v>752</v>
      </c>
      <c r="P479" s="270">
        <f>+IF(H479=0,"",'Ark1'!AH1258)</f>
        <v>0</v>
      </c>
      <c r="Q479" s="270">
        <f>+IF(H479=0,"",'Ark1'!AI1258)</f>
        <v>100</v>
      </c>
      <c r="R479" s="270"/>
      <c r="S479" s="270"/>
      <c r="T479" s="270">
        <f>+IF(H479=0,"",'Ark1'!Y1258)</f>
        <v>0</v>
      </c>
      <c r="U479" s="269">
        <f>+IF(H479=0,"",'Ark1'!Z1258)</f>
        <v>0</v>
      </c>
      <c r="V479" s="270">
        <f t="shared" si="114"/>
        <v>505.05319148936172</v>
      </c>
      <c r="W479" s="270">
        <f t="shared" si="115"/>
        <v>31.650000000000002</v>
      </c>
      <c r="X479" s="268">
        <f t="shared" si="116"/>
        <v>1</v>
      </c>
      <c r="Y479" s="364"/>
      <c r="AB479" s="27"/>
      <c r="AC479" s="26"/>
    </row>
    <row r="480" spans="1:65">
      <c r="A480" s="364"/>
      <c r="B480" s="364">
        <f>+'Ark1'!C1259</f>
        <v>2023</v>
      </c>
      <c r="C480" s="267">
        <f>+'Ark1'!M1259</f>
        <v>12</v>
      </c>
      <c r="D480" s="267" t="s">
        <v>104</v>
      </c>
      <c r="E480" s="267">
        <f>+'Ark1'!D1259</f>
        <v>6</v>
      </c>
      <c r="F480" s="267" t="s">
        <v>584</v>
      </c>
      <c r="G480" s="267" t="str">
        <f>+IF(H480=0,"",'Ark1'!Q1259)</f>
        <v/>
      </c>
      <c r="H480" s="267">
        <f>+'Ark1'!R1259</f>
        <v>0</v>
      </c>
      <c r="I480" s="268" t="str">
        <f>+IF(H480=0,"",'Ark1'!AE1259)</f>
        <v/>
      </c>
      <c r="J480" s="268" t="str">
        <f>+IF(H480=0,"",'Ark1'!AF1259)</f>
        <v/>
      </c>
      <c r="K480" s="269" t="str">
        <f>+IF(H480=0,"",'Ark1'!S1259)</f>
        <v/>
      </c>
      <c r="L480" s="268" t="str">
        <f>+IF(H480=0,"",'Ark1'!U1259)</f>
        <v/>
      </c>
      <c r="M480" s="270" t="str">
        <f>+IF(H480=0,"",'Ark1'!W1259)</f>
        <v/>
      </c>
      <c r="N480" s="270" t="str">
        <f>+IF(H480=0,"",'Ark1'!X1259)</f>
        <v/>
      </c>
      <c r="O480" s="270" t="str">
        <f>+IF(H480=0,"",'Ark1'!AG1259)</f>
        <v/>
      </c>
      <c r="P480" s="270" t="str">
        <f>+IF(H480=0,"",'Ark1'!AH1259)</f>
        <v/>
      </c>
      <c r="Q480" s="270" t="str">
        <f>+IF(H480=0,"",'Ark1'!AI1259)</f>
        <v/>
      </c>
      <c r="R480" s="270"/>
      <c r="S480" s="270"/>
      <c r="T480" s="270" t="str">
        <f>+IF(H480=0,"",'Ark1'!Y1259)</f>
        <v/>
      </c>
      <c r="U480" s="269" t="str">
        <f>+IF(H480=0,"",'Ark1'!Z1259)</f>
        <v/>
      </c>
      <c r="V480" s="270" t="str">
        <f t="shared" si="114"/>
        <v/>
      </c>
      <c r="W480" s="270" t="str">
        <f t="shared" si="115"/>
        <v/>
      </c>
      <c r="X480" s="268" t="str">
        <f t="shared" si="116"/>
        <v/>
      </c>
      <c r="Y480" s="364"/>
      <c r="AB480" s="27"/>
      <c r="AC480" s="26"/>
    </row>
    <row r="481" spans="1:65">
      <c r="A481" s="364"/>
      <c r="B481" s="364">
        <f>+'Ark1'!C1260</f>
        <v>2023</v>
      </c>
      <c r="C481" s="267">
        <f>+'Ark1'!M1260</f>
        <v>12</v>
      </c>
      <c r="D481" s="267" t="s">
        <v>104</v>
      </c>
      <c r="E481" s="267">
        <f>+'Ark1'!D1260</f>
        <v>7</v>
      </c>
      <c r="F481" s="267" t="s">
        <v>585</v>
      </c>
      <c r="G481" s="267" t="str">
        <f>+IF(H481=0,"",'Ark1'!Q1260)</f>
        <v/>
      </c>
      <c r="H481" s="267">
        <f>+'Ark1'!R1260</f>
        <v>0</v>
      </c>
      <c r="I481" s="268" t="str">
        <f>+IF(H481=0,"",'Ark1'!AE1260)</f>
        <v/>
      </c>
      <c r="J481" s="268" t="str">
        <f>+IF(H481=0,"",'Ark1'!AF1260)</f>
        <v/>
      </c>
      <c r="K481" s="269" t="str">
        <f>+IF(H481=0,"",'Ark1'!S1260)</f>
        <v/>
      </c>
      <c r="L481" s="268" t="str">
        <f>+IF(H481=0,"",'Ark1'!U1260)</f>
        <v/>
      </c>
      <c r="M481" s="270" t="str">
        <f>+IF(H481=0,"",'Ark1'!W1260)</f>
        <v/>
      </c>
      <c r="N481" s="270" t="str">
        <f>+IF(H481=0,"",'Ark1'!X1260)</f>
        <v/>
      </c>
      <c r="O481" s="270" t="str">
        <f>+IF(H481=0,"",'Ark1'!AG1260)</f>
        <v/>
      </c>
      <c r="P481" s="270" t="str">
        <f>+IF(H481=0,"",'Ark1'!AH1260)</f>
        <v/>
      </c>
      <c r="Q481" s="270" t="str">
        <f>+IF(H481=0,"",'Ark1'!AI1260)</f>
        <v/>
      </c>
      <c r="R481" s="270"/>
      <c r="S481" s="270"/>
      <c r="T481" s="270" t="str">
        <f>+IF(H481=0,"",'Ark1'!Y1260)</f>
        <v/>
      </c>
      <c r="U481" s="269" t="str">
        <f>+IF(H481=0,"",'Ark1'!Z1260)</f>
        <v/>
      </c>
      <c r="V481" s="270" t="str">
        <f t="shared" si="114"/>
        <v/>
      </c>
      <c r="W481" s="270" t="str">
        <f t="shared" si="115"/>
        <v/>
      </c>
      <c r="X481" s="268" t="str">
        <f t="shared" si="116"/>
        <v/>
      </c>
      <c r="Y481" s="364"/>
      <c r="AB481" s="27"/>
      <c r="AC481" s="26"/>
    </row>
    <row r="482" spans="1:65">
      <c r="A482" s="364"/>
      <c r="B482" s="364">
        <f>+'Ark1'!C1261</f>
        <v>2023</v>
      </c>
      <c r="C482" s="267">
        <f>+'Ark1'!M1261</f>
        <v>12</v>
      </c>
      <c r="D482" s="267" t="s">
        <v>104</v>
      </c>
      <c r="E482" s="267">
        <f>+'Ark1'!D1261</f>
        <v>8</v>
      </c>
      <c r="F482" s="267" t="s">
        <v>586</v>
      </c>
      <c r="G482" s="267" t="str">
        <f>+IF(H482=0,"",'Ark1'!Q1261)</f>
        <v/>
      </c>
      <c r="H482" s="267">
        <f>+'Ark1'!R1261</f>
        <v>0</v>
      </c>
      <c r="I482" s="268" t="str">
        <f>+IF(H482=0,"",'Ark1'!AE1261)</f>
        <v/>
      </c>
      <c r="J482" s="268" t="str">
        <f>+IF(H482=0,"",'Ark1'!AF1261)</f>
        <v/>
      </c>
      <c r="K482" s="269" t="str">
        <f>+IF(H482=0,"",'Ark1'!S1261)</f>
        <v/>
      </c>
      <c r="L482" s="268" t="str">
        <f>+IF(H482=0,"",'Ark1'!U1261)</f>
        <v/>
      </c>
      <c r="M482" s="270" t="str">
        <f>+IF(H482=0,"",'Ark1'!W1261)</f>
        <v/>
      </c>
      <c r="N482" s="270" t="str">
        <f>+IF(H482=0,"",'Ark1'!X1261)</f>
        <v/>
      </c>
      <c r="O482" s="270" t="str">
        <f>+IF(H482=0,"",'Ark1'!AG1261)</f>
        <v/>
      </c>
      <c r="P482" s="270" t="str">
        <f>+IF(H482=0,"",'Ark1'!AH1261)</f>
        <v/>
      </c>
      <c r="Q482" s="270" t="str">
        <f>+IF(H482=0,"",'Ark1'!AI1261)</f>
        <v/>
      </c>
      <c r="R482" s="270"/>
      <c r="S482" s="270"/>
      <c r="T482" s="270" t="str">
        <f>+IF(H482=0,"",'Ark1'!Y1261)</f>
        <v/>
      </c>
      <c r="U482" s="269" t="str">
        <f>+IF(H482=0,"",'Ark1'!Z1261)</f>
        <v/>
      </c>
      <c r="V482" s="270" t="str">
        <f t="shared" si="114"/>
        <v/>
      </c>
      <c r="W482" s="270" t="str">
        <f t="shared" si="115"/>
        <v/>
      </c>
      <c r="X482" s="268" t="str">
        <f t="shared" si="116"/>
        <v/>
      </c>
      <c r="Y482" s="364"/>
      <c r="AB482" s="27"/>
      <c r="AC482" s="26"/>
    </row>
    <row r="483" spans="1:65">
      <c r="A483" s="364"/>
      <c r="B483" s="364">
        <f>+'Ark1'!C1262</f>
        <v>2023</v>
      </c>
      <c r="C483" s="267">
        <f>+'Ark1'!M1262</f>
        <v>12</v>
      </c>
      <c r="D483" s="267" t="s">
        <v>104</v>
      </c>
      <c r="E483" s="267">
        <f>+'Ark1'!D1262</f>
        <v>9</v>
      </c>
      <c r="F483" s="267" t="s">
        <v>587</v>
      </c>
      <c r="G483" s="267" t="str">
        <f>+IF(H483=0,"",'Ark1'!Q1262)</f>
        <v/>
      </c>
      <c r="H483" s="267">
        <f>+'Ark1'!R1262</f>
        <v>0</v>
      </c>
      <c r="I483" s="268" t="str">
        <f>+IF(H483=0,"",'Ark1'!AE1262)</f>
        <v/>
      </c>
      <c r="J483" s="268" t="str">
        <f>+IF(H483=0,"",'Ark1'!AF1262)</f>
        <v/>
      </c>
      <c r="K483" s="269" t="str">
        <f>+IF(H483=0,"",'Ark1'!S1262)</f>
        <v/>
      </c>
      <c r="L483" s="268" t="str">
        <f>+IF(H483=0,"",'Ark1'!U1262)</f>
        <v/>
      </c>
      <c r="M483" s="270" t="str">
        <f>+IF(H483=0,"",'Ark1'!W1262)</f>
        <v/>
      </c>
      <c r="N483" s="270" t="str">
        <f>+IF(H483=0,"",'Ark1'!X1262)</f>
        <v/>
      </c>
      <c r="O483" s="270" t="str">
        <f>+IF(H483=0,"",'Ark1'!AG1262)</f>
        <v/>
      </c>
      <c r="P483" s="270" t="str">
        <f>+IF(H483=0,"",'Ark1'!AH1262)</f>
        <v/>
      </c>
      <c r="Q483" s="270" t="str">
        <f>+IF(H483=0,"",'Ark1'!AI1262)</f>
        <v/>
      </c>
      <c r="R483" s="270"/>
      <c r="S483" s="270"/>
      <c r="T483" s="270" t="str">
        <f>+IF(H483=0,"",'Ark1'!Y1262)</f>
        <v/>
      </c>
      <c r="U483" s="269" t="str">
        <f>+IF(H483=0,"",'Ark1'!Z1262)</f>
        <v/>
      </c>
      <c r="V483" s="270" t="str">
        <f t="shared" si="114"/>
        <v/>
      </c>
      <c r="W483" s="270" t="str">
        <f t="shared" si="115"/>
        <v/>
      </c>
      <c r="X483" s="268" t="str">
        <f t="shared" si="116"/>
        <v/>
      </c>
      <c r="Y483" s="364"/>
      <c r="AB483" s="27"/>
      <c r="AC483" s="26"/>
    </row>
    <row r="484" spans="1:65">
      <c r="A484" s="364"/>
      <c r="B484" s="364">
        <f>+'Ark1'!C1263</f>
        <v>2023</v>
      </c>
      <c r="C484" s="267">
        <f>+'Ark1'!M1263</f>
        <v>12</v>
      </c>
      <c r="D484" s="267" t="s">
        <v>104</v>
      </c>
      <c r="E484" s="267">
        <f>+'Ark1'!D1263</f>
        <v>10</v>
      </c>
      <c r="F484" s="267" t="s">
        <v>588</v>
      </c>
      <c r="G484" s="267" t="str">
        <f>+IF(H484=0,"",'Ark1'!Q1263)</f>
        <v/>
      </c>
      <c r="H484" s="267">
        <f>+'Ark1'!R1263</f>
        <v>0</v>
      </c>
      <c r="I484" s="268" t="str">
        <f>+IF(H484=0,"",'Ark1'!AE1263)</f>
        <v/>
      </c>
      <c r="J484" s="268" t="str">
        <f>+IF(H484=0,"",'Ark1'!AF1263)</f>
        <v/>
      </c>
      <c r="K484" s="269" t="str">
        <f>+IF(H484=0,"",'Ark1'!S1263)</f>
        <v/>
      </c>
      <c r="L484" s="268" t="str">
        <f>+IF(H484=0,"",'Ark1'!U1263)</f>
        <v/>
      </c>
      <c r="M484" s="270" t="str">
        <f>+IF(H484=0,"",'Ark1'!W1263)</f>
        <v/>
      </c>
      <c r="N484" s="270" t="str">
        <f>+IF(H484=0,"",'Ark1'!X1263)</f>
        <v/>
      </c>
      <c r="O484" s="270" t="str">
        <f>+IF(H484=0,"",'Ark1'!AG1263)</f>
        <v/>
      </c>
      <c r="P484" s="270" t="str">
        <f>+IF(H484=0,"",'Ark1'!AH1263)</f>
        <v/>
      </c>
      <c r="Q484" s="270" t="str">
        <f>+IF(H484=0,"",'Ark1'!AI1263)</f>
        <v/>
      </c>
      <c r="R484" s="270"/>
      <c r="S484" s="270"/>
      <c r="T484" s="270" t="str">
        <f>+IF(H484=0,"",'Ark1'!Y1263)</f>
        <v/>
      </c>
      <c r="U484" s="269" t="str">
        <f>+IF(H484=0,"",'Ark1'!Z1263)</f>
        <v/>
      </c>
      <c r="V484" s="270" t="str">
        <f t="shared" si="114"/>
        <v/>
      </c>
      <c r="W484" s="270" t="str">
        <f t="shared" si="115"/>
        <v/>
      </c>
      <c r="X484" s="268" t="str">
        <f t="shared" si="116"/>
        <v/>
      </c>
      <c r="Y484" s="364"/>
      <c r="AB484" s="27"/>
      <c r="AC484" s="26"/>
    </row>
    <row r="485" spans="1:65">
      <c r="A485" s="364"/>
      <c r="B485" s="364">
        <f>+'Ark1'!C1264</f>
        <v>2023</v>
      </c>
      <c r="C485" s="267">
        <f>+'Ark1'!M1264</f>
        <v>12</v>
      </c>
      <c r="D485" s="267" t="s">
        <v>104</v>
      </c>
      <c r="E485" s="267">
        <f>+'Ark1'!D1264</f>
        <v>11</v>
      </c>
      <c r="F485" s="267" t="s">
        <v>589</v>
      </c>
      <c r="G485" s="267">
        <f>+IF(H485=0,"",'Ark1'!Q1264)</f>
        <v>1</v>
      </c>
      <c r="H485" s="267">
        <f>+'Ark1'!R1264</f>
        <v>2</v>
      </c>
      <c r="I485" s="268">
        <f>+IF(H485=0,"",'Ark1'!AE1264)</f>
        <v>0.82644628099173589</v>
      </c>
      <c r="J485" s="268">
        <f>+IF(H485=0,"",'Ark1'!AF1264)</f>
        <v>0.8445843676212389</v>
      </c>
      <c r="K485" s="269">
        <f>+IF(H485=0,"",'Ark1'!S1264)</f>
        <v>3.5</v>
      </c>
      <c r="L485" s="268">
        <f>+IF(H485=0,"",'Ark1'!U1264)</f>
        <v>251.1</v>
      </c>
      <c r="M485" s="270">
        <f>+IF(H485=0,"",'Ark1'!W1264)</f>
        <v>100</v>
      </c>
      <c r="N485" s="270">
        <f>+IF(H485=0,"",'Ark1'!X1264)</f>
        <v>0</v>
      </c>
      <c r="O485" s="270">
        <f>+IF(H485=0,"",'Ark1'!AG1264)</f>
        <v>678</v>
      </c>
      <c r="P485" s="270">
        <f>+IF(H485=0,"",'Ark1'!AH1264)</f>
        <v>0</v>
      </c>
      <c r="Q485" s="270">
        <f>+IF(H485=0,"",'Ark1'!AI1264)</f>
        <v>0</v>
      </c>
      <c r="R485" s="270"/>
      <c r="S485" s="270"/>
      <c r="T485" s="270">
        <f>+IF(H485=0,"",'Ark1'!Y1264)</f>
        <v>9.3999999999996451</v>
      </c>
      <c r="U485" s="269">
        <f>+IF(H485=0,"",'Ark1'!Z1264)</f>
        <v>0.5</v>
      </c>
      <c r="V485" s="270">
        <f t="shared" si="114"/>
        <v>370.35398230088498</v>
      </c>
      <c r="W485" s="270">
        <f t="shared" si="115"/>
        <v>20.925000000000001</v>
      </c>
      <c r="X485" s="268">
        <f t="shared" si="116"/>
        <v>2</v>
      </c>
      <c r="Y485" s="364"/>
      <c r="AB485" s="27"/>
      <c r="AC485" s="26"/>
    </row>
    <row r="486" spans="1:65">
      <c r="A486" s="364"/>
      <c r="B486" s="364">
        <f>+'Ark1'!C1265</f>
        <v>2023</v>
      </c>
      <c r="C486" s="267">
        <f>+'Ark1'!M1265</f>
        <v>12</v>
      </c>
      <c r="D486" s="267" t="s">
        <v>104</v>
      </c>
      <c r="E486" s="267">
        <f>+'Ark1'!D1265</f>
        <v>12</v>
      </c>
      <c r="F486" s="267" t="s">
        <v>590</v>
      </c>
      <c r="G486" s="267" t="str">
        <f>+IF(H486=0,"",'Ark1'!Q1265)</f>
        <v/>
      </c>
      <c r="H486" s="267">
        <f>+'Ark1'!R1265</f>
        <v>0</v>
      </c>
      <c r="I486" s="268" t="str">
        <f>+IF(H486=0,"",'Ark1'!AE1265)</f>
        <v/>
      </c>
      <c r="J486" s="268" t="str">
        <f>+IF(H486=0,"",'Ark1'!AF1265)</f>
        <v/>
      </c>
      <c r="K486" s="269" t="str">
        <f>+IF(H486=0,"",'Ark1'!S1265)</f>
        <v/>
      </c>
      <c r="L486" s="268" t="str">
        <f>+IF(H486=0,"",'Ark1'!U1265)</f>
        <v/>
      </c>
      <c r="M486" s="270" t="str">
        <f>+IF(H486=0,"",'Ark1'!W1265)</f>
        <v/>
      </c>
      <c r="N486" s="270" t="str">
        <f>+IF(H486=0,"",'Ark1'!X1265)</f>
        <v/>
      </c>
      <c r="O486" s="270" t="str">
        <f>+IF(H486=0,"",'Ark1'!AG1265)</f>
        <v/>
      </c>
      <c r="P486" s="270" t="str">
        <f>+IF(H486=0,"",'Ark1'!AH1265)</f>
        <v/>
      </c>
      <c r="Q486" s="270" t="str">
        <f>+IF(H486=0,"",'Ark1'!AI1265)</f>
        <v/>
      </c>
      <c r="R486" s="270"/>
      <c r="S486" s="270"/>
      <c r="T486" s="270" t="str">
        <f>+IF(H486=0,"",'Ark1'!Y1265)</f>
        <v/>
      </c>
      <c r="U486" s="269" t="str">
        <f>+IF(H486=0,"",'Ark1'!Z1265)</f>
        <v/>
      </c>
      <c r="V486" s="270" t="str">
        <f t="shared" si="114"/>
        <v/>
      </c>
      <c r="W486" s="270" t="str">
        <f t="shared" si="115"/>
        <v/>
      </c>
      <c r="X486" s="268" t="str">
        <f t="shared" si="116"/>
        <v/>
      </c>
      <c r="Y486" s="364"/>
      <c r="AB486" s="27"/>
      <c r="AC486" s="26"/>
    </row>
    <row r="487" spans="1:65" ht="19.8">
      <c r="A487" s="364"/>
      <c r="B487" s="364"/>
      <c r="C487" s="364"/>
      <c r="D487" s="364"/>
      <c r="E487" s="364"/>
      <c r="F487" s="364"/>
      <c r="G487" s="364"/>
      <c r="H487" s="364"/>
      <c r="I487" s="365"/>
      <c r="J487" s="365"/>
      <c r="K487" s="364"/>
      <c r="L487" s="364"/>
      <c r="M487" s="366"/>
      <c r="N487" s="366"/>
      <c r="O487" s="364"/>
      <c r="P487" s="366"/>
      <c r="Q487" s="366"/>
      <c r="R487" s="366"/>
      <c r="S487" s="366"/>
      <c r="T487" s="366"/>
      <c r="U487" s="364"/>
      <c r="V487" s="364"/>
      <c r="W487" s="366"/>
      <c r="X487" s="365"/>
      <c r="Y487" s="364"/>
      <c r="Z487" s="250"/>
      <c r="AB487" s="27"/>
      <c r="AC487" s="26"/>
      <c r="AD487" s="251"/>
      <c r="AE487" s="85"/>
      <c r="AI487" s="85"/>
      <c r="BA487" s="263" t="e">
        <f>1+#REF!</f>
        <v>#REF!</v>
      </c>
      <c r="BB487" s="26">
        <v>248.30514184397128</v>
      </c>
      <c r="BC487" s="85">
        <f t="shared" ref="BC487:BM487" si="117">+BB487</f>
        <v>248.30514184397128</v>
      </c>
      <c r="BD487" s="85">
        <f t="shared" si="117"/>
        <v>248.30514184397128</v>
      </c>
      <c r="BE487" s="85">
        <f t="shared" si="117"/>
        <v>248.30514184397128</v>
      </c>
      <c r="BF487" s="85">
        <f t="shared" si="117"/>
        <v>248.30514184397128</v>
      </c>
      <c r="BG487" s="85">
        <f t="shared" si="117"/>
        <v>248.30514184397128</v>
      </c>
      <c r="BH487" s="85">
        <f t="shared" si="117"/>
        <v>248.30514184397128</v>
      </c>
      <c r="BI487" s="85">
        <f t="shared" si="117"/>
        <v>248.30514184397128</v>
      </c>
      <c r="BJ487" s="85">
        <f t="shared" si="117"/>
        <v>248.30514184397128</v>
      </c>
      <c r="BK487" s="85">
        <f t="shared" si="117"/>
        <v>248.30514184397128</v>
      </c>
      <c r="BL487" s="85">
        <f t="shared" si="117"/>
        <v>248.30514184397128</v>
      </c>
      <c r="BM487" s="85">
        <f t="shared" si="117"/>
        <v>248.30514184397128</v>
      </c>
    </row>
    <row r="488" spans="1:65" ht="19.8">
      <c r="A488" s="364"/>
      <c r="B488" s="364"/>
      <c r="C488" s="364"/>
      <c r="D488" s="364"/>
      <c r="E488" s="364"/>
      <c r="F488" s="364"/>
      <c r="G488" s="364"/>
      <c r="H488" s="364"/>
      <c r="I488" s="365"/>
      <c r="J488" s="365"/>
      <c r="K488" s="364"/>
      <c r="L488" s="364"/>
      <c r="M488" s="366"/>
      <c r="N488" s="366"/>
      <c r="O488" s="364"/>
      <c r="P488" s="366"/>
      <c r="Q488" s="366"/>
      <c r="R488" s="366"/>
      <c r="S488" s="366"/>
      <c r="T488" s="366"/>
      <c r="U488" s="364"/>
      <c r="V488" s="364"/>
      <c r="W488" s="366"/>
      <c r="X488" s="365"/>
      <c r="Y488" s="364"/>
      <c r="Z488" s="250"/>
      <c r="AB488" s="27"/>
      <c r="AC488" s="26"/>
      <c r="AD488" s="251"/>
      <c r="AE488" s="85"/>
      <c r="AI488" s="85"/>
      <c r="BA488" s="263"/>
      <c r="BB488" s="26"/>
    </row>
    <row r="489" spans="1:65" ht="22.8">
      <c r="A489" s="367" t="s">
        <v>626</v>
      </c>
      <c r="B489" s="364"/>
      <c r="C489" s="364"/>
      <c r="D489" s="368" t="str">
        <f>+D494</f>
        <v>5-</v>
      </c>
      <c r="E489" s="364"/>
      <c r="F489" s="364"/>
      <c r="G489" s="364"/>
      <c r="H489" s="273">
        <f>SUM(H494:H505)</f>
        <v>1</v>
      </c>
      <c r="I489" s="365"/>
      <c r="J489" s="365"/>
      <c r="K489" s="364"/>
      <c r="L489" s="273">
        <f>+Fettgruppe!N38</f>
        <v>252.3</v>
      </c>
      <c r="M489" s="366"/>
      <c r="N489" s="366"/>
      <c r="O489" s="364"/>
      <c r="P489" s="366"/>
      <c r="Q489" s="366"/>
      <c r="R489" s="366"/>
      <c r="S489" s="366"/>
      <c r="T489" s="366"/>
      <c r="U489" s="364"/>
      <c r="V489" s="273">
        <f>+Fettgruppe!X38</f>
        <v>372.12389380530976</v>
      </c>
      <c r="W489" s="369" t="s">
        <v>624</v>
      </c>
      <c r="X489" s="370"/>
      <c r="Y489" s="364"/>
      <c r="Z489" s="250"/>
      <c r="AB489" s="27"/>
      <c r="AC489" s="26"/>
      <c r="AD489" s="251"/>
      <c r="AE489" s="85"/>
      <c r="AI489" s="85"/>
      <c r="BA489" s="263" t="e">
        <f>1+BA487</f>
        <v>#REF!</v>
      </c>
      <c r="BB489" s="26">
        <v>268.9193823216188</v>
      </c>
      <c r="BC489" s="85">
        <f t="shared" ref="BC489:BM489" si="118">+BB489</f>
        <v>268.9193823216188</v>
      </c>
      <c r="BD489" s="85">
        <f t="shared" si="118"/>
        <v>268.9193823216188</v>
      </c>
      <c r="BE489" s="85">
        <f t="shared" si="118"/>
        <v>268.9193823216188</v>
      </c>
      <c r="BF489" s="85">
        <f t="shared" si="118"/>
        <v>268.9193823216188</v>
      </c>
      <c r="BG489" s="85">
        <f t="shared" si="118"/>
        <v>268.9193823216188</v>
      </c>
      <c r="BH489" s="85">
        <f t="shared" si="118"/>
        <v>268.9193823216188</v>
      </c>
      <c r="BI489" s="85">
        <f t="shared" si="118"/>
        <v>268.9193823216188</v>
      </c>
      <c r="BJ489" s="85">
        <f t="shared" si="118"/>
        <v>268.9193823216188</v>
      </c>
      <c r="BK489" s="85">
        <f t="shared" si="118"/>
        <v>268.9193823216188</v>
      </c>
      <c r="BL489" s="85">
        <f t="shared" si="118"/>
        <v>268.9193823216188</v>
      </c>
      <c r="BM489" s="85">
        <f t="shared" si="118"/>
        <v>268.9193823216188</v>
      </c>
    </row>
    <row r="490" spans="1:65" ht="16.5" customHeight="1">
      <c r="A490" s="364"/>
      <c r="B490" s="364"/>
      <c r="C490" s="364"/>
      <c r="D490" s="368"/>
      <c r="E490" s="364"/>
      <c r="F490" s="364"/>
      <c r="G490" s="364"/>
      <c r="H490" s="364"/>
      <c r="I490" s="364"/>
      <c r="J490" s="364"/>
      <c r="K490" s="364"/>
      <c r="L490" s="364"/>
      <c r="M490" s="366"/>
      <c r="N490" s="366"/>
      <c r="O490" s="364"/>
      <c r="P490" s="366"/>
      <c r="Q490" s="366"/>
      <c r="R490" s="366"/>
      <c r="S490" s="366"/>
      <c r="T490" s="366"/>
      <c r="U490" s="364"/>
      <c r="V490" s="364"/>
      <c r="W490" s="366"/>
      <c r="X490" s="370" t="s">
        <v>4</v>
      </c>
      <c r="Y490" s="364"/>
      <c r="Z490" s="250"/>
      <c r="AB490" s="27"/>
      <c r="AC490" s="26"/>
      <c r="AD490" s="251"/>
      <c r="AE490" s="85"/>
      <c r="AI490" s="85"/>
      <c r="BA490" s="263"/>
      <c r="BB490" s="26"/>
    </row>
    <row r="491" spans="1:65" ht="19.8">
      <c r="A491" s="364"/>
      <c r="B491" s="364"/>
      <c r="C491" s="364"/>
      <c r="D491" s="364"/>
      <c r="E491" s="364"/>
      <c r="F491" s="364"/>
      <c r="G491" s="367" t="s">
        <v>4</v>
      </c>
      <c r="H491" s="364"/>
      <c r="I491" s="365"/>
      <c r="J491" s="365"/>
      <c r="K491" s="367" t="s">
        <v>24</v>
      </c>
      <c r="L491" s="365"/>
      <c r="M491" s="366" t="s">
        <v>404</v>
      </c>
      <c r="N491" s="366" t="s">
        <v>404</v>
      </c>
      <c r="O491" s="369" t="s">
        <v>527</v>
      </c>
      <c r="P491" s="366" t="s">
        <v>404</v>
      </c>
      <c r="Q491" s="366" t="s">
        <v>404</v>
      </c>
      <c r="R491" s="366"/>
      <c r="S491" s="366"/>
      <c r="T491" s="369" t="s">
        <v>424</v>
      </c>
      <c r="U491" s="364"/>
      <c r="V491" s="367" t="s">
        <v>479</v>
      </c>
      <c r="W491" s="369" t="s">
        <v>78</v>
      </c>
      <c r="X491" s="370" t="s">
        <v>10</v>
      </c>
      <c r="Y491" s="364"/>
      <c r="Z491" s="250"/>
      <c r="AB491" s="27"/>
      <c r="AC491" s="26"/>
      <c r="AD491" s="251"/>
      <c r="AE491" s="85"/>
      <c r="AI491" s="85"/>
      <c r="BA491" s="263" t="e">
        <f>1+BA489</f>
        <v>#REF!</v>
      </c>
      <c r="BB491" s="26">
        <v>292.46921194322113</v>
      </c>
      <c r="BC491" s="85">
        <f t="shared" ref="BC491:BM493" si="119">+BB491</f>
        <v>292.46921194322113</v>
      </c>
      <c r="BD491" s="85">
        <f t="shared" si="119"/>
        <v>292.46921194322113</v>
      </c>
      <c r="BE491" s="85">
        <f t="shared" si="119"/>
        <v>292.46921194322113</v>
      </c>
      <c r="BF491" s="85">
        <f t="shared" si="119"/>
        <v>292.46921194322113</v>
      </c>
      <c r="BG491" s="85">
        <f t="shared" si="119"/>
        <v>292.46921194322113</v>
      </c>
      <c r="BH491" s="85">
        <f t="shared" si="119"/>
        <v>292.46921194322113</v>
      </c>
      <c r="BI491" s="85">
        <f t="shared" si="119"/>
        <v>292.46921194322113</v>
      </c>
      <c r="BJ491" s="85">
        <f t="shared" si="119"/>
        <v>292.46921194322113</v>
      </c>
      <c r="BK491" s="85">
        <f t="shared" si="119"/>
        <v>292.46921194322113</v>
      </c>
      <c r="BL491" s="85">
        <f t="shared" si="119"/>
        <v>292.46921194322113</v>
      </c>
      <c r="BM491" s="85">
        <f t="shared" si="119"/>
        <v>292.46921194322113</v>
      </c>
    </row>
    <row r="492" spans="1:65" ht="19.8">
      <c r="A492" s="364"/>
      <c r="B492" s="364"/>
      <c r="C492" s="364"/>
      <c r="D492" s="364"/>
      <c r="E492" s="367"/>
      <c r="F492" s="367"/>
      <c r="G492" s="367" t="s">
        <v>477</v>
      </c>
      <c r="H492" s="367" t="s">
        <v>4</v>
      </c>
      <c r="I492" s="370" t="s">
        <v>4</v>
      </c>
      <c r="J492" s="370" t="s">
        <v>1</v>
      </c>
      <c r="K492" s="367" t="s">
        <v>535</v>
      </c>
      <c r="L492" s="370" t="s">
        <v>24</v>
      </c>
      <c r="M492" s="369" t="s">
        <v>569</v>
      </c>
      <c r="N492" s="369" t="s">
        <v>489</v>
      </c>
      <c r="O492" s="369" t="s">
        <v>548</v>
      </c>
      <c r="P492" s="369" t="s">
        <v>491</v>
      </c>
      <c r="Q492" s="369" t="s">
        <v>556</v>
      </c>
      <c r="R492" s="369"/>
      <c r="S492" s="369"/>
      <c r="T492" s="369"/>
      <c r="U492" s="367" t="s">
        <v>415</v>
      </c>
      <c r="V492" s="367" t="s">
        <v>487</v>
      </c>
      <c r="W492" s="369" t="s">
        <v>425</v>
      </c>
      <c r="X492" s="370" t="s">
        <v>71</v>
      </c>
      <c r="Y492" s="364"/>
      <c r="Z492" s="250"/>
      <c r="AB492" s="27"/>
      <c r="AC492" s="26"/>
      <c r="AD492" s="251"/>
      <c r="AE492" s="85"/>
      <c r="AI492" s="85"/>
      <c r="BA492" s="263" t="e">
        <f>1+BA491</f>
        <v>#REF!</v>
      </c>
      <c r="BB492" s="26">
        <v>314.89908376963371</v>
      </c>
      <c r="BC492" s="85">
        <f t="shared" si="119"/>
        <v>314.89908376963371</v>
      </c>
      <c r="BD492" s="85">
        <f t="shared" si="119"/>
        <v>314.89908376963371</v>
      </c>
      <c r="BE492" s="85">
        <f t="shared" si="119"/>
        <v>314.89908376963371</v>
      </c>
      <c r="BF492" s="85">
        <f t="shared" si="119"/>
        <v>314.89908376963371</v>
      </c>
      <c r="BG492" s="85">
        <f t="shared" si="119"/>
        <v>314.89908376963371</v>
      </c>
      <c r="BH492" s="85">
        <f t="shared" si="119"/>
        <v>314.89908376963371</v>
      </c>
      <c r="BI492" s="85">
        <f t="shared" si="119"/>
        <v>314.89908376963371</v>
      </c>
      <c r="BJ492" s="85">
        <f t="shared" si="119"/>
        <v>314.89908376963371</v>
      </c>
      <c r="BK492" s="85">
        <f t="shared" si="119"/>
        <v>314.89908376963371</v>
      </c>
      <c r="BL492" s="85">
        <f t="shared" si="119"/>
        <v>314.89908376963371</v>
      </c>
      <c r="BM492" s="85">
        <f t="shared" si="119"/>
        <v>314.89908376963371</v>
      </c>
    </row>
    <row r="493" spans="1:65" ht="19.8">
      <c r="A493" s="364"/>
      <c r="B493" s="364"/>
      <c r="C493" s="367" t="s">
        <v>0</v>
      </c>
      <c r="D493" s="367"/>
      <c r="E493" s="367" t="s">
        <v>87</v>
      </c>
      <c r="F493" s="367"/>
      <c r="G493" s="371" t="s">
        <v>478</v>
      </c>
      <c r="H493" s="371" t="s">
        <v>10</v>
      </c>
      <c r="I493" s="372" t="s">
        <v>404</v>
      </c>
      <c r="J493" s="372" t="s">
        <v>404</v>
      </c>
      <c r="K493" s="371" t="s">
        <v>536</v>
      </c>
      <c r="L493" s="372" t="s">
        <v>45</v>
      </c>
      <c r="M493" s="373" t="s">
        <v>546</v>
      </c>
      <c r="N493" s="373" t="s">
        <v>441</v>
      </c>
      <c r="O493" s="373" t="s">
        <v>485</v>
      </c>
      <c r="P493" s="373" t="s">
        <v>472</v>
      </c>
      <c r="Q493" s="373" t="s">
        <v>525</v>
      </c>
      <c r="R493" s="373"/>
      <c r="S493" s="373"/>
      <c r="T493" s="373" t="s">
        <v>1</v>
      </c>
      <c r="U493" s="371" t="s">
        <v>416</v>
      </c>
      <c r="V493" s="371" t="s">
        <v>488</v>
      </c>
      <c r="W493" s="373" t="s">
        <v>426</v>
      </c>
      <c r="X493" s="372" t="s">
        <v>551</v>
      </c>
      <c r="Y493" s="364"/>
      <c r="Z493" s="250"/>
      <c r="AB493" s="27"/>
      <c r="AC493" s="26"/>
      <c r="AD493" s="251"/>
      <c r="AE493" s="85"/>
      <c r="AI493" s="85"/>
      <c r="BA493" s="263" t="e">
        <f>1+BA492</f>
        <v>#REF!</v>
      </c>
      <c r="BB493" s="26">
        <v>325.0188034188032</v>
      </c>
      <c r="BC493" s="85">
        <f t="shared" si="119"/>
        <v>325.0188034188032</v>
      </c>
      <c r="BD493" s="85">
        <f t="shared" si="119"/>
        <v>325.0188034188032</v>
      </c>
      <c r="BE493" s="85">
        <f t="shared" si="119"/>
        <v>325.0188034188032</v>
      </c>
      <c r="BF493" s="85">
        <f t="shared" si="119"/>
        <v>325.0188034188032</v>
      </c>
      <c r="BG493" s="85">
        <f t="shared" si="119"/>
        <v>325.0188034188032</v>
      </c>
      <c r="BH493" s="85">
        <f t="shared" si="119"/>
        <v>325.0188034188032</v>
      </c>
      <c r="BI493" s="85">
        <f t="shared" si="119"/>
        <v>325.0188034188032</v>
      </c>
      <c r="BJ493" s="85">
        <f t="shared" si="119"/>
        <v>325.0188034188032</v>
      </c>
      <c r="BK493" s="85">
        <f t="shared" si="119"/>
        <v>325.0188034188032</v>
      </c>
      <c r="BL493" s="85">
        <f t="shared" si="119"/>
        <v>325.0188034188032</v>
      </c>
      <c r="BM493" s="85">
        <f t="shared" si="119"/>
        <v>325.0188034188032</v>
      </c>
    </row>
    <row r="494" spans="1:65">
      <c r="A494" s="364"/>
      <c r="B494" s="364">
        <f>+'Ark1'!C1266</f>
        <v>2023</v>
      </c>
      <c r="C494" s="267">
        <f>+'Ark1'!M1266</f>
        <v>13</v>
      </c>
      <c r="D494" s="267" t="s">
        <v>105</v>
      </c>
      <c r="E494" s="267">
        <f>+'Ark1'!D1266</f>
        <v>1</v>
      </c>
      <c r="F494" s="267" t="str">
        <f>+F475</f>
        <v>Jan</v>
      </c>
      <c r="G494" s="267" t="str">
        <f>+IF(H494=0,"",'Ark1'!Q1266)</f>
        <v/>
      </c>
      <c r="H494" s="267">
        <f>+'Ark1'!R1266</f>
        <v>0</v>
      </c>
      <c r="I494" s="268" t="str">
        <f>+IF(H494=0,"",'Ark1'!AE1266)</f>
        <v/>
      </c>
      <c r="J494" s="268" t="str">
        <f>+IF(H494=0,"",'Ark1'!AF1266)</f>
        <v/>
      </c>
      <c r="K494" s="269" t="str">
        <f>+IF(H494=0,"",'Ark1'!S1266)</f>
        <v/>
      </c>
      <c r="L494" s="268" t="str">
        <f>+IF(H494=0,"",'Ark1'!U1266)</f>
        <v/>
      </c>
      <c r="M494" s="270" t="str">
        <f>+IF(H494=0,"",'Ark1'!W1266)</f>
        <v/>
      </c>
      <c r="N494" s="270" t="str">
        <f>+IF(H494=0,"",'Ark1'!X1266)</f>
        <v/>
      </c>
      <c r="O494" s="270" t="str">
        <f>+IF(H494=0,"",'Ark1'!AG1266)</f>
        <v/>
      </c>
      <c r="P494" s="270" t="str">
        <f>+IF(H494=0,"",'Ark1'!AH1266)</f>
        <v/>
      </c>
      <c r="Q494" s="270" t="str">
        <f>+IF(H494=0,"",'Ark1'!AI1266)</f>
        <v/>
      </c>
      <c r="R494" s="270"/>
      <c r="S494" s="270"/>
      <c r="T494" s="270" t="str">
        <f>+IF(H494=0,"",'Ark1'!Y1266)</f>
        <v/>
      </c>
      <c r="U494" s="269" t="str">
        <f>+IF(H494=0,"",'Ark1'!Z1266)</f>
        <v/>
      </c>
      <c r="V494" s="270" t="str">
        <f t="shared" ref="V494:V505" si="120">+IF(H494=0,"",1000*L494/O494)</f>
        <v/>
      </c>
      <c r="W494" s="270" t="str">
        <f t="shared" ref="W494:W505" si="121">+IF(H494=0,"",L494/C494)</f>
        <v/>
      </c>
      <c r="X494" s="268" t="str">
        <f t="shared" ref="X494:X505" si="122">+IF(H494=0,"",H494/G494)</f>
        <v/>
      </c>
      <c r="Y494" s="364"/>
      <c r="AB494" s="27"/>
      <c r="AC494" s="26"/>
    </row>
    <row r="495" spans="1:65">
      <c r="A495" s="364"/>
      <c r="B495" s="364">
        <f>+'Ark1'!C1267</f>
        <v>2023</v>
      </c>
      <c r="C495" s="267">
        <f>+'Ark1'!M1267</f>
        <v>13</v>
      </c>
      <c r="D495" s="267" t="s">
        <v>105</v>
      </c>
      <c r="E495" s="267">
        <f>+'Ark1'!D1267</f>
        <v>2</v>
      </c>
      <c r="F495" s="267" t="str">
        <f t="shared" ref="F495:F505" si="123">+F476</f>
        <v>Feb</v>
      </c>
      <c r="G495" s="267" t="str">
        <f>+IF(H495=0,"",'Ark1'!Q1267)</f>
        <v/>
      </c>
      <c r="H495" s="267">
        <f>+'Ark1'!R1267</f>
        <v>0</v>
      </c>
      <c r="I495" s="268" t="str">
        <f>+IF(H495=0,"",'Ark1'!AE1267)</f>
        <v/>
      </c>
      <c r="J495" s="268" t="str">
        <f>+IF(H495=0,"",'Ark1'!AF1267)</f>
        <v/>
      </c>
      <c r="K495" s="269" t="str">
        <f>+IF(H495=0,"",'Ark1'!S1267)</f>
        <v/>
      </c>
      <c r="L495" s="268" t="str">
        <f>+IF(H495=0,"",'Ark1'!U1267)</f>
        <v/>
      </c>
      <c r="M495" s="270" t="str">
        <f>+IF(H495=0,"",'Ark1'!W1267)</f>
        <v/>
      </c>
      <c r="N495" s="270" t="str">
        <f>+IF(H495=0,"",'Ark1'!X1267)</f>
        <v/>
      </c>
      <c r="O495" s="270" t="str">
        <f>+IF(H495=0,"",'Ark1'!AG1267)</f>
        <v/>
      </c>
      <c r="P495" s="270" t="str">
        <f>+IF(H495=0,"",'Ark1'!AH1267)</f>
        <v/>
      </c>
      <c r="Q495" s="270" t="str">
        <f>+IF(H495=0,"",'Ark1'!AI1267)</f>
        <v/>
      </c>
      <c r="R495" s="270"/>
      <c r="S495" s="270"/>
      <c r="T495" s="270" t="str">
        <f>+IF(H495=0,"",'Ark1'!Y1267)</f>
        <v/>
      </c>
      <c r="U495" s="269" t="str">
        <f>+IF(H495=0,"",'Ark1'!Z1267)</f>
        <v/>
      </c>
      <c r="V495" s="270" t="str">
        <f t="shared" si="120"/>
        <v/>
      </c>
      <c r="W495" s="270" t="str">
        <f t="shared" si="121"/>
        <v/>
      </c>
      <c r="X495" s="268" t="str">
        <f t="shared" si="122"/>
        <v/>
      </c>
      <c r="Y495" s="364"/>
      <c r="AB495" s="27"/>
      <c r="AC495" s="26"/>
    </row>
    <row r="496" spans="1:65">
      <c r="A496" s="364"/>
      <c r="B496" s="364">
        <f>+'Ark1'!C1268</f>
        <v>2023</v>
      </c>
      <c r="C496" s="267">
        <f>+'Ark1'!M1268</f>
        <v>13</v>
      </c>
      <c r="D496" s="267" t="s">
        <v>105</v>
      </c>
      <c r="E496" s="267">
        <f>+'Ark1'!D1268</f>
        <v>3</v>
      </c>
      <c r="F496" s="267" t="str">
        <f t="shared" si="123"/>
        <v>Mar</v>
      </c>
      <c r="G496" s="267" t="str">
        <f>+IF(H496=0,"",'Ark1'!Q1268)</f>
        <v/>
      </c>
      <c r="H496" s="267">
        <f>+'Ark1'!R1268</f>
        <v>0</v>
      </c>
      <c r="I496" s="268" t="str">
        <f>+IF(H496=0,"",'Ark1'!AE1268)</f>
        <v/>
      </c>
      <c r="J496" s="268" t="str">
        <f>+IF(H496=0,"",'Ark1'!AF1268)</f>
        <v/>
      </c>
      <c r="K496" s="269" t="str">
        <f>+IF(H496=0,"",'Ark1'!S1268)</f>
        <v/>
      </c>
      <c r="L496" s="268" t="str">
        <f>+IF(H496=0,"",'Ark1'!U1268)</f>
        <v/>
      </c>
      <c r="M496" s="270" t="str">
        <f>+IF(H496=0,"",'Ark1'!W1268)</f>
        <v/>
      </c>
      <c r="N496" s="270" t="str">
        <f>+IF(H496=0,"",'Ark1'!X1268)</f>
        <v/>
      </c>
      <c r="O496" s="270" t="str">
        <f>+IF(H496=0,"",'Ark1'!AG1268)</f>
        <v/>
      </c>
      <c r="P496" s="270" t="str">
        <f>+IF(H496=0,"",'Ark1'!AH1268)</f>
        <v/>
      </c>
      <c r="Q496" s="270" t="str">
        <f>+IF(H496=0,"",'Ark1'!AI1268)</f>
        <v/>
      </c>
      <c r="R496" s="270"/>
      <c r="S496" s="270"/>
      <c r="T496" s="270" t="str">
        <f>+IF(H496=0,"",'Ark1'!Y1268)</f>
        <v/>
      </c>
      <c r="U496" s="269" t="str">
        <f>+IF(H496=0,"",'Ark1'!Z1268)</f>
        <v/>
      </c>
      <c r="V496" s="270" t="str">
        <f t="shared" si="120"/>
        <v/>
      </c>
      <c r="W496" s="270" t="str">
        <f t="shared" si="121"/>
        <v/>
      </c>
      <c r="X496" s="268" t="str">
        <f t="shared" si="122"/>
        <v/>
      </c>
      <c r="Y496" s="364"/>
      <c r="AB496" s="27"/>
      <c r="AC496" s="26"/>
    </row>
    <row r="497" spans="1:65">
      <c r="A497" s="364"/>
      <c r="B497" s="364">
        <f>+'Ark1'!C1269</f>
        <v>2023</v>
      </c>
      <c r="C497" s="267">
        <f>+'Ark1'!M1269</f>
        <v>13</v>
      </c>
      <c r="D497" s="267" t="s">
        <v>105</v>
      </c>
      <c r="E497" s="267">
        <f>+'Ark1'!D1269</f>
        <v>4</v>
      </c>
      <c r="F497" s="267" t="str">
        <f t="shared" si="123"/>
        <v>Apr</v>
      </c>
      <c r="G497" s="267" t="str">
        <f>+IF(H497=0,"",'Ark1'!Q1269)</f>
        <v/>
      </c>
      <c r="H497" s="267">
        <f>+'Ark1'!R1269</f>
        <v>0</v>
      </c>
      <c r="I497" s="268" t="str">
        <f>+IF(H497=0,"",'Ark1'!AE1269)</f>
        <v/>
      </c>
      <c r="J497" s="268" t="str">
        <f>+IF(H497=0,"",'Ark1'!AF1269)</f>
        <v/>
      </c>
      <c r="K497" s="269" t="str">
        <f>+IF(H497=0,"",'Ark1'!S1269)</f>
        <v/>
      </c>
      <c r="L497" s="268" t="str">
        <f>+IF(H497=0,"",'Ark1'!U1269)</f>
        <v/>
      </c>
      <c r="M497" s="270" t="str">
        <f>+IF(H497=0,"",'Ark1'!W1269)</f>
        <v/>
      </c>
      <c r="N497" s="270" t="str">
        <f>+IF(H497=0,"",'Ark1'!X1269)</f>
        <v/>
      </c>
      <c r="O497" s="270" t="str">
        <f>+IF(H497=0,"",'Ark1'!AG1269)</f>
        <v/>
      </c>
      <c r="P497" s="270" t="str">
        <f>+IF(H497=0,"",'Ark1'!AH1269)</f>
        <v/>
      </c>
      <c r="Q497" s="270" t="str">
        <f>+IF(H497=0,"",'Ark1'!AI1269)</f>
        <v/>
      </c>
      <c r="R497" s="270"/>
      <c r="S497" s="270"/>
      <c r="T497" s="270" t="str">
        <f>+IF(H497=0,"",'Ark1'!Y1269)</f>
        <v/>
      </c>
      <c r="U497" s="269" t="str">
        <f>+IF(H497=0,"",'Ark1'!Z1269)</f>
        <v/>
      </c>
      <c r="V497" s="270" t="str">
        <f t="shared" si="120"/>
        <v/>
      </c>
      <c r="W497" s="270" t="str">
        <f t="shared" si="121"/>
        <v/>
      </c>
      <c r="X497" s="268" t="str">
        <f t="shared" si="122"/>
        <v/>
      </c>
      <c r="Y497" s="364"/>
      <c r="AB497" s="27"/>
      <c r="AC497" s="26"/>
    </row>
    <row r="498" spans="1:65">
      <c r="A498" s="364"/>
      <c r="B498" s="364">
        <f>+'Ark1'!C1270</f>
        <v>2023</v>
      </c>
      <c r="C498" s="267">
        <f>+'Ark1'!M1270</f>
        <v>13</v>
      </c>
      <c r="D498" s="267" t="s">
        <v>105</v>
      </c>
      <c r="E498" s="267">
        <f>+'Ark1'!D1270</f>
        <v>5</v>
      </c>
      <c r="F498" s="267" t="str">
        <f t="shared" si="123"/>
        <v>Mai</v>
      </c>
      <c r="G498" s="267" t="str">
        <f>+IF(H498=0,"",'Ark1'!Q1270)</f>
        <v/>
      </c>
      <c r="H498" s="267">
        <f>+'Ark1'!R1270</f>
        <v>0</v>
      </c>
      <c r="I498" s="268" t="str">
        <f>+IF(H498=0,"",'Ark1'!AE1270)</f>
        <v/>
      </c>
      <c r="J498" s="268" t="str">
        <f>+IF(H498=0,"",'Ark1'!AF1270)</f>
        <v/>
      </c>
      <c r="K498" s="269" t="str">
        <f>+IF(H498=0,"",'Ark1'!S1270)</f>
        <v/>
      </c>
      <c r="L498" s="268" t="str">
        <f>+IF(H498=0,"",'Ark1'!U1270)</f>
        <v/>
      </c>
      <c r="M498" s="270" t="str">
        <f>+IF(H498=0,"",'Ark1'!W1270)</f>
        <v/>
      </c>
      <c r="N498" s="270" t="str">
        <f>+IF(H498=0,"",'Ark1'!X1270)</f>
        <v/>
      </c>
      <c r="O498" s="270" t="str">
        <f>+IF(H498=0,"",'Ark1'!AG1270)</f>
        <v/>
      </c>
      <c r="P498" s="270" t="str">
        <f>+IF(H498=0,"",'Ark1'!AH1270)</f>
        <v/>
      </c>
      <c r="Q498" s="270" t="str">
        <f>+IF(H498=0,"",'Ark1'!AI1270)</f>
        <v/>
      </c>
      <c r="R498" s="270"/>
      <c r="S498" s="270"/>
      <c r="T498" s="270" t="str">
        <f>+IF(H498=0,"",'Ark1'!Y1270)</f>
        <v/>
      </c>
      <c r="U498" s="269" t="str">
        <f>+IF(H498=0,"",'Ark1'!Z1270)</f>
        <v/>
      </c>
      <c r="V498" s="270" t="str">
        <f t="shared" si="120"/>
        <v/>
      </c>
      <c r="W498" s="270" t="str">
        <f t="shared" si="121"/>
        <v/>
      </c>
      <c r="X498" s="268" t="str">
        <f t="shared" si="122"/>
        <v/>
      </c>
      <c r="Y498" s="364"/>
      <c r="AB498" s="27"/>
      <c r="AC498" s="26"/>
    </row>
    <row r="499" spans="1:65">
      <c r="A499" s="364"/>
      <c r="B499" s="364">
        <f>+'Ark1'!C1271</f>
        <v>2023</v>
      </c>
      <c r="C499" s="267">
        <f>+'Ark1'!M1271</f>
        <v>13</v>
      </c>
      <c r="D499" s="267" t="s">
        <v>105</v>
      </c>
      <c r="E499" s="267">
        <f>+'Ark1'!D1271</f>
        <v>6</v>
      </c>
      <c r="F499" s="267" t="str">
        <f t="shared" si="123"/>
        <v>Jun</v>
      </c>
      <c r="G499" s="267" t="str">
        <f>+IF(H499=0,"",'Ark1'!Q1271)</f>
        <v/>
      </c>
      <c r="H499" s="267">
        <f>+'Ark1'!R1271</f>
        <v>0</v>
      </c>
      <c r="I499" s="268" t="str">
        <f>+IF(H499=0,"",'Ark1'!AE1271)</f>
        <v/>
      </c>
      <c r="J499" s="268" t="str">
        <f>+IF(H499=0,"",'Ark1'!AF1271)</f>
        <v/>
      </c>
      <c r="K499" s="269" t="str">
        <f>+IF(H499=0,"",'Ark1'!S1271)</f>
        <v/>
      </c>
      <c r="L499" s="268" t="str">
        <f>+IF(H499=0,"",'Ark1'!U1271)</f>
        <v/>
      </c>
      <c r="M499" s="270" t="str">
        <f>+IF(H499=0,"",'Ark1'!W1271)</f>
        <v/>
      </c>
      <c r="N499" s="270" t="str">
        <f>+IF(H499=0,"",'Ark1'!X1271)</f>
        <v/>
      </c>
      <c r="O499" s="270" t="str">
        <f>+IF(H499=0,"",'Ark1'!AG1271)</f>
        <v/>
      </c>
      <c r="P499" s="270" t="str">
        <f>+IF(H499=0,"",'Ark1'!AH1271)</f>
        <v/>
      </c>
      <c r="Q499" s="270" t="str">
        <f>+IF(H499=0,"",'Ark1'!AI1271)</f>
        <v/>
      </c>
      <c r="R499" s="270"/>
      <c r="S499" s="270"/>
      <c r="T499" s="270" t="str">
        <f>+IF(H499=0,"",'Ark1'!Y1271)</f>
        <v/>
      </c>
      <c r="U499" s="269" t="str">
        <f>+IF(H499=0,"",'Ark1'!Z1271)</f>
        <v/>
      </c>
      <c r="V499" s="270" t="str">
        <f t="shared" si="120"/>
        <v/>
      </c>
      <c r="W499" s="270" t="str">
        <f t="shared" si="121"/>
        <v/>
      </c>
      <c r="X499" s="268" t="str">
        <f t="shared" si="122"/>
        <v/>
      </c>
      <c r="Y499" s="364"/>
      <c r="AB499" s="27"/>
      <c r="AC499" s="26"/>
    </row>
    <row r="500" spans="1:65">
      <c r="A500" s="364"/>
      <c r="B500" s="364">
        <f>+'Ark1'!C1272</f>
        <v>2023</v>
      </c>
      <c r="C500" s="267">
        <f>+'Ark1'!M1272</f>
        <v>13</v>
      </c>
      <c r="D500" s="267" t="s">
        <v>105</v>
      </c>
      <c r="E500" s="267">
        <f>+'Ark1'!D1272</f>
        <v>7</v>
      </c>
      <c r="F500" s="267" t="str">
        <f t="shared" si="123"/>
        <v>Jul</v>
      </c>
      <c r="G500" s="267" t="str">
        <f>+IF(H500=0,"",'Ark1'!Q1272)</f>
        <v/>
      </c>
      <c r="H500" s="267">
        <f>+'Ark1'!R1272</f>
        <v>0</v>
      </c>
      <c r="I500" s="268" t="str">
        <f>+IF(H500=0,"",'Ark1'!AE1272)</f>
        <v/>
      </c>
      <c r="J500" s="268" t="str">
        <f>+IF(H500=0,"",'Ark1'!AF1272)</f>
        <v/>
      </c>
      <c r="K500" s="269" t="str">
        <f>+IF(H500=0,"",'Ark1'!S1272)</f>
        <v/>
      </c>
      <c r="L500" s="268" t="str">
        <f>+IF(H500=0,"",'Ark1'!U1272)</f>
        <v/>
      </c>
      <c r="M500" s="270" t="str">
        <f>+IF(H500=0,"",'Ark1'!W1272)</f>
        <v/>
      </c>
      <c r="N500" s="270" t="str">
        <f>+IF(H500=0,"",'Ark1'!X1272)</f>
        <v/>
      </c>
      <c r="O500" s="270" t="str">
        <f>+IF(H500=0,"",'Ark1'!AG1272)</f>
        <v/>
      </c>
      <c r="P500" s="270" t="str">
        <f>+IF(H500=0,"",'Ark1'!AH1272)</f>
        <v/>
      </c>
      <c r="Q500" s="270" t="str">
        <f>+IF(H500=0,"",'Ark1'!AI1272)</f>
        <v/>
      </c>
      <c r="R500" s="270"/>
      <c r="S500" s="270"/>
      <c r="T500" s="270" t="str">
        <f>+IF(H500=0,"",'Ark1'!Y1272)</f>
        <v/>
      </c>
      <c r="U500" s="269" t="str">
        <f>+IF(H500=0,"",'Ark1'!Z1272)</f>
        <v/>
      </c>
      <c r="V500" s="270" t="str">
        <f t="shared" si="120"/>
        <v/>
      </c>
      <c r="W500" s="270" t="str">
        <f t="shared" si="121"/>
        <v/>
      </c>
      <c r="X500" s="268" t="str">
        <f t="shared" si="122"/>
        <v/>
      </c>
      <c r="Y500" s="364"/>
      <c r="AB500" s="27"/>
      <c r="AC500" s="26"/>
    </row>
    <row r="501" spans="1:65">
      <c r="A501" s="364"/>
      <c r="B501" s="364">
        <f>+'Ark1'!C1273</f>
        <v>2023</v>
      </c>
      <c r="C501" s="267">
        <f>+'Ark1'!M1273</f>
        <v>13</v>
      </c>
      <c r="D501" s="267" t="s">
        <v>105</v>
      </c>
      <c r="E501" s="267">
        <f>+'Ark1'!D1273</f>
        <v>8</v>
      </c>
      <c r="F501" s="267" t="str">
        <f t="shared" si="123"/>
        <v>Aug</v>
      </c>
      <c r="G501" s="267" t="str">
        <f>+IF(H501=0,"",'Ark1'!Q1273)</f>
        <v/>
      </c>
      <c r="H501" s="267">
        <f>+'Ark1'!R1273</f>
        <v>0</v>
      </c>
      <c r="I501" s="268" t="str">
        <f>+IF(H501=0,"",'Ark1'!AE1273)</f>
        <v/>
      </c>
      <c r="J501" s="268" t="str">
        <f>+IF(H501=0,"",'Ark1'!AF1273)</f>
        <v/>
      </c>
      <c r="K501" s="269" t="str">
        <f>+IF(H501=0,"",'Ark1'!S1273)</f>
        <v/>
      </c>
      <c r="L501" s="268" t="str">
        <f>+IF(H501=0,"",'Ark1'!U1273)</f>
        <v/>
      </c>
      <c r="M501" s="270" t="str">
        <f>+IF(H501=0,"",'Ark1'!W1273)</f>
        <v/>
      </c>
      <c r="N501" s="270" t="str">
        <f>+IF(H501=0,"",'Ark1'!X1273)</f>
        <v/>
      </c>
      <c r="O501" s="270" t="str">
        <f>+IF(H501=0,"",'Ark1'!AG1273)</f>
        <v/>
      </c>
      <c r="P501" s="270" t="str">
        <f>+IF(H501=0,"",'Ark1'!AH1273)</f>
        <v/>
      </c>
      <c r="Q501" s="270" t="str">
        <f>+IF(H501=0,"",'Ark1'!AI1273)</f>
        <v/>
      </c>
      <c r="R501" s="270"/>
      <c r="S501" s="270"/>
      <c r="T501" s="270" t="str">
        <f>+IF(H501=0,"",'Ark1'!Y1273)</f>
        <v/>
      </c>
      <c r="U501" s="269" t="str">
        <f>+IF(H501=0,"",'Ark1'!Z1273)</f>
        <v/>
      </c>
      <c r="V501" s="270" t="str">
        <f t="shared" si="120"/>
        <v/>
      </c>
      <c r="W501" s="270" t="str">
        <f t="shared" si="121"/>
        <v/>
      </c>
      <c r="X501" s="268" t="str">
        <f t="shared" si="122"/>
        <v/>
      </c>
      <c r="Y501" s="364"/>
      <c r="AB501" s="27"/>
      <c r="AC501" s="26"/>
    </row>
    <row r="502" spans="1:65">
      <c r="A502" s="364"/>
      <c r="B502" s="364">
        <f>+'Ark1'!C1274</f>
        <v>2023</v>
      </c>
      <c r="C502" s="267">
        <f>+'Ark1'!M1274</f>
        <v>13</v>
      </c>
      <c r="D502" s="267" t="s">
        <v>105</v>
      </c>
      <c r="E502" s="267">
        <f>+'Ark1'!D1274</f>
        <v>9</v>
      </c>
      <c r="F502" s="267" t="str">
        <f t="shared" si="123"/>
        <v>Sep</v>
      </c>
      <c r="G502" s="267" t="str">
        <f>+IF(H502=0,"",'Ark1'!Q1274)</f>
        <v/>
      </c>
      <c r="H502" s="267">
        <f>+'Ark1'!R1274</f>
        <v>0</v>
      </c>
      <c r="I502" s="268" t="str">
        <f>+IF(H502=0,"",'Ark1'!AE1274)</f>
        <v/>
      </c>
      <c r="J502" s="268" t="str">
        <f>+IF(H502=0,"",'Ark1'!AF1274)</f>
        <v/>
      </c>
      <c r="K502" s="269" t="str">
        <f>+IF(H502=0,"",'Ark1'!S1274)</f>
        <v/>
      </c>
      <c r="L502" s="268" t="str">
        <f>+IF(H502=0,"",'Ark1'!U1274)</f>
        <v/>
      </c>
      <c r="M502" s="270" t="str">
        <f>+IF(H502=0,"",'Ark1'!W1274)</f>
        <v/>
      </c>
      <c r="N502" s="270" t="str">
        <f>+IF(H502=0,"",'Ark1'!X1274)</f>
        <v/>
      </c>
      <c r="O502" s="270" t="str">
        <f>+IF(H502=0,"",'Ark1'!AG1274)</f>
        <v/>
      </c>
      <c r="P502" s="270" t="str">
        <f>+IF(H502=0,"",'Ark1'!AH1274)</f>
        <v/>
      </c>
      <c r="Q502" s="270" t="str">
        <f>+IF(H502=0,"",'Ark1'!AI1274)</f>
        <v/>
      </c>
      <c r="R502" s="270"/>
      <c r="S502" s="270"/>
      <c r="T502" s="270" t="str">
        <f>+IF(H502=0,"",'Ark1'!Y1274)</f>
        <v/>
      </c>
      <c r="U502" s="269" t="str">
        <f>+IF(H502=0,"",'Ark1'!Z1274)</f>
        <v/>
      </c>
      <c r="V502" s="270" t="str">
        <f t="shared" si="120"/>
        <v/>
      </c>
      <c r="W502" s="270" t="str">
        <f t="shared" si="121"/>
        <v/>
      </c>
      <c r="X502" s="268" t="str">
        <f t="shared" si="122"/>
        <v/>
      </c>
      <c r="Y502" s="364"/>
      <c r="AB502" s="27"/>
      <c r="AC502" s="26"/>
    </row>
    <row r="503" spans="1:65">
      <c r="A503" s="364"/>
      <c r="B503" s="364">
        <f>+'Ark1'!C1275</f>
        <v>2023</v>
      </c>
      <c r="C503" s="267">
        <f>+'Ark1'!M1275</f>
        <v>13</v>
      </c>
      <c r="D503" s="267" t="s">
        <v>105</v>
      </c>
      <c r="E503" s="267">
        <f>+'Ark1'!D1275</f>
        <v>10</v>
      </c>
      <c r="F503" s="267" t="str">
        <f t="shared" si="123"/>
        <v>Okt</v>
      </c>
      <c r="G503" s="267" t="str">
        <f>+IF(H503=0,"",'Ark1'!Q1275)</f>
        <v/>
      </c>
      <c r="H503" s="267">
        <f>+'Ark1'!R1275</f>
        <v>0</v>
      </c>
      <c r="I503" s="268" t="str">
        <f>+IF(H503=0,"",'Ark1'!AE1275)</f>
        <v/>
      </c>
      <c r="J503" s="268" t="str">
        <f>+IF(H503=0,"",'Ark1'!AF1275)</f>
        <v/>
      </c>
      <c r="K503" s="269" t="str">
        <f>+IF(H503=0,"",'Ark1'!S1275)</f>
        <v/>
      </c>
      <c r="L503" s="268" t="str">
        <f>+IF(H503=0,"",'Ark1'!U1275)</f>
        <v/>
      </c>
      <c r="M503" s="270" t="str">
        <f>+IF(H503=0,"",'Ark1'!W1275)</f>
        <v/>
      </c>
      <c r="N503" s="270" t="str">
        <f>+IF(H503=0,"",'Ark1'!X1275)</f>
        <v/>
      </c>
      <c r="O503" s="270" t="str">
        <f>+IF(H503=0,"",'Ark1'!AG1275)</f>
        <v/>
      </c>
      <c r="P503" s="270" t="str">
        <f>+IF(H503=0,"",'Ark1'!AH1275)</f>
        <v/>
      </c>
      <c r="Q503" s="270" t="str">
        <f>+IF(H503=0,"",'Ark1'!AI1275)</f>
        <v/>
      </c>
      <c r="R503" s="270"/>
      <c r="S503" s="270"/>
      <c r="T503" s="270" t="str">
        <f>+IF(H503=0,"",'Ark1'!Y1275)</f>
        <v/>
      </c>
      <c r="U503" s="269" t="str">
        <f>+IF(H503=0,"",'Ark1'!Z1275)</f>
        <v/>
      </c>
      <c r="V503" s="270" t="str">
        <f t="shared" si="120"/>
        <v/>
      </c>
      <c r="W503" s="270" t="str">
        <f t="shared" si="121"/>
        <v/>
      </c>
      <c r="X503" s="268" t="str">
        <f t="shared" si="122"/>
        <v/>
      </c>
      <c r="Y503" s="364"/>
      <c r="AB503" s="27"/>
      <c r="AC503" s="26"/>
    </row>
    <row r="504" spans="1:65">
      <c r="A504" s="364"/>
      <c r="B504" s="364">
        <f>+'Ark1'!C1276</f>
        <v>2023</v>
      </c>
      <c r="C504" s="267">
        <f>+'Ark1'!M1276</f>
        <v>13</v>
      </c>
      <c r="D504" s="267" t="s">
        <v>105</v>
      </c>
      <c r="E504" s="267">
        <f>+'Ark1'!D1276</f>
        <v>11</v>
      </c>
      <c r="F504" s="267" t="str">
        <f t="shared" si="123"/>
        <v>Nov</v>
      </c>
      <c r="G504" s="267">
        <f>+IF(H504=0,"",'Ark1'!Q1276)</f>
        <v>1</v>
      </c>
      <c r="H504" s="267">
        <f>+'Ark1'!R1276</f>
        <v>1</v>
      </c>
      <c r="I504" s="268">
        <f>+IF(H504=0,"",'Ark1'!AE1276)</f>
        <v>0.41322314049586795</v>
      </c>
      <c r="J504" s="268">
        <f>+IF(H504=0,"",'Ark1'!AF1276)</f>
        <v>0.42431030655284446</v>
      </c>
      <c r="K504" s="269">
        <f>+IF(H504=0,"",'Ark1'!S1276)</f>
        <v>4</v>
      </c>
      <c r="L504" s="268">
        <f>+IF(H504=0,"",'Ark1'!U1276)</f>
        <v>252.3</v>
      </c>
      <c r="M504" s="270">
        <f>+IF(H504=0,"",'Ark1'!W1276)</f>
        <v>100</v>
      </c>
      <c r="N504" s="270">
        <f>+IF(H504=0,"",'Ark1'!X1276)</f>
        <v>0</v>
      </c>
      <c r="O504" s="270">
        <f>+IF(H504=0,"",'Ark1'!AG1276)</f>
        <v>678</v>
      </c>
      <c r="P504" s="270">
        <f>+IF(H504=0,"",'Ark1'!AH1276)</f>
        <v>0</v>
      </c>
      <c r="Q504" s="270">
        <f>+IF(H504=0,"",'Ark1'!AI1276)</f>
        <v>0</v>
      </c>
      <c r="R504" s="270"/>
      <c r="S504" s="270"/>
      <c r="T504" s="270">
        <f>+IF(H504=0,"",'Ark1'!Y1276)</f>
        <v>0</v>
      </c>
      <c r="U504" s="269">
        <f>+IF(H504=0,"",'Ark1'!Z1276)</f>
        <v>0</v>
      </c>
      <c r="V504" s="270">
        <f t="shared" si="120"/>
        <v>372.12389380530976</v>
      </c>
      <c r="W504" s="270">
        <f t="shared" si="121"/>
        <v>19.407692307692308</v>
      </c>
      <c r="X504" s="268">
        <f t="shared" si="122"/>
        <v>1</v>
      </c>
      <c r="Y504" s="364"/>
      <c r="AB504" s="27"/>
      <c r="AC504" s="26"/>
    </row>
    <row r="505" spans="1:65">
      <c r="A505" s="364"/>
      <c r="B505" s="364">
        <f>+'Ark1'!C1277</f>
        <v>2023</v>
      </c>
      <c r="C505" s="267">
        <f>+'Ark1'!M1277</f>
        <v>13</v>
      </c>
      <c r="D505" s="267" t="s">
        <v>105</v>
      </c>
      <c r="E505" s="267">
        <f>+'Ark1'!D1277</f>
        <v>12</v>
      </c>
      <c r="F505" s="267" t="str">
        <f t="shared" si="123"/>
        <v>Des</v>
      </c>
      <c r="G505" s="267" t="str">
        <f>+IF(H505=0,"",'Ark1'!Q1277)</f>
        <v/>
      </c>
      <c r="H505" s="267">
        <f>+'Ark1'!R1277</f>
        <v>0</v>
      </c>
      <c r="I505" s="268" t="str">
        <f>+IF(H505=0,"",'Ark1'!AE1277)</f>
        <v/>
      </c>
      <c r="J505" s="268" t="str">
        <f>+IF(H505=0,"",'Ark1'!AF1277)</f>
        <v/>
      </c>
      <c r="K505" s="269" t="str">
        <f>+IF(H505=0,"",'Ark1'!S1277)</f>
        <v/>
      </c>
      <c r="L505" s="268" t="str">
        <f>+IF(H505=0,"",'Ark1'!U1277)</f>
        <v/>
      </c>
      <c r="M505" s="270" t="str">
        <f>+IF(H505=0,"",'Ark1'!W1277)</f>
        <v/>
      </c>
      <c r="N505" s="270" t="str">
        <f>+IF(H505=0,"",'Ark1'!X1277)</f>
        <v/>
      </c>
      <c r="O505" s="270" t="str">
        <f>+IF(H505=0,"",'Ark1'!AG1277)</f>
        <v/>
      </c>
      <c r="P505" s="270" t="str">
        <f>+IF(H505=0,"",'Ark1'!AH1277)</f>
        <v/>
      </c>
      <c r="Q505" s="270" t="str">
        <f>+IF(H505=0,"",'Ark1'!AI1277)</f>
        <v/>
      </c>
      <c r="R505" s="270"/>
      <c r="S505" s="270"/>
      <c r="T505" s="270" t="str">
        <f>+IF(H505=0,"",'Ark1'!Y1277)</f>
        <v/>
      </c>
      <c r="U505" s="269" t="str">
        <f>+IF(H505=0,"",'Ark1'!Z1277)</f>
        <v/>
      </c>
      <c r="V505" s="270" t="str">
        <f t="shared" si="120"/>
        <v/>
      </c>
      <c r="W505" s="270" t="str">
        <f t="shared" si="121"/>
        <v/>
      </c>
      <c r="X505" s="268" t="str">
        <f t="shared" si="122"/>
        <v/>
      </c>
      <c r="Y505" s="364"/>
      <c r="AB505" s="27"/>
      <c r="AC505" s="26"/>
    </row>
    <row r="506" spans="1:65" ht="19.8">
      <c r="A506" s="364"/>
      <c r="B506" s="364"/>
      <c r="C506" s="364"/>
      <c r="D506" s="364"/>
      <c r="E506" s="364"/>
      <c r="F506" s="364"/>
      <c r="G506" s="364"/>
      <c r="H506" s="364"/>
      <c r="I506" s="365"/>
      <c r="J506" s="365"/>
      <c r="K506" s="364"/>
      <c r="L506" s="364"/>
      <c r="M506" s="366"/>
      <c r="N506" s="366"/>
      <c r="O506" s="364"/>
      <c r="P506" s="366"/>
      <c r="Q506" s="366"/>
      <c r="R506" s="366"/>
      <c r="S506" s="366"/>
      <c r="T506" s="366"/>
      <c r="U506" s="364"/>
      <c r="V506" s="364"/>
      <c r="W506" s="366"/>
      <c r="X506" s="365"/>
      <c r="Y506" s="364"/>
      <c r="Z506" s="250"/>
      <c r="AB506" s="27"/>
      <c r="AC506" s="26"/>
      <c r="AD506" s="251"/>
      <c r="AE506" s="85"/>
      <c r="AI506" s="85"/>
      <c r="BA506" s="263" t="e">
        <f>1+#REF!</f>
        <v>#REF!</v>
      </c>
      <c r="BB506" s="26">
        <v>248.30514184397128</v>
      </c>
      <c r="BC506" s="85">
        <f t="shared" ref="BC506:BM506" si="124">+BB506</f>
        <v>248.30514184397128</v>
      </c>
      <c r="BD506" s="85">
        <f t="shared" si="124"/>
        <v>248.30514184397128</v>
      </c>
      <c r="BE506" s="85">
        <f t="shared" si="124"/>
        <v>248.30514184397128</v>
      </c>
      <c r="BF506" s="85">
        <f t="shared" si="124"/>
        <v>248.30514184397128</v>
      </c>
      <c r="BG506" s="85">
        <f t="shared" si="124"/>
        <v>248.30514184397128</v>
      </c>
      <c r="BH506" s="85">
        <f t="shared" si="124"/>
        <v>248.30514184397128</v>
      </c>
      <c r="BI506" s="85">
        <f t="shared" si="124"/>
        <v>248.30514184397128</v>
      </c>
      <c r="BJ506" s="85">
        <f t="shared" si="124"/>
        <v>248.30514184397128</v>
      </c>
      <c r="BK506" s="85">
        <f t="shared" si="124"/>
        <v>248.30514184397128</v>
      </c>
      <c r="BL506" s="85">
        <f t="shared" si="124"/>
        <v>248.30514184397128</v>
      </c>
      <c r="BM506" s="85">
        <f t="shared" si="124"/>
        <v>248.30514184397128</v>
      </c>
    </row>
    <row r="507" spans="1:65" ht="19.8">
      <c r="A507" s="364"/>
      <c r="B507" s="364"/>
      <c r="C507" s="364"/>
      <c r="D507" s="364"/>
      <c r="E507" s="364"/>
      <c r="F507" s="364"/>
      <c r="G507" s="364"/>
      <c r="H507" s="364"/>
      <c r="I507" s="365"/>
      <c r="J507" s="365"/>
      <c r="K507" s="364"/>
      <c r="L507" s="364"/>
      <c r="M507" s="366"/>
      <c r="N507" s="366"/>
      <c r="O507" s="364"/>
      <c r="P507" s="366"/>
      <c r="Q507" s="366"/>
      <c r="R507" s="366"/>
      <c r="S507" s="366"/>
      <c r="T507" s="366"/>
      <c r="U507" s="364"/>
      <c r="V507" s="364"/>
      <c r="W507" s="366"/>
      <c r="X507" s="365"/>
      <c r="Y507" s="364"/>
      <c r="Z507" s="250"/>
      <c r="AB507" s="27"/>
      <c r="AC507" s="26"/>
      <c r="AD507" s="251"/>
      <c r="AE507" s="85"/>
      <c r="AI507" s="85"/>
      <c r="BA507" s="263"/>
      <c r="BB507" s="26"/>
    </row>
    <row r="508" spans="1:65" ht="22.8">
      <c r="A508" s="367" t="s">
        <v>626</v>
      </c>
      <c r="B508" s="364"/>
      <c r="C508" s="364"/>
      <c r="D508" s="368" t="str">
        <f>+D513</f>
        <v>5</v>
      </c>
      <c r="E508" s="364"/>
      <c r="F508" s="364"/>
      <c r="G508" s="364"/>
      <c r="H508" s="273">
        <f>SUM(H513:H524)</f>
        <v>1</v>
      </c>
      <c r="I508" s="365"/>
      <c r="J508" s="365"/>
      <c r="K508" s="364"/>
      <c r="L508" s="273">
        <f>+Fettgruppe!N39</f>
        <v>439.4</v>
      </c>
      <c r="M508" s="366"/>
      <c r="N508" s="366"/>
      <c r="O508" s="364"/>
      <c r="P508" s="366"/>
      <c r="Q508" s="366"/>
      <c r="R508" s="366"/>
      <c r="S508" s="366"/>
      <c r="T508" s="366"/>
      <c r="U508" s="364"/>
      <c r="V508" s="273">
        <f>+Fettgruppe!X39</f>
        <v>543.13967861557478</v>
      </c>
      <c r="W508" s="369" t="s">
        <v>624</v>
      </c>
      <c r="X508" s="370"/>
      <c r="Y508" s="364"/>
      <c r="Z508" s="250"/>
      <c r="AB508" s="27"/>
      <c r="AC508" s="26"/>
      <c r="AD508" s="251"/>
      <c r="AE508" s="85"/>
      <c r="AI508" s="85"/>
      <c r="BA508" s="263" t="e">
        <f>1+BA506</f>
        <v>#REF!</v>
      </c>
      <c r="BB508" s="26">
        <v>268.9193823216188</v>
      </c>
      <c r="BC508" s="85">
        <f t="shared" ref="BC508:BM508" si="125">+BB508</f>
        <v>268.9193823216188</v>
      </c>
      <c r="BD508" s="85">
        <f t="shared" si="125"/>
        <v>268.9193823216188</v>
      </c>
      <c r="BE508" s="85">
        <f t="shared" si="125"/>
        <v>268.9193823216188</v>
      </c>
      <c r="BF508" s="85">
        <f t="shared" si="125"/>
        <v>268.9193823216188</v>
      </c>
      <c r="BG508" s="85">
        <f t="shared" si="125"/>
        <v>268.9193823216188</v>
      </c>
      <c r="BH508" s="85">
        <f t="shared" si="125"/>
        <v>268.9193823216188</v>
      </c>
      <c r="BI508" s="85">
        <f t="shared" si="125"/>
        <v>268.9193823216188</v>
      </c>
      <c r="BJ508" s="85">
        <f t="shared" si="125"/>
        <v>268.9193823216188</v>
      </c>
      <c r="BK508" s="85">
        <f t="shared" si="125"/>
        <v>268.9193823216188</v>
      </c>
      <c r="BL508" s="85">
        <f t="shared" si="125"/>
        <v>268.9193823216188</v>
      </c>
      <c r="BM508" s="85">
        <f t="shared" si="125"/>
        <v>268.9193823216188</v>
      </c>
    </row>
    <row r="509" spans="1:65" ht="16.5" customHeight="1">
      <c r="A509" s="364"/>
      <c r="B509" s="364"/>
      <c r="C509" s="364"/>
      <c r="D509" s="368"/>
      <c r="E509" s="364"/>
      <c r="F509" s="364"/>
      <c r="G509" s="364"/>
      <c r="H509" s="364"/>
      <c r="I509" s="364"/>
      <c r="J509" s="364"/>
      <c r="K509" s="364"/>
      <c r="L509" s="364"/>
      <c r="M509" s="366"/>
      <c r="N509" s="366"/>
      <c r="O509" s="364"/>
      <c r="P509" s="366"/>
      <c r="Q509" s="366"/>
      <c r="R509" s="366"/>
      <c r="S509" s="366"/>
      <c r="T509" s="366"/>
      <c r="U509" s="364"/>
      <c r="V509" s="364"/>
      <c r="W509" s="366"/>
      <c r="X509" s="370" t="s">
        <v>4</v>
      </c>
      <c r="Y509" s="364"/>
      <c r="Z509" s="250"/>
      <c r="AB509" s="27"/>
      <c r="AC509" s="26"/>
      <c r="AD509" s="251"/>
      <c r="AE509" s="85"/>
      <c r="AI509" s="85"/>
      <c r="BA509" s="263"/>
      <c r="BB509" s="26"/>
    </row>
    <row r="510" spans="1:65" ht="19.8">
      <c r="A510" s="364"/>
      <c r="B510" s="364"/>
      <c r="C510" s="364"/>
      <c r="D510" s="364"/>
      <c r="E510" s="364"/>
      <c r="F510" s="364"/>
      <c r="G510" s="367" t="s">
        <v>4</v>
      </c>
      <c r="H510" s="364"/>
      <c r="I510" s="365"/>
      <c r="J510" s="365"/>
      <c r="K510" s="367" t="s">
        <v>24</v>
      </c>
      <c r="L510" s="365"/>
      <c r="M510" s="366" t="s">
        <v>404</v>
      </c>
      <c r="N510" s="366" t="s">
        <v>404</v>
      </c>
      <c r="O510" s="369" t="s">
        <v>527</v>
      </c>
      <c r="P510" s="366" t="s">
        <v>404</v>
      </c>
      <c r="Q510" s="366" t="s">
        <v>404</v>
      </c>
      <c r="R510" s="366"/>
      <c r="S510" s="366"/>
      <c r="T510" s="369" t="s">
        <v>424</v>
      </c>
      <c r="U510" s="364"/>
      <c r="V510" s="367" t="s">
        <v>479</v>
      </c>
      <c r="W510" s="369" t="s">
        <v>78</v>
      </c>
      <c r="X510" s="370" t="s">
        <v>10</v>
      </c>
      <c r="Y510" s="364"/>
      <c r="Z510" s="250"/>
      <c r="AB510" s="27"/>
      <c r="AC510" s="26"/>
      <c r="AD510" s="251"/>
      <c r="AE510" s="85"/>
      <c r="AI510" s="85"/>
      <c r="BA510" s="263" t="e">
        <f>1+BA508</f>
        <v>#REF!</v>
      </c>
      <c r="BB510" s="26">
        <v>292.46921194322113</v>
      </c>
      <c r="BC510" s="85">
        <f t="shared" ref="BC510:BM512" si="126">+BB510</f>
        <v>292.46921194322113</v>
      </c>
      <c r="BD510" s="85">
        <f t="shared" si="126"/>
        <v>292.46921194322113</v>
      </c>
      <c r="BE510" s="85">
        <f t="shared" si="126"/>
        <v>292.46921194322113</v>
      </c>
      <c r="BF510" s="85">
        <f t="shared" si="126"/>
        <v>292.46921194322113</v>
      </c>
      <c r="BG510" s="85">
        <f t="shared" si="126"/>
        <v>292.46921194322113</v>
      </c>
      <c r="BH510" s="85">
        <f t="shared" si="126"/>
        <v>292.46921194322113</v>
      </c>
      <c r="BI510" s="85">
        <f t="shared" si="126"/>
        <v>292.46921194322113</v>
      </c>
      <c r="BJ510" s="85">
        <f t="shared" si="126"/>
        <v>292.46921194322113</v>
      </c>
      <c r="BK510" s="85">
        <f t="shared" si="126"/>
        <v>292.46921194322113</v>
      </c>
      <c r="BL510" s="85">
        <f t="shared" si="126"/>
        <v>292.46921194322113</v>
      </c>
      <c r="BM510" s="85">
        <f t="shared" si="126"/>
        <v>292.46921194322113</v>
      </c>
    </row>
    <row r="511" spans="1:65" ht="19.8">
      <c r="A511" s="364"/>
      <c r="B511" s="364"/>
      <c r="C511" s="364"/>
      <c r="D511" s="364"/>
      <c r="E511" s="367"/>
      <c r="F511" s="367"/>
      <c r="G511" s="367" t="s">
        <v>477</v>
      </c>
      <c r="H511" s="367" t="s">
        <v>4</v>
      </c>
      <c r="I511" s="370" t="s">
        <v>4</v>
      </c>
      <c r="J511" s="370" t="s">
        <v>1</v>
      </c>
      <c r="K511" s="367" t="s">
        <v>535</v>
      </c>
      <c r="L511" s="370" t="s">
        <v>24</v>
      </c>
      <c r="M511" s="369" t="s">
        <v>569</v>
      </c>
      <c r="N511" s="369" t="s">
        <v>489</v>
      </c>
      <c r="O511" s="369" t="s">
        <v>548</v>
      </c>
      <c r="P511" s="369" t="s">
        <v>491</v>
      </c>
      <c r="Q511" s="369" t="s">
        <v>556</v>
      </c>
      <c r="R511" s="369"/>
      <c r="S511" s="369"/>
      <c r="T511" s="369"/>
      <c r="U511" s="367" t="s">
        <v>415</v>
      </c>
      <c r="V511" s="367" t="s">
        <v>487</v>
      </c>
      <c r="W511" s="369" t="s">
        <v>425</v>
      </c>
      <c r="X511" s="370" t="s">
        <v>71</v>
      </c>
      <c r="Y511" s="364"/>
      <c r="Z511" s="250"/>
      <c r="AB511" s="27"/>
      <c r="AC511" s="26"/>
      <c r="AD511" s="251"/>
      <c r="AE511" s="85"/>
      <c r="AI511" s="85"/>
      <c r="BA511" s="263" t="e">
        <f>1+BA510</f>
        <v>#REF!</v>
      </c>
      <c r="BB511" s="26">
        <v>314.89908376963371</v>
      </c>
      <c r="BC511" s="85">
        <f t="shared" si="126"/>
        <v>314.89908376963371</v>
      </c>
      <c r="BD511" s="85">
        <f t="shared" si="126"/>
        <v>314.89908376963371</v>
      </c>
      <c r="BE511" s="85">
        <f t="shared" si="126"/>
        <v>314.89908376963371</v>
      </c>
      <c r="BF511" s="85">
        <f t="shared" si="126"/>
        <v>314.89908376963371</v>
      </c>
      <c r="BG511" s="85">
        <f t="shared" si="126"/>
        <v>314.89908376963371</v>
      </c>
      <c r="BH511" s="85">
        <f t="shared" si="126"/>
        <v>314.89908376963371</v>
      </c>
      <c r="BI511" s="85">
        <f t="shared" si="126"/>
        <v>314.89908376963371</v>
      </c>
      <c r="BJ511" s="85">
        <f t="shared" si="126"/>
        <v>314.89908376963371</v>
      </c>
      <c r="BK511" s="85">
        <f t="shared" si="126"/>
        <v>314.89908376963371</v>
      </c>
      <c r="BL511" s="85">
        <f t="shared" si="126"/>
        <v>314.89908376963371</v>
      </c>
      <c r="BM511" s="85">
        <f t="shared" si="126"/>
        <v>314.89908376963371</v>
      </c>
    </row>
    <row r="512" spans="1:65" ht="19.8">
      <c r="A512" s="364"/>
      <c r="B512" s="364"/>
      <c r="C512" s="367" t="s">
        <v>0</v>
      </c>
      <c r="D512" s="367"/>
      <c r="E512" s="367" t="s">
        <v>87</v>
      </c>
      <c r="F512" s="367"/>
      <c r="G512" s="371" t="s">
        <v>478</v>
      </c>
      <c r="H512" s="371" t="s">
        <v>10</v>
      </c>
      <c r="I512" s="372" t="s">
        <v>404</v>
      </c>
      <c r="J512" s="372" t="s">
        <v>404</v>
      </c>
      <c r="K512" s="371" t="s">
        <v>536</v>
      </c>
      <c r="L512" s="372" t="s">
        <v>45</v>
      </c>
      <c r="M512" s="373" t="s">
        <v>546</v>
      </c>
      <c r="N512" s="373" t="s">
        <v>441</v>
      </c>
      <c r="O512" s="373" t="s">
        <v>485</v>
      </c>
      <c r="P512" s="373" t="s">
        <v>472</v>
      </c>
      <c r="Q512" s="373" t="s">
        <v>525</v>
      </c>
      <c r="R512" s="373"/>
      <c r="S512" s="373"/>
      <c r="T512" s="373" t="s">
        <v>1</v>
      </c>
      <c r="U512" s="371" t="s">
        <v>416</v>
      </c>
      <c r="V512" s="371" t="s">
        <v>488</v>
      </c>
      <c r="W512" s="373" t="s">
        <v>426</v>
      </c>
      <c r="X512" s="372" t="s">
        <v>551</v>
      </c>
      <c r="Y512" s="364"/>
      <c r="Z512" s="250"/>
      <c r="AB512" s="27"/>
      <c r="AC512" s="26"/>
      <c r="AD512" s="251"/>
      <c r="AE512" s="85"/>
      <c r="AI512" s="85"/>
      <c r="BA512" s="263" t="e">
        <f>1+BA511</f>
        <v>#REF!</v>
      </c>
      <c r="BB512" s="26">
        <v>325.0188034188032</v>
      </c>
      <c r="BC512" s="85">
        <f t="shared" si="126"/>
        <v>325.0188034188032</v>
      </c>
      <c r="BD512" s="85">
        <f t="shared" si="126"/>
        <v>325.0188034188032</v>
      </c>
      <c r="BE512" s="85">
        <f t="shared" si="126"/>
        <v>325.0188034188032</v>
      </c>
      <c r="BF512" s="85">
        <f t="shared" si="126"/>
        <v>325.0188034188032</v>
      </c>
      <c r="BG512" s="85">
        <f t="shared" si="126"/>
        <v>325.0188034188032</v>
      </c>
      <c r="BH512" s="85">
        <f t="shared" si="126"/>
        <v>325.0188034188032</v>
      </c>
      <c r="BI512" s="85">
        <f t="shared" si="126"/>
        <v>325.0188034188032</v>
      </c>
      <c r="BJ512" s="85">
        <f t="shared" si="126"/>
        <v>325.0188034188032</v>
      </c>
      <c r="BK512" s="85">
        <f t="shared" si="126"/>
        <v>325.0188034188032</v>
      </c>
      <c r="BL512" s="85">
        <f t="shared" si="126"/>
        <v>325.0188034188032</v>
      </c>
      <c r="BM512" s="85">
        <f t="shared" si="126"/>
        <v>325.0188034188032</v>
      </c>
    </row>
    <row r="513" spans="1:65">
      <c r="A513" s="364"/>
      <c r="B513" s="364">
        <f>+'Ark1'!C1278</f>
        <v>2023</v>
      </c>
      <c r="C513" s="267">
        <f>+'Ark1'!M1278</f>
        <v>14</v>
      </c>
      <c r="D513" s="363" t="s">
        <v>106</v>
      </c>
      <c r="E513" s="267">
        <f>+'Ark1'!D1278</f>
        <v>1</v>
      </c>
      <c r="F513" s="267" t="str">
        <f>+F494</f>
        <v>Jan</v>
      </c>
      <c r="G513" s="267" t="str">
        <f>+IF(H513=0,"",'Ark1'!Q1278)</f>
        <v/>
      </c>
      <c r="H513" s="267">
        <f>+'Ark1'!R1278</f>
        <v>0</v>
      </c>
      <c r="I513" s="268" t="str">
        <f>+IF(H513=0,"",'Ark1'!AE1278)</f>
        <v/>
      </c>
      <c r="J513" s="268" t="str">
        <f>+IF(H513=0,"",'Ark1'!AF1278)</f>
        <v/>
      </c>
      <c r="K513" s="269" t="str">
        <f>+IF(H513=0,"",'Ark1'!S1278)</f>
        <v/>
      </c>
      <c r="L513" s="268" t="str">
        <f>+IF(H513=0,"",'Ark1'!U1278)</f>
        <v/>
      </c>
      <c r="M513" s="270" t="str">
        <f>+IF(H513=0,"",'Ark1'!W1278)</f>
        <v/>
      </c>
      <c r="N513" s="270" t="str">
        <f>+IF(H513=0,"",'Ark1'!X1278)</f>
        <v/>
      </c>
      <c r="O513" s="270" t="str">
        <f>+IF(H513=0,"",'Ark1'!AG1278)</f>
        <v/>
      </c>
      <c r="P513" s="270" t="str">
        <f>+IF(H513=0,"",'Ark1'!AH1278)</f>
        <v/>
      </c>
      <c r="Q513" s="270" t="str">
        <f>+IF(H513=0,"",'Ark1'!AI1278)</f>
        <v/>
      </c>
      <c r="R513" s="270"/>
      <c r="S513" s="270"/>
      <c r="T513" s="270" t="str">
        <f>+IF(H513=0,"",'Ark1'!Y1278)</f>
        <v/>
      </c>
      <c r="U513" s="269" t="str">
        <f>+IF(H513=0,"",'Ark1'!Z1278)</f>
        <v/>
      </c>
      <c r="V513" s="270" t="str">
        <f t="shared" ref="V513:V524" si="127">+IF(H513=0,"",1000*L513/O513)</f>
        <v/>
      </c>
      <c r="W513" s="270" t="str">
        <f t="shared" ref="W513:W524" si="128">+IF(H513=0,"",L513/C513)</f>
        <v/>
      </c>
      <c r="X513" s="268" t="str">
        <f t="shared" ref="X513:X524" si="129">+IF(H513=0,"",H513/G513)</f>
        <v/>
      </c>
      <c r="Y513" s="364"/>
      <c r="AB513" s="27"/>
      <c r="AC513" s="26"/>
    </row>
    <row r="514" spans="1:65">
      <c r="A514" s="364"/>
      <c r="B514" s="364">
        <f>+'Ark1'!C1279</f>
        <v>2023</v>
      </c>
      <c r="C514" s="267">
        <f>+'Ark1'!M1279</f>
        <v>14</v>
      </c>
      <c r="D514" s="363" t="s">
        <v>106</v>
      </c>
      <c r="E514" s="267">
        <f>+'Ark1'!D1279</f>
        <v>2</v>
      </c>
      <c r="F514" s="267" t="str">
        <f t="shared" ref="F514:F524" si="130">+F495</f>
        <v>Feb</v>
      </c>
      <c r="G514" s="267" t="str">
        <f>+IF(H514=0,"",'Ark1'!Q1279)</f>
        <v/>
      </c>
      <c r="H514" s="267">
        <f>+'Ark1'!R1279</f>
        <v>0</v>
      </c>
      <c r="I514" s="268" t="str">
        <f>+IF(H514=0,"",'Ark1'!AE1279)</f>
        <v/>
      </c>
      <c r="J514" s="268" t="str">
        <f>+IF(H514=0,"",'Ark1'!AF1279)</f>
        <v/>
      </c>
      <c r="K514" s="269" t="str">
        <f>+IF(H514=0,"",'Ark1'!S1279)</f>
        <v/>
      </c>
      <c r="L514" s="268" t="str">
        <f>+IF(H514=0,"",'Ark1'!U1279)</f>
        <v/>
      </c>
      <c r="M514" s="270" t="str">
        <f>+IF(H514=0,"",'Ark1'!W1279)</f>
        <v/>
      </c>
      <c r="N514" s="270" t="str">
        <f>+IF(H514=0,"",'Ark1'!X1279)</f>
        <v/>
      </c>
      <c r="O514" s="270" t="str">
        <f>+IF(H514=0,"",'Ark1'!AG1279)</f>
        <v/>
      </c>
      <c r="P514" s="270" t="str">
        <f>+IF(H514=0,"",'Ark1'!AH1279)</f>
        <v/>
      </c>
      <c r="Q514" s="270" t="str">
        <f>+IF(H514=0,"",'Ark1'!AI1279)</f>
        <v/>
      </c>
      <c r="R514" s="270"/>
      <c r="S514" s="270"/>
      <c r="T514" s="270" t="str">
        <f>+IF(H514=0,"",'Ark1'!Y1279)</f>
        <v/>
      </c>
      <c r="U514" s="269" t="str">
        <f>+IF(H514=0,"",'Ark1'!Z1279)</f>
        <v/>
      </c>
      <c r="V514" s="270" t="str">
        <f t="shared" si="127"/>
        <v/>
      </c>
      <c r="W514" s="270" t="str">
        <f t="shared" si="128"/>
        <v/>
      </c>
      <c r="X514" s="268" t="str">
        <f t="shared" si="129"/>
        <v/>
      </c>
      <c r="Y514" s="364"/>
      <c r="AB514" s="27"/>
      <c r="AC514" s="26"/>
    </row>
    <row r="515" spans="1:65">
      <c r="A515" s="364"/>
      <c r="B515" s="364">
        <f>+'Ark1'!C1280</f>
        <v>2023</v>
      </c>
      <c r="C515" s="267">
        <f>+'Ark1'!M1280</f>
        <v>14</v>
      </c>
      <c r="D515" s="363" t="s">
        <v>106</v>
      </c>
      <c r="E515" s="267">
        <f>+'Ark1'!D1280</f>
        <v>3</v>
      </c>
      <c r="F515" s="267" t="str">
        <f t="shared" si="130"/>
        <v>Mar</v>
      </c>
      <c r="G515" s="267" t="str">
        <f>+IF(H515=0,"",'Ark1'!Q1280)</f>
        <v/>
      </c>
      <c r="H515" s="267">
        <f>+'Ark1'!R1280</f>
        <v>0</v>
      </c>
      <c r="I515" s="268" t="str">
        <f>+IF(H515=0,"",'Ark1'!AE1280)</f>
        <v/>
      </c>
      <c r="J515" s="268" t="str">
        <f>+IF(H515=0,"",'Ark1'!AF1280)</f>
        <v/>
      </c>
      <c r="K515" s="269" t="str">
        <f>+IF(H515=0,"",'Ark1'!S1280)</f>
        <v/>
      </c>
      <c r="L515" s="268" t="str">
        <f>+IF(H515=0,"",'Ark1'!U1280)</f>
        <v/>
      </c>
      <c r="M515" s="270" t="str">
        <f>+IF(H515=0,"",'Ark1'!W1280)</f>
        <v/>
      </c>
      <c r="N515" s="270" t="str">
        <f>+IF(H515=0,"",'Ark1'!X1280)</f>
        <v/>
      </c>
      <c r="O515" s="270" t="str">
        <f>+IF(H515=0,"",'Ark1'!AG1280)</f>
        <v/>
      </c>
      <c r="P515" s="270" t="str">
        <f>+IF(H515=0,"",'Ark1'!AH1280)</f>
        <v/>
      </c>
      <c r="Q515" s="270" t="str">
        <f>+IF(H515=0,"",'Ark1'!AI1280)</f>
        <v/>
      </c>
      <c r="R515" s="270"/>
      <c r="S515" s="270"/>
      <c r="T515" s="270" t="str">
        <f>+IF(H515=0,"",'Ark1'!Y1280)</f>
        <v/>
      </c>
      <c r="U515" s="269" t="str">
        <f>+IF(H515=0,"",'Ark1'!Z1280)</f>
        <v/>
      </c>
      <c r="V515" s="270" t="str">
        <f t="shared" si="127"/>
        <v/>
      </c>
      <c r="W515" s="270" t="str">
        <f t="shared" si="128"/>
        <v/>
      </c>
      <c r="X515" s="268" t="str">
        <f t="shared" si="129"/>
        <v/>
      </c>
      <c r="Y515" s="364"/>
      <c r="AB515" s="27"/>
      <c r="AC515" s="26"/>
    </row>
    <row r="516" spans="1:65">
      <c r="A516" s="364"/>
      <c r="B516" s="364">
        <f>+'Ark1'!C1281</f>
        <v>2023</v>
      </c>
      <c r="C516" s="267">
        <f>+'Ark1'!M1281</f>
        <v>14</v>
      </c>
      <c r="D516" s="363" t="s">
        <v>106</v>
      </c>
      <c r="E516" s="267">
        <f>+'Ark1'!D1281</f>
        <v>4</v>
      </c>
      <c r="F516" s="267" t="str">
        <f t="shared" si="130"/>
        <v>Apr</v>
      </c>
      <c r="G516" s="267" t="str">
        <f>+IF(H516=0,"",'Ark1'!Q1281)</f>
        <v/>
      </c>
      <c r="H516" s="267">
        <f>+'Ark1'!R1281</f>
        <v>0</v>
      </c>
      <c r="I516" s="268" t="str">
        <f>+IF(H516=0,"",'Ark1'!AE1281)</f>
        <v/>
      </c>
      <c r="J516" s="268" t="str">
        <f>+IF(H516=0,"",'Ark1'!AF1281)</f>
        <v/>
      </c>
      <c r="K516" s="269" t="str">
        <f>+IF(H516=0,"",'Ark1'!S1281)</f>
        <v/>
      </c>
      <c r="L516" s="268" t="str">
        <f>+IF(H516=0,"",'Ark1'!U1281)</f>
        <v/>
      </c>
      <c r="M516" s="270" t="str">
        <f>+IF(H516=0,"",'Ark1'!W1281)</f>
        <v/>
      </c>
      <c r="N516" s="270" t="str">
        <f>+IF(H516=0,"",'Ark1'!X1281)</f>
        <v/>
      </c>
      <c r="O516" s="270" t="str">
        <f>+IF(H516=0,"",'Ark1'!AG1281)</f>
        <v/>
      </c>
      <c r="P516" s="270" t="str">
        <f>+IF(H516=0,"",'Ark1'!AH1281)</f>
        <v/>
      </c>
      <c r="Q516" s="270" t="str">
        <f>+IF(H516=0,"",'Ark1'!AI1281)</f>
        <v/>
      </c>
      <c r="R516" s="270"/>
      <c r="S516" s="270"/>
      <c r="T516" s="270" t="str">
        <f>+IF(H516=0,"",'Ark1'!Y1281)</f>
        <v/>
      </c>
      <c r="U516" s="269" t="str">
        <f>+IF(H516=0,"",'Ark1'!Z1281)</f>
        <v/>
      </c>
      <c r="V516" s="270" t="str">
        <f t="shared" si="127"/>
        <v/>
      </c>
      <c r="W516" s="270" t="str">
        <f t="shared" si="128"/>
        <v/>
      </c>
      <c r="X516" s="268" t="str">
        <f t="shared" si="129"/>
        <v/>
      </c>
      <c r="Y516" s="364"/>
      <c r="AB516" s="27"/>
      <c r="AC516" s="26"/>
    </row>
    <row r="517" spans="1:65">
      <c r="A517" s="364"/>
      <c r="B517" s="364">
        <f>+'Ark1'!C1282</f>
        <v>2023</v>
      </c>
      <c r="C517" s="267">
        <f>+'Ark1'!M1282</f>
        <v>14</v>
      </c>
      <c r="D517" s="363" t="s">
        <v>106</v>
      </c>
      <c r="E517" s="267">
        <f>+'Ark1'!D1282</f>
        <v>5</v>
      </c>
      <c r="F517" s="267" t="str">
        <f t="shared" si="130"/>
        <v>Mai</v>
      </c>
      <c r="G517" s="267" t="str">
        <f>+IF(H517=0,"",'Ark1'!Q1282)</f>
        <v/>
      </c>
      <c r="H517" s="267">
        <f>+'Ark1'!R1282</f>
        <v>0</v>
      </c>
      <c r="I517" s="268" t="str">
        <f>+IF(H517=0,"",'Ark1'!AE1282)</f>
        <v/>
      </c>
      <c r="J517" s="268" t="str">
        <f>+IF(H517=0,"",'Ark1'!AF1282)</f>
        <v/>
      </c>
      <c r="K517" s="269" t="str">
        <f>+IF(H517=0,"",'Ark1'!S1282)</f>
        <v/>
      </c>
      <c r="L517" s="268" t="str">
        <f>+IF(H517=0,"",'Ark1'!U1282)</f>
        <v/>
      </c>
      <c r="M517" s="270" t="str">
        <f>+IF(H517=0,"",'Ark1'!W1282)</f>
        <v/>
      </c>
      <c r="N517" s="270" t="str">
        <f>+IF(H517=0,"",'Ark1'!X1282)</f>
        <v/>
      </c>
      <c r="O517" s="270" t="str">
        <f>+IF(H517=0,"",'Ark1'!AG1282)</f>
        <v/>
      </c>
      <c r="P517" s="270" t="str">
        <f>+IF(H517=0,"",'Ark1'!AH1282)</f>
        <v/>
      </c>
      <c r="Q517" s="270" t="str">
        <f>+IF(H517=0,"",'Ark1'!AI1282)</f>
        <v/>
      </c>
      <c r="R517" s="270"/>
      <c r="S517" s="270"/>
      <c r="T517" s="270" t="str">
        <f>+IF(H517=0,"",'Ark1'!Y1282)</f>
        <v/>
      </c>
      <c r="U517" s="269" t="str">
        <f>+IF(H517=0,"",'Ark1'!Z1282)</f>
        <v/>
      </c>
      <c r="V517" s="270" t="str">
        <f t="shared" si="127"/>
        <v/>
      </c>
      <c r="W517" s="270" t="str">
        <f t="shared" si="128"/>
        <v/>
      </c>
      <c r="X517" s="268" t="str">
        <f t="shared" si="129"/>
        <v/>
      </c>
      <c r="Y517" s="364"/>
      <c r="AB517" s="27"/>
      <c r="AC517" s="26"/>
    </row>
    <row r="518" spans="1:65">
      <c r="A518" s="364"/>
      <c r="B518" s="364">
        <f>+'Ark1'!C1283</f>
        <v>2023</v>
      </c>
      <c r="C518" s="267">
        <f>+'Ark1'!M1283</f>
        <v>14</v>
      </c>
      <c r="D518" s="363" t="s">
        <v>106</v>
      </c>
      <c r="E518" s="267">
        <f>+'Ark1'!D1283</f>
        <v>6</v>
      </c>
      <c r="F518" s="267" t="str">
        <f t="shared" si="130"/>
        <v>Jun</v>
      </c>
      <c r="G518" s="267" t="str">
        <f>+IF(H518=0,"",'Ark1'!Q1283)</f>
        <v/>
      </c>
      <c r="H518" s="267">
        <f>+'Ark1'!R1283</f>
        <v>0</v>
      </c>
      <c r="I518" s="268" t="str">
        <f>+IF(H518=0,"",'Ark1'!AE1283)</f>
        <v/>
      </c>
      <c r="J518" s="268" t="str">
        <f>+IF(H518=0,"",'Ark1'!AF1283)</f>
        <v/>
      </c>
      <c r="K518" s="269" t="str">
        <f>+IF(H518=0,"",'Ark1'!S1283)</f>
        <v/>
      </c>
      <c r="L518" s="268" t="str">
        <f>+IF(H518=0,"",'Ark1'!U1283)</f>
        <v/>
      </c>
      <c r="M518" s="270" t="str">
        <f>+IF(H518=0,"",'Ark1'!W1283)</f>
        <v/>
      </c>
      <c r="N518" s="270" t="str">
        <f>+IF(H518=0,"",'Ark1'!X1283)</f>
        <v/>
      </c>
      <c r="O518" s="270" t="str">
        <f>+IF(H518=0,"",'Ark1'!AG1283)</f>
        <v/>
      </c>
      <c r="P518" s="270" t="str">
        <f>+IF(H518=0,"",'Ark1'!AH1283)</f>
        <v/>
      </c>
      <c r="Q518" s="270" t="str">
        <f>+IF(H518=0,"",'Ark1'!AI1283)</f>
        <v/>
      </c>
      <c r="R518" s="270"/>
      <c r="S518" s="270"/>
      <c r="T518" s="270" t="str">
        <f>+IF(H518=0,"",'Ark1'!Y1283)</f>
        <v/>
      </c>
      <c r="U518" s="269" t="str">
        <f>+IF(H518=0,"",'Ark1'!Z1283)</f>
        <v/>
      </c>
      <c r="V518" s="270" t="str">
        <f t="shared" si="127"/>
        <v/>
      </c>
      <c r="W518" s="270" t="str">
        <f t="shared" si="128"/>
        <v/>
      </c>
      <c r="X518" s="268" t="str">
        <f t="shared" si="129"/>
        <v/>
      </c>
      <c r="Y518" s="364"/>
      <c r="AB518" s="27"/>
      <c r="AC518" s="26"/>
    </row>
    <row r="519" spans="1:65">
      <c r="A519" s="364"/>
      <c r="B519" s="364">
        <f>+'Ark1'!C1284</f>
        <v>2023</v>
      </c>
      <c r="C519" s="267">
        <f>+'Ark1'!M1284</f>
        <v>14</v>
      </c>
      <c r="D519" s="363" t="s">
        <v>106</v>
      </c>
      <c r="E519" s="267">
        <f>+'Ark1'!D1284</f>
        <v>7</v>
      </c>
      <c r="F519" s="267" t="str">
        <f t="shared" si="130"/>
        <v>Jul</v>
      </c>
      <c r="G519" s="267" t="str">
        <f>+IF(H519=0,"",'Ark1'!Q1284)</f>
        <v/>
      </c>
      <c r="H519" s="267">
        <f>+'Ark1'!R1284</f>
        <v>0</v>
      </c>
      <c r="I519" s="268" t="str">
        <f>+IF(H519=0,"",'Ark1'!AE1284)</f>
        <v/>
      </c>
      <c r="J519" s="268" t="str">
        <f>+IF(H519=0,"",'Ark1'!AF1284)</f>
        <v/>
      </c>
      <c r="K519" s="269" t="str">
        <f>+IF(H519=0,"",'Ark1'!S1284)</f>
        <v/>
      </c>
      <c r="L519" s="268" t="str">
        <f>+IF(H519=0,"",'Ark1'!U1284)</f>
        <v/>
      </c>
      <c r="M519" s="270" t="str">
        <f>+IF(H519=0,"",'Ark1'!W1284)</f>
        <v/>
      </c>
      <c r="N519" s="270" t="str">
        <f>+IF(H519=0,"",'Ark1'!X1284)</f>
        <v/>
      </c>
      <c r="O519" s="270" t="str">
        <f>+IF(H519=0,"",'Ark1'!AG1284)</f>
        <v/>
      </c>
      <c r="P519" s="270" t="str">
        <f>+IF(H519=0,"",'Ark1'!AH1284)</f>
        <v/>
      </c>
      <c r="Q519" s="270" t="str">
        <f>+IF(H519=0,"",'Ark1'!AI1284)</f>
        <v/>
      </c>
      <c r="R519" s="270"/>
      <c r="S519" s="270"/>
      <c r="T519" s="270" t="str">
        <f>+IF(H519=0,"",'Ark1'!Y1284)</f>
        <v/>
      </c>
      <c r="U519" s="269" t="str">
        <f>+IF(H519=0,"",'Ark1'!Z1284)</f>
        <v/>
      </c>
      <c r="V519" s="270" t="str">
        <f t="shared" si="127"/>
        <v/>
      </c>
      <c r="W519" s="270" t="str">
        <f t="shared" si="128"/>
        <v/>
      </c>
      <c r="X519" s="268" t="str">
        <f t="shared" si="129"/>
        <v/>
      </c>
      <c r="Y519" s="364"/>
      <c r="AB519" s="27"/>
      <c r="AC519" s="26"/>
    </row>
    <row r="520" spans="1:65">
      <c r="A520" s="364"/>
      <c r="B520" s="364">
        <f>+'Ark1'!C1285</f>
        <v>2023</v>
      </c>
      <c r="C520" s="267">
        <f>+'Ark1'!M1285</f>
        <v>14</v>
      </c>
      <c r="D520" s="363" t="s">
        <v>106</v>
      </c>
      <c r="E520" s="267">
        <f>+'Ark1'!D1285</f>
        <v>8</v>
      </c>
      <c r="F520" s="267" t="str">
        <f t="shared" si="130"/>
        <v>Aug</v>
      </c>
      <c r="G520" s="267" t="str">
        <f>+IF(H520=0,"",'Ark1'!Q1285)</f>
        <v/>
      </c>
      <c r="H520" s="267">
        <f>+'Ark1'!R1285</f>
        <v>0</v>
      </c>
      <c r="I520" s="268" t="str">
        <f>+IF(H520=0,"",'Ark1'!AE1285)</f>
        <v/>
      </c>
      <c r="J520" s="268" t="str">
        <f>+IF(H520=0,"",'Ark1'!AF1285)</f>
        <v/>
      </c>
      <c r="K520" s="269" t="str">
        <f>+IF(H520=0,"",'Ark1'!S1285)</f>
        <v/>
      </c>
      <c r="L520" s="268" t="str">
        <f>+IF(H520=0,"",'Ark1'!U1285)</f>
        <v/>
      </c>
      <c r="M520" s="270" t="str">
        <f>+IF(H520=0,"",'Ark1'!W1285)</f>
        <v/>
      </c>
      <c r="N520" s="270" t="str">
        <f>+IF(H520=0,"",'Ark1'!X1285)</f>
        <v/>
      </c>
      <c r="O520" s="270" t="str">
        <f>+IF(H520=0,"",'Ark1'!AG1285)</f>
        <v/>
      </c>
      <c r="P520" s="270" t="str">
        <f>+IF(H520=0,"",'Ark1'!AH1285)</f>
        <v/>
      </c>
      <c r="Q520" s="270" t="str">
        <f>+IF(H520=0,"",'Ark1'!AI1285)</f>
        <v/>
      </c>
      <c r="R520" s="270"/>
      <c r="S520" s="270"/>
      <c r="T520" s="270" t="str">
        <f>+IF(H520=0,"",'Ark1'!Y1285)</f>
        <v/>
      </c>
      <c r="U520" s="269" t="str">
        <f>+IF(H520=0,"",'Ark1'!Z1285)</f>
        <v/>
      </c>
      <c r="V520" s="270" t="str">
        <f t="shared" si="127"/>
        <v/>
      </c>
      <c r="W520" s="270" t="str">
        <f t="shared" si="128"/>
        <v/>
      </c>
      <c r="X520" s="268" t="str">
        <f t="shared" si="129"/>
        <v/>
      </c>
      <c r="Y520" s="364"/>
      <c r="AB520" s="27"/>
      <c r="AC520" s="26"/>
    </row>
    <row r="521" spans="1:65">
      <c r="A521" s="364"/>
      <c r="B521" s="364">
        <f>+'Ark1'!C1286</f>
        <v>2023</v>
      </c>
      <c r="C521" s="267">
        <f>+'Ark1'!M1286</f>
        <v>14</v>
      </c>
      <c r="D521" s="363" t="s">
        <v>106</v>
      </c>
      <c r="E521" s="267">
        <f>+'Ark1'!D1286</f>
        <v>9</v>
      </c>
      <c r="F521" s="267" t="str">
        <f t="shared" si="130"/>
        <v>Sep</v>
      </c>
      <c r="G521" s="267" t="str">
        <f>+IF(H521=0,"",'Ark1'!Q1286)</f>
        <v/>
      </c>
      <c r="H521" s="267">
        <f>+'Ark1'!R1286</f>
        <v>0</v>
      </c>
      <c r="I521" s="268" t="str">
        <f>+IF(H521=0,"",'Ark1'!AE1286)</f>
        <v/>
      </c>
      <c r="J521" s="268" t="str">
        <f>+IF(H521=0,"",'Ark1'!AF1286)</f>
        <v/>
      </c>
      <c r="K521" s="269" t="str">
        <f>+IF(H521=0,"",'Ark1'!S1286)</f>
        <v/>
      </c>
      <c r="L521" s="268" t="str">
        <f>+IF(H521=0,"",'Ark1'!U1286)</f>
        <v/>
      </c>
      <c r="M521" s="270" t="str">
        <f>+IF(H521=0,"",'Ark1'!W1286)</f>
        <v/>
      </c>
      <c r="N521" s="270" t="str">
        <f>+IF(H521=0,"",'Ark1'!X1286)</f>
        <v/>
      </c>
      <c r="O521" s="270" t="str">
        <f>+IF(H521=0,"",'Ark1'!AG1286)</f>
        <v/>
      </c>
      <c r="P521" s="270" t="str">
        <f>+IF(H521=0,"",'Ark1'!AH1286)</f>
        <v/>
      </c>
      <c r="Q521" s="270" t="str">
        <f>+IF(H521=0,"",'Ark1'!AI1286)</f>
        <v/>
      </c>
      <c r="R521" s="270"/>
      <c r="S521" s="270"/>
      <c r="T521" s="270" t="str">
        <f>+IF(H521=0,"",'Ark1'!Y1286)</f>
        <v/>
      </c>
      <c r="U521" s="269" t="str">
        <f>+IF(H521=0,"",'Ark1'!Z1286)</f>
        <v/>
      </c>
      <c r="V521" s="270" t="str">
        <f t="shared" si="127"/>
        <v/>
      </c>
      <c r="W521" s="270" t="str">
        <f t="shared" si="128"/>
        <v/>
      </c>
      <c r="X521" s="268" t="str">
        <f t="shared" si="129"/>
        <v/>
      </c>
      <c r="Y521" s="364"/>
      <c r="AB521" s="27"/>
      <c r="AC521" s="26"/>
    </row>
    <row r="522" spans="1:65">
      <c r="A522" s="364"/>
      <c r="B522" s="364">
        <f>+'Ark1'!C1287</f>
        <v>2023</v>
      </c>
      <c r="C522" s="267">
        <f>+'Ark1'!M1287</f>
        <v>14</v>
      </c>
      <c r="D522" s="363" t="s">
        <v>106</v>
      </c>
      <c r="E522" s="267">
        <f>+'Ark1'!D1287</f>
        <v>10</v>
      </c>
      <c r="F522" s="267" t="str">
        <f t="shared" si="130"/>
        <v>Okt</v>
      </c>
      <c r="G522" s="267" t="str">
        <f>+IF(H522=0,"",'Ark1'!Q1287)</f>
        <v/>
      </c>
      <c r="H522" s="267">
        <f>+'Ark1'!R1287</f>
        <v>0</v>
      </c>
      <c r="I522" s="268" t="str">
        <f>+IF(H522=0,"",'Ark1'!AE1287)</f>
        <v/>
      </c>
      <c r="J522" s="268" t="str">
        <f>+IF(H522=0,"",'Ark1'!AF1287)</f>
        <v/>
      </c>
      <c r="K522" s="269" t="str">
        <f>+IF(H522=0,"",'Ark1'!S1287)</f>
        <v/>
      </c>
      <c r="L522" s="268" t="str">
        <f>+IF(H522=0,"",'Ark1'!U1287)</f>
        <v/>
      </c>
      <c r="M522" s="270" t="str">
        <f>+IF(H522=0,"",'Ark1'!W1287)</f>
        <v/>
      </c>
      <c r="N522" s="270" t="str">
        <f>+IF(H522=0,"",'Ark1'!X1287)</f>
        <v/>
      </c>
      <c r="O522" s="270" t="str">
        <f>+IF(H522=0,"",'Ark1'!AG1287)</f>
        <v/>
      </c>
      <c r="P522" s="270" t="str">
        <f>+IF(H522=0,"",'Ark1'!AH1287)</f>
        <v/>
      </c>
      <c r="Q522" s="270" t="str">
        <f>+IF(H522=0,"",'Ark1'!AI1287)</f>
        <v/>
      </c>
      <c r="R522" s="270"/>
      <c r="S522" s="270"/>
      <c r="T522" s="270" t="str">
        <f>+IF(H522=0,"",'Ark1'!Y1287)</f>
        <v/>
      </c>
      <c r="U522" s="269" t="str">
        <f>+IF(H522=0,"",'Ark1'!Z1287)</f>
        <v/>
      </c>
      <c r="V522" s="270" t="str">
        <f t="shared" si="127"/>
        <v/>
      </c>
      <c r="W522" s="270" t="str">
        <f t="shared" si="128"/>
        <v/>
      </c>
      <c r="X522" s="268" t="str">
        <f t="shared" si="129"/>
        <v/>
      </c>
      <c r="Y522" s="364"/>
      <c r="AB522" s="27"/>
      <c r="AC522" s="26"/>
    </row>
    <row r="523" spans="1:65">
      <c r="A523" s="364"/>
      <c r="B523" s="364">
        <f>+'Ark1'!C1288</f>
        <v>2023</v>
      </c>
      <c r="C523" s="267">
        <f>+'Ark1'!M1288</f>
        <v>14</v>
      </c>
      <c r="D523" s="363" t="s">
        <v>106</v>
      </c>
      <c r="E523" s="267">
        <f>+'Ark1'!D1288</f>
        <v>11</v>
      </c>
      <c r="F523" s="267" t="str">
        <f t="shared" si="130"/>
        <v>Nov</v>
      </c>
      <c r="G523" s="267">
        <f>+IF(H523=0,"",'Ark1'!Q1288)</f>
        <v>1</v>
      </c>
      <c r="H523" s="267">
        <f>+'Ark1'!R1288</f>
        <v>1</v>
      </c>
      <c r="I523" s="268">
        <f>+IF(H523=0,"",'Ark1'!AE1288)</f>
        <v>0.41322314049586795</v>
      </c>
      <c r="J523" s="268">
        <f>+IF(H523=0,"",'Ark1'!AF1288)</f>
        <v>0.73896927744478746</v>
      </c>
      <c r="K523" s="269">
        <f>+IF(H523=0,"",'Ark1'!S1288)</f>
        <v>9</v>
      </c>
      <c r="L523" s="268">
        <f>+IF(H523=0,"",'Ark1'!U1288)</f>
        <v>439.4</v>
      </c>
      <c r="M523" s="270">
        <f>+IF(H523=0,"",'Ark1'!W1288)</f>
        <v>100</v>
      </c>
      <c r="N523" s="270">
        <f>+IF(H523=0,"",'Ark1'!X1288)</f>
        <v>100</v>
      </c>
      <c r="O523" s="270">
        <f>+IF(H523=0,"",'Ark1'!AG1288)</f>
        <v>809</v>
      </c>
      <c r="P523" s="270">
        <f>+IF(H523=0,"",'Ark1'!AH1288)</f>
        <v>0</v>
      </c>
      <c r="Q523" s="270">
        <f>+IF(H523=0,"",'Ark1'!AI1288)</f>
        <v>100</v>
      </c>
      <c r="R523" s="270"/>
      <c r="S523" s="270"/>
      <c r="T523" s="270">
        <f>+IF(H523=0,"",'Ark1'!Y1288)</f>
        <v>0</v>
      </c>
      <c r="U523" s="269">
        <f>+IF(H523=0,"",'Ark1'!Z1288)</f>
        <v>0</v>
      </c>
      <c r="V523" s="270">
        <f t="shared" si="127"/>
        <v>543.13967861557478</v>
      </c>
      <c r="W523" s="270">
        <f t="shared" si="128"/>
        <v>31.385714285714283</v>
      </c>
      <c r="X523" s="268">
        <f t="shared" si="129"/>
        <v>1</v>
      </c>
      <c r="Y523" s="364"/>
      <c r="AB523" s="27"/>
      <c r="AC523" s="26"/>
    </row>
    <row r="524" spans="1:65">
      <c r="A524" s="364"/>
      <c r="B524" s="364">
        <f>+'Ark1'!C1289</f>
        <v>2023</v>
      </c>
      <c r="C524" s="267">
        <f>+'Ark1'!M1289</f>
        <v>14</v>
      </c>
      <c r="D524" s="363" t="s">
        <v>106</v>
      </c>
      <c r="E524" s="267">
        <f>+'Ark1'!D1289</f>
        <v>12</v>
      </c>
      <c r="F524" s="267" t="str">
        <f t="shared" si="130"/>
        <v>Des</v>
      </c>
      <c r="G524" s="267" t="str">
        <f>+IF(H524=0,"",'Ark1'!Q1289)</f>
        <v/>
      </c>
      <c r="H524" s="267">
        <f>+'Ark1'!R1289</f>
        <v>0</v>
      </c>
      <c r="I524" s="268" t="str">
        <f>+IF(H524=0,"",'Ark1'!AE1289)</f>
        <v/>
      </c>
      <c r="J524" s="268" t="str">
        <f>+IF(H524=0,"",'Ark1'!AF1289)</f>
        <v/>
      </c>
      <c r="K524" s="269" t="str">
        <f>+IF(H524=0,"",'Ark1'!S1289)</f>
        <v/>
      </c>
      <c r="L524" s="268" t="str">
        <f>+IF(H524=0,"",'Ark1'!U1289)</f>
        <v/>
      </c>
      <c r="M524" s="270" t="str">
        <f>+IF(H524=0,"",'Ark1'!W1289)</f>
        <v/>
      </c>
      <c r="N524" s="270" t="str">
        <f>+IF(H524=0,"",'Ark1'!X1289)</f>
        <v/>
      </c>
      <c r="O524" s="270" t="str">
        <f>+IF(H524=0,"",'Ark1'!AG1289)</f>
        <v/>
      </c>
      <c r="P524" s="270" t="str">
        <f>+IF(H524=0,"",'Ark1'!AH1289)</f>
        <v/>
      </c>
      <c r="Q524" s="270" t="str">
        <f>+IF(H524=0,"",'Ark1'!AI1289)</f>
        <v/>
      </c>
      <c r="R524" s="270"/>
      <c r="S524" s="270"/>
      <c r="T524" s="270" t="str">
        <f>+IF(H524=0,"",'Ark1'!Y1289)</f>
        <v/>
      </c>
      <c r="U524" s="269" t="str">
        <f>+IF(H524=0,"",'Ark1'!Z1289)</f>
        <v/>
      </c>
      <c r="V524" s="270" t="str">
        <f t="shared" si="127"/>
        <v/>
      </c>
      <c r="W524" s="270" t="str">
        <f t="shared" si="128"/>
        <v/>
      </c>
      <c r="X524" s="268" t="str">
        <f t="shared" si="129"/>
        <v/>
      </c>
      <c r="Y524" s="364"/>
      <c r="AB524" s="27"/>
      <c r="AC524" s="26"/>
    </row>
    <row r="525" spans="1:65" ht="19.8">
      <c r="A525" s="364"/>
      <c r="B525" s="364"/>
      <c r="C525" s="364"/>
      <c r="D525" s="364"/>
      <c r="E525" s="364"/>
      <c r="F525" s="364"/>
      <c r="G525" s="364"/>
      <c r="H525" s="364"/>
      <c r="I525" s="365"/>
      <c r="J525" s="365"/>
      <c r="K525" s="364"/>
      <c r="L525" s="364"/>
      <c r="M525" s="366"/>
      <c r="N525" s="366"/>
      <c r="O525" s="364"/>
      <c r="P525" s="366"/>
      <c r="Q525" s="366"/>
      <c r="R525" s="366"/>
      <c r="S525" s="366"/>
      <c r="T525" s="366"/>
      <c r="U525" s="364"/>
      <c r="V525" s="364"/>
      <c r="W525" s="366"/>
      <c r="X525" s="365"/>
      <c r="Y525" s="364"/>
      <c r="Z525" s="250"/>
      <c r="AB525" s="27"/>
      <c r="AC525" s="26"/>
      <c r="AD525" s="251"/>
      <c r="AE525" s="85"/>
      <c r="AI525" s="85"/>
      <c r="BA525" s="263" t="e">
        <f>1+#REF!</f>
        <v>#REF!</v>
      </c>
      <c r="BB525" s="26">
        <v>248.30514184397128</v>
      </c>
      <c r="BC525" s="85">
        <f t="shared" ref="BC525:BM525" si="131">+BB525</f>
        <v>248.30514184397128</v>
      </c>
      <c r="BD525" s="85">
        <f t="shared" si="131"/>
        <v>248.30514184397128</v>
      </c>
      <c r="BE525" s="85">
        <f t="shared" si="131"/>
        <v>248.30514184397128</v>
      </c>
      <c r="BF525" s="85">
        <f t="shared" si="131"/>
        <v>248.30514184397128</v>
      </c>
      <c r="BG525" s="85">
        <f t="shared" si="131"/>
        <v>248.30514184397128</v>
      </c>
      <c r="BH525" s="85">
        <f t="shared" si="131"/>
        <v>248.30514184397128</v>
      </c>
      <c r="BI525" s="85">
        <f t="shared" si="131"/>
        <v>248.30514184397128</v>
      </c>
      <c r="BJ525" s="85">
        <f t="shared" si="131"/>
        <v>248.30514184397128</v>
      </c>
      <c r="BK525" s="85">
        <f t="shared" si="131"/>
        <v>248.30514184397128</v>
      </c>
      <c r="BL525" s="85">
        <f t="shared" si="131"/>
        <v>248.30514184397128</v>
      </c>
      <c r="BM525" s="85">
        <f t="shared" si="131"/>
        <v>248.30514184397128</v>
      </c>
    </row>
    <row r="526" spans="1:65" ht="19.8">
      <c r="A526" s="364"/>
      <c r="B526" s="364"/>
      <c r="C526" s="364"/>
      <c r="D526" s="364"/>
      <c r="E526" s="364"/>
      <c r="F526" s="364"/>
      <c r="G526" s="364"/>
      <c r="H526" s="364"/>
      <c r="I526" s="365"/>
      <c r="J526" s="365"/>
      <c r="K526" s="364"/>
      <c r="L526" s="364"/>
      <c r="M526" s="366"/>
      <c r="N526" s="366"/>
      <c r="O526" s="364"/>
      <c r="P526" s="366"/>
      <c r="Q526" s="366"/>
      <c r="R526" s="366"/>
      <c r="S526" s="366"/>
      <c r="T526" s="366"/>
      <c r="U526" s="364"/>
      <c r="V526" s="364"/>
      <c r="W526" s="366"/>
      <c r="X526" s="365"/>
      <c r="Y526" s="364"/>
      <c r="Z526" s="250"/>
      <c r="AB526" s="27"/>
      <c r="AC526" s="26"/>
      <c r="AD526" s="251"/>
      <c r="AE526" s="85"/>
      <c r="AI526" s="85"/>
      <c r="BA526" s="263"/>
      <c r="BB526" s="26"/>
    </row>
    <row r="527" spans="1:65" ht="22.8">
      <c r="A527" s="367" t="s">
        <v>626</v>
      </c>
      <c r="B527" s="364"/>
      <c r="C527" s="364"/>
      <c r="D527" s="368" t="str">
        <f>+D532</f>
        <v>5+</v>
      </c>
      <c r="E527" s="364"/>
      <c r="F527" s="364"/>
      <c r="G527" s="364"/>
      <c r="H527" s="273">
        <f>SUM(H532:H543)</f>
        <v>0</v>
      </c>
      <c r="I527" s="365"/>
      <c r="J527" s="365"/>
      <c r="K527" s="364"/>
      <c r="L527" s="273">
        <f>+Fettgruppe!N40</f>
        <v>0</v>
      </c>
      <c r="M527" s="366"/>
      <c r="N527" s="366"/>
      <c r="O527" s="364"/>
      <c r="P527" s="366"/>
      <c r="Q527" s="366"/>
      <c r="R527" s="366"/>
      <c r="S527" s="366"/>
      <c r="T527" s="366"/>
      <c r="U527" s="364"/>
      <c r="V527" s="273" t="str">
        <f>+Fettgruppe!X40</f>
        <v/>
      </c>
      <c r="W527" s="369" t="s">
        <v>624</v>
      </c>
      <c r="X527" s="370"/>
      <c r="Y527" s="364"/>
      <c r="Z527" s="250"/>
      <c r="AB527" s="27"/>
      <c r="AC527" s="26"/>
      <c r="AD527" s="251"/>
      <c r="AE527" s="85"/>
      <c r="AI527" s="85"/>
      <c r="BA527" s="263" t="e">
        <f>1+BA525</f>
        <v>#REF!</v>
      </c>
      <c r="BB527" s="26">
        <v>268.9193823216188</v>
      </c>
      <c r="BC527" s="85">
        <f t="shared" ref="BC527:BM527" si="132">+BB527</f>
        <v>268.9193823216188</v>
      </c>
      <c r="BD527" s="85">
        <f t="shared" si="132"/>
        <v>268.9193823216188</v>
      </c>
      <c r="BE527" s="85">
        <f t="shared" si="132"/>
        <v>268.9193823216188</v>
      </c>
      <c r="BF527" s="85">
        <f t="shared" si="132"/>
        <v>268.9193823216188</v>
      </c>
      <c r="BG527" s="85">
        <f t="shared" si="132"/>
        <v>268.9193823216188</v>
      </c>
      <c r="BH527" s="85">
        <f t="shared" si="132"/>
        <v>268.9193823216188</v>
      </c>
      <c r="BI527" s="85">
        <f t="shared" si="132"/>
        <v>268.9193823216188</v>
      </c>
      <c r="BJ527" s="85">
        <f t="shared" si="132"/>
        <v>268.9193823216188</v>
      </c>
      <c r="BK527" s="85">
        <f t="shared" si="132"/>
        <v>268.9193823216188</v>
      </c>
      <c r="BL527" s="85">
        <f t="shared" si="132"/>
        <v>268.9193823216188</v>
      </c>
      <c r="BM527" s="85">
        <f t="shared" si="132"/>
        <v>268.9193823216188</v>
      </c>
    </row>
    <row r="528" spans="1:65" ht="16.5" customHeight="1">
      <c r="A528" s="364"/>
      <c r="B528" s="364"/>
      <c r="C528" s="364"/>
      <c r="D528" s="368"/>
      <c r="E528" s="364"/>
      <c r="F528" s="364"/>
      <c r="G528" s="364"/>
      <c r="H528" s="364"/>
      <c r="I528" s="364"/>
      <c r="J528" s="364"/>
      <c r="K528" s="364"/>
      <c r="L528" s="364"/>
      <c r="M528" s="366"/>
      <c r="N528" s="366"/>
      <c r="O528" s="364"/>
      <c r="P528" s="366"/>
      <c r="Q528" s="366"/>
      <c r="R528" s="366"/>
      <c r="S528" s="366"/>
      <c r="T528" s="366"/>
      <c r="U528" s="364"/>
      <c r="V528" s="364"/>
      <c r="W528" s="366"/>
      <c r="X528" s="370" t="s">
        <v>4</v>
      </c>
      <c r="Y528" s="364"/>
      <c r="Z528" s="250"/>
      <c r="AB528" s="27"/>
      <c r="AC528" s="26"/>
      <c r="AD528" s="251"/>
      <c r="AE528" s="85"/>
      <c r="AI528" s="85"/>
      <c r="BA528" s="263"/>
      <c r="BB528" s="26"/>
    </row>
    <row r="529" spans="1:65" ht="19.8">
      <c r="A529" s="364"/>
      <c r="B529" s="364"/>
      <c r="C529" s="364"/>
      <c r="D529" s="364"/>
      <c r="E529" s="364"/>
      <c r="F529" s="364"/>
      <c r="G529" s="367" t="s">
        <v>4</v>
      </c>
      <c r="H529" s="364"/>
      <c r="I529" s="365"/>
      <c r="J529" s="365"/>
      <c r="K529" s="367" t="s">
        <v>24</v>
      </c>
      <c r="L529" s="365"/>
      <c r="M529" s="366" t="s">
        <v>404</v>
      </c>
      <c r="N529" s="366" t="s">
        <v>404</v>
      </c>
      <c r="O529" s="369" t="s">
        <v>527</v>
      </c>
      <c r="P529" s="366" t="s">
        <v>404</v>
      </c>
      <c r="Q529" s="366" t="s">
        <v>404</v>
      </c>
      <c r="R529" s="366"/>
      <c r="S529" s="366"/>
      <c r="T529" s="369" t="s">
        <v>424</v>
      </c>
      <c r="U529" s="364"/>
      <c r="V529" s="367" t="s">
        <v>479</v>
      </c>
      <c r="W529" s="369" t="s">
        <v>78</v>
      </c>
      <c r="X529" s="370" t="s">
        <v>10</v>
      </c>
      <c r="Y529" s="364"/>
      <c r="Z529" s="250"/>
      <c r="AB529" s="27"/>
      <c r="AC529" s="26"/>
      <c r="AD529" s="251"/>
      <c r="AE529" s="85"/>
      <c r="AI529" s="85"/>
      <c r="BA529" s="263" t="e">
        <f>1+BA527</f>
        <v>#REF!</v>
      </c>
      <c r="BB529" s="26">
        <v>292.46921194322113</v>
      </c>
      <c r="BC529" s="85">
        <f t="shared" ref="BC529:BM531" si="133">+BB529</f>
        <v>292.46921194322113</v>
      </c>
      <c r="BD529" s="85">
        <f t="shared" si="133"/>
        <v>292.46921194322113</v>
      </c>
      <c r="BE529" s="85">
        <f t="shared" si="133"/>
        <v>292.46921194322113</v>
      </c>
      <c r="BF529" s="85">
        <f t="shared" si="133"/>
        <v>292.46921194322113</v>
      </c>
      <c r="BG529" s="85">
        <f t="shared" si="133"/>
        <v>292.46921194322113</v>
      </c>
      <c r="BH529" s="85">
        <f t="shared" si="133"/>
        <v>292.46921194322113</v>
      </c>
      <c r="BI529" s="85">
        <f t="shared" si="133"/>
        <v>292.46921194322113</v>
      </c>
      <c r="BJ529" s="85">
        <f t="shared" si="133"/>
        <v>292.46921194322113</v>
      </c>
      <c r="BK529" s="85">
        <f t="shared" si="133"/>
        <v>292.46921194322113</v>
      </c>
      <c r="BL529" s="85">
        <f t="shared" si="133"/>
        <v>292.46921194322113</v>
      </c>
      <c r="BM529" s="85">
        <f t="shared" si="133"/>
        <v>292.46921194322113</v>
      </c>
    </row>
    <row r="530" spans="1:65" ht="19.8">
      <c r="A530" s="364"/>
      <c r="B530" s="364"/>
      <c r="C530" s="364"/>
      <c r="D530" s="364"/>
      <c r="E530" s="367"/>
      <c r="F530" s="367"/>
      <c r="G530" s="367" t="s">
        <v>477</v>
      </c>
      <c r="H530" s="367" t="s">
        <v>4</v>
      </c>
      <c r="I530" s="370" t="s">
        <v>4</v>
      </c>
      <c r="J530" s="370" t="s">
        <v>1</v>
      </c>
      <c r="K530" s="367" t="s">
        <v>535</v>
      </c>
      <c r="L530" s="370" t="s">
        <v>24</v>
      </c>
      <c r="M530" s="369" t="s">
        <v>569</v>
      </c>
      <c r="N530" s="369" t="s">
        <v>489</v>
      </c>
      <c r="O530" s="369" t="s">
        <v>548</v>
      </c>
      <c r="P530" s="369" t="s">
        <v>491</v>
      </c>
      <c r="Q530" s="369" t="s">
        <v>556</v>
      </c>
      <c r="R530" s="369"/>
      <c r="S530" s="369"/>
      <c r="T530" s="369"/>
      <c r="U530" s="367" t="s">
        <v>415</v>
      </c>
      <c r="V530" s="367" t="s">
        <v>487</v>
      </c>
      <c r="W530" s="369" t="s">
        <v>425</v>
      </c>
      <c r="X530" s="370" t="s">
        <v>71</v>
      </c>
      <c r="Y530" s="364"/>
      <c r="Z530" s="250"/>
      <c r="AB530" s="27"/>
      <c r="AC530" s="26"/>
      <c r="AD530" s="251"/>
      <c r="AE530" s="85"/>
      <c r="AI530" s="85"/>
      <c r="BA530" s="263" t="e">
        <f>1+BA529</f>
        <v>#REF!</v>
      </c>
      <c r="BB530" s="26">
        <v>314.89908376963371</v>
      </c>
      <c r="BC530" s="85">
        <f t="shared" si="133"/>
        <v>314.89908376963371</v>
      </c>
      <c r="BD530" s="85">
        <f t="shared" si="133"/>
        <v>314.89908376963371</v>
      </c>
      <c r="BE530" s="85">
        <f t="shared" si="133"/>
        <v>314.89908376963371</v>
      </c>
      <c r="BF530" s="85">
        <f t="shared" si="133"/>
        <v>314.89908376963371</v>
      </c>
      <c r="BG530" s="85">
        <f t="shared" si="133"/>
        <v>314.89908376963371</v>
      </c>
      <c r="BH530" s="85">
        <f t="shared" si="133"/>
        <v>314.89908376963371</v>
      </c>
      <c r="BI530" s="85">
        <f t="shared" si="133"/>
        <v>314.89908376963371</v>
      </c>
      <c r="BJ530" s="85">
        <f t="shared" si="133"/>
        <v>314.89908376963371</v>
      </c>
      <c r="BK530" s="85">
        <f t="shared" si="133"/>
        <v>314.89908376963371</v>
      </c>
      <c r="BL530" s="85">
        <f t="shared" si="133"/>
        <v>314.89908376963371</v>
      </c>
      <c r="BM530" s="85">
        <f t="shared" si="133"/>
        <v>314.89908376963371</v>
      </c>
    </row>
    <row r="531" spans="1:65" ht="19.8">
      <c r="A531" s="364"/>
      <c r="B531" s="364"/>
      <c r="C531" s="367" t="s">
        <v>0</v>
      </c>
      <c r="D531" s="367"/>
      <c r="E531" s="367" t="s">
        <v>87</v>
      </c>
      <c r="F531" s="367"/>
      <c r="G531" s="371" t="s">
        <v>478</v>
      </c>
      <c r="H531" s="371" t="s">
        <v>10</v>
      </c>
      <c r="I531" s="372" t="s">
        <v>404</v>
      </c>
      <c r="J531" s="372" t="s">
        <v>404</v>
      </c>
      <c r="K531" s="371" t="s">
        <v>536</v>
      </c>
      <c r="L531" s="372" t="s">
        <v>45</v>
      </c>
      <c r="M531" s="373" t="s">
        <v>546</v>
      </c>
      <c r="N531" s="373" t="s">
        <v>441</v>
      </c>
      <c r="O531" s="373" t="s">
        <v>485</v>
      </c>
      <c r="P531" s="373" t="s">
        <v>472</v>
      </c>
      <c r="Q531" s="373" t="s">
        <v>525</v>
      </c>
      <c r="R531" s="373"/>
      <c r="S531" s="373"/>
      <c r="T531" s="373" t="s">
        <v>1</v>
      </c>
      <c r="U531" s="371" t="s">
        <v>416</v>
      </c>
      <c r="V531" s="371" t="s">
        <v>488</v>
      </c>
      <c r="W531" s="373" t="s">
        <v>426</v>
      </c>
      <c r="X531" s="372" t="s">
        <v>551</v>
      </c>
      <c r="Y531" s="364"/>
      <c r="Z531" s="250"/>
      <c r="AB531" s="27"/>
      <c r="AC531" s="26"/>
      <c r="AD531" s="251"/>
      <c r="AE531" s="85"/>
      <c r="AI531" s="85"/>
      <c r="BA531" s="263" t="e">
        <f>1+BA530</f>
        <v>#REF!</v>
      </c>
      <c r="BB531" s="26">
        <v>325.0188034188032</v>
      </c>
      <c r="BC531" s="85">
        <f t="shared" si="133"/>
        <v>325.0188034188032</v>
      </c>
      <c r="BD531" s="85">
        <f t="shared" si="133"/>
        <v>325.0188034188032</v>
      </c>
      <c r="BE531" s="85">
        <f t="shared" si="133"/>
        <v>325.0188034188032</v>
      </c>
      <c r="BF531" s="85">
        <f t="shared" si="133"/>
        <v>325.0188034188032</v>
      </c>
      <c r="BG531" s="85">
        <f t="shared" si="133"/>
        <v>325.0188034188032</v>
      </c>
      <c r="BH531" s="85">
        <f t="shared" si="133"/>
        <v>325.0188034188032</v>
      </c>
      <c r="BI531" s="85">
        <f t="shared" si="133"/>
        <v>325.0188034188032</v>
      </c>
      <c r="BJ531" s="85">
        <f t="shared" si="133"/>
        <v>325.0188034188032</v>
      </c>
      <c r="BK531" s="85">
        <f t="shared" si="133"/>
        <v>325.0188034188032</v>
      </c>
      <c r="BL531" s="85">
        <f t="shared" si="133"/>
        <v>325.0188034188032</v>
      </c>
      <c r="BM531" s="85">
        <f t="shared" si="133"/>
        <v>325.0188034188032</v>
      </c>
    </row>
    <row r="532" spans="1:65">
      <c r="A532" s="364"/>
      <c r="B532" s="364">
        <f>+'Ark1'!C1290</f>
        <v>2023</v>
      </c>
      <c r="C532" s="267">
        <f>+'Ark1'!M1290</f>
        <v>15</v>
      </c>
      <c r="D532" s="267" t="s">
        <v>107</v>
      </c>
      <c r="E532" s="267">
        <f>+'Ark1'!D1290</f>
        <v>1</v>
      </c>
      <c r="F532" s="267" t="s">
        <v>580</v>
      </c>
      <c r="G532" s="267" t="str">
        <f>+IF(H532=0,"",'Ark1'!Q1290)</f>
        <v/>
      </c>
      <c r="H532" s="267">
        <f>+'Ark1'!R1290</f>
        <v>0</v>
      </c>
      <c r="I532" s="268" t="str">
        <f>+IF(H532=0,"",'Ark1'!AE1290)</f>
        <v/>
      </c>
      <c r="J532" s="268" t="str">
        <f>+IF(H532=0,"",'Ark1'!AF1290)</f>
        <v/>
      </c>
      <c r="K532" s="269" t="str">
        <f>+IF(H532=0,"",'Ark1'!S1290)</f>
        <v/>
      </c>
      <c r="L532" s="268" t="str">
        <f>+IF(H532=0,"",'Ark1'!U1290)</f>
        <v/>
      </c>
      <c r="M532" s="270" t="str">
        <f>+IF(H532=0,"",'Ark1'!W1290)</f>
        <v/>
      </c>
      <c r="N532" s="270" t="str">
        <f>+IF(H532=0,"",'Ark1'!X1290)</f>
        <v/>
      </c>
      <c r="O532" s="270" t="str">
        <f>+IF(H532=0,"",'Ark1'!AG1290)</f>
        <v/>
      </c>
      <c r="P532" s="270" t="str">
        <f>+IF(H532=0,"",'Ark1'!AH1290)</f>
        <v/>
      </c>
      <c r="Q532" s="270" t="str">
        <f>+IF(H532=0,"",'Ark1'!AI1290)</f>
        <v/>
      </c>
      <c r="R532" s="270"/>
      <c r="S532" s="270"/>
      <c r="T532" s="270" t="str">
        <f>+IF(H532=0,"",'Ark1'!Y1290)</f>
        <v/>
      </c>
      <c r="U532" s="269" t="str">
        <f>+IF(H532=0,"",'Ark1'!Z1290)</f>
        <v/>
      </c>
      <c r="V532" s="270" t="str">
        <f t="shared" ref="V532:V543" si="134">+IF(H532=0,"",1000*L532/O532)</f>
        <v/>
      </c>
      <c r="W532" s="270" t="str">
        <f t="shared" ref="W532:W543" si="135">+IF(H532=0,"",L532/C532)</f>
        <v/>
      </c>
      <c r="X532" s="268" t="str">
        <f t="shared" ref="X532:X543" si="136">+IF(H532=0,"",H532/G532)</f>
        <v/>
      </c>
      <c r="Y532" s="364"/>
      <c r="AB532" s="27"/>
      <c r="AC532" s="26"/>
    </row>
    <row r="533" spans="1:65">
      <c r="A533" s="364"/>
      <c r="B533" s="364">
        <f>+'Ark1'!C1291</f>
        <v>2023</v>
      </c>
      <c r="C533" s="267">
        <f>+'Ark1'!M1291</f>
        <v>15</v>
      </c>
      <c r="D533" s="267" t="s">
        <v>107</v>
      </c>
      <c r="E533" s="267">
        <f>+'Ark1'!D1291</f>
        <v>2</v>
      </c>
      <c r="F533" s="267" t="s">
        <v>581</v>
      </c>
      <c r="G533" s="267" t="str">
        <f>+IF(H533=0,"",'Ark1'!Q1291)</f>
        <v/>
      </c>
      <c r="H533" s="267">
        <f>+'Ark1'!R1291</f>
        <v>0</v>
      </c>
      <c r="I533" s="268" t="str">
        <f>+IF(H533=0,"",'Ark1'!AE1291)</f>
        <v/>
      </c>
      <c r="J533" s="268" t="str">
        <f>+IF(H533=0,"",'Ark1'!AF1291)</f>
        <v/>
      </c>
      <c r="K533" s="269" t="str">
        <f>+IF(H533=0,"",'Ark1'!S1291)</f>
        <v/>
      </c>
      <c r="L533" s="268" t="str">
        <f>+IF(H533=0,"",'Ark1'!U1291)</f>
        <v/>
      </c>
      <c r="M533" s="270" t="str">
        <f>+IF(H533=0,"",'Ark1'!W1291)</f>
        <v/>
      </c>
      <c r="N533" s="270" t="str">
        <f>+IF(H533=0,"",'Ark1'!X1291)</f>
        <v/>
      </c>
      <c r="O533" s="270" t="str">
        <f>+IF(H533=0,"",'Ark1'!AG1291)</f>
        <v/>
      </c>
      <c r="P533" s="270" t="str">
        <f>+IF(H533=0,"",'Ark1'!AH1291)</f>
        <v/>
      </c>
      <c r="Q533" s="270" t="str">
        <f>+IF(H533=0,"",'Ark1'!AI1291)</f>
        <v/>
      </c>
      <c r="R533" s="270"/>
      <c r="S533" s="270"/>
      <c r="T533" s="270" t="str">
        <f>+IF(H533=0,"",'Ark1'!Y1291)</f>
        <v/>
      </c>
      <c r="U533" s="269" t="str">
        <f>+IF(H533=0,"",'Ark1'!Z1291)</f>
        <v/>
      </c>
      <c r="V533" s="270" t="str">
        <f t="shared" si="134"/>
        <v/>
      </c>
      <c r="W533" s="270" t="str">
        <f t="shared" si="135"/>
        <v/>
      </c>
      <c r="X533" s="268" t="str">
        <f t="shared" si="136"/>
        <v/>
      </c>
      <c r="Y533" s="364"/>
      <c r="AB533" s="27"/>
      <c r="AC533" s="26"/>
    </row>
    <row r="534" spans="1:65">
      <c r="A534" s="364"/>
      <c r="B534" s="364">
        <f>+'Ark1'!C1292</f>
        <v>2023</v>
      </c>
      <c r="C534" s="267">
        <f>+'Ark1'!M1292</f>
        <v>15</v>
      </c>
      <c r="D534" s="267" t="s">
        <v>107</v>
      </c>
      <c r="E534" s="267">
        <f>+'Ark1'!D1292</f>
        <v>3</v>
      </c>
      <c r="F534" s="267" t="s">
        <v>582</v>
      </c>
      <c r="G534" s="267" t="str">
        <f>+IF(H534=0,"",'Ark1'!Q1292)</f>
        <v/>
      </c>
      <c r="H534" s="267">
        <f>+'Ark1'!R1292</f>
        <v>0</v>
      </c>
      <c r="I534" s="268" t="str">
        <f>+IF(H534=0,"",'Ark1'!AE1292)</f>
        <v/>
      </c>
      <c r="J534" s="268" t="str">
        <f>+IF(H534=0,"",'Ark1'!AF1292)</f>
        <v/>
      </c>
      <c r="K534" s="269" t="str">
        <f>+IF(H534=0,"",'Ark1'!S1292)</f>
        <v/>
      </c>
      <c r="L534" s="268" t="str">
        <f>+IF(H534=0,"",'Ark1'!U1292)</f>
        <v/>
      </c>
      <c r="M534" s="270" t="str">
        <f>+IF(H534=0,"",'Ark1'!W1292)</f>
        <v/>
      </c>
      <c r="N534" s="270" t="str">
        <f>+IF(H534=0,"",'Ark1'!X1292)</f>
        <v/>
      </c>
      <c r="O534" s="270" t="str">
        <f>+IF(H534=0,"",'Ark1'!AG1292)</f>
        <v/>
      </c>
      <c r="P534" s="270" t="str">
        <f>+IF(H534=0,"",'Ark1'!AH1292)</f>
        <v/>
      </c>
      <c r="Q534" s="270" t="str">
        <f>+IF(H534=0,"",'Ark1'!AI1292)</f>
        <v/>
      </c>
      <c r="R534" s="270"/>
      <c r="S534" s="270"/>
      <c r="T534" s="270" t="str">
        <f>+IF(H534=0,"",'Ark1'!Y1292)</f>
        <v/>
      </c>
      <c r="U534" s="269" t="str">
        <f>+IF(H534=0,"",'Ark1'!Z1292)</f>
        <v/>
      </c>
      <c r="V534" s="270" t="str">
        <f t="shared" si="134"/>
        <v/>
      </c>
      <c r="W534" s="270" t="str">
        <f t="shared" si="135"/>
        <v/>
      </c>
      <c r="X534" s="268" t="str">
        <f t="shared" si="136"/>
        <v/>
      </c>
      <c r="Y534" s="364"/>
      <c r="AB534" s="27"/>
      <c r="AC534" s="26"/>
    </row>
    <row r="535" spans="1:65">
      <c r="A535" s="364"/>
      <c r="B535" s="364">
        <f>+'Ark1'!C1293</f>
        <v>2023</v>
      </c>
      <c r="C535" s="267">
        <f>+'Ark1'!M1293</f>
        <v>15</v>
      </c>
      <c r="D535" s="267" t="s">
        <v>107</v>
      </c>
      <c r="E535" s="267">
        <f>+'Ark1'!D1293</f>
        <v>4</v>
      </c>
      <c r="F535" s="267" t="s">
        <v>583</v>
      </c>
      <c r="G535" s="267" t="str">
        <f>+IF(H535=0,"",'Ark1'!Q1293)</f>
        <v/>
      </c>
      <c r="H535" s="267">
        <f>+'Ark1'!R1293</f>
        <v>0</v>
      </c>
      <c r="I535" s="268" t="str">
        <f>+IF(H535=0,"",'Ark1'!AE1293)</f>
        <v/>
      </c>
      <c r="J535" s="268" t="str">
        <f>+IF(H535=0,"",'Ark1'!AF1293)</f>
        <v/>
      </c>
      <c r="K535" s="269" t="str">
        <f>+IF(H535=0,"",'Ark1'!S1293)</f>
        <v/>
      </c>
      <c r="L535" s="268" t="str">
        <f>+IF(H535=0,"",'Ark1'!U1293)</f>
        <v/>
      </c>
      <c r="M535" s="270" t="str">
        <f>+IF(H535=0,"",'Ark1'!W1293)</f>
        <v/>
      </c>
      <c r="N535" s="270" t="str">
        <f>+IF(H535=0,"",'Ark1'!X1293)</f>
        <v/>
      </c>
      <c r="O535" s="270" t="str">
        <f>+IF(H535=0,"",'Ark1'!AG1293)</f>
        <v/>
      </c>
      <c r="P535" s="270" t="str">
        <f>+IF(H535=0,"",'Ark1'!AH1293)</f>
        <v/>
      </c>
      <c r="Q535" s="270" t="str">
        <f>+IF(H535=0,"",'Ark1'!AI1293)</f>
        <v/>
      </c>
      <c r="R535" s="270"/>
      <c r="S535" s="270"/>
      <c r="T535" s="270" t="str">
        <f>+IF(H535=0,"",'Ark1'!Y1293)</f>
        <v/>
      </c>
      <c r="U535" s="269" t="str">
        <f>+IF(H535=0,"",'Ark1'!Z1293)</f>
        <v/>
      </c>
      <c r="V535" s="270" t="str">
        <f t="shared" si="134"/>
        <v/>
      </c>
      <c r="W535" s="270" t="str">
        <f t="shared" si="135"/>
        <v/>
      </c>
      <c r="X535" s="268" t="str">
        <f t="shared" si="136"/>
        <v/>
      </c>
      <c r="Y535" s="364"/>
      <c r="AB535" s="27"/>
      <c r="AC535" s="26"/>
    </row>
    <row r="536" spans="1:65">
      <c r="A536" s="364"/>
      <c r="B536" s="364">
        <f>+'Ark1'!C1294</f>
        <v>2023</v>
      </c>
      <c r="C536" s="267">
        <f>+'Ark1'!M1294</f>
        <v>15</v>
      </c>
      <c r="D536" s="267" t="s">
        <v>107</v>
      </c>
      <c r="E536" s="267">
        <f>+'Ark1'!D1294</f>
        <v>5</v>
      </c>
      <c r="F536" s="267" t="s">
        <v>444</v>
      </c>
      <c r="G536" s="267" t="str">
        <f>+IF(H536=0,"",'Ark1'!Q1294)</f>
        <v/>
      </c>
      <c r="H536" s="267">
        <f>+'Ark1'!R1294</f>
        <v>0</v>
      </c>
      <c r="I536" s="268" t="str">
        <f>+IF(H536=0,"",'Ark1'!AE1294)</f>
        <v/>
      </c>
      <c r="J536" s="268" t="str">
        <f>+IF(H536=0,"",'Ark1'!AF1294)</f>
        <v/>
      </c>
      <c r="K536" s="269" t="str">
        <f>+IF(H536=0,"",'Ark1'!S1294)</f>
        <v/>
      </c>
      <c r="L536" s="268" t="str">
        <f>+IF(H536=0,"",'Ark1'!U1294)</f>
        <v/>
      </c>
      <c r="M536" s="270" t="str">
        <f>+IF(H536=0,"",'Ark1'!W1294)</f>
        <v/>
      </c>
      <c r="N536" s="270" t="str">
        <f>+IF(H536=0,"",'Ark1'!X1294)</f>
        <v/>
      </c>
      <c r="O536" s="270" t="str">
        <f>+IF(H536=0,"",'Ark1'!AG1294)</f>
        <v/>
      </c>
      <c r="P536" s="270" t="str">
        <f>+IF(H536=0,"",'Ark1'!AH1294)</f>
        <v/>
      </c>
      <c r="Q536" s="270" t="str">
        <f>+IF(H536=0,"",'Ark1'!AI1294)</f>
        <v/>
      </c>
      <c r="R536" s="270"/>
      <c r="S536" s="270"/>
      <c r="T536" s="270" t="str">
        <f>+IF(H536=0,"",'Ark1'!Y1294)</f>
        <v/>
      </c>
      <c r="U536" s="269" t="str">
        <f>+IF(H536=0,"",'Ark1'!Z1294)</f>
        <v/>
      </c>
      <c r="V536" s="270" t="str">
        <f t="shared" si="134"/>
        <v/>
      </c>
      <c r="W536" s="270" t="str">
        <f t="shared" si="135"/>
        <v/>
      </c>
      <c r="X536" s="268" t="str">
        <f t="shared" si="136"/>
        <v/>
      </c>
      <c r="Y536" s="364"/>
      <c r="AB536" s="27"/>
      <c r="AC536" s="26"/>
    </row>
    <row r="537" spans="1:65">
      <c r="A537" s="364"/>
      <c r="B537" s="364">
        <f>+'Ark1'!C1295</f>
        <v>2023</v>
      </c>
      <c r="C537" s="267">
        <f>+'Ark1'!M1295</f>
        <v>15</v>
      </c>
      <c r="D537" s="267" t="s">
        <v>107</v>
      </c>
      <c r="E537" s="267">
        <f>+'Ark1'!D1295</f>
        <v>6</v>
      </c>
      <c r="F537" s="267" t="s">
        <v>584</v>
      </c>
      <c r="G537" s="267" t="str">
        <f>+IF(H537=0,"",'Ark1'!Q1295)</f>
        <v/>
      </c>
      <c r="H537" s="267">
        <f>+'Ark1'!R1295</f>
        <v>0</v>
      </c>
      <c r="I537" s="268" t="str">
        <f>+IF(H537=0,"",'Ark1'!AE1295)</f>
        <v/>
      </c>
      <c r="J537" s="268" t="str">
        <f>+IF(H537=0,"",'Ark1'!AF1295)</f>
        <v/>
      </c>
      <c r="K537" s="269" t="str">
        <f>+IF(H537=0,"",'Ark1'!S1295)</f>
        <v/>
      </c>
      <c r="L537" s="268" t="str">
        <f>+IF(H537=0,"",'Ark1'!U1295)</f>
        <v/>
      </c>
      <c r="M537" s="270" t="str">
        <f>+IF(H537=0,"",'Ark1'!W1295)</f>
        <v/>
      </c>
      <c r="N537" s="270" t="str">
        <f>+IF(H537=0,"",'Ark1'!X1295)</f>
        <v/>
      </c>
      <c r="O537" s="270" t="str">
        <f>+IF(H537=0,"",'Ark1'!AG1295)</f>
        <v/>
      </c>
      <c r="P537" s="270" t="str">
        <f>+IF(H537=0,"",'Ark1'!AH1295)</f>
        <v/>
      </c>
      <c r="Q537" s="270" t="str">
        <f>+IF(H537=0,"",'Ark1'!AI1295)</f>
        <v/>
      </c>
      <c r="R537" s="270"/>
      <c r="S537" s="270"/>
      <c r="T537" s="270" t="str">
        <f>+IF(H537=0,"",'Ark1'!Y1295)</f>
        <v/>
      </c>
      <c r="U537" s="269" t="str">
        <f>+IF(H537=0,"",'Ark1'!Z1295)</f>
        <v/>
      </c>
      <c r="V537" s="270" t="str">
        <f t="shared" si="134"/>
        <v/>
      </c>
      <c r="W537" s="270" t="str">
        <f t="shared" si="135"/>
        <v/>
      </c>
      <c r="X537" s="268" t="str">
        <f t="shared" si="136"/>
        <v/>
      </c>
      <c r="Y537" s="364"/>
      <c r="AB537" s="27"/>
      <c r="AC537" s="26"/>
    </row>
    <row r="538" spans="1:65">
      <c r="A538" s="364"/>
      <c r="B538" s="364">
        <f>+'Ark1'!C1296</f>
        <v>2023</v>
      </c>
      <c r="C538" s="267">
        <f>+'Ark1'!M1296</f>
        <v>15</v>
      </c>
      <c r="D538" s="267" t="s">
        <v>107</v>
      </c>
      <c r="E538" s="267">
        <f>+'Ark1'!D1296</f>
        <v>7</v>
      </c>
      <c r="F538" s="267" t="s">
        <v>585</v>
      </c>
      <c r="G538" s="267" t="str">
        <f>+IF(H538=0,"",'Ark1'!Q1296)</f>
        <v/>
      </c>
      <c r="H538" s="267">
        <f>+'Ark1'!R1296</f>
        <v>0</v>
      </c>
      <c r="I538" s="268" t="str">
        <f>+IF(H538=0,"",'Ark1'!AE1296)</f>
        <v/>
      </c>
      <c r="J538" s="268" t="str">
        <f>+IF(H538=0,"",'Ark1'!AF1296)</f>
        <v/>
      </c>
      <c r="K538" s="269" t="str">
        <f>+IF(H538=0,"",'Ark1'!S1296)</f>
        <v/>
      </c>
      <c r="L538" s="268" t="str">
        <f>+IF(H538=0,"",'Ark1'!U1296)</f>
        <v/>
      </c>
      <c r="M538" s="270" t="str">
        <f>+IF(H538=0,"",'Ark1'!W1296)</f>
        <v/>
      </c>
      <c r="N538" s="270" t="str">
        <f>+IF(H538=0,"",'Ark1'!X1296)</f>
        <v/>
      </c>
      <c r="O538" s="270" t="str">
        <f>+IF(H538=0,"",'Ark1'!AG1296)</f>
        <v/>
      </c>
      <c r="P538" s="270" t="str">
        <f>+IF(H538=0,"",'Ark1'!AH1296)</f>
        <v/>
      </c>
      <c r="Q538" s="270" t="str">
        <f>+IF(H538=0,"",'Ark1'!AI1296)</f>
        <v/>
      </c>
      <c r="R538" s="270"/>
      <c r="S538" s="270"/>
      <c r="T538" s="270" t="str">
        <f>+IF(H538=0,"",'Ark1'!Y1296)</f>
        <v/>
      </c>
      <c r="U538" s="269" t="str">
        <f>+IF(H538=0,"",'Ark1'!Z1296)</f>
        <v/>
      </c>
      <c r="V538" s="270" t="str">
        <f t="shared" si="134"/>
        <v/>
      </c>
      <c r="W538" s="270" t="str">
        <f t="shared" si="135"/>
        <v/>
      </c>
      <c r="X538" s="268" t="str">
        <f t="shared" si="136"/>
        <v/>
      </c>
      <c r="Y538" s="364"/>
      <c r="AB538" s="27"/>
      <c r="AC538" s="26"/>
    </row>
    <row r="539" spans="1:65">
      <c r="A539" s="364"/>
      <c r="B539" s="364">
        <f>+'Ark1'!C1297</f>
        <v>2023</v>
      </c>
      <c r="C539" s="267">
        <f>+'Ark1'!M1297</f>
        <v>15</v>
      </c>
      <c r="D539" s="267" t="s">
        <v>107</v>
      </c>
      <c r="E539" s="267">
        <f>+'Ark1'!D1297</f>
        <v>8</v>
      </c>
      <c r="F539" s="267" t="s">
        <v>586</v>
      </c>
      <c r="G539" s="267" t="str">
        <f>+IF(H539=0,"",'Ark1'!Q1297)</f>
        <v/>
      </c>
      <c r="H539" s="267">
        <f>+'Ark1'!R1297</f>
        <v>0</v>
      </c>
      <c r="I539" s="268" t="str">
        <f>+IF(H539=0,"",'Ark1'!AE1297)</f>
        <v/>
      </c>
      <c r="J539" s="268" t="str">
        <f>+IF(H539=0,"",'Ark1'!AF1297)</f>
        <v/>
      </c>
      <c r="K539" s="269" t="str">
        <f>+IF(H539=0,"",'Ark1'!S1297)</f>
        <v/>
      </c>
      <c r="L539" s="268" t="str">
        <f>+IF(H539=0,"",'Ark1'!U1297)</f>
        <v/>
      </c>
      <c r="M539" s="270" t="str">
        <f>+IF(H539=0,"",'Ark1'!W1297)</f>
        <v/>
      </c>
      <c r="N539" s="270" t="str">
        <f>+IF(H539=0,"",'Ark1'!X1297)</f>
        <v/>
      </c>
      <c r="O539" s="270" t="str">
        <f>+IF(H539=0,"",'Ark1'!AG1297)</f>
        <v/>
      </c>
      <c r="P539" s="270" t="str">
        <f>+IF(H539=0,"",'Ark1'!AH1297)</f>
        <v/>
      </c>
      <c r="Q539" s="270" t="str">
        <f>+IF(H539=0,"",'Ark1'!AI1297)</f>
        <v/>
      </c>
      <c r="R539" s="270"/>
      <c r="S539" s="270"/>
      <c r="T539" s="270" t="str">
        <f>+IF(H539=0,"",'Ark1'!Y1297)</f>
        <v/>
      </c>
      <c r="U539" s="269" t="str">
        <f>+IF(H539=0,"",'Ark1'!Z1297)</f>
        <v/>
      </c>
      <c r="V539" s="270" t="str">
        <f t="shared" si="134"/>
        <v/>
      </c>
      <c r="W539" s="270" t="str">
        <f t="shared" si="135"/>
        <v/>
      </c>
      <c r="X539" s="268" t="str">
        <f t="shared" si="136"/>
        <v/>
      </c>
      <c r="Y539" s="364"/>
      <c r="AB539" s="27"/>
      <c r="AC539" s="26"/>
    </row>
    <row r="540" spans="1:65">
      <c r="A540" s="364"/>
      <c r="B540" s="364">
        <f>+'Ark1'!C1298</f>
        <v>2023</v>
      </c>
      <c r="C540" s="267">
        <f>+'Ark1'!M1298</f>
        <v>15</v>
      </c>
      <c r="D540" s="267" t="s">
        <v>107</v>
      </c>
      <c r="E540" s="267">
        <f>+'Ark1'!D1298</f>
        <v>9</v>
      </c>
      <c r="F540" s="267" t="s">
        <v>587</v>
      </c>
      <c r="G540" s="267" t="str">
        <f>+IF(H540=0,"",'Ark1'!Q1298)</f>
        <v/>
      </c>
      <c r="H540" s="267">
        <f>+'Ark1'!R1298</f>
        <v>0</v>
      </c>
      <c r="I540" s="268" t="str">
        <f>+IF(H540=0,"",'Ark1'!AE1298)</f>
        <v/>
      </c>
      <c r="J540" s="268" t="str">
        <f>+IF(H540=0,"",'Ark1'!AF1298)</f>
        <v/>
      </c>
      <c r="K540" s="269" t="str">
        <f>+IF(H540=0,"",'Ark1'!S1298)</f>
        <v/>
      </c>
      <c r="L540" s="268" t="str">
        <f>+IF(H540=0,"",'Ark1'!U1298)</f>
        <v/>
      </c>
      <c r="M540" s="270" t="str">
        <f>+IF(H540=0,"",'Ark1'!W1298)</f>
        <v/>
      </c>
      <c r="N540" s="270" t="str">
        <f>+IF(H540=0,"",'Ark1'!X1298)</f>
        <v/>
      </c>
      <c r="O540" s="270" t="str">
        <f>+IF(H540=0,"",'Ark1'!AG1298)</f>
        <v/>
      </c>
      <c r="P540" s="270" t="str">
        <f>+IF(H540=0,"",'Ark1'!AH1298)</f>
        <v/>
      </c>
      <c r="Q540" s="270" t="str">
        <f>+IF(H540=0,"",'Ark1'!AI1298)</f>
        <v/>
      </c>
      <c r="R540" s="270"/>
      <c r="S540" s="270"/>
      <c r="T540" s="270" t="str">
        <f>+IF(H540=0,"",'Ark1'!Y1298)</f>
        <v/>
      </c>
      <c r="U540" s="269" t="str">
        <f>+IF(H540=0,"",'Ark1'!Z1298)</f>
        <v/>
      </c>
      <c r="V540" s="270" t="str">
        <f t="shared" si="134"/>
        <v/>
      </c>
      <c r="W540" s="270" t="str">
        <f t="shared" si="135"/>
        <v/>
      </c>
      <c r="X540" s="268" t="str">
        <f t="shared" si="136"/>
        <v/>
      </c>
      <c r="Y540" s="364"/>
      <c r="AB540" s="27"/>
      <c r="AC540" s="26"/>
    </row>
    <row r="541" spans="1:65">
      <c r="A541" s="364"/>
      <c r="B541" s="364">
        <f>+'Ark1'!C1299</f>
        <v>2023</v>
      </c>
      <c r="C541" s="267">
        <f>+'Ark1'!M1299</f>
        <v>15</v>
      </c>
      <c r="D541" s="267" t="s">
        <v>107</v>
      </c>
      <c r="E541" s="267">
        <f>+'Ark1'!D1299</f>
        <v>10</v>
      </c>
      <c r="F541" s="267" t="s">
        <v>588</v>
      </c>
      <c r="G541" s="267" t="str">
        <f>+IF(H541=0,"",'Ark1'!Q1299)</f>
        <v/>
      </c>
      <c r="H541" s="267">
        <f>+'Ark1'!R1299</f>
        <v>0</v>
      </c>
      <c r="I541" s="268" t="str">
        <f>+IF(H541=0,"",'Ark1'!AE1299)</f>
        <v/>
      </c>
      <c r="J541" s="268" t="str">
        <f>+IF(H541=0,"",'Ark1'!AF1299)</f>
        <v/>
      </c>
      <c r="K541" s="269" t="str">
        <f>+IF(H541=0,"",'Ark1'!S1299)</f>
        <v/>
      </c>
      <c r="L541" s="268" t="str">
        <f>+IF(H541=0,"",'Ark1'!U1299)</f>
        <v/>
      </c>
      <c r="M541" s="270" t="str">
        <f>+IF(H541=0,"",'Ark1'!W1299)</f>
        <v/>
      </c>
      <c r="N541" s="270" t="str">
        <f>+IF(H541=0,"",'Ark1'!X1299)</f>
        <v/>
      </c>
      <c r="O541" s="270" t="str">
        <f>+IF(H541=0,"",'Ark1'!AG1299)</f>
        <v/>
      </c>
      <c r="P541" s="270" t="str">
        <f>+IF(H541=0,"",'Ark1'!AH1299)</f>
        <v/>
      </c>
      <c r="Q541" s="270" t="str">
        <f>+IF(H541=0,"",'Ark1'!AI1299)</f>
        <v/>
      </c>
      <c r="R541" s="270"/>
      <c r="S541" s="270"/>
      <c r="T541" s="270" t="str">
        <f>+IF(H541=0,"",'Ark1'!Y1299)</f>
        <v/>
      </c>
      <c r="U541" s="269" t="str">
        <f>+IF(H541=0,"",'Ark1'!Z1299)</f>
        <v/>
      </c>
      <c r="V541" s="270" t="str">
        <f t="shared" si="134"/>
        <v/>
      </c>
      <c r="W541" s="270" t="str">
        <f t="shared" si="135"/>
        <v/>
      </c>
      <c r="X541" s="268" t="str">
        <f t="shared" si="136"/>
        <v/>
      </c>
      <c r="Y541" s="364"/>
      <c r="AB541" s="27"/>
      <c r="AC541" s="26"/>
    </row>
    <row r="542" spans="1:65">
      <c r="A542" s="364"/>
      <c r="B542" s="364">
        <f>+'Ark1'!C1300</f>
        <v>2023</v>
      </c>
      <c r="C542" s="267">
        <f>+'Ark1'!M1300</f>
        <v>15</v>
      </c>
      <c r="D542" s="267" t="s">
        <v>107</v>
      </c>
      <c r="E542" s="267">
        <f>+'Ark1'!D1300</f>
        <v>11</v>
      </c>
      <c r="F542" s="267" t="s">
        <v>589</v>
      </c>
      <c r="G542" s="267" t="str">
        <f>+IF(H542=0,"",'Ark1'!Q1300)</f>
        <v/>
      </c>
      <c r="H542" s="267">
        <f>+'Ark1'!R1300</f>
        <v>0</v>
      </c>
      <c r="I542" s="268" t="str">
        <f>+IF(H542=0,"",'Ark1'!AE1300)</f>
        <v/>
      </c>
      <c r="J542" s="268" t="str">
        <f>+IF(H542=0,"",'Ark1'!AF1300)</f>
        <v/>
      </c>
      <c r="K542" s="269" t="str">
        <f>+IF(H542=0,"",'Ark1'!S1300)</f>
        <v/>
      </c>
      <c r="L542" s="268" t="str">
        <f>+IF(H542=0,"",'Ark1'!U1300)</f>
        <v/>
      </c>
      <c r="M542" s="270" t="str">
        <f>+IF(H542=0,"",'Ark1'!W1300)</f>
        <v/>
      </c>
      <c r="N542" s="270" t="str">
        <f>+IF(H542=0,"",'Ark1'!X1300)</f>
        <v/>
      </c>
      <c r="O542" s="270" t="str">
        <f>+IF(H542=0,"",'Ark1'!AG1300)</f>
        <v/>
      </c>
      <c r="P542" s="270" t="str">
        <f>+IF(H542=0,"",'Ark1'!AH1300)</f>
        <v/>
      </c>
      <c r="Q542" s="270" t="str">
        <f>+IF(H542=0,"",'Ark1'!AI1300)</f>
        <v/>
      </c>
      <c r="R542" s="270"/>
      <c r="S542" s="270"/>
      <c r="T542" s="270" t="str">
        <f>+IF(H542=0,"",'Ark1'!Y1300)</f>
        <v/>
      </c>
      <c r="U542" s="269" t="str">
        <f>+IF(H542=0,"",'Ark1'!Z1300)</f>
        <v/>
      </c>
      <c r="V542" s="270" t="str">
        <f t="shared" si="134"/>
        <v/>
      </c>
      <c r="W542" s="270" t="str">
        <f t="shared" si="135"/>
        <v/>
      </c>
      <c r="X542" s="268" t="str">
        <f t="shared" si="136"/>
        <v/>
      </c>
      <c r="Y542" s="364"/>
      <c r="AB542" s="27"/>
      <c r="AC542" s="26"/>
    </row>
    <row r="543" spans="1:65">
      <c r="A543" s="364"/>
      <c r="B543" s="364">
        <f>+'Ark1'!C1301</f>
        <v>2023</v>
      </c>
      <c r="C543" s="267">
        <f>+'Ark1'!M1301</f>
        <v>15</v>
      </c>
      <c r="D543" s="267" t="s">
        <v>107</v>
      </c>
      <c r="E543" s="267">
        <f>+'Ark1'!D1301</f>
        <v>12</v>
      </c>
      <c r="F543" s="267" t="s">
        <v>590</v>
      </c>
      <c r="G543" s="267" t="str">
        <f>+IF(H543=0,"",'Ark1'!Q1301)</f>
        <v/>
      </c>
      <c r="H543" s="267">
        <f>+'Ark1'!R1301</f>
        <v>0</v>
      </c>
      <c r="I543" s="268" t="str">
        <f>+IF(H543=0,"",'Ark1'!AE1301)</f>
        <v/>
      </c>
      <c r="J543" s="268" t="str">
        <f>+IF(H543=0,"",'Ark1'!AF1301)</f>
        <v/>
      </c>
      <c r="K543" s="269" t="str">
        <f>+IF(H543=0,"",'Ark1'!S1301)</f>
        <v/>
      </c>
      <c r="L543" s="268" t="str">
        <f>+IF(H543=0,"",'Ark1'!U1301)</f>
        <v/>
      </c>
      <c r="M543" s="270" t="str">
        <f>+IF(H543=0,"",'Ark1'!W1301)</f>
        <v/>
      </c>
      <c r="N543" s="270" t="str">
        <f>+IF(H543=0,"",'Ark1'!X1301)</f>
        <v/>
      </c>
      <c r="O543" s="270" t="str">
        <f>+IF(H543=0,"",'Ark1'!AG1301)</f>
        <v/>
      </c>
      <c r="P543" s="270" t="str">
        <f>+IF(H543=0,"",'Ark1'!AH1301)</f>
        <v/>
      </c>
      <c r="Q543" s="270" t="str">
        <f>+IF(H543=0,"",'Ark1'!AI1301)</f>
        <v/>
      </c>
      <c r="R543" s="270"/>
      <c r="S543" s="270"/>
      <c r="T543" s="270" t="str">
        <f>+IF(H543=0,"",'Ark1'!Y1301)</f>
        <v/>
      </c>
      <c r="U543" s="269" t="str">
        <f>+IF(H543=0,"",'Ark1'!Z1301)</f>
        <v/>
      </c>
      <c r="V543" s="270" t="str">
        <f t="shared" si="134"/>
        <v/>
      </c>
      <c r="W543" s="270" t="str">
        <f t="shared" si="135"/>
        <v/>
      </c>
      <c r="X543" s="268" t="str">
        <f t="shared" si="136"/>
        <v/>
      </c>
      <c r="Y543" s="364"/>
      <c r="AB543" s="27"/>
      <c r="AC543" s="26"/>
    </row>
    <row r="544" spans="1:65">
      <c r="A544" s="364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AB544" s="27"/>
      <c r="AC544" s="26"/>
    </row>
    <row r="545" spans="1:29">
      <c r="A545" s="364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AB545" s="27"/>
      <c r="AC545" s="26"/>
    </row>
    <row r="546" spans="1:29">
      <c r="A546" s="364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AB546" s="27"/>
      <c r="AC546" s="26"/>
    </row>
    <row r="547" spans="1:29">
      <c r="A547" s="364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AB547" s="27"/>
      <c r="AC547" s="26"/>
    </row>
    <row r="548" spans="1:29">
      <c r="A548" s="27"/>
      <c r="B548" s="27"/>
      <c r="C548" s="27"/>
      <c r="D548" s="27"/>
      <c r="E548" s="27"/>
      <c r="F548" s="27"/>
      <c r="G548" s="27"/>
      <c r="H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W548" s="27"/>
      <c r="AB548" s="27"/>
      <c r="AC548" s="26"/>
    </row>
    <row r="549" spans="1:29">
      <c r="A549" s="27"/>
      <c r="B549" s="27"/>
      <c r="C549" s="27"/>
      <c r="D549" s="27"/>
      <c r="E549" s="27"/>
      <c r="F549" s="27"/>
      <c r="G549" s="27"/>
      <c r="H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W549" s="27"/>
      <c r="AB549" s="27"/>
      <c r="AC549" s="26"/>
    </row>
    <row r="550" spans="1:29">
      <c r="A550" s="27"/>
      <c r="B550" s="27"/>
      <c r="C550" s="27"/>
      <c r="D550" s="27"/>
      <c r="E550" s="27"/>
      <c r="F550" s="27"/>
      <c r="G550" s="27"/>
      <c r="H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W550" s="27"/>
      <c r="AB550" s="27"/>
      <c r="AC550" s="26"/>
    </row>
    <row r="551" spans="1:29">
      <c r="A551" s="27"/>
      <c r="B551" s="27"/>
      <c r="C551" s="27"/>
      <c r="D551" s="27"/>
      <c r="E551" s="27"/>
      <c r="F551" s="27"/>
      <c r="G551" s="27"/>
      <c r="H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W551" s="27"/>
      <c r="AB551" s="27"/>
      <c r="AC551" s="26"/>
    </row>
    <row r="552" spans="1:29">
      <c r="A552" s="27"/>
      <c r="B552" s="27"/>
      <c r="C552" s="27"/>
      <c r="D552" s="27"/>
      <c r="E552" s="27"/>
      <c r="F552" s="27"/>
      <c r="G552" s="27"/>
      <c r="H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W552" s="27"/>
      <c r="AB552" s="27"/>
      <c r="AC552" s="26"/>
    </row>
    <row r="553" spans="1:29">
      <c r="A553" s="27"/>
      <c r="B553" s="27"/>
      <c r="C553" s="27"/>
      <c r="D553" s="27"/>
      <c r="E553" s="27"/>
      <c r="F553" s="27"/>
      <c r="G553" s="27"/>
      <c r="H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W553" s="27"/>
      <c r="AB553" s="27"/>
      <c r="AC553" s="26"/>
    </row>
    <row r="554" spans="1:29">
      <c r="A554" s="27"/>
      <c r="B554" s="27"/>
      <c r="C554" s="27"/>
      <c r="D554" s="27"/>
      <c r="E554" s="27"/>
      <c r="F554" s="27"/>
      <c r="G554" s="27"/>
      <c r="H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W554" s="27"/>
      <c r="AB554" s="27"/>
      <c r="AC554" s="26"/>
    </row>
    <row r="555" spans="1:29">
      <c r="A555" s="27"/>
      <c r="B555" s="27"/>
      <c r="C555" s="27"/>
      <c r="D555" s="27"/>
      <c r="E555" s="27"/>
      <c r="F555" s="27"/>
      <c r="G555" s="27"/>
      <c r="H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W555" s="27"/>
      <c r="AB555" s="27"/>
      <c r="AC555" s="26"/>
    </row>
    <row r="556" spans="1:29">
      <c r="A556" s="27"/>
      <c r="B556" s="27"/>
      <c r="C556" s="27"/>
      <c r="D556" s="27"/>
      <c r="E556" s="27"/>
      <c r="F556" s="27"/>
      <c r="G556" s="27"/>
      <c r="H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W556" s="27"/>
      <c r="AB556" s="27"/>
      <c r="AC556" s="26"/>
    </row>
    <row r="557" spans="1:29">
      <c r="A557" s="27"/>
      <c r="B557" s="27"/>
      <c r="C557" s="27"/>
      <c r="D557" s="27"/>
      <c r="E557" s="27"/>
      <c r="F557" s="27"/>
      <c r="G557" s="27"/>
      <c r="H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W557" s="27"/>
      <c r="AB557" s="27"/>
      <c r="AC557" s="26"/>
    </row>
    <row r="558" spans="1:29">
      <c r="A558" s="27"/>
      <c r="B558" s="27"/>
      <c r="C558" s="27"/>
      <c r="D558" s="27"/>
      <c r="E558" s="27"/>
      <c r="F558" s="27"/>
      <c r="G558" s="27"/>
      <c r="H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W558" s="27"/>
      <c r="AB558" s="27"/>
      <c r="AC558" s="26"/>
    </row>
    <row r="559" spans="1:29">
      <c r="A559" s="27"/>
      <c r="B559" s="27"/>
      <c r="C559" s="27"/>
      <c r="D559" s="27"/>
      <c r="E559" s="27"/>
      <c r="F559" s="27"/>
      <c r="G559" s="27"/>
      <c r="H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W559" s="27"/>
      <c r="AB559" s="27"/>
      <c r="AC559" s="26"/>
    </row>
    <row r="560" spans="1:29">
      <c r="A560" s="27"/>
      <c r="B560" s="27"/>
      <c r="C560" s="27"/>
      <c r="D560" s="27"/>
      <c r="E560" s="27"/>
      <c r="F560" s="27"/>
      <c r="G560" s="27"/>
      <c r="H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W560" s="27"/>
    </row>
    <row r="561" spans="1:23">
      <c r="A561" s="27"/>
      <c r="B561" s="27"/>
      <c r="C561" s="27"/>
      <c r="D561" s="27"/>
      <c r="E561" s="27"/>
      <c r="F561" s="27"/>
      <c r="G561" s="27"/>
      <c r="H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W561" s="27"/>
    </row>
    <row r="562" spans="1:23">
      <c r="A562" s="33"/>
      <c r="B562" s="33"/>
      <c r="C562" s="33"/>
      <c r="D562" s="33"/>
      <c r="E562" s="33"/>
      <c r="F562" s="33"/>
      <c r="G562" s="33"/>
      <c r="H562" s="33"/>
      <c r="I562" s="71"/>
      <c r="J562" s="71"/>
      <c r="K562" s="33"/>
      <c r="L562" s="33"/>
    </row>
    <row r="563" spans="1:23">
      <c r="A563" s="33"/>
      <c r="B563" s="33"/>
      <c r="C563" s="33"/>
      <c r="D563" s="33"/>
      <c r="E563" s="33"/>
      <c r="F563" s="33"/>
      <c r="G563" s="33"/>
      <c r="H563" s="33"/>
      <c r="I563" s="71"/>
      <c r="J563" s="71"/>
      <c r="K563" s="33"/>
      <c r="L563" s="33"/>
    </row>
    <row r="564" spans="1:23">
      <c r="A564" s="33"/>
      <c r="B564" s="33"/>
      <c r="C564" s="33"/>
      <c r="D564" s="33"/>
      <c r="E564" s="33"/>
      <c r="F564" s="33"/>
      <c r="G564" s="33"/>
      <c r="H564" s="33"/>
      <c r="I564" s="71"/>
      <c r="J564" s="71"/>
      <c r="K564" s="33"/>
      <c r="L564" s="33"/>
    </row>
    <row r="565" spans="1:23">
      <c r="A565" s="33"/>
      <c r="B565" s="33"/>
      <c r="C565" s="33"/>
      <c r="D565" s="33"/>
      <c r="E565" s="33"/>
      <c r="F565" s="33"/>
      <c r="G565" s="33"/>
      <c r="H565" s="33"/>
      <c r="I565" s="71"/>
      <c r="J565" s="71"/>
      <c r="K565" s="33"/>
      <c r="L565" s="33"/>
    </row>
    <row r="566" spans="1:23">
      <c r="A566" s="33"/>
      <c r="B566" s="33"/>
      <c r="C566" s="33"/>
      <c r="D566" s="33"/>
      <c r="E566" s="33"/>
      <c r="F566" s="33"/>
      <c r="G566" s="33"/>
      <c r="H566" s="33"/>
      <c r="I566" s="71"/>
      <c r="J566" s="71"/>
      <c r="K566" s="33"/>
      <c r="L566" s="33"/>
    </row>
    <row r="567" spans="1:23">
      <c r="A567" s="33"/>
      <c r="B567" s="33"/>
      <c r="C567" s="33"/>
      <c r="D567" s="33"/>
      <c r="E567" s="33"/>
      <c r="F567" s="33"/>
      <c r="G567" s="33"/>
      <c r="H567" s="33"/>
      <c r="I567" s="71"/>
      <c r="J567" s="71"/>
      <c r="K567" s="33"/>
      <c r="L567" s="33"/>
    </row>
    <row r="568" spans="1:23">
      <c r="A568" s="33"/>
      <c r="B568" s="33"/>
      <c r="C568" s="33"/>
      <c r="D568" s="33"/>
      <c r="E568" s="33"/>
      <c r="F568" s="33"/>
      <c r="G568" s="33"/>
      <c r="H568" s="33"/>
      <c r="I568" s="71"/>
      <c r="J568" s="71"/>
      <c r="K568" s="33"/>
      <c r="L568" s="33"/>
    </row>
    <row r="569" spans="1:23">
      <c r="A569" s="33"/>
      <c r="B569" s="33"/>
      <c r="C569" s="33"/>
      <c r="D569" s="33"/>
      <c r="E569" s="33"/>
      <c r="F569" s="33"/>
      <c r="G569" s="33"/>
      <c r="H569" s="33"/>
      <c r="I569" s="71"/>
      <c r="J569" s="71"/>
      <c r="K569" s="33"/>
      <c r="L569" s="33"/>
    </row>
    <row r="570" spans="1:23">
      <c r="A570" s="33"/>
      <c r="B570" s="33"/>
      <c r="C570" s="33"/>
      <c r="D570" s="33"/>
      <c r="E570" s="33"/>
      <c r="F570" s="33"/>
      <c r="G570" s="33"/>
      <c r="H570" s="33"/>
      <c r="I570" s="71"/>
      <c r="J570" s="71"/>
      <c r="K570" s="33"/>
      <c r="L570" s="33"/>
    </row>
    <row r="571" spans="1:23">
      <c r="A571" s="33"/>
      <c r="B571" s="33"/>
      <c r="C571" s="33"/>
      <c r="D571" s="33"/>
      <c r="E571" s="33"/>
      <c r="F571" s="33"/>
      <c r="G571" s="33"/>
      <c r="H571" s="33"/>
      <c r="I571" s="71"/>
      <c r="J571" s="71"/>
      <c r="K571" s="33"/>
      <c r="L571" s="33"/>
    </row>
    <row r="572" spans="1:23">
      <c r="A572" s="33"/>
      <c r="B572" s="33"/>
      <c r="C572" s="33"/>
      <c r="D572" s="33"/>
      <c r="E572" s="33"/>
      <c r="F572" s="33"/>
      <c r="G572" s="33"/>
      <c r="H572" s="33"/>
      <c r="I572" s="71"/>
      <c r="J572" s="71"/>
      <c r="K572" s="33"/>
      <c r="L572" s="33"/>
    </row>
    <row r="573" spans="1:23">
      <c r="A573" s="33"/>
      <c r="B573" s="33"/>
      <c r="C573" s="33"/>
      <c r="D573" s="33"/>
      <c r="E573" s="33"/>
      <c r="F573" s="33"/>
      <c r="G573" s="33"/>
      <c r="H573" s="33"/>
      <c r="I573" s="71"/>
      <c r="J573" s="71"/>
      <c r="K573" s="33"/>
      <c r="L573" s="33"/>
    </row>
    <row r="574" spans="1:23">
      <c r="A574" s="33"/>
      <c r="B574" s="33"/>
      <c r="C574" s="33"/>
      <c r="D574" s="33"/>
      <c r="E574" s="33"/>
      <c r="F574" s="33"/>
      <c r="G574" s="33"/>
      <c r="H574" s="33"/>
      <c r="I574" s="71"/>
      <c r="J574" s="71"/>
      <c r="K574" s="33"/>
      <c r="L574" s="33"/>
    </row>
    <row r="575" spans="1:23">
      <c r="A575" s="33"/>
      <c r="B575" s="33"/>
      <c r="C575" s="33"/>
      <c r="D575" s="33"/>
      <c r="E575" s="33"/>
      <c r="F575" s="33"/>
      <c r="G575" s="33"/>
      <c r="H575" s="33"/>
      <c r="I575" s="71"/>
      <c r="J575" s="71"/>
      <c r="K575" s="33"/>
      <c r="L575" s="33"/>
    </row>
    <row r="576" spans="1:23">
      <c r="A576" s="33"/>
      <c r="B576" s="33"/>
      <c r="C576" s="33"/>
      <c r="D576" s="33"/>
      <c r="E576" s="33"/>
      <c r="F576" s="33"/>
      <c r="G576" s="33"/>
      <c r="H576" s="33"/>
      <c r="I576" s="71"/>
      <c r="J576" s="71"/>
      <c r="K576" s="33"/>
      <c r="L576" s="33"/>
    </row>
    <row r="577" spans="1:12">
      <c r="A577" s="33"/>
      <c r="B577" s="33"/>
      <c r="C577" s="33"/>
      <c r="D577" s="33"/>
      <c r="E577" s="33"/>
      <c r="F577" s="33"/>
      <c r="G577" s="33"/>
      <c r="H577" s="33"/>
      <c r="I577" s="71"/>
      <c r="J577" s="71"/>
      <c r="K577" s="33"/>
      <c r="L577" s="33"/>
    </row>
    <row r="578" spans="1:12">
      <c r="A578" s="33"/>
      <c r="B578" s="33"/>
      <c r="C578" s="33"/>
      <c r="D578" s="33"/>
      <c r="E578" s="33"/>
      <c r="F578" s="33"/>
      <c r="G578" s="33"/>
      <c r="H578" s="33"/>
      <c r="I578" s="71"/>
      <c r="J578" s="71"/>
      <c r="K578" s="33"/>
      <c r="L578" s="33"/>
    </row>
    <row r="579" spans="1:12">
      <c r="A579" s="33"/>
      <c r="B579" s="33"/>
      <c r="C579" s="33"/>
      <c r="D579" s="33"/>
      <c r="E579" s="33"/>
      <c r="F579" s="33"/>
      <c r="G579" s="33"/>
      <c r="H579" s="33"/>
      <c r="I579" s="71"/>
      <c r="J579" s="71"/>
      <c r="K579" s="33"/>
      <c r="L579" s="33"/>
    </row>
    <row r="580" spans="1:12">
      <c r="A580" s="33"/>
      <c r="B580" s="33"/>
      <c r="C580" s="33"/>
      <c r="D580" s="33"/>
      <c r="E580" s="33"/>
      <c r="F580" s="33"/>
      <c r="G580" s="33"/>
      <c r="H580" s="33"/>
      <c r="I580" s="71"/>
      <c r="J580" s="71"/>
      <c r="K580" s="33"/>
      <c r="L580" s="33"/>
    </row>
  </sheetData>
  <mergeCells count="1">
    <mergeCell ref="O5:P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L20"/>
  <sheetViews>
    <sheetView workbookViewId="0">
      <selection activeCell="V17" sqref="V17"/>
    </sheetView>
  </sheetViews>
  <sheetFormatPr baseColWidth="10" defaultRowHeight="15"/>
  <sheetData>
    <row r="20" spans="12:12" ht="15.6">
      <c r="L20" s="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70"/>
  <sheetViews>
    <sheetView zoomScale="94" zoomScaleNormal="94" workbookViewId="0">
      <pane xSplit="4" ySplit="8" topLeftCell="E9" activePane="bottomRight" state="frozen"/>
      <selection pane="topRight" activeCell="E1" sqref="E1"/>
      <selection pane="bottomLeft" activeCell="A11" sqref="A11"/>
      <selection pane="bottomRight" activeCell="A9" sqref="A9"/>
    </sheetView>
  </sheetViews>
  <sheetFormatPr baseColWidth="10" defaultRowHeight="15"/>
  <cols>
    <col min="1" max="1" width="2" customWidth="1"/>
    <col min="2" max="2" width="5.08984375" customWidth="1"/>
    <col min="3" max="3" width="4.1796875" style="31" customWidth="1"/>
    <col min="4" max="4" width="11.6328125" customWidth="1"/>
    <col min="5" max="5" width="6.6328125" customWidth="1"/>
    <col min="6" max="6" width="6.1796875" customWidth="1"/>
    <col min="7" max="7" width="5.36328125" style="66" customWidth="1"/>
    <col min="8" max="8" width="5.08984375" style="66" customWidth="1"/>
    <col min="9" max="10" width="5.54296875" style="66" customWidth="1"/>
    <col min="11" max="11" width="7" customWidth="1"/>
    <col min="12" max="12" width="6.81640625" customWidth="1"/>
    <col min="13" max="13" width="5.08984375" style="66" customWidth="1"/>
    <col min="14" max="14" width="7.6328125" customWidth="1"/>
    <col min="15" max="15" width="5.08984375" style="66" customWidth="1"/>
    <col min="16" max="16" width="5.54296875" style="10" customWidth="1"/>
    <col min="17" max="17" width="7.453125" style="10" customWidth="1"/>
    <col min="18" max="18" width="6" style="10" customWidth="1"/>
    <col min="19" max="19" width="4.453125" style="10" customWidth="1"/>
    <col min="20" max="20" width="1.36328125" style="10" customWidth="1"/>
    <col min="21" max="21" width="7.1796875" style="66" customWidth="1"/>
    <col min="22" max="22" width="7.90625" style="66" customWidth="1"/>
    <col min="23" max="23" width="6.36328125" style="10" customWidth="1"/>
    <col min="24" max="24" width="4.81640625" customWidth="1"/>
    <col min="25" max="25" width="6.36328125" customWidth="1"/>
    <col min="26" max="26" width="1.1796875" customWidth="1"/>
    <col min="27" max="27" width="6" style="66" customWidth="1"/>
    <col min="28" max="28" width="6.36328125" style="10" customWidth="1"/>
    <col min="29" max="29" width="8.81640625" style="66" customWidth="1"/>
    <col min="30" max="30" width="8.08984375" style="66" customWidth="1"/>
    <col min="31" max="31" width="8.6328125" customWidth="1"/>
    <col min="32" max="32" width="7.54296875" customWidth="1"/>
    <col min="37" max="37" width="11.54296875" style="10"/>
    <col min="41" max="41" width="14" customWidth="1"/>
    <col min="42" max="42" width="12.54296875" customWidth="1"/>
    <col min="43" max="43" width="10.90625" customWidth="1"/>
  </cols>
  <sheetData>
    <row r="1" spans="1:50">
      <c r="A1" s="42"/>
      <c r="B1" s="42"/>
      <c r="C1" s="394"/>
      <c r="D1" s="42"/>
      <c r="E1" s="42"/>
      <c r="F1" s="42"/>
      <c r="G1" s="63"/>
      <c r="H1" s="63"/>
      <c r="I1" s="63"/>
      <c r="J1" s="63"/>
      <c r="K1" s="42"/>
      <c r="L1" s="42"/>
      <c r="M1" s="63"/>
      <c r="N1" s="42"/>
      <c r="O1" s="63"/>
      <c r="P1" s="72"/>
      <c r="Q1" s="72"/>
      <c r="R1" s="72"/>
      <c r="S1" s="72"/>
      <c r="T1" s="72"/>
      <c r="U1" s="63"/>
      <c r="V1" s="63"/>
      <c r="W1" s="72"/>
      <c r="X1" s="42"/>
      <c r="Y1" s="42"/>
      <c r="Z1" s="42"/>
      <c r="AA1" s="42"/>
      <c r="AB1" s="72"/>
      <c r="AC1" s="42"/>
      <c r="AD1" s="4"/>
      <c r="AE1" s="4"/>
      <c r="AF1" s="4"/>
      <c r="AG1" s="4"/>
      <c r="AH1" s="4"/>
      <c r="AK1"/>
    </row>
    <row r="2" spans="1:50" s="199" customFormat="1" ht="31.8">
      <c r="A2" s="198"/>
      <c r="B2" s="198"/>
      <c r="C2" s="151" t="s">
        <v>437</v>
      </c>
      <c r="D2" s="198"/>
      <c r="E2" s="198"/>
      <c r="F2" s="198"/>
      <c r="G2" s="201"/>
      <c r="H2" s="201"/>
      <c r="I2" s="201"/>
      <c r="J2" s="201"/>
      <c r="K2" s="198"/>
      <c r="L2" s="198"/>
      <c r="M2" s="201"/>
      <c r="N2" s="198"/>
      <c r="O2" s="201"/>
      <c r="P2" s="202"/>
      <c r="Q2" s="184" t="str">
        <f>+År!B2</f>
        <v>KASTRAT</v>
      </c>
      <c r="R2" s="202"/>
      <c r="S2" s="202"/>
      <c r="T2" s="202"/>
      <c r="U2" s="201"/>
      <c r="V2" s="201"/>
      <c r="W2" s="202"/>
      <c r="X2" s="198"/>
      <c r="Y2" s="198"/>
      <c r="Z2" s="198"/>
      <c r="AA2" s="198"/>
      <c r="AB2" s="202"/>
      <c r="AC2" s="198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0">
      <c r="A3" s="42"/>
      <c r="B3" s="42"/>
      <c r="C3" s="395"/>
      <c r="D3" s="42"/>
      <c r="E3" s="42"/>
      <c r="F3" s="42"/>
      <c r="G3" s="63"/>
      <c r="H3" s="63"/>
      <c r="I3" s="63"/>
      <c r="J3" s="63"/>
      <c r="K3" s="42"/>
      <c r="L3" s="42"/>
      <c r="M3" s="63"/>
      <c r="N3" s="42"/>
      <c r="O3" s="63"/>
      <c r="P3" s="72"/>
      <c r="Q3" s="72"/>
      <c r="R3" s="72"/>
      <c r="S3" s="72"/>
      <c r="T3" s="72"/>
      <c r="U3" s="63"/>
      <c r="V3" s="63"/>
      <c r="W3" s="72"/>
      <c r="X3" s="42"/>
      <c r="Y3" s="42"/>
      <c r="Z3" s="42"/>
      <c r="AA3" s="42"/>
      <c r="AB3" s="72"/>
      <c r="AC3" s="42"/>
      <c r="AD3" s="4"/>
      <c r="AE3" s="4"/>
      <c r="AG3" s="4"/>
      <c r="AH3" s="4"/>
      <c r="AK3"/>
    </row>
    <row r="4" spans="1:50" s="181" customFormat="1" ht="19.8">
      <c r="A4" s="179"/>
      <c r="B4" s="179"/>
      <c r="C4" s="396"/>
      <c r="D4" s="179"/>
      <c r="E4" s="179"/>
      <c r="F4" s="153" t="s">
        <v>7</v>
      </c>
      <c r="G4" s="175"/>
      <c r="H4" s="200">
        <f>+År!O2</f>
        <v>52</v>
      </c>
      <c r="I4" s="179"/>
      <c r="J4" s="179"/>
      <c r="K4" s="185"/>
      <c r="L4" s="153" t="s">
        <v>423</v>
      </c>
      <c r="M4" s="63"/>
      <c r="N4" s="179"/>
      <c r="O4" s="63"/>
      <c r="P4" s="505">
        <f>SUM(F9:F29)</f>
        <v>1621</v>
      </c>
      <c r="Q4" s="507"/>
      <c r="R4" s="177"/>
      <c r="S4" s="185"/>
      <c r="T4" s="185"/>
      <c r="U4" s="63"/>
      <c r="V4" s="63"/>
      <c r="W4" s="185"/>
      <c r="X4" s="179"/>
      <c r="Y4" s="179"/>
      <c r="Z4" s="179"/>
      <c r="AA4" s="179"/>
      <c r="AB4" s="185"/>
      <c r="AC4" s="179"/>
      <c r="AD4" s="4"/>
      <c r="AE4" s="4"/>
      <c r="AF4"/>
      <c r="AG4" s="4"/>
      <c r="AH4" s="4"/>
      <c r="AI4" s="4"/>
      <c r="AJ4"/>
      <c r="AK4"/>
      <c r="AL4"/>
      <c r="AM4"/>
      <c r="AN4"/>
      <c r="AO4"/>
      <c r="AP4"/>
      <c r="AQ4"/>
      <c r="AR4"/>
      <c r="AS4"/>
      <c r="AT4"/>
      <c r="AU4"/>
      <c r="AV4" s="176"/>
      <c r="AW4" s="178"/>
      <c r="AX4" s="178"/>
    </row>
    <row r="5" spans="1:50" s="181" customFormat="1" ht="19.8">
      <c r="A5" s="179"/>
      <c r="B5" s="179"/>
      <c r="C5" s="396"/>
      <c r="D5" s="179"/>
      <c r="E5" s="179"/>
      <c r="F5" s="153"/>
      <c r="G5" s="175"/>
      <c r="H5" s="175"/>
      <c r="I5" s="175"/>
      <c r="J5" s="175"/>
      <c r="K5" s="153"/>
      <c r="L5" s="153"/>
      <c r="M5" s="175"/>
      <c r="N5" s="153"/>
      <c r="O5" s="175"/>
      <c r="P5" s="177"/>
      <c r="Q5" s="177"/>
      <c r="R5" s="185"/>
      <c r="S5" s="185"/>
      <c r="T5" s="185"/>
      <c r="U5" s="175"/>
      <c r="V5" s="175"/>
      <c r="W5" s="185"/>
      <c r="X5" s="179"/>
      <c r="Y5" s="179"/>
      <c r="Z5" s="179"/>
      <c r="AA5" s="179"/>
      <c r="AB5" s="73" t="s">
        <v>4</v>
      </c>
      <c r="AC5" s="179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 s="176"/>
      <c r="AV5" s="178"/>
      <c r="AW5" s="178"/>
    </row>
    <row r="6" spans="1:50" ht="15.6">
      <c r="A6" s="42"/>
      <c r="B6" s="42"/>
      <c r="C6" s="394"/>
      <c r="D6" s="42"/>
      <c r="E6" s="48" t="s">
        <v>4</v>
      </c>
      <c r="F6" s="72"/>
      <c r="G6" s="63"/>
      <c r="H6" s="63"/>
      <c r="I6" s="63"/>
      <c r="J6" s="63"/>
      <c r="K6" s="63"/>
      <c r="L6" s="42"/>
      <c r="M6" s="63"/>
      <c r="N6" s="48" t="s">
        <v>24</v>
      </c>
      <c r="O6" s="63"/>
      <c r="P6" s="172" t="s">
        <v>404</v>
      </c>
      <c r="Q6" s="73" t="s">
        <v>527</v>
      </c>
      <c r="R6" s="73" t="s">
        <v>404</v>
      </c>
      <c r="S6" s="172" t="s">
        <v>404</v>
      </c>
      <c r="T6" s="172"/>
      <c r="U6" s="63"/>
      <c r="V6" s="63"/>
      <c r="W6" s="73" t="s">
        <v>424</v>
      </c>
      <c r="X6" s="42"/>
      <c r="Y6" s="42"/>
      <c r="Z6" s="42"/>
      <c r="AA6" s="73" t="s">
        <v>486</v>
      </c>
      <c r="AB6" s="73" t="s">
        <v>10</v>
      </c>
      <c r="AC6" s="42"/>
      <c r="AD6" s="4"/>
      <c r="AE6" s="4"/>
      <c r="AG6" s="4"/>
      <c r="AH6" s="4"/>
      <c r="AK6"/>
    </row>
    <row r="7" spans="1:50" ht="15.6">
      <c r="A7" s="42"/>
      <c r="B7" s="42"/>
      <c r="C7" s="48" t="s">
        <v>421</v>
      </c>
      <c r="D7" s="42"/>
      <c r="E7" s="48" t="s">
        <v>477</v>
      </c>
      <c r="F7" s="73" t="s">
        <v>4</v>
      </c>
      <c r="G7" s="64" t="s">
        <v>4</v>
      </c>
      <c r="H7" s="64"/>
      <c r="I7" s="64" t="s">
        <v>1</v>
      </c>
      <c r="J7" s="64"/>
      <c r="K7" s="64" t="s">
        <v>24</v>
      </c>
      <c r="L7" s="48" t="s">
        <v>24</v>
      </c>
      <c r="M7" s="64"/>
      <c r="N7" s="48" t="s">
        <v>483</v>
      </c>
      <c r="O7" s="64"/>
      <c r="P7" s="73" t="s">
        <v>569</v>
      </c>
      <c r="Q7" s="73" t="s">
        <v>548</v>
      </c>
      <c r="R7" s="73" t="s">
        <v>491</v>
      </c>
      <c r="S7" s="73" t="s">
        <v>556</v>
      </c>
      <c r="T7" s="73"/>
      <c r="U7" s="427" t="s">
        <v>24</v>
      </c>
      <c r="V7" s="427" t="s">
        <v>24</v>
      </c>
      <c r="W7" s="73" t="s">
        <v>417</v>
      </c>
      <c r="X7" s="48" t="s">
        <v>535</v>
      </c>
      <c r="Y7" s="48" t="s">
        <v>415</v>
      </c>
      <c r="Z7" s="48"/>
      <c r="AA7" s="73" t="s">
        <v>487</v>
      </c>
      <c r="AB7" s="73" t="s">
        <v>71</v>
      </c>
      <c r="AC7" s="42"/>
      <c r="AD7" s="4"/>
      <c r="AE7" s="55"/>
      <c r="AG7" s="1"/>
      <c r="AH7" s="5"/>
      <c r="AK7"/>
    </row>
    <row r="8" spans="1:50" ht="15.6">
      <c r="A8" s="42"/>
      <c r="B8" s="48" t="s">
        <v>90</v>
      </c>
      <c r="C8" s="48" t="s">
        <v>416</v>
      </c>
      <c r="D8" s="45"/>
      <c r="E8" s="49" t="s">
        <v>478</v>
      </c>
      <c r="F8" s="74" t="s">
        <v>10</v>
      </c>
      <c r="G8" s="86" t="s">
        <v>404</v>
      </c>
      <c r="H8" s="194" t="s">
        <v>529</v>
      </c>
      <c r="I8" s="86" t="s">
        <v>404</v>
      </c>
      <c r="J8" s="86"/>
      <c r="K8" s="86" t="s">
        <v>45</v>
      </c>
      <c r="L8" s="49" t="s">
        <v>0</v>
      </c>
      <c r="M8" s="194" t="s">
        <v>529</v>
      </c>
      <c r="N8" s="49" t="s">
        <v>416</v>
      </c>
      <c r="O8" s="194" t="s">
        <v>529</v>
      </c>
      <c r="P8" s="74" t="s">
        <v>546</v>
      </c>
      <c r="Q8" s="74" t="s">
        <v>485</v>
      </c>
      <c r="R8" s="74" t="s">
        <v>472</v>
      </c>
      <c r="S8" s="74" t="s">
        <v>525</v>
      </c>
      <c r="T8" s="74"/>
      <c r="U8" s="427" t="s">
        <v>725</v>
      </c>
      <c r="V8" s="427" t="s">
        <v>726</v>
      </c>
      <c r="W8" s="74" t="s">
        <v>45</v>
      </c>
      <c r="X8" s="49" t="s">
        <v>536</v>
      </c>
      <c r="Y8" s="49" t="s">
        <v>416</v>
      </c>
      <c r="Z8" s="49"/>
      <c r="AA8" s="74" t="s">
        <v>488</v>
      </c>
      <c r="AB8" s="74" t="s">
        <v>551</v>
      </c>
      <c r="AC8" s="42"/>
      <c r="AD8" s="4"/>
      <c r="AE8" s="55"/>
      <c r="AG8" s="1"/>
      <c r="AH8" s="5"/>
      <c r="AK8"/>
    </row>
    <row r="9" spans="1:50" ht="15.6">
      <c r="A9" s="42"/>
      <c r="B9" s="314">
        <f>+'Ark1'!C497</f>
        <v>2024</v>
      </c>
      <c r="C9" s="314">
        <f>+'Ark1'!N497</f>
        <v>75</v>
      </c>
      <c r="D9" s="314" t="s">
        <v>731</v>
      </c>
      <c r="E9" s="50">
        <f>+'Ark1'!Q497</f>
        <v>1</v>
      </c>
      <c r="F9" s="114">
        <f>+'Ark1'!R497</f>
        <v>7</v>
      </c>
      <c r="G9" s="68">
        <f>+'Ark1'!AE497</f>
        <v>0.43156596794081392</v>
      </c>
      <c r="H9" s="68">
        <f>+G9-G31</f>
        <v>0.43156596794081392</v>
      </c>
      <c r="I9" s="68">
        <f>+'Ark1'!AF497</f>
        <v>0.11884345946489576</v>
      </c>
      <c r="J9" s="86"/>
      <c r="K9" s="307">
        <f>+'Ark1'!U497</f>
        <v>68.2</v>
      </c>
      <c r="L9" s="357">
        <f>+'Ark1'!S497</f>
        <v>3</v>
      </c>
      <c r="M9" s="56">
        <f>+L9-L31</f>
        <v>3</v>
      </c>
      <c r="N9" s="62">
        <f>+'Ark1'!T497</f>
        <v>4.8571428571428559</v>
      </c>
      <c r="O9" s="56">
        <f>+N9-N31</f>
        <v>4.8571428571428559</v>
      </c>
      <c r="P9" s="75">
        <f>+'Ark1'!W497</f>
        <v>0</v>
      </c>
      <c r="Q9" s="75">
        <f>+'Ark1'!AG497</f>
        <v>527.57142857142844</v>
      </c>
      <c r="R9" s="75">
        <f>+'Ark1'!AH497</f>
        <v>0</v>
      </c>
      <c r="S9" s="75">
        <f>+'Ark1'!AI497</f>
        <v>100</v>
      </c>
      <c r="T9" s="74"/>
      <c r="U9" s="377">
        <f>+IF(F9=0,"",'Ark1'!AR497)</f>
        <v>147</v>
      </c>
      <c r="V9" s="113">
        <f>+IF(F9=0,"",'Ark1'!AS497)</f>
        <v>21.410803381421097</v>
      </c>
      <c r="W9" s="75">
        <f>+'Ark1'!Y497</f>
        <v>7.3756355658342301</v>
      </c>
      <c r="X9" s="52">
        <f>+'Ark1'!Z497</f>
        <v>0.53452248382484879</v>
      </c>
      <c r="Y9" s="52">
        <f>+'Ark1'!AA497</f>
        <v>0.34992710611188921</v>
      </c>
      <c r="Z9" s="49"/>
      <c r="AA9" s="307">
        <f t="shared" ref="AA9:AA29" si="0">1000*K9/Q9</f>
        <v>129.27159490928787</v>
      </c>
      <c r="AB9" s="75">
        <f t="shared" ref="AB9:AB14" si="1">+F9/E9</f>
        <v>7</v>
      </c>
      <c r="AC9" s="42"/>
      <c r="AD9" s="4"/>
      <c r="AE9" s="55"/>
      <c r="AG9" s="1"/>
      <c r="AH9" s="5"/>
      <c r="AK9"/>
    </row>
    <row r="10" spans="1:50" ht="15.6">
      <c r="A10" s="42"/>
      <c r="B10" s="314">
        <f>+'Ark1'!C498</f>
        <v>2024</v>
      </c>
      <c r="C10" s="314">
        <f>+'Ark1'!N498</f>
        <v>100</v>
      </c>
      <c r="D10" s="314" t="s">
        <v>732</v>
      </c>
      <c r="E10" s="50">
        <f>+'Ark1'!Q498</f>
        <v>9</v>
      </c>
      <c r="F10" s="114">
        <f>+'Ark1'!R498</f>
        <v>11</v>
      </c>
      <c r="G10" s="68">
        <f>+'Ark1'!AE498</f>
        <v>0.67817509247842178</v>
      </c>
      <c r="H10" s="68">
        <f t="shared" ref="H10:H29" si="2">+G10-G32</f>
        <v>0.15339375137055022</v>
      </c>
      <c r="I10" s="68">
        <f>+'Ark1'!AF498</f>
        <v>0.24664872148684264</v>
      </c>
      <c r="J10" s="86"/>
      <c r="K10" s="307">
        <f>+'Ark1'!U498</f>
        <v>90.072727272727263</v>
      </c>
      <c r="L10" s="357">
        <f>+'Ark1'!S498</f>
        <v>3.3636363636363642</v>
      </c>
      <c r="M10" s="56">
        <f t="shared" ref="M10:M29" si="3">+L10-L32</f>
        <v>-0.52525252525252464</v>
      </c>
      <c r="N10" s="62">
        <f>+'Ark1'!T498</f>
        <v>4.0909090909090908</v>
      </c>
      <c r="O10" s="56">
        <f t="shared" ref="O10:O29" si="4">+N10-N32</f>
        <v>-0.24242424242424132</v>
      </c>
      <c r="P10" s="75">
        <f>+'Ark1'!W498</f>
        <v>0</v>
      </c>
      <c r="Q10" s="75">
        <f>+'Ark1'!AG498</f>
        <v>458.63636363636363</v>
      </c>
      <c r="R10" s="75">
        <f>+'Ark1'!AH498</f>
        <v>0</v>
      </c>
      <c r="S10" s="75">
        <f>+'Ark1'!AI498</f>
        <v>63.636363636363633</v>
      </c>
      <c r="T10" s="74"/>
      <c r="U10" s="377">
        <f>+IF(F10=0,"",'Ark1'!AR498)</f>
        <v>159.27272727272731</v>
      </c>
      <c r="V10" s="113">
        <f>+IF(F10=0,"",'Ark1'!AS498)</f>
        <v>22.580862831888847</v>
      </c>
      <c r="W10" s="75">
        <f>+'Ark1'!Y498</f>
        <v>7.2418092803452145</v>
      </c>
      <c r="X10" s="52">
        <f>+'Ark1'!Z498</f>
        <v>0.97912087402445469</v>
      </c>
      <c r="Y10" s="52">
        <f>+'Ark1'!AA498</f>
        <v>1.2398346997259864</v>
      </c>
      <c r="Z10" s="49"/>
      <c r="AA10" s="307">
        <f t="shared" si="0"/>
        <v>196.39246778989096</v>
      </c>
      <c r="AB10" s="75">
        <f t="shared" si="1"/>
        <v>1.2222222222222223</v>
      </c>
      <c r="AC10" s="42"/>
      <c r="AD10" s="4"/>
      <c r="AE10" s="55"/>
      <c r="AG10" s="1"/>
      <c r="AH10" s="5"/>
      <c r="AK10"/>
    </row>
    <row r="11" spans="1:50" ht="15.6">
      <c r="A11" s="42"/>
      <c r="B11" s="314">
        <f>+'Ark1'!C499</f>
        <v>2024</v>
      </c>
      <c r="C11" s="314">
        <f>+'Ark1'!N499</f>
        <v>125</v>
      </c>
      <c r="D11" s="314" t="s">
        <v>740</v>
      </c>
      <c r="E11" s="50">
        <f>+'Ark1'!Q499</f>
        <v>21</v>
      </c>
      <c r="F11" s="114">
        <f>+'Ark1'!R499</f>
        <v>34</v>
      </c>
      <c r="G11" s="68">
        <f>+'Ark1'!AE499</f>
        <v>2.0961775585696674</v>
      </c>
      <c r="H11" s="68">
        <f t="shared" si="2"/>
        <v>-0.23618395746531684</v>
      </c>
      <c r="I11" s="68">
        <f>+'Ark1'!AF499</f>
        <v>0.97489475483122101</v>
      </c>
      <c r="J11" s="86"/>
      <c r="K11" s="307">
        <f>+'Ark1'!U499</f>
        <v>115.18235294117648</v>
      </c>
      <c r="L11" s="357">
        <f>+'Ark1'!S499</f>
        <v>3.4705882352941178</v>
      </c>
      <c r="M11" s="56">
        <f t="shared" si="3"/>
        <v>-0.52941176470588225</v>
      </c>
      <c r="N11" s="62">
        <f>+'Ark1'!T499</f>
        <v>5.4117647058823524</v>
      </c>
      <c r="O11" s="56">
        <f t="shared" si="4"/>
        <v>-0.23823529411764799</v>
      </c>
      <c r="P11" s="75">
        <f>+'Ark1'!W499</f>
        <v>23.52941176470588</v>
      </c>
      <c r="Q11" s="75">
        <f>+'Ark1'!AG499</f>
        <v>534.61764705882354</v>
      </c>
      <c r="R11" s="75">
        <f>+'Ark1'!AH499</f>
        <v>0</v>
      </c>
      <c r="S11" s="75">
        <f>+'Ark1'!AI499</f>
        <v>61.764705882352942</v>
      </c>
      <c r="T11" s="74"/>
      <c r="U11" s="377">
        <f>+IF(F11=0,"",'Ark1'!AR499)</f>
        <v>167.97058823529412</v>
      </c>
      <c r="V11" s="113">
        <f>+IF(F11=0,"",'Ark1'!AS499)</f>
        <v>24.559416652262342</v>
      </c>
      <c r="W11" s="75">
        <f>+'Ark1'!Y499</f>
        <v>7.402601712285219</v>
      </c>
      <c r="X11" s="52">
        <f>+'Ark1'!Z499</f>
        <v>1.0637141952955951</v>
      </c>
      <c r="Y11" s="52">
        <f>+'Ark1'!AA499</f>
        <v>1.6291038146030838</v>
      </c>
      <c r="Z11" s="49"/>
      <c r="AA11" s="307">
        <f t="shared" si="0"/>
        <v>215.4480937448424</v>
      </c>
      <c r="AB11" s="75">
        <f t="shared" si="1"/>
        <v>1.6190476190476191</v>
      </c>
      <c r="AC11" s="42"/>
      <c r="AD11" s="4"/>
      <c r="AE11" s="55"/>
      <c r="AG11" s="1"/>
      <c r="AH11" s="5"/>
      <c r="AJ11" s="2"/>
      <c r="AK11" s="2"/>
      <c r="AL11" s="2"/>
    </row>
    <row r="12" spans="1:50" ht="15.6">
      <c r="A12" s="42"/>
      <c r="B12" s="314">
        <f>+'Ark1'!C500</f>
        <v>2024</v>
      </c>
      <c r="C12" s="314">
        <f>+'Ark1'!N500</f>
        <v>150</v>
      </c>
      <c r="D12" s="314" t="s">
        <v>733</v>
      </c>
      <c r="E12" s="50">
        <f>+'Ark1'!Q500</f>
        <v>45</v>
      </c>
      <c r="F12" s="114">
        <f>+'Ark1'!R500</f>
        <v>105</v>
      </c>
      <c r="G12" s="68">
        <f>+'Ark1'!AE500</f>
        <v>6.4734895191122073</v>
      </c>
      <c r="H12" s="68">
        <f t="shared" si="2"/>
        <v>1.7504574491413631</v>
      </c>
      <c r="I12" s="68">
        <f>+'Ark1'!AF500</f>
        <v>3.6085195873886526</v>
      </c>
      <c r="J12" s="86"/>
      <c r="K12" s="307">
        <f>+'Ark1'!U500</f>
        <v>138.05333333333331</v>
      </c>
      <c r="L12" s="357">
        <f>+'Ark1'!S500</f>
        <v>3.5523809523809522</v>
      </c>
      <c r="M12" s="56">
        <f t="shared" si="3"/>
        <v>-0.15132275132275197</v>
      </c>
      <c r="N12" s="62">
        <f>+'Ark1'!T500</f>
        <v>5.7809523809523826</v>
      </c>
      <c r="O12" s="56">
        <f t="shared" si="4"/>
        <v>0.12663139329806228</v>
      </c>
      <c r="P12" s="75">
        <f>+'Ark1'!W500</f>
        <v>27.61904761904762</v>
      </c>
      <c r="Q12" s="75">
        <f>+'Ark1'!AG500</f>
        <v>577.88571428571413</v>
      </c>
      <c r="R12" s="75">
        <f>+'Ark1'!AH500</f>
        <v>0</v>
      </c>
      <c r="S12" s="75">
        <f>+'Ark1'!AI500</f>
        <v>49.523809523809511</v>
      </c>
      <c r="T12" s="74"/>
      <c r="U12" s="377">
        <f>+IF(F12=0,"",'Ark1'!AR500)</f>
        <v>175.85714285714289</v>
      </c>
      <c r="V12" s="113">
        <f>+IF(F12=0,"",'Ark1'!AS500)</f>
        <v>25.599536905611959</v>
      </c>
      <c r="W12" s="75">
        <f>+'Ark1'!Y500</f>
        <v>7.3724721791097183</v>
      </c>
      <c r="X12" s="52">
        <f>+'Ark1'!Z500</f>
        <v>0.94597847937821122</v>
      </c>
      <c r="Y12" s="52">
        <f>+'Ark1'!AA500</f>
        <v>1.5915308735748579</v>
      </c>
      <c r="Z12" s="49"/>
      <c r="AA12" s="307">
        <f t="shared" si="0"/>
        <v>238.89383302020505</v>
      </c>
      <c r="AB12" s="75">
        <f t="shared" si="1"/>
        <v>2.3333333333333335</v>
      </c>
      <c r="AC12" s="42"/>
      <c r="AD12" s="4"/>
      <c r="AE12" s="55"/>
      <c r="AG12" s="12"/>
      <c r="AH12" s="5"/>
      <c r="AJ12" s="2"/>
      <c r="AK12" s="2"/>
      <c r="AL12" s="4"/>
      <c r="AM12" s="4"/>
      <c r="AN12" s="4"/>
    </row>
    <row r="13" spans="1:50" ht="15.6">
      <c r="A13" s="42"/>
      <c r="B13" s="314">
        <f>+'Ark1'!C501</f>
        <v>2024</v>
      </c>
      <c r="C13" s="314">
        <f>+'Ark1'!N501</f>
        <v>175</v>
      </c>
      <c r="D13" s="314" t="s">
        <v>734</v>
      </c>
      <c r="E13" s="50">
        <f>+'Ark1'!Q501</f>
        <v>60</v>
      </c>
      <c r="F13" s="114">
        <f>+'Ark1'!R501</f>
        <v>119</v>
      </c>
      <c r="G13" s="68">
        <f>+'Ark1'!AE501</f>
        <v>7.3366214549938356</v>
      </c>
      <c r="H13" s="68">
        <f t="shared" si="2"/>
        <v>0.57277305849237781</v>
      </c>
      <c r="I13" s="68">
        <f>+'Ark1'!AF501</f>
        <v>4.8366848400405358</v>
      </c>
      <c r="J13" s="86"/>
      <c r="K13" s="307">
        <f>+'Ark1'!U501</f>
        <v>163.27058823529413</v>
      </c>
      <c r="L13" s="357">
        <f>+'Ark1'!S501</f>
        <v>3.865546218487395</v>
      </c>
      <c r="M13" s="56">
        <f t="shared" si="3"/>
        <v>0.24485656331497996</v>
      </c>
      <c r="N13" s="62">
        <f>+'Ark1'!T501</f>
        <v>5.9915966386554622</v>
      </c>
      <c r="O13" s="56">
        <f t="shared" si="4"/>
        <v>0.14676905244856275</v>
      </c>
      <c r="P13" s="75">
        <f>+'Ark1'!W501</f>
        <v>35.294117647058826</v>
      </c>
      <c r="Q13" s="75">
        <f>+'Ark1'!AG501</f>
        <v>578.92436974789916</v>
      </c>
      <c r="R13" s="75">
        <f>+'Ark1'!AH501</f>
        <v>0</v>
      </c>
      <c r="S13" s="75">
        <f>+'Ark1'!AI501</f>
        <v>48.739495798319318</v>
      </c>
      <c r="T13" s="74"/>
      <c r="U13" s="377">
        <f>+IF(F13=0,"",'Ark1'!AR501)</f>
        <v>182.43697478991601</v>
      </c>
      <c r="V13" s="113">
        <f>+IF(F13=0,"",'Ark1'!AS501)</f>
        <v>27.081470693930779</v>
      </c>
      <c r="W13" s="75">
        <f>+'Ark1'!Y501</f>
        <v>7.0031127885832554</v>
      </c>
      <c r="X13" s="52">
        <f>+'Ark1'!Z501</f>
        <v>0.92513337442170684</v>
      </c>
      <c r="Y13" s="52">
        <f>+'Ark1'!AA501</f>
        <v>1.8126344554907912</v>
      </c>
      <c r="Z13" s="49"/>
      <c r="AA13" s="307">
        <f t="shared" si="0"/>
        <v>282.02403762410734</v>
      </c>
      <c r="AB13" s="75">
        <f t="shared" si="1"/>
        <v>1.9833333333333334</v>
      </c>
      <c r="AC13" s="42"/>
      <c r="AD13" s="4"/>
      <c r="AE13" s="55"/>
      <c r="AG13" s="1"/>
      <c r="AH13" s="5"/>
      <c r="AK13"/>
    </row>
    <row r="14" spans="1:50" ht="15.6">
      <c r="A14" s="42"/>
      <c r="B14" s="314">
        <f>+'Ark1'!C502</f>
        <v>2024</v>
      </c>
      <c r="C14" s="314">
        <f>+'Ark1'!N502</f>
        <v>200</v>
      </c>
      <c r="D14" s="314" t="s">
        <v>735</v>
      </c>
      <c r="E14" s="50">
        <f>+'Ark1'!Q502</f>
        <v>66</v>
      </c>
      <c r="F14" s="114">
        <f>+'Ark1'!R502</f>
        <v>129</v>
      </c>
      <c r="G14" s="68">
        <f>+'Ark1'!AE502</f>
        <v>7.9531442663378531</v>
      </c>
      <c r="H14" s="68">
        <f t="shared" si="2"/>
        <v>0.60620549082764796</v>
      </c>
      <c r="I14" s="68">
        <f>+'Ark1'!AF502</f>
        <v>6.0542203991039205</v>
      </c>
      <c r="J14" s="86"/>
      <c r="K14" s="307">
        <f>+'Ark1'!U502</f>
        <v>188.52790697674425</v>
      </c>
      <c r="L14" s="357">
        <f>+'Ark1'!S502</f>
        <v>3.7441860465116257</v>
      </c>
      <c r="M14" s="56">
        <f t="shared" si="3"/>
        <v>1.4027316352895447E-2</v>
      </c>
      <c r="N14" s="62">
        <f>+'Ark1'!T502</f>
        <v>6.3178294573643416</v>
      </c>
      <c r="O14" s="56">
        <f t="shared" si="4"/>
        <v>0.11941675895164128</v>
      </c>
      <c r="P14" s="75">
        <f>+'Ark1'!W502</f>
        <v>46.511627906976734</v>
      </c>
      <c r="Q14" s="75">
        <f>+'Ark1'!AG502</f>
        <v>599.29457364341079</v>
      </c>
      <c r="R14" s="75">
        <f>+'Ark1'!AH502</f>
        <v>0</v>
      </c>
      <c r="S14" s="75">
        <f>+'Ark1'!AI502</f>
        <v>31.007751937984501</v>
      </c>
      <c r="T14" s="74"/>
      <c r="U14" s="377">
        <f>+IF(F14=0,"",'Ark1'!AR502)</f>
        <v>190.18604651162795</v>
      </c>
      <c r="V14" s="113">
        <f>+IF(F14=0,"",'Ark1'!AS502)</f>
        <v>27.571399681020623</v>
      </c>
      <c r="W14" s="75">
        <f>+'Ark1'!Y502</f>
        <v>7.1372369606997683</v>
      </c>
      <c r="X14" s="52">
        <f>+'Ark1'!Z502</f>
        <v>0.96672603213146691</v>
      </c>
      <c r="Y14" s="52">
        <f>+'Ark1'!AA502</f>
        <v>1.6797217198650876</v>
      </c>
      <c r="Z14" s="49"/>
      <c r="AA14" s="307">
        <f t="shared" si="0"/>
        <v>314.5830369038535</v>
      </c>
      <c r="AB14" s="75">
        <f t="shared" si="1"/>
        <v>1.9545454545454546</v>
      </c>
      <c r="AC14" s="42"/>
      <c r="AD14" s="4"/>
      <c r="AE14" s="55"/>
      <c r="AG14" s="1"/>
      <c r="AH14" s="5"/>
      <c r="AK14"/>
    </row>
    <row r="15" spans="1:50" ht="15.6">
      <c r="A15" s="42"/>
      <c r="B15" s="314">
        <f>+'Ark1'!C503</f>
        <v>2024</v>
      </c>
      <c r="C15" s="314">
        <f>+'Ark1'!N503</f>
        <v>225</v>
      </c>
      <c r="D15" s="314" t="s">
        <v>736</v>
      </c>
      <c r="E15" s="50">
        <f>+'Ark1'!Q503</f>
        <v>80</v>
      </c>
      <c r="F15" s="114">
        <f>+'Ark1'!R503</f>
        <v>149</v>
      </c>
      <c r="G15" s="68">
        <f>+'Ark1'!AE503</f>
        <v>9.1861898890258971</v>
      </c>
      <c r="H15" s="68">
        <f t="shared" si="2"/>
        <v>-2.6638099312298991E-2</v>
      </c>
      <c r="I15" s="68">
        <f>+'Ark1'!AF503</f>
        <v>7.9001774685845261</v>
      </c>
      <c r="J15" s="86"/>
      <c r="K15" s="307">
        <f>+'Ark1'!U503</f>
        <v>212.98926174496643</v>
      </c>
      <c r="L15" s="357">
        <f>+'Ark1'!S503</f>
        <v>3.9664429530201346</v>
      </c>
      <c r="M15" s="56">
        <f t="shared" si="3"/>
        <v>0.2765695352986155</v>
      </c>
      <c r="N15" s="62">
        <f>+'Ark1'!T503</f>
        <v>6.5704697986577152</v>
      </c>
      <c r="O15" s="56">
        <f t="shared" si="4"/>
        <v>7.0469798657715188E-2</v>
      </c>
      <c r="P15" s="75">
        <f>+'Ark1'!W503</f>
        <v>49.664429530201346</v>
      </c>
      <c r="Q15" s="75">
        <f>+'Ark1'!AG503</f>
        <v>615.22818791946304</v>
      </c>
      <c r="R15" s="75">
        <f>+'Ark1'!AH503</f>
        <v>0</v>
      </c>
      <c r="S15" s="75">
        <f>+'Ark1'!AI503</f>
        <v>29.530201342281881</v>
      </c>
      <c r="T15" s="74"/>
      <c r="U15" s="377">
        <f>+IF(F15=0,"",'Ark1'!AR503)</f>
        <v>196.14093959731545</v>
      </c>
      <c r="V15" s="113">
        <f>+IF(F15=0,"",'Ark1'!AS503)</f>
        <v>28.426881552399223</v>
      </c>
      <c r="W15" s="75">
        <f>+'Ark1'!Y503</f>
        <v>6.6270965120324892</v>
      </c>
      <c r="X15" s="52">
        <f>+'Ark1'!Z503</f>
        <v>1.0061295857840269</v>
      </c>
      <c r="Y15" s="52">
        <f>+'Ark1'!AA503</f>
        <v>1.8401015202408215</v>
      </c>
      <c r="Z15" s="49"/>
      <c r="AA15" s="307">
        <f t="shared" si="0"/>
        <v>346.19555138596473</v>
      </c>
      <c r="AB15" s="75">
        <f>+F15/E15</f>
        <v>1.8625</v>
      </c>
      <c r="AC15" s="42"/>
      <c r="AD15" s="4"/>
      <c r="AE15" s="55"/>
      <c r="AG15" s="1"/>
      <c r="AH15" s="5"/>
      <c r="AK15"/>
    </row>
    <row r="16" spans="1:50" ht="15.6">
      <c r="A16" s="42"/>
      <c r="B16" s="314">
        <f>+'Ark1'!C504</f>
        <v>2024</v>
      </c>
      <c r="C16" s="314">
        <f>+'Ark1'!N504</f>
        <v>250</v>
      </c>
      <c r="D16" s="314" t="s">
        <v>737</v>
      </c>
      <c r="E16" s="50">
        <f>+'Ark1'!Q504</f>
        <v>112</v>
      </c>
      <c r="F16" s="114">
        <f>+'Ark1'!R504</f>
        <v>246</v>
      </c>
      <c r="G16" s="68">
        <f>+'Ark1'!AE504</f>
        <v>15.166461159062885</v>
      </c>
      <c r="H16" s="68">
        <f t="shared" si="2"/>
        <v>2.0469276313660867</v>
      </c>
      <c r="I16" s="68">
        <f>+'Ark1'!AF504</f>
        <v>14.551129448508096</v>
      </c>
      <c r="J16" s="86"/>
      <c r="K16" s="307">
        <f>+'Ark1'!U504</f>
        <v>237.61219512195112</v>
      </c>
      <c r="L16" s="357">
        <f>+'Ark1'!S504</f>
        <v>4.0894308943089435</v>
      </c>
      <c r="M16" s="56">
        <f t="shared" si="3"/>
        <v>0.21831978319783207</v>
      </c>
      <c r="N16" s="62">
        <f>+'Ark1'!T504</f>
        <v>6.6829268292682897</v>
      </c>
      <c r="O16" s="56">
        <f t="shared" si="4"/>
        <v>-3.2628726287266652E-2</v>
      </c>
      <c r="P16" s="75">
        <f>+'Ark1'!W504</f>
        <v>51.219512195121951</v>
      </c>
      <c r="Q16" s="75">
        <f>+'Ark1'!AG504</f>
        <v>649.0040983606558</v>
      </c>
      <c r="R16" s="75">
        <f>+'Ark1'!AH504</f>
        <v>0</v>
      </c>
      <c r="S16" s="75">
        <f>+'Ark1'!AI504</f>
        <v>28.861788617886184</v>
      </c>
      <c r="T16" s="74"/>
      <c r="U16" s="377">
        <f>+IF(F16=0,"",'Ark1'!AR504)</f>
        <v>202.47540983606564</v>
      </c>
      <c r="V16" s="113">
        <f>+IF(F16=0,"",'Ark1'!AS504)</f>
        <v>28.81531760043821</v>
      </c>
      <c r="W16" s="75">
        <f>+'Ark1'!Y504</f>
        <v>6.931512644377845</v>
      </c>
      <c r="X16" s="52">
        <f>+'Ark1'!Z504</f>
        <v>1.0281258510268101</v>
      </c>
      <c r="Y16" s="52">
        <f>+'Ark1'!AA504</f>
        <v>1.6714585090547642</v>
      </c>
      <c r="Z16" s="49"/>
      <c r="AA16" s="307">
        <f t="shared" si="0"/>
        <v>366.11817355567524</v>
      </c>
      <c r="AB16" s="75">
        <f>+F16/E16</f>
        <v>2.1964285714285716</v>
      </c>
      <c r="AC16" s="42"/>
      <c r="AD16" s="4"/>
      <c r="AE16" s="55"/>
      <c r="AG16" s="1"/>
      <c r="AH16" s="5"/>
      <c r="AK16"/>
    </row>
    <row r="17" spans="1:40" ht="15.6">
      <c r="A17" s="42"/>
      <c r="B17" s="314">
        <f>+'Ark1'!C505</f>
        <v>2024</v>
      </c>
      <c r="C17" s="314">
        <f>+'Ark1'!N505</f>
        <v>275</v>
      </c>
      <c r="D17" s="314" t="s">
        <v>738</v>
      </c>
      <c r="E17" s="50">
        <f>+'Ark1'!Q505</f>
        <v>107</v>
      </c>
      <c r="F17" s="114">
        <f>+'Ark1'!R505</f>
        <v>245</v>
      </c>
      <c r="G17" s="68">
        <f>+'Ark1'!AE505</f>
        <v>15.104808877928486</v>
      </c>
      <c r="H17" s="68">
        <f t="shared" si="2"/>
        <v>-0.58032231740678952</v>
      </c>
      <c r="I17" s="68">
        <f>+'Ark1'!AF505</f>
        <v>15.981955908429301</v>
      </c>
      <c r="J17" s="86"/>
      <c r="K17" s="307">
        <f>+'Ark1'!U505</f>
        <v>262.04204081632656</v>
      </c>
      <c r="L17" s="357">
        <f>+'Ark1'!S505</f>
        <v>4.3061224489795924</v>
      </c>
      <c r="M17" s="56">
        <f t="shared" si="3"/>
        <v>0.15742356422122938</v>
      </c>
      <c r="N17" s="62">
        <f>+'Ark1'!T505</f>
        <v>6.914285714285711</v>
      </c>
      <c r="O17" s="56">
        <f t="shared" si="4"/>
        <v>5.9267126925111491E-2</v>
      </c>
      <c r="P17" s="75">
        <f>+'Ark1'!W505</f>
        <v>62.857142857142847</v>
      </c>
      <c r="Q17" s="75">
        <f>+'Ark1'!AG505</f>
        <v>663.15102040816316</v>
      </c>
      <c r="R17" s="75">
        <f>+'Ark1'!AH505</f>
        <v>0</v>
      </c>
      <c r="S17" s="75">
        <f>+'Ark1'!AI505</f>
        <v>26.530612244897959</v>
      </c>
      <c r="T17" s="74"/>
      <c r="U17" s="377">
        <f>+IF(F17=0,"",'Ark1'!AR505)</f>
        <v>207.734693877551</v>
      </c>
      <c r="V17" s="113">
        <f>+IF(F17=0,"",'Ark1'!AS505)</f>
        <v>29.400107962549225</v>
      </c>
      <c r="W17" s="75">
        <f>+'Ark1'!Y505</f>
        <v>7.0149452641847949</v>
      </c>
      <c r="X17" s="52">
        <f>+'Ark1'!Z505</f>
        <v>0.98154567054905617</v>
      </c>
      <c r="Y17" s="52">
        <f>+'Ark1'!AA505</f>
        <v>1.3956199704936916</v>
      </c>
      <c r="Z17" s="49"/>
      <c r="AA17" s="307">
        <f t="shared" si="0"/>
        <v>395.14685607366204</v>
      </c>
      <c r="AB17" s="75">
        <f>+F17/E17</f>
        <v>2.2897196261682242</v>
      </c>
      <c r="AC17" s="42"/>
      <c r="AD17" s="4"/>
      <c r="AE17" s="55"/>
      <c r="AG17" s="1"/>
      <c r="AH17" s="5"/>
      <c r="AK17"/>
    </row>
    <row r="18" spans="1:40" ht="15.6">
      <c r="A18" s="42"/>
      <c r="B18" s="314">
        <f>+'Ark1'!C506</f>
        <v>2024</v>
      </c>
      <c r="C18" s="314">
        <f>+'Ark1'!N506</f>
        <v>300</v>
      </c>
      <c r="D18" s="314" t="s">
        <v>739</v>
      </c>
      <c r="E18" s="50">
        <f>+'Ark1'!Q506</f>
        <v>102</v>
      </c>
      <c r="F18" s="114">
        <f>+'Ark1'!R506</f>
        <v>227</v>
      </c>
      <c r="G18" s="68">
        <f>+'Ark1'!AE506</f>
        <v>13.995067817509248</v>
      </c>
      <c r="H18" s="68">
        <f t="shared" si="2"/>
        <v>-2.7396260600417719</v>
      </c>
      <c r="I18" s="68">
        <f>+'Ark1'!AF506</f>
        <v>16.266119731175802</v>
      </c>
      <c r="J18" s="86"/>
      <c r="K18" s="307">
        <f>+'Ark1'!U506</f>
        <v>287.84933920704839</v>
      </c>
      <c r="L18" s="357">
        <f>+'Ark1'!S506</f>
        <v>4.5022026431718052</v>
      </c>
      <c r="M18" s="56">
        <f t="shared" si="3"/>
        <v>3.9448034505511487E-3</v>
      </c>
      <c r="N18" s="62">
        <f>+'Ark1'!T506</f>
        <v>7.4229074889867821</v>
      </c>
      <c r="O18" s="56">
        <f t="shared" si="4"/>
        <v>8.4928394910124716E-2</v>
      </c>
      <c r="P18" s="75">
        <f>+'Ark1'!W506</f>
        <v>77.092511013215869</v>
      </c>
      <c r="Q18" s="75">
        <f>+'Ark1'!AG506</f>
        <v>687.87111111111119</v>
      </c>
      <c r="R18" s="75">
        <f>+'Ark1'!AH506</f>
        <v>0</v>
      </c>
      <c r="S18" s="75">
        <f>+'Ark1'!AI506</f>
        <v>20.264317180616736</v>
      </c>
      <c r="T18" s="74"/>
      <c r="U18" s="377">
        <f>+IF(F18=0,"",'Ark1'!AR506)</f>
        <v>213.11111111111111</v>
      </c>
      <c r="V18" s="113">
        <f>+IF(F18=0,"",'Ark1'!AS506)</f>
        <v>29.895586283931991</v>
      </c>
      <c r="W18" s="75">
        <f>+'Ark1'!Y506</f>
        <v>6.5961767730674321</v>
      </c>
      <c r="X18" s="52">
        <f>+'Ark1'!Z506</f>
        <v>0.94972497451508875</v>
      </c>
      <c r="Y18" s="52">
        <f>+'Ark1'!AA506</f>
        <v>1.3817579319950148</v>
      </c>
      <c r="Z18" s="49"/>
      <c r="AA18" s="307">
        <f t="shared" si="0"/>
        <v>418.46406188230281</v>
      </c>
      <c r="AB18" s="75">
        <f>+F18/E18</f>
        <v>2.2254901960784315</v>
      </c>
      <c r="AC18" s="42"/>
      <c r="AD18" s="4"/>
      <c r="AE18" s="55"/>
      <c r="AG18" s="1"/>
      <c r="AH18" s="5"/>
      <c r="AK18"/>
    </row>
    <row r="19" spans="1:40" ht="15.6">
      <c r="A19" s="42"/>
      <c r="B19" s="314">
        <f>+'Ark1'!C507</f>
        <v>2024</v>
      </c>
      <c r="C19" s="314">
        <f>+'Ark1'!N507</f>
        <v>325</v>
      </c>
      <c r="D19" s="314" t="s">
        <v>741</v>
      </c>
      <c r="E19" s="50">
        <f>+'Ark1'!Q507</f>
        <v>81</v>
      </c>
      <c r="F19" s="114">
        <f>+'Ark1'!R507</f>
        <v>164</v>
      </c>
      <c r="G19" s="68">
        <f>+'Ark1'!AE507</f>
        <v>10.110974106041924</v>
      </c>
      <c r="H19" s="68">
        <f t="shared" si="2"/>
        <v>-2.1922328910426199</v>
      </c>
      <c r="I19" s="68">
        <f>+'Ark1'!AF507</f>
        <v>12.718739552343024</v>
      </c>
      <c r="J19" s="86"/>
      <c r="K19" s="307">
        <f>+'Ark1'!U507</f>
        <v>311.53536585365833</v>
      </c>
      <c r="L19" s="357">
        <f>+'Ark1'!S507</f>
        <v>4.9573170731707314</v>
      </c>
      <c r="M19" s="56">
        <f t="shared" si="3"/>
        <v>5.6843139521440378E-2</v>
      </c>
      <c r="N19" s="62">
        <f>+'Ark1'!T507</f>
        <v>7.7439024390243887</v>
      </c>
      <c r="O19" s="56">
        <f t="shared" si="4"/>
        <v>-8.5481447231533281E-2</v>
      </c>
      <c r="P19" s="75">
        <f>+'Ark1'!W507</f>
        <v>82.317073170731717</v>
      </c>
      <c r="Q19" s="75">
        <f>+'Ark1'!AG507</f>
        <v>705.7239263803682</v>
      </c>
      <c r="R19" s="75">
        <f>+'Ark1'!AH507</f>
        <v>0</v>
      </c>
      <c r="S19" s="75">
        <f>+'Ark1'!AI507</f>
        <v>34.756097560975611</v>
      </c>
      <c r="T19" s="74"/>
      <c r="U19" s="377">
        <f>+IF(F19=0,"",'Ark1'!AR507)</f>
        <v>215.86503067484665</v>
      </c>
      <c r="V19" s="113">
        <f>+IF(F19=0,"",'Ark1'!AS507)</f>
        <v>31.150441981570648</v>
      </c>
      <c r="W19" s="75">
        <f>+'Ark1'!Y507</f>
        <v>7.2158256284629134</v>
      </c>
      <c r="X19" s="52">
        <f>+'Ark1'!Z507</f>
        <v>1.0202260017204809</v>
      </c>
      <c r="Y19" s="52">
        <f>+'Ark1'!AA507</f>
        <v>1.4039228629508109</v>
      </c>
      <c r="Z19" s="49"/>
      <c r="AA19" s="307">
        <f t="shared" si="0"/>
        <v>441.44084422858054</v>
      </c>
      <c r="AB19" s="75">
        <f>+F19/E19</f>
        <v>2.0246913580246915</v>
      </c>
      <c r="AC19" s="42"/>
      <c r="AD19" s="4"/>
      <c r="AE19" s="55"/>
      <c r="AG19" s="1"/>
      <c r="AH19" s="5"/>
      <c r="AK19"/>
    </row>
    <row r="20" spans="1:40" ht="15.6">
      <c r="A20" s="42"/>
      <c r="B20" s="314">
        <f>+'Ark1'!C508</f>
        <v>2024</v>
      </c>
      <c r="C20" s="314">
        <f>+'Ark1'!N508</f>
        <v>350</v>
      </c>
      <c r="D20" s="314" t="s">
        <v>754</v>
      </c>
      <c r="E20" s="50">
        <f>+'Ark1'!Q508</f>
        <v>46</v>
      </c>
      <c r="F20" s="114">
        <f>+'Ark1'!R508</f>
        <v>93</v>
      </c>
      <c r="G20" s="68">
        <f>+'Ark1'!AE508</f>
        <v>5.7336621454993821</v>
      </c>
      <c r="H20" s="68">
        <f t="shared" si="2"/>
        <v>0.13599450701541826</v>
      </c>
      <c r="I20" s="68">
        <f>+'Ark1'!AF508</f>
        <v>7.7809357067837617</v>
      </c>
      <c r="J20" s="86"/>
      <c r="K20" s="307">
        <f>+'Ark1'!U508</f>
        <v>336.09032258064514</v>
      </c>
      <c r="L20" s="357">
        <f>+'Ark1'!S508</f>
        <v>5.182795698924731</v>
      </c>
      <c r="M20" s="56">
        <f t="shared" si="3"/>
        <v>-3.595430107526898E-2</v>
      </c>
      <c r="N20" s="62">
        <f>+'Ark1'!T508</f>
        <v>8.10752688172043</v>
      </c>
      <c r="O20" s="56">
        <f t="shared" si="4"/>
        <v>-7.0564516129039134E-3</v>
      </c>
      <c r="P20" s="75">
        <f>+'Ark1'!W508</f>
        <v>86.021505376344095</v>
      </c>
      <c r="Q20" s="75">
        <f>+'Ark1'!AG508</f>
        <v>758.12903225806429</v>
      </c>
      <c r="R20" s="75">
        <f>+'Ark1'!AH508</f>
        <v>0</v>
      </c>
      <c r="S20" s="75">
        <f>+'Ark1'!AI508</f>
        <v>35.483870967741943</v>
      </c>
      <c r="T20" s="74"/>
      <c r="U20" s="377">
        <f>+IF(F20=0,"",'Ark1'!AR508)</f>
        <v>219.56989247311827</v>
      </c>
      <c r="V20" s="113">
        <f>+IF(F20=0,"",'Ark1'!AS508)</f>
        <v>31.993103912565481</v>
      </c>
      <c r="W20" s="75">
        <f>+'Ark1'!Y508</f>
        <v>6.9714944097030038</v>
      </c>
      <c r="X20" s="52">
        <f>+'Ark1'!Z508</f>
        <v>1.15419977919946</v>
      </c>
      <c r="Y20" s="52">
        <f>+'Ark1'!AA508</f>
        <v>1.4916424201169756</v>
      </c>
      <c r="Z20" s="49"/>
      <c r="AA20" s="307">
        <f t="shared" si="0"/>
        <v>443.31546251382872</v>
      </c>
      <c r="AB20" s="75">
        <f t="shared" ref="AB20:AB27" si="5">+F20/E20</f>
        <v>2.0217391304347827</v>
      </c>
      <c r="AC20" s="42"/>
      <c r="AD20" s="4"/>
      <c r="AE20" s="55"/>
      <c r="AG20" s="1"/>
      <c r="AH20" s="5"/>
      <c r="AK20"/>
    </row>
    <row r="21" spans="1:40" ht="15.6">
      <c r="A21" s="42"/>
      <c r="B21" s="314">
        <f>+'Ark1'!C509</f>
        <v>2024</v>
      </c>
      <c r="C21" s="314">
        <f>+'Ark1'!N509</f>
        <v>375</v>
      </c>
      <c r="D21" s="314" t="s">
        <v>755</v>
      </c>
      <c r="E21" s="50">
        <f>+'Ark1'!Q509</f>
        <v>20</v>
      </c>
      <c r="F21" s="114">
        <f>+'Ark1'!R509</f>
        <v>41</v>
      </c>
      <c r="G21" s="68">
        <f>+'Ark1'!AE509</f>
        <v>2.5277435265104806</v>
      </c>
      <c r="H21" s="68">
        <f t="shared" si="2"/>
        <v>-0.32939933063237703</v>
      </c>
      <c r="I21" s="68">
        <f>+'Ark1'!AF509</f>
        <v>3.6841970312037526</v>
      </c>
      <c r="J21" s="86"/>
      <c r="K21" s="307">
        <f>+'Ark1'!U509</f>
        <v>360.96585365853662</v>
      </c>
      <c r="L21" s="357">
        <f>+'Ark1'!S509</f>
        <v>5.2195121951219514</v>
      </c>
      <c r="M21" s="56">
        <f t="shared" si="3"/>
        <v>-0.65803882528621216</v>
      </c>
      <c r="N21" s="62">
        <f>+'Ark1'!T509</f>
        <v>8.4634146341463392</v>
      </c>
      <c r="O21" s="56">
        <f t="shared" si="4"/>
        <v>-8.7605774016928706E-2</v>
      </c>
      <c r="P21" s="75">
        <f>+'Ark1'!W509</f>
        <v>92.682926829268283</v>
      </c>
      <c r="Q21" s="75">
        <f>+'Ark1'!AG509</f>
        <v>867.31707317073187</v>
      </c>
      <c r="R21" s="75">
        <f>+'Ark1'!AH509</f>
        <v>0</v>
      </c>
      <c r="S21" s="75">
        <f>+'Ark1'!AI509</f>
        <v>26.829268292682919</v>
      </c>
      <c r="T21" s="74"/>
      <c r="U21" s="377">
        <f>+IF(F21=0,"",'Ark1'!AR509)</f>
        <v>224.75609756097563</v>
      </c>
      <c r="V21" s="113">
        <f>+IF(F21=0,"",'Ark1'!AS509)</f>
        <v>31.980562076919671</v>
      </c>
      <c r="W21" s="75">
        <f>+'Ark1'!Y509</f>
        <v>6.2726899258138769</v>
      </c>
      <c r="X21" s="52">
        <f>+'Ark1'!Z509</f>
        <v>1.0002973977760912</v>
      </c>
      <c r="Y21" s="52">
        <f>+'Ark1'!AA509</f>
        <v>1.768250630282137</v>
      </c>
      <c r="Z21" s="49"/>
      <c r="AA21" s="307">
        <f t="shared" si="0"/>
        <v>416.18672665916756</v>
      </c>
      <c r="AB21" s="75">
        <f t="shared" si="5"/>
        <v>2.0499999999999998</v>
      </c>
      <c r="AC21" s="42"/>
      <c r="AD21" s="4"/>
      <c r="AE21" s="55"/>
      <c r="AG21" s="1"/>
      <c r="AH21" s="5"/>
      <c r="AK21"/>
    </row>
    <row r="22" spans="1:40" ht="15.6">
      <c r="A22" s="42"/>
      <c r="B22" s="314">
        <f>+'Ark1'!C510</f>
        <v>2024</v>
      </c>
      <c r="C22" s="314">
        <f>+'Ark1'!N510</f>
        <v>400</v>
      </c>
      <c r="D22" s="314" t="s">
        <v>756</v>
      </c>
      <c r="E22" s="50">
        <f>+'Ark1'!Q510</f>
        <v>19</v>
      </c>
      <c r="F22" s="114">
        <f>+'Ark1'!R510</f>
        <v>30</v>
      </c>
      <c r="G22" s="68">
        <f>+'Ark1'!AE510</f>
        <v>1.8495684340320593</v>
      </c>
      <c r="H22" s="68">
        <f t="shared" si="2"/>
        <v>0.27522441070844383</v>
      </c>
      <c r="I22" s="68">
        <f>+'Ark1'!AF510</f>
        <v>2.89025600633699</v>
      </c>
      <c r="J22" s="86"/>
      <c r="K22" s="307">
        <f>+'Ark1'!U510</f>
        <v>387.01</v>
      </c>
      <c r="L22" s="357">
        <f>+'Ark1'!S510</f>
        <v>5.8</v>
      </c>
      <c r="M22" s="56">
        <f t="shared" si="3"/>
        <v>-8.8888888888888573E-2</v>
      </c>
      <c r="N22" s="62">
        <f>+'Ark1'!T510</f>
        <v>9.4</v>
      </c>
      <c r="O22" s="56">
        <f t="shared" si="4"/>
        <v>0.40000000000000036</v>
      </c>
      <c r="P22" s="75">
        <f>+'Ark1'!W510</f>
        <v>100</v>
      </c>
      <c r="Q22" s="75">
        <f>+'Ark1'!AG510</f>
        <v>848.4</v>
      </c>
      <c r="R22" s="75">
        <f>+'Ark1'!AH510</f>
        <v>0</v>
      </c>
      <c r="S22" s="75">
        <f>+'Ark1'!AI510</f>
        <v>36.666666666666657</v>
      </c>
      <c r="T22" s="74"/>
      <c r="U22" s="377">
        <f>+IF(F22=0,"",'Ark1'!AR510)</f>
        <v>225.73333333333329</v>
      </c>
      <c r="V22" s="113">
        <f>+IF(F22=0,"",'Ark1'!AS510)</f>
        <v>33.784173764043842</v>
      </c>
      <c r="W22" s="75">
        <f>+'Ark1'!Y510</f>
        <v>7.8587255115986512</v>
      </c>
      <c r="X22" s="52">
        <f>+'Ark1'!Z510</f>
        <v>1.0770329614269005</v>
      </c>
      <c r="Y22" s="52">
        <f>+'Ark1'!AA510</f>
        <v>1.4742229591663965</v>
      </c>
      <c r="Z22" s="49"/>
      <c r="AA22" s="307">
        <f t="shared" si="0"/>
        <v>456.1645450259312</v>
      </c>
      <c r="AB22" s="75">
        <f t="shared" si="5"/>
        <v>1.5789473684210527</v>
      </c>
      <c r="AC22" s="42"/>
      <c r="AD22" s="4"/>
      <c r="AE22" s="55"/>
      <c r="AG22" s="1"/>
      <c r="AH22" s="5"/>
      <c r="AK22"/>
    </row>
    <row r="23" spans="1:40" ht="15.6">
      <c r="A23" s="42"/>
      <c r="B23" s="314">
        <f>+'Ark1'!C511</f>
        <v>2024</v>
      </c>
      <c r="C23" s="314">
        <f>+'Ark1'!N511</f>
        <v>425</v>
      </c>
      <c r="D23" s="314" t="s">
        <v>757</v>
      </c>
      <c r="E23" s="50">
        <f>+'Ark1'!Q511</f>
        <v>7</v>
      </c>
      <c r="F23" s="114">
        <f>+'Ark1'!R511</f>
        <v>7</v>
      </c>
      <c r="G23" s="68">
        <f>+'Ark1'!AE511</f>
        <v>0.43156596794081392</v>
      </c>
      <c r="H23" s="68">
        <f t="shared" si="2"/>
        <v>-0.32645152477055617</v>
      </c>
      <c r="I23" s="68">
        <f>+'Ark1'!AF511</f>
        <v>0.71266245445350551</v>
      </c>
      <c r="J23" s="86"/>
      <c r="K23" s="307">
        <f>+'Ark1'!U511</f>
        <v>408.97142857142848</v>
      </c>
      <c r="L23" s="357">
        <f>+'Ark1'!S511</f>
        <v>6.4285714285714306</v>
      </c>
      <c r="M23" s="56">
        <f t="shared" si="3"/>
        <v>0.27472527472527819</v>
      </c>
      <c r="N23" s="62">
        <f>+'Ark1'!T511</f>
        <v>9.2857142857142883</v>
      </c>
      <c r="O23" s="56">
        <f t="shared" si="4"/>
        <v>0.36263736263736668</v>
      </c>
      <c r="P23" s="75">
        <f>+'Ark1'!W511</f>
        <v>100</v>
      </c>
      <c r="Q23" s="75">
        <f>+'Ark1'!AG511</f>
        <v>968</v>
      </c>
      <c r="R23" s="75">
        <f>+'Ark1'!AH511</f>
        <v>0</v>
      </c>
      <c r="S23" s="75">
        <f>+'Ark1'!AI511</f>
        <v>57.142857142857153</v>
      </c>
      <c r="T23" s="74"/>
      <c r="U23" s="377">
        <f>+IF(F23=0,"",'Ark1'!AR511)</f>
        <v>226.71428571428575</v>
      </c>
      <c r="V23" s="113">
        <f>+IF(F23=0,"",'Ark1'!AS511)</f>
        <v>35.237526252731342</v>
      </c>
      <c r="W23" s="75">
        <f>+'Ark1'!Y511</f>
        <v>5.4402505944682069</v>
      </c>
      <c r="X23" s="52">
        <f>+'Ark1'!Z511</f>
        <v>1.1780301787479002</v>
      </c>
      <c r="Y23" s="52">
        <f>+'Ark1'!AA511</f>
        <v>1.2777531299998741</v>
      </c>
      <c r="Z23" s="49"/>
      <c r="AA23" s="307">
        <f t="shared" si="0"/>
        <v>422.49114521841784</v>
      </c>
      <c r="AB23" s="75">
        <f t="shared" si="5"/>
        <v>1</v>
      </c>
      <c r="AC23" s="42"/>
      <c r="AD23" s="4"/>
      <c r="AE23" s="55"/>
      <c r="AG23" s="1"/>
      <c r="AH23" s="5"/>
      <c r="AK23"/>
    </row>
    <row r="24" spans="1:40" ht="15.6">
      <c r="A24" s="42"/>
      <c r="B24" s="314">
        <f>+'Ark1'!C512</f>
        <v>2024</v>
      </c>
      <c r="C24" s="314">
        <f>+'Ark1'!N512</f>
        <v>450</v>
      </c>
      <c r="D24" s="314" t="s">
        <v>758</v>
      </c>
      <c r="E24" s="50">
        <f>+'Ark1'!Q512</f>
        <v>5</v>
      </c>
      <c r="F24" s="114">
        <f>+'Ark1'!R512</f>
        <v>6</v>
      </c>
      <c r="G24" s="68">
        <f>+'Ark1'!AE512</f>
        <v>0.36991368680641185</v>
      </c>
      <c r="H24" s="68">
        <f t="shared" si="2"/>
        <v>0.1366775352029134</v>
      </c>
      <c r="I24" s="68">
        <f>+'Ark1'!AF512</f>
        <v>0.64639490332331051</v>
      </c>
      <c r="J24" s="86"/>
      <c r="K24" s="307">
        <f>+'Ark1'!U512</f>
        <v>432.76666666666654</v>
      </c>
      <c r="L24" s="357">
        <f>+'Ark1'!S512</f>
        <v>6.8333333333333313</v>
      </c>
      <c r="M24" s="56">
        <f t="shared" si="3"/>
        <v>-0.91666666666666874</v>
      </c>
      <c r="N24" s="62">
        <f>+'Ark1'!T512</f>
        <v>9.3333333333333357</v>
      </c>
      <c r="O24" s="56">
        <f t="shared" si="4"/>
        <v>-2.1666666666666643</v>
      </c>
      <c r="P24" s="75">
        <f>+'Ark1'!W512</f>
        <v>100</v>
      </c>
      <c r="Q24" s="75">
        <f>+'Ark1'!AG512</f>
        <v>744.33333333333348</v>
      </c>
      <c r="R24" s="75">
        <f>+'Ark1'!AH512</f>
        <v>0</v>
      </c>
      <c r="S24" s="75">
        <f>+'Ark1'!AI512</f>
        <v>50</v>
      </c>
      <c r="T24" s="74"/>
      <c r="U24" s="377">
        <f>+IF(F24=0,"",'Ark1'!AR512)</f>
        <v>231.8333333333334</v>
      </c>
      <c r="V24" s="113">
        <f>+IF(F24=0,"",'Ark1'!AS512)</f>
        <v>34.908278828322011</v>
      </c>
      <c r="W24" s="75">
        <f>+'Ark1'!Y512</f>
        <v>4.9654360891586702</v>
      </c>
      <c r="X24" s="52">
        <f>+'Ark1'!Z512</f>
        <v>0.89752746785575388</v>
      </c>
      <c r="Y24" s="52">
        <f>+'Ark1'!AA512</f>
        <v>1.7950549357114975</v>
      </c>
      <c r="Z24" s="49"/>
      <c r="AA24" s="307">
        <f t="shared" si="0"/>
        <v>581.41513658755002</v>
      </c>
      <c r="AB24" s="75">
        <f t="shared" si="5"/>
        <v>1.2</v>
      </c>
      <c r="AC24" s="42"/>
      <c r="AD24" s="4"/>
      <c r="AE24" s="55"/>
      <c r="AG24" s="1"/>
      <c r="AH24" s="5"/>
      <c r="AJ24" s="2"/>
      <c r="AK24" s="2"/>
      <c r="AL24" s="2"/>
    </row>
    <row r="25" spans="1:40" ht="15.6">
      <c r="A25" s="42"/>
      <c r="B25" s="314">
        <f>+'Ark1'!C513</f>
        <v>2024</v>
      </c>
      <c r="C25" s="314">
        <f>+'Ark1'!N513</f>
        <v>475</v>
      </c>
      <c r="D25" s="314" t="s">
        <v>759</v>
      </c>
      <c r="E25" s="50">
        <f>+'Ark1'!Q513</f>
        <v>2</v>
      </c>
      <c r="F25" s="114">
        <f>+'Ark1'!R513</f>
        <v>2</v>
      </c>
      <c r="G25" s="68">
        <f>+'Ark1'!AE513</f>
        <v>0.12330456226880392</v>
      </c>
      <c r="H25" s="68">
        <f t="shared" si="2"/>
        <v>6.686486467054692E-3</v>
      </c>
      <c r="I25" s="68">
        <f>+'Ark1'!AF513</f>
        <v>0.23113982428394581</v>
      </c>
      <c r="J25" s="86"/>
      <c r="K25" s="307">
        <f>+'Ark1'!U513</f>
        <v>464.25</v>
      </c>
      <c r="L25" s="357">
        <f>+'Ark1'!S513</f>
        <v>8</v>
      </c>
      <c r="M25" s="56">
        <f t="shared" si="3"/>
        <v>0</v>
      </c>
      <c r="N25" s="62">
        <f>+'Ark1'!T513</f>
        <v>10</v>
      </c>
      <c r="O25" s="56">
        <f t="shared" si="4"/>
        <v>0</v>
      </c>
      <c r="P25" s="75">
        <f>+'Ark1'!W513</f>
        <v>100</v>
      </c>
      <c r="Q25" s="75">
        <f>+'Ark1'!AG513</f>
        <v>678</v>
      </c>
      <c r="R25" s="75">
        <f>+'Ark1'!AH513</f>
        <v>0</v>
      </c>
      <c r="S25" s="75">
        <f>+'Ark1'!AI513</f>
        <v>100</v>
      </c>
      <c r="T25" s="74"/>
      <c r="U25" s="377">
        <f>+IF(F25=0,"",'Ark1'!AR513)</f>
        <v>225</v>
      </c>
      <c r="V25" s="113">
        <f>+IF(F25=0,"",'Ark1'!AS513)</f>
        <v>40.954892018713991</v>
      </c>
      <c r="W25" s="75">
        <f>+'Ark1'!Y513</f>
        <v>7.5500000000001553</v>
      </c>
      <c r="X25" s="52">
        <f>+'Ark1'!Z513</f>
        <v>1</v>
      </c>
      <c r="Y25" s="52">
        <f>+'Ark1'!AA513</f>
        <v>3</v>
      </c>
      <c r="Z25" s="49"/>
      <c r="AA25" s="307">
        <f t="shared" si="0"/>
        <v>684.73451327433634</v>
      </c>
      <c r="AB25" s="75">
        <f t="shared" si="5"/>
        <v>1</v>
      </c>
      <c r="AC25" s="42"/>
      <c r="AD25" s="4"/>
      <c r="AE25" s="55"/>
      <c r="AG25" s="1"/>
      <c r="AH25" s="5"/>
      <c r="AJ25" s="2"/>
      <c r="AK25" s="2"/>
      <c r="AL25" s="2"/>
    </row>
    <row r="26" spans="1:40" ht="15.6">
      <c r="A26" s="42"/>
      <c r="B26" s="314">
        <f>+'Ark1'!C514</f>
        <v>2024</v>
      </c>
      <c r="C26" s="314">
        <f>+'Ark1'!N514</f>
        <v>500</v>
      </c>
      <c r="D26" s="314" t="s">
        <v>760</v>
      </c>
      <c r="E26" s="50">
        <f>+'Ark1'!Q514</f>
        <v>2</v>
      </c>
      <c r="F26" s="114">
        <f>+'Ark1'!R514</f>
        <v>3</v>
      </c>
      <c r="G26" s="68">
        <f>+'Ark1'!AE514</f>
        <v>0.18495684340320592</v>
      </c>
      <c r="H26" s="68">
        <f t="shared" si="2"/>
        <v>0.12664780550233132</v>
      </c>
      <c r="I26" s="68">
        <f>+'Ark1'!AF514</f>
        <v>0.36310236693652487</v>
      </c>
      <c r="J26" s="86"/>
      <c r="K26" s="307">
        <f>+'Ark1'!U514</f>
        <v>486.2</v>
      </c>
      <c r="L26" s="357">
        <f>+'Ark1'!S514</f>
        <v>7.6666666666666687</v>
      </c>
      <c r="M26" s="56">
        <f t="shared" si="3"/>
        <v>0.66666666666666874</v>
      </c>
      <c r="N26" s="62">
        <f>+'Ark1'!T514</f>
        <v>11</v>
      </c>
      <c r="O26" s="56">
        <f t="shared" si="4"/>
        <v>1</v>
      </c>
      <c r="P26" s="75">
        <f>+'Ark1'!W514</f>
        <v>100</v>
      </c>
      <c r="Q26" s="75">
        <f>+'Ark1'!AG514</f>
        <v>788.66666666666652</v>
      </c>
      <c r="R26" s="75">
        <f>+'Ark1'!AH514</f>
        <v>0</v>
      </c>
      <c r="S26" s="75">
        <f>+'Ark1'!AI514</f>
        <v>100</v>
      </c>
      <c r="T26" s="74"/>
      <c r="U26" s="377">
        <f>+IF(F26=0,"",'Ark1'!AR514)</f>
        <v>234</v>
      </c>
      <c r="V26" s="113">
        <f>+IF(F26=0,"",'Ark1'!AS514)</f>
        <v>38.056474405385394</v>
      </c>
      <c r="W26" s="75">
        <f>+'Ark1'!Y514</f>
        <v>3.766519171150799</v>
      </c>
      <c r="X26" s="52">
        <f>+'Ark1'!Z514</f>
        <v>0.47140452079101841</v>
      </c>
      <c r="Y26" s="52">
        <f>+'Ark1'!AA514</f>
        <v>2.1602468994692874</v>
      </c>
      <c r="Z26" s="49"/>
      <c r="AA26" s="307">
        <f t="shared" si="0"/>
        <v>616.48351648351661</v>
      </c>
      <c r="AB26" s="75">
        <f t="shared" si="5"/>
        <v>1.5</v>
      </c>
      <c r="AC26" s="42"/>
      <c r="AD26" s="4"/>
      <c r="AE26" s="55"/>
      <c r="AG26" s="1"/>
      <c r="AH26" s="5"/>
      <c r="AJ26" s="2"/>
      <c r="AK26" s="2"/>
      <c r="AL26" s="2"/>
    </row>
    <row r="27" spans="1:40" ht="15.6">
      <c r="A27" s="42"/>
      <c r="B27" s="314">
        <f>+'Ark1'!C515</f>
        <v>2024</v>
      </c>
      <c r="C27" s="314">
        <f>+'Ark1'!N515</f>
        <v>525</v>
      </c>
      <c r="D27" s="314" t="s">
        <v>761</v>
      </c>
      <c r="E27" s="50">
        <f>+'Ark1'!Q515</f>
        <v>1</v>
      </c>
      <c r="F27" s="114">
        <f>+'Ark1'!R515</f>
        <v>1</v>
      </c>
      <c r="G27" s="68">
        <f>+'Ark1'!AE515</f>
        <v>6.1652281134401958E-2</v>
      </c>
      <c r="H27" s="68">
        <f t="shared" si="2"/>
        <v>6.1652281134401958E-2</v>
      </c>
      <c r="I27" s="68">
        <f>+'Ark1'!AF515</f>
        <v>0.12837782162975858</v>
      </c>
      <c r="J27" s="86"/>
      <c r="K27" s="307">
        <f>+'Ark1'!U515</f>
        <v>515.70000000000005</v>
      </c>
      <c r="L27" s="357">
        <f>+'Ark1'!S515</f>
        <v>8</v>
      </c>
      <c r="M27" s="56">
        <f t="shared" si="3"/>
        <v>8</v>
      </c>
      <c r="N27" s="62">
        <f>+'Ark1'!T515</f>
        <v>13</v>
      </c>
      <c r="O27" s="56">
        <f t="shared" si="4"/>
        <v>13</v>
      </c>
      <c r="P27" s="75">
        <f>+'Ark1'!W515</f>
        <v>100</v>
      </c>
      <c r="Q27" s="75">
        <f>+'Ark1'!AG515</f>
        <v>678</v>
      </c>
      <c r="R27" s="75">
        <f>+'Ark1'!AH515</f>
        <v>0</v>
      </c>
      <c r="S27" s="75">
        <f>+'Ark1'!AI515</f>
        <v>100</v>
      </c>
      <c r="T27" s="74"/>
      <c r="U27" s="377">
        <f>+IF(F27=0,"",'Ark1'!AR515)</f>
        <v>232</v>
      </c>
      <c r="V27" s="113">
        <f>+IF(F27=0,"",'Ark1'!AS515)</f>
        <v>41.322419943417117</v>
      </c>
      <c r="W27" s="75">
        <f>+'Ark1'!Y515</f>
        <v>0</v>
      </c>
      <c r="X27" s="52">
        <f>+'Ark1'!Z515</f>
        <v>0</v>
      </c>
      <c r="Y27" s="52">
        <f>+'Ark1'!AA515</f>
        <v>0</v>
      </c>
      <c r="Z27" s="49"/>
      <c r="AA27" s="307">
        <f t="shared" si="0"/>
        <v>760.61946902654881</v>
      </c>
      <c r="AB27" s="75">
        <f t="shared" si="5"/>
        <v>1</v>
      </c>
      <c r="AC27" s="42"/>
      <c r="AD27" s="4"/>
      <c r="AE27" s="55"/>
      <c r="AG27" s="1"/>
      <c r="AH27" s="5"/>
      <c r="AJ27" s="2"/>
      <c r="AK27" s="2"/>
      <c r="AL27" s="2"/>
    </row>
    <row r="28" spans="1:40" ht="15.6">
      <c r="A28" s="42"/>
      <c r="B28" s="314">
        <f>+'Ark1'!C516</f>
        <v>2024</v>
      </c>
      <c r="C28" s="314">
        <f>+'Ark1'!N516</f>
        <v>550</v>
      </c>
      <c r="D28" s="314" t="s">
        <v>761</v>
      </c>
      <c r="E28" s="50">
        <f>+'Ark1'!Q516</f>
        <v>0</v>
      </c>
      <c r="F28" s="114">
        <f>+'Ark1'!R516</f>
        <v>0</v>
      </c>
      <c r="G28" s="68">
        <f>+'Ark1'!AE516</f>
        <v>0</v>
      </c>
      <c r="H28" s="68">
        <f t="shared" si="2"/>
        <v>0</v>
      </c>
      <c r="I28" s="68">
        <f>+'Ark1'!AF516</f>
        <v>0</v>
      </c>
      <c r="J28" s="86"/>
      <c r="K28" s="307">
        <f>+'Ark1'!U516</f>
        <v>0</v>
      </c>
      <c r="L28" s="357">
        <f>+'Ark1'!S516</f>
        <v>0</v>
      </c>
      <c r="M28" s="56">
        <f t="shared" si="3"/>
        <v>0</v>
      </c>
      <c r="N28" s="62">
        <f>+'Ark1'!T516</f>
        <v>0</v>
      </c>
      <c r="O28" s="56">
        <f t="shared" si="4"/>
        <v>0</v>
      </c>
      <c r="P28" s="75">
        <f>+'Ark1'!W516</f>
        <v>0</v>
      </c>
      <c r="Q28" s="75">
        <f>+'Ark1'!AG516</f>
        <v>0</v>
      </c>
      <c r="R28" s="75">
        <f>+'Ark1'!AH516</f>
        <v>0</v>
      </c>
      <c r="S28" s="75">
        <f>+'Ark1'!AI516</f>
        <v>0</v>
      </c>
      <c r="T28" s="74"/>
      <c r="U28" s="377" t="str">
        <f>+IF(F28=0,"",'Ark1'!AR516)</f>
        <v/>
      </c>
      <c r="V28" s="113" t="str">
        <f>+IF(F28=0,"",'Ark1'!AS516)</f>
        <v/>
      </c>
      <c r="W28" s="75">
        <f>+'Ark1'!Y516</f>
        <v>0</v>
      </c>
      <c r="X28" s="52">
        <f>+'Ark1'!Z516</f>
        <v>0</v>
      </c>
      <c r="Y28" s="52">
        <f>+'Ark1'!AA516</f>
        <v>0</v>
      </c>
      <c r="Z28" s="49"/>
      <c r="AA28" s="307" t="e">
        <f t="shared" si="0"/>
        <v>#DIV/0!</v>
      </c>
      <c r="AB28" s="75" t="e">
        <f>+F28/E28</f>
        <v>#DIV/0!</v>
      </c>
      <c r="AC28" s="42"/>
      <c r="AD28" s="4"/>
      <c r="AE28" s="55"/>
      <c r="AG28" s="1"/>
      <c r="AH28" s="5"/>
      <c r="AJ28" s="2"/>
      <c r="AK28" s="2"/>
      <c r="AL28" s="2"/>
    </row>
    <row r="29" spans="1:40" ht="15.6">
      <c r="A29" s="42"/>
      <c r="B29" s="314">
        <f>+'Ark1'!C517</f>
        <v>2024</v>
      </c>
      <c r="C29" s="314">
        <f>+'Ark1'!N517</f>
        <v>575</v>
      </c>
      <c r="D29" s="314" t="s">
        <v>762</v>
      </c>
      <c r="E29" s="50">
        <f>+'Ark1'!Q517</f>
        <v>2</v>
      </c>
      <c r="F29" s="114">
        <f>+'Ark1'!R517</f>
        <v>2</v>
      </c>
      <c r="G29" s="68">
        <f>+'Ark1'!AE517</f>
        <v>0.12330456226880392</v>
      </c>
      <c r="H29" s="68">
        <f t="shared" si="2"/>
        <v>6.4995524367929311E-2</v>
      </c>
      <c r="I29" s="68">
        <f>+'Ark1'!AF517</f>
        <v>0.2930509436155746</v>
      </c>
      <c r="J29" s="86"/>
      <c r="K29" s="307">
        <f>+'Ark1'!U517</f>
        <v>588.6</v>
      </c>
      <c r="L29" s="357">
        <f>+'Ark1'!S517</f>
        <v>8.5</v>
      </c>
      <c r="M29" s="56">
        <f t="shared" si="3"/>
        <v>-1.5</v>
      </c>
      <c r="N29" s="62">
        <f>+'Ark1'!T517</f>
        <v>13.5</v>
      </c>
      <c r="O29" s="56">
        <f t="shared" si="4"/>
        <v>3.5</v>
      </c>
      <c r="P29" s="75">
        <f>+'Ark1'!W517</f>
        <v>100</v>
      </c>
      <c r="Q29" s="75">
        <f>+'Ark1'!AG517</f>
        <v>678</v>
      </c>
      <c r="R29" s="75">
        <f>+'Ark1'!AH517</f>
        <v>0</v>
      </c>
      <c r="S29" s="75">
        <f>+'Ark1'!AI517</f>
        <v>50</v>
      </c>
      <c r="T29" s="74"/>
      <c r="U29" s="377">
        <f>+IF(F29=0,"",'Ark1'!AR517)</f>
        <v>246</v>
      </c>
      <c r="V29" s="113">
        <f>+IF(F29=0,"",'Ark1'!AS517)</f>
        <v>39.533399068023925</v>
      </c>
      <c r="W29" s="75">
        <f>+'Ark1'!Y517</f>
        <v>13.5</v>
      </c>
      <c r="X29" s="52">
        <f>+'Ark1'!Z517</f>
        <v>0.5</v>
      </c>
      <c r="Y29" s="52">
        <f>+'Ark1'!AA517</f>
        <v>0.5</v>
      </c>
      <c r="Z29" s="49"/>
      <c r="AA29" s="307">
        <f t="shared" si="0"/>
        <v>868.14159292035401</v>
      </c>
      <c r="AB29" s="75">
        <f>+F29/E29</f>
        <v>1</v>
      </c>
      <c r="AC29" s="42"/>
      <c r="AD29" s="4"/>
      <c r="AE29" s="55"/>
      <c r="AG29" s="1"/>
      <c r="AH29" s="5"/>
      <c r="AJ29" s="2"/>
      <c r="AK29" s="2"/>
      <c r="AL29" s="2"/>
    </row>
    <row r="30" spans="1:40" ht="15.6">
      <c r="A30" s="42"/>
      <c r="B30" s="42"/>
      <c r="C30" s="394"/>
      <c r="D30" s="42"/>
      <c r="E30" s="42"/>
      <c r="F30" s="42"/>
      <c r="G30" s="42"/>
      <c r="H30" s="42"/>
      <c r="I30" s="42"/>
      <c r="J30" s="86"/>
      <c r="K30" s="42"/>
      <c r="L30" s="42"/>
      <c r="M30" s="42"/>
      <c r="N30" s="42"/>
      <c r="O30" s="42"/>
      <c r="P30" s="42"/>
      <c r="Q30" s="42"/>
      <c r="R30" s="42"/>
      <c r="S30" s="42"/>
      <c r="T30" s="74"/>
      <c r="U30" s="74"/>
      <c r="V30" s="74"/>
      <c r="W30" s="74"/>
      <c r="X30" s="74"/>
      <c r="Y30" s="42"/>
      <c r="Z30" s="49"/>
      <c r="AA30" s="42"/>
      <c r="AB30" s="42"/>
      <c r="AC30" s="42"/>
      <c r="AD30" s="4"/>
      <c r="AE30" s="55"/>
      <c r="AG30" s="12"/>
      <c r="AH30" s="5"/>
      <c r="AJ30" s="1"/>
      <c r="AK30" s="1"/>
      <c r="AL30" s="10"/>
      <c r="AM30" s="10"/>
      <c r="AN30" s="10"/>
    </row>
    <row r="31" spans="1:40" ht="15.6">
      <c r="A31" s="42"/>
      <c r="B31">
        <f>+'Ark1'!C519</f>
        <v>2023</v>
      </c>
      <c r="C31" s="31">
        <f>+'Ark1'!N519</f>
        <v>75</v>
      </c>
      <c r="D31" s="3" t="s">
        <v>731</v>
      </c>
      <c r="E31">
        <f>+'Ark1'!Q519</f>
        <v>0</v>
      </c>
      <c r="F31" s="10">
        <f>+'Ark1'!R519</f>
        <v>0</v>
      </c>
      <c r="G31" s="69">
        <f>+'Ark1'!AE519</f>
        <v>0</v>
      </c>
      <c r="H31" s="69"/>
      <c r="I31" s="69">
        <f>+'Ark1'!AF519</f>
        <v>0</v>
      </c>
      <c r="J31" s="86"/>
      <c r="K31" s="66">
        <f>+'Ark1'!U519</f>
        <v>0</v>
      </c>
      <c r="L31" s="1">
        <f>+'Ark1'!S519</f>
        <v>0</v>
      </c>
      <c r="M31" s="69"/>
      <c r="N31" s="1">
        <f>+'Ark1'!T519</f>
        <v>0</v>
      </c>
      <c r="O31" s="69"/>
      <c r="P31" s="10">
        <f>+'Ark1'!W519</f>
        <v>0</v>
      </c>
      <c r="Q31" s="10">
        <f>+'Ark1'!AG519</f>
        <v>0</v>
      </c>
      <c r="R31" s="10">
        <f>+'Ark1'!AH519</f>
        <v>0</v>
      </c>
      <c r="S31" s="10">
        <f>+'Ark1'!AI519</f>
        <v>0</v>
      </c>
      <c r="T31" s="74"/>
      <c r="U31" s="377" t="str">
        <f>+IF(F31=0,"",'Ark1'!AR519)</f>
        <v/>
      </c>
      <c r="V31" s="113" t="str">
        <f>+IF(F31=0,"",'Ark1'!AS519)</f>
        <v/>
      </c>
      <c r="W31" s="10">
        <f>+'Ark1'!Y519</f>
        <v>0</v>
      </c>
      <c r="X31" s="1">
        <f>+'Ark1'!Z519</f>
        <v>0</v>
      </c>
      <c r="Y31" s="1">
        <f>+'Ark1'!AA519</f>
        <v>0</v>
      </c>
      <c r="Z31" s="49"/>
      <c r="AA31" s="10" t="e">
        <f t="shared" ref="AA31:AA51" si="6">1000*K31/Q31</f>
        <v>#DIV/0!</v>
      </c>
      <c r="AB31" s="10" t="e">
        <f>+F31/E31</f>
        <v>#DIV/0!</v>
      </c>
      <c r="AC31" s="42"/>
      <c r="AD31" s="4"/>
      <c r="AE31" s="55"/>
      <c r="AG31" s="5"/>
      <c r="AH31" s="5"/>
      <c r="AJ31" s="12"/>
      <c r="AK31" s="12"/>
      <c r="AL31" s="10"/>
      <c r="AM31" s="10"/>
      <c r="AN31" s="10"/>
    </row>
    <row r="32" spans="1:40" ht="16.5" customHeight="1">
      <c r="A32" s="42"/>
      <c r="B32">
        <f>+'Ark1'!C520</f>
        <v>2023</v>
      </c>
      <c r="C32" s="31">
        <f>+'Ark1'!N520</f>
        <v>100</v>
      </c>
      <c r="D32" s="3" t="s">
        <v>732</v>
      </c>
      <c r="E32">
        <f>+'Ark1'!Q520</f>
        <v>7</v>
      </c>
      <c r="F32" s="10">
        <f>+'Ark1'!R520</f>
        <v>9</v>
      </c>
      <c r="G32" s="69">
        <f>+'Ark1'!AE520</f>
        <v>0.52478134110787156</v>
      </c>
      <c r="H32" s="69"/>
      <c r="I32" s="69">
        <f>+'Ark1'!AF520</f>
        <v>0.18552683497527311</v>
      </c>
      <c r="J32" s="86"/>
      <c r="K32" s="66">
        <f>+'Ark1'!U520</f>
        <v>89.544444444444451</v>
      </c>
      <c r="L32" s="1">
        <f>+'Ark1'!S520</f>
        <v>3.8888888888888888</v>
      </c>
      <c r="M32" s="69"/>
      <c r="N32" s="1">
        <f>+'Ark1'!T520</f>
        <v>4.3333333333333321</v>
      </c>
      <c r="O32" s="69"/>
      <c r="P32" s="10">
        <f>+'Ark1'!W520</f>
        <v>0</v>
      </c>
      <c r="Q32" s="10">
        <f>+'Ark1'!AG520</f>
        <v>465.5555555555556</v>
      </c>
      <c r="R32" s="10">
        <f>+'Ark1'!AH520</f>
        <v>0</v>
      </c>
      <c r="S32" s="10">
        <f>+'Ark1'!AI520</f>
        <v>77.777777777777771</v>
      </c>
      <c r="T32" s="74"/>
      <c r="U32" s="377">
        <f>+IF(F32=0,"",'Ark1'!AR520)</f>
        <v>152.88888888888891</v>
      </c>
      <c r="V32" s="113">
        <f>+IF(F32=0,"",'Ark1'!AS520)</f>
        <v>25.124049279181648</v>
      </c>
      <c r="W32" s="10">
        <f>+'Ark1'!Y520</f>
        <v>6.2341552240880302</v>
      </c>
      <c r="X32" s="1">
        <f>+'Ark1'!Z520</f>
        <v>0.73702773119009102</v>
      </c>
      <c r="Y32" s="1">
        <f>+'Ark1'!AA520</f>
        <v>1.0540925533894612</v>
      </c>
      <c r="Z32" s="49"/>
      <c r="AA32" s="10">
        <f t="shared" si="6"/>
        <v>192.33890214797137</v>
      </c>
      <c r="AB32" s="10">
        <f>+F32/E32</f>
        <v>1.2857142857142858</v>
      </c>
      <c r="AC32" s="42"/>
      <c r="AD32" s="4"/>
      <c r="AE32" s="55"/>
      <c r="AG32" s="5"/>
      <c r="AH32" s="5"/>
      <c r="AJ32" s="12"/>
      <c r="AK32" s="12"/>
      <c r="AL32" s="10"/>
      <c r="AM32" s="10"/>
      <c r="AN32" s="10"/>
    </row>
    <row r="33" spans="1:40" ht="16.5" customHeight="1">
      <c r="A33" s="42"/>
      <c r="B33">
        <f>+'Ark1'!C521</f>
        <v>2023</v>
      </c>
      <c r="C33" s="31">
        <f>+'Ark1'!N521</f>
        <v>125</v>
      </c>
      <c r="D33" s="3" t="s">
        <v>740</v>
      </c>
      <c r="E33">
        <f>+'Ark1'!Q521</f>
        <v>25</v>
      </c>
      <c r="F33" s="10">
        <f>+'Ark1'!R521</f>
        <v>40</v>
      </c>
      <c r="G33" s="69">
        <f>+'Ark1'!AE521</f>
        <v>2.3323615160349842</v>
      </c>
      <c r="H33" s="69"/>
      <c r="I33" s="69">
        <f>+'Ark1'!AF521</f>
        <v>1.0475279280158638</v>
      </c>
      <c r="J33" s="86"/>
      <c r="K33" s="66">
        <f>+'Ark1'!U521</f>
        <v>113.75749999999999</v>
      </c>
      <c r="L33" s="1">
        <f>+'Ark1'!S521</f>
        <v>4</v>
      </c>
      <c r="M33" s="69"/>
      <c r="N33" s="1">
        <f>+'Ark1'!T521</f>
        <v>5.65</v>
      </c>
      <c r="O33" s="69"/>
      <c r="P33" s="10">
        <f>+'Ark1'!W521</f>
        <v>30</v>
      </c>
      <c r="Q33" s="10">
        <f>+'Ark1'!AG521</f>
        <v>541.67499999999995</v>
      </c>
      <c r="R33" s="10">
        <f>+'Ark1'!AH521</f>
        <v>0</v>
      </c>
      <c r="S33" s="10">
        <f>+'Ark1'!AI521</f>
        <v>72.5</v>
      </c>
      <c r="T33" s="74"/>
      <c r="U33" s="377">
        <f>+IF(F33=0,"",'Ark1'!AR521)</f>
        <v>162.875</v>
      </c>
      <c r="V33" s="113">
        <f>+IF(F33=0,"",'Ark1'!AS521)</f>
        <v>26.599503345486699</v>
      </c>
      <c r="W33" s="10">
        <f>+'Ark1'!Y521</f>
        <v>7.0490739640038553</v>
      </c>
      <c r="X33" s="1">
        <f>+'Ark1'!Z521</f>
        <v>1.0954451150103319</v>
      </c>
      <c r="Y33" s="1">
        <f>+'Ark1'!AA521</f>
        <v>1.7399712641305312</v>
      </c>
      <c r="Z33" s="49"/>
      <c r="AA33" s="10">
        <f t="shared" si="6"/>
        <v>210.01061522130431</v>
      </c>
      <c r="AB33" s="10">
        <f t="shared" ref="AB33:AB49" si="7">+F33/E33</f>
        <v>1.6</v>
      </c>
      <c r="AC33" s="42"/>
      <c r="AD33" s="4"/>
      <c r="AE33" s="55"/>
      <c r="AG33" s="5"/>
      <c r="AH33" s="5"/>
      <c r="AJ33" s="12"/>
      <c r="AK33" s="12"/>
      <c r="AL33" s="10"/>
      <c r="AM33" s="10"/>
      <c r="AN33" s="10"/>
    </row>
    <row r="34" spans="1:40" ht="16.5" customHeight="1">
      <c r="A34" s="42"/>
      <c r="B34">
        <f>+'Ark1'!C522</f>
        <v>2023</v>
      </c>
      <c r="C34" s="31">
        <f>+'Ark1'!N522</f>
        <v>150</v>
      </c>
      <c r="D34" s="3" t="s">
        <v>733</v>
      </c>
      <c r="E34">
        <f>+'Ark1'!Q522</f>
        <v>43</v>
      </c>
      <c r="F34" s="10">
        <f>+'Ark1'!R522</f>
        <v>81</v>
      </c>
      <c r="G34" s="69">
        <f>+'Ark1'!AE522</f>
        <v>4.7230320699708441</v>
      </c>
      <c r="H34" s="69"/>
      <c r="I34" s="69">
        <f>+'Ark1'!AF522</f>
        <v>2.5658598394141969</v>
      </c>
      <c r="J34" s="86"/>
      <c r="K34" s="66">
        <f>+'Ark1'!U522</f>
        <v>137.60123456790123</v>
      </c>
      <c r="L34" s="1">
        <f>+'Ark1'!S522</f>
        <v>3.7037037037037042</v>
      </c>
      <c r="M34" s="69"/>
      <c r="N34" s="1">
        <f>+'Ark1'!T522</f>
        <v>5.6543209876543203</v>
      </c>
      <c r="O34" s="69"/>
      <c r="P34" s="10">
        <f>+'Ark1'!W522</f>
        <v>29.629629629629633</v>
      </c>
      <c r="Q34" s="10">
        <f>+'Ark1'!AG522</f>
        <v>572.9</v>
      </c>
      <c r="R34" s="10">
        <f>+'Ark1'!AH522</f>
        <v>1.2345679012345681</v>
      </c>
      <c r="S34" s="10">
        <f>+'Ark1'!AI522</f>
        <v>41.97530864197531</v>
      </c>
      <c r="T34" s="74"/>
      <c r="U34" s="377">
        <f>+IF(F34=0,"",'Ark1'!AR522)</f>
        <v>174.23750000000001</v>
      </c>
      <c r="V34" s="113">
        <f>+IF(F34=0,"",'Ark1'!AS522)</f>
        <v>26.278468660786096</v>
      </c>
      <c r="W34" s="10">
        <f>+'Ark1'!Y522</f>
        <v>7.5039988323453359</v>
      </c>
      <c r="X34" s="1">
        <f>+'Ark1'!Z522</f>
        <v>1.1909581622824836</v>
      </c>
      <c r="Y34" s="1">
        <f>+'Ark1'!AA522</f>
        <v>1.8200562589809737</v>
      </c>
      <c r="Z34" s="49"/>
      <c r="AA34" s="10">
        <f t="shared" si="6"/>
        <v>240.18368749851848</v>
      </c>
      <c r="AB34" s="10">
        <f t="shared" si="7"/>
        <v>1.8837209302325582</v>
      </c>
      <c r="AC34" s="42"/>
      <c r="AD34" s="4"/>
      <c r="AE34" s="55"/>
      <c r="AG34" s="5"/>
      <c r="AH34" s="5"/>
      <c r="AJ34" s="12"/>
      <c r="AK34" s="12"/>
      <c r="AL34" s="10"/>
      <c r="AM34" s="10"/>
      <c r="AN34" s="10"/>
    </row>
    <row r="35" spans="1:40" ht="16.5" customHeight="1">
      <c r="A35" s="42"/>
      <c r="B35">
        <f>+'Ark1'!C523</f>
        <v>2023</v>
      </c>
      <c r="C35" s="31">
        <f>+'Ark1'!N523</f>
        <v>175</v>
      </c>
      <c r="D35" s="3" t="s">
        <v>734</v>
      </c>
      <c r="E35">
        <f>+'Ark1'!Q523</f>
        <v>60</v>
      </c>
      <c r="F35" s="10">
        <f>+'Ark1'!R523</f>
        <v>116</v>
      </c>
      <c r="G35" s="69">
        <f>+'Ark1'!AE523</f>
        <v>6.7638483965014577</v>
      </c>
      <c r="H35" s="69"/>
      <c r="I35" s="69">
        <f>+'Ark1'!AF523</f>
        <v>4.3302179681323869</v>
      </c>
      <c r="J35" s="86"/>
      <c r="K35" s="66">
        <f>+'Ark1'!U523</f>
        <v>162.15344827586213</v>
      </c>
      <c r="L35" s="1">
        <f>+'Ark1'!S523</f>
        <v>3.620689655172415</v>
      </c>
      <c r="M35" s="69"/>
      <c r="N35" s="1">
        <f>+'Ark1'!T523</f>
        <v>5.8448275862068995</v>
      </c>
      <c r="O35" s="69"/>
      <c r="P35" s="10">
        <f>+'Ark1'!W523</f>
        <v>31.896551724137929</v>
      </c>
      <c r="Q35" s="10">
        <f>+'Ark1'!AG523</f>
        <v>580.695652173913</v>
      </c>
      <c r="R35" s="10">
        <f>+'Ark1'!AH523</f>
        <v>0</v>
      </c>
      <c r="S35" s="10">
        <f>+'Ark1'!AI523</f>
        <v>27.586206896551719</v>
      </c>
      <c r="T35" s="74"/>
      <c r="U35" s="377">
        <f>+IF(F35=0,"",'Ark1'!AR523)</f>
        <v>183.52173913043475</v>
      </c>
      <c r="V35" s="113">
        <f>+IF(F35=0,"",'Ark1'!AS523)</f>
        <v>26.413167163288485</v>
      </c>
      <c r="W35" s="10">
        <f>+'Ark1'!Y523</f>
        <v>7.8003142181902367</v>
      </c>
      <c r="X35" s="1">
        <f>+'Ark1'!Z523</f>
        <v>1.0310287163949006</v>
      </c>
      <c r="Y35" s="1">
        <f>+'Ark1'!AA523</f>
        <v>1.669211295667455</v>
      </c>
      <c r="Z35" s="49"/>
      <c r="AA35" s="10">
        <f t="shared" si="6"/>
        <v>279.23999029236518</v>
      </c>
      <c r="AB35" s="10">
        <f t="shared" si="7"/>
        <v>1.9333333333333333</v>
      </c>
      <c r="AC35" s="42"/>
      <c r="AD35" s="4"/>
      <c r="AE35" s="55"/>
      <c r="AG35" s="5"/>
      <c r="AH35" s="5"/>
      <c r="AJ35" s="12"/>
      <c r="AK35" s="12"/>
      <c r="AL35" s="10"/>
      <c r="AM35" s="10"/>
      <c r="AN35" s="10"/>
    </row>
    <row r="36" spans="1:40" ht="16.5" customHeight="1">
      <c r="A36" s="42"/>
      <c r="B36">
        <f>+'Ark1'!C524</f>
        <v>2023</v>
      </c>
      <c r="C36" s="31">
        <f>+'Ark1'!N524</f>
        <v>200</v>
      </c>
      <c r="D36" s="3" t="s">
        <v>735</v>
      </c>
      <c r="E36">
        <f>+'Ark1'!Q524</f>
        <v>64</v>
      </c>
      <c r="F36" s="10">
        <f>+'Ark1'!R524</f>
        <v>126</v>
      </c>
      <c r="G36" s="69">
        <f>+'Ark1'!AE524</f>
        <v>7.3469387755102051</v>
      </c>
      <c r="H36" s="69"/>
      <c r="I36" s="69">
        <f>+'Ark1'!AF524</f>
        <v>5.4297274811307723</v>
      </c>
      <c r="J36" s="86"/>
      <c r="K36" s="66">
        <f>+'Ark1'!U524</f>
        <v>187.18968253968248</v>
      </c>
      <c r="L36" s="1">
        <f>+'Ark1'!S524</f>
        <v>3.7301587301587302</v>
      </c>
      <c r="M36" s="69"/>
      <c r="N36" s="1">
        <f>+'Ark1'!T524</f>
        <v>6.1984126984127004</v>
      </c>
      <c r="O36" s="69"/>
      <c r="P36" s="10">
        <f>+'Ark1'!W524</f>
        <v>41.26984126984128</v>
      </c>
      <c r="Q36" s="10">
        <f>+'Ark1'!AG524</f>
        <v>619.19834710743794</v>
      </c>
      <c r="R36" s="10">
        <f>+'Ark1'!AH524</f>
        <v>0</v>
      </c>
      <c r="S36" s="10">
        <f>+'Ark1'!AI524</f>
        <v>25.396825396825392</v>
      </c>
      <c r="T36" s="74"/>
      <c r="U36" s="377">
        <f>+IF(F36=0,"",'Ark1'!AR524)</f>
        <v>190.08264462809919</v>
      </c>
      <c r="V36" s="113">
        <f>+IF(F36=0,"",'Ark1'!AS524)</f>
        <v>27.429159462387766</v>
      </c>
      <c r="W36" s="10">
        <f>+'Ark1'!Y524</f>
        <v>7.2954413833987806</v>
      </c>
      <c r="X36" s="1">
        <f>+'Ark1'!Z524</f>
        <v>1.0344287466749904</v>
      </c>
      <c r="Y36" s="1">
        <f>+'Ark1'!AA524</f>
        <v>1.7321417207581877</v>
      </c>
      <c r="Z36" s="49"/>
      <c r="AA36" s="10">
        <f t="shared" si="6"/>
        <v>302.30972581585871</v>
      </c>
      <c r="AB36" s="10">
        <f t="shared" si="7"/>
        <v>1.96875</v>
      </c>
      <c r="AC36" s="42"/>
      <c r="AD36" s="4"/>
      <c r="AE36" s="55"/>
      <c r="AG36" s="5"/>
      <c r="AH36" s="5"/>
      <c r="AJ36" s="12"/>
      <c r="AK36" s="12"/>
      <c r="AL36" s="10"/>
      <c r="AM36" s="10"/>
      <c r="AN36" s="10"/>
    </row>
    <row r="37" spans="1:40" ht="16.5" customHeight="1">
      <c r="A37" s="42"/>
      <c r="B37">
        <f>+'Ark1'!C525</f>
        <v>2023</v>
      </c>
      <c r="C37" s="31">
        <f>+'Ark1'!N525</f>
        <v>225</v>
      </c>
      <c r="D37" s="3" t="s">
        <v>736</v>
      </c>
      <c r="E37">
        <f>+'Ark1'!Q525</f>
        <v>85</v>
      </c>
      <c r="F37" s="10">
        <f>+'Ark1'!R525</f>
        <v>158</v>
      </c>
      <c r="G37" s="69">
        <f>+'Ark1'!AE525</f>
        <v>9.2128279883381961</v>
      </c>
      <c r="H37" s="69"/>
      <c r="I37" s="69">
        <f>+'Ark1'!AF525</f>
        <v>7.7482489020098813</v>
      </c>
      <c r="J37" s="86"/>
      <c r="K37" s="66">
        <f>+'Ark1'!U525</f>
        <v>213.02025316455703</v>
      </c>
      <c r="L37" s="1">
        <f>+'Ark1'!S525</f>
        <v>3.6898734177215191</v>
      </c>
      <c r="M37" s="69"/>
      <c r="N37" s="1">
        <f>+'Ark1'!T525</f>
        <v>6.5</v>
      </c>
      <c r="O37" s="69"/>
      <c r="P37" s="10">
        <f>+'Ark1'!W525</f>
        <v>48.734177215189881</v>
      </c>
      <c r="Q37" s="10">
        <f>+'Ark1'!AG525</f>
        <v>628.45512820512795</v>
      </c>
      <c r="R37" s="10">
        <f>+'Ark1'!AH525</f>
        <v>0.63291139240506322</v>
      </c>
      <c r="S37" s="10">
        <f>+'Ark1'!AI525</f>
        <v>17.721518987341764</v>
      </c>
      <c r="T37" s="74"/>
      <c r="U37" s="377">
        <f>+IF(F37=0,"",'Ark1'!AR525)</f>
        <v>198</v>
      </c>
      <c r="V37" s="113">
        <f>+IF(F37=0,"",'Ark1'!AS525)</f>
        <v>27.643061630489768</v>
      </c>
      <c r="W37" s="10">
        <f>+'Ark1'!Y525</f>
        <v>7.2413349308942818</v>
      </c>
      <c r="X37" s="1">
        <f>+'Ark1'!Z525</f>
        <v>0.9737172589785098</v>
      </c>
      <c r="Y37" s="1">
        <f>+'Ark1'!AA525</f>
        <v>1.5861345418375219</v>
      </c>
      <c r="Z37" s="49"/>
      <c r="AA37" s="10">
        <f t="shared" si="6"/>
        <v>338.95857254430291</v>
      </c>
      <c r="AB37" s="10">
        <f t="shared" si="7"/>
        <v>1.8588235294117648</v>
      </c>
      <c r="AC37" s="42"/>
      <c r="AD37" s="4"/>
      <c r="AE37" s="55"/>
      <c r="AG37" s="5"/>
      <c r="AH37" s="5"/>
      <c r="AJ37" s="12"/>
      <c r="AK37" s="12"/>
      <c r="AL37" s="10"/>
      <c r="AM37" s="10"/>
      <c r="AN37" s="10"/>
    </row>
    <row r="38" spans="1:40" ht="16.5" customHeight="1">
      <c r="A38" s="42"/>
      <c r="B38">
        <f>+'Ark1'!C526</f>
        <v>2023</v>
      </c>
      <c r="C38" s="31">
        <f>+'Ark1'!N526</f>
        <v>250</v>
      </c>
      <c r="D38" s="3" t="s">
        <v>737</v>
      </c>
      <c r="E38">
        <f>+'Ark1'!Q526</f>
        <v>103</v>
      </c>
      <c r="F38" s="10">
        <f>+'Ark1'!R526</f>
        <v>225</v>
      </c>
      <c r="G38" s="69">
        <f>+'Ark1'!AE526</f>
        <v>13.119533527696799</v>
      </c>
      <c r="H38" s="69"/>
      <c r="I38" s="69">
        <f>+'Ark1'!AF526</f>
        <v>12.302369835394718</v>
      </c>
      <c r="J38" s="86"/>
      <c r="K38" s="66">
        <f>+'Ark1'!U526</f>
        <v>237.50933333333344</v>
      </c>
      <c r="L38" s="1">
        <f>+'Ark1'!S526</f>
        <v>3.8711111111111114</v>
      </c>
      <c r="M38" s="69"/>
      <c r="N38" s="1">
        <f>+'Ark1'!T526</f>
        <v>6.7155555555555564</v>
      </c>
      <c r="O38" s="69"/>
      <c r="P38" s="10">
        <f>+'Ark1'!W526</f>
        <v>53.33333333333335</v>
      </c>
      <c r="Q38" s="10">
        <f>+'Ark1'!AG526</f>
        <v>660.44196428571445</v>
      </c>
      <c r="R38" s="10">
        <f>+'Ark1'!AH526</f>
        <v>0</v>
      </c>
      <c r="S38" s="10">
        <f>+'Ark1'!AI526</f>
        <v>17.777777777777779</v>
      </c>
      <c r="T38" s="74"/>
      <c r="U38" s="377">
        <f>+IF(F38=0,"",'Ark1'!AR526)</f>
        <v>203.41517857142861</v>
      </c>
      <c r="V38" s="113">
        <f>+IF(F38=0,"",'Ark1'!AS526)</f>
        <v>28.402830379218873</v>
      </c>
      <c r="W38" s="10">
        <f>+'Ark1'!Y526</f>
        <v>7.3082146778653438</v>
      </c>
      <c r="X38" s="1">
        <f>+'Ark1'!Z526</f>
        <v>0.98265450517626574</v>
      </c>
      <c r="Y38" s="1">
        <f>+'Ark1'!AA526</f>
        <v>1.632714924501935</v>
      </c>
      <c r="Z38" s="49"/>
      <c r="AA38" s="10">
        <f t="shared" si="6"/>
        <v>359.62180808756767</v>
      </c>
      <c r="AB38" s="10">
        <f t="shared" si="7"/>
        <v>2.1844660194174756</v>
      </c>
      <c r="AC38" s="42"/>
      <c r="AD38" s="4"/>
      <c r="AE38" s="55"/>
      <c r="AG38" s="5"/>
      <c r="AH38" s="5"/>
      <c r="AJ38" s="12"/>
      <c r="AK38" s="12"/>
      <c r="AL38" s="10"/>
      <c r="AM38" s="10"/>
      <c r="AN38" s="10"/>
    </row>
    <row r="39" spans="1:40" ht="16.5" customHeight="1">
      <c r="A39" s="42"/>
      <c r="B39">
        <f>+'Ark1'!C527</f>
        <v>2023</v>
      </c>
      <c r="C39" s="31">
        <f>+'Ark1'!N527</f>
        <v>275</v>
      </c>
      <c r="D39" s="3" t="s">
        <v>738</v>
      </c>
      <c r="E39">
        <f>+'Ark1'!Q527</f>
        <v>122</v>
      </c>
      <c r="F39" s="10">
        <f>+'Ark1'!R527</f>
        <v>269</v>
      </c>
      <c r="G39" s="69">
        <f>+'Ark1'!AE527</f>
        <v>15.685131195335275</v>
      </c>
      <c r="H39" s="69"/>
      <c r="I39" s="69">
        <f>+'Ark1'!AF527</f>
        <v>16.292865815224555</v>
      </c>
      <c r="J39" s="86"/>
      <c r="K39" s="66">
        <f>+'Ark1'!U527</f>
        <v>263.09925650557608</v>
      </c>
      <c r="L39" s="1">
        <f>+'Ark1'!S527</f>
        <v>4.148698884758363</v>
      </c>
      <c r="M39" s="69"/>
      <c r="N39" s="1">
        <f>+'Ark1'!T527</f>
        <v>6.8550185873605995</v>
      </c>
      <c r="O39" s="69"/>
      <c r="P39" s="10">
        <f>+'Ark1'!W527</f>
        <v>63.197026022304819</v>
      </c>
      <c r="Q39" s="10">
        <f>+'Ark1'!AG527</f>
        <v>687.48880597014897</v>
      </c>
      <c r="R39" s="10">
        <f>+'Ark1'!AH527</f>
        <v>0</v>
      </c>
      <c r="S39" s="10">
        <f>+'Ark1'!AI527</f>
        <v>20.446096654275095</v>
      </c>
      <c r="T39" s="74"/>
      <c r="U39" s="377">
        <f>+IF(F39=0,"",'Ark1'!AR527)</f>
        <v>208.87313432835816</v>
      </c>
      <c r="V39" s="113">
        <f>+IF(F39=0,"",'Ark1'!AS527)</f>
        <v>29.073926015210695</v>
      </c>
      <c r="W39" s="10">
        <f>+'Ark1'!Y527</f>
        <v>6.7693327306522404</v>
      </c>
      <c r="X39" s="1">
        <f>+'Ark1'!Z527</f>
        <v>1.0348069600875318</v>
      </c>
      <c r="Y39" s="1">
        <f>+'Ark1'!AA527</f>
        <v>1.5915036084514489</v>
      </c>
      <c r="Z39" s="49"/>
      <c r="AA39" s="10">
        <f t="shared" si="6"/>
        <v>382.69605878790111</v>
      </c>
      <c r="AB39" s="10">
        <f t="shared" si="7"/>
        <v>2.2049180327868854</v>
      </c>
      <c r="AC39" s="42"/>
      <c r="AD39" s="4"/>
      <c r="AE39" s="55"/>
      <c r="AG39" s="5"/>
      <c r="AH39" s="5"/>
      <c r="AJ39" s="12"/>
      <c r="AK39" s="12"/>
      <c r="AL39" s="10"/>
      <c r="AM39" s="10"/>
      <c r="AN39" s="10"/>
    </row>
    <row r="40" spans="1:40" ht="16.5" customHeight="1">
      <c r="A40" s="42"/>
      <c r="B40">
        <f>+'Ark1'!C528</f>
        <v>2023</v>
      </c>
      <c r="C40" s="31">
        <f>+'Ark1'!N528</f>
        <v>300</v>
      </c>
      <c r="D40" s="3" t="s">
        <v>739</v>
      </c>
      <c r="E40">
        <f>+'Ark1'!Q528</f>
        <v>120</v>
      </c>
      <c r="F40" s="10">
        <f>+'Ark1'!R528</f>
        <v>287</v>
      </c>
      <c r="G40" s="69">
        <f>+'Ark1'!AE528</f>
        <v>16.73469387755102</v>
      </c>
      <c r="H40" s="69"/>
      <c r="I40" s="69">
        <f>+'Ark1'!AF528</f>
        <v>19.009997131574188</v>
      </c>
      <c r="J40" s="86"/>
      <c r="K40" s="66">
        <f>+'Ark1'!U528</f>
        <v>287.72299651567943</v>
      </c>
      <c r="L40" s="1">
        <f>+'Ark1'!S528</f>
        <v>4.498257839721254</v>
      </c>
      <c r="M40" s="69"/>
      <c r="N40" s="1">
        <f>+'Ark1'!T528</f>
        <v>7.3379790940766574</v>
      </c>
      <c r="O40" s="69"/>
      <c r="P40" s="10">
        <f>+'Ark1'!W528</f>
        <v>75.261324041811861</v>
      </c>
      <c r="Q40" s="10">
        <f>+'Ark1'!AG528</f>
        <v>685.87762237762229</v>
      </c>
      <c r="R40" s="10">
        <f>+'Ark1'!AH528</f>
        <v>0</v>
      </c>
      <c r="S40" s="10">
        <f>+'Ark1'!AI528</f>
        <v>21.951219512195124</v>
      </c>
      <c r="T40" s="74"/>
      <c r="U40" s="377">
        <f>+IF(F40=0,"",'Ark1'!AR528)</f>
        <v>213.11188811188811</v>
      </c>
      <c r="V40" s="113">
        <f>+IF(F40=0,"",'Ark1'!AS528)</f>
        <v>29.926060432796007</v>
      </c>
      <c r="W40" s="10">
        <f>+'Ark1'!Y528</f>
        <v>6.9387685858337296</v>
      </c>
      <c r="X40" s="1">
        <f>+'Ark1'!Z528</f>
        <v>0.99432033221981309</v>
      </c>
      <c r="Y40" s="1">
        <f>+'Ark1'!AA528</f>
        <v>1.3846042817298183</v>
      </c>
      <c r="Z40" s="49"/>
      <c r="AA40" s="10">
        <f t="shared" si="6"/>
        <v>419.49611290462587</v>
      </c>
      <c r="AB40" s="10">
        <f t="shared" si="7"/>
        <v>2.3916666666666666</v>
      </c>
      <c r="AC40" s="42"/>
      <c r="AD40" s="4"/>
      <c r="AE40" s="55"/>
      <c r="AG40" s="5"/>
      <c r="AH40" s="5"/>
      <c r="AJ40" s="12"/>
      <c r="AK40" s="12"/>
      <c r="AL40" s="10"/>
      <c r="AM40" s="10"/>
      <c r="AN40" s="10"/>
    </row>
    <row r="41" spans="1:40" ht="16.5" customHeight="1">
      <c r="A41" s="42"/>
      <c r="B41">
        <f>+'Ark1'!C529</f>
        <v>2023</v>
      </c>
      <c r="C41" s="31">
        <f>+'Ark1'!N529</f>
        <v>325</v>
      </c>
      <c r="D41" s="3" t="s">
        <v>741</v>
      </c>
      <c r="E41">
        <f>+'Ark1'!Q529</f>
        <v>90</v>
      </c>
      <c r="F41" s="10">
        <f>+'Ark1'!R529</f>
        <v>211</v>
      </c>
      <c r="G41" s="69">
        <f>+'Ark1'!AE529</f>
        <v>12.303206997084544</v>
      </c>
      <c r="H41" s="69"/>
      <c r="I41" s="69">
        <f>+'Ark1'!AF529</f>
        <v>15.146784669622265</v>
      </c>
      <c r="J41" s="86"/>
      <c r="K41" s="66">
        <f>+'Ark1'!U529</f>
        <v>311.82606635071096</v>
      </c>
      <c r="L41" s="1">
        <f>+'Ark1'!S529</f>
        <v>4.9004739336492911</v>
      </c>
      <c r="M41" s="69"/>
      <c r="N41" s="1">
        <f>+'Ark1'!T529</f>
        <v>7.829383886255922</v>
      </c>
      <c r="O41" s="69"/>
      <c r="P41" s="10">
        <f>+'Ark1'!W529</f>
        <v>87.677725118483423</v>
      </c>
      <c r="Q41" s="10">
        <f>+'Ark1'!AG529</f>
        <v>715.19711538461524</v>
      </c>
      <c r="R41" s="10">
        <f>+'Ark1'!AH529</f>
        <v>0</v>
      </c>
      <c r="S41" s="10">
        <f>+'Ark1'!AI529</f>
        <v>35.071090047393369</v>
      </c>
      <c r="T41" s="74"/>
      <c r="U41" s="377">
        <f>+IF(F41=0,"",'Ark1'!AR529)</f>
        <v>216.30288461538464</v>
      </c>
      <c r="V41" s="113">
        <f>+IF(F41=0,"",'Ark1'!AS529)</f>
        <v>31.045332809864327</v>
      </c>
      <c r="W41" s="10">
        <f>+'Ark1'!Y529</f>
        <v>7.1535781770311058</v>
      </c>
      <c r="X41" s="1">
        <f>+'Ark1'!Z529</f>
        <v>1.1077280292388123</v>
      </c>
      <c r="Y41" s="1">
        <f>+'Ark1'!AA529</f>
        <v>1.3311040564243868</v>
      </c>
      <c r="Z41" s="49"/>
      <c r="AA41" s="10">
        <f t="shared" si="6"/>
        <v>436.00017343892483</v>
      </c>
      <c r="AB41" s="10">
        <f t="shared" si="7"/>
        <v>2.3444444444444446</v>
      </c>
      <c r="AC41" s="42"/>
      <c r="AD41" s="4"/>
      <c r="AE41" s="55"/>
      <c r="AG41" s="5"/>
      <c r="AH41" s="5"/>
      <c r="AJ41" s="12"/>
      <c r="AK41" s="12"/>
      <c r="AL41" s="10"/>
      <c r="AM41" s="10"/>
      <c r="AN41" s="10"/>
    </row>
    <row r="42" spans="1:40" ht="16.5" customHeight="1">
      <c r="A42" s="42"/>
      <c r="B42">
        <f>+'Ark1'!C530</f>
        <v>2023</v>
      </c>
      <c r="C42" s="31">
        <f>+'Ark1'!N530</f>
        <v>350</v>
      </c>
      <c r="D42" s="3" t="s">
        <v>754</v>
      </c>
      <c r="E42">
        <f>+'Ark1'!Q530</f>
        <v>63</v>
      </c>
      <c r="F42" s="10">
        <f>+'Ark1'!R530</f>
        <v>96</v>
      </c>
      <c r="G42" s="69">
        <f>+'Ark1'!AE530</f>
        <v>5.5976676384839639</v>
      </c>
      <c r="H42" s="69"/>
      <c r="I42" s="69">
        <f>+'Ark1'!AF530</f>
        <v>7.4020810130009185</v>
      </c>
      <c r="J42" s="86"/>
      <c r="K42" s="66">
        <f>+'Ark1'!U530</f>
        <v>334.93229166666657</v>
      </c>
      <c r="L42" s="1">
        <f>+'Ark1'!S530</f>
        <v>5.21875</v>
      </c>
      <c r="M42" s="69"/>
      <c r="N42" s="1">
        <f>+'Ark1'!T530</f>
        <v>8.1145833333333339</v>
      </c>
      <c r="O42" s="69"/>
      <c r="P42" s="10">
        <f>+'Ark1'!W530</f>
        <v>86.458333333333314</v>
      </c>
      <c r="Q42" s="10">
        <f>+'Ark1'!AG530</f>
        <v>741.70526315789459</v>
      </c>
      <c r="R42" s="10">
        <f>+'Ark1'!AH530</f>
        <v>0</v>
      </c>
      <c r="S42" s="10">
        <f>+'Ark1'!AI530</f>
        <v>30.208333333333325</v>
      </c>
      <c r="T42" s="74"/>
      <c r="U42" s="377">
        <f>+IF(F42=0,"",'Ark1'!AR530)</f>
        <v>218.86315789473679</v>
      </c>
      <c r="V42" s="113">
        <f>+IF(F42=0,"",'Ark1'!AS530)</f>
        <v>32.136694425404997</v>
      </c>
      <c r="W42" s="10">
        <f>+'Ark1'!Y530</f>
        <v>7.5234286121200444</v>
      </c>
      <c r="X42" s="1">
        <f>+'Ark1'!Z530</f>
        <v>1.1199248951752672</v>
      </c>
      <c r="Y42" s="1">
        <f>+'Ark1'!AA530</f>
        <v>1.4279194630845089</v>
      </c>
      <c r="Z42" s="49"/>
      <c r="AA42" s="10">
        <f t="shared" si="6"/>
        <v>451.5706012933685</v>
      </c>
      <c r="AB42" s="10">
        <f t="shared" si="7"/>
        <v>1.5238095238095237</v>
      </c>
      <c r="AC42" s="42"/>
      <c r="AD42" s="4"/>
      <c r="AE42" s="54"/>
      <c r="AG42" s="5"/>
      <c r="AH42" s="5"/>
      <c r="AJ42" s="12"/>
      <c r="AK42" s="12"/>
      <c r="AL42" s="10"/>
      <c r="AM42" s="10"/>
      <c r="AN42" s="10"/>
    </row>
    <row r="43" spans="1:40" ht="15.6">
      <c r="A43" s="42"/>
      <c r="B43">
        <f>+'Ark1'!C531</f>
        <v>2023</v>
      </c>
      <c r="C43" s="31">
        <f>+'Ark1'!N531</f>
        <v>375</v>
      </c>
      <c r="D43" s="3" t="s">
        <v>755</v>
      </c>
      <c r="E43">
        <f>+'Ark1'!Q531</f>
        <v>30</v>
      </c>
      <c r="F43" s="10">
        <f>+'Ark1'!R531</f>
        <v>49</v>
      </c>
      <c r="G43" s="69">
        <f>+'Ark1'!AE531</f>
        <v>2.8571428571428577</v>
      </c>
      <c r="H43" s="69"/>
      <c r="I43" s="69">
        <f>+'Ark1'!AF531</f>
        <v>4.0738092464603941</v>
      </c>
      <c r="J43" s="86"/>
      <c r="K43" s="66">
        <f>+'Ark1'!U531</f>
        <v>361.14285714285722</v>
      </c>
      <c r="L43" s="1">
        <f>+'Ark1'!S531</f>
        <v>5.8775510204081636</v>
      </c>
      <c r="M43" s="69"/>
      <c r="N43" s="1">
        <f>+'Ark1'!T531</f>
        <v>8.5510204081632679</v>
      </c>
      <c r="O43" s="69"/>
      <c r="P43" s="10">
        <f>+'Ark1'!W531</f>
        <v>91.836734693877574</v>
      </c>
      <c r="Q43" s="10">
        <f>+'Ark1'!AG531</f>
        <v>763.93877551020398</v>
      </c>
      <c r="R43" s="10">
        <f>+'Ark1'!AH531</f>
        <v>0</v>
      </c>
      <c r="S43" s="10">
        <f>+'Ark1'!AI531</f>
        <v>53.061224489795919</v>
      </c>
      <c r="T43" s="74"/>
      <c r="U43" s="377">
        <f>+IF(F43=0,"",'Ark1'!AR531)</f>
        <v>221.04081632653063</v>
      </c>
      <c r="V43" s="113">
        <f>+IF(F43=0,"",'Ark1'!AS531)</f>
        <v>33.673858380866314</v>
      </c>
      <c r="W43" s="10">
        <f>+'Ark1'!Y531</f>
        <v>7.7697739835283137</v>
      </c>
      <c r="X43" s="1">
        <f>+'Ark1'!Z531</f>
        <v>1.1540992257631577</v>
      </c>
      <c r="Y43" s="1">
        <f>+'Ark1'!AA531</f>
        <v>1.499132054874031</v>
      </c>
      <c r="Z43" s="49"/>
      <c r="AA43" s="10">
        <f t="shared" si="6"/>
        <v>472.73795848582819</v>
      </c>
      <c r="AB43" s="10">
        <f t="shared" si="7"/>
        <v>1.6333333333333333</v>
      </c>
      <c r="AC43" s="42"/>
      <c r="AD43"/>
      <c r="AJ43" s="12"/>
      <c r="AK43" s="12"/>
      <c r="AL43" s="10"/>
      <c r="AM43" s="10"/>
      <c r="AN43" s="10"/>
    </row>
    <row r="44" spans="1:40" ht="17.25" customHeight="1">
      <c r="A44" s="42"/>
      <c r="B44">
        <f>+'Ark1'!C532</f>
        <v>2023</v>
      </c>
      <c r="C44" s="31">
        <f>+'Ark1'!N532</f>
        <v>400</v>
      </c>
      <c r="D44" s="3" t="s">
        <v>756</v>
      </c>
      <c r="E44">
        <f>+'Ark1'!Q532</f>
        <v>18</v>
      </c>
      <c r="F44" s="10">
        <f>+'Ark1'!R532</f>
        <v>27</v>
      </c>
      <c r="G44" s="69">
        <f>+'Ark1'!AE532</f>
        <v>1.5743440233236154</v>
      </c>
      <c r="H44" s="69"/>
      <c r="I44" s="69">
        <f>+'Ark1'!AF532</f>
        <v>2.3816221845802072</v>
      </c>
      <c r="J44" s="86"/>
      <c r="K44" s="66">
        <f>+'Ark1'!U532</f>
        <v>383.16296296296287</v>
      </c>
      <c r="L44" s="1">
        <f>+'Ark1'!S532</f>
        <v>5.8888888888888884</v>
      </c>
      <c r="M44" s="69"/>
      <c r="N44" s="1">
        <f>+'Ark1'!T532</f>
        <v>9</v>
      </c>
      <c r="O44" s="69"/>
      <c r="P44" s="10">
        <f>+'Ark1'!W532</f>
        <v>96.296296296296291</v>
      </c>
      <c r="Q44" s="10">
        <f>+'Ark1'!AG532</f>
        <v>885.77777777777771</v>
      </c>
      <c r="R44" s="10">
        <f>+'Ark1'!AH532</f>
        <v>0</v>
      </c>
      <c r="S44" s="10">
        <f>+'Ark1'!AI532</f>
        <v>40.740740740740733</v>
      </c>
      <c r="T44" s="74"/>
      <c r="U44" s="377">
        <f>+IF(F44=0,"",'Ark1'!AR532)</f>
        <v>224</v>
      </c>
      <c r="V44" s="113">
        <f>+IF(F44=0,"",'Ark1'!AS532)</f>
        <v>34.305827452257695</v>
      </c>
      <c r="W44" s="10">
        <f>+'Ark1'!Y532</f>
        <v>6.6978243094490892</v>
      </c>
      <c r="X44" s="1">
        <f>+'Ark1'!Z532</f>
        <v>0.99380798999990372</v>
      </c>
      <c r="Y44" s="1">
        <f>+'Ark1'!AA532</f>
        <v>1.4401645996461911</v>
      </c>
      <c r="Z44" s="49"/>
      <c r="AA44" s="10">
        <f t="shared" si="6"/>
        <v>432.57233651112216</v>
      </c>
      <c r="AB44" s="10">
        <f t="shared" si="7"/>
        <v>1.5</v>
      </c>
      <c r="AC44" s="42"/>
      <c r="AD44" s="2"/>
      <c r="AE44" s="54"/>
      <c r="AH44" s="5"/>
      <c r="AJ44" s="12"/>
      <c r="AK44" s="12"/>
      <c r="AL44" s="10"/>
      <c r="AM44" s="10"/>
      <c r="AN44" s="10"/>
    </row>
    <row r="45" spans="1:40" ht="15.6">
      <c r="A45" s="42"/>
      <c r="B45">
        <f>+'Ark1'!C533</f>
        <v>2023</v>
      </c>
      <c r="C45" s="31">
        <f>+'Ark1'!N533</f>
        <v>425</v>
      </c>
      <c r="D45" s="3" t="s">
        <v>757</v>
      </c>
      <c r="E45">
        <f>+'Ark1'!Q533</f>
        <v>9</v>
      </c>
      <c r="F45" s="10">
        <f>+'Ark1'!R533</f>
        <v>13</v>
      </c>
      <c r="G45" s="69">
        <f>+'Ark1'!AE533</f>
        <v>0.75801749271137009</v>
      </c>
      <c r="H45" s="69"/>
      <c r="I45" s="69">
        <f>+'Ark1'!AF533</f>
        <v>1.2255038507350395</v>
      </c>
      <c r="J45" s="86"/>
      <c r="K45" s="66">
        <f>+'Ark1'!U533</f>
        <v>409.49230769230775</v>
      </c>
      <c r="L45" s="1">
        <f>+'Ark1'!S533</f>
        <v>6.1538461538461524</v>
      </c>
      <c r="M45" s="69"/>
      <c r="N45" s="1">
        <f>+'Ark1'!T533</f>
        <v>8.9230769230769216</v>
      </c>
      <c r="O45" s="69"/>
      <c r="P45" s="10">
        <f>+'Ark1'!W533</f>
        <v>92.307692307692321</v>
      </c>
      <c r="Q45" s="10">
        <f>+'Ark1'!AG533</f>
        <v>860.84615384615347</v>
      </c>
      <c r="R45" s="10">
        <f>+'Ark1'!AH533</f>
        <v>0</v>
      </c>
      <c r="S45" s="10">
        <f>+'Ark1'!AI533</f>
        <v>38.461538461538446</v>
      </c>
      <c r="T45" s="74"/>
      <c r="U45" s="377">
        <f>+IF(F45=0,"",'Ark1'!AR533)</f>
        <v>227.61538461538473</v>
      </c>
      <c r="V45" s="113">
        <f>+IF(F45=0,"",'Ark1'!AS533)</f>
        <v>34.824131821093481</v>
      </c>
      <c r="W45" s="10">
        <f>+'Ark1'!Y533</f>
        <v>8.087641240091326</v>
      </c>
      <c r="X45" s="1">
        <f>+'Ark1'!Z533</f>
        <v>0.5329387100211922</v>
      </c>
      <c r="Y45" s="1">
        <f>+'Ark1'!AA533</f>
        <v>1.3846153846153844</v>
      </c>
      <c r="Z45" s="49"/>
      <c r="AA45" s="10">
        <f t="shared" si="6"/>
        <v>475.68581896166592</v>
      </c>
      <c r="AB45" s="10">
        <f t="shared" si="7"/>
        <v>1.4444444444444444</v>
      </c>
      <c r="AC45" s="42"/>
      <c r="AD45" s="2"/>
      <c r="AE45" s="54"/>
      <c r="AJ45" s="12"/>
      <c r="AK45" s="12"/>
      <c r="AL45" s="10"/>
      <c r="AM45" s="10"/>
      <c r="AN45" s="10"/>
    </row>
    <row r="46" spans="1:40" ht="15.6">
      <c r="A46" s="42"/>
      <c r="B46">
        <f>+'Ark1'!C534</f>
        <v>2023</v>
      </c>
      <c r="C46" s="31">
        <f>+'Ark1'!N534</f>
        <v>450</v>
      </c>
      <c r="D46" s="3" t="s">
        <v>758</v>
      </c>
      <c r="E46">
        <f>+'Ark1'!Q534</f>
        <v>3</v>
      </c>
      <c r="F46" s="10">
        <f>+'Ark1'!R534</f>
        <v>4</v>
      </c>
      <c r="G46" s="69">
        <f>+'Ark1'!AE534</f>
        <v>0.23323615160349845</v>
      </c>
      <c r="H46" s="69"/>
      <c r="I46" s="69">
        <f>+'Ark1'!AF534</f>
        <v>0.40399682677516646</v>
      </c>
      <c r="J46" s="86"/>
      <c r="K46" s="66">
        <f>+'Ark1'!U534</f>
        <v>438.72500000000002</v>
      </c>
      <c r="L46" s="1">
        <f>+'Ark1'!S534</f>
        <v>7.75</v>
      </c>
      <c r="M46" s="69"/>
      <c r="N46" s="1">
        <f>+'Ark1'!T534</f>
        <v>11.5</v>
      </c>
      <c r="O46" s="69"/>
      <c r="P46" s="10">
        <f>+'Ark1'!W534</f>
        <v>100</v>
      </c>
      <c r="Q46" s="10">
        <f>+'Ark1'!AG534</f>
        <v>939.5</v>
      </c>
      <c r="R46" s="10">
        <f>+'Ark1'!AH534</f>
        <v>0</v>
      </c>
      <c r="S46" s="10">
        <f>+'Ark1'!AI534</f>
        <v>100</v>
      </c>
      <c r="T46" s="74"/>
      <c r="U46" s="377">
        <f>+IF(F46=0,"",'Ark1'!AR534)</f>
        <v>222.75</v>
      </c>
      <c r="V46" s="113">
        <f>+IF(F46=0,"",'Ark1'!AS534)</f>
        <v>39.901083200449001</v>
      </c>
      <c r="W46" s="10">
        <f>+'Ark1'!Y534</f>
        <v>6.0288369525155883</v>
      </c>
      <c r="X46" s="1">
        <f>+'Ark1'!Z534</f>
        <v>0.82915619758885006</v>
      </c>
      <c r="Y46" s="1">
        <f>+'Ark1'!AA534</f>
        <v>1.5</v>
      </c>
      <c r="Z46" s="49"/>
      <c r="AA46" s="10">
        <f t="shared" si="6"/>
        <v>466.97711548696117</v>
      </c>
      <c r="AB46" s="10">
        <f t="shared" si="7"/>
        <v>1.3333333333333333</v>
      </c>
      <c r="AC46" s="42"/>
      <c r="AD46" s="13"/>
      <c r="AE46" s="12"/>
      <c r="AJ46" s="12"/>
      <c r="AK46" s="12"/>
      <c r="AL46" s="10"/>
      <c r="AM46" s="10"/>
      <c r="AN46" s="10"/>
    </row>
    <row r="47" spans="1:40" ht="21">
      <c r="A47" s="42"/>
      <c r="B47">
        <f>+'Ark1'!C535</f>
        <v>2023</v>
      </c>
      <c r="C47" s="31">
        <f>+'Ark1'!N535</f>
        <v>475</v>
      </c>
      <c r="D47" s="3" t="s">
        <v>759</v>
      </c>
      <c r="E47">
        <f>+'Ark1'!Q535</f>
        <v>2</v>
      </c>
      <c r="F47" s="10">
        <f>+'Ark1'!R535</f>
        <v>2</v>
      </c>
      <c r="G47" s="69">
        <f>+'Ark1'!AE535</f>
        <v>0.11661807580174922</v>
      </c>
      <c r="H47" s="69"/>
      <c r="I47" s="69">
        <f>+'Ark1'!AF535</f>
        <v>0.21354348197426881</v>
      </c>
      <c r="J47" s="86"/>
      <c r="K47" s="66">
        <f>+'Ark1'!U535</f>
        <v>463.8</v>
      </c>
      <c r="L47" s="1">
        <f>+'Ark1'!S535</f>
        <v>8</v>
      </c>
      <c r="M47" s="69"/>
      <c r="N47" s="1">
        <f>+'Ark1'!T535</f>
        <v>10</v>
      </c>
      <c r="O47" s="69"/>
      <c r="P47" s="10">
        <f>+'Ark1'!W535</f>
        <v>100</v>
      </c>
      <c r="Q47" s="10">
        <f>+'Ark1'!AG535</f>
        <v>678</v>
      </c>
      <c r="R47" s="10">
        <f>+'Ark1'!AH535</f>
        <v>0</v>
      </c>
      <c r="S47" s="10">
        <f>+'Ark1'!AI535</f>
        <v>100</v>
      </c>
      <c r="T47" s="74"/>
      <c r="U47" s="377">
        <f>+IF(F47=0,"",'Ark1'!AR535)</f>
        <v>233.5</v>
      </c>
      <c r="V47" s="113">
        <f>+IF(F47=0,"",'Ark1'!AS535)</f>
        <v>36.472365294367222</v>
      </c>
      <c r="W47" s="10">
        <f>+'Ark1'!Y535</f>
        <v>4.4000000000017199</v>
      </c>
      <c r="X47" s="1">
        <f>+'Ark1'!Z535</f>
        <v>0</v>
      </c>
      <c r="Y47" s="1">
        <f>+'Ark1'!AA535</f>
        <v>1</v>
      </c>
      <c r="Z47" s="49"/>
      <c r="AA47" s="10">
        <f t="shared" si="6"/>
        <v>684.07079646017701</v>
      </c>
      <c r="AB47" s="10">
        <f t="shared" si="7"/>
        <v>1</v>
      </c>
      <c r="AC47" s="42"/>
      <c r="AD47" s="2"/>
      <c r="AE47" s="5"/>
      <c r="AJ47" s="53"/>
      <c r="AK47" s="53"/>
      <c r="AL47" s="10"/>
      <c r="AM47" s="10"/>
      <c r="AN47" s="10"/>
    </row>
    <row r="48" spans="1:40" ht="15.6">
      <c r="A48" s="42"/>
      <c r="B48">
        <f>+'Ark1'!C536</f>
        <v>2023</v>
      </c>
      <c r="C48" s="31">
        <f>+'Ark1'!N536</f>
        <v>500</v>
      </c>
      <c r="D48" s="3" t="s">
        <v>760</v>
      </c>
      <c r="E48">
        <f>+'Ark1'!Q536</f>
        <v>1</v>
      </c>
      <c r="F48" s="10">
        <f>+'Ark1'!R536</f>
        <v>1</v>
      </c>
      <c r="G48" s="69">
        <f>+'Ark1'!AE536</f>
        <v>5.8309037900874605E-2</v>
      </c>
      <c r="H48" s="69"/>
      <c r="I48" s="69">
        <f>+'Ark1'!AF536</f>
        <v>0.11342483135912278</v>
      </c>
      <c r="J48" s="86"/>
      <c r="K48" s="66">
        <f>+'Ark1'!U536</f>
        <v>492.7</v>
      </c>
      <c r="L48" s="1">
        <f>+'Ark1'!S536</f>
        <v>7</v>
      </c>
      <c r="M48" s="69"/>
      <c r="N48" s="1">
        <f>+'Ark1'!T536</f>
        <v>10</v>
      </c>
      <c r="O48" s="69"/>
      <c r="P48" s="10">
        <f>+'Ark1'!W536</f>
        <v>100</v>
      </c>
      <c r="Q48" s="10">
        <f>+'Ark1'!AG536</f>
        <v>1416</v>
      </c>
      <c r="R48" s="10">
        <f>+'Ark1'!AH536</f>
        <v>0</v>
      </c>
      <c r="S48" s="10">
        <f>+'Ark1'!AI536</f>
        <v>100</v>
      </c>
      <c r="T48" s="74"/>
      <c r="U48" s="377">
        <f>+IF(F48=0,"",'Ark1'!AR536)</f>
        <v>240</v>
      </c>
      <c r="V48" s="113">
        <f>+IF(F48=0,"",'Ark1'!AS536)</f>
        <v>35.66261574074074</v>
      </c>
      <c r="W48" s="10">
        <f>+'Ark1'!Y536</f>
        <v>0</v>
      </c>
      <c r="X48" s="1">
        <f>+'Ark1'!Z536</f>
        <v>0</v>
      </c>
      <c r="Y48" s="1">
        <f>+'Ark1'!AA536</f>
        <v>0</v>
      </c>
      <c r="Z48" s="49"/>
      <c r="AA48" s="10">
        <f t="shared" si="6"/>
        <v>347.95197740112997</v>
      </c>
      <c r="AB48" s="10">
        <f t="shared" si="7"/>
        <v>1</v>
      </c>
      <c r="AC48" s="42"/>
      <c r="AD48" s="4"/>
      <c r="AE48" s="4"/>
      <c r="AG48" s="4"/>
      <c r="AH48" s="4"/>
      <c r="AK48"/>
    </row>
    <row r="49" spans="1:39" ht="15.6">
      <c r="A49" s="42"/>
      <c r="B49">
        <f>+'Ark1'!C537</f>
        <v>2023</v>
      </c>
      <c r="C49" s="31">
        <f>+'Ark1'!N537</f>
        <v>525</v>
      </c>
      <c r="D49" s="3" t="s">
        <v>761</v>
      </c>
      <c r="E49">
        <f>+'Ark1'!Q537</f>
        <v>0</v>
      </c>
      <c r="F49" s="10">
        <f>+'Ark1'!R537</f>
        <v>0</v>
      </c>
      <c r="G49" s="69">
        <f>+'Ark1'!AE537</f>
        <v>0</v>
      </c>
      <c r="H49" s="69"/>
      <c r="I49" s="69">
        <f>+'Ark1'!AF537</f>
        <v>0</v>
      </c>
      <c r="J49" s="86"/>
      <c r="K49" s="66">
        <f>+'Ark1'!U537</f>
        <v>0</v>
      </c>
      <c r="L49" s="1">
        <f>+'Ark1'!S537</f>
        <v>0</v>
      </c>
      <c r="M49" s="69"/>
      <c r="N49" s="1">
        <f>+'Ark1'!T537</f>
        <v>0</v>
      </c>
      <c r="O49" s="69"/>
      <c r="P49" s="10">
        <f>+'Ark1'!W537</f>
        <v>0</v>
      </c>
      <c r="Q49" s="10">
        <f>+'Ark1'!AG537</f>
        <v>0</v>
      </c>
      <c r="R49" s="10">
        <f>+'Ark1'!AH537</f>
        <v>0</v>
      </c>
      <c r="S49" s="10">
        <f>+'Ark1'!AI537</f>
        <v>0</v>
      </c>
      <c r="T49" s="74"/>
      <c r="U49" s="377" t="str">
        <f>+IF(F49=0,"",'Ark1'!AR537)</f>
        <v/>
      </c>
      <c r="V49" s="113" t="str">
        <f>+IF(F49=0,"",'Ark1'!AS537)</f>
        <v/>
      </c>
      <c r="W49" s="10">
        <f>+'Ark1'!Y537</f>
        <v>0</v>
      </c>
      <c r="X49" s="1">
        <f>+'Ark1'!Z537</f>
        <v>0</v>
      </c>
      <c r="Y49" s="1">
        <f>+'Ark1'!AA537</f>
        <v>0</v>
      </c>
      <c r="Z49" s="49"/>
      <c r="AA49" s="10" t="e">
        <f t="shared" si="6"/>
        <v>#DIV/0!</v>
      </c>
      <c r="AB49" s="10" t="e">
        <f t="shared" si="7"/>
        <v>#DIV/0!</v>
      </c>
      <c r="AC49" s="42"/>
      <c r="AD49" s="4"/>
      <c r="AE49" s="15"/>
      <c r="AG49" s="1"/>
      <c r="AH49" s="18"/>
      <c r="AJ49" s="1"/>
      <c r="AK49" s="5"/>
    </row>
    <row r="50" spans="1:39" ht="15.6">
      <c r="A50" s="42"/>
      <c r="B50">
        <f>+'Ark1'!C538</f>
        <v>2023</v>
      </c>
      <c r="C50" s="31">
        <f>+'Ark1'!N538</f>
        <v>550</v>
      </c>
      <c r="D50" s="3" t="s">
        <v>761</v>
      </c>
      <c r="E50">
        <f>+'Ark1'!Q538</f>
        <v>0</v>
      </c>
      <c r="F50" s="10">
        <f>+'Ark1'!R538</f>
        <v>0</v>
      </c>
      <c r="G50" s="69">
        <f>+'Ark1'!AE538</f>
        <v>0</v>
      </c>
      <c r="H50" s="69"/>
      <c r="I50" s="69">
        <f>+'Ark1'!AF538</f>
        <v>0</v>
      </c>
      <c r="J50" s="86"/>
      <c r="K50" s="66">
        <f>+'Ark1'!U538</f>
        <v>0</v>
      </c>
      <c r="L50" s="1">
        <f>+'Ark1'!S538</f>
        <v>0</v>
      </c>
      <c r="M50" s="69"/>
      <c r="N50" s="1">
        <f>+'Ark1'!T538</f>
        <v>0</v>
      </c>
      <c r="O50" s="69"/>
      <c r="P50" s="10">
        <f>+'Ark1'!W538</f>
        <v>0</v>
      </c>
      <c r="Q50" s="10">
        <f>+'Ark1'!AG538</f>
        <v>0</v>
      </c>
      <c r="R50" s="10">
        <f>+'Ark1'!AH538</f>
        <v>0</v>
      </c>
      <c r="S50" s="10">
        <f>+'Ark1'!AI538</f>
        <v>0</v>
      </c>
      <c r="T50" s="74"/>
      <c r="U50" s="377" t="str">
        <f>+IF(F50=0,"",'Ark1'!AR538)</f>
        <v/>
      </c>
      <c r="V50" s="113" t="str">
        <f>+IF(F50=0,"",'Ark1'!AS538)</f>
        <v/>
      </c>
      <c r="W50" s="10">
        <f>+'Ark1'!Y538</f>
        <v>0</v>
      </c>
      <c r="X50" s="1">
        <f>+'Ark1'!Z538</f>
        <v>0</v>
      </c>
      <c r="Y50" s="1">
        <f>+'Ark1'!AA538</f>
        <v>0</v>
      </c>
      <c r="Z50" s="49"/>
      <c r="AA50" s="10" t="e">
        <f t="shared" si="6"/>
        <v>#DIV/0!</v>
      </c>
      <c r="AB50" s="10" t="e">
        <f>+F50/E50</f>
        <v>#DIV/0!</v>
      </c>
      <c r="AC50" s="42"/>
      <c r="AD50" s="4"/>
      <c r="AE50" s="15"/>
      <c r="AG50" s="1"/>
      <c r="AH50" s="18"/>
      <c r="AJ50" s="1"/>
      <c r="AK50" s="5"/>
    </row>
    <row r="51" spans="1:39" ht="15.6">
      <c r="A51" s="42"/>
      <c r="B51">
        <f>+'Ark1'!C539</f>
        <v>2023</v>
      </c>
      <c r="C51" s="31">
        <f>+'Ark1'!N539</f>
        <v>575</v>
      </c>
      <c r="D51" s="3" t="s">
        <v>762</v>
      </c>
      <c r="E51">
        <f>+'Ark1'!Q539</f>
        <v>1</v>
      </c>
      <c r="F51" s="10">
        <f>+'Ark1'!R539</f>
        <v>1</v>
      </c>
      <c r="G51" s="69">
        <f>+'Ark1'!AE539</f>
        <v>5.8309037900874605E-2</v>
      </c>
      <c r="H51" s="69"/>
      <c r="I51" s="69">
        <f>+'Ark1'!AF539</f>
        <v>0.12689215962076003</v>
      </c>
      <c r="J51" s="86"/>
      <c r="K51" s="66">
        <f>+'Ark1'!U539</f>
        <v>551.20000000000005</v>
      </c>
      <c r="L51" s="1">
        <f>+'Ark1'!S539</f>
        <v>10</v>
      </c>
      <c r="M51" s="69"/>
      <c r="N51" s="1">
        <f>+'Ark1'!T539</f>
        <v>10</v>
      </c>
      <c r="O51" s="69"/>
      <c r="P51" s="10">
        <f>+'Ark1'!W539</f>
        <v>100</v>
      </c>
      <c r="Q51" s="10">
        <f>+'Ark1'!AG539</f>
        <v>678</v>
      </c>
      <c r="R51" s="10">
        <f>+'Ark1'!AH539</f>
        <v>0</v>
      </c>
      <c r="S51" s="10">
        <f>+'Ark1'!AI539</f>
        <v>100</v>
      </c>
      <c r="T51" s="74"/>
      <c r="U51" s="377">
        <f>+IF(F51=0,"",'Ark1'!AR539)</f>
        <v>237</v>
      </c>
      <c r="V51" s="113">
        <f>+IF(F51=0,"",'Ark1'!AS539)</f>
        <v>41.391061168401293</v>
      </c>
      <c r="W51" s="10">
        <f>+'Ark1'!Y539</f>
        <v>0</v>
      </c>
      <c r="X51" s="1">
        <f>+'Ark1'!Z539</f>
        <v>0</v>
      </c>
      <c r="Y51" s="1">
        <f>+'Ark1'!AA539</f>
        <v>0</v>
      </c>
      <c r="Z51" s="49"/>
      <c r="AA51" s="10">
        <f t="shared" si="6"/>
        <v>812.97935103244833</v>
      </c>
      <c r="AB51" s="10">
        <f>+F51/E51</f>
        <v>1</v>
      </c>
      <c r="AC51" s="42"/>
      <c r="AD51" s="4"/>
      <c r="AE51" s="15"/>
      <c r="AG51" s="1"/>
      <c r="AH51" s="18"/>
      <c r="AK51"/>
    </row>
    <row r="52" spans="1:39" ht="15.6">
      <c r="A52" s="42"/>
      <c r="B52" s="42"/>
      <c r="C52" s="42"/>
      <c r="D52" s="42"/>
      <c r="E52" s="42"/>
      <c r="F52" s="42"/>
      <c r="G52" s="42"/>
      <c r="H52" s="42"/>
      <c r="I52" s="42"/>
      <c r="J52" s="86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9"/>
      <c r="AA52" s="42"/>
      <c r="AB52" s="42"/>
      <c r="AC52" s="42"/>
      <c r="AD52" s="4"/>
      <c r="AE52" s="15"/>
      <c r="AG52" s="5"/>
      <c r="AH52" s="18"/>
      <c r="AK52"/>
    </row>
    <row r="53" spans="1:39" ht="15.6">
      <c r="A53" s="42"/>
      <c r="B53" s="42"/>
      <c r="C53" s="394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72"/>
      <c r="R53" s="72"/>
      <c r="S53" s="72"/>
      <c r="T53" s="72"/>
      <c r="U53" s="42"/>
      <c r="V53" s="42"/>
      <c r="W53" s="72"/>
      <c r="X53" s="42"/>
      <c r="Y53" s="42"/>
      <c r="Z53" s="49"/>
      <c r="AA53" s="42"/>
      <c r="AB53" s="72"/>
      <c r="AC53" s="42"/>
      <c r="AE53" s="1"/>
      <c r="AF53" s="1"/>
      <c r="AG53" s="1"/>
      <c r="AH53" s="1"/>
      <c r="AI53" s="1"/>
      <c r="AJ53" s="1"/>
      <c r="AL53" s="1"/>
      <c r="AM53" s="1"/>
    </row>
    <row r="54" spans="1:39">
      <c r="A54" s="42"/>
      <c r="B54" s="42"/>
      <c r="C54" s="394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72"/>
      <c r="R54" s="72"/>
      <c r="S54" s="72"/>
      <c r="T54" s="72"/>
      <c r="U54" s="42"/>
      <c r="V54" s="42"/>
      <c r="W54" s="72"/>
      <c r="X54" s="42"/>
      <c r="Y54" s="42"/>
      <c r="Z54" s="42"/>
      <c r="AA54" s="42"/>
      <c r="AB54" s="72"/>
      <c r="AC54" s="42"/>
      <c r="AE54" s="1"/>
      <c r="AF54" s="1"/>
      <c r="AG54" s="1"/>
      <c r="AH54" s="1"/>
      <c r="AI54" s="1"/>
      <c r="AJ54" s="1"/>
      <c r="AL54" s="1"/>
      <c r="AM54" s="1"/>
    </row>
    <row r="55" spans="1:39">
      <c r="Q55" s="15"/>
      <c r="W55" s="203"/>
      <c r="X55" s="57"/>
      <c r="Y55" s="1"/>
      <c r="Z55" s="1"/>
      <c r="AE55" s="1"/>
      <c r="AF55" s="1"/>
      <c r="AG55" s="1"/>
      <c r="AH55" s="1"/>
      <c r="AI55" s="1"/>
      <c r="AJ55" s="1"/>
      <c r="AL55" s="1"/>
      <c r="AM55" s="1"/>
    </row>
    <row r="56" spans="1:39">
      <c r="Q56" s="15"/>
      <c r="W56" s="203"/>
      <c r="X56" s="57"/>
      <c r="Y56" s="1"/>
      <c r="Z56" s="1"/>
      <c r="AE56" s="1"/>
      <c r="AF56" s="1"/>
      <c r="AG56" s="1"/>
      <c r="AH56" s="1"/>
      <c r="AI56" s="1"/>
      <c r="AJ56" s="1"/>
      <c r="AL56" s="1"/>
      <c r="AM56" s="1"/>
    </row>
    <row r="57" spans="1:39">
      <c r="Q57" s="15"/>
      <c r="W57" s="203"/>
      <c r="X57" s="57"/>
      <c r="Y57" s="1"/>
      <c r="Z57" s="1"/>
      <c r="AE57" s="1"/>
      <c r="AF57" s="1"/>
      <c r="AG57" s="1"/>
      <c r="AH57" s="1"/>
      <c r="AI57" s="1"/>
      <c r="AJ57" s="1"/>
      <c r="AL57" s="1"/>
      <c r="AM57" s="1"/>
    </row>
    <row r="58" spans="1:39">
      <c r="Q58" s="15"/>
      <c r="W58" s="203"/>
      <c r="X58" s="57"/>
      <c r="Y58" s="1"/>
      <c r="Z58" s="1"/>
      <c r="AE58" s="1"/>
      <c r="AF58" s="1"/>
      <c r="AG58" s="1"/>
      <c r="AH58" s="1"/>
      <c r="AI58" s="1"/>
      <c r="AJ58" s="1"/>
      <c r="AL58" s="1"/>
      <c r="AM58" s="1"/>
    </row>
    <row r="59" spans="1:39">
      <c r="Q59" s="15"/>
      <c r="W59" s="203"/>
      <c r="X59" s="57"/>
      <c r="Y59" s="1"/>
      <c r="Z59" s="1"/>
      <c r="AE59" s="1"/>
      <c r="AF59" s="1"/>
      <c r="AG59" s="1"/>
      <c r="AH59" s="1"/>
      <c r="AI59" s="1"/>
      <c r="AJ59" s="1"/>
      <c r="AL59" s="1"/>
      <c r="AM59" s="1"/>
    </row>
    <row r="60" spans="1:39">
      <c r="Q60" s="15"/>
      <c r="W60" s="203"/>
      <c r="X60" s="57"/>
      <c r="Y60" s="1"/>
      <c r="Z60" s="1"/>
      <c r="AE60" s="1"/>
      <c r="AF60" s="1"/>
      <c r="AG60" s="1"/>
      <c r="AH60" s="1"/>
      <c r="AI60" s="1"/>
      <c r="AJ60" s="1"/>
      <c r="AL60" s="1"/>
      <c r="AM60" s="1"/>
    </row>
    <row r="61" spans="1:39">
      <c r="Q61" s="15"/>
      <c r="W61" s="203"/>
      <c r="X61" s="57"/>
      <c r="Y61" s="1"/>
      <c r="Z61" s="1"/>
      <c r="AE61" s="1"/>
      <c r="AF61" s="1"/>
      <c r="AG61" s="1"/>
      <c r="AH61" s="1"/>
      <c r="AI61" s="1"/>
      <c r="AJ61" s="1"/>
      <c r="AL61" s="1"/>
      <c r="AM61" s="1"/>
    </row>
    <row r="62" spans="1:39">
      <c r="Q62" s="15"/>
      <c r="W62" s="203"/>
      <c r="X62" s="57"/>
      <c r="Y62" s="1"/>
      <c r="Z62" s="1"/>
      <c r="AE62" s="1"/>
      <c r="AF62" s="1"/>
      <c r="AG62" s="1"/>
      <c r="AH62" s="1"/>
      <c r="AI62" s="1"/>
      <c r="AJ62" s="1"/>
      <c r="AL62" s="1"/>
      <c r="AM62" s="1"/>
    </row>
    <row r="63" spans="1:39">
      <c r="Q63" s="15"/>
      <c r="W63" s="203"/>
      <c r="X63" s="57"/>
      <c r="Y63" s="1"/>
      <c r="Z63" s="1"/>
      <c r="AE63" s="1"/>
      <c r="AF63" s="1"/>
      <c r="AG63" s="1"/>
      <c r="AH63" s="1"/>
      <c r="AI63" s="1"/>
      <c r="AJ63" s="1"/>
      <c r="AL63" s="1"/>
      <c r="AM63" s="1"/>
    </row>
    <row r="64" spans="1:39">
      <c r="Q64" s="15"/>
      <c r="W64" s="203"/>
      <c r="X64" s="57"/>
      <c r="Y64" s="1"/>
      <c r="Z64" s="1"/>
      <c r="AE64" s="1"/>
      <c r="AF64" s="1"/>
      <c r="AG64" s="1"/>
      <c r="AH64" s="1"/>
      <c r="AI64" s="1"/>
      <c r="AJ64" s="1"/>
      <c r="AL64" s="1"/>
      <c r="AM64" s="1"/>
    </row>
    <row r="65" spans="16:39">
      <c r="Q65" s="15"/>
      <c r="W65" s="203"/>
      <c r="X65" s="57"/>
      <c r="Y65" s="1"/>
      <c r="Z65" s="1"/>
      <c r="AE65" s="1"/>
      <c r="AF65" s="1"/>
      <c r="AG65" s="1"/>
      <c r="AH65" s="1"/>
      <c r="AI65" s="1"/>
      <c r="AJ65" s="1"/>
      <c r="AL65" s="1"/>
      <c r="AM65" s="1"/>
    </row>
    <row r="66" spans="16:39">
      <c r="Q66" s="15"/>
      <c r="W66" s="203"/>
      <c r="X66" s="57"/>
      <c r="Y66" s="1"/>
      <c r="Z66" s="1"/>
      <c r="AE66" s="1"/>
      <c r="AF66" s="1"/>
      <c r="AG66" s="1"/>
      <c r="AH66" s="1"/>
      <c r="AI66" s="1"/>
      <c r="AJ66" s="1"/>
      <c r="AL66" s="1"/>
      <c r="AM66" s="1"/>
    </row>
    <row r="67" spans="16:39">
      <c r="Q67" s="15"/>
      <c r="W67" s="203"/>
      <c r="X67" s="57"/>
      <c r="Y67" s="1"/>
      <c r="Z67" s="1"/>
      <c r="AE67" s="1"/>
      <c r="AF67" s="1"/>
      <c r="AG67" s="1"/>
      <c r="AH67" s="1"/>
      <c r="AI67" s="1"/>
      <c r="AJ67" s="1"/>
      <c r="AL67" s="1"/>
      <c r="AM67" s="1"/>
    </row>
    <row r="68" spans="16:39">
      <c r="Q68" s="15"/>
      <c r="W68" s="203"/>
      <c r="X68" s="57"/>
      <c r="Y68" s="1"/>
      <c r="Z68" s="1"/>
      <c r="AE68" s="1"/>
      <c r="AF68" s="1"/>
      <c r="AG68" s="1"/>
      <c r="AH68" s="1"/>
      <c r="AI68" s="1"/>
      <c r="AJ68" s="1"/>
      <c r="AL68" s="1"/>
      <c r="AM68" s="1"/>
    </row>
    <row r="69" spans="16:39">
      <c r="P69" s="78"/>
      <c r="Q69" s="78"/>
      <c r="R69" s="78"/>
      <c r="S69" s="78"/>
      <c r="T69" s="78"/>
    </row>
    <row r="70" spans="16:39">
      <c r="P70" s="78"/>
      <c r="Q70" s="78"/>
      <c r="R70" s="78"/>
      <c r="S70" s="78"/>
      <c r="T70" s="78"/>
    </row>
  </sheetData>
  <mergeCells count="1">
    <mergeCell ref="P4:Q4"/>
  </mergeCells>
  <conditionalFormatting sqref="AE44:AE45">
    <cfRule type="cellIs" dxfId="69" priority="18" stopIfTrue="1" operator="lessThan">
      <formula>0</formula>
    </cfRule>
  </conditionalFormatting>
  <conditionalFormatting sqref="H9:H29 M9:M29 O9:O29">
    <cfRule type="cellIs" dxfId="68" priority="15" operator="lessThan">
      <formula>0</formula>
    </cfRule>
    <cfRule type="cellIs" dxfId="67" priority="16" operator="greaterThan">
      <formula>0</formula>
    </cfRule>
  </conditionalFormatting>
  <conditionalFormatting sqref="U9:U29 U31:U51">
    <cfRule type="top10" dxfId="66" priority="242" percent="1" rank="10"/>
  </conditionalFormatting>
  <conditionalFormatting sqref="V9:V29 V31:V51">
    <cfRule type="top10" dxfId="65" priority="24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Y1:AQ402"/>
  <sheetViews>
    <sheetView topLeftCell="A32" zoomScale="96" zoomScaleNormal="96" workbookViewId="0">
      <selection activeCell="A36" sqref="A36"/>
    </sheetView>
  </sheetViews>
  <sheetFormatPr baseColWidth="10" defaultRowHeight="15"/>
  <cols>
    <col min="25" max="25" width="8.6328125" customWidth="1"/>
    <col min="30" max="30" width="10.90625" style="10"/>
    <col min="34" max="34" width="14" customWidth="1"/>
    <col min="35" max="35" width="12.54296875" customWidth="1"/>
    <col min="36" max="36" width="10.90625" customWidth="1"/>
  </cols>
  <sheetData>
    <row r="1" spans="25:43">
      <c r="Z1" s="4"/>
      <c r="AA1" s="4"/>
      <c r="AD1"/>
    </row>
    <row r="2" spans="25:43" s="199" customFormat="1" ht="18" customHeight="1">
      <c r="Z2" s="4"/>
      <c r="AA2" s="4"/>
      <c r="AB2"/>
      <c r="AC2"/>
      <c r="AD2"/>
      <c r="AE2"/>
      <c r="AF2"/>
      <c r="AG2"/>
      <c r="AH2"/>
      <c r="AI2"/>
      <c r="AJ2"/>
      <c r="AK2"/>
      <c r="AL2"/>
      <c r="AM2"/>
    </row>
    <row r="3" spans="25:43">
      <c r="Z3" s="4"/>
      <c r="AA3" s="4"/>
      <c r="AD3"/>
    </row>
    <row r="4" spans="25:43">
      <c r="Y4" s="4"/>
      <c r="Z4" s="4"/>
      <c r="AA4" s="4"/>
      <c r="AD4"/>
    </row>
    <row r="5" spans="25:43" s="181" customFormat="1" ht="19.8">
      <c r="Y5" s="4"/>
      <c r="Z5" s="4"/>
      <c r="AA5" s="4"/>
      <c r="AB5" s="4"/>
      <c r="AC5"/>
      <c r="AD5"/>
      <c r="AE5"/>
      <c r="AF5"/>
      <c r="AG5"/>
      <c r="AH5"/>
      <c r="AI5"/>
      <c r="AJ5"/>
      <c r="AK5"/>
      <c r="AL5"/>
      <c r="AM5"/>
      <c r="AN5"/>
      <c r="AO5" s="176"/>
      <c r="AP5" s="178"/>
      <c r="AQ5" s="178"/>
    </row>
    <row r="6" spans="25:43" s="181" customFormat="1" ht="19.8">
      <c r="Y6" s="4"/>
      <c r="Z6" s="4"/>
      <c r="AA6" s="4"/>
      <c r="AB6"/>
      <c r="AC6"/>
      <c r="AD6"/>
      <c r="AE6"/>
      <c r="AF6"/>
      <c r="AG6"/>
      <c r="AH6"/>
      <c r="AI6"/>
      <c r="AJ6"/>
      <c r="AK6"/>
      <c r="AL6"/>
      <c r="AM6"/>
      <c r="AN6" s="176"/>
      <c r="AO6" s="178"/>
      <c r="AP6" s="178"/>
    </row>
    <row r="7" spans="25:43" s="181" customFormat="1" ht="19.8">
      <c r="Y7" s="4"/>
      <c r="Z7" s="4"/>
      <c r="AA7" s="4"/>
      <c r="AB7"/>
      <c r="AC7"/>
      <c r="AD7"/>
      <c r="AE7"/>
      <c r="AF7"/>
      <c r="AG7"/>
      <c r="AH7"/>
      <c r="AI7"/>
      <c r="AJ7"/>
      <c r="AK7"/>
      <c r="AL7"/>
      <c r="AM7"/>
      <c r="AN7" s="176"/>
      <c r="AO7" s="178"/>
      <c r="AP7" s="178"/>
    </row>
    <row r="8" spans="25:43">
      <c r="Y8" s="4"/>
      <c r="Z8" s="4"/>
      <c r="AA8" s="4"/>
      <c r="AD8"/>
    </row>
    <row r="9" spans="25:43" ht="15.6">
      <c r="Y9" s="55"/>
      <c r="Z9" s="1"/>
      <c r="AA9" s="5"/>
      <c r="AD9"/>
    </row>
    <row r="10" spans="25:43" ht="15.6">
      <c r="Y10" s="55"/>
      <c r="Z10" s="1"/>
      <c r="AA10" s="5"/>
      <c r="AD10"/>
    </row>
    <row r="11" spans="25:43" ht="15.6">
      <c r="Y11" s="55"/>
      <c r="Z11" s="1"/>
      <c r="AA11" s="5"/>
      <c r="AD11"/>
    </row>
    <row r="12" spans="25:43" ht="15.6">
      <c r="Y12" s="55"/>
      <c r="Z12" s="1"/>
      <c r="AA12" s="5"/>
      <c r="AD12"/>
    </row>
    <row r="13" spans="25:43" ht="15.6">
      <c r="Y13" s="55"/>
      <c r="Z13" s="1"/>
      <c r="AA13" s="5"/>
      <c r="AD13"/>
    </row>
    <row r="14" spans="25:43" ht="15.6">
      <c r="Y14" s="55"/>
      <c r="Z14" s="1"/>
      <c r="AA14" s="5"/>
      <c r="AC14" s="2"/>
      <c r="AD14" s="2"/>
      <c r="AE14" s="2"/>
    </row>
    <row r="15" spans="25:43" ht="15.6">
      <c r="Y15" s="55"/>
      <c r="Z15" s="12"/>
      <c r="AA15" s="5"/>
      <c r="AC15" s="2"/>
      <c r="AD15" s="2"/>
      <c r="AE15" s="4"/>
      <c r="AF15" s="4"/>
      <c r="AG15" s="4"/>
    </row>
    <row r="16" spans="25:43" ht="15.6">
      <c r="Y16" s="55"/>
      <c r="Z16" s="1"/>
      <c r="AA16" s="5"/>
      <c r="AD16"/>
    </row>
    <row r="17" spans="25:33" ht="15.6">
      <c r="Y17" s="55"/>
      <c r="Z17" s="1"/>
      <c r="AA17" s="5"/>
      <c r="AD17"/>
    </row>
    <row r="18" spans="25:33" ht="15.6">
      <c r="Y18" s="55"/>
      <c r="Z18" s="1"/>
      <c r="AA18" s="5"/>
      <c r="AC18" s="2"/>
      <c r="AD18" s="2"/>
      <c r="AE18" s="2"/>
    </row>
    <row r="19" spans="25:33" ht="15.6">
      <c r="Y19" s="55"/>
      <c r="Z19" s="1"/>
      <c r="AA19" s="5"/>
      <c r="AC19" s="2"/>
      <c r="AD19" s="2"/>
      <c r="AE19" s="2"/>
    </row>
    <row r="20" spans="25:33" ht="15.6">
      <c r="Y20" s="55"/>
      <c r="Z20" s="1"/>
      <c r="AA20" s="5"/>
      <c r="AC20" s="2"/>
      <c r="AD20" s="2"/>
      <c r="AE20" s="2"/>
    </row>
    <row r="21" spans="25:33" ht="15.6">
      <c r="Y21" s="55"/>
      <c r="Z21" s="1"/>
      <c r="AA21" s="5"/>
      <c r="AC21" s="2"/>
      <c r="AD21" s="2"/>
      <c r="AE21" s="2"/>
    </row>
    <row r="22" spans="25:33" ht="15.6">
      <c r="Y22" s="55"/>
      <c r="Z22" s="1"/>
      <c r="AA22" s="5"/>
      <c r="AC22" s="2"/>
      <c r="AD22" s="2"/>
      <c r="AE22" s="2"/>
    </row>
    <row r="23" spans="25:33" ht="15.6">
      <c r="Y23" s="55"/>
      <c r="Z23" s="12"/>
      <c r="AA23" s="5"/>
      <c r="AC23" s="2"/>
      <c r="AD23" s="2"/>
      <c r="AE23" s="4"/>
      <c r="AF23" s="4"/>
      <c r="AG23" s="4"/>
    </row>
    <row r="24" spans="25:33" ht="15.6">
      <c r="Y24" s="55"/>
      <c r="Z24" s="12"/>
      <c r="AA24" s="5"/>
      <c r="AC24" s="1"/>
      <c r="AD24" s="1"/>
      <c r="AE24" s="10"/>
      <c r="AF24" s="10"/>
      <c r="AG24" s="10"/>
    </row>
    <row r="25" spans="25:33" ht="15.6">
      <c r="Y25" s="55"/>
      <c r="Z25" s="12"/>
      <c r="AA25" s="5"/>
      <c r="AC25" s="1"/>
      <c r="AD25" s="1"/>
      <c r="AE25" s="10"/>
      <c r="AF25" s="10"/>
      <c r="AG25" s="10"/>
    </row>
    <row r="26" spans="25:33" ht="15.6">
      <c r="Y26" s="55"/>
      <c r="Z26" s="12"/>
      <c r="AA26" s="5"/>
      <c r="AC26" s="1"/>
      <c r="AD26" s="1"/>
      <c r="AE26" s="10"/>
      <c r="AF26" s="10"/>
      <c r="AG26" s="10"/>
    </row>
    <row r="27" spans="25:33" ht="15.6">
      <c r="Y27" s="55"/>
      <c r="Z27" s="5"/>
      <c r="AA27" s="5"/>
      <c r="AC27" s="1"/>
      <c r="AD27" s="1"/>
      <c r="AE27" s="10"/>
      <c r="AF27" s="10"/>
      <c r="AG27" s="10"/>
    </row>
    <row r="28" spans="25:33" ht="15.6">
      <c r="Y28" s="55"/>
      <c r="Z28" s="5"/>
      <c r="AA28" s="5"/>
      <c r="AC28" s="1"/>
      <c r="AD28" s="1"/>
      <c r="AE28" s="10"/>
      <c r="AF28" s="10"/>
      <c r="AG28" s="10"/>
    </row>
    <row r="29" spans="25:33" ht="15.6">
      <c r="Y29" s="55"/>
      <c r="Z29" s="5"/>
      <c r="AA29" s="5"/>
      <c r="AC29" s="1"/>
      <c r="AD29" s="1"/>
      <c r="AE29" s="10"/>
      <c r="AF29" s="10"/>
      <c r="AG29" s="10"/>
    </row>
    <row r="30" spans="25:33" ht="15.6">
      <c r="Y30" s="55"/>
      <c r="Z30" s="5"/>
      <c r="AA30" s="5"/>
      <c r="AC30" s="1"/>
      <c r="AD30" s="1"/>
      <c r="AE30" s="10"/>
      <c r="AF30" s="10"/>
      <c r="AG30" s="10"/>
    </row>
    <row r="31" spans="25:33" ht="15.6">
      <c r="Y31" s="55"/>
      <c r="Z31" s="5"/>
      <c r="AA31" s="5"/>
      <c r="AC31" s="1"/>
      <c r="AD31" s="1"/>
      <c r="AE31" s="10"/>
      <c r="AF31" s="10"/>
      <c r="AG31" s="10"/>
    </row>
    <row r="32" spans="25:33" s="497" customFormat="1" ht="15.6">
      <c r="Y32" s="55"/>
      <c r="Z32" s="5"/>
      <c r="AA32" s="5"/>
      <c r="AC32" s="1"/>
      <c r="AD32" s="1"/>
      <c r="AE32" s="498"/>
      <c r="AF32" s="498"/>
      <c r="AG32" s="498"/>
    </row>
    <row r="33" spans="25:33" s="497" customFormat="1" ht="15.6">
      <c r="Y33" s="55"/>
      <c r="Z33" s="5"/>
      <c r="AA33" s="5"/>
      <c r="AC33" s="1"/>
      <c r="AD33" s="1"/>
      <c r="AE33" s="498"/>
      <c r="AF33" s="498"/>
      <c r="AG33" s="498"/>
    </row>
    <row r="34" spans="25:33" s="497" customFormat="1" ht="15.6">
      <c r="Y34" s="55"/>
      <c r="Z34" s="5"/>
      <c r="AA34" s="5"/>
      <c r="AC34" s="1"/>
      <c r="AD34" s="1"/>
      <c r="AE34" s="498"/>
      <c r="AF34" s="498"/>
      <c r="AG34" s="498"/>
    </row>
    <row r="35" spans="25:33" s="497" customFormat="1" ht="15.6">
      <c r="Y35" s="55"/>
      <c r="Z35" s="5"/>
      <c r="AA35" s="5"/>
      <c r="AC35" s="1"/>
      <c r="AD35" s="1"/>
      <c r="AE35" s="498"/>
      <c r="AF35" s="498"/>
      <c r="AG35" s="498"/>
    </row>
    <row r="36" spans="25:33" s="497" customFormat="1" ht="15.6">
      <c r="Y36" s="55"/>
      <c r="Z36" s="5"/>
      <c r="AA36" s="5"/>
      <c r="AC36" s="1"/>
      <c r="AD36" s="1"/>
      <c r="AE36" s="498"/>
      <c r="AF36" s="498"/>
      <c r="AG36" s="498"/>
    </row>
    <row r="37" spans="25:33" s="497" customFormat="1" ht="15.6">
      <c r="Y37" s="55"/>
      <c r="Z37" s="5"/>
      <c r="AA37" s="5"/>
      <c r="AC37" s="1"/>
      <c r="AD37" s="1"/>
      <c r="AE37" s="498"/>
      <c r="AF37" s="498"/>
      <c r="AG37" s="498"/>
    </row>
    <row r="38" spans="25:33" s="497" customFormat="1" ht="15.6">
      <c r="Y38" s="55"/>
      <c r="Z38" s="5"/>
      <c r="AA38" s="5"/>
      <c r="AC38" s="1"/>
      <c r="AD38" s="1"/>
      <c r="AE38" s="498"/>
      <c r="AF38" s="498"/>
      <c r="AG38" s="498"/>
    </row>
    <row r="39" spans="25:33" s="497" customFormat="1" ht="15.6">
      <c r="Y39" s="55"/>
      <c r="Z39" s="5"/>
      <c r="AA39" s="5"/>
      <c r="AC39" s="1"/>
      <c r="AD39" s="1"/>
      <c r="AE39" s="498"/>
      <c r="AF39" s="498"/>
      <c r="AG39" s="498"/>
    </row>
    <row r="40" spans="25:33" s="497" customFormat="1" ht="15.6">
      <c r="Y40" s="55"/>
      <c r="Z40" s="5"/>
      <c r="AA40" s="5"/>
      <c r="AC40" s="1"/>
      <c r="AD40" s="1"/>
      <c r="AE40" s="498"/>
      <c r="AF40" s="498"/>
      <c r="AG40" s="498"/>
    </row>
    <row r="41" spans="25:33" s="497" customFormat="1" ht="15.6">
      <c r="Y41" s="55"/>
      <c r="Z41" s="5"/>
      <c r="AA41" s="5"/>
      <c r="AC41" s="1"/>
      <c r="AD41" s="1"/>
      <c r="AE41" s="498"/>
      <c r="AF41" s="498"/>
      <c r="AG41" s="498"/>
    </row>
    <row r="42" spans="25:33" s="497" customFormat="1" ht="15.6">
      <c r="Y42" s="55"/>
      <c r="Z42" s="5"/>
      <c r="AA42" s="5"/>
      <c r="AC42" s="1"/>
      <c r="AD42" s="1"/>
      <c r="AE42" s="498"/>
      <c r="AF42" s="498"/>
      <c r="AG42" s="498"/>
    </row>
    <row r="43" spans="25:33" s="497" customFormat="1" ht="15.6">
      <c r="Y43" s="55"/>
      <c r="Z43" s="5"/>
      <c r="AA43" s="5"/>
      <c r="AC43" s="1"/>
      <c r="AD43" s="1"/>
      <c r="AE43" s="498"/>
      <c r="AF43" s="498"/>
      <c r="AG43" s="498"/>
    </row>
    <row r="44" spans="25:33" s="497" customFormat="1" ht="15.6">
      <c r="Y44" s="55"/>
      <c r="Z44" s="5"/>
      <c r="AA44" s="5"/>
      <c r="AC44" s="1"/>
      <c r="AD44" s="1"/>
      <c r="AE44" s="498"/>
      <c r="AF44" s="498"/>
      <c r="AG44" s="498"/>
    </row>
    <row r="45" spans="25:33" s="497" customFormat="1" ht="15.6">
      <c r="Y45" s="55"/>
      <c r="Z45" s="5"/>
      <c r="AA45" s="5"/>
      <c r="AC45" s="1"/>
      <c r="AD45" s="1"/>
      <c r="AE45" s="498"/>
      <c r="AF45" s="498"/>
      <c r="AG45" s="498"/>
    </row>
    <row r="46" spans="25:33" s="497" customFormat="1" ht="15.6">
      <c r="Y46" s="55"/>
      <c r="Z46" s="5"/>
      <c r="AA46" s="5"/>
      <c r="AC46" s="1"/>
      <c r="AD46" s="1"/>
      <c r="AE46" s="498"/>
      <c r="AF46" s="498"/>
      <c r="AG46" s="498"/>
    </row>
    <row r="47" spans="25:33" s="497" customFormat="1" ht="15.6">
      <c r="Y47" s="55"/>
      <c r="Z47" s="5"/>
      <c r="AA47" s="5"/>
      <c r="AC47" s="1"/>
      <c r="AD47" s="1"/>
      <c r="AE47" s="498"/>
      <c r="AF47" s="498"/>
      <c r="AG47" s="498"/>
    </row>
    <row r="48" spans="25:33" s="497" customFormat="1" ht="15.6">
      <c r="Y48" s="55"/>
      <c r="Z48" s="5"/>
      <c r="AA48" s="5"/>
      <c r="AC48" s="1"/>
      <c r="AD48" s="1"/>
      <c r="AE48" s="498"/>
      <c r="AF48" s="498"/>
      <c r="AG48" s="498"/>
    </row>
    <row r="49" spans="25:33" s="497" customFormat="1" ht="15.6">
      <c r="Y49" s="55"/>
      <c r="Z49" s="5"/>
      <c r="AA49" s="5"/>
      <c r="AC49" s="1"/>
      <c r="AD49" s="1"/>
      <c r="AE49" s="498"/>
      <c r="AF49" s="498"/>
      <c r="AG49" s="498"/>
    </row>
    <row r="50" spans="25:33" s="497" customFormat="1" ht="15.6">
      <c r="Y50" s="55"/>
      <c r="Z50" s="5"/>
      <c r="AA50" s="5"/>
      <c r="AC50" s="1"/>
      <c r="AD50" s="1"/>
      <c r="AE50" s="498"/>
      <c r="AF50" s="498"/>
      <c r="AG50" s="498"/>
    </row>
    <row r="51" spans="25:33" s="497" customFormat="1" ht="15.6">
      <c r="Y51" s="55"/>
      <c r="Z51" s="5"/>
      <c r="AA51" s="5"/>
      <c r="AC51" s="1"/>
      <c r="AD51" s="1"/>
      <c r="AE51" s="498"/>
      <c r="AF51" s="498"/>
      <c r="AG51" s="498"/>
    </row>
    <row r="52" spans="25:33" s="497" customFormat="1" ht="15.6">
      <c r="Y52" s="55"/>
      <c r="Z52" s="5"/>
      <c r="AA52" s="5"/>
      <c r="AC52" s="1"/>
      <c r="AD52" s="1"/>
      <c r="AE52" s="498"/>
      <c r="AF52" s="498"/>
      <c r="AG52" s="498"/>
    </row>
    <row r="53" spans="25:33" s="497" customFormat="1" ht="15.6">
      <c r="Y53" s="55"/>
      <c r="Z53" s="5"/>
      <c r="AA53" s="5"/>
      <c r="AC53" s="1"/>
      <c r="AD53" s="1"/>
      <c r="AE53" s="498"/>
      <c r="AF53" s="498"/>
      <c r="AG53" s="498"/>
    </row>
    <row r="54" spans="25:33" s="497" customFormat="1" ht="15.6">
      <c r="Y54" s="55"/>
      <c r="Z54" s="5"/>
      <c r="AA54" s="5"/>
      <c r="AC54" s="1"/>
      <c r="AD54" s="1"/>
      <c r="AE54" s="498"/>
      <c r="AF54" s="498"/>
      <c r="AG54" s="498"/>
    </row>
    <row r="55" spans="25:33" s="497" customFormat="1" ht="15.6">
      <c r="Y55" s="55"/>
      <c r="Z55" s="5"/>
      <c r="AA55" s="5"/>
      <c r="AC55" s="1"/>
      <c r="AD55" s="1"/>
      <c r="AE55" s="498"/>
      <c r="AF55" s="498"/>
      <c r="AG55" s="498"/>
    </row>
    <row r="56" spans="25:33" s="497" customFormat="1" ht="15.6">
      <c r="Y56" s="55"/>
      <c r="Z56" s="5"/>
      <c r="AA56" s="5"/>
      <c r="AC56" s="1"/>
      <c r="AD56" s="1"/>
      <c r="AE56" s="498"/>
      <c r="AF56" s="498"/>
      <c r="AG56" s="498"/>
    </row>
    <row r="57" spans="25:33" s="497" customFormat="1" ht="15.6">
      <c r="Y57" s="55"/>
      <c r="Z57" s="5"/>
      <c r="AA57" s="5"/>
      <c r="AC57" s="1"/>
      <c r="AD57" s="1"/>
      <c r="AE57" s="498"/>
      <c r="AF57" s="498"/>
      <c r="AG57" s="498"/>
    </row>
    <row r="58" spans="25:33" s="497" customFormat="1" ht="15.6">
      <c r="Y58" s="55"/>
      <c r="Z58" s="5"/>
      <c r="AA58" s="5"/>
      <c r="AC58" s="1"/>
      <c r="AD58" s="1"/>
      <c r="AE58" s="498"/>
      <c r="AF58" s="498"/>
      <c r="AG58" s="498"/>
    </row>
    <row r="59" spans="25:33" s="497" customFormat="1" ht="15.6">
      <c r="Y59" s="55"/>
      <c r="Z59" s="5"/>
      <c r="AA59" s="5"/>
      <c r="AC59" s="1"/>
      <c r="AD59" s="1"/>
      <c r="AE59" s="498"/>
      <c r="AF59" s="498"/>
      <c r="AG59" s="498"/>
    </row>
    <row r="60" spans="25:33" s="497" customFormat="1" ht="15.6">
      <c r="Y60" s="55"/>
      <c r="Z60" s="5"/>
      <c r="AA60" s="5"/>
      <c r="AC60" s="1"/>
      <c r="AD60" s="1"/>
      <c r="AE60" s="498"/>
      <c r="AF60" s="498"/>
      <c r="AG60" s="498"/>
    </row>
    <row r="61" spans="25:33" s="497" customFormat="1" ht="15.6">
      <c r="Y61" s="55"/>
      <c r="Z61" s="5"/>
      <c r="AA61" s="5"/>
      <c r="AC61" s="1"/>
      <c r="AD61" s="1"/>
      <c r="AE61" s="498"/>
      <c r="AF61" s="498"/>
      <c r="AG61" s="498"/>
    </row>
    <row r="62" spans="25:33" s="497" customFormat="1" ht="15.6">
      <c r="Y62" s="55"/>
      <c r="Z62" s="5"/>
      <c r="AA62" s="5"/>
      <c r="AC62" s="1"/>
      <c r="AD62" s="1"/>
      <c r="AE62" s="498"/>
      <c r="AF62" s="498"/>
      <c r="AG62" s="498"/>
    </row>
    <row r="63" spans="25:33" ht="15.6">
      <c r="Y63" s="55"/>
      <c r="Z63" s="5"/>
      <c r="AA63" s="5"/>
      <c r="AC63" s="1"/>
      <c r="AD63" s="1"/>
      <c r="AE63" s="10"/>
      <c r="AF63" s="10"/>
      <c r="AG63" s="10"/>
    </row>
    <row r="64" spans="25:33" ht="15.6">
      <c r="Y64" s="55"/>
      <c r="Z64" s="5"/>
      <c r="AA64" s="5"/>
      <c r="AC64" s="1"/>
      <c r="AD64" s="1"/>
      <c r="AE64" s="10"/>
      <c r="AF64" s="10"/>
      <c r="AG64" s="10"/>
    </row>
    <row r="65" spans="25:33" ht="15.6">
      <c r="Y65" s="55"/>
      <c r="Z65" s="5"/>
      <c r="AA65" s="5"/>
      <c r="AC65" s="12"/>
      <c r="AD65" s="12"/>
      <c r="AE65" s="10"/>
      <c r="AF65" s="10"/>
      <c r="AG65" s="10"/>
    </row>
    <row r="66" spans="25:33" ht="16.5" customHeight="1">
      <c r="Y66" s="55"/>
      <c r="Z66" s="5"/>
      <c r="AA66" s="5"/>
      <c r="AC66" s="12"/>
      <c r="AD66" s="12"/>
      <c r="AE66" s="10"/>
      <c r="AF66" s="10"/>
      <c r="AG66" s="10"/>
    </row>
    <row r="67" spans="25:33" ht="16.5" customHeight="1">
      <c r="Y67" s="54"/>
      <c r="Z67" s="5"/>
      <c r="AA67" s="5"/>
      <c r="AC67" s="12"/>
      <c r="AD67" s="12"/>
      <c r="AE67" s="10"/>
      <c r="AF67" s="10"/>
      <c r="AG67" s="10"/>
    </row>
    <row r="68" spans="25:33">
      <c r="AC68" s="12"/>
      <c r="AD68" s="12"/>
      <c r="AE68" s="10"/>
      <c r="AF68" s="10"/>
      <c r="AG68" s="10"/>
    </row>
    <row r="69" spans="25:33" ht="17.25" customHeight="1">
      <c r="Y69" s="54"/>
      <c r="AA69" s="5"/>
      <c r="AC69" s="12"/>
      <c r="AD69" s="12"/>
      <c r="AE69" s="10"/>
      <c r="AF69" s="10"/>
      <c r="AG69" s="10"/>
    </row>
    <row r="70" spans="25:33" ht="15.6">
      <c r="Y70" s="54"/>
      <c r="AC70" s="12"/>
      <c r="AD70" s="12"/>
      <c r="AE70" s="10"/>
      <c r="AF70" s="10"/>
      <c r="AG70" s="10"/>
    </row>
    <row r="71" spans="25:33">
      <c r="Y71" s="12"/>
      <c r="AC71" s="12"/>
      <c r="AD71" s="12"/>
      <c r="AE71" s="10"/>
      <c r="AF71" s="10"/>
      <c r="AG71" s="10"/>
    </row>
    <row r="72" spans="25:33" ht="21">
      <c r="Y72" s="5"/>
      <c r="AC72" s="53"/>
      <c r="AD72" s="53"/>
      <c r="AE72" s="10"/>
      <c r="AF72" s="10"/>
      <c r="AG72" s="10"/>
    </row>
    <row r="73" spans="25:33">
      <c r="Y73" s="4"/>
      <c r="Z73" s="4"/>
      <c r="AA73" s="4"/>
      <c r="AD73"/>
    </row>
    <row r="74" spans="25:33" ht="15.6">
      <c r="Y74" s="15"/>
      <c r="Z74" s="1"/>
      <c r="AA74" s="18"/>
      <c r="AC74" s="1"/>
      <c r="AD74" s="5"/>
    </row>
    <row r="75" spans="25:33" ht="15.6">
      <c r="Y75" s="15"/>
      <c r="Z75" s="1"/>
      <c r="AA75" s="18"/>
      <c r="AD75"/>
    </row>
    <row r="76" spans="25:33" ht="15.6">
      <c r="Y76" s="15"/>
      <c r="Z76" s="1"/>
      <c r="AA76" s="18"/>
      <c r="AD76"/>
    </row>
    <row r="77" spans="25:33" ht="15.6">
      <c r="Y77" s="15"/>
      <c r="Z77" s="1"/>
      <c r="AA77" s="18"/>
      <c r="AD77"/>
    </row>
    <row r="78" spans="25:33" ht="15.6">
      <c r="Y78" s="15"/>
      <c r="Z78" s="12"/>
      <c r="AA78" s="18"/>
      <c r="AD78"/>
    </row>
    <row r="79" spans="25:33" s="497" customFormat="1" ht="15.6">
      <c r="Y79" s="15"/>
      <c r="Z79" s="12"/>
      <c r="AA79" s="18"/>
    </row>
    <row r="80" spans="25:33" s="497" customFormat="1" ht="15.6">
      <c r="Y80" s="15"/>
      <c r="Z80" s="12"/>
      <c r="AA80" s="18"/>
    </row>
    <row r="81" spans="25:30" s="497" customFormat="1" ht="15.6">
      <c r="Y81" s="15"/>
      <c r="Z81" s="12"/>
      <c r="AA81" s="18"/>
    </row>
    <row r="82" spans="25:30" s="497" customFormat="1" ht="15.6">
      <c r="Y82" s="15"/>
      <c r="Z82" s="12"/>
      <c r="AA82" s="18"/>
    </row>
    <row r="83" spans="25:30" s="497" customFormat="1" ht="15.6">
      <c r="Y83" s="15"/>
      <c r="Z83" s="12"/>
      <c r="AA83" s="18"/>
    </row>
    <row r="84" spans="25:30" s="497" customFormat="1" ht="15.6">
      <c r="Y84" s="15"/>
      <c r="Z84" s="12"/>
      <c r="AA84" s="18"/>
    </row>
    <row r="85" spans="25:30" s="497" customFormat="1" ht="15.6">
      <c r="Y85" s="15"/>
      <c r="Z85" s="12"/>
      <c r="AA85" s="18"/>
    </row>
    <row r="86" spans="25:30" s="497" customFormat="1" ht="15.6">
      <c r="Y86" s="15"/>
      <c r="Z86" s="12"/>
      <c r="AA86" s="18"/>
    </row>
    <row r="87" spans="25:30" s="497" customFormat="1" ht="15.6">
      <c r="Y87" s="15"/>
      <c r="Z87" s="12"/>
      <c r="AA87" s="18"/>
    </row>
    <row r="88" spans="25:30" s="497" customFormat="1" ht="15.6">
      <c r="Y88" s="15"/>
      <c r="Z88" s="12"/>
      <c r="AA88" s="18"/>
    </row>
    <row r="89" spans="25:30" s="497" customFormat="1" ht="15.6">
      <c r="Y89" s="15"/>
      <c r="Z89" s="12"/>
      <c r="AA89" s="18"/>
    </row>
    <row r="90" spans="25:30" s="497" customFormat="1" ht="15.6">
      <c r="Y90" s="15"/>
      <c r="Z90" s="12"/>
      <c r="AA90" s="18"/>
    </row>
    <row r="91" spans="25:30" s="497" customFormat="1" ht="15.6">
      <c r="Y91" s="15"/>
      <c r="Z91" s="12"/>
      <c r="AA91" s="18"/>
    </row>
    <row r="92" spans="25:30" s="497" customFormat="1" ht="15.6">
      <c r="Y92" s="15"/>
      <c r="Z92" s="12"/>
      <c r="AA92" s="18"/>
    </row>
    <row r="93" spans="25:30" s="497" customFormat="1" ht="15.6">
      <c r="Y93" s="15"/>
      <c r="Z93" s="12"/>
      <c r="AA93" s="18"/>
    </row>
    <row r="94" spans="25:30" ht="15.6">
      <c r="Y94" s="15"/>
      <c r="Z94" s="12"/>
      <c r="AA94" s="18"/>
      <c r="AD94"/>
    </row>
    <row r="95" spans="25:30" ht="15.6">
      <c r="Y95" s="15"/>
      <c r="Z95" s="12"/>
      <c r="AA95" s="18"/>
      <c r="AD95"/>
    </row>
    <row r="96" spans="25:30" ht="15.6">
      <c r="Y96" s="15"/>
      <c r="Z96" s="12"/>
      <c r="AA96" s="18"/>
      <c r="AD96"/>
    </row>
    <row r="97" spans="25:30" ht="15.6">
      <c r="Y97" s="15"/>
      <c r="Z97" s="12"/>
      <c r="AA97" s="18"/>
      <c r="AD97"/>
    </row>
    <row r="98" spans="25:30" ht="15.6">
      <c r="Y98" s="15"/>
      <c r="Z98" s="5"/>
      <c r="AA98" s="18"/>
      <c r="AD98"/>
    </row>
    <row r="99" spans="25:30" ht="15.6">
      <c r="Y99" s="15"/>
      <c r="Z99" s="5"/>
      <c r="AA99" s="18"/>
      <c r="AD99"/>
    </row>
    <row r="100" spans="25:30" ht="15.6">
      <c r="Y100" s="15"/>
      <c r="Z100" s="5"/>
      <c r="AA100" s="18"/>
      <c r="AD100"/>
    </row>
    <row r="101" spans="25:30" ht="15.6">
      <c r="Y101" s="15"/>
      <c r="Z101" s="5"/>
      <c r="AA101" s="18"/>
      <c r="AD101"/>
    </row>
    <row r="102" spans="25:30" ht="15.6">
      <c r="Y102" s="15"/>
      <c r="Z102" s="5"/>
      <c r="AA102" s="18"/>
      <c r="AD102"/>
    </row>
    <row r="103" spans="25:30" ht="15.6">
      <c r="Y103" s="15"/>
      <c r="Z103" s="5"/>
      <c r="AA103" s="18"/>
      <c r="AD103"/>
    </row>
    <row r="104" spans="25:30" ht="15.6">
      <c r="Y104" s="15"/>
      <c r="Z104" s="5"/>
      <c r="AA104" s="18"/>
      <c r="AD104"/>
    </row>
    <row r="105" spans="25:30" ht="15.6">
      <c r="Y105" s="15"/>
      <c r="Z105" s="5"/>
      <c r="AA105" s="18"/>
      <c r="AD105"/>
    </row>
    <row r="106" spans="25:30" ht="15.6">
      <c r="Y106" s="18"/>
      <c r="Z106" s="5"/>
      <c r="AA106" s="18"/>
      <c r="AD106"/>
    </row>
    <row r="107" spans="25:30">
      <c r="Y107" s="12"/>
      <c r="AD107"/>
    </row>
    <row r="108" spans="25:30" ht="15.6">
      <c r="Y108" s="18"/>
      <c r="AA108" s="18"/>
      <c r="AD108"/>
    </row>
    <row r="109" spans="25:30">
      <c r="Y109" s="12"/>
      <c r="AD109"/>
    </row>
    <row r="110" spans="25:30">
      <c r="Y110" s="12"/>
      <c r="AD110"/>
    </row>
    <row r="111" spans="25:30">
      <c r="Y111" s="12"/>
      <c r="AD111"/>
    </row>
    <row r="112" spans="25:30" s="497" customFormat="1">
      <c r="Y112" s="12"/>
    </row>
    <row r="113" spans="25:30" s="497" customFormat="1">
      <c r="Y113" s="12"/>
    </row>
    <row r="114" spans="25:30" s="497" customFormat="1">
      <c r="Y114" s="12"/>
    </row>
    <row r="115" spans="25:30" s="497" customFormat="1">
      <c r="Y115" s="12"/>
    </row>
    <row r="116" spans="25:30" s="497" customFormat="1">
      <c r="Y116" s="12"/>
    </row>
    <row r="117" spans="25:30" s="497" customFormat="1">
      <c r="Y117" s="12"/>
    </row>
    <row r="118" spans="25:30" s="497" customFormat="1">
      <c r="Y118" s="12"/>
    </row>
    <row r="119" spans="25:30" s="497" customFormat="1">
      <c r="Y119" s="12"/>
    </row>
    <row r="120" spans="25:30" s="497" customFormat="1">
      <c r="Y120" s="12"/>
    </row>
    <row r="121" spans="25:30" s="497" customFormat="1">
      <c r="Y121" s="12"/>
    </row>
    <row r="122" spans="25:30" s="497" customFormat="1">
      <c r="Y122" s="12"/>
    </row>
    <row r="123" spans="25:30" s="497" customFormat="1">
      <c r="Y123" s="12"/>
    </row>
    <row r="124" spans="25:30" s="497" customFormat="1">
      <c r="Y124" s="12"/>
    </row>
    <row r="125" spans="25:30" s="497" customFormat="1">
      <c r="Y125" s="12"/>
    </row>
    <row r="126" spans="25:30" s="497" customFormat="1">
      <c r="Y126" s="12"/>
    </row>
    <row r="127" spans="25:30" ht="15.6">
      <c r="Y127" s="5"/>
      <c r="AD127"/>
    </row>
    <row r="128" spans="25:30">
      <c r="Y128" s="4"/>
      <c r="Z128" s="4"/>
      <c r="AA128" s="4"/>
      <c r="AD128"/>
    </row>
    <row r="129" spans="25:30" ht="15.6">
      <c r="Y129" s="12"/>
      <c r="Z129" s="1"/>
      <c r="AA129" s="5"/>
      <c r="AD129"/>
    </row>
    <row r="130" spans="25:30" ht="15.6">
      <c r="Y130" s="12"/>
      <c r="Z130" s="1"/>
      <c r="AA130" s="5"/>
      <c r="AD130"/>
    </row>
    <row r="131" spans="25:30" ht="15.6">
      <c r="Y131" s="12"/>
      <c r="Z131" s="1"/>
      <c r="AA131" s="5"/>
      <c r="AD131"/>
    </row>
    <row r="132" spans="25:30" ht="15.6">
      <c r="Y132" s="12"/>
      <c r="Z132" s="1"/>
      <c r="AA132" s="5"/>
      <c r="AD132"/>
    </row>
    <row r="133" spans="25:30" ht="15.6">
      <c r="Y133" s="12"/>
      <c r="Z133" s="12"/>
      <c r="AA133" s="5"/>
      <c r="AD133"/>
    </row>
    <row r="134" spans="25:30" ht="15.6">
      <c r="Y134" s="12"/>
      <c r="Z134" s="12"/>
      <c r="AA134" s="5"/>
      <c r="AD134"/>
    </row>
    <row r="135" spans="25:30" ht="15.6">
      <c r="Y135" s="12"/>
      <c r="Z135" s="12"/>
      <c r="AA135" s="5"/>
      <c r="AD135"/>
    </row>
    <row r="136" spans="25:30" ht="15.6">
      <c r="Y136" s="12"/>
      <c r="Z136" s="12"/>
      <c r="AA136" s="5"/>
      <c r="AD136"/>
    </row>
    <row r="137" spans="25:30" ht="15.6">
      <c r="Y137" s="12"/>
      <c r="Z137" s="5"/>
      <c r="AA137" s="5"/>
      <c r="AD137"/>
    </row>
    <row r="138" spans="25:30" ht="15.6">
      <c r="Y138" s="12"/>
      <c r="Z138" s="5"/>
      <c r="AA138" s="5"/>
      <c r="AD138"/>
    </row>
    <row r="139" spans="25:30" ht="15.6">
      <c r="Y139" s="12"/>
      <c r="Z139" s="5"/>
      <c r="AA139" s="5"/>
      <c r="AD139"/>
    </row>
    <row r="140" spans="25:30" ht="15.6">
      <c r="Y140" s="12"/>
      <c r="Z140" s="5"/>
      <c r="AA140" s="5"/>
      <c r="AD140"/>
    </row>
    <row r="141" spans="25:30" ht="15.6">
      <c r="Y141" s="12"/>
      <c r="Z141" s="5"/>
      <c r="AA141" s="5"/>
      <c r="AD141"/>
    </row>
    <row r="142" spans="25:30" ht="15.6">
      <c r="Y142" s="12"/>
      <c r="Z142" s="5"/>
      <c r="AA142" s="5"/>
      <c r="AD142"/>
    </row>
    <row r="143" spans="25:30" ht="15.6">
      <c r="Y143" s="12"/>
      <c r="Z143" s="5"/>
      <c r="AA143" s="5"/>
      <c r="AD143"/>
    </row>
    <row r="144" spans="25:30" ht="15.6">
      <c r="Y144" s="12"/>
      <c r="Z144" s="5"/>
      <c r="AA144" s="5"/>
      <c r="AD144"/>
    </row>
    <row r="145" spans="25:30" ht="15.6">
      <c r="Y145" s="12"/>
      <c r="Z145" s="5"/>
      <c r="AA145" s="5"/>
      <c r="AD145"/>
    </row>
    <row r="146" spans="25:30" ht="15.6">
      <c r="Y146" s="5"/>
      <c r="Z146" s="5"/>
      <c r="AA146" s="5"/>
      <c r="AD146"/>
    </row>
    <row r="147" spans="25:30">
      <c r="Y147" s="12"/>
      <c r="AD147"/>
    </row>
    <row r="148" spans="25:30" ht="15.6">
      <c r="Y148" s="5"/>
      <c r="AA148" s="5"/>
      <c r="AD148"/>
    </row>
    <row r="149" spans="25:30">
      <c r="Y149" s="12"/>
      <c r="AD149"/>
    </row>
    <row r="150" spans="25:30">
      <c r="Y150" s="12"/>
      <c r="AD150"/>
    </row>
    <row r="151" spans="25:30" ht="15.6">
      <c r="Y151" s="5"/>
      <c r="AA151" s="2"/>
      <c r="AD151"/>
    </row>
    <row r="152" spans="25:30">
      <c r="Y152" s="4"/>
      <c r="Z152" s="4"/>
      <c r="AA152" s="4"/>
      <c r="AD152"/>
    </row>
    <row r="153" spans="25:30" ht="15.6">
      <c r="Y153" s="12"/>
      <c r="Z153" s="1"/>
      <c r="AA153" s="5"/>
      <c r="AD153"/>
    </row>
    <row r="154" spans="25:30" ht="15.6">
      <c r="Y154" s="12"/>
      <c r="Z154" s="1"/>
      <c r="AA154" s="5"/>
      <c r="AD154"/>
    </row>
    <row r="155" spans="25:30" ht="15.6">
      <c r="Y155" s="12"/>
      <c r="Z155" s="1"/>
      <c r="AA155" s="5"/>
      <c r="AD155"/>
    </row>
    <row r="156" spans="25:30" ht="15.6">
      <c r="Y156" s="12"/>
      <c r="Z156" s="1"/>
      <c r="AA156" s="5"/>
      <c r="AD156"/>
    </row>
    <row r="157" spans="25:30" ht="15.6">
      <c r="Y157" s="12"/>
      <c r="Z157" s="1"/>
      <c r="AA157" s="5"/>
      <c r="AD157"/>
    </row>
    <row r="158" spans="25:30" ht="15.6">
      <c r="Y158" s="12"/>
      <c r="Z158" s="12"/>
      <c r="AA158" s="5"/>
      <c r="AD158"/>
    </row>
    <row r="159" spans="25:30" ht="15.6">
      <c r="Y159" s="12"/>
      <c r="Z159" s="12"/>
      <c r="AA159" s="5"/>
      <c r="AD159"/>
    </row>
    <row r="160" spans="25:30" ht="15.6">
      <c r="Y160" s="12"/>
      <c r="Z160" s="12"/>
      <c r="AA160" s="5"/>
      <c r="AD160"/>
    </row>
    <row r="161" spans="25:30" ht="15.6">
      <c r="Y161" s="12"/>
      <c r="Z161" s="12"/>
      <c r="AA161" s="5"/>
      <c r="AD161"/>
    </row>
    <row r="162" spans="25:30" ht="15.6">
      <c r="Y162" s="12"/>
      <c r="Z162" s="5"/>
      <c r="AA162" s="5"/>
      <c r="AD162"/>
    </row>
    <row r="163" spans="25:30" ht="15.6">
      <c r="Y163" s="12"/>
      <c r="Z163" s="5"/>
      <c r="AA163" s="5"/>
      <c r="AD163"/>
    </row>
    <row r="164" spans="25:30" ht="15.6">
      <c r="Y164" s="12"/>
      <c r="Z164" s="5"/>
      <c r="AA164" s="5"/>
      <c r="AD164"/>
    </row>
    <row r="165" spans="25:30" ht="15.6">
      <c r="Y165" s="12"/>
      <c r="Z165" s="5"/>
      <c r="AA165" s="5"/>
      <c r="AD165"/>
    </row>
    <row r="166" spans="25:30" ht="15.6">
      <c r="Y166" s="12"/>
      <c r="Z166" s="5"/>
      <c r="AA166" s="5"/>
      <c r="AD166"/>
    </row>
    <row r="167" spans="25:30" ht="15.6">
      <c r="Y167" s="12"/>
      <c r="Z167" s="5"/>
      <c r="AA167" s="5"/>
      <c r="AD167"/>
    </row>
    <row r="168" spans="25:30" ht="15.6">
      <c r="Y168" s="12"/>
      <c r="Z168" s="5"/>
      <c r="AA168" s="5"/>
      <c r="AD168"/>
    </row>
    <row r="169" spans="25:30" ht="15.6">
      <c r="Y169" s="12"/>
      <c r="Z169" s="5"/>
      <c r="AA169" s="5"/>
      <c r="AD169"/>
    </row>
    <row r="170" spans="25:30" ht="15.6">
      <c r="Y170" s="5"/>
      <c r="Z170" s="5"/>
      <c r="AA170" s="5"/>
      <c r="AD170"/>
    </row>
    <row r="171" spans="25:30">
      <c r="Y171" s="12"/>
      <c r="AD171"/>
    </row>
    <row r="172" spans="25:30" ht="15.6">
      <c r="Y172" s="5"/>
      <c r="AA172" s="5"/>
      <c r="AD172"/>
    </row>
    <row r="173" spans="25:30" ht="15.6">
      <c r="Y173" s="5"/>
      <c r="AA173" s="5"/>
      <c r="AD173"/>
    </row>
    <row r="174" spans="25:30">
      <c r="Y174" s="12"/>
      <c r="AD174"/>
    </row>
    <row r="175" spans="25:30">
      <c r="Y175" s="12"/>
      <c r="AD175"/>
    </row>
    <row r="176" spans="25:30">
      <c r="Y176" s="12"/>
      <c r="AD176"/>
    </row>
    <row r="177" spans="25:30">
      <c r="Y177" s="12"/>
      <c r="AD177"/>
    </row>
    <row r="178" spans="25:30">
      <c r="Y178" s="12"/>
      <c r="AD178"/>
    </row>
    <row r="179" spans="25:30">
      <c r="Y179" s="12"/>
      <c r="AD179"/>
    </row>
    <row r="180" spans="25:30">
      <c r="Y180" s="12"/>
      <c r="AD180"/>
    </row>
    <row r="181" spans="25:30">
      <c r="Y181" s="12"/>
      <c r="AD181"/>
    </row>
    <row r="182" spans="25:30">
      <c r="Y182" s="12"/>
      <c r="AD182"/>
    </row>
    <row r="183" spans="25:30">
      <c r="Y183" s="12"/>
      <c r="AD183"/>
    </row>
    <row r="184" spans="25:30">
      <c r="Y184" s="12"/>
      <c r="AD184"/>
    </row>
    <row r="185" spans="25:30">
      <c r="Y185" s="12"/>
      <c r="AD185"/>
    </row>
    <row r="186" spans="25:30">
      <c r="Y186" s="12"/>
      <c r="AD186"/>
    </row>
    <row r="187" spans="25:30">
      <c r="Y187" s="12"/>
      <c r="AD187"/>
    </row>
    <row r="188" spans="25:30">
      <c r="Y188" s="12"/>
      <c r="AD188"/>
    </row>
    <row r="189" spans="25:30">
      <c r="Y189" s="12"/>
      <c r="AD189"/>
    </row>
    <row r="190" spans="25:30">
      <c r="Y190" s="12"/>
      <c r="AD190"/>
    </row>
    <row r="191" spans="25:30">
      <c r="Y191" s="12"/>
      <c r="AD191"/>
    </row>
    <row r="192" spans="25:30">
      <c r="Y192" s="12"/>
      <c r="AD192"/>
    </row>
    <row r="193" spans="25:30">
      <c r="Y193" s="12"/>
      <c r="AD193"/>
    </row>
    <row r="194" spans="25:30">
      <c r="Y194" s="12"/>
      <c r="AD194"/>
    </row>
    <row r="195" spans="25:30">
      <c r="Y195" s="12"/>
      <c r="AD195"/>
    </row>
    <row r="196" spans="25:30">
      <c r="Y196" s="12"/>
      <c r="AD196"/>
    </row>
    <row r="197" spans="25:30">
      <c r="Y197" s="12"/>
      <c r="AD197"/>
    </row>
    <row r="198" spans="25:30">
      <c r="Y198" s="12"/>
      <c r="AD198"/>
    </row>
    <row r="199" spans="25:30">
      <c r="Y199" s="12"/>
      <c r="AD199"/>
    </row>
    <row r="200" spans="25:30">
      <c r="Y200" s="12"/>
      <c r="AD200"/>
    </row>
    <row r="201" spans="25:30">
      <c r="Y201" s="12"/>
      <c r="AD201"/>
    </row>
    <row r="202" spans="25:30">
      <c r="Y202" s="12"/>
      <c r="AD202"/>
    </row>
    <row r="203" spans="25:30">
      <c r="Y203" s="12"/>
      <c r="AD203"/>
    </row>
    <row r="204" spans="25:30">
      <c r="Y204" s="12"/>
      <c r="AD204"/>
    </row>
    <row r="205" spans="25:30">
      <c r="Y205" s="12"/>
      <c r="AD205"/>
    </row>
    <row r="206" spans="25:30">
      <c r="Y206" s="12"/>
      <c r="AD206"/>
    </row>
    <row r="207" spans="25:30">
      <c r="Y207" s="12"/>
      <c r="AD207"/>
    </row>
    <row r="208" spans="25:30">
      <c r="Y208" s="12"/>
      <c r="AD208"/>
    </row>
    <row r="209" spans="25:30">
      <c r="Y209" s="12"/>
      <c r="AD209"/>
    </row>
    <row r="210" spans="25:30">
      <c r="Y210" s="12"/>
      <c r="AD210"/>
    </row>
    <row r="211" spans="25:30">
      <c r="Y211" s="12"/>
      <c r="AD211"/>
    </row>
    <row r="212" spans="25:30">
      <c r="Y212" s="12"/>
      <c r="AD212"/>
    </row>
    <row r="213" spans="25:30">
      <c r="Y213" s="12"/>
      <c r="AD213"/>
    </row>
    <row r="214" spans="25:30">
      <c r="Y214" s="12"/>
      <c r="AD214"/>
    </row>
    <row r="215" spans="25:30">
      <c r="Y215" s="12"/>
      <c r="AD215"/>
    </row>
    <row r="216" spans="25:30">
      <c r="Y216" s="12"/>
      <c r="AD216"/>
    </row>
    <row r="217" spans="25:30">
      <c r="Y217" s="12"/>
      <c r="AD217"/>
    </row>
    <row r="218" spans="25:30">
      <c r="Y218" s="12"/>
      <c r="AD218"/>
    </row>
    <row r="219" spans="25:30">
      <c r="Y219" s="12"/>
      <c r="AD219"/>
    </row>
    <row r="220" spans="25:30">
      <c r="Y220" s="12"/>
      <c r="AD220"/>
    </row>
    <row r="221" spans="25:30">
      <c r="Y221" s="12"/>
      <c r="AD221"/>
    </row>
    <row r="222" spans="25:30">
      <c r="Y222" s="12"/>
      <c r="AD222"/>
    </row>
    <row r="223" spans="25:30">
      <c r="Y223" s="12"/>
      <c r="AD223"/>
    </row>
    <row r="224" spans="25:30">
      <c r="Y224" s="12"/>
      <c r="AD224"/>
    </row>
    <row r="225" spans="25:30">
      <c r="Y225" s="12"/>
      <c r="AD225"/>
    </row>
    <row r="226" spans="25:30">
      <c r="Y226" s="12"/>
      <c r="AD226"/>
    </row>
    <row r="227" spans="25:30">
      <c r="Y227" s="12"/>
      <c r="AD227"/>
    </row>
    <row r="228" spans="25:30">
      <c r="Y228" s="12"/>
      <c r="AD228"/>
    </row>
    <row r="229" spans="25:30">
      <c r="Y229" s="12"/>
      <c r="AD229"/>
    </row>
    <row r="230" spans="25:30">
      <c r="Y230" s="12"/>
      <c r="AD230"/>
    </row>
    <row r="231" spans="25:30">
      <c r="Y231" s="12"/>
      <c r="AD231"/>
    </row>
    <row r="232" spans="25:30">
      <c r="AD232"/>
    </row>
    <row r="233" spans="25:30">
      <c r="AD233"/>
    </row>
    <row r="234" spans="25:30">
      <c r="AD234"/>
    </row>
    <row r="235" spans="25:30">
      <c r="AD235"/>
    </row>
    <row r="236" spans="25:30">
      <c r="AD236"/>
    </row>
    <row r="237" spans="25:30">
      <c r="AD237"/>
    </row>
    <row r="238" spans="25:30">
      <c r="AD238"/>
    </row>
    <row r="239" spans="25:30">
      <c r="AD239"/>
    </row>
    <row r="240" spans="25:30">
      <c r="AD240"/>
    </row>
    <row r="241" spans="30:30">
      <c r="AD241"/>
    </row>
    <row r="242" spans="30:30">
      <c r="AD242"/>
    </row>
    <row r="243" spans="30:30">
      <c r="AD243"/>
    </row>
    <row r="244" spans="30:30">
      <c r="AD244"/>
    </row>
    <row r="245" spans="30:30">
      <c r="AD245"/>
    </row>
    <row r="246" spans="30:30">
      <c r="AD246"/>
    </row>
    <row r="247" spans="30:30">
      <c r="AD247"/>
    </row>
    <row r="248" spans="30:30">
      <c r="AD248"/>
    </row>
    <row r="249" spans="30:30">
      <c r="AD249"/>
    </row>
    <row r="250" spans="30:30">
      <c r="AD250"/>
    </row>
    <row r="251" spans="30:30">
      <c r="AD251"/>
    </row>
    <row r="252" spans="30:30">
      <c r="AD252"/>
    </row>
    <row r="253" spans="30:30">
      <c r="AD253"/>
    </row>
    <row r="254" spans="30:30">
      <c r="AD254"/>
    </row>
    <row r="255" spans="30:30">
      <c r="AD255"/>
    </row>
    <row r="256" spans="30:30">
      <c r="AD256"/>
    </row>
    <row r="257" spans="30:30">
      <c r="AD257"/>
    </row>
    <row r="258" spans="30:30">
      <c r="AD258"/>
    </row>
    <row r="259" spans="30:30">
      <c r="AD259"/>
    </row>
    <row r="260" spans="30:30">
      <c r="AD260"/>
    </row>
    <row r="261" spans="30:30">
      <c r="AD261"/>
    </row>
    <row r="262" spans="30:30">
      <c r="AD262"/>
    </row>
    <row r="263" spans="30:30">
      <c r="AD263"/>
    </row>
    <row r="264" spans="30:30">
      <c r="AD264"/>
    </row>
    <row r="265" spans="30:30">
      <c r="AD265"/>
    </row>
    <row r="266" spans="30:30">
      <c r="AD266"/>
    </row>
    <row r="267" spans="30:30">
      <c r="AD267"/>
    </row>
    <row r="268" spans="30:30">
      <c r="AD268"/>
    </row>
    <row r="269" spans="30:30">
      <c r="AD269"/>
    </row>
    <row r="270" spans="30:30">
      <c r="AD270"/>
    </row>
    <row r="271" spans="30:30">
      <c r="AD271"/>
    </row>
    <row r="272" spans="30:30">
      <c r="AD272"/>
    </row>
    <row r="273" spans="30:30">
      <c r="AD273"/>
    </row>
    <row r="274" spans="30:30">
      <c r="AD274"/>
    </row>
    <row r="275" spans="30:30">
      <c r="AD275"/>
    </row>
    <row r="276" spans="30:30">
      <c r="AD276"/>
    </row>
    <row r="277" spans="30:30">
      <c r="AD277"/>
    </row>
    <row r="278" spans="30:30">
      <c r="AD278"/>
    </row>
    <row r="279" spans="30:30">
      <c r="AD279"/>
    </row>
    <row r="280" spans="30:30">
      <c r="AD280"/>
    </row>
    <row r="281" spans="30:30">
      <c r="AD281"/>
    </row>
    <row r="282" spans="30:30">
      <c r="AD282"/>
    </row>
    <row r="283" spans="30:30">
      <c r="AD283"/>
    </row>
    <row r="284" spans="30:30">
      <c r="AD284"/>
    </row>
    <row r="285" spans="30:30">
      <c r="AD285"/>
    </row>
    <row r="286" spans="30:30">
      <c r="AD286"/>
    </row>
    <row r="287" spans="30:30">
      <c r="AD287"/>
    </row>
    <row r="288" spans="30:30">
      <c r="AD288"/>
    </row>
    <row r="289" spans="30:30">
      <c r="AD289"/>
    </row>
    <row r="290" spans="30:30">
      <c r="AD290"/>
    </row>
    <row r="291" spans="30:30">
      <c r="AD291"/>
    </row>
    <row r="292" spans="30:30">
      <c r="AD292"/>
    </row>
    <row r="293" spans="30:30">
      <c r="AD293"/>
    </row>
    <row r="294" spans="30:30">
      <c r="AD294"/>
    </row>
    <row r="295" spans="30:30">
      <c r="AD295"/>
    </row>
    <row r="296" spans="30:30">
      <c r="AD296"/>
    </row>
    <row r="297" spans="30:30">
      <c r="AD297"/>
    </row>
    <row r="298" spans="30:30">
      <c r="AD298"/>
    </row>
    <row r="299" spans="30:30">
      <c r="AD299"/>
    </row>
    <row r="300" spans="30:30">
      <c r="AD300"/>
    </row>
    <row r="301" spans="30:30">
      <c r="AD301"/>
    </row>
    <row r="302" spans="30:30">
      <c r="AD302"/>
    </row>
    <row r="303" spans="30:30">
      <c r="AD303"/>
    </row>
    <row r="304" spans="30:30">
      <c r="AD304"/>
    </row>
    <row r="305" spans="30:30">
      <c r="AD305"/>
    </row>
    <row r="306" spans="30:30">
      <c r="AD306"/>
    </row>
    <row r="307" spans="30:30">
      <c r="AD307"/>
    </row>
    <row r="308" spans="30:30">
      <c r="AD308"/>
    </row>
    <row r="309" spans="30:30">
      <c r="AD309"/>
    </row>
    <row r="310" spans="30:30">
      <c r="AD310"/>
    </row>
    <row r="311" spans="30:30">
      <c r="AD311"/>
    </row>
    <row r="312" spans="30:30">
      <c r="AD312"/>
    </row>
    <row r="313" spans="30:30">
      <c r="AD313"/>
    </row>
    <row r="314" spans="30:30">
      <c r="AD314"/>
    </row>
    <row r="315" spans="30:30">
      <c r="AD315"/>
    </row>
    <row r="316" spans="30:30">
      <c r="AD316"/>
    </row>
    <row r="317" spans="30:30">
      <c r="AD317"/>
    </row>
    <row r="318" spans="30:30">
      <c r="AD318"/>
    </row>
    <row r="319" spans="30:30">
      <c r="AD319"/>
    </row>
    <row r="320" spans="30:30">
      <c r="AD320"/>
    </row>
    <row r="321" spans="30:30">
      <c r="AD321"/>
    </row>
    <row r="322" spans="30:30">
      <c r="AD322"/>
    </row>
    <row r="323" spans="30:30">
      <c r="AD323"/>
    </row>
    <row r="324" spans="30:30">
      <c r="AD324"/>
    </row>
    <row r="325" spans="30:30">
      <c r="AD325"/>
    </row>
    <row r="326" spans="30:30">
      <c r="AD326"/>
    </row>
    <row r="327" spans="30:30">
      <c r="AD327"/>
    </row>
    <row r="328" spans="30:30">
      <c r="AD328"/>
    </row>
    <row r="329" spans="30:30">
      <c r="AD329"/>
    </row>
    <row r="330" spans="30:30">
      <c r="AD330"/>
    </row>
    <row r="331" spans="30:30">
      <c r="AD331"/>
    </row>
    <row r="332" spans="30:30">
      <c r="AD332"/>
    </row>
    <row r="333" spans="30:30">
      <c r="AD333"/>
    </row>
    <row r="334" spans="30:30">
      <c r="AD334"/>
    </row>
    <row r="335" spans="30:30">
      <c r="AD335"/>
    </row>
    <row r="336" spans="30:30">
      <c r="AD336"/>
    </row>
    <row r="337" spans="30:30">
      <c r="AD337"/>
    </row>
    <row r="338" spans="30:30">
      <c r="AD338"/>
    </row>
    <row r="339" spans="30:30">
      <c r="AD339"/>
    </row>
    <row r="340" spans="30:30">
      <c r="AD340"/>
    </row>
    <row r="341" spans="30:30">
      <c r="AD341"/>
    </row>
    <row r="342" spans="30:30">
      <c r="AD342"/>
    </row>
    <row r="343" spans="30:30">
      <c r="AD343"/>
    </row>
    <row r="344" spans="30:30">
      <c r="AD344"/>
    </row>
    <row r="345" spans="30:30">
      <c r="AD345"/>
    </row>
    <row r="346" spans="30:30">
      <c r="AD346"/>
    </row>
    <row r="347" spans="30:30">
      <c r="AD347"/>
    </row>
    <row r="348" spans="30:30">
      <c r="AD348"/>
    </row>
    <row r="349" spans="30:30">
      <c r="AD349"/>
    </row>
    <row r="350" spans="30:30">
      <c r="AD350"/>
    </row>
    <row r="351" spans="30:30">
      <c r="AD351"/>
    </row>
    <row r="352" spans="30:30">
      <c r="AD352"/>
    </row>
    <row r="353" spans="30:30">
      <c r="AD353"/>
    </row>
    <row r="354" spans="30:30">
      <c r="AD354"/>
    </row>
    <row r="355" spans="30:30">
      <c r="AD355"/>
    </row>
    <row r="356" spans="30:30">
      <c r="AD356"/>
    </row>
    <row r="357" spans="30:30">
      <c r="AD357"/>
    </row>
    <row r="358" spans="30:30">
      <c r="AD358"/>
    </row>
    <row r="359" spans="30:30">
      <c r="AD359"/>
    </row>
    <row r="360" spans="30:30">
      <c r="AD360"/>
    </row>
    <row r="361" spans="30:30">
      <c r="AD361"/>
    </row>
    <row r="362" spans="30:30">
      <c r="AD362"/>
    </row>
    <row r="363" spans="30:30">
      <c r="AD363"/>
    </row>
    <row r="364" spans="30:30">
      <c r="AD364"/>
    </row>
    <row r="365" spans="30:30">
      <c r="AD365"/>
    </row>
    <row r="366" spans="30:30">
      <c r="AD366"/>
    </row>
    <row r="367" spans="30:30">
      <c r="AD367"/>
    </row>
    <row r="368" spans="30:30">
      <c r="AD368"/>
    </row>
    <row r="369" spans="25:32">
      <c r="AD369"/>
    </row>
    <row r="370" spans="25:32">
      <c r="AD370"/>
    </row>
    <row r="371" spans="25:32">
      <c r="AD371"/>
    </row>
    <row r="372" spans="25:32">
      <c r="AD372"/>
    </row>
    <row r="373" spans="25:32">
      <c r="AD373"/>
    </row>
    <row r="374" spans="25:32">
      <c r="Y374" s="1"/>
      <c r="Z374" s="1"/>
      <c r="AA374" s="1"/>
      <c r="AB374" s="1"/>
      <c r="AC374" s="1"/>
      <c r="AE374" s="1"/>
      <c r="AF374" s="1"/>
    </row>
    <row r="375" spans="25:32">
      <c r="Y375" s="1"/>
      <c r="Z375" s="1"/>
      <c r="AA375" s="1"/>
      <c r="AB375" s="1"/>
      <c r="AC375" s="1"/>
      <c r="AE375" s="1"/>
      <c r="AF375" s="1"/>
    </row>
    <row r="376" spans="25:32">
      <c r="Y376" s="1"/>
      <c r="Z376" s="1"/>
      <c r="AA376" s="1"/>
      <c r="AB376" s="1"/>
      <c r="AC376" s="1"/>
      <c r="AE376" s="1"/>
      <c r="AF376" s="1"/>
    </row>
    <row r="377" spans="25:32">
      <c r="Y377" s="1"/>
      <c r="Z377" s="1"/>
      <c r="AA377" s="1"/>
      <c r="AB377" s="1"/>
      <c r="AC377" s="1"/>
      <c r="AE377" s="1"/>
      <c r="AF377" s="1"/>
    </row>
    <row r="378" spans="25:32">
      <c r="Y378" s="1"/>
      <c r="Z378" s="1"/>
      <c r="AA378" s="1"/>
      <c r="AB378" s="1"/>
      <c r="AC378" s="1"/>
      <c r="AE378" s="1"/>
      <c r="AF378" s="1"/>
    </row>
    <row r="379" spans="25:32">
      <c r="Y379" s="1"/>
      <c r="Z379" s="1"/>
      <c r="AA379" s="1"/>
      <c r="AB379" s="1"/>
      <c r="AC379" s="1"/>
      <c r="AE379" s="1"/>
      <c r="AF379" s="1"/>
    </row>
    <row r="380" spans="25:32">
      <c r="Y380" s="1"/>
      <c r="Z380" s="1"/>
      <c r="AA380" s="1"/>
      <c r="AB380" s="1"/>
      <c r="AC380" s="1"/>
      <c r="AE380" s="1"/>
      <c r="AF380" s="1"/>
    </row>
    <row r="381" spans="25:32">
      <c r="Y381" s="1"/>
      <c r="Z381" s="1"/>
      <c r="AA381" s="1"/>
      <c r="AB381" s="1"/>
      <c r="AC381" s="1"/>
      <c r="AE381" s="1"/>
      <c r="AF381" s="1"/>
    </row>
    <row r="382" spans="25:32">
      <c r="Y382" s="1"/>
      <c r="Z382" s="1"/>
      <c r="AA382" s="1"/>
      <c r="AB382" s="1"/>
      <c r="AC382" s="1"/>
      <c r="AE382" s="1"/>
      <c r="AF382" s="1"/>
    </row>
    <row r="383" spans="25:32">
      <c r="Y383" s="1"/>
      <c r="Z383" s="1"/>
      <c r="AA383" s="1"/>
      <c r="AB383" s="1"/>
      <c r="AC383" s="1"/>
      <c r="AE383" s="1"/>
      <c r="AF383" s="1"/>
    </row>
    <row r="384" spans="25:32">
      <c r="Y384" s="1"/>
      <c r="Z384" s="1"/>
      <c r="AA384" s="1"/>
      <c r="AB384" s="1"/>
      <c r="AC384" s="1"/>
      <c r="AE384" s="1"/>
      <c r="AF384" s="1"/>
    </row>
    <row r="385" spans="25:32">
      <c r="Y385" s="1"/>
      <c r="Z385" s="1"/>
      <c r="AA385" s="1"/>
      <c r="AB385" s="1"/>
      <c r="AC385" s="1"/>
      <c r="AE385" s="1"/>
      <c r="AF385" s="1"/>
    </row>
    <row r="386" spans="25:32">
      <c r="Y386" s="1"/>
      <c r="Z386" s="1"/>
      <c r="AA386" s="1"/>
      <c r="AB386" s="1"/>
      <c r="AC386" s="1"/>
      <c r="AE386" s="1"/>
      <c r="AF386" s="1"/>
    </row>
    <row r="387" spans="25:32">
      <c r="Y387" s="1"/>
      <c r="Z387" s="1"/>
      <c r="AA387" s="1"/>
      <c r="AB387" s="1"/>
      <c r="AC387" s="1"/>
      <c r="AE387" s="1"/>
      <c r="AF387" s="1"/>
    </row>
    <row r="388" spans="25:32">
      <c r="Y388" s="1"/>
      <c r="Z388" s="1"/>
      <c r="AA388" s="1"/>
      <c r="AB388" s="1"/>
      <c r="AC388" s="1"/>
      <c r="AE388" s="1"/>
      <c r="AF388" s="1"/>
    </row>
    <row r="389" spans="25:32">
      <c r="Y389" s="1"/>
      <c r="Z389" s="1"/>
      <c r="AA389" s="1"/>
      <c r="AB389" s="1"/>
      <c r="AC389" s="1"/>
      <c r="AE389" s="1"/>
      <c r="AF389" s="1"/>
    </row>
    <row r="390" spans="25:32">
      <c r="Y390" s="1"/>
      <c r="Z390" s="1"/>
      <c r="AA390" s="1"/>
      <c r="AB390" s="1"/>
      <c r="AC390" s="1"/>
      <c r="AE390" s="1"/>
      <c r="AF390" s="1"/>
    </row>
    <row r="391" spans="25:32">
      <c r="Y391" s="1"/>
      <c r="Z391" s="1"/>
      <c r="AA391" s="1"/>
      <c r="AB391" s="1"/>
      <c r="AC391" s="1"/>
      <c r="AE391" s="1"/>
      <c r="AF391" s="1"/>
    </row>
    <row r="392" spans="25:32">
      <c r="Y392" s="1"/>
      <c r="Z392" s="1"/>
      <c r="AA392" s="1"/>
      <c r="AB392" s="1"/>
      <c r="AC392" s="1"/>
      <c r="AE392" s="1"/>
      <c r="AF392" s="1"/>
    </row>
    <row r="393" spans="25:32">
      <c r="Y393" s="1"/>
      <c r="Z393" s="1"/>
      <c r="AA393" s="1"/>
      <c r="AB393" s="1"/>
      <c r="AC393" s="1"/>
      <c r="AE393" s="1"/>
      <c r="AF393" s="1"/>
    </row>
    <row r="394" spans="25:32">
      <c r="Y394" s="1"/>
      <c r="Z394" s="1"/>
      <c r="AA394" s="1"/>
      <c r="AB394" s="1"/>
      <c r="AC394" s="1"/>
      <c r="AE394" s="1"/>
      <c r="AF394" s="1"/>
    </row>
    <row r="395" spans="25:32">
      <c r="Y395" s="1"/>
      <c r="Z395" s="1"/>
      <c r="AA395" s="1"/>
      <c r="AB395" s="1"/>
      <c r="AC395" s="1"/>
      <c r="AE395" s="1"/>
      <c r="AF395" s="1"/>
    </row>
    <row r="396" spans="25:32">
      <c r="Y396" s="1"/>
      <c r="Z396" s="1"/>
      <c r="AA396" s="1"/>
      <c r="AB396" s="1"/>
      <c r="AC396" s="1"/>
      <c r="AE396" s="1"/>
      <c r="AF396" s="1"/>
    </row>
    <row r="397" spans="25:32">
      <c r="Y397" s="1"/>
      <c r="Z397" s="1"/>
      <c r="AA397" s="1"/>
      <c r="AB397" s="1"/>
      <c r="AC397" s="1"/>
      <c r="AE397" s="1"/>
      <c r="AF397" s="1"/>
    </row>
    <row r="398" spans="25:32">
      <c r="Y398" s="1"/>
      <c r="Z398" s="1"/>
      <c r="AA398" s="1"/>
      <c r="AB398" s="1"/>
      <c r="AC398" s="1"/>
      <c r="AE398" s="1"/>
      <c r="AF398" s="1"/>
    </row>
    <row r="399" spans="25:32">
      <c r="Y399" s="1"/>
      <c r="Z399" s="1"/>
      <c r="AA399" s="1"/>
      <c r="AB399" s="1"/>
      <c r="AC399" s="1"/>
      <c r="AE399" s="1"/>
      <c r="AF399" s="1"/>
    </row>
    <row r="400" spans="25:32">
      <c r="Y400" s="1"/>
      <c r="Z400" s="1"/>
      <c r="AA400" s="1"/>
      <c r="AB400" s="1"/>
      <c r="AC400" s="1"/>
      <c r="AE400" s="1"/>
      <c r="AF400" s="1"/>
    </row>
    <row r="401" spans="25:32">
      <c r="Y401" s="1"/>
      <c r="Z401" s="1"/>
      <c r="AA401" s="1"/>
      <c r="AB401" s="1"/>
      <c r="AC401" s="1"/>
      <c r="AE401" s="1"/>
      <c r="AF401" s="1"/>
    </row>
    <row r="402" spans="25:32">
      <c r="Y402" s="1"/>
      <c r="Z402" s="1"/>
      <c r="AA402" s="1"/>
      <c r="AB402" s="1"/>
      <c r="AC402" s="1"/>
      <c r="AE402" s="1"/>
      <c r="AF402" s="1"/>
    </row>
  </sheetData>
  <conditionalFormatting sqref="Y69:Y70 Y172:Y173">
    <cfRule type="cellIs" dxfId="64" priority="12" stopIfTrue="1" operator="lessThan">
      <formula>0</formula>
    </cfRule>
  </conditionalFormatting>
  <conditionalFormatting sqref="Y148">
    <cfRule type="cellIs" dxfId="63" priority="13" stopIfTrue="1" operator="greaterThan">
      <formula>0</formula>
    </cfRule>
  </conditionalFormatting>
  <conditionalFormatting sqref="Y108">
    <cfRule type="cellIs" dxfId="62" priority="14" stopIfTrue="1" operator="greaterThan">
      <formula>0</formula>
    </cfRule>
    <cfRule type="cellIs" dxfId="61" priority="15" stopIfTrue="1" operator="lessThan">
      <formula>0</formula>
    </cfRule>
  </conditionalFormatting>
  <conditionalFormatting sqref="Y148">
    <cfRule type="cellIs" dxfId="6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231"/>
  <sheetViews>
    <sheetView zoomScale="90" zoomScaleNormal="90" workbookViewId="0">
      <selection activeCell="K2" sqref="K2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0" customWidth="1"/>
    <col min="7" max="7" width="6.54296875" style="66" customWidth="1"/>
    <col min="8" max="8" width="4.81640625" style="66" customWidth="1"/>
    <col min="9" max="9" width="5.453125" style="66" customWidth="1"/>
    <col min="10" max="10" width="2" style="66" customWidth="1"/>
    <col min="11" max="11" width="7.08984375" customWidth="1"/>
    <col min="12" max="12" width="5.6328125" style="66" customWidth="1"/>
    <col min="13" max="13" width="2.81640625" style="66" customWidth="1"/>
    <col min="14" max="14" width="5.6328125" customWidth="1"/>
    <col min="15" max="15" width="5.36328125" style="66" customWidth="1"/>
    <col min="16" max="16" width="7.36328125" customWidth="1"/>
    <col min="17" max="17" width="4.08984375" style="10" customWidth="1"/>
    <col min="18" max="18" width="5.54296875" style="10" customWidth="1"/>
    <col min="19" max="19" width="6.6328125" style="10" customWidth="1"/>
    <col min="20" max="20" width="6.90625" style="10" customWidth="1"/>
    <col min="21" max="21" width="6.08984375" customWidth="1"/>
    <col min="22" max="24" width="7.81640625" style="10" customWidth="1"/>
    <col min="25" max="25" width="6.1796875" style="10" customWidth="1"/>
    <col min="26" max="26" width="5" customWidth="1"/>
    <col min="27" max="27" width="6.81640625" customWidth="1"/>
    <col min="28" max="28" width="7.1796875" style="10" customWidth="1"/>
    <col min="29" max="29" width="1.08984375" style="10" customWidth="1"/>
    <col min="30" max="30" width="9.453125" customWidth="1"/>
    <col min="31" max="31" width="9.453125" style="66" customWidth="1"/>
    <col min="32" max="32" width="8" style="66" customWidth="1"/>
    <col min="33" max="33" width="7.81640625" style="66" customWidth="1"/>
    <col min="34" max="34" width="7.90625" customWidth="1"/>
    <col min="35" max="35" width="7.453125" customWidth="1"/>
    <col min="39" max="39" width="9.54296875" customWidth="1"/>
    <col min="40" max="41" width="9.81640625" style="66" customWidth="1"/>
    <col min="43" max="43" width="14" customWidth="1"/>
    <col min="44" max="44" width="12.54296875" customWidth="1"/>
    <col min="45" max="45" width="10.90625" customWidth="1"/>
  </cols>
  <sheetData>
    <row r="1" spans="1:53">
      <c r="A1" s="42"/>
      <c r="B1" s="42"/>
      <c r="C1" s="42"/>
      <c r="D1" s="42"/>
      <c r="E1" s="42"/>
      <c r="F1" s="72"/>
      <c r="G1" s="63"/>
      <c r="H1" s="63"/>
      <c r="I1" s="63"/>
      <c r="J1" s="63"/>
      <c r="K1" s="42"/>
      <c r="L1" s="63"/>
      <c r="M1" s="63"/>
      <c r="N1" s="42"/>
      <c r="O1" s="63"/>
      <c r="P1" s="42"/>
      <c r="Q1" s="72"/>
      <c r="R1" s="72"/>
      <c r="S1" s="72"/>
      <c r="T1" s="72"/>
      <c r="U1" s="42"/>
      <c r="V1" s="72"/>
      <c r="W1" s="72"/>
      <c r="X1" s="72"/>
      <c r="Y1" s="72"/>
      <c r="Z1" s="42"/>
      <c r="AA1" s="42"/>
      <c r="AB1" s="72"/>
      <c r="AC1" s="72"/>
      <c r="AD1" s="42"/>
      <c r="AE1" s="63"/>
      <c r="AF1" s="4"/>
      <c r="AG1" s="4"/>
      <c r="AH1" s="4"/>
      <c r="AI1" s="4"/>
      <c r="AJ1" s="4"/>
      <c r="AN1"/>
      <c r="AO1"/>
    </row>
    <row r="2" spans="1:53" s="199" customFormat="1" ht="31.8">
      <c r="A2" s="198"/>
      <c r="B2" s="198"/>
      <c r="C2" s="151" t="s">
        <v>451</v>
      </c>
      <c r="D2" s="198"/>
      <c r="E2" s="198"/>
      <c r="F2" s="202"/>
      <c r="G2" s="201"/>
      <c r="H2" s="201"/>
      <c r="I2" s="201"/>
      <c r="J2" s="201"/>
      <c r="K2" s="198"/>
      <c r="L2" s="201"/>
      <c r="M2" s="201"/>
      <c r="N2" s="198"/>
      <c r="O2" s="201"/>
      <c r="P2" s="198"/>
      <c r="Q2" s="202"/>
      <c r="R2" s="202"/>
      <c r="S2" s="184" t="str">
        <f>+År!B2</f>
        <v>KASTRAT</v>
      </c>
      <c r="T2" s="202"/>
      <c r="U2" s="198"/>
      <c r="V2" s="202"/>
      <c r="W2" s="202"/>
      <c r="X2" s="202"/>
      <c r="Y2" s="202"/>
      <c r="Z2" s="198"/>
      <c r="AA2" s="198"/>
      <c r="AB2" s="202"/>
      <c r="AC2" s="202"/>
      <c r="AD2" s="198"/>
      <c r="AE2" s="201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3">
      <c r="A3" s="42"/>
      <c r="B3" s="42"/>
      <c r="C3" s="42"/>
      <c r="D3" s="42"/>
      <c r="E3" s="42"/>
      <c r="F3" s="72"/>
      <c r="G3" s="63"/>
      <c r="H3" s="63"/>
      <c r="I3" s="63"/>
      <c r="J3" s="63"/>
      <c r="K3" s="42"/>
      <c r="L3" s="63"/>
      <c r="M3" s="63"/>
      <c r="N3" s="42"/>
      <c r="O3" s="63"/>
      <c r="P3" s="42"/>
      <c r="Q3" s="72"/>
      <c r="R3" s="72"/>
      <c r="S3" s="72"/>
      <c r="T3" s="72"/>
      <c r="U3" s="42"/>
      <c r="V3" s="72"/>
      <c r="W3" s="72"/>
      <c r="X3" s="72"/>
      <c r="Y3" s="72"/>
      <c r="Z3" s="42"/>
      <c r="AA3" s="42"/>
      <c r="AB3" s="72"/>
      <c r="AC3" s="72"/>
      <c r="AD3" s="42"/>
      <c r="AE3" s="63"/>
      <c r="AF3" s="4"/>
      <c r="AG3" s="4"/>
      <c r="AH3" s="4"/>
      <c r="AI3" s="4"/>
      <c r="AJ3" s="4"/>
      <c r="AN3"/>
      <c r="AO3"/>
    </row>
    <row r="4" spans="1:53" ht="19.8">
      <c r="A4" s="42"/>
      <c r="B4" s="42"/>
      <c r="C4" s="42"/>
      <c r="D4" s="42"/>
      <c r="E4" s="42"/>
      <c r="F4" s="72"/>
      <c r="G4" s="63"/>
      <c r="H4" s="179"/>
      <c r="I4" s="63"/>
      <c r="J4" s="63"/>
      <c r="K4" s="42"/>
      <c r="L4" s="179"/>
      <c r="M4" s="179"/>
      <c r="N4" s="42"/>
      <c r="O4" s="179"/>
      <c r="P4" s="42"/>
      <c r="Q4" s="72"/>
      <c r="R4" s="72"/>
      <c r="S4" s="72"/>
      <c r="T4" s="72"/>
      <c r="U4" s="42"/>
      <c r="V4" s="72"/>
      <c r="W4" s="72"/>
      <c r="X4" s="72"/>
      <c r="Y4" s="72"/>
      <c r="Z4" s="42"/>
      <c r="AA4" s="42"/>
      <c r="AB4" s="72"/>
      <c r="AC4" s="72"/>
      <c r="AD4" s="42"/>
      <c r="AE4" s="63"/>
      <c r="AF4" s="4"/>
      <c r="AG4" s="4"/>
      <c r="AH4" s="4"/>
      <c r="AI4" s="4"/>
      <c r="AJ4" s="4"/>
      <c r="AN4"/>
      <c r="AO4"/>
    </row>
    <row r="5" spans="1:53" s="181" customFormat="1" ht="19.8">
      <c r="A5" s="179"/>
      <c r="B5" s="179"/>
      <c r="C5" s="179"/>
      <c r="D5" s="179"/>
      <c r="E5" s="153" t="s">
        <v>7</v>
      </c>
      <c r="F5" s="153"/>
      <c r="G5" s="200">
        <f>+År!O2</f>
        <v>52</v>
      </c>
      <c r="H5" s="175"/>
      <c r="I5" s="180"/>
      <c r="J5" s="180"/>
      <c r="K5" s="179"/>
      <c r="L5" s="175"/>
      <c r="M5" s="175"/>
      <c r="N5" s="180"/>
      <c r="O5" s="175"/>
      <c r="P5" s="175" t="s">
        <v>423</v>
      </c>
      <c r="Q5" s="179"/>
      <c r="R5" s="185"/>
      <c r="S5" s="508">
        <f>SUM(F11:F16)</f>
        <v>1622</v>
      </c>
      <c r="T5" s="509"/>
      <c r="U5" s="177"/>
      <c r="V5" s="177"/>
      <c r="W5" s="177"/>
      <c r="X5" s="177"/>
      <c r="Y5" s="179"/>
      <c r="Z5" s="179"/>
      <c r="AA5" s="185"/>
      <c r="AB5" s="185"/>
      <c r="AC5" s="185"/>
      <c r="AD5" s="185"/>
      <c r="AE5" s="179"/>
      <c r="AF5" s="4"/>
      <c r="AG5" s="4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 s="176"/>
      <c r="AZ5" s="178"/>
      <c r="BA5" s="178"/>
    </row>
    <row r="6" spans="1:53" ht="17.399999999999999">
      <c r="A6" s="42"/>
      <c r="B6" s="42"/>
      <c r="C6" s="42"/>
      <c r="D6" s="42"/>
      <c r="E6" s="48"/>
      <c r="F6" s="73"/>
      <c r="G6" s="64"/>
      <c r="H6" s="63"/>
      <c r="I6" s="64"/>
      <c r="J6" s="64"/>
      <c r="K6" s="48"/>
      <c r="L6" s="63"/>
      <c r="M6" s="63"/>
      <c r="N6" s="48"/>
      <c r="O6" s="63"/>
      <c r="P6" s="48"/>
      <c r="Q6" s="73"/>
      <c r="R6" s="193"/>
      <c r="S6" s="72"/>
      <c r="T6" s="72"/>
      <c r="U6" s="42"/>
      <c r="V6" s="72"/>
      <c r="W6" s="72"/>
      <c r="X6" s="72"/>
      <c r="Y6" s="72"/>
      <c r="Z6" s="42"/>
      <c r="AA6" s="42"/>
      <c r="AB6" s="72"/>
      <c r="AC6" s="72"/>
      <c r="AD6" s="63"/>
      <c r="AE6" s="63"/>
      <c r="AF6" s="4"/>
      <c r="AG6" s="4"/>
      <c r="AH6" s="4"/>
      <c r="AI6" s="4"/>
      <c r="AJ6" s="4"/>
      <c r="AN6"/>
      <c r="AO6"/>
      <c r="AW6" s="5"/>
    </row>
    <row r="7" spans="1:53" ht="17.399999999999999">
      <c r="A7" s="42"/>
      <c r="B7" s="42"/>
      <c r="C7" s="42"/>
      <c r="D7" s="42"/>
      <c r="E7" s="48"/>
      <c r="F7" s="73"/>
      <c r="G7" s="64"/>
      <c r="H7" s="63"/>
      <c r="I7" s="64"/>
      <c r="J7" s="64"/>
      <c r="K7" s="48"/>
      <c r="L7" s="63"/>
      <c r="M7" s="63"/>
      <c r="N7" s="48"/>
      <c r="O7" s="63"/>
      <c r="P7" s="48"/>
      <c r="Q7" s="73"/>
      <c r="R7" s="193"/>
      <c r="S7" s="72"/>
      <c r="T7" s="72"/>
      <c r="U7" s="42"/>
      <c r="V7" s="72"/>
      <c r="W7" s="72"/>
      <c r="X7" s="72"/>
      <c r="Y7" s="72"/>
      <c r="Z7" s="42"/>
      <c r="AA7" s="42"/>
      <c r="AB7" s="73" t="s">
        <v>479</v>
      </c>
      <c r="AC7" s="72"/>
      <c r="AD7" s="63"/>
      <c r="AE7" s="63"/>
      <c r="AF7" s="4"/>
      <c r="AG7" s="4"/>
      <c r="AH7" s="4"/>
      <c r="AI7" s="4"/>
      <c r="AJ7" s="4"/>
      <c r="AN7"/>
      <c r="AO7"/>
      <c r="AW7" s="5"/>
    </row>
    <row r="8" spans="1:53" ht="15.6">
      <c r="A8" s="42"/>
      <c r="B8" s="42"/>
      <c r="C8" s="42"/>
      <c r="D8" s="42"/>
      <c r="E8" s="48" t="s">
        <v>4</v>
      </c>
      <c r="F8" s="72"/>
      <c r="G8" s="63"/>
      <c r="H8" s="64"/>
      <c r="I8" s="63"/>
      <c r="J8" s="63"/>
      <c r="K8" s="63"/>
      <c r="L8" s="64"/>
      <c r="M8" s="64"/>
      <c r="N8" s="48" t="s">
        <v>24</v>
      </c>
      <c r="O8" s="64"/>
      <c r="P8" s="48" t="s">
        <v>24</v>
      </c>
      <c r="Q8" s="73"/>
      <c r="R8" s="73" t="s">
        <v>404</v>
      </c>
      <c r="S8" s="73" t="s">
        <v>404</v>
      </c>
      <c r="T8" s="73" t="s">
        <v>527</v>
      </c>
      <c r="U8" s="94" t="s">
        <v>404</v>
      </c>
      <c r="V8" s="72"/>
      <c r="W8" s="72"/>
      <c r="X8" s="72"/>
      <c r="Y8" s="73" t="s">
        <v>424</v>
      </c>
      <c r="Z8" s="42"/>
      <c r="AA8" s="42"/>
      <c r="AB8" s="73" t="s">
        <v>476</v>
      </c>
      <c r="AC8" s="72"/>
      <c r="AD8" s="64" t="s">
        <v>4</v>
      </c>
      <c r="AE8" s="42"/>
      <c r="AF8" s="4"/>
      <c r="AG8" s="4"/>
      <c r="AH8" s="4"/>
      <c r="AI8" s="4"/>
      <c r="AJ8" s="4"/>
      <c r="AN8"/>
      <c r="AO8"/>
    </row>
    <row r="9" spans="1:53" ht="15.6">
      <c r="A9" s="42"/>
      <c r="B9" s="42"/>
      <c r="C9" s="42"/>
      <c r="D9" s="42"/>
      <c r="E9" s="48" t="s">
        <v>477</v>
      </c>
      <c r="F9" s="73" t="s">
        <v>4</v>
      </c>
      <c r="G9" s="64" t="s">
        <v>4</v>
      </c>
      <c r="H9" s="194"/>
      <c r="I9" s="64" t="s">
        <v>1</v>
      </c>
      <c r="J9" s="64"/>
      <c r="K9" s="64" t="s">
        <v>24</v>
      </c>
      <c r="L9" s="194"/>
      <c r="M9" s="194"/>
      <c r="N9" s="49" t="s">
        <v>0</v>
      </c>
      <c r="O9" s="194"/>
      <c r="P9" s="48" t="s">
        <v>483</v>
      </c>
      <c r="Q9" s="73"/>
      <c r="R9" s="73" t="s">
        <v>569</v>
      </c>
      <c r="S9" s="73" t="s">
        <v>489</v>
      </c>
      <c r="T9" s="73" t="s">
        <v>548</v>
      </c>
      <c r="U9" s="64" t="s">
        <v>491</v>
      </c>
      <c r="V9" s="73" t="s">
        <v>404</v>
      </c>
      <c r="W9" s="427" t="s">
        <v>24</v>
      </c>
      <c r="X9" s="427" t="s">
        <v>24</v>
      </c>
      <c r="Y9" s="73" t="s">
        <v>417</v>
      </c>
      <c r="Z9" s="48" t="s">
        <v>535</v>
      </c>
      <c r="AA9" s="48" t="s">
        <v>415</v>
      </c>
      <c r="AB9" s="73" t="s">
        <v>71</v>
      </c>
      <c r="AC9" s="72"/>
      <c r="AD9" s="64" t="s">
        <v>427</v>
      </c>
      <c r="AE9" s="42"/>
      <c r="AF9" s="4"/>
      <c r="AG9" s="55"/>
      <c r="AH9" s="55"/>
      <c r="AI9" s="1"/>
      <c r="AJ9" s="5"/>
      <c r="AN9"/>
      <c r="AO9"/>
    </row>
    <row r="10" spans="1:53" ht="15.6">
      <c r="A10" s="42"/>
      <c r="B10" s="48" t="s">
        <v>90</v>
      </c>
      <c r="C10" s="48" t="s">
        <v>435</v>
      </c>
      <c r="D10" s="45"/>
      <c r="E10" s="49" t="s">
        <v>478</v>
      </c>
      <c r="F10" s="74" t="s">
        <v>10</v>
      </c>
      <c r="G10" s="86" t="s">
        <v>404</v>
      </c>
      <c r="H10" s="194" t="s">
        <v>529</v>
      </c>
      <c r="I10" s="86" t="s">
        <v>404</v>
      </c>
      <c r="J10" s="64"/>
      <c r="K10" s="86" t="s">
        <v>45</v>
      </c>
      <c r="L10" s="194" t="s">
        <v>529</v>
      </c>
      <c r="M10" s="194"/>
      <c r="N10" s="49"/>
      <c r="O10" s="194" t="s">
        <v>529</v>
      </c>
      <c r="P10" s="49" t="s">
        <v>416</v>
      </c>
      <c r="Q10" s="73"/>
      <c r="R10" s="74" t="s">
        <v>546</v>
      </c>
      <c r="S10" s="74" t="s">
        <v>441</v>
      </c>
      <c r="T10" s="74" t="s">
        <v>485</v>
      </c>
      <c r="U10" s="86" t="s">
        <v>472</v>
      </c>
      <c r="V10" s="74" t="s">
        <v>473</v>
      </c>
      <c r="W10" s="427" t="s">
        <v>725</v>
      </c>
      <c r="X10" s="427" t="s">
        <v>726</v>
      </c>
      <c r="Y10" s="74" t="s">
        <v>45</v>
      </c>
      <c r="Z10" s="49" t="s">
        <v>536</v>
      </c>
      <c r="AA10" s="49" t="s">
        <v>416</v>
      </c>
      <c r="AB10" s="74" t="s">
        <v>488</v>
      </c>
      <c r="AC10" s="72"/>
      <c r="AD10" s="86" t="s">
        <v>70</v>
      </c>
      <c r="AE10" s="42"/>
      <c r="AF10" s="4"/>
      <c r="AG10" s="55"/>
      <c r="AH10" s="55"/>
      <c r="AI10" s="1"/>
      <c r="AJ10" s="5"/>
      <c r="AN10"/>
      <c r="AO10"/>
    </row>
    <row r="11" spans="1:53" ht="15.6">
      <c r="A11" s="42"/>
      <c r="B11" s="61">
        <f>+'Ark1'!C371</f>
        <v>2024</v>
      </c>
      <c r="C11" s="61">
        <f>+'Ark1'!K371</f>
        <v>0</v>
      </c>
      <c r="D11" s="61" t="s">
        <v>64</v>
      </c>
      <c r="E11" s="61">
        <f>+'Ark1'!Q371</f>
        <v>285</v>
      </c>
      <c r="F11" s="97">
        <f>+'Ark1'!R371</f>
        <v>1381</v>
      </c>
      <c r="G11" s="119">
        <f>+'Ark1'!AE371</f>
        <v>85.141800246609122</v>
      </c>
      <c r="H11" s="68">
        <f t="shared" ref="H11:H16" si="0">+G11-G18</f>
        <v>-0.1643222023704709</v>
      </c>
      <c r="I11" s="119">
        <f>+'Ark1'!AF371</f>
        <v>86.201363239532327</v>
      </c>
      <c r="J11" s="64"/>
      <c r="K11" s="348">
        <f>+'Ark1'!U371</f>
        <v>250.74228819695861</v>
      </c>
      <c r="L11" s="68">
        <f t="shared" ref="L11:L16" si="1">+K11-K18</f>
        <v>-1.9009790620979459</v>
      </c>
      <c r="M11" s="194"/>
      <c r="N11" s="62">
        <f>+'Ark1'!S371</f>
        <v>4.2664735698768999</v>
      </c>
      <c r="O11" s="56">
        <f t="shared" ref="O11:O16" si="2">+N11-N18</f>
        <v>7.7136591066237159E-2</v>
      </c>
      <c r="P11" s="62">
        <f>+'Ark1'!T371</f>
        <v>6.931209268645909</v>
      </c>
      <c r="Q11" s="73"/>
      <c r="R11" s="97">
        <f>+'Ark1'!W371</f>
        <v>60.028964518464882</v>
      </c>
      <c r="S11" s="97">
        <f>+'Ark1'!X371</f>
        <v>5.7204923968139028</v>
      </c>
      <c r="T11" s="97">
        <f>+'Ark1'!AG371</f>
        <v>658.16594202898546</v>
      </c>
      <c r="U11" s="96">
        <f>+'Ark1'!AH371</f>
        <v>0</v>
      </c>
      <c r="V11" s="97">
        <f>+'Ark1'!AI371</f>
        <v>29.471397538015943</v>
      </c>
      <c r="W11" s="377">
        <f>+IF(F11=0,"",'Ark1'!AR371)</f>
        <v>203.53188405797101</v>
      </c>
      <c r="X11" s="113">
        <f>+IF(F11=0,"",'Ark1'!AS371)</f>
        <v>29.011897861283391</v>
      </c>
      <c r="Y11" s="97">
        <f>+'Ark1'!Y371</f>
        <v>68.911897338298985</v>
      </c>
      <c r="Z11" s="62">
        <f>+'Ark1'!Z371</f>
        <v>1.1636348847594691</v>
      </c>
      <c r="AA11" s="62">
        <f>+'Ark1'!AA371</f>
        <v>1.8108340940670389</v>
      </c>
      <c r="AB11" s="307">
        <f t="shared" ref="AB11:AB16" si="3">IF(F11=0,"",1000*K11/T11)</f>
        <v>380.9712295716389</v>
      </c>
      <c r="AC11" s="72"/>
      <c r="AD11" s="96">
        <f t="shared" ref="AD11:AD16" si="4">+IF(F11=0,"",F11/E11)</f>
        <v>4.8456140350877197</v>
      </c>
      <c r="AE11" s="42"/>
      <c r="AF11" s="4"/>
      <c r="AG11" s="55"/>
      <c r="AH11" s="55"/>
      <c r="AI11" s="1"/>
      <c r="AJ11" s="5"/>
      <c r="AN11"/>
      <c r="AO11"/>
    </row>
    <row r="12" spans="1:53" ht="15.6">
      <c r="A12" s="42"/>
      <c r="B12" s="61">
        <f>+'Ark1'!C372</f>
        <v>2024</v>
      </c>
      <c r="C12" s="61">
        <f>+'Ark1'!K372</f>
        <v>4</v>
      </c>
      <c r="D12" s="61" t="s">
        <v>65</v>
      </c>
      <c r="E12" s="61">
        <f>+'Ark1'!Q372</f>
        <v>33</v>
      </c>
      <c r="F12" s="97">
        <f>+'Ark1'!R372</f>
        <v>208</v>
      </c>
      <c r="G12" s="119">
        <f>+'Ark1'!AE372</f>
        <v>12.82367447595561</v>
      </c>
      <c r="H12" s="68">
        <f t="shared" si="0"/>
        <v>0.63708555467281158</v>
      </c>
      <c r="I12" s="119">
        <f>+'Ark1'!AF372</f>
        <v>11.643821123416719</v>
      </c>
      <c r="J12" s="64"/>
      <c r="K12" s="348">
        <f>+'Ark1'!U372</f>
        <v>224.87403846153836</v>
      </c>
      <c r="L12" s="68">
        <f t="shared" si="1"/>
        <v>-25.451798859035847</v>
      </c>
      <c r="M12" s="194"/>
      <c r="N12" s="62">
        <f>+'Ark1'!S372</f>
        <v>4.4615384615384608</v>
      </c>
      <c r="O12" s="56">
        <f t="shared" si="2"/>
        <v>-0.26094957673905128</v>
      </c>
      <c r="P12" s="62">
        <f>+'Ark1'!T372</f>
        <v>7.0865384615384626</v>
      </c>
      <c r="Q12" s="73"/>
      <c r="R12" s="97">
        <f>+'Ark1'!W372</f>
        <v>60.576923076923087</v>
      </c>
      <c r="S12" s="97">
        <f>+'Ark1'!X372</f>
        <v>6.25</v>
      </c>
      <c r="T12" s="97">
        <f>+'Ark1'!AG372</f>
        <v>665.3557692307694</v>
      </c>
      <c r="U12" s="96">
        <f>+'Ark1'!AH372</f>
        <v>0</v>
      </c>
      <c r="V12" s="97">
        <f>+'Ark1'!AI372</f>
        <v>49.038461538461554</v>
      </c>
      <c r="W12" s="377">
        <f>+IF(F12=0,"",'Ark1'!AR372)</f>
        <v>194.89903846153845</v>
      </c>
      <c r="X12" s="113">
        <f>+IF(F12=0,"",'Ark1'!AS372)</f>
        <v>29.354805224311946</v>
      </c>
      <c r="Y12" s="97">
        <f>+'Ark1'!Y372</f>
        <v>73.564073321770394</v>
      </c>
      <c r="Z12" s="62">
        <f>+'Ark1'!Z372</f>
        <v>1.1842157167954348</v>
      </c>
      <c r="AA12" s="62">
        <f>+'Ark1'!AA372</f>
        <v>1.8713969325853737</v>
      </c>
      <c r="AB12" s="307">
        <f t="shared" si="3"/>
        <v>337.97563478185447</v>
      </c>
      <c r="AC12" s="72"/>
      <c r="AD12" s="96">
        <f t="shared" si="4"/>
        <v>6.3030303030303028</v>
      </c>
      <c r="AE12" s="42"/>
      <c r="AF12" s="4"/>
      <c r="AG12" s="55"/>
      <c r="AH12" s="55"/>
      <c r="AI12" s="1"/>
      <c r="AJ12" s="5"/>
      <c r="AL12" s="2"/>
      <c r="AM12" s="2"/>
      <c r="AN12" s="2"/>
      <c r="AO12"/>
    </row>
    <row r="13" spans="1:53" ht="15.6">
      <c r="A13" s="42"/>
      <c r="B13" s="61">
        <f>+'Ark1'!C373</f>
        <v>2024</v>
      </c>
      <c r="C13" s="61">
        <f>+'Ark1'!K373</f>
        <v>7</v>
      </c>
      <c r="D13" s="61" t="s">
        <v>66</v>
      </c>
      <c r="E13" s="61">
        <f>+'Ark1'!Q373</f>
        <v>4</v>
      </c>
      <c r="F13" s="97">
        <f>+'Ark1'!R373</f>
        <v>4</v>
      </c>
      <c r="G13" s="119">
        <f>+'Ark1'!AE373</f>
        <v>0.24660912453760783</v>
      </c>
      <c r="H13" s="68">
        <f t="shared" si="0"/>
        <v>-0.2781722165702637</v>
      </c>
      <c r="I13" s="119">
        <f>+'Ark1'!AF373</f>
        <v>0.2644229632249942</v>
      </c>
      <c r="J13" s="64"/>
      <c r="K13" s="348">
        <f>+'Ark1'!U373</f>
        <v>265.54999999999995</v>
      </c>
      <c r="L13" s="68">
        <f t="shared" si="1"/>
        <v>49.794444444444395</v>
      </c>
      <c r="M13" s="194"/>
      <c r="N13" s="62">
        <f>+'Ark1'!S373</f>
        <v>4.75</v>
      </c>
      <c r="O13" s="56">
        <f t="shared" si="2"/>
        <v>0.75</v>
      </c>
      <c r="P13" s="62">
        <f>+'Ark1'!T373</f>
        <v>7.5</v>
      </c>
      <c r="Q13" s="73"/>
      <c r="R13" s="97">
        <f>+'Ark1'!W373</f>
        <v>50</v>
      </c>
      <c r="S13" s="97">
        <f>+'Ark1'!X373</f>
        <v>0</v>
      </c>
      <c r="T13" s="97">
        <f>+'Ark1'!AG373</f>
        <v>0</v>
      </c>
      <c r="U13" s="96">
        <f>+'Ark1'!AH373</f>
        <v>0</v>
      </c>
      <c r="V13" s="97">
        <f>+'Ark1'!AI373</f>
        <v>0</v>
      </c>
      <c r="W13" s="377">
        <f>+IF(F13=0,"",'Ark1'!AR373)</f>
        <v>0</v>
      </c>
      <c r="X13" s="113">
        <f>+IF(F13=0,"",'Ark1'!AS373)</f>
        <v>0</v>
      </c>
      <c r="Y13" s="97">
        <f>+'Ark1'!Y373</f>
        <v>39.830233491658376</v>
      </c>
      <c r="Z13" s="62">
        <f>+'Ark1'!Z373</f>
        <v>1.0897247358851685</v>
      </c>
      <c r="AA13" s="62">
        <f>+'Ark1'!AA373</f>
        <v>2.0615528128088303</v>
      </c>
      <c r="AB13" s="307" t="e">
        <f t="shared" si="3"/>
        <v>#DIV/0!</v>
      </c>
      <c r="AC13" s="72"/>
      <c r="AD13" s="96">
        <f t="shared" si="4"/>
        <v>1</v>
      </c>
      <c r="AE13" s="42"/>
      <c r="AF13" s="4"/>
      <c r="AG13" s="55"/>
      <c r="AH13" s="55"/>
      <c r="AI13" s="12"/>
      <c r="AJ13" s="5"/>
      <c r="AL13" s="2"/>
      <c r="AM13" s="2"/>
      <c r="AN13" s="4"/>
      <c r="AO13" s="4"/>
      <c r="AP13" s="4"/>
    </row>
    <row r="14" spans="1:53" ht="15.6">
      <c r="A14" s="42"/>
      <c r="B14" s="61">
        <f>+'Ark1'!C374</f>
        <v>2024</v>
      </c>
      <c r="C14" s="61">
        <f>+'Ark1'!K374</f>
        <v>9</v>
      </c>
      <c r="D14" s="61" t="s">
        <v>67</v>
      </c>
      <c r="E14" s="61">
        <f>+'Ark1'!Q374</f>
        <v>7</v>
      </c>
      <c r="F14" s="97">
        <f>+'Ark1'!R374</f>
        <v>29</v>
      </c>
      <c r="G14" s="119">
        <f>+'Ark1'!AE374</f>
        <v>1.7879161528976577</v>
      </c>
      <c r="H14" s="68">
        <f t="shared" si="0"/>
        <v>-0.19459113573207998</v>
      </c>
      <c r="I14" s="119">
        <f>+'Ark1'!AF374</f>
        <v>1.8903926738259849</v>
      </c>
      <c r="J14" s="64"/>
      <c r="K14" s="348">
        <f>+'Ark1'!U374</f>
        <v>261.85517241379301</v>
      </c>
      <c r="L14" s="68">
        <f t="shared" si="1"/>
        <v>-47.191886409736412</v>
      </c>
      <c r="M14" s="194"/>
      <c r="N14" s="62">
        <f>+'Ark1'!S374</f>
        <v>5.6206896551724146</v>
      </c>
      <c r="O14" s="56">
        <f t="shared" si="2"/>
        <v>-0.84989858012170405</v>
      </c>
      <c r="P14" s="62">
        <f>+'Ark1'!T374</f>
        <v>6.7241379310344804</v>
      </c>
      <c r="Q14" s="73"/>
      <c r="R14" s="97">
        <f>+'Ark1'!W374</f>
        <v>51.724137931034491</v>
      </c>
      <c r="S14" s="97">
        <f>+'Ark1'!X374</f>
        <v>0</v>
      </c>
      <c r="T14" s="97">
        <f>+'Ark1'!AG374</f>
        <v>636.37931034482767</v>
      </c>
      <c r="U14" s="96">
        <f>+'Ark1'!AH374</f>
        <v>0</v>
      </c>
      <c r="V14" s="97">
        <f>+'Ark1'!AI374</f>
        <v>100</v>
      </c>
      <c r="W14" s="377">
        <f>+IF(F14=0,"",'Ark1'!AR374)</f>
        <v>201.37931034482764</v>
      </c>
      <c r="X14" s="113">
        <f>+IF(F14=0,"",'Ark1'!AS374)</f>
        <v>31.932451678458552</v>
      </c>
      <c r="Y14" s="97">
        <f>+'Ark1'!Y374</f>
        <v>36.46640954317153</v>
      </c>
      <c r="Z14" s="62">
        <f>+'Ark1'!Z374</f>
        <v>0.66507936282710223</v>
      </c>
      <c r="AA14" s="62">
        <f>+'Ark1'!AA374</f>
        <v>1.9099837826381003</v>
      </c>
      <c r="AB14" s="307">
        <f t="shared" si="3"/>
        <v>411.47656461663485</v>
      </c>
      <c r="AC14" s="72"/>
      <c r="AD14" s="96">
        <f t="shared" si="4"/>
        <v>4.1428571428571432</v>
      </c>
      <c r="AE14" s="42"/>
      <c r="AF14" s="4"/>
      <c r="AG14" s="55"/>
      <c r="AH14" s="55"/>
      <c r="AI14" s="12"/>
      <c r="AJ14" s="5"/>
      <c r="AL14" s="1"/>
      <c r="AM14" s="1"/>
      <c r="AN14" s="10"/>
      <c r="AO14" s="10"/>
      <c r="AP14" s="10"/>
    </row>
    <row r="15" spans="1:53" ht="15.6">
      <c r="A15" s="42"/>
      <c r="B15" s="61">
        <f>+'Ark1'!C375</f>
        <v>2024</v>
      </c>
      <c r="C15" s="61">
        <f>+'Ark1'!K375</f>
        <v>11</v>
      </c>
      <c r="D15" s="61" t="s">
        <v>651</v>
      </c>
      <c r="E15" s="61">
        <f>+'Ark1'!Q375</f>
        <v>0</v>
      </c>
      <c r="F15" s="97">
        <f>+'Ark1'!R375</f>
        <v>0</v>
      </c>
      <c r="G15" s="119">
        <f>+'Ark1'!AE375</f>
        <v>0</v>
      </c>
      <c r="H15" s="68">
        <f t="shared" si="0"/>
        <v>0</v>
      </c>
      <c r="I15" s="119">
        <f>+'Ark1'!AF375</f>
        <v>0</v>
      </c>
      <c r="J15" s="64"/>
      <c r="K15" s="348">
        <f>+'Ark1'!U375</f>
        <v>0</v>
      </c>
      <c r="L15" s="68">
        <f t="shared" si="1"/>
        <v>0</v>
      </c>
      <c r="M15" s="194"/>
      <c r="N15" s="62">
        <f>+'Ark1'!S375</f>
        <v>0</v>
      </c>
      <c r="O15" s="56">
        <f t="shared" si="2"/>
        <v>0</v>
      </c>
      <c r="P15" s="62">
        <f>+'Ark1'!T375</f>
        <v>0</v>
      </c>
      <c r="Q15" s="73"/>
      <c r="R15" s="97">
        <f>+'Ark1'!W375</f>
        <v>0</v>
      </c>
      <c r="S15" s="97">
        <f>+'Ark1'!X375</f>
        <v>0</v>
      </c>
      <c r="T15" s="97">
        <f>+'Ark1'!AG375</f>
        <v>0</v>
      </c>
      <c r="U15" s="96">
        <f>+'Ark1'!AH375</f>
        <v>0</v>
      </c>
      <c r="V15" s="97">
        <f>+'Ark1'!AI375</f>
        <v>0</v>
      </c>
      <c r="W15" s="377" t="str">
        <f>+IF(F15=0,"",'Ark1'!AR375)</f>
        <v/>
      </c>
      <c r="X15" s="113" t="str">
        <f>+IF(F15=0,"",'Ark1'!AS375)</f>
        <v/>
      </c>
      <c r="Y15" s="97">
        <f>+'Ark1'!Y375</f>
        <v>0</v>
      </c>
      <c r="Z15" s="62">
        <f>+'Ark1'!Z375</f>
        <v>0</v>
      </c>
      <c r="AA15" s="62">
        <f>+'Ark1'!AA375</f>
        <v>0</v>
      </c>
      <c r="AB15" s="307" t="str">
        <f t="shared" si="3"/>
        <v/>
      </c>
      <c r="AC15" s="72"/>
      <c r="AD15" s="96" t="str">
        <f t="shared" si="4"/>
        <v/>
      </c>
      <c r="AE15" s="42"/>
      <c r="AF15" s="4"/>
      <c r="AG15" s="55"/>
      <c r="AH15" s="55"/>
      <c r="AI15" s="12"/>
      <c r="AJ15" s="5"/>
      <c r="AL15" s="1"/>
      <c r="AM15" s="1"/>
      <c r="AN15" s="10"/>
      <c r="AO15" s="10"/>
      <c r="AP15" s="10"/>
    </row>
    <row r="16" spans="1:53" ht="15.6">
      <c r="A16" s="42"/>
      <c r="B16" s="61">
        <f>+'Ark1'!C376</f>
        <v>2024</v>
      </c>
      <c r="C16" s="61">
        <f>+'Ark1'!K376</f>
        <v>12</v>
      </c>
      <c r="D16" s="61" t="s">
        <v>652</v>
      </c>
      <c r="E16" s="61">
        <f>+'Ark1'!Q376</f>
        <v>0</v>
      </c>
      <c r="F16" s="97">
        <f>+'Ark1'!R376</f>
        <v>0</v>
      </c>
      <c r="G16" s="119">
        <f>+'Ark1'!AE376</f>
        <v>0</v>
      </c>
      <c r="H16" s="68">
        <f t="shared" si="0"/>
        <v>0</v>
      </c>
      <c r="I16" s="119">
        <f>+'Ark1'!AF376</f>
        <v>0</v>
      </c>
      <c r="J16" s="64"/>
      <c r="K16" s="348">
        <f>+'Ark1'!U376</f>
        <v>0</v>
      </c>
      <c r="L16" s="68">
        <f t="shared" si="1"/>
        <v>0</v>
      </c>
      <c r="M16" s="194"/>
      <c r="N16" s="62">
        <f>+'Ark1'!S376</f>
        <v>0</v>
      </c>
      <c r="O16" s="56">
        <f t="shared" si="2"/>
        <v>0</v>
      </c>
      <c r="P16" s="62">
        <f>+'Ark1'!T376</f>
        <v>0</v>
      </c>
      <c r="Q16" s="73"/>
      <c r="R16" s="97">
        <f>+'Ark1'!W376</f>
        <v>0</v>
      </c>
      <c r="S16" s="97">
        <f>+'Ark1'!X376</f>
        <v>0</v>
      </c>
      <c r="T16" s="97">
        <f>+'Ark1'!AG376</f>
        <v>0</v>
      </c>
      <c r="U16" s="96">
        <f>+'Ark1'!AH376</f>
        <v>0</v>
      </c>
      <c r="V16" s="97">
        <f>+'Ark1'!AI376</f>
        <v>0</v>
      </c>
      <c r="W16" s="377" t="str">
        <f>+IF(F16=0,"",'Ark1'!AR376)</f>
        <v/>
      </c>
      <c r="X16" s="113" t="str">
        <f>+IF(F16=0,"",'Ark1'!AS376)</f>
        <v/>
      </c>
      <c r="Y16" s="97">
        <f>+'Ark1'!Y376</f>
        <v>0</v>
      </c>
      <c r="Z16" s="62">
        <f>+'Ark1'!Z376</f>
        <v>0</v>
      </c>
      <c r="AA16" s="62">
        <f>+'Ark1'!AA376</f>
        <v>0</v>
      </c>
      <c r="AB16" s="307" t="str">
        <f t="shared" si="3"/>
        <v/>
      </c>
      <c r="AC16" s="72"/>
      <c r="AD16" s="96" t="str">
        <f t="shared" si="4"/>
        <v/>
      </c>
      <c r="AE16" s="42"/>
      <c r="AF16" s="4"/>
      <c r="AG16" s="55"/>
      <c r="AH16" s="55"/>
      <c r="AI16" s="12"/>
      <c r="AJ16" s="5"/>
      <c r="AL16" s="1"/>
      <c r="AM16" s="1"/>
      <c r="AN16" s="10"/>
      <c r="AO16" s="10"/>
      <c r="AP16" s="10"/>
    </row>
    <row r="17" spans="1:42" ht="15.6">
      <c r="A17" s="42"/>
      <c r="B17" s="42"/>
      <c r="C17" s="42"/>
      <c r="D17" s="42"/>
      <c r="E17" s="42"/>
      <c r="F17" s="42"/>
      <c r="G17" s="42"/>
      <c r="H17" s="42"/>
      <c r="I17" s="42"/>
      <c r="J17" s="64"/>
      <c r="K17" s="42"/>
      <c r="L17" s="42"/>
      <c r="M17" s="194"/>
      <c r="N17" s="42"/>
      <c r="O17" s="42"/>
      <c r="P17" s="42"/>
      <c r="Q17" s="73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72"/>
      <c r="AD17" s="42"/>
      <c r="AE17" s="42"/>
      <c r="AF17" s="4"/>
      <c r="AG17" s="55"/>
      <c r="AH17" s="55"/>
      <c r="AI17" s="12"/>
      <c r="AJ17" s="5"/>
      <c r="AL17" s="1"/>
      <c r="AM17" s="1"/>
      <c r="AN17" s="10"/>
      <c r="AO17" s="10"/>
      <c r="AP17" s="10"/>
    </row>
    <row r="18" spans="1:42" ht="15.6">
      <c r="A18" s="42"/>
      <c r="B18" s="3">
        <f>+'Ark1'!C377</f>
        <v>2023</v>
      </c>
      <c r="C18" s="3">
        <f>+'Ark1'!K377</f>
        <v>0</v>
      </c>
      <c r="D18" s="3" t="str">
        <f t="shared" ref="D18:D23" si="5">+D11</f>
        <v>Ordinær</v>
      </c>
      <c r="E18" s="3">
        <f>+'Ark1'!Q377</f>
        <v>302</v>
      </c>
      <c r="F18" s="15">
        <f>+'Ark1'!R377</f>
        <v>1463</v>
      </c>
      <c r="G18" s="69">
        <f>+'Ark1'!AE377</f>
        <v>85.306122448979593</v>
      </c>
      <c r="H18" s="69"/>
      <c r="I18" s="69">
        <f>+'Ark1'!AF377</f>
        <v>85.089825928451418</v>
      </c>
      <c r="J18" s="64"/>
      <c r="K18" s="55">
        <f>+'Ark1'!U377</f>
        <v>252.64326725905656</v>
      </c>
      <c r="L18" s="69"/>
      <c r="M18" s="194"/>
      <c r="N18" s="12">
        <f>+'Ark1'!S377</f>
        <v>4.1893369788106627</v>
      </c>
      <c r="O18" s="57"/>
      <c r="P18" s="12">
        <f>+'Ark1'!T377</f>
        <v>6.8591934381408066</v>
      </c>
      <c r="Q18" s="73"/>
      <c r="R18" s="15">
        <f>+'Ark1'!W377</f>
        <v>60.902255639097753</v>
      </c>
      <c r="S18" s="15">
        <f>+'Ark1'!X377</f>
        <v>4.9897470950102516</v>
      </c>
      <c r="T18" s="15">
        <f>+'Ark1'!AG377</f>
        <v>669.8743131868132</v>
      </c>
      <c r="U18" s="55">
        <f>+'Ark1'!AH377</f>
        <v>0.13670539986329461</v>
      </c>
      <c r="V18" s="15">
        <f>+'Ark1'!AI377</f>
        <v>23.308270676691741</v>
      </c>
      <c r="W18" s="377">
        <f>+IF(F18=0,"",'Ark1'!AR377)</f>
        <v>204.643543956044</v>
      </c>
      <c r="X18" s="113">
        <f>+IF(F18=0,"",'Ark1'!AS377)</f>
        <v>28.886220177949159</v>
      </c>
      <c r="Y18" s="15">
        <f>+'Ark1'!Y377</f>
        <v>64.897951078008518</v>
      </c>
      <c r="Z18" s="12">
        <f>+'Ark1'!Z377</f>
        <v>1.1999526240560998</v>
      </c>
      <c r="AA18" s="12">
        <f>+'Ark1'!AA377</f>
        <v>1.7013913827285099</v>
      </c>
      <c r="AB18" s="15">
        <f t="shared" ref="AB18:AB23" si="6">IF(F18=0,"",1000*K18/T18)</f>
        <v>377.15025383963325</v>
      </c>
      <c r="AC18" s="72"/>
      <c r="AD18" s="55">
        <f>+IF(F18=0,"",F18/E18)</f>
        <v>4.8443708609271523</v>
      </c>
      <c r="AE18" s="42"/>
      <c r="AF18" s="4"/>
      <c r="AG18" s="55"/>
      <c r="AH18" s="55"/>
      <c r="AI18" s="12"/>
      <c r="AJ18" s="5"/>
      <c r="AL18" s="1"/>
      <c r="AM18" s="1"/>
      <c r="AN18" s="10"/>
      <c r="AO18" s="10"/>
      <c r="AP18" s="10"/>
    </row>
    <row r="19" spans="1:42" ht="15.6">
      <c r="A19" s="42"/>
      <c r="B19">
        <f>+'Ark1'!C378</f>
        <v>2023</v>
      </c>
      <c r="C19">
        <f>+'Ark1'!K378</f>
        <v>4</v>
      </c>
      <c r="D19" s="3" t="str">
        <f t="shared" si="5"/>
        <v>Økologisk</v>
      </c>
      <c r="E19">
        <f>+'Ark1'!Q378</f>
        <v>38</v>
      </c>
      <c r="F19" s="10">
        <f>+'Ark1'!R378</f>
        <v>209</v>
      </c>
      <c r="G19" s="69">
        <f>+'Ark1'!AE378</f>
        <v>12.186588921282798</v>
      </c>
      <c r="H19" s="69"/>
      <c r="I19" s="69">
        <f>+'Ark1'!AF378</f>
        <v>12.044188491028471</v>
      </c>
      <c r="J19" s="64"/>
      <c r="K19" s="66">
        <f>+'Ark1'!U378</f>
        <v>250.32583732057421</v>
      </c>
      <c r="L19" s="69"/>
      <c r="M19" s="194"/>
      <c r="N19" s="1">
        <f>+'Ark1'!S378</f>
        <v>4.7224880382775121</v>
      </c>
      <c r="O19" s="69"/>
      <c r="P19" s="1">
        <f>+'Ark1'!T378</f>
        <v>7.6267942583732067</v>
      </c>
      <c r="Q19" s="73"/>
      <c r="R19" s="10">
        <f>+'Ark1'!W378</f>
        <v>67.942583732057386</v>
      </c>
      <c r="S19" s="10">
        <f>+'Ark1'!X378</f>
        <v>8.6124401913875595</v>
      </c>
      <c r="T19" s="10">
        <f>+'Ark1'!AG378</f>
        <v>668.57487922705309</v>
      </c>
      <c r="U19" s="66">
        <f>+'Ark1'!AH378</f>
        <v>0</v>
      </c>
      <c r="V19" s="10">
        <f>+'Ark1'!AI378</f>
        <v>46.889952153110045</v>
      </c>
      <c r="W19" s="377">
        <f>+IF(F19=0,"",'Ark1'!AR378)</f>
        <v>199.73429951690824</v>
      </c>
      <c r="X19" s="113">
        <f>+IF(F19=0,"",'Ark1'!AS378)</f>
        <v>30.624763138588118</v>
      </c>
      <c r="Y19" s="10">
        <f>+'Ark1'!Y378</f>
        <v>72.54295808580946</v>
      </c>
      <c r="Z19" s="1">
        <f>+'Ark1'!Z378</f>
        <v>1.0891028444723561</v>
      </c>
      <c r="AA19" s="1">
        <f>+'Ark1'!AA378</f>
        <v>2.0506621082158545</v>
      </c>
      <c r="AB19" s="10">
        <f t="shared" si="6"/>
        <v>374.41705499012875</v>
      </c>
      <c r="AC19" s="72"/>
      <c r="AD19" s="66">
        <f>+IF(F19=0,"",F19/E19)</f>
        <v>5.5</v>
      </c>
      <c r="AE19" s="42"/>
      <c r="AF19" s="4"/>
      <c r="AG19" s="55"/>
      <c r="AH19" s="55"/>
      <c r="AI19" s="12"/>
      <c r="AJ19" s="5"/>
      <c r="AL19" s="1"/>
      <c r="AM19" s="1"/>
      <c r="AN19" s="10"/>
      <c r="AO19" s="10"/>
      <c r="AP19" s="10"/>
    </row>
    <row r="20" spans="1:42" ht="15.6">
      <c r="A20" s="42"/>
      <c r="B20">
        <f>+'Ark1'!C379</f>
        <v>2023</v>
      </c>
      <c r="C20">
        <f>+'Ark1'!K379</f>
        <v>7</v>
      </c>
      <c r="D20" s="3" t="str">
        <f t="shared" si="5"/>
        <v>Nødslakt</v>
      </c>
      <c r="E20">
        <f>+'Ark1'!Q379</f>
        <v>8</v>
      </c>
      <c r="F20" s="10">
        <f>+'Ark1'!R379</f>
        <v>9</v>
      </c>
      <c r="G20" s="69">
        <f>+'Ark1'!AE379</f>
        <v>0.52478134110787156</v>
      </c>
      <c r="H20" s="69"/>
      <c r="I20" s="69">
        <f>+'Ark1'!AF379</f>
        <v>0.44702321399055162</v>
      </c>
      <c r="J20" s="64"/>
      <c r="K20" s="66">
        <f>+'Ark1'!U379</f>
        <v>215.75555555555556</v>
      </c>
      <c r="L20" s="69"/>
      <c r="M20" s="194"/>
      <c r="N20" s="1">
        <f>+'Ark1'!S379</f>
        <v>4</v>
      </c>
      <c r="O20" s="69"/>
      <c r="P20" s="1">
        <f>+'Ark1'!T379</f>
        <v>5.6666666666666679</v>
      </c>
      <c r="Q20" s="73"/>
      <c r="R20" s="10">
        <f>+'Ark1'!W379</f>
        <v>22.222222222222225</v>
      </c>
      <c r="S20" s="10">
        <f>+'Ark1'!X379</f>
        <v>0</v>
      </c>
      <c r="T20" s="10">
        <f>+'Ark1'!AG379</f>
        <v>679</v>
      </c>
      <c r="U20" s="66">
        <f>+'Ark1'!AH379</f>
        <v>0</v>
      </c>
      <c r="V20" s="10">
        <f>+'Ark1'!AI379</f>
        <v>0</v>
      </c>
      <c r="W20" s="377">
        <f>+IF(F20=0,"",'Ark1'!AR379)</f>
        <v>207.5</v>
      </c>
      <c r="X20" s="113">
        <f>+IF(F20=0,"",'Ark1'!AS379)</f>
        <v>25.408141991136041</v>
      </c>
      <c r="Y20" s="10">
        <f>+'Ark1'!Y379</f>
        <v>52.34516025831924</v>
      </c>
      <c r="Z20" s="1">
        <f>+'Ark1'!Z379</f>
        <v>1.1547005383792519</v>
      </c>
      <c r="AA20" s="1">
        <f>+'Ark1'!AA379</f>
        <v>1.0540925533894598</v>
      </c>
      <c r="AB20" s="10">
        <f t="shared" si="6"/>
        <v>317.75486827033222</v>
      </c>
      <c r="AC20" s="72"/>
      <c r="AD20" s="66">
        <f t="shared" ref="AD20:AD25" si="7">+IF(F20=0,"",F20/E20)</f>
        <v>1.125</v>
      </c>
      <c r="AE20" s="42"/>
      <c r="AF20" s="4"/>
      <c r="AG20" s="55"/>
      <c r="AH20" s="55"/>
      <c r="AI20" s="5"/>
      <c r="AJ20" s="5"/>
      <c r="AL20" s="1"/>
      <c r="AM20" s="1"/>
      <c r="AN20" s="10"/>
      <c r="AO20" s="10"/>
      <c r="AP20" s="10"/>
    </row>
    <row r="21" spans="1:42" ht="15.6">
      <c r="A21" s="42"/>
      <c r="B21">
        <f>+'Ark1'!C380</f>
        <v>2023</v>
      </c>
      <c r="C21">
        <f>+'Ark1'!K380</f>
        <v>9</v>
      </c>
      <c r="D21" s="3" t="str">
        <f t="shared" si="5"/>
        <v>Spesial</v>
      </c>
      <c r="E21">
        <f>+'Ark1'!Q380</f>
        <v>11</v>
      </c>
      <c r="F21" s="10">
        <f>+'Ark1'!R380</f>
        <v>34</v>
      </c>
      <c r="G21" s="69">
        <f>+'Ark1'!AE380</f>
        <v>1.9825072886297377</v>
      </c>
      <c r="H21" s="69"/>
      <c r="I21" s="69">
        <f>+'Ark1'!AF380</f>
        <v>2.4189623665295699</v>
      </c>
      <c r="J21" s="64"/>
      <c r="K21" s="66">
        <f>+'Ark1'!U380</f>
        <v>309.04705882352943</v>
      </c>
      <c r="L21" s="69"/>
      <c r="M21" s="194"/>
      <c r="N21" s="1">
        <f>+'Ark1'!S380</f>
        <v>6.4705882352941186</v>
      </c>
      <c r="O21" s="69"/>
      <c r="P21" s="1">
        <f>+'Ark1'!T380</f>
        <v>8.382352941176471</v>
      </c>
      <c r="Q21" s="73"/>
      <c r="R21" s="10">
        <f>+'Ark1'!W380</f>
        <v>94.117647058823522</v>
      </c>
      <c r="S21" s="10">
        <f>+'Ark1'!X380</f>
        <v>17.647058823529413</v>
      </c>
      <c r="T21" s="10">
        <f>+'Ark1'!AG380</f>
        <v>695.85294117647084</v>
      </c>
      <c r="U21" s="66">
        <f>+'Ark1'!AH380</f>
        <v>0</v>
      </c>
      <c r="V21" s="10">
        <f>+'Ark1'!AI380</f>
        <v>100</v>
      </c>
      <c r="W21" s="377">
        <f>+IF(F21=0,"",'Ark1'!AR380)</f>
        <v>207.38235294117652</v>
      </c>
      <c r="X21" s="113">
        <f>+IF(F21=0,"",'Ark1'!AS380)</f>
        <v>34.545967118474849</v>
      </c>
      <c r="Y21" s="10">
        <f>+'Ark1'!Y380</f>
        <v>40.476908706177674</v>
      </c>
      <c r="Z21" s="1">
        <f>+'Ark1'!Z380</f>
        <v>0.60562530241099499</v>
      </c>
      <c r="AA21" s="1">
        <f>+'Ark1'!AA380</f>
        <v>1.2837148731055947</v>
      </c>
      <c r="AB21" s="10">
        <f t="shared" si="6"/>
        <v>444.12697070882098</v>
      </c>
      <c r="AC21" s="72"/>
      <c r="AD21" s="66">
        <f t="shared" si="7"/>
        <v>3.0909090909090908</v>
      </c>
      <c r="AE21" s="42"/>
      <c r="AF21" s="4"/>
      <c r="AG21" s="55"/>
      <c r="AH21" s="55"/>
      <c r="AI21" s="5"/>
      <c r="AJ21" s="5"/>
      <c r="AL21" s="1"/>
      <c r="AM21" s="1"/>
      <c r="AN21" s="10"/>
      <c r="AO21" s="10"/>
      <c r="AP21" s="10"/>
    </row>
    <row r="22" spans="1:42" ht="15.6">
      <c r="A22" s="42"/>
      <c r="B22">
        <f>+'Ark1'!C381</f>
        <v>2023</v>
      </c>
      <c r="C22">
        <f>+'Ark1'!K381</f>
        <v>11</v>
      </c>
      <c r="D22" s="3" t="str">
        <f t="shared" si="5"/>
        <v>Lim Uniq ♂</v>
      </c>
      <c r="E22">
        <f>+'Ark1'!Q381</f>
        <v>0</v>
      </c>
      <c r="F22" s="10">
        <f>+'Ark1'!R381</f>
        <v>0</v>
      </c>
      <c r="G22" s="69">
        <f>+'Ark1'!AE381</f>
        <v>0</v>
      </c>
      <c r="H22" s="69"/>
      <c r="I22" s="69">
        <f>+'Ark1'!AF381</f>
        <v>0</v>
      </c>
      <c r="J22" s="64"/>
      <c r="K22" s="66">
        <f>+'Ark1'!U381</f>
        <v>0</v>
      </c>
      <c r="L22" s="69"/>
      <c r="M22" s="194"/>
      <c r="N22" s="1">
        <f>+'Ark1'!S381</f>
        <v>0</v>
      </c>
      <c r="O22" s="69"/>
      <c r="P22" s="1">
        <f>+'Ark1'!T381</f>
        <v>0</v>
      </c>
      <c r="Q22" s="73"/>
      <c r="R22" s="10">
        <f>+'Ark1'!W381</f>
        <v>0</v>
      </c>
      <c r="S22" s="10">
        <f>+'Ark1'!X381</f>
        <v>0</v>
      </c>
      <c r="T22" s="10">
        <f>+'Ark1'!AG381</f>
        <v>0</v>
      </c>
      <c r="U22" s="66">
        <f>+'Ark1'!AH381</f>
        <v>0</v>
      </c>
      <c r="V22" s="10">
        <f>+'Ark1'!AI381</f>
        <v>0</v>
      </c>
      <c r="W22" s="377" t="str">
        <f>+IF(F22=0,"",'Ark1'!AR381)</f>
        <v/>
      </c>
      <c r="X22" s="113" t="str">
        <f>+IF(F22=0,"",'Ark1'!AS381)</f>
        <v/>
      </c>
      <c r="Y22" s="10">
        <f>+'Ark1'!Y381</f>
        <v>0</v>
      </c>
      <c r="Z22" s="1">
        <f>+'Ark1'!Z381</f>
        <v>0</v>
      </c>
      <c r="AA22" s="1">
        <f>+'Ark1'!AA381</f>
        <v>0</v>
      </c>
      <c r="AB22" s="10" t="str">
        <f t="shared" si="6"/>
        <v/>
      </c>
      <c r="AC22" s="72"/>
      <c r="AD22" s="66" t="str">
        <f t="shared" si="7"/>
        <v/>
      </c>
      <c r="AE22" s="42"/>
      <c r="AF22" s="4"/>
      <c r="AG22" s="55"/>
      <c r="AH22" s="55"/>
      <c r="AI22" s="5"/>
      <c r="AJ22" s="5"/>
      <c r="AL22" s="1"/>
      <c r="AM22" s="1"/>
      <c r="AN22" s="10"/>
      <c r="AO22" s="10"/>
      <c r="AP22" s="10"/>
    </row>
    <row r="23" spans="1:42" ht="15.6">
      <c r="A23" s="42"/>
      <c r="B23">
        <f>+'Ark1'!C382</f>
        <v>2023</v>
      </c>
      <c r="C23">
        <f>+'Ark1'!K382</f>
        <v>12</v>
      </c>
      <c r="D23" s="3" t="str">
        <f t="shared" si="5"/>
        <v>Lim Uniq ♀</v>
      </c>
      <c r="E23">
        <f>+'Ark1'!Q382</f>
        <v>0</v>
      </c>
      <c r="F23" s="10">
        <f>+'Ark1'!R382</f>
        <v>0</v>
      </c>
      <c r="G23" s="69">
        <f>+'Ark1'!AE382</f>
        <v>0</v>
      </c>
      <c r="H23" s="69"/>
      <c r="I23" s="69">
        <f>+'Ark1'!AF382</f>
        <v>0</v>
      </c>
      <c r="J23" s="64"/>
      <c r="K23" s="66">
        <f>+'Ark1'!U382</f>
        <v>0</v>
      </c>
      <c r="L23" s="69"/>
      <c r="M23" s="194"/>
      <c r="N23" s="1">
        <f>+'Ark1'!S382</f>
        <v>0</v>
      </c>
      <c r="O23" s="69"/>
      <c r="P23" s="1">
        <f>+'Ark1'!T382</f>
        <v>0</v>
      </c>
      <c r="Q23" s="73"/>
      <c r="R23" s="10">
        <f>+'Ark1'!W382</f>
        <v>0</v>
      </c>
      <c r="S23" s="10">
        <f>+'Ark1'!X382</f>
        <v>0</v>
      </c>
      <c r="T23" s="10">
        <f>+'Ark1'!AG382</f>
        <v>0</v>
      </c>
      <c r="U23" s="66">
        <f>+'Ark1'!AH382</f>
        <v>0</v>
      </c>
      <c r="V23" s="10">
        <f>+'Ark1'!AI382</f>
        <v>0</v>
      </c>
      <c r="W23" s="377" t="str">
        <f>+IF(F23=0,"",'Ark1'!AR382)</f>
        <v/>
      </c>
      <c r="X23" s="113" t="str">
        <f>+IF(F23=0,"",'Ark1'!AS382)</f>
        <v/>
      </c>
      <c r="Y23" s="10">
        <f>+'Ark1'!Y382</f>
        <v>0</v>
      </c>
      <c r="Z23" s="1">
        <f>+'Ark1'!Z382</f>
        <v>0</v>
      </c>
      <c r="AA23" s="1">
        <f>+'Ark1'!AA382</f>
        <v>0</v>
      </c>
      <c r="AB23" s="10" t="str">
        <f t="shared" si="6"/>
        <v/>
      </c>
      <c r="AC23" s="72"/>
      <c r="AD23" s="66" t="str">
        <f t="shared" si="7"/>
        <v/>
      </c>
      <c r="AE23" s="42"/>
      <c r="AF23" s="4"/>
      <c r="AG23" s="55"/>
      <c r="AH23" s="55"/>
      <c r="AI23" s="5"/>
      <c r="AJ23" s="5"/>
      <c r="AL23" s="1"/>
      <c r="AM23" s="1"/>
      <c r="AN23" s="10"/>
      <c r="AO23" s="10"/>
      <c r="AP23" s="10"/>
    </row>
    <row r="24" spans="1:42" ht="15.6">
      <c r="A24" s="42"/>
      <c r="B24" s="42"/>
      <c r="C24" s="42"/>
      <c r="D24" s="42"/>
      <c r="E24" s="42"/>
      <c r="F24" s="42"/>
      <c r="G24" s="42"/>
      <c r="H24" s="42"/>
      <c r="I24" s="42"/>
      <c r="J24" s="64"/>
      <c r="K24" s="42"/>
      <c r="L24" s="42"/>
      <c r="M24" s="194"/>
      <c r="N24" s="42"/>
      <c r="O24" s="42"/>
      <c r="P24" s="42"/>
      <c r="Q24" s="73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72"/>
      <c r="AD24" s="42"/>
      <c r="AE24" s="42"/>
      <c r="AF24" s="4"/>
      <c r="AG24" s="55"/>
      <c r="AH24" s="55"/>
      <c r="AI24" s="5"/>
      <c r="AJ24" s="5"/>
      <c r="AL24" s="1"/>
      <c r="AM24" s="1"/>
      <c r="AN24" s="10"/>
      <c r="AO24" s="10"/>
      <c r="AP24" s="10"/>
    </row>
    <row r="25" spans="1:42" ht="15.6">
      <c r="A25" s="42"/>
      <c r="B25" s="50">
        <f>+'Ark1'!C383</f>
        <v>2022</v>
      </c>
      <c r="C25" s="50">
        <f>+'Ark1'!K383</f>
        <v>0</v>
      </c>
      <c r="D25" s="51" t="str">
        <f t="shared" ref="D25:D30" si="8">+D18</f>
        <v>Ordinær</v>
      </c>
      <c r="E25" s="50">
        <f>+'Ark1'!Q383</f>
        <v>478</v>
      </c>
      <c r="F25" s="75">
        <f>+'Ark1'!R383</f>
        <v>2291</v>
      </c>
      <c r="G25" s="68">
        <f>+'Ark1'!AE383</f>
        <v>84.977744807121695</v>
      </c>
      <c r="H25" s="68"/>
      <c r="I25" s="68">
        <f>+'Ark1'!AF383</f>
        <v>84.852887207905184</v>
      </c>
      <c r="J25" s="64"/>
      <c r="K25" s="65">
        <f>+'Ark1'!U383</f>
        <v>259.83731121780875</v>
      </c>
      <c r="L25" s="68"/>
      <c r="M25" s="194"/>
      <c r="N25" s="52">
        <f>+'Ark1'!S383</f>
        <v>4.2597119161938011</v>
      </c>
      <c r="O25" s="68"/>
      <c r="P25" s="52">
        <f>+'Ark1'!T383</f>
        <v>6.9476211261457879</v>
      </c>
      <c r="Q25" s="73"/>
      <c r="R25" s="75">
        <f>+'Ark1'!W383</f>
        <v>61.85072020951548</v>
      </c>
      <c r="S25" s="75">
        <f>+'Ark1'!X383</f>
        <v>6.3727629855958092</v>
      </c>
      <c r="T25" s="75">
        <f>+'Ark1'!AG383</f>
        <v>679.9397963700751</v>
      </c>
      <c r="U25" s="65">
        <f>+'Ark1'!AH383</f>
        <v>4.3649061545176761E-2</v>
      </c>
      <c r="V25" s="75">
        <f>+'Ark1'!AI383</f>
        <v>21.08249672632039</v>
      </c>
      <c r="W25" s="377">
        <f>+IF(F25=0,"",'Ark1'!AR383)</f>
        <v>205.33997343957503</v>
      </c>
      <c r="X25" s="113">
        <f>+IF(F25=0,"",'Ark1'!AS383)</f>
        <v>29.300783353012129</v>
      </c>
      <c r="Y25" s="75">
        <f>+'Ark1'!Y383</f>
        <v>66.220259596837693</v>
      </c>
      <c r="Z25" s="52">
        <f>+'Ark1'!Z383</f>
        <v>1.1512563895560077</v>
      </c>
      <c r="AA25" s="52">
        <f>+'Ark1'!AA383</f>
        <v>1.7499410147990939</v>
      </c>
      <c r="AB25" s="75">
        <f>IF(F25=0,"",1000*K25/T25)</f>
        <v>382.14752630302797</v>
      </c>
      <c r="AC25" s="72"/>
      <c r="AD25" s="65">
        <f t="shared" si="7"/>
        <v>4.7928870292887034</v>
      </c>
      <c r="AE25" s="42"/>
      <c r="AF25" s="4"/>
      <c r="AG25" s="55"/>
      <c r="AH25" s="55"/>
      <c r="AI25" s="5"/>
      <c r="AJ25" s="5"/>
      <c r="AL25" s="1"/>
      <c r="AM25" s="1"/>
      <c r="AN25" s="10"/>
      <c r="AO25" s="10"/>
      <c r="AP25" s="10"/>
    </row>
    <row r="26" spans="1:42" ht="15.6">
      <c r="A26" s="42"/>
      <c r="B26" s="50">
        <f>+'Ark1'!C384</f>
        <v>2022</v>
      </c>
      <c r="C26" s="50">
        <f>+'Ark1'!K384</f>
        <v>4</v>
      </c>
      <c r="D26" s="51" t="str">
        <f t="shared" si="8"/>
        <v>Økologisk</v>
      </c>
      <c r="E26" s="50">
        <f>+'Ark1'!Q384</f>
        <v>49</v>
      </c>
      <c r="F26" s="75">
        <f>+'Ark1'!R384</f>
        <v>334</v>
      </c>
      <c r="G26" s="68">
        <f>+'Ark1'!AE384</f>
        <v>12.388724035608304</v>
      </c>
      <c r="H26" s="68"/>
      <c r="I26" s="68">
        <f>+'Ark1'!AF384</f>
        <v>12.024821874261736</v>
      </c>
      <c r="J26" s="64"/>
      <c r="K26" s="65">
        <f>+'Ark1'!U384</f>
        <v>252.5760479041916</v>
      </c>
      <c r="L26" s="68"/>
      <c r="M26" s="194"/>
      <c r="N26" s="52">
        <f>+'Ark1'!S384</f>
        <v>4.4221556886227535</v>
      </c>
      <c r="O26" s="68"/>
      <c r="P26" s="52">
        <f>+'Ark1'!T384</f>
        <v>6.955089820359281</v>
      </c>
      <c r="Q26" s="73"/>
      <c r="R26" s="75">
        <f>+'Ark1'!W384</f>
        <v>55.988023952095809</v>
      </c>
      <c r="S26" s="75">
        <f>+'Ark1'!X384</f>
        <v>10.778443113772452</v>
      </c>
      <c r="T26" s="75">
        <f>+'Ark1'!AG384</f>
        <v>693.07294832826767</v>
      </c>
      <c r="U26" s="65">
        <f>+'Ark1'!AH384</f>
        <v>0</v>
      </c>
      <c r="V26" s="75">
        <f>+'Ark1'!AI384</f>
        <v>26.946107784431128</v>
      </c>
      <c r="W26" s="377">
        <f>+IF(F26=0,"",'Ark1'!AR384)</f>
        <v>202.65349544072944</v>
      </c>
      <c r="X26" s="113">
        <f>+IF(F26=0,"",'Ark1'!AS384)</f>
        <v>29.315238465640121</v>
      </c>
      <c r="Y26" s="75">
        <f>+'Ark1'!Y384</f>
        <v>78.95358426451152</v>
      </c>
      <c r="Z26" s="52">
        <f>+'Ark1'!Z384</f>
        <v>1.3552692110587059</v>
      </c>
      <c r="AA26" s="52">
        <f>+'Ark1'!AA384</f>
        <v>2.3714408233727142</v>
      </c>
      <c r="AB26" s="75">
        <f>IF(F26=0,"",1000*K26/T26)</f>
        <v>364.42924011594988</v>
      </c>
      <c r="AC26" s="72"/>
      <c r="AD26" s="65">
        <f>+IF(F26=0,"",F26/E26)</f>
        <v>6.8163265306122449</v>
      </c>
      <c r="AE26" s="42"/>
      <c r="AF26" s="4"/>
      <c r="AG26" s="55"/>
      <c r="AH26" s="55"/>
      <c r="AI26" s="5"/>
      <c r="AJ26" s="5"/>
      <c r="AL26" s="1"/>
      <c r="AM26" s="1"/>
      <c r="AN26" s="10"/>
      <c r="AO26" s="10"/>
      <c r="AP26" s="10"/>
    </row>
    <row r="27" spans="1:42" ht="15.6">
      <c r="A27" s="42"/>
      <c r="B27" s="50">
        <f>+'Ark1'!C385</f>
        <v>2022</v>
      </c>
      <c r="C27" s="50">
        <f>+'Ark1'!K385</f>
        <v>7</v>
      </c>
      <c r="D27" s="51" t="str">
        <f t="shared" si="8"/>
        <v>Nødslakt</v>
      </c>
      <c r="E27" s="50">
        <f>+'Ark1'!Q385</f>
        <v>7</v>
      </c>
      <c r="F27" s="75">
        <f>+'Ark1'!R385</f>
        <v>7</v>
      </c>
      <c r="G27" s="68">
        <f>+'Ark1'!AE385</f>
        <v>0.25964391691394656</v>
      </c>
      <c r="H27" s="68"/>
      <c r="I27" s="68">
        <f>+'Ark1'!AF385</f>
        <v>0.19387011241273611</v>
      </c>
      <c r="J27" s="64"/>
      <c r="K27" s="65">
        <f>+'Ark1'!U385</f>
        <v>194.29999999999995</v>
      </c>
      <c r="L27" s="68"/>
      <c r="M27" s="194"/>
      <c r="N27" s="52">
        <f>+'Ark1'!S385</f>
        <v>3.5714285714285721</v>
      </c>
      <c r="O27" s="68"/>
      <c r="P27" s="52">
        <f>+'Ark1'!T385</f>
        <v>6.1428571428571441</v>
      </c>
      <c r="Q27" s="73"/>
      <c r="R27" s="75">
        <f>+'Ark1'!W385</f>
        <v>42.857142857142847</v>
      </c>
      <c r="S27" s="75">
        <f>+'Ark1'!X385</f>
        <v>0</v>
      </c>
      <c r="T27" s="75">
        <f>+'Ark1'!AG385</f>
        <v>514</v>
      </c>
      <c r="U27" s="65">
        <f>+'Ark1'!AH385</f>
        <v>0</v>
      </c>
      <c r="V27" s="75">
        <f>+'Ark1'!AI385</f>
        <v>0</v>
      </c>
      <c r="W27" s="377">
        <f>+IF(F27=0,"",'Ark1'!AR385)</f>
        <v>212</v>
      </c>
      <c r="X27" s="113">
        <f>+IF(F27=0,"",'Ark1'!AS385)</f>
        <v>28.652008033477301</v>
      </c>
      <c r="Y27" s="75">
        <f>+'Ark1'!Y385</f>
        <v>52.490189559573935</v>
      </c>
      <c r="Z27" s="52">
        <f>+'Ark1'!Z385</f>
        <v>0.72843135908468304</v>
      </c>
      <c r="AA27" s="52">
        <f>+'Ark1'!AA385</f>
        <v>1.1248582677159717</v>
      </c>
      <c r="AB27" s="75">
        <f>1000*K27/T27</f>
        <v>378.01556420233453</v>
      </c>
      <c r="AC27" s="72"/>
      <c r="AD27" s="65">
        <f>+F27/E27</f>
        <v>1</v>
      </c>
      <c r="AE27" s="42"/>
      <c r="AF27" s="4"/>
      <c r="AG27" s="55"/>
      <c r="AH27" s="55"/>
      <c r="AI27" s="5"/>
      <c r="AJ27" s="5"/>
      <c r="AL27" s="1"/>
      <c r="AM27" s="1"/>
      <c r="AN27" s="10"/>
      <c r="AO27" s="10"/>
      <c r="AP27" s="10"/>
    </row>
    <row r="28" spans="1:42" ht="15.6">
      <c r="A28" s="42"/>
      <c r="B28" s="50">
        <f>+'Ark1'!C386</f>
        <v>2022</v>
      </c>
      <c r="C28" s="50">
        <f>+'Ark1'!K386</f>
        <v>9</v>
      </c>
      <c r="D28" s="51" t="str">
        <f t="shared" si="8"/>
        <v>Spesial</v>
      </c>
      <c r="E28" s="50">
        <f>+'Ark1'!Q386</f>
        <v>25</v>
      </c>
      <c r="F28" s="75">
        <f>+'Ark1'!R386</f>
        <v>64</v>
      </c>
      <c r="G28" s="68">
        <f>+'Ark1'!AE386</f>
        <v>2.3738872403560838</v>
      </c>
      <c r="H28" s="68"/>
      <c r="I28" s="68">
        <f>+'Ark1'!AF386</f>
        <v>2.9284208054203469</v>
      </c>
      <c r="J28" s="64"/>
      <c r="K28" s="65">
        <f>+'Ark1'!U386</f>
        <v>321.00624999999991</v>
      </c>
      <c r="L28" s="68"/>
      <c r="M28" s="194"/>
      <c r="N28" s="52">
        <f>+'Ark1'!S386</f>
        <v>7.390625</v>
      </c>
      <c r="O28" s="68"/>
      <c r="P28" s="52">
        <f>+'Ark1'!T386</f>
        <v>7.640625</v>
      </c>
      <c r="Q28" s="73"/>
      <c r="R28" s="75">
        <f>+'Ark1'!W386</f>
        <v>71.875</v>
      </c>
      <c r="S28" s="75">
        <f>+'Ark1'!X386</f>
        <v>25</v>
      </c>
      <c r="T28" s="75">
        <f>+'Ark1'!AG386</f>
        <v>623.046875</v>
      </c>
      <c r="U28" s="65">
        <f>+'Ark1'!AH386</f>
        <v>0</v>
      </c>
      <c r="V28" s="75">
        <f>+'Ark1'!AI386</f>
        <v>100</v>
      </c>
      <c r="W28" s="377">
        <f>+IF(F28=0,"",'Ark1'!AR386)</f>
        <v>203.75</v>
      </c>
      <c r="X28" s="113">
        <f>+IF(F28=0,"",'Ark1'!AS386)</f>
        <v>37.475124634573888</v>
      </c>
      <c r="Y28" s="75">
        <f>+'Ark1'!Y386</f>
        <v>56.250430206689266</v>
      </c>
      <c r="Z28" s="52">
        <f>+'Ark1'!Z386</f>
        <v>1.282297590021521</v>
      </c>
      <c r="AA28" s="52">
        <f>+'Ark1'!AA386</f>
        <v>1.92327185009686</v>
      </c>
      <c r="AB28" s="75">
        <f>1000*K28/T28</f>
        <v>515.22006269592453</v>
      </c>
      <c r="AC28" s="72"/>
      <c r="AD28" s="65">
        <f>+F28/E28</f>
        <v>2.56</v>
      </c>
      <c r="AE28" s="42"/>
      <c r="AF28" s="4"/>
      <c r="AG28" s="55"/>
      <c r="AH28" s="55"/>
      <c r="AI28" s="5"/>
      <c r="AJ28" s="5"/>
      <c r="AL28" s="1"/>
      <c r="AM28" s="1"/>
      <c r="AN28" s="10"/>
      <c r="AO28" s="10"/>
      <c r="AP28" s="10"/>
    </row>
    <row r="29" spans="1:42" ht="15.6">
      <c r="A29" s="42"/>
      <c r="B29" s="50">
        <f>+'Ark1'!C387</f>
        <v>2022</v>
      </c>
      <c r="C29" s="50">
        <f>+'Ark1'!K387</f>
        <v>11</v>
      </c>
      <c r="D29" s="51" t="str">
        <f t="shared" si="8"/>
        <v>Lim Uniq ♂</v>
      </c>
      <c r="E29" s="50">
        <f>+'Ark1'!Q387</f>
        <v>0</v>
      </c>
      <c r="F29" s="75">
        <f>+'Ark1'!R387</f>
        <v>0</v>
      </c>
      <c r="G29" s="68">
        <f>+'Ark1'!AE387</f>
        <v>0</v>
      </c>
      <c r="H29" s="68"/>
      <c r="I29" s="68">
        <f>+'Ark1'!AF387</f>
        <v>0</v>
      </c>
      <c r="J29" s="64"/>
      <c r="K29" s="65">
        <f>+'Ark1'!U387</f>
        <v>0</v>
      </c>
      <c r="L29" s="68"/>
      <c r="M29" s="194"/>
      <c r="N29" s="52">
        <f>+'Ark1'!S387</f>
        <v>0</v>
      </c>
      <c r="O29" s="68"/>
      <c r="P29" s="52">
        <f>+'Ark1'!T387</f>
        <v>0</v>
      </c>
      <c r="Q29" s="73"/>
      <c r="R29" s="75">
        <f>+'Ark1'!W387</f>
        <v>0</v>
      </c>
      <c r="S29" s="75">
        <f>+'Ark1'!X387</f>
        <v>0</v>
      </c>
      <c r="T29" s="75">
        <f>+'Ark1'!AG387</f>
        <v>0</v>
      </c>
      <c r="U29" s="65">
        <f>+'Ark1'!AH387</f>
        <v>0</v>
      </c>
      <c r="V29" s="75">
        <f>+'Ark1'!AI387</f>
        <v>0</v>
      </c>
      <c r="W29" s="377" t="str">
        <f>+IF(F29=0,"",'Ark1'!AR387)</f>
        <v/>
      </c>
      <c r="X29" s="113" t="str">
        <f>+IF(F29=0,"",'Ark1'!AS387)</f>
        <v/>
      </c>
      <c r="Y29" s="75">
        <f>+'Ark1'!Y387</f>
        <v>0</v>
      </c>
      <c r="Z29" s="52">
        <f>+'Ark1'!Z387</f>
        <v>0</v>
      </c>
      <c r="AA29" s="52">
        <f>+'Ark1'!AA387</f>
        <v>0</v>
      </c>
      <c r="AB29" s="75" t="e">
        <f>1000*K29/T29</f>
        <v>#DIV/0!</v>
      </c>
      <c r="AC29" s="72"/>
      <c r="AD29" s="65" t="e">
        <f>+F29/E29</f>
        <v>#DIV/0!</v>
      </c>
      <c r="AE29" s="42"/>
      <c r="AF29" s="4"/>
      <c r="AG29" s="55"/>
      <c r="AH29" s="55"/>
      <c r="AI29" s="5"/>
      <c r="AJ29" s="5"/>
      <c r="AL29" s="12"/>
      <c r="AM29" s="12"/>
      <c r="AN29" s="10"/>
      <c r="AO29" s="10"/>
      <c r="AP29" s="10"/>
    </row>
    <row r="30" spans="1:42" ht="16.5" customHeight="1">
      <c r="A30" s="42"/>
      <c r="B30" s="50">
        <f>+'Ark1'!C388</f>
        <v>2022</v>
      </c>
      <c r="C30" s="50">
        <f>+'Ark1'!K388</f>
        <v>12</v>
      </c>
      <c r="D30" s="51" t="str">
        <f t="shared" si="8"/>
        <v>Lim Uniq ♀</v>
      </c>
      <c r="E30" s="50">
        <f>+'Ark1'!Q388</f>
        <v>0</v>
      </c>
      <c r="F30" s="75">
        <f>+'Ark1'!R388</f>
        <v>0</v>
      </c>
      <c r="G30" s="68">
        <f>+'Ark1'!AE388</f>
        <v>0</v>
      </c>
      <c r="H30" s="68"/>
      <c r="I30" s="68">
        <f>+'Ark1'!AF388</f>
        <v>0</v>
      </c>
      <c r="J30" s="64"/>
      <c r="K30" s="65">
        <f>+'Ark1'!U388</f>
        <v>0</v>
      </c>
      <c r="L30" s="68"/>
      <c r="M30" s="194"/>
      <c r="N30" s="52">
        <f>+'Ark1'!S388</f>
        <v>0</v>
      </c>
      <c r="O30" s="68"/>
      <c r="P30" s="52">
        <f>+'Ark1'!T388</f>
        <v>0</v>
      </c>
      <c r="Q30" s="73"/>
      <c r="R30" s="75">
        <f>+'Ark1'!W388</f>
        <v>0</v>
      </c>
      <c r="S30" s="75">
        <f>+'Ark1'!X388</f>
        <v>0</v>
      </c>
      <c r="T30" s="75">
        <f>+'Ark1'!AG388</f>
        <v>0</v>
      </c>
      <c r="U30" s="65">
        <f>+'Ark1'!AH388</f>
        <v>0</v>
      </c>
      <c r="V30" s="75">
        <f>+'Ark1'!AI388</f>
        <v>0</v>
      </c>
      <c r="W30" s="377" t="str">
        <f>+IF(F30=0,"",'Ark1'!AR388)</f>
        <v/>
      </c>
      <c r="X30" s="113" t="str">
        <f>+IF(F30=0,"",'Ark1'!AS388)</f>
        <v/>
      </c>
      <c r="Y30" s="75">
        <f>+'Ark1'!Y388</f>
        <v>0</v>
      </c>
      <c r="Z30" s="52">
        <f>+'Ark1'!Z388</f>
        <v>0</v>
      </c>
      <c r="AA30" s="52">
        <f>+'Ark1'!AA388</f>
        <v>0</v>
      </c>
      <c r="AB30" s="75" t="e">
        <f>1000*K30/T30</f>
        <v>#DIV/0!</v>
      </c>
      <c r="AC30" s="72"/>
      <c r="AD30" s="65" t="e">
        <f>+F30/E30</f>
        <v>#DIV/0!</v>
      </c>
      <c r="AE30" s="42"/>
      <c r="AF30" s="4"/>
      <c r="AG30" s="55"/>
      <c r="AH30" s="55"/>
      <c r="AI30" s="5"/>
      <c r="AJ30" s="5"/>
      <c r="AL30" s="12"/>
      <c r="AM30" s="12"/>
      <c r="AN30" s="10"/>
      <c r="AO30" s="10"/>
      <c r="AP30" s="10"/>
    </row>
    <row r="31" spans="1:42" ht="16.5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194"/>
      <c r="N31" s="42"/>
      <c r="O31" s="42"/>
      <c r="P31" s="42"/>
      <c r="Q31" s="73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72"/>
      <c r="AD31" s="42"/>
      <c r="AE31" s="42"/>
      <c r="AF31" s="4"/>
      <c r="AG31" s="55"/>
      <c r="AH31" s="55"/>
      <c r="AI31" s="5"/>
      <c r="AJ31" s="5"/>
      <c r="AL31" s="12"/>
      <c r="AM31" s="12"/>
      <c r="AN31" s="10"/>
      <c r="AO31" s="10"/>
      <c r="AP31" s="10"/>
    </row>
    <row r="32" spans="1:4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12"/>
      <c r="AG32" s="12"/>
      <c r="AH32" s="55"/>
      <c r="AN32"/>
      <c r="AO32"/>
    </row>
    <row r="33" spans="1:44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12"/>
      <c r="AG33" s="12"/>
      <c r="AH33" s="55"/>
      <c r="AN33"/>
      <c r="AO33"/>
    </row>
    <row r="34" spans="1:44">
      <c r="H34" s="69"/>
      <c r="L34" s="69"/>
      <c r="M34" s="69"/>
      <c r="O34" s="69"/>
      <c r="T34" s="15"/>
      <c r="Y34" s="203"/>
      <c r="Z34" s="57"/>
      <c r="AA34" s="1"/>
      <c r="AD34" s="1"/>
      <c r="AF34" s="12"/>
      <c r="AG34" s="12"/>
      <c r="AH34" s="55"/>
      <c r="AN34"/>
      <c r="AO34"/>
    </row>
    <row r="35" spans="1:44">
      <c r="H35" s="69"/>
      <c r="L35" s="69"/>
      <c r="M35" s="69"/>
      <c r="O35" s="69"/>
      <c r="T35" s="15"/>
      <c r="Y35" s="203"/>
      <c r="Z35" s="57"/>
      <c r="AA35" s="1"/>
      <c r="AD35" s="1"/>
      <c r="AF35" s="12"/>
      <c r="AG35" s="12"/>
      <c r="AH35" s="55"/>
      <c r="AN35"/>
      <c r="AO35"/>
    </row>
    <row r="36" spans="1:44">
      <c r="H36" s="69"/>
      <c r="L36" s="69"/>
      <c r="M36" s="69"/>
      <c r="O36" s="69"/>
      <c r="T36" s="15"/>
      <c r="Y36" s="203"/>
      <c r="Z36" s="57"/>
      <c r="AA36" s="1"/>
      <c r="AD36" s="1"/>
      <c r="AF36" s="12"/>
      <c r="AG36" s="12"/>
      <c r="AH36" s="55"/>
      <c r="AN36"/>
      <c r="AO36"/>
    </row>
    <row r="37" spans="1:44">
      <c r="H37" s="69"/>
      <c r="L37" s="69"/>
      <c r="M37" s="69"/>
      <c r="O37" s="69"/>
      <c r="T37" s="15"/>
      <c r="Y37" s="203"/>
      <c r="Z37" s="57"/>
      <c r="AA37" s="1"/>
      <c r="AD37" s="1"/>
      <c r="AH37" s="55"/>
      <c r="AI37" s="1"/>
      <c r="AJ37" s="1"/>
      <c r="AK37" s="1"/>
      <c r="AL37" s="1"/>
      <c r="AM37" s="1"/>
      <c r="AQ37" s="12"/>
      <c r="AR37" s="12"/>
    </row>
    <row r="38" spans="1:44">
      <c r="H38" s="69"/>
      <c r="L38" s="69"/>
      <c r="M38" s="69"/>
      <c r="O38" s="69"/>
      <c r="T38" s="15"/>
      <c r="Y38" s="203"/>
      <c r="Z38" s="57"/>
      <c r="AA38" s="1"/>
      <c r="AD38" s="1"/>
      <c r="AH38" s="55"/>
      <c r="AI38" s="1"/>
      <c r="AJ38" s="1"/>
      <c r="AK38" s="1"/>
      <c r="AL38" s="1"/>
      <c r="AM38" s="1"/>
      <c r="AQ38" s="12"/>
      <c r="AR38" s="12"/>
    </row>
    <row r="39" spans="1:44">
      <c r="H39" s="69"/>
      <c r="L39" s="69"/>
      <c r="M39" s="69"/>
      <c r="O39" s="69"/>
      <c r="T39" s="15"/>
      <c r="Y39" s="203"/>
      <c r="Z39" s="57"/>
      <c r="AA39" s="1"/>
      <c r="AD39" s="1"/>
      <c r="AH39" s="55"/>
      <c r="AI39" s="1"/>
      <c r="AJ39" s="1"/>
      <c r="AK39" s="1"/>
      <c r="AL39" s="1"/>
      <c r="AM39" s="1"/>
      <c r="AQ39" s="12"/>
      <c r="AR39" s="12"/>
    </row>
    <row r="40" spans="1:44">
      <c r="H40" s="69"/>
      <c r="L40" s="69"/>
      <c r="M40" s="69"/>
      <c r="O40" s="69"/>
      <c r="T40" s="15"/>
      <c r="Y40" s="203"/>
      <c r="Z40" s="57"/>
      <c r="AA40" s="1"/>
      <c r="AD40" s="1"/>
      <c r="AH40" s="55"/>
      <c r="AI40" s="1"/>
      <c r="AJ40" s="1"/>
      <c r="AK40" s="1"/>
      <c r="AL40" s="1"/>
      <c r="AM40" s="1"/>
      <c r="AQ40" s="12"/>
      <c r="AR40" s="12"/>
    </row>
    <row r="41" spans="1:44">
      <c r="H41" s="69"/>
      <c r="L41" s="69"/>
      <c r="M41" s="69"/>
      <c r="O41" s="69"/>
      <c r="AH41" s="1"/>
      <c r="AI41" s="1"/>
      <c r="AJ41" s="1"/>
      <c r="AK41" s="1"/>
      <c r="AL41" s="1"/>
      <c r="AM41" s="1"/>
      <c r="AQ41" s="12"/>
      <c r="AR41" s="12"/>
    </row>
    <row r="42" spans="1:44">
      <c r="H42" s="69"/>
      <c r="L42" s="69"/>
      <c r="M42" s="69"/>
      <c r="O42" s="69"/>
      <c r="AH42" s="1"/>
      <c r="AI42" s="1"/>
      <c r="AJ42" s="1"/>
      <c r="AK42" s="1"/>
      <c r="AL42" s="1"/>
      <c r="AM42" s="1"/>
      <c r="AQ42" s="12"/>
      <c r="AR42" s="12"/>
    </row>
    <row r="43" spans="1:44">
      <c r="H43" s="69"/>
      <c r="L43" s="69"/>
      <c r="M43" s="69"/>
      <c r="O43" s="69"/>
      <c r="T43" s="15"/>
      <c r="Y43" s="203"/>
      <c r="Z43" s="57"/>
      <c r="AA43" s="1"/>
      <c r="AD43" s="1"/>
      <c r="AH43" s="1"/>
      <c r="AI43" s="1"/>
      <c r="AJ43" s="1"/>
      <c r="AK43" s="1"/>
      <c r="AL43" s="1"/>
      <c r="AM43" s="1"/>
      <c r="AQ43" s="12"/>
      <c r="AR43" s="12"/>
    </row>
    <row r="44" spans="1:44">
      <c r="H44" s="69"/>
      <c r="L44" s="69"/>
      <c r="M44" s="69"/>
      <c r="O44" s="69"/>
      <c r="T44" s="15"/>
      <c r="Y44" s="203"/>
      <c r="Z44" s="57"/>
      <c r="AA44" s="1"/>
      <c r="AD44" s="1"/>
      <c r="AH44" s="1"/>
      <c r="AI44" s="1"/>
      <c r="AJ44" s="1"/>
      <c r="AK44" s="1"/>
      <c r="AL44" s="1"/>
      <c r="AM44" s="1"/>
      <c r="AQ44" s="12"/>
      <c r="AR44" s="12"/>
    </row>
    <row r="45" spans="1:44">
      <c r="H45" s="69"/>
      <c r="L45" s="69"/>
      <c r="M45" s="69"/>
      <c r="O45" s="69"/>
      <c r="T45" s="15"/>
      <c r="Y45" s="203"/>
      <c r="Z45" s="57"/>
      <c r="AA45" s="1"/>
      <c r="AD45" s="1"/>
      <c r="AH45" s="1"/>
      <c r="AI45" s="1"/>
      <c r="AJ45" s="1"/>
      <c r="AK45" s="1"/>
      <c r="AL45" s="1"/>
      <c r="AM45" s="1"/>
      <c r="AQ45" s="12"/>
      <c r="AR45" s="12"/>
    </row>
    <row r="46" spans="1:44">
      <c r="H46" s="69"/>
      <c r="L46" s="69"/>
      <c r="M46" s="69"/>
      <c r="O46" s="69"/>
      <c r="T46" s="15"/>
      <c r="Y46" s="203"/>
      <c r="Z46" s="57"/>
      <c r="AA46" s="1"/>
      <c r="AD46" s="1"/>
      <c r="AH46" s="1"/>
      <c r="AI46" s="1"/>
      <c r="AJ46" s="1"/>
      <c r="AK46" s="1"/>
      <c r="AL46" s="1"/>
      <c r="AM46" s="1"/>
      <c r="AQ46" s="12"/>
      <c r="AR46" s="12"/>
    </row>
    <row r="47" spans="1:44">
      <c r="H47" s="69"/>
      <c r="L47" s="69"/>
      <c r="M47" s="69"/>
      <c r="O47" s="69"/>
      <c r="T47" s="15"/>
      <c r="Y47" s="203"/>
      <c r="Z47" s="57"/>
      <c r="AA47" s="1"/>
      <c r="AD47" s="1"/>
      <c r="AH47" s="1"/>
      <c r="AI47" s="1"/>
      <c r="AJ47" s="1"/>
      <c r="AK47" s="1"/>
      <c r="AL47" s="1"/>
      <c r="AM47" s="1"/>
      <c r="AQ47" s="12"/>
      <c r="AR47" s="12"/>
    </row>
    <row r="48" spans="1:44">
      <c r="H48" s="69"/>
      <c r="L48" s="69"/>
      <c r="M48" s="69"/>
      <c r="O48" s="69"/>
      <c r="T48" s="15"/>
      <c r="Y48" s="203"/>
      <c r="Z48" s="57"/>
      <c r="AA48" s="1"/>
      <c r="AD48" s="1"/>
      <c r="AH48" s="1"/>
      <c r="AI48" s="1"/>
      <c r="AJ48" s="1"/>
      <c r="AK48" s="1"/>
      <c r="AL48" s="1"/>
      <c r="AM48" s="1"/>
      <c r="AQ48" s="12"/>
      <c r="AR48" s="12"/>
    </row>
    <row r="49" spans="8:44">
      <c r="H49" s="69"/>
      <c r="L49" s="69"/>
      <c r="M49" s="69"/>
      <c r="O49" s="69"/>
      <c r="T49" s="15"/>
      <c r="Y49" s="203"/>
      <c r="Z49" s="57"/>
      <c r="AA49" s="1"/>
      <c r="AD49" s="1"/>
      <c r="AH49" s="1"/>
      <c r="AI49" s="1"/>
      <c r="AJ49" s="1"/>
      <c r="AK49" s="1"/>
      <c r="AL49" s="1"/>
      <c r="AM49" s="1"/>
      <c r="AQ49" s="12"/>
      <c r="AR49" s="12"/>
    </row>
    <row r="50" spans="8:44">
      <c r="H50" s="69"/>
      <c r="L50" s="69"/>
      <c r="M50" s="69"/>
      <c r="O50" s="69"/>
      <c r="T50" s="15"/>
      <c r="Y50" s="203"/>
      <c r="Z50" s="57"/>
      <c r="AA50" s="1"/>
      <c r="AD50" s="1"/>
      <c r="AH50" s="1"/>
      <c r="AI50" s="1"/>
      <c r="AJ50" s="1"/>
      <c r="AK50" s="1"/>
      <c r="AL50" s="1"/>
      <c r="AM50" s="1"/>
      <c r="AQ50" s="12"/>
      <c r="AR50" s="12"/>
    </row>
    <row r="51" spans="8:44">
      <c r="H51" s="69"/>
      <c r="L51" s="69"/>
      <c r="M51" s="69"/>
      <c r="O51" s="69"/>
      <c r="T51" s="15"/>
      <c r="Y51" s="203"/>
      <c r="Z51" s="57"/>
      <c r="AA51" s="1"/>
      <c r="AD51" s="1"/>
      <c r="AH51" s="1"/>
      <c r="AI51" s="1"/>
      <c r="AJ51" s="1"/>
      <c r="AK51" s="1"/>
      <c r="AL51" s="1"/>
      <c r="AM51" s="1"/>
      <c r="AQ51" s="12"/>
      <c r="AR51" s="12"/>
    </row>
    <row r="52" spans="8:44">
      <c r="H52" s="69"/>
      <c r="L52" s="69"/>
      <c r="M52" s="69"/>
      <c r="O52" s="69"/>
      <c r="T52" s="15"/>
      <c r="Y52" s="203"/>
      <c r="Z52" s="57"/>
      <c r="AA52" s="1"/>
      <c r="AD52" s="1"/>
      <c r="AH52" s="1"/>
      <c r="AI52" s="1"/>
      <c r="AJ52" s="1"/>
      <c r="AK52" s="1"/>
      <c r="AL52" s="1"/>
      <c r="AM52" s="1"/>
      <c r="AQ52" s="12"/>
      <c r="AR52" s="12"/>
    </row>
    <row r="53" spans="8:44">
      <c r="H53" s="69"/>
      <c r="L53" s="69"/>
      <c r="M53" s="69"/>
      <c r="O53" s="69"/>
      <c r="T53" s="15"/>
      <c r="Y53" s="203"/>
      <c r="Z53" s="57"/>
      <c r="AA53" s="1"/>
      <c r="AD53" s="1"/>
      <c r="AH53" s="1"/>
      <c r="AI53" s="1"/>
      <c r="AJ53" s="1"/>
      <c r="AK53" s="1"/>
      <c r="AL53" s="1"/>
      <c r="AM53" s="1"/>
      <c r="AQ53" s="12"/>
      <c r="AR53" s="12"/>
    </row>
    <row r="54" spans="8:44">
      <c r="H54" s="69"/>
      <c r="L54" s="69"/>
      <c r="M54" s="69"/>
      <c r="O54" s="69"/>
      <c r="T54" s="15"/>
      <c r="Y54" s="203"/>
      <c r="Z54" s="57"/>
      <c r="AA54" s="1"/>
      <c r="AD54" s="1"/>
      <c r="AH54" s="1"/>
      <c r="AI54" s="1"/>
      <c r="AJ54" s="1"/>
      <c r="AK54" s="1"/>
      <c r="AL54" s="1"/>
      <c r="AM54" s="1"/>
      <c r="AQ54" s="12"/>
      <c r="AR54" s="12"/>
    </row>
    <row r="55" spans="8:44">
      <c r="H55" s="69"/>
      <c r="L55" s="69"/>
      <c r="M55" s="69"/>
      <c r="O55" s="69"/>
      <c r="T55" s="15"/>
      <c r="Y55" s="203"/>
      <c r="Z55" s="57"/>
      <c r="AA55" s="1"/>
      <c r="AD55" s="1"/>
      <c r="AH55" s="1"/>
      <c r="AI55" s="1"/>
      <c r="AJ55" s="1"/>
      <c r="AK55" s="1"/>
      <c r="AL55" s="1"/>
      <c r="AM55" s="1"/>
      <c r="AQ55" s="12"/>
      <c r="AR55" s="12"/>
    </row>
    <row r="56" spans="8:44">
      <c r="H56" s="69"/>
      <c r="L56" s="69"/>
      <c r="M56" s="69"/>
      <c r="O56" s="69"/>
      <c r="T56" s="15"/>
      <c r="Y56" s="203"/>
      <c r="Z56" s="57"/>
      <c r="AA56" s="1"/>
      <c r="AD56" s="1"/>
      <c r="AH56" s="1"/>
      <c r="AI56" s="1"/>
      <c r="AJ56" s="1"/>
      <c r="AK56" s="1"/>
      <c r="AL56" s="1"/>
      <c r="AM56" s="1"/>
      <c r="AQ56" s="12"/>
      <c r="AR56" s="12"/>
    </row>
    <row r="57" spans="8:44">
      <c r="H57" s="69"/>
      <c r="L57" s="69"/>
      <c r="M57" s="69"/>
      <c r="O57" s="69"/>
      <c r="T57" s="15"/>
      <c r="Y57" s="203"/>
      <c r="Z57" s="57"/>
      <c r="AA57" s="1"/>
      <c r="AD57" s="1"/>
      <c r="AH57" s="1"/>
      <c r="AI57" s="1"/>
      <c r="AJ57" s="1"/>
      <c r="AK57" s="1"/>
      <c r="AL57" s="1"/>
      <c r="AM57" s="1"/>
      <c r="AQ57" s="12"/>
      <c r="AR57" s="12"/>
    </row>
    <row r="58" spans="8:44">
      <c r="H58" s="69"/>
      <c r="L58" s="69"/>
      <c r="M58" s="69"/>
      <c r="O58" s="69"/>
      <c r="T58" s="15"/>
      <c r="Y58" s="203"/>
      <c r="Z58" s="57"/>
      <c r="AA58" s="1"/>
      <c r="AD58" s="1"/>
      <c r="AH58" s="1"/>
      <c r="AI58" s="1"/>
      <c r="AJ58" s="1"/>
      <c r="AK58" s="1"/>
      <c r="AL58" s="1"/>
      <c r="AM58" s="1"/>
      <c r="AQ58" s="12"/>
      <c r="AR58" s="12"/>
    </row>
    <row r="59" spans="8:44">
      <c r="H59" s="69"/>
      <c r="L59" s="69"/>
      <c r="M59" s="69"/>
      <c r="O59" s="69"/>
      <c r="T59" s="15"/>
      <c r="Y59" s="203"/>
      <c r="Z59" s="57"/>
      <c r="AA59" s="1"/>
      <c r="AD59" s="1"/>
      <c r="AH59" s="1"/>
      <c r="AI59" s="1"/>
      <c r="AJ59" s="1"/>
      <c r="AK59" s="1"/>
      <c r="AL59" s="1"/>
      <c r="AM59" s="1"/>
      <c r="AQ59" s="12"/>
      <c r="AR59" s="12"/>
    </row>
    <row r="60" spans="8:44">
      <c r="H60" s="69"/>
      <c r="L60" s="69"/>
      <c r="M60" s="69"/>
      <c r="O60" s="69"/>
      <c r="T60" s="15"/>
      <c r="Y60" s="203"/>
      <c r="Z60" s="57"/>
      <c r="AA60" s="1"/>
      <c r="AD60" s="1"/>
      <c r="AH60" s="1"/>
      <c r="AI60" s="1"/>
      <c r="AJ60" s="1"/>
      <c r="AK60" s="1"/>
      <c r="AL60" s="1"/>
      <c r="AM60" s="1"/>
      <c r="AQ60" s="12"/>
      <c r="AR60" s="12"/>
    </row>
    <row r="61" spans="8:44">
      <c r="H61" s="69"/>
      <c r="L61" s="69"/>
      <c r="M61" s="69"/>
      <c r="O61" s="69"/>
      <c r="T61" s="15"/>
      <c r="Y61" s="203"/>
      <c r="Z61" s="57"/>
      <c r="AA61" s="1"/>
      <c r="AD61" s="1"/>
      <c r="AH61" s="1"/>
      <c r="AI61" s="1"/>
      <c r="AJ61" s="1"/>
      <c r="AK61" s="1"/>
      <c r="AL61" s="1"/>
      <c r="AM61" s="1"/>
      <c r="AQ61" s="12"/>
      <c r="AR61" s="12"/>
    </row>
    <row r="62" spans="8:44">
      <c r="H62" s="69"/>
      <c r="L62" s="69"/>
      <c r="M62" s="69"/>
      <c r="O62" s="69"/>
      <c r="T62" s="15"/>
      <c r="Y62" s="203"/>
      <c r="Z62" s="57"/>
      <c r="AA62" s="1"/>
      <c r="AD62" s="1"/>
      <c r="AH62" s="1"/>
      <c r="AI62" s="1"/>
      <c r="AJ62" s="1"/>
      <c r="AK62" s="1"/>
      <c r="AL62" s="1"/>
      <c r="AM62" s="1"/>
      <c r="AQ62" s="12"/>
      <c r="AR62" s="12"/>
    </row>
    <row r="63" spans="8:44">
      <c r="H63" s="69"/>
      <c r="L63" s="69"/>
      <c r="M63" s="69"/>
      <c r="O63" s="69"/>
      <c r="T63" s="15"/>
      <c r="Y63" s="203"/>
      <c r="Z63" s="57"/>
      <c r="AA63" s="1"/>
      <c r="AD63" s="1"/>
      <c r="AH63" s="1"/>
      <c r="AI63" s="1"/>
      <c r="AJ63" s="1"/>
      <c r="AK63" s="1"/>
      <c r="AL63" s="1"/>
      <c r="AM63" s="1"/>
      <c r="AQ63" s="12"/>
      <c r="AR63" s="12"/>
    </row>
    <row r="64" spans="8:44">
      <c r="H64" s="69"/>
      <c r="L64" s="69"/>
      <c r="M64" s="69"/>
      <c r="O64" s="69"/>
      <c r="T64" s="15"/>
      <c r="Y64" s="203"/>
      <c r="Z64" s="57"/>
      <c r="AA64" s="1"/>
      <c r="AD64" s="1"/>
      <c r="AQ64" s="12"/>
      <c r="AR64" s="12"/>
    </row>
    <row r="65" spans="7:44">
      <c r="H65" s="69"/>
      <c r="L65" s="69"/>
      <c r="M65" s="69"/>
      <c r="O65" s="69"/>
      <c r="T65" s="15"/>
      <c r="Y65" s="203"/>
      <c r="Z65" s="57"/>
      <c r="AA65" s="1"/>
      <c r="AD65" s="1"/>
      <c r="AQ65" s="12"/>
      <c r="AR65" s="12"/>
    </row>
    <row r="66" spans="7:44">
      <c r="H66" s="69"/>
      <c r="L66" s="69"/>
      <c r="M66" s="69"/>
      <c r="O66" s="69"/>
      <c r="T66" s="15"/>
      <c r="Y66" s="203"/>
      <c r="Z66" s="57"/>
      <c r="AA66" s="1"/>
      <c r="AD66" s="1"/>
      <c r="AH66" s="1"/>
      <c r="AI66" s="1"/>
      <c r="AJ66" s="1"/>
      <c r="AK66" s="1"/>
      <c r="AL66" s="1"/>
      <c r="AM66" s="1"/>
      <c r="AQ66" s="12"/>
      <c r="AR66" s="12"/>
    </row>
    <row r="67" spans="7:44">
      <c r="H67" s="69"/>
      <c r="L67" s="69"/>
      <c r="M67" s="69"/>
      <c r="O67" s="69"/>
      <c r="T67" s="15"/>
      <c r="Y67" s="203"/>
      <c r="Z67" s="57"/>
      <c r="AA67" s="1"/>
      <c r="AD67" s="1"/>
      <c r="AH67" s="1"/>
      <c r="AI67" s="1"/>
      <c r="AJ67" s="1"/>
      <c r="AK67" s="1"/>
      <c r="AL67" s="1"/>
      <c r="AM67" s="1"/>
      <c r="AQ67" s="12"/>
      <c r="AR67" s="12"/>
    </row>
    <row r="68" spans="7:44">
      <c r="H68" s="69"/>
      <c r="L68" s="69"/>
      <c r="M68" s="69"/>
      <c r="O68" s="69"/>
      <c r="Q68" s="76"/>
      <c r="T68" s="15"/>
      <c r="Y68" s="203"/>
      <c r="Z68" s="57"/>
      <c r="AA68" s="1"/>
      <c r="AD68" s="1"/>
      <c r="AH68" s="1"/>
      <c r="AI68" s="1"/>
      <c r="AJ68" s="1"/>
      <c r="AK68" s="1"/>
      <c r="AL68" s="1"/>
      <c r="AM68" s="1"/>
      <c r="AQ68" s="12"/>
      <c r="AR68" s="12"/>
    </row>
    <row r="69" spans="7:44">
      <c r="H69" s="69"/>
      <c r="L69" s="69"/>
      <c r="M69" s="69"/>
      <c r="O69" s="69"/>
      <c r="Q69" s="76"/>
      <c r="T69" s="15"/>
      <c r="Y69" s="203"/>
      <c r="Z69" s="57"/>
      <c r="AA69" s="1"/>
      <c r="AD69" s="1"/>
      <c r="AH69" s="1"/>
      <c r="AI69" s="1"/>
      <c r="AJ69" s="1"/>
      <c r="AK69" s="1"/>
      <c r="AL69" s="1"/>
      <c r="AM69" s="1"/>
      <c r="AQ69" s="12"/>
      <c r="AR69" s="12"/>
    </row>
    <row r="70" spans="7:44">
      <c r="H70" s="69"/>
      <c r="L70" s="69"/>
      <c r="M70" s="69"/>
      <c r="O70" s="69"/>
      <c r="Q70" s="76"/>
      <c r="T70" s="15"/>
      <c r="Y70" s="203"/>
      <c r="Z70" s="57"/>
      <c r="AA70" s="1"/>
      <c r="AD70" s="1"/>
      <c r="AH70" s="1"/>
      <c r="AI70" s="1"/>
      <c r="AJ70" s="1"/>
      <c r="AK70" s="1"/>
      <c r="AL70" s="1"/>
      <c r="AM70" s="1"/>
      <c r="AQ70" s="12"/>
      <c r="AR70" s="12"/>
    </row>
    <row r="71" spans="7:44">
      <c r="H71" s="69"/>
      <c r="L71" s="69"/>
      <c r="M71" s="69"/>
      <c r="O71" s="69"/>
      <c r="Q71" s="76"/>
      <c r="T71" s="15"/>
      <c r="Y71" s="203"/>
      <c r="Z71" s="57"/>
      <c r="AA71" s="1"/>
      <c r="AD71" s="1"/>
      <c r="AH71" s="1"/>
      <c r="AI71" s="1"/>
      <c r="AJ71" s="1"/>
      <c r="AK71" s="1"/>
      <c r="AL71" s="1"/>
      <c r="AM71" s="1"/>
      <c r="AQ71" s="12"/>
      <c r="AR71" s="12"/>
    </row>
    <row r="72" spans="7:44">
      <c r="H72" s="69"/>
      <c r="L72" s="69"/>
      <c r="M72" s="69"/>
      <c r="O72" s="69"/>
      <c r="Q72" s="76"/>
      <c r="T72" s="15"/>
      <c r="Y72" s="203"/>
      <c r="Z72" s="57"/>
      <c r="AA72" s="1"/>
      <c r="AD72" s="1"/>
      <c r="AH72" s="1"/>
      <c r="AI72" s="1"/>
      <c r="AJ72" s="1"/>
      <c r="AK72" s="1"/>
      <c r="AL72" s="1"/>
      <c r="AM72" s="1"/>
      <c r="AQ72" s="12"/>
      <c r="AR72" s="12"/>
    </row>
    <row r="73" spans="7:44">
      <c r="H73" s="69"/>
      <c r="L73" s="69"/>
      <c r="M73" s="69"/>
      <c r="O73" s="69"/>
      <c r="Q73" s="76"/>
      <c r="T73" s="15"/>
      <c r="Y73" s="203"/>
      <c r="Z73" s="57"/>
      <c r="AA73" s="1"/>
      <c r="AD73" s="1"/>
      <c r="AH73" s="1"/>
      <c r="AI73" s="1"/>
      <c r="AJ73" s="1"/>
      <c r="AK73" s="1"/>
      <c r="AL73" s="1"/>
      <c r="AM73" s="1"/>
      <c r="AQ73" s="12"/>
      <c r="AR73" s="12"/>
    </row>
    <row r="74" spans="7:44">
      <c r="H74" s="69"/>
      <c r="L74" s="69"/>
      <c r="M74" s="69"/>
      <c r="O74" s="69"/>
      <c r="Q74" s="76"/>
      <c r="T74" s="15"/>
      <c r="Y74" s="203"/>
      <c r="Z74" s="57"/>
      <c r="AA74" s="1"/>
      <c r="AD74" s="1"/>
      <c r="AH74" s="1"/>
      <c r="AI74" s="1"/>
      <c r="AJ74" s="1"/>
      <c r="AK74" s="1"/>
      <c r="AL74" s="1"/>
      <c r="AM74" s="1"/>
      <c r="AQ74" s="12"/>
      <c r="AR74" s="12"/>
    </row>
    <row r="75" spans="7:44">
      <c r="H75" s="69"/>
      <c r="L75" s="69"/>
      <c r="M75" s="69"/>
      <c r="O75" s="69"/>
      <c r="Q75" s="76"/>
      <c r="T75" s="15"/>
      <c r="Y75" s="203"/>
      <c r="Z75" s="57"/>
      <c r="AA75" s="1"/>
      <c r="AD75" s="1"/>
      <c r="AH75" s="1"/>
      <c r="AI75" s="1"/>
      <c r="AJ75" s="1"/>
      <c r="AK75" s="1"/>
      <c r="AL75" s="1"/>
      <c r="AM75" s="1"/>
      <c r="AQ75" s="12"/>
      <c r="AR75" s="12"/>
    </row>
    <row r="76" spans="7:44">
      <c r="H76" s="69"/>
      <c r="L76" s="69"/>
      <c r="M76" s="69"/>
      <c r="O76" s="69"/>
      <c r="Q76" s="76"/>
      <c r="T76" s="15"/>
      <c r="Y76" s="203"/>
      <c r="Z76" s="57"/>
      <c r="AA76" s="1"/>
      <c r="AD76" s="1"/>
      <c r="AH76" s="1"/>
      <c r="AI76" s="1"/>
      <c r="AJ76" s="1"/>
      <c r="AK76" s="1"/>
      <c r="AL76" s="1"/>
      <c r="AM76" s="1"/>
      <c r="AQ76" s="12"/>
      <c r="AR76" s="12"/>
    </row>
    <row r="77" spans="7:44">
      <c r="H77" s="69"/>
      <c r="L77" s="69"/>
      <c r="M77" s="69"/>
      <c r="O77" s="69"/>
      <c r="Q77" s="76"/>
      <c r="T77" s="15"/>
      <c r="Y77" s="203"/>
      <c r="Z77" s="57"/>
      <c r="AA77" s="1"/>
      <c r="AD77" s="1"/>
      <c r="AH77" s="1"/>
      <c r="AI77" s="1"/>
      <c r="AJ77" s="1"/>
      <c r="AK77" s="1"/>
      <c r="AL77" s="1"/>
      <c r="AM77" s="1"/>
      <c r="AQ77" s="12"/>
      <c r="AR77" s="12"/>
    </row>
    <row r="78" spans="7:44">
      <c r="H78" s="69"/>
      <c r="L78" s="69"/>
      <c r="M78" s="69"/>
      <c r="O78" s="69"/>
      <c r="Q78" s="76"/>
      <c r="T78" s="15"/>
      <c r="Y78" s="203"/>
      <c r="Z78" s="57"/>
      <c r="AA78" s="1"/>
      <c r="AD78" s="1"/>
      <c r="AH78" s="1"/>
      <c r="AI78" s="1"/>
      <c r="AJ78" s="1"/>
      <c r="AK78" s="1"/>
      <c r="AL78" s="1"/>
      <c r="AM78" s="1"/>
      <c r="AQ78" s="12"/>
      <c r="AR78" s="12"/>
    </row>
    <row r="79" spans="7:44">
      <c r="G79" s="67"/>
      <c r="H79" s="69"/>
      <c r="I79" s="67"/>
      <c r="J79" s="67"/>
      <c r="K79" s="13"/>
      <c r="L79" s="69"/>
      <c r="M79" s="69"/>
      <c r="N79" s="13"/>
      <c r="O79" s="69"/>
      <c r="P79" s="13"/>
      <c r="Q79" s="76"/>
      <c r="T79" s="15"/>
      <c r="Y79" s="203"/>
      <c r="Z79" s="57"/>
      <c r="AA79" s="1"/>
      <c r="AD79" s="1"/>
      <c r="AH79" s="1"/>
      <c r="AI79" s="1"/>
      <c r="AJ79" s="1"/>
      <c r="AK79" s="1"/>
      <c r="AL79" s="1"/>
      <c r="AM79" s="1"/>
      <c r="AQ79" s="12"/>
      <c r="AR79" s="12"/>
    </row>
    <row r="80" spans="7:44">
      <c r="G80" s="67"/>
      <c r="H80" s="69"/>
      <c r="I80" s="67"/>
      <c r="J80" s="67"/>
      <c r="K80" s="13"/>
      <c r="L80" s="69"/>
      <c r="M80" s="69"/>
      <c r="N80" s="13"/>
      <c r="O80" s="69"/>
      <c r="P80" s="13"/>
      <c r="Q80" s="76"/>
      <c r="T80" s="15"/>
      <c r="Y80" s="203"/>
      <c r="Z80" s="57"/>
      <c r="AA80" s="1"/>
      <c r="AD80" s="1"/>
      <c r="AH80" s="1"/>
      <c r="AI80" s="1"/>
      <c r="AJ80" s="1"/>
      <c r="AK80" s="1"/>
      <c r="AL80" s="1"/>
      <c r="AM80" s="1"/>
      <c r="AQ80" s="12"/>
      <c r="AR80" s="12"/>
    </row>
    <row r="81" spans="7:42">
      <c r="G81" s="67"/>
      <c r="H81" s="69"/>
      <c r="I81" s="67"/>
      <c r="J81" s="67"/>
      <c r="K81" s="13"/>
      <c r="L81" s="69"/>
      <c r="M81" s="69"/>
      <c r="N81" s="13"/>
      <c r="O81" s="69"/>
      <c r="P81" s="13"/>
      <c r="Q81" s="76"/>
      <c r="T81" s="15"/>
      <c r="Y81" s="203"/>
      <c r="Z81" s="57"/>
      <c r="AA81" s="1"/>
      <c r="AD81" s="1"/>
      <c r="AH81" s="1"/>
      <c r="AI81" s="1"/>
      <c r="AJ81" s="1"/>
      <c r="AK81" s="1"/>
      <c r="AL81" s="1"/>
      <c r="AM81" s="1"/>
    </row>
    <row r="82" spans="7:42">
      <c r="G82" s="67"/>
      <c r="H82" s="69"/>
      <c r="I82" s="67"/>
      <c r="J82" s="67"/>
      <c r="K82" s="13"/>
      <c r="L82" s="69"/>
      <c r="M82" s="69"/>
      <c r="N82" s="13"/>
      <c r="O82" s="69"/>
      <c r="P82" s="13"/>
      <c r="Q82" s="76"/>
      <c r="T82" s="15"/>
      <c r="Y82" s="203"/>
      <c r="Z82" s="57"/>
      <c r="AA82" s="1"/>
      <c r="AD82" s="1"/>
      <c r="AH82" s="1"/>
      <c r="AI82" s="1"/>
      <c r="AJ82" s="1"/>
      <c r="AK82" s="1"/>
      <c r="AL82" s="1"/>
      <c r="AM82" s="1"/>
    </row>
    <row r="83" spans="7:42">
      <c r="G83" s="67"/>
      <c r="H83" s="69"/>
      <c r="I83" s="67"/>
      <c r="J83" s="67"/>
      <c r="K83" s="13"/>
      <c r="L83" s="69"/>
      <c r="M83" s="69"/>
      <c r="N83" s="13"/>
      <c r="O83" s="69"/>
      <c r="P83" s="13"/>
      <c r="Q83" s="76"/>
      <c r="T83" s="15"/>
      <c r="Y83" s="203"/>
      <c r="Z83" s="57"/>
      <c r="AA83" s="1"/>
      <c r="AD83" s="1"/>
      <c r="AH83" s="1"/>
      <c r="AI83" s="1"/>
      <c r="AJ83" s="1"/>
      <c r="AK83" s="1"/>
      <c r="AL83" s="1"/>
      <c r="AM83" s="1"/>
    </row>
    <row r="84" spans="7:42">
      <c r="G84" s="67"/>
      <c r="H84" s="69"/>
      <c r="I84" s="67"/>
      <c r="J84" s="67"/>
      <c r="K84" s="13"/>
      <c r="L84" s="69"/>
      <c r="M84" s="69"/>
      <c r="N84" s="13"/>
      <c r="O84" s="69"/>
      <c r="P84" s="13"/>
      <c r="Q84" s="76"/>
      <c r="T84" s="15"/>
      <c r="Y84" s="203"/>
      <c r="Z84" s="57"/>
      <c r="AA84" s="1"/>
      <c r="AD84" s="1"/>
      <c r="AH84" s="1"/>
      <c r="AI84" s="1"/>
      <c r="AJ84" s="1"/>
      <c r="AK84" s="1"/>
      <c r="AL84" s="1"/>
      <c r="AM84" s="1"/>
    </row>
    <row r="85" spans="7:42">
      <c r="G85" s="67"/>
      <c r="H85" s="69"/>
      <c r="I85" s="67"/>
      <c r="J85" s="67"/>
      <c r="K85" s="13"/>
      <c r="L85" s="69"/>
      <c r="M85" s="69"/>
      <c r="N85" s="13"/>
      <c r="O85" s="69"/>
      <c r="P85" s="13"/>
      <c r="Q85" s="76"/>
      <c r="T85" s="15"/>
      <c r="Y85" s="203"/>
      <c r="Z85" s="57"/>
      <c r="AA85" s="1"/>
      <c r="AD85" s="1"/>
      <c r="AH85" s="1"/>
      <c r="AI85" s="1"/>
      <c r="AJ85" s="1"/>
      <c r="AK85" s="1"/>
      <c r="AL85" s="1"/>
      <c r="AM85" s="1"/>
    </row>
    <row r="86" spans="7:42">
      <c r="G86" s="67"/>
      <c r="H86" s="69"/>
      <c r="I86" s="67"/>
      <c r="J86" s="67"/>
      <c r="K86" s="13"/>
      <c r="L86" s="69"/>
      <c r="M86" s="69"/>
      <c r="N86" s="13"/>
      <c r="O86" s="69"/>
      <c r="P86" s="13"/>
      <c r="Q86" s="76"/>
      <c r="T86" s="15"/>
      <c r="Y86" s="203"/>
      <c r="Z86" s="57"/>
      <c r="AA86" s="1"/>
      <c r="AD86" s="1"/>
      <c r="AH86" s="1"/>
      <c r="AI86" s="1"/>
      <c r="AJ86" s="1"/>
      <c r="AK86" s="1"/>
      <c r="AL86" s="1"/>
      <c r="AM86" s="1"/>
    </row>
    <row r="87" spans="7:42">
      <c r="G87" s="67"/>
      <c r="H87" s="69"/>
      <c r="I87" s="67"/>
      <c r="J87" s="67"/>
      <c r="K87" s="13"/>
      <c r="L87" s="69"/>
      <c r="M87" s="69"/>
      <c r="N87" s="13"/>
      <c r="O87" s="69"/>
      <c r="P87" s="13"/>
      <c r="Q87" s="76"/>
      <c r="T87" s="15"/>
      <c r="Y87" s="203"/>
      <c r="Z87" s="57"/>
      <c r="AA87" s="1"/>
      <c r="AD87" s="1"/>
      <c r="AH87" s="1"/>
      <c r="AI87" s="1"/>
      <c r="AJ87" s="1"/>
      <c r="AK87" s="1"/>
      <c r="AL87" s="1"/>
      <c r="AM87" s="1"/>
    </row>
    <row r="88" spans="7:42">
      <c r="G88" s="67"/>
      <c r="H88" s="69"/>
      <c r="I88" s="67"/>
      <c r="J88" s="67"/>
      <c r="K88" s="13"/>
      <c r="L88" s="69"/>
      <c r="M88" s="69"/>
      <c r="N88" s="13"/>
      <c r="O88" s="69"/>
      <c r="P88" s="13"/>
      <c r="Q88" s="76"/>
      <c r="T88" s="15"/>
      <c r="Y88" s="203"/>
      <c r="Z88" s="57"/>
      <c r="AA88" s="1"/>
      <c r="AD88" s="1"/>
      <c r="AH88" s="1"/>
      <c r="AI88" s="1"/>
      <c r="AJ88" s="1"/>
      <c r="AK88" s="1"/>
      <c r="AL88" s="1"/>
      <c r="AM88" s="1"/>
    </row>
    <row r="89" spans="7:42">
      <c r="G89" s="67"/>
      <c r="H89" s="69"/>
      <c r="I89" s="67"/>
      <c r="J89" s="67"/>
      <c r="K89" s="13"/>
      <c r="L89" s="69"/>
      <c r="M89" s="69"/>
      <c r="N89" s="13"/>
      <c r="O89" s="69"/>
      <c r="P89" s="13"/>
      <c r="Q89" s="76"/>
      <c r="T89" s="15"/>
      <c r="Y89" s="203"/>
      <c r="Z89" s="57"/>
      <c r="AA89" s="1"/>
      <c r="AD89" s="1"/>
      <c r="AH89" s="1"/>
      <c r="AI89" s="1"/>
      <c r="AJ89" s="1"/>
      <c r="AK89" s="1"/>
      <c r="AL89" s="1"/>
      <c r="AM89" s="1"/>
    </row>
    <row r="90" spans="7:42">
      <c r="G90" s="67"/>
      <c r="H90" s="69"/>
      <c r="I90" s="67"/>
      <c r="J90" s="67"/>
      <c r="K90" s="13"/>
      <c r="L90" s="69"/>
      <c r="M90" s="69"/>
      <c r="N90" s="13"/>
      <c r="O90" s="69"/>
      <c r="P90" s="13"/>
      <c r="Q90" s="76"/>
      <c r="T90" s="15"/>
      <c r="Y90" s="203"/>
      <c r="Z90" s="57"/>
      <c r="AA90" s="1"/>
      <c r="AD90" s="1"/>
      <c r="AH90" s="1"/>
      <c r="AI90" s="1"/>
      <c r="AJ90" s="1"/>
      <c r="AK90" s="1"/>
      <c r="AL90" s="1"/>
      <c r="AM90" s="1"/>
    </row>
    <row r="91" spans="7:42">
      <c r="G91" s="67"/>
      <c r="H91" s="69"/>
      <c r="I91" s="67"/>
      <c r="J91" s="67"/>
      <c r="K91" s="13"/>
      <c r="L91" s="69"/>
      <c r="M91" s="69"/>
      <c r="N91" s="13"/>
      <c r="O91" s="69"/>
      <c r="P91" s="13"/>
      <c r="Q91" s="76"/>
      <c r="T91" s="15"/>
      <c r="Y91" s="203"/>
      <c r="Z91" s="57"/>
      <c r="AA91" s="1"/>
      <c r="AD91" s="1"/>
      <c r="AH91" s="1"/>
      <c r="AI91" s="1"/>
      <c r="AJ91" s="1"/>
      <c r="AK91" s="1"/>
      <c r="AL91" s="1"/>
      <c r="AM91" s="1"/>
      <c r="AP91" s="13"/>
    </row>
    <row r="92" spans="7:42">
      <c r="G92" s="67"/>
      <c r="H92" s="69"/>
      <c r="I92" s="67"/>
      <c r="J92" s="67"/>
      <c r="K92" s="13"/>
      <c r="L92" s="69"/>
      <c r="M92" s="69"/>
      <c r="N92" s="13"/>
      <c r="O92" s="69"/>
      <c r="P92" s="13"/>
      <c r="Q92" s="76"/>
      <c r="T92" s="15"/>
      <c r="Y92" s="203"/>
      <c r="Z92" s="57"/>
      <c r="AA92" s="1"/>
      <c r="AD92" s="1"/>
      <c r="AH92" s="1"/>
      <c r="AI92" s="1"/>
      <c r="AJ92" s="1"/>
      <c r="AK92" s="1"/>
      <c r="AL92" s="1"/>
      <c r="AM92" s="1"/>
      <c r="AP92" s="13"/>
    </row>
    <row r="93" spans="7:42">
      <c r="G93" s="67"/>
      <c r="H93" s="69"/>
      <c r="I93" s="67"/>
      <c r="J93" s="67"/>
      <c r="K93" s="13"/>
      <c r="L93" s="69"/>
      <c r="M93" s="69"/>
      <c r="N93" s="13"/>
      <c r="O93" s="69"/>
      <c r="P93" s="13"/>
      <c r="Q93" s="76"/>
      <c r="T93" s="15"/>
      <c r="Y93" s="203"/>
      <c r="Z93" s="57"/>
      <c r="AA93" s="1"/>
      <c r="AD93" s="1"/>
      <c r="AH93" s="1"/>
      <c r="AI93" s="1"/>
      <c r="AJ93" s="1"/>
      <c r="AK93" s="1"/>
      <c r="AL93" s="1"/>
      <c r="AM93" s="1"/>
      <c r="AP93" s="13"/>
    </row>
    <row r="94" spans="7:42">
      <c r="G94" s="67"/>
      <c r="H94" s="69"/>
      <c r="I94" s="67"/>
      <c r="J94" s="67"/>
      <c r="K94" s="13"/>
      <c r="L94" s="69"/>
      <c r="M94" s="69"/>
      <c r="N94" s="13"/>
      <c r="O94" s="69"/>
      <c r="P94" s="13"/>
      <c r="Q94" s="76"/>
      <c r="T94" s="15"/>
      <c r="Y94" s="203"/>
      <c r="Z94" s="57"/>
      <c r="AA94" s="1"/>
      <c r="AD94" s="1"/>
      <c r="AH94" s="1"/>
      <c r="AI94" s="1"/>
      <c r="AJ94" s="1"/>
      <c r="AK94" s="1"/>
      <c r="AL94" s="1"/>
      <c r="AM94" s="1"/>
      <c r="AP94" s="13"/>
    </row>
    <row r="95" spans="7:42">
      <c r="G95" s="67"/>
      <c r="H95" s="69"/>
      <c r="I95" s="67"/>
      <c r="J95" s="67"/>
      <c r="K95" s="13"/>
      <c r="L95" s="69"/>
      <c r="M95" s="69"/>
      <c r="N95" s="13"/>
      <c r="O95" s="69"/>
      <c r="P95" s="13"/>
      <c r="Q95" s="76"/>
      <c r="T95" s="15"/>
      <c r="Y95" s="203"/>
      <c r="Z95" s="57"/>
      <c r="AA95" s="1"/>
      <c r="AD95" s="1"/>
      <c r="AH95" s="1"/>
      <c r="AI95" s="1"/>
      <c r="AJ95" s="1"/>
      <c r="AK95" s="1"/>
      <c r="AL95" s="1"/>
      <c r="AM95" s="1"/>
      <c r="AP95" s="13"/>
    </row>
    <row r="96" spans="7:42">
      <c r="G96" s="67"/>
      <c r="H96" s="69"/>
      <c r="I96" s="67"/>
      <c r="J96" s="67"/>
      <c r="K96" s="13"/>
      <c r="L96" s="69"/>
      <c r="M96" s="69"/>
      <c r="N96" s="13"/>
      <c r="O96" s="69"/>
      <c r="P96" s="13"/>
      <c r="Q96" s="76"/>
      <c r="T96" s="15"/>
      <c r="Y96" s="203"/>
      <c r="Z96" s="57"/>
      <c r="AA96" s="1"/>
      <c r="AD96" s="1"/>
      <c r="AH96" s="1"/>
      <c r="AI96" s="1"/>
      <c r="AJ96" s="1"/>
      <c r="AK96" s="1"/>
      <c r="AL96" s="1"/>
      <c r="AM96" s="1"/>
      <c r="AP96" s="13"/>
    </row>
    <row r="97" spans="7:42">
      <c r="G97" s="67"/>
      <c r="H97" s="69"/>
      <c r="I97" s="67"/>
      <c r="J97" s="67"/>
      <c r="K97" s="13"/>
      <c r="L97" s="69"/>
      <c r="M97" s="69"/>
      <c r="N97" s="13"/>
      <c r="O97" s="69"/>
      <c r="P97" s="13"/>
      <c r="Q97" s="76"/>
      <c r="T97" s="15"/>
      <c r="Y97" s="203"/>
      <c r="Z97" s="57"/>
      <c r="AA97" s="1"/>
      <c r="AD97" s="1"/>
      <c r="AH97" s="1"/>
      <c r="AI97" s="1"/>
      <c r="AJ97" s="1"/>
      <c r="AK97" s="1"/>
      <c r="AL97" s="1"/>
      <c r="AM97" s="1"/>
      <c r="AP97" s="13"/>
    </row>
    <row r="98" spans="7:42">
      <c r="G98" s="67"/>
      <c r="H98" s="69"/>
      <c r="I98" s="67"/>
      <c r="J98" s="67"/>
      <c r="K98" s="13"/>
      <c r="L98" s="69"/>
      <c r="M98" s="69"/>
      <c r="N98" s="13"/>
      <c r="O98" s="69"/>
      <c r="P98" s="13"/>
      <c r="Q98" s="76"/>
      <c r="T98" s="15"/>
      <c r="Y98" s="203"/>
      <c r="Z98" s="57"/>
      <c r="AA98" s="1"/>
      <c r="AD98" s="1"/>
      <c r="AH98" s="1"/>
      <c r="AI98" s="1"/>
      <c r="AJ98" s="1"/>
      <c r="AK98" s="1"/>
      <c r="AL98" s="1"/>
      <c r="AM98" s="1"/>
      <c r="AP98" s="13"/>
    </row>
    <row r="99" spans="7:42">
      <c r="G99" s="67"/>
      <c r="H99" s="69"/>
      <c r="I99" s="67"/>
      <c r="J99" s="67"/>
      <c r="K99" s="13"/>
      <c r="L99" s="69"/>
      <c r="M99" s="69"/>
      <c r="N99" s="13"/>
      <c r="O99" s="69"/>
      <c r="P99" s="13"/>
      <c r="Q99" s="76"/>
      <c r="T99" s="15"/>
      <c r="Y99" s="203"/>
      <c r="Z99" s="57"/>
      <c r="AA99" s="1"/>
      <c r="AD99" s="1"/>
      <c r="AH99" s="1"/>
      <c r="AI99" s="1"/>
      <c r="AJ99" s="1"/>
      <c r="AK99" s="1"/>
      <c r="AL99" s="1"/>
      <c r="AM99" s="1"/>
      <c r="AP99" s="13"/>
    </row>
    <row r="100" spans="7:42">
      <c r="G100" s="67"/>
      <c r="H100" s="69"/>
      <c r="I100" s="67"/>
      <c r="J100" s="67"/>
      <c r="K100" s="13"/>
      <c r="L100" s="69"/>
      <c r="M100" s="69"/>
      <c r="N100" s="13"/>
      <c r="O100" s="69"/>
      <c r="P100" s="13"/>
      <c r="Q100" s="76"/>
      <c r="T100" s="15"/>
      <c r="Y100" s="203"/>
      <c r="Z100" s="57"/>
      <c r="AA100" s="1"/>
      <c r="AD100" s="1"/>
      <c r="AH100" s="1"/>
      <c r="AI100" s="1"/>
      <c r="AJ100" s="1"/>
      <c r="AK100" s="1"/>
      <c r="AL100" s="1"/>
      <c r="AM100" s="1"/>
      <c r="AP100" s="13"/>
    </row>
    <row r="101" spans="7:42">
      <c r="G101" s="67"/>
      <c r="H101" s="69"/>
      <c r="I101" s="67"/>
      <c r="J101" s="67"/>
      <c r="K101" s="13"/>
      <c r="L101" s="69"/>
      <c r="M101" s="69"/>
      <c r="N101" s="13"/>
      <c r="O101" s="69"/>
      <c r="P101" s="13"/>
      <c r="Q101" s="76"/>
      <c r="T101" s="15"/>
      <c r="Y101" s="203"/>
      <c r="Z101" s="57"/>
      <c r="AA101" s="1"/>
      <c r="AD101" s="1"/>
      <c r="AH101" s="1"/>
      <c r="AI101" s="1"/>
      <c r="AJ101" s="1"/>
      <c r="AK101" s="1"/>
      <c r="AL101" s="1"/>
      <c r="AM101" s="1"/>
      <c r="AP101" s="13"/>
    </row>
    <row r="102" spans="7:42">
      <c r="G102" s="67"/>
      <c r="H102" s="69"/>
      <c r="I102" s="67"/>
      <c r="J102" s="67"/>
      <c r="K102" s="13"/>
      <c r="L102" s="69"/>
      <c r="M102" s="69"/>
      <c r="N102" s="13"/>
      <c r="O102" s="69"/>
      <c r="P102" s="13"/>
      <c r="Q102" s="76"/>
      <c r="T102" s="15"/>
      <c r="Y102" s="203"/>
      <c r="Z102" s="57"/>
      <c r="AA102" s="1"/>
      <c r="AD102" s="1"/>
      <c r="AH102" s="1"/>
      <c r="AI102" s="1"/>
      <c r="AJ102" s="1"/>
      <c r="AK102" s="1"/>
      <c r="AL102" s="1"/>
      <c r="AM102" s="1"/>
      <c r="AP102" s="13"/>
    </row>
    <row r="103" spans="7:42">
      <c r="G103" s="67"/>
      <c r="H103" s="69"/>
      <c r="I103" s="67"/>
      <c r="J103" s="67"/>
      <c r="K103" s="13"/>
      <c r="L103" s="69"/>
      <c r="M103" s="69"/>
      <c r="N103" s="13"/>
      <c r="O103" s="69"/>
      <c r="P103" s="13"/>
      <c r="Q103" s="76"/>
      <c r="T103" s="15"/>
      <c r="Y103" s="203"/>
      <c r="Z103" s="57"/>
      <c r="AA103" s="1"/>
      <c r="AD103" s="1"/>
      <c r="AH103" s="1"/>
      <c r="AI103" s="1"/>
      <c r="AJ103" s="1"/>
      <c r="AK103" s="1"/>
      <c r="AL103" s="1"/>
      <c r="AM103" s="1"/>
      <c r="AP103" s="13"/>
    </row>
    <row r="104" spans="7:42">
      <c r="G104" s="67"/>
      <c r="H104" s="69"/>
      <c r="I104" s="67"/>
      <c r="J104" s="67"/>
      <c r="K104" s="13"/>
      <c r="L104" s="69"/>
      <c r="M104" s="69"/>
      <c r="N104" s="13"/>
      <c r="O104" s="69"/>
      <c r="P104" s="13"/>
      <c r="Q104" s="76"/>
      <c r="R104" s="76"/>
      <c r="S104" s="76"/>
      <c r="T104" s="76"/>
      <c r="U104" s="13"/>
      <c r="V104" s="76"/>
      <c r="W104" s="76"/>
      <c r="X104" s="76"/>
      <c r="Y104" s="76"/>
      <c r="Z104" s="13"/>
      <c r="AA104" s="13"/>
      <c r="AB104" s="76"/>
      <c r="AC104" s="76"/>
      <c r="AD104" s="13"/>
      <c r="AE104" s="67"/>
      <c r="AH104" s="1"/>
      <c r="AI104" s="1"/>
      <c r="AJ104" s="1"/>
      <c r="AK104" s="1"/>
      <c r="AL104" s="1"/>
      <c r="AM104" s="1"/>
      <c r="AP104" s="13"/>
    </row>
    <row r="105" spans="7:42">
      <c r="G105" s="67"/>
      <c r="H105" s="69"/>
      <c r="I105" s="67"/>
      <c r="J105" s="67"/>
      <c r="K105" s="13"/>
      <c r="L105" s="69"/>
      <c r="M105" s="69"/>
      <c r="N105" s="13"/>
      <c r="O105" s="69"/>
      <c r="P105" s="13"/>
      <c r="Q105" s="76"/>
      <c r="R105" s="76"/>
      <c r="S105" s="76"/>
      <c r="T105" s="76"/>
      <c r="U105" s="13"/>
      <c r="V105" s="76"/>
      <c r="W105" s="76"/>
      <c r="X105" s="76"/>
      <c r="Y105" s="76"/>
      <c r="Z105" s="13"/>
      <c r="AA105" s="13"/>
      <c r="AB105" s="76"/>
      <c r="AC105" s="76"/>
      <c r="AD105" s="13"/>
      <c r="AE105" s="67"/>
      <c r="AH105" s="1"/>
      <c r="AI105" s="1"/>
      <c r="AJ105" s="1"/>
      <c r="AK105" s="1"/>
      <c r="AL105" s="1"/>
      <c r="AM105" s="1"/>
      <c r="AP105" s="13"/>
    </row>
    <row r="106" spans="7:42">
      <c r="G106" s="67"/>
      <c r="H106" s="69"/>
      <c r="I106" s="67"/>
      <c r="J106" s="67"/>
      <c r="K106" s="13"/>
      <c r="L106" s="69"/>
      <c r="M106" s="69"/>
      <c r="N106" s="13"/>
      <c r="O106" s="69"/>
      <c r="P106" s="13"/>
      <c r="Q106" s="76"/>
      <c r="R106" s="76"/>
      <c r="S106" s="76"/>
      <c r="T106" s="76"/>
      <c r="U106" s="13"/>
      <c r="V106" s="76"/>
      <c r="W106" s="76"/>
      <c r="X106" s="76"/>
      <c r="Y106" s="76"/>
      <c r="Z106" s="13"/>
      <c r="AA106" s="13"/>
      <c r="AB106" s="76"/>
      <c r="AC106" s="76"/>
      <c r="AD106" s="13"/>
      <c r="AE106" s="67"/>
      <c r="AH106" s="1"/>
      <c r="AI106" s="1"/>
      <c r="AJ106" s="1"/>
      <c r="AK106" s="1"/>
      <c r="AL106" s="1"/>
      <c r="AM106" s="1"/>
      <c r="AP106" s="13"/>
    </row>
    <row r="107" spans="7:42">
      <c r="G107" s="67"/>
      <c r="H107" s="69"/>
      <c r="I107" s="67"/>
      <c r="J107" s="67"/>
      <c r="K107" s="13"/>
      <c r="L107" s="69"/>
      <c r="M107" s="69"/>
      <c r="N107" s="13"/>
      <c r="O107" s="69"/>
      <c r="P107" s="13"/>
      <c r="Q107" s="76"/>
      <c r="R107" s="76"/>
      <c r="S107" s="76"/>
      <c r="T107" s="76"/>
      <c r="U107" s="13"/>
      <c r="V107" s="76"/>
      <c r="W107" s="76"/>
      <c r="X107" s="76"/>
      <c r="Y107" s="76"/>
      <c r="Z107" s="13"/>
      <c r="AA107" s="13"/>
      <c r="AB107" s="76"/>
      <c r="AC107" s="76"/>
      <c r="AD107" s="13"/>
      <c r="AE107" s="67"/>
      <c r="AH107" s="1"/>
      <c r="AI107" s="1"/>
      <c r="AJ107" s="1"/>
      <c r="AK107" s="1"/>
      <c r="AL107" s="1"/>
      <c r="AM107" s="1"/>
      <c r="AP107" s="13"/>
    </row>
    <row r="108" spans="7:42">
      <c r="G108" s="67"/>
      <c r="H108" s="69"/>
      <c r="I108" s="67"/>
      <c r="J108" s="67"/>
      <c r="K108" s="13"/>
      <c r="L108" s="69"/>
      <c r="M108" s="69"/>
      <c r="N108" s="13"/>
      <c r="O108" s="69"/>
      <c r="P108" s="13"/>
      <c r="Q108" s="76"/>
      <c r="R108" s="76"/>
      <c r="S108" s="76"/>
      <c r="T108" s="76"/>
      <c r="U108" s="13"/>
      <c r="V108" s="76"/>
      <c r="W108" s="76"/>
      <c r="X108" s="76"/>
      <c r="Y108" s="76"/>
      <c r="Z108" s="13"/>
      <c r="AA108" s="13"/>
      <c r="AB108" s="76"/>
      <c r="AC108" s="76"/>
      <c r="AD108" s="13"/>
      <c r="AE108" s="67"/>
      <c r="AH108" s="1"/>
      <c r="AI108" s="1"/>
      <c r="AJ108" s="1"/>
      <c r="AK108" s="1"/>
      <c r="AL108" s="1"/>
      <c r="AM108" s="1"/>
      <c r="AP108" s="13"/>
    </row>
    <row r="109" spans="7:42">
      <c r="G109" s="67"/>
      <c r="H109" s="69"/>
      <c r="I109" s="67"/>
      <c r="J109" s="67"/>
      <c r="K109" s="13"/>
      <c r="L109" s="69"/>
      <c r="M109" s="69"/>
      <c r="N109" s="13"/>
      <c r="O109" s="69"/>
      <c r="P109" s="13"/>
      <c r="Q109" s="76"/>
      <c r="R109" s="76"/>
      <c r="S109" s="76"/>
      <c r="T109" s="76"/>
      <c r="U109" s="13"/>
      <c r="V109" s="76"/>
      <c r="W109" s="76"/>
      <c r="X109" s="76"/>
      <c r="Y109" s="76"/>
      <c r="Z109" s="13"/>
      <c r="AA109" s="13"/>
      <c r="AB109" s="76"/>
      <c r="AC109" s="76"/>
      <c r="AD109" s="13"/>
      <c r="AE109" s="67"/>
      <c r="AH109" s="1"/>
      <c r="AI109" s="1"/>
      <c r="AJ109" s="1"/>
      <c r="AK109" s="1"/>
      <c r="AL109" s="1"/>
      <c r="AM109" s="1"/>
      <c r="AP109" s="13"/>
    </row>
    <row r="110" spans="7:42">
      <c r="G110" s="67"/>
      <c r="H110" s="69"/>
      <c r="I110" s="67"/>
      <c r="J110" s="67"/>
      <c r="K110" s="13"/>
      <c r="L110" s="69"/>
      <c r="M110" s="69"/>
      <c r="N110" s="13"/>
      <c r="O110" s="69"/>
      <c r="P110" s="13"/>
      <c r="Q110" s="76"/>
      <c r="R110" s="76"/>
      <c r="S110" s="76"/>
      <c r="T110" s="76"/>
      <c r="U110" s="13"/>
      <c r="V110" s="76"/>
      <c r="W110" s="76"/>
      <c r="X110" s="76"/>
      <c r="Y110" s="76"/>
      <c r="Z110" s="13"/>
      <c r="AA110" s="13"/>
      <c r="AB110" s="76"/>
      <c r="AC110" s="76"/>
      <c r="AD110" s="13"/>
      <c r="AE110" s="67"/>
      <c r="AH110" s="1"/>
      <c r="AI110" s="1"/>
      <c r="AJ110" s="1"/>
      <c r="AK110" s="1"/>
      <c r="AL110" s="1"/>
      <c r="AM110" s="1"/>
      <c r="AP110" s="13"/>
    </row>
    <row r="111" spans="7:42">
      <c r="G111" s="67"/>
      <c r="H111" s="69"/>
      <c r="I111" s="67"/>
      <c r="J111" s="67"/>
      <c r="K111" s="13"/>
      <c r="L111" s="69"/>
      <c r="M111" s="69"/>
      <c r="N111" s="13"/>
      <c r="O111" s="69"/>
      <c r="P111" s="13"/>
      <c r="Q111" s="76"/>
      <c r="R111" s="76"/>
      <c r="S111" s="76"/>
      <c r="T111" s="76"/>
      <c r="U111" s="13"/>
      <c r="V111" s="76"/>
      <c r="W111" s="76"/>
      <c r="X111" s="76"/>
      <c r="Y111" s="76"/>
      <c r="Z111" s="13"/>
      <c r="AA111" s="13"/>
      <c r="AB111" s="76"/>
      <c r="AC111" s="76"/>
      <c r="AD111" s="13"/>
      <c r="AE111" s="67"/>
      <c r="AH111" s="1"/>
      <c r="AI111" s="1"/>
      <c r="AJ111" s="1"/>
      <c r="AK111" s="1"/>
      <c r="AL111" s="1"/>
      <c r="AM111" s="1"/>
      <c r="AP111" s="13"/>
    </row>
    <row r="112" spans="7:42">
      <c r="G112" s="67"/>
      <c r="H112" s="69"/>
      <c r="I112" s="67"/>
      <c r="J112" s="67"/>
      <c r="K112" s="13"/>
      <c r="L112" s="69"/>
      <c r="M112" s="69"/>
      <c r="N112" s="13"/>
      <c r="O112" s="69"/>
      <c r="P112" s="13"/>
      <c r="Q112" s="76"/>
      <c r="R112" s="76"/>
      <c r="S112" s="76"/>
      <c r="T112" s="76"/>
      <c r="U112" s="13"/>
      <c r="V112" s="76"/>
      <c r="W112" s="76"/>
      <c r="X112" s="76"/>
      <c r="Y112" s="76"/>
      <c r="Z112" s="13"/>
      <c r="AA112" s="13"/>
      <c r="AB112" s="76"/>
      <c r="AC112" s="76"/>
      <c r="AD112" s="13"/>
      <c r="AE112" s="67"/>
      <c r="AH112" s="1"/>
      <c r="AI112" s="1"/>
      <c r="AJ112" s="1"/>
      <c r="AK112" s="1"/>
      <c r="AL112" s="1"/>
      <c r="AM112" s="1"/>
      <c r="AP112" s="13"/>
    </row>
    <row r="113" spans="7:42">
      <c r="G113" s="67"/>
      <c r="H113" s="69"/>
      <c r="I113" s="67"/>
      <c r="J113" s="67"/>
      <c r="K113" s="13"/>
      <c r="L113" s="69"/>
      <c r="M113" s="69"/>
      <c r="N113" s="13"/>
      <c r="O113" s="69"/>
      <c r="P113" s="13"/>
      <c r="Q113" s="76"/>
      <c r="R113" s="76"/>
      <c r="S113" s="76"/>
      <c r="T113" s="76"/>
      <c r="U113" s="13"/>
      <c r="V113" s="76"/>
      <c r="W113" s="76"/>
      <c r="X113" s="76"/>
      <c r="Y113" s="76"/>
      <c r="Z113" s="13"/>
      <c r="AA113" s="13"/>
      <c r="AB113" s="76"/>
      <c r="AC113" s="76"/>
      <c r="AD113" s="13"/>
      <c r="AE113" s="67"/>
      <c r="AH113" s="1"/>
      <c r="AI113" s="1"/>
      <c r="AJ113" s="1"/>
      <c r="AK113" s="1"/>
      <c r="AL113" s="1"/>
      <c r="AM113" s="1"/>
      <c r="AP113" s="13"/>
    </row>
    <row r="114" spans="7:42">
      <c r="G114" s="67"/>
      <c r="H114" s="69"/>
      <c r="I114" s="67"/>
      <c r="J114" s="67"/>
      <c r="K114" s="13"/>
      <c r="L114" s="69"/>
      <c r="M114" s="69"/>
      <c r="N114" s="13"/>
      <c r="O114" s="69"/>
      <c r="P114" s="13"/>
      <c r="Q114" s="76"/>
      <c r="R114" s="76"/>
      <c r="S114" s="76"/>
      <c r="T114" s="76"/>
      <c r="U114" s="13"/>
      <c r="V114" s="76"/>
      <c r="W114" s="76"/>
      <c r="X114" s="76"/>
      <c r="Y114" s="76"/>
      <c r="Z114" s="13"/>
      <c r="AA114" s="13"/>
      <c r="AB114" s="76"/>
      <c r="AC114" s="76"/>
      <c r="AD114" s="13"/>
      <c r="AE114" s="67"/>
      <c r="AH114" s="1"/>
      <c r="AI114" s="1"/>
      <c r="AJ114" s="1"/>
      <c r="AK114" s="1"/>
      <c r="AL114" s="1"/>
      <c r="AM114" s="1"/>
      <c r="AP114" s="13"/>
    </row>
    <row r="115" spans="7:42">
      <c r="G115" s="67"/>
      <c r="H115" s="69"/>
      <c r="I115" s="67"/>
      <c r="J115" s="67"/>
      <c r="K115" s="13"/>
      <c r="L115" s="69"/>
      <c r="M115" s="69"/>
      <c r="N115" s="13"/>
      <c r="O115" s="69"/>
      <c r="P115" s="13"/>
      <c r="Q115" s="76"/>
      <c r="R115" s="76"/>
      <c r="S115" s="76"/>
      <c r="T115" s="76"/>
      <c r="U115" s="13"/>
      <c r="V115" s="76"/>
      <c r="W115" s="76"/>
      <c r="X115" s="76"/>
      <c r="Y115" s="76"/>
      <c r="Z115" s="13"/>
      <c r="AA115" s="13"/>
      <c r="AB115" s="76"/>
      <c r="AC115" s="76"/>
      <c r="AD115" s="13"/>
      <c r="AE115" s="67"/>
      <c r="AH115" s="1"/>
      <c r="AI115" s="1"/>
      <c r="AJ115" s="1"/>
      <c r="AK115" s="1"/>
      <c r="AL115" s="1"/>
      <c r="AM115" s="1"/>
      <c r="AP115" s="13"/>
    </row>
    <row r="116" spans="7:42">
      <c r="G116" s="67"/>
      <c r="H116" s="69"/>
      <c r="I116" s="67"/>
      <c r="J116" s="67"/>
      <c r="K116" s="13"/>
      <c r="L116" s="69"/>
      <c r="M116" s="69"/>
      <c r="N116" s="13"/>
      <c r="O116" s="69"/>
      <c r="P116" s="13"/>
      <c r="Q116" s="76"/>
      <c r="R116" s="76"/>
      <c r="S116" s="76"/>
      <c r="T116" s="76"/>
      <c r="U116" s="13"/>
      <c r="V116" s="76"/>
      <c r="W116" s="76"/>
      <c r="X116" s="76"/>
      <c r="Y116" s="76"/>
      <c r="Z116" s="13"/>
      <c r="AA116" s="13"/>
      <c r="AB116" s="76"/>
      <c r="AC116" s="76"/>
      <c r="AD116" s="13"/>
      <c r="AE116" s="67"/>
      <c r="AH116" s="1"/>
      <c r="AI116" s="1"/>
      <c r="AJ116" s="1"/>
      <c r="AK116" s="1"/>
      <c r="AL116" s="1"/>
      <c r="AM116" s="1"/>
      <c r="AP116" s="13"/>
    </row>
    <row r="117" spans="7:42">
      <c r="G117" s="67"/>
      <c r="H117" s="69"/>
      <c r="I117" s="67"/>
      <c r="J117" s="67"/>
      <c r="K117" s="13"/>
      <c r="L117" s="69"/>
      <c r="M117" s="69"/>
      <c r="N117" s="13"/>
      <c r="O117" s="69"/>
      <c r="P117" s="13"/>
      <c r="Q117" s="76"/>
      <c r="R117" s="76"/>
      <c r="S117" s="76"/>
      <c r="T117" s="76"/>
      <c r="U117" s="13"/>
      <c r="V117" s="76"/>
      <c r="W117" s="76"/>
      <c r="X117" s="76"/>
      <c r="Y117" s="76"/>
      <c r="Z117" s="13"/>
      <c r="AA117" s="13"/>
      <c r="AB117" s="76"/>
      <c r="AC117" s="76"/>
      <c r="AD117" s="13"/>
      <c r="AE117" s="67"/>
      <c r="AH117" s="1"/>
      <c r="AI117" s="1"/>
      <c r="AJ117" s="1"/>
      <c r="AK117" s="1"/>
      <c r="AL117" s="1"/>
      <c r="AM117" s="1"/>
      <c r="AP117" s="13"/>
    </row>
    <row r="118" spans="7:42">
      <c r="G118" s="67"/>
      <c r="H118" s="69"/>
      <c r="I118" s="67"/>
      <c r="J118" s="67"/>
      <c r="K118" s="13"/>
      <c r="L118" s="69"/>
      <c r="M118" s="69"/>
      <c r="N118" s="13"/>
      <c r="O118" s="69"/>
      <c r="P118" s="13"/>
      <c r="Q118" s="76"/>
      <c r="R118" s="76"/>
      <c r="S118" s="76"/>
      <c r="T118" s="76"/>
      <c r="U118" s="13"/>
      <c r="V118" s="76"/>
      <c r="W118" s="76"/>
      <c r="X118" s="76"/>
      <c r="Y118" s="76"/>
      <c r="Z118" s="13"/>
      <c r="AA118" s="13"/>
      <c r="AB118" s="76"/>
      <c r="AC118" s="76"/>
      <c r="AD118" s="13"/>
      <c r="AE118" s="67"/>
      <c r="AH118" s="1"/>
      <c r="AI118" s="1"/>
      <c r="AJ118" s="1"/>
      <c r="AK118" s="1"/>
      <c r="AL118" s="1"/>
      <c r="AM118" s="1"/>
      <c r="AP118" s="13"/>
    </row>
    <row r="119" spans="7:42">
      <c r="G119" s="67"/>
      <c r="H119" s="69"/>
      <c r="I119" s="67"/>
      <c r="J119" s="67"/>
      <c r="K119" s="13"/>
      <c r="L119" s="69"/>
      <c r="M119" s="69"/>
      <c r="N119" s="13"/>
      <c r="O119" s="69"/>
      <c r="P119" s="13"/>
      <c r="Q119" s="76"/>
      <c r="R119" s="76"/>
      <c r="S119" s="76"/>
      <c r="T119" s="76"/>
      <c r="U119" s="13"/>
      <c r="V119" s="76"/>
      <c r="W119" s="76"/>
      <c r="X119" s="76"/>
      <c r="Y119" s="76"/>
      <c r="Z119" s="13"/>
      <c r="AA119" s="13"/>
      <c r="AB119" s="76"/>
      <c r="AC119" s="76"/>
      <c r="AD119" s="13"/>
      <c r="AE119" s="67"/>
      <c r="AH119" s="1"/>
      <c r="AI119" s="1"/>
      <c r="AJ119" s="1"/>
      <c r="AK119" s="1"/>
      <c r="AL119" s="1"/>
      <c r="AM119" s="1"/>
      <c r="AP119" s="13"/>
    </row>
    <row r="120" spans="7:42">
      <c r="G120" s="67"/>
      <c r="H120" s="69"/>
      <c r="I120" s="67"/>
      <c r="J120" s="67"/>
      <c r="K120" s="13"/>
      <c r="L120" s="69"/>
      <c r="M120" s="69"/>
      <c r="N120" s="13"/>
      <c r="O120" s="69"/>
      <c r="P120" s="13"/>
      <c r="Q120" s="76"/>
      <c r="R120" s="76"/>
      <c r="S120" s="76"/>
      <c r="T120" s="76"/>
      <c r="U120" s="13"/>
      <c r="V120" s="76"/>
      <c r="W120" s="76"/>
      <c r="X120" s="76"/>
      <c r="Y120" s="76"/>
      <c r="Z120" s="13"/>
      <c r="AA120" s="13"/>
      <c r="AB120" s="76"/>
      <c r="AC120" s="76"/>
      <c r="AD120" s="13"/>
      <c r="AE120" s="67"/>
      <c r="AH120" s="1"/>
      <c r="AI120" s="1"/>
      <c r="AJ120" s="1"/>
      <c r="AK120" s="1"/>
      <c r="AL120" s="1"/>
      <c r="AM120" s="1"/>
      <c r="AP120" s="13"/>
    </row>
    <row r="121" spans="7:42">
      <c r="G121" s="67"/>
      <c r="H121" s="69"/>
      <c r="I121" s="67"/>
      <c r="J121" s="67"/>
      <c r="K121" s="13"/>
      <c r="L121" s="69"/>
      <c r="M121" s="69"/>
      <c r="N121" s="13"/>
      <c r="O121" s="69"/>
      <c r="P121" s="13"/>
      <c r="Q121" s="76"/>
      <c r="R121" s="76"/>
      <c r="S121" s="76"/>
      <c r="T121" s="76"/>
      <c r="U121" s="13"/>
      <c r="V121" s="76"/>
      <c r="W121" s="76"/>
      <c r="X121" s="76"/>
      <c r="Y121" s="76"/>
      <c r="Z121" s="13"/>
      <c r="AA121" s="13"/>
      <c r="AB121" s="76"/>
      <c r="AC121" s="76"/>
      <c r="AD121" s="13"/>
      <c r="AE121" s="67"/>
      <c r="AH121" s="1"/>
      <c r="AI121" s="1"/>
      <c r="AJ121" s="1"/>
      <c r="AK121" s="1"/>
      <c r="AL121" s="1"/>
      <c r="AM121" s="1"/>
      <c r="AP121" s="13"/>
    </row>
    <row r="122" spans="7:42">
      <c r="G122" s="67"/>
      <c r="H122" s="69"/>
      <c r="I122" s="67"/>
      <c r="J122" s="67"/>
      <c r="K122" s="13"/>
      <c r="L122" s="69"/>
      <c r="M122" s="69"/>
      <c r="N122" s="13"/>
      <c r="O122" s="69"/>
      <c r="P122" s="13"/>
      <c r="Q122" s="76"/>
      <c r="R122" s="76"/>
      <c r="S122" s="76"/>
      <c r="T122" s="76"/>
      <c r="U122" s="13"/>
      <c r="V122" s="76"/>
      <c r="W122" s="76"/>
      <c r="X122" s="76"/>
      <c r="Y122" s="76"/>
      <c r="Z122" s="13"/>
      <c r="AA122" s="13"/>
      <c r="AB122" s="76"/>
      <c r="AC122" s="76"/>
      <c r="AD122" s="13"/>
      <c r="AE122" s="67"/>
      <c r="AH122" s="1"/>
      <c r="AI122" s="1"/>
      <c r="AJ122" s="1"/>
      <c r="AK122" s="1"/>
      <c r="AL122" s="1"/>
      <c r="AM122" s="1"/>
      <c r="AP122" s="13"/>
    </row>
    <row r="123" spans="7:42">
      <c r="G123" s="67"/>
      <c r="H123" s="67"/>
      <c r="I123" s="67"/>
      <c r="J123" s="67"/>
      <c r="K123" s="13"/>
      <c r="L123" s="67"/>
      <c r="M123" s="67"/>
      <c r="N123" s="13"/>
      <c r="O123" s="67"/>
      <c r="P123" s="13"/>
      <c r="Q123" s="76"/>
      <c r="R123" s="76"/>
      <c r="S123" s="76"/>
      <c r="T123" s="76"/>
      <c r="U123" s="13"/>
      <c r="V123" s="76"/>
      <c r="W123" s="76"/>
      <c r="X123" s="76"/>
      <c r="Y123" s="76"/>
      <c r="Z123" s="13"/>
      <c r="AA123" s="13"/>
      <c r="AB123" s="76"/>
      <c r="AC123" s="76"/>
      <c r="AD123" s="13"/>
      <c r="AE123" s="67"/>
      <c r="AH123" s="1"/>
      <c r="AI123" s="1"/>
      <c r="AJ123" s="1"/>
      <c r="AK123" s="1"/>
      <c r="AL123" s="1"/>
      <c r="AM123" s="1"/>
      <c r="AP123" s="13"/>
    </row>
    <row r="124" spans="7:42">
      <c r="G124" s="67"/>
      <c r="H124" s="67"/>
      <c r="I124" s="67"/>
      <c r="J124" s="67"/>
      <c r="K124" s="13"/>
      <c r="L124" s="67"/>
      <c r="M124" s="67"/>
      <c r="N124" s="13"/>
      <c r="O124" s="67"/>
      <c r="P124" s="13"/>
      <c r="Q124" s="76"/>
      <c r="R124" s="76"/>
      <c r="S124" s="76"/>
      <c r="T124" s="76"/>
      <c r="U124" s="13"/>
      <c r="V124" s="76"/>
      <c r="W124" s="76"/>
      <c r="X124" s="76"/>
      <c r="Y124" s="76"/>
      <c r="Z124" s="13"/>
      <c r="AA124" s="13"/>
      <c r="AB124" s="76"/>
      <c r="AC124" s="76"/>
      <c r="AD124" s="13"/>
      <c r="AE124" s="67"/>
      <c r="AH124" s="1"/>
      <c r="AI124" s="1"/>
      <c r="AJ124" s="1"/>
      <c r="AK124" s="1"/>
      <c r="AL124" s="1"/>
      <c r="AM124" s="1"/>
      <c r="AP124" s="13"/>
    </row>
    <row r="125" spans="7:42">
      <c r="G125" s="67"/>
      <c r="H125" s="67"/>
      <c r="I125" s="67"/>
      <c r="J125" s="67"/>
      <c r="K125" s="13"/>
      <c r="L125" s="67"/>
      <c r="M125" s="67"/>
      <c r="N125" s="13"/>
      <c r="O125" s="67"/>
      <c r="P125" s="13"/>
      <c r="Q125" s="76"/>
      <c r="R125" s="76"/>
      <c r="S125" s="76"/>
      <c r="T125" s="76"/>
      <c r="U125" s="13"/>
      <c r="V125" s="76"/>
      <c r="W125" s="76"/>
      <c r="X125" s="76"/>
      <c r="Y125" s="76"/>
      <c r="Z125" s="13"/>
      <c r="AA125" s="13"/>
      <c r="AB125" s="76"/>
      <c r="AC125" s="76"/>
      <c r="AD125" s="13"/>
      <c r="AE125" s="67"/>
      <c r="AH125" s="1"/>
      <c r="AI125" s="1"/>
      <c r="AJ125" s="1"/>
      <c r="AK125" s="1"/>
      <c r="AL125" s="1"/>
      <c r="AM125" s="1"/>
      <c r="AP125" s="13"/>
    </row>
    <row r="126" spans="7:42">
      <c r="G126" s="67"/>
      <c r="H126" s="67"/>
      <c r="I126" s="67"/>
      <c r="J126" s="67"/>
      <c r="K126" s="13"/>
      <c r="L126" s="67"/>
      <c r="M126" s="67"/>
      <c r="N126" s="13"/>
      <c r="O126" s="67"/>
      <c r="P126" s="13"/>
      <c r="Q126" s="76"/>
      <c r="R126" s="76"/>
      <c r="S126" s="76"/>
      <c r="T126" s="76"/>
      <c r="U126" s="13"/>
      <c r="V126" s="76"/>
      <c r="W126" s="76"/>
      <c r="X126" s="76"/>
      <c r="Y126" s="76"/>
      <c r="Z126" s="13"/>
      <c r="AA126" s="13"/>
      <c r="AB126" s="76"/>
      <c r="AC126" s="76"/>
      <c r="AD126" s="13"/>
      <c r="AE126" s="67"/>
      <c r="AH126" s="1"/>
      <c r="AI126" s="1"/>
      <c r="AJ126" s="1"/>
      <c r="AK126" s="1"/>
      <c r="AL126" s="1"/>
      <c r="AM126" s="1"/>
      <c r="AP126" s="13"/>
    </row>
    <row r="127" spans="7:42">
      <c r="G127" s="67"/>
      <c r="H127" s="67"/>
      <c r="I127" s="67"/>
      <c r="J127" s="67"/>
      <c r="K127" s="13"/>
      <c r="L127" s="67"/>
      <c r="M127" s="67"/>
      <c r="N127" s="13"/>
      <c r="O127" s="67"/>
      <c r="P127" s="13"/>
      <c r="Q127" s="76"/>
      <c r="R127" s="76"/>
      <c r="S127" s="76"/>
      <c r="T127" s="76"/>
      <c r="U127" s="13"/>
      <c r="V127" s="76"/>
      <c r="W127" s="76"/>
      <c r="X127" s="76"/>
      <c r="Y127" s="76"/>
      <c r="Z127" s="13"/>
      <c r="AA127" s="13"/>
      <c r="AB127" s="76"/>
      <c r="AC127" s="76"/>
      <c r="AD127" s="13"/>
      <c r="AE127" s="67"/>
      <c r="AF127" s="67"/>
      <c r="AG127" s="67"/>
      <c r="AH127" s="13"/>
      <c r="AI127" s="13"/>
      <c r="AJ127" s="13"/>
      <c r="AK127" s="13"/>
      <c r="AL127" s="13"/>
      <c r="AM127" s="13"/>
      <c r="AN127" s="67"/>
      <c r="AO127" s="67"/>
      <c r="AP127" s="13"/>
    </row>
    <row r="128" spans="7:42">
      <c r="G128" s="67"/>
      <c r="H128" s="67"/>
      <c r="I128" s="67"/>
      <c r="J128" s="67"/>
      <c r="K128" s="13"/>
      <c r="L128" s="67"/>
      <c r="M128" s="67"/>
      <c r="N128" s="13"/>
      <c r="O128" s="67"/>
      <c r="P128" s="13"/>
      <c r="Q128" s="76"/>
      <c r="R128" s="76"/>
      <c r="S128" s="76"/>
      <c r="T128" s="76"/>
      <c r="U128" s="13"/>
      <c r="V128" s="76"/>
      <c r="W128" s="76"/>
      <c r="X128" s="76"/>
      <c r="Y128" s="76"/>
      <c r="Z128" s="13"/>
      <c r="AA128" s="13"/>
      <c r="AB128" s="76"/>
      <c r="AC128" s="76"/>
      <c r="AD128" s="13"/>
      <c r="AE128" s="67"/>
      <c r="AF128" s="67"/>
      <c r="AG128" s="67"/>
      <c r="AH128" s="13"/>
      <c r="AI128" s="13"/>
      <c r="AJ128" s="13"/>
      <c r="AK128" s="13"/>
      <c r="AL128" s="13"/>
      <c r="AM128" s="13"/>
      <c r="AN128" s="67"/>
      <c r="AO128" s="67"/>
      <c r="AP128" s="13"/>
    </row>
    <row r="129" spans="7:42">
      <c r="G129" s="67"/>
      <c r="H129" s="67"/>
      <c r="I129" s="67"/>
      <c r="J129" s="67"/>
      <c r="K129" s="13"/>
      <c r="L129" s="67"/>
      <c r="M129" s="67"/>
      <c r="N129" s="13"/>
      <c r="O129" s="67"/>
      <c r="P129" s="13"/>
      <c r="Q129" s="76"/>
      <c r="R129" s="76"/>
      <c r="S129" s="76"/>
      <c r="T129" s="76"/>
      <c r="U129" s="13"/>
      <c r="V129" s="76"/>
      <c r="W129" s="76"/>
      <c r="X129" s="76"/>
      <c r="Y129" s="76"/>
      <c r="Z129" s="13"/>
      <c r="AA129" s="13"/>
      <c r="AB129" s="76"/>
      <c r="AC129" s="76"/>
      <c r="AD129" s="13"/>
      <c r="AE129" s="67"/>
      <c r="AF129" s="67"/>
      <c r="AG129" s="67"/>
      <c r="AH129" s="13"/>
      <c r="AI129" s="13"/>
      <c r="AJ129" s="13"/>
      <c r="AK129" s="13"/>
      <c r="AL129" s="13"/>
      <c r="AM129" s="13"/>
      <c r="AN129" s="67"/>
      <c r="AO129" s="67"/>
      <c r="AP129" s="13"/>
    </row>
    <row r="130" spans="7:42">
      <c r="G130" s="67"/>
      <c r="H130" s="67"/>
      <c r="I130" s="67"/>
      <c r="J130" s="67"/>
      <c r="K130" s="13"/>
      <c r="L130" s="67"/>
      <c r="M130" s="67"/>
      <c r="N130" s="13"/>
      <c r="O130" s="67"/>
      <c r="P130" s="13"/>
      <c r="Q130" s="76"/>
      <c r="R130" s="76"/>
      <c r="S130" s="76"/>
      <c r="T130" s="76"/>
      <c r="U130" s="13"/>
      <c r="V130" s="76"/>
      <c r="W130" s="76"/>
      <c r="X130" s="76"/>
      <c r="Y130" s="76"/>
      <c r="Z130" s="13"/>
      <c r="AA130" s="13"/>
      <c r="AB130" s="76"/>
      <c r="AC130" s="76"/>
      <c r="AD130" s="13"/>
      <c r="AE130" s="67"/>
      <c r="AF130" s="67"/>
      <c r="AG130" s="67"/>
      <c r="AH130" s="13"/>
      <c r="AI130" s="13"/>
      <c r="AJ130" s="13"/>
      <c r="AK130" s="13"/>
      <c r="AL130" s="13"/>
      <c r="AM130" s="13"/>
      <c r="AN130" s="67"/>
      <c r="AO130" s="67"/>
      <c r="AP130" s="13"/>
    </row>
    <row r="131" spans="7:42">
      <c r="G131" s="67"/>
      <c r="H131" s="67"/>
      <c r="I131" s="67"/>
      <c r="J131" s="67"/>
      <c r="K131" s="13"/>
      <c r="L131" s="67"/>
      <c r="M131" s="67"/>
      <c r="N131" s="13"/>
      <c r="O131" s="67"/>
      <c r="P131" s="13"/>
      <c r="Q131" s="76"/>
      <c r="R131" s="76"/>
      <c r="S131" s="76"/>
      <c r="T131" s="76"/>
      <c r="U131" s="13"/>
      <c r="V131" s="76"/>
      <c r="W131" s="76"/>
      <c r="X131" s="76"/>
      <c r="Y131" s="76"/>
      <c r="Z131" s="13"/>
      <c r="AA131" s="13"/>
      <c r="AB131" s="76"/>
      <c r="AC131" s="76"/>
      <c r="AD131" s="13"/>
      <c r="AE131" s="67"/>
      <c r="AF131" s="67"/>
      <c r="AG131" s="67"/>
      <c r="AH131" s="13"/>
      <c r="AI131" s="13"/>
      <c r="AJ131" s="13"/>
      <c r="AK131" s="13"/>
      <c r="AL131" s="13"/>
      <c r="AM131" s="13"/>
      <c r="AN131" s="67"/>
      <c r="AO131" s="67"/>
      <c r="AP131" s="13"/>
    </row>
    <row r="132" spans="7:42">
      <c r="G132" s="67"/>
      <c r="H132" s="67"/>
      <c r="I132" s="67"/>
      <c r="J132" s="67"/>
      <c r="K132" s="13"/>
      <c r="L132" s="67"/>
      <c r="M132" s="67"/>
      <c r="N132" s="13"/>
      <c r="O132" s="67"/>
      <c r="P132" s="13"/>
      <c r="Q132" s="76"/>
      <c r="R132" s="76"/>
      <c r="S132" s="76"/>
      <c r="T132" s="76"/>
      <c r="U132" s="13"/>
      <c r="V132" s="76"/>
      <c r="W132" s="76"/>
      <c r="X132" s="76"/>
      <c r="Y132" s="76"/>
      <c r="Z132" s="13"/>
      <c r="AA132" s="13"/>
      <c r="AB132" s="76"/>
      <c r="AC132" s="76"/>
      <c r="AD132" s="13"/>
      <c r="AE132" s="67"/>
      <c r="AF132" s="67"/>
      <c r="AG132" s="67"/>
      <c r="AH132" s="13"/>
      <c r="AI132" s="13"/>
      <c r="AJ132" s="13"/>
      <c r="AK132" s="13"/>
      <c r="AL132" s="13"/>
      <c r="AM132" s="13"/>
      <c r="AN132" s="67"/>
      <c r="AO132" s="67"/>
      <c r="AP132" s="13"/>
    </row>
    <row r="133" spans="7:42">
      <c r="G133" s="67"/>
      <c r="H133" s="67"/>
      <c r="I133" s="67"/>
      <c r="J133" s="67"/>
      <c r="K133" s="13"/>
      <c r="L133" s="67"/>
      <c r="M133" s="67"/>
      <c r="N133" s="13"/>
      <c r="O133" s="67"/>
      <c r="P133" s="13"/>
      <c r="Q133" s="76"/>
      <c r="R133" s="76"/>
      <c r="S133" s="76"/>
      <c r="T133" s="76"/>
      <c r="U133" s="13"/>
      <c r="V133" s="76"/>
      <c r="W133" s="76"/>
      <c r="X133" s="76"/>
      <c r="Y133" s="76"/>
      <c r="Z133" s="13"/>
      <c r="AA133" s="13"/>
      <c r="AB133" s="76"/>
      <c r="AC133" s="76"/>
      <c r="AD133" s="13"/>
      <c r="AE133" s="67"/>
      <c r="AF133" s="67"/>
      <c r="AG133" s="67"/>
      <c r="AH133" s="13"/>
      <c r="AI133" s="13"/>
      <c r="AJ133" s="13"/>
      <c r="AK133" s="13"/>
      <c r="AL133" s="13"/>
      <c r="AM133" s="13"/>
      <c r="AN133" s="67"/>
      <c r="AO133" s="67"/>
      <c r="AP133" s="13"/>
    </row>
    <row r="134" spans="7:42">
      <c r="G134" s="67"/>
      <c r="H134" s="67"/>
      <c r="I134" s="67"/>
      <c r="J134" s="67"/>
      <c r="K134" s="13"/>
      <c r="L134" s="67"/>
      <c r="M134" s="67"/>
      <c r="N134" s="13"/>
      <c r="O134" s="67"/>
      <c r="P134" s="13"/>
      <c r="Q134" s="76"/>
      <c r="R134" s="76"/>
      <c r="S134" s="76"/>
      <c r="T134" s="76"/>
      <c r="U134" s="13"/>
      <c r="V134" s="76"/>
      <c r="W134" s="76"/>
      <c r="X134" s="76"/>
      <c r="Y134" s="76"/>
      <c r="Z134" s="13"/>
      <c r="AA134" s="13"/>
      <c r="AB134" s="76"/>
      <c r="AC134" s="76"/>
      <c r="AD134" s="13"/>
      <c r="AE134" s="67"/>
      <c r="AF134" s="67"/>
      <c r="AG134" s="67"/>
      <c r="AH134" s="13"/>
      <c r="AI134" s="13"/>
      <c r="AJ134" s="13"/>
      <c r="AK134" s="13"/>
      <c r="AL134" s="13"/>
      <c r="AM134" s="13"/>
      <c r="AN134" s="67"/>
      <c r="AO134" s="67"/>
      <c r="AP134" s="13"/>
    </row>
    <row r="135" spans="7:42">
      <c r="G135" s="67"/>
      <c r="H135" s="67"/>
      <c r="I135" s="67"/>
      <c r="J135" s="67"/>
      <c r="K135" s="13"/>
      <c r="L135" s="67"/>
      <c r="M135" s="67"/>
      <c r="N135" s="13"/>
      <c r="O135" s="67"/>
      <c r="P135" s="13"/>
      <c r="Q135" s="76"/>
      <c r="R135" s="76"/>
      <c r="S135" s="76"/>
      <c r="T135" s="76"/>
      <c r="U135" s="13"/>
      <c r="V135" s="76"/>
      <c r="W135" s="76"/>
      <c r="X135" s="76"/>
      <c r="Y135" s="76"/>
      <c r="Z135" s="13"/>
      <c r="AA135" s="13"/>
      <c r="AB135" s="76"/>
      <c r="AC135" s="76"/>
      <c r="AD135" s="13"/>
      <c r="AE135" s="67"/>
      <c r="AF135" s="67"/>
      <c r="AG135" s="67"/>
      <c r="AH135" s="13"/>
      <c r="AI135" s="13"/>
      <c r="AJ135" s="13"/>
      <c r="AK135" s="13"/>
      <c r="AL135" s="13"/>
      <c r="AM135" s="13"/>
      <c r="AN135" s="67"/>
      <c r="AO135" s="67"/>
      <c r="AP135" s="13"/>
    </row>
    <row r="136" spans="7:42">
      <c r="G136" s="67"/>
      <c r="H136" s="67"/>
      <c r="I136" s="67"/>
      <c r="J136" s="67"/>
      <c r="K136" s="13"/>
      <c r="L136" s="67"/>
      <c r="M136" s="67"/>
      <c r="N136" s="13"/>
      <c r="O136" s="67"/>
      <c r="P136" s="13"/>
      <c r="Q136" s="76"/>
      <c r="R136" s="76"/>
      <c r="S136" s="76"/>
      <c r="T136" s="76"/>
      <c r="U136" s="13"/>
      <c r="V136" s="76"/>
      <c r="W136" s="76"/>
      <c r="X136" s="76"/>
      <c r="Y136" s="76"/>
      <c r="Z136" s="13"/>
      <c r="AA136" s="13"/>
      <c r="AB136" s="76"/>
      <c r="AC136" s="76"/>
      <c r="AD136" s="13"/>
      <c r="AE136" s="67"/>
      <c r="AF136" s="67"/>
      <c r="AG136" s="67"/>
      <c r="AH136" s="13"/>
      <c r="AI136" s="13"/>
      <c r="AJ136" s="13"/>
      <c r="AK136" s="13"/>
      <c r="AL136" s="13"/>
      <c r="AM136" s="13"/>
      <c r="AN136" s="67"/>
      <c r="AO136" s="67"/>
      <c r="AP136" s="13"/>
    </row>
    <row r="137" spans="7:42">
      <c r="G137" s="67"/>
      <c r="H137" s="67"/>
      <c r="I137" s="67"/>
      <c r="J137" s="67"/>
      <c r="K137" s="13"/>
      <c r="L137" s="67"/>
      <c r="M137" s="67"/>
      <c r="N137" s="13"/>
      <c r="O137" s="67"/>
      <c r="P137" s="13"/>
      <c r="Q137" s="76"/>
      <c r="R137" s="76"/>
      <c r="S137" s="76"/>
      <c r="T137" s="76"/>
      <c r="U137" s="13"/>
      <c r="V137" s="76"/>
      <c r="W137" s="76"/>
      <c r="X137" s="76"/>
      <c r="Y137" s="76"/>
      <c r="Z137" s="13"/>
      <c r="AA137" s="13"/>
      <c r="AB137" s="76"/>
      <c r="AC137" s="76"/>
      <c r="AD137" s="13"/>
      <c r="AE137" s="67"/>
      <c r="AF137" s="67"/>
      <c r="AG137" s="67"/>
      <c r="AH137" s="13"/>
      <c r="AI137" s="13"/>
      <c r="AJ137" s="13"/>
      <c r="AK137" s="13"/>
      <c r="AL137" s="13"/>
      <c r="AM137" s="13"/>
      <c r="AN137" s="67"/>
      <c r="AO137" s="67"/>
      <c r="AP137" s="13"/>
    </row>
    <row r="138" spans="7:42">
      <c r="G138" s="67"/>
      <c r="H138" s="67"/>
      <c r="I138" s="67"/>
      <c r="J138" s="67"/>
      <c r="K138" s="13"/>
      <c r="L138" s="67"/>
      <c r="M138" s="67"/>
      <c r="N138" s="13"/>
      <c r="O138" s="67"/>
      <c r="P138" s="13"/>
      <c r="Q138" s="76"/>
      <c r="R138" s="76"/>
      <c r="S138" s="76"/>
      <c r="T138" s="76"/>
      <c r="U138" s="13"/>
      <c r="V138" s="76"/>
      <c r="W138" s="76"/>
      <c r="X138" s="76"/>
      <c r="Y138" s="76"/>
      <c r="Z138" s="13"/>
      <c r="AA138" s="13"/>
      <c r="AB138" s="76"/>
      <c r="AC138" s="76"/>
      <c r="AD138" s="13"/>
      <c r="AE138" s="67"/>
      <c r="AF138" s="67"/>
      <c r="AG138" s="67"/>
      <c r="AH138" s="13"/>
      <c r="AI138" s="13"/>
      <c r="AJ138" s="13"/>
      <c r="AK138" s="13"/>
      <c r="AL138" s="13"/>
      <c r="AM138" s="13"/>
      <c r="AN138" s="67"/>
      <c r="AO138" s="67"/>
      <c r="AP138" s="13"/>
    </row>
    <row r="139" spans="7:42">
      <c r="G139" s="67"/>
      <c r="H139" s="67"/>
      <c r="I139" s="67"/>
      <c r="J139" s="67"/>
      <c r="K139" s="13"/>
      <c r="L139" s="67"/>
      <c r="M139" s="67"/>
      <c r="N139" s="13"/>
      <c r="O139" s="67"/>
      <c r="P139" s="13"/>
      <c r="Q139" s="76"/>
      <c r="R139" s="76"/>
      <c r="S139" s="76"/>
      <c r="T139" s="76"/>
      <c r="U139" s="13"/>
      <c r="V139" s="76"/>
      <c r="W139" s="76"/>
      <c r="X139" s="76"/>
      <c r="Y139" s="76"/>
      <c r="Z139" s="13"/>
      <c r="AA139" s="13"/>
      <c r="AB139" s="76"/>
      <c r="AC139" s="76"/>
      <c r="AD139" s="13"/>
      <c r="AE139" s="67"/>
      <c r="AF139" s="67"/>
      <c r="AG139" s="67"/>
      <c r="AH139" s="13"/>
      <c r="AI139" s="13"/>
      <c r="AJ139" s="13"/>
      <c r="AK139" s="13"/>
      <c r="AL139" s="13"/>
      <c r="AM139" s="13"/>
      <c r="AN139" s="67"/>
      <c r="AO139" s="67"/>
      <c r="AP139" s="13"/>
    </row>
    <row r="140" spans="7:42">
      <c r="G140" s="67"/>
      <c r="H140" s="67"/>
      <c r="I140" s="67"/>
      <c r="J140" s="67"/>
      <c r="K140" s="13"/>
      <c r="L140" s="67"/>
      <c r="M140" s="67"/>
      <c r="N140" s="13"/>
      <c r="O140" s="67"/>
      <c r="P140" s="13"/>
      <c r="Q140" s="76"/>
      <c r="R140" s="76"/>
      <c r="S140" s="76"/>
      <c r="T140" s="76"/>
      <c r="U140" s="13"/>
      <c r="V140" s="76"/>
      <c r="W140" s="76"/>
      <c r="X140" s="76"/>
      <c r="Y140" s="76"/>
      <c r="Z140" s="13"/>
      <c r="AA140" s="13"/>
      <c r="AB140" s="76"/>
      <c r="AC140" s="76"/>
      <c r="AD140" s="13"/>
      <c r="AE140" s="67"/>
      <c r="AF140" s="67"/>
      <c r="AG140" s="67"/>
      <c r="AH140" s="13"/>
      <c r="AI140" s="13"/>
      <c r="AJ140" s="13"/>
      <c r="AK140" s="13"/>
      <c r="AL140" s="13"/>
      <c r="AM140" s="13"/>
      <c r="AN140" s="67"/>
      <c r="AO140" s="67"/>
      <c r="AP140" s="13"/>
    </row>
    <row r="141" spans="7:42">
      <c r="G141" s="67"/>
      <c r="H141" s="67"/>
      <c r="I141" s="67"/>
      <c r="J141" s="67"/>
      <c r="K141" s="13"/>
      <c r="L141" s="67"/>
      <c r="M141" s="67"/>
      <c r="N141" s="13"/>
      <c r="O141" s="67"/>
      <c r="P141" s="13"/>
      <c r="Q141" s="76"/>
      <c r="R141" s="76"/>
      <c r="S141" s="76"/>
      <c r="T141" s="76"/>
      <c r="U141" s="13"/>
      <c r="V141" s="76"/>
      <c r="W141" s="76"/>
      <c r="X141" s="76"/>
      <c r="Y141" s="76"/>
      <c r="Z141" s="13"/>
      <c r="AA141" s="13"/>
      <c r="AB141" s="76"/>
      <c r="AC141" s="76"/>
      <c r="AD141" s="13"/>
      <c r="AE141" s="67"/>
      <c r="AF141" s="67"/>
      <c r="AG141" s="67"/>
      <c r="AH141" s="13"/>
      <c r="AI141" s="13"/>
      <c r="AJ141" s="13"/>
      <c r="AK141" s="13"/>
      <c r="AL141" s="13"/>
      <c r="AM141" s="13"/>
      <c r="AN141" s="67"/>
      <c r="AO141" s="67"/>
      <c r="AP141" s="13"/>
    </row>
    <row r="142" spans="7:42">
      <c r="G142" s="67"/>
      <c r="H142" s="67"/>
      <c r="I142" s="67"/>
      <c r="J142" s="67"/>
      <c r="K142" s="13"/>
      <c r="L142" s="67"/>
      <c r="M142" s="67"/>
      <c r="N142" s="13"/>
      <c r="O142" s="67"/>
      <c r="P142" s="13"/>
      <c r="Q142" s="76"/>
      <c r="R142" s="76"/>
      <c r="S142" s="76"/>
      <c r="T142" s="76"/>
      <c r="U142" s="13"/>
      <c r="V142" s="76"/>
      <c r="W142" s="76"/>
      <c r="X142" s="76"/>
      <c r="Y142" s="76"/>
      <c r="Z142" s="13"/>
      <c r="AA142" s="13"/>
      <c r="AB142" s="76"/>
      <c r="AC142" s="76"/>
      <c r="AD142" s="13"/>
      <c r="AE142" s="67"/>
      <c r="AF142" s="67"/>
      <c r="AG142" s="67"/>
      <c r="AH142" s="13"/>
      <c r="AI142" s="13"/>
      <c r="AJ142" s="13"/>
      <c r="AK142" s="13"/>
      <c r="AL142" s="13"/>
      <c r="AM142" s="13"/>
      <c r="AN142" s="67"/>
      <c r="AO142" s="67"/>
      <c r="AP142" s="13"/>
    </row>
    <row r="143" spans="7:42">
      <c r="G143" s="67"/>
      <c r="H143" s="67"/>
      <c r="I143" s="67"/>
      <c r="J143" s="67"/>
      <c r="K143" s="13"/>
      <c r="L143" s="67"/>
      <c r="M143" s="67"/>
      <c r="N143" s="13"/>
      <c r="O143" s="67"/>
      <c r="P143" s="13"/>
      <c r="Q143" s="76"/>
      <c r="R143" s="76"/>
      <c r="S143" s="76"/>
      <c r="T143" s="76"/>
      <c r="U143" s="13"/>
      <c r="V143" s="76"/>
      <c r="W143" s="76"/>
      <c r="X143" s="76"/>
      <c r="Y143" s="76"/>
      <c r="Z143" s="13"/>
      <c r="AA143" s="13"/>
      <c r="AB143" s="76"/>
      <c r="AC143" s="76"/>
      <c r="AD143" s="13"/>
      <c r="AE143" s="67"/>
      <c r="AF143" s="67"/>
      <c r="AG143" s="67"/>
      <c r="AH143" s="13"/>
      <c r="AI143" s="13"/>
      <c r="AJ143" s="13"/>
      <c r="AK143" s="13"/>
      <c r="AL143" s="13"/>
      <c r="AM143" s="13"/>
      <c r="AN143" s="67"/>
      <c r="AO143" s="67"/>
      <c r="AP143" s="13"/>
    </row>
    <row r="144" spans="7:42">
      <c r="G144" s="67"/>
      <c r="H144" s="67"/>
      <c r="I144" s="67"/>
      <c r="J144" s="67"/>
      <c r="K144" s="13"/>
      <c r="L144" s="67"/>
      <c r="M144" s="67"/>
      <c r="N144" s="13"/>
      <c r="O144" s="67"/>
      <c r="P144" s="13"/>
      <c r="Q144" s="76"/>
      <c r="R144" s="76"/>
      <c r="S144" s="76"/>
      <c r="T144" s="76"/>
      <c r="U144" s="13"/>
      <c r="V144" s="76"/>
      <c r="W144" s="76"/>
      <c r="X144" s="76"/>
      <c r="Y144" s="76"/>
      <c r="Z144" s="13"/>
      <c r="AA144" s="13"/>
      <c r="AB144" s="76"/>
      <c r="AC144" s="76"/>
      <c r="AD144" s="13"/>
      <c r="AE144" s="67"/>
      <c r="AF144" s="67"/>
      <c r="AG144" s="67"/>
      <c r="AH144" s="13"/>
      <c r="AI144" s="13"/>
      <c r="AJ144" s="13"/>
      <c r="AK144" s="13"/>
      <c r="AL144" s="13"/>
      <c r="AM144" s="13"/>
      <c r="AN144" s="67"/>
      <c r="AO144" s="67"/>
      <c r="AP144" s="13"/>
    </row>
    <row r="145" spans="7:42">
      <c r="G145" s="67"/>
      <c r="H145" s="67"/>
      <c r="I145" s="67"/>
      <c r="J145" s="67"/>
      <c r="K145" s="13"/>
      <c r="L145" s="67"/>
      <c r="M145" s="67"/>
      <c r="N145" s="13"/>
      <c r="O145" s="67"/>
      <c r="P145" s="13"/>
      <c r="Q145" s="76"/>
      <c r="R145" s="76"/>
      <c r="S145" s="76"/>
      <c r="T145" s="76"/>
      <c r="U145" s="13"/>
      <c r="V145" s="76"/>
      <c r="W145" s="76"/>
      <c r="X145" s="76"/>
      <c r="Y145" s="76"/>
      <c r="Z145" s="13"/>
      <c r="AA145" s="13"/>
      <c r="AB145" s="76"/>
      <c r="AC145" s="76"/>
      <c r="AD145" s="13"/>
      <c r="AE145" s="67"/>
      <c r="AF145" s="67"/>
      <c r="AG145" s="67"/>
      <c r="AH145" s="13"/>
      <c r="AI145" s="13"/>
      <c r="AJ145" s="13"/>
      <c r="AK145" s="13"/>
      <c r="AL145" s="13"/>
      <c r="AM145" s="13"/>
      <c r="AN145" s="67"/>
      <c r="AO145" s="67"/>
      <c r="AP145" s="13"/>
    </row>
    <row r="146" spans="7:42">
      <c r="G146" s="67"/>
      <c r="H146" s="67"/>
      <c r="I146" s="67"/>
      <c r="J146" s="67"/>
      <c r="K146" s="13"/>
      <c r="L146" s="67"/>
      <c r="M146" s="67"/>
      <c r="N146" s="13"/>
      <c r="O146" s="67"/>
      <c r="P146" s="13"/>
      <c r="Q146" s="76"/>
      <c r="R146" s="76"/>
      <c r="S146" s="76"/>
      <c r="T146" s="76"/>
      <c r="U146" s="13"/>
      <c r="V146" s="76"/>
      <c r="W146" s="76"/>
      <c r="X146" s="76"/>
      <c r="Y146" s="76"/>
      <c r="Z146" s="13"/>
      <c r="AA146" s="13"/>
      <c r="AB146" s="76"/>
      <c r="AC146" s="76"/>
      <c r="AD146" s="13"/>
      <c r="AE146" s="67"/>
      <c r="AF146" s="67"/>
      <c r="AG146" s="67"/>
      <c r="AH146" s="13"/>
      <c r="AI146" s="13"/>
      <c r="AJ146" s="13"/>
      <c r="AK146" s="13"/>
      <c r="AL146" s="13"/>
      <c r="AM146" s="13"/>
      <c r="AN146" s="67"/>
      <c r="AO146" s="67"/>
      <c r="AP146" s="13"/>
    </row>
    <row r="147" spans="7:42">
      <c r="G147" s="67"/>
      <c r="H147" s="67"/>
      <c r="I147" s="67"/>
      <c r="J147" s="67"/>
      <c r="K147" s="13"/>
      <c r="L147" s="67"/>
      <c r="M147" s="67"/>
      <c r="N147" s="13"/>
      <c r="O147" s="67"/>
      <c r="P147" s="13"/>
      <c r="Q147" s="76"/>
      <c r="R147" s="76"/>
      <c r="S147" s="76"/>
      <c r="T147" s="76"/>
      <c r="U147" s="13"/>
      <c r="V147" s="76"/>
      <c r="W147" s="76"/>
      <c r="X147" s="76"/>
      <c r="Y147" s="76"/>
      <c r="Z147" s="13"/>
      <c r="AA147" s="13"/>
      <c r="AB147" s="76"/>
      <c r="AC147" s="76"/>
      <c r="AD147" s="13"/>
      <c r="AE147" s="67"/>
      <c r="AF147" s="67"/>
      <c r="AG147" s="67"/>
      <c r="AH147" s="13"/>
      <c r="AI147" s="13"/>
      <c r="AJ147" s="13"/>
      <c r="AK147" s="13"/>
      <c r="AL147" s="13"/>
      <c r="AM147" s="13"/>
      <c r="AN147" s="67"/>
      <c r="AO147" s="67"/>
      <c r="AP147" s="13"/>
    </row>
    <row r="148" spans="7:42">
      <c r="G148" s="67"/>
      <c r="H148" s="67"/>
      <c r="I148" s="67"/>
      <c r="J148" s="67"/>
      <c r="K148" s="13"/>
      <c r="L148" s="67"/>
      <c r="M148" s="67"/>
      <c r="N148" s="13"/>
      <c r="O148" s="67"/>
      <c r="P148" s="13"/>
      <c r="Q148" s="76"/>
      <c r="R148" s="76"/>
      <c r="S148" s="76"/>
      <c r="T148" s="76"/>
      <c r="U148" s="13"/>
      <c r="V148" s="76"/>
      <c r="W148" s="76"/>
      <c r="X148" s="76"/>
      <c r="Y148" s="76"/>
      <c r="Z148" s="13"/>
      <c r="AA148" s="13"/>
      <c r="AB148" s="76"/>
      <c r="AC148" s="76"/>
      <c r="AD148" s="13"/>
      <c r="AE148" s="67"/>
      <c r="AF148" s="67"/>
      <c r="AG148" s="67"/>
      <c r="AH148" s="13"/>
      <c r="AI148" s="13"/>
      <c r="AJ148" s="13"/>
      <c r="AK148" s="13"/>
      <c r="AL148" s="13"/>
      <c r="AM148" s="13"/>
      <c r="AN148" s="67"/>
      <c r="AO148" s="67"/>
      <c r="AP148" s="13"/>
    </row>
    <row r="149" spans="7:42">
      <c r="G149" s="67"/>
      <c r="H149" s="67"/>
      <c r="I149" s="67"/>
      <c r="J149" s="67"/>
      <c r="K149" s="13"/>
      <c r="L149" s="67"/>
      <c r="M149" s="67"/>
      <c r="N149" s="13"/>
      <c r="O149" s="67"/>
      <c r="P149" s="13"/>
      <c r="Q149" s="76"/>
      <c r="R149" s="76"/>
      <c r="S149" s="76"/>
      <c r="T149" s="76"/>
      <c r="U149" s="13"/>
      <c r="V149" s="76"/>
      <c r="W149" s="76"/>
      <c r="X149" s="76"/>
      <c r="Y149" s="76"/>
      <c r="Z149" s="13"/>
      <c r="AA149" s="13"/>
      <c r="AB149" s="76"/>
      <c r="AC149" s="76"/>
      <c r="AD149" s="13"/>
      <c r="AE149" s="67"/>
      <c r="AF149" s="67"/>
      <c r="AG149" s="67"/>
      <c r="AH149" s="13"/>
      <c r="AI149" s="13"/>
      <c r="AJ149" s="13"/>
      <c r="AK149" s="13"/>
      <c r="AL149" s="13"/>
      <c r="AM149" s="13"/>
      <c r="AN149" s="67"/>
      <c r="AO149" s="67"/>
      <c r="AP149" s="13"/>
    </row>
    <row r="150" spans="7:42">
      <c r="G150" s="67"/>
      <c r="H150" s="67"/>
      <c r="I150" s="67"/>
      <c r="J150" s="67"/>
      <c r="K150" s="13"/>
      <c r="L150" s="67"/>
      <c r="M150" s="67"/>
      <c r="N150" s="13"/>
      <c r="O150" s="67"/>
      <c r="P150" s="13"/>
      <c r="Q150" s="76"/>
      <c r="R150" s="76"/>
      <c r="S150" s="76"/>
      <c r="T150" s="76"/>
      <c r="U150" s="13"/>
      <c r="V150" s="76"/>
      <c r="W150" s="76"/>
      <c r="X150" s="76"/>
      <c r="Y150" s="76"/>
      <c r="Z150" s="13"/>
      <c r="AA150" s="13"/>
      <c r="AB150" s="76"/>
      <c r="AC150" s="76"/>
      <c r="AD150" s="13"/>
      <c r="AE150" s="67"/>
      <c r="AF150" s="67"/>
      <c r="AG150" s="67"/>
      <c r="AH150" s="13"/>
      <c r="AI150" s="13"/>
      <c r="AJ150" s="13"/>
      <c r="AK150" s="13"/>
      <c r="AL150" s="13"/>
      <c r="AM150" s="13"/>
      <c r="AN150" s="67"/>
      <c r="AO150" s="67"/>
      <c r="AP150" s="13"/>
    </row>
    <row r="151" spans="7:42">
      <c r="G151" s="67"/>
      <c r="H151" s="67"/>
      <c r="I151" s="67"/>
      <c r="J151" s="67"/>
      <c r="K151" s="13"/>
      <c r="L151" s="67"/>
      <c r="M151" s="67"/>
      <c r="N151" s="13"/>
      <c r="O151" s="67"/>
      <c r="P151" s="13"/>
      <c r="Q151" s="76"/>
      <c r="R151" s="76"/>
      <c r="S151" s="76"/>
      <c r="T151" s="76"/>
      <c r="U151" s="13"/>
      <c r="V151" s="76"/>
      <c r="W151" s="76"/>
      <c r="X151" s="76"/>
      <c r="Y151" s="76"/>
      <c r="Z151" s="13"/>
      <c r="AA151" s="13"/>
      <c r="AB151" s="76"/>
      <c r="AC151" s="76"/>
      <c r="AD151" s="13"/>
      <c r="AE151" s="67"/>
      <c r="AF151" s="67"/>
      <c r="AG151" s="67"/>
      <c r="AH151" s="13"/>
      <c r="AI151" s="13"/>
      <c r="AJ151" s="13"/>
      <c r="AK151" s="13"/>
      <c r="AL151" s="13"/>
      <c r="AM151" s="13"/>
      <c r="AN151" s="67"/>
      <c r="AO151" s="67"/>
      <c r="AP151" s="13"/>
    </row>
    <row r="152" spans="7:42">
      <c r="G152" s="67"/>
      <c r="H152" s="67"/>
      <c r="I152" s="67"/>
      <c r="J152" s="67"/>
      <c r="K152" s="13"/>
      <c r="L152" s="67"/>
      <c r="M152" s="67"/>
      <c r="N152" s="13"/>
      <c r="O152" s="67"/>
      <c r="P152" s="13"/>
      <c r="Q152" s="76"/>
      <c r="R152" s="76"/>
      <c r="S152" s="76"/>
      <c r="T152" s="76"/>
      <c r="U152" s="13"/>
      <c r="V152" s="76"/>
      <c r="W152" s="76"/>
      <c r="X152" s="76"/>
      <c r="Y152" s="76"/>
      <c r="Z152" s="13"/>
      <c r="AA152" s="13"/>
      <c r="AB152" s="76"/>
      <c r="AC152" s="76"/>
      <c r="AD152" s="13"/>
      <c r="AE152" s="67"/>
      <c r="AF152" s="67"/>
      <c r="AG152" s="67"/>
      <c r="AH152" s="13"/>
      <c r="AI152" s="13"/>
      <c r="AJ152" s="13"/>
      <c r="AK152" s="13"/>
      <c r="AL152" s="13"/>
      <c r="AM152" s="13"/>
      <c r="AN152" s="67"/>
      <c r="AO152" s="67"/>
      <c r="AP152" s="13"/>
    </row>
    <row r="153" spans="7:42">
      <c r="G153" s="67"/>
      <c r="H153" s="67"/>
      <c r="I153" s="67"/>
      <c r="J153" s="67"/>
      <c r="K153" s="13"/>
      <c r="L153" s="67"/>
      <c r="M153" s="67"/>
      <c r="N153" s="13"/>
      <c r="O153" s="67"/>
      <c r="P153" s="13"/>
      <c r="Q153" s="76"/>
      <c r="R153" s="76"/>
      <c r="S153" s="76"/>
      <c r="T153" s="76"/>
      <c r="U153" s="13"/>
      <c r="V153" s="76"/>
      <c r="W153" s="76"/>
      <c r="X153" s="76"/>
      <c r="Y153" s="76"/>
      <c r="Z153" s="13"/>
      <c r="AA153" s="13"/>
      <c r="AB153" s="76"/>
      <c r="AC153" s="76"/>
      <c r="AD153" s="13"/>
      <c r="AE153" s="67"/>
      <c r="AF153" s="67"/>
      <c r="AG153" s="67"/>
      <c r="AH153" s="13"/>
      <c r="AI153" s="13"/>
      <c r="AJ153" s="13"/>
      <c r="AK153" s="13"/>
      <c r="AL153" s="13"/>
      <c r="AM153" s="13"/>
      <c r="AN153" s="67"/>
      <c r="AO153" s="67"/>
      <c r="AP153" s="13"/>
    </row>
    <row r="154" spans="7:42">
      <c r="G154" s="67"/>
      <c r="H154" s="67"/>
      <c r="I154" s="67"/>
      <c r="J154" s="67"/>
      <c r="K154" s="13"/>
      <c r="L154" s="67"/>
      <c r="M154" s="67"/>
      <c r="N154" s="13"/>
      <c r="O154" s="67"/>
      <c r="P154" s="13"/>
      <c r="Q154" s="76"/>
      <c r="R154" s="76"/>
      <c r="S154" s="76"/>
      <c r="T154" s="76"/>
      <c r="U154" s="13"/>
      <c r="V154" s="76"/>
      <c r="W154" s="76"/>
      <c r="X154" s="76"/>
      <c r="Y154" s="76"/>
      <c r="Z154" s="13"/>
      <c r="AA154" s="13"/>
      <c r="AB154" s="76"/>
      <c r="AC154" s="76"/>
      <c r="AD154" s="13"/>
      <c r="AE154" s="67"/>
      <c r="AF154" s="67"/>
      <c r="AG154" s="67"/>
      <c r="AH154" s="13"/>
      <c r="AI154" s="13"/>
      <c r="AJ154" s="13"/>
      <c r="AK154" s="13"/>
      <c r="AL154" s="13"/>
      <c r="AM154" s="13"/>
      <c r="AN154" s="67"/>
      <c r="AO154" s="67"/>
      <c r="AP154" s="13"/>
    </row>
    <row r="155" spans="7:42">
      <c r="G155" s="67"/>
      <c r="H155" s="67"/>
      <c r="I155" s="67"/>
      <c r="J155" s="67"/>
      <c r="K155" s="13"/>
      <c r="L155" s="67"/>
      <c r="M155" s="67"/>
      <c r="N155" s="13"/>
      <c r="O155" s="67"/>
      <c r="P155" s="13"/>
      <c r="Q155" s="76"/>
      <c r="R155" s="76"/>
      <c r="S155" s="76"/>
      <c r="T155" s="76"/>
      <c r="U155" s="13"/>
      <c r="V155" s="76"/>
      <c r="W155" s="76"/>
      <c r="X155" s="76"/>
      <c r="Y155" s="76"/>
      <c r="Z155" s="13"/>
      <c r="AA155" s="13"/>
      <c r="AB155" s="76"/>
      <c r="AC155" s="76"/>
      <c r="AD155" s="13"/>
      <c r="AE155" s="67"/>
      <c r="AF155" s="67"/>
      <c r="AG155" s="67"/>
      <c r="AH155" s="13"/>
      <c r="AI155" s="13"/>
      <c r="AJ155" s="13"/>
      <c r="AK155" s="13"/>
      <c r="AL155" s="13"/>
      <c r="AM155" s="13"/>
      <c r="AN155" s="67"/>
      <c r="AO155" s="67"/>
      <c r="AP155" s="13"/>
    </row>
    <row r="156" spans="7:42">
      <c r="G156" s="67"/>
      <c r="H156" s="67"/>
      <c r="I156" s="67"/>
      <c r="J156" s="67"/>
      <c r="K156" s="13"/>
      <c r="L156" s="67"/>
      <c r="M156" s="67"/>
      <c r="N156" s="13"/>
      <c r="O156" s="67"/>
      <c r="P156" s="13"/>
      <c r="Q156" s="76"/>
      <c r="R156" s="76"/>
      <c r="S156" s="76"/>
      <c r="T156" s="76"/>
      <c r="U156" s="13"/>
      <c r="V156" s="76"/>
      <c r="W156" s="76"/>
      <c r="X156" s="76"/>
      <c r="Y156" s="76"/>
      <c r="Z156" s="13"/>
      <c r="AA156" s="13"/>
      <c r="AB156" s="76"/>
      <c r="AC156" s="76"/>
      <c r="AD156" s="13"/>
      <c r="AE156" s="67"/>
      <c r="AF156" s="67"/>
      <c r="AG156" s="67"/>
      <c r="AH156" s="13"/>
      <c r="AI156" s="13"/>
      <c r="AJ156" s="13"/>
      <c r="AK156" s="13"/>
      <c r="AL156" s="13"/>
      <c r="AM156" s="13"/>
      <c r="AN156" s="67"/>
      <c r="AO156" s="67"/>
      <c r="AP156" s="13"/>
    </row>
    <row r="157" spans="7:42">
      <c r="G157" s="67"/>
      <c r="H157" s="67"/>
      <c r="I157" s="67"/>
      <c r="J157" s="67"/>
      <c r="K157" s="13"/>
      <c r="L157" s="67"/>
      <c r="M157" s="67"/>
      <c r="N157" s="13"/>
      <c r="O157" s="67"/>
      <c r="P157" s="13"/>
      <c r="Q157" s="76"/>
      <c r="R157" s="76"/>
      <c r="S157" s="76"/>
      <c r="T157" s="76"/>
      <c r="U157" s="13"/>
      <c r="V157" s="76"/>
      <c r="W157" s="76"/>
      <c r="X157" s="76"/>
      <c r="Y157" s="76"/>
      <c r="Z157" s="13"/>
      <c r="AA157" s="13"/>
      <c r="AB157" s="76"/>
      <c r="AC157" s="76"/>
      <c r="AD157" s="13"/>
      <c r="AE157" s="67"/>
      <c r="AF157" s="67"/>
      <c r="AG157" s="67"/>
      <c r="AH157" s="13"/>
      <c r="AI157" s="13"/>
      <c r="AJ157" s="13"/>
      <c r="AK157" s="13"/>
      <c r="AL157" s="13"/>
      <c r="AM157" s="13"/>
      <c r="AN157" s="67"/>
      <c r="AO157" s="67"/>
      <c r="AP157" s="13"/>
    </row>
    <row r="158" spans="7:42">
      <c r="G158" s="67"/>
      <c r="H158" s="67"/>
      <c r="I158" s="67"/>
      <c r="J158" s="67"/>
      <c r="K158" s="13"/>
      <c r="L158" s="67"/>
      <c r="M158" s="67"/>
      <c r="N158" s="13"/>
      <c r="O158" s="67"/>
      <c r="P158" s="13"/>
      <c r="Q158" s="76"/>
      <c r="R158" s="76"/>
      <c r="S158" s="76"/>
      <c r="T158" s="76"/>
      <c r="U158" s="13"/>
      <c r="V158" s="76"/>
      <c r="W158" s="76"/>
      <c r="X158" s="76"/>
      <c r="Y158" s="76"/>
      <c r="Z158" s="13"/>
      <c r="AA158" s="13"/>
      <c r="AB158" s="76"/>
      <c r="AC158" s="76"/>
      <c r="AD158" s="13"/>
      <c r="AE158" s="67"/>
      <c r="AF158" s="67"/>
      <c r="AG158" s="67"/>
      <c r="AH158" s="13"/>
      <c r="AI158" s="13"/>
      <c r="AJ158" s="13"/>
      <c r="AK158" s="13"/>
      <c r="AL158" s="13"/>
      <c r="AM158" s="13"/>
      <c r="AN158" s="67"/>
      <c r="AO158" s="67"/>
      <c r="AP158" s="13"/>
    </row>
    <row r="159" spans="7:42">
      <c r="G159" s="67"/>
      <c r="H159" s="67"/>
      <c r="I159" s="67"/>
      <c r="J159" s="67"/>
      <c r="K159" s="13"/>
      <c r="L159" s="67"/>
      <c r="M159" s="67"/>
      <c r="N159" s="13"/>
      <c r="O159" s="67"/>
      <c r="P159" s="13"/>
      <c r="Q159" s="76"/>
      <c r="R159" s="76"/>
      <c r="S159" s="76"/>
      <c r="T159" s="76"/>
      <c r="U159" s="13"/>
      <c r="V159" s="76"/>
      <c r="W159" s="76"/>
      <c r="X159" s="76"/>
      <c r="Y159" s="76"/>
      <c r="Z159" s="13"/>
      <c r="AA159" s="13"/>
      <c r="AB159" s="76"/>
      <c r="AC159" s="76"/>
      <c r="AD159" s="13"/>
      <c r="AE159" s="67"/>
      <c r="AF159" s="67"/>
      <c r="AG159" s="67"/>
      <c r="AH159" s="13"/>
      <c r="AI159" s="13"/>
      <c r="AJ159" s="13"/>
      <c r="AK159" s="13"/>
      <c r="AL159" s="13"/>
      <c r="AM159" s="13"/>
      <c r="AN159" s="67"/>
      <c r="AO159" s="67"/>
      <c r="AP159" s="13"/>
    </row>
    <row r="160" spans="7:42">
      <c r="G160" s="67"/>
      <c r="H160" s="67"/>
      <c r="I160" s="67"/>
      <c r="J160" s="67"/>
      <c r="K160" s="13"/>
      <c r="L160" s="67"/>
      <c r="M160" s="67"/>
      <c r="N160" s="13"/>
      <c r="O160" s="67"/>
      <c r="P160" s="13"/>
      <c r="Q160" s="76"/>
      <c r="R160" s="76"/>
      <c r="S160" s="76"/>
      <c r="T160" s="76"/>
      <c r="U160" s="13"/>
      <c r="V160" s="76"/>
      <c r="W160" s="76"/>
      <c r="X160" s="76"/>
      <c r="Y160" s="76"/>
      <c r="Z160" s="13"/>
      <c r="AA160" s="13"/>
      <c r="AB160" s="76"/>
      <c r="AC160" s="76"/>
      <c r="AD160" s="13"/>
      <c r="AE160" s="67"/>
      <c r="AF160" s="67"/>
      <c r="AG160" s="67"/>
      <c r="AH160" s="13"/>
      <c r="AI160" s="13"/>
      <c r="AJ160" s="13"/>
      <c r="AK160" s="13"/>
      <c r="AL160" s="13"/>
      <c r="AM160" s="13"/>
      <c r="AN160" s="67"/>
      <c r="AO160" s="67"/>
      <c r="AP160" s="13"/>
    </row>
    <row r="161" spans="7:42">
      <c r="G161" s="67"/>
      <c r="H161" s="67"/>
      <c r="I161" s="67"/>
      <c r="J161" s="67"/>
      <c r="K161" s="13"/>
      <c r="L161" s="67"/>
      <c r="M161" s="67"/>
      <c r="N161" s="13"/>
      <c r="O161" s="67"/>
      <c r="P161" s="13"/>
      <c r="Q161" s="76"/>
      <c r="R161" s="76"/>
      <c r="S161" s="76"/>
      <c r="T161" s="76"/>
      <c r="U161" s="13"/>
      <c r="V161" s="76"/>
      <c r="W161" s="76"/>
      <c r="X161" s="76"/>
      <c r="Y161" s="76"/>
      <c r="Z161" s="13"/>
      <c r="AA161" s="13"/>
      <c r="AB161" s="76"/>
      <c r="AC161" s="76"/>
      <c r="AD161" s="13"/>
      <c r="AE161" s="67"/>
      <c r="AF161" s="67"/>
      <c r="AG161" s="67"/>
      <c r="AH161" s="13"/>
      <c r="AI161" s="13"/>
      <c r="AJ161" s="13"/>
      <c r="AK161" s="13"/>
      <c r="AL161" s="13"/>
      <c r="AM161" s="13"/>
      <c r="AN161" s="67"/>
      <c r="AO161" s="67"/>
      <c r="AP161" s="13"/>
    </row>
    <row r="162" spans="7:42">
      <c r="G162" s="67"/>
      <c r="H162" s="67"/>
      <c r="I162" s="67"/>
      <c r="J162" s="67"/>
      <c r="K162" s="13"/>
      <c r="L162" s="67"/>
      <c r="M162" s="67"/>
      <c r="N162" s="13"/>
      <c r="O162" s="67"/>
      <c r="P162" s="13"/>
      <c r="Q162" s="76"/>
      <c r="R162" s="76"/>
      <c r="S162" s="76"/>
      <c r="T162" s="76"/>
      <c r="U162" s="13"/>
      <c r="V162" s="76"/>
      <c r="W162" s="76"/>
      <c r="X162" s="76"/>
      <c r="Y162" s="76"/>
      <c r="Z162" s="13"/>
      <c r="AA162" s="13"/>
      <c r="AB162" s="76"/>
      <c r="AC162" s="76"/>
      <c r="AD162" s="13"/>
      <c r="AE162" s="67"/>
      <c r="AF162" s="67"/>
      <c r="AG162" s="67"/>
      <c r="AH162" s="13"/>
      <c r="AI162" s="13"/>
      <c r="AJ162" s="13"/>
      <c r="AK162" s="13"/>
      <c r="AL162" s="13"/>
      <c r="AM162" s="13"/>
      <c r="AN162" s="67"/>
      <c r="AO162" s="67"/>
      <c r="AP162" s="13"/>
    </row>
    <row r="163" spans="7:42">
      <c r="G163" s="67"/>
      <c r="H163" s="67"/>
      <c r="I163" s="67"/>
      <c r="J163" s="67"/>
      <c r="K163" s="13"/>
      <c r="L163" s="67"/>
      <c r="M163" s="67"/>
      <c r="N163" s="13"/>
      <c r="O163" s="67"/>
      <c r="P163" s="13"/>
      <c r="Q163" s="76"/>
      <c r="R163" s="76"/>
      <c r="S163" s="76"/>
      <c r="T163" s="76"/>
      <c r="U163" s="13"/>
      <c r="V163" s="76"/>
      <c r="W163" s="76"/>
      <c r="X163" s="76"/>
      <c r="Y163" s="76"/>
      <c r="Z163" s="13"/>
      <c r="AA163" s="13"/>
      <c r="AB163" s="76"/>
      <c r="AC163" s="76"/>
      <c r="AD163" s="13"/>
      <c r="AE163" s="67"/>
      <c r="AF163" s="67"/>
      <c r="AG163" s="67"/>
      <c r="AH163" s="13"/>
      <c r="AI163" s="13"/>
      <c r="AJ163" s="13"/>
      <c r="AK163" s="13"/>
      <c r="AL163" s="13"/>
      <c r="AM163" s="13"/>
      <c r="AN163" s="67"/>
      <c r="AO163" s="67"/>
      <c r="AP163" s="13"/>
    </row>
    <row r="164" spans="7:42">
      <c r="G164" s="67"/>
      <c r="H164" s="67"/>
      <c r="I164" s="67"/>
      <c r="J164" s="67"/>
      <c r="K164" s="13"/>
      <c r="L164" s="67"/>
      <c r="M164" s="67"/>
      <c r="N164" s="13"/>
      <c r="O164" s="67"/>
      <c r="P164" s="13"/>
      <c r="Q164" s="76"/>
      <c r="R164" s="76"/>
      <c r="S164" s="76"/>
      <c r="T164" s="76"/>
      <c r="U164" s="13"/>
      <c r="V164" s="76"/>
      <c r="W164" s="76"/>
      <c r="X164" s="76"/>
      <c r="Y164" s="76"/>
      <c r="Z164" s="13"/>
      <c r="AA164" s="13"/>
      <c r="AB164" s="76"/>
      <c r="AC164" s="76"/>
      <c r="AD164" s="13"/>
      <c r="AE164" s="67"/>
      <c r="AF164" s="67"/>
      <c r="AG164" s="67"/>
      <c r="AH164" s="13"/>
      <c r="AI164" s="13"/>
      <c r="AJ164" s="13"/>
      <c r="AK164" s="13"/>
      <c r="AL164" s="13"/>
      <c r="AM164" s="13"/>
      <c r="AN164" s="67"/>
      <c r="AO164" s="67"/>
      <c r="AP164" s="13"/>
    </row>
    <row r="165" spans="7:42">
      <c r="G165" s="67"/>
      <c r="H165" s="67"/>
      <c r="I165" s="67"/>
      <c r="J165" s="67"/>
      <c r="K165" s="13"/>
      <c r="L165" s="67"/>
      <c r="M165" s="67"/>
      <c r="N165" s="13"/>
      <c r="O165" s="67"/>
      <c r="P165" s="13"/>
      <c r="Q165" s="76"/>
      <c r="R165" s="76"/>
      <c r="S165" s="76"/>
      <c r="T165" s="76"/>
      <c r="U165" s="13"/>
      <c r="V165" s="76"/>
      <c r="W165" s="76"/>
      <c r="X165" s="76"/>
      <c r="Y165" s="76"/>
      <c r="Z165" s="13"/>
      <c r="AA165" s="13"/>
      <c r="AB165" s="76"/>
      <c r="AC165" s="76"/>
      <c r="AD165" s="13"/>
      <c r="AE165" s="67"/>
      <c r="AF165" s="67"/>
      <c r="AG165" s="67"/>
      <c r="AH165" s="13"/>
      <c r="AI165" s="13"/>
      <c r="AJ165" s="13"/>
      <c r="AK165" s="13"/>
      <c r="AL165" s="13"/>
      <c r="AM165" s="13"/>
      <c r="AN165" s="67"/>
      <c r="AO165" s="67"/>
      <c r="AP165" s="13"/>
    </row>
    <row r="166" spans="7:42">
      <c r="G166" s="67"/>
      <c r="H166" s="67"/>
      <c r="I166" s="67"/>
      <c r="J166" s="67"/>
      <c r="K166" s="13"/>
      <c r="L166" s="67"/>
      <c r="M166" s="67"/>
      <c r="N166" s="13"/>
      <c r="O166" s="67"/>
      <c r="P166" s="13"/>
      <c r="Q166" s="76"/>
      <c r="R166" s="76"/>
      <c r="S166" s="76"/>
      <c r="T166" s="76"/>
      <c r="U166" s="13"/>
      <c r="V166" s="76"/>
      <c r="W166" s="76"/>
      <c r="X166" s="76"/>
      <c r="Y166" s="76"/>
      <c r="Z166" s="13"/>
      <c r="AA166" s="13"/>
      <c r="AB166" s="76"/>
      <c r="AC166" s="76"/>
      <c r="AD166" s="13"/>
      <c r="AE166" s="67"/>
      <c r="AF166" s="67"/>
      <c r="AG166" s="67"/>
      <c r="AH166" s="13"/>
      <c r="AI166" s="13"/>
      <c r="AJ166" s="13"/>
      <c r="AK166" s="13"/>
      <c r="AL166" s="13"/>
      <c r="AM166" s="13"/>
      <c r="AN166" s="67"/>
      <c r="AO166" s="67"/>
      <c r="AP166" s="13"/>
    </row>
    <row r="167" spans="7:42">
      <c r="G167" s="67"/>
      <c r="H167" s="67"/>
      <c r="I167" s="67"/>
      <c r="J167" s="67"/>
      <c r="K167" s="13"/>
      <c r="L167" s="67"/>
      <c r="M167" s="67"/>
      <c r="N167" s="13"/>
      <c r="O167" s="67"/>
      <c r="P167" s="13"/>
      <c r="Q167" s="76"/>
      <c r="R167" s="76"/>
      <c r="S167" s="76"/>
      <c r="T167" s="76"/>
      <c r="U167" s="13"/>
      <c r="V167" s="76"/>
      <c r="W167" s="76"/>
      <c r="X167" s="76"/>
      <c r="Y167" s="76"/>
      <c r="Z167" s="13"/>
      <c r="AA167" s="13"/>
      <c r="AB167" s="76"/>
      <c r="AC167" s="76"/>
      <c r="AD167" s="13"/>
      <c r="AE167" s="67"/>
      <c r="AF167" s="67"/>
      <c r="AG167" s="67"/>
      <c r="AH167" s="13"/>
      <c r="AI167" s="13"/>
      <c r="AJ167" s="13"/>
      <c r="AK167" s="13"/>
      <c r="AL167" s="13"/>
      <c r="AM167" s="13"/>
      <c r="AN167" s="67"/>
      <c r="AO167" s="67"/>
      <c r="AP167" s="13"/>
    </row>
    <row r="168" spans="7:42">
      <c r="G168" s="67"/>
      <c r="H168" s="67"/>
      <c r="I168" s="67"/>
      <c r="J168" s="67"/>
      <c r="K168" s="13"/>
      <c r="L168" s="67"/>
      <c r="M168" s="67"/>
      <c r="N168" s="13"/>
      <c r="O168" s="67"/>
      <c r="P168" s="13"/>
      <c r="Q168" s="76"/>
      <c r="R168" s="76"/>
      <c r="S168" s="76"/>
      <c r="T168" s="76"/>
      <c r="U168" s="13"/>
      <c r="V168" s="76"/>
      <c r="W168" s="76"/>
      <c r="X168" s="76"/>
      <c r="Y168" s="76"/>
      <c r="Z168" s="13"/>
      <c r="AA168" s="13"/>
      <c r="AB168" s="76"/>
      <c r="AC168" s="76"/>
      <c r="AD168" s="13"/>
      <c r="AE168" s="67"/>
      <c r="AF168" s="67"/>
      <c r="AG168" s="67"/>
      <c r="AH168" s="13"/>
      <c r="AI168" s="13"/>
      <c r="AJ168" s="13"/>
      <c r="AK168" s="13"/>
      <c r="AL168" s="13"/>
      <c r="AM168" s="13"/>
      <c r="AN168" s="67"/>
      <c r="AO168" s="67"/>
      <c r="AP168" s="13"/>
    </row>
    <row r="169" spans="7:42">
      <c r="G169" s="67"/>
      <c r="H169" s="67"/>
      <c r="I169" s="67"/>
      <c r="J169" s="67"/>
      <c r="K169" s="13"/>
      <c r="L169" s="67"/>
      <c r="M169" s="67"/>
      <c r="N169" s="13"/>
      <c r="O169" s="67"/>
      <c r="P169" s="13"/>
      <c r="Q169" s="76"/>
      <c r="R169" s="76"/>
      <c r="S169" s="76"/>
      <c r="T169" s="76"/>
      <c r="U169" s="13"/>
      <c r="V169" s="76"/>
      <c r="W169" s="76"/>
      <c r="X169" s="76"/>
      <c r="Y169" s="76"/>
      <c r="Z169" s="13"/>
      <c r="AA169" s="13"/>
      <c r="AB169" s="76"/>
      <c r="AC169" s="76"/>
      <c r="AD169" s="13"/>
      <c r="AE169" s="67"/>
      <c r="AF169" s="67"/>
      <c r="AG169" s="67"/>
      <c r="AH169" s="13"/>
      <c r="AI169" s="13"/>
      <c r="AJ169" s="13"/>
      <c r="AK169" s="13"/>
      <c r="AL169" s="13"/>
      <c r="AM169" s="13"/>
      <c r="AN169" s="67"/>
      <c r="AO169" s="67"/>
      <c r="AP169" s="13"/>
    </row>
    <row r="170" spans="7:42">
      <c r="G170" s="67"/>
      <c r="H170" s="67"/>
      <c r="I170" s="67"/>
      <c r="J170" s="67"/>
      <c r="K170" s="13"/>
      <c r="L170" s="67"/>
      <c r="M170" s="67"/>
      <c r="N170" s="13"/>
      <c r="O170" s="67"/>
      <c r="P170" s="13"/>
      <c r="Q170" s="76"/>
      <c r="R170" s="76"/>
      <c r="S170" s="76"/>
      <c r="T170" s="76"/>
      <c r="U170" s="13"/>
      <c r="V170" s="76"/>
      <c r="W170" s="76"/>
      <c r="X170" s="76"/>
      <c r="Y170" s="76"/>
      <c r="Z170" s="13"/>
      <c r="AA170" s="13"/>
      <c r="AB170" s="76"/>
      <c r="AC170" s="76"/>
      <c r="AD170" s="13"/>
      <c r="AE170" s="67"/>
      <c r="AF170" s="67"/>
      <c r="AG170" s="67"/>
      <c r="AH170" s="13"/>
      <c r="AI170" s="13"/>
      <c r="AJ170" s="13"/>
      <c r="AK170" s="13"/>
      <c r="AL170" s="13"/>
      <c r="AM170" s="13"/>
      <c r="AN170" s="67"/>
      <c r="AO170" s="67"/>
      <c r="AP170" s="13"/>
    </row>
    <row r="171" spans="7:42">
      <c r="G171" s="67"/>
      <c r="H171" s="67"/>
      <c r="I171" s="67"/>
      <c r="J171" s="67"/>
      <c r="K171" s="13"/>
      <c r="L171" s="67"/>
      <c r="M171" s="67"/>
      <c r="N171" s="13"/>
      <c r="O171" s="67"/>
      <c r="P171" s="13"/>
      <c r="Q171" s="76"/>
      <c r="R171" s="76"/>
      <c r="S171" s="76"/>
      <c r="T171" s="76"/>
      <c r="U171" s="13"/>
      <c r="V171" s="76"/>
      <c r="W171" s="76"/>
      <c r="X171" s="76"/>
      <c r="Y171" s="76"/>
      <c r="Z171" s="13"/>
      <c r="AA171" s="13"/>
      <c r="AB171" s="76"/>
      <c r="AC171" s="76"/>
      <c r="AD171" s="13"/>
      <c r="AE171" s="67"/>
      <c r="AF171" s="67"/>
      <c r="AG171" s="67"/>
      <c r="AH171" s="13"/>
      <c r="AI171" s="13"/>
      <c r="AJ171" s="13"/>
      <c r="AK171" s="13"/>
      <c r="AL171" s="13"/>
      <c r="AM171" s="13"/>
      <c r="AN171" s="67"/>
      <c r="AO171" s="67"/>
      <c r="AP171" s="13"/>
    </row>
    <row r="172" spans="7:42">
      <c r="G172" s="67"/>
      <c r="H172" s="67"/>
      <c r="I172" s="67"/>
      <c r="J172" s="67"/>
      <c r="K172" s="13"/>
      <c r="L172" s="67"/>
      <c r="M172" s="67"/>
      <c r="N172" s="13"/>
      <c r="O172" s="67"/>
      <c r="P172" s="13"/>
      <c r="Q172" s="76"/>
      <c r="R172" s="76"/>
      <c r="S172" s="76"/>
      <c r="T172" s="76"/>
      <c r="U172" s="13"/>
      <c r="V172" s="76"/>
      <c r="W172" s="76"/>
      <c r="X172" s="76"/>
      <c r="Y172" s="76"/>
      <c r="Z172" s="13"/>
      <c r="AA172" s="13"/>
      <c r="AB172" s="76"/>
      <c r="AC172" s="76"/>
      <c r="AD172" s="13"/>
      <c r="AE172" s="67"/>
      <c r="AF172" s="67"/>
      <c r="AG172" s="67"/>
      <c r="AH172" s="13"/>
      <c r="AI172" s="13"/>
      <c r="AJ172" s="13"/>
      <c r="AK172" s="13"/>
      <c r="AL172" s="13"/>
      <c r="AM172" s="13"/>
      <c r="AN172" s="67"/>
      <c r="AO172" s="67"/>
      <c r="AP172" s="13"/>
    </row>
    <row r="173" spans="7:42">
      <c r="G173" s="67"/>
      <c r="H173" s="67"/>
      <c r="I173" s="67"/>
      <c r="J173" s="67"/>
      <c r="K173" s="13"/>
      <c r="L173" s="67"/>
      <c r="M173" s="67"/>
      <c r="N173" s="13"/>
      <c r="O173" s="67"/>
      <c r="P173" s="13"/>
      <c r="Q173" s="76"/>
      <c r="R173" s="76"/>
      <c r="S173" s="76"/>
      <c r="T173" s="76"/>
      <c r="U173" s="13"/>
      <c r="V173" s="76"/>
      <c r="W173" s="76"/>
      <c r="X173" s="76"/>
      <c r="Y173" s="76"/>
      <c r="Z173" s="13"/>
      <c r="AA173" s="13"/>
      <c r="AB173" s="76"/>
      <c r="AC173" s="76"/>
      <c r="AD173" s="13"/>
      <c r="AE173" s="67"/>
      <c r="AF173" s="67"/>
      <c r="AG173" s="67"/>
      <c r="AH173" s="13"/>
      <c r="AI173" s="13"/>
      <c r="AJ173" s="13"/>
      <c r="AK173" s="13"/>
      <c r="AL173" s="13"/>
      <c r="AM173" s="13"/>
      <c r="AN173" s="67"/>
      <c r="AO173" s="67"/>
      <c r="AP173" s="13"/>
    </row>
    <row r="174" spans="7:42">
      <c r="G174" s="67"/>
      <c r="H174" s="67"/>
      <c r="I174" s="67"/>
      <c r="J174" s="67"/>
      <c r="K174" s="13"/>
      <c r="L174" s="67"/>
      <c r="M174" s="67"/>
      <c r="N174" s="13"/>
      <c r="O174" s="67"/>
      <c r="P174" s="13"/>
      <c r="Q174" s="77"/>
      <c r="R174" s="77"/>
      <c r="S174" s="77"/>
      <c r="T174" s="77"/>
      <c r="U174" s="29"/>
      <c r="V174" s="77"/>
      <c r="W174" s="77"/>
      <c r="X174" s="77"/>
      <c r="Y174" s="77"/>
      <c r="Z174" s="29"/>
      <c r="AA174" s="29"/>
      <c r="AF174" s="67"/>
      <c r="AG174" s="67"/>
      <c r="AH174" s="13"/>
      <c r="AI174" s="13"/>
      <c r="AJ174" s="13"/>
      <c r="AK174" s="13"/>
      <c r="AL174" s="13"/>
      <c r="AM174" s="13"/>
      <c r="AN174" s="67"/>
      <c r="AO174" s="67"/>
      <c r="AP174" s="13"/>
    </row>
    <row r="175" spans="7:42">
      <c r="G175" s="67"/>
      <c r="H175" s="67"/>
      <c r="I175" s="67"/>
      <c r="J175" s="67"/>
      <c r="K175" s="13"/>
      <c r="L175" s="67"/>
      <c r="M175" s="67"/>
      <c r="N175" s="13"/>
      <c r="O175" s="67"/>
      <c r="P175" s="13"/>
      <c r="Q175" s="78"/>
      <c r="R175" s="78"/>
      <c r="S175" s="78"/>
      <c r="T175" s="78"/>
      <c r="U175" s="33"/>
      <c r="V175" s="78"/>
      <c r="W175" s="78"/>
      <c r="X175" s="78"/>
      <c r="Y175" s="78"/>
      <c r="Z175" s="33"/>
      <c r="AA175" s="33"/>
      <c r="AF175" s="67"/>
      <c r="AG175" s="67"/>
      <c r="AH175" s="13"/>
      <c r="AI175" s="13"/>
      <c r="AJ175" s="13"/>
      <c r="AK175" s="13"/>
      <c r="AL175" s="13"/>
      <c r="AM175" s="13"/>
      <c r="AN175" s="67"/>
      <c r="AO175" s="67"/>
      <c r="AP175" s="13"/>
    </row>
    <row r="176" spans="7:42">
      <c r="G176" s="67"/>
      <c r="H176" s="67"/>
      <c r="I176" s="67"/>
      <c r="J176" s="67"/>
      <c r="K176" s="13"/>
      <c r="L176" s="67"/>
      <c r="M176" s="67"/>
      <c r="N176" s="13"/>
      <c r="O176" s="67"/>
      <c r="P176" s="13"/>
      <c r="Q176" s="78"/>
      <c r="R176" s="78"/>
      <c r="S176" s="78"/>
      <c r="T176" s="78"/>
      <c r="U176" s="33"/>
      <c r="V176" s="78"/>
      <c r="W176" s="78"/>
      <c r="X176" s="78"/>
      <c r="Y176" s="78"/>
      <c r="Z176" s="33"/>
      <c r="AA176" s="33"/>
      <c r="AF176" s="67"/>
      <c r="AG176" s="67"/>
      <c r="AH176" s="13"/>
      <c r="AI176" s="13"/>
      <c r="AJ176" s="13"/>
      <c r="AK176" s="13"/>
      <c r="AL176" s="13"/>
      <c r="AM176" s="13"/>
      <c r="AN176" s="67"/>
      <c r="AO176" s="67"/>
      <c r="AP176" s="13"/>
    </row>
    <row r="177" spans="1:42">
      <c r="G177" s="67"/>
      <c r="H177" s="67"/>
      <c r="I177" s="67"/>
      <c r="J177" s="67"/>
      <c r="K177" s="13"/>
      <c r="L177" s="67"/>
      <c r="M177" s="67"/>
      <c r="N177" s="13"/>
      <c r="O177" s="67"/>
      <c r="P177" s="13"/>
      <c r="Q177" s="78"/>
      <c r="R177" s="78"/>
      <c r="S177" s="78"/>
      <c r="T177" s="78"/>
      <c r="U177" s="33"/>
      <c r="V177" s="78"/>
      <c r="W177" s="78"/>
      <c r="X177" s="78"/>
      <c r="Y177" s="78"/>
      <c r="Z177" s="33"/>
      <c r="AA177" s="33"/>
      <c r="AF177" s="67"/>
      <c r="AG177" s="67"/>
      <c r="AH177" s="13"/>
      <c r="AI177" s="13"/>
      <c r="AJ177" s="13"/>
      <c r="AK177" s="13"/>
      <c r="AL177" s="13"/>
      <c r="AM177" s="13"/>
      <c r="AN177" s="67"/>
      <c r="AO177" s="67"/>
      <c r="AP177" s="13"/>
    </row>
    <row r="178" spans="1:42">
      <c r="G178" s="67"/>
      <c r="H178" s="67"/>
      <c r="I178" s="67"/>
      <c r="J178" s="67"/>
      <c r="K178" s="13"/>
      <c r="L178" s="67"/>
      <c r="M178" s="67"/>
      <c r="N178" s="13"/>
      <c r="O178" s="67"/>
      <c r="P178" s="13"/>
      <c r="Q178" s="78"/>
      <c r="R178" s="78"/>
      <c r="S178" s="78"/>
      <c r="T178" s="78"/>
      <c r="U178" s="33"/>
      <c r="V178" s="78"/>
      <c r="W178" s="78"/>
      <c r="X178" s="78"/>
      <c r="Y178" s="78"/>
      <c r="Z178" s="33"/>
      <c r="AA178" s="33"/>
      <c r="AF178" s="67"/>
      <c r="AG178" s="67"/>
      <c r="AH178" s="13"/>
      <c r="AI178" s="13"/>
      <c r="AJ178" s="13"/>
      <c r="AK178" s="13"/>
      <c r="AL178" s="13"/>
      <c r="AM178" s="13"/>
      <c r="AN178" s="67"/>
      <c r="AO178" s="67"/>
      <c r="AP178" s="13"/>
    </row>
    <row r="179" spans="1:42">
      <c r="G179" s="67"/>
      <c r="H179" s="67"/>
      <c r="I179" s="67"/>
      <c r="J179" s="67"/>
      <c r="K179" s="13"/>
      <c r="L179" s="67"/>
      <c r="M179" s="67"/>
      <c r="N179" s="13"/>
      <c r="O179" s="67"/>
      <c r="P179" s="13"/>
      <c r="Q179" s="78"/>
      <c r="R179" s="78"/>
      <c r="S179" s="78"/>
      <c r="T179" s="78"/>
      <c r="U179" s="33"/>
      <c r="V179" s="78"/>
      <c r="W179" s="78"/>
      <c r="X179" s="78"/>
      <c r="Y179" s="78"/>
      <c r="Z179" s="33"/>
      <c r="AA179" s="33"/>
      <c r="AF179" s="67"/>
      <c r="AG179" s="67"/>
      <c r="AH179" s="13"/>
      <c r="AI179" s="13"/>
      <c r="AJ179" s="13"/>
      <c r="AK179" s="13"/>
      <c r="AL179" s="13"/>
      <c r="AM179" s="13"/>
      <c r="AN179" s="67"/>
      <c r="AO179" s="67"/>
      <c r="AP179" s="13"/>
    </row>
    <row r="180" spans="1:42">
      <c r="G180" s="67"/>
      <c r="H180" s="67"/>
      <c r="I180" s="67"/>
      <c r="J180" s="67"/>
      <c r="K180" s="13"/>
      <c r="L180" s="67"/>
      <c r="M180" s="67"/>
      <c r="N180" s="13"/>
      <c r="O180" s="67"/>
      <c r="P180" s="13"/>
      <c r="Q180" s="78"/>
      <c r="R180" s="78"/>
      <c r="S180" s="78"/>
      <c r="T180" s="78"/>
      <c r="U180" s="33"/>
      <c r="V180" s="78"/>
      <c r="W180" s="78"/>
      <c r="X180" s="78"/>
      <c r="Y180" s="78"/>
      <c r="Z180" s="33"/>
      <c r="AA180" s="33"/>
      <c r="AF180" s="67"/>
      <c r="AG180" s="67"/>
      <c r="AH180" s="13"/>
      <c r="AI180" s="13"/>
      <c r="AJ180" s="13"/>
      <c r="AK180" s="13"/>
      <c r="AL180" s="13"/>
      <c r="AM180" s="13"/>
      <c r="AN180" s="67"/>
      <c r="AO180" s="67"/>
      <c r="AP180" s="13"/>
    </row>
    <row r="181" spans="1:42">
      <c r="G181" s="67"/>
      <c r="H181" s="67"/>
      <c r="I181" s="67"/>
      <c r="J181" s="67"/>
      <c r="K181" s="13"/>
      <c r="L181" s="67"/>
      <c r="M181" s="67"/>
      <c r="N181" s="13"/>
      <c r="O181" s="67"/>
      <c r="P181" s="13"/>
      <c r="Q181" s="78"/>
      <c r="R181" s="78"/>
      <c r="S181" s="78"/>
      <c r="T181" s="78"/>
      <c r="U181" s="33"/>
      <c r="V181" s="78"/>
      <c r="W181" s="78"/>
      <c r="X181" s="78"/>
      <c r="Y181" s="78"/>
      <c r="Z181" s="33"/>
      <c r="AA181" s="33"/>
      <c r="AF181" s="67"/>
      <c r="AG181" s="67"/>
      <c r="AH181" s="13"/>
      <c r="AI181" s="13"/>
      <c r="AJ181" s="13"/>
      <c r="AK181" s="13"/>
      <c r="AL181" s="13"/>
      <c r="AM181" s="13"/>
      <c r="AN181" s="67"/>
      <c r="AO181" s="67"/>
      <c r="AP181" s="13"/>
    </row>
    <row r="182" spans="1:42">
      <c r="G182" s="67"/>
      <c r="H182" s="67"/>
      <c r="I182" s="67"/>
      <c r="J182" s="67"/>
      <c r="K182" s="13"/>
      <c r="L182" s="67"/>
      <c r="M182" s="67"/>
      <c r="N182" s="13"/>
      <c r="O182" s="67"/>
      <c r="P182" s="13"/>
      <c r="Q182" s="78"/>
      <c r="R182" s="78"/>
      <c r="S182" s="78"/>
      <c r="T182" s="78"/>
      <c r="U182" s="33"/>
      <c r="V182" s="78"/>
      <c r="W182" s="78"/>
      <c r="X182" s="78"/>
      <c r="Y182" s="78"/>
      <c r="Z182" s="33"/>
      <c r="AA182" s="33"/>
      <c r="AF182" s="67"/>
      <c r="AG182" s="67"/>
      <c r="AH182" s="13"/>
      <c r="AI182" s="13"/>
      <c r="AJ182" s="13"/>
      <c r="AK182" s="13"/>
      <c r="AL182" s="13"/>
      <c r="AM182" s="13"/>
      <c r="AN182" s="67"/>
      <c r="AO182" s="67"/>
      <c r="AP182" s="13"/>
    </row>
    <row r="183" spans="1:42">
      <c r="G183" s="67"/>
      <c r="H183" s="67"/>
      <c r="I183" s="67"/>
      <c r="J183" s="67"/>
      <c r="K183" s="13"/>
      <c r="L183" s="67"/>
      <c r="M183" s="67"/>
      <c r="N183" s="13"/>
      <c r="O183" s="67"/>
      <c r="P183" s="13"/>
      <c r="Q183" s="78"/>
      <c r="R183" s="78"/>
      <c r="S183" s="78"/>
      <c r="T183" s="78"/>
      <c r="U183" s="33"/>
      <c r="V183" s="78"/>
      <c r="W183" s="78"/>
      <c r="X183" s="78"/>
      <c r="Y183" s="78"/>
      <c r="Z183" s="33"/>
      <c r="AA183" s="33"/>
      <c r="AF183" s="67"/>
      <c r="AG183" s="67"/>
      <c r="AH183" s="13"/>
      <c r="AI183" s="13"/>
      <c r="AJ183" s="13"/>
      <c r="AK183" s="13"/>
      <c r="AL183" s="13"/>
      <c r="AM183" s="13"/>
      <c r="AN183" s="67"/>
      <c r="AO183" s="67"/>
      <c r="AP183" s="13"/>
    </row>
    <row r="184" spans="1:42">
      <c r="G184" s="67"/>
      <c r="H184" s="70"/>
      <c r="I184" s="67"/>
      <c r="J184" s="67"/>
      <c r="K184" s="13"/>
      <c r="L184" s="70"/>
      <c r="M184" s="70"/>
      <c r="N184" s="13"/>
      <c r="O184" s="70"/>
      <c r="P184" s="13"/>
      <c r="Q184" s="78"/>
      <c r="R184" s="78"/>
      <c r="S184" s="78"/>
      <c r="T184" s="78"/>
      <c r="U184" s="33"/>
      <c r="V184" s="78"/>
      <c r="W184" s="78"/>
      <c r="X184" s="78"/>
      <c r="Y184" s="78"/>
      <c r="Z184" s="33"/>
      <c r="AA184" s="33"/>
      <c r="AF184" s="67"/>
      <c r="AG184" s="67"/>
      <c r="AH184" s="13"/>
      <c r="AI184" s="13"/>
      <c r="AJ184" s="13"/>
      <c r="AK184" s="13"/>
      <c r="AL184" s="13"/>
      <c r="AM184" s="13"/>
      <c r="AN184" s="67"/>
      <c r="AO184" s="67"/>
      <c r="AP184" s="13"/>
    </row>
    <row r="185" spans="1:42">
      <c r="A185" s="29"/>
      <c r="B185" s="29"/>
      <c r="C185" s="29"/>
      <c r="D185" s="29"/>
      <c r="E185" s="29"/>
      <c r="F185" s="77"/>
      <c r="G185" s="70"/>
      <c r="H185" s="71"/>
      <c r="I185" s="70"/>
      <c r="J185" s="70"/>
      <c r="K185" s="29"/>
      <c r="L185" s="71"/>
      <c r="M185" s="71"/>
      <c r="N185" s="29"/>
      <c r="O185" s="71"/>
      <c r="P185" s="29"/>
      <c r="Q185" s="78"/>
      <c r="R185" s="78"/>
      <c r="S185" s="78"/>
      <c r="T185" s="78"/>
      <c r="U185" s="33"/>
      <c r="V185" s="78"/>
      <c r="W185" s="78"/>
      <c r="X185" s="78"/>
      <c r="Y185" s="78"/>
      <c r="Z185" s="33"/>
      <c r="AA185" s="33"/>
      <c r="AF185" s="67"/>
      <c r="AG185" s="67"/>
      <c r="AH185" s="13"/>
      <c r="AI185" s="13"/>
      <c r="AJ185" s="13"/>
      <c r="AK185" s="13"/>
      <c r="AL185" s="13"/>
      <c r="AM185" s="13"/>
      <c r="AN185" s="67"/>
      <c r="AO185" s="67"/>
      <c r="AP185" s="13"/>
    </row>
    <row r="186" spans="1:42">
      <c r="A186" s="33"/>
      <c r="B186" s="33"/>
      <c r="C186" s="33"/>
      <c r="D186" s="33"/>
      <c r="E186" s="33"/>
      <c r="F186" s="78"/>
      <c r="G186" s="71"/>
      <c r="H186" s="71"/>
      <c r="I186" s="71"/>
      <c r="J186" s="71"/>
      <c r="K186" s="33"/>
      <c r="L186" s="71"/>
      <c r="M186" s="71"/>
      <c r="N186" s="33"/>
      <c r="O186" s="71"/>
      <c r="P186" s="33"/>
      <c r="Q186" s="78"/>
      <c r="R186" s="78"/>
      <c r="S186" s="78"/>
      <c r="T186" s="78"/>
      <c r="U186" s="33"/>
      <c r="V186" s="78"/>
      <c r="W186" s="78"/>
      <c r="X186" s="78"/>
      <c r="Y186" s="78"/>
      <c r="Z186" s="33"/>
      <c r="AA186" s="33"/>
      <c r="AF186" s="67"/>
      <c r="AG186" s="67"/>
      <c r="AH186" s="13"/>
      <c r="AI186" s="13"/>
      <c r="AJ186" s="13"/>
      <c r="AK186" s="13"/>
      <c r="AL186" s="13"/>
      <c r="AM186" s="13"/>
      <c r="AN186" s="67"/>
      <c r="AO186" s="67"/>
      <c r="AP186" s="13"/>
    </row>
    <row r="187" spans="1:42">
      <c r="A187" s="33"/>
      <c r="B187" s="33"/>
      <c r="C187" s="33"/>
      <c r="D187" s="33"/>
      <c r="E187" s="33"/>
      <c r="F187" s="78"/>
      <c r="G187" s="71"/>
      <c r="H187" s="71"/>
      <c r="I187" s="71"/>
      <c r="J187" s="71"/>
      <c r="K187" s="33"/>
      <c r="L187" s="71"/>
      <c r="M187" s="71"/>
      <c r="N187" s="33"/>
      <c r="O187" s="71"/>
      <c r="P187" s="33"/>
      <c r="Q187" s="78"/>
      <c r="R187" s="78"/>
      <c r="S187" s="78"/>
      <c r="T187" s="78"/>
      <c r="U187" s="33"/>
      <c r="V187" s="78"/>
      <c r="W187" s="78"/>
      <c r="X187" s="78"/>
      <c r="Y187" s="78"/>
      <c r="Z187" s="33"/>
      <c r="AA187" s="33"/>
      <c r="AF187" s="67"/>
      <c r="AG187" s="67"/>
      <c r="AH187" s="13"/>
      <c r="AI187" s="13"/>
      <c r="AJ187" s="13"/>
      <c r="AK187" s="13"/>
      <c r="AL187" s="13"/>
      <c r="AM187" s="13"/>
      <c r="AN187" s="67"/>
      <c r="AO187" s="67"/>
      <c r="AP187" s="13"/>
    </row>
    <row r="188" spans="1:42">
      <c r="A188" s="33"/>
      <c r="B188" s="33"/>
      <c r="C188" s="33"/>
      <c r="D188" s="33"/>
      <c r="E188" s="33"/>
      <c r="F188" s="78"/>
      <c r="G188" s="71"/>
      <c r="H188" s="71"/>
      <c r="I188" s="71"/>
      <c r="J188" s="71"/>
      <c r="K188" s="33"/>
      <c r="L188" s="71"/>
      <c r="M188" s="71"/>
      <c r="N188" s="33"/>
      <c r="O188" s="71"/>
      <c r="P188" s="33"/>
      <c r="Q188" s="78"/>
      <c r="R188" s="78"/>
      <c r="S188" s="78"/>
      <c r="T188" s="78"/>
      <c r="U188" s="33"/>
      <c r="V188" s="78"/>
      <c r="W188" s="78"/>
      <c r="X188" s="78"/>
      <c r="Y188" s="78"/>
      <c r="Z188" s="33"/>
      <c r="AA188" s="33"/>
      <c r="AF188" s="67"/>
      <c r="AG188" s="67"/>
      <c r="AH188" s="13"/>
      <c r="AI188" s="13"/>
      <c r="AJ188" s="13"/>
      <c r="AK188" s="13"/>
      <c r="AL188" s="13"/>
      <c r="AM188" s="13"/>
      <c r="AN188" s="67"/>
      <c r="AO188" s="67"/>
      <c r="AP188" s="13"/>
    </row>
    <row r="189" spans="1:42">
      <c r="A189" s="33"/>
      <c r="B189" s="33"/>
      <c r="C189" s="33"/>
      <c r="D189" s="33"/>
      <c r="E189" s="33"/>
      <c r="F189" s="78"/>
      <c r="G189" s="71"/>
      <c r="H189" s="71"/>
      <c r="I189" s="71"/>
      <c r="J189" s="71"/>
      <c r="K189" s="33"/>
      <c r="L189" s="71"/>
      <c r="M189" s="71"/>
      <c r="N189" s="33"/>
      <c r="O189" s="71"/>
      <c r="P189" s="33"/>
      <c r="Q189" s="78"/>
      <c r="R189" s="78"/>
      <c r="S189" s="78"/>
      <c r="T189" s="78"/>
      <c r="U189" s="33"/>
      <c r="V189" s="78"/>
      <c r="W189" s="78"/>
      <c r="X189" s="78"/>
      <c r="Y189" s="78"/>
      <c r="Z189" s="33"/>
      <c r="AA189" s="33"/>
      <c r="AF189" s="67"/>
      <c r="AG189" s="67"/>
      <c r="AH189" s="13"/>
      <c r="AI189" s="13"/>
      <c r="AJ189" s="13"/>
      <c r="AK189" s="13"/>
      <c r="AL189" s="13"/>
      <c r="AM189" s="13"/>
      <c r="AN189" s="67"/>
      <c r="AO189" s="67"/>
      <c r="AP189" s="13"/>
    </row>
    <row r="190" spans="1:42">
      <c r="A190" s="33"/>
      <c r="B190" s="33"/>
      <c r="C190" s="33"/>
      <c r="D190" s="33"/>
      <c r="E190" s="33"/>
      <c r="F190" s="78"/>
      <c r="G190" s="71"/>
      <c r="H190" s="71"/>
      <c r="I190" s="71"/>
      <c r="J190" s="71"/>
      <c r="K190" s="33"/>
      <c r="L190" s="71"/>
      <c r="M190" s="71"/>
      <c r="N190" s="33"/>
      <c r="O190" s="71"/>
      <c r="P190" s="33"/>
      <c r="Q190" s="78"/>
      <c r="R190" s="78"/>
      <c r="S190" s="78"/>
      <c r="T190" s="78"/>
      <c r="U190" s="33"/>
      <c r="V190" s="78"/>
      <c r="W190" s="78"/>
      <c r="X190" s="78"/>
      <c r="Y190" s="78"/>
      <c r="Z190" s="33"/>
      <c r="AA190" s="33"/>
      <c r="AF190" s="67"/>
      <c r="AG190" s="67"/>
      <c r="AH190" s="13"/>
      <c r="AI190" s="13"/>
      <c r="AJ190" s="13"/>
      <c r="AK190" s="13"/>
      <c r="AL190" s="13"/>
      <c r="AM190" s="13"/>
      <c r="AN190" s="67"/>
      <c r="AO190" s="67"/>
      <c r="AP190" s="13"/>
    </row>
    <row r="191" spans="1:42">
      <c r="A191" s="33"/>
      <c r="B191" s="33"/>
      <c r="C191" s="33"/>
      <c r="D191" s="33"/>
      <c r="E191" s="33"/>
      <c r="F191" s="78"/>
      <c r="G191" s="71"/>
      <c r="H191" s="71"/>
      <c r="I191" s="71"/>
      <c r="J191" s="71"/>
      <c r="K191" s="33"/>
      <c r="L191" s="71"/>
      <c r="M191" s="71"/>
      <c r="N191" s="33"/>
      <c r="O191" s="71"/>
      <c r="P191" s="33"/>
      <c r="Q191" s="78"/>
      <c r="R191" s="78"/>
      <c r="S191" s="78"/>
      <c r="T191" s="78"/>
      <c r="U191" s="33"/>
      <c r="V191" s="78"/>
      <c r="W191" s="78"/>
      <c r="X191" s="78"/>
      <c r="Y191" s="78"/>
      <c r="Z191" s="33"/>
      <c r="AA191" s="33"/>
      <c r="AF191" s="67"/>
      <c r="AG191" s="67"/>
      <c r="AH191" s="13"/>
      <c r="AI191" s="13"/>
      <c r="AJ191" s="13"/>
      <c r="AK191" s="13"/>
      <c r="AL191" s="13"/>
      <c r="AM191" s="13"/>
      <c r="AN191" s="67"/>
      <c r="AO191" s="67"/>
      <c r="AP191" s="13"/>
    </row>
    <row r="192" spans="1:42">
      <c r="A192" s="33"/>
      <c r="B192" s="33"/>
      <c r="C192" s="33"/>
      <c r="D192" s="33"/>
      <c r="E192" s="33"/>
      <c r="F192" s="78"/>
      <c r="G192" s="71"/>
      <c r="H192" s="71"/>
      <c r="I192" s="71"/>
      <c r="J192" s="71"/>
      <c r="K192" s="33"/>
      <c r="L192" s="71"/>
      <c r="M192" s="71"/>
      <c r="N192" s="33"/>
      <c r="O192" s="71"/>
      <c r="P192" s="33"/>
      <c r="Q192" s="78"/>
      <c r="R192" s="78"/>
      <c r="S192" s="78"/>
      <c r="T192" s="78"/>
      <c r="U192" s="33"/>
      <c r="V192" s="78"/>
      <c r="W192" s="78"/>
      <c r="X192" s="78"/>
      <c r="Y192" s="78"/>
      <c r="Z192" s="33"/>
      <c r="AA192" s="33"/>
      <c r="AF192" s="67"/>
      <c r="AG192" s="67"/>
      <c r="AH192" s="13"/>
      <c r="AI192" s="13"/>
      <c r="AJ192" s="13"/>
      <c r="AK192" s="13"/>
      <c r="AL192" s="13"/>
      <c r="AM192" s="13"/>
      <c r="AN192" s="67"/>
      <c r="AO192" s="67"/>
      <c r="AP192" s="13"/>
    </row>
    <row r="193" spans="1:42">
      <c r="A193" s="33"/>
      <c r="B193" s="33"/>
      <c r="C193" s="33"/>
      <c r="D193" s="33"/>
      <c r="E193" s="33"/>
      <c r="F193" s="78"/>
      <c r="G193" s="71"/>
      <c r="H193" s="71"/>
      <c r="I193" s="71"/>
      <c r="J193" s="71"/>
      <c r="K193" s="33"/>
      <c r="L193" s="71"/>
      <c r="M193" s="71"/>
      <c r="N193" s="33"/>
      <c r="O193" s="71"/>
      <c r="P193" s="33"/>
      <c r="Q193" s="78"/>
      <c r="R193" s="78"/>
      <c r="S193" s="78"/>
      <c r="T193" s="78"/>
      <c r="U193" s="33"/>
      <c r="V193" s="78"/>
      <c r="W193" s="78"/>
      <c r="X193" s="78"/>
      <c r="Y193" s="78"/>
      <c r="Z193" s="33"/>
      <c r="AA193" s="33"/>
      <c r="AF193" s="67"/>
      <c r="AG193" s="67"/>
      <c r="AH193" s="13"/>
      <c r="AI193" s="13"/>
      <c r="AJ193" s="13"/>
      <c r="AK193" s="13"/>
      <c r="AL193" s="13"/>
      <c r="AM193" s="13"/>
      <c r="AN193" s="67"/>
      <c r="AO193" s="67"/>
      <c r="AP193" s="13"/>
    </row>
    <row r="194" spans="1:42">
      <c r="A194" s="33"/>
      <c r="B194" s="33"/>
      <c r="C194" s="33"/>
      <c r="D194" s="33"/>
      <c r="E194" s="33"/>
      <c r="F194" s="78"/>
      <c r="G194" s="71"/>
      <c r="H194" s="71"/>
      <c r="I194" s="71"/>
      <c r="J194" s="71"/>
      <c r="K194" s="33"/>
      <c r="L194" s="71"/>
      <c r="M194" s="71"/>
      <c r="N194" s="33"/>
      <c r="O194" s="71"/>
      <c r="P194" s="33"/>
      <c r="Q194" s="78"/>
      <c r="R194" s="78"/>
      <c r="S194" s="78"/>
      <c r="T194" s="78"/>
      <c r="U194" s="33"/>
      <c r="V194" s="78"/>
      <c r="W194" s="78"/>
      <c r="X194" s="78"/>
      <c r="Y194" s="78"/>
      <c r="Z194" s="33"/>
      <c r="AA194" s="33"/>
      <c r="AF194" s="67"/>
      <c r="AG194" s="67"/>
      <c r="AH194" s="13"/>
      <c r="AI194" s="13"/>
      <c r="AJ194" s="13"/>
      <c r="AK194" s="13"/>
      <c r="AL194" s="13"/>
      <c r="AM194" s="13"/>
      <c r="AN194" s="67"/>
      <c r="AO194" s="67"/>
      <c r="AP194" s="13"/>
    </row>
    <row r="195" spans="1:42">
      <c r="A195" s="33"/>
      <c r="B195" s="33"/>
      <c r="C195" s="33"/>
      <c r="D195" s="33"/>
      <c r="E195" s="33"/>
      <c r="F195" s="78"/>
      <c r="G195" s="71"/>
      <c r="H195" s="71"/>
      <c r="I195" s="71"/>
      <c r="J195" s="71"/>
      <c r="K195" s="33"/>
      <c r="L195" s="71"/>
      <c r="M195" s="71"/>
      <c r="N195" s="33"/>
      <c r="O195" s="71"/>
      <c r="P195" s="33"/>
      <c r="Q195" s="78"/>
      <c r="R195" s="78"/>
      <c r="S195" s="78"/>
      <c r="T195" s="78"/>
      <c r="U195" s="33"/>
      <c r="V195" s="78"/>
      <c r="W195" s="78"/>
      <c r="X195" s="78"/>
      <c r="Y195" s="78"/>
      <c r="Z195" s="33"/>
      <c r="AA195" s="33"/>
      <c r="AF195" s="67"/>
      <c r="AG195" s="67"/>
      <c r="AH195" s="13"/>
      <c r="AI195" s="13"/>
      <c r="AJ195" s="13"/>
      <c r="AK195" s="13"/>
      <c r="AL195" s="13"/>
      <c r="AM195" s="13"/>
      <c r="AN195" s="67"/>
      <c r="AO195" s="67"/>
      <c r="AP195" s="13"/>
    </row>
    <row r="196" spans="1:42">
      <c r="A196" s="33"/>
      <c r="B196" s="33"/>
      <c r="C196" s="33"/>
      <c r="D196" s="33"/>
      <c r="E196" s="33"/>
      <c r="F196" s="78"/>
      <c r="G196" s="71"/>
      <c r="H196" s="71"/>
      <c r="I196" s="71"/>
      <c r="J196" s="71"/>
      <c r="K196" s="33"/>
      <c r="L196" s="71"/>
      <c r="M196" s="71"/>
      <c r="N196" s="33"/>
      <c r="O196" s="71"/>
      <c r="P196" s="33"/>
      <c r="Q196" s="78"/>
      <c r="R196" s="78"/>
      <c r="S196" s="78"/>
      <c r="T196" s="78"/>
      <c r="U196" s="33"/>
      <c r="V196" s="78"/>
      <c r="W196" s="78"/>
      <c r="X196" s="78"/>
      <c r="Y196" s="78"/>
      <c r="Z196" s="33"/>
      <c r="AA196" s="33"/>
      <c r="AF196" s="67"/>
      <c r="AG196" s="67"/>
      <c r="AH196" s="13"/>
      <c r="AI196" s="13"/>
      <c r="AJ196" s="13"/>
      <c r="AK196" s="13"/>
      <c r="AL196" s="13"/>
      <c r="AM196" s="13"/>
      <c r="AN196" s="67"/>
      <c r="AO196" s="67"/>
      <c r="AP196" s="13"/>
    </row>
    <row r="197" spans="1:42">
      <c r="A197" s="33"/>
      <c r="B197" s="33"/>
      <c r="C197" s="33"/>
      <c r="D197" s="33"/>
      <c r="E197" s="33"/>
      <c r="F197" s="78"/>
      <c r="G197" s="71"/>
      <c r="H197" s="71"/>
      <c r="I197" s="71"/>
      <c r="J197" s="71"/>
      <c r="K197" s="33"/>
      <c r="L197" s="71"/>
      <c r="M197" s="71"/>
      <c r="N197" s="33"/>
      <c r="O197" s="71"/>
      <c r="P197" s="33"/>
      <c r="Q197" s="78"/>
      <c r="R197" s="78"/>
      <c r="S197" s="78"/>
      <c r="T197" s="78"/>
      <c r="U197" s="33"/>
      <c r="V197" s="78"/>
      <c r="W197" s="78"/>
      <c r="X197" s="78"/>
      <c r="Y197" s="78"/>
      <c r="Z197" s="33"/>
      <c r="AA197" s="33"/>
    </row>
    <row r="198" spans="1:42">
      <c r="A198" s="33"/>
      <c r="B198" s="33"/>
      <c r="C198" s="33"/>
      <c r="D198" s="33"/>
      <c r="E198" s="33"/>
      <c r="F198" s="78"/>
      <c r="G198" s="71"/>
      <c r="H198" s="71"/>
      <c r="I198" s="71"/>
      <c r="J198" s="71"/>
      <c r="K198" s="33"/>
      <c r="L198" s="71"/>
      <c r="M198" s="71"/>
      <c r="N198" s="33"/>
      <c r="O198" s="71"/>
      <c r="P198" s="33"/>
      <c r="Q198" s="78"/>
      <c r="R198" s="78"/>
      <c r="S198" s="78"/>
      <c r="T198" s="78"/>
      <c r="U198" s="33"/>
      <c r="V198" s="78"/>
      <c r="W198" s="78"/>
      <c r="X198" s="78"/>
      <c r="Y198" s="78"/>
      <c r="Z198" s="33"/>
      <c r="AA198" s="33"/>
    </row>
    <row r="199" spans="1:42">
      <c r="A199" s="33"/>
      <c r="B199" s="33"/>
      <c r="C199" s="33"/>
      <c r="D199" s="33"/>
      <c r="E199" s="33"/>
      <c r="F199" s="78"/>
      <c r="G199" s="71"/>
      <c r="H199" s="71"/>
      <c r="I199" s="71"/>
      <c r="J199" s="71"/>
      <c r="K199" s="33"/>
      <c r="L199" s="71"/>
      <c r="M199" s="71"/>
      <c r="N199" s="33"/>
      <c r="O199" s="71"/>
      <c r="P199" s="33"/>
      <c r="Q199" s="78"/>
      <c r="R199" s="78"/>
      <c r="S199" s="78"/>
      <c r="T199" s="78"/>
      <c r="U199" s="33"/>
      <c r="V199" s="78"/>
      <c r="W199" s="78"/>
      <c r="X199" s="78"/>
      <c r="Y199" s="78"/>
      <c r="Z199" s="33"/>
      <c r="AA199" s="33"/>
    </row>
    <row r="200" spans="1:42">
      <c r="A200" s="33"/>
      <c r="B200" s="33"/>
      <c r="C200" s="33"/>
      <c r="D200" s="33"/>
      <c r="E200" s="33"/>
      <c r="F200" s="78"/>
      <c r="G200" s="71"/>
      <c r="H200" s="71"/>
      <c r="I200" s="71"/>
      <c r="J200" s="71"/>
      <c r="K200" s="33"/>
      <c r="L200" s="71"/>
      <c r="M200" s="71"/>
      <c r="N200" s="33"/>
      <c r="O200" s="71"/>
      <c r="P200" s="33"/>
      <c r="Q200" s="78"/>
      <c r="R200" s="78"/>
      <c r="S200" s="78"/>
      <c r="T200" s="78"/>
      <c r="U200" s="33"/>
      <c r="V200" s="78"/>
      <c r="W200" s="78"/>
      <c r="X200" s="78"/>
      <c r="Y200" s="78"/>
      <c r="Z200" s="33"/>
      <c r="AA200" s="33"/>
    </row>
    <row r="201" spans="1:42">
      <c r="A201" s="33"/>
      <c r="B201" s="33"/>
      <c r="C201" s="33"/>
      <c r="D201" s="33"/>
      <c r="E201" s="33"/>
      <c r="F201" s="78"/>
      <c r="G201" s="71"/>
      <c r="H201" s="71"/>
      <c r="I201" s="71"/>
      <c r="J201" s="71"/>
      <c r="K201" s="33"/>
      <c r="L201" s="71"/>
      <c r="M201" s="71"/>
      <c r="N201" s="33"/>
      <c r="O201" s="71"/>
      <c r="P201" s="33"/>
      <c r="Q201" s="78"/>
      <c r="R201" s="78"/>
      <c r="S201" s="78"/>
      <c r="T201" s="78"/>
      <c r="U201" s="33"/>
      <c r="V201" s="78"/>
      <c r="W201" s="78"/>
      <c r="X201" s="78"/>
      <c r="Y201" s="78"/>
      <c r="Z201" s="33"/>
      <c r="AA201" s="33"/>
    </row>
    <row r="202" spans="1:42">
      <c r="A202" s="33"/>
      <c r="B202" s="33"/>
      <c r="C202" s="33"/>
      <c r="D202" s="33"/>
      <c r="E202" s="33"/>
      <c r="F202" s="78"/>
      <c r="G202" s="71"/>
      <c r="H202" s="71"/>
      <c r="I202" s="71"/>
      <c r="J202" s="71"/>
      <c r="K202" s="33"/>
      <c r="L202" s="71"/>
      <c r="M202" s="71"/>
      <c r="N202" s="33"/>
      <c r="O202" s="71"/>
      <c r="P202" s="33"/>
      <c r="Q202" s="78"/>
      <c r="R202" s="78"/>
      <c r="S202" s="78"/>
      <c r="T202" s="78"/>
      <c r="U202" s="33"/>
      <c r="V202" s="78"/>
      <c r="W202" s="78"/>
      <c r="X202" s="78"/>
      <c r="Y202" s="78"/>
      <c r="Z202" s="33"/>
      <c r="AA202" s="33"/>
    </row>
    <row r="203" spans="1:42">
      <c r="A203" s="33"/>
      <c r="B203" s="33"/>
      <c r="C203" s="33"/>
      <c r="D203" s="33"/>
      <c r="E203" s="33"/>
      <c r="F203" s="78"/>
      <c r="G203" s="71"/>
      <c r="H203" s="71"/>
      <c r="I203" s="71"/>
      <c r="J203" s="71"/>
      <c r="K203" s="33"/>
      <c r="L203" s="71"/>
      <c r="M203" s="71"/>
      <c r="N203" s="33"/>
      <c r="O203" s="71"/>
      <c r="P203" s="33"/>
      <c r="Q203" s="78"/>
      <c r="R203" s="78"/>
      <c r="S203" s="78"/>
      <c r="T203" s="78"/>
      <c r="U203" s="33"/>
      <c r="V203" s="78"/>
      <c r="W203" s="78"/>
      <c r="X203" s="78"/>
      <c r="Y203" s="78"/>
      <c r="Z203" s="33"/>
      <c r="AA203" s="33"/>
    </row>
    <row r="204" spans="1:42">
      <c r="A204" s="33"/>
      <c r="B204" s="33"/>
      <c r="C204" s="33"/>
      <c r="D204" s="33"/>
      <c r="E204" s="33"/>
      <c r="F204" s="78"/>
      <c r="G204" s="71"/>
      <c r="H204" s="71"/>
      <c r="I204" s="71"/>
      <c r="J204" s="71"/>
      <c r="K204" s="33"/>
      <c r="L204" s="71"/>
      <c r="M204" s="71"/>
      <c r="N204" s="33"/>
      <c r="O204" s="71"/>
      <c r="P204" s="33"/>
      <c r="Q204" s="78"/>
      <c r="R204" s="78"/>
      <c r="S204" s="78"/>
      <c r="T204" s="78"/>
      <c r="U204" s="33"/>
      <c r="V204" s="78"/>
      <c r="W204" s="78"/>
      <c r="X204" s="78"/>
      <c r="Y204" s="78"/>
      <c r="Z204" s="33"/>
      <c r="AA204" s="33"/>
    </row>
    <row r="205" spans="1:42">
      <c r="A205" s="33"/>
      <c r="B205" s="33"/>
      <c r="C205" s="33"/>
      <c r="D205" s="33"/>
      <c r="E205" s="33"/>
      <c r="F205" s="78"/>
      <c r="G205" s="71"/>
      <c r="H205" s="71"/>
      <c r="I205" s="71"/>
      <c r="J205" s="71"/>
      <c r="K205" s="33"/>
      <c r="L205" s="71"/>
      <c r="M205" s="71"/>
      <c r="N205" s="33"/>
      <c r="O205" s="71"/>
      <c r="P205" s="33"/>
      <c r="Q205" s="78"/>
      <c r="R205" s="78"/>
      <c r="S205" s="78"/>
      <c r="T205" s="78"/>
      <c r="U205" s="33"/>
      <c r="V205" s="78"/>
      <c r="W205" s="78"/>
      <c r="X205" s="78"/>
      <c r="Y205" s="78"/>
      <c r="Z205" s="33"/>
      <c r="AA205" s="33"/>
    </row>
    <row r="206" spans="1:42">
      <c r="A206" s="33"/>
      <c r="B206" s="33"/>
      <c r="C206" s="33"/>
      <c r="D206" s="33"/>
      <c r="E206" s="33"/>
      <c r="F206" s="78"/>
      <c r="G206" s="71"/>
      <c r="H206" s="71"/>
      <c r="I206" s="71"/>
      <c r="J206" s="71"/>
      <c r="K206" s="33"/>
      <c r="L206" s="71"/>
      <c r="M206" s="71"/>
      <c r="N206" s="33"/>
      <c r="O206" s="71"/>
      <c r="P206" s="33"/>
      <c r="Q206" s="78"/>
      <c r="R206" s="78"/>
      <c r="S206" s="78"/>
      <c r="T206" s="78"/>
      <c r="U206" s="33"/>
      <c r="V206" s="78"/>
      <c r="W206" s="78"/>
      <c r="X206" s="78"/>
      <c r="Y206" s="78"/>
      <c r="Z206" s="33"/>
      <c r="AA206" s="33"/>
    </row>
    <row r="207" spans="1:42">
      <c r="A207" s="33"/>
      <c r="B207" s="33"/>
      <c r="C207" s="33"/>
      <c r="D207" s="33"/>
      <c r="E207" s="33"/>
      <c r="F207" s="78"/>
      <c r="G207" s="71"/>
      <c r="H207" s="71"/>
      <c r="I207" s="71"/>
      <c r="J207" s="71"/>
      <c r="K207" s="33"/>
      <c r="L207" s="71"/>
      <c r="M207" s="71"/>
      <c r="N207" s="33"/>
      <c r="O207" s="71"/>
      <c r="P207" s="33"/>
      <c r="Q207" s="78"/>
      <c r="R207" s="78"/>
      <c r="S207" s="78"/>
      <c r="T207" s="78"/>
      <c r="U207" s="33"/>
      <c r="V207" s="78"/>
      <c r="W207" s="78"/>
      <c r="X207" s="78"/>
      <c r="Y207" s="78"/>
      <c r="Z207" s="33"/>
      <c r="AA207" s="33"/>
    </row>
    <row r="208" spans="1:42">
      <c r="A208" s="33"/>
      <c r="B208" s="33"/>
      <c r="C208" s="33"/>
      <c r="D208" s="33"/>
      <c r="E208" s="33"/>
      <c r="F208" s="78"/>
      <c r="G208" s="71"/>
      <c r="H208" s="71"/>
      <c r="I208" s="71"/>
      <c r="J208" s="71"/>
      <c r="K208" s="33"/>
      <c r="L208" s="71"/>
      <c r="M208" s="71"/>
      <c r="N208" s="33"/>
      <c r="O208" s="71"/>
      <c r="P208" s="33"/>
      <c r="Q208" s="78"/>
      <c r="R208" s="78"/>
      <c r="S208" s="78"/>
      <c r="T208" s="78"/>
      <c r="U208" s="33"/>
      <c r="V208" s="78"/>
      <c r="W208" s="78"/>
      <c r="X208" s="78"/>
      <c r="Y208" s="78"/>
      <c r="Z208" s="33"/>
      <c r="AA208" s="33"/>
    </row>
    <row r="209" spans="1:24">
      <c r="A209" s="33"/>
      <c r="B209" s="33"/>
      <c r="C209" s="33"/>
      <c r="D209" s="33"/>
      <c r="E209" s="33"/>
      <c r="F209" s="78"/>
      <c r="G209" s="71"/>
      <c r="H209" s="71"/>
      <c r="I209" s="71"/>
      <c r="J209" s="71"/>
      <c r="K209" s="33"/>
      <c r="L209" s="71"/>
      <c r="M209" s="71"/>
      <c r="N209" s="33"/>
      <c r="O209" s="71"/>
      <c r="P209" s="33"/>
      <c r="Q209" s="78"/>
      <c r="R209" s="78"/>
      <c r="S209" s="78"/>
      <c r="T209" s="78"/>
      <c r="U209" s="33"/>
      <c r="V209" s="78"/>
      <c r="W209" s="78"/>
      <c r="X209" s="78"/>
    </row>
    <row r="210" spans="1:24">
      <c r="A210" s="33"/>
      <c r="B210" s="33"/>
      <c r="C210" s="33"/>
      <c r="D210" s="33"/>
      <c r="E210" s="33"/>
      <c r="F210" s="78"/>
      <c r="G210" s="71"/>
      <c r="H210" s="71"/>
      <c r="I210" s="71"/>
      <c r="J210" s="71"/>
      <c r="K210" s="33"/>
      <c r="L210" s="71"/>
      <c r="M210" s="71"/>
      <c r="N210" s="33"/>
      <c r="O210" s="71"/>
      <c r="P210" s="33"/>
      <c r="Q210" s="78"/>
      <c r="R210" s="78"/>
      <c r="S210" s="78"/>
      <c r="T210" s="78"/>
      <c r="U210" s="33"/>
      <c r="V210" s="78"/>
      <c r="W210" s="78"/>
      <c r="X210" s="78"/>
    </row>
    <row r="211" spans="1:24">
      <c r="A211" s="33"/>
      <c r="B211" s="33"/>
      <c r="C211" s="33"/>
      <c r="D211" s="33"/>
      <c r="E211" s="33"/>
      <c r="F211" s="78"/>
      <c r="G211" s="71"/>
      <c r="H211" s="71"/>
      <c r="I211" s="71"/>
      <c r="J211" s="71"/>
      <c r="K211" s="33"/>
      <c r="L211" s="71"/>
      <c r="M211" s="71"/>
      <c r="N211" s="33"/>
      <c r="O211" s="71"/>
      <c r="P211" s="33"/>
      <c r="Q211" s="78"/>
      <c r="R211" s="78"/>
      <c r="S211" s="78"/>
      <c r="T211" s="78"/>
      <c r="U211" s="33"/>
      <c r="V211" s="78"/>
      <c r="W211" s="78"/>
      <c r="X211" s="78"/>
    </row>
    <row r="212" spans="1:24">
      <c r="A212" s="33"/>
      <c r="B212" s="33"/>
      <c r="C212" s="33"/>
      <c r="D212" s="33"/>
      <c r="E212" s="33"/>
      <c r="F212" s="78"/>
      <c r="G212" s="71"/>
      <c r="H212" s="71"/>
      <c r="I212" s="71"/>
      <c r="J212" s="71"/>
      <c r="K212" s="33"/>
      <c r="L212" s="71"/>
      <c r="M212" s="71"/>
      <c r="N212" s="33"/>
      <c r="O212" s="71"/>
      <c r="P212" s="33"/>
      <c r="Q212" s="78"/>
      <c r="R212" s="78"/>
      <c r="S212" s="78"/>
      <c r="T212" s="78"/>
      <c r="U212" s="33"/>
      <c r="V212" s="78"/>
      <c r="W212" s="78"/>
      <c r="X212" s="78"/>
    </row>
    <row r="213" spans="1:24">
      <c r="A213" s="33"/>
      <c r="B213" s="33"/>
      <c r="C213" s="33"/>
      <c r="D213" s="33"/>
      <c r="E213" s="33"/>
      <c r="F213" s="78"/>
      <c r="G213" s="71"/>
      <c r="H213" s="71"/>
      <c r="I213" s="71"/>
      <c r="J213" s="71"/>
      <c r="K213" s="33"/>
      <c r="L213" s="71"/>
      <c r="M213" s="71"/>
      <c r="N213" s="33"/>
      <c r="O213" s="71"/>
      <c r="P213" s="33"/>
      <c r="Q213" s="78"/>
      <c r="R213" s="78"/>
      <c r="S213" s="78"/>
      <c r="T213" s="78"/>
      <c r="U213" s="33"/>
      <c r="V213" s="78"/>
      <c r="W213" s="78"/>
      <c r="X213" s="78"/>
    </row>
    <row r="214" spans="1:24">
      <c r="A214" s="33"/>
      <c r="B214" s="33"/>
      <c r="C214" s="33"/>
      <c r="D214" s="33"/>
      <c r="E214" s="33"/>
      <c r="F214" s="78"/>
      <c r="G214" s="71"/>
      <c r="H214" s="71"/>
      <c r="I214" s="71"/>
      <c r="J214" s="71"/>
      <c r="K214" s="33"/>
      <c r="L214" s="71"/>
      <c r="M214" s="71"/>
      <c r="N214" s="33"/>
      <c r="O214" s="71"/>
      <c r="P214" s="33"/>
      <c r="Q214" s="78"/>
      <c r="R214" s="78"/>
      <c r="S214" s="78"/>
      <c r="T214" s="78"/>
      <c r="U214" s="33"/>
      <c r="V214" s="78"/>
      <c r="W214" s="78"/>
      <c r="X214" s="78"/>
    </row>
    <row r="215" spans="1:24">
      <c r="A215" s="33"/>
      <c r="B215" s="33"/>
      <c r="C215" s="33"/>
      <c r="D215" s="33"/>
      <c r="E215" s="33"/>
      <c r="F215" s="78"/>
      <c r="G215" s="71"/>
      <c r="H215" s="71"/>
      <c r="I215" s="71"/>
      <c r="J215" s="71"/>
      <c r="K215" s="33"/>
      <c r="L215" s="71"/>
      <c r="M215" s="71"/>
      <c r="N215" s="33"/>
      <c r="O215" s="71"/>
      <c r="P215" s="33"/>
      <c r="Q215" s="78"/>
      <c r="R215" s="78"/>
      <c r="S215" s="78"/>
      <c r="T215" s="78"/>
      <c r="U215" s="33"/>
      <c r="V215" s="78"/>
      <c r="W215" s="78"/>
      <c r="X215" s="78"/>
    </row>
    <row r="216" spans="1:24">
      <c r="A216" s="33"/>
      <c r="B216" s="33"/>
      <c r="C216" s="33"/>
      <c r="D216" s="33"/>
      <c r="E216" s="33"/>
      <c r="F216" s="78"/>
      <c r="G216" s="71"/>
      <c r="H216" s="71"/>
      <c r="I216" s="71"/>
      <c r="J216" s="71"/>
      <c r="K216" s="33"/>
      <c r="L216" s="71"/>
      <c r="M216" s="71"/>
      <c r="N216" s="33"/>
      <c r="O216" s="71"/>
      <c r="P216" s="33"/>
      <c r="Q216" s="78"/>
      <c r="R216" s="78"/>
      <c r="S216" s="78"/>
      <c r="T216" s="78"/>
      <c r="U216" s="33"/>
      <c r="V216" s="78"/>
      <c r="W216" s="78"/>
      <c r="X216" s="78"/>
    </row>
    <row r="217" spans="1:24">
      <c r="A217" s="33"/>
      <c r="B217" s="33"/>
      <c r="C217" s="33"/>
      <c r="D217" s="33"/>
      <c r="E217" s="33"/>
      <c r="F217" s="78"/>
      <c r="G217" s="71"/>
      <c r="H217" s="71"/>
      <c r="I217" s="71"/>
      <c r="J217" s="71"/>
      <c r="K217" s="33"/>
      <c r="L217" s="71"/>
      <c r="M217" s="71"/>
      <c r="N217" s="33"/>
      <c r="O217" s="71"/>
      <c r="P217" s="33"/>
      <c r="Q217" s="78"/>
      <c r="R217" s="78"/>
      <c r="S217" s="78"/>
      <c r="T217" s="78"/>
      <c r="U217" s="33"/>
      <c r="V217" s="78"/>
      <c r="W217" s="78"/>
      <c r="X217" s="78"/>
    </row>
    <row r="218" spans="1:24">
      <c r="A218" s="33"/>
      <c r="B218" s="33"/>
      <c r="C218" s="33"/>
      <c r="D218" s="33"/>
      <c r="E218" s="33"/>
      <c r="F218" s="78"/>
      <c r="G218" s="71"/>
      <c r="H218" s="71"/>
      <c r="I218" s="71"/>
      <c r="J218" s="71"/>
      <c r="K218" s="33"/>
      <c r="L218" s="71"/>
      <c r="M218" s="71"/>
      <c r="N218" s="33"/>
      <c r="O218" s="71"/>
      <c r="P218" s="33"/>
      <c r="Q218" s="78"/>
      <c r="R218" s="78"/>
      <c r="S218" s="78"/>
      <c r="T218" s="78"/>
      <c r="U218" s="33"/>
      <c r="V218" s="78"/>
      <c r="W218" s="78"/>
      <c r="X218" s="78"/>
    </row>
    <row r="219" spans="1:24">
      <c r="A219" s="33"/>
      <c r="B219" s="33"/>
      <c r="C219" s="33"/>
      <c r="D219" s="33"/>
      <c r="E219" s="33"/>
      <c r="F219" s="78"/>
      <c r="G219" s="71"/>
      <c r="I219" s="71"/>
      <c r="J219" s="71"/>
      <c r="K219" s="33"/>
      <c r="N219" s="33"/>
      <c r="P219" s="33"/>
      <c r="Q219" s="78"/>
      <c r="R219" s="78"/>
      <c r="S219" s="78"/>
      <c r="T219" s="78"/>
      <c r="U219" s="33"/>
      <c r="V219" s="78"/>
      <c r="W219" s="78"/>
      <c r="X219" s="78"/>
    </row>
    <row r="220" spans="1:24">
      <c r="Q220" s="78"/>
      <c r="R220" s="78"/>
      <c r="S220" s="78"/>
      <c r="T220" s="78"/>
      <c r="U220" s="33"/>
      <c r="V220" s="78"/>
      <c r="W220" s="78"/>
      <c r="X220" s="78"/>
    </row>
    <row r="221" spans="1:24">
      <c r="Q221" s="78"/>
      <c r="R221" s="78"/>
      <c r="S221" s="78"/>
      <c r="T221" s="78"/>
      <c r="U221" s="33"/>
      <c r="V221" s="78"/>
      <c r="W221" s="78"/>
      <c r="X221" s="78"/>
    </row>
    <row r="222" spans="1:24">
      <c r="Q222" s="78"/>
      <c r="R222" s="78"/>
      <c r="S222" s="78"/>
      <c r="T222" s="78"/>
      <c r="U222" s="33"/>
      <c r="V222" s="78"/>
      <c r="W222" s="78"/>
      <c r="X222" s="78"/>
    </row>
    <row r="223" spans="1:24">
      <c r="Q223" s="78"/>
      <c r="R223" s="78"/>
      <c r="S223" s="78"/>
      <c r="T223" s="78"/>
      <c r="U223" s="33"/>
      <c r="V223" s="78"/>
      <c r="W223" s="78"/>
      <c r="X223" s="78"/>
    </row>
    <row r="224" spans="1:24">
      <c r="Q224" s="78"/>
      <c r="R224" s="78"/>
      <c r="S224" s="78"/>
      <c r="T224" s="78"/>
      <c r="U224" s="33"/>
      <c r="V224" s="78"/>
      <c r="W224" s="78"/>
      <c r="X224" s="78"/>
    </row>
    <row r="225" spans="17:24">
      <c r="Q225" s="78"/>
      <c r="R225" s="78"/>
      <c r="S225" s="78"/>
      <c r="T225" s="78"/>
      <c r="U225" s="33"/>
      <c r="V225" s="78"/>
      <c r="W225" s="78"/>
      <c r="X225" s="78"/>
    </row>
    <row r="226" spans="17:24">
      <c r="Q226" s="78"/>
      <c r="R226" s="78"/>
      <c r="S226" s="78"/>
      <c r="T226" s="78"/>
      <c r="U226" s="33"/>
      <c r="V226" s="78"/>
      <c r="W226" s="78"/>
      <c r="X226" s="78"/>
    </row>
    <row r="227" spans="17:24">
      <c r="Q227" s="78"/>
      <c r="R227" s="78"/>
      <c r="S227" s="78"/>
      <c r="T227" s="78"/>
      <c r="U227" s="33"/>
      <c r="V227" s="78"/>
      <c r="W227" s="78"/>
      <c r="X227" s="78"/>
    </row>
    <row r="228" spans="17:24">
      <c r="Q228" s="78"/>
      <c r="R228" s="78"/>
      <c r="S228" s="78"/>
      <c r="T228" s="78"/>
      <c r="U228" s="33"/>
      <c r="V228" s="78"/>
      <c r="W228" s="78"/>
      <c r="X228" s="78"/>
    </row>
    <row r="229" spans="17:24">
      <c r="Q229" s="78"/>
      <c r="R229" s="78"/>
      <c r="S229" s="78"/>
      <c r="T229" s="78"/>
      <c r="U229" s="33"/>
      <c r="V229" s="78"/>
      <c r="W229" s="78"/>
      <c r="X229" s="78"/>
    </row>
    <row r="230" spans="17:24">
      <c r="Q230" s="78"/>
      <c r="R230" s="78"/>
      <c r="S230" s="78"/>
      <c r="T230" s="78"/>
      <c r="U230" s="33"/>
      <c r="V230" s="78"/>
      <c r="W230" s="78"/>
      <c r="X230" s="78"/>
    </row>
    <row r="231" spans="17:24">
      <c r="Q231" s="78"/>
      <c r="R231" s="78"/>
      <c r="S231" s="78"/>
      <c r="T231" s="78"/>
      <c r="U231" s="33"/>
      <c r="V231" s="78"/>
      <c r="W231" s="78"/>
      <c r="X231" s="78"/>
    </row>
  </sheetData>
  <mergeCells count="1">
    <mergeCell ref="S5:T5"/>
  </mergeCells>
  <conditionalFormatting sqref="H11:H16 O11:O16 L11:L16 L18:L20 O18:O20 H18:H20">
    <cfRule type="cellIs" dxfId="59" priority="7" operator="lessThan">
      <formula>0</formula>
    </cfRule>
    <cfRule type="cellIs" dxfId="58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/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0" customWidth="1"/>
    <col min="6" max="6" width="6.54296875" style="66" customWidth="1"/>
    <col min="7" max="7" width="4.54296875" style="66" customWidth="1"/>
    <col min="8" max="8" width="5.453125" style="66" customWidth="1"/>
    <col min="9" max="9" width="5.6328125" customWidth="1"/>
    <col min="10" max="10" width="6.08984375" style="66" customWidth="1"/>
    <col min="11" max="11" width="7.36328125" customWidth="1"/>
    <col min="12" max="12" width="7.08984375" customWidth="1"/>
    <col min="13" max="13" width="5.6328125" style="66" customWidth="1"/>
    <col min="14" max="14" width="6" style="10" customWidth="1"/>
    <col min="15" max="15" width="5.54296875" style="10" customWidth="1"/>
    <col min="16" max="16" width="6.6328125" style="10" customWidth="1"/>
    <col min="17" max="17" width="6.90625" style="10" customWidth="1"/>
    <col min="18" max="18" width="6.08984375" customWidth="1"/>
    <col min="19" max="19" width="5.453125" style="10" customWidth="1"/>
    <col min="20" max="20" width="6.1796875" style="10" customWidth="1"/>
    <col min="21" max="21" width="5" customWidth="1"/>
    <col min="22" max="22" width="6.81640625" customWidth="1"/>
    <col min="23" max="23" width="6.453125" style="10" customWidth="1"/>
    <col min="24" max="24" width="5.54296875" style="10" customWidth="1"/>
    <col min="25" max="25" width="6.36328125" style="10" customWidth="1"/>
    <col min="26" max="26" width="7.1796875" style="10" customWidth="1"/>
    <col min="27" max="27" width="9.08984375" style="10" customWidth="1"/>
    <col min="28" max="28" width="9.453125" customWidth="1"/>
    <col min="29" max="29" width="9.453125" style="66" customWidth="1"/>
    <col min="30" max="30" width="8" style="66" customWidth="1"/>
    <col min="31" max="31" width="7.81640625" style="66" customWidth="1"/>
    <col min="32" max="32" width="7.90625" customWidth="1"/>
    <col min="33" max="33" width="7.453125" customWidth="1"/>
    <col min="37" max="37" width="9.54296875" customWidth="1"/>
    <col min="38" max="39" width="9.81640625" style="66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9" customFormat="1" ht="18" customHeight="1">
      <c r="A2" s="4"/>
      <c r="B2" s="4"/>
      <c r="C2" s="4"/>
      <c r="D2" s="4"/>
      <c r="E2" s="4"/>
      <c r="F2" s="4"/>
      <c r="G2" s="4"/>
      <c r="H2" s="4"/>
      <c r="I2"/>
      <c r="J2" s="69"/>
      <c r="K2"/>
      <c r="L2"/>
      <c r="M2" s="69"/>
      <c r="N2" s="10"/>
      <c r="O2" s="10"/>
      <c r="P2" s="10"/>
      <c r="Q2" s="15"/>
      <c r="R2"/>
      <c r="S2" s="10"/>
      <c r="T2" s="203"/>
      <c r="U2" s="57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69"/>
      <c r="M3" s="69"/>
      <c r="Q3" s="15"/>
      <c r="T3" s="203"/>
      <c r="U3" s="57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69"/>
      <c r="M4" s="69"/>
      <c r="Q4" s="15"/>
      <c r="T4" s="203"/>
      <c r="U4" s="57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1" customFormat="1" ht="19.8">
      <c r="A5" s="4"/>
      <c r="B5" s="4"/>
      <c r="C5" s="4"/>
      <c r="D5" s="4"/>
      <c r="E5" s="4"/>
      <c r="F5" s="4"/>
      <c r="G5" s="4"/>
      <c r="H5" s="4"/>
      <c r="I5"/>
      <c r="J5" s="69"/>
      <c r="K5"/>
      <c r="L5"/>
      <c r="M5" s="69"/>
      <c r="N5" s="10"/>
      <c r="O5" s="10"/>
      <c r="P5" s="10"/>
      <c r="Q5" s="15"/>
      <c r="R5"/>
      <c r="S5" s="10"/>
      <c r="T5" s="203"/>
      <c r="U5" s="57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6"/>
      <c r="AX5" s="178"/>
      <c r="AY5" s="178"/>
    </row>
    <row r="6" spans="1:51" ht="15.6">
      <c r="A6" s="4"/>
      <c r="B6" s="4"/>
      <c r="C6" s="4"/>
      <c r="D6" s="4"/>
      <c r="E6" s="4"/>
      <c r="F6" s="4"/>
      <c r="G6" s="4"/>
      <c r="H6" s="4"/>
      <c r="J6" s="69"/>
      <c r="M6" s="69"/>
      <c r="Q6" s="15"/>
      <c r="T6" s="203"/>
      <c r="U6" s="57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69"/>
      <c r="M7" s="69"/>
      <c r="Q7" s="15"/>
      <c r="T7" s="203"/>
      <c r="U7" s="57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69"/>
      <c r="M8" s="69"/>
      <c r="Q8" s="15"/>
      <c r="T8" s="203"/>
      <c r="U8" s="57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69"/>
      <c r="M9" s="69"/>
      <c r="Q9" s="15"/>
      <c r="T9" s="203"/>
      <c r="U9" s="57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69"/>
      <c r="M10" s="69"/>
      <c r="Q10" s="15"/>
      <c r="T10" s="203"/>
      <c r="U10" s="57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69"/>
      <c r="M11" s="69"/>
      <c r="Q11" s="15"/>
      <c r="T11" s="203"/>
      <c r="U11" s="57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69"/>
      <c r="M12" s="69"/>
      <c r="Q12" s="15"/>
      <c r="T12" s="203"/>
      <c r="U12" s="57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69"/>
      <c r="M13" s="69"/>
      <c r="Q13" s="15"/>
      <c r="T13" s="203"/>
      <c r="U13" s="57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69"/>
      <c r="M14" s="69"/>
      <c r="Q14" s="15"/>
      <c r="T14" s="203"/>
      <c r="U14" s="57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0"/>
      <c r="AM14" s="10"/>
      <c r="AN14" s="10"/>
    </row>
    <row r="15" spans="1:51">
      <c r="A15" s="4"/>
      <c r="B15" s="4"/>
      <c r="C15" s="4"/>
      <c r="D15" s="4"/>
      <c r="E15" s="4"/>
      <c r="F15" s="4"/>
      <c r="G15" s="4"/>
      <c r="H15" s="4"/>
      <c r="J15" s="69"/>
      <c r="M15" s="69"/>
      <c r="Q15" s="15"/>
      <c r="T15" s="203"/>
      <c r="U15" s="57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0"/>
      <c r="AM15" s="10"/>
      <c r="AN15" s="10"/>
    </row>
    <row r="16" spans="1:51">
      <c r="A16" s="4"/>
      <c r="B16" s="4"/>
      <c r="C16" s="4"/>
      <c r="D16" s="4"/>
      <c r="E16" s="4"/>
      <c r="F16" s="4"/>
      <c r="G16" s="4"/>
      <c r="H16" s="4"/>
      <c r="J16" s="69"/>
      <c r="M16" s="69"/>
      <c r="Q16" s="15"/>
      <c r="T16" s="203"/>
      <c r="U16" s="57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0"/>
      <c r="AM16" s="10"/>
      <c r="AN16" s="10"/>
    </row>
    <row r="17" spans="1:40">
      <c r="A17" s="4"/>
      <c r="B17" s="4"/>
      <c r="C17" s="4"/>
      <c r="D17" s="4"/>
      <c r="E17" s="4"/>
      <c r="F17" s="4"/>
      <c r="G17" s="4"/>
      <c r="H17" s="4"/>
      <c r="J17" s="69"/>
      <c r="M17" s="69"/>
      <c r="Q17" s="15"/>
      <c r="T17" s="203"/>
      <c r="U17" s="57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0"/>
      <c r="AM17" s="10"/>
      <c r="AN17" s="10"/>
    </row>
    <row r="18" spans="1:40">
      <c r="A18" s="4"/>
      <c r="B18" s="4"/>
      <c r="C18" s="4"/>
      <c r="D18" s="4"/>
      <c r="E18" s="4"/>
      <c r="F18" s="4"/>
      <c r="G18" s="4"/>
      <c r="H18" s="4"/>
      <c r="J18" s="69"/>
      <c r="M18" s="69"/>
      <c r="Q18" s="15"/>
      <c r="T18" s="203"/>
      <c r="U18" s="57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0"/>
      <c r="AM18" s="10"/>
      <c r="AN18" s="10"/>
    </row>
    <row r="19" spans="1:40">
      <c r="A19" s="4"/>
      <c r="B19" s="4"/>
      <c r="C19" s="4"/>
      <c r="D19" s="4"/>
      <c r="E19" s="4"/>
      <c r="F19" s="4"/>
      <c r="G19" s="4"/>
      <c r="H19" s="4"/>
      <c r="J19" s="69"/>
      <c r="M19" s="69"/>
      <c r="Q19" s="15"/>
      <c r="T19" s="203"/>
      <c r="U19" s="57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0"/>
      <c r="AM19" s="10"/>
      <c r="AN19" s="10"/>
    </row>
    <row r="20" spans="1:40">
      <c r="A20" s="4"/>
      <c r="B20" s="4"/>
      <c r="C20" s="4"/>
      <c r="D20" s="4"/>
      <c r="E20" s="4"/>
      <c r="F20" s="4"/>
      <c r="G20" s="4"/>
      <c r="H20" s="4"/>
      <c r="J20" s="69"/>
      <c r="M20" s="69"/>
      <c r="Q20" s="15"/>
      <c r="T20" s="203"/>
      <c r="U20" s="57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0"/>
      <c r="AM20" s="10"/>
      <c r="AN20" s="10"/>
    </row>
    <row r="21" spans="1:40">
      <c r="A21" s="4"/>
      <c r="B21" s="4"/>
      <c r="C21" s="4"/>
      <c r="D21" s="4"/>
      <c r="E21" s="4"/>
      <c r="F21" s="4"/>
      <c r="G21" s="4"/>
      <c r="H21" s="4"/>
      <c r="J21" s="69"/>
      <c r="M21" s="69"/>
      <c r="Q21" s="15"/>
      <c r="T21" s="203"/>
      <c r="U21" s="57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0"/>
      <c r="AM21" s="10"/>
      <c r="AN21" s="10"/>
    </row>
    <row r="22" spans="1:40">
      <c r="A22" s="4"/>
      <c r="B22" s="4"/>
      <c r="C22" s="4"/>
      <c r="D22" s="4"/>
      <c r="E22" s="4"/>
      <c r="F22" s="4"/>
      <c r="G22" s="4"/>
      <c r="H22" s="4"/>
      <c r="J22" s="69"/>
      <c r="M22" s="69"/>
      <c r="Q22" s="15"/>
      <c r="T22" s="203"/>
      <c r="U22" s="57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0"/>
      <c r="AM22" s="10"/>
      <c r="AN22" s="10"/>
    </row>
    <row r="23" spans="1:40">
      <c r="A23" s="4"/>
      <c r="B23" s="4"/>
      <c r="C23" s="4"/>
      <c r="D23" s="4"/>
      <c r="E23" s="4"/>
      <c r="F23" s="4"/>
      <c r="G23" s="4"/>
      <c r="H23" s="4"/>
      <c r="J23" s="69"/>
      <c r="M23" s="69"/>
      <c r="Q23" s="15"/>
      <c r="T23" s="203"/>
      <c r="U23" s="57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0"/>
      <c r="AM23" s="10"/>
      <c r="AN23" s="10"/>
    </row>
    <row r="24" spans="1:40">
      <c r="A24" s="4"/>
      <c r="B24" s="4"/>
      <c r="C24" s="4"/>
      <c r="D24" s="4"/>
      <c r="E24" s="4"/>
      <c r="F24" s="4"/>
      <c r="G24" s="4"/>
      <c r="H24" s="4"/>
      <c r="J24" s="69"/>
      <c r="M24" s="69"/>
      <c r="Q24" s="15"/>
      <c r="T24" s="203"/>
      <c r="U24" s="57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0"/>
      <c r="AM24" s="10"/>
      <c r="AN24" s="10"/>
    </row>
    <row r="25" spans="1:40">
      <c r="A25" s="4"/>
      <c r="B25" s="4"/>
      <c r="C25" s="4"/>
      <c r="D25" s="4"/>
      <c r="E25" s="4"/>
      <c r="F25" s="4"/>
      <c r="G25" s="4"/>
      <c r="H25" s="4"/>
      <c r="J25" s="69"/>
      <c r="M25" s="69"/>
      <c r="Q25" s="15"/>
      <c r="T25" s="203"/>
      <c r="U25" s="57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0"/>
      <c r="AM25" s="10"/>
      <c r="AN25" s="10"/>
    </row>
    <row r="26" spans="1:40">
      <c r="A26" s="4"/>
      <c r="B26" s="4"/>
      <c r="C26" s="4"/>
      <c r="D26" s="4"/>
      <c r="E26" s="4"/>
      <c r="F26" s="4"/>
      <c r="G26" s="4"/>
      <c r="H26" s="4"/>
      <c r="J26" s="69"/>
      <c r="M26" s="69"/>
      <c r="Q26" s="15"/>
      <c r="T26" s="203"/>
      <c r="U26" s="57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0"/>
      <c r="AM26" s="10"/>
      <c r="AN26" s="10"/>
    </row>
    <row r="27" spans="1:40">
      <c r="A27" s="4"/>
      <c r="B27" s="4"/>
      <c r="C27" s="4"/>
      <c r="D27" s="4"/>
      <c r="E27" s="4"/>
      <c r="F27" s="4"/>
      <c r="G27" s="4"/>
      <c r="H27" s="4"/>
      <c r="J27" s="69"/>
      <c r="M27" s="69"/>
      <c r="Q27" s="15"/>
      <c r="T27" s="203"/>
      <c r="U27" s="57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2"/>
      <c r="AL27" s="10"/>
      <c r="AM27" s="10"/>
      <c r="AN27" s="10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69"/>
      <c r="M28" s="69"/>
      <c r="Q28" s="15"/>
      <c r="T28" s="203"/>
      <c r="U28" s="57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2"/>
      <c r="AL28" s="10"/>
      <c r="AM28" s="10"/>
      <c r="AN28" s="10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69"/>
      <c r="M29" s="69"/>
      <c r="Q29" s="15"/>
      <c r="T29" s="203"/>
      <c r="U29" s="57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2"/>
      <c r="AL29" s="10"/>
      <c r="AM29" s="10"/>
      <c r="AN29" s="10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69"/>
      <c r="M30" s="69"/>
      <c r="Q30" s="15"/>
      <c r="T30" s="203"/>
      <c r="U30" s="57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2"/>
      <c r="AL30" s="10"/>
      <c r="AM30" s="10"/>
      <c r="AN30" s="10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69"/>
      <c r="M31" s="69"/>
      <c r="Q31" s="15"/>
      <c r="T31" s="203"/>
      <c r="U31" s="57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2"/>
      <c r="AL31" s="10"/>
      <c r="AM31" s="10"/>
      <c r="AN31" s="10"/>
    </row>
    <row r="32" spans="1:40">
      <c r="A32" s="4"/>
      <c r="B32" s="4"/>
      <c r="C32" s="4"/>
      <c r="D32" s="4"/>
      <c r="E32" s="4"/>
      <c r="F32" s="4"/>
      <c r="G32" s="4"/>
      <c r="H32" s="4"/>
      <c r="J32" s="69"/>
      <c r="M32" s="69"/>
      <c r="Q32" s="15"/>
      <c r="T32" s="203"/>
      <c r="U32" s="57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2"/>
      <c r="AL32" s="10"/>
      <c r="AM32" s="10"/>
      <c r="AN32" s="10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69"/>
      <c r="M33" s="69"/>
      <c r="Q33" s="15"/>
      <c r="T33" s="203"/>
      <c r="U33" s="57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2"/>
      <c r="AL33" s="10"/>
      <c r="AM33" s="10"/>
      <c r="AN33" s="10"/>
    </row>
    <row r="34" spans="1:40">
      <c r="A34" s="4"/>
      <c r="B34" s="4"/>
      <c r="C34" s="4"/>
      <c r="D34" s="4"/>
      <c r="E34" s="4"/>
      <c r="F34" s="4"/>
      <c r="G34" s="4"/>
      <c r="H34" s="4"/>
      <c r="J34" s="69"/>
      <c r="M34" s="69"/>
      <c r="Q34" s="15"/>
      <c r="T34" s="203"/>
      <c r="U34" s="57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2"/>
      <c r="AL34" s="10"/>
      <c r="AM34" s="10"/>
      <c r="AN34" s="10"/>
    </row>
    <row r="35" spans="1:40">
      <c r="A35" s="4"/>
      <c r="B35" s="4"/>
      <c r="C35" s="4"/>
      <c r="D35" s="4"/>
      <c r="E35" s="4"/>
      <c r="F35" s="4"/>
      <c r="G35" s="4"/>
      <c r="H35" s="4"/>
      <c r="J35" s="69"/>
      <c r="M35" s="69"/>
      <c r="Q35" s="15"/>
      <c r="T35" s="203"/>
      <c r="U35" s="57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2"/>
      <c r="AL35" s="10"/>
      <c r="AM35" s="10"/>
      <c r="AN35" s="10"/>
    </row>
    <row r="36" spans="1:40" ht="21">
      <c r="A36" s="4"/>
      <c r="B36" s="4"/>
      <c r="C36" s="4"/>
      <c r="D36" s="4"/>
      <c r="E36" s="4"/>
      <c r="F36" s="4"/>
      <c r="G36" s="4"/>
      <c r="H36" s="4"/>
      <c r="J36" s="69"/>
      <c r="M36" s="69"/>
      <c r="Q36" s="15"/>
      <c r="T36" s="203"/>
      <c r="U36" s="57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3"/>
      <c r="AL36" s="10"/>
      <c r="AM36" s="10"/>
      <c r="AN36" s="10"/>
    </row>
    <row r="37" spans="1:40">
      <c r="A37" s="4"/>
      <c r="B37" s="4"/>
      <c r="C37" s="4"/>
      <c r="D37" s="4"/>
      <c r="E37" s="4"/>
      <c r="F37" s="4"/>
      <c r="G37" s="4"/>
      <c r="H37" s="4"/>
      <c r="J37" s="69"/>
      <c r="M37" s="69"/>
      <c r="Q37" s="15"/>
      <c r="T37" s="203"/>
      <c r="U37" s="57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69"/>
      <c r="M38" s="69"/>
      <c r="Q38" s="15"/>
      <c r="T38" s="203"/>
      <c r="U38" s="57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69"/>
      <c r="M39" s="69"/>
      <c r="Q39" s="15"/>
      <c r="T39" s="203"/>
      <c r="U39" s="57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69"/>
      <c r="M40" s="69"/>
      <c r="Q40" s="15"/>
      <c r="T40" s="203"/>
      <c r="U40" s="57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69"/>
      <c r="M41" s="69"/>
      <c r="Q41" s="15"/>
      <c r="T41" s="203"/>
      <c r="U41" s="57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69"/>
      <c r="M42" s="69"/>
      <c r="Q42" s="15"/>
      <c r="T42" s="203"/>
      <c r="U42" s="57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69"/>
      <c r="M43" s="69"/>
      <c r="Q43" s="15"/>
      <c r="T43" s="203"/>
      <c r="U43" s="57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69"/>
      <c r="M44" s="69"/>
      <c r="Q44" s="15"/>
      <c r="T44" s="203"/>
      <c r="U44" s="57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69"/>
      <c r="M45" s="69"/>
      <c r="Q45" s="15"/>
      <c r="T45" s="203"/>
      <c r="U45" s="57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69"/>
      <c r="M46" s="69"/>
      <c r="Q46" s="15"/>
      <c r="T46" s="203"/>
      <c r="U46" s="57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69"/>
      <c r="M47" s="69"/>
      <c r="Q47" s="15"/>
      <c r="T47" s="203"/>
      <c r="U47" s="57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69"/>
      <c r="M48" s="69"/>
      <c r="Q48" s="15"/>
      <c r="T48" s="203"/>
      <c r="U48" s="57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69"/>
      <c r="M49" s="69"/>
      <c r="Q49" s="15"/>
      <c r="T49" s="203"/>
      <c r="U49" s="57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69"/>
      <c r="M50" s="69"/>
      <c r="Q50" s="15"/>
      <c r="T50" s="203"/>
      <c r="U50" s="57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69"/>
      <c r="M51" s="69"/>
      <c r="Q51" s="15"/>
      <c r="T51" s="203"/>
      <c r="U51" s="57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69"/>
      <c r="M52" s="69"/>
      <c r="Q52" s="15"/>
      <c r="T52" s="203"/>
      <c r="U52" s="57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69"/>
      <c r="M53" s="69"/>
      <c r="Q53" s="15"/>
      <c r="T53" s="203"/>
      <c r="U53" s="57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69"/>
      <c r="M54" s="69"/>
      <c r="Q54" s="15"/>
      <c r="T54" s="203"/>
      <c r="U54" s="57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69"/>
      <c r="M55" s="69"/>
      <c r="Q55" s="15"/>
      <c r="T55" s="203"/>
      <c r="U55" s="57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69"/>
      <c r="M56" s="69"/>
      <c r="Q56" s="15"/>
      <c r="T56" s="203"/>
      <c r="U56" s="57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69"/>
      <c r="M57" s="69"/>
      <c r="Q57" s="15"/>
      <c r="T57" s="203"/>
      <c r="U57" s="57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69"/>
      <c r="M58" s="69"/>
      <c r="Q58" s="15"/>
      <c r="T58" s="203"/>
      <c r="U58" s="57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69"/>
      <c r="M59" s="69"/>
      <c r="Q59" s="15"/>
      <c r="T59" s="203"/>
      <c r="U59" s="57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69"/>
      <c r="M60" s="69"/>
      <c r="Q60" s="15"/>
      <c r="T60" s="203"/>
      <c r="U60" s="57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69"/>
      <c r="M61" s="69"/>
      <c r="Q61" s="15"/>
      <c r="T61" s="203"/>
      <c r="U61" s="57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69"/>
      <c r="M62" s="69"/>
      <c r="Q62" s="15"/>
      <c r="T62" s="203"/>
      <c r="U62" s="57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69"/>
      <c r="M63" s="69"/>
      <c r="Q63" s="15"/>
      <c r="T63" s="203"/>
      <c r="U63" s="57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69"/>
      <c r="M64" s="69"/>
      <c r="Q64" s="15"/>
      <c r="T64" s="203"/>
      <c r="U64" s="57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69"/>
      <c r="M65" s="69"/>
      <c r="Q65" s="15"/>
      <c r="T65" s="203"/>
      <c r="U65" s="57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69"/>
      <c r="M66" s="69"/>
      <c r="Q66" s="15"/>
      <c r="T66" s="203"/>
      <c r="U66" s="57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69"/>
      <c r="M67" s="69"/>
      <c r="Q67" s="15"/>
      <c r="T67" s="203"/>
      <c r="U67" s="57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69"/>
      <c r="M68" s="69"/>
      <c r="Q68" s="15"/>
      <c r="T68" s="203"/>
      <c r="U68" s="57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69"/>
      <c r="M69" s="69"/>
      <c r="Q69" s="15"/>
      <c r="T69" s="203"/>
      <c r="U69" s="57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69"/>
      <c r="M70" s="69"/>
      <c r="Q70" s="15"/>
      <c r="T70" s="203"/>
      <c r="U70" s="57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69"/>
      <c r="M71" s="69"/>
      <c r="Q71" s="15"/>
      <c r="T71" s="203"/>
      <c r="U71" s="57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69"/>
      <c r="M72" s="69"/>
      <c r="Q72" s="15"/>
      <c r="T72" s="203"/>
      <c r="U72" s="57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69"/>
      <c r="M73" s="69"/>
      <c r="Q73" s="15"/>
      <c r="T73" s="203"/>
      <c r="U73" s="57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69"/>
      <c r="M74" s="69"/>
      <c r="Q74" s="15"/>
      <c r="T74" s="203"/>
      <c r="U74" s="57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69"/>
      <c r="M75" s="69"/>
      <c r="Q75" s="15"/>
      <c r="T75" s="203"/>
      <c r="U75" s="57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69"/>
      <c r="M76" s="69"/>
      <c r="Q76" s="15"/>
      <c r="T76" s="203"/>
      <c r="U76" s="57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69"/>
      <c r="M77" s="69"/>
      <c r="Q77" s="15"/>
      <c r="T77" s="203"/>
      <c r="U77" s="57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69"/>
      <c r="M78" s="69"/>
      <c r="Q78" s="15"/>
      <c r="T78" s="203"/>
      <c r="U78" s="57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69"/>
      <c r="M79" s="69"/>
      <c r="Q79" s="15"/>
      <c r="T79" s="203"/>
      <c r="U79" s="57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69"/>
      <c r="M80" s="69"/>
      <c r="Q80" s="15"/>
      <c r="T80" s="203"/>
      <c r="U80" s="57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69"/>
      <c r="M81" s="69"/>
      <c r="Q81" s="15"/>
      <c r="T81" s="203"/>
      <c r="U81" s="57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69"/>
      <c r="M82" s="69"/>
      <c r="Q82" s="15"/>
      <c r="T82" s="203"/>
      <c r="U82" s="57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69"/>
      <c r="M83" s="69"/>
      <c r="Q83" s="15"/>
      <c r="T83" s="203"/>
      <c r="U83" s="57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69"/>
      <c r="M84" s="69"/>
      <c r="Q84" s="15"/>
      <c r="T84" s="203"/>
      <c r="U84" s="57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69"/>
      <c r="M85" s="69"/>
      <c r="Q85" s="15"/>
      <c r="T85" s="203"/>
      <c r="U85" s="57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69"/>
      <c r="M86" s="69"/>
      <c r="Q86" s="15"/>
      <c r="T86" s="203"/>
      <c r="U86" s="57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69"/>
      <c r="M87" s="69"/>
      <c r="Q87" s="15"/>
      <c r="T87" s="203"/>
      <c r="U87" s="57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69"/>
      <c r="M88" s="69"/>
      <c r="Q88" s="15"/>
      <c r="T88" s="203"/>
      <c r="U88" s="57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69"/>
      <c r="M89" s="69"/>
      <c r="Q89" s="15"/>
      <c r="T89" s="203"/>
      <c r="U89" s="57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69"/>
      <c r="M90" s="69"/>
      <c r="Q90" s="15"/>
      <c r="T90" s="203"/>
      <c r="U90" s="57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69"/>
      <c r="M91" s="69"/>
      <c r="Q91" s="15"/>
      <c r="T91" s="203"/>
      <c r="U91" s="57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69"/>
      <c r="M92" s="69"/>
      <c r="Q92" s="15"/>
      <c r="T92" s="203"/>
      <c r="U92" s="57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69"/>
      <c r="M93" s="69"/>
      <c r="Q93" s="15"/>
      <c r="T93" s="203"/>
      <c r="U93" s="57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69"/>
      <c r="M94" s="69"/>
      <c r="Q94" s="15"/>
      <c r="T94" s="203"/>
      <c r="U94" s="57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69"/>
      <c r="M95" s="69"/>
      <c r="Q95" s="15"/>
      <c r="T95" s="203"/>
      <c r="U95" s="57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69"/>
      <c r="M96" s="69"/>
      <c r="Q96" s="15"/>
      <c r="T96" s="203"/>
      <c r="U96" s="57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69"/>
      <c r="M97" s="69"/>
      <c r="Q97" s="15"/>
      <c r="T97" s="203"/>
      <c r="U97" s="57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69"/>
      <c r="M98" s="69"/>
      <c r="Q98" s="15"/>
      <c r="T98" s="203"/>
      <c r="U98" s="57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69"/>
      <c r="M99" s="69"/>
      <c r="Q99" s="15"/>
      <c r="T99" s="203"/>
      <c r="U99" s="57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69"/>
      <c r="M100" s="69"/>
      <c r="Q100" s="15"/>
      <c r="T100" s="203"/>
      <c r="U100" s="57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69"/>
      <c r="M101" s="69"/>
      <c r="Q101" s="15"/>
      <c r="T101" s="203"/>
      <c r="U101" s="57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69"/>
      <c r="M102" s="69"/>
      <c r="Q102" s="15"/>
      <c r="T102" s="203"/>
      <c r="U102" s="57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69"/>
      <c r="M103" s="69"/>
      <c r="Q103" s="15"/>
      <c r="T103" s="203"/>
      <c r="U103" s="57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69"/>
      <c r="M104" s="69"/>
      <c r="Q104" s="15"/>
      <c r="T104" s="203"/>
      <c r="U104" s="57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69"/>
      <c r="M105" s="69"/>
      <c r="Q105" s="15"/>
      <c r="T105" s="203"/>
      <c r="U105" s="57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69"/>
      <c r="M106" s="69"/>
      <c r="Q106" s="15"/>
      <c r="T106" s="203"/>
      <c r="U106" s="57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69"/>
      <c r="M107" s="69"/>
      <c r="Q107" s="15"/>
      <c r="T107" s="203"/>
      <c r="U107" s="57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69"/>
      <c r="M108" s="69"/>
      <c r="Q108" s="15"/>
      <c r="T108" s="203"/>
      <c r="U108" s="57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69"/>
      <c r="M109" s="69"/>
      <c r="Q109" s="15"/>
      <c r="T109" s="203"/>
      <c r="U109" s="57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69"/>
      <c r="M110" s="69"/>
      <c r="Q110" s="15"/>
      <c r="T110" s="203"/>
      <c r="U110" s="57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69"/>
      <c r="M111" s="69"/>
      <c r="Q111" s="15"/>
      <c r="T111" s="203"/>
      <c r="U111" s="57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69"/>
      <c r="M112" s="69"/>
      <c r="Q112" s="15"/>
      <c r="T112" s="203"/>
      <c r="U112" s="57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69"/>
      <c r="M113" s="69"/>
      <c r="Q113" s="15"/>
      <c r="T113" s="203"/>
      <c r="U113" s="57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69"/>
      <c r="M114" s="69"/>
      <c r="Q114" s="15"/>
      <c r="T114" s="203"/>
      <c r="U114" s="57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2"/>
      <c r="AP114" s="12"/>
    </row>
    <row r="115" spans="1:42">
      <c r="A115" s="4"/>
      <c r="B115" s="4"/>
      <c r="C115" s="4"/>
      <c r="D115" s="4"/>
      <c r="E115" s="4"/>
      <c r="F115" s="4"/>
      <c r="G115" s="4"/>
      <c r="H115" s="4"/>
      <c r="J115" s="69"/>
      <c r="M115" s="69"/>
      <c r="Q115" s="15"/>
      <c r="T115" s="203"/>
      <c r="U115" s="57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2"/>
      <c r="AP115" s="12"/>
    </row>
    <row r="116" spans="1:42">
      <c r="A116" s="4"/>
      <c r="B116" s="4"/>
      <c r="C116" s="4"/>
      <c r="D116" s="4"/>
      <c r="E116" s="4"/>
      <c r="F116" s="4"/>
      <c r="G116" s="4"/>
      <c r="H116" s="4"/>
      <c r="J116" s="69"/>
      <c r="M116" s="69"/>
      <c r="Q116" s="15"/>
      <c r="T116" s="203"/>
      <c r="U116" s="57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2"/>
      <c r="AP116" s="12"/>
    </row>
    <row r="117" spans="1:42">
      <c r="A117" s="4"/>
      <c r="B117" s="4"/>
      <c r="C117" s="4"/>
      <c r="D117" s="4"/>
      <c r="E117" s="4"/>
      <c r="F117" s="4"/>
      <c r="G117" s="4"/>
      <c r="H117" s="4"/>
      <c r="J117" s="69"/>
      <c r="M117" s="69"/>
      <c r="Q117" s="15"/>
      <c r="T117" s="203"/>
      <c r="U117" s="57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2"/>
      <c r="AP117" s="12"/>
    </row>
    <row r="118" spans="1:42">
      <c r="A118" s="4"/>
      <c r="B118" s="4"/>
      <c r="C118" s="4"/>
      <c r="D118" s="4"/>
      <c r="E118" s="4"/>
      <c r="F118" s="4"/>
      <c r="G118" s="4"/>
      <c r="H118" s="4"/>
      <c r="J118" s="69"/>
      <c r="M118" s="69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2"/>
      <c r="AP118" s="12"/>
    </row>
    <row r="119" spans="1:42">
      <c r="A119" s="4"/>
      <c r="B119" s="4"/>
      <c r="C119" s="4"/>
      <c r="D119" s="4"/>
      <c r="E119" s="4"/>
      <c r="F119" s="4"/>
      <c r="G119" s="4"/>
      <c r="H119" s="4"/>
      <c r="J119" s="69"/>
      <c r="M119" s="69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2"/>
      <c r="AP119" s="12"/>
    </row>
    <row r="120" spans="1:42">
      <c r="A120" s="4"/>
      <c r="B120" s="4"/>
      <c r="C120" s="4"/>
      <c r="D120" s="4"/>
      <c r="E120" s="4"/>
      <c r="F120" s="4"/>
      <c r="G120" s="4"/>
      <c r="H120" s="4"/>
      <c r="J120" s="69"/>
      <c r="M120" s="69"/>
      <c r="Q120" s="15"/>
      <c r="T120" s="203"/>
      <c r="U120" s="57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2"/>
      <c r="AP120" s="12"/>
    </row>
    <row r="121" spans="1:42">
      <c r="A121" s="4"/>
      <c r="B121" s="4"/>
      <c r="C121" s="4"/>
      <c r="D121" s="4"/>
      <c r="E121" s="4"/>
      <c r="F121" s="4"/>
      <c r="G121" s="4"/>
      <c r="H121" s="4"/>
      <c r="J121" s="69"/>
      <c r="M121" s="69"/>
      <c r="Q121" s="15"/>
      <c r="T121" s="203"/>
      <c r="U121" s="57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2"/>
      <c r="AP121" s="12"/>
    </row>
    <row r="122" spans="1:42">
      <c r="A122" s="4"/>
      <c r="B122" s="4"/>
      <c r="C122" s="4"/>
      <c r="D122" s="4"/>
      <c r="E122" s="4"/>
      <c r="F122" s="4"/>
      <c r="G122" s="4"/>
      <c r="H122" s="4"/>
      <c r="J122" s="69"/>
      <c r="M122" s="69"/>
      <c r="Q122" s="15"/>
      <c r="T122" s="203"/>
      <c r="U122" s="57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2"/>
      <c r="AP122" s="12"/>
    </row>
    <row r="123" spans="1:42">
      <c r="A123" s="4"/>
      <c r="B123" s="4"/>
      <c r="C123" s="4"/>
      <c r="D123" s="4"/>
      <c r="E123" s="4"/>
      <c r="F123" s="4"/>
      <c r="G123" s="4"/>
      <c r="H123" s="4"/>
      <c r="J123" s="69"/>
      <c r="M123" s="69"/>
      <c r="Q123" s="15"/>
      <c r="T123" s="203"/>
      <c r="U123" s="57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2"/>
      <c r="AP123" s="12"/>
    </row>
    <row r="124" spans="1:42">
      <c r="A124" s="4"/>
      <c r="B124" s="4"/>
      <c r="C124" s="4"/>
      <c r="D124" s="4"/>
      <c r="E124" s="4"/>
      <c r="F124" s="4"/>
      <c r="G124" s="4"/>
      <c r="H124" s="4"/>
      <c r="J124" s="69"/>
      <c r="M124" s="69"/>
      <c r="Q124" s="15"/>
      <c r="T124" s="203"/>
      <c r="U124" s="57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2"/>
      <c r="AP124" s="12"/>
    </row>
    <row r="125" spans="1:42">
      <c r="A125" s="4"/>
      <c r="B125" s="4"/>
      <c r="C125" s="4"/>
      <c r="D125" s="4"/>
      <c r="E125" s="4"/>
      <c r="F125" s="4"/>
      <c r="G125" s="4"/>
      <c r="H125" s="4"/>
      <c r="J125" s="69"/>
      <c r="M125" s="69"/>
      <c r="Q125" s="15"/>
      <c r="T125" s="203"/>
      <c r="U125" s="57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2"/>
      <c r="AP125" s="12"/>
    </row>
    <row r="126" spans="1:42">
      <c r="A126" s="4"/>
      <c r="B126" s="4"/>
      <c r="C126" s="4"/>
      <c r="D126" s="4"/>
      <c r="E126" s="4"/>
      <c r="F126" s="4"/>
      <c r="G126" s="4"/>
      <c r="H126" s="4"/>
      <c r="J126" s="69"/>
      <c r="M126" s="69"/>
      <c r="Q126" s="15"/>
      <c r="T126" s="203"/>
      <c r="U126" s="57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2"/>
      <c r="AP126" s="12"/>
    </row>
    <row r="127" spans="1:42">
      <c r="A127" s="4"/>
      <c r="B127" s="4"/>
      <c r="C127" s="4"/>
      <c r="D127" s="4"/>
      <c r="E127" s="4"/>
      <c r="F127" s="4"/>
      <c r="G127" s="4"/>
      <c r="H127" s="4"/>
      <c r="J127" s="69"/>
      <c r="M127" s="69"/>
      <c r="Q127" s="15"/>
      <c r="T127" s="203"/>
      <c r="U127" s="57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2"/>
      <c r="AP127" s="12"/>
    </row>
    <row r="128" spans="1:42">
      <c r="G128" s="69"/>
      <c r="J128" s="69"/>
      <c r="M128" s="69"/>
      <c r="Q128" s="15"/>
      <c r="T128" s="203"/>
      <c r="U128" s="57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2"/>
      <c r="AP128" s="12"/>
    </row>
    <row r="129" spans="7:42">
      <c r="G129" s="69"/>
      <c r="J129" s="69"/>
      <c r="M129" s="69"/>
      <c r="Q129" s="15"/>
      <c r="T129" s="203"/>
      <c r="U129" s="57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2"/>
      <c r="AP129" s="12"/>
    </row>
    <row r="130" spans="7:42">
      <c r="G130" s="69"/>
      <c r="J130" s="69"/>
      <c r="M130" s="69"/>
      <c r="Q130" s="15"/>
      <c r="T130" s="203"/>
      <c r="U130" s="57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2"/>
      <c r="AP130" s="12"/>
    </row>
    <row r="131" spans="7:42">
      <c r="G131" s="69"/>
      <c r="J131" s="69"/>
      <c r="M131" s="69"/>
      <c r="Q131" s="15"/>
      <c r="T131" s="203"/>
      <c r="U131" s="57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2"/>
      <c r="AP131" s="12"/>
    </row>
    <row r="132" spans="7:42">
      <c r="G132" s="69"/>
      <c r="J132" s="69"/>
      <c r="M132" s="69"/>
      <c r="Q132" s="15"/>
      <c r="T132" s="203"/>
      <c r="U132" s="57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2"/>
      <c r="AP132" s="12"/>
    </row>
    <row r="133" spans="7:42">
      <c r="G133" s="69"/>
      <c r="J133" s="69"/>
      <c r="M133" s="69"/>
      <c r="Q133" s="15"/>
      <c r="T133" s="203"/>
      <c r="U133" s="57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2"/>
      <c r="AP133" s="12"/>
    </row>
    <row r="134" spans="7:42">
      <c r="G134" s="69"/>
      <c r="J134" s="69"/>
      <c r="M134" s="69"/>
      <c r="Q134" s="15"/>
      <c r="T134" s="203"/>
      <c r="U134" s="57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2"/>
      <c r="AP134" s="12"/>
    </row>
    <row r="135" spans="7:42">
      <c r="G135" s="69"/>
      <c r="J135" s="69"/>
      <c r="M135" s="69"/>
      <c r="Q135" s="15"/>
      <c r="T135" s="203"/>
      <c r="U135" s="57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2"/>
      <c r="AP135" s="12"/>
    </row>
    <row r="136" spans="7:42">
      <c r="G136" s="69"/>
      <c r="J136" s="69"/>
      <c r="M136" s="69"/>
      <c r="Q136" s="15"/>
      <c r="T136" s="203"/>
      <c r="U136" s="57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2"/>
      <c r="AP136" s="12"/>
    </row>
    <row r="137" spans="7:42">
      <c r="G137" s="69"/>
      <c r="J137" s="69"/>
      <c r="M137" s="69"/>
      <c r="Q137" s="15"/>
      <c r="T137" s="203"/>
      <c r="U137" s="57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2"/>
      <c r="AP137" s="12"/>
    </row>
    <row r="138" spans="7:42">
      <c r="G138" s="69"/>
      <c r="J138" s="69"/>
      <c r="M138" s="69"/>
      <c r="Q138" s="15"/>
      <c r="T138" s="203"/>
      <c r="U138" s="57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2"/>
      <c r="AP138" s="12"/>
    </row>
    <row r="139" spans="7:42">
      <c r="G139" s="69"/>
      <c r="J139" s="69"/>
      <c r="M139" s="69"/>
      <c r="Q139" s="15"/>
      <c r="T139" s="203"/>
      <c r="U139" s="57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2"/>
      <c r="AP139" s="12"/>
    </row>
    <row r="140" spans="7:42">
      <c r="G140" s="69"/>
      <c r="J140" s="69"/>
      <c r="M140" s="69"/>
      <c r="Q140" s="15"/>
      <c r="T140" s="203"/>
      <c r="U140" s="57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2"/>
      <c r="AP140" s="12"/>
    </row>
    <row r="141" spans="7:42">
      <c r="G141" s="69"/>
      <c r="J141" s="69"/>
      <c r="M141" s="69"/>
      <c r="Q141" s="15"/>
      <c r="T141" s="203"/>
      <c r="U141" s="57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2"/>
      <c r="AP141" s="12"/>
    </row>
    <row r="142" spans="7:42">
      <c r="G142" s="69"/>
      <c r="J142" s="69"/>
      <c r="M142" s="69"/>
      <c r="Q142" s="15"/>
      <c r="T142" s="203"/>
      <c r="U142" s="57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2"/>
      <c r="AP142" s="12"/>
    </row>
    <row r="143" spans="7:42">
      <c r="G143" s="69"/>
      <c r="J143" s="69"/>
      <c r="M143" s="69"/>
      <c r="Q143" s="15"/>
      <c r="T143" s="203"/>
      <c r="U143" s="57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2"/>
      <c r="AP143" s="12"/>
    </row>
    <row r="144" spans="7:42">
      <c r="G144" s="69"/>
      <c r="J144" s="69"/>
      <c r="M144" s="69"/>
      <c r="Q144" s="15"/>
      <c r="T144" s="203"/>
      <c r="U144" s="57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2"/>
      <c r="AP144" s="12"/>
    </row>
    <row r="145" spans="6:42">
      <c r="G145" s="69"/>
      <c r="J145" s="69"/>
      <c r="M145" s="69"/>
      <c r="N145" s="319"/>
      <c r="Q145" s="15"/>
      <c r="T145" s="203"/>
      <c r="U145" s="57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2"/>
      <c r="AP145" s="12"/>
    </row>
    <row r="146" spans="6:42">
      <c r="G146" s="69"/>
      <c r="J146" s="69"/>
      <c r="M146" s="69"/>
      <c r="N146" s="319"/>
      <c r="Q146" s="15"/>
      <c r="T146" s="203"/>
      <c r="U146" s="57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2"/>
      <c r="AP146" s="12"/>
    </row>
    <row r="147" spans="6:42">
      <c r="G147" s="69"/>
      <c r="J147" s="69"/>
      <c r="M147" s="69"/>
      <c r="N147" s="319"/>
      <c r="Q147" s="15"/>
      <c r="T147" s="203"/>
      <c r="U147" s="57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2"/>
      <c r="AP147" s="12"/>
    </row>
    <row r="148" spans="6:42">
      <c r="G148" s="69"/>
      <c r="J148" s="69"/>
      <c r="M148" s="69"/>
      <c r="N148" s="319"/>
      <c r="Q148" s="15"/>
      <c r="T148" s="203"/>
      <c r="U148" s="57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2"/>
      <c r="AP148" s="12"/>
    </row>
    <row r="149" spans="6:42">
      <c r="G149" s="69"/>
      <c r="J149" s="69"/>
      <c r="M149" s="69"/>
      <c r="N149" s="319"/>
      <c r="Q149" s="15"/>
      <c r="T149" s="203"/>
      <c r="U149" s="57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2"/>
      <c r="AP149" s="12"/>
    </row>
    <row r="150" spans="6:42">
      <c r="G150" s="69"/>
      <c r="J150" s="69"/>
      <c r="M150" s="69"/>
      <c r="N150" s="319"/>
      <c r="Q150" s="15"/>
      <c r="T150" s="203"/>
      <c r="U150" s="57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2"/>
      <c r="AP150" s="12"/>
    </row>
    <row r="151" spans="6:42">
      <c r="G151" s="69"/>
      <c r="J151" s="69"/>
      <c r="M151" s="69"/>
      <c r="N151" s="319"/>
      <c r="Q151" s="15"/>
      <c r="T151" s="203"/>
      <c r="U151" s="57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2"/>
      <c r="AP151" s="12"/>
    </row>
    <row r="152" spans="6:42">
      <c r="G152" s="69"/>
      <c r="J152" s="69"/>
      <c r="M152" s="69"/>
      <c r="N152" s="319"/>
      <c r="Q152" s="15"/>
      <c r="T152" s="203"/>
      <c r="U152" s="57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2"/>
      <c r="AP152" s="12"/>
    </row>
    <row r="153" spans="6:42">
      <c r="G153" s="69"/>
      <c r="J153" s="69"/>
      <c r="M153" s="69"/>
      <c r="N153" s="319"/>
      <c r="Q153" s="15"/>
      <c r="T153" s="203"/>
      <c r="U153" s="57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2"/>
      <c r="AP153" s="12"/>
    </row>
    <row r="154" spans="6:42">
      <c r="G154" s="69"/>
      <c r="J154" s="69"/>
      <c r="M154" s="69"/>
      <c r="N154" s="319"/>
      <c r="Q154" s="15"/>
      <c r="T154" s="203"/>
      <c r="U154" s="57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2"/>
      <c r="AP154" s="12"/>
    </row>
    <row r="155" spans="6:42">
      <c r="G155" s="69"/>
      <c r="J155" s="69"/>
      <c r="M155" s="69"/>
      <c r="N155" s="319"/>
      <c r="Q155" s="15"/>
      <c r="T155" s="203"/>
      <c r="U155" s="57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2"/>
      <c r="AP155" s="12"/>
    </row>
    <row r="156" spans="6:42">
      <c r="F156" s="391"/>
      <c r="G156" s="69"/>
      <c r="H156" s="391"/>
      <c r="I156" s="31"/>
      <c r="J156" s="69"/>
      <c r="K156" s="31"/>
      <c r="L156" s="31"/>
      <c r="M156" s="69"/>
      <c r="N156" s="319"/>
      <c r="Q156" s="15"/>
      <c r="T156" s="203"/>
      <c r="U156" s="57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2"/>
      <c r="AP156" s="12"/>
    </row>
    <row r="157" spans="6:42">
      <c r="F157" s="391"/>
      <c r="G157" s="69"/>
      <c r="H157" s="391"/>
      <c r="I157" s="31"/>
      <c r="J157" s="69"/>
      <c r="K157" s="31"/>
      <c r="L157" s="31"/>
      <c r="M157" s="69"/>
      <c r="N157" s="319"/>
      <c r="Q157" s="15"/>
      <c r="T157" s="203"/>
      <c r="U157" s="57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2"/>
      <c r="AP157" s="12"/>
    </row>
    <row r="158" spans="6:42">
      <c r="F158" s="391"/>
      <c r="G158" s="69"/>
      <c r="H158" s="391"/>
      <c r="I158" s="31"/>
      <c r="J158" s="69"/>
      <c r="K158" s="31"/>
      <c r="L158" s="31"/>
      <c r="M158" s="69"/>
      <c r="N158" s="319"/>
      <c r="Q158" s="15"/>
      <c r="T158" s="203"/>
      <c r="U158" s="57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91"/>
      <c r="G159" s="69"/>
      <c r="H159" s="391"/>
      <c r="I159" s="31"/>
      <c r="J159" s="69"/>
      <c r="K159" s="31"/>
      <c r="L159" s="31"/>
      <c r="M159" s="69"/>
      <c r="N159" s="319"/>
      <c r="Q159" s="15"/>
      <c r="T159" s="203"/>
      <c r="U159" s="57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91"/>
      <c r="G160" s="69"/>
      <c r="H160" s="391"/>
      <c r="I160" s="31"/>
      <c r="J160" s="69"/>
      <c r="K160" s="31"/>
      <c r="L160" s="31"/>
      <c r="M160" s="69"/>
      <c r="N160" s="319"/>
      <c r="Q160" s="15"/>
      <c r="T160" s="203"/>
      <c r="U160" s="57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91"/>
      <c r="G161" s="69"/>
      <c r="H161" s="391"/>
      <c r="I161" s="31"/>
      <c r="J161" s="69"/>
      <c r="K161" s="31"/>
      <c r="L161" s="31"/>
      <c r="M161" s="69"/>
      <c r="N161" s="319"/>
      <c r="Q161" s="15"/>
      <c r="T161" s="203"/>
      <c r="U161" s="57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91"/>
      <c r="G162" s="69"/>
      <c r="H162" s="391"/>
      <c r="I162" s="31"/>
      <c r="J162" s="69"/>
      <c r="K162" s="31"/>
      <c r="L162" s="31"/>
      <c r="M162" s="69"/>
      <c r="N162" s="319"/>
      <c r="Q162" s="15"/>
      <c r="T162" s="203"/>
      <c r="U162" s="57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91"/>
      <c r="G163" s="69"/>
      <c r="H163" s="391"/>
      <c r="I163" s="31"/>
      <c r="J163" s="69"/>
      <c r="K163" s="31"/>
      <c r="L163" s="31"/>
      <c r="M163" s="69"/>
      <c r="N163" s="319"/>
      <c r="Q163" s="15"/>
      <c r="T163" s="203"/>
      <c r="U163" s="57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91"/>
      <c r="G164" s="69"/>
      <c r="H164" s="391"/>
      <c r="I164" s="31"/>
      <c r="J164" s="69"/>
      <c r="K164" s="31"/>
      <c r="L164" s="31"/>
      <c r="M164" s="69"/>
      <c r="N164" s="319"/>
      <c r="Q164" s="15"/>
      <c r="T164" s="203"/>
      <c r="U164" s="57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91"/>
      <c r="G165" s="69"/>
      <c r="H165" s="391"/>
      <c r="I165" s="31"/>
      <c r="J165" s="69"/>
      <c r="K165" s="31"/>
      <c r="L165" s="31"/>
      <c r="M165" s="69"/>
      <c r="N165" s="319"/>
      <c r="Q165" s="15"/>
      <c r="T165" s="203"/>
      <c r="U165" s="57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91"/>
      <c r="G166" s="69"/>
      <c r="H166" s="391"/>
      <c r="I166" s="31"/>
      <c r="J166" s="69"/>
      <c r="K166" s="31"/>
      <c r="L166" s="31"/>
      <c r="M166" s="69"/>
      <c r="N166" s="319"/>
      <c r="Q166" s="15"/>
      <c r="T166" s="203"/>
      <c r="U166" s="57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91"/>
      <c r="G167" s="69"/>
      <c r="H167" s="391"/>
      <c r="I167" s="31"/>
      <c r="J167" s="69"/>
      <c r="K167" s="31"/>
      <c r="L167" s="31"/>
      <c r="M167" s="69"/>
      <c r="N167" s="319"/>
      <c r="Q167" s="15"/>
      <c r="T167" s="203"/>
      <c r="U167" s="57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91"/>
      <c r="G168" s="69"/>
      <c r="H168" s="391"/>
      <c r="I168" s="31"/>
      <c r="J168" s="69"/>
      <c r="K168" s="31"/>
      <c r="L168" s="31"/>
      <c r="M168" s="69"/>
      <c r="N168" s="319"/>
      <c r="Q168" s="15"/>
      <c r="T168" s="203"/>
      <c r="U168" s="57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1"/>
    </row>
    <row r="169" spans="6:40">
      <c r="F169" s="391"/>
      <c r="G169" s="69"/>
      <c r="H169" s="391"/>
      <c r="I169" s="31"/>
      <c r="J169" s="69"/>
      <c r="K169" s="31"/>
      <c r="L169" s="31"/>
      <c r="M169" s="69"/>
      <c r="N169" s="319"/>
      <c r="Q169" s="15"/>
      <c r="T169" s="203"/>
      <c r="U169" s="57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1"/>
    </row>
    <row r="170" spans="6:40">
      <c r="F170" s="391"/>
      <c r="G170" s="69"/>
      <c r="H170" s="391"/>
      <c r="I170" s="31"/>
      <c r="J170" s="69"/>
      <c r="K170" s="31"/>
      <c r="L170" s="31"/>
      <c r="M170" s="69"/>
      <c r="N170" s="319"/>
      <c r="Q170" s="15"/>
      <c r="T170" s="203"/>
      <c r="U170" s="57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1"/>
    </row>
    <row r="171" spans="6:40">
      <c r="F171" s="391"/>
      <c r="G171" s="69"/>
      <c r="H171" s="391"/>
      <c r="I171" s="31"/>
      <c r="J171" s="69"/>
      <c r="K171" s="31"/>
      <c r="L171" s="31"/>
      <c r="M171" s="69"/>
      <c r="N171" s="319"/>
      <c r="Q171" s="15"/>
      <c r="T171" s="203"/>
      <c r="U171" s="57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1"/>
    </row>
    <row r="172" spans="6:40">
      <c r="F172" s="391"/>
      <c r="G172" s="69"/>
      <c r="H172" s="391"/>
      <c r="I172" s="31"/>
      <c r="J172" s="69"/>
      <c r="K172" s="31"/>
      <c r="L172" s="31"/>
      <c r="M172" s="69"/>
      <c r="N172" s="319"/>
      <c r="Q172" s="15"/>
      <c r="T172" s="203"/>
      <c r="U172" s="57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1"/>
    </row>
    <row r="173" spans="6:40">
      <c r="F173" s="391"/>
      <c r="G173" s="69"/>
      <c r="H173" s="391"/>
      <c r="I173" s="31"/>
      <c r="J173" s="69"/>
      <c r="K173" s="31"/>
      <c r="L173" s="31"/>
      <c r="M173" s="69"/>
      <c r="N173" s="319"/>
      <c r="Q173" s="15"/>
      <c r="T173" s="203"/>
      <c r="U173" s="57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1"/>
    </row>
    <row r="174" spans="6:40">
      <c r="F174" s="391"/>
      <c r="G174" s="69"/>
      <c r="H174" s="391"/>
      <c r="I174" s="31"/>
      <c r="J174" s="69"/>
      <c r="K174" s="31"/>
      <c r="L174" s="31"/>
      <c r="M174" s="69"/>
      <c r="N174" s="319"/>
      <c r="Q174" s="15"/>
      <c r="T174" s="203"/>
      <c r="U174" s="57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1"/>
    </row>
    <row r="175" spans="6:40">
      <c r="F175" s="391"/>
      <c r="G175" s="69"/>
      <c r="H175" s="391"/>
      <c r="I175" s="31"/>
      <c r="J175" s="69"/>
      <c r="K175" s="31"/>
      <c r="L175" s="31"/>
      <c r="M175" s="69"/>
      <c r="N175" s="319"/>
      <c r="Q175" s="15"/>
      <c r="T175" s="203"/>
      <c r="U175" s="57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1"/>
    </row>
    <row r="176" spans="6:40">
      <c r="F176" s="391"/>
      <c r="G176" s="69"/>
      <c r="H176" s="391"/>
      <c r="I176" s="31"/>
      <c r="J176" s="69"/>
      <c r="K176" s="31"/>
      <c r="L176" s="31"/>
      <c r="M176" s="69"/>
      <c r="N176" s="319"/>
      <c r="Q176" s="15"/>
      <c r="T176" s="203"/>
      <c r="U176" s="57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1"/>
    </row>
    <row r="177" spans="6:40">
      <c r="F177" s="391"/>
      <c r="G177" s="69"/>
      <c r="H177" s="391"/>
      <c r="I177" s="31"/>
      <c r="J177" s="69"/>
      <c r="K177" s="31"/>
      <c r="L177" s="31"/>
      <c r="M177" s="69"/>
      <c r="N177" s="319"/>
      <c r="Q177" s="15"/>
      <c r="T177" s="203"/>
      <c r="U177" s="57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1"/>
    </row>
    <row r="178" spans="6:40">
      <c r="F178" s="391"/>
      <c r="G178" s="69"/>
      <c r="H178" s="391"/>
      <c r="I178" s="31"/>
      <c r="J178" s="69"/>
      <c r="K178" s="31"/>
      <c r="L178" s="31"/>
      <c r="M178" s="69"/>
      <c r="N178" s="319"/>
      <c r="Q178" s="15"/>
      <c r="T178" s="203"/>
      <c r="U178" s="57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1"/>
    </row>
    <row r="179" spans="6:40">
      <c r="F179" s="391"/>
      <c r="G179" s="69"/>
      <c r="H179" s="391"/>
      <c r="I179" s="31"/>
      <c r="J179" s="69"/>
      <c r="K179" s="31"/>
      <c r="L179" s="31"/>
      <c r="M179" s="69"/>
      <c r="N179" s="319"/>
      <c r="Q179" s="15"/>
      <c r="T179" s="203"/>
      <c r="U179" s="57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1"/>
    </row>
    <row r="180" spans="6:40">
      <c r="F180" s="391"/>
      <c r="G180" s="69"/>
      <c r="H180" s="391"/>
      <c r="I180" s="31"/>
      <c r="J180" s="69"/>
      <c r="K180" s="31"/>
      <c r="L180" s="31"/>
      <c r="M180" s="69"/>
      <c r="N180" s="319"/>
      <c r="Q180" s="15"/>
      <c r="T180" s="203"/>
      <c r="U180" s="57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1"/>
    </row>
    <row r="181" spans="6:40">
      <c r="F181" s="391"/>
      <c r="G181" s="69"/>
      <c r="H181" s="391"/>
      <c r="I181" s="31"/>
      <c r="J181" s="69"/>
      <c r="K181" s="31"/>
      <c r="L181" s="31"/>
      <c r="M181" s="69"/>
      <c r="N181" s="319"/>
      <c r="O181" s="319"/>
      <c r="P181" s="319"/>
      <c r="Q181" s="319"/>
      <c r="R181" s="31"/>
      <c r="S181" s="319"/>
      <c r="T181" s="319"/>
      <c r="U181" s="3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1"/>
    </row>
    <row r="182" spans="6:40">
      <c r="F182" s="391"/>
      <c r="G182" s="69"/>
      <c r="H182" s="391"/>
      <c r="I182" s="31"/>
      <c r="J182" s="69"/>
      <c r="K182" s="31"/>
      <c r="L182" s="31"/>
      <c r="M182" s="69"/>
      <c r="N182" s="319"/>
      <c r="O182" s="319"/>
      <c r="P182" s="319"/>
      <c r="Q182" s="319"/>
      <c r="R182" s="31"/>
      <c r="S182" s="319"/>
      <c r="T182" s="319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1"/>
    </row>
    <row r="183" spans="6:40">
      <c r="F183" s="391"/>
      <c r="G183" s="69"/>
      <c r="H183" s="391"/>
      <c r="I183" s="31"/>
      <c r="J183" s="69"/>
      <c r="K183" s="31"/>
      <c r="L183" s="31"/>
      <c r="M183" s="69"/>
      <c r="N183" s="319"/>
      <c r="O183" s="319"/>
      <c r="P183" s="319"/>
      <c r="Q183" s="319"/>
      <c r="R183" s="31"/>
      <c r="S183" s="319"/>
      <c r="T183" s="319"/>
      <c r="U183" s="3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1"/>
    </row>
    <row r="184" spans="6:40">
      <c r="F184" s="391"/>
      <c r="G184" s="69"/>
      <c r="H184" s="391"/>
      <c r="I184" s="31"/>
      <c r="J184" s="69"/>
      <c r="K184" s="31"/>
      <c r="L184" s="31"/>
      <c r="M184" s="69"/>
      <c r="N184" s="319"/>
      <c r="O184" s="319"/>
      <c r="P184" s="319"/>
      <c r="Q184" s="319"/>
      <c r="R184" s="31"/>
      <c r="S184" s="319"/>
      <c r="T184" s="319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1"/>
    </row>
    <row r="185" spans="6:40">
      <c r="F185" s="391"/>
      <c r="G185" s="69"/>
      <c r="H185" s="391"/>
      <c r="I185" s="31"/>
      <c r="J185" s="69"/>
      <c r="K185" s="31"/>
      <c r="L185" s="31"/>
      <c r="M185" s="69"/>
      <c r="N185" s="319"/>
      <c r="O185" s="319"/>
      <c r="P185" s="319"/>
      <c r="Q185" s="319"/>
      <c r="R185" s="31"/>
      <c r="S185" s="319"/>
      <c r="T185" s="319"/>
      <c r="U185" s="3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1"/>
    </row>
    <row r="186" spans="6:40">
      <c r="F186" s="391"/>
      <c r="G186" s="69"/>
      <c r="H186" s="391"/>
      <c r="I186" s="31"/>
      <c r="J186" s="69"/>
      <c r="K186" s="31"/>
      <c r="L186" s="31"/>
      <c r="M186" s="69"/>
      <c r="N186" s="319"/>
      <c r="O186" s="319"/>
      <c r="P186" s="319"/>
      <c r="Q186" s="319"/>
      <c r="R186" s="31"/>
      <c r="S186" s="319"/>
      <c r="T186" s="319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1"/>
    </row>
    <row r="187" spans="6:40">
      <c r="F187" s="391"/>
      <c r="G187" s="69"/>
      <c r="H187" s="391"/>
      <c r="I187" s="31"/>
      <c r="J187" s="69"/>
      <c r="K187" s="31"/>
      <c r="L187" s="31"/>
      <c r="M187" s="69"/>
      <c r="N187" s="319"/>
      <c r="O187" s="319"/>
      <c r="P187" s="319"/>
      <c r="Q187" s="319"/>
      <c r="R187" s="31"/>
      <c r="S187" s="319"/>
      <c r="T187" s="319"/>
      <c r="U187" s="3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1"/>
    </row>
    <row r="188" spans="6:40">
      <c r="F188" s="391"/>
      <c r="G188" s="69"/>
      <c r="H188" s="391"/>
      <c r="I188" s="31"/>
      <c r="J188" s="69"/>
      <c r="K188" s="31"/>
      <c r="L188" s="31"/>
      <c r="M188" s="69"/>
      <c r="N188" s="319"/>
      <c r="O188" s="319"/>
      <c r="P188" s="319"/>
      <c r="Q188" s="319"/>
      <c r="R188" s="31"/>
      <c r="S188" s="319"/>
      <c r="T188" s="319"/>
      <c r="U188" s="3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1"/>
    </row>
    <row r="189" spans="6:40">
      <c r="F189" s="391"/>
      <c r="G189" s="69"/>
      <c r="H189" s="391"/>
      <c r="I189" s="31"/>
      <c r="J189" s="69"/>
      <c r="K189" s="31"/>
      <c r="L189" s="31"/>
      <c r="M189" s="69"/>
      <c r="N189" s="319"/>
      <c r="O189" s="319"/>
      <c r="P189" s="319"/>
      <c r="Q189" s="319"/>
      <c r="R189" s="31"/>
      <c r="S189" s="319"/>
      <c r="T189" s="319"/>
      <c r="U189" s="3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1"/>
    </row>
    <row r="190" spans="6:40">
      <c r="F190" s="391"/>
      <c r="G190" s="69"/>
      <c r="H190" s="391"/>
      <c r="I190" s="31"/>
      <c r="J190" s="69"/>
      <c r="K190" s="31"/>
      <c r="L190" s="31"/>
      <c r="M190" s="69"/>
      <c r="N190" s="319"/>
      <c r="O190" s="319"/>
      <c r="P190" s="319"/>
      <c r="Q190" s="319"/>
      <c r="R190" s="31"/>
      <c r="S190" s="319"/>
      <c r="T190" s="319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1"/>
    </row>
    <row r="191" spans="6:40">
      <c r="F191" s="391"/>
      <c r="G191" s="69"/>
      <c r="H191" s="391"/>
      <c r="I191" s="31"/>
      <c r="J191" s="69"/>
      <c r="K191" s="31"/>
      <c r="L191" s="31"/>
      <c r="M191" s="69"/>
      <c r="N191" s="319"/>
      <c r="O191" s="319"/>
      <c r="P191" s="319"/>
      <c r="Q191" s="319"/>
      <c r="R191" s="31"/>
      <c r="S191" s="319"/>
      <c r="T191" s="319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1"/>
    </row>
    <row r="192" spans="6:40">
      <c r="F192" s="391"/>
      <c r="G192" s="69"/>
      <c r="H192" s="391"/>
      <c r="I192" s="31"/>
      <c r="J192" s="69"/>
      <c r="K192" s="31"/>
      <c r="L192" s="31"/>
      <c r="M192" s="69"/>
      <c r="N192" s="319"/>
      <c r="O192" s="319"/>
      <c r="P192" s="319"/>
      <c r="Q192" s="319"/>
      <c r="R192" s="31"/>
      <c r="S192" s="319"/>
      <c r="T192" s="319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1"/>
    </row>
    <row r="193" spans="6:40">
      <c r="F193" s="391"/>
      <c r="G193" s="69"/>
      <c r="H193" s="391"/>
      <c r="I193" s="31"/>
      <c r="J193" s="69"/>
      <c r="K193" s="31"/>
      <c r="L193" s="31"/>
      <c r="M193" s="69"/>
      <c r="N193" s="319"/>
      <c r="O193" s="319"/>
      <c r="P193" s="319"/>
      <c r="Q193" s="319"/>
      <c r="R193" s="31"/>
      <c r="S193" s="319"/>
      <c r="T193" s="319"/>
      <c r="U193" s="3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1"/>
    </row>
    <row r="194" spans="6:40">
      <c r="F194" s="391"/>
      <c r="G194" s="69"/>
      <c r="H194" s="391"/>
      <c r="I194" s="31"/>
      <c r="J194" s="69"/>
      <c r="K194" s="31"/>
      <c r="L194" s="31"/>
      <c r="M194" s="69"/>
      <c r="N194" s="319"/>
      <c r="O194" s="319"/>
      <c r="P194" s="319"/>
      <c r="Q194" s="319"/>
      <c r="R194" s="31"/>
      <c r="S194" s="319"/>
      <c r="T194" s="319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1"/>
    </row>
    <row r="195" spans="6:40">
      <c r="F195" s="391"/>
      <c r="G195" s="69"/>
      <c r="H195" s="391"/>
      <c r="I195" s="31"/>
      <c r="J195" s="69"/>
      <c r="K195" s="31"/>
      <c r="L195" s="31"/>
      <c r="M195" s="69"/>
      <c r="N195" s="319"/>
      <c r="O195" s="319"/>
      <c r="P195" s="319"/>
      <c r="Q195" s="319"/>
      <c r="R195" s="31"/>
      <c r="S195" s="319"/>
      <c r="T195" s="319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1"/>
    </row>
    <row r="196" spans="6:40">
      <c r="F196" s="391"/>
      <c r="G196" s="69"/>
      <c r="H196" s="391"/>
      <c r="I196" s="31"/>
      <c r="J196" s="69"/>
      <c r="K196" s="31"/>
      <c r="L196" s="31"/>
      <c r="M196" s="69"/>
      <c r="N196" s="319"/>
      <c r="O196" s="319"/>
      <c r="P196" s="319"/>
      <c r="Q196" s="319"/>
      <c r="R196" s="31"/>
      <c r="S196" s="319"/>
      <c r="T196" s="319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1"/>
    </row>
    <row r="197" spans="6:40">
      <c r="F197" s="391"/>
      <c r="G197" s="69"/>
      <c r="H197" s="391"/>
      <c r="I197" s="31"/>
      <c r="J197" s="69"/>
      <c r="K197" s="31"/>
      <c r="L197" s="31"/>
      <c r="M197" s="69"/>
      <c r="N197" s="319"/>
      <c r="O197" s="319"/>
      <c r="P197" s="319"/>
      <c r="Q197" s="319"/>
      <c r="R197" s="31"/>
      <c r="S197" s="319"/>
      <c r="T197" s="319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1"/>
    </row>
    <row r="198" spans="6:40">
      <c r="F198" s="391"/>
      <c r="G198" s="69"/>
      <c r="H198" s="391"/>
      <c r="I198" s="31"/>
      <c r="J198" s="69"/>
      <c r="K198" s="31"/>
      <c r="L198" s="31"/>
      <c r="M198" s="69"/>
      <c r="N198" s="319"/>
      <c r="O198" s="319"/>
      <c r="P198" s="319"/>
      <c r="Q198" s="319"/>
      <c r="R198" s="31"/>
      <c r="S198" s="319"/>
      <c r="T198" s="319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1"/>
    </row>
    <row r="199" spans="6:40">
      <c r="F199" s="391"/>
      <c r="G199" s="69"/>
      <c r="H199" s="391"/>
      <c r="I199" s="31"/>
      <c r="J199" s="69"/>
      <c r="K199" s="31"/>
      <c r="L199" s="31"/>
      <c r="M199" s="69"/>
      <c r="N199" s="319"/>
      <c r="O199" s="319"/>
      <c r="P199" s="319"/>
      <c r="Q199" s="319"/>
      <c r="R199" s="31"/>
      <c r="S199" s="319"/>
      <c r="T199" s="319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1"/>
    </row>
    <row r="200" spans="6:40">
      <c r="F200" s="391"/>
      <c r="G200" s="391"/>
      <c r="H200" s="391"/>
      <c r="I200" s="31"/>
      <c r="J200" s="391"/>
      <c r="K200" s="31"/>
      <c r="L200" s="31"/>
      <c r="M200" s="391"/>
      <c r="N200" s="319"/>
      <c r="O200" s="319"/>
      <c r="P200" s="319"/>
      <c r="Q200" s="319"/>
      <c r="R200" s="31"/>
      <c r="S200" s="319"/>
      <c r="T200" s="319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1"/>
    </row>
    <row r="201" spans="6:40">
      <c r="F201" s="391"/>
      <c r="G201" s="391"/>
      <c r="H201" s="391"/>
      <c r="I201" s="31"/>
      <c r="J201" s="391"/>
      <c r="K201" s="31"/>
      <c r="L201" s="31"/>
      <c r="M201" s="391"/>
      <c r="N201" s="319"/>
      <c r="O201" s="319"/>
      <c r="P201" s="319"/>
      <c r="Q201" s="319"/>
      <c r="R201" s="31"/>
      <c r="S201" s="319"/>
      <c r="T201" s="319"/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1"/>
    </row>
    <row r="202" spans="6:40">
      <c r="F202" s="391"/>
      <c r="G202" s="391"/>
      <c r="H202" s="391"/>
      <c r="I202" s="31"/>
      <c r="J202" s="391"/>
      <c r="K202" s="31"/>
      <c r="L202" s="31"/>
      <c r="M202" s="391"/>
      <c r="N202" s="319"/>
      <c r="O202" s="319"/>
      <c r="P202" s="319"/>
      <c r="Q202" s="319"/>
      <c r="R202" s="31"/>
      <c r="S202" s="319"/>
      <c r="T202" s="319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1"/>
    </row>
    <row r="203" spans="6:40">
      <c r="F203" s="391"/>
      <c r="G203" s="391"/>
      <c r="H203" s="391"/>
      <c r="I203" s="31"/>
      <c r="J203" s="391"/>
      <c r="K203" s="31"/>
      <c r="L203" s="31"/>
      <c r="M203" s="391"/>
      <c r="N203" s="319"/>
      <c r="O203" s="319"/>
      <c r="P203" s="319"/>
      <c r="Q203" s="319"/>
      <c r="R203" s="31"/>
      <c r="S203" s="319"/>
      <c r="T203" s="319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1"/>
    </row>
    <row r="204" spans="6:40">
      <c r="F204" s="391"/>
      <c r="G204" s="391"/>
      <c r="H204" s="391"/>
      <c r="I204" s="31"/>
      <c r="J204" s="391"/>
      <c r="K204" s="31"/>
      <c r="L204" s="31"/>
      <c r="M204" s="391"/>
      <c r="N204" s="319"/>
      <c r="O204" s="319"/>
      <c r="P204" s="319"/>
      <c r="Q204" s="319"/>
      <c r="R204" s="31"/>
      <c r="S204" s="319"/>
      <c r="T204" s="319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1"/>
      <c r="AL204" s="391"/>
      <c r="AM204" s="391"/>
      <c r="AN204" s="31"/>
    </row>
    <row r="205" spans="6:40">
      <c r="F205" s="391"/>
      <c r="G205" s="391"/>
      <c r="H205" s="391"/>
      <c r="I205" s="31"/>
      <c r="J205" s="391"/>
      <c r="K205" s="31"/>
      <c r="L205" s="31"/>
      <c r="M205" s="391"/>
      <c r="N205" s="319"/>
      <c r="O205" s="319"/>
      <c r="P205" s="319"/>
      <c r="Q205" s="319"/>
      <c r="R205" s="31"/>
      <c r="S205" s="319"/>
      <c r="T205" s="319"/>
      <c r="U205" s="3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1"/>
      <c r="AL205" s="391"/>
      <c r="AM205" s="391"/>
      <c r="AN205" s="31"/>
    </row>
    <row r="206" spans="6:40">
      <c r="F206" s="391"/>
      <c r="G206" s="391"/>
      <c r="H206" s="391"/>
      <c r="I206" s="31"/>
      <c r="J206" s="391"/>
      <c r="K206" s="31"/>
      <c r="L206" s="31"/>
      <c r="M206" s="391"/>
      <c r="N206" s="319"/>
      <c r="O206" s="319"/>
      <c r="P206" s="319"/>
      <c r="Q206" s="319"/>
      <c r="R206" s="31"/>
      <c r="S206" s="319"/>
      <c r="T206" s="319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1"/>
      <c r="AL206" s="391"/>
      <c r="AM206" s="391"/>
      <c r="AN206" s="31"/>
    </row>
    <row r="207" spans="6:40">
      <c r="F207" s="391"/>
      <c r="G207" s="391"/>
      <c r="H207" s="391"/>
      <c r="I207" s="31"/>
      <c r="J207" s="391"/>
      <c r="K207" s="31"/>
      <c r="L207" s="31"/>
      <c r="M207" s="391"/>
      <c r="N207" s="319"/>
      <c r="O207" s="319"/>
      <c r="P207" s="319"/>
      <c r="Q207" s="319"/>
      <c r="R207" s="31"/>
      <c r="S207" s="319"/>
      <c r="T207" s="319"/>
      <c r="U207" s="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1"/>
      <c r="AL207" s="391"/>
      <c r="AM207" s="391"/>
      <c r="AN207" s="31"/>
    </row>
    <row r="208" spans="6:40">
      <c r="F208" s="391"/>
      <c r="G208" s="391"/>
      <c r="H208" s="391"/>
      <c r="I208" s="31"/>
      <c r="J208" s="391"/>
      <c r="K208" s="31"/>
      <c r="L208" s="31"/>
      <c r="M208" s="391"/>
      <c r="N208" s="319"/>
      <c r="O208" s="319"/>
      <c r="P208" s="319"/>
      <c r="Q208" s="319"/>
      <c r="R208" s="31"/>
      <c r="S208" s="319"/>
      <c r="T208" s="319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1"/>
      <c r="AL208" s="391"/>
      <c r="AM208" s="391"/>
      <c r="AN208" s="31"/>
    </row>
    <row r="209" spans="6:40">
      <c r="F209" s="391"/>
      <c r="G209" s="391"/>
      <c r="H209" s="391"/>
      <c r="I209" s="31"/>
      <c r="J209" s="391"/>
      <c r="K209" s="31"/>
      <c r="L209" s="31"/>
      <c r="M209" s="391"/>
      <c r="N209" s="319"/>
      <c r="O209" s="319"/>
      <c r="P209" s="319"/>
      <c r="Q209" s="319"/>
      <c r="R209" s="31"/>
      <c r="S209" s="319"/>
      <c r="T209" s="319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1"/>
      <c r="AL209" s="391"/>
      <c r="AM209" s="391"/>
      <c r="AN209" s="31"/>
    </row>
    <row r="210" spans="6:40">
      <c r="F210" s="391"/>
      <c r="G210" s="391"/>
      <c r="H210" s="391"/>
      <c r="I210" s="31"/>
      <c r="J210" s="391"/>
      <c r="K210" s="31"/>
      <c r="L210" s="31"/>
      <c r="M210" s="391"/>
      <c r="N210" s="319"/>
      <c r="O210" s="319"/>
      <c r="P210" s="319"/>
      <c r="Q210" s="319"/>
      <c r="R210" s="31"/>
      <c r="S210" s="319"/>
      <c r="T210" s="319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1"/>
      <c r="AL210" s="391"/>
      <c r="AM210" s="391"/>
      <c r="AN210" s="31"/>
    </row>
    <row r="211" spans="6:40">
      <c r="F211" s="391"/>
      <c r="G211" s="391"/>
      <c r="H211" s="391"/>
      <c r="I211" s="31"/>
      <c r="J211" s="391"/>
      <c r="K211" s="31"/>
      <c r="L211" s="31"/>
      <c r="M211" s="391"/>
      <c r="N211" s="319"/>
      <c r="O211" s="319"/>
      <c r="P211" s="319"/>
      <c r="Q211" s="319"/>
      <c r="R211" s="31"/>
      <c r="S211" s="319"/>
      <c r="T211" s="319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1"/>
      <c r="AL211" s="391"/>
      <c r="AM211" s="391"/>
      <c r="AN211" s="31"/>
    </row>
    <row r="212" spans="6:40">
      <c r="F212" s="391"/>
      <c r="G212" s="391"/>
      <c r="H212" s="391"/>
      <c r="I212" s="31"/>
      <c r="J212" s="391"/>
      <c r="K212" s="31"/>
      <c r="L212" s="31"/>
      <c r="M212" s="391"/>
      <c r="N212" s="319"/>
      <c r="O212" s="319"/>
      <c r="P212" s="319"/>
      <c r="Q212" s="319"/>
      <c r="R212" s="31"/>
      <c r="S212" s="319"/>
      <c r="T212" s="319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1"/>
      <c r="AL212" s="391"/>
      <c r="AM212" s="391"/>
      <c r="AN212" s="31"/>
    </row>
    <row r="213" spans="6:40">
      <c r="F213" s="391"/>
      <c r="G213" s="391"/>
      <c r="H213" s="391"/>
      <c r="I213" s="31"/>
      <c r="J213" s="391"/>
      <c r="K213" s="31"/>
      <c r="L213" s="31"/>
      <c r="M213" s="391"/>
      <c r="N213" s="319"/>
      <c r="O213" s="319"/>
      <c r="P213" s="319"/>
      <c r="Q213" s="319"/>
      <c r="R213" s="31"/>
      <c r="S213" s="319"/>
      <c r="T213" s="319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1"/>
      <c r="AL213" s="391"/>
      <c r="AM213" s="391"/>
      <c r="AN213" s="31"/>
    </row>
    <row r="214" spans="6:40">
      <c r="F214" s="391"/>
      <c r="G214" s="391"/>
      <c r="H214" s="391"/>
      <c r="I214" s="31"/>
      <c r="J214" s="391"/>
      <c r="K214" s="31"/>
      <c r="L214" s="31"/>
      <c r="M214" s="391"/>
      <c r="N214" s="319"/>
      <c r="O214" s="319"/>
      <c r="P214" s="319"/>
      <c r="Q214" s="319"/>
      <c r="R214" s="31"/>
      <c r="S214" s="319"/>
      <c r="T214" s="319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1"/>
      <c r="AL214" s="391"/>
      <c r="AM214" s="391"/>
      <c r="AN214" s="31"/>
    </row>
    <row r="215" spans="6:40">
      <c r="F215" s="391"/>
      <c r="G215" s="391"/>
      <c r="H215" s="391"/>
      <c r="I215" s="31"/>
      <c r="J215" s="391"/>
      <c r="K215" s="31"/>
      <c r="L215" s="31"/>
      <c r="M215" s="391"/>
      <c r="N215" s="319"/>
      <c r="O215" s="319"/>
      <c r="P215" s="319"/>
      <c r="Q215" s="319"/>
      <c r="R215" s="31"/>
      <c r="S215" s="319"/>
      <c r="T215" s="319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1"/>
      <c r="AL215" s="391"/>
      <c r="AM215" s="391"/>
      <c r="AN215" s="31"/>
    </row>
    <row r="216" spans="6:40">
      <c r="F216" s="391"/>
      <c r="G216" s="391"/>
      <c r="H216" s="391"/>
      <c r="I216" s="31"/>
      <c r="J216" s="391"/>
      <c r="K216" s="31"/>
      <c r="L216" s="31"/>
      <c r="M216" s="391"/>
      <c r="N216" s="319"/>
      <c r="O216" s="319"/>
      <c r="P216" s="319"/>
      <c r="Q216" s="319"/>
      <c r="R216" s="31"/>
      <c r="S216" s="319"/>
      <c r="T216" s="319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1"/>
      <c r="AL216" s="391"/>
      <c r="AM216" s="391"/>
      <c r="AN216" s="31"/>
    </row>
    <row r="217" spans="6:40">
      <c r="F217" s="391"/>
      <c r="G217" s="391"/>
      <c r="H217" s="391"/>
      <c r="I217" s="31"/>
      <c r="J217" s="391"/>
      <c r="K217" s="31"/>
      <c r="L217" s="31"/>
      <c r="M217" s="391"/>
      <c r="N217" s="319"/>
      <c r="O217" s="319"/>
      <c r="P217" s="319"/>
      <c r="Q217" s="319"/>
      <c r="R217" s="31"/>
      <c r="S217" s="319"/>
      <c r="T217" s="319"/>
      <c r="U217" s="3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1"/>
      <c r="AL217" s="391"/>
      <c r="AM217" s="391"/>
      <c r="AN217" s="31"/>
    </row>
    <row r="218" spans="6:40">
      <c r="F218" s="391"/>
      <c r="G218" s="391"/>
      <c r="H218" s="391"/>
      <c r="I218" s="31"/>
      <c r="J218" s="391"/>
      <c r="K218" s="31"/>
      <c r="L218" s="31"/>
      <c r="M218" s="391"/>
      <c r="N218" s="319"/>
      <c r="O218" s="319"/>
      <c r="P218" s="319"/>
      <c r="Q218" s="319"/>
      <c r="R218" s="31"/>
      <c r="S218" s="319"/>
      <c r="T218" s="319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1"/>
      <c r="AL218" s="391"/>
      <c r="AM218" s="391"/>
      <c r="AN218" s="31"/>
    </row>
    <row r="219" spans="6:40">
      <c r="F219" s="391"/>
      <c r="G219" s="391"/>
      <c r="H219" s="391"/>
      <c r="I219" s="31"/>
      <c r="J219" s="391"/>
      <c r="K219" s="31"/>
      <c r="L219" s="31"/>
      <c r="M219" s="391"/>
      <c r="N219" s="319"/>
      <c r="O219" s="319"/>
      <c r="P219" s="319"/>
      <c r="Q219" s="319"/>
      <c r="R219" s="31"/>
      <c r="S219" s="319"/>
      <c r="T219" s="319"/>
      <c r="U219" s="3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1"/>
      <c r="AL219" s="391"/>
      <c r="AM219" s="391"/>
      <c r="AN219" s="31"/>
    </row>
    <row r="220" spans="6:40">
      <c r="F220" s="391"/>
      <c r="G220" s="391"/>
      <c r="H220" s="391"/>
      <c r="I220" s="31"/>
      <c r="J220" s="391"/>
      <c r="K220" s="31"/>
      <c r="L220" s="31"/>
      <c r="M220" s="391"/>
      <c r="N220" s="319"/>
      <c r="O220" s="319"/>
      <c r="P220" s="319"/>
      <c r="Q220" s="319"/>
      <c r="R220" s="31"/>
      <c r="S220" s="319"/>
      <c r="T220" s="319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1"/>
      <c r="AL220" s="391"/>
      <c r="AM220" s="391"/>
      <c r="AN220" s="31"/>
    </row>
    <row r="221" spans="6:40">
      <c r="F221" s="391"/>
      <c r="G221" s="391"/>
      <c r="H221" s="391"/>
      <c r="I221" s="31"/>
      <c r="J221" s="391"/>
      <c r="K221" s="31"/>
      <c r="L221" s="31"/>
      <c r="M221" s="391"/>
      <c r="N221" s="319"/>
      <c r="O221" s="319"/>
      <c r="P221" s="319"/>
      <c r="Q221" s="319"/>
      <c r="R221" s="31"/>
      <c r="S221" s="319"/>
      <c r="T221" s="319"/>
      <c r="U221" s="3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1"/>
      <c r="AL221" s="391"/>
      <c r="AM221" s="391"/>
      <c r="AN221" s="31"/>
    </row>
    <row r="222" spans="6:40">
      <c r="F222" s="391"/>
      <c r="G222" s="391"/>
      <c r="H222" s="391"/>
      <c r="I222" s="31"/>
      <c r="J222" s="391"/>
      <c r="K222" s="31"/>
      <c r="L222" s="31"/>
      <c r="M222" s="391"/>
      <c r="N222" s="319"/>
      <c r="O222" s="319"/>
      <c r="P222" s="319"/>
      <c r="Q222" s="319"/>
      <c r="R222" s="31"/>
      <c r="S222" s="319"/>
      <c r="T222" s="319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1"/>
      <c r="AL222" s="391"/>
      <c r="AM222" s="391"/>
      <c r="AN222" s="31"/>
    </row>
    <row r="223" spans="6:40">
      <c r="F223" s="391"/>
      <c r="G223" s="391"/>
      <c r="H223" s="391"/>
      <c r="I223" s="31"/>
      <c r="J223" s="391"/>
      <c r="K223" s="31"/>
      <c r="L223" s="31"/>
      <c r="M223" s="391"/>
      <c r="N223" s="319"/>
      <c r="O223" s="319"/>
      <c r="P223" s="319"/>
      <c r="Q223" s="319"/>
      <c r="R223" s="31"/>
      <c r="S223" s="319"/>
      <c r="T223" s="319"/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1"/>
      <c r="AL223" s="391"/>
      <c r="AM223" s="391"/>
      <c r="AN223" s="31"/>
    </row>
    <row r="224" spans="6:40">
      <c r="F224" s="391"/>
      <c r="G224" s="391"/>
      <c r="H224" s="391"/>
      <c r="I224" s="31"/>
      <c r="J224" s="391"/>
      <c r="K224" s="31"/>
      <c r="L224" s="31"/>
      <c r="M224" s="391"/>
      <c r="N224" s="319"/>
      <c r="O224" s="319"/>
      <c r="P224" s="319"/>
      <c r="Q224" s="319"/>
      <c r="R224" s="31"/>
      <c r="S224" s="319"/>
      <c r="T224" s="319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1"/>
      <c r="AL224" s="391"/>
      <c r="AM224" s="391"/>
      <c r="AN224" s="31"/>
    </row>
    <row r="225" spans="6:40">
      <c r="F225" s="391"/>
      <c r="G225" s="391"/>
      <c r="H225" s="391"/>
      <c r="I225" s="31"/>
      <c r="J225" s="391"/>
      <c r="K225" s="31"/>
      <c r="L225" s="31"/>
      <c r="M225" s="391"/>
      <c r="N225" s="319"/>
      <c r="O225" s="319"/>
      <c r="P225" s="319"/>
      <c r="Q225" s="319"/>
      <c r="R225" s="31"/>
      <c r="S225" s="319"/>
      <c r="T225" s="319"/>
      <c r="U225" s="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1"/>
      <c r="AL225" s="391"/>
      <c r="AM225" s="391"/>
      <c r="AN225" s="31"/>
    </row>
    <row r="226" spans="6:40">
      <c r="F226" s="391"/>
      <c r="G226" s="391"/>
      <c r="H226" s="391"/>
      <c r="I226" s="31"/>
      <c r="J226" s="391"/>
      <c r="K226" s="31"/>
      <c r="L226" s="31"/>
      <c r="M226" s="391"/>
      <c r="N226" s="319"/>
      <c r="O226" s="319"/>
      <c r="P226" s="319"/>
      <c r="Q226" s="319"/>
      <c r="R226" s="31"/>
      <c r="S226" s="319"/>
      <c r="T226" s="319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1"/>
      <c r="AL226" s="391"/>
      <c r="AM226" s="391"/>
      <c r="AN226" s="31"/>
    </row>
    <row r="227" spans="6:40">
      <c r="F227" s="391"/>
      <c r="G227" s="391"/>
      <c r="H227" s="391"/>
      <c r="I227" s="31"/>
      <c r="J227" s="391"/>
      <c r="K227" s="31"/>
      <c r="L227" s="31"/>
      <c r="M227" s="391"/>
      <c r="N227" s="319"/>
      <c r="O227" s="319"/>
      <c r="P227" s="319"/>
      <c r="Q227" s="319"/>
      <c r="R227" s="31"/>
      <c r="S227" s="319"/>
      <c r="T227" s="319"/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1"/>
      <c r="AL227" s="391"/>
      <c r="AM227" s="391"/>
      <c r="AN227" s="31"/>
    </row>
    <row r="228" spans="6:40">
      <c r="F228" s="391"/>
      <c r="G228" s="391"/>
      <c r="H228" s="391"/>
      <c r="I228" s="31"/>
      <c r="J228" s="391"/>
      <c r="K228" s="31"/>
      <c r="L228" s="31"/>
      <c r="M228" s="391"/>
      <c r="N228" s="319"/>
      <c r="O228" s="319"/>
      <c r="P228" s="319"/>
      <c r="Q228" s="319"/>
      <c r="R228" s="31"/>
      <c r="S228" s="319"/>
      <c r="T228" s="319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1"/>
      <c r="AL228" s="391"/>
      <c r="AM228" s="391"/>
      <c r="AN228" s="31"/>
    </row>
    <row r="229" spans="6:40">
      <c r="F229" s="391"/>
      <c r="G229" s="391"/>
      <c r="H229" s="391"/>
      <c r="I229" s="31"/>
      <c r="J229" s="391"/>
      <c r="K229" s="31"/>
      <c r="L229" s="31"/>
      <c r="M229" s="391"/>
      <c r="N229" s="319"/>
      <c r="O229" s="319"/>
      <c r="P229" s="319"/>
      <c r="Q229" s="319"/>
      <c r="R229" s="31"/>
      <c r="S229" s="319"/>
      <c r="T229" s="319"/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1"/>
      <c r="AL229" s="391"/>
      <c r="AM229" s="391"/>
      <c r="AN229" s="31"/>
    </row>
    <row r="230" spans="6:40">
      <c r="F230" s="391"/>
      <c r="G230" s="391"/>
      <c r="H230" s="391"/>
      <c r="I230" s="31"/>
      <c r="J230" s="391"/>
      <c r="K230" s="31"/>
      <c r="L230" s="31"/>
      <c r="M230" s="391"/>
      <c r="N230" s="319"/>
      <c r="O230" s="319"/>
      <c r="P230" s="319"/>
      <c r="Q230" s="319"/>
      <c r="R230" s="31"/>
      <c r="S230" s="319"/>
      <c r="T230" s="319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1"/>
      <c r="AL230" s="391"/>
      <c r="AM230" s="391"/>
      <c r="AN230" s="31"/>
    </row>
    <row r="231" spans="6:40">
      <c r="F231" s="391"/>
      <c r="G231" s="391"/>
      <c r="H231" s="391"/>
      <c r="I231" s="31"/>
      <c r="J231" s="391"/>
      <c r="K231" s="31"/>
      <c r="L231" s="31"/>
      <c r="M231" s="391"/>
      <c r="N231" s="319"/>
      <c r="O231" s="319"/>
      <c r="P231" s="319"/>
      <c r="Q231" s="319"/>
      <c r="R231" s="31"/>
      <c r="S231" s="319"/>
      <c r="T231" s="319"/>
      <c r="U231" s="3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1"/>
      <c r="AL231" s="391"/>
      <c r="AM231" s="391"/>
      <c r="AN231" s="31"/>
    </row>
    <row r="232" spans="6:40">
      <c r="F232" s="391"/>
      <c r="G232" s="391"/>
      <c r="H232" s="391"/>
      <c r="I232" s="31"/>
      <c r="J232" s="391"/>
      <c r="K232" s="31"/>
      <c r="L232" s="31"/>
      <c r="M232" s="391"/>
      <c r="N232" s="319"/>
      <c r="O232" s="319"/>
      <c r="P232" s="319"/>
      <c r="Q232" s="319"/>
      <c r="R232" s="31"/>
      <c r="S232" s="319"/>
      <c r="T232" s="319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1"/>
      <c r="AL232" s="391"/>
      <c r="AM232" s="391"/>
      <c r="AN232" s="31"/>
    </row>
    <row r="233" spans="6:40">
      <c r="F233" s="391"/>
      <c r="G233" s="391"/>
      <c r="H233" s="391"/>
      <c r="I233" s="31"/>
      <c r="J233" s="391"/>
      <c r="K233" s="31"/>
      <c r="L233" s="31"/>
      <c r="M233" s="391"/>
      <c r="N233" s="319"/>
      <c r="O233" s="319"/>
      <c r="P233" s="319"/>
      <c r="Q233" s="319"/>
      <c r="R233" s="31"/>
      <c r="S233" s="319"/>
      <c r="T233" s="319"/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1"/>
      <c r="AL233" s="391"/>
      <c r="AM233" s="391"/>
      <c r="AN233" s="31"/>
    </row>
    <row r="234" spans="6:40">
      <c r="F234" s="391"/>
      <c r="G234" s="391"/>
      <c r="H234" s="391"/>
      <c r="I234" s="31"/>
      <c r="J234" s="391"/>
      <c r="K234" s="31"/>
      <c r="L234" s="31"/>
      <c r="M234" s="391"/>
      <c r="N234" s="319"/>
      <c r="O234" s="319"/>
      <c r="P234" s="319"/>
      <c r="Q234" s="319"/>
      <c r="R234" s="31"/>
      <c r="S234" s="319"/>
      <c r="T234" s="319"/>
      <c r="U234" s="3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1"/>
      <c r="AL234" s="391"/>
      <c r="AM234" s="391"/>
      <c r="AN234" s="31"/>
    </row>
    <row r="235" spans="6:40">
      <c r="F235" s="391"/>
      <c r="G235" s="391"/>
      <c r="H235" s="391"/>
      <c r="I235" s="31"/>
      <c r="J235" s="391"/>
      <c r="K235" s="31"/>
      <c r="L235" s="31"/>
      <c r="M235" s="391"/>
      <c r="N235" s="319"/>
      <c r="O235" s="319"/>
      <c r="P235" s="319"/>
      <c r="Q235" s="319"/>
      <c r="R235" s="31"/>
      <c r="S235" s="319"/>
      <c r="T235" s="319"/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1"/>
      <c r="AL235" s="391"/>
      <c r="AM235" s="391"/>
      <c r="AN235" s="31"/>
    </row>
    <row r="236" spans="6:40">
      <c r="F236" s="391"/>
      <c r="G236" s="391"/>
      <c r="H236" s="391"/>
      <c r="I236" s="31"/>
      <c r="J236" s="391"/>
      <c r="K236" s="31"/>
      <c r="L236" s="31"/>
      <c r="M236" s="391"/>
      <c r="N236" s="319"/>
      <c r="O236" s="319"/>
      <c r="P236" s="319"/>
      <c r="Q236" s="319"/>
      <c r="R236" s="31"/>
      <c r="S236" s="319"/>
      <c r="T236" s="319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1"/>
      <c r="AL236" s="391"/>
      <c r="AM236" s="391"/>
      <c r="AN236" s="31"/>
    </row>
    <row r="237" spans="6:40">
      <c r="F237" s="391"/>
      <c r="G237" s="391"/>
      <c r="H237" s="391"/>
      <c r="I237" s="31"/>
      <c r="J237" s="391"/>
      <c r="K237" s="31"/>
      <c r="L237" s="31"/>
      <c r="M237" s="391"/>
      <c r="N237" s="319"/>
      <c r="O237" s="319"/>
      <c r="P237" s="319"/>
      <c r="Q237" s="319"/>
      <c r="R237" s="31"/>
      <c r="S237" s="319"/>
      <c r="T237" s="319"/>
      <c r="U237" s="3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1"/>
      <c r="AL237" s="391"/>
      <c r="AM237" s="391"/>
      <c r="AN237" s="31"/>
    </row>
    <row r="238" spans="6:40">
      <c r="F238" s="391"/>
      <c r="G238" s="391"/>
      <c r="H238" s="391"/>
      <c r="I238" s="31"/>
      <c r="J238" s="391"/>
      <c r="K238" s="31"/>
      <c r="L238" s="31"/>
      <c r="M238" s="391"/>
      <c r="N238" s="319"/>
      <c r="O238" s="319"/>
      <c r="P238" s="319"/>
      <c r="Q238" s="319"/>
      <c r="R238" s="31"/>
      <c r="S238" s="319"/>
      <c r="T238" s="319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1"/>
      <c r="AL238" s="391"/>
      <c r="AM238" s="391"/>
      <c r="AN238" s="31"/>
    </row>
    <row r="239" spans="6:40">
      <c r="F239" s="391"/>
      <c r="G239" s="391"/>
      <c r="H239" s="391"/>
      <c r="I239" s="31"/>
      <c r="J239" s="391"/>
      <c r="K239" s="31"/>
      <c r="L239" s="31"/>
      <c r="M239" s="391"/>
      <c r="N239" s="319"/>
      <c r="O239" s="319"/>
      <c r="P239" s="319"/>
      <c r="Q239" s="319"/>
      <c r="R239" s="31"/>
      <c r="S239" s="319"/>
      <c r="T239" s="319"/>
      <c r="U239" s="3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1"/>
      <c r="AL239" s="391"/>
      <c r="AM239" s="391"/>
      <c r="AN239" s="31"/>
    </row>
    <row r="240" spans="6:40">
      <c r="F240" s="391"/>
      <c r="G240" s="391"/>
      <c r="H240" s="391"/>
      <c r="I240" s="31"/>
      <c r="J240" s="391"/>
      <c r="K240" s="31"/>
      <c r="L240" s="31"/>
      <c r="M240" s="391"/>
      <c r="N240" s="319"/>
      <c r="O240" s="319"/>
      <c r="P240" s="319"/>
      <c r="Q240" s="319"/>
      <c r="R240" s="31"/>
      <c r="S240" s="319"/>
      <c r="T240" s="319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1"/>
      <c r="AL240" s="391"/>
      <c r="AM240" s="391"/>
      <c r="AN240" s="31"/>
    </row>
    <row r="241" spans="6:40">
      <c r="F241" s="391"/>
      <c r="G241" s="391"/>
      <c r="H241" s="391"/>
      <c r="I241" s="31"/>
      <c r="J241" s="391"/>
      <c r="K241" s="31"/>
      <c r="L241" s="31"/>
      <c r="M241" s="391"/>
      <c r="N241" s="319"/>
      <c r="O241" s="319"/>
      <c r="P241" s="319"/>
      <c r="Q241" s="319"/>
      <c r="R241" s="31"/>
      <c r="S241" s="319"/>
      <c r="T241" s="319"/>
      <c r="U241" s="3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1"/>
      <c r="AL241" s="391"/>
      <c r="AM241" s="391"/>
      <c r="AN241" s="31"/>
    </row>
    <row r="242" spans="6:40">
      <c r="F242" s="391"/>
      <c r="G242" s="391"/>
      <c r="H242" s="391"/>
      <c r="I242" s="31"/>
      <c r="J242" s="391"/>
      <c r="K242" s="31"/>
      <c r="L242" s="31"/>
      <c r="M242" s="391"/>
      <c r="N242" s="319"/>
      <c r="O242" s="319"/>
      <c r="P242" s="319"/>
      <c r="Q242" s="319"/>
      <c r="R242" s="31"/>
      <c r="S242" s="319"/>
      <c r="T242" s="319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1"/>
      <c r="AL242" s="391"/>
      <c r="AM242" s="391"/>
      <c r="AN242" s="31"/>
    </row>
    <row r="243" spans="6:40">
      <c r="F243" s="391"/>
      <c r="G243" s="391"/>
      <c r="H243" s="391"/>
      <c r="I243" s="31"/>
      <c r="J243" s="391"/>
      <c r="K243" s="31"/>
      <c r="L243" s="31"/>
      <c r="M243" s="391"/>
      <c r="N243" s="319"/>
      <c r="O243" s="319"/>
      <c r="P243" s="319"/>
      <c r="Q243" s="319"/>
      <c r="R243" s="31"/>
      <c r="S243" s="319"/>
      <c r="T243" s="319"/>
      <c r="U243" s="3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1"/>
      <c r="AL243" s="391"/>
      <c r="AM243" s="391"/>
      <c r="AN243" s="31"/>
    </row>
    <row r="244" spans="6:40">
      <c r="F244" s="391"/>
      <c r="G244" s="391"/>
      <c r="H244" s="391"/>
      <c r="I244" s="31"/>
      <c r="J244" s="391"/>
      <c r="K244" s="31"/>
      <c r="L244" s="31"/>
      <c r="M244" s="391"/>
      <c r="N244" s="319"/>
      <c r="O244" s="319"/>
      <c r="P244" s="319"/>
      <c r="Q244" s="319"/>
      <c r="R244" s="31"/>
      <c r="S244" s="319"/>
      <c r="T244" s="319"/>
      <c r="U244" s="3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1"/>
      <c r="AL244" s="391"/>
      <c r="AM244" s="391"/>
      <c r="AN244" s="31"/>
    </row>
    <row r="245" spans="6:40">
      <c r="F245" s="391"/>
      <c r="G245" s="391"/>
      <c r="H245" s="391"/>
      <c r="I245" s="31"/>
      <c r="J245" s="391"/>
      <c r="K245" s="31"/>
      <c r="L245" s="31"/>
      <c r="M245" s="391"/>
      <c r="N245" s="319"/>
      <c r="O245" s="319"/>
      <c r="P245" s="319"/>
      <c r="Q245" s="319"/>
      <c r="R245" s="31"/>
      <c r="S245" s="319"/>
      <c r="T245" s="319"/>
      <c r="U245" s="3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1"/>
      <c r="AL245" s="391"/>
      <c r="AM245" s="391"/>
      <c r="AN245" s="31"/>
    </row>
    <row r="246" spans="6:40">
      <c r="F246" s="391"/>
      <c r="G246" s="391"/>
      <c r="H246" s="391"/>
      <c r="I246" s="31"/>
      <c r="J246" s="391"/>
      <c r="K246" s="31"/>
      <c r="L246" s="31"/>
      <c r="M246" s="391"/>
      <c r="N246" s="319"/>
      <c r="O246" s="319"/>
      <c r="P246" s="319"/>
      <c r="Q246" s="319"/>
      <c r="R246" s="31"/>
      <c r="S246" s="319"/>
      <c r="T246" s="319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1"/>
      <c r="AL246" s="391"/>
      <c r="AM246" s="391"/>
      <c r="AN246" s="31"/>
    </row>
    <row r="247" spans="6:40">
      <c r="F247" s="391"/>
      <c r="G247" s="391"/>
      <c r="H247" s="391"/>
      <c r="I247" s="31"/>
      <c r="J247" s="391"/>
      <c r="K247" s="31"/>
      <c r="L247" s="31"/>
      <c r="M247" s="391"/>
      <c r="N247" s="319"/>
      <c r="O247" s="319"/>
      <c r="P247" s="319"/>
      <c r="Q247" s="319"/>
      <c r="R247" s="31"/>
      <c r="S247" s="319"/>
      <c r="T247" s="319"/>
      <c r="U247" s="3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1"/>
      <c r="AL247" s="391"/>
      <c r="AM247" s="391"/>
      <c r="AN247" s="31"/>
    </row>
    <row r="248" spans="6:40">
      <c r="F248" s="391"/>
      <c r="G248" s="391"/>
      <c r="H248" s="391"/>
      <c r="I248" s="31"/>
      <c r="J248" s="391"/>
      <c r="K248" s="31"/>
      <c r="L248" s="31"/>
      <c r="M248" s="391"/>
      <c r="N248" s="319"/>
      <c r="O248" s="319"/>
      <c r="P248" s="319"/>
      <c r="Q248" s="319"/>
      <c r="R248" s="31"/>
      <c r="S248" s="319"/>
      <c r="T248" s="319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1"/>
      <c r="AL248" s="391"/>
      <c r="AM248" s="391"/>
      <c r="AN248" s="31"/>
    </row>
    <row r="249" spans="6:40">
      <c r="F249" s="391"/>
      <c r="G249" s="391"/>
      <c r="H249" s="391"/>
      <c r="I249" s="31"/>
      <c r="J249" s="391"/>
      <c r="K249" s="31"/>
      <c r="L249" s="31"/>
      <c r="M249" s="391"/>
      <c r="N249" s="319"/>
      <c r="O249" s="319"/>
      <c r="P249" s="319"/>
      <c r="Q249" s="319"/>
      <c r="R249" s="31"/>
      <c r="S249" s="319"/>
      <c r="T249" s="319"/>
      <c r="U249" s="3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1"/>
      <c r="AL249" s="391"/>
      <c r="AM249" s="391"/>
      <c r="AN249" s="31"/>
    </row>
    <row r="250" spans="6:40">
      <c r="F250" s="391"/>
      <c r="G250" s="391"/>
      <c r="H250" s="391"/>
      <c r="I250" s="31"/>
      <c r="J250" s="391"/>
      <c r="K250" s="31"/>
      <c r="L250" s="31"/>
      <c r="M250" s="391"/>
      <c r="N250" s="319"/>
      <c r="O250" s="319"/>
      <c r="P250" s="319"/>
      <c r="Q250" s="319"/>
      <c r="R250" s="31"/>
      <c r="S250" s="319"/>
      <c r="T250" s="319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1"/>
      <c r="AL250" s="391"/>
      <c r="AM250" s="391"/>
      <c r="AN250" s="31"/>
    </row>
    <row r="251" spans="6:40">
      <c r="F251" s="391"/>
      <c r="G251" s="391"/>
      <c r="H251" s="391"/>
      <c r="I251" s="31"/>
      <c r="J251" s="391"/>
      <c r="K251" s="31"/>
      <c r="L251" s="31"/>
      <c r="M251" s="391"/>
      <c r="N251" s="77"/>
      <c r="O251" s="77"/>
      <c r="P251" s="77"/>
      <c r="Q251" s="77"/>
      <c r="R251" s="29"/>
      <c r="S251" s="77"/>
      <c r="T251" s="77"/>
      <c r="U251" s="29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1"/>
      <c r="AL251" s="391"/>
      <c r="AM251" s="391"/>
      <c r="AN251" s="31"/>
    </row>
    <row r="252" spans="6:40">
      <c r="F252" s="391"/>
      <c r="G252" s="391"/>
      <c r="H252" s="391"/>
      <c r="I252" s="31"/>
      <c r="J252" s="391"/>
      <c r="K252" s="31"/>
      <c r="L252" s="31"/>
      <c r="M252" s="391"/>
      <c r="N252" s="78"/>
      <c r="O252" s="78"/>
      <c r="P252" s="78"/>
      <c r="Q252" s="78"/>
      <c r="R252" s="33"/>
      <c r="S252" s="78"/>
      <c r="T252" s="78"/>
      <c r="U252" s="33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1"/>
      <c r="AL252" s="391"/>
      <c r="AM252" s="391"/>
      <c r="AN252" s="31"/>
    </row>
    <row r="253" spans="6:40">
      <c r="F253" s="391"/>
      <c r="G253" s="391"/>
      <c r="H253" s="391"/>
      <c r="I253" s="31"/>
      <c r="J253" s="391"/>
      <c r="K253" s="31"/>
      <c r="L253" s="31"/>
      <c r="M253" s="391"/>
      <c r="N253" s="78"/>
      <c r="O253" s="78"/>
      <c r="P253" s="78"/>
      <c r="Q253" s="78"/>
      <c r="R253" s="33"/>
      <c r="S253" s="78"/>
      <c r="T253" s="78"/>
      <c r="U253" s="33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1"/>
      <c r="AL253" s="391"/>
      <c r="AM253" s="391"/>
      <c r="AN253" s="31"/>
    </row>
    <row r="254" spans="6:40">
      <c r="F254" s="391"/>
      <c r="G254" s="391"/>
      <c r="H254" s="391"/>
      <c r="I254" s="31"/>
      <c r="J254" s="391"/>
      <c r="K254" s="31"/>
      <c r="L254" s="31"/>
      <c r="M254" s="391"/>
      <c r="N254" s="78"/>
      <c r="O254" s="78"/>
      <c r="P254" s="78"/>
      <c r="Q254" s="78"/>
      <c r="R254" s="33"/>
      <c r="S254" s="78"/>
      <c r="T254" s="78"/>
      <c r="U254" s="33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1"/>
      <c r="AL254" s="391"/>
      <c r="AM254" s="391"/>
      <c r="AN254" s="31"/>
    </row>
    <row r="255" spans="6:40">
      <c r="F255" s="391"/>
      <c r="G255" s="391"/>
      <c r="H255" s="391"/>
      <c r="I255" s="31"/>
      <c r="J255" s="391"/>
      <c r="K255" s="31"/>
      <c r="L255" s="31"/>
      <c r="M255" s="391"/>
      <c r="N255" s="78"/>
      <c r="O255" s="78"/>
      <c r="P255" s="78"/>
      <c r="Q255" s="78"/>
      <c r="R255" s="33"/>
      <c r="S255" s="78"/>
      <c r="T255" s="78"/>
      <c r="U255" s="33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1"/>
      <c r="AL255" s="391"/>
      <c r="AM255" s="391"/>
      <c r="AN255" s="31"/>
    </row>
    <row r="256" spans="6:40">
      <c r="F256" s="391"/>
      <c r="G256" s="391"/>
      <c r="H256" s="391"/>
      <c r="I256" s="31"/>
      <c r="J256" s="391"/>
      <c r="K256" s="31"/>
      <c r="L256" s="31"/>
      <c r="M256" s="391"/>
      <c r="N256" s="78"/>
      <c r="O256" s="78"/>
      <c r="P256" s="78"/>
      <c r="Q256" s="78"/>
      <c r="R256" s="33"/>
      <c r="S256" s="78"/>
      <c r="T256" s="78"/>
      <c r="U256" s="33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1"/>
      <c r="AL256" s="391"/>
      <c r="AM256" s="391"/>
      <c r="AN256" s="31"/>
    </row>
    <row r="257" spans="1:40">
      <c r="F257" s="391"/>
      <c r="G257" s="391"/>
      <c r="H257" s="391"/>
      <c r="I257" s="31"/>
      <c r="J257" s="391"/>
      <c r="K257" s="31"/>
      <c r="L257" s="31"/>
      <c r="M257" s="391"/>
      <c r="N257" s="78"/>
      <c r="O257" s="78"/>
      <c r="P257" s="78"/>
      <c r="Q257" s="78"/>
      <c r="R257" s="33"/>
      <c r="S257" s="78"/>
      <c r="T257" s="78"/>
      <c r="U257" s="33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1"/>
      <c r="AL257" s="391"/>
      <c r="AM257" s="391"/>
      <c r="AN257" s="31"/>
    </row>
    <row r="258" spans="1:40">
      <c r="F258" s="391"/>
      <c r="G258" s="391"/>
      <c r="H258" s="391"/>
      <c r="I258" s="31"/>
      <c r="J258" s="391"/>
      <c r="K258" s="31"/>
      <c r="L258" s="31"/>
      <c r="M258" s="391"/>
      <c r="N258" s="78"/>
      <c r="O258" s="78"/>
      <c r="P258" s="78"/>
      <c r="Q258" s="78"/>
      <c r="R258" s="33"/>
      <c r="S258" s="78"/>
      <c r="T258" s="78"/>
      <c r="U258" s="33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1"/>
      <c r="AL258" s="391"/>
      <c r="AM258" s="391"/>
      <c r="AN258" s="31"/>
    </row>
    <row r="259" spans="1:40">
      <c r="F259" s="391"/>
      <c r="G259" s="391"/>
      <c r="H259" s="391"/>
      <c r="I259" s="31"/>
      <c r="J259" s="391"/>
      <c r="K259" s="31"/>
      <c r="L259" s="31"/>
      <c r="M259" s="391"/>
      <c r="N259" s="78"/>
      <c r="O259" s="78"/>
      <c r="P259" s="78"/>
      <c r="Q259" s="78"/>
      <c r="R259" s="33"/>
      <c r="S259" s="78"/>
      <c r="T259" s="78"/>
      <c r="U259" s="33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1"/>
      <c r="AL259" s="391"/>
      <c r="AM259" s="391"/>
      <c r="AN259" s="31"/>
    </row>
    <row r="260" spans="1:40">
      <c r="F260" s="391"/>
      <c r="G260" s="391"/>
      <c r="H260" s="391"/>
      <c r="I260" s="31"/>
      <c r="J260" s="391"/>
      <c r="K260" s="31"/>
      <c r="L260" s="31"/>
      <c r="M260" s="391"/>
      <c r="N260" s="78"/>
      <c r="O260" s="78"/>
      <c r="P260" s="78"/>
      <c r="Q260" s="78"/>
      <c r="R260" s="33"/>
      <c r="S260" s="78"/>
      <c r="T260" s="78"/>
      <c r="U260" s="33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1"/>
      <c r="AL260" s="391"/>
      <c r="AM260" s="391"/>
      <c r="AN260" s="31"/>
    </row>
    <row r="261" spans="1:40">
      <c r="F261" s="391"/>
      <c r="G261" s="70"/>
      <c r="H261" s="391"/>
      <c r="I261" s="31"/>
      <c r="J261" s="70"/>
      <c r="K261" s="31"/>
      <c r="L261" s="31"/>
      <c r="M261" s="70"/>
      <c r="N261" s="78"/>
      <c r="O261" s="78"/>
      <c r="P261" s="78"/>
      <c r="Q261" s="78"/>
      <c r="R261" s="33"/>
      <c r="S261" s="78"/>
      <c r="T261" s="78"/>
      <c r="U261" s="33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1"/>
      <c r="AL261" s="391"/>
      <c r="AM261" s="391"/>
      <c r="AN261" s="31"/>
    </row>
    <row r="262" spans="1:40">
      <c r="A262" s="29"/>
      <c r="B262" s="29"/>
      <c r="C262" s="29"/>
      <c r="D262" s="29"/>
      <c r="E262" s="77"/>
      <c r="F262" s="70"/>
      <c r="G262" s="71"/>
      <c r="H262" s="70"/>
      <c r="I262" s="29"/>
      <c r="J262" s="71"/>
      <c r="K262" s="29"/>
      <c r="L262" s="29"/>
      <c r="M262" s="71"/>
      <c r="N262" s="78"/>
      <c r="O262" s="78"/>
      <c r="P262" s="78"/>
      <c r="Q262" s="78"/>
      <c r="R262" s="33"/>
      <c r="S262" s="78"/>
      <c r="T262" s="78"/>
      <c r="U262" s="33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1"/>
      <c r="AL262" s="391"/>
      <c r="AM262" s="391"/>
      <c r="AN262" s="31"/>
    </row>
    <row r="263" spans="1:40">
      <c r="A263" s="33"/>
      <c r="B263" s="33"/>
      <c r="C263" s="33"/>
      <c r="D263" s="33"/>
      <c r="E263" s="78"/>
      <c r="F263" s="71"/>
      <c r="G263" s="71"/>
      <c r="H263" s="71"/>
      <c r="I263" s="33"/>
      <c r="J263" s="71"/>
      <c r="K263" s="33"/>
      <c r="L263" s="33"/>
      <c r="M263" s="71"/>
      <c r="N263" s="78"/>
      <c r="O263" s="78"/>
      <c r="P263" s="78"/>
      <c r="Q263" s="78"/>
      <c r="R263" s="33"/>
      <c r="S263" s="78"/>
      <c r="T263" s="78"/>
      <c r="U263" s="33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1"/>
      <c r="AL263" s="391"/>
      <c r="AM263" s="391"/>
      <c r="AN263" s="31"/>
    </row>
    <row r="264" spans="1:40">
      <c r="A264" s="33"/>
      <c r="B264" s="33"/>
      <c r="C264" s="33"/>
      <c r="D264" s="33"/>
      <c r="E264" s="78"/>
      <c r="F264" s="71"/>
      <c r="G264" s="71"/>
      <c r="H264" s="71"/>
      <c r="I264" s="33"/>
      <c r="J264" s="71"/>
      <c r="K264" s="33"/>
      <c r="L264" s="33"/>
      <c r="M264" s="71"/>
      <c r="N264" s="78"/>
      <c r="O264" s="78"/>
      <c r="P264" s="78"/>
      <c r="Q264" s="78"/>
      <c r="R264" s="33"/>
      <c r="S264" s="78"/>
      <c r="T264" s="78"/>
      <c r="U264" s="33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1"/>
      <c r="AL264" s="391"/>
      <c r="AM264" s="391"/>
      <c r="AN264" s="31"/>
    </row>
    <row r="265" spans="1:40">
      <c r="A265" s="33"/>
      <c r="B265" s="33"/>
      <c r="C265" s="33"/>
      <c r="D265" s="33"/>
      <c r="E265" s="78"/>
      <c r="F265" s="71"/>
      <c r="G265" s="71"/>
      <c r="H265" s="71"/>
      <c r="I265" s="33"/>
      <c r="J265" s="71"/>
      <c r="K265" s="33"/>
      <c r="L265" s="33"/>
      <c r="M265" s="71"/>
      <c r="N265" s="78"/>
      <c r="O265" s="78"/>
      <c r="P265" s="78"/>
      <c r="Q265" s="78"/>
      <c r="R265" s="33"/>
      <c r="S265" s="78"/>
      <c r="T265" s="78"/>
      <c r="U265" s="33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1"/>
      <c r="AL265" s="391"/>
      <c r="AM265" s="391"/>
      <c r="AN265" s="31"/>
    </row>
    <row r="266" spans="1:40">
      <c r="A266" s="33"/>
      <c r="B266" s="33"/>
      <c r="C266" s="33"/>
      <c r="D266" s="33"/>
      <c r="E266" s="78"/>
      <c r="F266" s="71"/>
      <c r="G266" s="71"/>
      <c r="H266" s="71"/>
      <c r="I266" s="33"/>
      <c r="J266" s="71"/>
      <c r="K266" s="33"/>
      <c r="L266" s="33"/>
      <c r="M266" s="71"/>
      <c r="N266" s="78"/>
      <c r="O266" s="78"/>
      <c r="P266" s="78"/>
      <c r="Q266" s="78"/>
      <c r="R266" s="33"/>
      <c r="S266" s="78"/>
      <c r="T266" s="78"/>
      <c r="U266" s="33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1"/>
      <c r="AL266" s="391"/>
      <c r="AM266" s="391"/>
      <c r="AN266" s="31"/>
    </row>
    <row r="267" spans="1:40">
      <c r="A267" s="33"/>
      <c r="B267" s="33"/>
      <c r="C267" s="33"/>
      <c r="D267" s="33"/>
      <c r="E267" s="78"/>
      <c r="F267" s="71"/>
      <c r="G267" s="71"/>
      <c r="H267" s="71"/>
      <c r="I267" s="33"/>
      <c r="J267" s="71"/>
      <c r="K267" s="33"/>
      <c r="L267" s="33"/>
      <c r="M267" s="71"/>
      <c r="N267" s="78"/>
      <c r="O267" s="78"/>
      <c r="P267" s="78"/>
      <c r="Q267" s="78"/>
      <c r="R267" s="33"/>
      <c r="S267" s="78"/>
      <c r="T267" s="78"/>
      <c r="U267" s="33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1"/>
      <c r="AL267" s="391"/>
      <c r="AM267" s="391"/>
      <c r="AN267" s="31"/>
    </row>
    <row r="268" spans="1:40">
      <c r="A268" s="33"/>
      <c r="B268" s="33"/>
      <c r="C268" s="33"/>
      <c r="D268" s="33"/>
      <c r="E268" s="78"/>
      <c r="F268" s="71"/>
      <c r="G268" s="71"/>
      <c r="H268" s="71"/>
      <c r="I268" s="33"/>
      <c r="J268" s="71"/>
      <c r="K268" s="33"/>
      <c r="L268" s="33"/>
      <c r="M268" s="71"/>
      <c r="N268" s="78"/>
      <c r="O268" s="78"/>
      <c r="P268" s="78"/>
      <c r="Q268" s="78"/>
      <c r="R268" s="33"/>
      <c r="S268" s="78"/>
      <c r="T268" s="78"/>
      <c r="U268" s="33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1"/>
      <c r="AL268" s="391"/>
      <c r="AM268" s="391"/>
      <c r="AN268" s="31"/>
    </row>
    <row r="269" spans="1:40">
      <c r="A269" s="33"/>
      <c r="B269" s="33"/>
      <c r="C269" s="33"/>
      <c r="D269" s="33"/>
      <c r="E269" s="78"/>
      <c r="F269" s="71"/>
      <c r="G269" s="71"/>
      <c r="H269" s="71"/>
      <c r="I269" s="33"/>
      <c r="J269" s="71"/>
      <c r="K269" s="33"/>
      <c r="L269" s="33"/>
      <c r="M269" s="71"/>
      <c r="N269" s="78"/>
      <c r="O269" s="78"/>
      <c r="P269" s="78"/>
      <c r="Q269" s="78"/>
      <c r="R269" s="33"/>
      <c r="S269" s="78"/>
      <c r="T269" s="78"/>
      <c r="U269" s="33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1"/>
      <c r="AL269" s="391"/>
      <c r="AM269" s="391"/>
      <c r="AN269" s="31"/>
    </row>
    <row r="270" spans="1:40">
      <c r="A270" s="33"/>
      <c r="B270" s="33"/>
      <c r="C270" s="33"/>
      <c r="D270" s="33"/>
      <c r="E270" s="78"/>
      <c r="F270" s="71"/>
      <c r="G270" s="71"/>
      <c r="H270" s="71"/>
      <c r="I270" s="33"/>
      <c r="J270" s="71"/>
      <c r="K270" s="33"/>
      <c r="L270" s="33"/>
      <c r="M270" s="71"/>
      <c r="N270" s="78"/>
      <c r="O270" s="78"/>
      <c r="P270" s="78"/>
      <c r="Q270" s="78"/>
      <c r="R270" s="33"/>
      <c r="S270" s="78"/>
      <c r="T270" s="78"/>
      <c r="U270" s="33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1"/>
      <c r="AL270" s="391"/>
      <c r="AM270" s="391"/>
      <c r="AN270" s="31"/>
    </row>
    <row r="271" spans="1:40">
      <c r="A271" s="33"/>
      <c r="B271" s="33"/>
      <c r="C271" s="33"/>
      <c r="D271" s="33"/>
      <c r="E271" s="78"/>
      <c r="F271" s="71"/>
      <c r="G271" s="71"/>
      <c r="H271" s="71"/>
      <c r="I271" s="33"/>
      <c r="J271" s="71"/>
      <c r="K271" s="33"/>
      <c r="L271" s="33"/>
      <c r="M271" s="71"/>
      <c r="N271" s="78"/>
      <c r="O271" s="78"/>
      <c r="P271" s="78"/>
      <c r="Q271" s="78"/>
      <c r="R271" s="33"/>
      <c r="S271" s="78"/>
      <c r="T271" s="78"/>
      <c r="U271" s="33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1"/>
      <c r="AL271" s="391"/>
      <c r="AM271" s="391"/>
      <c r="AN271" s="31"/>
    </row>
    <row r="272" spans="1:40">
      <c r="A272" s="33"/>
      <c r="B272" s="33"/>
      <c r="C272" s="33"/>
      <c r="D272" s="33"/>
      <c r="E272" s="78"/>
      <c r="F272" s="71"/>
      <c r="G272" s="71"/>
      <c r="H272" s="71"/>
      <c r="I272" s="33"/>
      <c r="J272" s="71"/>
      <c r="K272" s="33"/>
      <c r="L272" s="33"/>
      <c r="M272" s="71"/>
      <c r="N272" s="78"/>
      <c r="O272" s="78"/>
      <c r="P272" s="78"/>
      <c r="Q272" s="78"/>
      <c r="R272" s="33"/>
      <c r="S272" s="78"/>
      <c r="T272" s="78"/>
      <c r="U272" s="33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1"/>
      <c r="AL272" s="391"/>
      <c r="AM272" s="391"/>
      <c r="AN272" s="31"/>
    </row>
    <row r="273" spans="1:40">
      <c r="A273" s="33"/>
      <c r="B273" s="33"/>
      <c r="C273" s="33"/>
      <c r="D273" s="33"/>
      <c r="E273" s="78"/>
      <c r="F273" s="71"/>
      <c r="G273" s="71"/>
      <c r="H273" s="71"/>
      <c r="I273" s="33"/>
      <c r="J273" s="71"/>
      <c r="K273" s="33"/>
      <c r="L273" s="33"/>
      <c r="M273" s="71"/>
      <c r="N273" s="78"/>
      <c r="O273" s="78"/>
      <c r="P273" s="78"/>
      <c r="Q273" s="78"/>
      <c r="R273" s="33"/>
      <c r="S273" s="78"/>
      <c r="T273" s="78"/>
      <c r="U273" s="33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1"/>
      <c r="AL273" s="391"/>
      <c r="AM273" s="391"/>
      <c r="AN273" s="31"/>
    </row>
    <row r="274" spans="1:40">
      <c r="A274" s="33"/>
      <c r="B274" s="33"/>
      <c r="C274" s="33"/>
      <c r="D274" s="33"/>
      <c r="E274" s="78"/>
      <c r="F274" s="71"/>
      <c r="G274" s="71"/>
      <c r="H274" s="71"/>
      <c r="I274" s="33"/>
      <c r="J274" s="71"/>
      <c r="K274" s="33"/>
      <c r="L274" s="33"/>
      <c r="M274" s="71"/>
      <c r="N274" s="78"/>
      <c r="O274" s="78"/>
      <c r="P274" s="78"/>
      <c r="Q274" s="78"/>
      <c r="R274" s="33"/>
      <c r="S274" s="78"/>
      <c r="T274" s="78"/>
      <c r="U274" s="33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3"/>
      <c r="B275" s="33"/>
      <c r="C275" s="33"/>
      <c r="D275" s="33"/>
      <c r="E275" s="78"/>
      <c r="F275" s="71"/>
      <c r="G275" s="71"/>
      <c r="H275" s="71"/>
      <c r="I275" s="33"/>
      <c r="J275" s="71"/>
      <c r="K275" s="33"/>
      <c r="L275" s="33"/>
      <c r="M275" s="71"/>
      <c r="N275" s="78"/>
      <c r="O275" s="78"/>
      <c r="P275" s="78"/>
      <c r="Q275" s="78"/>
      <c r="R275" s="33"/>
      <c r="S275" s="78"/>
      <c r="T275" s="78"/>
      <c r="U275" s="33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3"/>
      <c r="B276" s="33"/>
      <c r="C276" s="33"/>
      <c r="D276" s="33"/>
      <c r="E276" s="78"/>
      <c r="F276" s="71"/>
      <c r="G276" s="71"/>
      <c r="H276" s="71"/>
      <c r="I276" s="33"/>
      <c r="J276" s="71"/>
      <c r="K276" s="33"/>
      <c r="L276" s="33"/>
      <c r="M276" s="71"/>
      <c r="N276" s="78"/>
      <c r="O276" s="78"/>
      <c r="P276" s="78"/>
      <c r="Q276" s="78"/>
      <c r="R276" s="33"/>
      <c r="S276" s="78"/>
      <c r="T276" s="78"/>
      <c r="U276" s="33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3"/>
      <c r="B277" s="33"/>
      <c r="C277" s="33"/>
      <c r="D277" s="33"/>
      <c r="E277" s="78"/>
      <c r="F277" s="71"/>
      <c r="G277" s="71"/>
      <c r="H277" s="71"/>
      <c r="I277" s="33"/>
      <c r="J277" s="71"/>
      <c r="K277" s="33"/>
      <c r="L277" s="33"/>
      <c r="M277" s="71"/>
      <c r="N277" s="78"/>
      <c r="O277" s="78"/>
      <c r="P277" s="78"/>
      <c r="Q277" s="78"/>
      <c r="R277" s="33"/>
      <c r="S277" s="78"/>
      <c r="T277" s="78"/>
      <c r="U277" s="33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3"/>
      <c r="B278" s="33"/>
      <c r="C278" s="33"/>
      <c r="D278" s="33"/>
      <c r="E278" s="78"/>
      <c r="F278" s="71"/>
      <c r="G278" s="71"/>
      <c r="H278" s="71"/>
      <c r="I278" s="33"/>
      <c r="J278" s="71"/>
      <c r="K278" s="33"/>
      <c r="L278" s="33"/>
      <c r="M278" s="71"/>
      <c r="N278" s="78"/>
      <c r="O278" s="78"/>
      <c r="P278" s="78"/>
      <c r="Q278" s="78"/>
      <c r="R278" s="33"/>
      <c r="S278" s="78"/>
      <c r="T278" s="78"/>
      <c r="U278" s="33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3"/>
      <c r="B279" s="33"/>
      <c r="C279" s="33"/>
      <c r="D279" s="33"/>
      <c r="E279" s="78"/>
      <c r="F279" s="71"/>
      <c r="G279" s="71"/>
      <c r="H279" s="71"/>
      <c r="I279" s="33"/>
      <c r="J279" s="71"/>
      <c r="K279" s="33"/>
      <c r="L279" s="33"/>
      <c r="M279" s="71"/>
      <c r="N279" s="78"/>
      <c r="O279" s="78"/>
      <c r="P279" s="78"/>
      <c r="Q279" s="78"/>
      <c r="R279" s="33"/>
      <c r="S279" s="78"/>
      <c r="T279" s="78"/>
      <c r="U279" s="33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3"/>
      <c r="B280" s="33"/>
      <c r="C280" s="33"/>
      <c r="D280" s="33"/>
      <c r="E280" s="78"/>
      <c r="F280" s="71"/>
      <c r="G280" s="71"/>
      <c r="H280" s="71"/>
      <c r="I280" s="33"/>
      <c r="J280" s="71"/>
      <c r="K280" s="33"/>
      <c r="L280" s="33"/>
      <c r="M280" s="71"/>
      <c r="N280" s="78"/>
      <c r="O280" s="78"/>
      <c r="P280" s="78"/>
      <c r="Q280" s="78"/>
      <c r="R280" s="33"/>
      <c r="S280" s="78"/>
      <c r="T280" s="78"/>
      <c r="U280" s="33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3"/>
      <c r="B281" s="33"/>
      <c r="C281" s="33"/>
      <c r="D281" s="33"/>
      <c r="E281" s="78"/>
      <c r="F281" s="71"/>
      <c r="G281" s="71"/>
      <c r="H281" s="71"/>
      <c r="I281" s="33"/>
      <c r="J281" s="71"/>
      <c r="K281" s="33"/>
      <c r="L281" s="33"/>
      <c r="M281" s="71"/>
      <c r="N281" s="78"/>
      <c r="O281" s="78"/>
      <c r="P281" s="78"/>
      <c r="Q281" s="78"/>
      <c r="R281" s="33"/>
      <c r="S281" s="78"/>
      <c r="T281" s="78"/>
      <c r="U281" s="33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3"/>
      <c r="B282" s="33"/>
      <c r="C282" s="33"/>
      <c r="D282" s="33"/>
      <c r="E282" s="78"/>
      <c r="F282" s="71"/>
      <c r="G282" s="71"/>
      <c r="H282" s="71"/>
      <c r="I282" s="33"/>
      <c r="J282" s="71"/>
      <c r="K282" s="33"/>
      <c r="L282" s="33"/>
      <c r="M282" s="71"/>
      <c r="N282" s="78"/>
      <c r="O282" s="78"/>
      <c r="P282" s="78"/>
      <c r="Q282" s="78"/>
      <c r="R282" s="33"/>
      <c r="S282" s="78"/>
      <c r="T282" s="78"/>
      <c r="U282" s="33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3"/>
      <c r="B283" s="33"/>
      <c r="C283" s="33"/>
      <c r="D283" s="33"/>
      <c r="E283" s="78"/>
      <c r="F283" s="71"/>
      <c r="G283" s="71"/>
      <c r="H283" s="71"/>
      <c r="I283" s="33"/>
      <c r="J283" s="71"/>
      <c r="K283" s="33"/>
      <c r="L283" s="33"/>
      <c r="M283" s="71"/>
      <c r="N283" s="78"/>
      <c r="O283" s="78"/>
      <c r="P283" s="78"/>
      <c r="Q283" s="78"/>
      <c r="R283" s="33"/>
      <c r="S283" s="78"/>
      <c r="T283" s="78"/>
      <c r="U283" s="33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3"/>
      <c r="B284" s="33"/>
      <c r="C284" s="33"/>
      <c r="D284" s="33"/>
      <c r="E284" s="78"/>
      <c r="F284" s="71"/>
      <c r="G284" s="71"/>
      <c r="H284" s="71"/>
      <c r="I284" s="33"/>
      <c r="J284" s="71"/>
      <c r="K284" s="33"/>
      <c r="L284" s="33"/>
      <c r="M284" s="71"/>
      <c r="N284" s="78"/>
      <c r="O284" s="78"/>
      <c r="P284" s="78"/>
      <c r="Q284" s="78"/>
      <c r="R284" s="33"/>
      <c r="S284" s="78"/>
      <c r="T284" s="78"/>
      <c r="U284" s="33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3"/>
      <c r="B285" s="33"/>
      <c r="C285" s="33"/>
      <c r="D285" s="33"/>
      <c r="E285" s="78"/>
      <c r="F285" s="71"/>
      <c r="G285" s="71"/>
      <c r="H285" s="71"/>
      <c r="I285" s="33"/>
      <c r="J285" s="71"/>
      <c r="K285" s="33"/>
      <c r="L285" s="33"/>
      <c r="M285" s="71"/>
      <c r="N285" s="78"/>
      <c r="O285" s="78"/>
      <c r="P285" s="78"/>
      <c r="Q285" s="78"/>
      <c r="R285" s="33"/>
      <c r="S285" s="78"/>
      <c r="T285" s="78"/>
      <c r="U285" s="33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3"/>
      <c r="B286" s="33"/>
      <c r="C286" s="33"/>
      <c r="D286" s="33"/>
      <c r="E286" s="78"/>
      <c r="F286" s="71"/>
      <c r="G286" s="71"/>
      <c r="H286" s="71"/>
      <c r="I286" s="33"/>
      <c r="J286" s="71"/>
      <c r="K286" s="33"/>
      <c r="L286" s="33"/>
      <c r="M286" s="71"/>
      <c r="N286" s="78"/>
      <c r="O286" s="78"/>
      <c r="P286" s="78"/>
      <c r="Q286" s="78"/>
      <c r="R286" s="33"/>
      <c r="S286" s="78"/>
    </row>
    <row r="287" spans="1:40">
      <c r="A287" s="33"/>
      <c r="B287" s="33"/>
      <c r="C287" s="33"/>
      <c r="D287" s="33"/>
      <c r="E287" s="78"/>
      <c r="F287" s="71"/>
      <c r="G287" s="71"/>
      <c r="H287" s="71"/>
      <c r="I287" s="33"/>
      <c r="J287" s="71"/>
      <c r="K287" s="33"/>
      <c r="L287" s="33"/>
      <c r="M287" s="71"/>
      <c r="N287" s="78"/>
      <c r="O287" s="78"/>
      <c r="P287" s="78"/>
      <c r="Q287" s="78"/>
      <c r="R287" s="33"/>
      <c r="S287" s="78"/>
    </row>
    <row r="288" spans="1:40">
      <c r="A288" s="33"/>
      <c r="B288" s="33"/>
      <c r="C288" s="33"/>
      <c r="D288" s="33"/>
      <c r="E288" s="78"/>
      <c r="F288" s="71"/>
      <c r="G288" s="71"/>
      <c r="H288" s="71"/>
      <c r="I288" s="33"/>
      <c r="J288" s="71"/>
      <c r="K288" s="33"/>
      <c r="L288" s="33"/>
      <c r="M288" s="71"/>
      <c r="N288" s="78"/>
      <c r="O288" s="78"/>
      <c r="P288" s="78"/>
      <c r="Q288" s="78"/>
      <c r="R288" s="33"/>
      <c r="S288" s="78"/>
    </row>
    <row r="289" spans="1:19">
      <c r="A289" s="33"/>
      <c r="B289" s="33"/>
      <c r="C289" s="33"/>
      <c r="D289" s="33"/>
      <c r="E289" s="78"/>
      <c r="F289" s="71"/>
      <c r="G289" s="71"/>
      <c r="H289" s="71"/>
      <c r="I289" s="33"/>
      <c r="J289" s="71"/>
      <c r="K289" s="33"/>
      <c r="L289" s="33"/>
      <c r="M289" s="71"/>
      <c r="N289" s="78"/>
      <c r="O289" s="78"/>
      <c r="P289" s="78"/>
      <c r="Q289" s="78"/>
      <c r="R289" s="33"/>
      <c r="S289" s="78"/>
    </row>
    <row r="290" spans="1:19">
      <c r="A290" s="33"/>
      <c r="B290" s="33"/>
      <c r="C290" s="33"/>
      <c r="D290" s="33"/>
      <c r="E290" s="78"/>
      <c r="F290" s="71"/>
      <c r="G290" s="71"/>
      <c r="H290" s="71"/>
      <c r="I290" s="33"/>
      <c r="J290" s="71"/>
      <c r="K290" s="33"/>
      <c r="L290" s="33"/>
      <c r="M290" s="71"/>
      <c r="N290" s="78"/>
      <c r="O290" s="78"/>
      <c r="P290" s="78"/>
      <c r="Q290" s="78"/>
      <c r="R290" s="33"/>
      <c r="S290" s="78"/>
    </row>
    <row r="291" spans="1:19">
      <c r="A291" s="33"/>
      <c r="B291" s="33"/>
      <c r="C291" s="33"/>
      <c r="D291" s="33"/>
      <c r="E291" s="78"/>
      <c r="F291" s="71"/>
      <c r="G291" s="71"/>
      <c r="H291" s="71"/>
      <c r="I291" s="33"/>
      <c r="J291" s="71"/>
      <c r="K291" s="33"/>
      <c r="L291" s="33"/>
      <c r="M291" s="71"/>
      <c r="N291" s="78"/>
      <c r="O291" s="78"/>
      <c r="P291" s="78"/>
      <c r="Q291" s="78"/>
      <c r="R291" s="33"/>
      <c r="S291" s="78"/>
    </row>
    <row r="292" spans="1:19">
      <c r="A292" s="33"/>
      <c r="B292" s="33"/>
      <c r="C292" s="33"/>
      <c r="D292" s="33"/>
      <c r="E292" s="78"/>
      <c r="F292" s="71"/>
      <c r="G292" s="71"/>
      <c r="H292" s="71"/>
      <c r="I292" s="33"/>
      <c r="J292" s="71"/>
      <c r="K292" s="33"/>
      <c r="L292" s="33"/>
      <c r="M292" s="71"/>
      <c r="N292" s="78"/>
      <c r="O292" s="78"/>
      <c r="P292" s="78"/>
      <c r="Q292" s="78"/>
      <c r="R292" s="33"/>
      <c r="S292" s="78"/>
    </row>
    <row r="293" spans="1:19">
      <c r="A293" s="33"/>
      <c r="B293" s="33"/>
      <c r="C293" s="33"/>
      <c r="D293" s="33"/>
      <c r="E293" s="78"/>
      <c r="F293" s="71"/>
      <c r="G293" s="71"/>
      <c r="H293" s="71"/>
      <c r="I293" s="33"/>
      <c r="J293" s="71"/>
      <c r="K293" s="33"/>
      <c r="L293" s="33"/>
      <c r="M293" s="71"/>
      <c r="N293" s="78"/>
      <c r="O293" s="78"/>
      <c r="P293" s="78"/>
      <c r="Q293" s="78"/>
      <c r="R293" s="33"/>
      <c r="S293" s="78"/>
    </row>
    <row r="294" spans="1:19">
      <c r="A294" s="33"/>
      <c r="B294" s="33"/>
      <c r="C294" s="33"/>
      <c r="D294" s="33"/>
      <c r="E294" s="78"/>
      <c r="F294" s="71"/>
      <c r="G294" s="71"/>
      <c r="H294" s="71"/>
      <c r="I294" s="33"/>
      <c r="J294" s="71"/>
      <c r="K294" s="33"/>
      <c r="L294" s="33"/>
      <c r="M294" s="71"/>
      <c r="N294" s="78"/>
      <c r="O294" s="78"/>
      <c r="P294" s="78"/>
      <c r="Q294" s="78"/>
      <c r="R294" s="33"/>
      <c r="S294" s="78"/>
    </row>
    <row r="295" spans="1:19">
      <c r="A295" s="33"/>
      <c r="B295" s="33"/>
      <c r="C295" s="33"/>
      <c r="D295" s="33"/>
      <c r="E295" s="78"/>
      <c r="F295" s="71"/>
      <c r="G295" s="71"/>
      <c r="H295" s="71"/>
      <c r="I295" s="33"/>
      <c r="J295" s="71"/>
      <c r="K295" s="33"/>
      <c r="L295" s="33"/>
      <c r="M295" s="71"/>
      <c r="N295" s="78"/>
      <c r="O295" s="78"/>
      <c r="P295" s="78"/>
      <c r="Q295" s="78"/>
      <c r="R295" s="33"/>
      <c r="S295" s="78"/>
    </row>
    <row r="296" spans="1:19">
      <c r="A296" s="33"/>
      <c r="B296" s="33"/>
      <c r="C296" s="33"/>
      <c r="D296" s="33"/>
      <c r="E296" s="78"/>
      <c r="F296" s="71"/>
      <c r="H296" s="71"/>
      <c r="I296" s="33"/>
      <c r="K296" s="33"/>
      <c r="L296" s="33"/>
      <c r="N296" s="78"/>
      <c r="O296" s="78"/>
      <c r="P296" s="78"/>
      <c r="Q296" s="78"/>
      <c r="R296" s="33"/>
      <c r="S296" s="78"/>
    </row>
    <row r="297" spans="1:19">
      <c r="N297" s="78"/>
      <c r="O297" s="78"/>
      <c r="P297" s="78"/>
      <c r="Q297" s="78"/>
      <c r="R297" s="33"/>
      <c r="S297" s="78"/>
    </row>
    <row r="298" spans="1:19">
      <c r="N298" s="78"/>
      <c r="O298" s="78"/>
      <c r="P298" s="78"/>
      <c r="Q298" s="78"/>
      <c r="R298" s="33"/>
      <c r="S298" s="78"/>
    </row>
    <row r="299" spans="1:19">
      <c r="N299" s="78"/>
      <c r="O299" s="78"/>
      <c r="P299" s="78"/>
      <c r="Q299" s="78"/>
      <c r="R299" s="33"/>
      <c r="S299" s="78"/>
    </row>
    <row r="300" spans="1:19">
      <c r="N300" s="78"/>
      <c r="O300" s="78"/>
      <c r="P300" s="78"/>
      <c r="Q300" s="78"/>
      <c r="R300" s="33"/>
      <c r="S300" s="78"/>
    </row>
    <row r="301" spans="1:19">
      <c r="N301" s="78"/>
      <c r="O301" s="78"/>
      <c r="P301" s="78"/>
      <c r="Q301" s="78"/>
      <c r="R301" s="33"/>
      <c r="S301" s="78"/>
    </row>
    <row r="302" spans="1:19">
      <c r="N302" s="78"/>
      <c r="O302" s="78"/>
      <c r="P302" s="78"/>
      <c r="Q302" s="78"/>
      <c r="R302" s="33"/>
      <c r="S302" s="78"/>
    </row>
    <row r="303" spans="1:19">
      <c r="N303" s="78"/>
      <c r="O303" s="78"/>
      <c r="P303" s="78"/>
      <c r="Q303" s="78"/>
      <c r="R303" s="33"/>
      <c r="S303" s="78"/>
    </row>
    <row r="304" spans="1:19">
      <c r="N304" s="78"/>
      <c r="O304" s="78"/>
      <c r="P304" s="78"/>
      <c r="Q304" s="78"/>
      <c r="R304" s="33"/>
      <c r="S304" s="78"/>
    </row>
    <row r="305" spans="14:19">
      <c r="N305" s="78"/>
      <c r="O305" s="78"/>
      <c r="P305" s="78"/>
      <c r="Q305" s="78"/>
      <c r="R305" s="33"/>
      <c r="S305" s="78"/>
    </row>
    <row r="306" spans="14:19">
      <c r="N306" s="78"/>
      <c r="O306" s="78"/>
      <c r="P306" s="78"/>
      <c r="Q306" s="78"/>
      <c r="R306" s="33"/>
      <c r="S306" s="78"/>
    </row>
    <row r="307" spans="14:19">
      <c r="N307" s="78"/>
      <c r="O307" s="78"/>
      <c r="P307" s="78"/>
      <c r="Q307" s="78"/>
      <c r="R307" s="33"/>
      <c r="S307" s="78"/>
    </row>
    <row r="308" spans="14:19">
      <c r="N308" s="78"/>
      <c r="O308" s="78"/>
      <c r="P308" s="78"/>
      <c r="Q308" s="78"/>
      <c r="R308" s="33"/>
      <c r="S308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K125"/>
  <sheetViews>
    <sheetView zoomScale="86" zoomScaleNormal="86" workbookViewId="0">
      <pane xSplit="8" ySplit="9" topLeftCell="I25" activePane="bottomRight" state="frozen"/>
      <selection pane="topRight" activeCell="I1" sqref="I1"/>
      <selection pane="bottomLeft" activeCell="A10" sqref="A10"/>
      <selection pane="bottomRight" activeCell="A42" sqref="A42"/>
    </sheetView>
  </sheetViews>
  <sheetFormatPr baseColWidth="10" defaultRowHeight="15.6"/>
  <cols>
    <col min="1" max="1" width="2.08984375" customWidth="1"/>
    <col min="2" max="2" width="3.90625" style="4" customWidth="1"/>
    <col min="3" max="3" width="17.1796875" style="4" customWidth="1"/>
    <col min="4" max="4" width="5.08984375" style="31" customWidth="1"/>
    <col min="5" max="5" width="6.1796875" customWidth="1"/>
    <col min="6" max="6" width="5.6328125" customWidth="1"/>
    <col min="7" max="7" width="7.90625" customWidth="1"/>
    <col min="8" max="8" width="8.08984375" style="326" customWidth="1"/>
    <col min="9" max="9" width="5.1796875" customWidth="1"/>
    <col min="10" max="11" width="5.54296875" customWidth="1"/>
    <col min="12" max="12" width="7.1796875" customWidth="1"/>
    <col min="13" max="13" width="6.36328125" style="1" customWidth="1"/>
    <col min="14" max="14" width="7" customWidth="1"/>
    <col min="15" max="15" width="6.54296875" style="1" customWidth="1"/>
    <col min="16" max="16" width="6.08984375" style="18" customWidth="1"/>
    <col min="17" max="17" width="5.81640625" style="10" customWidth="1"/>
    <col min="18" max="18" width="7.36328125" customWidth="1"/>
    <col min="19" max="20" width="6.6328125" style="10" customWidth="1"/>
    <col min="21" max="21" width="1.81640625" style="10" customWidth="1"/>
    <col min="22" max="22" width="5.36328125" style="66" customWidth="1"/>
    <col min="23" max="23" width="3.81640625" style="66" customWidth="1"/>
    <col min="24" max="24" width="4.36328125" style="10" customWidth="1"/>
    <col min="25" max="25" width="6" style="10" customWidth="1"/>
    <col min="26" max="26" width="5.08984375" style="10" customWidth="1"/>
    <col min="27" max="27" width="5.36328125" customWidth="1"/>
    <col min="28" max="28" width="6.453125" style="1" customWidth="1"/>
    <col min="29" max="29" width="6" customWidth="1"/>
    <col min="30" max="30" width="5.6328125" customWidth="1"/>
    <col min="31" max="31" width="5.6328125" style="10" customWidth="1"/>
    <col min="32" max="32" width="6.90625" style="10" customWidth="1"/>
    <col min="33" max="33" width="8" style="10" customWidth="1"/>
    <col min="34" max="34" width="8.08984375" style="10" customWidth="1"/>
    <col min="35" max="35" width="6" style="10" customWidth="1"/>
    <col min="36" max="36" width="8.36328125" style="10" customWidth="1"/>
    <col min="37" max="37" width="6.54296875" style="10" customWidth="1"/>
    <col min="38" max="38" width="6.36328125" customWidth="1"/>
    <col min="41" max="41" width="16.36328125" customWidth="1"/>
  </cols>
  <sheetData>
    <row r="1" spans="1:37">
      <c r="A1" s="102"/>
      <c r="B1" s="311"/>
      <c r="C1" s="311"/>
      <c r="D1" s="310"/>
      <c r="E1" s="102"/>
      <c r="F1" s="102"/>
      <c r="G1" s="102"/>
      <c r="H1" s="320"/>
      <c r="I1" s="102"/>
      <c r="J1" s="102"/>
      <c r="K1" s="102"/>
      <c r="L1" s="102"/>
      <c r="M1" s="123"/>
      <c r="N1" s="102"/>
      <c r="O1" s="123"/>
      <c r="P1" s="106"/>
      <c r="Q1" s="117"/>
      <c r="R1" s="102"/>
      <c r="S1" s="117"/>
      <c r="T1" s="117"/>
      <c r="U1" s="117"/>
      <c r="V1" s="102"/>
      <c r="W1" s="102"/>
      <c r="X1" s="102"/>
      <c r="Y1" s="102"/>
      <c r="Z1" s="102"/>
      <c r="AA1" s="102"/>
      <c r="AB1" s="102"/>
      <c r="AC1" s="102"/>
      <c r="AD1" s="117"/>
      <c r="AE1"/>
      <c r="AF1"/>
      <c r="AG1"/>
      <c r="AH1"/>
      <c r="AI1"/>
      <c r="AJ1"/>
      <c r="AK1"/>
    </row>
    <row r="2" spans="1:37" ht="31.8">
      <c r="A2" s="102"/>
      <c r="B2" s="311"/>
      <c r="C2" s="311"/>
      <c r="D2" s="164" t="s">
        <v>554</v>
      </c>
      <c r="E2" s="163"/>
      <c r="F2" s="163"/>
      <c r="G2" s="163"/>
      <c r="H2" s="321"/>
      <c r="I2" s="163"/>
      <c r="J2" s="163"/>
      <c r="K2" s="163" t="str">
        <f>+År!B2</f>
        <v>KASTRAT</v>
      </c>
      <c r="L2" s="102"/>
      <c r="M2" s="331"/>
      <c r="N2" s="102"/>
      <c r="O2" s="331"/>
      <c r="P2" s="106"/>
      <c r="Q2" s="220"/>
      <c r="R2" s="102"/>
      <c r="S2" s="220"/>
      <c r="T2" s="220"/>
      <c r="U2" s="220"/>
      <c r="V2" s="102"/>
      <c r="W2" s="102"/>
      <c r="X2" s="102"/>
      <c r="Y2" s="102"/>
      <c r="Z2" s="102"/>
      <c r="AA2" s="102"/>
      <c r="AB2" s="102"/>
      <c r="AC2" s="102"/>
      <c r="AD2" s="117"/>
      <c r="AE2"/>
      <c r="AF2"/>
      <c r="AG2"/>
      <c r="AH2"/>
      <c r="AI2"/>
      <c r="AJ2"/>
      <c r="AK2"/>
    </row>
    <row r="3" spans="1:37">
      <c r="A3" s="102"/>
      <c r="B3" s="311"/>
      <c r="C3" s="311"/>
      <c r="D3" s="310"/>
      <c r="E3" s="102"/>
      <c r="F3" s="102"/>
      <c r="G3" s="102"/>
      <c r="H3" s="320"/>
      <c r="I3" s="102"/>
      <c r="J3" s="102"/>
      <c r="K3" s="103"/>
      <c r="L3" s="102"/>
      <c r="M3" s="123"/>
      <c r="N3" s="102"/>
      <c r="O3" s="123"/>
      <c r="P3" s="106"/>
      <c r="Q3" s="117"/>
      <c r="R3" s="102"/>
      <c r="S3" s="117"/>
      <c r="T3" s="117"/>
      <c r="U3" s="117"/>
      <c r="V3" s="102"/>
      <c r="W3" s="102"/>
      <c r="X3" s="102"/>
      <c r="Y3" s="102"/>
      <c r="Z3" s="102"/>
      <c r="AA3" s="102"/>
      <c r="AB3" s="102"/>
      <c r="AC3" s="102"/>
      <c r="AD3" s="117"/>
      <c r="AE3"/>
      <c r="AF3"/>
      <c r="AG3"/>
      <c r="AH3"/>
      <c r="AI3"/>
      <c r="AJ3"/>
      <c r="AK3"/>
    </row>
    <row r="4" spans="1:37" ht="24.6">
      <c r="A4" s="102"/>
      <c r="B4" s="311"/>
      <c r="C4" s="164" t="s">
        <v>462</v>
      </c>
      <c r="D4" s="164"/>
      <c r="E4" s="176">
        <f>+År!O2</f>
        <v>52</v>
      </c>
      <c r="F4" s="164"/>
      <c r="G4" s="164"/>
      <c r="H4" s="164"/>
      <c r="I4" s="164" t="s">
        <v>418</v>
      </c>
      <c r="J4" s="332"/>
      <c r="K4" s="164"/>
      <c r="L4" s="332"/>
      <c r="M4" s="517">
        <f>SUM(G10:G45)</f>
        <v>1598</v>
      </c>
      <c r="N4" s="501"/>
      <c r="O4" s="501"/>
      <c r="P4" s="102"/>
      <c r="Q4" s="165" t="s">
        <v>555</v>
      </c>
      <c r="R4" s="317"/>
      <c r="S4" s="317"/>
      <c r="T4" s="317"/>
      <c r="U4" s="317"/>
      <c r="V4" s="317"/>
      <c r="W4" s="102"/>
      <c r="X4" s="317"/>
      <c r="Y4" s="518">
        <f>+G10</f>
        <v>7</v>
      </c>
      <c r="Z4" s="501"/>
      <c r="AA4" s="318"/>
      <c r="AB4" s="117"/>
      <c r="AC4" s="102"/>
      <c r="AD4" s="117"/>
      <c r="AE4"/>
      <c r="AF4"/>
      <c r="AG4"/>
      <c r="AH4"/>
      <c r="AI4"/>
      <c r="AJ4"/>
      <c r="AK4"/>
    </row>
    <row r="5" spans="1:37" ht="22.8">
      <c r="A5" s="130"/>
      <c r="B5" s="311"/>
      <c r="C5" s="311"/>
      <c r="D5" s="310"/>
      <c r="E5" s="102"/>
      <c r="F5" s="102"/>
      <c r="G5" s="102"/>
      <c r="H5" s="320"/>
      <c r="I5" s="102"/>
      <c r="J5" s="102"/>
      <c r="K5" s="102"/>
      <c r="L5" s="104"/>
      <c r="M5" s="123"/>
      <c r="N5" s="102"/>
      <c r="O5" s="123"/>
      <c r="P5" s="106"/>
      <c r="Q5" s="117"/>
      <c r="R5" s="102"/>
      <c r="S5" s="117"/>
      <c r="T5" s="117"/>
      <c r="U5" s="117"/>
      <c r="V5" s="102"/>
      <c r="W5" s="102"/>
      <c r="X5" s="102"/>
      <c r="Y5" s="102"/>
      <c r="Z5" s="102"/>
      <c r="AA5" s="102"/>
      <c r="AB5" s="123"/>
      <c r="AC5" s="102"/>
      <c r="AD5" s="117"/>
      <c r="AE5"/>
      <c r="AF5"/>
      <c r="AG5"/>
      <c r="AH5"/>
      <c r="AI5"/>
      <c r="AJ5"/>
      <c r="AK5"/>
    </row>
    <row r="6" spans="1:37" ht="15.75" customHeight="1">
      <c r="A6" s="130"/>
      <c r="B6" s="311"/>
      <c r="C6" s="311"/>
      <c r="D6" s="310"/>
      <c r="E6" s="104" t="s">
        <v>48</v>
      </c>
      <c r="F6" s="102"/>
      <c r="G6" s="102"/>
      <c r="H6" s="320"/>
      <c r="I6" s="104"/>
      <c r="J6" s="102"/>
      <c r="K6" s="102"/>
      <c r="L6" s="104"/>
      <c r="M6" s="123"/>
      <c r="N6" s="104" t="s">
        <v>24</v>
      </c>
      <c r="O6" s="123"/>
      <c r="P6" s="106" t="s">
        <v>24</v>
      </c>
      <c r="Q6" s="117"/>
      <c r="R6" s="102"/>
      <c r="S6" s="117"/>
      <c r="T6" s="117"/>
      <c r="U6" s="117"/>
      <c r="V6" s="104" t="s">
        <v>63</v>
      </c>
      <c r="W6" s="102"/>
      <c r="X6" s="102"/>
      <c r="Y6" s="102"/>
      <c r="Z6" s="118" t="s">
        <v>404</v>
      </c>
      <c r="AA6" s="102"/>
      <c r="AB6" s="123"/>
      <c r="AC6" s="102"/>
      <c r="AD6" s="117"/>
      <c r="AE6"/>
      <c r="AF6"/>
      <c r="AG6"/>
      <c r="AH6"/>
      <c r="AI6"/>
      <c r="AJ6"/>
      <c r="AK6"/>
    </row>
    <row r="7" spans="1:37">
      <c r="A7" s="104"/>
      <c r="B7" s="311"/>
      <c r="C7" s="311"/>
      <c r="D7" s="310"/>
      <c r="E7" s="104" t="s">
        <v>477</v>
      </c>
      <c r="F7" s="102"/>
      <c r="G7" s="102"/>
      <c r="H7" s="320"/>
      <c r="I7" s="102"/>
      <c r="J7" s="102"/>
      <c r="K7" s="102"/>
      <c r="L7" s="104" t="s">
        <v>24</v>
      </c>
      <c r="M7" s="123"/>
      <c r="N7" s="104" t="s">
        <v>483</v>
      </c>
      <c r="O7" s="123"/>
      <c r="P7" s="106" t="s">
        <v>490</v>
      </c>
      <c r="Q7" s="117"/>
      <c r="R7" s="118"/>
      <c r="S7" s="117"/>
      <c r="T7" s="117"/>
      <c r="U7" s="117"/>
      <c r="V7" s="106" t="s">
        <v>617</v>
      </c>
      <c r="W7" s="102"/>
      <c r="X7" s="118"/>
      <c r="Y7" s="118" t="s">
        <v>404</v>
      </c>
      <c r="Z7" s="106" t="s">
        <v>414</v>
      </c>
      <c r="AA7" s="117"/>
      <c r="AB7" s="102"/>
      <c r="AC7" s="102"/>
      <c r="AD7" s="102"/>
      <c r="AE7"/>
      <c r="AF7"/>
      <c r="AG7"/>
      <c r="AH7"/>
      <c r="AI7"/>
      <c r="AJ7"/>
      <c r="AK7"/>
    </row>
    <row r="8" spans="1:37">
      <c r="A8" s="104"/>
      <c r="B8" s="311"/>
      <c r="C8" s="311"/>
      <c r="D8" s="311"/>
      <c r="E8" s="104" t="s">
        <v>478</v>
      </c>
      <c r="F8" s="115"/>
      <c r="G8" s="104" t="s">
        <v>4</v>
      </c>
      <c r="H8" s="403"/>
      <c r="I8" s="104" t="s">
        <v>4</v>
      </c>
      <c r="J8" s="102"/>
      <c r="K8" s="115" t="s">
        <v>1</v>
      </c>
      <c r="L8" s="104" t="s">
        <v>44</v>
      </c>
      <c r="M8" s="123"/>
      <c r="N8" s="104" t="s">
        <v>416</v>
      </c>
      <c r="O8" s="123"/>
      <c r="P8" s="106" t="s">
        <v>45</v>
      </c>
      <c r="Q8" s="117"/>
      <c r="R8" s="106" t="s">
        <v>24</v>
      </c>
      <c r="S8" s="427" t="s">
        <v>24</v>
      </c>
      <c r="T8" s="427" t="s">
        <v>24</v>
      </c>
      <c r="U8" s="117"/>
      <c r="V8" s="106" t="s">
        <v>616</v>
      </c>
      <c r="W8" s="102"/>
      <c r="X8" s="106" t="s">
        <v>577</v>
      </c>
      <c r="Y8" s="106" t="s">
        <v>530</v>
      </c>
      <c r="Z8" s="236" t="s">
        <v>615</v>
      </c>
      <c r="AA8" s="106" t="s">
        <v>524</v>
      </c>
      <c r="AB8" s="104"/>
      <c r="AC8" s="104"/>
      <c r="AD8" s="104"/>
      <c r="AE8"/>
      <c r="AF8"/>
      <c r="AG8"/>
      <c r="AH8"/>
      <c r="AI8"/>
      <c r="AJ8"/>
      <c r="AK8"/>
    </row>
    <row r="9" spans="1:37" ht="17.399999999999999">
      <c r="A9" s="104"/>
      <c r="B9" s="105" t="s">
        <v>701</v>
      </c>
      <c r="C9" s="311"/>
      <c r="D9" s="311" t="s">
        <v>90</v>
      </c>
      <c r="E9" s="104"/>
      <c r="F9" s="115" t="s">
        <v>529</v>
      </c>
      <c r="G9" s="106" t="s">
        <v>10</v>
      </c>
      <c r="H9" s="403" t="s">
        <v>529</v>
      </c>
      <c r="I9" s="106" t="s">
        <v>404</v>
      </c>
      <c r="J9" s="115" t="s">
        <v>529</v>
      </c>
      <c r="K9" s="116" t="s">
        <v>404</v>
      </c>
      <c r="L9" s="104"/>
      <c r="M9" s="124" t="s">
        <v>529</v>
      </c>
      <c r="N9" s="104"/>
      <c r="O9" s="124" t="s">
        <v>529</v>
      </c>
      <c r="P9" s="124"/>
      <c r="Q9" s="236" t="s">
        <v>529</v>
      </c>
      <c r="R9" s="106" t="s">
        <v>526</v>
      </c>
      <c r="S9" s="427" t="s">
        <v>725</v>
      </c>
      <c r="T9" s="427" t="s">
        <v>726</v>
      </c>
      <c r="U9" s="117"/>
      <c r="V9" s="106"/>
      <c r="W9" s="102"/>
      <c r="X9" s="106" t="s">
        <v>578</v>
      </c>
      <c r="Y9" s="106" t="s">
        <v>546</v>
      </c>
      <c r="Z9" s="106" t="s">
        <v>562</v>
      </c>
      <c r="AA9" s="106" t="s">
        <v>1</v>
      </c>
      <c r="AB9" s="104" t="s">
        <v>0</v>
      </c>
      <c r="AC9" s="104" t="s">
        <v>528</v>
      </c>
      <c r="AD9" s="104"/>
      <c r="AE9"/>
      <c r="AF9"/>
      <c r="AG9"/>
      <c r="AH9"/>
      <c r="AI9"/>
      <c r="AJ9"/>
      <c r="AK9"/>
    </row>
    <row r="10" spans="1:37" ht="16.2">
      <c r="A10" s="104"/>
      <c r="B10" s="315">
        <f>+'Ark1'!AP1354</f>
        <v>0</v>
      </c>
      <c r="C10" s="315" t="str">
        <f>VLOOKUP(B10,RNR!$D$1:$E$38,2)</f>
        <v>Datamangel</v>
      </c>
      <c r="D10" s="312">
        <f>+'Ark1'!C1354</f>
        <v>2024</v>
      </c>
      <c r="E10" s="174">
        <f>+'Ark1'!Q1354</f>
        <v>7</v>
      </c>
      <c r="F10" s="186">
        <f>+E10-E46</f>
        <v>2</v>
      </c>
      <c r="G10" s="411">
        <f>+'Ark1'!R1354</f>
        <v>7</v>
      </c>
      <c r="H10" s="404">
        <f t="shared" ref="H10:H41" si="0">+G10-G48</f>
        <v>-11</v>
      </c>
      <c r="I10" s="188">
        <f>+IF(G10=0,"",'Ark1'!AE1354)</f>
        <v>0.43156596794081392</v>
      </c>
      <c r="J10" s="341">
        <f t="shared" ref="J10:J41" si="1">+IF(G10=0,"",IF(G48=0,"",I10-I48))</f>
        <v>-0.61799671427492919</v>
      </c>
      <c r="K10" s="188">
        <f>+IF(G10=0,"",'Ark1'!AF1354)</f>
        <v>0.47027058918126208</v>
      </c>
      <c r="L10" s="379">
        <f>+IF(G10=0,"",'Ark1'!S1354)</f>
        <v>4.5714285714285694</v>
      </c>
      <c r="M10" s="342">
        <f t="shared" ref="M10:M41" si="2">+IF(G10=0,"",IF(G48=0,"",L10-L48))</f>
        <v>0.51587301587301404</v>
      </c>
      <c r="N10" s="189">
        <f>+IF(G10=0,"",'Ark1'!T1354)</f>
        <v>7.4285714285714306</v>
      </c>
      <c r="O10" s="342">
        <f t="shared" ref="O10:O41" si="3">+IF(G10=0,"",IF(G48=0,"",N10-N48))</f>
        <v>1.2063492063492083</v>
      </c>
      <c r="P10" s="309">
        <f>+IF(G10=0,"",'Ark1'!U1354)</f>
        <v>269.87142857142862</v>
      </c>
      <c r="Q10" s="343">
        <f t="shared" ref="Q10:Q41" si="4">+IF(G10=0,"",IF(G48=0,"",P10-P48))</f>
        <v>37.565873015873052</v>
      </c>
      <c r="R10" s="309">
        <f>+IF(G10=0,"",'Ark1'!AG1354)</f>
        <v>678</v>
      </c>
      <c r="S10" s="377">
        <f>+IF(G10=0,"",'Ark1'!AR1354)</f>
        <v>207</v>
      </c>
      <c r="T10" s="113">
        <f>+IF(G10=0,"",'Ark1'!AS1354)</f>
        <v>30.789899062916682</v>
      </c>
      <c r="U10" s="117"/>
      <c r="V10" s="309"/>
      <c r="W10" s="102"/>
      <c r="X10" s="187">
        <f>+'Ark1'!AH1354</f>
        <v>0</v>
      </c>
      <c r="Y10" s="187">
        <f>+'Ark1'!W1354</f>
        <v>57.142857142857153</v>
      </c>
      <c r="Z10" s="309">
        <f>+'Ark1'!X1354</f>
        <v>0</v>
      </c>
      <c r="AA10" s="187">
        <f>+'Ark1'!Y1354</f>
        <v>32.151992352650552</v>
      </c>
      <c r="AB10" s="189">
        <f>+'Ark1'!Z1354</f>
        <v>0.90350790290525185</v>
      </c>
      <c r="AC10" s="189">
        <f>+'Ark1'!AA1354</f>
        <v>1.761261143705422</v>
      </c>
      <c r="AD10" s="104"/>
      <c r="AE10"/>
      <c r="AF10"/>
      <c r="AG10"/>
      <c r="AH10"/>
      <c r="AI10"/>
      <c r="AJ10"/>
      <c r="AK10"/>
    </row>
    <row r="11" spans="1:37" ht="16.2">
      <c r="A11" s="104"/>
      <c r="B11" s="315">
        <f>+'Ark1'!AP1355</f>
        <v>1</v>
      </c>
      <c r="C11" s="315" t="str">
        <f>VLOOKUP(B11,RNR!$D$1:$E$38,2)</f>
        <v>NRF</v>
      </c>
      <c r="D11" s="312">
        <f>+'Ark1'!C1355</f>
        <v>2024</v>
      </c>
      <c r="E11" s="174">
        <f>+'Ark1'!Q1355</f>
        <v>151</v>
      </c>
      <c r="F11" s="186">
        <f t="shared" ref="F11:F44" si="5">+E11-E48</f>
        <v>138</v>
      </c>
      <c r="G11" s="411">
        <f>+'Ark1'!R1355</f>
        <v>844</v>
      </c>
      <c r="H11" s="404">
        <f t="shared" si="0"/>
        <v>-143</v>
      </c>
      <c r="I11" s="188">
        <f>+IF(G11=0,"",'Ark1'!AE1355)</f>
        <v>52.03452527743525</v>
      </c>
      <c r="J11" s="341">
        <f t="shared" si="1"/>
        <v>-5.5164951307280106</v>
      </c>
      <c r="K11" s="188">
        <f>+IF(G11=0,"",'Ark1'!AF1355)</f>
        <v>56.181042352234179</v>
      </c>
      <c r="L11" s="379">
        <f>+IF(G11=0,"",'Ark1'!S1355)</f>
        <v>3.9229857819905214</v>
      </c>
      <c r="M11" s="342">
        <f t="shared" si="2"/>
        <v>5.77375550401662E-2</v>
      </c>
      <c r="N11" s="189">
        <f>+IF(G11=0,"",'Ark1'!T1355)</f>
        <v>6.8270142180094799</v>
      </c>
      <c r="O11" s="342">
        <f t="shared" si="3"/>
        <v>0.1015836202384568</v>
      </c>
      <c r="P11" s="309">
        <f>+IF(G11=0,"",'Ark1'!U1355)</f>
        <v>267.39573459715649</v>
      </c>
      <c r="Q11" s="343">
        <f t="shared" si="4"/>
        <v>2.2687842425468148</v>
      </c>
      <c r="R11" s="309">
        <f>+IF(G11=0,"",'Ark1'!AG1355)</f>
        <v>675.99644549763048</v>
      </c>
      <c r="S11" s="377">
        <f>+IF(G11=0,"",'Ark1'!AR1355)</f>
        <v>210.37796208530813</v>
      </c>
      <c r="T11" s="113">
        <f>+IF(G11=0,"",'Ark1'!AS1355)</f>
        <v>28.342227592613025</v>
      </c>
      <c r="U11" s="117"/>
      <c r="V11" s="309">
        <f>IF(G11=0,"",1000*P11/R11)</f>
        <v>395.55790030865444</v>
      </c>
      <c r="W11" s="102"/>
      <c r="X11" s="187">
        <f>+'Ark1'!AH1355</f>
        <v>0</v>
      </c>
      <c r="Y11" s="187">
        <f>+'Ark1'!W1355</f>
        <v>61.729857819905199</v>
      </c>
      <c r="Z11" s="309">
        <f>+'Ark1'!X1355</f>
        <v>6.1611374407582931</v>
      </c>
      <c r="AA11" s="187">
        <f>+'Ark1'!Y1355</f>
        <v>54.958821774224553</v>
      </c>
      <c r="AB11" s="189">
        <f>+'Ark1'!Z1355</f>
        <v>0.79392993040633253</v>
      </c>
      <c r="AC11" s="189">
        <f>+'Ark1'!AA1355</f>
        <v>1.5918721562622906</v>
      </c>
      <c r="AD11" s="104"/>
      <c r="AE11"/>
      <c r="AF11"/>
      <c r="AG11"/>
      <c r="AH11"/>
      <c r="AI11"/>
      <c r="AJ11"/>
      <c r="AK11"/>
    </row>
    <row r="12" spans="1:37" ht="16.2">
      <c r="A12" s="104"/>
      <c r="B12" s="315">
        <f>+'Ark1'!AP1356</f>
        <v>2</v>
      </c>
      <c r="C12" s="315" t="str">
        <f>VLOOKUP(B12,RNR!$D$1:$E$38,2)</f>
        <v>Jersey</v>
      </c>
      <c r="D12" s="312">
        <f>+'Ark1'!C1356</f>
        <v>2024</v>
      </c>
      <c r="E12" s="174">
        <f>+'Ark1'!Q1356</f>
        <v>3</v>
      </c>
      <c r="F12" s="186">
        <f t="shared" si="5"/>
        <v>-159</v>
      </c>
      <c r="G12" s="411">
        <f>+'Ark1'!R1356</f>
        <v>3</v>
      </c>
      <c r="H12" s="404">
        <f t="shared" si="0"/>
        <v>-6</v>
      </c>
      <c r="I12" s="188">
        <f>+IF(G12=0,"",'Ark1'!AE1356)</f>
        <v>0.18495684340320592</v>
      </c>
      <c r="J12" s="341">
        <f t="shared" si="1"/>
        <v>-0.33982449770466561</v>
      </c>
      <c r="K12" s="188">
        <f>+IF(G12=0,"",'Ark1'!AF1356)</f>
        <v>0.14998572335064864</v>
      </c>
      <c r="L12" s="379">
        <f>+IF(G12=0,"",'Ark1'!S1356)</f>
        <v>3.3333333333333344</v>
      </c>
      <c r="M12" s="342">
        <f t="shared" si="2"/>
        <v>0.66666666666666829</v>
      </c>
      <c r="N12" s="189">
        <f>+IF(G12=0,"",'Ark1'!T1356)</f>
        <v>6.6666666666666687</v>
      </c>
      <c r="O12" s="342">
        <f t="shared" si="3"/>
        <v>-0.11111111111110894</v>
      </c>
      <c r="P12" s="309">
        <f>+IF(G12=0,"",'Ark1'!U1356)</f>
        <v>200.83333333333337</v>
      </c>
      <c r="Q12" s="343">
        <f t="shared" si="4"/>
        <v>-24.322222222222194</v>
      </c>
      <c r="R12" s="309">
        <f>+IF(G12=0,"",'Ark1'!AG1356)</f>
        <v>581.66666666666652</v>
      </c>
      <c r="S12" s="377">
        <f>+IF(G12=0,"",'Ark1'!AR1356)</f>
        <v>194</v>
      </c>
      <c r="T12" s="113">
        <f>+IF(G12=0,"",'Ark1'!AS1356)</f>
        <v>25.518407076757978</v>
      </c>
      <c r="U12" s="117"/>
      <c r="V12" s="309">
        <f t="shared" ref="V12:V45" si="6">IF(G12=0,"",1000*P12/R12)</f>
        <v>345.27220630372511</v>
      </c>
      <c r="W12" s="102"/>
      <c r="X12" s="187">
        <f>+'Ark1'!AH1356</f>
        <v>0</v>
      </c>
      <c r="Y12" s="187">
        <f>+'Ark1'!W1356</f>
        <v>66.666666666666686</v>
      </c>
      <c r="Z12" s="309">
        <f>+'Ark1'!X1356</f>
        <v>0</v>
      </c>
      <c r="AA12" s="187">
        <f>+'Ark1'!Y1356</f>
        <v>81.038276278695719</v>
      </c>
      <c r="AB12" s="189">
        <f>+'Ark1'!Z1356</f>
        <v>0.4714045207910309</v>
      </c>
      <c r="AC12" s="189">
        <f>+'Ark1'!AA1356</f>
        <v>1.8856180831641256</v>
      </c>
      <c r="AD12" s="104"/>
      <c r="AE12"/>
      <c r="AF12"/>
      <c r="AG12"/>
      <c r="AH12"/>
      <c r="AI12"/>
      <c r="AJ12"/>
      <c r="AK12"/>
    </row>
    <row r="13" spans="1:37" ht="16.2">
      <c r="A13" s="104"/>
      <c r="B13" s="315">
        <f>+'Ark1'!AP1357</f>
        <v>3</v>
      </c>
      <c r="C13" s="315" t="str">
        <f>VLOOKUP(B13,RNR!$D$1:$E$38,2)</f>
        <v>Sidet Trønderfe og Nordlandsfe</v>
      </c>
      <c r="D13" s="312">
        <f>+'Ark1'!C1357</f>
        <v>2024</v>
      </c>
      <c r="E13" s="174">
        <f>+'Ark1'!Q1357</f>
        <v>29</v>
      </c>
      <c r="F13" s="186">
        <f t="shared" si="5"/>
        <v>24</v>
      </c>
      <c r="G13" s="411">
        <f>+'Ark1'!R1357</f>
        <v>95</v>
      </c>
      <c r="H13" s="404">
        <f t="shared" si="0"/>
        <v>1</v>
      </c>
      <c r="I13" s="188">
        <f>+IF(G13=0,"",'Ark1'!AE1357)</f>
        <v>5.856966707768188</v>
      </c>
      <c r="J13" s="341">
        <f t="shared" si="1"/>
        <v>0.37591714508597018</v>
      </c>
      <c r="K13" s="188">
        <f>+IF(G13=0,"",'Ark1'!AF1357)</f>
        <v>4.5824185863802001</v>
      </c>
      <c r="L13" s="379">
        <f>+IF(G13=0,"",'Ark1'!S1357)</f>
        <v>3.4315789473684215</v>
      </c>
      <c r="M13" s="342">
        <f t="shared" si="2"/>
        <v>2.7323628219484863E-2</v>
      </c>
      <c r="N13" s="189">
        <f>+IF(G13=0,"",'Ark1'!T1357)</f>
        <v>6.821052631578949</v>
      </c>
      <c r="O13" s="342">
        <f t="shared" si="3"/>
        <v>-7.2564389697644671E-2</v>
      </c>
      <c r="P13" s="309">
        <f>+IF(G13=0,"",'Ark1'!U1357)</f>
        <v>193.76631578947377</v>
      </c>
      <c r="Q13" s="343">
        <f t="shared" si="4"/>
        <v>0.18440089585675423</v>
      </c>
      <c r="R13" s="309">
        <f>+IF(G13=0,"",'Ark1'!AG1357)</f>
        <v>618.98947368421045</v>
      </c>
      <c r="S13" s="377">
        <f>+IF(G13=0,"",'Ark1'!AR1357)</f>
        <v>191.66315789473688</v>
      </c>
      <c r="T13" s="113">
        <f>+IF(G13=0,"",'Ark1'!AS1357)</f>
        <v>26.798920758996061</v>
      </c>
      <c r="U13" s="117"/>
      <c r="V13" s="309">
        <f t="shared" si="6"/>
        <v>313.03652812733844</v>
      </c>
      <c r="W13" s="102"/>
      <c r="X13" s="187">
        <f>+'Ark1'!AH1357</f>
        <v>0</v>
      </c>
      <c r="Y13" s="187">
        <f>+'Ark1'!W1357</f>
        <v>53.684210526315802</v>
      </c>
      <c r="Z13" s="309">
        <f>+'Ark1'!X1357</f>
        <v>0</v>
      </c>
      <c r="AA13" s="187">
        <f>+'Ark1'!Y1357</f>
        <v>56.2742992858268</v>
      </c>
      <c r="AB13" s="189">
        <f>+'Ark1'!Z1357</f>
        <v>0.67516285098208806</v>
      </c>
      <c r="AC13" s="189">
        <f>+'Ark1'!AA1357</f>
        <v>2.0824021926531766</v>
      </c>
      <c r="AD13" s="104"/>
      <c r="AE13"/>
      <c r="AF13"/>
      <c r="AG13"/>
      <c r="AH13"/>
      <c r="AI13"/>
      <c r="AJ13"/>
      <c r="AK13"/>
    </row>
    <row r="14" spans="1:37" ht="16.2">
      <c r="A14" s="104"/>
      <c r="B14" s="315">
        <f>+'Ark1'!AP1358</f>
        <v>4</v>
      </c>
      <c r="C14" s="315" t="str">
        <f>VLOOKUP(B14,RNR!$D$1:$E$38,2)</f>
        <v>Telemarkfe</v>
      </c>
      <c r="D14" s="312">
        <f>+'Ark1'!C1358</f>
        <v>2024</v>
      </c>
      <c r="E14" s="174">
        <f>+'Ark1'!Q1358</f>
        <v>11</v>
      </c>
      <c r="F14" s="186">
        <f t="shared" si="5"/>
        <v>-18</v>
      </c>
      <c r="G14" s="411">
        <f>+'Ark1'!R1358</f>
        <v>26</v>
      </c>
      <c r="H14" s="404">
        <f t="shared" si="0"/>
        <v>15</v>
      </c>
      <c r="I14" s="188">
        <f>+IF(G14=0,"",'Ark1'!AE1358)</f>
        <v>1.6029593094944512</v>
      </c>
      <c r="J14" s="341">
        <f t="shared" si="1"/>
        <v>0.9615598925848301</v>
      </c>
      <c r="K14" s="188">
        <f>+IF(G14=0,"",'Ark1'!AF1358)</f>
        <v>1.1951061587747618</v>
      </c>
      <c r="L14" s="379">
        <f>+IF(G14=0,"",'Ark1'!S1358)</f>
        <v>3.461538461538463</v>
      </c>
      <c r="M14" s="342">
        <f t="shared" si="2"/>
        <v>-0.35664335664335622</v>
      </c>
      <c r="N14" s="189">
        <f>+IF(G14=0,"",'Ark1'!T1358)</f>
        <v>6.2692307692307692</v>
      </c>
      <c r="O14" s="342">
        <f t="shared" si="3"/>
        <v>-0.45804195804195924</v>
      </c>
      <c r="P14" s="309">
        <f>+IF(G14=0,"",'Ark1'!U1358)</f>
        <v>184.64615384615388</v>
      </c>
      <c r="Q14" s="343">
        <f t="shared" si="4"/>
        <v>19.509790209790253</v>
      </c>
      <c r="R14" s="309">
        <f>+IF(G14=0,"",'Ark1'!AG1358)</f>
        <v>629.30769230769215</v>
      </c>
      <c r="S14" s="377">
        <f>+IF(G14=0,"",'Ark1'!AR1358)</f>
        <v>187.30769230769235</v>
      </c>
      <c r="T14" s="113">
        <f>+IF(G14=0,"",'Ark1'!AS1358)</f>
        <v>27.722342050408535</v>
      </c>
      <c r="U14" s="117"/>
      <c r="V14" s="309">
        <f t="shared" si="6"/>
        <v>293.41156337856017</v>
      </c>
      <c r="W14" s="102"/>
      <c r="X14" s="187">
        <f>+'Ark1'!AH1358</f>
        <v>0</v>
      </c>
      <c r="Y14" s="187">
        <f>+'Ark1'!W1358</f>
        <v>34.615384615384635</v>
      </c>
      <c r="Z14" s="309">
        <f>+'Ark1'!X1358</f>
        <v>0</v>
      </c>
      <c r="AA14" s="187">
        <f>+'Ark1'!Y1358</f>
        <v>42.763268123375759</v>
      </c>
      <c r="AB14" s="189">
        <f>+'Ark1'!Z1358</f>
        <v>0.79569849482989197</v>
      </c>
      <c r="AC14" s="189">
        <f>+'Ark1'!AA1358</f>
        <v>1.9914759178460939</v>
      </c>
      <c r="AD14" s="104"/>
      <c r="AE14"/>
      <c r="AF14"/>
      <c r="AG14"/>
      <c r="AH14"/>
      <c r="AI14"/>
      <c r="AJ14"/>
      <c r="AK14"/>
    </row>
    <row r="15" spans="1:37" ht="16.2">
      <c r="A15" s="104"/>
      <c r="B15" s="315">
        <f>+'Ark1'!AP1359</f>
        <v>5</v>
      </c>
      <c r="C15" s="315" t="str">
        <f>VLOOKUP(B15,RNR!$D$1:$E$38,2)</f>
        <v>Dølafe</v>
      </c>
      <c r="D15" s="312">
        <f>+'Ark1'!C1359</f>
        <v>2024</v>
      </c>
      <c r="E15" s="174">
        <f>+'Ark1'!Q1359</f>
        <v>7</v>
      </c>
      <c r="F15" s="186">
        <f t="shared" si="5"/>
        <v>1</v>
      </c>
      <c r="G15" s="411">
        <f>+'Ark1'!R1359</f>
        <v>16</v>
      </c>
      <c r="H15" s="404">
        <f t="shared" si="0"/>
        <v>-4</v>
      </c>
      <c r="I15" s="188">
        <f>+IF(G15=0,"",'Ark1'!AE1359)</f>
        <v>0.98643649815043133</v>
      </c>
      <c r="J15" s="341">
        <f t="shared" si="1"/>
        <v>-0.17974425986706077</v>
      </c>
      <c r="K15" s="188">
        <f>+IF(G15=0,"",'Ark1'!AF1359)</f>
        <v>0.8233905038250714</v>
      </c>
      <c r="L15" s="379">
        <f>+IF(G15=0,"",'Ark1'!S1359)</f>
        <v>3.875</v>
      </c>
      <c r="M15" s="342">
        <f t="shared" si="2"/>
        <v>7.5000000000000178E-2</v>
      </c>
      <c r="N15" s="189">
        <f>+IF(G15=0,"",'Ark1'!T1359)</f>
        <v>8.4375</v>
      </c>
      <c r="O15" s="342">
        <f t="shared" si="3"/>
        <v>1.0374999999999996</v>
      </c>
      <c r="P15" s="309">
        <f>+IF(G15=0,"",'Ark1'!U1359)</f>
        <v>206.72499999999999</v>
      </c>
      <c r="Q15" s="343">
        <f t="shared" si="4"/>
        <v>9.3199999999999932</v>
      </c>
      <c r="R15" s="309">
        <f>+IF(G15=0,"",'Ark1'!AG1359)</f>
        <v>671.25</v>
      </c>
      <c r="S15" s="377">
        <f>+IF(G15=0,"",'Ark1'!AR1359)</f>
        <v>191</v>
      </c>
      <c r="T15" s="113">
        <f>+IF(G15=0,"",'Ark1'!AS1359)</f>
        <v>29.49364554248368</v>
      </c>
      <c r="U15" s="117"/>
      <c r="V15" s="309">
        <f t="shared" si="6"/>
        <v>307.97020484171321</v>
      </c>
      <c r="W15" s="102"/>
      <c r="X15" s="187">
        <f>+'Ark1'!AH1359</f>
        <v>0</v>
      </c>
      <c r="Y15" s="187">
        <f>+'Ark1'!W1359</f>
        <v>100</v>
      </c>
      <c r="Z15" s="309">
        <f>+'Ark1'!X1359</f>
        <v>0</v>
      </c>
      <c r="AA15" s="187">
        <f>+'Ark1'!Y1359</f>
        <v>28.183162083059351</v>
      </c>
      <c r="AB15" s="189">
        <f>+'Ark1'!Z1359</f>
        <v>0.48412291827592702</v>
      </c>
      <c r="AC15" s="189">
        <f>+'Ark1'!AA1359</f>
        <v>0.70433922934904003</v>
      </c>
      <c r="AD15" s="104"/>
      <c r="AE15"/>
      <c r="AF15"/>
      <c r="AG15"/>
      <c r="AH15"/>
      <c r="AI15"/>
      <c r="AJ15"/>
      <c r="AK15"/>
    </row>
    <row r="16" spans="1:37" ht="16.2">
      <c r="A16" s="104"/>
      <c r="B16" s="315">
        <f>+'Ark1'!AP1360</f>
        <v>6</v>
      </c>
      <c r="C16" s="315" t="str">
        <f>VLOOKUP(B16,RNR!$D$1:$E$38,2)</f>
        <v>Østlandsk Rødkolle</v>
      </c>
      <c r="D16" s="312">
        <f>+'Ark1'!C1360</f>
        <v>2024</v>
      </c>
      <c r="E16" s="174">
        <f>+'Ark1'!Q1360</f>
        <v>3</v>
      </c>
      <c r="F16" s="186">
        <f t="shared" si="5"/>
        <v>-6</v>
      </c>
      <c r="G16" s="411">
        <f>+'Ark1'!R1360</f>
        <v>6</v>
      </c>
      <c r="H16" s="404">
        <f t="shared" si="0"/>
        <v>-4</v>
      </c>
      <c r="I16" s="188">
        <f>+IF(G16=0,"",'Ark1'!AE1360)</f>
        <v>0.36991368680641185</v>
      </c>
      <c r="J16" s="341">
        <f t="shared" si="1"/>
        <v>-0.21317669220233421</v>
      </c>
      <c r="K16" s="188">
        <f>+IF(G16=0,"",'Ark1'!AF1360)</f>
        <v>0.42421688159641552</v>
      </c>
      <c r="L16" s="379">
        <f>+IF(G16=0,"",'Ark1'!S1360)</f>
        <v>4.3333333333333321</v>
      </c>
      <c r="M16" s="342">
        <f t="shared" si="2"/>
        <v>0.63333333333333197</v>
      </c>
      <c r="N16" s="189">
        <f>+IF(G16=0,"",'Ark1'!T1360)</f>
        <v>8.5</v>
      </c>
      <c r="O16" s="342">
        <f t="shared" si="3"/>
        <v>1.7999999999999998</v>
      </c>
      <c r="P16" s="309">
        <f>+IF(G16=0,"",'Ark1'!U1360)</f>
        <v>284.01666666666659</v>
      </c>
      <c r="Q16" s="343">
        <f t="shared" si="4"/>
        <v>83.206666666666592</v>
      </c>
      <c r="R16" s="309">
        <f>+IF(G16=0,"",'Ark1'!AG1360)</f>
        <v>767.83333333333348</v>
      </c>
      <c r="S16" s="377">
        <f>+IF(G16=0,"",'Ark1'!AR1360)</f>
        <v>208</v>
      </c>
      <c r="T16" s="113">
        <f>+IF(G16=0,"",'Ark1'!AS1360)</f>
        <v>30.986832308441461</v>
      </c>
      <c r="U16" s="117"/>
      <c r="V16" s="309">
        <f t="shared" si="6"/>
        <v>369.89364011287154</v>
      </c>
      <c r="W16" s="102"/>
      <c r="X16" s="187">
        <f>+'Ark1'!AH1360</f>
        <v>0</v>
      </c>
      <c r="Y16" s="187">
        <f>+'Ark1'!W1360</f>
        <v>100</v>
      </c>
      <c r="Z16" s="309">
        <f>+'Ark1'!X1360</f>
        <v>33.333333333333343</v>
      </c>
      <c r="AA16" s="187">
        <f>+'Ark1'!Y1360</f>
        <v>65.83065184412375</v>
      </c>
      <c r="AB16" s="189">
        <f>+'Ark1'!Z1360</f>
        <v>0.47140452079103318</v>
      </c>
      <c r="AC16" s="189">
        <f>+'Ark1'!AA1360</f>
        <v>0.7637626158259736</v>
      </c>
      <c r="AD16" s="104"/>
      <c r="AE16"/>
      <c r="AF16"/>
      <c r="AG16"/>
      <c r="AH16"/>
      <c r="AI16"/>
      <c r="AJ16"/>
      <c r="AK16"/>
    </row>
    <row r="17" spans="1:37" ht="16.2">
      <c r="A17" s="104"/>
      <c r="B17" s="315">
        <f>+'Ark1'!AP1361</f>
        <v>7</v>
      </c>
      <c r="C17" s="315" t="str">
        <f>VLOOKUP(B17,RNR!$D$1:$E$38,2)</f>
        <v>Vestlandsk Raukolle</v>
      </c>
      <c r="D17" s="312">
        <f>+'Ark1'!C1361</f>
        <v>2024</v>
      </c>
      <c r="E17" s="174">
        <f>+'Ark1'!Q1361</f>
        <v>2</v>
      </c>
      <c r="F17" s="186">
        <f t="shared" si="5"/>
        <v>-4</v>
      </c>
      <c r="G17" s="411">
        <f>+'Ark1'!R1361</f>
        <v>2</v>
      </c>
      <c r="H17" s="404">
        <f t="shared" si="0"/>
        <v>-6</v>
      </c>
      <c r="I17" s="188">
        <f>+IF(G17=0,"",'Ark1'!AE1361)</f>
        <v>0.12330456226880392</v>
      </c>
      <c r="J17" s="341">
        <f t="shared" si="1"/>
        <v>-0.34316774093819297</v>
      </c>
      <c r="K17" s="188">
        <f>+IF(G17=0,"",'Ark1'!AF1361)</f>
        <v>0.11329212065872236</v>
      </c>
      <c r="L17" s="379">
        <f>+IF(G17=0,"",'Ark1'!S1361)</f>
        <v>3.5</v>
      </c>
      <c r="M17" s="342">
        <f t="shared" si="2"/>
        <v>-0.5</v>
      </c>
      <c r="N17" s="189">
        <f>+IF(G17=0,"",'Ark1'!T1361)</f>
        <v>7</v>
      </c>
      <c r="O17" s="342">
        <f t="shared" si="3"/>
        <v>0.5</v>
      </c>
      <c r="P17" s="309">
        <f>+IF(G17=0,"",'Ark1'!U1361)</f>
        <v>227.55</v>
      </c>
      <c r="Q17" s="343">
        <f t="shared" si="4"/>
        <v>20.75</v>
      </c>
      <c r="R17" s="309">
        <f>+IF(G17=0,"",'Ark1'!AG1361)</f>
        <v>679.5</v>
      </c>
      <c r="S17" s="377">
        <f>+IF(G17=0,"",'Ark1'!AR1361)</f>
        <v>201</v>
      </c>
      <c r="T17" s="113">
        <f>+IF(G17=0,"",'Ark1'!AS1361)</f>
        <v>27.099525446684929</v>
      </c>
      <c r="U17" s="117"/>
      <c r="V17" s="309">
        <f t="shared" si="6"/>
        <v>334.878587196468</v>
      </c>
      <c r="W17" s="102"/>
      <c r="X17" s="187">
        <f>+'Ark1'!AH1361</f>
        <v>0</v>
      </c>
      <c r="Y17" s="187">
        <f>+'Ark1'!W1361</f>
        <v>50</v>
      </c>
      <c r="Z17" s="309">
        <f>+'Ark1'!X1361</f>
        <v>0</v>
      </c>
      <c r="AA17" s="187">
        <f>+'Ark1'!Y1361</f>
        <v>68.949999999999946</v>
      </c>
      <c r="AB17" s="189">
        <f>+'Ark1'!Z1361</f>
        <v>0.5</v>
      </c>
      <c r="AC17" s="189">
        <f>+'Ark1'!AA1361</f>
        <v>1</v>
      </c>
      <c r="AD17" s="104"/>
      <c r="AE17"/>
      <c r="AF17"/>
      <c r="AG17"/>
      <c r="AH17"/>
      <c r="AI17"/>
      <c r="AJ17"/>
      <c r="AK17"/>
    </row>
    <row r="18" spans="1:37" ht="16.2">
      <c r="A18" s="104"/>
      <c r="B18" s="315">
        <f>+'Ark1'!AP1362</f>
        <v>8</v>
      </c>
      <c r="C18" s="315" t="str">
        <f>VLOOKUP(B18,RNR!$D$1:$E$38,2)</f>
        <v>Vestlandsk fjordfe</v>
      </c>
      <c r="D18" s="312">
        <f>+'Ark1'!C1362</f>
        <v>2024</v>
      </c>
      <c r="E18" s="174">
        <f>+'Ark1'!Q1362</f>
        <v>17</v>
      </c>
      <c r="F18" s="186">
        <f t="shared" si="5"/>
        <v>12</v>
      </c>
      <c r="G18" s="411">
        <f>+'Ark1'!R1362</f>
        <v>52</v>
      </c>
      <c r="H18" s="404">
        <f t="shared" si="0"/>
        <v>-4</v>
      </c>
      <c r="I18" s="188">
        <f>+IF(G18=0,"",'Ark1'!AE1362)</f>
        <v>3.2059186189889024</v>
      </c>
      <c r="J18" s="341">
        <f t="shared" si="1"/>
        <v>-5.9387503460077706E-2</v>
      </c>
      <c r="K18" s="188">
        <f>+IF(G18=0,"",'Ark1'!AF1362)</f>
        <v>2.5932718271547088</v>
      </c>
      <c r="L18" s="379">
        <f>+IF(G18=0,"",'Ark1'!S1362)</f>
        <v>3.8269230769230775</v>
      </c>
      <c r="M18" s="342">
        <f t="shared" si="2"/>
        <v>0.36263736263736224</v>
      </c>
      <c r="N18" s="189">
        <f>+IF(G18=0,"",'Ark1'!T1362)</f>
        <v>7.8653846153846141</v>
      </c>
      <c r="O18" s="342">
        <f t="shared" si="3"/>
        <v>0.79395604395604469</v>
      </c>
      <c r="P18" s="309">
        <f>+IF(G18=0,"",'Ark1'!U1362)</f>
        <v>200.33269230769224</v>
      </c>
      <c r="Q18" s="343">
        <f t="shared" si="4"/>
        <v>2.9469780219778841</v>
      </c>
      <c r="R18" s="309">
        <f>+IF(G18=0,"",'Ark1'!AG1362)</f>
        <v>638.82692307692309</v>
      </c>
      <c r="S18" s="377">
        <f>+IF(G18=0,"",'Ark1'!AR1362)</f>
        <v>189.84615384615381</v>
      </c>
      <c r="T18" s="113">
        <f>+IF(G18=0,"",'Ark1'!AS1362)</f>
        <v>28.7473132674392</v>
      </c>
      <c r="U18" s="117"/>
      <c r="V18" s="309">
        <f t="shared" si="6"/>
        <v>313.59462957945743</v>
      </c>
      <c r="W18" s="102"/>
      <c r="X18" s="187">
        <f>+'Ark1'!AH1362</f>
        <v>0</v>
      </c>
      <c r="Y18" s="187">
        <f>+'Ark1'!W1362</f>
        <v>76.923076923076891</v>
      </c>
      <c r="Z18" s="309">
        <f>+'Ark1'!X1362</f>
        <v>0</v>
      </c>
      <c r="AA18" s="187">
        <f>+'Ark1'!Y1362</f>
        <v>46.837906743748562</v>
      </c>
      <c r="AB18" s="189">
        <f>+'Ark1'!Z1362</f>
        <v>0.67142654808061775</v>
      </c>
      <c r="AC18" s="189">
        <f>+'Ark1'!AA1362</f>
        <v>2.0289145085094757</v>
      </c>
      <c r="AD18" s="104"/>
      <c r="AE18"/>
      <c r="AF18"/>
      <c r="AG18"/>
      <c r="AH18"/>
      <c r="AI18"/>
      <c r="AJ18"/>
      <c r="AK18"/>
    </row>
    <row r="19" spans="1:37" ht="16.2">
      <c r="A19" s="104"/>
      <c r="B19" s="315">
        <f>+'Ark1'!AP1363</f>
        <v>9</v>
      </c>
      <c r="C19" s="315" t="str">
        <f>VLOOKUP(B19,RNR!$D$1:$E$38,2)</f>
        <v>Holstein</v>
      </c>
      <c r="D19" s="312">
        <f>+'Ark1'!C1363</f>
        <v>2024</v>
      </c>
      <c r="E19" s="174">
        <f>+'Ark1'!Q1363</f>
        <v>5</v>
      </c>
      <c r="F19" s="186">
        <f t="shared" si="5"/>
        <v>-14</v>
      </c>
      <c r="G19" s="411">
        <f>+'Ark1'!R1363</f>
        <v>16</v>
      </c>
      <c r="H19" s="404">
        <f t="shared" si="0"/>
        <v>4</v>
      </c>
      <c r="I19" s="188">
        <f>+IF(G19=0,"",'Ark1'!AE1363)</f>
        <v>0.98643649815043133</v>
      </c>
      <c r="J19" s="341">
        <f t="shared" si="1"/>
        <v>0.28672804333993585</v>
      </c>
      <c r="K19" s="188">
        <f>+IF(G19=0,"",'Ark1'!AF1363)</f>
        <v>0.75525591049549057</v>
      </c>
      <c r="L19" s="379">
        <f>+IF(G19=0,"",'Ark1'!S1363)</f>
        <v>2.4375</v>
      </c>
      <c r="M19" s="342">
        <f t="shared" si="2"/>
        <v>-1.2291666666666656</v>
      </c>
      <c r="N19" s="189">
        <f>+IF(G19=0,"",'Ark1'!T1363)</f>
        <v>5.1875</v>
      </c>
      <c r="O19" s="342">
        <f t="shared" si="3"/>
        <v>-1.8125</v>
      </c>
      <c r="P19" s="309">
        <f>+IF(G19=0,"",'Ark1'!U1363)</f>
        <v>189.61875000000003</v>
      </c>
      <c r="Q19" s="343">
        <f t="shared" si="4"/>
        <v>-108.45624999999995</v>
      </c>
      <c r="R19" s="309">
        <f>+IF(G19=0,"",'Ark1'!AG1363)</f>
        <v>546.3125</v>
      </c>
      <c r="S19" s="377">
        <f>+IF(G19=0,"",'Ark1'!AR1363)</f>
        <v>197.375</v>
      </c>
      <c r="T19" s="113">
        <f>+IF(G19=0,"",'Ark1'!AS1363)</f>
        <v>24.13175020371186</v>
      </c>
      <c r="U19" s="117"/>
      <c r="V19" s="309">
        <f t="shared" si="6"/>
        <v>347.08843381764103</v>
      </c>
      <c r="W19" s="102"/>
      <c r="X19" s="187">
        <f>+'Ark1'!AH1363</f>
        <v>0</v>
      </c>
      <c r="Y19" s="187">
        <f>+'Ark1'!W1363</f>
        <v>18.75</v>
      </c>
      <c r="Z19" s="309">
        <f>+'Ark1'!X1363</f>
        <v>0</v>
      </c>
      <c r="AA19" s="187">
        <f>+'Ark1'!Y1363</f>
        <v>49.985050499499266</v>
      </c>
      <c r="AB19" s="189">
        <f>+'Ark1'!Z1363</f>
        <v>0.86376718506782868</v>
      </c>
      <c r="AC19" s="189">
        <f>+'Ark1'!AA1363</f>
        <v>1.1842059575935258</v>
      </c>
      <c r="AD19" s="104"/>
      <c r="AE19"/>
      <c r="AF19"/>
      <c r="AG19"/>
      <c r="AH19"/>
      <c r="AI19"/>
      <c r="AJ19"/>
      <c r="AK19"/>
    </row>
    <row r="20" spans="1:37" ht="16.2">
      <c r="A20" s="104"/>
      <c r="B20" s="315">
        <f>+'Ark1'!AP1364</f>
        <v>10</v>
      </c>
      <c r="C20" s="315" t="str">
        <f>VLOOKUP(B20,RNR!$D$1:$E$38,2)</f>
        <v>Rød Dansk Mælkefe</v>
      </c>
      <c r="D20" s="312">
        <f>+'Ark1'!C1364</f>
        <v>2024</v>
      </c>
      <c r="E20" s="174">
        <f>+'Ark1'!Q1364</f>
        <v>0</v>
      </c>
      <c r="F20" s="186">
        <f t="shared" si="5"/>
        <v>-5</v>
      </c>
      <c r="G20" s="411">
        <f>+'Ark1'!R1364</f>
        <v>0</v>
      </c>
      <c r="H20" s="404">
        <f t="shared" si="0"/>
        <v>0</v>
      </c>
      <c r="I20" s="188" t="str">
        <f>+IF(G20=0,"",'Ark1'!AE1364)</f>
        <v/>
      </c>
      <c r="J20" s="341" t="str">
        <f t="shared" si="1"/>
        <v/>
      </c>
      <c r="K20" s="188" t="str">
        <f>+IF(G20=0,"",'Ark1'!AF1364)</f>
        <v/>
      </c>
      <c r="L20" s="379" t="str">
        <f>+IF(G20=0,"",'Ark1'!S1364)</f>
        <v/>
      </c>
      <c r="M20" s="342" t="str">
        <f t="shared" si="2"/>
        <v/>
      </c>
      <c r="N20" s="189" t="str">
        <f>+IF(G20=0,"",'Ark1'!T1364)</f>
        <v/>
      </c>
      <c r="O20" s="342" t="str">
        <f t="shared" si="3"/>
        <v/>
      </c>
      <c r="P20" s="309" t="str">
        <f>+IF(G20=0,"",'Ark1'!U1364)</f>
        <v/>
      </c>
      <c r="Q20" s="343" t="str">
        <f t="shared" si="4"/>
        <v/>
      </c>
      <c r="R20" s="309" t="str">
        <f>+IF(G20=0,"",'Ark1'!AG1364)</f>
        <v/>
      </c>
      <c r="S20" s="377" t="str">
        <f>+IF(G20=0,"",'Ark1'!AR1364)</f>
        <v/>
      </c>
      <c r="T20" s="113" t="str">
        <f>+IF(G20=0,"",'Ark1'!AS1364)</f>
        <v/>
      </c>
      <c r="U20" s="117"/>
      <c r="V20" s="309" t="str">
        <f t="shared" si="6"/>
        <v/>
      </c>
      <c r="W20" s="102"/>
      <c r="X20" s="187">
        <f>+'Ark1'!AH1364</f>
        <v>0</v>
      </c>
      <c r="Y20" s="187">
        <f>+'Ark1'!W1364</f>
        <v>0</v>
      </c>
      <c r="Z20" s="309">
        <f>+'Ark1'!X1364</f>
        <v>0</v>
      </c>
      <c r="AA20" s="187">
        <f>+'Ark1'!Y1364</f>
        <v>0</v>
      </c>
      <c r="AB20" s="189">
        <f>+'Ark1'!Z1364</f>
        <v>0</v>
      </c>
      <c r="AC20" s="189">
        <f>+'Ark1'!AA1364</f>
        <v>0</v>
      </c>
      <c r="AD20" s="104"/>
      <c r="AE20"/>
      <c r="AF20"/>
      <c r="AG20"/>
      <c r="AH20"/>
      <c r="AI20"/>
      <c r="AJ20"/>
      <c r="AK20"/>
    </row>
    <row r="21" spans="1:37" ht="16.2">
      <c r="A21" s="104"/>
      <c r="B21" s="315">
        <f>+'Ark1'!AP1365</f>
        <v>11</v>
      </c>
      <c r="C21" s="315" t="str">
        <f>VLOOKUP(B21,RNR!$D$1:$E$38,2)</f>
        <v>Brown Swiss</v>
      </c>
      <c r="D21" s="312">
        <f>+'Ark1'!C1365</f>
        <v>2024</v>
      </c>
      <c r="E21" s="174">
        <f>+'Ark1'!Q1365</f>
        <v>3</v>
      </c>
      <c r="F21" s="186">
        <f t="shared" si="5"/>
        <v>3</v>
      </c>
      <c r="G21" s="411">
        <f>+'Ark1'!R1365</f>
        <v>4</v>
      </c>
      <c r="H21" s="404">
        <f t="shared" si="0"/>
        <v>-1</v>
      </c>
      <c r="I21" s="188">
        <f>+IF(G21=0,"",'Ark1'!AE1365)</f>
        <v>0.24660912453760783</v>
      </c>
      <c r="J21" s="341">
        <f t="shared" si="1"/>
        <v>-4.4936064966765193E-2</v>
      </c>
      <c r="K21" s="188">
        <f>+IF(G21=0,"",'Ark1'!AF1365)</f>
        <v>0.25929482065068155</v>
      </c>
      <c r="L21" s="379">
        <f>+IF(G21=0,"",'Ark1'!S1365)</f>
        <v>3.25</v>
      </c>
      <c r="M21" s="342">
        <f t="shared" si="2"/>
        <v>-0.14999999999999991</v>
      </c>
      <c r="N21" s="189">
        <f>+IF(G21=0,"",'Ark1'!T1365)</f>
        <v>5</v>
      </c>
      <c r="O21" s="342">
        <f t="shared" si="3"/>
        <v>-1</v>
      </c>
      <c r="P21" s="309">
        <f>+IF(G21=0,"",'Ark1'!U1365)</f>
        <v>260.40000000000003</v>
      </c>
      <c r="Q21" s="343">
        <f t="shared" si="4"/>
        <v>4.9600000000000364</v>
      </c>
      <c r="R21" s="309">
        <f>+IF(G21=0,"",'Ark1'!AG1365)</f>
        <v>675.5</v>
      </c>
      <c r="S21" s="377">
        <f>+IF(G21=0,"",'Ark1'!AR1365)</f>
        <v>214.75</v>
      </c>
      <c r="T21" s="113">
        <f>+IF(G21=0,"",'Ark1'!AS1365)</f>
        <v>25.645437101529939</v>
      </c>
      <c r="U21" s="117"/>
      <c r="V21" s="309">
        <f t="shared" si="6"/>
        <v>385.49222797927467</v>
      </c>
      <c r="W21" s="102"/>
      <c r="X21" s="187">
        <f>+'Ark1'!AH1365</f>
        <v>0</v>
      </c>
      <c r="Y21" s="187">
        <f>+'Ark1'!W1365</f>
        <v>50</v>
      </c>
      <c r="Z21" s="309">
        <f>+'Ark1'!X1365</f>
        <v>25</v>
      </c>
      <c r="AA21" s="187">
        <f>+'Ark1'!Y1365</f>
        <v>71.314689931317673</v>
      </c>
      <c r="AB21" s="189">
        <f>+'Ark1'!Z1365</f>
        <v>1.299038105676658</v>
      </c>
      <c r="AC21" s="189">
        <f>+'Ark1'!AA1365</f>
        <v>2.5495097567963922</v>
      </c>
      <c r="AD21" s="104"/>
      <c r="AE21"/>
      <c r="AF21"/>
      <c r="AG21"/>
      <c r="AH21"/>
      <c r="AI21"/>
      <c r="AJ21"/>
      <c r="AK21"/>
    </row>
    <row r="22" spans="1:37" ht="16.2">
      <c r="A22" s="104"/>
      <c r="B22" s="315">
        <f>+'Ark1'!AP1366</f>
        <v>12</v>
      </c>
      <c r="C22" s="315" t="str">
        <f>VLOOKUP(B22,RNR!$D$1:$E$38,2)</f>
        <v>Jarlsbergfe</v>
      </c>
      <c r="D22" s="312">
        <f>+'Ark1'!C1366</f>
        <v>2024</v>
      </c>
      <c r="E22" s="174">
        <f>+'Ark1'!Q1366</f>
        <v>1</v>
      </c>
      <c r="F22" s="186">
        <f t="shared" si="5"/>
        <v>-3</v>
      </c>
      <c r="G22" s="411">
        <f>+'Ark1'!R1366</f>
        <v>1</v>
      </c>
      <c r="H22" s="404">
        <f t="shared" si="0"/>
        <v>-2</v>
      </c>
      <c r="I22" s="188">
        <f>+IF(G22=0,"",'Ark1'!AE1366)</f>
        <v>6.1652281134401958E-2</v>
      </c>
      <c r="J22" s="341">
        <f t="shared" si="1"/>
        <v>-0.11327483256822191</v>
      </c>
      <c r="K22" s="188">
        <f>+IF(G22=0,"",'Ark1'!AF1366)</f>
        <v>4.5182421225133135E-2</v>
      </c>
      <c r="L22" s="379">
        <f>+IF(G22=0,"",'Ark1'!S1366)</f>
        <v>3</v>
      </c>
      <c r="M22" s="342">
        <f t="shared" si="2"/>
        <v>-1</v>
      </c>
      <c r="N22" s="189">
        <f>+IF(G22=0,"",'Ark1'!T1366)</f>
        <v>4</v>
      </c>
      <c r="O22" s="342">
        <f t="shared" si="3"/>
        <v>-2.333333333333333</v>
      </c>
      <c r="P22" s="309">
        <f>+IF(G22=0,"",'Ark1'!U1366)</f>
        <v>181.5</v>
      </c>
      <c r="Q22" s="343">
        <f t="shared" si="4"/>
        <v>-33.466666666666612</v>
      </c>
      <c r="R22" s="309">
        <f>+IF(G22=0,"",'Ark1'!AG1366)</f>
        <v>627</v>
      </c>
      <c r="S22" s="377">
        <f>+IF(G22=0,"",'Ark1'!AR1366)</f>
        <v>195</v>
      </c>
      <c r="T22" s="113">
        <f>+IF(G22=0,"",'Ark1'!AS1366)</f>
        <v>24.545255314486088</v>
      </c>
      <c r="U22" s="117"/>
      <c r="V22" s="309">
        <f t="shared" si="6"/>
        <v>289.4736842105263</v>
      </c>
      <c r="W22" s="102"/>
      <c r="X22" s="187">
        <f>+'Ark1'!AH1366</f>
        <v>0</v>
      </c>
      <c r="Y22" s="187">
        <f>+'Ark1'!W1366</f>
        <v>0</v>
      </c>
      <c r="Z22" s="309">
        <f>+'Ark1'!X1366</f>
        <v>0</v>
      </c>
      <c r="AA22" s="187">
        <f>+'Ark1'!Y1366</f>
        <v>0</v>
      </c>
      <c r="AB22" s="189">
        <f>+'Ark1'!Z1366</f>
        <v>0</v>
      </c>
      <c r="AC22" s="189">
        <f>+'Ark1'!AA1366</f>
        <v>0</v>
      </c>
      <c r="AD22" s="104"/>
      <c r="AE22"/>
      <c r="AF22"/>
      <c r="AG22"/>
      <c r="AH22"/>
      <c r="AI22"/>
      <c r="AJ22"/>
      <c r="AK22"/>
    </row>
    <row r="23" spans="1:37" ht="16.2">
      <c r="A23" s="104"/>
      <c r="B23" s="315">
        <f>+'Ark1'!AP1367</f>
        <v>13</v>
      </c>
      <c r="C23" s="315" t="str">
        <f>VLOOKUP(B23,RNR!$D$1:$E$38,2)</f>
        <v>Fleckvieh</v>
      </c>
      <c r="D23" s="312">
        <f>+'Ark1'!C1367</f>
        <v>2024</v>
      </c>
      <c r="E23" s="174">
        <f>+'Ark1'!Q1367</f>
        <v>4</v>
      </c>
      <c r="F23" s="186">
        <f t="shared" si="5"/>
        <v>3</v>
      </c>
      <c r="G23" s="411">
        <f>+'Ark1'!R1367</f>
        <v>4</v>
      </c>
      <c r="H23" s="404">
        <f t="shared" si="0"/>
        <v>-1</v>
      </c>
      <c r="I23" s="188">
        <f>+IF(G23=0,"",'Ark1'!AE1367)</f>
        <v>0.24660912453760783</v>
      </c>
      <c r="J23" s="341">
        <f t="shared" si="1"/>
        <v>-4.4936064966765193E-2</v>
      </c>
      <c r="K23" s="188">
        <f>+IF(G23=0,"",'Ark1'!AF1367)</f>
        <v>0.26016610701039494</v>
      </c>
      <c r="L23" s="379">
        <f>+IF(G23=0,"",'Ark1'!S1367)</f>
        <v>5</v>
      </c>
      <c r="M23" s="342">
        <f t="shared" si="2"/>
        <v>0</v>
      </c>
      <c r="N23" s="189">
        <f>+IF(G23=0,"",'Ark1'!T1367)</f>
        <v>5.5</v>
      </c>
      <c r="O23" s="342">
        <f t="shared" si="3"/>
        <v>-0.29999999999999982</v>
      </c>
      <c r="P23" s="309">
        <f>+IF(G23=0,"",'Ark1'!U1367)</f>
        <v>261.27500000000003</v>
      </c>
      <c r="Q23" s="343">
        <f t="shared" si="4"/>
        <v>-6.5049999999999386</v>
      </c>
      <c r="R23" s="309">
        <f>+IF(G23=0,"",'Ark1'!AG1367)</f>
        <v>558.25</v>
      </c>
      <c r="S23" s="377">
        <f>+IF(G23=0,"",'Ark1'!AR1367)</f>
        <v>202.75</v>
      </c>
      <c r="T23" s="113">
        <f>+IF(G23=0,"",'Ark1'!AS1367)</f>
        <v>30.779774739050431</v>
      </c>
      <c r="U23" s="117"/>
      <c r="V23" s="309">
        <f t="shared" si="6"/>
        <v>468.025078369906</v>
      </c>
      <c r="W23" s="102"/>
      <c r="X23" s="187">
        <f>+'Ark1'!AH1367</f>
        <v>0</v>
      </c>
      <c r="Y23" s="187">
        <f>+'Ark1'!W1367</f>
        <v>25</v>
      </c>
      <c r="Z23" s="309">
        <f>+'Ark1'!X1367</f>
        <v>25</v>
      </c>
      <c r="AA23" s="187">
        <f>+'Ark1'!Y1367</f>
        <v>63.223863176809999</v>
      </c>
      <c r="AB23" s="189">
        <f>+'Ark1'!Z1367</f>
        <v>0</v>
      </c>
      <c r="AC23" s="189">
        <f>+'Ark1'!AA1367</f>
        <v>1.1180339887498949</v>
      </c>
      <c r="AD23" s="104"/>
      <c r="AE23"/>
      <c r="AF23"/>
      <c r="AG23"/>
      <c r="AH23"/>
      <c r="AI23"/>
      <c r="AJ23"/>
      <c r="AK23"/>
    </row>
    <row r="24" spans="1:37" ht="16.2">
      <c r="A24" s="104"/>
      <c r="B24" s="315">
        <f>+'Ark1'!AP1368</f>
        <v>14</v>
      </c>
      <c r="C24" s="315" t="str">
        <f>VLOOKUP(B24,RNR!$D$1:$E$38,2)</f>
        <v>Canadisk Ayrshire</v>
      </c>
      <c r="D24" s="312">
        <f>+'Ark1'!C1368</f>
        <v>2024</v>
      </c>
      <c r="E24" s="174">
        <f>+'Ark1'!Q1368</f>
        <v>0</v>
      </c>
      <c r="F24" s="186">
        <f t="shared" si="5"/>
        <v>-4</v>
      </c>
      <c r="G24" s="411">
        <f>+'Ark1'!R1368</f>
        <v>0</v>
      </c>
      <c r="H24" s="404">
        <f t="shared" si="0"/>
        <v>0</v>
      </c>
      <c r="I24" s="188" t="str">
        <f>+IF(G24=0,"",'Ark1'!AE1368)</f>
        <v/>
      </c>
      <c r="J24" s="341" t="str">
        <f t="shared" si="1"/>
        <v/>
      </c>
      <c r="K24" s="188" t="str">
        <f>+IF(G24=0,"",'Ark1'!AF1368)</f>
        <v/>
      </c>
      <c r="L24" s="379" t="str">
        <f>+IF(G24=0,"",'Ark1'!S1368)</f>
        <v/>
      </c>
      <c r="M24" s="342" t="str">
        <f t="shared" si="2"/>
        <v/>
      </c>
      <c r="N24" s="189" t="str">
        <f>+IF(G24=0,"",'Ark1'!T1368)</f>
        <v/>
      </c>
      <c r="O24" s="342" t="str">
        <f t="shared" si="3"/>
        <v/>
      </c>
      <c r="P24" s="309" t="str">
        <f>+IF(G24=0,"",'Ark1'!U1368)</f>
        <v/>
      </c>
      <c r="Q24" s="343" t="str">
        <f t="shared" si="4"/>
        <v/>
      </c>
      <c r="R24" s="309" t="str">
        <f>+IF(G24=0,"",'Ark1'!AG1368)</f>
        <v/>
      </c>
      <c r="S24" s="377" t="str">
        <f>+IF(G24=0,"",'Ark1'!AR1368)</f>
        <v/>
      </c>
      <c r="T24" s="113" t="str">
        <f>+IF(G24=0,"",'Ark1'!AS1368)</f>
        <v/>
      </c>
      <c r="U24" s="117"/>
      <c r="V24" s="309" t="str">
        <f t="shared" si="6"/>
        <v/>
      </c>
      <c r="W24" s="102"/>
      <c r="X24" s="187">
        <f>+'Ark1'!AH1368</f>
        <v>0</v>
      </c>
      <c r="Y24" s="187">
        <f>+'Ark1'!W1368</f>
        <v>0</v>
      </c>
      <c r="Z24" s="309">
        <f>+'Ark1'!X1368</f>
        <v>0</v>
      </c>
      <c r="AA24" s="187">
        <f>+'Ark1'!Y1368</f>
        <v>0</v>
      </c>
      <c r="AB24" s="189">
        <f>+'Ark1'!Z1368</f>
        <v>0</v>
      </c>
      <c r="AC24" s="189">
        <f>+'Ark1'!AA1368</f>
        <v>0</v>
      </c>
      <c r="AD24" s="104"/>
      <c r="AE24"/>
      <c r="AF24"/>
      <c r="AG24"/>
      <c r="AH24"/>
      <c r="AI24"/>
      <c r="AJ24"/>
      <c r="AK24"/>
    </row>
    <row r="25" spans="1:37" ht="16.2">
      <c r="A25" s="104"/>
      <c r="B25" s="315">
        <f>+'Ark1'!AP1369</f>
        <v>15</v>
      </c>
      <c r="C25" s="315" t="str">
        <f>VLOOKUP(B25,RNR!$D$1:$E$38,2)</f>
        <v>Montbéliard</v>
      </c>
      <c r="D25" s="312">
        <f>+'Ark1'!C1369</f>
        <v>2024</v>
      </c>
      <c r="E25" s="174">
        <f>+'Ark1'!Q1369</f>
        <v>0</v>
      </c>
      <c r="F25" s="186">
        <f t="shared" si="5"/>
        <v>0</v>
      </c>
      <c r="G25" s="411">
        <f>+'Ark1'!R1369</f>
        <v>0</v>
      </c>
      <c r="H25" s="404">
        <f t="shared" si="0"/>
        <v>0</v>
      </c>
      <c r="I25" s="188" t="str">
        <f>+IF(G25=0,"",'Ark1'!AE1369)</f>
        <v/>
      </c>
      <c r="J25" s="341" t="str">
        <f t="shared" si="1"/>
        <v/>
      </c>
      <c r="K25" s="188" t="str">
        <f>+IF(G25=0,"",'Ark1'!AF1369)</f>
        <v/>
      </c>
      <c r="L25" s="379" t="str">
        <f>+IF(G25=0,"",'Ark1'!S1369)</f>
        <v/>
      </c>
      <c r="M25" s="342" t="str">
        <f t="shared" si="2"/>
        <v/>
      </c>
      <c r="N25" s="189" t="str">
        <f>+IF(G25=0,"",'Ark1'!T1369)</f>
        <v/>
      </c>
      <c r="O25" s="342" t="str">
        <f t="shared" si="3"/>
        <v/>
      </c>
      <c r="P25" s="309" t="str">
        <f>+IF(G25=0,"",'Ark1'!U1369)</f>
        <v/>
      </c>
      <c r="Q25" s="343" t="str">
        <f t="shared" si="4"/>
        <v/>
      </c>
      <c r="R25" s="309" t="str">
        <f>+IF(G25=0,"",'Ark1'!AG1369)</f>
        <v/>
      </c>
      <c r="S25" s="377" t="str">
        <f>+IF(G25=0,"",'Ark1'!AR1369)</f>
        <v/>
      </c>
      <c r="T25" s="113" t="str">
        <f>+IF(G25=0,"",'Ark1'!AS1369)</f>
        <v/>
      </c>
      <c r="U25" s="117"/>
      <c r="V25" s="309" t="str">
        <f t="shared" si="6"/>
        <v/>
      </c>
      <c r="W25" s="102"/>
      <c r="X25" s="187">
        <f>+'Ark1'!AH1369</f>
        <v>0</v>
      </c>
      <c r="Y25" s="187">
        <f>+'Ark1'!W1369</f>
        <v>0</v>
      </c>
      <c r="Z25" s="309">
        <f>+'Ark1'!X1369</f>
        <v>0</v>
      </c>
      <c r="AA25" s="187">
        <f>+'Ark1'!Y1369</f>
        <v>0</v>
      </c>
      <c r="AB25" s="189">
        <f>+'Ark1'!Z1369</f>
        <v>0</v>
      </c>
      <c r="AC25" s="189">
        <f>+'Ark1'!AA1369</f>
        <v>0</v>
      </c>
      <c r="AD25" s="104"/>
      <c r="AE25"/>
      <c r="AF25"/>
      <c r="AG25"/>
      <c r="AH25"/>
      <c r="AI25"/>
      <c r="AJ25"/>
      <c r="AK25"/>
    </row>
    <row r="26" spans="1:37" ht="16.2">
      <c r="A26" s="104"/>
      <c r="B26" s="315">
        <f>+'Ark1'!AP1370</f>
        <v>16</v>
      </c>
      <c r="C26" s="315" t="str">
        <f>VLOOKUP(B26,RNR!$D$1:$E$38,2)</f>
        <v>Mørefe</v>
      </c>
      <c r="D26" s="312">
        <f>+'Ark1'!C1370</f>
        <v>2024</v>
      </c>
      <c r="E26" s="174">
        <f>+'Ark1'!Q1370</f>
        <v>0</v>
      </c>
      <c r="F26" s="186">
        <f t="shared" si="5"/>
        <v>0</v>
      </c>
      <c r="G26" s="411">
        <f>+'Ark1'!R1370</f>
        <v>0</v>
      </c>
      <c r="H26" s="404">
        <f t="shared" si="0"/>
        <v>0</v>
      </c>
      <c r="I26" s="188" t="str">
        <f>+IF(G26=0,"",'Ark1'!AE1370)</f>
        <v/>
      </c>
      <c r="J26" s="341" t="str">
        <f t="shared" si="1"/>
        <v/>
      </c>
      <c r="K26" s="188" t="str">
        <f>+IF(G26=0,"",'Ark1'!AF1370)</f>
        <v/>
      </c>
      <c r="L26" s="379" t="str">
        <f>+IF(G26=0,"",'Ark1'!S1370)</f>
        <v/>
      </c>
      <c r="M26" s="342" t="str">
        <f t="shared" si="2"/>
        <v/>
      </c>
      <c r="N26" s="189" t="str">
        <f>+IF(G26=0,"",'Ark1'!T1370)</f>
        <v/>
      </c>
      <c r="O26" s="342" t="str">
        <f t="shared" si="3"/>
        <v/>
      </c>
      <c r="P26" s="309" t="str">
        <f>+IF(G26=0,"",'Ark1'!U1370)</f>
        <v/>
      </c>
      <c r="Q26" s="343" t="str">
        <f t="shared" si="4"/>
        <v/>
      </c>
      <c r="R26" s="309" t="str">
        <f>+IF(G26=0,"",'Ark1'!AG1370)</f>
        <v/>
      </c>
      <c r="S26" s="377" t="str">
        <f>+IF(G26=0,"",'Ark1'!AR1370)</f>
        <v/>
      </c>
      <c r="T26" s="113" t="str">
        <f>+IF(G26=0,"",'Ark1'!AS1370)</f>
        <v/>
      </c>
      <c r="U26" s="117"/>
      <c r="V26" s="309" t="str">
        <f t="shared" si="6"/>
        <v/>
      </c>
      <c r="W26" s="102"/>
      <c r="X26" s="187">
        <f>+'Ark1'!AH1370</f>
        <v>0</v>
      </c>
      <c r="Y26" s="187">
        <f>+'Ark1'!W1370</f>
        <v>0</v>
      </c>
      <c r="Z26" s="309">
        <f>+'Ark1'!X1370</f>
        <v>0</v>
      </c>
      <c r="AA26" s="187">
        <f>+'Ark1'!Y1370</f>
        <v>0</v>
      </c>
      <c r="AB26" s="189">
        <f>+'Ark1'!Z1370</f>
        <v>0</v>
      </c>
      <c r="AC26" s="189">
        <f>+'Ark1'!AA1370</f>
        <v>0</v>
      </c>
      <c r="AD26" s="104"/>
      <c r="AE26"/>
      <c r="AF26"/>
      <c r="AG26"/>
      <c r="AH26"/>
      <c r="AI26"/>
      <c r="AJ26"/>
      <c r="AK26"/>
    </row>
    <row r="27" spans="1:37" ht="16.2">
      <c r="A27" s="104"/>
      <c r="B27" s="315">
        <f>+'Ark1'!AP1371</f>
        <v>17</v>
      </c>
      <c r="C27" s="315" t="str">
        <f>VLOOKUP(B27,RNR!$D$1:$E$38,2)</f>
        <v>Normande</v>
      </c>
      <c r="D27" s="312">
        <f>+'Ark1'!C1371</f>
        <v>2024</v>
      </c>
      <c r="E27" s="174">
        <f>+'Ark1'!Q1371</f>
        <v>0</v>
      </c>
      <c r="F27" s="186">
        <f t="shared" si="5"/>
        <v>0</v>
      </c>
      <c r="G27" s="411">
        <f>+'Ark1'!R1371</f>
        <v>0</v>
      </c>
      <c r="H27" s="404">
        <f t="shared" si="0"/>
        <v>0</v>
      </c>
      <c r="I27" s="188" t="str">
        <f>+IF(G27=0,"",'Ark1'!AE1371)</f>
        <v/>
      </c>
      <c r="J27" s="341" t="str">
        <f t="shared" si="1"/>
        <v/>
      </c>
      <c r="K27" s="188" t="str">
        <f>+IF(G27=0,"",'Ark1'!AF1371)</f>
        <v/>
      </c>
      <c r="L27" s="379" t="str">
        <f>+IF(G27=0,"",'Ark1'!S1371)</f>
        <v/>
      </c>
      <c r="M27" s="342" t="str">
        <f t="shared" si="2"/>
        <v/>
      </c>
      <c r="N27" s="189" t="str">
        <f>+IF(G27=0,"",'Ark1'!T1371)</f>
        <v/>
      </c>
      <c r="O27" s="342" t="str">
        <f t="shared" si="3"/>
        <v/>
      </c>
      <c r="P27" s="309" t="str">
        <f>+IF(G27=0,"",'Ark1'!U1371)</f>
        <v/>
      </c>
      <c r="Q27" s="343" t="str">
        <f t="shared" si="4"/>
        <v/>
      </c>
      <c r="R27" s="309" t="str">
        <f>+IF(G27=0,"",'Ark1'!AG1371)</f>
        <v/>
      </c>
      <c r="S27" s="377" t="str">
        <f>+IF(G27=0,"",'Ark1'!AR1371)</f>
        <v/>
      </c>
      <c r="T27" s="113" t="str">
        <f>+IF(G27=0,"",'Ark1'!AS1371)</f>
        <v/>
      </c>
      <c r="U27" s="117"/>
      <c r="V27" s="309" t="str">
        <f t="shared" si="6"/>
        <v/>
      </c>
      <c r="W27" s="102"/>
      <c r="X27" s="187">
        <f>+'Ark1'!AH1371</f>
        <v>0</v>
      </c>
      <c r="Y27" s="187">
        <f>+'Ark1'!W1371</f>
        <v>0</v>
      </c>
      <c r="Z27" s="309">
        <f>+'Ark1'!X1371</f>
        <v>0</v>
      </c>
      <c r="AA27" s="187">
        <f>+'Ark1'!Y1371</f>
        <v>0</v>
      </c>
      <c r="AB27" s="189">
        <f>+'Ark1'!Z1371</f>
        <v>0</v>
      </c>
      <c r="AC27" s="189">
        <f>+'Ark1'!AA1371</f>
        <v>0</v>
      </c>
      <c r="AD27" s="104"/>
      <c r="AE27"/>
      <c r="AF27"/>
      <c r="AG27"/>
      <c r="AH27"/>
      <c r="AI27"/>
      <c r="AJ27"/>
      <c r="AK27"/>
    </row>
    <row r="28" spans="1:37" ht="16.2">
      <c r="A28" s="104"/>
      <c r="B28" s="315">
        <f>+'Ark1'!AP1372</f>
        <v>21</v>
      </c>
      <c r="C28" s="315" t="str">
        <f>VLOOKUP(B28,RNR!$D$1:$E$38,2)</f>
        <v>Hereford</v>
      </c>
      <c r="D28" s="312">
        <f>+'Ark1'!C1372</f>
        <v>2024</v>
      </c>
      <c r="E28" s="174">
        <f>+'Ark1'!Q1372</f>
        <v>18</v>
      </c>
      <c r="F28" s="186">
        <f t="shared" si="5"/>
        <v>18</v>
      </c>
      <c r="G28" s="411">
        <f>+'Ark1'!R1372</f>
        <v>82</v>
      </c>
      <c r="H28" s="404">
        <f t="shared" si="0"/>
        <v>1</v>
      </c>
      <c r="I28" s="188">
        <f>+IF(G28=0,"",'Ark1'!AE1372)</f>
        <v>5.0554870530209612</v>
      </c>
      <c r="J28" s="341">
        <f t="shared" si="1"/>
        <v>0.33245498305011711</v>
      </c>
      <c r="K28" s="188">
        <f>+IF(G28=0,"",'Ark1'!AF1372)</f>
        <v>5.2326720435822436</v>
      </c>
      <c r="L28" s="379">
        <f>+IF(G28=0,"",'Ark1'!S1372)</f>
        <v>5.2439024390243913</v>
      </c>
      <c r="M28" s="342">
        <f t="shared" si="2"/>
        <v>-0.24992472146943623</v>
      </c>
      <c r="N28" s="189">
        <f>+IF(G28=0,"",'Ark1'!T1372)</f>
        <v>6.8414634146341484</v>
      </c>
      <c r="O28" s="342">
        <f t="shared" si="3"/>
        <v>-0.96100572116832339</v>
      </c>
      <c r="P28" s="309">
        <f>+IF(G28=0,"",'Ark1'!U1372)</f>
        <v>256.34024390243923</v>
      </c>
      <c r="Q28" s="343">
        <f t="shared" si="4"/>
        <v>-32.863459801264469</v>
      </c>
      <c r="R28" s="309">
        <f>+IF(G28=0,"",'Ark1'!AG1372)</f>
        <v>676.58536585365869</v>
      </c>
      <c r="S28" s="377">
        <f>+IF(G28=0,"",'Ark1'!AR1372)</f>
        <v>201.03658536585365</v>
      </c>
      <c r="T28" s="113">
        <f>+IF(G28=0,"",'Ark1'!AS1372)</f>
        <v>31.100634742406935</v>
      </c>
      <c r="U28" s="117"/>
      <c r="V28" s="309">
        <f t="shared" si="6"/>
        <v>378.87346791636645</v>
      </c>
      <c r="W28" s="102"/>
      <c r="X28" s="187">
        <f>+'Ark1'!AH1372</f>
        <v>0</v>
      </c>
      <c r="Y28" s="187">
        <f>+'Ark1'!W1372</f>
        <v>51.219512195121951</v>
      </c>
      <c r="Z28" s="309">
        <f>+'Ark1'!X1372</f>
        <v>3.6585365853658542</v>
      </c>
      <c r="AA28" s="187">
        <f>+'Ark1'!Y1372</f>
        <v>56.871013362837154</v>
      </c>
      <c r="AB28" s="189">
        <f>+'Ark1'!Z1372</f>
        <v>0.87737101212706992</v>
      </c>
      <c r="AC28" s="189">
        <f>+'Ark1'!AA1372</f>
        <v>1.9845102129358965</v>
      </c>
      <c r="AD28" s="104"/>
      <c r="AE28"/>
      <c r="AF28"/>
      <c r="AG28"/>
      <c r="AH28"/>
      <c r="AI28"/>
      <c r="AJ28"/>
      <c r="AK28"/>
    </row>
    <row r="29" spans="1:37" ht="16.2">
      <c r="A29" s="104"/>
      <c r="B29" s="315">
        <f>+'Ark1'!AP1373</f>
        <v>22</v>
      </c>
      <c r="C29" s="315" t="str">
        <f>VLOOKUP(B29,RNR!$D$1:$E$38,2)</f>
        <v>Charolais</v>
      </c>
      <c r="D29" s="312">
        <f>+'Ark1'!C1373</f>
        <v>2024</v>
      </c>
      <c r="E29" s="174">
        <f>+'Ark1'!Q1373</f>
        <v>10</v>
      </c>
      <c r="F29" s="186">
        <f t="shared" si="5"/>
        <v>-13</v>
      </c>
      <c r="G29" s="411">
        <f>+'Ark1'!R1373</f>
        <v>22</v>
      </c>
      <c r="H29" s="404">
        <f t="shared" si="0"/>
        <v>-17</v>
      </c>
      <c r="I29" s="188">
        <f>+IF(G29=0,"",'Ark1'!AE1373)</f>
        <v>1.3563501849568436</v>
      </c>
      <c r="J29" s="341">
        <f t="shared" si="1"/>
        <v>-0.91770229317726759</v>
      </c>
      <c r="K29" s="188">
        <f>+IF(G29=0,"",'Ark1'!AF1373)</f>
        <v>1.4127783853271387</v>
      </c>
      <c r="L29" s="379">
        <f>+IF(G29=0,"",'Ark1'!S1373)</f>
        <v>6.3181818181818192</v>
      </c>
      <c r="M29" s="342">
        <f t="shared" si="2"/>
        <v>-0.50233100233100014</v>
      </c>
      <c r="N29" s="189">
        <f>+IF(G29=0,"",'Ark1'!T1373)</f>
        <v>6.3636363636363633</v>
      </c>
      <c r="O29" s="342">
        <f t="shared" si="3"/>
        <v>-7.2261072261072812E-2</v>
      </c>
      <c r="P29" s="309">
        <f>+IF(G29=0,"",'Ark1'!U1373)</f>
        <v>257.96363636363634</v>
      </c>
      <c r="Q29" s="343">
        <f t="shared" si="4"/>
        <v>-24.331235431235484</v>
      </c>
      <c r="R29" s="309">
        <f>+IF(G29=0,"",'Ark1'!AG1373)</f>
        <v>525.18181818181813</v>
      </c>
      <c r="S29" s="377">
        <f>+IF(G29=0,"",'Ark1'!AR1373)</f>
        <v>197.45454545454547</v>
      </c>
      <c r="T29" s="113">
        <f>+IF(G29=0,"",'Ark1'!AS1373)</f>
        <v>33.346557650237351</v>
      </c>
      <c r="U29" s="117"/>
      <c r="V29" s="309">
        <f t="shared" si="6"/>
        <v>491.18919854595816</v>
      </c>
      <c r="W29" s="102"/>
      <c r="X29" s="187">
        <f>+'Ark1'!AH1373</f>
        <v>0</v>
      </c>
      <c r="Y29" s="187">
        <f>+'Ark1'!W1373</f>
        <v>40.909090909090907</v>
      </c>
      <c r="Z29" s="309">
        <f>+'Ark1'!X1373</f>
        <v>0</v>
      </c>
      <c r="AA29" s="187">
        <f>+'Ark1'!Y1373</f>
        <v>39.626799304769989</v>
      </c>
      <c r="AB29" s="189">
        <f>+'Ark1'!Z1373</f>
        <v>0.97170719665599714</v>
      </c>
      <c r="AC29" s="189">
        <f>+'Ark1'!AA1373</f>
        <v>0.93154097872360064</v>
      </c>
      <c r="AD29" s="104"/>
      <c r="AE29"/>
      <c r="AF29"/>
      <c r="AG29"/>
      <c r="AH29"/>
      <c r="AI29"/>
      <c r="AJ29"/>
      <c r="AK29"/>
    </row>
    <row r="30" spans="1:37" ht="16.2">
      <c r="A30" s="104"/>
      <c r="B30" s="315">
        <f>+'Ark1'!AP1374</f>
        <v>23</v>
      </c>
      <c r="C30" s="315" t="str">
        <f>VLOOKUP(B30,RNR!$D$1:$E$38,2)</f>
        <v>Aberdeen Angus</v>
      </c>
      <c r="D30" s="312">
        <f>+'Ark1'!C1374</f>
        <v>2024</v>
      </c>
      <c r="E30" s="174">
        <f>+'Ark1'!Q1374</f>
        <v>23</v>
      </c>
      <c r="F30" s="186">
        <f t="shared" si="5"/>
        <v>6</v>
      </c>
      <c r="G30" s="411">
        <f>+'Ark1'!R1374</f>
        <v>104</v>
      </c>
      <c r="H30" s="404">
        <f t="shared" si="0"/>
        <v>-3</v>
      </c>
      <c r="I30" s="188">
        <f>+IF(G30=0,"",'Ark1'!AE1374)</f>
        <v>6.4118372379778048</v>
      </c>
      <c r="J30" s="341">
        <f t="shared" si="1"/>
        <v>0.17277018258421961</v>
      </c>
      <c r="K30" s="188">
        <f>+IF(G30=0,"",'Ark1'!AF1374)</f>
        <v>7.4449178986863229</v>
      </c>
      <c r="L30" s="379">
        <f>+IF(G30=0,"",'Ark1'!S1374)</f>
        <v>5.7884615384615401</v>
      </c>
      <c r="M30" s="342">
        <f t="shared" si="2"/>
        <v>-0.19284687275341206</v>
      </c>
      <c r="N30" s="189">
        <f>+IF(G30=0,"",'Ark1'!T1374)</f>
        <v>8.0480769230769251</v>
      </c>
      <c r="O30" s="342">
        <f t="shared" si="3"/>
        <v>-0.14818475916606921</v>
      </c>
      <c r="P30" s="309">
        <f>+IF(G30=0,"",'Ark1'!U1374)</f>
        <v>287.56346153846152</v>
      </c>
      <c r="Q30" s="343">
        <f t="shared" si="4"/>
        <v>0.29336808051760954</v>
      </c>
      <c r="R30" s="309">
        <f>+IF(G30=0,"",'Ark1'!AG1374)</f>
        <v>656.42307692307691</v>
      </c>
      <c r="S30" s="377">
        <f>+IF(G30=0,"",'Ark1'!AR1374)</f>
        <v>204.56730769230765</v>
      </c>
      <c r="T30" s="113">
        <f>+IF(G30=0,"",'Ark1'!AS1374)</f>
        <v>33.13184248187963</v>
      </c>
      <c r="U30" s="117"/>
      <c r="V30" s="309">
        <f t="shared" si="6"/>
        <v>438.07640475771956</v>
      </c>
      <c r="W30" s="102"/>
      <c r="X30" s="187">
        <f>+'Ark1'!AH1374</f>
        <v>0</v>
      </c>
      <c r="Y30" s="187">
        <f>+'Ark1'!W1374</f>
        <v>77.884615384615373</v>
      </c>
      <c r="Z30" s="309">
        <f>+'Ark1'!X1374</f>
        <v>16.34615384615385</v>
      </c>
      <c r="AA30" s="187">
        <f>+'Ark1'!Y1374</f>
        <v>60.584427831828762</v>
      </c>
      <c r="AB30" s="189">
        <f>+'Ark1'!Z1374</f>
        <v>1.0439668883184607</v>
      </c>
      <c r="AC30" s="189">
        <f>+'Ark1'!AA1374</f>
        <v>1.9581182474523635</v>
      </c>
      <c r="AD30" s="104"/>
      <c r="AE30"/>
      <c r="AF30"/>
      <c r="AG30"/>
      <c r="AH30"/>
      <c r="AI30"/>
      <c r="AJ30"/>
      <c r="AK30"/>
    </row>
    <row r="31" spans="1:37" ht="16.2">
      <c r="A31" s="104"/>
      <c r="B31" s="315">
        <f>+'Ark1'!AP1375</f>
        <v>24</v>
      </c>
      <c r="C31" s="315" t="str">
        <f>VLOOKUP(B31,RNR!$D$1:$E$38,2)</f>
        <v>Limousin</v>
      </c>
      <c r="D31" s="312">
        <f>+'Ark1'!C1375</f>
        <v>2024</v>
      </c>
      <c r="E31" s="174">
        <f>+'Ark1'!Q1375</f>
        <v>10</v>
      </c>
      <c r="F31" s="186">
        <f t="shared" si="5"/>
        <v>-19</v>
      </c>
      <c r="G31" s="411">
        <f>+'Ark1'!R1375</f>
        <v>18</v>
      </c>
      <c r="H31" s="404">
        <f t="shared" si="0"/>
        <v>5</v>
      </c>
      <c r="I31" s="188">
        <f>+IF(G31=0,"",'Ark1'!AE1375)</f>
        <v>1.1097410604192353</v>
      </c>
      <c r="J31" s="341">
        <f t="shared" si="1"/>
        <v>0.35172356770786517</v>
      </c>
      <c r="K31" s="188">
        <f>+IF(G31=0,"",'Ark1'!AF1375)</f>
        <v>1.3704089743490804</v>
      </c>
      <c r="L31" s="379">
        <f>+IF(G31=0,"",'Ark1'!S1375)</f>
        <v>6.6111111111111116</v>
      </c>
      <c r="M31" s="342">
        <f t="shared" si="2"/>
        <v>0.38034188034188077</v>
      </c>
      <c r="N31" s="189">
        <f>+IF(G31=0,"",'Ark1'!T1375)</f>
        <v>6.0555555555555562</v>
      </c>
      <c r="O31" s="342">
        <f t="shared" si="3"/>
        <v>-1.0982905982905988</v>
      </c>
      <c r="P31" s="309">
        <f>+IF(G31=0,"",'Ark1'!U1375)</f>
        <v>305.83333333333337</v>
      </c>
      <c r="Q31" s="343">
        <f t="shared" si="4"/>
        <v>4.62564102564113</v>
      </c>
      <c r="R31" s="309">
        <f>+IF(G31=0,"",'Ark1'!AG1375)</f>
        <v>675.5</v>
      </c>
      <c r="S31" s="377">
        <f>+IF(G31=0,"",'Ark1'!AR1375)</f>
        <v>208.83333333333337</v>
      </c>
      <c r="T31" s="113">
        <f>+IF(G31=0,"",'Ark1'!AS1375)</f>
        <v>33.570297856903125</v>
      </c>
      <c r="U31" s="117"/>
      <c r="V31" s="309">
        <f t="shared" si="6"/>
        <v>452.75104860597094</v>
      </c>
      <c r="W31" s="102"/>
      <c r="X31" s="187">
        <f>+'Ark1'!AH1375</f>
        <v>0</v>
      </c>
      <c r="Y31" s="187">
        <f>+'Ark1'!W1375</f>
        <v>44.44444444444445</v>
      </c>
      <c r="Z31" s="309">
        <f>+'Ark1'!X1375</f>
        <v>5.5555555555555562</v>
      </c>
      <c r="AA31" s="187">
        <f>+'Ark1'!Y1375</f>
        <v>54.032808963114441</v>
      </c>
      <c r="AB31" s="189">
        <f>+'Ark1'!Z1375</f>
        <v>1.0613873985857125</v>
      </c>
      <c r="AC31" s="189">
        <f>+'Ark1'!AA1375</f>
        <v>1.7471316881684875</v>
      </c>
      <c r="AD31" s="104"/>
      <c r="AE31"/>
      <c r="AF31"/>
      <c r="AG31"/>
      <c r="AH31"/>
      <c r="AI31"/>
      <c r="AJ31"/>
      <c r="AK31"/>
    </row>
    <row r="32" spans="1:37" ht="16.2">
      <c r="A32" s="104"/>
      <c r="B32" s="315">
        <f>+'Ark1'!AP1376</f>
        <v>25</v>
      </c>
      <c r="C32" s="315" t="str">
        <f>VLOOKUP(B32,RNR!$D$1:$E$38,2)</f>
        <v>Kjøttsimmental</v>
      </c>
      <c r="D32" s="312">
        <f>+'Ark1'!C1376</f>
        <v>2024</v>
      </c>
      <c r="E32" s="174">
        <f>+'Ark1'!Q1376</f>
        <v>5</v>
      </c>
      <c r="F32" s="186">
        <f t="shared" si="5"/>
        <v>-2</v>
      </c>
      <c r="G32" s="411">
        <f>+'Ark1'!R1376</f>
        <v>5</v>
      </c>
      <c r="H32" s="404">
        <f t="shared" si="0"/>
        <v>2</v>
      </c>
      <c r="I32" s="188">
        <f>+IF(G32=0,"",'Ark1'!AE1376)</f>
        <v>0.30826140567200983</v>
      </c>
      <c r="J32" s="341">
        <f t="shared" si="1"/>
        <v>0.13333429196938595</v>
      </c>
      <c r="K32" s="188">
        <f>+IF(G32=0,"",'Ark1'!AF1376)</f>
        <v>0.3212557277742939</v>
      </c>
      <c r="L32" s="379">
        <f>+IF(G32=0,"",'Ark1'!S1376)</f>
        <v>6</v>
      </c>
      <c r="M32" s="342">
        <f t="shared" si="2"/>
        <v>1</v>
      </c>
      <c r="N32" s="189">
        <f>+IF(G32=0,"",'Ark1'!T1376)</f>
        <v>6.2</v>
      </c>
      <c r="O32" s="342">
        <f t="shared" si="3"/>
        <v>-0.46666666666666856</v>
      </c>
      <c r="P32" s="309">
        <f>+IF(G32=0,"",'Ark1'!U1376)</f>
        <v>258.10000000000002</v>
      </c>
      <c r="Q32" s="343">
        <f t="shared" si="4"/>
        <v>-59.199999999999989</v>
      </c>
      <c r="R32" s="309">
        <f>+IF(G32=0,"",'Ark1'!AG1376)</f>
        <v>528.4</v>
      </c>
      <c r="S32" s="377">
        <f>+IF(G32=0,"",'Ark1'!AR1376)</f>
        <v>197.8</v>
      </c>
      <c r="T32" s="113">
        <f>+IF(G32=0,"",'Ark1'!AS1376)</f>
        <v>33.11807410791905</v>
      </c>
      <c r="U32" s="117"/>
      <c r="V32" s="309">
        <f t="shared" si="6"/>
        <v>488.45571536714618</v>
      </c>
      <c r="W32" s="102"/>
      <c r="X32" s="187">
        <f>+'Ark1'!AH1376</f>
        <v>0</v>
      </c>
      <c r="Y32" s="187">
        <f>+'Ark1'!W1376</f>
        <v>40</v>
      </c>
      <c r="Z32" s="309">
        <f>+'Ark1'!X1376</f>
        <v>0</v>
      </c>
      <c r="AA32" s="187">
        <f>+'Ark1'!Y1376</f>
        <v>41.311015480135552</v>
      </c>
      <c r="AB32" s="189">
        <f>+'Ark1'!Z1376</f>
        <v>0.63245553203367599</v>
      </c>
      <c r="AC32" s="189">
        <f>+'Ark1'!AA1376</f>
        <v>0.74833147735478611</v>
      </c>
      <c r="AD32" s="104"/>
      <c r="AE32"/>
      <c r="AF32"/>
      <c r="AG32"/>
      <c r="AH32"/>
      <c r="AI32"/>
      <c r="AJ32"/>
      <c r="AK32"/>
    </row>
    <row r="33" spans="1:37" ht="16.2">
      <c r="A33" s="104"/>
      <c r="B33" s="315">
        <f>+'Ark1'!AP1377</f>
        <v>26</v>
      </c>
      <c r="C33" s="315" t="str">
        <f>VLOOKUP(B33,RNR!$D$1:$E$38,2)</f>
        <v>Blonde d`Aquitaine</v>
      </c>
      <c r="D33" s="312">
        <f>+'Ark1'!C1377</f>
        <v>2024</v>
      </c>
      <c r="E33" s="174">
        <f>+'Ark1'!Q1377</f>
        <v>0</v>
      </c>
      <c r="F33" s="186">
        <f t="shared" si="5"/>
        <v>-3</v>
      </c>
      <c r="G33" s="411">
        <f>+'Ark1'!R1377</f>
        <v>0</v>
      </c>
      <c r="H33" s="404">
        <f t="shared" si="0"/>
        <v>-1</v>
      </c>
      <c r="I33" s="188" t="str">
        <f>+IF(G33=0,"",'Ark1'!AE1377)</f>
        <v/>
      </c>
      <c r="J33" s="341" t="str">
        <f t="shared" si="1"/>
        <v/>
      </c>
      <c r="K33" s="188" t="str">
        <f>+IF(G33=0,"",'Ark1'!AF1377)</f>
        <v/>
      </c>
      <c r="L33" s="379" t="str">
        <f>+IF(G33=0,"",'Ark1'!S1377)</f>
        <v/>
      </c>
      <c r="M33" s="342" t="str">
        <f t="shared" si="2"/>
        <v/>
      </c>
      <c r="N33" s="189" t="str">
        <f>+IF(G33=0,"",'Ark1'!T1377)</f>
        <v/>
      </c>
      <c r="O33" s="342" t="str">
        <f t="shared" si="3"/>
        <v/>
      </c>
      <c r="P33" s="309" t="str">
        <f>+IF(G33=0,"",'Ark1'!U1377)</f>
        <v/>
      </c>
      <c r="Q33" s="343" t="str">
        <f t="shared" si="4"/>
        <v/>
      </c>
      <c r="R33" s="309" t="str">
        <f>+IF(G33=0,"",'Ark1'!AG1377)</f>
        <v/>
      </c>
      <c r="S33" s="377" t="str">
        <f>+IF(G33=0,"",'Ark1'!AR1377)</f>
        <v/>
      </c>
      <c r="T33" s="113" t="str">
        <f>+IF(G33=0,"",'Ark1'!AS1377)</f>
        <v/>
      </c>
      <c r="U33" s="117"/>
      <c r="V33" s="309" t="str">
        <f t="shared" si="6"/>
        <v/>
      </c>
      <c r="W33" s="102"/>
      <c r="X33" s="187">
        <f>+'Ark1'!AH1377</f>
        <v>0</v>
      </c>
      <c r="Y33" s="187">
        <f>+'Ark1'!W1377</f>
        <v>0</v>
      </c>
      <c r="Z33" s="309">
        <f>+'Ark1'!X1377</f>
        <v>0</v>
      </c>
      <c r="AA33" s="187">
        <f>+'Ark1'!Y1377</f>
        <v>0</v>
      </c>
      <c r="AB33" s="189">
        <f>+'Ark1'!Z1377</f>
        <v>0</v>
      </c>
      <c r="AC33" s="189">
        <f>+'Ark1'!AA1377</f>
        <v>0</v>
      </c>
      <c r="AD33" s="104"/>
      <c r="AE33"/>
      <c r="AF33"/>
      <c r="AG33"/>
      <c r="AH33"/>
      <c r="AI33"/>
      <c r="AJ33"/>
      <c r="AK33"/>
    </row>
    <row r="34" spans="1:37" ht="16.2">
      <c r="A34" s="104"/>
      <c r="B34" s="315">
        <f>+'Ark1'!AP1378</f>
        <v>27</v>
      </c>
      <c r="C34" s="315" t="str">
        <f>VLOOKUP(B34,RNR!$D$1:$E$38,2)</f>
        <v>Highland</v>
      </c>
      <c r="D34" s="312">
        <f>+'Ark1'!C1378</f>
        <v>2024</v>
      </c>
      <c r="E34" s="174">
        <f>+'Ark1'!Q1378</f>
        <v>7</v>
      </c>
      <c r="F34" s="186">
        <f t="shared" si="5"/>
        <v>6</v>
      </c>
      <c r="G34" s="411">
        <f>+'Ark1'!R1378</f>
        <v>39</v>
      </c>
      <c r="H34" s="404">
        <f t="shared" si="0"/>
        <v>17</v>
      </c>
      <c r="I34" s="188">
        <f>+IF(G34=0,"",'Ark1'!AE1378)</f>
        <v>2.4044389642416775</v>
      </c>
      <c r="J34" s="341">
        <f t="shared" si="1"/>
        <v>1.1216401304224353</v>
      </c>
      <c r="K34" s="188">
        <f>+IF(G34=0,"",'Ark1'!AF1378)</f>
        <v>2.0967381777020875</v>
      </c>
      <c r="L34" s="379">
        <f>+IF(G34=0,"",'Ark1'!S1378)</f>
        <v>4.9743589743589762</v>
      </c>
      <c r="M34" s="342">
        <f t="shared" si="2"/>
        <v>-7.1095571095569632E-2</v>
      </c>
      <c r="N34" s="189">
        <f>+IF(G34=0,"",'Ark1'!T1378)</f>
        <v>6.2307692307692308</v>
      </c>
      <c r="O34" s="342">
        <f t="shared" si="3"/>
        <v>-0.76923076923076916</v>
      </c>
      <c r="P34" s="309">
        <f>+IF(G34=0,"",'Ark1'!U1378)</f>
        <v>215.96666666666661</v>
      </c>
      <c r="Q34" s="343">
        <f t="shared" si="4"/>
        <v>-9.8560606060606801</v>
      </c>
      <c r="R34" s="309">
        <f>+IF(G34=0,"",'Ark1'!AG1378)</f>
        <v>680.69230769230739</v>
      </c>
      <c r="S34" s="377">
        <f>+IF(G34=0,"",'Ark1'!AR1378)</f>
        <v>191.89743589743591</v>
      </c>
      <c r="T34" s="113">
        <f>+IF(G34=0,"",'Ark1'!AS1378)</f>
        <v>29.95005340251863</v>
      </c>
      <c r="U34" s="117"/>
      <c r="V34" s="309">
        <f t="shared" si="6"/>
        <v>317.27502165969793</v>
      </c>
      <c r="W34" s="102"/>
      <c r="X34" s="187">
        <f>+'Ark1'!AH1378</f>
        <v>0</v>
      </c>
      <c r="Y34" s="187">
        <f>+'Ark1'!W1378</f>
        <v>33.333333333333343</v>
      </c>
      <c r="Z34" s="309">
        <f>+'Ark1'!X1378</f>
        <v>0</v>
      </c>
      <c r="AA34" s="187">
        <f>+'Ark1'!Y1378</f>
        <v>53.478609830489368</v>
      </c>
      <c r="AB34" s="189">
        <f>+'Ark1'!Z1378</f>
        <v>0.80023007868344675</v>
      </c>
      <c r="AC34" s="189">
        <f>+'Ark1'!AA1378</f>
        <v>1.2081250245527944</v>
      </c>
      <c r="AD34" s="104"/>
      <c r="AE34"/>
      <c r="AF34"/>
      <c r="AG34"/>
      <c r="AH34"/>
      <c r="AI34"/>
      <c r="AJ34"/>
      <c r="AK34"/>
    </row>
    <row r="35" spans="1:37" ht="16.2">
      <c r="A35" s="104"/>
      <c r="B35" s="315">
        <f>+'Ark1'!AP1379</f>
        <v>28</v>
      </c>
      <c r="C35" s="315" t="str">
        <f>VLOOKUP(B35,RNR!$D$1:$E$38,2)</f>
        <v>Tiroler Grauvieh</v>
      </c>
      <c r="D35" s="312">
        <f>+'Ark1'!C1379</f>
        <v>2024</v>
      </c>
      <c r="E35" s="174">
        <f>+'Ark1'!Q1379</f>
        <v>5</v>
      </c>
      <c r="F35" s="186">
        <f t="shared" si="5"/>
        <v>1</v>
      </c>
      <c r="G35" s="411">
        <f>+'Ark1'!R1379</f>
        <v>14</v>
      </c>
      <c r="H35" s="404">
        <f t="shared" si="0"/>
        <v>-9</v>
      </c>
      <c r="I35" s="188">
        <f>+IF(G35=0,"",'Ark1'!AE1379)</f>
        <v>0.86313193588162784</v>
      </c>
      <c r="J35" s="341">
        <f t="shared" si="1"/>
        <v>-0.47797593583848919</v>
      </c>
      <c r="K35" s="188">
        <f>+IF(G35=0,"",'Ark1'!AF1379)</f>
        <v>0.78054810882316816</v>
      </c>
      <c r="L35" s="379">
        <f>+IF(G35=0,"",'Ark1'!S1379)</f>
        <v>5.2142857142857153</v>
      </c>
      <c r="M35" s="342">
        <f t="shared" si="2"/>
        <v>-0.95962732919254545</v>
      </c>
      <c r="N35" s="189">
        <f>+IF(G35=0,"",'Ark1'!T1379)</f>
        <v>5.9285714285714306</v>
      </c>
      <c r="O35" s="342">
        <f t="shared" si="3"/>
        <v>-1.7670807453416124</v>
      </c>
      <c r="P35" s="309">
        <f>+IF(G35=0,"",'Ark1'!U1379)</f>
        <v>223.96428571428575</v>
      </c>
      <c r="Q35" s="343">
        <f t="shared" si="4"/>
        <v>-58.053105590062017</v>
      </c>
      <c r="R35" s="309">
        <f>+IF(G35=0,"",'Ark1'!AG1379)</f>
        <v>541.07142857142844</v>
      </c>
      <c r="S35" s="377">
        <f>+IF(G35=0,"",'Ark1'!AR1379)</f>
        <v>192.57142857142861</v>
      </c>
      <c r="T35" s="113">
        <f>+IF(G35=0,"",'Ark1'!AS1379)</f>
        <v>30.961220124161287</v>
      </c>
      <c r="U35" s="117"/>
      <c r="V35" s="309">
        <f t="shared" si="6"/>
        <v>413.92739273927407</v>
      </c>
      <c r="W35" s="102"/>
      <c r="X35" s="187">
        <f>+'Ark1'!AH1379</f>
        <v>0</v>
      </c>
      <c r="Y35" s="187">
        <f>+'Ark1'!W1379</f>
        <v>35.714285714285722</v>
      </c>
      <c r="Z35" s="309">
        <f>+'Ark1'!X1379</f>
        <v>0</v>
      </c>
      <c r="AA35" s="187">
        <f>+'Ark1'!Y1379</f>
        <v>45.800602103697571</v>
      </c>
      <c r="AB35" s="189">
        <f>+'Ark1'!Z1379</f>
        <v>0.55787497685047749</v>
      </c>
      <c r="AC35" s="189">
        <f>+'Ark1'!AA1379</f>
        <v>2.0861545523586038</v>
      </c>
      <c r="AD35" s="104"/>
      <c r="AE35"/>
      <c r="AF35"/>
      <c r="AG35"/>
      <c r="AH35"/>
      <c r="AI35"/>
      <c r="AJ35"/>
      <c r="AK35"/>
    </row>
    <row r="36" spans="1:37" ht="16.2">
      <c r="A36" s="104"/>
      <c r="B36" s="315">
        <f>+'Ark1'!AP1380</f>
        <v>29</v>
      </c>
      <c r="C36" s="315" t="str">
        <f>VLOOKUP(B36,RNR!$D$1:$E$38,2)</f>
        <v>Dexter</v>
      </c>
      <c r="D36" s="312">
        <f>+'Ark1'!C1380</f>
        <v>2024</v>
      </c>
      <c r="E36" s="174">
        <f>+'Ark1'!Q1380</f>
        <v>22</v>
      </c>
      <c r="F36" s="186">
        <f t="shared" si="5"/>
        <v>12</v>
      </c>
      <c r="G36" s="411">
        <f>+'Ark1'!R1380</f>
        <v>114</v>
      </c>
      <c r="H36" s="404">
        <f t="shared" si="0"/>
        <v>12</v>
      </c>
      <c r="I36" s="188">
        <f>+IF(G36=0,"",'Ark1'!AE1380)</f>
        <v>7.0283600493218277</v>
      </c>
      <c r="J36" s="341">
        <f t="shared" si="1"/>
        <v>1.0808381834326131</v>
      </c>
      <c r="K36" s="188">
        <f>+IF(G36=0,"",'Ark1'!AF1380)</f>
        <v>4.0195675980053993</v>
      </c>
      <c r="L36" s="379">
        <f>+IF(G36=0,"",'Ark1'!S1380)</f>
        <v>4.3508771929824563</v>
      </c>
      <c r="M36" s="342">
        <f t="shared" si="2"/>
        <v>-0.44324045407636792</v>
      </c>
      <c r="N36" s="189">
        <f>+IF(G36=0,"",'Ark1'!T1380)</f>
        <v>7.1403508771929829</v>
      </c>
      <c r="O36" s="342">
        <f t="shared" si="3"/>
        <v>-0.30082559339525261</v>
      </c>
      <c r="P36" s="309">
        <f>+IF(G36=0,"",'Ark1'!U1380)</f>
        <v>141.6385964912281</v>
      </c>
      <c r="Q36" s="343">
        <f t="shared" si="4"/>
        <v>-5.1810113519091203</v>
      </c>
      <c r="R36" s="309">
        <f>+IF(G36=0,"",'Ark1'!AG1380)</f>
        <v>676.51754385964887</v>
      </c>
      <c r="S36" s="377">
        <f>+IF(G36=0,"",'Ark1'!AR1380)</f>
        <v>170.33333333333337</v>
      </c>
      <c r="T36" s="113">
        <f>+IF(G36=0,"",'Ark1'!AS1380)</f>
        <v>28.160063027587221</v>
      </c>
      <c r="U36" s="117"/>
      <c r="V36" s="309">
        <f t="shared" si="6"/>
        <v>209.36426228232833</v>
      </c>
      <c r="W36" s="102"/>
      <c r="X36" s="187">
        <f>+'Ark1'!AH1380</f>
        <v>0</v>
      </c>
      <c r="Y36" s="187">
        <f>+'Ark1'!W1380</f>
        <v>58.77192982456139</v>
      </c>
      <c r="Z36" s="309">
        <f>+'Ark1'!X1380</f>
        <v>0</v>
      </c>
      <c r="AA36" s="187">
        <f>+'Ark1'!Y1380</f>
        <v>36.855377642727646</v>
      </c>
      <c r="AB36" s="189">
        <f>+'Ark1'!Z1380</f>
        <v>0.97317040339359051</v>
      </c>
      <c r="AC36" s="189">
        <f>+'Ark1'!AA1380</f>
        <v>1.8490262633340879</v>
      </c>
      <c r="AD36" s="104"/>
      <c r="AE36"/>
      <c r="AF36"/>
      <c r="AG36"/>
      <c r="AH36"/>
      <c r="AI36"/>
      <c r="AJ36"/>
      <c r="AK36"/>
    </row>
    <row r="37" spans="1:37" ht="16.2">
      <c r="A37" s="104"/>
      <c r="B37" s="315">
        <f>+'Ark1'!AP1381</f>
        <v>30</v>
      </c>
      <c r="C37" s="315" t="str">
        <f>VLOOKUP(B37,RNR!$D$1:$E$38,2)</f>
        <v>Piemontese</v>
      </c>
      <c r="D37" s="312">
        <f>+'Ark1'!C1381</f>
        <v>2024</v>
      </c>
      <c r="E37" s="174">
        <f>+'Ark1'!Q1381</f>
        <v>0</v>
      </c>
      <c r="F37" s="186">
        <f t="shared" si="5"/>
        <v>-23</v>
      </c>
      <c r="G37" s="411">
        <f>+'Ark1'!R1381</f>
        <v>0</v>
      </c>
      <c r="H37" s="404">
        <f t="shared" si="0"/>
        <v>0</v>
      </c>
      <c r="I37" s="188" t="str">
        <f>+IF(G37=0,"",'Ark1'!AE1381)</f>
        <v/>
      </c>
      <c r="J37" s="341" t="str">
        <f t="shared" si="1"/>
        <v/>
      </c>
      <c r="K37" s="188" t="str">
        <f>+IF(G37=0,"",'Ark1'!AF1381)</f>
        <v/>
      </c>
      <c r="L37" s="379" t="str">
        <f>+IF(G37=0,"",'Ark1'!S1381)</f>
        <v/>
      </c>
      <c r="M37" s="342" t="str">
        <f t="shared" si="2"/>
        <v/>
      </c>
      <c r="N37" s="189" t="str">
        <f>+IF(G37=0,"",'Ark1'!T1381)</f>
        <v/>
      </c>
      <c r="O37" s="342" t="str">
        <f t="shared" si="3"/>
        <v/>
      </c>
      <c r="P37" s="309" t="str">
        <f>+IF(G37=0,"",'Ark1'!U1381)</f>
        <v/>
      </c>
      <c r="Q37" s="343" t="str">
        <f t="shared" si="4"/>
        <v/>
      </c>
      <c r="R37" s="309" t="str">
        <f>+IF(G37=0,"",'Ark1'!AG1381)</f>
        <v/>
      </c>
      <c r="S37" s="377" t="str">
        <f>+IF(G37=0,"",'Ark1'!AR1381)</f>
        <v/>
      </c>
      <c r="T37" s="113" t="str">
        <f>+IF(G37=0,"",'Ark1'!AS1381)</f>
        <v/>
      </c>
      <c r="U37" s="117"/>
      <c r="V37" s="309" t="str">
        <f t="shared" si="6"/>
        <v/>
      </c>
      <c r="W37" s="102"/>
      <c r="X37" s="187">
        <f>+'Ark1'!AH1381</f>
        <v>0</v>
      </c>
      <c r="Y37" s="187">
        <f>+'Ark1'!W1381</f>
        <v>0</v>
      </c>
      <c r="Z37" s="309">
        <f>+'Ark1'!X1381</f>
        <v>0</v>
      </c>
      <c r="AA37" s="187">
        <f>+'Ark1'!Y1381</f>
        <v>0</v>
      </c>
      <c r="AB37" s="189">
        <f>+'Ark1'!Z1381</f>
        <v>0</v>
      </c>
      <c r="AC37" s="189">
        <f>+'Ark1'!AA1381</f>
        <v>0</v>
      </c>
      <c r="AD37" s="104"/>
      <c r="AE37"/>
      <c r="AF37"/>
      <c r="AG37"/>
      <c r="AH37"/>
      <c r="AI37"/>
      <c r="AJ37"/>
      <c r="AK37"/>
    </row>
    <row r="38" spans="1:37" ht="16.2">
      <c r="A38" s="104"/>
      <c r="B38" s="315">
        <f>+'Ark1'!AP1382</f>
        <v>31</v>
      </c>
      <c r="C38" s="315" t="str">
        <f>VLOOKUP(B38,RNR!$D$1:$E$38,2)</f>
        <v>Galloway</v>
      </c>
      <c r="D38" s="312">
        <f>+'Ark1'!C1382</f>
        <v>2024</v>
      </c>
      <c r="E38" s="174">
        <f>+'Ark1'!Q1382</f>
        <v>9</v>
      </c>
      <c r="F38" s="186">
        <f t="shared" si="5"/>
        <v>9</v>
      </c>
      <c r="G38" s="411">
        <f>+'Ark1'!R1382</f>
        <v>18</v>
      </c>
      <c r="H38" s="404">
        <f t="shared" si="0"/>
        <v>11</v>
      </c>
      <c r="I38" s="188">
        <f>+IF(G38=0,"",'Ark1'!AE1382)</f>
        <v>1.1097410604192353</v>
      </c>
      <c r="J38" s="341">
        <f t="shared" si="1"/>
        <v>0.7015777951131128</v>
      </c>
      <c r="K38" s="188">
        <f>+IF(G38=0,"",'Ark1'!AF1382)</f>
        <v>0.88318564199739613</v>
      </c>
      <c r="L38" s="379">
        <f>+IF(G38=0,"",'Ark1'!S1382)</f>
        <v>5</v>
      </c>
      <c r="M38" s="342">
        <f t="shared" si="2"/>
        <v>-0.4285714285714306</v>
      </c>
      <c r="N38" s="189">
        <f>+IF(G38=0,"",'Ark1'!T1382)</f>
        <v>6.5555555555555562</v>
      </c>
      <c r="O38" s="342">
        <f t="shared" si="3"/>
        <v>-1.1587301587301555</v>
      </c>
      <c r="P38" s="309">
        <f>+IF(G38=0,"",'Ark1'!U1382)</f>
        <v>197.10000000000005</v>
      </c>
      <c r="Q38" s="343">
        <f t="shared" si="4"/>
        <v>-58.857142857142748</v>
      </c>
      <c r="R38" s="309">
        <f>+IF(G38=0,"",'Ark1'!AG1382)</f>
        <v>611.6111111111112</v>
      </c>
      <c r="S38" s="377">
        <f>+IF(G38=0,"",'Ark1'!AR1382)</f>
        <v>185.5</v>
      </c>
      <c r="T38" s="113">
        <f>+IF(G38=0,"",'Ark1'!AS1382)</f>
        <v>29.992066657597459</v>
      </c>
      <c r="U38" s="117"/>
      <c r="V38" s="309">
        <f t="shared" si="6"/>
        <v>322.26360250703976</v>
      </c>
      <c r="W38" s="102"/>
      <c r="X38" s="187">
        <f>+'Ark1'!AH1382</f>
        <v>0</v>
      </c>
      <c r="Y38" s="187">
        <f>+'Ark1'!W1382</f>
        <v>50</v>
      </c>
      <c r="Z38" s="309">
        <f>+'Ark1'!X1382</f>
        <v>0</v>
      </c>
      <c r="AA38" s="187">
        <f>+'Ark1'!Y1382</f>
        <v>52.201074914432645</v>
      </c>
      <c r="AB38" s="189">
        <f>+'Ark1'!Z1382</f>
        <v>0.7453559924999299</v>
      </c>
      <c r="AC38" s="189">
        <f>+'Ark1'!AA1382</f>
        <v>1.6740576859243763</v>
      </c>
      <c r="AD38" s="104"/>
      <c r="AE38"/>
      <c r="AF38"/>
      <c r="AG38"/>
      <c r="AH38"/>
      <c r="AI38"/>
      <c r="AJ38"/>
      <c r="AK38"/>
    </row>
    <row r="39" spans="1:37" ht="16.2">
      <c r="A39" s="104"/>
      <c r="B39" s="315">
        <f>+'Ark1'!AP1383</f>
        <v>32</v>
      </c>
      <c r="C39" s="315" t="str">
        <f>VLOOKUP(B39,RNR!$D$1:$E$38,2)</f>
        <v>Salers</v>
      </c>
      <c r="D39" s="312">
        <f>+'Ark1'!C1383</f>
        <v>2024</v>
      </c>
      <c r="E39" s="174">
        <f>+'Ark1'!Q1383</f>
        <v>0</v>
      </c>
      <c r="F39" s="186">
        <f t="shared" si="5"/>
        <v>-5</v>
      </c>
      <c r="G39" s="411">
        <f>+'Ark1'!R1383</f>
        <v>0</v>
      </c>
      <c r="H39" s="404">
        <f t="shared" si="0"/>
        <v>0</v>
      </c>
      <c r="I39" s="188" t="str">
        <f>+IF(G39=0,"",'Ark1'!AE1383)</f>
        <v/>
      </c>
      <c r="J39" s="341" t="str">
        <f t="shared" si="1"/>
        <v/>
      </c>
      <c r="K39" s="188" t="str">
        <f>+IF(G39=0,"",'Ark1'!AF1383)</f>
        <v/>
      </c>
      <c r="L39" s="379" t="str">
        <f>+IF(G39=0,"",'Ark1'!S1383)</f>
        <v/>
      </c>
      <c r="M39" s="342" t="str">
        <f t="shared" si="2"/>
        <v/>
      </c>
      <c r="N39" s="189" t="str">
        <f>+IF(G39=0,"",'Ark1'!T1383)</f>
        <v/>
      </c>
      <c r="O39" s="342" t="str">
        <f t="shared" si="3"/>
        <v/>
      </c>
      <c r="P39" s="309" t="str">
        <f>+IF(G39=0,"",'Ark1'!U1383)</f>
        <v/>
      </c>
      <c r="Q39" s="343" t="str">
        <f t="shared" si="4"/>
        <v/>
      </c>
      <c r="R39" s="309" t="str">
        <f>+IF(G39=0,"",'Ark1'!AG1383)</f>
        <v/>
      </c>
      <c r="S39" s="377" t="str">
        <f>+IF(G39=0,"",'Ark1'!AR1383)</f>
        <v/>
      </c>
      <c r="T39" s="113" t="str">
        <f>+IF(G39=0,"",'Ark1'!AS1383)</f>
        <v/>
      </c>
      <c r="U39" s="117"/>
      <c r="V39" s="309" t="str">
        <f t="shared" si="6"/>
        <v/>
      </c>
      <c r="W39" s="102"/>
      <c r="X39" s="187">
        <f>+'Ark1'!AH1383</f>
        <v>0</v>
      </c>
      <c r="Y39" s="187">
        <f>+'Ark1'!W1383</f>
        <v>0</v>
      </c>
      <c r="Z39" s="309">
        <f>+'Ark1'!X1383</f>
        <v>0</v>
      </c>
      <c r="AA39" s="187">
        <f>+'Ark1'!Y1383</f>
        <v>0</v>
      </c>
      <c r="AB39" s="189">
        <f>+'Ark1'!Z1383</f>
        <v>0</v>
      </c>
      <c r="AC39" s="189">
        <f>+'Ark1'!AA1383</f>
        <v>0</v>
      </c>
      <c r="AD39" s="104"/>
      <c r="AE39"/>
      <c r="AF39"/>
      <c r="AG39"/>
      <c r="AH39"/>
      <c r="AI39"/>
      <c r="AJ39"/>
      <c r="AK39"/>
    </row>
    <row r="40" spans="1:37" ht="16.2">
      <c r="A40" s="104"/>
      <c r="B40" s="315">
        <f>+'Ark1'!AP1384</f>
        <v>33</v>
      </c>
      <c r="C40" s="315" t="str">
        <f>VLOOKUP(B40,RNR!$D$1:$E$38,2)</f>
        <v>Chianina</v>
      </c>
      <c r="D40" s="312">
        <f>+'Ark1'!C1384</f>
        <v>2024</v>
      </c>
      <c r="E40" s="174">
        <f>+'Ark1'!Q1384</f>
        <v>0</v>
      </c>
      <c r="F40" s="186">
        <f t="shared" si="5"/>
        <v>0</v>
      </c>
      <c r="G40" s="411">
        <f>+'Ark1'!R1384</f>
        <v>0</v>
      </c>
      <c r="H40" s="404">
        <f t="shared" si="0"/>
        <v>0</v>
      </c>
      <c r="I40" s="188" t="str">
        <f>+IF(G40=0,"",'Ark1'!AE1384)</f>
        <v/>
      </c>
      <c r="J40" s="341" t="str">
        <f t="shared" si="1"/>
        <v/>
      </c>
      <c r="K40" s="188" t="str">
        <f>+IF(G40=0,"",'Ark1'!AF1384)</f>
        <v/>
      </c>
      <c r="L40" s="379" t="str">
        <f>+IF(G40=0,"",'Ark1'!S1384)</f>
        <v/>
      </c>
      <c r="M40" s="342" t="str">
        <f t="shared" si="2"/>
        <v/>
      </c>
      <c r="N40" s="189" t="str">
        <f>+IF(G40=0,"",'Ark1'!T1384)</f>
        <v/>
      </c>
      <c r="O40" s="342" t="str">
        <f t="shared" si="3"/>
        <v/>
      </c>
      <c r="P40" s="309" t="str">
        <f>+IF(G40=0,"",'Ark1'!U1384)</f>
        <v/>
      </c>
      <c r="Q40" s="343" t="str">
        <f t="shared" si="4"/>
        <v/>
      </c>
      <c r="R40" s="309" t="str">
        <f>+IF(G40=0,"",'Ark1'!AG1384)</f>
        <v/>
      </c>
      <c r="S40" s="377" t="str">
        <f>+IF(G40=0,"",'Ark1'!AR1384)</f>
        <v/>
      </c>
      <c r="T40" s="113" t="str">
        <f>+IF(G40=0,"",'Ark1'!AS1384)</f>
        <v/>
      </c>
      <c r="U40" s="117"/>
      <c r="V40" s="309" t="str">
        <f t="shared" si="6"/>
        <v/>
      </c>
      <c r="W40" s="102"/>
      <c r="X40" s="187">
        <f>+'Ark1'!AH1384</f>
        <v>0</v>
      </c>
      <c r="Y40" s="187">
        <f>+'Ark1'!W1384</f>
        <v>0</v>
      </c>
      <c r="Z40" s="309">
        <f>+'Ark1'!X1384</f>
        <v>0</v>
      </c>
      <c r="AA40" s="187">
        <f>+'Ark1'!Y1384</f>
        <v>0</v>
      </c>
      <c r="AB40" s="189">
        <f>+'Ark1'!Z1384</f>
        <v>0</v>
      </c>
      <c r="AC40" s="189">
        <f>+'Ark1'!AA1384</f>
        <v>0</v>
      </c>
      <c r="AD40" s="104"/>
      <c r="AE40"/>
      <c r="AF40"/>
      <c r="AG40"/>
      <c r="AH40"/>
      <c r="AI40"/>
      <c r="AJ40"/>
      <c r="AK40"/>
    </row>
    <row r="41" spans="1:37" ht="16.2">
      <c r="A41" s="104"/>
      <c r="B41" s="315">
        <f>+'Ark1'!AP1385</f>
        <v>34</v>
      </c>
      <c r="C41" s="315" t="str">
        <f>VLOOKUP(B41,RNR!$D$1:$E$38,2)</f>
        <v>Belgisk blå</v>
      </c>
      <c r="D41" s="312">
        <f>+'Ark1'!C1385</f>
        <v>2024</v>
      </c>
      <c r="E41" s="174">
        <f>+'Ark1'!Q1385</f>
        <v>0</v>
      </c>
      <c r="F41" s="186">
        <f t="shared" si="5"/>
        <v>0</v>
      </c>
      <c r="G41" s="411">
        <f>+'Ark1'!R1385</f>
        <v>0</v>
      </c>
      <c r="H41" s="404">
        <f t="shared" si="0"/>
        <v>0</v>
      </c>
      <c r="I41" s="188" t="str">
        <f>+IF(G41=0,"",'Ark1'!AE1385)</f>
        <v/>
      </c>
      <c r="J41" s="341" t="str">
        <f t="shared" si="1"/>
        <v/>
      </c>
      <c r="K41" s="188" t="str">
        <f>+IF(G41=0,"",'Ark1'!AF1385)</f>
        <v/>
      </c>
      <c r="L41" s="379" t="str">
        <f>+IF(G41=0,"",'Ark1'!S1385)</f>
        <v/>
      </c>
      <c r="M41" s="342" t="str">
        <f t="shared" si="2"/>
        <v/>
      </c>
      <c r="N41" s="189" t="str">
        <f>+IF(G41=0,"",'Ark1'!T1385)</f>
        <v/>
      </c>
      <c r="O41" s="342" t="str">
        <f t="shared" si="3"/>
        <v/>
      </c>
      <c r="P41" s="309" t="str">
        <f>+IF(G41=0,"",'Ark1'!U1385)</f>
        <v/>
      </c>
      <c r="Q41" s="343" t="str">
        <f t="shared" si="4"/>
        <v/>
      </c>
      <c r="R41" s="309" t="str">
        <f>+IF(G41=0,"",'Ark1'!AG1385)</f>
        <v/>
      </c>
      <c r="S41" s="377" t="str">
        <f>+IF(G41=0,"",'Ark1'!AR1385)</f>
        <v/>
      </c>
      <c r="T41" s="113" t="str">
        <f>+IF(G41=0,"",'Ark1'!AS1385)</f>
        <v/>
      </c>
      <c r="U41" s="117"/>
      <c r="V41" s="309" t="str">
        <f t="shared" si="6"/>
        <v/>
      </c>
      <c r="W41" s="102"/>
      <c r="X41" s="187">
        <f>+'Ark1'!AH1385</f>
        <v>0</v>
      </c>
      <c r="Y41" s="187">
        <f>+'Ark1'!W1385</f>
        <v>0</v>
      </c>
      <c r="Z41" s="309">
        <f>+'Ark1'!X1385</f>
        <v>0</v>
      </c>
      <c r="AA41" s="187">
        <f>+'Ark1'!Y1385</f>
        <v>0</v>
      </c>
      <c r="AB41" s="189">
        <f>+'Ark1'!Z1385</f>
        <v>0</v>
      </c>
      <c r="AC41" s="189">
        <f>+'Ark1'!AA1385</f>
        <v>0</v>
      </c>
      <c r="AD41" s="104"/>
      <c r="AE41"/>
      <c r="AF41"/>
      <c r="AG41"/>
      <c r="AH41"/>
      <c r="AI41"/>
      <c r="AJ41"/>
      <c r="AK41"/>
    </row>
    <row r="42" spans="1:37" ht="16.2">
      <c r="A42" s="104"/>
      <c r="B42" s="315">
        <f>+'Ark1'!AP1386</f>
        <v>39</v>
      </c>
      <c r="C42" s="315" t="str">
        <f>VLOOKUP(B42,RNR!$D$1:$E$38,2)</f>
        <v>Wagyu</v>
      </c>
      <c r="D42" s="312">
        <f>+'Ark1'!C1386</f>
        <v>2024</v>
      </c>
      <c r="E42" s="174">
        <f>+'Ark1'!Q1386</f>
        <v>3</v>
      </c>
      <c r="F42" s="186">
        <f t="shared" si="5"/>
        <v>3</v>
      </c>
      <c r="G42" s="411">
        <f>+'Ark1'!R1386</f>
        <v>6</v>
      </c>
      <c r="H42" s="404">
        <f t="shared" ref="H42:H46" si="7">+G42-G81</f>
        <v>5</v>
      </c>
      <c r="I42" s="188">
        <f>+IF(G42=0,"",'Ark1'!AE1387)</f>
        <v>0</v>
      </c>
      <c r="J42" s="341">
        <f t="shared" ref="J42:J46" si="8">+IF(G42=0,"",IF(G81=0,"",I42-I81))</f>
        <v>-5.8309037900874605E-2</v>
      </c>
      <c r="K42" s="188">
        <f>+IF(G42=0,"",'Ark1'!AF1387)</f>
        <v>0</v>
      </c>
      <c r="L42" s="379">
        <f>+IF(G42=0,"",'Ark1'!S1387)</f>
        <v>0</v>
      </c>
      <c r="M42" s="342">
        <f t="shared" ref="M42:M46" si="9">+IF(G42=0,"",IF(G81=0,"",L42-L81))</f>
        <v>-3</v>
      </c>
      <c r="N42" s="189">
        <f>+IF(G42=0,"",'Ark1'!T1387)</f>
        <v>0</v>
      </c>
      <c r="O42" s="342">
        <f t="shared" ref="O42:O46" si="10">+IF(G42=0,"",IF(G81=0,"",N42-N81))</f>
        <v>-8</v>
      </c>
      <c r="P42" s="309">
        <f>+IF(G42=0,"",'Ark1'!U1387)</f>
        <v>0</v>
      </c>
      <c r="Q42" s="343">
        <f t="shared" ref="Q42:Q46" si="11">+IF(G42=0,"",IF(G81=0,"",P42-P81))</f>
        <v>-149.70000000000005</v>
      </c>
      <c r="R42" s="309">
        <f>+IF(G42=0,"",'Ark1'!AG1386)</f>
        <v>579.33333333333348</v>
      </c>
      <c r="S42" s="377">
        <f>+IF(G42=0,"",'Ark1'!AR1387)</f>
        <v>0</v>
      </c>
      <c r="T42" s="113">
        <f>+IF(G42=0,"",'Ark1'!AS1387)</f>
        <v>0</v>
      </c>
      <c r="U42" s="117"/>
      <c r="V42" s="309">
        <f t="shared" si="6"/>
        <v>0</v>
      </c>
      <c r="W42" s="102"/>
      <c r="X42" s="187">
        <f>+'Ark1'!AH1386</f>
        <v>0</v>
      </c>
      <c r="Y42" s="187">
        <f>+'Ark1'!W1386</f>
        <v>83.333333333333314</v>
      </c>
      <c r="Z42" s="309">
        <f>+'Ark1'!X1386</f>
        <v>16.666666666666671</v>
      </c>
      <c r="AA42" s="187">
        <f>+'Ark1'!Y1386</f>
        <v>47.155016228981843</v>
      </c>
      <c r="AB42" s="189">
        <f>+'Ark1'!Z1386</f>
        <v>0.89752746785574877</v>
      </c>
      <c r="AC42" s="189">
        <f>+'Ark1'!AA1386</f>
        <v>2.0548046676563221</v>
      </c>
      <c r="AD42" s="104"/>
      <c r="AE42"/>
      <c r="AF42"/>
      <c r="AG42"/>
      <c r="AH42"/>
      <c r="AI42"/>
      <c r="AJ42"/>
      <c r="AK42"/>
    </row>
    <row r="43" spans="1:37" ht="16.2">
      <c r="A43" s="104"/>
      <c r="B43" s="315">
        <f>+'Ark1'!AP1387</f>
        <v>40</v>
      </c>
      <c r="C43" s="315" t="str">
        <f>VLOOKUP(B43,RNR!$D$1:$E$38,2)</f>
        <v>Jak (Bos Grunniens)</v>
      </c>
      <c r="D43" s="312">
        <f>+'Ark1'!C1387</f>
        <v>2024</v>
      </c>
      <c r="E43" s="174">
        <f>+'Ark1'!Q1387</f>
        <v>0</v>
      </c>
      <c r="F43" s="186">
        <f t="shared" si="5"/>
        <v>-3</v>
      </c>
      <c r="G43" s="411">
        <f>+'Ark1'!R1387</f>
        <v>0</v>
      </c>
      <c r="H43" s="404">
        <f t="shared" si="7"/>
        <v>0</v>
      </c>
      <c r="I43" s="188" t="str">
        <f>+IF(G43=0,"",'Ark1'!AE1388)</f>
        <v/>
      </c>
      <c r="J43" s="341" t="str">
        <f t="shared" si="8"/>
        <v/>
      </c>
      <c r="K43" s="188" t="str">
        <f>+IF(G43=0,"",'Ark1'!AF1388)</f>
        <v/>
      </c>
      <c r="L43" s="379" t="str">
        <f>+IF(G43=0,"",'Ark1'!S1388)</f>
        <v/>
      </c>
      <c r="M43" s="342" t="str">
        <f t="shared" si="9"/>
        <v/>
      </c>
      <c r="N43" s="189" t="str">
        <f>+IF(G43=0,"",'Ark1'!T1388)</f>
        <v/>
      </c>
      <c r="O43" s="342" t="str">
        <f t="shared" si="10"/>
        <v/>
      </c>
      <c r="P43" s="309" t="str">
        <f>+IF(G43=0,"",'Ark1'!U1388)</f>
        <v/>
      </c>
      <c r="Q43" s="343" t="str">
        <f t="shared" si="11"/>
        <v/>
      </c>
      <c r="R43" s="309" t="str">
        <f>+IF(G43=0,"",'Ark1'!AG1387)</f>
        <v/>
      </c>
      <c r="S43" s="377" t="str">
        <f>+IF(G43=0,"",'Ark1'!AR1388)</f>
        <v/>
      </c>
      <c r="T43" s="113" t="str">
        <f>+IF(G43=0,"",'Ark1'!AS1388)</f>
        <v/>
      </c>
      <c r="U43" s="117"/>
      <c r="V43" s="309" t="str">
        <f t="shared" si="6"/>
        <v/>
      </c>
      <c r="W43" s="102"/>
      <c r="X43" s="187">
        <f>+'Ark1'!AH1387</f>
        <v>0</v>
      </c>
      <c r="Y43" s="187">
        <f>+'Ark1'!W1387</f>
        <v>0</v>
      </c>
      <c r="Z43" s="309">
        <f>+'Ark1'!X1387</f>
        <v>0</v>
      </c>
      <c r="AA43" s="187">
        <f>+'Ark1'!Y1387</f>
        <v>0</v>
      </c>
      <c r="AB43" s="189">
        <f>+'Ark1'!Z1387</f>
        <v>0</v>
      </c>
      <c r="AC43" s="189">
        <f>+'Ark1'!AA1387</f>
        <v>0</v>
      </c>
      <c r="AD43" s="104"/>
      <c r="AE43"/>
      <c r="AF43"/>
      <c r="AG43"/>
      <c r="AH43"/>
      <c r="AI43"/>
      <c r="AJ43"/>
      <c r="AK43"/>
    </row>
    <row r="44" spans="1:37" ht="16.2">
      <c r="A44" s="104"/>
      <c r="B44" s="315">
        <f>+'Ark1'!AP1388</f>
        <v>42</v>
      </c>
      <c r="C44" s="315" t="str">
        <f>VLOOKUP(B44,RNR!$D$1:$E$38,2)</f>
        <v>Pinzgauer</v>
      </c>
      <c r="D44" s="312">
        <f>+'Ark1'!C1388</f>
        <v>2024</v>
      </c>
      <c r="E44" s="174">
        <f>+'Ark1'!Q1388</f>
        <v>0</v>
      </c>
      <c r="F44" s="186">
        <f t="shared" si="5"/>
        <v>-1</v>
      </c>
      <c r="G44" s="411">
        <f>+'Ark1'!R1388</f>
        <v>0</v>
      </c>
      <c r="H44" s="404">
        <f t="shared" si="7"/>
        <v>-68</v>
      </c>
      <c r="I44" s="188" t="str">
        <f>+IF(G44=0,"",'Ark1'!AE1389)</f>
        <v/>
      </c>
      <c r="J44" s="341" t="str">
        <f t="shared" si="8"/>
        <v/>
      </c>
      <c r="K44" s="188" t="str">
        <f>+IF(G44=0,"",'Ark1'!AF1389)</f>
        <v/>
      </c>
      <c r="L44" s="379" t="str">
        <f>+IF(G44=0,"",'Ark1'!S1389)</f>
        <v/>
      </c>
      <c r="M44" s="342" t="str">
        <f t="shared" si="9"/>
        <v/>
      </c>
      <c r="N44" s="189" t="str">
        <f>+IF(G44=0,"",'Ark1'!T1389)</f>
        <v/>
      </c>
      <c r="O44" s="342" t="str">
        <f t="shared" si="10"/>
        <v/>
      </c>
      <c r="P44" s="309" t="str">
        <f>+IF(G44=0,"",'Ark1'!U1389)</f>
        <v/>
      </c>
      <c r="Q44" s="343" t="str">
        <f t="shared" si="11"/>
        <v/>
      </c>
      <c r="R44" s="309" t="str">
        <f>+IF(G44=0,"",'Ark1'!AG1388)</f>
        <v/>
      </c>
      <c r="S44" s="377" t="str">
        <f>+IF(G44=0,"",'Ark1'!AR1389)</f>
        <v/>
      </c>
      <c r="T44" s="113" t="str">
        <f>+IF(G44=0,"",'Ark1'!AS1389)</f>
        <v/>
      </c>
      <c r="U44" s="117"/>
      <c r="V44" s="309" t="str">
        <f t="shared" si="6"/>
        <v/>
      </c>
      <c r="W44" s="102"/>
      <c r="X44" s="187">
        <f>+'Ark1'!AH1388</f>
        <v>0</v>
      </c>
      <c r="Y44" s="187">
        <f>+'Ark1'!W1388</f>
        <v>0</v>
      </c>
      <c r="Z44" s="309">
        <f>+'Ark1'!X1388</f>
        <v>0</v>
      </c>
      <c r="AA44" s="187">
        <f>+'Ark1'!Y1388</f>
        <v>0</v>
      </c>
      <c r="AB44" s="189">
        <f>+'Ark1'!Z1388</f>
        <v>0</v>
      </c>
      <c r="AC44" s="189">
        <f>+'Ark1'!AA1388</f>
        <v>0</v>
      </c>
      <c r="AD44" s="104"/>
      <c r="AE44"/>
      <c r="AF44"/>
      <c r="AG44"/>
      <c r="AH44"/>
      <c r="AI44"/>
      <c r="AJ44"/>
      <c r="AK44"/>
    </row>
    <row r="45" spans="1:37" ht="16.2">
      <c r="A45" s="104"/>
      <c r="B45" s="315">
        <f>+'Ark1'!AP1389</f>
        <v>98</v>
      </c>
      <c r="C45" s="315" t="str">
        <f>VLOOKUP(B45,RNR!$D$1:$E$38,2)</f>
        <v>Krysning</v>
      </c>
      <c r="D45" s="312">
        <f>+'Ark1'!C1389</f>
        <v>2024</v>
      </c>
      <c r="E45" s="174">
        <f>+'Ark1'!Q1389</f>
        <v>43</v>
      </c>
      <c r="F45" s="186">
        <f>+E45-E84</f>
        <v>40</v>
      </c>
      <c r="G45" s="411">
        <f>+'Ark1'!R1389</f>
        <v>100</v>
      </c>
      <c r="H45" s="404">
        <f t="shared" si="7"/>
        <v>96</v>
      </c>
      <c r="I45" s="188">
        <f>+IF(G45=0,"",'Ark1'!AE1390)</f>
        <v>0.49321824907521566</v>
      </c>
      <c r="J45" s="341">
        <f t="shared" si="8"/>
        <v>0.25998209747171719</v>
      </c>
      <c r="K45" s="188">
        <f>+IF(G45=0,"",'Ark1'!AF1390)</f>
        <v>0.33604270199342839</v>
      </c>
      <c r="L45" s="379">
        <f>+IF(G45=0,"",'Ark1'!S1390)</f>
        <v>3.5</v>
      </c>
      <c r="M45" s="342">
        <f t="shared" si="9"/>
        <v>-2</v>
      </c>
      <c r="N45" s="189">
        <f>+IF(G45=0,"",'Ark1'!T1390)</f>
        <v>5.125</v>
      </c>
      <c r="O45" s="342">
        <f t="shared" si="10"/>
        <v>-3.125</v>
      </c>
      <c r="P45" s="309">
        <f>+IF(G45=0,"",'Ark1'!U1390)</f>
        <v>168.73750000000001</v>
      </c>
      <c r="Q45" s="343">
        <f t="shared" si="11"/>
        <v>-126.96249999999998</v>
      </c>
      <c r="R45" s="309">
        <f>+IF(G45=0,"",'Ark1'!AG1389)</f>
        <v>614.20000000000005</v>
      </c>
      <c r="S45" s="377">
        <f>+IF(G45=0,"",'Ark1'!AR1390)</f>
        <v>183.375</v>
      </c>
      <c r="T45" s="113">
        <f>+IF(G45=0,"",'Ark1'!AS1390)</f>
        <v>26.533334764898015</v>
      </c>
      <c r="U45" s="117"/>
      <c r="V45" s="309">
        <f t="shared" si="6"/>
        <v>274.72728752849235</v>
      </c>
      <c r="W45" s="102"/>
      <c r="X45" s="187">
        <f>+'Ark1'!AH1389</f>
        <v>0</v>
      </c>
      <c r="Y45" s="187">
        <f>+'Ark1'!W1389</f>
        <v>58</v>
      </c>
      <c r="Z45" s="309">
        <f>+'Ark1'!X1389</f>
        <v>14</v>
      </c>
      <c r="AA45" s="187">
        <f>+'Ark1'!Y1389</f>
        <v>92.61970254756794</v>
      </c>
      <c r="AB45" s="189">
        <f>+'Ark1'!Z1389</f>
        <v>1.4359317532529188</v>
      </c>
      <c r="AC45" s="189">
        <f>+'Ark1'!AA1389</f>
        <v>2.3044305153334514</v>
      </c>
      <c r="AD45" s="104"/>
      <c r="AE45"/>
      <c r="AF45"/>
      <c r="AG45"/>
      <c r="AH45"/>
      <c r="AI45"/>
      <c r="AJ45"/>
      <c r="AK45"/>
    </row>
    <row r="46" spans="1:37" ht="16.2">
      <c r="A46" s="104"/>
      <c r="B46" s="315">
        <f>+'Ark1'!AP1390</f>
        <v>99</v>
      </c>
      <c r="C46" s="315" t="str">
        <f>VLOOKUP(B46,RNR!$D$1:$E$38,2)</f>
        <v>Ukjent rase</v>
      </c>
      <c r="D46" s="312">
        <f>+'Ark1'!C1390</f>
        <v>2024</v>
      </c>
      <c r="E46" s="174">
        <f>+'Ark1'!Q1390</f>
        <v>5</v>
      </c>
      <c r="F46" s="186">
        <f>+E46-E85</f>
        <v>5</v>
      </c>
      <c r="G46" s="411">
        <f>+'Ark1'!R1390</f>
        <v>8</v>
      </c>
      <c r="H46" s="404">
        <f t="shared" si="7"/>
        <v>8</v>
      </c>
      <c r="I46" s="188">
        <f>+IF(G46=0,"",'Ark1'!AE1391)</f>
        <v>1.0495626822157431</v>
      </c>
      <c r="J46" s="341" t="str">
        <f t="shared" si="8"/>
        <v/>
      </c>
      <c r="K46" s="188">
        <f>+IF(G46=0,"",'Ark1'!AF1391)</f>
        <v>0.96262620728267057</v>
      </c>
      <c r="L46" s="379">
        <f>+IF(G46=0,"",'Ark1'!S1391)</f>
        <v>4.0555555555555554</v>
      </c>
      <c r="M46" s="342" t="str">
        <f t="shared" si="9"/>
        <v/>
      </c>
      <c r="N46" s="189">
        <f>+IF(G46=0,"",'Ark1'!T1391)</f>
        <v>6.2222222222222223</v>
      </c>
      <c r="O46" s="342" t="str">
        <f t="shared" si="10"/>
        <v/>
      </c>
      <c r="P46" s="309">
        <f>+IF(G46=0,"",'Ark1'!U1391)</f>
        <v>232.30555555555557</v>
      </c>
      <c r="Q46" s="343" t="str">
        <f t="shared" si="11"/>
        <v/>
      </c>
      <c r="R46" s="309">
        <f>+IF(G46=0,"",'Ark1'!AG1390)</f>
        <v>560.25</v>
      </c>
      <c r="S46" s="377">
        <f>+IF(G46=0,"",'Ark1'!AR1391)</f>
        <v>192</v>
      </c>
      <c r="T46" s="113">
        <f>+IF(G46=0,"",'Ark1'!AS1391)</f>
        <v>27.889923046872195</v>
      </c>
      <c r="U46" s="117"/>
      <c r="V46" s="309">
        <f t="shared" ref="V46" si="12">IF(G46=0,"",1000*P46/R46)</f>
        <v>414.64623927810004</v>
      </c>
      <c r="W46" s="102"/>
      <c r="X46" s="187">
        <f>+'Ark1'!AH1390</f>
        <v>0</v>
      </c>
      <c r="Y46" s="187">
        <f>+'Ark1'!W1390</f>
        <v>12.5</v>
      </c>
      <c r="Z46" s="309">
        <f>+'Ark1'!X1390</f>
        <v>0</v>
      </c>
      <c r="AA46" s="187">
        <f>+'Ark1'!Y1390</f>
        <v>55.526816438095935</v>
      </c>
      <c r="AB46" s="189">
        <f>+'Ark1'!Z1390</f>
        <v>1</v>
      </c>
      <c r="AC46" s="189">
        <f>+'Ark1'!AA1390</f>
        <v>2.0271593425283569</v>
      </c>
      <c r="AD46" s="104"/>
      <c r="AE46"/>
      <c r="AF46"/>
      <c r="AG46"/>
      <c r="AH46"/>
      <c r="AI46"/>
      <c r="AJ46"/>
      <c r="AK46"/>
    </row>
    <row r="47" spans="1:37">
      <c r="A47" s="104"/>
      <c r="B47" s="104"/>
      <c r="C47" s="104"/>
      <c r="D47" s="104"/>
      <c r="E47" s="104"/>
      <c r="F47" s="104"/>
      <c r="G47" s="104"/>
      <c r="H47" s="323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17"/>
      <c r="V47" s="104"/>
      <c r="W47" s="102"/>
      <c r="X47" s="104"/>
      <c r="Y47" s="104"/>
      <c r="Z47" s="104"/>
      <c r="AA47" s="104"/>
      <c r="AB47" s="104"/>
      <c r="AC47" s="104"/>
      <c r="AD47" s="104"/>
      <c r="AE47"/>
      <c r="AF47"/>
      <c r="AG47"/>
      <c r="AH47"/>
      <c r="AI47"/>
      <c r="AJ47"/>
      <c r="AK47"/>
    </row>
    <row r="48" spans="1:37">
      <c r="A48" s="104"/>
      <c r="B48" s="316">
        <f>+'Ark1'!AP1391</f>
        <v>0</v>
      </c>
      <c r="C48" s="316" t="str">
        <f>VLOOKUP(B48,RNR!$D$1:$E$38,2)</f>
        <v>Datamangel</v>
      </c>
      <c r="D48" s="313">
        <f>+'Ark1'!C1391</f>
        <v>2023</v>
      </c>
      <c r="E48" s="108">
        <f>+'Ark1'!Q1391</f>
        <v>13</v>
      </c>
      <c r="F48" s="111"/>
      <c r="G48" s="109">
        <f>+'Ark1'!R1391</f>
        <v>18</v>
      </c>
      <c r="H48" s="405"/>
      <c r="I48" s="111">
        <f>+'Ark1'!AE1391</f>
        <v>1.0495626822157431</v>
      </c>
      <c r="J48" s="111"/>
      <c r="K48" s="111">
        <f>+'Ark1'!AF1391</f>
        <v>0.96262620728267057</v>
      </c>
      <c r="L48" s="110">
        <f>+'Ark1'!S1391</f>
        <v>4.0555555555555554</v>
      </c>
      <c r="M48" s="110"/>
      <c r="N48" s="110">
        <f>+IF(G48=0,"",'Ark1'!T1391)</f>
        <v>6.2222222222222223</v>
      </c>
      <c r="O48" s="110"/>
      <c r="P48" s="308">
        <f>+'Ark1'!U1391</f>
        <v>232.30555555555557</v>
      </c>
      <c r="Q48" s="109"/>
      <c r="R48" s="109">
        <f>+'Ark1'!AG1391</f>
        <v>678</v>
      </c>
      <c r="S48" s="109">
        <f>+IF(G48=0,"",'Ark1'!AR1391)</f>
        <v>192</v>
      </c>
      <c r="T48" s="109">
        <f>+IF(G48=0,"",'Ark1'!AS1391)</f>
        <v>27.889923046872195</v>
      </c>
      <c r="U48" s="117"/>
      <c r="V48" s="109">
        <f>IF(G48=0,"",1000*P48/R48)</f>
        <v>342.63356276630611</v>
      </c>
      <c r="W48" s="102"/>
      <c r="X48" s="109">
        <f>+'Ark1'!AH1391</f>
        <v>0</v>
      </c>
      <c r="Y48" s="109">
        <f>+'Ark1'!W1391</f>
        <v>38.888888888888886</v>
      </c>
      <c r="Z48" s="109">
        <f>+'Ark1'!X1391</f>
        <v>0</v>
      </c>
      <c r="AA48" s="109">
        <f>+'Ark1'!Y1391</f>
        <v>59.439319872569264</v>
      </c>
      <c r="AB48" s="110">
        <f>+'Ark1'!Z1391</f>
        <v>1.0258991840344125</v>
      </c>
      <c r="AC48" s="110">
        <f>+'Ark1'!AA1391</f>
        <v>1.6517854163687229</v>
      </c>
      <c r="AD48" s="104"/>
      <c r="AE48"/>
      <c r="AF48"/>
      <c r="AG48"/>
      <c r="AH48"/>
      <c r="AI48"/>
      <c r="AJ48"/>
      <c r="AK48"/>
    </row>
    <row r="49" spans="1:37">
      <c r="A49" s="104"/>
      <c r="B49" s="316">
        <f>+'Ark1'!AP1392</f>
        <v>1</v>
      </c>
      <c r="C49" s="316" t="str">
        <f>VLOOKUP(B49,RNR!$D$1:$E$38,2)</f>
        <v>NRF</v>
      </c>
      <c r="D49" s="313">
        <f>+'Ark1'!C1392</f>
        <v>2023</v>
      </c>
      <c r="E49" s="108">
        <f>+'Ark1'!Q1392</f>
        <v>162</v>
      </c>
      <c r="F49" s="111"/>
      <c r="G49" s="109">
        <f>+'Ark1'!R1392</f>
        <v>987</v>
      </c>
      <c r="H49" s="405"/>
      <c r="I49" s="111">
        <f>+'Ark1'!AE1392</f>
        <v>57.551020408163261</v>
      </c>
      <c r="J49" s="111"/>
      <c r="K49" s="111">
        <f>+'Ark1'!AF1392</f>
        <v>60.241615379550723</v>
      </c>
      <c r="L49" s="110">
        <f>+'Ark1'!S1392</f>
        <v>3.8652482269503552</v>
      </c>
      <c r="M49" s="110"/>
      <c r="N49" s="110">
        <f>+IF(G49=0,"",'Ark1'!T1392)</f>
        <v>6.7254305977710231</v>
      </c>
      <c r="O49" s="110"/>
      <c r="P49" s="308">
        <f>+'Ark1'!U1392</f>
        <v>265.12695035460968</v>
      </c>
      <c r="Q49" s="109"/>
      <c r="R49" s="109">
        <f>+'Ark1'!AG1392</f>
        <v>677.97771023302926</v>
      </c>
      <c r="S49" s="109">
        <f>+IF(G49=0,"",'Ark1'!AR1392)</f>
        <v>210.25734549138809</v>
      </c>
      <c r="T49" s="109">
        <f>+IF(G49=0,"",'Ark1'!AS1392)</f>
        <v>28.185672788815118</v>
      </c>
      <c r="U49" s="117"/>
      <c r="V49" s="109">
        <f t="shared" ref="V49:V80" si="13">IF(G49=0,"",1000*P49/R49)</f>
        <v>391.05555588764463</v>
      </c>
      <c r="W49" s="102"/>
      <c r="X49" s="109">
        <f>+'Ark1'!AH1392</f>
        <v>0</v>
      </c>
      <c r="Y49" s="109">
        <f>+'Ark1'!W1392</f>
        <v>58.662613981762895</v>
      </c>
      <c r="Z49" s="109">
        <f>+'Ark1'!X1392</f>
        <v>4.4579533941236074</v>
      </c>
      <c r="AA49" s="109">
        <f>+'Ark1'!Y1392</f>
        <v>53.300398358434578</v>
      </c>
      <c r="AB49" s="110">
        <f>+'Ark1'!Z1392</f>
        <v>0.84520101515116508</v>
      </c>
      <c r="AC49" s="110">
        <f>+'Ark1'!AA1392</f>
        <v>1.666947805668993</v>
      </c>
      <c r="AD49" s="104"/>
      <c r="AE49"/>
      <c r="AF49"/>
      <c r="AG49"/>
      <c r="AH49"/>
      <c r="AI49"/>
      <c r="AJ49"/>
      <c r="AK49"/>
    </row>
    <row r="50" spans="1:37">
      <c r="A50" s="104"/>
      <c r="B50" s="316">
        <f>+'Ark1'!AP1393</f>
        <v>2</v>
      </c>
      <c r="C50" s="316" t="str">
        <f>VLOOKUP(B50,RNR!$D$1:$E$38,2)</f>
        <v>Jersey</v>
      </c>
      <c r="D50" s="313">
        <f>+'Ark1'!C1393</f>
        <v>2023</v>
      </c>
      <c r="E50" s="108">
        <f>+'Ark1'!Q1393</f>
        <v>5</v>
      </c>
      <c r="F50" s="111"/>
      <c r="G50" s="109">
        <f>+'Ark1'!R1393</f>
        <v>9</v>
      </c>
      <c r="H50" s="405"/>
      <c r="I50" s="111">
        <f>+'Ark1'!AE1393</f>
        <v>0.52478134110787156</v>
      </c>
      <c r="J50" s="111"/>
      <c r="K50" s="111">
        <f>+'Ark1'!AF1393</f>
        <v>0.46649904255353447</v>
      </c>
      <c r="L50" s="110">
        <f>+'Ark1'!S1393</f>
        <v>2.6666666666666661</v>
      </c>
      <c r="M50" s="110"/>
      <c r="N50" s="110">
        <f>+IF(G50=0,"",'Ark1'!T1393)</f>
        <v>6.7777777777777777</v>
      </c>
      <c r="O50" s="110"/>
      <c r="P50" s="308">
        <f>+'Ark1'!U1393</f>
        <v>225.15555555555557</v>
      </c>
      <c r="Q50" s="109"/>
      <c r="R50" s="109">
        <f>+'Ark1'!AG1393</f>
        <v>888.22222222222229</v>
      </c>
      <c r="S50" s="109">
        <f>+IF(G50=0,"",'Ark1'!AR1393)</f>
        <v>207.55555555555557</v>
      </c>
      <c r="T50" s="109">
        <f>+IF(G50=0,"",'Ark1'!AS1393)</f>
        <v>25.030974322781844</v>
      </c>
      <c r="U50" s="117"/>
      <c r="V50" s="109">
        <f t="shared" si="13"/>
        <v>253.49011758819114</v>
      </c>
      <c r="W50" s="102"/>
      <c r="X50" s="109">
        <f>+'Ark1'!AH1393</f>
        <v>0</v>
      </c>
      <c r="Y50" s="109">
        <f>+'Ark1'!W1393</f>
        <v>66.666666666666686</v>
      </c>
      <c r="Z50" s="109">
        <f>+'Ark1'!X1393</f>
        <v>0</v>
      </c>
      <c r="AA50" s="109">
        <f>+'Ark1'!Y1393</f>
        <v>37.923024700953611</v>
      </c>
      <c r="AB50" s="110">
        <f>+'Ark1'!Z1393</f>
        <v>0.94280904158206325</v>
      </c>
      <c r="AC50" s="110">
        <f>+'Ark1'!AA1393</f>
        <v>0.91624569458170158</v>
      </c>
      <c r="AD50" s="104"/>
      <c r="AE50"/>
      <c r="AF50"/>
      <c r="AG50"/>
      <c r="AH50"/>
      <c r="AI50"/>
      <c r="AJ50"/>
      <c r="AK50"/>
    </row>
    <row r="51" spans="1:37">
      <c r="A51" s="104"/>
      <c r="B51" s="316">
        <f>+'Ark1'!AP1394</f>
        <v>3</v>
      </c>
      <c r="C51" s="316" t="str">
        <f>VLOOKUP(B51,RNR!$D$1:$E$38,2)</f>
        <v>Sidet Trønderfe og Nordlandsfe</v>
      </c>
      <c r="D51" s="313">
        <f>+'Ark1'!C1394</f>
        <v>2023</v>
      </c>
      <c r="E51" s="108">
        <f>+'Ark1'!Q1394</f>
        <v>29</v>
      </c>
      <c r="F51" s="111"/>
      <c r="G51" s="109">
        <f>+'Ark1'!R1394</f>
        <v>94</v>
      </c>
      <c r="H51" s="405"/>
      <c r="I51" s="111">
        <f>+'Ark1'!AE1394</f>
        <v>5.4810495626822178</v>
      </c>
      <c r="J51" s="111"/>
      <c r="K51" s="111">
        <f>+'Ark1'!AF1394</f>
        <v>4.1890757637356399</v>
      </c>
      <c r="L51" s="110">
        <f>+'Ark1'!S1394</f>
        <v>3.4042553191489366</v>
      </c>
      <c r="M51" s="110"/>
      <c r="N51" s="110">
        <f>+IF(G51=0,"",'Ark1'!T1394)</f>
        <v>6.8936170212765937</v>
      </c>
      <c r="O51" s="110"/>
      <c r="P51" s="308">
        <f>+'Ark1'!U1394</f>
        <v>193.58191489361701</v>
      </c>
      <c r="Q51" s="109"/>
      <c r="R51" s="109">
        <f>+'Ark1'!AG1394</f>
        <v>644.07446808510645</v>
      </c>
      <c r="S51" s="109">
        <f>+IF(G51=0,"",'Ark1'!AR1394)</f>
        <v>191.80851063829783</v>
      </c>
      <c r="T51" s="109">
        <f>+IF(G51=0,"",'Ark1'!AS1394)</f>
        <v>26.993355480289797</v>
      </c>
      <c r="U51" s="117"/>
      <c r="V51" s="109">
        <f t="shared" si="13"/>
        <v>300.55828089126732</v>
      </c>
      <c r="W51" s="102"/>
      <c r="X51" s="109">
        <f>+'Ark1'!AH1394</f>
        <v>1.0638297872340428</v>
      </c>
      <c r="Y51" s="109">
        <f>+'Ark1'!W1394</f>
        <v>54.255319148936174</v>
      </c>
      <c r="Z51" s="109">
        <f>+'Ark1'!X1394</f>
        <v>0</v>
      </c>
      <c r="AA51" s="109">
        <f>+'Ark1'!Y1394</f>
        <v>45.288559362151666</v>
      </c>
      <c r="AB51" s="110">
        <f>+'Ark1'!Z1394</f>
        <v>0.71932517039902</v>
      </c>
      <c r="AC51" s="110">
        <f>+'Ark1'!AA1394</f>
        <v>1.9703552174962096</v>
      </c>
      <c r="AD51" s="104"/>
      <c r="AE51"/>
      <c r="AF51"/>
      <c r="AG51"/>
      <c r="AH51"/>
      <c r="AI51"/>
      <c r="AJ51"/>
      <c r="AK51"/>
    </row>
    <row r="52" spans="1:37">
      <c r="A52" s="104"/>
      <c r="B52" s="316">
        <f>+'Ark1'!AP1395</f>
        <v>4</v>
      </c>
      <c r="C52" s="316" t="str">
        <f>VLOOKUP(B52,RNR!$D$1:$E$38,2)</f>
        <v>Telemarkfe</v>
      </c>
      <c r="D52" s="313">
        <f>+'Ark1'!C1395</f>
        <v>2023</v>
      </c>
      <c r="E52" s="108">
        <f>+'Ark1'!Q1395</f>
        <v>6</v>
      </c>
      <c r="F52" s="111"/>
      <c r="G52" s="109">
        <f>+'Ark1'!R1395</f>
        <v>11</v>
      </c>
      <c r="H52" s="405"/>
      <c r="I52" s="111">
        <f>+'Ark1'!AE1395</f>
        <v>0.6413994169096211</v>
      </c>
      <c r="J52" s="111"/>
      <c r="K52" s="111">
        <f>+'Ark1'!AF1395</f>
        <v>0.41817780832930096</v>
      </c>
      <c r="L52" s="110">
        <f>+'Ark1'!S1395</f>
        <v>3.8181818181818192</v>
      </c>
      <c r="M52" s="110"/>
      <c r="N52" s="110">
        <f>+IF(G52=0,"",'Ark1'!T1395)</f>
        <v>6.7272727272727284</v>
      </c>
      <c r="O52" s="110"/>
      <c r="P52" s="308">
        <f>+'Ark1'!U1395</f>
        <v>165.13636363636363</v>
      </c>
      <c r="Q52" s="109"/>
      <c r="R52" s="109">
        <f>+'Ark1'!AG1395</f>
        <v>536.72727272727275</v>
      </c>
      <c r="S52" s="109">
        <f>+IF(G52=0,"",'Ark1'!AR1395)</f>
        <v>180.36363636363637</v>
      </c>
      <c r="T52" s="109">
        <f>+IF(G52=0,"",'Ark1'!AS1395)</f>
        <v>27.757930886816609</v>
      </c>
      <c r="U52" s="117"/>
      <c r="V52" s="109">
        <f t="shared" si="13"/>
        <v>307.67276422764223</v>
      </c>
      <c r="W52" s="102"/>
      <c r="X52" s="109">
        <f>+'Ark1'!AH1395</f>
        <v>0</v>
      </c>
      <c r="Y52" s="109">
        <f>+'Ark1'!W1395</f>
        <v>54.545454545454554</v>
      </c>
      <c r="Z52" s="109">
        <f>+'Ark1'!X1395</f>
        <v>0</v>
      </c>
      <c r="AA52" s="109">
        <f>+'Ark1'!Y1395</f>
        <v>34.242537945641324</v>
      </c>
      <c r="AB52" s="110">
        <f>+'Ark1'!Z1395</f>
        <v>0.38569460791993376</v>
      </c>
      <c r="AC52" s="110">
        <f>+'Ark1'!AA1395</f>
        <v>1.2128785512842102</v>
      </c>
      <c r="AD52" s="104"/>
      <c r="AE52"/>
      <c r="AF52"/>
      <c r="AG52"/>
      <c r="AH52"/>
      <c r="AI52"/>
      <c r="AJ52"/>
      <c r="AK52"/>
    </row>
    <row r="53" spans="1:37">
      <c r="A53" s="104"/>
      <c r="B53" s="316">
        <f>+'Ark1'!AP1396</f>
        <v>5</v>
      </c>
      <c r="C53" s="316" t="str">
        <f>VLOOKUP(B53,RNR!$D$1:$E$38,2)</f>
        <v>Dølafe</v>
      </c>
      <c r="D53" s="313">
        <f>+'Ark1'!C1396</f>
        <v>2023</v>
      </c>
      <c r="E53" s="108">
        <f>+'Ark1'!Q1396</f>
        <v>9</v>
      </c>
      <c r="F53" s="111"/>
      <c r="G53" s="109">
        <f>+'Ark1'!R1396</f>
        <v>20</v>
      </c>
      <c r="H53" s="405"/>
      <c r="I53" s="111">
        <f>+'Ark1'!AE1396</f>
        <v>1.1661807580174921</v>
      </c>
      <c r="J53" s="111"/>
      <c r="K53" s="111">
        <f>+'Ark1'!AF1396</f>
        <v>0.90889502067983108</v>
      </c>
      <c r="L53" s="110">
        <f>+'Ark1'!S1396</f>
        <v>3.8</v>
      </c>
      <c r="M53" s="110"/>
      <c r="N53" s="110">
        <f>+IF(G53=0,"",'Ark1'!T1396)</f>
        <v>7.4</v>
      </c>
      <c r="O53" s="110"/>
      <c r="P53" s="308">
        <f>+'Ark1'!U1396</f>
        <v>197.405</v>
      </c>
      <c r="Q53" s="109"/>
      <c r="R53" s="109">
        <f>+'Ark1'!AG1396</f>
        <v>618.1</v>
      </c>
      <c r="S53" s="109">
        <f>+IF(G53=0,"",'Ark1'!AR1396)</f>
        <v>190.15</v>
      </c>
      <c r="T53" s="109">
        <f>+IF(G53=0,"",'Ark1'!AS1396)</f>
        <v>28.555205792659219</v>
      </c>
      <c r="U53" s="117"/>
      <c r="V53" s="109">
        <f t="shared" si="13"/>
        <v>319.37388772043357</v>
      </c>
      <c r="W53" s="102"/>
      <c r="X53" s="109">
        <f>+'Ark1'!AH1396</f>
        <v>0</v>
      </c>
      <c r="Y53" s="109">
        <f>+'Ark1'!W1396</f>
        <v>75</v>
      </c>
      <c r="Z53" s="109">
        <f>+'Ark1'!X1396</f>
        <v>0</v>
      </c>
      <c r="AA53" s="109">
        <f>+'Ark1'!Y1396</f>
        <v>32.578957549313991</v>
      </c>
      <c r="AB53" s="110">
        <f>+'Ark1'!Z1396</f>
        <v>0.59999999999999953</v>
      </c>
      <c r="AC53" s="110">
        <f>+'Ark1'!AA1396</f>
        <v>1.4282856857085695</v>
      </c>
      <c r="AD53" s="104"/>
      <c r="AE53"/>
      <c r="AF53"/>
      <c r="AG53"/>
      <c r="AH53"/>
      <c r="AI53"/>
      <c r="AJ53"/>
      <c r="AK53"/>
    </row>
    <row r="54" spans="1:37">
      <c r="A54" s="104"/>
      <c r="B54" s="316">
        <f>+'Ark1'!AP1397</f>
        <v>6</v>
      </c>
      <c r="C54" s="316" t="str">
        <f>VLOOKUP(B54,RNR!$D$1:$E$38,2)</f>
        <v>Østlandsk Rødkolle</v>
      </c>
      <c r="D54" s="313">
        <f>+'Ark1'!C1397</f>
        <v>2023</v>
      </c>
      <c r="E54" s="108">
        <f>+'Ark1'!Q1397</f>
        <v>6</v>
      </c>
      <c r="F54" s="111"/>
      <c r="G54" s="109">
        <f>+'Ark1'!R1397</f>
        <v>10</v>
      </c>
      <c r="H54" s="405"/>
      <c r="I54" s="111">
        <f>+'Ark1'!AE1397</f>
        <v>0.58309037900874605</v>
      </c>
      <c r="J54" s="111"/>
      <c r="K54" s="111">
        <f>+'Ark1'!AF1397</f>
        <v>0.46228618602040705</v>
      </c>
      <c r="L54" s="110">
        <f>+'Ark1'!S1397</f>
        <v>3.7</v>
      </c>
      <c r="M54" s="110"/>
      <c r="N54" s="110">
        <f>+IF(G54=0,"",'Ark1'!T1397)</f>
        <v>6.7</v>
      </c>
      <c r="O54" s="110"/>
      <c r="P54" s="308">
        <f>+'Ark1'!U1397</f>
        <v>200.81</v>
      </c>
      <c r="Q54" s="109"/>
      <c r="R54" s="109">
        <f>+'Ark1'!AG1397</f>
        <v>507.5</v>
      </c>
      <c r="S54" s="109">
        <f>+IF(G54=0,"",'Ark1'!AR1397)</f>
        <v>192.9</v>
      </c>
      <c r="T54" s="109">
        <f>+IF(G54=0,"",'Ark1'!AS1397)</f>
        <v>27.713997907981256</v>
      </c>
      <c r="U54" s="117"/>
      <c r="V54" s="109">
        <f t="shared" si="13"/>
        <v>395.6847290640394</v>
      </c>
      <c r="W54" s="102"/>
      <c r="X54" s="109">
        <f>+'Ark1'!AH1397</f>
        <v>0</v>
      </c>
      <c r="Y54" s="109">
        <f>+'Ark1'!W1397</f>
        <v>60</v>
      </c>
      <c r="Z54" s="109">
        <f>+'Ark1'!X1397</f>
        <v>0</v>
      </c>
      <c r="AA54" s="109">
        <f>+'Ark1'!Y1397</f>
        <v>37.28883076740275</v>
      </c>
      <c r="AB54" s="110">
        <f>+'Ark1'!Z1397</f>
        <v>0.78102496759066498</v>
      </c>
      <c r="AC54" s="110">
        <f>+'Ark1'!AA1397</f>
        <v>1.8466185312619392</v>
      </c>
      <c r="AD54" s="104"/>
      <c r="AE54"/>
      <c r="AF54"/>
      <c r="AG54"/>
      <c r="AH54"/>
      <c r="AI54"/>
      <c r="AJ54"/>
      <c r="AK54"/>
    </row>
    <row r="55" spans="1:37">
      <c r="A55" s="104"/>
      <c r="B55" s="316">
        <f>+'Ark1'!AP1398</f>
        <v>7</v>
      </c>
      <c r="C55" s="316" t="str">
        <f>VLOOKUP(B55,RNR!$D$1:$E$38,2)</f>
        <v>Vestlandsk Raukolle</v>
      </c>
      <c r="D55" s="313">
        <f>+'Ark1'!C1398</f>
        <v>2023</v>
      </c>
      <c r="E55" s="108">
        <f>+'Ark1'!Q1398</f>
        <v>5</v>
      </c>
      <c r="F55" s="111"/>
      <c r="G55" s="109">
        <f>+'Ark1'!R1398</f>
        <v>8</v>
      </c>
      <c r="H55" s="405"/>
      <c r="I55" s="111">
        <f>+'Ark1'!AE1398</f>
        <v>0.4664723032069969</v>
      </c>
      <c r="J55" s="111"/>
      <c r="K55" s="111">
        <f>+'Ark1'!AF1398</f>
        <v>0.38086064745389225</v>
      </c>
      <c r="L55" s="110">
        <f>+'Ark1'!S1398</f>
        <v>4</v>
      </c>
      <c r="M55" s="110"/>
      <c r="N55" s="110">
        <f>+IF(G55=0,"",'Ark1'!T1398)</f>
        <v>6.5</v>
      </c>
      <c r="O55" s="110"/>
      <c r="P55" s="308">
        <f>+'Ark1'!U1398</f>
        <v>206.8</v>
      </c>
      <c r="Q55" s="109"/>
      <c r="R55" s="109">
        <f>+'Ark1'!AG1398</f>
        <v>623</v>
      </c>
      <c r="S55" s="109">
        <f>+IF(G55=0,"",'Ark1'!AR1398)</f>
        <v>190.75</v>
      </c>
      <c r="T55" s="109">
        <f>+IF(G55=0,"",'Ark1'!AS1398)</f>
        <v>29.073567402383009</v>
      </c>
      <c r="U55" s="117"/>
      <c r="V55" s="109">
        <f t="shared" si="13"/>
        <v>331.94221508828252</v>
      </c>
      <c r="W55" s="102"/>
      <c r="X55" s="109">
        <f>+'Ark1'!AH1398</f>
        <v>0</v>
      </c>
      <c r="Y55" s="109">
        <f>+'Ark1'!W1398</f>
        <v>37.5</v>
      </c>
      <c r="Z55" s="109">
        <f>+'Ark1'!X1398</f>
        <v>0</v>
      </c>
      <c r="AA55" s="109">
        <f>+'Ark1'!Y1398</f>
        <v>61.561777914546894</v>
      </c>
      <c r="AB55" s="110">
        <f>+'Ark1'!Z1398</f>
        <v>1.1180339887498949</v>
      </c>
      <c r="AC55" s="110">
        <f>+'Ark1'!AA1398</f>
        <v>1.3228756555322951</v>
      </c>
      <c r="AD55" s="104"/>
      <c r="AE55"/>
      <c r="AF55"/>
      <c r="AG55"/>
      <c r="AH55"/>
      <c r="AI55"/>
      <c r="AJ55"/>
      <c r="AK55"/>
    </row>
    <row r="56" spans="1:37">
      <c r="A56" s="104"/>
      <c r="B56" s="316">
        <f>+'Ark1'!AP1399</f>
        <v>8</v>
      </c>
      <c r="C56" s="316" t="str">
        <f>VLOOKUP(B56,RNR!$D$1:$E$38,2)</f>
        <v>Vestlandsk fjordfe</v>
      </c>
      <c r="D56" s="313">
        <f>+'Ark1'!C1399</f>
        <v>2023</v>
      </c>
      <c r="E56" s="108">
        <f>+'Ark1'!Q1399</f>
        <v>19</v>
      </c>
      <c r="F56" s="111"/>
      <c r="G56" s="109">
        <f>+'Ark1'!R1399</f>
        <v>56</v>
      </c>
      <c r="H56" s="405"/>
      <c r="I56" s="111">
        <f>+'Ark1'!AE1399</f>
        <v>3.2653061224489801</v>
      </c>
      <c r="J56" s="111"/>
      <c r="K56" s="111">
        <f>+'Ark1'!AF1399</f>
        <v>2.5446574303048504</v>
      </c>
      <c r="L56" s="110">
        <f>+'Ark1'!S1399</f>
        <v>3.4642857142857153</v>
      </c>
      <c r="M56" s="110"/>
      <c r="N56" s="110">
        <f>+IF(G56=0,"",'Ark1'!T1399)</f>
        <v>7.0714285714285694</v>
      </c>
      <c r="O56" s="110"/>
      <c r="P56" s="308">
        <f>+'Ark1'!U1399</f>
        <v>197.38571428571436</v>
      </c>
      <c r="Q56" s="109"/>
      <c r="R56" s="109">
        <f>+'Ark1'!AG1399</f>
        <v>700.41071428571445</v>
      </c>
      <c r="S56" s="109">
        <f>+IF(G56=0,"",'Ark1'!AR1399)</f>
        <v>191.03571428571425</v>
      </c>
      <c r="T56" s="109">
        <f>+IF(G56=0,"",'Ark1'!AS1399)</f>
        <v>27.787553287656209</v>
      </c>
      <c r="U56" s="117"/>
      <c r="V56" s="109">
        <f t="shared" si="13"/>
        <v>281.81424164393343</v>
      </c>
      <c r="W56" s="102"/>
      <c r="X56" s="109">
        <f>+'Ark1'!AH1399</f>
        <v>0</v>
      </c>
      <c r="Y56" s="109">
        <f>+'Ark1'!W1399</f>
        <v>57.142857142857153</v>
      </c>
      <c r="Z56" s="109">
        <f>+'Ark1'!X1399</f>
        <v>0</v>
      </c>
      <c r="AA56" s="109">
        <f>+'Ark1'!Y1399</f>
        <v>46.477231094419487</v>
      </c>
      <c r="AB56" s="110">
        <f>+'Ark1'!Z1399</f>
        <v>0.80098791042877771</v>
      </c>
      <c r="AC56" s="110">
        <f>+'Ark1'!AA1399</f>
        <v>2.051629516620725</v>
      </c>
      <c r="AD56" s="104"/>
      <c r="AE56"/>
      <c r="AF56"/>
      <c r="AG56"/>
      <c r="AH56"/>
      <c r="AI56"/>
      <c r="AJ56"/>
      <c r="AK56"/>
    </row>
    <row r="57" spans="1:37">
      <c r="A57" s="104"/>
      <c r="B57" s="316">
        <f>+'Ark1'!AP1400</f>
        <v>9</v>
      </c>
      <c r="C57" s="316" t="str">
        <f>VLOOKUP(B57,RNR!$D$1:$E$38,2)</f>
        <v>Holstein</v>
      </c>
      <c r="D57" s="313">
        <f>+'Ark1'!C1400</f>
        <v>2023</v>
      </c>
      <c r="E57" s="108">
        <f>+'Ark1'!Q1400</f>
        <v>5</v>
      </c>
      <c r="F57" s="111"/>
      <c r="G57" s="109">
        <f>+'Ark1'!R1400</f>
        <v>12</v>
      </c>
      <c r="H57" s="405"/>
      <c r="I57" s="111">
        <f>+'Ark1'!AE1400</f>
        <v>0.69970845481049548</v>
      </c>
      <c r="J57" s="111"/>
      <c r="K57" s="111">
        <f>+'Ark1'!AF1400</f>
        <v>0.82344079417180083</v>
      </c>
      <c r="L57" s="110">
        <f>+'Ark1'!S1400</f>
        <v>3.6666666666666656</v>
      </c>
      <c r="M57" s="110"/>
      <c r="N57" s="110">
        <f>+IF(G57=0,"",'Ark1'!T1400)</f>
        <v>7</v>
      </c>
      <c r="O57" s="110"/>
      <c r="P57" s="308">
        <f>+'Ark1'!U1400</f>
        <v>298.07499999999999</v>
      </c>
      <c r="Q57" s="109"/>
      <c r="R57" s="109">
        <f>+'Ark1'!AG1400</f>
        <v>728.41666666666652</v>
      </c>
      <c r="S57" s="109">
        <f>+IF(G57=0,"",'Ark1'!AR1400)</f>
        <v>219.25</v>
      </c>
      <c r="T57" s="109">
        <f>+IF(G57=0,"",'Ark1'!AS1400)</f>
        <v>28.219654574233047</v>
      </c>
      <c r="U57" s="117"/>
      <c r="V57" s="109">
        <f t="shared" si="13"/>
        <v>409.20947260038906</v>
      </c>
      <c r="W57" s="102"/>
      <c r="X57" s="109">
        <f>+'Ark1'!AH1400</f>
        <v>0</v>
      </c>
      <c r="Y57" s="109">
        <f>+'Ark1'!W1400</f>
        <v>66.666666666666686</v>
      </c>
      <c r="Z57" s="109">
        <f>+'Ark1'!X1400</f>
        <v>0</v>
      </c>
      <c r="AA57" s="109">
        <f>+'Ark1'!Y1400</f>
        <v>28.900522630799564</v>
      </c>
      <c r="AB57" s="110">
        <f>+'Ark1'!Z1400</f>
        <v>0.47140452079103318</v>
      </c>
      <c r="AC57" s="110">
        <f>+'Ark1'!AA1400</f>
        <v>1.4142135623730951</v>
      </c>
      <c r="AD57" s="104"/>
      <c r="AE57"/>
      <c r="AF57"/>
      <c r="AG57"/>
      <c r="AH57"/>
      <c r="AI57"/>
      <c r="AJ57"/>
      <c r="AK57"/>
    </row>
    <row r="58" spans="1:37">
      <c r="A58" s="104"/>
      <c r="B58" s="316">
        <f>+'Ark1'!AP1401</f>
        <v>10</v>
      </c>
      <c r="C58" s="316" t="str">
        <f>VLOOKUP(B58,RNR!$D$1:$E$38,2)</f>
        <v>Rød Dansk Mælkefe</v>
      </c>
      <c r="D58" s="313">
        <f>+'Ark1'!C1401</f>
        <v>2023</v>
      </c>
      <c r="E58" s="108">
        <f>+'Ark1'!Q1401</f>
        <v>0</v>
      </c>
      <c r="F58" s="111"/>
      <c r="G58" s="109">
        <f>+'Ark1'!R1401</f>
        <v>0</v>
      </c>
      <c r="H58" s="405"/>
      <c r="I58" s="111">
        <f>+'Ark1'!AE1401</f>
        <v>0</v>
      </c>
      <c r="J58" s="111"/>
      <c r="K58" s="111">
        <f>+'Ark1'!AF1401</f>
        <v>0</v>
      </c>
      <c r="L58" s="110">
        <f>+'Ark1'!S1401</f>
        <v>0</v>
      </c>
      <c r="M58" s="110"/>
      <c r="N58" s="110" t="str">
        <f>+IF(G58=0,"",'Ark1'!T1401)</f>
        <v/>
      </c>
      <c r="O58" s="110"/>
      <c r="P58" s="308">
        <f>+'Ark1'!U1401</f>
        <v>0</v>
      </c>
      <c r="Q58" s="109"/>
      <c r="R58" s="109">
        <f>+'Ark1'!AG1401</f>
        <v>0</v>
      </c>
      <c r="S58" s="109" t="str">
        <f>+IF(G58=0,"",'Ark1'!AR1401)</f>
        <v/>
      </c>
      <c r="T58" s="109" t="str">
        <f>+IF(G58=0,"",'Ark1'!AS1401)</f>
        <v/>
      </c>
      <c r="U58" s="117"/>
      <c r="V58" s="109" t="str">
        <f t="shared" si="13"/>
        <v/>
      </c>
      <c r="W58" s="102"/>
      <c r="X58" s="109">
        <f>+'Ark1'!AH1401</f>
        <v>0</v>
      </c>
      <c r="Y58" s="109">
        <f>+'Ark1'!W1401</f>
        <v>0</v>
      </c>
      <c r="Z58" s="109">
        <f>+'Ark1'!X1401</f>
        <v>0</v>
      </c>
      <c r="AA58" s="109">
        <f>+'Ark1'!Y1401</f>
        <v>0</v>
      </c>
      <c r="AB58" s="110">
        <f>+'Ark1'!Z1401</f>
        <v>0</v>
      </c>
      <c r="AC58" s="110">
        <f>+'Ark1'!AA1401</f>
        <v>0</v>
      </c>
      <c r="AD58" s="104"/>
      <c r="AE58"/>
      <c r="AF58"/>
      <c r="AG58"/>
      <c r="AH58"/>
      <c r="AI58"/>
      <c r="AJ58"/>
      <c r="AK58"/>
    </row>
    <row r="59" spans="1:37">
      <c r="A59" s="104"/>
      <c r="B59" s="316">
        <f>+'Ark1'!AP1402</f>
        <v>11</v>
      </c>
      <c r="C59" s="316" t="str">
        <f>VLOOKUP(B59,RNR!$D$1:$E$38,2)</f>
        <v>Brown Swiss</v>
      </c>
      <c r="D59" s="313">
        <f>+'Ark1'!C1402</f>
        <v>2023</v>
      </c>
      <c r="E59" s="108">
        <f>+'Ark1'!Q1402</f>
        <v>4</v>
      </c>
      <c r="F59" s="111"/>
      <c r="G59" s="109">
        <f>+'Ark1'!R1402</f>
        <v>5</v>
      </c>
      <c r="H59" s="405"/>
      <c r="I59" s="111">
        <f>+'Ark1'!AE1402</f>
        <v>0.29154518950437303</v>
      </c>
      <c r="J59" s="111"/>
      <c r="K59" s="111">
        <f>+'Ark1'!AF1402</f>
        <v>0.29402515650877126</v>
      </c>
      <c r="L59" s="110">
        <f>+'Ark1'!S1402</f>
        <v>3.4</v>
      </c>
      <c r="M59" s="110"/>
      <c r="N59" s="110">
        <f>+IF(G59=0,"",'Ark1'!T1402)</f>
        <v>6</v>
      </c>
      <c r="O59" s="110"/>
      <c r="P59" s="308">
        <f>+'Ark1'!U1402</f>
        <v>255.44</v>
      </c>
      <c r="Q59" s="109"/>
      <c r="R59" s="109">
        <f>+'Ark1'!AG1402</f>
        <v>666.4</v>
      </c>
      <c r="S59" s="109">
        <f>+IF(G59=0,"",'Ark1'!AR1402)</f>
        <v>213.4</v>
      </c>
      <c r="T59" s="109">
        <f>+IF(G59=0,"",'Ark1'!AS1402)</f>
        <v>25.963267521986023</v>
      </c>
      <c r="U59" s="117"/>
      <c r="V59" s="109">
        <f t="shared" si="13"/>
        <v>383.31332533013205</v>
      </c>
      <c r="W59" s="102"/>
      <c r="X59" s="109">
        <f>+'Ark1'!AH1402</f>
        <v>0</v>
      </c>
      <c r="Y59" s="109">
        <f>+'Ark1'!W1402</f>
        <v>40</v>
      </c>
      <c r="Z59" s="109">
        <f>+'Ark1'!X1402</f>
        <v>0</v>
      </c>
      <c r="AA59" s="109">
        <f>+'Ark1'!Y1402</f>
        <v>55.057083104719617</v>
      </c>
      <c r="AB59" s="110">
        <f>+'Ark1'!Z1402</f>
        <v>1.019803902718557</v>
      </c>
      <c r="AC59" s="110">
        <f>+'Ark1'!AA1402</f>
        <v>1.6733200530681516</v>
      </c>
      <c r="AD59" s="104"/>
      <c r="AE59"/>
      <c r="AF59"/>
      <c r="AG59"/>
      <c r="AH59"/>
      <c r="AI59"/>
      <c r="AJ59"/>
      <c r="AK59"/>
    </row>
    <row r="60" spans="1:37">
      <c r="A60" s="104"/>
      <c r="B60" s="316">
        <f>+'Ark1'!AP1403</f>
        <v>12</v>
      </c>
      <c r="C60" s="316" t="str">
        <f>VLOOKUP(B60,RNR!$D$1:$E$38,2)</f>
        <v>Jarlsbergfe</v>
      </c>
      <c r="D60" s="313">
        <f>+'Ark1'!C1403</f>
        <v>2023</v>
      </c>
      <c r="E60" s="108">
        <f>+'Ark1'!Q1403</f>
        <v>1</v>
      </c>
      <c r="F60" s="111"/>
      <c r="G60" s="109">
        <f>+'Ark1'!R1403</f>
        <v>3</v>
      </c>
      <c r="H60" s="405"/>
      <c r="I60" s="111">
        <f>+'Ark1'!AE1403</f>
        <v>0.17492711370262387</v>
      </c>
      <c r="J60" s="111"/>
      <c r="K60" s="111">
        <f>+'Ark1'!AF1403</f>
        <v>0.14846290591333125</v>
      </c>
      <c r="L60" s="110">
        <f>+'Ark1'!S1403</f>
        <v>4</v>
      </c>
      <c r="M60" s="110"/>
      <c r="N60" s="110">
        <f>+IF(G60=0,"",'Ark1'!T1403)</f>
        <v>6.333333333333333</v>
      </c>
      <c r="O60" s="110"/>
      <c r="P60" s="308">
        <f>+'Ark1'!U1403</f>
        <v>214.96666666666661</v>
      </c>
      <c r="Q60" s="109"/>
      <c r="R60" s="109">
        <f>+'Ark1'!AG1403</f>
        <v>612.33333333333348</v>
      </c>
      <c r="S60" s="109">
        <f>+IF(G60=0,"",'Ark1'!AR1403)</f>
        <v>196.33333333333337</v>
      </c>
      <c r="T60" s="109">
        <f>+IF(G60=0,"",'Ark1'!AS1403)</f>
        <v>28.397463818845154</v>
      </c>
      <c r="U60" s="117"/>
      <c r="V60" s="109">
        <f t="shared" si="13"/>
        <v>351.06151333696226</v>
      </c>
      <c r="W60" s="102"/>
      <c r="X60" s="109">
        <f>+'Ark1'!AH1403</f>
        <v>0</v>
      </c>
      <c r="Y60" s="109">
        <f>+'Ark1'!W1403</f>
        <v>33.333333333333343</v>
      </c>
      <c r="Z60" s="109">
        <f>+'Ark1'!X1403</f>
        <v>0</v>
      </c>
      <c r="AA60" s="109">
        <f>+'Ark1'!Y1403</f>
        <v>11.457263586427636</v>
      </c>
      <c r="AB60" s="110">
        <f>+'Ark1'!Z1403</f>
        <v>0</v>
      </c>
      <c r="AC60" s="110">
        <f>+'Ark1'!AA1403</f>
        <v>0.4714045207910384</v>
      </c>
      <c r="AD60" s="104"/>
      <c r="AE60"/>
      <c r="AF60"/>
      <c r="AG60"/>
      <c r="AH60"/>
      <c r="AI60"/>
      <c r="AJ60"/>
      <c r="AK60"/>
    </row>
    <row r="61" spans="1:37">
      <c r="A61" s="104"/>
      <c r="B61" s="316">
        <f>+'Ark1'!AP1404</f>
        <v>13</v>
      </c>
      <c r="C61" s="316" t="str">
        <f>VLOOKUP(B61,RNR!$D$1:$E$38,2)</f>
        <v>Fleckvieh</v>
      </c>
      <c r="D61" s="313">
        <f>+'Ark1'!C1404</f>
        <v>2023</v>
      </c>
      <c r="E61" s="108">
        <f>+'Ark1'!Q1404</f>
        <v>4</v>
      </c>
      <c r="F61" s="111"/>
      <c r="G61" s="109">
        <f>+'Ark1'!R1404</f>
        <v>5</v>
      </c>
      <c r="H61" s="405"/>
      <c r="I61" s="111">
        <f>+'Ark1'!AE1404</f>
        <v>0.29154518950437303</v>
      </c>
      <c r="J61" s="111"/>
      <c r="K61" s="111">
        <f>+'Ark1'!AF1404</f>
        <v>0.30822915913685722</v>
      </c>
      <c r="L61" s="110">
        <f>+'Ark1'!S1404</f>
        <v>5</v>
      </c>
      <c r="M61" s="110"/>
      <c r="N61" s="110">
        <f>+IF(G61=0,"",'Ark1'!T1404)</f>
        <v>5.8</v>
      </c>
      <c r="O61" s="110"/>
      <c r="P61" s="308">
        <f>+'Ark1'!U1404</f>
        <v>267.77999999999997</v>
      </c>
      <c r="Q61" s="109"/>
      <c r="R61" s="109">
        <f>+'Ark1'!AG1404</f>
        <v>609.4</v>
      </c>
      <c r="S61" s="109">
        <f>+IF(G61=0,"",'Ark1'!AR1404)</f>
        <v>205.6</v>
      </c>
      <c r="T61" s="109">
        <f>+IF(G61=0,"",'Ark1'!AS1404)</f>
        <v>30.225045037324914</v>
      </c>
      <c r="U61" s="117"/>
      <c r="V61" s="109">
        <f t="shared" si="13"/>
        <v>439.41581883820152</v>
      </c>
      <c r="W61" s="102"/>
      <c r="X61" s="109">
        <f>+'Ark1'!AH1404</f>
        <v>0</v>
      </c>
      <c r="Y61" s="109">
        <f>+'Ark1'!W1404</f>
        <v>0</v>
      </c>
      <c r="Z61" s="109">
        <f>+'Ark1'!X1404</f>
        <v>20</v>
      </c>
      <c r="AA61" s="109">
        <f>+'Ark1'!Y1404</f>
        <v>73.35225695232549</v>
      </c>
      <c r="AB61" s="110">
        <f>+'Ark1'!Z1404</f>
        <v>1.4142135623730951</v>
      </c>
      <c r="AC61" s="110">
        <f>+'Ark1'!AA1404</f>
        <v>0.40000000000000302</v>
      </c>
      <c r="AD61" s="104"/>
      <c r="AE61"/>
      <c r="AF61"/>
      <c r="AG61"/>
      <c r="AH61"/>
      <c r="AI61"/>
      <c r="AJ61"/>
      <c r="AK61"/>
    </row>
    <row r="62" spans="1:37">
      <c r="A62" s="104"/>
      <c r="B62" s="316">
        <f>+'Ark1'!AP1405</f>
        <v>14</v>
      </c>
      <c r="C62" s="316" t="str">
        <f>VLOOKUP(B62,RNR!$D$1:$E$38,2)</f>
        <v>Canadisk Ayrshire</v>
      </c>
      <c r="D62" s="313">
        <f>+'Ark1'!C1405</f>
        <v>2023</v>
      </c>
      <c r="E62" s="108">
        <f>+'Ark1'!Q1405</f>
        <v>0</v>
      </c>
      <c r="F62" s="111"/>
      <c r="G62" s="109">
        <f>+'Ark1'!R1405</f>
        <v>0</v>
      </c>
      <c r="H62" s="405"/>
      <c r="I62" s="111">
        <f>+'Ark1'!AE1405</f>
        <v>0</v>
      </c>
      <c r="J62" s="111"/>
      <c r="K62" s="111">
        <f>+'Ark1'!AF1405</f>
        <v>0</v>
      </c>
      <c r="L62" s="110">
        <f>+'Ark1'!S1405</f>
        <v>0</v>
      </c>
      <c r="M62" s="110"/>
      <c r="N62" s="110" t="str">
        <f>+IF(G62=0,"",'Ark1'!T1405)</f>
        <v/>
      </c>
      <c r="O62" s="110"/>
      <c r="P62" s="308">
        <f>+'Ark1'!U1405</f>
        <v>0</v>
      </c>
      <c r="Q62" s="109"/>
      <c r="R62" s="109">
        <f>+'Ark1'!AG1405</f>
        <v>0</v>
      </c>
      <c r="S62" s="109" t="str">
        <f>+IF(G62=0,"",'Ark1'!AR1405)</f>
        <v/>
      </c>
      <c r="T62" s="109" t="str">
        <f>+IF(G62=0,"",'Ark1'!AS1405)</f>
        <v/>
      </c>
      <c r="U62" s="117"/>
      <c r="V62" s="109" t="str">
        <f t="shared" si="13"/>
        <v/>
      </c>
      <c r="W62" s="102"/>
      <c r="X62" s="109">
        <f>+'Ark1'!AH1405</f>
        <v>0</v>
      </c>
      <c r="Y62" s="109">
        <f>+'Ark1'!W1405</f>
        <v>0</v>
      </c>
      <c r="Z62" s="109">
        <f>+'Ark1'!X1405</f>
        <v>0</v>
      </c>
      <c r="AA62" s="109">
        <f>+'Ark1'!Y1405</f>
        <v>0</v>
      </c>
      <c r="AB62" s="110">
        <f>+'Ark1'!Z1405</f>
        <v>0</v>
      </c>
      <c r="AC62" s="110">
        <f>+'Ark1'!AA1405</f>
        <v>0</v>
      </c>
      <c r="AD62" s="104"/>
      <c r="AE62"/>
      <c r="AF62"/>
      <c r="AG62"/>
      <c r="AH62"/>
      <c r="AI62"/>
      <c r="AJ62"/>
      <c r="AK62"/>
    </row>
    <row r="63" spans="1:37">
      <c r="A63" s="104"/>
      <c r="B63" s="316">
        <f>+'Ark1'!AP1406</f>
        <v>15</v>
      </c>
      <c r="C63" s="316" t="str">
        <f>VLOOKUP(B63,RNR!$D$1:$E$38,2)</f>
        <v>Montbéliard</v>
      </c>
      <c r="D63" s="313">
        <f>+'Ark1'!C1406</f>
        <v>2023</v>
      </c>
      <c r="E63" s="108">
        <f>+'Ark1'!Q1406</f>
        <v>0</v>
      </c>
      <c r="F63" s="111"/>
      <c r="G63" s="109">
        <f>+'Ark1'!R1406</f>
        <v>0</v>
      </c>
      <c r="H63" s="405"/>
      <c r="I63" s="111">
        <f>+'Ark1'!AE1406</f>
        <v>0</v>
      </c>
      <c r="J63" s="111"/>
      <c r="K63" s="111">
        <f>+'Ark1'!AF1406</f>
        <v>0</v>
      </c>
      <c r="L63" s="110">
        <f>+'Ark1'!S1406</f>
        <v>0</v>
      </c>
      <c r="M63" s="110"/>
      <c r="N63" s="110" t="str">
        <f>+IF(G63=0,"",'Ark1'!T1406)</f>
        <v/>
      </c>
      <c r="O63" s="110"/>
      <c r="P63" s="308">
        <f>+'Ark1'!U1406</f>
        <v>0</v>
      </c>
      <c r="Q63" s="109"/>
      <c r="R63" s="109">
        <f>+'Ark1'!AG1406</f>
        <v>0</v>
      </c>
      <c r="S63" s="109" t="str">
        <f>+IF(G63=0,"",'Ark1'!AR1406)</f>
        <v/>
      </c>
      <c r="T63" s="109" t="str">
        <f>+IF(G63=0,"",'Ark1'!AS1406)</f>
        <v/>
      </c>
      <c r="U63" s="117"/>
      <c r="V63" s="109" t="str">
        <f t="shared" si="13"/>
        <v/>
      </c>
      <c r="W63" s="102"/>
      <c r="X63" s="109">
        <f>+'Ark1'!AH1406</f>
        <v>0</v>
      </c>
      <c r="Y63" s="109">
        <f>+'Ark1'!W1406</f>
        <v>0</v>
      </c>
      <c r="Z63" s="109">
        <f>+'Ark1'!X1406</f>
        <v>0</v>
      </c>
      <c r="AA63" s="109">
        <f>+'Ark1'!Y1406</f>
        <v>0</v>
      </c>
      <c r="AB63" s="110">
        <f>+'Ark1'!Z1406</f>
        <v>0</v>
      </c>
      <c r="AC63" s="110">
        <f>+'Ark1'!AA1406</f>
        <v>0</v>
      </c>
      <c r="AD63" s="104"/>
      <c r="AE63"/>
      <c r="AF63"/>
      <c r="AG63"/>
      <c r="AH63"/>
      <c r="AI63"/>
      <c r="AJ63"/>
      <c r="AK63"/>
    </row>
    <row r="64" spans="1:37">
      <c r="A64" s="104"/>
      <c r="B64" s="316">
        <f>+'Ark1'!AP1407</f>
        <v>16</v>
      </c>
      <c r="C64" s="316" t="str">
        <f>VLOOKUP(B64,RNR!$D$1:$E$38,2)</f>
        <v>Mørefe</v>
      </c>
      <c r="D64" s="313">
        <f>+'Ark1'!C1407</f>
        <v>2023</v>
      </c>
      <c r="E64" s="108">
        <f>+'Ark1'!Q1407</f>
        <v>0</v>
      </c>
      <c r="F64" s="111"/>
      <c r="G64" s="109">
        <f>+'Ark1'!R1407</f>
        <v>0</v>
      </c>
      <c r="H64" s="405"/>
      <c r="I64" s="111">
        <f>+'Ark1'!AE1407</f>
        <v>0</v>
      </c>
      <c r="J64" s="111"/>
      <c r="K64" s="111">
        <f>+'Ark1'!AF1407</f>
        <v>0</v>
      </c>
      <c r="L64" s="110">
        <f>+'Ark1'!S1407</f>
        <v>0</v>
      </c>
      <c r="M64" s="110"/>
      <c r="N64" s="110" t="str">
        <f>+IF(G64=0,"",'Ark1'!T1407)</f>
        <v/>
      </c>
      <c r="O64" s="110"/>
      <c r="P64" s="308">
        <f>+'Ark1'!U1407</f>
        <v>0</v>
      </c>
      <c r="Q64" s="109"/>
      <c r="R64" s="109">
        <f>+'Ark1'!AG1407</f>
        <v>0</v>
      </c>
      <c r="S64" s="109" t="str">
        <f>+IF(G64=0,"",'Ark1'!AR1407)</f>
        <v/>
      </c>
      <c r="T64" s="109" t="str">
        <f>+IF(G64=0,"",'Ark1'!AS1407)</f>
        <v/>
      </c>
      <c r="U64" s="117"/>
      <c r="V64" s="109" t="str">
        <f t="shared" si="13"/>
        <v/>
      </c>
      <c r="W64" s="102"/>
      <c r="X64" s="109">
        <f>+'Ark1'!AH1407</f>
        <v>0</v>
      </c>
      <c r="Y64" s="109">
        <f>+'Ark1'!W1407</f>
        <v>0</v>
      </c>
      <c r="Z64" s="109">
        <f>+'Ark1'!X1407</f>
        <v>0</v>
      </c>
      <c r="AA64" s="109">
        <f>+'Ark1'!Y1407</f>
        <v>0</v>
      </c>
      <c r="AB64" s="110">
        <f>+'Ark1'!Z1407</f>
        <v>0</v>
      </c>
      <c r="AC64" s="110">
        <f>+'Ark1'!AA1407</f>
        <v>0</v>
      </c>
      <c r="AD64" s="104"/>
      <c r="AE64"/>
      <c r="AF64"/>
      <c r="AG64"/>
      <c r="AH64"/>
      <c r="AI64"/>
      <c r="AJ64"/>
      <c r="AK64"/>
    </row>
    <row r="65" spans="1:37">
      <c r="A65" s="104"/>
      <c r="B65" s="316">
        <f>+'Ark1'!AP1408</f>
        <v>17</v>
      </c>
      <c r="C65" s="316" t="str">
        <f>VLOOKUP(B65,RNR!$D$1:$E$38,2)</f>
        <v>Normande</v>
      </c>
      <c r="D65" s="313">
        <f>+'Ark1'!C1408</f>
        <v>2023</v>
      </c>
      <c r="E65" s="108">
        <f>+'Ark1'!Q1408</f>
        <v>0</v>
      </c>
      <c r="F65" s="111"/>
      <c r="G65" s="109">
        <f>+'Ark1'!R1408</f>
        <v>0</v>
      </c>
      <c r="H65" s="405"/>
      <c r="I65" s="111">
        <f>+'Ark1'!AE1408</f>
        <v>0</v>
      </c>
      <c r="J65" s="111"/>
      <c r="K65" s="111">
        <f>+'Ark1'!AF1408</f>
        <v>0</v>
      </c>
      <c r="L65" s="110">
        <f>+'Ark1'!S1408</f>
        <v>0</v>
      </c>
      <c r="M65" s="110"/>
      <c r="N65" s="110" t="str">
        <f>+IF(G65=0,"",'Ark1'!T1408)</f>
        <v/>
      </c>
      <c r="O65" s="110"/>
      <c r="P65" s="308">
        <f>+'Ark1'!U1408</f>
        <v>0</v>
      </c>
      <c r="Q65" s="109"/>
      <c r="R65" s="109">
        <f>+'Ark1'!AG1408</f>
        <v>0</v>
      </c>
      <c r="S65" s="109" t="str">
        <f>+IF(G65=0,"",'Ark1'!AR1408)</f>
        <v/>
      </c>
      <c r="T65" s="109" t="str">
        <f>+IF(G65=0,"",'Ark1'!AS1408)</f>
        <v/>
      </c>
      <c r="U65" s="117"/>
      <c r="V65" s="109" t="str">
        <f t="shared" si="13"/>
        <v/>
      </c>
      <c r="W65" s="102"/>
      <c r="X65" s="109">
        <f>+'Ark1'!AH1408</f>
        <v>0</v>
      </c>
      <c r="Y65" s="109">
        <f>+'Ark1'!W1408</f>
        <v>0</v>
      </c>
      <c r="Z65" s="109">
        <f>+'Ark1'!X1408</f>
        <v>0</v>
      </c>
      <c r="AA65" s="109">
        <f>+'Ark1'!Y1408</f>
        <v>0</v>
      </c>
      <c r="AB65" s="110">
        <f>+'Ark1'!Z1408</f>
        <v>0</v>
      </c>
      <c r="AC65" s="110">
        <f>+'Ark1'!AA1408</f>
        <v>0</v>
      </c>
      <c r="AD65" s="104"/>
      <c r="AE65"/>
      <c r="AF65"/>
      <c r="AG65"/>
      <c r="AH65"/>
      <c r="AI65"/>
      <c r="AJ65"/>
      <c r="AK65"/>
    </row>
    <row r="66" spans="1:37">
      <c r="A66" s="104"/>
      <c r="B66" s="316">
        <f>+'Ark1'!AP1409</f>
        <v>21</v>
      </c>
      <c r="C66" s="316" t="str">
        <f>VLOOKUP(B66,RNR!$D$1:$E$38,2)</f>
        <v>Hereford</v>
      </c>
      <c r="D66" s="313">
        <f>+'Ark1'!C1409</f>
        <v>2023</v>
      </c>
      <c r="E66" s="108">
        <f>+'Ark1'!Q1409</f>
        <v>23</v>
      </c>
      <c r="F66" s="111"/>
      <c r="G66" s="109">
        <f>+'Ark1'!R1409</f>
        <v>81</v>
      </c>
      <c r="H66" s="405"/>
      <c r="I66" s="111">
        <f>+'Ark1'!AE1409</f>
        <v>4.7230320699708441</v>
      </c>
      <c r="J66" s="111"/>
      <c r="K66" s="111">
        <f>+'Ark1'!AF1409</f>
        <v>5.3928016785125443</v>
      </c>
      <c r="L66" s="110">
        <f>+'Ark1'!S1409</f>
        <v>5.4938271604938276</v>
      </c>
      <c r="M66" s="110"/>
      <c r="N66" s="110">
        <f>+IF(G66=0,"",'Ark1'!T1409)</f>
        <v>7.8024691358024718</v>
      </c>
      <c r="O66" s="110"/>
      <c r="P66" s="308">
        <f>+'Ark1'!U1409</f>
        <v>289.2037037037037</v>
      </c>
      <c r="Q66" s="109"/>
      <c r="R66" s="109">
        <f>+'Ark1'!AG1409</f>
        <v>690.07407407407402</v>
      </c>
      <c r="S66" s="109">
        <f>+IF(G66=0,"",'Ark1'!AR1409)</f>
        <v>207.81481481481481</v>
      </c>
      <c r="T66" s="109">
        <f>+IF(G66=0,"",'Ark1'!AS1409)</f>
        <v>32.032813061175347</v>
      </c>
      <c r="U66" s="117"/>
      <c r="V66" s="109">
        <f t="shared" si="13"/>
        <v>419.09081150708465</v>
      </c>
      <c r="W66" s="102"/>
      <c r="X66" s="109">
        <f>+'Ark1'!AH1409</f>
        <v>0</v>
      </c>
      <c r="Y66" s="109">
        <f>+'Ark1'!W1409</f>
        <v>83.950617283950621</v>
      </c>
      <c r="Z66" s="109">
        <f>+'Ark1'!X1409</f>
        <v>9.8765432098765444</v>
      </c>
      <c r="AA66" s="109">
        <f>+'Ark1'!Y1409</f>
        <v>47.918437505299366</v>
      </c>
      <c r="AB66" s="110">
        <f>+'Ark1'!Z1409</f>
        <v>0.86243205909002207</v>
      </c>
      <c r="AC66" s="110">
        <f>+'Ark1'!AA1409</f>
        <v>1.8818152064614699</v>
      </c>
      <c r="AD66" s="104"/>
      <c r="AE66"/>
      <c r="AF66"/>
      <c r="AG66"/>
      <c r="AH66"/>
      <c r="AI66"/>
      <c r="AJ66"/>
      <c r="AK66"/>
    </row>
    <row r="67" spans="1:37">
      <c r="A67" s="104"/>
      <c r="B67" s="316">
        <f>+'Ark1'!AP1410</f>
        <v>22</v>
      </c>
      <c r="C67" s="316" t="str">
        <f>VLOOKUP(B67,RNR!$D$1:$E$38,2)</f>
        <v>Charolais</v>
      </c>
      <c r="D67" s="313">
        <f>+'Ark1'!C1410</f>
        <v>2023</v>
      </c>
      <c r="E67" s="108">
        <f>+'Ark1'!Q1410</f>
        <v>17</v>
      </c>
      <c r="F67" s="111"/>
      <c r="G67" s="109">
        <f>+'Ark1'!R1410</f>
        <v>39</v>
      </c>
      <c r="H67" s="405"/>
      <c r="I67" s="111">
        <f>+'Ark1'!AE1410</f>
        <v>2.2740524781341112</v>
      </c>
      <c r="J67" s="111"/>
      <c r="K67" s="111">
        <f>+'Ark1'!AF1410</f>
        <v>2.534505136692232</v>
      </c>
      <c r="L67" s="110">
        <f>+'Ark1'!S1410</f>
        <v>6.8205128205128194</v>
      </c>
      <c r="M67" s="110"/>
      <c r="N67" s="110">
        <f>+IF(G67=0,"",'Ark1'!T1410)</f>
        <v>6.4358974358974361</v>
      </c>
      <c r="O67" s="110"/>
      <c r="P67" s="308">
        <f>+'Ark1'!U1410</f>
        <v>282.29487179487182</v>
      </c>
      <c r="Q67" s="109"/>
      <c r="R67" s="109">
        <f>+'Ark1'!AG1410</f>
        <v>581.48717948717967</v>
      </c>
      <c r="S67" s="109">
        <f>+IF(G67=0,"",'Ark1'!AR1410)</f>
        <v>199.64102564102564</v>
      </c>
      <c r="T67" s="109">
        <f>+IF(G67=0,"",'Ark1'!AS1410)</f>
        <v>34.521406854671241</v>
      </c>
      <c r="U67" s="117"/>
      <c r="V67" s="109">
        <f t="shared" si="13"/>
        <v>485.47050004409544</v>
      </c>
      <c r="W67" s="102"/>
      <c r="X67" s="109">
        <f>+'Ark1'!AH1410</f>
        <v>0</v>
      </c>
      <c r="Y67" s="109">
        <f>+'Ark1'!W1410</f>
        <v>51.282051282051277</v>
      </c>
      <c r="Z67" s="109">
        <f>+'Ark1'!X1410</f>
        <v>15.38461538461538</v>
      </c>
      <c r="AA67" s="109">
        <f>+'Ark1'!Y1410</f>
        <v>74.377863913722308</v>
      </c>
      <c r="AB67" s="110">
        <f>+'Ark1'!Z1410</f>
        <v>1.1064332825841758</v>
      </c>
      <c r="AC67" s="110">
        <f>+'Ark1'!AA1410</f>
        <v>2.0852949344971745</v>
      </c>
      <c r="AD67" s="104"/>
      <c r="AE67"/>
      <c r="AF67"/>
      <c r="AG67"/>
      <c r="AH67"/>
      <c r="AI67"/>
      <c r="AJ67"/>
      <c r="AK67"/>
    </row>
    <row r="68" spans="1:37">
      <c r="A68" s="104"/>
      <c r="B68" s="316">
        <f>+'Ark1'!AP1411</f>
        <v>23</v>
      </c>
      <c r="C68" s="316" t="str">
        <f>VLOOKUP(B68,RNR!$D$1:$E$38,2)</f>
        <v>Aberdeen Angus</v>
      </c>
      <c r="D68" s="313">
        <f>+'Ark1'!C1411</f>
        <v>2023</v>
      </c>
      <c r="E68" s="108">
        <f>+'Ark1'!Q1411</f>
        <v>29</v>
      </c>
      <c r="F68" s="111"/>
      <c r="G68" s="109">
        <f>+'Ark1'!R1411</f>
        <v>107</v>
      </c>
      <c r="H68" s="405"/>
      <c r="I68" s="111">
        <f>+'Ark1'!AE1411</f>
        <v>6.2390670553935852</v>
      </c>
      <c r="J68" s="111"/>
      <c r="K68" s="111">
        <f>+'Ark1'!AF1411</f>
        <v>7.0761946901432511</v>
      </c>
      <c r="L68" s="110">
        <f>+'Ark1'!S1411</f>
        <v>5.9813084112149522</v>
      </c>
      <c r="M68" s="110"/>
      <c r="N68" s="110">
        <f>+IF(G68=0,"",'Ark1'!T1411)</f>
        <v>8.1962616822429943</v>
      </c>
      <c r="O68" s="110"/>
      <c r="P68" s="308">
        <f>+'Ark1'!U1411</f>
        <v>287.27009345794391</v>
      </c>
      <c r="Q68" s="109"/>
      <c r="R68" s="109">
        <f>+'Ark1'!AG1411</f>
        <v>656.21495327102809</v>
      </c>
      <c r="S68" s="109">
        <f>+IF(G68=0,"",'Ark1'!AR1411)</f>
        <v>202.83177570093457</v>
      </c>
      <c r="T68" s="109">
        <f>+IF(G68=0,"",'Ark1'!AS1411)</f>
        <v>33.906976681924213</v>
      </c>
      <c r="U68" s="117"/>
      <c r="V68" s="109">
        <f t="shared" si="13"/>
        <v>437.76828313038521</v>
      </c>
      <c r="W68" s="102"/>
      <c r="X68" s="109">
        <f>+'Ark1'!AH1411</f>
        <v>0</v>
      </c>
      <c r="Y68" s="109">
        <f>+'Ark1'!W1411</f>
        <v>85.046728971962622</v>
      </c>
      <c r="Z68" s="109">
        <f>+'Ark1'!X1411</f>
        <v>18.691588785046726</v>
      </c>
      <c r="AA68" s="109">
        <f>+'Ark1'!Y1411</f>
        <v>63.406969478882509</v>
      </c>
      <c r="AB68" s="110">
        <f>+'Ark1'!Z1411</f>
        <v>0.8086137718251718</v>
      </c>
      <c r="AC68" s="110">
        <f>+'Ark1'!AA1411</f>
        <v>1.8108667431451004</v>
      </c>
      <c r="AD68" s="104"/>
      <c r="AE68"/>
      <c r="AF68"/>
      <c r="AG68"/>
      <c r="AH68"/>
      <c r="AI68"/>
      <c r="AJ68"/>
      <c r="AK68"/>
    </row>
    <row r="69" spans="1:37">
      <c r="A69" s="104"/>
      <c r="B69" s="316">
        <f>+'Ark1'!AP1412</f>
        <v>24</v>
      </c>
      <c r="C69" s="316" t="str">
        <f>VLOOKUP(B69,RNR!$D$1:$E$38,2)</f>
        <v>Limousin</v>
      </c>
      <c r="D69" s="313">
        <f>+'Ark1'!C1412</f>
        <v>2023</v>
      </c>
      <c r="E69" s="108">
        <f>+'Ark1'!Q1412</f>
        <v>7</v>
      </c>
      <c r="F69" s="111"/>
      <c r="G69" s="109">
        <f>+'Ark1'!R1412</f>
        <v>13</v>
      </c>
      <c r="H69" s="405"/>
      <c r="I69" s="111">
        <f>+'Ark1'!AE1412</f>
        <v>0.75801749271137009</v>
      </c>
      <c r="J69" s="111"/>
      <c r="K69" s="111">
        <f>+'Ark1'!AF1412</f>
        <v>0.90143619271953934</v>
      </c>
      <c r="L69" s="110">
        <f>+'Ark1'!S1412</f>
        <v>6.2307692307692308</v>
      </c>
      <c r="M69" s="110"/>
      <c r="N69" s="110">
        <f>+IF(G69=0,"",'Ark1'!T1412)</f>
        <v>7.1538461538461551</v>
      </c>
      <c r="O69" s="110"/>
      <c r="P69" s="308">
        <f>+'Ark1'!U1412</f>
        <v>301.20769230769224</v>
      </c>
      <c r="Q69" s="109"/>
      <c r="R69" s="109">
        <f>+'Ark1'!AG1412</f>
        <v>634.84615384615404</v>
      </c>
      <c r="S69" s="109">
        <f>+IF(G69=0,"",'Ark1'!AR1412)</f>
        <v>209.46153846153848</v>
      </c>
      <c r="T69" s="109">
        <f>+IF(G69=0,"",'Ark1'!AS1412)</f>
        <v>32.905371109585992</v>
      </c>
      <c r="U69" s="117"/>
      <c r="V69" s="109">
        <f t="shared" si="13"/>
        <v>474.45777293105516</v>
      </c>
      <c r="W69" s="102"/>
      <c r="X69" s="109">
        <f>+'Ark1'!AH1412</f>
        <v>0</v>
      </c>
      <c r="Y69" s="109">
        <f>+'Ark1'!W1412</f>
        <v>76.923076923076891</v>
      </c>
      <c r="Z69" s="109">
        <f>+'Ark1'!X1412</f>
        <v>0</v>
      </c>
      <c r="AA69" s="109">
        <f>+'Ark1'!Y1412</f>
        <v>18.571751151370346</v>
      </c>
      <c r="AB69" s="110">
        <f>+'Ark1'!Z1412</f>
        <v>1.1200169060431573</v>
      </c>
      <c r="AC69" s="110">
        <f>+'Ark1'!AA1412</f>
        <v>0.94837138507214724</v>
      </c>
      <c r="AD69" s="104"/>
      <c r="AE69"/>
      <c r="AF69"/>
      <c r="AG69"/>
      <c r="AH69"/>
      <c r="AI69"/>
      <c r="AJ69"/>
      <c r="AK69"/>
    </row>
    <row r="70" spans="1:37">
      <c r="A70" s="104"/>
      <c r="B70" s="316">
        <f>+'Ark1'!AP1413</f>
        <v>25</v>
      </c>
      <c r="C70" s="316" t="str">
        <f>VLOOKUP(B70,RNR!$D$1:$E$38,2)</f>
        <v>Kjøttsimmental</v>
      </c>
      <c r="D70" s="313">
        <f>+'Ark1'!C1413</f>
        <v>2023</v>
      </c>
      <c r="E70" s="108">
        <f>+'Ark1'!Q1413</f>
        <v>3</v>
      </c>
      <c r="F70" s="111"/>
      <c r="G70" s="109">
        <f>+'Ark1'!R1413</f>
        <v>3</v>
      </c>
      <c r="H70" s="405"/>
      <c r="I70" s="111">
        <f>+'Ark1'!AE1413</f>
        <v>0.17492711370262387</v>
      </c>
      <c r="J70" s="111"/>
      <c r="K70" s="111">
        <f>+'Ark1'!AF1413</f>
        <v>0.21913760294448753</v>
      </c>
      <c r="L70" s="110">
        <f>+'Ark1'!S1413</f>
        <v>5</v>
      </c>
      <c r="M70" s="110"/>
      <c r="N70" s="110">
        <f>+IF(G70=0,"",'Ark1'!T1413)</f>
        <v>6.6666666666666687</v>
      </c>
      <c r="O70" s="110"/>
      <c r="P70" s="308">
        <f>+'Ark1'!U1413</f>
        <v>317.3</v>
      </c>
      <c r="Q70" s="109"/>
      <c r="R70" s="109">
        <f>+'Ark1'!AG1413</f>
        <v>970</v>
      </c>
      <c r="S70" s="109">
        <f>+IF(G70=0,"",'Ark1'!AR1413)</f>
        <v>217</v>
      </c>
      <c r="T70" s="109">
        <f>+IF(G70=0,"",'Ark1'!AS1413)</f>
        <v>31.803080260513678</v>
      </c>
      <c r="U70" s="117"/>
      <c r="V70" s="109">
        <f t="shared" si="13"/>
        <v>327.11340206185565</v>
      </c>
      <c r="W70" s="102"/>
      <c r="X70" s="109">
        <f>+'Ark1'!AH1413</f>
        <v>0</v>
      </c>
      <c r="Y70" s="109">
        <f>+'Ark1'!W1413</f>
        <v>66.666666666666686</v>
      </c>
      <c r="Z70" s="109">
        <f>+'Ark1'!X1413</f>
        <v>33.333333333333343</v>
      </c>
      <c r="AA70" s="109">
        <f>+'Ark1'!Y1413</f>
        <v>42.459156845137763</v>
      </c>
      <c r="AB70" s="110">
        <f>+'Ark1'!Z1413</f>
        <v>0.81649658092772603</v>
      </c>
      <c r="AC70" s="110">
        <f>+'Ark1'!AA1413</f>
        <v>0.4714045207910284</v>
      </c>
      <c r="AD70" s="104"/>
      <c r="AE70"/>
      <c r="AF70"/>
      <c r="AG70"/>
      <c r="AH70"/>
      <c r="AI70"/>
      <c r="AJ70"/>
      <c r="AK70"/>
    </row>
    <row r="71" spans="1:37">
      <c r="A71" s="104"/>
      <c r="B71" s="316">
        <f>+'Ark1'!AP1414</f>
        <v>26</v>
      </c>
      <c r="C71" s="316" t="str">
        <f>VLOOKUP(B71,RNR!$D$1:$E$38,2)</f>
        <v>Blonde d`Aquitaine</v>
      </c>
      <c r="D71" s="313">
        <f>+'Ark1'!C1414</f>
        <v>2023</v>
      </c>
      <c r="E71" s="108">
        <f>+'Ark1'!Q1414</f>
        <v>1</v>
      </c>
      <c r="F71" s="111"/>
      <c r="G71" s="109">
        <f>+'Ark1'!R1414</f>
        <v>1</v>
      </c>
      <c r="H71" s="405"/>
      <c r="I71" s="111">
        <f>+'Ark1'!AE1414</f>
        <v>5.8309037900874605E-2</v>
      </c>
      <c r="J71" s="111"/>
      <c r="K71" s="111">
        <f>+'Ark1'!AF1414</f>
        <v>9.5077035419763978E-2</v>
      </c>
      <c r="L71" s="110">
        <f>+'Ark1'!S1414</f>
        <v>7</v>
      </c>
      <c r="M71" s="110"/>
      <c r="N71" s="110">
        <f>+IF(G71=0,"",'Ark1'!T1414)</f>
        <v>7</v>
      </c>
      <c r="O71" s="110"/>
      <c r="P71" s="308">
        <f>+'Ark1'!U1414</f>
        <v>413</v>
      </c>
      <c r="Q71" s="109"/>
      <c r="R71" s="109">
        <f>+'Ark1'!AG1414</f>
        <v>724</v>
      </c>
      <c r="S71" s="109">
        <f>+IF(G71=0,"",'Ark1'!AR1414)</f>
        <v>231</v>
      </c>
      <c r="T71" s="109">
        <f>+IF(G71=0,"",'Ark1'!AS1414)</f>
        <v>33.505346374295605</v>
      </c>
      <c r="U71" s="117"/>
      <c r="V71" s="109">
        <f t="shared" si="13"/>
        <v>570.44198895027625</v>
      </c>
      <c r="W71" s="102"/>
      <c r="X71" s="109">
        <f>+'Ark1'!AH1414</f>
        <v>0</v>
      </c>
      <c r="Y71" s="109">
        <f>+'Ark1'!W1414</f>
        <v>100</v>
      </c>
      <c r="Z71" s="109">
        <f>+'Ark1'!X1414</f>
        <v>100</v>
      </c>
      <c r="AA71" s="109">
        <f>+'Ark1'!Y1414</f>
        <v>0</v>
      </c>
      <c r="AB71" s="110">
        <f>+'Ark1'!Z1414</f>
        <v>0</v>
      </c>
      <c r="AC71" s="110">
        <f>+'Ark1'!AA1414</f>
        <v>0</v>
      </c>
      <c r="AD71" s="104"/>
      <c r="AE71"/>
      <c r="AF71"/>
      <c r="AG71"/>
      <c r="AH71"/>
      <c r="AI71"/>
      <c r="AJ71"/>
      <c r="AK71"/>
    </row>
    <row r="72" spans="1:37">
      <c r="A72" s="104"/>
      <c r="B72" s="316">
        <f>+'Ark1'!AP1415</f>
        <v>27</v>
      </c>
      <c r="C72" s="316" t="str">
        <f>VLOOKUP(B72,RNR!$D$1:$E$38,2)</f>
        <v>Highland</v>
      </c>
      <c r="D72" s="313">
        <f>+'Ark1'!C1415</f>
        <v>2023</v>
      </c>
      <c r="E72" s="108">
        <f>+'Ark1'!Q1415</f>
        <v>4</v>
      </c>
      <c r="F72" s="111"/>
      <c r="G72" s="109">
        <f>+'Ark1'!R1415</f>
        <v>22</v>
      </c>
      <c r="H72" s="405"/>
      <c r="I72" s="111">
        <f>+'Ark1'!AE1415</f>
        <v>1.2827988338192422</v>
      </c>
      <c r="J72" s="111"/>
      <c r="K72" s="111">
        <f>+'Ark1'!AF1415</f>
        <v>1.1437099749853017</v>
      </c>
      <c r="L72" s="110">
        <f>+'Ark1'!S1415</f>
        <v>5.0454545454545459</v>
      </c>
      <c r="M72" s="110"/>
      <c r="N72" s="110">
        <f>+IF(G72=0,"",'Ark1'!T1415)</f>
        <v>7</v>
      </c>
      <c r="O72" s="110"/>
      <c r="P72" s="308">
        <f>+'Ark1'!U1415</f>
        <v>225.82272727272729</v>
      </c>
      <c r="Q72" s="109"/>
      <c r="R72" s="109">
        <f>+'Ark1'!AG1415</f>
        <v>728.81818181818187</v>
      </c>
      <c r="S72" s="109">
        <f>+IF(G72=0,"",'Ark1'!AR1415)</f>
        <v>193.36363636363637</v>
      </c>
      <c r="T72" s="109">
        <f>+IF(G72=0,"",'Ark1'!AS1415)</f>
        <v>30.849423001571878</v>
      </c>
      <c r="U72" s="117"/>
      <c r="V72" s="109">
        <f t="shared" si="13"/>
        <v>309.84782337532744</v>
      </c>
      <c r="W72" s="102"/>
      <c r="X72" s="109">
        <f>+'Ark1'!AH1415</f>
        <v>0</v>
      </c>
      <c r="Y72" s="109">
        <f>+'Ark1'!W1415</f>
        <v>54.545454545454554</v>
      </c>
      <c r="Z72" s="109">
        <f>+'Ark1'!X1415</f>
        <v>0</v>
      </c>
      <c r="AA72" s="109">
        <f>+'Ark1'!Y1415</f>
        <v>45.663651068717719</v>
      </c>
      <c r="AB72" s="110">
        <f>+'Ark1'!Z1415</f>
        <v>0.87787308708308731</v>
      </c>
      <c r="AC72" s="110">
        <f>+'Ark1'!AA1415</f>
        <v>1.3816985594155149</v>
      </c>
      <c r="AD72" s="104"/>
      <c r="AE72"/>
      <c r="AF72"/>
      <c r="AG72"/>
      <c r="AH72"/>
      <c r="AI72"/>
      <c r="AJ72"/>
      <c r="AK72"/>
    </row>
    <row r="73" spans="1:37">
      <c r="A73" s="104"/>
      <c r="B73" s="316">
        <f>+'Ark1'!AP1416</f>
        <v>28</v>
      </c>
      <c r="C73" s="316" t="str">
        <f>VLOOKUP(B73,RNR!$D$1:$E$38,2)</f>
        <v>Tiroler Grauvieh</v>
      </c>
      <c r="D73" s="313">
        <f>+'Ark1'!C1416</f>
        <v>2023</v>
      </c>
      <c r="E73" s="108">
        <f>+'Ark1'!Q1416</f>
        <v>10</v>
      </c>
      <c r="F73" s="111"/>
      <c r="G73" s="109">
        <f>+'Ark1'!R1416</f>
        <v>23</v>
      </c>
      <c r="H73" s="405"/>
      <c r="I73" s="111">
        <f>+'Ark1'!AE1416</f>
        <v>1.341107871720117</v>
      </c>
      <c r="J73" s="111"/>
      <c r="K73" s="111">
        <f>+'Ark1'!AF1416</f>
        <v>1.4932389407911797</v>
      </c>
      <c r="L73" s="110">
        <f>+'Ark1'!S1416</f>
        <v>6.1739130434782608</v>
      </c>
      <c r="M73" s="110"/>
      <c r="N73" s="110">
        <f>+IF(G73=0,"",'Ark1'!T1416)</f>
        <v>7.695652173913043</v>
      </c>
      <c r="O73" s="110"/>
      <c r="P73" s="308">
        <f>+'Ark1'!U1416</f>
        <v>282.01739130434777</v>
      </c>
      <c r="Q73" s="109"/>
      <c r="R73" s="109">
        <f>+'Ark1'!AG1416</f>
        <v>665.34782608695662</v>
      </c>
      <c r="S73" s="109">
        <f>+IF(G73=0,"",'Ark1'!AR1416)</f>
        <v>201.78260869565219</v>
      </c>
      <c r="T73" s="109">
        <f>+IF(G73=0,"",'Ark1'!AS1416)</f>
        <v>34.179340410309557</v>
      </c>
      <c r="U73" s="117"/>
      <c r="V73" s="109">
        <f t="shared" si="13"/>
        <v>423.86460171208245</v>
      </c>
      <c r="W73" s="102"/>
      <c r="X73" s="109">
        <f>+'Ark1'!AH1416</f>
        <v>0</v>
      </c>
      <c r="Y73" s="109">
        <f>+'Ark1'!W1416</f>
        <v>82.608695652173907</v>
      </c>
      <c r="Z73" s="109">
        <f>+'Ark1'!X1416</f>
        <v>8.695652173913043</v>
      </c>
      <c r="AA73" s="109">
        <f>+'Ark1'!Y1416</f>
        <v>42.196833305602638</v>
      </c>
      <c r="AB73" s="110">
        <f>+'Ark1'!Z1416</f>
        <v>0.96243233135559436</v>
      </c>
      <c r="AC73" s="110">
        <f>+'Ark1'!AA1416</f>
        <v>1.5998582167803557</v>
      </c>
      <c r="AD73" s="104"/>
      <c r="AE73"/>
      <c r="AF73"/>
      <c r="AG73"/>
      <c r="AH73"/>
      <c r="AI73"/>
      <c r="AJ73"/>
      <c r="AK73"/>
    </row>
    <row r="74" spans="1:37">
      <c r="A74" s="104"/>
      <c r="B74" s="316">
        <f>+'Ark1'!AP1417</f>
        <v>29</v>
      </c>
      <c r="C74" s="316" t="str">
        <f>VLOOKUP(B74,RNR!$D$1:$E$38,2)</f>
        <v>Dexter</v>
      </c>
      <c r="D74" s="313">
        <f>+'Ark1'!C1417</f>
        <v>2023</v>
      </c>
      <c r="E74" s="108">
        <f>+'Ark1'!Q1417</f>
        <v>23</v>
      </c>
      <c r="F74" s="111"/>
      <c r="G74" s="109">
        <f>+'Ark1'!R1417</f>
        <v>102</v>
      </c>
      <c r="H74" s="405"/>
      <c r="I74" s="111">
        <f>+'Ark1'!AE1417</f>
        <v>5.9475218658892146</v>
      </c>
      <c r="J74" s="111"/>
      <c r="K74" s="111">
        <f>+'Ark1'!AF1417</f>
        <v>3.4475439506833352</v>
      </c>
      <c r="L74" s="110">
        <f>+'Ark1'!S1417</f>
        <v>4.7941176470588243</v>
      </c>
      <c r="M74" s="110"/>
      <c r="N74" s="110">
        <f>+IF(G74=0,"",'Ark1'!T1417)</f>
        <v>7.4411764705882355</v>
      </c>
      <c r="O74" s="110"/>
      <c r="P74" s="308">
        <f>+'Ark1'!U1417</f>
        <v>146.81960784313722</v>
      </c>
      <c r="Q74" s="109"/>
      <c r="R74" s="109">
        <f>+'Ark1'!AG1417</f>
        <v>656.08823529411757</v>
      </c>
      <c r="S74" s="109">
        <f>+IF(G74=0,"",'Ark1'!AR1417)</f>
        <v>169.33333333333337</v>
      </c>
      <c r="T74" s="109">
        <f>+IF(G74=0,"",'Ark1'!AS1417)</f>
        <v>29.84733441945631</v>
      </c>
      <c r="U74" s="117"/>
      <c r="V74" s="109">
        <f t="shared" si="13"/>
        <v>223.78027823852003</v>
      </c>
      <c r="W74" s="102"/>
      <c r="X74" s="109">
        <f>+'Ark1'!AH1417</f>
        <v>0</v>
      </c>
      <c r="Y74" s="109">
        <f>+'Ark1'!W1417</f>
        <v>67.647058823529392</v>
      </c>
      <c r="Z74" s="109">
        <f>+'Ark1'!X1417</f>
        <v>0</v>
      </c>
      <c r="AA74" s="109">
        <f>+'Ark1'!Y1417</f>
        <v>32.087441924496957</v>
      </c>
      <c r="AB74" s="110">
        <f>+'Ark1'!Z1417</f>
        <v>0.69081133450795262</v>
      </c>
      <c r="AC74" s="110">
        <f>+'Ark1'!AA1417</f>
        <v>1.7409346678947302</v>
      </c>
      <c r="AD74" s="104"/>
      <c r="AE74"/>
      <c r="AF74"/>
      <c r="AG74"/>
      <c r="AH74"/>
      <c r="AI74"/>
      <c r="AJ74"/>
      <c r="AK74"/>
    </row>
    <row r="75" spans="1:37">
      <c r="A75" s="104"/>
      <c r="B75" s="316">
        <f>+'Ark1'!AP1418</f>
        <v>30</v>
      </c>
      <c r="C75" s="316" t="str">
        <f>VLOOKUP(B75,RNR!$D$1:$E$38,2)</f>
        <v>Piemontese</v>
      </c>
      <c r="D75" s="313">
        <f>+'Ark1'!C1418</f>
        <v>2023</v>
      </c>
      <c r="E75" s="108">
        <f>+'Ark1'!Q1418</f>
        <v>0</v>
      </c>
      <c r="F75" s="111"/>
      <c r="G75" s="109">
        <f>+'Ark1'!R1418</f>
        <v>0</v>
      </c>
      <c r="H75" s="405"/>
      <c r="I75" s="111">
        <f>+'Ark1'!AE1418</f>
        <v>0</v>
      </c>
      <c r="J75" s="111"/>
      <c r="K75" s="111">
        <f>+'Ark1'!AF1418</f>
        <v>0</v>
      </c>
      <c r="L75" s="110">
        <f>+'Ark1'!S1418</f>
        <v>0</v>
      </c>
      <c r="M75" s="110"/>
      <c r="N75" s="110" t="str">
        <f>+IF(G75=0,"",'Ark1'!T1418)</f>
        <v/>
      </c>
      <c r="O75" s="110"/>
      <c r="P75" s="308">
        <f>+'Ark1'!U1418</f>
        <v>0</v>
      </c>
      <c r="Q75" s="109"/>
      <c r="R75" s="109">
        <f>+'Ark1'!AG1418</f>
        <v>0</v>
      </c>
      <c r="S75" s="109" t="str">
        <f>+IF(G75=0,"",'Ark1'!AR1418)</f>
        <v/>
      </c>
      <c r="T75" s="109" t="str">
        <f>+IF(G75=0,"",'Ark1'!AS1418)</f>
        <v/>
      </c>
      <c r="U75" s="117"/>
      <c r="V75" s="109" t="str">
        <f t="shared" si="13"/>
        <v/>
      </c>
      <c r="W75" s="102"/>
      <c r="X75" s="109">
        <f>+'Ark1'!AH1418</f>
        <v>0</v>
      </c>
      <c r="Y75" s="109">
        <f>+'Ark1'!W1418</f>
        <v>0</v>
      </c>
      <c r="Z75" s="109">
        <f>+'Ark1'!X1418</f>
        <v>0</v>
      </c>
      <c r="AA75" s="109">
        <f>+'Ark1'!Y1418</f>
        <v>0</v>
      </c>
      <c r="AB75" s="110">
        <f>+'Ark1'!Z1418</f>
        <v>0</v>
      </c>
      <c r="AC75" s="110">
        <f>+'Ark1'!AA1418</f>
        <v>0</v>
      </c>
      <c r="AD75" s="104"/>
      <c r="AE75"/>
      <c r="AF75"/>
      <c r="AG75"/>
      <c r="AH75"/>
      <c r="AI75"/>
      <c r="AJ75"/>
      <c r="AK75"/>
    </row>
    <row r="76" spans="1:37">
      <c r="A76" s="104"/>
      <c r="B76" s="316">
        <f>+'Ark1'!AP1419</f>
        <v>31</v>
      </c>
      <c r="C76" s="316" t="str">
        <f>VLOOKUP(B76,RNR!$D$1:$E$38,2)</f>
        <v>Galloway</v>
      </c>
      <c r="D76" s="313">
        <f>+'Ark1'!C1419</f>
        <v>2023</v>
      </c>
      <c r="E76" s="108">
        <f>+'Ark1'!Q1419</f>
        <v>5</v>
      </c>
      <c r="F76" s="111"/>
      <c r="G76" s="109">
        <f>+'Ark1'!R1419</f>
        <v>7</v>
      </c>
      <c r="H76" s="405"/>
      <c r="I76" s="111">
        <f>+'Ark1'!AE1419</f>
        <v>0.40816326530612246</v>
      </c>
      <c r="J76" s="111"/>
      <c r="K76" s="111">
        <f>+'Ark1'!AF1419</f>
        <v>0.41246858198932473</v>
      </c>
      <c r="L76" s="110">
        <f>+'Ark1'!S1419</f>
        <v>5.4285714285714306</v>
      </c>
      <c r="M76" s="110"/>
      <c r="N76" s="110">
        <f>+IF(G76=0,"",'Ark1'!T1419)</f>
        <v>7.7142857142857117</v>
      </c>
      <c r="O76" s="110"/>
      <c r="P76" s="308">
        <f>+'Ark1'!U1419</f>
        <v>255.9571428571428</v>
      </c>
      <c r="Q76" s="109"/>
      <c r="R76" s="109">
        <f>+'Ark1'!AG1419</f>
        <v>766.71428571428555</v>
      </c>
      <c r="S76" s="109">
        <f>+IF(G76=0,"",'Ark1'!AR1419)</f>
        <v>198.57142857142861</v>
      </c>
      <c r="T76" s="109">
        <f>+IF(G76=0,"",'Ark1'!AS1419)</f>
        <v>32.16666221584957</v>
      </c>
      <c r="U76" s="117"/>
      <c r="V76" s="109">
        <f t="shared" si="13"/>
        <v>333.83640767654185</v>
      </c>
      <c r="W76" s="102"/>
      <c r="X76" s="109">
        <f>+'Ark1'!AH1419</f>
        <v>0</v>
      </c>
      <c r="Y76" s="109">
        <f>+'Ark1'!W1419</f>
        <v>71.428571428571445</v>
      </c>
      <c r="Z76" s="109">
        <f>+'Ark1'!X1419</f>
        <v>14.285714285714288</v>
      </c>
      <c r="AA76" s="109">
        <f>+'Ark1'!Y1419</f>
        <v>68.359905900270761</v>
      </c>
      <c r="AB76" s="110">
        <f>+'Ark1'!Z1419</f>
        <v>0.90350790290524974</v>
      </c>
      <c r="AC76" s="110">
        <f>+'Ark1'!AA1419</f>
        <v>1.1605769149479921</v>
      </c>
      <c r="AD76" s="104"/>
      <c r="AE76"/>
      <c r="AF76"/>
      <c r="AG76"/>
      <c r="AH76"/>
      <c r="AI76"/>
      <c r="AJ76"/>
      <c r="AK76"/>
    </row>
    <row r="77" spans="1:37">
      <c r="A77" s="104"/>
      <c r="B77" s="316">
        <f>+'Ark1'!AP1420</f>
        <v>32</v>
      </c>
      <c r="C77" s="316" t="str">
        <f>VLOOKUP(B77,RNR!$D$1:$E$38,2)</f>
        <v>Salers</v>
      </c>
      <c r="D77" s="313">
        <f>+'Ark1'!C1420</f>
        <v>2023</v>
      </c>
      <c r="E77" s="108">
        <f>+'Ark1'!Q1420</f>
        <v>0</v>
      </c>
      <c r="F77" s="111"/>
      <c r="G77" s="109">
        <f>+'Ark1'!R1420</f>
        <v>0</v>
      </c>
      <c r="H77" s="405"/>
      <c r="I77" s="111">
        <f>+'Ark1'!AE1420</f>
        <v>0</v>
      </c>
      <c r="J77" s="111"/>
      <c r="K77" s="111">
        <f>+'Ark1'!AF1420</f>
        <v>0</v>
      </c>
      <c r="L77" s="110">
        <f>+'Ark1'!S1420</f>
        <v>0</v>
      </c>
      <c r="M77" s="110"/>
      <c r="N77" s="110" t="str">
        <f>+IF(G77=0,"",'Ark1'!T1420)</f>
        <v/>
      </c>
      <c r="O77" s="110"/>
      <c r="P77" s="308">
        <f>+'Ark1'!U1420</f>
        <v>0</v>
      </c>
      <c r="Q77" s="109"/>
      <c r="R77" s="109">
        <f>+'Ark1'!AG1420</f>
        <v>0</v>
      </c>
      <c r="S77" s="109" t="str">
        <f>+IF(G77=0,"",'Ark1'!AR1420)</f>
        <v/>
      </c>
      <c r="T77" s="109" t="str">
        <f>+IF(G77=0,"",'Ark1'!AS1420)</f>
        <v/>
      </c>
      <c r="U77" s="117"/>
      <c r="V77" s="109" t="str">
        <f t="shared" si="13"/>
        <v/>
      </c>
      <c r="W77" s="102"/>
      <c r="X77" s="109">
        <f>+'Ark1'!AH1420</f>
        <v>0</v>
      </c>
      <c r="Y77" s="109">
        <f>+'Ark1'!W1420</f>
        <v>0</v>
      </c>
      <c r="Z77" s="109">
        <f>+'Ark1'!X1420</f>
        <v>0</v>
      </c>
      <c r="AA77" s="109">
        <f>+'Ark1'!Y1420</f>
        <v>0</v>
      </c>
      <c r="AB77" s="110">
        <f>+'Ark1'!Z1420</f>
        <v>0</v>
      </c>
      <c r="AC77" s="110">
        <f>+'Ark1'!AA1420</f>
        <v>0</v>
      </c>
      <c r="AD77" s="104"/>
      <c r="AE77"/>
      <c r="AF77"/>
      <c r="AG77"/>
      <c r="AH77"/>
      <c r="AI77"/>
      <c r="AJ77"/>
      <c r="AK77"/>
    </row>
    <row r="78" spans="1:37">
      <c r="A78" s="104"/>
      <c r="B78" s="316">
        <f>+'Ark1'!AP1421</f>
        <v>33</v>
      </c>
      <c r="C78" s="316" t="str">
        <f>VLOOKUP(B78,RNR!$D$1:$E$38,2)</f>
        <v>Chianina</v>
      </c>
      <c r="D78" s="313">
        <f>+'Ark1'!C1421</f>
        <v>2023</v>
      </c>
      <c r="E78" s="108">
        <f>+'Ark1'!Q1421</f>
        <v>0</v>
      </c>
      <c r="F78" s="111"/>
      <c r="G78" s="109">
        <f>+'Ark1'!R1421</f>
        <v>0</v>
      </c>
      <c r="H78" s="405"/>
      <c r="I78" s="111">
        <f>+'Ark1'!AE1421</f>
        <v>0</v>
      </c>
      <c r="J78" s="111"/>
      <c r="K78" s="111">
        <f>+'Ark1'!AF1421</f>
        <v>0</v>
      </c>
      <c r="L78" s="110">
        <f>+'Ark1'!S1421</f>
        <v>0</v>
      </c>
      <c r="M78" s="110"/>
      <c r="N78" s="110" t="str">
        <f>+IF(G78=0,"",'Ark1'!T1421)</f>
        <v/>
      </c>
      <c r="O78" s="110"/>
      <c r="P78" s="308">
        <f>+'Ark1'!U1421</f>
        <v>0</v>
      </c>
      <c r="Q78" s="109"/>
      <c r="R78" s="109">
        <f>+'Ark1'!AG1421</f>
        <v>0</v>
      </c>
      <c r="S78" s="109" t="str">
        <f>+IF(G78=0,"",'Ark1'!AR1421)</f>
        <v/>
      </c>
      <c r="T78" s="109" t="str">
        <f>+IF(G78=0,"",'Ark1'!AS1421)</f>
        <v/>
      </c>
      <c r="U78" s="117"/>
      <c r="V78" s="109" t="str">
        <f t="shared" si="13"/>
        <v/>
      </c>
      <c r="W78" s="102"/>
      <c r="X78" s="109">
        <f>+'Ark1'!AH1421</f>
        <v>0</v>
      </c>
      <c r="Y78" s="109">
        <f>+'Ark1'!W1421</f>
        <v>0</v>
      </c>
      <c r="Z78" s="109">
        <f>+'Ark1'!X1421</f>
        <v>0</v>
      </c>
      <c r="AA78" s="109">
        <f>+'Ark1'!Y1421</f>
        <v>0</v>
      </c>
      <c r="AB78" s="110">
        <f>+'Ark1'!Z1421</f>
        <v>0</v>
      </c>
      <c r="AC78" s="110">
        <f>+'Ark1'!AA1421</f>
        <v>0</v>
      </c>
      <c r="AD78" s="104"/>
      <c r="AE78"/>
      <c r="AF78"/>
      <c r="AG78"/>
      <c r="AH78"/>
      <c r="AI78"/>
      <c r="AJ78"/>
      <c r="AK78"/>
    </row>
    <row r="79" spans="1:37">
      <c r="A79" s="104"/>
      <c r="B79" s="316">
        <f>+'Ark1'!AP1422</f>
        <v>34</v>
      </c>
      <c r="C79" s="316" t="str">
        <f>VLOOKUP(B79,RNR!$D$1:$E$38,2)</f>
        <v>Belgisk blå</v>
      </c>
      <c r="D79" s="313">
        <f>+'Ark1'!C1422</f>
        <v>2023</v>
      </c>
      <c r="E79" s="108">
        <f>+'Ark1'!Q1422</f>
        <v>0</v>
      </c>
      <c r="F79" s="111"/>
      <c r="G79" s="109">
        <f>+'Ark1'!R1422</f>
        <v>0</v>
      </c>
      <c r="H79" s="405"/>
      <c r="I79" s="111">
        <f>+'Ark1'!AE1422</f>
        <v>0</v>
      </c>
      <c r="J79" s="111"/>
      <c r="K79" s="111">
        <f>+'Ark1'!AF1422</f>
        <v>0</v>
      </c>
      <c r="L79" s="110">
        <f>+'Ark1'!S1422</f>
        <v>0</v>
      </c>
      <c r="M79" s="110"/>
      <c r="N79" s="110" t="str">
        <f>+IF(G79=0,"",'Ark1'!T1422)</f>
        <v/>
      </c>
      <c r="O79" s="110"/>
      <c r="P79" s="308">
        <f>+'Ark1'!U1422</f>
        <v>0</v>
      </c>
      <c r="Q79" s="109"/>
      <c r="R79" s="109">
        <f>+'Ark1'!AG1422</f>
        <v>0</v>
      </c>
      <c r="S79" s="109" t="str">
        <f>+IF(G79=0,"",'Ark1'!AR1422)</f>
        <v/>
      </c>
      <c r="T79" s="109" t="str">
        <f>+IF(G79=0,"",'Ark1'!AS1422)</f>
        <v/>
      </c>
      <c r="U79" s="117"/>
      <c r="V79" s="109" t="str">
        <f t="shared" si="13"/>
        <v/>
      </c>
      <c r="W79" s="102"/>
      <c r="X79" s="109">
        <f>+'Ark1'!AH1422</f>
        <v>0</v>
      </c>
      <c r="Y79" s="109">
        <f>+'Ark1'!W1422</f>
        <v>0</v>
      </c>
      <c r="Z79" s="109">
        <f>+'Ark1'!X1422</f>
        <v>0</v>
      </c>
      <c r="AA79" s="109">
        <f>+'Ark1'!Y1422</f>
        <v>0</v>
      </c>
      <c r="AB79" s="110">
        <f>+'Ark1'!Z1422</f>
        <v>0</v>
      </c>
      <c r="AC79" s="110">
        <f>+'Ark1'!AA1422</f>
        <v>0</v>
      </c>
      <c r="AD79" s="104"/>
      <c r="AE79"/>
      <c r="AF79"/>
      <c r="AG79"/>
      <c r="AH79"/>
      <c r="AI79"/>
      <c r="AJ79"/>
      <c r="AK79"/>
    </row>
    <row r="80" spans="1:37">
      <c r="A80" s="104"/>
      <c r="B80" s="316">
        <f>+'Ark1'!AP1423</f>
        <v>39</v>
      </c>
      <c r="C80" s="316" t="str">
        <f>VLOOKUP(B80,RNR!$D$1:$E$38,2)</f>
        <v>Wagyu</v>
      </c>
      <c r="D80" s="313">
        <f>+'Ark1'!C1423</f>
        <v>2023</v>
      </c>
      <c r="E80" s="108">
        <f>+'Ark1'!Q1423</f>
        <v>3</v>
      </c>
      <c r="F80" s="111"/>
      <c r="G80" s="109">
        <f>+'Ark1'!R1423</f>
        <v>4</v>
      </c>
      <c r="H80" s="405"/>
      <c r="I80" s="111">
        <f>+'Ark1'!AE1423</f>
        <v>0.23323615160349845</v>
      </c>
      <c r="J80" s="111"/>
      <c r="K80" s="111">
        <f>+'Ark1'!AF1423</f>
        <v>0.28635913888291642</v>
      </c>
      <c r="L80" s="110">
        <f>+'Ark1'!S1423</f>
        <v>4.75</v>
      </c>
      <c r="M80" s="110"/>
      <c r="N80" s="110">
        <f>+IF(G80=0,"",'Ark1'!T1423)</f>
        <v>9</v>
      </c>
      <c r="O80" s="110"/>
      <c r="P80" s="308">
        <f>+'Ark1'!U1423</f>
        <v>310.97500000000002</v>
      </c>
      <c r="Q80" s="109"/>
      <c r="R80" s="109">
        <f>+'Ark1'!AG1423</f>
        <v>783.25</v>
      </c>
      <c r="S80" s="109">
        <f>+IF(G80=0,"",'Ark1'!AR1423)</f>
        <v>216.75</v>
      </c>
      <c r="T80" s="109">
        <f>+IF(G80=0,"",'Ark1'!AS1423)</f>
        <v>30.55566580078419</v>
      </c>
      <c r="U80" s="117"/>
      <c r="V80" s="109">
        <f t="shared" si="13"/>
        <v>397.0315991062879</v>
      </c>
      <c r="W80" s="102"/>
      <c r="X80" s="109">
        <f>+'Ark1'!AH1423</f>
        <v>0</v>
      </c>
      <c r="Y80" s="109">
        <f>+'Ark1'!W1423</f>
        <v>100</v>
      </c>
      <c r="Z80" s="109">
        <f>+'Ark1'!X1423</f>
        <v>0</v>
      </c>
      <c r="AA80" s="109">
        <f>+'Ark1'!Y1423</f>
        <v>12.685104453649773</v>
      </c>
      <c r="AB80" s="110">
        <f>+'Ark1'!Z1423</f>
        <v>0.4330127018922193</v>
      </c>
      <c r="AC80" s="110">
        <f>+'Ark1'!AA1423</f>
        <v>0.70710678118654757</v>
      </c>
      <c r="AD80" s="104"/>
      <c r="AE80"/>
      <c r="AF80"/>
      <c r="AG80"/>
      <c r="AH80"/>
      <c r="AI80"/>
      <c r="AJ80"/>
      <c r="AK80"/>
    </row>
    <row r="81" spans="1:37">
      <c r="A81" s="104"/>
      <c r="B81" s="316">
        <f>+'Ark1'!AP1424</f>
        <v>40</v>
      </c>
      <c r="C81" s="316" t="str">
        <f>VLOOKUP(B81,RNR!$D$1:$E$38,2)</f>
        <v>Jak (Bos Grunniens)</v>
      </c>
      <c r="D81" s="313">
        <f>+'Ark1'!C1424</f>
        <v>2023</v>
      </c>
      <c r="E81" s="108">
        <f>+'Ark1'!Q1424</f>
        <v>1</v>
      </c>
      <c r="F81" s="111"/>
      <c r="G81" s="109">
        <f>+'Ark1'!R1424</f>
        <v>1</v>
      </c>
      <c r="H81" s="405"/>
      <c r="I81" s="111">
        <f>+'Ark1'!AE1424</f>
        <v>5.8309037900874605E-2</v>
      </c>
      <c r="J81" s="111"/>
      <c r="K81" s="111">
        <f>+'Ark1'!AF1424</f>
        <v>3.446254770542051E-2</v>
      </c>
      <c r="L81" s="110">
        <f>+'Ark1'!S1424</f>
        <v>3</v>
      </c>
      <c r="M81" s="110"/>
      <c r="N81" s="110">
        <f>+IF(G81=0,"",'Ark1'!T1424)</f>
        <v>8</v>
      </c>
      <c r="O81" s="110"/>
      <c r="P81" s="308">
        <f>+'Ark1'!U1424</f>
        <v>149.70000000000005</v>
      </c>
      <c r="Q81" s="109"/>
      <c r="R81" s="109">
        <f>+'Ark1'!AG1424</f>
        <v>1443</v>
      </c>
      <c r="S81" s="109">
        <f>+IF(G81=0,"",'Ark1'!AR1424)</f>
        <v>181</v>
      </c>
      <c r="T81" s="109">
        <f>+IF(G81=0,"",'Ark1'!AS1424)</f>
        <v>25.296214455235059</v>
      </c>
      <c r="U81" s="117"/>
      <c r="V81" s="109">
        <f t="shared" ref="V81:V84" si="14">IF(G81=0,"",1000*P81/R81)</f>
        <v>103.74220374220378</v>
      </c>
      <c r="W81" s="102"/>
      <c r="X81" s="109">
        <f>+'Ark1'!AH1424</f>
        <v>0</v>
      </c>
      <c r="Y81" s="109">
        <f>+'Ark1'!W1424</f>
        <v>100</v>
      </c>
      <c r="Z81" s="109">
        <f>+'Ark1'!X1424</f>
        <v>0</v>
      </c>
      <c r="AA81" s="109">
        <f>+'Ark1'!Y1424</f>
        <v>0</v>
      </c>
      <c r="AB81" s="110">
        <f>+'Ark1'!Z1424</f>
        <v>0</v>
      </c>
      <c r="AC81" s="110">
        <f>+'Ark1'!AA1424</f>
        <v>0</v>
      </c>
      <c r="AD81" s="104"/>
      <c r="AE81"/>
      <c r="AF81"/>
      <c r="AG81"/>
      <c r="AH81"/>
      <c r="AI81"/>
      <c r="AJ81"/>
      <c r="AK81"/>
    </row>
    <row r="82" spans="1:37">
      <c r="A82" s="104"/>
      <c r="B82" s="316">
        <f>+'Ark1'!AP1425</f>
        <v>42</v>
      </c>
      <c r="C82" s="316" t="str">
        <f>VLOOKUP(B82,RNR!$D$1:$E$38,2)</f>
        <v>Pinzgauer</v>
      </c>
      <c r="D82" s="313">
        <f>+'Ark1'!C1425</f>
        <v>2023</v>
      </c>
      <c r="E82" s="108">
        <f>+'Ark1'!Q1425</f>
        <v>0</v>
      </c>
      <c r="F82" s="111"/>
      <c r="G82" s="109">
        <f>+'Ark1'!R1425</f>
        <v>0</v>
      </c>
      <c r="H82" s="405"/>
      <c r="I82" s="111">
        <f>+'Ark1'!AE1425</f>
        <v>0</v>
      </c>
      <c r="J82" s="111"/>
      <c r="K82" s="111">
        <f>+'Ark1'!AF1425</f>
        <v>0</v>
      </c>
      <c r="L82" s="110">
        <f>+'Ark1'!S1425</f>
        <v>0</v>
      </c>
      <c r="M82" s="110"/>
      <c r="N82" s="110" t="str">
        <f>+IF(G82=0,"",'Ark1'!T1425)</f>
        <v/>
      </c>
      <c r="O82" s="110"/>
      <c r="P82" s="308">
        <f>+'Ark1'!U1425</f>
        <v>0</v>
      </c>
      <c r="Q82" s="109"/>
      <c r="R82" s="109">
        <f>+'Ark1'!AG1425</f>
        <v>0</v>
      </c>
      <c r="S82" s="109" t="str">
        <f>+IF(G82=0,"",'Ark1'!AR1425)</f>
        <v/>
      </c>
      <c r="T82" s="109" t="str">
        <f>+IF(G82=0,"",'Ark1'!AS1425)</f>
        <v/>
      </c>
      <c r="U82" s="117"/>
      <c r="V82" s="109" t="str">
        <f t="shared" si="14"/>
        <v/>
      </c>
      <c r="W82" s="102"/>
      <c r="X82" s="109">
        <f>+'Ark1'!AH1425</f>
        <v>0</v>
      </c>
      <c r="Y82" s="109">
        <f>+'Ark1'!W1425</f>
        <v>0</v>
      </c>
      <c r="Z82" s="109">
        <f>+'Ark1'!X1425</f>
        <v>0</v>
      </c>
      <c r="AA82" s="109">
        <f>+'Ark1'!Y1425</f>
        <v>0</v>
      </c>
      <c r="AB82" s="110">
        <f>+'Ark1'!Z1425</f>
        <v>0</v>
      </c>
      <c r="AC82" s="110">
        <f>+'Ark1'!AA1425</f>
        <v>0</v>
      </c>
      <c r="AD82" s="104"/>
      <c r="AE82"/>
      <c r="AF82"/>
      <c r="AG82"/>
      <c r="AH82"/>
      <c r="AI82"/>
      <c r="AJ82"/>
      <c r="AK82"/>
    </row>
    <row r="83" spans="1:37">
      <c r="A83" s="104"/>
      <c r="B83" s="316">
        <f>+'Ark1'!AP1426</f>
        <v>98</v>
      </c>
      <c r="C83" s="316" t="str">
        <f>VLOOKUP(B83,RNR!$D$1:$E$38,2)</f>
        <v>Krysning</v>
      </c>
      <c r="D83" s="313">
        <f>+'Ark1'!C1426</f>
        <v>2023</v>
      </c>
      <c r="E83" s="108">
        <f>+'Ark1'!Q1426</f>
        <v>27</v>
      </c>
      <c r="F83" s="111"/>
      <c r="G83" s="109">
        <f>+'Ark1'!R1426</f>
        <v>68</v>
      </c>
      <c r="H83" s="405"/>
      <c r="I83" s="111">
        <f>+'Ark1'!AE1426</f>
        <v>3.9650145772594754</v>
      </c>
      <c r="J83" s="111"/>
      <c r="K83" s="111">
        <f>+'Ark1'!AF1426</f>
        <v>4.5041652029100483</v>
      </c>
      <c r="L83" s="110">
        <f>+'Ark1'!S1426</f>
        <v>5.5</v>
      </c>
      <c r="M83" s="110"/>
      <c r="N83" s="110">
        <f>+IF(G83=0,"",'Ark1'!T1426)</f>
        <v>7.2941176470588243</v>
      </c>
      <c r="O83" s="110"/>
      <c r="P83" s="308">
        <f>+'Ark1'!U1426</f>
        <v>287.72647058823514</v>
      </c>
      <c r="Q83" s="109"/>
      <c r="R83" s="109">
        <f>+'Ark1'!AG1426</f>
        <v>630.69117647058818</v>
      </c>
      <c r="S83" s="109">
        <f>+IF(G83=0,"",'Ark1'!AR1426)</f>
        <v>206.94117647058823</v>
      </c>
      <c r="T83" s="109">
        <f>+IF(G83=0,"",'Ark1'!AS1426)</f>
        <v>31.544584602277901</v>
      </c>
      <c r="U83" s="117"/>
      <c r="V83" s="109">
        <f t="shared" si="14"/>
        <v>456.20817497143634</v>
      </c>
      <c r="W83" s="102"/>
      <c r="X83" s="109">
        <f>+'Ark1'!AH1426</f>
        <v>1.4705882352941178</v>
      </c>
      <c r="Y83" s="109">
        <f>+'Ark1'!W1426</f>
        <v>66.17647058823529</v>
      </c>
      <c r="Z83" s="109">
        <f>+'Ark1'!X1426</f>
        <v>16.176470588235297</v>
      </c>
      <c r="AA83" s="109">
        <f>+'Ark1'!Y1426</f>
        <v>81.880266992953921</v>
      </c>
      <c r="AB83" s="110">
        <f>+'Ark1'!Z1426</f>
        <v>1.4090046549415871</v>
      </c>
      <c r="AC83" s="110">
        <f>+'Ark1'!AA1426</f>
        <v>1.6543954247559121</v>
      </c>
      <c r="AD83" s="104"/>
      <c r="AE83"/>
      <c r="AF83"/>
      <c r="AG83"/>
      <c r="AH83"/>
      <c r="AI83"/>
      <c r="AJ83"/>
      <c r="AK83"/>
    </row>
    <row r="84" spans="1:37">
      <c r="A84" s="104"/>
      <c r="B84" s="316">
        <f>+'Ark1'!AP1427</f>
        <v>99</v>
      </c>
      <c r="C84" s="316" t="str">
        <f>VLOOKUP(B84,RNR!$D$1:$E$38,2)</f>
        <v>Ukjent rase</v>
      </c>
      <c r="D84" s="313">
        <f>+'Ark1'!C1427</f>
        <v>2023</v>
      </c>
      <c r="E84" s="108">
        <f>+'Ark1'!Q1427</f>
        <v>3</v>
      </c>
      <c r="F84" s="111"/>
      <c r="G84" s="109">
        <f>+'Ark1'!R1427</f>
        <v>4</v>
      </c>
      <c r="H84" s="405"/>
      <c r="I84" s="111">
        <f>+'Ark1'!AE1427</f>
        <v>0.23323615160349845</v>
      </c>
      <c r="J84" s="111"/>
      <c r="K84" s="111">
        <f>+'Ark1'!AF1427</f>
        <v>0.27229326269853954</v>
      </c>
      <c r="L84" s="110">
        <f>+'Ark1'!S1427</f>
        <v>5.5</v>
      </c>
      <c r="M84" s="110"/>
      <c r="N84" s="110">
        <f>+IF(G84=0,"",'Ark1'!T1427)</f>
        <v>8.25</v>
      </c>
      <c r="O84" s="110"/>
      <c r="P84" s="308">
        <f>+'Ark1'!U1427</f>
        <v>295.7</v>
      </c>
      <c r="Q84" s="109"/>
      <c r="R84" s="109">
        <f>+'Ark1'!AG1427</f>
        <v>678</v>
      </c>
      <c r="S84" s="109">
        <f>+IF(G84=0,"",'Ark1'!AR1427)</f>
        <v>203.25</v>
      </c>
      <c r="T84" s="109">
        <f>+IF(G84=0,"",'Ark1'!AS1427)</f>
        <v>33.476149454218557</v>
      </c>
      <c r="U84" s="117"/>
      <c r="V84" s="109">
        <f t="shared" si="14"/>
        <v>436.13569321533924</v>
      </c>
      <c r="W84" s="102"/>
      <c r="X84" s="109">
        <f>+'Ark1'!AH1427</f>
        <v>0</v>
      </c>
      <c r="Y84" s="109">
        <f>+'Ark1'!W1427</f>
        <v>100</v>
      </c>
      <c r="Z84" s="109">
        <f>+'Ark1'!X1427</f>
        <v>50</v>
      </c>
      <c r="AA84" s="109">
        <f>+'Ark1'!Y1427</f>
        <v>97.455066569163051</v>
      </c>
      <c r="AB84" s="110">
        <f>+'Ark1'!Z1427</f>
        <v>1.1180339887498949</v>
      </c>
      <c r="AC84" s="110">
        <f>+'Ark1'!AA1427</f>
        <v>0.4330127018922193</v>
      </c>
      <c r="AD84" s="104"/>
      <c r="AE84"/>
      <c r="AF84"/>
      <c r="AG84"/>
      <c r="AH84"/>
      <c r="AI84"/>
      <c r="AJ84"/>
      <c r="AK84"/>
    </row>
    <row r="85" spans="1:37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2"/>
      <c r="X85" s="104"/>
      <c r="Y85" s="104"/>
      <c r="Z85" s="104"/>
      <c r="AA85" s="104"/>
      <c r="AB85" s="104"/>
      <c r="AC85" s="104"/>
      <c r="AD85" s="104"/>
      <c r="AE85"/>
      <c r="AF85"/>
      <c r="AG85"/>
      <c r="AH85"/>
      <c r="AI85"/>
      <c r="AJ85"/>
      <c r="AK85"/>
    </row>
    <row r="86" spans="1:37">
      <c r="A86" s="104"/>
      <c r="B86" s="4">
        <f>+'Ark1'!AP1428</f>
        <v>0</v>
      </c>
      <c r="C86" s="316" t="str">
        <f>VLOOKUP(B86,RNR!$D$1:$E$38,2)</f>
        <v>Datamangel</v>
      </c>
      <c r="D86" s="31">
        <f>+'Ark1'!C1428</f>
        <v>2022</v>
      </c>
      <c r="E86">
        <f>+'Ark1'!Q1428</f>
        <v>34</v>
      </c>
      <c r="F86" s="66"/>
      <c r="G86" s="10">
        <f>+'Ark1'!R1428</f>
        <v>55</v>
      </c>
      <c r="H86" s="406"/>
      <c r="I86" s="66">
        <f>+'Ark1'!AE1428</f>
        <v>2.0400593471810087</v>
      </c>
      <c r="J86" s="66"/>
      <c r="K86" s="66">
        <f>+'Ark1'!AF1428</f>
        <v>1.9396461714365969</v>
      </c>
      <c r="L86" s="1">
        <f>+'Ark1'!S1428</f>
        <v>4.418181818181818</v>
      </c>
      <c r="N86" s="1">
        <f>+'Ark1'!T1428</f>
        <v>6.9454545454545453</v>
      </c>
      <c r="P86" s="18">
        <f>+'Ark1'!U1428</f>
        <v>247.4114545454546</v>
      </c>
      <c r="R86" s="10">
        <f>+'Ark1'!AG1428</f>
        <v>655.16666666666652</v>
      </c>
      <c r="S86" s="10">
        <f>+IF(G86=0,"",'Ark1'!AR1428)</f>
        <v>202.16666666666663</v>
      </c>
      <c r="T86" s="10">
        <f>+IF(G86=0,"",'Ark1'!AS1428)</f>
        <v>29.188729682173289</v>
      </c>
      <c r="U86" s="104"/>
      <c r="V86" s="10" t="e">
        <f>IF(G86=0,"",1000*P86/#REF!)</f>
        <v>#REF!</v>
      </c>
      <c r="W86" s="102"/>
      <c r="X86" s="10">
        <f>+'Ark1'!AH1428</f>
        <v>0</v>
      </c>
      <c r="Y86" s="10">
        <f>+'Ark1'!W1428</f>
        <v>60</v>
      </c>
      <c r="Z86" s="10">
        <f>+'Ark1'!X1428</f>
        <v>5.4545454545454541</v>
      </c>
      <c r="AA86" s="10">
        <f>+'Ark1'!Y1428</f>
        <v>68.093727288686964</v>
      </c>
      <c r="AB86" s="1">
        <f>+'Ark1'!Z1428</f>
        <v>1.3030162085213763</v>
      </c>
      <c r="AC86" s="1">
        <f>+'Ark1'!AA1428</f>
        <v>1.929843910957868</v>
      </c>
      <c r="AD86" s="104"/>
      <c r="AE86"/>
      <c r="AF86"/>
      <c r="AG86"/>
      <c r="AH86"/>
      <c r="AI86"/>
      <c r="AJ86"/>
      <c r="AK86"/>
    </row>
    <row r="87" spans="1:37">
      <c r="A87" s="104"/>
      <c r="B87" s="4">
        <f>+'Ark1'!AP1429</f>
        <v>1</v>
      </c>
      <c r="C87" s="316" t="str">
        <f>VLOOKUP(B87,RNR!$D$1:$E$38,2)</f>
        <v>NRF</v>
      </c>
      <c r="D87" s="31">
        <f>+'Ark1'!C1429</f>
        <v>2022</v>
      </c>
      <c r="E87">
        <f>+'Ark1'!Q1429</f>
        <v>258</v>
      </c>
      <c r="F87" s="66"/>
      <c r="G87" s="10">
        <f>+'Ark1'!R1429</f>
        <v>1552</v>
      </c>
      <c r="H87" s="406"/>
      <c r="I87" s="66">
        <f>+'Ark1'!AE1429</f>
        <v>57.566765578635007</v>
      </c>
      <c r="J87" s="66"/>
      <c r="K87" s="66">
        <f>+'Ark1'!AF1429</f>
        <v>60.577030777667922</v>
      </c>
      <c r="L87" s="1">
        <f>+'Ark1'!S1429</f>
        <v>4.0238402061855671</v>
      </c>
      <c r="N87" s="1">
        <f>+'Ark1'!T1429</f>
        <v>6.8472938144329882</v>
      </c>
      <c r="P87" s="18">
        <f>+'Ark1'!U1429</f>
        <v>273.82698453608305</v>
      </c>
      <c r="R87" s="10">
        <f>+'Ark1'!AG1429</f>
        <v>676.17139175257739</v>
      </c>
      <c r="S87" s="10">
        <f>+IF(G87=0,"",'Ark1'!AR1429)</f>
        <v>210.79768041237111</v>
      </c>
      <c r="T87" s="10">
        <f>+IF(G87=0,"",'Ark1'!AS1429)</f>
        <v>28.709960565665281</v>
      </c>
      <c r="U87" s="104"/>
      <c r="V87" s="10" t="e">
        <f>IF(G87=0,"",1000*P87/#REF!)</f>
        <v>#REF!</v>
      </c>
      <c r="W87" s="102"/>
      <c r="X87" s="10">
        <f>+'Ark1'!AH1429</f>
        <v>6.4432989690721643E-2</v>
      </c>
      <c r="Y87" s="10">
        <f>+'Ark1'!W1429</f>
        <v>60.180412371134018</v>
      </c>
      <c r="Z87" s="10">
        <f>+'Ark1'!X1429</f>
        <v>6.7010309278350544</v>
      </c>
      <c r="AA87" s="10">
        <f>+'Ark1'!Y1429</f>
        <v>56.573939765789049</v>
      </c>
      <c r="AB87" s="1">
        <f>+'Ark1'!Z1429</f>
        <v>0.83578082217370686</v>
      </c>
      <c r="AC87" s="1">
        <f>+'Ark1'!AA1429</f>
        <v>1.7381425671607511</v>
      </c>
      <c r="AD87" s="104"/>
      <c r="AE87"/>
      <c r="AF87"/>
      <c r="AG87"/>
      <c r="AH87"/>
      <c r="AI87"/>
      <c r="AJ87"/>
      <c r="AK87"/>
    </row>
    <row r="88" spans="1:37">
      <c r="A88" s="104"/>
      <c r="B88" s="4">
        <f>+'Ark1'!AP1430</f>
        <v>2</v>
      </c>
      <c r="C88" s="316" t="str">
        <f>VLOOKUP(B88,RNR!$D$1:$E$38,2)</f>
        <v>Jersey</v>
      </c>
      <c r="D88" s="31">
        <f>+'Ark1'!C1430</f>
        <v>2022</v>
      </c>
      <c r="E88">
        <f>+'Ark1'!Q1430</f>
        <v>17</v>
      </c>
      <c r="F88" s="66"/>
      <c r="G88" s="10">
        <f>+'Ark1'!R1430</f>
        <v>30</v>
      </c>
      <c r="H88" s="406"/>
      <c r="I88" s="66">
        <f>+'Ark1'!AE1430</f>
        <v>1.1127596439169141</v>
      </c>
      <c r="J88" s="66"/>
      <c r="K88" s="66">
        <f>+'Ark1'!AF1430</f>
        <v>0.8545337283393506</v>
      </c>
      <c r="L88" s="1">
        <f>+'Ark1'!S1430</f>
        <v>2.9666666666666677</v>
      </c>
      <c r="N88" s="1">
        <f>+'Ark1'!T1430</f>
        <v>6.5666666666666647</v>
      </c>
      <c r="P88" s="18">
        <f>+'Ark1'!U1430</f>
        <v>199.83333333333337</v>
      </c>
      <c r="R88" s="10">
        <f>+'Ark1'!AG1430</f>
        <v>641.20000000000005</v>
      </c>
      <c r="S88" s="10">
        <f>+IF(G88=0,"",'Ark1'!AR1430)</f>
        <v>197</v>
      </c>
      <c r="T88" s="10">
        <f>+IF(G88=0,"",'Ark1'!AS1430)</f>
        <v>25.355468561362439</v>
      </c>
      <c r="U88" s="104"/>
      <c r="V88" s="10" t="e">
        <f>IF(G88=0,"",1000*P88/#REF!)</f>
        <v>#REF!</v>
      </c>
      <c r="W88" s="102"/>
      <c r="X88" s="10">
        <f>+'Ark1'!AH1430</f>
        <v>0</v>
      </c>
      <c r="Y88" s="10">
        <f>+'Ark1'!W1430</f>
        <v>53.33333333333335</v>
      </c>
      <c r="Z88" s="10">
        <f>+'Ark1'!X1430</f>
        <v>0</v>
      </c>
      <c r="AA88" s="10">
        <f>+'Ark1'!Y1430</f>
        <v>51.87143936909991</v>
      </c>
      <c r="AB88" s="1">
        <f>+'Ark1'!Z1430</f>
        <v>0.83599574693229617</v>
      </c>
      <c r="AC88" s="1">
        <f>+'Ark1'!AA1430</f>
        <v>1.6468825769380857</v>
      </c>
      <c r="AD88" s="104"/>
      <c r="AE88"/>
      <c r="AF88"/>
      <c r="AG88"/>
      <c r="AH88"/>
      <c r="AI88"/>
      <c r="AJ88"/>
      <c r="AK88"/>
    </row>
    <row r="89" spans="1:37">
      <c r="A89" s="104"/>
      <c r="B89" s="4">
        <f>+'Ark1'!AP1431</f>
        <v>3</v>
      </c>
      <c r="C89" s="316" t="str">
        <f>VLOOKUP(B89,RNR!$D$1:$E$38,2)</f>
        <v>Sidet Trønderfe og Nordlandsfe</v>
      </c>
      <c r="D89" s="31">
        <f>+'Ark1'!C1431</f>
        <v>2022</v>
      </c>
      <c r="E89">
        <f>+'Ark1'!Q1431</f>
        <v>44</v>
      </c>
      <c r="F89" s="66"/>
      <c r="G89" s="10">
        <f>+'Ark1'!R1431</f>
        <v>152</v>
      </c>
      <c r="H89" s="406"/>
      <c r="I89" s="66">
        <f>+'Ark1'!AE1431</f>
        <v>5.6379821958456988</v>
      </c>
      <c r="J89" s="66"/>
      <c r="K89" s="66">
        <f>+'Ark1'!AF1431</f>
        <v>4.5416165622919085</v>
      </c>
      <c r="L89" s="1">
        <f>+'Ark1'!S1431</f>
        <v>3.5723684210526323</v>
      </c>
      <c r="N89" s="1">
        <f>+'Ark1'!T1431</f>
        <v>7.4736842105263186</v>
      </c>
      <c r="P89" s="18">
        <f>+'Ark1'!U1431</f>
        <v>209.61717105263153</v>
      </c>
      <c r="R89" s="10">
        <f>+'Ark1'!AG1431</f>
        <v>694.4078947368422</v>
      </c>
      <c r="S89" s="10">
        <f>+IF(G89=0,"",'Ark1'!AR1431)</f>
        <v>194.42763157894737</v>
      </c>
      <c r="T89" s="10">
        <f>+IF(G89=0,"",'Ark1'!AS1431)</f>
        <v>27.935051883642579</v>
      </c>
      <c r="U89" s="104"/>
      <c r="V89" s="10" t="e">
        <f>IF(G89=0,"",1000*P89/#REF!)</f>
        <v>#REF!</v>
      </c>
      <c r="W89" s="102"/>
      <c r="X89" s="10">
        <f>+'Ark1'!AH1431</f>
        <v>0</v>
      </c>
      <c r="Y89" s="10">
        <f>+'Ark1'!W1431</f>
        <v>69.078947368421041</v>
      </c>
      <c r="Z89" s="10">
        <f>+'Ark1'!X1431</f>
        <v>3.2894736842105257</v>
      </c>
      <c r="AA89" s="10">
        <f>+'Ark1'!Y1431</f>
        <v>53.750891380831469</v>
      </c>
      <c r="AB89" s="1">
        <f>+'Ark1'!Z1431</f>
        <v>0.90758480598531555</v>
      </c>
      <c r="AC89" s="1">
        <f>+'Ark1'!AA1431</f>
        <v>2.2738425870766257</v>
      </c>
      <c r="AD89" s="104"/>
      <c r="AE89"/>
      <c r="AF89"/>
      <c r="AG89"/>
      <c r="AH89"/>
      <c r="AI89"/>
      <c r="AJ89"/>
      <c r="AK89"/>
    </row>
    <row r="90" spans="1:37">
      <c r="A90" s="104"/>
      <c r="B90" s="4">
        <f>+'Ark1'!AP1432</f>
        <v>4</v>
      </c>
      <c r="C90" s="316" t="str">
        <f>VLOOKUP(B90,RNR!$D$1:$E$38,2)</f>
        <v>Telemarkfe</v>
      </c>
      <c r="D90" s="31">
        <f>+'Ark1'!C1432</f>
        <v>2022</v>
      </c>
      <c r="E90">
        <f>+'Ark1'!Q1432</f>
        <v>11</v>
      </c>
      <c r="F90" s="66"/>
      <c r="G90" s="10">
        <f>+'Ark1'!R1432</f>
        <v>21</v>
      </c>
      <c r="H90" s="406"/>
      <c r="I90" s="66">
        <f>+'Ark1'!AE1432</f>
        <v>0.77893175074183985</v>
      </c>
      <c r="J90" s="66"/>
      <c r="K90" s="66">
        <f>+'Ark1'!AF1432</f>
        <v>0.51492962362400385</v>
      </c>
      <c r="L90" s="1">
        <f>+'Ark1'!S1432</f>
        <v>3.5714285714285721</v>
      </c>
      <c r="N90" s="1">
        <f>+'Ark1'!T1432</f>
        <v>6.7619047619047636</v>
      </c>
      <c r="P90" s="18">
        <f>+'Ark1'!U1432</f>
        <v>172.02380952380949</v>
      </c>
      <c r="R90" s="10">
        <f>+'Ark1'!AG1432</f>
        <v>566.19047619047603</v>
      </c>
      <c r="S90" s="10">
        <f>+IF(G90=0,"",'Ark1'!AR1432)</f>
        <v>182.71428571428575</v>
      </c>
      <c r="T90" s="10">
        <f>+IF(G90=0,"",'Ark1'!AS1432)</f>
        <v>27.661876744793847</v>
      </c>
      <c r="U90" s="104"/>
      <c r="V90" s="10" t="e">
        <f>IF(G90=0,"",1000*P90/#REF!)</f>
        <v>#REF!</v>
      </c>
      <c r="W90" s="102"/>
      <c r="X90" s="10">
        <f>+'Ark1'!AH1432</f>
        <v>0</v>
      </c>
      <c r="Y90" s="10">
        <f>+'Ark1'!W1432</f>
        <v>52.380952380952387</v>
      </c>
      <c r="Z90" s="10">
        <f>+'Ark1'!X1432</f>
        <v>0</v>
      </c>
      <c r="AA90" s="10">
        <f>+'Ark1'!Y1432</f>
        <v>42.178485880859128</v>
      </c>
      <c r="AB90" s="1">
        <f>+'Ark1'!Z1432</f>
        <v>0.49487165930539184</v>
      </c>
      <c r="AC90" s="1">
        <f>+'Ark1'!AA1432</f>
        <v>1.6302135970117801</v>
      </c>
      <c r="AD90" s="104"/>
      <c r="AE90"/>
      <c r="AF90"/>
      <c r="AG90"/>
      <c r="AH90"/>
      <c r="AI90"/>
      <c r="AJ90"/>
      <c r="AK90"/>
    </row>
    <row r="91" spans="1:37">
      <c r="A91" s="104"/>
      <c r="B91" s="4">
        <f>+'Ark1'!AP1433</f>
        <v>5</v>
      </c>
      <c r="C91" s="316" t="str">
        <f>VLOOKUP(B91,RNR!$D$1:$E$38,2)</f>
        <v>Dølafe</v>
      </c>
      <c r="D91" s="31">
        <f>+'Ark1'!C1433</f>
        <v>2022</v>
      </c>
      <c r="E91">
        <f>+'Ark1'!Q1433</f>
        <v>11</v>
      </c>
      <c r="F91" s="66"/>
      <c r="G91" s="10">
        <f>+'Ark1'!R1433</f>
        <v>27</v>
      </c>
      <c r="H91" s="406"/>
      <c r="I91" s="66">
        <f>+'Ark1'!AE1433</f>
        <v>1.0014836795252227</v>
      </c>
      <c r="J91" s="66"/>
      <c r="K91" s="66">
        <f>+'Ark1'!AF1433</f>
        <v>0.78051214950254899</v>
      </c>
      <c r="L91" s="1">
        <f>+'Ark1'!S1433</f>
        <v>3.7407407407407409</v>
      </c>
      <c r="N91" s="1">
        <f>+'Ark1'!T1433</f>
        <v>7.7037037037037024</v>
      </c>
      <c r="P91" s="18">
        <f>+'Ark1'!U1433</f>
        <v>202.80370370370369</v>
      </c>
      <c r="R91" s="10">
        <f>+'Ark1'!AG1433</f>
        <v>687.37037037037032</v>
      </c>
      <c r="S91" s="10">
        <f>+IF(G91=0,"",'Ark1'!AR1433)</f>
        <v>191.51851851851848</v>
      </c>
      <c r="T91" s="10">
        <f>+IF(G91=0,"",'Ark1'!AS1433)</f>
        <v>28.450579491759608</v>
      </c>
      <c r="U91" s="104"/>
      <c r="V91" s="10" t="e">
        <f>IF(G91=0,"",1000*P91/#REF!)</f>
        <v>#REF!</v>
      </c>
      <c r="W91" s="102"/>
      <c r="X91" s="10">
        <f>+'Ark1'!AH1433</f>
        <v>0</v>
      </c>
      <c r="Y91" s="10">
        <f>+'Ark1'!W1433</f>
        <v>81.481481481481467</v>
      </c>
      <c r="Z91" s="10">
        <f>+'Ark1'!X1433</f>
        <v>0</v>
      </c>
      <c r="AA91" s="10">
        <f>+'Ark1'!Y1433</f>
        <v>39.328469393063195</v>
      </c>
      <c r="AB91" s="1">
        <f>+'Ark1'!Z1433</f>
        <v>0.69881341718937739</v>
      </c>
      <c r="AC91" s="1">
        <f>+'Ark1'!AA1433</f>
        <v>1.6287876612811889</v>
      </c>
      <c r="AD91" s="104"/>
      <c r="AE91"/>
      <c r="AF91"/>
      <c r="AG91"/>
      <c r="AH91"/>
      <c r="AI91"/>
      <c r="AJ91"/>
      <c r="AK91"/>
    </row>
    <row r="92" spans="1:37">
      <c r="A92" s="104"/>
      <c r="B92" s="4">
        <f>+'Ark1'!AP1434</f>
        <v>6</v>
      </c>
      <c r="C92" s="316" t="str">
        <f>VLOOKUP(B92,RNR!$D$1:$E$38,2)</f>
        <v>Østlandsk Rødkolle</v>
      </c>
      <c r="D92" s="31">
        <f>+'Ark1'!C1434</f>
        <v>2022</v>
      </c>
      <c r="E92">
        <f>+'Ark1'!Q1434</f>
        <v>10</v>
      </c>
      <c r="F92" s="66"/>
      <c r="G92" s="10">
        <f>+'Ark1'!R1434</f>
        <v>34</v>
      </c>
      <c r="H92" s="406"/>
      <c r="I92" s="66">
        <f>+'Ark1'!AE1434</f>
        <v>1.2611275964391695</v>
      </c>
      <c r="J92" s="66"/>
      <c r="K92" s="66">
        <f>+'Ark1'!AF1434</f>
        <v>0.98013521959264516</v>
      </c>
      <c r="L92" s="1">
        <f>+'Ark1'!S1434</f>
        <v>3.4705882352941178</v>
      </c>
      <c r="N92" s="1">
        <f>+'Ark1'!T1434</f>
        <v>6.2941176470588243</v>
      </c>
      <c r="P92" s="18">
        <f>+'Ark1'!U1434</f>
        <v>202.24</v>
      </c>
      <c r="R92" s="10">
        <f>+'Ark1'!AG1434</f>
        <v>554.29411764705878</v>
      </c>
      <c r="S92" s="10">
        <f>+IF(G92=0,"",'Ark1'!AR1434)</f>
        <v>194.94117647058823</v>
      </c>
      <c r="T92" s="10">
        <f>+IF(G92=0,"",'Ark1'!AS1434)</f>
        <v>26.612272454659081</v>
      </c>
      <c r="U92" s="104"/>
      <c r="V92" s="10" t="e">
        <f>IF(G92=0,"",1000*P92/#REF!)</f>
        <v>#REF!</v>
      </c>
      <c r="W92" s="102"/>
      <c r="X92" s="10">
        <f>+'Ark1'!AH1434</f>
        <v>0</v>
      </c>
      <c r="Y92" s="10">
        <f>+'Ark1'!W1434</f>
        <v>52.941176470588239</v>
      </c>
      <c r="Z92" s="10">
        <f>+'Ark1'!X1434</f>
        <v>0</v>
      </c>
      <c r="AA92" s="10">
        <f>+'Ark1'!Y1434</f>
        <v>51.502711293564367</v>
      </c>
      <c r="AB92" s="1">
        <f>+'Ark1'!Z1434</f>
        <v>0.73705671094950942</v>
      </c>
      <c r="AC92" s="1">
        <f>+'Ark1'!AA1434</f>
        <v>1.3832912960358661</v>
      </c>
      <c r="AD92" s="104"/>
      <c r="AE92"/>
      <c r="AF92"/>
      <c r="AG92"/>
      <c r="AH92"/>
      <c r="AI92"/>
      <c r="AJ92"/>
      <c r="AK92"/>
    </row>
    <row r="93" spans="1:37">
      <c r="A93" s="104"/>
      <c r="B93" s="4">
        <f>+'Ark1'!AP1435</f>
        <v>7</v>
      </c>
      <c r="C93" s="316" t="str">
        <f>VLOOKUP(B93,RNR!$D$1:$E$38,2)</f>
        <v>Vestlandsk Raukolle</v>
      </c>
      <c r="D93" s="31">
        <f>+'Ark1'!C1435</f>
        <v>2022</v>
      </c>
      <c r="E93">
        <f>+'Ark1'!Q1435</f>
        <v>3</v>
      </c>
      <c r="F93" s="66"/>
      <c r="G93" s="10">
        <f>+'Ark1'!R1435</f>
        <v>9</v>
      </c>
      <c r="H93" s="406"/>
      <c r="I93" s="66">
        <f>+'Ark1'!AE1435</f>
        <v>0.33382789317507416</v>
      </c>
      <c r="J93" s="66"/>
      <c r="K93" s="66">
        <f>+'Ark1'!AF1435</f>
        <v>0.28518192331752112</v>
      </c>
      <c r="L93" s="1">
        <f>+'Ark1'!S1435</f>
        <v>3.4444444444444442</v>
      </c>
      <c r="N93" s="1">
        <f>+'Ark1'!T1435</f>
        <v>6.4444444444444438</v>
      </c>
      <c r="P93" s="18">
        <f>+'Ark1'!U1435</f>
        <v>222.3</v>
      </c>
      <c r="R93" s="10">
        <f>+'Ark1'!AG1435</f>
        <v>824.33333333333348</v>
      </c>
      <c r="S93" s="10">
        <f>+IF(G93=0,"",'Ark1'!AR1435)</f>
        <v>198.66666666666663</v>
      </c>
      <c r="T93" s="10">
        <f>+IF(G93=0,"",'Ark1'!AS1435)</f>
        <v>28.063395866742059</v>
      </c>
      <c r="U93" s="104"/>
      <c r="V93" s="10" t="e">
        <f>IF(G93=0,"",1000*P93/#REF!)</f>
        <v>#REF!</v>
      </c>
      <c r="W93" s="102"/>
      <c r="X93" s="10">
        <f>+'Ark1'!AH1435</f>
        <v>0</v>
      </c>
      <c r="Y93" s="10">
        <f>+'Ark1'!W1435</f>
        <v>44.44444444444445</v>
      </c>
      <c r="Z93" s="10">
        <f>+'Ark1'!X1435</f>
        <v>0</v>
      </c>
      <c r="AA93" s="10">
        <f>+'Ark1'!Y1435</f>
        <v>32.208246011093593</v>
      </c>
      <c r="AB93" s="1">
        <f>+'Ark1'!Z1435</f>
        <v>0.68493488921877355</v>
      </c>
      <c r="AC93" s="1">
        <f>+'Ark1'!AA1435</f>
        <v>1.1653431646334993</v>
      </c>
      <c r="AD93" s="104"/>
      <c r="AE93"/>
      <c r="AF93"/>
      <c r="AG93"/>
      <c r="AH93"/>
      <c r="AI93"/>
      <c r="AJ93"/>
      <c r="AK93"/>
    </row>
    <row r="94" spans="1:37">
      <c r="A94" s="104"/>
      <c r="B94" s="4">
        <f>+'Ark1'!AP1436</f>
        <v>8</v>
      </c>
      <c r="C94" s="316" t="str">
        <f>VLOOKUP(B94,RNR!$D$1:$E$38,2)</f>
        <v>Vestlandsk fjordfe</v>
      </c>
      <c r="D94" s="31">
        <f>+'Ark1'!C1436</f>
        <v>2022</v>
      </c>
      <c r="E94">
        <f>+'Ark1'!Q1436</f>
        <v>40</v>
      </c>
      <c r="F94" s="66"/>
      <c r="G94" s="10">
        <f>+'Ark1'!R1436</f>
        <v>119</v>
      </c>
      <c r="H94" s="406"/>
      <c r="I94" s="66">
        <f>+'Ark1'!AE1436</f>
        <v>4.4139465875370902</v>
      </c>
      <c r="J94" s="66"/>
      <c r="K94" s="66">
        <f>+'Ark1'!AF1436</f>
        <v>3.2544550000543047</v>
      </c>
      <c r="L94" s="1">
        <f>+'Ark1'!S1436</f>
        <v>3.4453781512605048</v>
      </c>
      <c r="N94" s="1">
        <f>+'Ark1'!T1436</f>
        <v>6.9915966386554622</v>
      </c>
      <c r="P94" s="18">
        <f>+'Ark1'!U1436</f>
        <v>191.86302521008403</v>
      </c>
      <c r="R94" s="10">
        <f>+'Ark1'!AG1436</f>
        <v>701.70588235294122</v>
      </c>
      <c r="S94" s="10">
        <f>+IF(G94=0,"",'Ark1'!AR1436)</f>
        <v>188.84033613445376</v>
      </c>
      <c r="T94" s="10">
        <f>+IF(G94=0,"",'Ark1'!AS1436)</f>
        <v>27.668248845966009</v>
      </c>
      <c r="U94" s="104"/>
      <c r="V94" s="10" t="e">
        <f>IF(G94=0,"",1000*P94/#REF!)</f>
        <v>#REF!</v>
      </c>
      <c r="W94" s="102"/>
      <c r="X94" s="10">
        <f>+'Ark1'!AH1436</f>
        <v>0</v>
      </c>
      <c r="Y94" s="10">
        <f>+'Ark1'!W1436</f>
        <v>60.504201680672253</v>
      </c>
      <c r="Z94" s="10">
        <f>+'Ark1'!X1436</f>
        <v>0</v>
      </c>
      <c r="AA94" s="10">
        <f>+'Ark1'!Y1436</f>
        <v>50.048331036984386</v>
      </c>
      <c r="AB94" s="1">
        <f>+'Ark1'!Z1436</f>
        <v>0.80646004127798732</v>
      </c>
      <c r="AC94" s="1">
        <f>+'Ark1'!AA1436</f>
        <v>1.8942451471854844</v>
      </c>
      <c r="AD94" s="104"/>
      <c r="AE94"/>
      <c r="AF94"/>
      <c r="AG94"/>
      <c r="AH94"/>
      <c r="AI94"/>
      <c r="AJ94"/>
      <c r="AK94"/>
    </row>
    <row r="95" spans="1:37">
      <c r="A95" s="104"/>
      <c r="B95" s="4">
        <f>+'Ark1'!AP1437</f>
        <v>9</v>
      </c>
      <c r="C95" s="316" t="str">
        <f>VLOOKUP(B95,RNR!$D$1:$E$38,2)</f>
        <v>Holstein</v>
      </c>
      <c r="D95" s="31">
        <f>+'Ark1'!C1437</f>
        <v>2022</v>
      </c>
      <c r="E95">
        <f>+'Ark1'!Q1437</f>
        <v>12</v>
      </c>
      <c r="F95" s="66"/>
      <c r="G95" s="10">
        <f>+'Ark1'!R1437</f>
        <v>35</v>
      </c>
      <c r="H95" s="406"/>
      <c r="I95" s="66">
        <f>+'Ark1'!AE1437</f>
        <v>1.2982195845697329</v>
      </c>
      <c r="J95" s="66"/>
      <c r="K95" s="66">
        <f>+'Ark1'!AF1437</f>
        <v>1.3195882307713711</v>
      </c>
      <c r="L95" s="1">
        <f>+'Ark1'!S1437</f>
        <v>3.3142857142857154</v>
      </c>
      <c r="N95" s="1">
        <f>+'Ark1'!T1437</f>
        <v>5.8</v>
      </c>
      <c r="P95" s="18">
        <f>+'Ark1'!U1437</f>
        <v>264.50285714285718</v>
      </c>
      <c r="R95" s="10">
        <f>+'Ark1'!AG1437</f>
        <v>640.62857142857115</v>
      </c>
      <c r="S95" s="10">
        <f>+IF(G95=0,"",'Ark1'!AR1437)</f>
        <v>213.4</v>
      </c>
      <c r="T95" s="10">
        <f>+IF(G95=0,"",'Ark1'!AS1437)</f>
        <v>26.766369422536918</v>
      </c>
      <c r="U95" s="104"/>
      <c r="V95" s="10" t="e">
        <f>IF(G95=0,"",1000*P95/#REF!)</f>
        <v>#REF!</v>
      </c>
      <c r="W95" s="102"/>
      <c r="X95" s="10">
        <f>+'Ark1'!AH1437</f>
        <v>0</v>
      </c>
      <c r="Y95" s="10">
        <f>+'Ark1'!W1437</f>
        <v>28.571428571428577</v>
      </c>
      <c r="Z95" s="10">
        <f>+'Ark1'!X1437</f>
        <v>0</v>
      </c>
      <c r="AA95" s="10">
        <f>+'Ark1'!Y1437</f>
        <v>43.533307351723096</v>
      </c>
      <c r="AB95" s="1">
        <f>+'Ark1'!Z1437</f>
        <v>0.6663945022680331</v>
      </c>
      <c r="AC95" s="1">
        <f>+'Ark1'!AA1437</f>
        <v>1.036477551269545</v>
      </c>
      <c r="AD95" s="104"/>
      <c r="AE95"/>
      <c r="AF95"/>
      <c r="AG95"/>
      <c r="AH95"/>
      <c r="AI95"/>
      <c r="AJ95"/>
      <c r="AK95"/>
    </row>
    <row r="96" spans="1:37">
      <c r="A96" s="104"/>
      <c r="B96" s="4">
        <f>+'Ark1'!AP1438</f>
        <v>10</v>
      </c>
      <c r="C96" s="316" t="str">
        <f>VLOOKUP(B96,RNR!$D$1:$E$38,2)</f>
        <v>Rød Dansk Mælkefe</v>
      </c>
      <c r="D96" s="31">
        <f>+'Ark1'!C1438</f>
        <v>2022</v>
      </c>
      <c r="E96">
        <f>+'Ark1'!Q1438</f>
        <v>0</v>
      </c>
      <c r="F96" s="66"/>
      <c r="G96" s="10">
        <f>+'Ark1'!R1438</f>
        <v>0</v>
      </c>
      <c r="H96" s="406"/>
      <c r="I96" s="66">
        <f>+'Ark1'!AE1438</f>
        <v>0</v>
      </c>
      <c r="J96" s="66"/>
      <c r="K96" s="66">
        <f>+'Ark1'!AF1438</f>
        <v>0</v>
      </c>
      <c r="L96" s="1">
        <f>+'Ark1'!S1438</f>
        <v>0</v>
      </c>
      <c r="N96" s="1">
        <f>+'Ark1'!T1438</f>
        <v>0</v>
      </c>
      <c r="P96" s="18">
        <f>+'Ark1'!U1438</f>
        <v>0</v>
      </c>
      <c r="R96" s="10">
        <f>+'Ark1'!AG1438</f>
        <v>0</v>
      </c>
      <c r="S96" s="10" t="str">
        <f>+IF(G96=0,"",'Ark1'!AR1438)</f>
        <v/>
      </c>
      <c r="T96" s="10" t="str">
        <f>+IF(G96=0,"",'Ark1'!AS1438)</f>
        <v/>
      </c>
      <c r="U96" s="104"/>
      <c r="V96" s="10" t="str">
        <f>IF(G96=0,"",1000*P96/#REF!)</f>
        <v/>
      </c>
      <c r="W96" s="102"/>
      <c r="X96" s="10">
        <f>+'Ark1'!AH1438</f>
        <v>0</v>
      </c>
      <c r="Y96" s="10">
        <f>+'Ark1'!W1438</f>
        <v>0</v>
      </c>
      <c r="Z96" s="10">
        <f>+'Ark1'!X1438</f>
        <v>0</v>
      </c>
      <c r="AA96" s="10">
        <f>+'Ark1'!Y1438</f>
        <v>0</v>
      </c>
      <c r="AB96" s="1">
        <f>+'Ark1'!Z1438</f>
        <v>0</v>
      </c>
      <c r="AC96" s="1">
        <f>+'Ark1'!AA1438</f>
        <v>0</v>
      </c>
      <c r="AD96" s="104"/>
      <c r="AE96"/>
      <c r="AF96"/>
      <c r="AG96"/>
      <c r="AH96"/>
      <c r="AI96"/>
      <c r="AJ96"/>
      <c r="AK96"/>
    </row>
    <row r="97" spans="1:37">
      <c r="A97" s="104"/>
      <c r="B97" s="4">
        <f>+'Ark1'!AP1439</f>
        <v>11</v>
      </c>
      <c r="C97" s="316" t="str">
        <f>VLOOKUP(B97,RNR!$D$1:$E$38,2)</f>
        <v>Brown Swiss</v>
      </c>
      <c r="D97" s="31">
        <f>+'Ark1'!C1439</f>
        <v>2022</v>
      </c>
      <c r="E97">
        <f>+'Ark1'!Q1439</f>
        <v>6</v>
      </c>
      <c r="F97" s="66"/>
      <c r="G97" s="10">
        <f>+'Ark1'!R1439</f>
        <v>11</v>
      </c>
      <c r="H97" s="406"/>
      <c r="I97" s="66">
        <f>+'Ark1'!AE1439</f>
        <v>0.40801186943620177</v>
      </c>
      <c r="J97" s="66"/>
      <c r="K97" s="66">
        <f>+'Ark1'!AF1439</f>
        <v>0.39747578006243178</v>
      </c>
      <c r="L97" s="1">
        <f>+'Ark1'!S1439</f>
        <v>3.545454545454545</v>
      </c>
      <c r="N97" s="1">
        <f>+'Ark1'!T1439</f>
        <v>5.1818181818181808</v>
      </c>
      <c r="P97" s="18">
        <f>+'Ark1'!U1439</f>
        <v>253.5</v>
      </c>
      <c r="R97" s="10">
        <f>+'Ark1'!AG1439</f>
        <v>646.81818181818187</v>
      </c>
      <c r="S97" s="10">
        <f>+IF(G97=0,"",'Ark1'!AR1439)</f>
        <v>211.09090909090912</v>
      </c>
      <c r="T97" s="10">
        <f>+IF(G97=0,"",'Ark1'!AS1439)</f>
        <v>26.919182553022463</v>
      </c>
      <c r="U97" s="104"/>
      <c r="V97" s="10" t="e">
        <f>IF(G97=0,"",1000*P97/#REF!)</f>
        <v>#REF!</v>
      </c>
      <c r="W97" s="102"/>
      <c r="X97" s="10">
        <f>+'Ark1'!AH1439</f>
        <v>0</v>
      </c>
      <c r="Y97" s="10">
        <f>+'Ark1'!W1439</f>
        <v>27.272727272727277</v>
      </c>
      <c r="Z97" s="10">
        <f>+'Ark1'!X1439</f>
        <v>0</v>
      </c>
      <c r="AA97" s="10">
        <f>+'Ark1'!Y1439</f>
        <v>32.046188257235777</v>
      </c>
      <c r="AB97" s="1">
        <f>+'Ark1'!Z1439</f>
        <v>0.65555477735708845</v>
      </c>
      <c r="AC97" s="1">
        <f>+'Ark1'!AA1439</f>
        <v>1.4024771473219571</v>
      </c>
      <c r="AD97" s="104"/>
      <c r="AE97"/>
      <c r="AF97"/>
      <c r="AG97"/>
      <c r="AH97"/>
      <c r="AI97"/>
      <c r="AJ97"/>
      <c r="AK97"/>
    </row>
    <row r="98" spans="1:37">
      <c r="A98" s="104"/>
      <c r="B98" s="4">
        <f>+'Ark1'!AP1440</f>
        <v>12</v>
      </c>
      <c r="C98" s="316" t="str">
        <f>VLOOKUP(B98,RNR!$D$1:$E$38,2)</f>
        <v>Jarlsbergfe</v>
      </c>
      <c r="D98" s="31">
        <f>+'Ark1'!C1440</f>
        <v>2022</v>
      </c>
      <c r="E98">
        <f>+'Ark1'!Q1440</f>
        <v>0</v>
      </c>
      <c r="F98" s="66"/>
      <c r="G98" s="10">
        <f>+'Ark1'!R1440</f>
        <v>0</v>
      </c>
      <c r="H98" s="406"/>
      <c r="I98" s="66">
        <f>+'Ark1'!AE1440</f>
        <v>0</v>
      </c>
      <c r="J98" s="66"/>
      <c r="K98" s="66">
        <f>+'Ark1'!AF1440</f>
        <v>0</v>
      </c>
      <c r="L98" s="1">
        <f>+'Ark1'!S1440</f>
        <v>0</v>
      </c>
      <c r="N98" s="1">
        <f>+'Ark1'!T1440</f>
        <v>0</v>
      </c>
      <c r="P98" s="18">
        <f>+'Ark1'!U1440</f>
        <v>0</v>
      </c>
      <c r="R98" s="10">
        <f>+'Ark1'!AG1440</f>
        <v>0</v>
      </c>
      <c r="S98" s="10" t="str">
        <f>+IF(G98=0,"",'Ark1'!AR1440)</f>
        <v/>
      </c>
      <c r="T98" s="10" t="str">
        <f>+IF(G98=0,"",'Ark1'!AS1440)</f>
        <v/>
      </c>
      <c r="U98" s="104"/>
      <c r="V98" s="10" t="str">
        <f>IF(G98=0,"",1000*P98/#REF!)</f>
        <v/>
      </c>
      <c r="W98" s="102"/>
      <c r="X98" s="10">
        <f>+'Ark1'!AH1440</f>
        <v>0</v>
      </c>
      <c r="Y98" s="10">
        <f>+'Ark1'!W1440</f>
        <v>0</v>
      </c>
      <c r="Z98" s="10">
        <f>+'Ark1'!X1440</f>
        <v>0</v>
      </c>
      <c r="AA98" s="10">
        <f>+'Ark1'!Y1440</f>
        <v>0</v>
      </c>
      <c r="AB98" s="1">
        <f>+'Ark1'!Z1440</f>
        <v>0</v>
      </c>
      <c r="AC98" s="1">
        <f>+'Ark1'!AA1440</f>
        <v>0</v>
      </c>
      <c r="AD98" s="104"/>
      <c r="AE98"/>
      <c r="AF98"/>
      <c r="AG98"/>
      <c r="AH98"/>
      <c r="AI98"/>
      <c r="AJ98"/>
      <c r="AK98"/>
    </row>
    <row r="99" spans="1:37">
      <c r="A99" s="104"/>
      <c r="B99" s="4">
        <f>+'Ark1'!AP1441</f>
        <v>13</v>
      </c>
      <c r="C99" s="316" t="str">
        <f>VLOOKUP(B99,RNR!$D$1:$E$38,2)</f>
        <v>Fleckvieh</v>
      </c>
      <c r="D99" s="31">
        <f>+'Ark1'!C1441</f>
        <v>2022</v>
      </c>
      <c r="E99">
        <f>+'Ark1'!Q1441</f>
        <v>6</v>
      </c>
      <c r="F99" s="66"/>
      <c r="G99" s="10">
        <f>+'Ark1'!R1441</f>
        <v>10</v>
      </c>
      <c r="H99" s="406"/>
      <c r="I99" s="66">
        <f>+'Ark1'!AE1441</f>
        <v>0.37091988130563808</v>
      </c>
      <c r="J99" s="66"/>
      <c r="K99" s="66">
        <f>+'Ark1'!AF1441</f>
        <v>0.37585229939703074</v>
      </c>
      <c r="L99" s="1">
        <f>+'Ark1'!S1441</f>
        <v>4.9000000000000004</v>
      </c>
      <c r="N99" s="1">
        <f>+'Ark1'!T1441</f>
        <v>5.5</v>
      </c>
      <c r="P99" s="18">
        <f>+'Ark1'!U1441</f>
        <v>263.67999999999995</v>
      </c>
      <c r="R99" s="10">
        <f>+'Ark1'!AG1441</f>
        <v>592.6</v>
      </c>
      <c r="S99" s="10">
        <f>+IF(G99=0,"",'Ark1'!AR1441)</f>
        <v>206.5</v>
      </c>
      <c r="T99" s="10">
        <f>+IF(G99=0,"",'Ark1'!AS1441)</f>
        <v>29.63045814603036</v>
      </c>
      <c r="U99" s="104"/>
      <c r="V99" s="10" t="e">
        <f>IF(G99=0,"",1000*P99/#REF!)</f>
        <v>#REF!</v>
      </c>
      <c r="W99" s="102"/>
      <c r="X99" s="10">
        <f>+'Ark1'!AH1441</f>
        <v>0</v>
      </c>
      <c r="Y99" s="10">
        <f>+'Ark1'!W1441</f>
        <v>30</v>
      </c>
      <c r="Z99" s="10">
        <f>+'Ark1'!X1441</f>
        <v>0</v>
      </c>
      <c r="AA99" s="10">
        <f>+'Ark1'!Y1441</f>
        <v>33.797952600712961</v>
      </c>
      <c r="AB99" s="1">
        <f>+'Ark1'!Z1441</f>
        <v>0.69999999999999618</v>
      </c>
      <c r="AC99" s="1">
        <f>+'Ark1'!AA1441</f>
        <v>1.5</v>
      </c>
      <c r="AD99" s="104"/>
      <c r="AE99"/>
      <c r="AF99"/>
      <c r="AG99"/>
      <c r="AH99"/>
      <c r="AI99"/>
      <c r="AJ99"/>
      <c r="AK99"/>
    </row>
    <row r="100" spans="1:37">
      <c r="A100" s="104"/>
      <c r="B100" s="4">
        <f>+'Ark1'!AP1442</f>
        <v>14</v>
      </c>
      <c r="C100" s="316" t="str">
        <f>VLOOKUP(B100,RNR!$D$1:$E$38,2)</f>
        <v>Canadisk Ayrshire</v>
      </c>
      <c r="D100" s="31">
        <f>+'Ark1'!C1442</f>
        <v>2022</v>
      </c>
      <c r="E100">
        <f>+'Ark1'!Q1442</f>
        <v>0</v>
      </c>
      <c r="F100" s="66"/>
      <c r="G100" s="10">
        <f>+'Ark1'!R1442</f>
        <v>0</v>
      </c>
      <c r="H100" s="406"/>
      <c r="I100" s="66">
        <f>+'Ark1'!AE1442</f>
        <v>0</v>
      </c>
      <c r="J100" s="66"/>
      <c r="K100" s="66">
        <f>+'Ark1'!AF1442</f>
        <v>0</v>
      </c>
      <c r="L100" s="1">
        <f>+'Ark1'!S1442</f>
        <v>0</v>
      </c>
      <c r="N100" s="1">
        <f>+'Ark1'!T1442</f>
        <v>0</v>
      </c>
      <c r="P100" s="18">
        <f>+'Ark1'!U1442</f>
        <v>0</v>
      </c>
      <c r="R100" s="10">
        <f>+'Ark1'!AG1442</f>
        <v>0</v>
      </c>
      <c r="S100" s="10" t="str">
        <f>+IF(G100=0,"",'Ark1'!AR1442)</f>
        <v/>
      </c>
      <c r="T100" s="10" t="str">
        <f>+IF(G100=0,"",'Ark1'!AS1442)</f>
        <v/>
      </c>
      <c r="U100" s="104"/>
      <c r="V100" s="10" t="str">
        <f>IF(G100=0,"",1000*P100/#REF!)</f>
        <v/>
      </c>
      <c r="W100" s="102"/>
      <c r="X100" s="10">
        <f>+'Ark1'!AH1442</f>
        <v>0</v>
      </c>
      <c r="Y100" s="10">
        <f>+'Ark1'!W1442</f>
        <v>0</v>
      </c>
      <c r="Z100" s="10">
        <f>+'Ark1'!X1442</f>
        <v>0</v>
      </c>
      <c r="AA100" s="10">
        <f>+'Ark1'!Y1442</f>
        <v>0</v>
      </c>
      <c r="AB100" s="1">
        <f>+'Ark1'!Z1442</f>
        <v>0</v>
      </c>
      <c r="AC100" s="1">
        <f>+'Ark1'!AA1442</f>
        <v>0</v>
      </c>
      <c r="AD100" s="104"/>
      <c r="AE100"/>
      <c r="AF100"/>
      <c r="AG100"/>
      <c r="AH100"/>
      <c r="AI100"/>
      <c r="AJ100"/>
      <c r="AK100"/>
    </row>
    <row r="101" spans="1:37">
      <c r="A101" s="104"/>
      <c r="B101" s="4">
        <f>+'Ark1'!AP1443</f>
        <v>15</v>
      </c>
      <c r="C101" s="316" t="str">
        <f>VLOOKUP(B101,RNR!$D$1:$E$38,2)</f>
        <v>Montbéliard</v>
      </c>
      <c r="D101" s="31">
        <f>+'Ark1'!C1443</f>
        <v>2022</v>
      </c>
      <c r="E101">
        <f>+'Ark1'!Q1443</f>
        <v>0</v>
      </c>
      <c r="F101" s="66"/>
      <c r="G101" s="10">
        <f>+'Ark1'!R1443</f>
        <v>0</v>
      </c>
      <c r="H101" s="406"/>
      <c r="I101" s="66">
        <f>+'Ark1'!AE1443</f>
        <v>0</v>
      </c>
      <c r="J101" s="66"/>
      <c r="K101" s="66">
        <f>+'Ark1'!AF1443</f>
        <v>0</v>
      </c>
      <c r="L101" s="1">
        <f>+'Ark1'!S1443</f>
        <v>0</v>
      </c>
      <c r="N101" s="1">
        <f>+'Ark1'!T1443</f>
        <v>0</v>
      </c>
      <c r="P101" s="18">
        <f>+'Ark1'!U1443</f>
        <v>0</v>
      </c>
      <c r="R101" s="10">
        <f>+'Ark1'!AG1443</f>
        <v>0</v>
      </c>
      <c r="S101" s="10" t="str">
        <f>+IF(G101=0,"",'Ark1'!AR1443)</f>
        <v/>
      </c>
      <c r="T101" s="10" t="str">
        <f>+IF(G101=0,"",'Ark1'!AS1443)</f>
        <v/>
      </c>
      <c r="U101" s="104"/>
      <c r="V101" s="10" t="str">
        <f>IF(G101=0,"",1000*P101/#REF!)</f>
        <v/>
      </c>
      <c r="W101" s="102"/>
      <c r="X101" s="10">
        <f>+'Ark1'!AH1443</f>
        <v>0</v>
      </c>
      <c r="Y101" s="10">
        <f>+'Ark1'!W1443</f>
        <v>0</v>
      </c>
      <c r="Z101" s="10">
        <f>+'Ark1'!X1443</f>
        <v>0</v>
      </c>
      <c r="AA101" s="10">
        <f>+'Ark1'!Y1443</f>
        <v>0</v>
      </c>
      <c r="AB101" s="1">
        <f>+'Ark1'!Z1443</f>
        <v>0</v>
      </c>
      <c r="AC101" s="1">
        <f>+'Ark1'!AA1443</f>
        <v>0</v>
      </c>
      <c r="AD101" s="104"/>
      <c r="AE101"/>
      <c r="AF101"/>
      <c r="AG101"/>
      <c r="AH101"/>
      <c r="AI101"/>
      <c r="AJ101"/>
      <c r="AK101"/>
    </row>
    <row r="102" spans="1:37">
      <c r="A102" s="104"/>
      <c r="B102" s="4">
        <f>+'Ark1'!AP1444</f>
        <v>16</v>
      </c>
      <c r="C102" s="316" t="str">
        <f>VLOOKUP(B102,RNR!$D$1:$E$38,2)</f>
        <v>Mørefe</v>
      </c>
      <c r="D102" s="31">
        <f>+'Ark1'!C1444</f>
        <v>2022</v>
      </c>
      <c r="E102">
        <f>+'Ark1'!Q1444</f>
        <v>0</v>
      </c>
      <c r="F102" s="66"/>
      <c r="G102" s="10">
        <f>+'Ark1'!R1444</f>
        <v>0</v>
      </c>
      <c r="H102" s="406"/>
      <c r="I102" s="66">
        <f>+'Ark1'!AE1444</f>
        <v>0</v>
      </c>
      <c r="J102" s="66"/>
      <c r="K102" s="66">
        <f>+'Ark1'!AF1444</f>
        <v>0</v>
      </c>
      <c r="L102" s="1">
        <f>+'Ark1'!S1444</f>
        <v>0</v>
      </c>
      <c r="N102" s="1">
        <f>+'Ark1'!T1444</f>
        <v>0</v>
      </c>
      <c r="P102" s="18">
        <f>+'Ark1'!U1444</f>
        <v>0</v>
      </c>
      <c r="R102" s="10">
        <f>+'Ark1'!AG1444</f>
        <v>0</v>
      </c>
      <c r="S102" s="10" t="str">
        <f>+IF(G102=0,"",'Ark1'!AR1444)</f>
        <v/>
      </c>
      <c r="T102" s="10" t="str">
        <f>+IF(G102=0,"",'Ark1'!AS1444)</f>
        <v/>
      </c>
      <c r="U102" s="104"/>
      <c r="V102" s="10" t="str">
        <f>IF(G102=0,"",1000*P102/#REF!)</f>
        <v/>
      </c>
      <c r="W102" s="102"/>
      <c r="X102" s="10">
        <f>+'Ark1'!AH1444</f>
        <v>0</v>
      </c>
      <c r="Y102" s="10">
        <f>+'Ark1'!W1444</f>
        <v>0</v>
      </c>
      <c r="Z102" s="10">
        <f>+'Ark1'!X1444</f>
        <v>0</v>
      </c>
      <c r="AA102" s="10">
        <f>+'Ark1'!Y1444</f>
        <v>0</v>
      </c>
      <c r="AB102" s="1">
        <f>+'Ark1'!Z1444</f>
        <v>0</v>
      </c>
      <c r="AC102" s="1">
        <f>+'Ark1'!AA1444</f>
        <v>0</v>
      </c>
      <c r="AD102" s="104"/>
      <c r="AE102"/>
      <c r="AF102"/>
      <c r="AG102"/>
      <c r="AH102"/>
      <c r="AI102"/>
      <c r="AJ102"/>
      <c r="AK102"/>
    </row>
    <row r="103" spans="1:37">
      <c r="A103" s="104"/>
      <c r="B103" s="4">
        <f>+'Ark1'!AP1445</f>
        <v>17</v>
      </c>
      <c r="C103" s="316" t="str">
        <f>VLOOKUP(B103,RNR!$D$1:$E$38,2)</f>
        <v>Normande</v>
      </c>
      <c r="D103" s="31">
        <f>+'Ark1'!C1445</f>
        <v>2022</v>
      </c>
      <c r="E103">
        <f>+'Ark1'!Q1445</f>
        <v>0</v>
      </c>
      <c r="F103" s="66"/>
      <c r="G103" s="10">
        <f>+'Ark1'!R1445</f>
        <v>0</v>
      </c>
      <c r="H103" s="406"/>
      <c r="I103" s="66">
        <f>+'Ark1'!AE1445</f>
        <v>0</v>
      </c>
      <c r="J103" s="66"/>
      <c r="K103" s="66">
        <f>+'Ark1'!AF1445</f>
        <v>0</v>
      </c>
      <c r="L103" s="1">
        <f>+'Ark1'!S1445</f>
        <v>0</v>
      </c>
      <c r="N103" s="1">
        <f>+'Ark1'!T1445</f>
        <v>0</v>
      </c>
      <c r="P103" s="18">
        <f>+'Ark1'!U1445</f>
        <v>0</v>
      </c>
      <c r="R103" s="10">
        <f>+'Ark1'!AG1445</f>
        <v>0</v>
      </c>
      <c r="S103" s="10" t="str">
        <f>+IF(G103=0,"",'Ark1'!AR1445)</f>
        <v/>
      </c>
      <c r="T103" s="10" t="str">
        <f>+IF(G103=0,"",'Ark1'!AS1445)</f>
        <v/>
      </c>
      <c r="U103" s="104"/>
      <c r="V103" s="10" t="str">
        <f>IF(G103=0,"",1000*P103/#REF!)</f>
        <v/>
      </c>
      <c r="W103" s="102"/>
      <c r="X103" s="10">
        <f>+'Ark1'!AH1445</f>
        <v>0</v>
      </c>
      <c r="Y103" s="10">
        <f>+'Ark1'!W1445</f>
        <v>0</v>
      </c>
      <c r="Z103" s="10">
        <f>+'Ark1'!X1445</f>
        <v>0</v>
      </c>
      <c r="AA103" s="10">
        <f>+'Ark1'!Y1445</f>
        <v>0</v>
      </c>
      <c r="AB103" s="1">
        <f>+'Ark1'!Z1445</f>
        <v>0</v>
      </c>
      <c r="AC103" s="1">
        <f>+'Ark1'!AA1445</f>
        <v>0</v>
      </c>
      <c r="AD103" s="104"/>
      <c r="AE103"/>
      <c r="AF103"/>
      <c r="AG103"/>
      <c r="AH103"/>
      <c r="AI103"/>
      <c r="AJ103"/>
      <c r="AK103"/>
    </row>
    <row r="104" spans="1:37">
      <c r="A104" s="104"/>
      <c r="B104" s="4">
        <f>+'Ark1'!AP1446</f>
        <v>21</v>
      </c>
      <c r="C104" s="316" t="str">
        <f>VLOOKUP(B104,RNR!$D$1:$E$38,2)</f>
        <v>Hereford</v>
      </c>
      <c r="D104" s="31">
        <f>+'Ark1'!C1446</f>
        <v>2022</v>
      </c>
      <c r="E104">
        <f>+'Ark1'!Q1446</f>
        <v>33</v>
      </c>
      <c r="F104" s="66"/>
      <c r="G104" s="10">
        <f>+'Ark1'!R1446</f>
        <v>104</v>
      </c>
      <c r="H104" s="406"/>
      <c r="I104" s="66">
        <f>+'Ark1'!AE1446</f>
        <v>3.8575667655786345</v>
      </c>
      <c r="J104" s="66"/>
      <c r="K104" s="66">
        <f>+'Ark1'!AF1446</f>
        <v>4.2622346352056031</v>
      </c>
      <c r="L104" s="1">
        <f>+'Ark1'!S1446</f>
        <v>5.8653846153846141</v>
      </c>
      <c r="N104" s="1">
        <f>+'Ark1'!T1446</f>
        <v>7.9326923076923102</v>
      </c>
      <c r="P104" s="18">
        <f>+'Ark1'!U1446</f>
        <v>287.51730769230761</v>
      </c>
      <c r="R104" s="10">
        <f>+'Ark1'!AG1446</f>
        <v>644.47115384615404</v>
      </c>
      <c r="S104" s="10">
        <f>+IF(G104=0,"",'Ark1'!AR1446)</f>
        <v>203.95192307692312</v>
      </c>
      <c r="T104" s="10">
        <f>+IF(G104=0,"",'Ark1'!AS1446)</f>
        <v>33.286328381820724</v>
      </c>
      <c r="U104" s="104"/>
      <c r="V104" s="10" t="e">
        <f>IF(G104=0,"",1000*P104/#REF!)</f>
        <v>#REF!</v>
      </c>
      <c r="W104" s="102"/>
      <c r="X104" s="10">
        <f>+'Ark1'!AH1446</f>
        <v>0</v>
      </c>
      <c r="Y104" s="10">
        <f>+'Ark1'!W1446</f>
        <v>78.846153846153825</v>
      </c>
      <c r="Z104" s="10">
        <f>+'Ark1'!X1446</f>
        <v>16.34615384615385</v>
      </c>
      <c r="AA104" s="10">
        <f>+'Ark1'!Y1446</f>
        <v>65.321274721280659</v>
      </c>
      <c r="AB104" s="1">
        <f>+'Ark1'!Z1446</f>
        <v>0.96134613461154084</v>
      </c>
      <c r="AC104" s="1">
        <f>+'Ark1'!AA1446</f>
        <v>1.8515296331002975</v>
      </c>
      <c r="AD104" s="104"/>
      <c r="AE104"/>
      <c r="AF104"/>
      <c r="AG104"/>
      <c r="AH104"/>
      <c r="AI104"/>
      <c r="AJ104"/>
      <c r="AK104"/>
    </row>
    <row r="105" spans="1:37">
      <c r="A105" s="104"/>
      <c r="B105" s="4">
        <f>+'Ark1'!AP1447</f>
        <v>22</v>
      </c>
      <c r="C105" s="316" t="str">
        <f>VLOOKUP(B105,RNR!$D$1:$E$38,2)</f>
        <v>Charolais</v>
      </c>
      <c r="D105" s="31">
        <f>+'Ark1'!C1447</f>
        <v>2022</v>
      </c>
      <c r="E105">
        <f>+'Ark1'!Q1447</f>
        <v>28</v>
      </c>
      <c r="F105" s="66"/>
      <c r="G105" s="10">
        <f>+'Ark1'!R1447</f>
        <v>67</v>
      </c>
      <c r="H105" s="406"/>
      <c r="I105" s="66">
        <f>+'Ark1'!AE1447</f>
        <v>2.4851632047477739</v>
      </c>
      <c r="J105" s="66"/>
      <c r="K105" s="66">
        <f>+'Ark1'!AF1447</f>
        <v>2.9087358833379957</v>
      </c>
      <c r="L105" s="1">
        <f>+'Ark1'!S1447</f>
        <v>7.0298507462686555</v>
      </c>
      <c r="N105" s="1">
        <f>+'Ark1'!T1447</f>
        <v>6.3582089552238807</v>
      </c>
      <c r="P105" s="18">
        <f>+'Ark1'!U1447</f>
        <v>304.57164179104473</v>
      </c>
      <c r="R105" s="10">
        <f>+'Ark1'!AG1447</f>
        <v>581.65671641791062</v>
      </c>
      <c r="S105" s="10">
        <f>+IF(G105=0,"",'Ark1'!AR1447)</f>
        <v>203.58208955223876</v>
      </c>
      <c r="T105" s="10">
        <f>+IF(G105=0,"",'Ark1'!AS1447)</f>
        <v>35.249024759894823</v>
      </c>
      <c r="U105" s="104"/>
      <c r="V105" s="10" t="e">
        <f>IF(G105=0,"",1000*P105/#REF!)</f>
        <v>#REF!</v>
      </c>
      <c r="W105" s="102"/>
      <c r="X105" s="10">
        <f>+'Ark1'!AH1447</f>
        <v>0</v>
      </c>
      <c r="Y105" s="10">
        <f>+'Ark1'!W1447</f>
        <v>47.761194029850763</v>
      </c>
      <c r="Z105" s="10">
        <f>+'Ark1'!X1447</f>
        <v>26.865671641791057</v>
      </c>
      <c r="AA105" s="10">
        <f>+'Ark1'!Y1447</f>
        <v>77.05726462594545</v>
      </c>
      <c r="AB105" s="1">
        <f>+'Ark1'!Z1447</f>
        <v>1.434855541678159</v>
      </c>
      <c r="AC105" s="1">
        <f>+'Ark1'!AA1447</f>
        <v>2.0200597932432611</v>
      </c>
      <c r="AD105" s="104"/>
      <c r="AE105"/>
      <c r="AF105"/>
      <c r="AG105"/>
      <c r="AH105"/>
      <c r="AI105"/>
      <c r="AJ105"/>
      <c r="AK105"/>
    </row>
    <row r="106" spans="1:37">
      <c r="A106" s="104"/>
      <c r="B106" s="4">
        <f>+'Ark1'!AP1448</f>
        <v>23</v>
      </c>
      <c r="C106" s="316" t="str">
        <f>VLOOKUP(B106,RNR!$D$1:$E$38,2)</f>
        <v>Aberdeen Angus</v>
      </c>
      <c r="D106" s="31">
        <f>+'Ark1'!C1448</f>
        <v>2022</v>
      </c>
      <c r="E106">
        <f>+'Ark1'!Q1448</f>
        <v>34</v>
      </c>
      <c r="F106" s="66"/>
      <c r="G106" s="10">
        <f>+'Ark1'!R1448</f>
        <v>96</v>
      </c>
      <c r="H106" s="406"/>
      <c r="I106" s="66">
        <f>+'Ark1'!AE1448</f>
        <v>3.560830860534125</v>
      </c>
      <c r="J106" s="66"/>
      <c r="K106" s="66">
        <f>+'Ark1'!AF1448</f>
        <v>4.2230073321131938</v>
      </c>
      <c r="L106" s="1">
        <f>+'Ark1'!S1448</f>
        <v>5.927083333333333</v>
      </c>
      <c r="N106" s="1">
        <f>+'Ark1'!T1448</f>
        <v>8.0729166666666661</v>
      </c>
      <c r="P106" s="18">
        <f>+'Ark1'!U1448</f>
        <v>308.61041666666665</v>
      </c>
      <c r="R106" s="10">
        <f>+'Ark1'!AG1448</f>
        <v>716.27083333333348</v>
      </c>
      <c r="S106" s="10">
        <f>+IF(G106=0,"",'Ark1'!AR1448)</f>
        <v>207.54166666666663</v>
      </c>
      <c r="T106" s="10">
        <f>+IF(G106=0,"",'Ark1'!AS1448)</f>
        <v>33.986828955797051</v>
      </c>
      <c r="U106" s="104"/>
      <c r="V106" s="10" t="e">
        <f>IF(G106=0,"",1000*P106/#REF!)</f>
        <v>#REF!</v>
      </c>
      <c r="W106" s="102"/>
      <c r="X106" s="10">
        <f>+'Ark1'!AH1448</f>
        <v>0</v>
      </c>
      <c r="Y106" s="10">
        <f>+'Ark1'!W1448</f>
        <v>82.291666666666686</v>
      </c>
      <c r="Z106" s="10">
        <f>+'Ark1'!X1448</f>
        <v>18.75</v>
      </c>
      <c r="AA106" s="10">
        <f>+'Ark1'!Y1448</f>
        <v>68.590046470507758</v>
      </c>
      <c r="AB106" s="1">
        <f>+'Ark1'!Z1448</f>
        <v>1.292968094368752</v>
      </c>
      <c r="AC106" s="1">
        <f>+'Ark1'!AA1448</f>
        <v>1.7275029647023972</v>
      </c>
      <c r="AD106" s="104"/>
      <c r="AE106"/>
      <c r="AF106"/>
      <c r="AG106"/>
      <c r="AH106"/>
      <c r="AI106"/>
      <c r="AJ106"/>
      <c r="AK106"/>
    </row>
    <row r="107" spans="1:37">
      <c r="A107" s="104"/>
      <c r="B107" s="4">
        <f>+'Ark1'!AP1449</f>
        <v>24</v>
      </c>
      <c r="C107" s="316" t="str">
        <f>VLOOKUP(B107,RNR!$D$1:$E$38,2)</f>
        <v>Limousin</v>
      </c>
      <c r="D107" s="31">
        <f>+'Ark1'!C1449</f>
        <v>2022</v>
      </c>
      <c r="E107">
        <f>+'Ark1'!Q1449</f>
        <v>17</v>
      </c>
      <c r="F107" s="66"/>
      <c r="G107" s="10">
        <f>+'Ark1'!R1449</f>
        <v>40</v>
      </c>
      <c r="H107" s="406"/>
      <c r="I107" s="66">
        <f>+'Ark1'!AE1449</f>
        <v>1.4836795252225523</v>
      </c>
      <c r="J107" s="66"/>
      <c r="K107" s="66">
        <f>+'Ark1'!AF1449</f>
        <v>1.6646801667696325</v>
      </c>
      <c r="L107" s="1">
        <f>+'Ark1'!S1449</f>
        <v>6.4749999999999996</v>
      </c>
      <c r="N107" s="1">
        <f>+'Ark1'!T1449</f>
        <v>6.05</v>
      </c>
      <c r="P107" s="18">
        <f>+'Ark1'!U1449</f>
        <v>291.96500000000009</v>
      </c>
      <c r="R107" s="10">
        <f>+'Ark1'!AG1449</f>
        <v>725.65</v>
      </c>
      <c r="S107" s="10">
        <f>+IF(G107=0,"",'Ark1'!AR1449)</f>
        <v>205.1</v>
      </c>
      <c r="T107" s="10">
        <f>+IF(G107=0,"",'Ark1'!AS1449)</f>
        <v>33.814361338871237</v>
      </c>
      <c r="U107" s="104"/>
      <c r="V107" s="10" t="e">
        <f>IF(G107=0,"",1000*P107/#REF!)</f>
        <v>#REF!</v>
      </c>
      <c r="W107" s="102"/>
      <c r="X107" s="10">
        <f>+'Ark1'!AH1449</f>
        <v>0</v>
      </c>
      <c r="Y107" s="10">
        <f>+'Ark1'!W1449</f>
        <v>27.5</v>
      </c>
      <c r="Z107" s="10">
        <f>+'Ark1'!X1449</f>
        <v>5</v>
      </c>
      <c r="AA107" s="10">
        <f>+'Ark1'!Y1449</f>
        <v>50.205774319294754</v>
      </c>
      <c r="AB107" s="1">
        <f>+'Ark1'!Z1449</f>
        <v>1.6429774800647765</v>
      </c>
      <c r="AC107" s="1">
        <f>+'Ark1'!AA1449</f>
        <v>1.3592277219068201</v>
      </c>
      <c r="AD107" s="104"/>
      <c r="AE107"/>
      <c r="AF107"/>
      <c r="AG107"/>
      <c r="AH107"/>
      <c r="AI107"/>
      <c r="AJ107"/>
      <c r="AK107"/>
    </row>
    <row r="108" spans="1:37">
      <c r="A108" s="104"/>
      <c r="B108" s="4">
        <f>+'Ark1'!AP1450</f>
        <v>25</v>
      </c>
      <c r="C108" s="316" t="str">
        <f>VLOOKUP(B108,RNR!$D$1:$E$38,2)</f>
        <v>Kjøttsimmental</v>
      </c>
      <c r="D108" s="31">
        <f>+'Ark1'!C1450</f>
        <v>2022</v>
      </c>
      <c r="E108">
        <f>+'Ark1'!Q1450</f>
        <v>8</v>
      </c>
      <c r="F108" s="66"/>
      <c r="G108" s="10">
        <f>+'Ark1'!R1450</f>
        <v>15</v>
      </c>
      <c r="H108" s="406"/>
      <c r="I108" s="66">
        <f>+'Ark1'!AE1450</f>
        <v>0.55637982195845692</v>
      </c>
      <c r="J108" s="66"/>
      <c r="K108" s="66">
        <f>+'Ark1'!AF1450</f>
        <v>0.74137037105351067</v>
      </c>
      <c r="L108" s="1">
        <f>+'Ark1'!S1450</f>
        <v>6</v>
      </c>
      <c r="N108" s="1">
        <f>+'Ark1'!T1450</f>
        <v>7.6</v>
      </c>
      <c r="P108" s="18">
        <f>+'Ark1'!U1450</f>
        <v>346.74</v>
      </c>
      <c r="R108" s="10">
        <f>+'Ark1'!AG1450</f>
        <v>774.26666666666654</v>
      </c>
      <c r="S108" s="10">
        <f>+IF(G108=0,"",'Ark1'!AR1450)</f>
        <v>215.46666666666661</v>
      </c>
      <c r="T108" s="10">
        <f>+IF(G108=0,"",'Ark1'!AS1450)</f>
        <v>34.167222347865163</v>
      </c>
      <c r="U108" s="104"/>
      <c r="V108" s="10" t="e">
        <f>IF(G108=0,"",1000*P108/#REF!)</f>
        <v>#REF!</v>
      </c>
      <c r="W108" s="102"/>
      <c r="X108" s="10">
        <f>+'Ark1'!AH1450</f>
        <v>0</v>
      </c>
      <c r="Y108" s="10">
        <f>+'Ark1'!W1450</f>
        <v>80</v>
      </c>
      <c r="Z108" s="10">
        <f>+'Ark1'!X1450</f>
        <v>26.666666666666675</v>
      </c>
      <c r="AA108" s="10">
        <f>+'Ark1'!Y1450</f>
        <v>76.234767221611946</v>
      </c>
      <c r="AB108" s="1">
        <f>+'Ark1'!Z1450</f>
        <v>1.2110601416389961</v>
      </c>
      <c r="AC108" s="1">
        <f>+'Ark1'!AA1450</f>
        <v>1.6653327995729061</v>
      </c>
      <c r="AD108" s="104"/>
      <c r="AE108"/>
      <c r="AF108"/>
      <c r="AG108"/>
      <c r="AH108"/>
      <c r="AI108"/>
      <c r="AJ108"/>
      <c r="AK108"/>
    </row>
    <row r="109" spans="1:37">
      <c r="A109" s="104"/>
      <c r="B109" s="4">
        <f>+'Ark1'!AP1451</f>
        <v>26</v>
      </c>
      <c r="C109" s="316" t="str">
        <f>VLOOKUP(B109,RNR!$D$1:$E$38,2)</f>
        <v>Blonde d`Aquitaine</v>
      </c>
      <c r="D109" s="31">
        <f>+'Ark1'!C1451</f>
        <v>2022</v>
      </c>
      <c r="E109">
        <f>+'Ark1'!Q1451</f>
        <v>2</v>
      </c>
      <c r="F109" s="66"/>
      <c r="G109" s="10">
        <f>+'Ark1'!R1451</f>
        <v>3</v>
      </c>
      <c r="H109" s="406"/>
      <c r="I109" s="66">
        <f>+'Ark1'!AE1451</f>
        <v>0.11127596439169141</v>
      </c>
      <c r="J109" s="66"/>
      <c r="K109" s="66">
        <f>+'Ark1'!AF1451</f>
        <v>0.1589332955960594</v>
      </c>
      <c r="L109" s="1">
        <f>+'Ark1'!S1451</f>
        <v>7</v>
      </c>
      <c r="N109" s="1">
        <f>+'Ark1'!T1451</f>
        <v>5.3333333333333321</v>
      </c>
      <c r="P109" s="18">
        <f>+'Ark1'!U1451</f>
        <v>371.66666666666674</v>
      </c>
      <c r="R109" s="10">
        <f>+'Ark1'!AG1451</f>
        <v>699.33333333333348</v>
      </c>
      <c r="S109" s="10">
        <f>+IF(G109=0,"",'Ark1'!AR1451)</f>
        <v>224</v>
      </c>
      <c r="T109" s="10">
        <f>+IF(G109=0,"",'Ark1'!AS1451)</f>
        <v>33.120547504929888</v>
      </c>
      <c r="U109" s="104"/>
      <c r="V109" s="10" t="e">
        <f>IF(G109=0,"",1000*P109/#REF!)</f>
        <v>#REF!</v>
      </c>
      <c r="W109" s="102"/>
      <c r="X109" s="10">
        <f>+'Ark1'!AH1451</f>
        <v>0</v>
      </c>
      <c r="Y109" s="10">
        <f>+'Ark1'!W1451</f>
        <v>33.333333333333343</v>
      </c>
      <c r="Z109" s="10">
        <f>+'Ark1'!X1451</f>
        <v>66.666666666666686</v>
      </c>
      <c r="AA109" s="10">
        <f>+'Ark1'!Y1451</f>
        <v>52.14271015417421</v>
      </c>
      <c r="AB109" s="1">
        <f>+'Ark1'!Z1451</f>
        <v>2.1602468994692874</v>
      </c>
      <c r="AC109" s="1">
        <f>+'Ark1'!AA1451</f>
        <v>1.8856180831641272</v>
      </c>
      <c r="AD109" s="104"/>
      <c r="AE109"/>
      <c r="AF109"/>
      <c r="AG109"/>
      <c r="AH109"/>
      <c r="AI109"/>
      <c r="AJ109"/>
      <c r="AK109"/>
    </row>
    <row r="110" spans="1:37">
      <c r="A110" s="104"/>
      <c r="B110" s="4">
        <f>+'Ark1'!AP1452</f>
        <v>27</v>
      </c>
      <c r="C110" s="316" t="str">
        <f>VLOOKUP(B110,RNR!$D$1:$E$38,2)</f>
        <v>Highland</v>
      </c>
      <c r="D110" s="31">
        <f>+'Ark1'!C1452</f>
        <v>2022</v>
      </c>
      <c r="E110">
        <f>+'Ark1'!Q1452</f>
        <v>15</v>
      </c>
      <c r="F110" s="66"/>
      <c r="G110" s="10">
        <f>+'Ark1'!R1452</f>
        <v>52</v>
      </c>
      <c r="H110" s="406"/>
      <c r="I110" s="66">
        <f>+'Ark1'!AE1452</f>
        <v>1.9287833827893173</v>
      </c>
      <c r="J110" s="66"/>
      <c r="K110" s="66">
        <f>+'Ark1'!AF1452</f>
        <v>1.4384247227340938</v>
      </c>
      <c r="L110" s="1">
        <f>+'Ark1'!S1452</f>
        <v>4.6538461538461551</v>
      </c>
      <c r="N110" s="1">
        <f>+'Ark1'!T1452</f>
        <v>5.7692307692307692</v>
      </c>
      <c r="P110" s="18">
        <f>+'Ark1'!U1452</f>
        <v>194.06346153846155</v>
      </c>
      <c r="R110" s="10">
        <f>+'Ark1'!AG1452</f>
        <v>846.67307692307679</v>
      </c>
      <c r="S110" s="10">
        <f>+IF(G110=0,"",'Ark1'!AR1452)</f>
        <v>185.28846153846155</v>
      </c>
      <c r="T110" s="10">
        <f>+IF(G110=0,"",'Ark1'!AS1452)</f>
        <v>30.185038501530073</v>
      </c>
      <c r="U110" s="104"/>
      <c r="V110" s="10" t="e">
        <f>IF(G110=0,"",1000*P110/#REF!)</f>
        <v>#REF!</v>
      </c>
      <c r="W110" s="102"/>
      <c r="X110" s="10">
        <f>+'Ark1'!AH1452</f>
        <v>0</v>
      </c>
      <c r="Y110" s="10">
        <f>+'Ark1'!W1452</f>
        <v>30.769230769230759</v>
      </c>
      <c r="Z110" s="10">
        <f>+'Ark1'!X1452</f>
        <v>0</v>
      </c>
      <c r="AA110" s="10">
        <f>+'Ark1'!Y1452</f>
        <v>37.423059678626451</v>
      </c>
      <c r="AB110" s="1">
        <f>+'Ark1'!Z1452</f>
        <v>0.75662752203484251</v>
      </c>
      <c r="AC110" s="1">
        <f>+'Ark1'!AA1452</f>
        <v>1.551864692448617</v>
      </c>
      <c r="AD110" s="104"/>
      <c r="AE110"/>
      <c r="AF110"/>
      <c r="AG110"/>
      <c r="AH110"/>
      <c r="AI110"/>
      <c r="AJ110"/>
      <c r="AK110"/>
    </row>
    <row r="111" spans="1:37">
      <c r="A111" s="104"/>
      <c r="B111" s="4">
        <f>+'Ark1'!AP1453</f>
        <v>28</v>
      </c>
      <c r="C111" s="316" t="str">
        <f>VLOOKUP(B111,RNR!$D$1:$E$38,2)</f>
        <v>Tiroler Grauvieh</v>
      </c>
      <c r="D111" s="31">
        <f>+'Ark1'!C1453</f>
        <v>2022</v>
      </c>
      <c r="E111">
        <f>+'Ark1'!Q1453</f>
        <v>11</v>
      </c>
      <c r="F111" s="66"/>
      <c r="G111" s="10">
        <f>+'Ark1'!R1453</f>
        <v>25</v>
      </c>
      <c r="H111" s="406"/>
      <c r="I111" s="66">
        <f>+'Ark1'!AE1453</f>
        <v>0.92729970326409517</v>
      </c>
      <c r="J111" s="66"/>
      <c r="K111" s="66">
        <f>+'Ark1'!AF1453</f>
        <v>0.90897016384440443</v>
      </c>
      <c r="L111" s="1">
        <f>+'Ark1'!S1453</f>
        <v>5.68</v>
      </c>
      <c r="N111" s="1">
        <f>+'Ark1'!T1453</f>
        <v>5.8</v>
      </c>
      <c r="P111" s="18">
        <f>+'Ark1'!U1453</f>
        <v>255.07599999999999</v>
      </c>
      <c r="R111" s="10">
        <f>+'Ark1'!AG1453</f>
        <v>694.56</v>
      </c>
      <c r="S111" s="10">
        <f>+IF(G111=0,"",'Ark1'!AR1453)</f>
        <v>197.32</v>
      </c>
      <c r="T111" s="10">
        <f>+IF(G111=0,"",'Ark1'!AS1453)</f>
        <v>32.690978544452577</v>
      </c>
      <c r="U111" s="104"/>
      <c r="V111" s="10" t="e">
        <f>IF(G111=0,"",1000*P111/#REF!)</f>
        <v>#REF!</v>
      </c>
      <c r="W111" s="102"/>
      <c r="X111" s="10">
        <f>+'Ark1'!AH1453</f>
        <v>0</v>
      </c>
      <c r="Y111" s="10">
        <f>+'Ark1'!W1453</f>
        <v>32</v>
      </c>
      <c r="Z111" s="10">
        <f>+'Ark1'!X1453</f>
        <v>0</v>
      </c>
      <c r="AA111" s="10">
        <f>+'Ark1'!Y1453</f>
        <v>40.167133629374021</v>
      </c>
      <c r="AB111" s="1">
        <f>+'Ark1'!Z1453</f>
        <v>0.67646138101151221</v>
      </c>
      <c r="AC111" s="1">
        <f>+'Ark1'!AA1453</f>
        <v>1.8110770276274828</v>
      </c>
      <c r="AD111" s="104"/>
      <c r="AE111"/>
      <c r="AF111"/>
      <c r="AG111"/>
      <c r="AH111"/>
      <c r="AI111"/>
      <c r="AJ111"/>
      <c r="AK111"/>
    </row>
    <row r="112" spans="1:37">
      <c r="A112" s="104"/>
      <c r="B112" s="4">
        <f>+'Ark1'!AP1454</f>
        <v>29</v>
      </c>
      <c r="C112" s="316" t="str">
        <f>VLOOKUP(B112,RNR!$D$1:$E$38,2)</f>
        <v>Dexter</v>
      </c>
      <c r="D112" s="31">
        <f>+'Ark1'!C1454</f>
        <v>2022</v>
      </c>
      <c r="E112">
        <f>+'Ark1'!Q1454</f>
        <v>28</v>
      </c>
      <c r="F112" s="66"/>
      <c r="G112" s="10">
        <f>+'Ark1'!R1454</f>
        <v>98</v>
      </c>
      <c r="H112" s="406"/>
      <c r="I112" s="66">
        <f>+'Ark1'!AE1454</f>
        <v>3.6350148367952526</v>
      </c>
      <c r="J112" s="66"/>
      <c r="K112" s="66">
        <f>+'Ark1'!AF1454</f>
        <v>2.1746208528637143</v>
      </c>
      <c r="L112" s="1">
        <f>+'Ark1'!S1454</f>
        <v>4.9795918367346941</v>
      </c>
      <c r="N112" s="1">
        <f>+'Ark1'!T1454</f>
        <v>7.3979591836734686</v>
      </c>
      <c r="P112" s="18">
        <f>+'Ark1'!U1454</f>
        <v>155.67448979591836</v>
      </c>
      <c r="R112" s="10">
        <f>+'Ark1'!AG1454</f>
        <v>717.81632653061229</v>
      </c>
      <c r="S112" s="10">
        <f>+IF(G112=0,"",'Ark1'!AR1454)</f>
        <v>170.55102040816325</v>
      </c>
      <c r="T112" s="10">
        <f>+IF(G112=0,"",'Ark1'!AS1454)</f>
        <v>30.785831488238681</v>
      </c>
      <c r="U112" s="104"/>
      <c r="V112" s="10" t="e">
        <f>IF(G112=0,"",1000*P112/#REF!)</f>
        <v>#REF!</v>
      </c>
      <c r="W112" s="102"/>
      <c r="X112" s="10">
        <f>+'Ark1'!AH1454</f>
        <v>0</v>
      </c>
      <c r="Y112" s="10">
        <f>+'Ark1'!W1454</f>
        <v>69.387755102040813</v>
      </c>
      <c r="Z112" s="10">
        <f>+'Ark1'!X1454</f>
        <v>0</v>
      </c>
      <c r="AA112" s="10">
        <f>+'Ark1'!Y1454</f>
        <v>36.456438392277221</v>
      </c>
      <c r="AB112" s="1">
        <f>+'Ark1'!Z1454</f>
        <v>0.78219460803007346</v>
      </c>
      <c r="AC112" s="1">
        <f>+'Ark1'!AA1454</f>
        <v>1.8391424128273903</v>
      </c>
      <c r="AD112" s="104"/>
      <c r="AE112"/>
      <c r="AF112"/>
      <c r="AG112"/>
      <c r="AH112"/>
      <c r="AI112"/>
      <c r="AJ112"/>
      <c r="AK112"/>
    </row>
    <row r="113" spans="1:37">
      <c r="A113" s="104"/>
      <c r="B113" s="4">
        <f>+'Ark1'!AP1455</f>
        <v>30</v>
      </c>
      <c r="C113" s="316" t="str">
        <f>VLOOKUP(B113,RNR!$D$1:$E$38,2)</f>
        <v>Piemontese</v>
      </c>
      <c r="D113" s="31">
        <f>+'Ark1'!C1455</f>
        <v>2022</v>
      </c>
      <c r="E113">
        <f>+'Ark1'!Q1455</f>
        <v>1</v>
      </c>
      <c r="F113" s="66"/>
      <c r="G113" s="10">
        <f>+'Ark1'!R1455</f>
        <v>1</v>
      </c>
      <c r="H113" s="406"/>
      <c r="I113" s="66">
        <f>+'Ark1'!AE1455</f>
        <v>3.7091988130563809E-2</v>
      </c>
      <c r="J113" s="66"/>
      <c r="K113" s="66">
        <f>+'Ark1'!AF1455</f>
        <v>3.9726196845400658E-2</v>
      </c>
      <c r="L113" s="1">
        <f>+'Ark1'!S1455</f>
        <v>6</v>
      </c>
      <c r="N113" s="1">
        <f>+'Ark1'!T1455</f>
        <v>6</v>
      </c>
      <c r="P113" s="18">
        <f>+'Ark1'!U1455</f>
        <v>278.7</v>
      </c>
      <c r="R113" s="10">
        <f>+'Ark1'!AG1455</f>
        <v>701</v>
      </c>
      <c r="S113" s="10">
        <f>+IF(G113=0,"",'Ark1'!AR1455)</f>
        <v>207</v>
      </c>
      <c r="T113" s="10">
        <f>+IF(G113=0,"",'Ark1'!AS1455)</f>
        <v>31.455251860172275</v>
      </c>
      <c r="U113" s="104"/>
      <c r="V113" s="10" t="e">
        <f>IF(G113=0,"",1000*P113/#REF!)</f>
        <v>#REF!</v>
      </c>
      <c r="W113" s="102"/>
      <c r="X113" s="10">
        <f>+'Ark1'!AH1455</f>
        <v>0</v>
      </c>
      <c r="Y113" s="10">
        <f>+'Ark1'!W1455</f>
        <v>0</v>
      </c>
      <c r="Z113" s="10">
        <f>+'Ark1'!X1455</f>
        <v>0</v>
      </c>
      <c r="AA113" s="10">
        <f>+'Ark1'!Y1455</f>
        <v>0</v>
      </c>
      <c r="AB113" s="1">
        <f>+'Ark1'!Z1455</f>
        <v>0</v>
      </c>
      <c r="AC113" s="1">
        <f>+'Ark1'!AA1455</f>
        <v>0</v>
      </c>
      <c r="AD113" s="104"/>
      <c r="AE113"/>
      <c r="AF113"/>
      <c r="AG113"/>
      <c r="AH113"/>
      <c r="AI113"/>
      <c r="AJ113"/>
      <c r="AK113"/>
    </row>
    <row r="114" spans="1:37">
      <c r="A114" s="104"/>
      <c r="B114" s="4">
        <f>+'Ark1'!AP1456</f>
        <v>31</v>
      </c>
      <c r="C114" s="316" t="str">
        <f>VLOOKUP(B114,RNR!$D$1:$E$38,2)</f>
        <v>Galloway</v>
      </c>
      <c r="D114" s="31">
        <f>+'Ark1'!C1456</f>
        <v>2022</v>
      </c>
      <c r="E114">
        <f>+'Ark1'!Q1456</f>
        <v>13</v>
      </c>
      <c r="F114" s="66"/>
      <c r="G114" s="10">
        <f>+'Ark1'!R1456</f>
        <v>25</v>
      </c>
      <c r="H114" s="406"/>
      <c r="I114" s="66">
        <f>+'Ark1'!AE1456</f>
        <v>0.92729970326409517</v>
      </c>
      <c r="J114" s="66"/>
      <c r="K114" s="66">
        <f>+'Ark1'!AF1456</f>
        <v>0.91883400604642018</v>
      </c>
      <c r="L114" s="1">
        <f>+'Ark1'!S1456</f>
        <v>5.56</v>
      </c>
      <c r="N114" s="1">
        <f>+'Ark1'!T1456</f>
        <v>8.4800000000000022</v>
      </c>
      <c r="P114" s="18">
        <f>+'Ark1'!U1456</f>
        <v>257.84399999999999</v>
      </c>
      <c r="R114" s="10">
        <f>+'Ark1'!AG1456</f>
        <v>727.04</v>
      </c>
      <c r="S114" s="10">
        <f>+IF(G114=0,"",'Ark1'!AR1456)</f>
        <v>197.16</v>
      </c>
      <c r="T114" s="10">
        <f>+IF(G114=0,"",'Ark1'!AS1456)</f>
        <v>33.095682311419019</v>
      </c>
      <c r="U114" s="104"/>
      <c r="V114" s="10" t="e">
        <f>IF(G114=0,"",1000*P114/#REF!)</f>
        <v>#REF!</v>
      </c>
      <c r="W114" s="102"/>
      <c r="X114" s="10">
        <f>+'Ark1'!AH1456</f>
        <v>0</v>
      </c>
      <c r="Y114" s="10">
        <f>+'Ark1'!W1456</f>
        <v>96</v>
      </c>
      <c r="Z114" s="10">
        <f>+'Ark1'!X1456</f>
        <v>8</v>
      </c>
      <c r="AA114" s="10">
        <f>+'Ark1'!Y1456</f>
        <v>51.542441385716174</v>
      </c>
      <c r="AB114" s="1">
        <f>+'Ark1'!Z1456</f>
        <v>0.75259550888907323</v>
      </c>
      <c r="AC114" s="1">
        <f>+'Ark1'!AA1456</f>
        <v>1.2998461447417502</v>
      </c>
      <c r="AD114" s="104"/>
      <c r="AE114"/>
      <c r="AF114"/>
      <c r="AG114"/>
      <c r="AH114"/>
      <c r="AI114"/>
      <c r="AJ114"/>
      <c r="AK114"/>
    </row>
    <row r="115" spans="1:37">
      <c r="A115" s="104"/>
      <c r="B115" s="4">
        <f>+'Ark1'!AP1457</f>
        <v>32</v>
      </c>
      <c r="C115" s="316" t="str">
        <f>VLOOKUP(B115,RNR!$D$1:$E$38,2)</f>
        <v>Salers</v>
      </c>
      <c r="D115" s="31">
        <f>+'Ark1'!C1457</f>
        <v>2022</v>
      </c>
      <c r="E115">
        <f>+'Ark1'!Q1457</f>
        <v>0</v>
      </c>
      <c r="F115" s="66"/>
      <c r="G115" s="10">
        <f>+'Ark1'!R1457</f>
        <v>0</v>
      </c>
      <c r="H115" s="406"/>
      <c r="I115" s="66">
        <f>+'Ark1'!AE1457</f>
        <v>0</v>
      </c>
      <c r="J115" s="66"/>
      <c r="K115" s="66">
        <f>+'Ark1'!AF1457</f>
        <v>0</v>
      </c>
      <c r="L115" s="1">
        <f>+'Ark1'!S1457</f>
        <v>0</v>
      </c>
      <c r="N115" s="1">
        <f>+'Ark1'!T1457</f>
        <v>0</v>
      </c>
      <c r="P115" s="18">
        <f>+'Ark1'!U1457</f>
        <v>0</v>
      </c>
      <c r="R115" s="10">
        <f>+'Ark1'!AG1457</f>
        <v>0</v>
      </c>
      <c r="S115" s="10" t="str">
        <f>+IF(G115=0,"",'Ark1'!AR1457)</f>
        <v/>
      </c>
      <c r="T115" s="10" t="str">
        <f>+IF(G115=0,"",'Ark1'!AS1457)</f>
        <v/>
      </c>
      <c r="U115" s="104"/>
      <c r="V115" s="10" t="str">
        <f>IF(G115=0,"",1000*P115/#REF!)</f>
        <v/>
      </c>
      <c r="W115" s="102"/>
      <c r="X115" s="10">
        <f>+'Ark1'!AH1457</f>
        <v>0</v>
      </c>
      <c r="Y115" s="10">
        <f>+'Ark1'!W1457</f>
        <v>0</v>
      </c>
      <c r="Z115" s="10">
        <f>+'Ark1'!X1457</f>
        <v>0</v>
      </c>
      <c r="AA115" s="10">
        <f>+'Ark1'!Y1457</f>
        <v>0</v>
      </c>
      <c r="AB115" s="1">
        <f>+'Ark1'!Z1457</f>
        <v>0</v>
      </c>
      <c r="AC115" s="1">
        <f>+'Ark1'!AA1457</f>
        <v>0</v>
      </c>
      <c r="AD115" s="104"/>
      <c r="AE115"/>
      <c r="AF115"/>
      <c r="AG115"/>
      <c r="AH115"/>
      <c r="AI115"/>
      <c r="AJ115"/>
      <c r="AK115"/>
    </row>
    <row r="116" spans="1:37">
      <c r="A116" s="104"/>
      <c r="B116" s="4">
        <f>+'Ark1'!AP1458</f>
        <v>33</v>
      </c>
      <c r="C116" s="316" t="str">
        <f>VLOOKUP(B116,RNR!$D$1:$E$38,2)</f>
        <v>Chianina</v>
      </c>
      <c r="D116" s="31">
        <f>+'Ark1'!C1458</f>
        <v>2022</v>
      </c>
      <c r="E116">
        <f>+'Ark1'!Q1458</f>
        <v>0</v>
      </c>
      <c r="F116" s="66"/>
      <c r="G116" s="10">
        <f>+'Ark1'!R1458</f>
        <v>0</v>
      </c>
      <c r="H116" s="406"/>
      <c r="I116" s="66">
        <f>+'Ark1'!AE1458</f>
        <v>0</v>
      </c>
      <c r="J116" s="66"/>
      <c r="K116" s="66">
        <f>+'Ark1'!AF1458</f>
        <v>0</v>
      </c>
      <c r="L116" s="1">
        <f>+'Ark1'!S1458</f>
        <v>0</v>
      </c>
      <c r="N116" s="1">
        <f>+'Ark1'!T1458</f>
        <v>0</v>
      </c>
      <c r="P116" s="18">
        <f>+'Ark1'!U1458</f>
        <v>0</v>
      </c>
      <c r="R116" s="10">
        <f>+'Ark1'!AG1458</f>
        <v>0</v>
      </c>
      <c r="S116" s="10" t="str">
        <f>+IF(G116=0,"",'Ark1'!AR1458)</f>
        <v/>
      </c>
      <c r="T116" s="10" t="str">
        <f>+IF(G116=0,"",'Ark1'!AS1458)</f>
        <v/>
      </c>
      <c r="U116" s="104"/>
      <c r="V116" s="10" t="str">
        <f>IF(G116=0,"",1000*P116/#REF!)</f>
        <v/>
      </c>
      <c r="W116" s="102"/>
      <c r="X116" s="10">
        <f>+'Ark1'!AH1458</f>
        <v>0</v>
      </c>
      <c r="Y116" s="10">
        <f>+'Ark1'!W1458</f>
        <v>0</v>
      </c>
      <c r="Z116" s="10">
        <f>+'Ark1'!X1458</f>
        <v>0</v>
      </c>
      <c r="AA116" s="10">
        <f>+'Ark1'!Y1458</f>
        <v>0</v>
      </c>
      <c r="AB116" s="1">
        <f>+'Ark1'!Z1458</f>
        <v>0</v>
      </c>
      <c r="AC116" s="1">
        <f>+'Ark1'!AA1458</f>
        <v>0</v>
      </c>
      <c r="AD116" s="104"/>
      <c r="AE116"/>
      <c r="AF116"/>
      <c r="AG116"/>
      <c r="AH116"/>
      <c r="AI116"/>
      <c r="AJ116"/>
      <c r="AK116"/>
    </row>
    <row r="117" spans="1:37">
      <c r="A117" s="104"/>
      <c r="B117" s="4">
        <f>+'Ark1'!AP1459</f>
        <v>34</v>
      </c>
      <c r="C117" s="316" t="str">
        <f>VLOOKUP(B117,RNR!$D$1:$E$38,2)</f>
        <v>Belgisk blå</v>
      </c>
      <c r="D117" s="31">
        <f>+'Ark1'!C1459</f>
        <v>2022</v>
      </c>
      <c r="E117">
        <f>+'Ark1'!Q1459</f>
        <v>0</v>
      </c>
      <c r="F117" s="66"/>
      <c r="G117" s="10">
        <f>+'Ark1'!R1459</f>
        <v>0</v>
      </c>
      <c r="H117" s="406"/>
      <c r="I117" s="66">
        <f>+'Ark1'!AE1459</f>
        <v>0</v>
      </c>
      <c r="J117" s="66"/>
      <c r="K117" s="66">
        <f>+'Ark1'!AF1459</f>
        <v>0</v>
      </c>
      <c r="L117" s="1">
        <f>+'Ark1'!S1459</f>
        <v>0</v>
      </c>
      <c r="N117" s="1">
        <f>+'Ark1'!T1459</f>
        <v>0</v>
      </c>
      <c r="P117" s="18">
        <f>+'Ark1'!U1459</f>
        <v>0</v>
      </c>
      <c r="R117" s="10">
        <f>+'Ark1'!AG1459</f>
        <v>0</v>
      </c>
      <c r="S117" s="10" t="str">
        <f>+IF(G117=0,"",'Ark1'!AR1459)</f>
        <v/>
      </c>
      <c r="T117" s="10" t="str">
        <f>+IF(G117=0,"",'Ark1'!AS1459)</f>
        <v/>
      </c>
      <c r="U117" s="104"/>
      <c r="V117" s="10" t="str">
        <f>IF(G117=0,"",1000*P117/#REF!)</f>
        <v/>
      </c>
      <c r="W117" s="102"/>
      <c r="X117" s="10">
        <f>+'Ark1'!AH1459</f>
        <v>0</v>
      </c>
      <c r="Y117" s="10">
        <f>+'Ark1'!W1459</f>
        <v>0</v>
      </c>
      <c r="Z117" s="10">
        <f>+'Ark1'!X1459</f>
        <v>0</v>
      </c>
      <c r="AA117" s="10">
        <f>+'Ark1'!Y1459</f>
        <v>0</v>
      </c>
      <c r="AB117" s="1">
        <f>+'Ark1'!Z1459</f>
        <v>0</v>
      </c>
      <c r="AC117" s="1">
        <f>+'Ark1'!AA1459</f>
        <v>0</v>
      </c>
      <c r="AD117" s="104"/>
      <c r="AE117"/>
      <c r="AF117"/>
      <c r="AG117"/>
      <c r="AH117"/>
      <c r="AI117"/>
      <c r="AJ117"/>
      <c r="AK117"/>
    </row>
    <row r="118" spans="1:37">
      <c r="A118" s="104"/>
      <c r="B118" s="4">
        <f>+'Ark1'!AP1460</f>
        <v>39</v>
      </c>
      <c r="C118" s="316" t="str">
        <f>VLOOKUP(B118,RNR!$D$1:$E$38,2)</f>
        <v>Wagyu</v>
      </c>
      <c r="D118" s="31">
        <f>+'Ark1'!C1460</f>
        <v>2022</v>
      </c>
      <c r="E118">
        <f>+'Ark1'!Q1460</f>
        <v>3</v>
      </c>
      <c r="F118" s="66"/>
      <c r="G118" s="10">
        <f>+'Ark1'!R1460</f>
        <v>3</v>
      </c>
      <c r="H118" s="406"/>
      <c r="I118" s="66">
        <f>+'Ark1'!AE1460</f>
        <v>0.11127596439169141</v>
      </c>
      <c r="J118" s="66"/>
      <c r="K118" s="66">
        <f>+'Ark1'!AF1460</f>
        <v>0.14440836033037471</v>
      </c>
      <c r="L118" s="1">
        <f>+'Ark1'!S1460</f>
        <v>6.6666666666666687</v>
      </c>
      <c r="N118" s="1">
        <f>+'Ark1'!T1460</f>
        <v>11.333333333333336</v>
      </c>
      <c r="P118" s="18">
        <f>+'Ark1'!U1460</f>
        <v>337.7000000000001</v>
      </c>
      <c r="R118" s="10">
        <f>+'Ark1'!AG1460</f>
        <v>741.33333333333348</v>
      </c>
      <c r="S118" s="10">
        <f>+IF(G118=0,"",'Ark1'!AR1460)</f>
        <v>208.33333333333337</v>
      </c>
      <c r="T118" s="10">
        <f>+IF(G118=0,"",'Ark1'!AS1460)</f>
        <v>36.465724571884152</v>
      </c>
      <c r="U118" s="104"/>
      <c r="V118" s="10" t="e">
        <f>IF(G118=0,"",1000*P118/#REF!)</f>
        <v>#REF!</v>
      </c>
      <c r="W118" s="102"/>
      <c r="X118" s="10">
        <f>+'Ark1'!AH1460</f>
        <v>0</v>
      </c>
      <c r="Y118" s="10">
        <f>+'Ark1'!W1460</f>
        <v>100</v>
      </c>
      <c r="Z118" s="10">
        <f>+'Ark1'!X1460</f>
        <v>33.333333333333343</v>
      </c>
      <c r="AA118" s="10">
        <f>+'Ark1'!Y1460</f>
        <v>79.486225221732354</v>
      </c>
      <c r="AB118" s="1">
        <f>+'Ark1'!Z1460</f>
        <v>1.2472191289246459</v>
      </c>
      <c r="AC118" s="1">
        <f>+'Ark1'!AA1460</f>
        <v>3.0912061651652341</v>
      </c>
      <c r="AD118" s="104"/>
      <c r="AE118"/>
      <c r="AF118"/>
      <c r="AG118"/>
      <c r="AH118"/>
      <c r="AI118"/>
      <c r="AJ118"/>
      <c r="AK118"/>
    </row>
    <row r="119" spans="1:37">
      <c r="A119" s="104"/>
      <c r="B119" s="4">
        <f>+'Ark1'!AP1461</f>
        <v>40</v>
      </c>
      <c r="C119" s="316" t="str">
        <f>VLOOKUP(B119,RNR!$D$1:$E$38,2)</f>
        <v>Jak (Bos Grunniens)</v>
      </c>
      <c r="D119" s="31">
        <f>+'Ark1'!C1461</f>
        <v>2022</v>
      </c>
      <c r="E119" s="490">
        <f>+'Ark1'!Q1461</f>
        <v>0</v>
      </c>
      <c r="F119" s="66"/>
      <c r="G119" s="491">
        <f>+'Ark1'!R1461</f>
        <v>0</v>
      </c>
      <c r="H119" s="406"/>
      <c r="I119" s="66">
        <f>+'Ark1'!AE1461</f>
        <v>0</v>
      </c>
      <c r="J119" s="66"/>
      <c r="K119" s="66">
        <f>+'Ark1'!AF1461</f>
        <v>0</v>
      </c>
      <c r="L119" s="1">
        <f>+'Ark1'!S1461</f>
        <v>0</v>
      </c>
      <c r="N119" s="1">
        <f>+'Ark1'!T1461</f>
        <v>0</v>
      </c>
      <c r="P119" s="18">
        <f>+'Ark1'!U1461</f>
        <v>0</v>
      </c>
      <c r="Q119" s="491"/>
      <c r="R119" s="491">
        <f>+'Ark1'!AG1461</f>
        <v>0</v>
      </c>
      <c r="S119" s="491" t="str">
        <f>+IF(G119=0,"",'Ark1'!AR1461)</f>
        <v/>
      </c>
      <c r="T119" s="491" t="str">
        <f>+IF(G119=0,"",'Ark1'!AS1461)</f>
        <v/>
      </c>
      <c r="U119" s="104"/>
      <c r="V119" s="491" t="str">
        <f>IF(G119=0,"",1000*P119/#REF!)</f>
        <v/>
      </c>
      <c r="W119" s="102"/>
      <c r="X119" s="491">
        <f>+'Ark1'!AH1461</f>
        <v>0</v>
      </c>
      <c r="Y119" s="491">
        <f>+'Ark1'!W1461</f>
        <v>0</v>
      </c>
      <c r="Z119" s="491">
        <f>+'Ark1'!X1461</f>
        <v>0</v>
      </c>
      <c r="AA119" s="491">
        <f>+'Ark1'!Y1461</f>
        <v>0</v>
      </c>
      <c r="AB119" s="1">
        <f>+'Ark1'!Z1461</f>
        <v>0</v>
      </c>
      <c r="AC119" s="1">
        <f>+'Ark1'!AA1461</f>
        <v>0</v>
      </c>
      <c r="AD119" s="104"/>
      <c r="AE119"/>
      <c r="AF119"/>
      <c r="AG119"/>
      <c r="AH119"/>
      <c r="AI119"/>
      <c r="AJ119"/>
      <c r="AK119"/>
    </row>
    <row r="120" spans="1:37" s="497" customFormat="1">
      <c r="A120" s="104"/>
      <c r="B120" s="4">
        <v>42</v>
      </c>
      <c r="C120" s="316" t="s">
        <v>825</v>
      </c>
      <c r="D120" s="31">
        <v>2022</v>
      </c>
      <c r="F120" s="66"/>
      <c r="G120" s="498"/>
      <c r="H120" s="406"/>
      <c r="I120" s="66"/>
      <c r="J120" s="66"/>
      <c r="K120" s="66"/>
      <c r="L120" s="1"/>
      <c r="M120" s="1"/>
      <c r="N120" s="1"/>
      <c r="O120" s="1"/>
      <c r="P120" s="18"/>
      <c r="Q120" s="498"/>
      <c r="R120" s="498"/>
      <c r="S120" s="498"/>
      <c r="T120" s="498"/>
      <c r="U120" s="104"/>
      <c r="V120" s="498"/>
      <c r="W120" s="102"/>
      <c r="X120" s="498"/>
      <c r="Y120" s="498"/>
      <c r="Z120" s="498"/>
      <c r="AA120" s="498"/>
      <c r="AB120" s="1"/>
      <c r="AC120" s="1"/>
      <c r="AD120" s="104"/>
    </row>
    <row r="121" spans="1:37">
      <c r="A121" s="104"/>
      <c r="B121" s="4">
        <f>+'Ark1'!AP1462</f>
        <v>98</v>
      </c>
      <c r="C121" s="316" t="str">
        <f>VLOOKUP(B121,RNR!$D$1:$E$38,2)</f>
        <v>Krysning</v>
      </c>
      <c r="D121" s="31">
        <f>+'Ark1'!C1462</f>
        <v>2022</v>
      </c>
      <c r="E121" s="490">
        <f>+'Ark1'!Q1462</f>
        <v>45</v>
      </c>
      <c r="F121" s="66"/>
      <c r="G121" s="491">
        <f>+'Ark1'!R1462</f>
        <v>97</v>
      </c>
      <c r="H121" s="406"/>
      <c r="I121" s="66">
        <f>+'Ark1'!AE1462</f>
        <v>3.5979228486646879</v>
      </c>
      <c r="J121" s="66"/>
      <c r="K121" s="66">
        <f>+'Ark1'!AF1462</f>
        <v>3.8900456413662567</v>
      </c>
      <c r="L121" s="1">
        <f>+'Ark1'!S1462</f>
        <v>5.4432989690721678</v>
      </c>
      <c r="N121" s="1">
        <f>+'Ark1'!T1462</f>
        <v>7.4123711340206189</v>
      </c>
      <c r="P121" s="18">
        <f>+'Ark1'!U1462</f>
        <v>281.34742268041236</v>
      </c>
      <c r="Q121" s="491"/>
      <c r="R121" s="491">
        <f>+'Ark1'!AG1462</f>
        <v>664.061855670103</v>
      </c>
      <c r="S121" s="491">
        <f>+IF(G121=0,"",'Ark1'!AR1462)</f>
        <v>204.8041237113402</v>
      </c>
      <c r="T121" s="491">
        <f>+IF(G121=0,"",'Ark1'!AS1462)</f>
        <v>31.938803412506196</v>
      </c>
      <c r="U121" s="104"/>
      <c r="V121" s="491" t="e">
        <f>IF(G121=0,"",1000*P121/#REF!)</f>
        <v>#REF!</v>
      </c>
      <c r="W121" s="102"/>
      <c r="X121" s="491">
        <f>+'Ark1'!AH1462</f>
        <v>0</v>
      </c>
      <c r="Y121" s="491">
        <f>+'Ark1'!W1462</f>
        <v>74.226804123711347</v>
      </c>
      <c r="Z121" s="491">
        <f>+'Ark1'!X1462</f>
        <v>15.463917525773196</v>
      </c>
      <c r="AA121" s="491">
        <f>+'Ark1'!Y1462</f>
        <v>79.29898512472289</v>
      </c>
      <c r="AB121" s="1">
        <f>+'Ark1'!Z1462</f>
        <v>1.4641353112286331</v>
      </c>
      <c r="AC121" s="1">
        <f>+'Ark1'!AA1462</f>
        <v>1.5448789851487963</v>
      </c>
      <c r="AD121" s="104"/>
      <c r="AE121"/>
      <c r="AF121"/>
      <c r="AG121"/>
      <c r="AH121"/>
      <c r="AI121"/>
      <c r="AJ121"/>
      <c r="AK121"/>
    </row>
    <row r="122" spans="1:37">
      <c r="A122" s="104"/>
      <c r="B122" s="4">
        <f>+'Ark1'!AP1463</f>
        <v>99</v>
      </c>
      <c r="C122" s="316" t="str">
        <f>VLOOKUP(B122,RNR!$D$1:$E$38,2)</f>
        <v>Ukjent rase</v>
      </c>
      <c r="D122" s="31">
        <f>+'Ark1'!C1463</f>
        <v>2022</v>
      </c>
      <c r="E122" s="490">
        <f>+'Ark1'!Q1463</f>
        <v>4</v>
      </c>
      <c r="F122" s="66"/>
      <c r="G122" s="491">
        <f>+'Ark1'!R1463</f>
        <v>4</v>
      </c>
      <c r="H122" s="406"/>
      <c r="I122" s="66">
        <f>+'Ark1'!AE1463</f>
        <v>0.14836795252225524</v>
      </c>
      <c r="J122" s="66"/>
      <c r="K122" s="66">
        <f>+'Ark1'!AF1463</f>
        <v>0.19019255274782243</v>
      </c>
      <c r="L122" s="1">
        <f>+'Ark1'!S1463</f>
        <v>5</v>
      </c>
      <c r="N122" s="1">
        <f>+'Ark1'!T1463</f>
        <v>7.5</v>
      </c>
      <c r="P122" s="18">
        <f>+'Ark1'!U1463</f>
        <v>333.57499999999999</v>
      </c>
      <c r="Q122" s="491"/>
      <c r="R122" s="491">
        <f>+'Ark1'!AG1463</f>
        <v>825</v>
      </c>
      <c r="S122" s="491">
        <f>+IF(G122=0,"",'Ark1'!AR1463)</f>
        <v>219.75</v>
      </c>
      <c r="T122" s="491">
        <f>+IF(G122=0,"",'Ark1'!AS1463)</f>
        <v>30.374953040340525</v>
      </c>
      <c r="U122" s="104"/>
      <c r="V122" s="491" t="e">
        <f>IF(G122=0,"",1000*P122/#REF!)</f>
        <v>#REF!</v>
      </c>
      <c r="W122" s="102"/>
      <c r="X122" s="491">
        <f>+'Ark1'!AH1463</f>
        <v>0</v>
      </c>
      <c r="Y122" s="491">
        <f>+'Ark1'!W1463</f>
        <v>75</v>
      </c>
      <c r="Z122" s="491">
        <f>+'Ark1'!X1463</f>
        <v>50</v>
      </c>
      <c r="AA122" s="491">
        <f>+'Ark1'!Y1463</f>
        <v>99.975531381433598</v>
      </c>
      <c r="AB122" s="1">
        <f>+'Ark1'!Z1463</f>
        <v>1.2247448713915889</v>
      </c>
      <c r="AC122" s="1">
        <f>+'Ark1'!AA1463</f>
        <v>2.179449471770337</v>
      </c>
      <c r="AD122" s="104"/>
      <c r="AE122"/>
      <c r="AF122"/>
      <c r="AG122"/>
      <c r="AH122"/>
      <c r="AI122"/>
      <c r="AJ122"/>
      <c r="AK122"/>
    </row>
    <row r="123" spans="1:37" s="490" customForma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2"/>
      <c r="X123" s="104"/>
      <c r="Y123" s="104"/>
      <c r="Z123" s="104"/>
      <c r="AA123" s="104"/>
      <c r="AB123" s="104"/>
      <c r="AC123" s="104"/>
      <c r="AD123" s="104"/>
    </row>
    <row r="124" spans="1:37">
      <c r="A124" s="104"/>
      <c r="B124" s="311"/>
      <c r="C124" s="311"/>
      <c r="D124" s="311"/>
      <c r="E124" s="104"/>
      <c r="F124" s="104"/>
      <c r="G124" s="104"/>
      <c r="H124" s="323"/>
      <c r="I124" s="104"/>
      <c r="J124" s="104"/>
      <c r="K124" s="104"/>
      <c r="L124" s="104"/>
      <c r="M124" s="333"/>
      <c r="N124" s="104"/>
      <c r="O124" s="333"/>
      <c r="P124" s="106"/>
      <c r="Q124" s="106"/>
      <c r="R124" s="104"/>
      <c r="S124" s="106"/>
      <c r="T124" s="106"/>
      <c r="U124" s="106"/>
      <c r="V124" s="104" t="str">
        <f>IF(G124=0,"",1000*P124/#REF!)</f>
        <v/>
      </c>
      <c r="W124" s="102"/>
      <c r="X124" s="104"/>
      <c r="Y124" s="104"/>
      <c r="Z124" s="104"/>
      <c r="AA124" s="104"/>
      <c r="AB124" s="104"/>
      <c r="AC124" s="104"/>
      <c r="AD124" s="104"/>
    </row>
    <row r="125" spans="1:37">
      <c r="A125" s="104"/>
      <c r="B125" s="311"/>
      <c r="C125" s="311"/>
      <c r="D125" s="311"/>
      <c r="E125" s="104"/>
      <c r="F125" s="104"/>
      <c r="G125" s="104"/>
      <c r="H125" s="323"/>
      <c r="I125" s="104"/>
      <c r="J125" s="104"/>
      <c r="K125" s="104"/>
      <c r="L125" s="104"/>
      <c r="M125" s="333"/>
      <c r="N125" s="104"/>
      <c r="O125" s="333"/>
      <c r="P125" s="106"/>
      <c r="Q125" s="106"/>
      <c r="R125" s="104"/>
      <c r="S125" s="106"/>
      <c r="T125" s="106"/>
      <c r="U125" s="106"/>
      <c r="V125" s="104"/>
      <c r="W125" s="104"/>
      <c r="X125" s="104"/>
      <c r="Y125" s="104"/>
      <c r="Z125" s="104"/>
      <c r="AA125" s="104"/>
      <c r="AB125" s="104"/>
      <c r="AC125" s="104"/>
      <c r="AD125" s="104"/>
    </row>
  </sheetData>
  <mergeCells count="2">
    <mergeCell ref="M4:O4"/>
    <mergeCell ref="Y4:Z4"/>
  </mergeCells>
  <conditionalFormatting sqref="M10:M46 O10:O46 Q10:Q46 H10:H46 J10:J46">
    <cfRule type="cellIs" dxfId="57" priority="13" operator="lessThan">
      <formula>0</formula>
    </cfRule>
    <cfRule type="cellIs" dxfId="56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182"/>
  <sheetViews>
    <sheetView zoomScale="94" zoomScaleNormal="94" workbookViewId="0">
      <selection activeCell="A8" sqref="A8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1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8" customWidth="1"/>
    <col min="54" max="54" width="5.81640625" style="10" customWidth="1"/>
    <col min="55" max="55" width="5.6328125" customWidth="1"/>
    <col min="56" max="56" width="5.90625" style="10" customWidth="1"/>
    <col min="57" max="57" width="5.36328125" style="66" customWidth="1"/>
    <col min="58" max="58" width="5.81640625" style="10" customWidth="1"/>
    <col min="59" max="59" width="7" style="66" customWidth="1"/>
    <col min="60" max="60" width="4.36328125" style="10" customWidth="1"/>
    <col min="61" max="61" width="5.81640625" style="10" customWidth="1"/>
    <col min="62" max="62" width="6" style="10" customWidth="1"/>
    <col min="63" max="63" width="5.08984375" style="10" customWidth="1"/>
    <col min="64" max="64" width="5.36328125" customWidth="1"/>
    <col min="65" max="65" width="6.453125" style="1" customWidth="1"/>
    <col min="66" max="66" width="6" customWidth="1"/>
    <col min="67" max="67" width="5.6328125" style="319" customWidth="1"/>
    <col min="68" max="68" width="4.453125" style="319" customWidth="1"/>
    <col min="69" max="69" width="5.54296875" style="319" customWidth="1"/>
    <col min="70" max="70" width="4.6328125" style="319" customWidth="1"/>
    <col min="71" max="71" width="4.81640625" style="319" customWidth="1"/>
    <col min="72" max="72" width="6" style="319" customWidth="1"/>
    <col min="73" max="73" width="5.453125" style="31" customWidth="1"/>
    <col min="74" max="74" width="5.6328125" customWidth="1"/>
    <col min="75" max="75" width="5.6328125" style="10" customWidth="1"/>
    <col min="76" max="76" width="6.90625" style="10" customWidth="1"/>
    <col min="77" max="77" width="8" style="10" customWidth="1"/>
    <col min="78" max="78" width="8.08984375" style="10" customWidth="1"/>
    <col min="79" max="79" width="6" style="10" customWidth="1"/>
    <col min="80" max="80" width="8.36328125" style="10" customWidth="1"/>
    <col min="81" max="81" width="6.54296875" style="10" customWidth="1"/>
    <col min="82" max="82" width="6.36328125" customWidth="1"/>
    <col min="85" max="85" width="16.36328125" customWidth="1"/>
  </cols>
  <sheetData>
    <row r="1" spans="40:81" s="497" customFormat="1">
      <c r="AN1" s="4"/>
      <c r="AO1" s="31"/>
      <c r="AX1" s="1"/>
      <c r="AZ1" s="1"/>
      <c r="BA1" s="18"/>
      <c r="BB1" s="498"/>
      <c r="BD1" s="498"/>
      <c r="BE1" s="66"/>
      <c r="BF1" s="498"/>
      <c r="BG1" s="66"/>
      <c r="BH1" s="498"/>
      <c r="BI1" s="498"/>
      <c r="BJ1" s="498"/>
      <c r="BK1" s="498"/>
      <c r="BM1" s="1"/>
      <c r="BO1" s="319"/>
      <c r="BP1" s="319"/>
      <c r="BQ1" s="319"/>
      <c r="BR1" s="319"/>
      <c r="BS1" s="319"/>
      <c r="BT1" s="319"/>
      <c r="BU1" s="31"/>
      <c r="BW1" s="498"/>
      <c r="BX1" s="498"/>
      <c r="BY1" s="498"/>
      <c r="BZ1" s="498"/>
      <c r="CA1" s="498"/>
      <c r="CB1" s="498"/>
      <c r="CC1" s="498"/>
    </row>
    <row r="2" spans="40:81" s="497" customFormat="1">
      <c r="AN2" s="4"/>
      <c r="AO2" s="31"/>
      <c r="AX2" s="1"/>
      <c r="AZ2" s="1"/>
      <c r="BA2" s="18"/>
      <c r="BB2" s="498"/>
      <c r="BD2" s="498"/>
      <c r="BE2" s="66"/>
      <c r="BF2" s="498"/>
      <c r="BG2" s="66"/>
      <c r="BH2" s="498"/>
      <c r="BI2" s="498"/>
      <c r="BJ2" s="498"/>
      <c r="BK2" s="498"/>
      <c r="BM2" s="1"/>
      <c r="BO2" s="319"/>
      <c r="BP2" s="319"/>
      <c r="BQ2" s="319"/>
      <c r="BR2" s="319"/>
      <c r="BS2" s="319"/>
      <c r="BT2" s="319"/>
      <c r="BU2" s="31"/>
      <c r="BW2" s="498"/>
      <c r="BX2" s="498"/>
      <c r="BY2" s="498"/>
      <c r="BZ2" s="498"/>
      <c r="CA2" s="498"/>
      <c r="CB2" s="498"/>
      <c r="CC2" s="498"/>
    </row>
    <row r="3" spans="40:81" s="497" customFormat="1">
      <c r="AN3" s="4"/>
      <c r="AO3" s="31"/>
      <c r="AX3" s="1"/>
      <c r="AZ3" s="1"/>
      <c r="BA3" s="18"/>
      <c r="BB3" s="498"/>
      <c r="BD3" s="498"/>
      <c r="BE3" s="66"/>
      <c r="BF3" s="498"/>
      <c r="BG3" s="66"/>
      <c r="BH3" s="498"/>
      <c r="BI3" s="498"/>
      <c r="BJ3" s="498"/>
      <c r="BK3" s="498"/>
      <c r="BM3" s="1"/>
      <c r="BO3" s="319"/>
      <c r="BP3" s="319"/>
      <c r="BQ3" s="319"/>
      <c r="BR3" s="319"/>
      <c r="BS3" s="319"/>
      <c r="BT3" s="319"/>
      <c r="BU3" s="31"/>
      <c r="BW3" s="498"/>
      <c r="BX3" s="498"/>
      <c r="BY3" s="498"/>
      <c r="BZ3" s="498"/>
      <c r="CA3" s="498"/>
      <c r="CB3" s="498"/>
      <c r="CC3" s="498"/>
    </row>
    <row r="4" spans="40:81" s="497" customFormat="1">
      <c r="AN4" s="4"/>
      <c r="AO4" s="31"/>
      <c r="AX4" s="1"/>
      <c r="AZ4" s="1"/>
      <c r="BA4" s="18"/>
      <c r="BB4" s="498"/>
      <c r="BD4" s="498"/>
      <c r="BE4" s="66"/>
      <c r="BF4" s="498"/>
      <c r="BG4" s="66"/>
      <c r="BH4" s="498"/>
      <c r="BI4" s="498"/>
      <c r="BJ4" s="498"/>
      <c r="BK4" s="498"/>
      <c r="BM4" s="1"/>
      <c r="BO4" s="319"/>
      <c r="BP4" s="319"/>
      <c r="BQ4" s="319"/>
      <c r="BR4" s="319"/>
      <c r="BS4" s="319"/>
      <c r="BT4" s="319"/>
      <c r="BU4" s="31"/>
      <c r="BW4" s="498"/>
      <c r="BX4" s="498"/>
      <c r="BY4" s="498"/>
      <c r="BZ4" s="498"/>
      <c r="CA4" s="498"/>
      <c r="CB4" s="498"/>
      <c r="CC4" s="498"/>
    </row>
    <row r="5" spans="40:81" s="497" customFormat="1">
      <c r="AN5" s="4"/>
      <c r="AO5" s="31"/>
      <c r="AX5" s="1"/>
      <c r="AZ5" s="1"/>
      <c r="BA5" s="18"/>
      <c r="BB5" s="498"/>
      <c r="BD5" s="498"/>
      <c r="BE5" s="66"/>
      <c r="BF5" s="498"/>
      <c r="BG5" s="66"/>
      <c r="BH5" s="498"/>
      <c r="BI5" s="498"/>
      <c r="BJ5" s="498"/>
      <c r="BK5" s="498"/>
      <c r="BM5" s="1"/>
      <c r="BO5" s="319"/>
      <c r="BP5" s="319"/>
      <c r="BQ5" s="319"/>
      <c r="BR5" s="319"/>
      <c r="BS5" s="319"/>
      <c r="BT5" s="319"/>
      <c r="BU5" s="31"/>
      <c r="BW5" s="498"/>
      <c r="BX5" s="498"/>
      <c r="BY5" s="498"/>
      <c r="BZ5" s="498"/>
      <c r="CA5" s="498"/>
      <c r="CB5" s="498"/>
      <c r="CC5" s="498"/>
    </row>
    <row r="6" spans="40:81" s="497" customFormat="1">
      <c r="AN6" s="4"/>
      <c r="AO6" s="31"/>
      <c r="AX6" s="1"/>
      <c r="AZ6" s="1"/>
      <c r="BA6" s="18"/>
      <c r="BB6" s="498"/>
      <c r="BD6" s="498"/>
      <c r="BE6" s="66"/>
      <c r="BF6" s="498"/>
      <c r="BG6" s="66"/>
      <c r="BH6" s="498"/>
      <c r="BI6" s="498"/>
      <c r="BJ6" s="498"/>
      <c r="BK6" s="498"/>
      <c r="BM6" s="1"/>
      <c r="BO6" s="319"/>
      <c r="BP6" s="319"/>
      <c r="BQ6" s="319"/>
      <c r="BR6" s="319"/>
      <c r="BS6" s="319"/>
      <c r="BT6" s="319"/>
      <c r="BU6" s="31"/>
      <c r="BW6" s="498"/>
      <c r="BX6" s="498"/>
      <c r="BY6" s="498"/>
      <c r="BZ6" s="498"/>
      <c r="CA6" s="498"/>
      <c r="CB6" s="498"/>
      <c r="CC6" s="498"/>
    </row>
    <row r="7" spans="40:81" s="497" customFormat="1">
      <c r="AN7" s="4"/>
      <c r="AO7" s="31"/>
      <c r="AX7" s="1"/>
      <c r="AZ7" s="1"/>
      <c r="BA7" s="18"/>
      <c r="BB7" s="498"/>
      <c r="BD7" s="498"/>
      <c r="BE7" s="66"/>
      <c r="BF7" s="498"/>
      <c r="BG7" s="66"/>
      <c r="BH7" s="498"/>
      <c r="BI7" s="498"/>
      <c r="BJ7" s="498"/>
      <c r="BK7" s="498"/>
      <c r="BM7" s="1"/>
      <c r="BO7" s="319"/>
      <c r="BP7" s="319"/>
      <c r="BQ7" s="319"/>
      <c r="BR7" s="319"/>
      <c r="BS7" s="319"/>
      <c r="BT7" s="319"/>
      <c r="BU7" s="31"/>
      <c r="BW7" s="498"/>
      <c r="BX7" s="498"/>
      <c r="BY7" s="498"/>
      <c r="BZ7" s="498"/>
      <c r="CA7" s="498"/>
      <c r="CB7" s="498"/>
      <c r="CC7" s="498"/>
    </row>
    <row r="8" spans="40:81" s="497" customFormat="1">
      <c r="AN8" s="4"/>
      <c r="AO8" s="31"/>
      <c r="AX8" s="1"/>
      <c r="AZ8" s="1"/>
      <c r="BA8" s="18"/>
      <c r="BB8" s="498"/>
      <c r="BD8" s="498"/>
      <c r="BE8" s="66"/>
      <c r="BF8" s="498"/>
      <c r="BG8" s="66"/>
      <c r="BH8" s="498"/>
      <c r="BI8" s="498"/>
      <c r="BJ8" s="498"/>
      <c r="BK8" s="498"/>
      <c r="BM8" s="1"/>
      <c r="BO8" s="319"/>
      <c r="BP8" s="319"/>
      <c r="BQ8" s="319"/>
      <c r="BR8" s="319"/>
      <c r="BS8" s="319"/>
      <c r="BT8" s="319"/>
      <c r="BU8" s="31"/>
      <c r="BW8" s="498"/>
      <c r="BX8" s="498"/>
      <c r="BY8" s="498"/>
      <c r="BZ8" s="498"/>
      <c r="CA8" s="498"/>
      <c r="CB8" s="498"/>
      <c r="CC8" s="498"/>
    </row>
    <row r="9" spans="40:81" s="497" customFormat="1">
      <c r="AN9" s="4"/>
      <c r="AO9" s="31"/>
      <c r="AX9" s="1"/>
      <c r="AZ9" s="1"/>
      <c r="BA9" s="18"/>
      <c r="BB9" s="498"/>
      <c r="BD9" s="498"/>
      <c r="BE9" s="66"/>
      <c r="BF9" s="498"/>
      <c r="BG9" s="66"/>
      <c r="BH9" s="498"/>
      <c r="BI9" s="498"/>
      <c r="BJ9" s="498"/>
      <c r="BK9" s="498"/>
      <c r="BM9" s="1"/>
      <c r="BO9" s="319"/>
      <c r="BP9" s="319"/>
      <c r="BQ9" s="319"/>
      <c r="BR9" s="319"/>
      <c r="BS9" s="319"/>
      <c r="BT9" s="319"/>
      <c r="BU9" s="31"/>
      <c r="BW9" s="498"/>
      <c r="BX9" s="498"/>
      <c r="BY9" s="498"/>
      <c r="BZ9" s="498"/>
      <c r="CA9" s="498"/>
      <c r="CB9" s="498"/>
      <c r="CC9" s="498"/>
    </row>
    <row r="10" spans="40:81" s="497" customFormat="1">
      <c r="AN10" s="4"/>
      <c r="AO10" s="31"/>
      <c r="AX10" s="1"/>
      <c r="AZ10" s="1"/>
      <c r="BA10" s="18"/>
      <c r="BB10" s="498"/>
      <c r="BD10" s="498"/>
      <c r="BE10" s="66"/>
      <c r="BF10" s="498"/>
      <c r="BG10" s="66"/>
      <c r="BH10" s="498"/>
      <c r="BI10" s="498"/>
      <c r="BJ10" s="498"/>
      <c r="BK10" s="498"/>
      <c r="BM10" s="1"/>
      <c r="BO10" s="319"/>
      <c r="BP10" s="319"/>
      <c r="BQ10" s="319"/>
      <c r="BR10" s="319"/>
      <c r="BS10" s="319"/>
      <c r="BT10" s="319"/>
      <c r="BU10" s="31"/>
      <c r="BW10" s="498"/>
      <c r="BX10" s="498"/>
      <c r="BY10" s="498"/>
      <c r="BZ10" s="498"/>
      <c r="CA10" s="498"/>
      <c r="CB10" s="498"/>
      <c r="CC10" s="498"/>
    </row>
    <row r="11" spans="40:81" s="497" customFormat="1">
      <c r="AN11" s="4"/>
      <c r="AO11" s="31"/>
      <c r="AX11" s="1"/>
      <c r="AZ11" s="1"/>
      <c r="BA11" s="18"/>
      <c r="BB11" s="498"/>
      <c r="BD11" s="498"/>
      <c r="BE11" s="66"/>
      <c r="BF11" s="498"/>
      <c r="BG11" s="66"/>
      <c r="BH11" s="498"/>
      <c r="BI11" s="498"/>
      <c r="BJ11" s="498"/>
      <c r="BK11" s="498"/>
      <c r="BM11" s="1"/>
      <c r="BO11" s="319"/>
      <c r="BP11" s="319"/>
      <c r="BQ11" s="319"/>
      <c r="BR11" s="319"/>
      <c r="BS11" s="319"/>
      <c r="BT11" s="319"/>
      <c r="BU11" s="31"/>
      <c r="BW11" s="498"/>
      <c r="BX11" s="498"/>
      <c r="BY11" s="498"/>
      <c r="BZ11" s="498"/>
      <c r="CA11" s="498"/>
      <c r="CB11" s="498"/>
      <c r="CC11" s="498"/>
    </row>
    <row r="12" spans="40:81" s="497" customFormat="1">
      <c r="AN12" s="4"/>
      <c r="AO12" s="31"/>
      <c r="AX12" s="1"/>
      <c r="AZ12" s="1"/>
      <c r="BA12" s="18"/>
      <c r="BB12" s="498"/>
      <c r="BD12" s="498"/>
      <c r="BE12" s="66"/>
      <c r="BF12" s="498"/>
      <c r="BG12" s="66"/>
      <c r="BH12" s="498"/>
      <c r="BI12" s="498"/>
      <c r="BJ12" s="498"/>
      <c r="BK12" s="498"/>
      <c r="BM12" s="1"/>
      <c r="BO12" s="319"/>
      <c r="BP12" s="319"/>
      <c r="BQ12" s="319"/>
      <c r="BR12" s="319"/>
      <c r="BS12" s="319"/>
      <c r="BT12" s="319"/>
      <c r="BU12" s="31"/>
      <c r="BW12" s="498"/>
      <c r="BX12" s="498"/>
      <c r="BY12" s="498"/>
      <c r="BZ12" s="498"/>
      <c r="CA12" s="498"/>
      <c r="CB12" s="498"/>
      <c r="CC12" s="498"/>
    </row>
    <row r="13" spans="40:81" s="497" customFormat="1">
      <c r="AN13" s="4"/>
      <c r="AO13" s="31"/>
      <c r="AX13" s="1"/>
      <c r="AZ13" s="1"/>
      <c r="BA13" s="18"/>
      <c r="BB13" s="498"/>
      <c r="BD13" s="498"/>
      <c r="BE13" s="66"/>
      <c r="BF13" s="498"/>
      <c r="BG13" s="66"/>
      <c r="BH13" s="498"/>
      <c r="BI13" s="498"/>
      <c r="BJ13" s="498"/>
      <c r="BK13" s="498"/>
      <c r="BM13" s="1"/>
      <c r="BO13" s="319"/>
      <c r="BP13" s="319"/>
      <c r="BQ13" s="319"/>
      <c r="BR13" s="319"/>
      <c r="BS13" s="319"/>
      <c r="BT13" s="319"/>
      <c r="BU13" s="31"/>
      <c r="BW13" s="498"/>
      <c r="BX13" s="498"/>
      <c r="BY13" s="498"/>
      <c r="BZ13" s="498"/>
      <c r="CA13" s="498"/>
      <c r="CB13" s="498"/>
      <c r="CC13" s="498"/>
    </row>
    <row r="14" spans="40:81" s="497" customFormat="1">
      <c r="AN14" s="4"/>
      <c r="AO14" s="31"/>
      <c r="AX14" s="1"/>
      <c r="AZ14" s="1"/>
      <c r="BA14" s="18"/>
      <c r="BB14" s="498"/>
      <c r="BD14" s="498"/>
      <c r="BE14" s="66"/>
      <c r="BF14" s="498"/>
      <c r="BG14" s="66"/>
      <c r="BH14" s="498"/>
      <c r="BI14" s="498"/>
      <c r="BJ14" s="498"/>
      <c r="BK14" s="498"/>
      <c r="BM14" s="1"/>
      <c r="BO14" s="319"/>
      <c r="BP14" s="319"/>
      <c r="BQ14" s="319"/>
      <c r="BR14" s="319"/>
      <c r="BS14" s="319"/>
      <c r="BT14" s="319"/>
      <c r="BU14" s="31"/>
      <c r="BW14" s="498"/>
      <c r="BX14" s="498"/>
      <c r="BY14" s="498"/>
      <c r="BZ14" s="498"/>
      <c r="CA14" s="498"/>
      <c r="CB14" s="498"/>
      <c r="CC14" s="498"/>
    </row>
    <row r="15" spans="40:81" s="497" customFormat="1">
      <c r="AN15" s="4"/>
      <c r="AO15" s="31"/>
      <c r="AX15" s="1"/>
      <c r="AZ15" s="1"/>
      <c r="BA15" s="18"/>
      <c r="BB15" s="498"/>
      <c r="BD15" s="498"/>
      <c r="BE15" s="66"/>
      <c r="BF15" s="498"/>
      <c r="BG15" s="66"/>
      <c r="BH15" s="498"/>
      <c r="BI15" s="498"/>
      <c r="BJ15" s="498"/>
      <c r="BK15" s="498"/>
      <c r="BM15" s="1"/>
      <c r="BO15" s="319"/>
      <c r="BP15" s="319"/>
      <c r="BQ15" s="319"/>
      <c r="BR15" s="319"/>
      <c r="BS15" s="319"/>
      <c r="BT15" s="319"/>
      <c r="BU15" s="31"/>
      <c r="BW15" s="498"/>
      <c r="BX15" s="498"/>
      <c r="BY15" s="498"/>
      <c r="BZ15" s="498"/>
      <c r="CA15" s="498"/>
      <c r="CB15" s="498"/>
      <c r="CC15" s="498"/>
    </row>
    <row r="16" spans="40:81" s="497" customFormat="1">
      <c r="AN16" s="4"/>
      <c r="AO16" s="31"/>
      <c r="AX16" s="1"/>
      <c r="AZ16" s="1"/>
      <c r="BA16" s="18"/>
      <c r="BB16" s="498"/>
      <c r="BD16" s="498"/>
      <c r="BE16" s="66"/>
      <c r="BF16" s="498"/>
      <c r="BG16" s="66"/>
      <c r="BH16" s="498"/>
      <c r="BI16" s="498"/>
      <c r="BJ16" s="498"/>
      <c r="BK16" s="498"/>
      <c r="BM16" s="1"/>
      <c r="BO16" s="319"/>
      <c r="BP16" s="319"/>
      <c r="BQ16" s="319"/>
      <c r="BR16" s="319"/>
      <c r="BS16" s="319"/>
      <c r="BT16" s="319"/>
      <c r="BU16" s="31"/>
      <c r="BW16" s="498"/>
      <c r="BX16" s="498"/>
      <c r="BY16" s="498"/>
      <c r="BZ16" s="498"/>
      <c r="CA16" s="498"/>
      <c r="CB16" s="498"/>
      <c r="CC16" s="498"/>
    </row>
    <row r="17" spans="39:81" s="497" customFormat="1">
      <c r="AN17" s="4"/>
      <c r="AO17" s="31"/>
      <c r="AX17" s="1"/>
      <c r="AZ17" s="1"/>
      <c r="BA17" s="18"/>
      <c r="BB17" s="498"/>
      <c r="BD17" s="498"/>
      <c r="BE17" s="66"/>
      <c r="BF17" s="498"/>
      <c r="BG17" s="66"/>
      <c r="BH17" s="498"/>
      <c r="BI17" s="498"/>
      <c r="BJ17" s="498"/>
      <c r="BK17" s="498"/>
      <c r="BM17" s="1"/>
      <c r="BO17" s="319"/>
      <c r="BP17" s="319"/>
      <c r="BQ17" s="319"/>
      <c r="BR17" s="319"/>
      <c r="BS17" s="319"/>
      <c r="BT17" s="319"/>
      <c r="BU17" s="31"/>
      <c r="BW17" s="498"/>
      <c r="BX17" s="498"/>
      <c r="BY17" s="498"/>
      <c r="BZ17" s="498"/>
      <c r="CA17" s="498"/>
      <c r="CB17" s="498"/>
      <c r="CC17" s="498"/>
    </row>
    <row r="18" spans="39:81" s="497" customFormat="1">
      <c r="AN18" s="4"/>
      <c r="AO18" s="31"/>
      <c r="AX18" s="1"/>
      <c r="AZ18" s="1"/>
      <c r="BA18" s="18"/>
      <c r="BB18" s="498"/>
      <c r="BD18" s="498"/>
      <c r="BE18" s="66"/>
      <c r="BF18" s="498"/>
      <c r="BG18" s="66"/>
      <c r="BH18" s="498"/>
      <c r="BI18" s="498"/>
      <c r="BJ18" s="498"/>
      <c r="BK18" s="498"/>
      <c r="BM18" s="1"/>
      <c r="BO18" s="319"/>
      <c r="BP18" s="319"/>
      <c r="BQ18" s="319"/>
      <c r="BR18" s="319"/>
      <c r="BS18" s="319"/>
      <c r="BT18" s="319"/>
      <c r="BU18" s="31"/>
      <c r="BW18" s="498"/>
      <c r="BX18" s="498"/>
      <c r="BY18" s="498"/>
      <c r="BZ18" s="498"/>
      <c r="CA18" s="498"/>
      <c r="CB18" s="498"/>
      <c r="CC18" s="498"/>
    </row>
    <row r="19" spans="39:81" s="497" customFormat="1">
      <c r="AN19" s="4"/>
      <c r="AO19" s="31"/>
      <c r="AX19" s="1"/>
      <c r="AZ19" s="1"/>
      <c r="BA19" s="18"/>
      <c r="BB19" s="498"/>
      <c r="BD19" s="498"/>
      <c r="BE19" s="66"/>
      <c r="BF19" s="498"/>
      <c r="BG19" s="66"/>
      <c r="BH19" s="498"/>
      <c r="BI19" s="498"/>
      <c r="BJ19" s="498"/>
      <c r="BK19" s="498"/>
      <c r="BM19" s="1"/>
      <c r="BO19" s="319"/>
      <c r="BP19" s="319"/>
      <c r="BQ19" s="319"/>
      <c r="BR19" s="319"/>
      <c r="BS19" s="319"/>
      <c r="BT19" s="319"/>
      <c r="BU19" s="31"/>
      <c r="BW19" s="498"/>
      <c r="BX19" s="498"/>
      <c r="BY19" s="498"/>
      <c r="BZ19" s="498"/>
      <c r="CA19" s="498"/>
      <c r="CB19" s="498"/>
      <c r="CC19" s="498"/>
    </row>
    <row r="20" spans="39:81" s="497" customFormat="1">
      <c r="AN20" s="4"/>
      <c r="AO20" s="31"/>
      <c r="AX20" s="1"/>
      <c r="AZ20" s="1"/>
      <c r="BA20" s="18"/>
      <c r="BB20" s="498"/>
      <c r="BD20" s="498"/>
      <c r="BE20" s="66"/>
      <c r="BF20" s="498"/>
      <c r="BG20" s="66"/>
      <c r="BH20" s="498"/>
      <c r="BI20" s="498"/>
      <c r="BJ20" s="498"/>
      <c r="BK20" s="498"/>
      <c r="BM20" s="1"/>
      <c r="BO20" s="319"/>
      <c r="BP20" s="319"/>
      <c r="BQ20" s="319"/>
      <c r="BR20" s="319"/>
      <c r="BS20" s="319"/>
      <c r="BT20" s="319"/>
      <c r="BU20" s="31"/>
      <c r="BW20" s="498"/>
      <c r="BX20" s="498"/>
      <c r="BY20" s="498"/>
      <c r="BZ20" s="498"/>
      <c r="CA20" s="498"/>
      <c r="CB20" s="498"/>
      <c r="CC20" s="498"/>
    </row>
    <row r="21" spans="39:81" s="497" customFormat="1">
      <c r="AN21" s="4"/>
      <c r="AO21" s="31"/>
      <c r="AX21" s="1"/>
      <c r="AZ21" s="1"/>
      <c r="BA21" s="18"/>
      <c r="BB21" s="498"/>
      <c r="BD21" s="498"/>
      <c r="BE21" s="66"/>
      <c r="BF21" s="498"/>
      <c r="BG21" s="66"/>
      <c r="BH21" s="498"/>
      <c r="BI21" s="498"/>
      <c r="BJ21" s="498"/>
      <c r="BK21" s="498"/>
      <c r="BM21" s="1"/>
      <c r="BO21" s="319"/>
      <c r="BP21" s="319"/>
      <c r="BQ21" s="319"/>
      <c r="BR21" s="319"/>
      <c r="BS21" s="319"/>
      <c r="BT21" s="319"/>
      <c r="BU21" s="31"/>
      <c r="BW21" s="498"/>
      <c r="BX21" s="498"/>
      <c r="BY21" s="498"/>
      <c r="BZ21" s="498"/>
      <c r="CA21" s="498"/>
      <c r="CB21" s="498"/>
      <c r="CC21" s="498"/>
    </row>
    <row r="22" spans="39:81" s="497" customFormat="1">
      <c r="AN22" s="4"/>
      <c r="AO22" s="31"/>
      <c r="AX22" s="1"/>
      <c r="AZ22" s="1"/>
      <c r="BA22" s="18"/>
      <c r="BB22" s="498"/>
      <c r="BD22" s="498"/>
      <c r="BE22" s="66"/>
      <c r="BF22" s="498"/>
      <c r="BG22" s="66"/>
      <c r="BH22" s="498"/>
      <c r="BI22" s="498"/>
      <c r="BJ22" s="498"/>
      <c r="BK22" s="498"/>
      <c r="BM22" s="1"/>
      <c r="BO22" s="319"/>
      <c r="BP22" s="319"/>
      <c r="BQ22" s="319"/>
      <c r="BR22" s="319"/>
      <c r="BS22" s="319"/>
      <c r="BT22" s="319"/>
      <c r="BU22" s="31"/>
      <c r="BW22" s="498"/>
      <c r="BX22" s="498"/>
      <c r="BY22" s="498"/>
      <c r="BZ22" s="498"/>
      <c r="CA22" s="498"/>
      <c r="CB22" s="498"/>
      <c r="CC22" s="498"/>
    </row>
    <row r="23" spans="39:81" s="497" customFormat="1">
      <c r="AN23" s="4"/>
      <c r="AO23" s="31"/>
      <c r="AX23" s="1"/>
      <c r="AZ23" s="1"/>
      <c r="BA23" s="18"/>
      <c r="BB23" s="498"/>
      <c r="BD23" s="498"/>
      <c r="BE23" s="66"/>
      <c r="BF23" s="498"/>
      <c r="BG23" s="66"/>
      <c r="BH23" s="498"/>
      <c r="BI23" s="498"/>
      <c r="BJ23" s="498"/>
      <c r="BK23" s="498"/>
      <c r="BM23" s="1"/>
      <c r="BO23" s="319"/>
      <c r="BP23" s="319"/>
      <c r="BQ23" s="319"/>
      <c r="BR23" s="319"/>
      <c r="BS23" s="319"/>
      <c r="BT23" s="319"/>
      <c r="BU23" s="31"/>
      <c r="BW23" s="498"/>
      <c r="BX23" s="498"/>
      <c r="BY23" s="498"/>
      <c r="BZ23" s="498"/>
      <c r="CA23" s="498"/>
      <c r="CB23" s="498"/>
      <c r="CC23" s="498"/>
    </row>
    <row r="24" spans="39:81" s="497" customFormat="1">
      <c r="AN24" s="4"/>
      <c r="AO24" s="31"/>
      <c r="AX24" s="1"/>
      <c r="AZ24" s="1"/>
      <c r="BA24" s="18"/>
      <c r="BB24" s="498"/>
      <c r="BD24" s="498"/>
      <c r="BE24" s="66"/>
      <c r="BF24" s="498"/>
      <c r="BG24" s="66"/>
      <c r="BH24" s="498"/>
      <c r="BI24" s="498"/>
      <c r="BJ24" s="498"/>
      <c r="BK24" s="498"/>
      <c r="BM24" s="1"/>
      <c r="BO24" s="319"/>
      <c r="BP24" s="319"/>
      <c r="BQ24" s="319"/>
      <c r="BR24" s="319"/>
      <c r="BS24" s="319"/>
      <c r="BT24" s="319"/>
      <c r="BU24" s="31"/>
      <c r="BW24" s="498"/>
      <c r="BX24" s="498"/>
      <c r="BY24" s="498"/>
      <c r="BZ24" s="498"/>
      <c r="CA24" s="498"/>
      <c r="CB24" s="498"/>
      <c r="CC24" s="498"/>
    </row>
    <row r="25" spans="39:81" s="497" customFormat="1">
      <c r="AN25" s="4"/>
      <c r="AO25" s="31"/>
      <c r="AX25" s="1"/>
      <c r="AZ25" s="1"/>
      <c r="BA25" s="18"/>
      <c r="BB25" s="498"/>
      <c r="BD25" s="498"/>
      <c r="BE25" s="66"/>
      <c r="BF25" s="498"/>
      <c r="BG25" s="66"/>
      <c r="BH25" s="498"/>
      <c r="BI25" s="498"/>
      <c r="BJ25" s="498"/>
      <c r="BK25" s="498"/>
      <c r="BM25" s="1"/>
      <c r="BO25" s="319"/>
      <c r="BP25" s="319"/>
      <c r="BQ25" s="319"/>
      <c r="BR25" s="319"/>
      <c r="BS25" s="319"/>
      <c r="BT25" s="319"/>
      <c r="BU25" s="31"/>
      <c r="BW25" s="498"/>
      <c r="BX25" s="498"/>
      <c r="BY25" s="498"/>
      <c r="BZ25" s="498"/>
      <c r="CA25" s="498"/>
      <c r="CB25" s="498"/>
      <c r="CC25" s="498"/>
    </row>
    <row r="26" spans="39:81" s="497" customFormat="1">
      <c r="AN26" s="4"/>
      <c r="AO26" s="31"/>
      <c r="AX26" s="1"/>
      <c r="AZ26" s="1"/>
      <c r="BA26" s="18"/>
      <c r="BB26" s="498"/>
      <c r="BD26" s="498"/>
      <c r="BE26" s="66"/>
      <c r="BF26" s="498"/>
      <c r="BG26" s="66"/>
      <c r="BH26" s="498"/>
      <c r="BI26" s="498"/>
      <c r="BJ26" s="498"/>
      <c r="BK26" s="498"/>
      <c r="BM26" s="1"/>
      <c r="BO26" s="319"/>
      <c r="BP26" s="319"/>
      <c r="BQ26" s="319"/>
      <c r="BR26" s="319"/>
      <c r="BS26" s="319"/>
      <c r="BT26" s="319"/>
      <c r="BU26" s="31"/>
      <c r="BW26" s="498"/>
      <c r="BX26" s="498"/>
      <c r="BY26" s="498"/>
      <c r="BZ26" s="498"/>
      <c r="CA26" s="498"/>
      <c r="CB26" s="498"/>
      <c r="CC26" s="498"/>
    </row>
    <row r="27" spans="39:81" s="497" customFormat="1">
      <c r="AN27" s="4"/>
      <c r="AO27" s="31"/>
      <c r="AX27" s="1"/>
      <c r="AZ27" s="1"/>
      <c r="BA27" s="18"/>
      <c r="BB27" s="498"/>
      <c r="BD27" s="498"/>
      <c r="BE27" s="66"/>
      <c r="BF27" s="498"/>
      <c r="BG27" s="66"/>
      <c r="BH27" s="498"/>
      <c r="BI27" s="498"/>
      <c r="BJ27" s="498"/>
      <c r="BK27" s="498"/>
      <c r="BM27" s="1"/>
      <c r="BO27" s="319"/>
      <c r="BP27" s="319"/>
      <c r="BQ27" s="319"/>
      <c r="BR27" s="319"/>
      <c r="BS27" s="319"/>
      <c r="BT27" s="319"/>
      <c r="BU27" s="31"/>
      <c r="BW27" s="498"/>
      <c r="BX27" s="498"/>
      <c r="BY27" s="498"/>
      <c r="BZ27" s="498"/>
      <c r="CA27" s="498"/>
      <c r="CB27" s="498"/>
      <c r="CC27" s="498"/>
    </row>
    <row r="28" spans="39:81" s="497" customFormat="1">
      <c r="AN28" s="4"/>
      <c r="AO28" s="31"/>
      <c r="AX28" s="1"/>
      <c r="AZ28" s="1"/>
      <c r="BA28" s="18"/>
      <c r="BB28" s="498"/>
      <c r="BD28" s="498"/>
      <c r="BE28" s="66"/>
      <c r="BF28" s="498"/>
      <c r="BG28" s="66"/>
      <c r="BH28" s="498"/>
      <c r="BI28" s="498"/>
      <c r="BJ28" s="498"/>
      <c r="BK28" s="498"/>
      <c r="BM28" s="1"/>
      <c r="BO28" s="319"/>
      <c r="BP28" s="319"/>
      <c r="BQ28" s="319"/>
      <c r="BR28" s="319"/>
      <c r="BS28" s="319"/>
      <c r="BT28" s="319"/>
      <c r="BU28" s="31"/>
      <c r="BW28" s="498"/>
      <c r="BX28" s="498"/>
      <c r="BY28" s="498"/>
      <c r="BZ28" s="498"/>
      <c r="CA28" s="498"/>
      <c r="CB28" s="498"/>
      <c r="CC28" s="498"/>
    </row>
    <row r="29" spans="39:81" s="497" customFormat="1">
      <c r="AN29" s="4"/>
      <c r="AO29" s="31"/>
      <c r="AX29" s="1"/>
      <c r="AZ29" s="1"/>
      <c r="BA29" s="18"/>
      <c r="BB29" s="498"/>
      <c r="BD29" s="498"/>
      <c r="BE29" s="66"/>
      <c r="BF29" s="498"/>
      <c r="BG29" s="66"/>
      <c r="BH29" s="498"/>
      <c r="BI29" s="498"/>
      <c r="BJ29" s="498"/>
      <c r="BK29" s="498"/>
      <c r="BM29" s="1"/>
      <c r="BO29" s="319"/>
      <c r="BP29" s="319"/>
      <c r="BQ29" s="319"/>
      <c r="BR29" s="319"/>
      <c r="BS29" s="319"/>
      <c r="BT29" s="319"/>
      <c r="BU29" s="31"/>
      <c r="BW29" s="498"/>
      <c r="BX29" s="498"/>
      <c r="BY29" s="498"/>
      <c r="BZ29" s="498"/>
      <c r="CA29" s="498"/>
      <c r="CB29" s="498"/>
      <c r="CC29" s="498"/>
    </row>
    <row r="30" spans="39:81" s="497" customFormat="1">
      <c r="AN30" s="4"/>
      <c r="AO30" s="31"/>
      <c r="AX30" s="1"/>
      <c r="AZ30" s="1"/>
      <c r="BA30" s="18"/>
      <c r="BB30" s="498"/>
      <c r="BD30" s="498"/>
      <c r="BE30" s="66"/>
      <c r="BF30" s="498"/>
      <c r="BG30" s="66"/>
      <c r="BH30" s="498"/>
      <c r="BI30" s="498"/>
      <c r="BJ30" s="498"/>
      <c r="BK30" s="498"/>
      <c r="BM30" s="1"/>
      <c r="BO30" s="319"/>
      <c r="BP30" s="319"/>
      <c r="BQ30" s="319"/>
      <c r="BR30" s="319"/>
      <c r="BS30" s="319"/>
      <c r="BT30" s="319"/>
      <c r="BU30" s="31"/>
      <c r="BW30" s="498"/>
      <c r="BX30" s="498"/>
      <c r="BY30" s="498"/>
      <c r="BZ30" s="498"/>
      <c r="CA30" s="498"/>
      <c r="CB30" s="498"/>
      <c r="CC30" s="498"/>
    </row>
    <row r="31" spans="39:81" s="497" customFormat="1">
      <c r="AN31" s="4"/>
      <c r="AO31" s="31"/>
      <c r="AX31" s="1"/>
      <c r="AZ31" s="1"/>
      <c r="BA31" s="18"/>
      <c r="BB31" s="498"/>
      <c r="BD31" s="498"/>
      <c r="BE31" s="66"/>
      <c r="BF31" s="498"/>
      <c r="BG31" s="66"/>
      <c r="BH31" s="498"/>
      <c r="BI31" s="498"/>
      <c r="BJ31" s="498"/>
      <c r="BK31" s="498"/>
      <c r="BM31" s="1"/>
      <c r="BO31" s="319"/>
      <c r="BP31" s="319"/>
      <c r="BQ31" s="319"/>
      <c r="BR31" s="319"/>
      <c r="BS31" s="319"/>
      <c r="BT31" s="319"/>
      <c r="BU31" s="31"/>
      <c r="BW31" s="498"/>
      <c r="BX31" s="498"/>
      <c r="BY31" s="498"/>
      <c r="BZ31" s="498"/>
      <c r="CA31" s="498"/>
      <c r="CB31" s="498"/>
      <c r="CC31" s="498"/>
    </row>
    <row r="32" spans="39:81">
      <c r="AM32" s="102"/>
      <c r="AN32" s="311"/>
      <c r="AO32" s="102"/>
      <c r="AP32" s="102"/>
      <c r="AQ32" s="123"/>
      <c r="AR32" s="102"/>
      <c r="AS32" s="123"/>
      <c r="AT32" s="18"/>
      <c r="AU32" s="10"/>
      <c r="AW32" s="10"/>
      <c r="AX32" s="66"/>
      <c r="AY32" s="10"/>
      <c r="AZ32" s="66"/>
      <c r="BA32"/>
      <c r="BB32"/>
      <c r="BD32"/>
      <c r="BE32"/>
      <c r="BF32"/>
      <c r="BG32"/>
      <c r="BH32"/>
      <c r="BI32"/>
      <c r="BJ32"/>
      <c r="BK32"/>
      <c r="BM32"/>
      <c r="BO32"/>
      <c r="BP32"/>
      <c r="BQ32"/>
      <c r="BR32"/>
      <c r="BS32"/>
      <c r="BT32"/>
      <c r="BU32"/>
      <c r="BW32"/>
      <c r="BX32"/>
      <c r="BY32"/>
      <c r="BZ32"/>
      <c r="CA32"/>
      <c r="CB32"/>
      <c r="CC32"/>
    </row>
    <row r="33" spans="39:81" ht="18" customHeight="1">
      <c r="AM33" s="102"/>
      <c r="AN33" s="311"/>
      <c r="AO33" s="163" t="str">
        <f>+År!B2</f>
        <v>KASTRAT</v>
      </c>
      <c r="AP33" s="102"/>
      <c r="AQ33" s="331"/>
      <c r="AR33" s="102"/>
      <c r="AS33" s="331"/>
      <c r="AT33" s="18"/>
      <c r="AU33" s="10"/>
      <c r="AW33" s="10"/>
      <c r="AX33" s="66"/>
      <c r="AY33" s="10"/>
      <c r="AZ33" s="66"/>
      <c r="BA33"/>
      <c r="BB33"/>
      <c r="BD33"/>
      <c r="BE33"/>
      <c r="BF33"/>
      <c r="BG33"/>
      <c r="BH33"/>
      <c r="BI33"/>
      <c r="BJ33"/>
      <c r="BK33"/>
      <c r="BM33"/>
      <c r="BO33"/>
      <c r="BP33"/>
      <c r="BQ33"/>
      <c r="BR33"/>
      <c r="BS33"/>
      <c r="BT33"/>
      <c r="BU33"/>
      <c r="BW33"/>
      <c r="BX33"/>
      <c r="BY33"/>
      <c r="BZ33"/>
      <c r="CA33"/>
      <c r="CB33"/>
      <c r="CC33"/>
    </row>
    <row r="34" spans="39:81">
      <c r="AM34" s="102"/>
      <c r="AN34" s="311"/>
      <c r="AO34"/>
      <c r="AQ34" s="1"/>
      <c r="AS34" s="1"/>
      <c r="AT34" s="18"/>
      <c r="AU34" s="10"/>
      <c r="AW34" s="10"/>
      <c r="AX34" s="66"/>
      <c r="AY34" s="10"/>
      <c r="AZ34" s="66"/>
      <c r="BA34"/>
      <c r="BB34"/>
      <c r="BD34"/>
      <c r="BE34"/>
      <c r="BF34"/>
      <c r="BG34"/>
      <c r="BH34"/>
      <c r="BI34"/>
      <c r="BJ34"/>
      <c r="BK34"/>
      <c r="BM34"/>
      <c r="BO34"/>
      <c r="BP34"/>
      <c r="BQ34"/>
      <c r="BR34"/>
      <c r="BS34"/>
      <c r="BT34"/>
      <c r="BU34"/>
      <c r="BW34"/>
      <c r="BX34"/>
      <c r="BY34"/>
      <c r="BZ34"/>
      <c r="CA34"/>
      <c r="CB34"/>
      <c r="CC34"/>
    </row>
    <row r="35" spans="39:81">
      <c r="AM35" s="102"/>
      <c r="AN35" s="311"/>
      <c r="AO35"/>
      <c r="AQ35" s="1"/>
      <c r="AS35" s="1"/>
      <c r="AT35" s="18"/>
      <c r="AU35" s="10"/>
      <c r="AW35" s="10"/>
      <c r="AX35" s="66"/>
      <c r="AY35" s="10"/>
      <c r="AZ35" s="66"/>
      <c r="BA35"/>
      <c r="BB35"/>
      <c r="BD35"/>
      <c r="BE35"/>
      <c r="BF35"/>
      <c r="BG35"/>
      <c r="BH35"/>
      <c r="BI35"/>
      <c r="BJ35"/>
      <c r="BK35"/>
      <c r="BM35"/>
      <c r="BO35"/>
      <c r="BP35"/>
      <c r="BQ35"/>
      <c r="BR35"/>
      <c r="BS35"/>
      <c r="BT35"/>
      <c r="BU35"/>
      <c r="BW35"/>
      <c r="BX35"/>
      <c r="BY35"/>
      <c r="BZ35"/>
      <c r="CA35"/>
      <c r="CB35"/>
      <c r="CC35"/>
    </row>
    <row r="36" spans="39:81" ht="22.8">
      <c r="AM36" s="130"/>
      <c r="AN36" s="311"/>
      <c r="AO36"/>
      <c r="AQ36" s="1"/>
      <c r="AS36" s="1"/>
      <c r="AT36" s="18"/>
      <c r="AU36" s="10"/>
      <c r="AW36" s="10"/>
      <c r="AX36" s="66"/>
      <c r="AY36" s="10"/>
      <c r="AZ36" s="66"/>
      <c r="BA36"/>
      <c r="BB36"/>
      <c r="BD36"/>
      <c r="BE36"/>
      <c r="BF36"/>
      <c r="BG36"/>
      <c r="BH36"/>
      <c r="BI36"/>
      <c r="BJ36"/>
      <c r="BK36"/>
      <c r="BM36"/>
      <c r="BO36"/>
      <c r="BP36"/>
      <c r="BQ36"/>
      <c r="BR36"/>
      <c r="BS36"/>
      <c r="BT36"/>
      <c r="BU36"/>
      <c r="BW36"/>
      <c r="BX36"/>
      <c r="BY36"/>
      <c r="BZ36"/>
      <c r="CA36"/>
      <c r="CB36"/>
      <c r="CC36"/>
    </row>
    <row r="37" spans="39:81" ht="15.75" customHeight="1">
      <c r="AO37"/>
      <c r="AQ37" s="1"/>
      <c r="AS37" s="1"/>
      <c r="AT37" s="18"/>
      <c r="AU37" s="10"/>
      <c r="AW37" s="10"/>
      <c r="AX37" s="66"/>
      <c r="AY37" s="10"/>
      <c r="AZ37" s="66"/>
      <c r="BA37" s="10"/>
      <c r="BC37" s="10"/>
      <c r="BE37"/>
      <c r="BF37" s="1"/>
      <c r="BG37"/>
      <c r="BH37" s="319"/>
      <c r="BI37" s="319"/>
      <c r="BJ37" s="319"/>
      <c r="BK37" s="319"/>
      <c r="BL37" s="319"/>
      <c r="BM37" s="319"/>
      <c r="BN37" s="31"/>
      <c r="BO37"/>
      <c r="BP37" s="10"/>
      <c r="BQ37"/>
      <c r="BR37"/>
      <c r="BS37"/>
      <c r="BT37"/>
      <c r="BU37"/>
      <c r="BW37"/>
      <c r="BX37"/>
      <c r="BY37"/>
      <c r="BZ37"/>
      <c r="CA37"/>
      <c r="CB37"/>
      <c r="CC37"/>
    </row>
    <row r="38" spans="39:81">
      <c r="BX38"/>
      <c r="BY38"/>
      <c r="BZ38"/>
      <c r="CA38"/>
      <c r="CB38"/>
      <c r="CC38"/>
    </row>
    <row r="39" spans="39:81">
      <c r="BX39"/>
      <c r="BY39"/>
      <c r="BZ39"/>
      <c r="CA39"/>
      <c r="CB39"/>
      <c r="CC39"/>
    </row>
    <row r="40" spans="39:81">
      <c r="BX40"/>
      <c r="BY40"/>
      <c r="BZ40"/>
      <c r="CA40"/>
      <c r="CB40"/>
      <c r="CC40"/>
    </row>
    <row r="41" spans="39:81">
      <c r="BX41"/>
      <c r="BY41"/>
      <c r="BZ41"/>
      <c r="CA41"/>
      <c r="CB41"/>
      <c r="CC41"/>
    </row>
    <row r="42" spans="39:81">
      <c r="BX42"/>
      <c r="BY42"/>
      <c r="BZ42"/>
      <c r="CA42"/>
      <c r="CB42"/>
      <c r="CC42"/>
    </row>
    <row r="43" spans="39:81">
      <c r="BX43"/>
      <c r="BY43"/>
      <c r="BZ43"/>
      <c r="CA43"/>
      <c r="CB43"/>
      <c r="CC43"/>
    </row>
    <row r="44" spans="39:81">
      <c r="BX44"/>
      <c r="BY44"/>
      <c r="BZ44"/>
      <c r="CA44"/>
      <c r="CB44"/>
      <c r="CC44"/>
    </row>
    <row r="45" spans="39:81">
      <c r="BX45"/>
      <c r="BY45"/>
      <c r="BZ45"/>
      <c r="CA45"/>
      <c r="CB45"/>
      <c r="CC45"/>
    </row>
    <row r="46" spans="39:81">
      <c r="BX46"/>
      <c r="BY46"/>
      <c r="BZ46"/>
      <c r="CA46"/>
      <c r="CB46"/>
      <c r="CC46"/>
    </row>
    <row r="47" spans="39:81">
      <c r="BX47"/>
      <c r="BY47"/>
      <c r="BZ47"/>
      <c r="CA47"/>
      <c r="CB47"/>
      <c r="CC47"/>
    </row>
    <row r="48" spans="39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  <row r="84" spans="76:81">
      <c r="BX84"/>
      <c r="BY84"/>
      <c r="BZ84"/>
      <c r="CA84"/>
      <c r="CB84"/>
      <c r="CC84"/>
    </row>
    <row r="85" spans="76:81">
      <c r="BX85"/>
      <c r="BY85"/>
      <c r="BZ85"/>
      <c r="CA85"/>
      <c r="CB85"/>
      <c r="CC85"/>
    </row>
    <row r="86" spans="76:81">
      <c r="BX86"/>
      <c r="BY86"/>
      <c r="BZ86"/>
      <c r="CA86"/>
      <c r="CB86"/>
      <c r="CC86"/>
    </row>
    <row r="87" spans="76:81">
      <c r="BX87"/>
      <c r="BY87"/>
      <c r="BZ87"/>
      <c r="CA87"/>
      <c r="CB87"/>
      <c r="CC87"/>
    </row>
    <row r="88" spans="76:81">
      <c r="BX88"/>
      <c r="BY88"/>
      <c r="BZ88"/>
      <c r="CA88"/>
      <c r="CB88"/>
      <c r="CC88"/>
    </row>
    <row r="89" spans="76:81">
      <c r="BX89"/>
      <c r="BY89"/>
      <c r="BZ89"/>
      <c r="CA89"/>
      <c r="CB89"/>
      <c r="CC89"/>
    </row>
    <row r="90" spans="76:81">
      <c r="BX90"/>
      <c r="BY90"/>
      <c r="BZ90"/>
      <c r="CA90"/>
      <c r="CB90"/>
      <c r="CC90"/>
    </row>
    <row r="91" spans="76:81">
      <c r="BX91"/>
      <c r="BY91"/>
      <c r="BZ91"/>
      <c r="CA91"/>
      <c r="CB91"/>
      <c r="CC91"/>
    </row>
    <row r="92" spans="76:81">
      <c r="BX92"/>
      <c r="BY92"/>
      <c r="BZ92"/>
      <c r="CA92"/>
      <c r="CB92"/>
      <c r="CC92"/>
    </row>
    <row r="93" spans="76:81">
      <c r="BX93"/>
      <c r="BY93"/>
      <c r="BZ93"/>
      <c r="CA93"/>
      <c r="CB93"/>
      <c r="CC93"/>
    </row>
    <row r="94" spans="76:81">
      <c r="BX94"/>
      <c r="BY94"/>
      <c r="BZ94"/>
      <c r="CA94"/>
      <c r="CB94"/>
      <c r="CC94"/>
    </row>
    <row r="95" spans="76:81">
      <c r="BX95"/>
      <c r="BY95"/>
      <c r="BZ95"/>
      <c r="CA95"/>
      <c r="CB95"/>
      <c r="CC95"/>
    </row>
    <row r="96" spans="76:81">
      <c r="BX96"/>
      <c r="BY96"/>
      <c r="BZ96"/>
      <c r="CA96"/>
      <c r="CB96"/>
      <c r="CC96"/>
    </row>
    <row r="97" spans="76:81">
      <c r="BX97"/>
      <c r="BY97"/>
      <c r="BZ97"/>
      <c r="CA97"/>
      <c r="CB97"/>
      <c r="CC97"/>
    </row>
    <row r="98" spans="76:81">
      <c r="BX98"/>
      <c r="BY98"/>
      <c r="BZ98"/>
      <c r="CA98"/>
      <c r="CB98"/>
      <c r="CC98"/>
    </row>
    <row r="99" spans="76:81">
      <c r="BX99"/>
      <c r="BY99"/>
      <c r="BZ99"/>
      <c r="CA99"/>
      <c r="CB99"/>
      <c r="CC99"/>
    </row>
    <row r="100" spans="76:81">
      <c r="BX100"/>
      <c r="BY100"/>
      <c r="BZ100"/>
      <c r="CA100"/>
      <c r="CB100"/>
      <c r="CC100"/>
    </row>
    <row r="101" spans="76:81">
      <c r="BX101"/>
      <c r="BY101"/>
      <c r="BZ101"/>
      <c r="CA101"/>
      <c r="CB101"/>
      <c r="CC101"/>
    </row>
    <row r="102" spans="76:81">
      <c r="BX102"/>
      <c r="BY102"/>
      <c r="BZ102"/>
      <c r="CA102"/>
      <c r="CB102"/>
      <c r="CC102"/>
    </row>
    <row r="103" spans="76:81">
      <c r="BX103"/>
      <c r="BY103"/>
      <c r="BZ103"/>
      <c r="CA103"/>
      <c r="CB103"/>
      <c r="CC103"/>
    </row>
    <row r="104" spans="76:81">
      <c r="BX104"/>
      <c r="BY104"/>
      <c r="BZ104"/>
      <c r="CA104"/>
      <c r="CB104"/>
      <c r="CC104"/>
    </row>
    <row r="105" spans="76:81">
      <c r="BX105"/>
      <c r="BY105"/>
      <c r="BZ105"/>
      <c r="CA105"/>
      <c r="CB105"/>
      <c r="CC105"/>
    </row>
    <row r="106" spans="76:81">
      <c r="BX106"/>
      <c r="BY106"/>
      <c r="BZ106"/>
      <c r="CA106"/>
      <c r="CB106"/>
      <c r="CC106"/>
    </row>
    <row r="107" spans="76:81">
      <c r="BX107"/>
      <c r="BY107"/>
      <c r="BZ107"/>
      <c r="CA107"/>
      <c r="CB107"/>
      <c r="CC107"/>
    </row>
    <row r="108" spans="76:81">
      <c r="BX108"/>
      <c r="BY108"/>
      <c r="BZ108"/>
      <c r="CA108"/>
      <c r="CB108"/>
      <c r="CC108"/>
    </row>
    <row r="109" spans="76:81">
      <c r="BX109"/>
      <c r="BY109"/>
      <c r="BZ109"/>
      <c r="CA109"/>
      <c r="CB109"/>
      <c r="CC109"/>
    </row>
    <row r="110" spans="76:81">
      <c r="BX110"/>
      <c r="BY110"/>
      <c r="BZ110"/>
      <c r="CA110"/>
      <c r="CB110"/>
      <c r="CC110"/>
    </row>
    <row r="111" spans="76:81">
      <c r="BX111"/>
      <c r="BY111"/>
      <c r="BZ111"/>
      <c r="CA111"/>
      <c r="CB111"/>
      <c r="CC111"/>
    </row>
    <row r="112" spans="76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  <row r="120" spans="76:81">
      <c r="BX120"/>
      <c r="BY120"/>
      <c r="BZ120"/>
      <c r="CA120"/>
      <c r="CB120"/>
      <c r="CC120"/>
    </row>
    <row r="121" spans="76:81">
      <c r="BX121"/>
      <c r="BY121"/>
      <c r="BZ121"/>
      <c r="CA121"/>
      <c r="CB121"/>
      <c r="CC121"/>
    </row>
    <row r="122" spans="76:81">
      <c r="BX122"/>
      <c r="BY122"/>
      <c r="BZ122"/>
      <c r="CA122"/>
      <c r="CB122"/>
      <c r="CC122"/>
    </row>
    <row r="123" spans="76:81">
      <c r="BX123"/>
      <c r="BY123"/>
      <c r="BZ123"/>
      <c r="CA123"/>
      <c r="CB123"/>
      <c r="CC123"/>
    </row>
    <row r="124" spans="76:81">
      <c r="BX124"/>
      <c r="BY124"/>
      <c r="BZ124"/>
      <c r="CA124"/>
      <c r="CB124"/>
      <c r="CC124"/>
    </row>
    <row r="125" spans="76:81">
      <c r="BX125"/>
      <c r="BY125"/>
      <c r="BZ125"/>
      <c r="CA125"/>
      <c r="CB125"/>
      <c r="CC125"/>
    </row>
    <row r="126" spans="76:81">
      <c r="BX126"/>
      <c r="BY126"/>
      <c r="BZ126"/>
      <c r="CA126"/>
      <c r="CB126"/>
      <c r="CC126"/>
    </row>
    <row r="127" spans="76:81">
      <c r="BX127"/>
      <c r="BY127"/>
      <c r="BZ127"/>
      <c r="CA127"/>
      <c r="CB127"/>
      <c r="CC127"/>
    </row>
    <row r="128" spans="76:81">
      <c r="BX128"/>
      <c r="BY128"/>
      <c r="BZ128"/>
      <c r="CA128"/>
      <c r="CB128"/>
      <c r="CC128"/>
    </row>
    <row r="129" spans="76:81">
      <c r="BX129"/>
      <c r="BY129"/>
      <c r="BZ129"/>
      <c r="CA129"/>
      <c r="CB129"/>
      <c r="CC129"/>
    </row>
    <row r="130" spans="76:81">
      <c r="BX130"/>
      <c r="BY130"/>
      <c r="BZ130"/>
      <c r="CA130"/>
      <c r="CB130"/>
      <c r="CC130"/>
    </row>
    <row r="131" spans="76:81">
      <c r="BX131"/>
      <c r="BY131"/>
      <c r="BZ131"/>
      <c r="CA131"/>
      <c r="CB131"/>
      <c r="CC131"/>
    </row>
    <row r="132" spans="76:81">
      <c r="BX132"/>
      <c r="BY132"/>
      <c r="BZ132"/>
      <c r="CA132"/>
      <c r="CB132"/>
      <c r="CC132"/>
    </row>
    <row r="133" spans="76:81">
      <c r="BX133"/>
      <c r="BY133"/>
      <c r="BZ133"/>
      <c r="CA133"/>
      <c r="CB133"/>
      <c r="CC133"/>
    </row>
    <row r="134" spans="76:81">
      <c r="BX134"/>
      <c r="BY134"/>
      <c r="BZ134"/>
      <c r="CA134"/>
      <c r="CB134"/>
      <c r="CC134"/>
    </row>
    <row r="135" spans="76:81">
      <c r="BX135"/>
      <c r="BY135"/>
      <c r="BZ135"/>
      <c r="CA135"/>
      <c r="CB135"/>
      <c r="CC135"/>
    </row>
    <row r="136" spans="76:81">
      <c r="BX136"/>
      <c r="BY136"/>
      <c r="BZ136"/>
      <c r="CA136"/>
      <c r="CB136"/>
      <c r="CC136"/>
    </row>
    <row r="137" spans="76:81">
      <c r="BX137"/>
      <c r="BY137"/>
      <c r="BZ137"/>
      <c r="CA137"/>
      <c r="CB137"/>
      <c r="CC137"/>
    </row>
    <row r="138" spans="76:81">
      <c r="BX138"/>
      <c r="BY138"/>
      <c r="BZ138"/>
      <c r="CA138"/>
      <c r="CB138"/>
      <c r="CC138"/>
    </row>
    <row r="139" spans="76:81">
      <c r="BX139"/>
      <c r="BY139"/>
      <c r="BZ139"/>
      <c r="CA139"/>
      <c r="CB139"/>
      <c r="CC139"/>
    </row>
    <row r="140" spans="76:81">
      <c r="BX140"/>
      <c r="BY140"/>
      <c r="BZ140"/>
      <c r="CA140"/>
      <c r="CB140"/>
      <c r="CC140"/>
    </row>
    <row r="141" spans="76:81">
      <c r="BX141"/>
      <c r="BY141"/>
      <c r="BZ141"/>
      <c r="CA141"/>
      <c r="CB141"/>
      <c r="CC141"/>
    </row>
    <row r="142" spans="76:81">
      <c r="BX142"/>
      <c r="BY142"/>
      <c r="BZ142"/>
      <c r="CA142"/>
      <c r="CB142"/>
      <c r="CC142"/>
    </row>
    <row r="143" spans="76:81">
      <c r="BX143"/>
      <c r="BY143"/>
      <c r="BZ143"/>
      <c r="CA143"/>
      <c r="CB143"/>
      <c r="CC143"/>
    </row>
    <row r="144" spans="76:81">
      <c r="BX144"/>
      <c r="BY144"/>
      <c r="BZ144"/>
      <c r="CA144"/>
      <c r="CB144"/>
      <c r="CC144"/>
    </row>
    <row r="145" spans="76:81">
      <c r="BX145"/>
      <c r="BY145"/>
      <c r="BZ145"/>
      <c r="CA145"/>
      <c r="CB145"/>
      <c r="CC145"/>
    </row>
    <row r="146" spans="76:81">
      <c r="BX146"/>
      <c r="BY146"/>
      <c r="BZ146"/>
      <c r="CA146"/>
      <c r="CB146"/>
      <c r="CC146"/>
    </row>
    <row r="147" spans="76:81">
      <c r="BX147"/>
      <c r="BY147"/>
      <c r="BZ147"/>
      <c r="CA147"/>
      <c r="CB147"/>
      <c r="CC147"/>
    </row>
    <row r="148" spans="76:81">
      <c r="BX148"/>
      <c r="BY148"/>
      <c r="BZ148"/>
      <c r="CA148"/>
      <c r="CB148"/>
      <c r="CC148"/>
    </row>
    <row r="149" spans="76:81">
      <c r="BX149"/>
      <c r="BY149"/>
      <c r="BZ149"/>
      <c r="CA149"/>
      <c r="CB149"/>
      <c r="CC149"/>
    </row>
    <row r="150" spans="76:81">
      <c r="BX150"/>
      <c r="BY150"/>
      <c r="BZ150"/>
      <c r="CA150"/>
      <c r="CB150"/>
      <c r="CC150"/>
    </row>
    <row r="151" spans="76:81">
      <c r="BX151"/>
      <c r="BY151"/>
      <c r="BZ151"/>
      <c r="CA151"/>
      <c r="CB151"/>
      <c r="CC151"/>
    </row>
    <row r="152" spans="76:81">
      <c r="BX152"/>
      <c r="BY152"/>
      <c r="BZ152"/>
      <c r="CA152"/>
      <c r="CB152"/>
      <c r="CC152"/>
    </row>
    <row r="153" spans="76:81">
      <c r="BX153"/>
      <c r="BY153"/>
      <c r="BZ153"/>
      <c r="CA153"/>
      <c r="CB153"/>
      <c r="CC153"/>
    </row>
    <row r="154" spans="76:81">
      <c r="BX154"/>
      <c r="BY154"/>
      <c r="BZ154"/>
      <c r="CA154"/>
      <c r="CB154"/>
      <c r="CC154"/>
    </row>
    <row r="155" spans="76:81">
      <c r="BX155"/>
      <c r="BY155"/>
      <c r="BZ155"/>
      <c r="CA155"/>
      <c r="CB155"/>
      <c r="CC155"/>
    </row>
    <row r="156" spans="76:81">
      <c r="BX156"/>
      <c r="BY156"/>
      <c r="BZ156"/>
      <c r="CA156"/>
      <c r="CB156"/>
      <c r="CC156"/>
    </row>
    <row r="157" spans="76:81">
      <c r="BX157"/>
      <c r="BY157"/>
      <c r="BZ157"/>
      <c r="CA157"/>
      <c r="CB157"/>
      <c r="CC157"/>
    </row>
    <row r="158" spans="76:81">
      <c r="BX158"/>
      <c r="BY158"/>
      <c r="BZ158"/>
      <c r="CA158"/>
      <c r="CB158"/>
      <c r="CC158"/>
    </row>
    <row r="159" spans="76:81">
      <c r="BX159"/>
      <c r="BY159"/>
      <c r="BZ159"/>
      <c r="CA159"/>
      <c r="CB159"/>
      <c r="CC159"/>
    </row>
    <row r="160" spans="76:81">
      <c r="BX160"/>
      <c r="BY160"/>
      <c r="BZ160"/>
      <c r="CA160"/>
      <c r="CB160"/>
      <c r="CC160"/>
    </row>
    <row r="161" spans="76:81">
      <c r="BX161"/>
      <c r="BY161"/>
      <c r="BZ161"/>
      <c r="CA161"/>
      <c r="CB161"/>
      <c r="CC161"/>
    </row>
    <row r="162" spans="76:81">
      <c r="BX162"/>
      <c r="BY162"/>
      <c r="BZ162"/>
      <c r="CA162"/>
      <c r="CB162"/>
      <c r="CC162"/>
    </row>
    <row r="163" spans="76:81">
      <c r="BX163"/>
      <c r="BY163"/>
      <c r="BZ163"/>
      <c r="CA163"/>
      <c r="CB163"/>
      <c r="CC163"/>
    </row>
    <row r="164" spans="76:81">
      <c r="BX164"/>
      <c r="BY164"/>
      <c r="BZ164"/>
      <c r="CA164"/>
      <c r="CB164"/>
      <c r="CC164"/>
    </row>
    <row r="165" spans="76:81">
      <c r="BX165"/>
      <c r="BY165"/>
      <c r="BZ165"/>
      <c r="CA165"/>
      <c r="CB165"/>
      <c r="CC165"/>
    </row>
    <row r="166" spans="76:81">
      <c r="BX166"/>
      <c r="BY166"/>
      <c r="BZ166"/>
      <c r="CA166"/>
      <c r="CB166"/>
      <c r="CC166"/>
    </row>
    <row r="167" spans="76:81">
      <c r="BX167"/>
      <c r="BY167"/>
      <c r="BZ167"/>
      <c r="CA167"/>
      <c r="CB167"/>
      <c r="CC167"/>
    </row>
    <row r="168" spans="76:81">
      <c r="BX168"/>
      <c r="BY168"/>
      <c r="BZ168"/>
      <c r="CA168"/>
      <c r="CB168"/>
      <c r="CC168"/>
    </row>
    <row r="169" spans="76:81">
      <c r="BX169"/>
      <c r="BY169"/>
      <c r="BZ169"/>
      <c r="CA169"/>
      <c r="CB169"/>
      <c r="CC169"/>
    </row>
    <row r="170" spans="76:81">
      <c r="BX170"/>
      <c r="BY170"/>
      <c r="BZ170"/>
      <c r="CA170"/>
      <c r="CB170"/>
      <c r="CC170"/>
    </row>
    <row r="171" spans="76:81">
      <c r="BX171"/>
      <c r="BY171"/>
      <c r="BZ171"/>
      <c r="CA171"/>
      <c r="CB171"/>
      <c r="CC171"/>
    </row>
    <row r="172" spans="76:81">
      <c r="BX172"/>
      <c r="BY172"/>
      <c r="BZ172"/>
      <c r="CA172"/>
      <c r="CB172"/>
      <c r="CC172"/>
    </row>
    <row r="173" spans="76:81">
      <c r="BX173"/>
      <c r="BY173"/>
      <c r="BZ173"/>
      <c r="CA173"/>
      <c r="CB173"/>
      <c r="CC173"/>
    </row>
    <row r="174" spans="76:81">
      <c r="BX174"/>
      <c r="BY174"/>
      <c r="BZ174"/>
      <c r="CA174"/>
      <c r="CB174"/>
      <c r="CC174"/>
    </row>
    <row r="175" spans="76:81">
      <c r="BX175"/>
      <c r="BY175"/>
      <c r="BZ175"/>
      <c r="CA175"/>
      <c r="CB175"/>
      <c r="CC175"/>
    </row>
    <row r="176" spans="76:81">
      <c r="BX176"/>
      <c r="BY176"/>
      <c r="BZ176"/>
      <c r="CA176"/>
      <c r="CB176"/>
      <c r="CC176"/>
    </row>
    <row r="177" spans="76:81">
      <c r="BX177"/>
      <c r="BY177"/>
      <c r="BZ177"/>
      <c r="CA177"/>
      <c r="CB177"/>
      <c r="CC177"/>
    </row>
    <row r="178" spans="76:81">
      <c r="BX178"/>
      <c r="BY178"/>
      <c r="BZ178"/>
      <c r="CA178"/>
      <c r="CB178"/>
      <c r="CC178"/>
    </row>
    <row r="179" spans="76:81">
      <c r="BX179"/>
      <c r="BY179"/>
      <c r="BZ179"/>
      <c r="CA179"/>
      <c r="CB179"/>
      <c r="CC179"/>
    </row>
    <row r="180" spans="76:81">
      <c r="BX180"/>
      <c r="BY180"/>
      <c r="BZ180"/>
      <c r="CA180"/>
      <c r="CB180"/>
      <c r="CC180"/>
    </row>
    <row r="181" spans="76:81">
      <c r="BX181"/>
      <c r="BY181"/>
      <c r="BZ181"/>
      <c r="CA181"/>
      <c r="CB181"/>
      <c r="CC181"/>
    </row>
    <row r="182" spans="76:81">
      <c r="BX182"/>
      <c r="BY182"/>
      <c r="BZ182"/>
      <c r="CA182"/>
      <c r="CB182"/>
      <c r="CC182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P28"/>
  <sheetViews>
    <sheetView zoomScale="95" zoomScaleNormal="95" workbookViewId="0"/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0" customWidth="1"/>
    <col min="9" max="9" width="4" style="10" customWidth="1"/>
    <col min="10" max="10" width="4.81640625" style="10" customWidth="1"/>
    <col min="11" max="11" width="2.36328125" style="10" customWidth="1"/>
    <col min="12" max="12" width="5.08984375" customWidth="1"/>
    <col min="13" max="13" width="5.54296875" style="10" customWidth="1"/>
    <col min="14" max="14" width="5.6328125" customWidth="1"/>
    <col min="15" max="15" width="5.54296875" style="10" customWidth="1"/>
    <col min="16" max="16" width="5.1796875" customWidth="1"/>
    <col min="17" max="17" width="4.54296875" style="10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0" customWidth="1"/>
    <col min="27" max="27" width="5.36328125" customWidth="1"/>
    <col min="28" max="28" width="7.36328125" style="66" customWidth="1"/>
    <col min="29" max="29" width="5.90625" customWidth="1"/>
    <col min="30" max="30" width="6.6328125" style="10" customWidth="1"/>
    <col min="31" max="31" width="6.1796875" style="10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2"/>
      <c r="B1" s="102"/>
      <c r="C1" s="102"/>
      <c r="D1" s="102"/>
      <c r="E1" s="102"/>
      <c r="F1" s="102"/>
      <c r="G1" s="102"/>
      <c r="H1" s="117"/>
      <c r="I1" s="117"/>
      <c r="J1" s="117"/>
      <c r="K1" s="117"/>
      <c r="L1" s="102"/>
      <c r="M1" s="117"/>
      <c r="N1" s="102"/>
      <c r="O1" s="117"/>
      <c r="P1" s="102"/>
      <c r="Q1" s="117"/>
      <c r="R1" s="102"/>
      <c r="S1" s="102"/>
      <c r="T1" s="102"/>
      <c r="U1" s="102"/>
      <c r="V1" s="102"/>
      <c r="W1" s="102"/>
      <c r="X1" s="102"/>
      <c r="Y1" s="102"/>
      <c r="Z1" s="117"/>
      <c r="AA1" s="102"/>
      <c r="AB1" s="134"/>
      <c r="AC1" s="102"/>
      <c r="AD1" s="117"/>
      <c r="AE1" s="117"/>
      <c r="AF1" s="102"/>
    </row>
    <row r="2" spans="1:42" s="199" customFormat="1" ht="31.8">
      <c r="A2" s="213"/>
      <c r="B2" s="213"/>
      <c r="C2" s="163" t="s">
        <v>520</v>
      </c>
      <c r="D2" s="213"/>
      <c r="E2" s="213"/>
      <c r="F2" s="213"/>
      <c r="G2" s="213"/>
      <c r="H2" s="218"/>
      <c r="I2" s="218"/>
      <c r="J2" s="218"/>
      <c r="K2" s="218"/>
      <c r="L2" s="213"/>
      <c r="M2" s="218"/>
      <c r="N2" s="213"/>
      <c r="O2" s="218"/>
      <c r="P2" s="213"/>
      <c r="Q2" s="218"/>
      <c r="R2" s="213"/>
      <c r="S2" s="213"/>
      <c r="T2" s="213"/>
      <c r="U2" s="213"/>
      <c r="V2" s="213"/>
      <c r="W2" s="213"/>
      <c r="X2" s="213"/>
      <c r="Y2" s="213"/>
      <c r="Z2" s="218"/>
      <c r="AA2" s="213"/>
      <c r="AB2" s="213"/>
      <c r="AC2" s="213"/>
      <c r="AD2" s="218"/>
      <c r="AE2" s="218"/>
      <c r="AF2" s="213"/>
      <c r="AG2"/>
      <c r="AH2"/>
      <c r="AI2"/>
      <c r="AJ2"/>
      <c r="AK2"/>
      <c r="AL2"/>
      <c r="AM2"/>
      <c r="AN2"/>
      <c r="AO2"/>
      <c r="AP2"/>
    </row>
    <row r="3" spans="1:42" ht="17.399999999999999">
      <c r="A3" s="102"/>
      <c r="B3" s="102"/>
      <c r="C3" s="105"/>
      <c r="D3" s="102"/>
      <c r="E3" s="102"/>
      <c r="F3" s="103"/>
      <c r="G3" s="103"/>
      <c r="H3" s="117"/>
      <c r="I3" s="117"/>
      <c r="J3" s="117"/>
      <c r="K3" s="117"/>
      <c r="L3" s="102"/>
      <c r="M3" s="117"/>
      <c r="N3" s="102"/>
      <c r="O3" s="117"/>
      <c r="P3" s="102"/>
      <c r="Q3" s="117"/>
      <c r="R3" s="102"/>
      <c r="S3" s="102"/>
      <c r="T3" s="102"/>
      <c r="U3" s="102"/>
      <c r="V3" s="102"/>
      <c r="W3" s="102"/>
      <c r="X3" s="102"/>
      <c r="Y3" s="102"/>
      <c r="Z3" s="117"/>
      <c r="AA3" s="102"/>
      <c r="AB3" s="102"/>
      <c r="AC3" s="102"/>
      <c r="AD3" s="117"/>
      <c r="AE3" s="117"/>
      <c r="AF3" s="102"/>
    </row>
    <row r="4" spans="1:42" s="181" customFormat="1" ht="19.8">
      <c r="A4" s="215"/>
      <c r="B4" s="215"/>
      <c r="C4" s="216"/>
      <c r="D4" s="215"/>
      <c r="E4" s="215"/>
      <c r="F4" s="216" t="s">
        <v>462</v>
      </c>
      <c r="G4" s="216"/>
      <c r="H4" s="200">
        <f>+År!O2</f>
        <v>52</v>
      </c>
      <c r="I4" s="219"/>
      <c r="J4" s="219"/>
      <c r="K4" s="219"/>
      <c r="L4" s="219"/>
      <c r="M4" s="219"/>
      <c r="N4" s="215"/>
      <c r="O4" s="219"/>
      <c r="P4" s="215"/>
      <c r="Q4" s="219"/>
      <c r="R4" s="216" t="s">
        <v>418</v>
      </c>
      <c r="S4" s="216"/>
      <c r="T4" s="216"/>
      <c r="U4" s="508">
        <f>SUM(F9:F10)</f>
        <v>1622</v>
      </c>
      <c r="V4" s="501"/>
      <c r="W4" s="215"/>
      <c r="X4" s="217"/>
      <c r="Y4" s="217"/>
      <c r="Z4" s="219"/>
      <c r="AA4" s="215"/>
      <c r="AB4" s="219"/>
      <c r="AC4" s="219"/>
      <c r="AD4" s="219"/>
      <c r="AE4" s="219"/>
      <c r="AF4" s="219"/>
      <c r="AG4"/>
      <c r="AH4"/>
      <c r="AI4"/>
      <c r="AJ4"/>
      <c r="AK4"/>
      <c r="AL4"/>
      <c r="AM4"/>
    </row>
    <row r="5" spans="1:42" ht="17.399999999999999">
      <c r="A5" s="102"/>
      <c r="B5" s="102"/>
      <c r="C5" s="105"/>
      <c r="D5" s="102"/>
      <c r="E5" s="102"/>
      <c r="F5" s="103"/>
      <c r="G5" s="103"/>
      <c r="H5" s="117"/>
      <c r="I5" s="117"/>
      <c r="J5" s="117"/>
      <c r="K5" s="117"/>
      <c r="L5" s="102"/>
      <c r="M5" s="117"/>
      <c r="N5" s="102"/>
      <c r="O5" s="117"/>
      <c r="P5" s="102"/>
      <c r="Q5" s="117"/>
      <c r="R5" s="102"/>
      <c r="S5" s="102"/>
      <c r="T5" s="102"/>
      <c r="U5" s="102"/>
      <c r="V5" s="102"/>
      <c r="W5" s="102"/>
      <c r="X5" s="102"/>
      <c r="Y5" s="102"/>
      <c r="Z5" s="117"/>
      <c r="AA5" s="102"/>
      <c r="AB5" s="102"/>
      <c r="AC5" s="102"/>
      <c r="AD5" s="117"/>
      <c r="AE5" s="117"/>
      <c r="AF5" s="102"/>
    </row>
    <row r="6" spans="1:42" ht="15.6">
      <c r="A6" s="102"/>
      <c r="B6" s="102"/>
      <c r="C6" s="102"/>
      <c r="D6" s="102"/>
      <c r="E6" s="104" t="s">
        <v>4</v>
      </c>
      <c r="F6" s="102"/>
      <c r="G6" s="102"/>
      <c r="H6" s="118"/>
      <c r="I6" s="117"/>
      <c r="J6" s="117"/>
      <c r="K6" s="117"/>
      <c r="L6" s="104" t="s">
        <v>521</v>
      </c>
      <c r="M6" s="117"/>
      <c r="N6" s="102"/>
      <c r="O6" s="117"/>
      <c r="P6" s="134"/>
      <c r="Q6" s="117"/>
      <c r="R6" s="102"/>
      <c r="S6" s="102"/>
      <c r="T6" s="104" t="s">
        <v>81</v>
      </c>
      <c r="U6" s="103" t="s">
        <v>404</v>
      </c>
      <c r="V6" s="104" t="s">
        <v>404</v>
      </c>
      <c r="W6" s="104"/>
      <c r="X6" s="104"/>
      <c r="Y6" s="104"/>
      <c r="Z6" s="106" t="s">
        <v>413</v>
      </c>
      <c r="AA6" s="102"/>
      <c r="AB6" s="102"/>
      <c r="AC6" s="104"/>
      <c r="AD6" s="117"/>
      <c r="AE6" s="117"/>
      <c r="AF6" s="102"/>
    </row>
    <row r="7" spans="1:42" ht="15.6">
      <c r="A7" s="102"/>
      <c r="B7" s="102"/>
      <c r="C7" s="102"/>
      <c r="D7" s="102"/>
      <c r="E7" s="104" t="s">
        <v>477</v>
      </c>
      <c r="F7" s="104" t="s">
        <v>4</v>
      </c>
      <c r="G7" s="115"/>
      <c r="H7" s="106" t="s">
        <v>4</v>
      </c>
      <c r="I7" s="236"/>
      <c r="J7" s="106" t="s">
        <v>1</v>
      </c>
      <c r="K7" s="106"/>
      <c r="L7" s="104" t="s">
        <v>535</v>
      </c>
      <c r="M7" s="236"/>
      <c r="N7" s="104" t="s">
        <v>415</v>
      </c>
      <c r="O7" s="236"/>
      <c r="P7" s="107" t="s">
        <v>417</v>
      </c>
      <c r="Q7" s="236"/>
      <c r="R7" s="104" t="s">
        <v>24</v>
      </c>
      <c r="S7" s="104" t="s">
        <v>617</v>
      </c>
      <c r="T7" s="104" t="s">
        <v>619</v>
      </c>
      <c r="U7" s="104" t="s">
        <v>530</v>
      </c>
      <c r="V7" s="104" t="s">
        <v>489</v>
      </c>
      <c r="W7" s="427" t="s">
        <v>24</v>
      </c>
      <c r="X7" s="427" t="s">
        <v>24</v>
      </c>
      <c r="Y7" s="104"/>
      <c r="Z7" s="106" t="s">
        <v>417</v>
      </c>
      <c r="AA7" s="104" t="s">
        <v>535</v>
      </c>
      <c r="AB7" s="104" t="s">
        <v>415</v>
      </c>
      <c r="AC7" s="102"/>
      <c r="AD7" s="106" t="s">
        <v>24</v>
      </c>
      <c r="AE7" s="106" t="s">
        <v>572</v>
      </c>
      <c r="AF7" s="102"/>
    </row>
    <row r="8" spans="1:42" ht="15.6">
      <c r="A8" s="102"/>
      <c r="B8" s="104" t="s">
        <v>494</v>
      </c>
      <c r="C8" s="102"/>
      <c r="D8" s="104" t="s">
        <v>90</v>
      </c>
      <c r="E8" s="104" t="s">
        <v>478</v>
      </c>
      <c r="F8" s="104" t="s">
        <v>10</v>
      </c>
      <c r="G8" s="115" t="s">
        <v>529</v>
      </c>
      <c r="H8" s="106" t="s">
        <v>404</v>
      </c>
      <c r="I8" s="236" t="s">
        <v>529</v>
      </c>
      <c r="J8" s="106" t="s">
        <v>404</v>
      </c>
      <c r="K8" s="106"/>
      <c r="L8" s="104" t="s">
        <v>536</v>
      </c>
      <c r="M8" s="236" t="s">
        <v>529</v>
      </c>
      <c r="N8" s="104" t="s">
        <v>571</v>
      </c>
      <c r="O8" s="236" t="s">
        <v>529</v>
      </c>
      <c r="P8" s="107" t="s">
        <v>45</v>
      </c>
      <c r="Q8" s="236" t="s">
        <v>529</v>
      </c>
      <c r="R8" s="104" t="s">
        <v>526</v>
      </c>
      <c r="S8" s="104" t="s">
        <v>616</v>
      </c>
      <c r="T8" s="104" t="s">
        <v>44</v>
      </c>
      <c r="U8" s="104" t="s">
        <v>546</v>
      </c>
      <c r="V8" s="104" t="s">
        <v>441</v>
      </c>
      <c r="W8" s="427" t="s">
        <v>725</v>
      </c>
      <c r="X8" s="427" t="s">
        <v>726</v>
      </c>
      <c r="Y8" s="104"/>
      <c r="Z8" s="106" t="s">
        <v>45</v>
      </c>
      <c r="AA8" s="104" t="s">
        <v>536</v>
      </c>
      <c r="AB8" s="104" t="s">
        <v>416</v>
      </c>
      <c r="AC8" s="104" t="s">
        <v>527</v>
      </c>
      <c r="AD8" s="106" t="s">
        <v>472</v>
      </c>
      <c r="AE8" s="106" t="s">
        <v>573</v>
      </c>
      <c r="AF8" s="102"/>
    </row>
    <row r="9" spans="1:42" ht="15.6">
      <c r="A9" s="102"/>
      <c r="B9" s="90">
        <f>+'Ark1'!AN1302</f>
        <v>0</v>
      </c>
      <c r="C9" s="90" t="s">
        <v>495</v>
      </c>
      <c r="D9" s="90">
        <f>+'Ark1'!C1302</f>
        <v>2024</v>
      </c>
      <c r="E9" s="90">
        <f>+'Ark1'!Q1302</f>
        <v>218</v>
      </c>
      <c r="F9" s="114">
        <f>+'Ark1'!R1302</f>
        <v>1084</v>
      </c>
      <c r="G9" s="133">
        <f>+F9-F12</f>
        <v>-158</v>
      </c>
      <c r="H9" s="114">
        <f>+'Ark1'!AE1302</f>
        <v>66.831072749691756</v>
      </c>
      <c r="I9" s="237">
        <f>+H9-H12</f>
        <v>-5.5887523231945124</v>
      </c>
      <c r="J9" s="114">
        <f>+'Ark1'!AF1302</f>
        <v>68.188936704531102</v>
      </c>
      <c r="K9" s="106"/>
      <c r="L9" s="112">
        <f>+'Ark1'!S1302</f>
        <v>3.8431734317343178</v>
      </c>
      <c r="M9" s="328">
        <f>+L9-L12</f>
        <v>3.2384381814833052E-2</v>
      </c>
      <c r="N9" s="112">
        <f>+'Ark1'!T1302</f>
        <v>6.8487084870848722</v>
      </c>
      <c r="O9" s="328">
        <f>+N9-N12</f>
        <v>9.2669839741875037E-2</v>
      </c>
      <c r="P9" s="114">
        <f>+'Ark1'!U1302</f>
        <v>252.69215867158661</v>
      </c>
      <c r="Q9" s="237">
        <f>+P9-P12</f>
        <v>-0.59793794677059964</v>
      </c>
      <c r="R9" s="114">
        <f>+'Ark1'!AG1302</f>
        <v>664.98424467099187</v>
      </c>
      <c r="S9" s="114">
        <f>+IF(F9=0,"",1000*P9/R9)</f>
        <v>379.99721150778356</v>
      </c>
      <c r="T9" s="114">
        <f>+P9/L9</f>
        <v>65.750912145943317</v>
      </c>
      <c r="U9" s="114">
        <f>+'Ark1'!W1302</f>
        <v>60.608856088560877</v>
      </c>
      <c r="V9" s="114">
        <f>+'Ark1'!X1302</f>
        <v>5.1660516605166045</v>
      </c>
      <c r="W9" s="377">
        <f>+IF(F9=0,"",'Ark1'!AR1302)</f>
        <v>206.39573679332716</v>
      </c>
      <c r="X9" s="113">
        <f>+IF(F9=0,"",'Ark1'!AS1302)</f>
        <v>28.156768230141555</v>
      </c>
      <c r="Y9" s="104"/>
      <c r="Z9" s="114">
        <f>+'Ark1'!Y1302</f>
        <v>61.798755968479128</v>
      </c>
      <c r="AA9" s="112">
        <f>+'Ark1'!Z1302</f>
        <v>0.81800511291518418</v>
      </c>
      <c r="AB9" s="112">
        <f>+'Ark1'!AA1302</f>
        <v>1.7232906906030452</v>
      </c>
      <c r="AC9" s="114">
        <f>+'Ark1'!AJ1302</f>
        <v>141.59086437702089</v>
      </c>
      <c r="AD9" s="114">
        <f>+'Ark1'!AH1302</f>
        <v>0</v>
      </c>
      <c r="AE9" s="114">
        <f t="shared" ref="AE9:AE24" si="0">+(F9*P9)/1000</f>
        <v>273.91829999999987</v>
      </c>
      <c r="AF9" s="102"/>
    </row>
    <row r="10" spans="1:42" ht="15.6">
      <c r="A10" s="102"/>
      <c r="B10" s="90">
        <f>+'Ark1'!AN1303</f>
        <v>1</v>
      </c>
      <c r="C10" s="90" t="s">
        <v>496</v>
      </c>
      <c r="D10" s="90">
        <f>+'Ark1'!C1303</f>
        <v>2024</v>
      </c>
      <c r="E10" s="90">
        <f>+'Ark1'!Q1303</f>
        <v>135</v>
      </c>
      <c r="F10" s="114">
        <f>+'Ark1'!R1303</f>
        <v>538</v>
      </c>
      <c r="G10" s="133">
        <f>+F10-F13</f>
        <v>65</v>
      </c>
      <c r="H10" s="114">
        <f>+'Ark1'!AE1303</f>
        <v>33.168927250308265</v>
      </c>
      <c r="I10" s="237">
        <f>+H10-H13</f>
        <v>5.5887523231945622</v>
      </c>
      <c r="J10" s="114">
        <f>+'Ark1'!AF1303</f>
        <v>31.811063295468905</v>
      </c>
      <c r="K10" s="106"/>
      <c r="L10" s="112">
        <f>+'Ark1'!S1303</f>
        <v>5.2713754646840156</v>
      </c>
      <c r="M10" s="328">
        <f>+L10-L13</f>
        <v>-0.30790571924833277</v>
      </c>
      <c r="N10" s="112">
        <f>+'Ark1'!T1303</f>
        <v>7.1505576208178416</v>
      </c>
      <c r="O10" s="328">
        <f>+N10-N13</f>
        <v>-0.40546774916101569</v>
      </c>
      <c r="P10" s="114">
        <f>+'Ark1'!U1303</f>
        <v>237.52156133828996</v>
      </c>
      <c r="Q10" s="237">
        <f>+P10-P13</f>
        <v>-15.751800183908841</v>
      </c>
      <c r="R10" s="114">
        <f>+'Ark1'!AG1303</f>
        <v>646.09665427509299</v>
      </c>
      <c r="S10" s="114">
        <f t="shared" ref="S10:S26" si="1">+IF(F10=0,"",1000*P10/R10)</f>
        <v>367.62543153049478</v>
      </c>
      <c r="T10" s="114">
        <f t="shared" ref="T10:T26" si="2">+P10/L10</f>
        <v>45.05874471086036</v>
      </c>
      <c r="U10" s="114">
        <f>+'Ark1'!W1303</f>
        <v>58.550185873605955</v>
      </c>
      <c r="V10" s="114">
        <f>+'Ark1'!X1303</f>
        <v>6.6914498141263952</v>
      </c>
      <c r="W10" s="377">
        <f>+IF(F10=0,"",'Ark1'!AR1303)</f>
        <v>194.33457249070631</v>
      </c>
      <c r="X10" s="113">
        <f>+IF(F10=0,"",'Ark1'!AS1303)</f>
        <v>31.016926976915432</v>
      </c>
      <c r="Y10" s="104"/>
      <c r="Z10" s="114">
        <f>+'Ark1'!Y1303</f>
        <v>82.190024741929633</v>
      </c>
      <c r="AA10" s="112">
        <f>+'Ark1'!Z1303</f>
        <v>1.2028306006341083</v>
      </c>
      <c r="AB10" s="112">
        <f>+'Ark1'!AA1303</f>
        <v>1.9919936552399624</v>
      </c>
      <c r="AC10" s="114">
        <f>+'Ark1'!AJ1303</f>
        <v>147.66840285146304</v>
      </c>
      <c r="AD10" s="114">
        <f>+'Ark1'!AH1303</f>
        <v>0</v>
      </c>
      <c r="AE10" s="114">
        <f t="shared" si="0"/>
        <v>127.78659999999999</v>
      </c>
      <c r="AF10" s="102"/>
    </row>
    <row r="11" spans="1:42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</row>
    <row r="12" spans="1:42" ht="15.6">
      <c r="A12" s="102"/>
      <c r="B12">
        <f>+'Ark1'!AN1304</f>
        <v>0</v>
      </c>
      <c r="C12" t="s">
        <v>495</v>
      </c>
      <c r="D12">
        <f>+'Ark1'!C1304</f>
        <v>2023</v>
      </c>
      <c r="E12">
        <f>+'Ark1'!Q1304</f>
        <v>241</v>
      </c>
      <c r="F12" s="10">
        <f>+'Ark1'!R1304</f>
        <v>1242</v>
      </c>
      <c r="G12" s="173"/>
      <c r="H12" s="10">
        <f>+'Ark1'!AE1304</f>
        <v>72.419825072886269</v>
      </c>
      <c r="I12" s="15"/>
      <c r="J12" s="10">
        <f>+'Ark1'!AF1304</f>
        <v>72.421144764340141</v>
      </c>
      <c r="K12" s="106"/>
      <c r="L12" s="1">
        <f>+'Ark1'!S1304</f>
        <v>3.8107890499194848</v>
      </c>
      <c r="M12" s="12"/>
      <c r="N12" s="1">
        <f>+'Ark1'!T1304</f>
        <v>6.7560386473429972</v>
      </c>
      <c r="O12" s="12"/>
      <c r="P12" s="18">
        <f>+'Ark1'!U1304</f>
        <v>253.29009661835721</v>
      </c>
      <c r="Q12" s="237"/>
      <c r="R12" s="10">
        <f>+'Ark1'!AG1304</f>
        <v>673.95921696574226</v>
      </c>
      <c r="S12" s="10">
        <f t="shared" si="1"/>
        <v>375.82407101531203</v>
      </c>
      <c r="T12" s="10">
        <f t="shared" si="2"/>
        <v>66.46657511092323</v>
      </c>
      <c r="U12" s="10">
        <f>+'Ark1'!W1304</f>
        <v>57.971014492753618</v>
      </c>
      <c r="V12" s="10">
        <f>+'Ark1'!X1304</f>
        <v>3.7842190016103054</v>
      </c>
      <c r="W12" s="377">
        <f>+IF(F12=0,"",'Ark1'!AR1304)</f>
        <v>207.07504078303432</v>
      </c>
      <c r="X12" s="113">
        <f>+IF(F12=0,"",'Ark1'!AS1304)</f>
        <v>28.073931759937256</v>
      </c>
      <c r="Y12" s="104"/>
      <c r="Z12" s="10">
        <f>+'Ark1'!Y1304</f>
        <v>58.539054281379777</v>
      </c>
      <c r="AA12" s="1">
        <f>+'Ark1'!Z1304</f>
        <v>0.86184809979860899</v>
      </c>
      <c r="AB12" s="1">
        <f>+'Ark1'!AA1304</f>
        <v>1.6989813444568298</v>
      </c>
      <c r="AC12" s="10">
        <f>+'Ark1'!AJ1304</f>
        <v>156.78848700754261</v>
      </c>
      <c r="AD12" s="10">
        <f>+'Ark1'!AH1304</f>
        <v>8.0515297906602251E-2</v>
      </c>
      <c r="AE12" s="10">
        <f t="shared" si="0"/>
        <v>314.58629999999965</v>
      </c>
      <c r="AF12" s="102"/>
    </row>
    <row r="13" spans="1:42" ht="15.6">
      <c r="A13" s="102"/>
      <c r="B13">
        <f>+'Ark1'!AN1305</f>
        <v>1</v>
      </c>
      <c r="C13" s="3" t="s">
        <v>496</v>
      </c>
      <c r="D13">
        <f>+'Ark1'!C1305</f>
        <v>2023</v>
      </c>
      <c r="E13">
        <f>+'Ark1'!Q1305</f>
        <v>138</v>
      </c>
      <c r="F13" s="10">
        <f>+'Ark1'!R1305</f>
        <v>473</v>
      </c>
      <c r="G13" s="173"/>
      <c r="H13" s="10">
        <f>+'Ark1'!AE1305</f>
        <v>27.580174927113703</v>
      </c>
      <c r="I13" s="15"/>
      <c r="J13" s="10">
        <f>+'Ark1'!AF1305</f>
        <v>27.578855235659844</v>
      </c>
      <c r="K13" s="106"/>
      <c r="L13" s="1">
        <f>+'Ark1'!S1305</f>
        <v>5.5792811839323484</v>
      </c>
      <c r="M13" s="12"/>
      <c r="N13" s="1">
        <f>+'Ark1'!T1305</f>
        <v>7.5560253699788573</v>
      </c>
      <c r="O13" s="12"/>
      <c r="P13" s="18">
        <f>+'Ark1'!U1305</f>
        <v>253.2733615221988</v>
      </c>
      <c r="Q13" s="237"/>
      <c r="R13" s="10">
        <f>+'Ark1'!AG1305</f>
        <v>660.62367864693454</v>
      </c>
      <c r="S13" s="10">
        <f t="shared" si="1"/>
        <v>383.38523081846552</v>
      </c>
      <c r="T13" s="10">
        <f t="shared" si="2"/>
        <v>45.395339143615004</v>
      </c>
      <c r="U13" s="10">
        <f>+'Ark1'!W1305</f>
        <v>73.361522198731521</v>
      </c>
      <c r="V13" s="10">
        <f>+'Ark1'!X1305</f>
        <v>10.570824524312899</v>
      </c>
      <c r="W13" s="377">
        <f>+IF(F13=0,"",'Ark1'!AR1305)</f>
        <v>196.40169133192387</v>
      </c>
      <c r="X13" s="113">
        <f>+IF(F13=0,"",'Ark1'!AS1305)</f>
        <v>32.144611790928245</v>
      </c>
      <c r="Y13" s="104"/>
      <c r="Z13" s="10">
        <f>+'Ark1'!Y1305</f>
        <v>82.337957773990354</v>
      </c>
      <c r="AA13" s="1">
        <f>+'Ark1'!Z1305</f>
        <v>1.1274744509910199</v>
      </c>
      <c r="AB13" s="1">
        <f>+'Ark1'!AA1305</f>
        <v>1.8200000741674351</v>
      </c>
      <c r="AC13" s="10">
        <f>+'Ark1'!AJ1305</f>
        <v>167.23730158627501</v>
      </c>
      <c r="AD13" s="10">
        <f>+'Ark1'!AH1305</f>
        <v>0.21141649048625796</v>
      </c>
      <c r="AE13" s="10">
        <f t="shared" si="0"/>
        <v>119.79830000000003</v>
      </c>
      <c r="AF13" s="102"/>
    </row>
    <row r="14" spans="1:42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42" ht="15.6">
      <c r="A15" s="102"/>
      <c r="B15" s="233">
        <f>+'Ark1'!AN1306</f>
        <v>0</v>
      </c>
      <c r="C15" s="233" t="s">
        <v>495</v>
      </c>
      <c r="D15" s="233">
        <f>+'Ark1'!C1306</f>
        <v>2022</v>
      </c>
      <c r="E15" s="233">
        <f>+'Ark1'!Q1306</f>
        <v>392</v>
      </c>
      <c r="F15" s="89">
        <f>+'Ark1'!R1306</f>
        <v>2059</v>
      </c>
      <c r="G15" s="133"/>
      <c r="H15" s="89">
        <f>+'Ark1'!AE1306</f>
        <v>76.372403560830861</v>
      </c>
      <c r="I15" s="133"/>
      <c r="J15" s="89">
        <f>+'Ark1'!AF1306</f>
        <v>76.011150018805424</v>
      </c>
      <c r="K15" s="106"/>
      <c r="L15" s="234">
        <f>+'Ark1'!S1306</f>
        <v>3.9237493929091793</v>
      </c>
      <c r="M15" s="237"/>
      <c r="N15" s="234">
        <f>+'Ark1'!T1306</f>
        <v>6.8678970373967951</v>
      </c>
      <c r="O15" s="237"/>
      <c r="P15" s="114">
        <f>+'Ark1'!U1306</f>
        <v>258.98877124817869</v>
      </c>
      <c r="Q15" s="237"/>
      <c r="R15" s="89">
        <f>+'Ark1'!AG1306</f>
        <v>675.12202380952363</v>
      </c>
      <c r="S15" s="89">
        <f t="shared" si="1"/>
        <v>383.61771963352334</v>
      </c>
      <c r="T15" s="89">
        <f t="shared" si="2"/>
        <v>66.005431365267967</v>
      </c>
      <c r="U15" s="89">
        <f>+'Ark1'!W1306</f>
        <v>59.932005828071858</v>
      </c>
      <c r="V15" s="89">
        <f>+'Ark1'!X1306</f>
        <v>5.536668285575522</v>
      </c>
      <c r="W15" s="377">
        <f>+IF(F15=0,"",'Ark1'!AR1306)</f>
        <v>207.18154761904765</v>
      </c>
      <c r="X15" s="113">
        <f>+IF(F15=0,"",'Ark1'!AS1306)</f>
        <v>28.454676748806609</v>
      </c>
      <c r="Y15" s="104"/>
      <c r="Z15" s="89">
        <f>+'Ark1'!Y1306</f>
        <v>62.714566411715715</v>
      </c>
      <c r="AA15" s="234">
        <f>+'Ark1'!Z1306</f>
        <v>0.88619783489220127</v>
      </c>
      <c r="AB15" s="234">
        <f>+'Ark1'!AA1306</f>
        <v>1.8009317099439028</v>
      </c>
      <c r="AC15" s="89">
        <f>+'Ark1'!AJ1306</f>
        <v>164.56060419024877</v>
      </c>
      <c r="AD15" s="89">
        <f>+'Ark1'!AH1306</f>
        <v>4.8567265662943192E-2</v>
      </c>
      <c r="AE15" s="89">
        <f t="shared" si="0"/>
        <v>533.25787999999989</v>
      </c>
      <c r="AF15" s="102"/>
    </row>
    <row r="16" spans="1:42" ht="15.6">
      <c r="A16" s="102"/>
      <c r="B16" s="233">
        <f>+'Ark1'!AN1307</f>
        <v>1</v>
      </c>
      <c r="C16" s="235" t="s">
        <v>496</v>
      </c>
      <c r="D16" s="233">
        <f>+'Ark1'!C1307</f>
        <v>2022</v>
      </c>
      <c r="E16" s="233">
        <f>+'Ark1'!Q1307</f>
        <v>210</v>
      </c>
      <c r="F16" s="89">
        <f>+'Ark1'!R1307</f>
        <v>637</v>
      </c>
      <c r="G16" s="133"/>
      <c r="H16" s="89">
        <f>+'Ark1'!AE1307</f>
        <v>23.627596439169139</v>
      </c>
      <c r="I16" s="133"/>
      <c r="J16" s="89">
        <f>+'Ark1'!AF1307</f>
        <v>23.98884998119458</v>
      </c>
      <c r="K16" s="106"/>
      <c r="L16" s="234">
        <f>+'Ark1'!S1307</f>
        <v>5.7378335949764514</v>
      </c>
      <c r="M16" s="237"/>
      <c r="N16" s="234">
        <f>+'Ark1'!T1307</f>
        <v>7.2700156985871267</v>
      </c>
      <c r="O16" s="237"/>
      <c r="P16" s="114">
        <f>+'Ark1'!U1307</f>
        <v>264.19827315541625</v>
      </c>
      <c r="Q16" s="237"/>
      <c r="R16" s="89">
        <f>+'Ark1'!AG1307</f>
        <v>695.99372056514892</v>
      </c>
      <c r="S16" s="89">
        <f t="shared" si="1"/>
        <v>379.59864485686234</v>
      </c>
      <c r="T16" s="89">
        <f t="shared" si="2"/>
        <v>46.04495212038308</v>
      </c>
      <c r="U16" s="89">
        <f>+'Ark1'!W1307</f>
        <v>65.777080062794354</v>
      </c>
      <c r="V16" s="89">
        <f>+'Ark1'!X1307</f>
        <v>13.186813186813184</v>
      </c>
      <c r="W16" s="377">
        <f>+IF(F16=0,"",'Ark1'!AR1307)</f>
        <v>197.97488226059656</v>
      </c>
      <c r="X16" s="113">
        <f>+IF(F16=0,"",'Ark1'!AS1307)</f>
        <v>32.80630252543488</v>
      </c>
      <c r="Y16" s="104"/>
      <c r="Z16" s="89">
        <f>+'Ark1'!Y1307</f>
        <v>84.286719898084002</v>
      </c>
      <c r="AA16" s="234">
        <f>+'Ark1'!Z1307</f>
        <v>1.3478386735988721</v>
      </c>
      <c r="AB16" s="234">
        <f>+'Ark1'!AA1307</f>
        <v>1.9481333092600113</v>
      </c>
      <c r="AC16" s="89">
        <f>+'Ark1'!AJ1307</f>
        <v>208.16011669743224</v>
      </c>
      <c r="AD16" s="89">
        <f>+'Ark1'!AH1307</f>
        <v>0</v>
      </c>
      <c r="AE16" s="89">
        <f t="shared" si="0"/>
        <v>168.29430000000016</v>
      </c>
      <c r="AF16" s="102"/>
    </row>
    <row r="17" spans="1:32" ht="15.6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4"/>
      <c r="Z17" s="102"/>
      <c r="AA17" s="102"/>
      <c r="AB17" s="102"/>
      <c r="AC17" s="102"/>
      <c r="AD17" s="102"/>
      <c r="AE17" s="102"/>
      <c r="AF17" s="102"/>
    </row>
    <row r="18" spans="1:32" ht="15.6">
      <c r="A18" s="102"/>
      <c r="B18">
        <f>+'Ark1'!AN1308</f>
        <v>0</v>
      </c>
      <c r="C18" t="s">
        <v>495</v>
      </c>
      <c r="D18">
        <f>+'Ark1'!C1308</f>
        <v>2021</v>
      </c>
      <c r="E18">
        <f>+'Ark1'!Q1308</f>
        <v>313</v>
      </c>
      <c r="F18" s="10">
        <f>+'Ark1'!R1308</f>
        <v>1769</v>
      </c>
      <c r="G18" s="173"/>
      <c r="H18" s="10">
        <f>+'Ark1'!AE1308</f>
        <v>75.276595744680861</v>
      </c>
      <c r="I18" s="15"/>
      <c r="J18" s="10">
        <f>+'Ark1'!AF1308</f>
        <v>76.181174900309742</v>
      </c>
      <c r="K18" s="106"/>
      <c r="L18" s="1">
        <f>+'Ark1'!S1308</f>
        <v>3.9954776710005655</v>
      </c>
      <c r="M18" s="12"/>
      <c r="N18" s="1">
        <f>+'Ark1'!T1308</f>
        <v>6.9135104578858133</v>
      </c>
      <c r="O18" s="12"/>
      <c r="P18" s="18">
        <f>+'Ark1'!U1308</f>
        <v>268.52408140192222</v>
      </c>
      <c r="Q18" s="237"/>
      <c r="R18" s="10">
        <f>+'Ark1'!AG1308</f>
        <v>680.18895845190661</v>
      </c>
      <c r="S18" s="10">
        <f t="shared" si="1"/>
        <v>394.77865388035178</v>
      </c>
      <c r="T18" s="10">
        <f t="shared" si="2"/>
        <v>67.207003395585787</v>
      </c>
      <c r="U18" s="10">
        <f>+'Ark1'!W1308</f>
        <v>62.860373092142439</v>
      </c>
      <c r="V18" s="10">
        <f>+'Ark1'!X1308</f>
        <v>5.8224985867721877</v>
      </c>
      <c r="W18" s="10"/>
      <c r="X18" s="10"/>
      <c r="Y18" s="104"/>
      <c r="Z18" s="10">
        <f>+'Ark1'!Y1308</f>
        <v>55.64407497156953</v>
      </c>
      <c r="AA18" s="1">
        <f>+'Ark1'!Z1308</f>
        <v>0.78567006877140144</v>
      </c>
      <c r="AB18" s="1">
        <f>+'Ark1'!AA1308</f>
        <v>1.6686798450064899</v>
      </c>
      <c r="AC18" s="10">
        <f>+'Ark1'!AJ1308</f>
        <v>154.4292468963703</v>
      </c>
      <c r="AD18" s="10">
        <f>+'Ark1'!AH1308</f>
        <v>5.6529112492933846E-2</v>
      </c>
      <c r="AE18" s="10">
        <f t="shared" si="0"/>
        <v>475.01910000000038</v>
      </c>
      <c r="AF18" s="102"/>
    </row>
    <row r="19" spans="1:32" ht="15.6">
      <c r="A19" s="102"/>
      <c r="B19">
        <f>+'Ark1'!AN1309</f>
        <v>1</v>
      </c>
      <c r="C19" s="3" t="s">
        <v>496</v>
      </c>
      <c r="D19">
        <f>+'Ark1'!C1309</f>
        <v>2021</v>
      </c>
      <c r="E19">
        <f>+'Ark1'!Q1309</f>
        <v>199</v>
      </c>
      <c r="F19" s="10">
        <f>+'Ark1'!R1309</f>
        <v>581</v>
      </c>
      <c r="G19" s="173"/>
      <c r="H19" s="10">
        <f>+'Ark1'!AE1309</f>
        <v>24.723404255319146</v>
      </c>
      <c r="I19" s="15"/>
      <c r="J19" s="10">
        <f>+'Ark1'!AF1309</f>
        <v>23.818825099690287</v>
      </c>
      <c r="K19" s="106"/>
      <c r="L19" s="1">
        <f>+'Ark1'!S1309</f>
        <v>5.3803786574870909</v>
      </c>
      <c r="M19" s="12"/>
      <c r="N19" s="1">
        <f>+'Ark1'!T1309</f>
        <v>7.4698795180722897</v>
      </c>
      <c r="O19" s="12"/>
      <c r="P19" s="18">
        <f>+'Ark1'!U1309</f>
        <v>255.62752151462999</v>
      </c>
      <c r="Q19" s="237"/>
      <c r="R19" s="10">
        <f>+'Ark1'!AG1309</f>
        <v>695.95869191049917</v>
      </c>
      <c r="S19" s="10">
        <f t="shared" si="1"/>
        <v>367.30272139126311</v>
      </c>
      <c r="T19" s="10">
        <f t="shared" si="2"/>
        <v>47.511065259117096</v>
      </c>
      <c r="U19" s="10">
        <f>+'Ark1'!W1309</f>
        <v>69.018932874354547</v>
      </c>
      <c r="V19" s="10">
        <f>+'Ark1'!X1309</f>
        <v>11.53184165232358</v>
      </c>
      <c r="W19" s="10"/>
      <c r="X19" s="10"/>
      <c r="Y19" s="104"/>
      <c r="Z19" s="10">
        <f>+'Ark1'!Y1309</f>
        <v>79.921591866810246</v>
      </c>
      <c r="AA19" s="1">
        <f>+'Ark1'!Z1309</f>
        <v>1.2059350623855341</v>
      </c>
      <c r="AB19" s="1">
        <f>+'Ark1'!AA1309</f>
        <v>1.9005945675227141</v>
      </c>
      <c r="AC19" s="10">
        <f>+'Ark1'!AJ1309</f>
        <v>193.64974951735405</v>
      </c>
      <c r="AD19" s="10">
        <f>+'Ark1'!AH1309</f>
        <v>0.34423407917383819</v>
      </c>
      <c r="AE19" s="10">
        <f t="shared" si="0"/>
        <v>148.51959000000002</v>
      </c>
      <c r="AF19" s="102"/>
    </row>
    <row r="20" spans="1:32" s="490" customFormat="1" ht="15.6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4"/>
      <c r="Z20" s="102"/>
      <c r="AA20" s="102"/>
      <c r="AB20" s="102"/>
      <c r="AC20" s="102"/>
      <c r="AD20" s="102"/>
      <c r="AE20" s="102"/>
      <c r="AF20" s="102"/>
    </row>
    <row r="21" spans="1:32" ht="15.6">
      <c r="A21" s="102"/>
      <c r="B21" s="233">
        <f>+'Ark1'!AN1310</f>
        <v>0</v>
      </c>
      <c r="C21" s="233" t="s">
        <v>495</v>
      </c>
      <c r="D21" s="233">
        <f>+'Ark1'!C1310</f>
        <v>2020</v>
      </c>
      <c r="E21" s="233">
        <f>+'Ark1'!Q1310</f>
        <v>239</v>
      </c>
      <c r="F21" s="89">
        <f>+'Ark1'!R1310</f>
        <v>1355</v>
      </c>
      <c r="G21" s="133"/>
      <c r="H21" s="89">
        <f>+'Ark1'!AE1310</f>
        <v>74.614537444933902</v>
      </c>
      <c r="I21" s="133"/>
      <c r="J21" s="89">
        <f>+'Ark1'!AF1310</f>
        <v>76.249882633407097</v>
      </c>
      <c r="K21" s="106"/>
      <c r="L21" s="234">
        <f>+'Ark1'!S1310</f>
        <v>4.0966789667896668</v>
      </c>
      <c r="M21" s="237"/>
      <c r="N21" s="234">
        <f>+'Ark1'!T1310</f>
        <v>6.9306273062730606</v>
      </c>
      <c r="O21" s="237"/>
      <c r="P21" s="114">
        <f>+'Ark1'!U1310</f>
        <v>270.23751291512878</v>
      </c>
      <c r="Q21" s="237"/>
      <c r="R21" s="89">
        <f>+'Ark1'!AG1310</f>
        <v>661.88666666666677</v>
      </c>
      <c r="S21" s="89">
        <f t="shared" si="1"/>
        <v>408.28366323811036</v>
      </c>
      <c r="T21" s="89">
        <f t="shared" si="2"/>
        <v>65.965020716987851</v>
      </c>
      <c r="U21" s="89">
        <f>+'Ark1'!W1310</f>
        <v>64.575645756457561</v>
      </c>
      <c r="V21" s="89">
        <f>+'Ark1'!X1310</f>
        <v>4.9446494464944637</v>
      </c>
      <c r="W21" s="89"/>
      <c r="X21" s="89"/>
      <c r="Y21" s="104"/>
      <c r="Z21" s="89">
        <f>+'Ark1'!Y1310</f>
        <v>53.59374394507941</v>
      </c>
      <c r="AA21" s="234">
        <f>+'Ark1'!Z1310</f>
        <v>0.72505760318335521</v>
      </c>
      <c r="AB21" s="234">
        <f>+'Ark1'!AA1310</f>
        <v>1.5080299131757873</v>
      </c>
      <c r="AC21" s="89">
        <f>+'Ark1'!AJ1310</f>
        <v>142.25703304881597</v>
      </c>
      <c r="AD21" s="89">
        <f>+'Ark1'!AH1310</f>
        <v>0</v>
      </c>
      <c r="AE21" s="89">
        <f t="shared" si="0"/>
        <v>366.17182999999949</v>
      </c>
      <c r="AF21" s="102"/>
    </row>
    <row r="22" spans="1:32" ht="15.6">
      <c r="A22" s="102"/>
      <c r="B22" s="233">
        <f>+'Ark1'!AN1311</f>
        <v>1</v>
      </c>
      <c r="C22" s="235" t="s">
        <v>496</v>
      </c>
      <c r="D22" s="233">
        <f>+'Ark1'!C1311</f>
        <v>2020</v>
      </c>
      <c r="E22" s="233">
        <f>+'Ark1'!Q1311</f>
        <v>147</v>
      </c>
      <c r="F22" s="89">
        <f>+'Ark1'!R1311</f>
        <v>461</v>
      </c>
      <c r="G22" s="133"/>
      <c r="H22" s="89">
        <f>+'Ark1'!AE1311</f>
        <v>25.385462555066077</v>
      </c>
      <c r="I22" s="133"/>
      <c r="J22" s="89">
        <f>+'Ark1'!AF1311</f>
        <v>23.750117366592914</v>
      </c>
      <c r="K22" s="106"/>
      <c r="L22" s="234">
        <f>+'Ark1'!S1311</f>
        <v>5.1995661605206065</v>
      </c>
      <c r="M22" s="237"/>
      <c r="N22" s="234">
        <f>+'Ark1'!T1311</f>
        <v>6.9023861171366612</v>
      </c>
      <c r="O22" s="237"/>
      <c r="P22" s="114">
        <f>+'Ark1'!U1311</f>
        <v>247.40620390455524</v>
      </c>
      <c r="Q22" s="237"/>
      <c r="R22" s="89">
        <f>+'Ark1'!AG1311</f>
        <v>694.75271149674609</v>
      </c>
      <c r="S22" s="89">
        <f t="shared" si="1"/>
        <v>356.10685616692837</v>
      </c>
      <c r="T22" s="89">
        <f t="shared" si="2"/>
        <v>47.582085940759278</v>
      </c>
      <c r="U22" s="89">
        <f>+'Ark1'!W1311</f>
        <v>58.134490238611711</v>
      </c>
      <c r="V22" s="89">
        <f>+'Ark1'!X1311</f>
        <v>9.9783080260303674</v>
      </c>
      <c r="W22" s="89"/>
      <c r="X22" s="89"/>
      <c r="Y22" s="104"/>
      <c r="Z22" s="89">
        <f>+'Ark1'!Y1311</f>
        <v>75.172206136273687</v>
      </c>
      <c r="AA22" s="234">
        <f>+'Ark1'!Z1311</f>
        <v>1.1537357160354185</v>
      </c>
      <c r="AB22" s="234">
        <f>+'Ark1'!AA1311</f>
        <v>1.8830257734547609</v>
      </c>
      <c r="AC22" s="89">
        <f>+'Ark1'!AJ1311</f>
        <v>187.21737808629516</v>
      </c>
      <c r="AD22" s="89">
        <f>+'Ark1'!AH1311</f>
        <v>0</v>
      </c>
      <c r="AE22" s="89">
        <f t="shared" si="0"/>
        <v>114.05425999999997</v>
      </c>
      <c r="AF22" s="102"/>
    </row>
    <row r="23" spans="1:32" ht="15.6">
      <c r="A23" s="102"/>
      <c r="B23">
        <f>+'Ark1'!AN1312</f>
        <v>0</v>
      </c>
      <c r="C23" t="s">
        <v>495</v>
      </c>
      <c r="D23">
        <f>+'Ark1'!C1312</f>
        <v>2019</v>
      </c>
      <c r="E23">
        <f>+'Ark1'!Q1312</f>
        <v>203</v>
      </c>
      <c r="F23" s="10">
        <f>+'Ark1'!R1312</f>
        <v>1175</v>
      </c>
      <c r="G23" s="173"/>
      <c r="H23" s="10">
        <f>+'Ark1'!AE1312</f>
        <v>76.747224036577407</v>
      </c>
      <c r="I23" s="15"/>
      <c r="J23" s="10">
        <f>+'Ark1'!AF1312</f>
        <v>79.14649752894482</v>
      </c>
      <c r="K23" s="106"/>
      <c r="L23" s="1">
        <f>+'Ark1'!S1312</f>
        <v>3.9642553191489367</v>
      </c>
      <c r="M23" s="12"/>
      <c r="N23" s="1">
        <f>+'Ark1'!T1312</f>
        <v>7.2587234042553197</v>
      </c>
      <c r="O23" s="12"/>
      <c r="P23" s="18">
        <f>+'Ark1'!U1312</f>
        <v>276.42218723404301</v>
      </c>
      <c r="Q23" s="237"/>
      <c r="R23" s="10">
        <f>+'Ark1'!AG1312</f>
        <v>673.55744680851092</v>
      </c>
      <c r="S23" s="10">
        <f t="shared" si="1"/>
        <v>410.39140543067663</v>
      </c>
      <c r="T23" s="10">
        <f t="shared" si="2"/>
        <v>69.728653928724881</v>
      </c>
      <c r="U23" s="10">
        <f>+'Ark1'!W1312</f>
        <v>70.893617021276611</v>
      </c>
      <c r="V23" s="10">
        <f>+'Ark1'!X1312</f>
        <v>6.6382978723404236</v>
      </c>
      <c r="W23" s="10"/>
      <c r="X23" s="10"/>
      <c r="Y23" s="104"/>
      <c r="Z23" s="10">
        <f>+'Ark1'!Y1312</f>
        <v>55.255723373363793</v>
      </c>
      <c r="AA23" s="1">
        <f>+'Ark1'!Z1312</f>
        <v>0.78306475013068977</v>
      </c>
      <c r="AB23" s="1">
        <f>+'Ark1'!AA1312</f>
        <v>1.6303890894719779</v>
      </c>
      <c r="AC23" s="10">
        <f>+'Ark1'!AJ1312</f>
        <v>128.72430004963465</v>
      </c>
      <c r="AD23" s="10">
        <f>+'Ark1'!AH1312</f>
        <v>0</v>
      </c>
      <c r="AE23" s="10">
        <f t="shared" si="0"/>
        <v>324.79607000000055</v>
      </c>
      <c r="AF23" s="102"/>
    </row>
    <row r="24" spans="1:32" ht="15.6">
      <c r="A24" s="102"/>
      <c r="B24">
        <f>+'Ark1'!AN1313</f>
        <v>1</v>
      </c>
      <c r="C24" s="3" t="s">
        <v>496</v>
      </c>
      <c r="D24">
        <f>+'Ark1'!C1313</f>
        <v>2019</v>
      </c>
      <c r="E24">
        <f>+'Ark1'!Q1313</f>
        <v>129</v>
      </c>
      <c r="F24" s="10">
        <f>+'Ark1'!R1313</f>
        <v>356</v>
      </c>
      <c r="G24" s="173"/>
      <c r="H24" s="10">
        <f>+'Ark1'!AE1313</f>
        <v>23.2527759634226</v>
      </c>
      <c r="I24" s="15"/>
      <c r="J24" s="10">
        <f>+'Ark1'!AF1313</f>
        <v>20.853502471055165</v>
      </c>
      <c r="K24" s="106"/>
      <c r="L24" s="1">
        <f>+'Ark1'!S1313</f>
        <v>4.808988764044944</v>
      </c>
      <c r="M24" s="12"/>
      <c r="N24" s="1">
        <f>+'Ark1'!T1313</f>
        <v>7.047752808988764</v>
      </c>
      <c r="O24" s="12"/>
      <c r="P24" s="18">
        <f>+'Ark1'!U1313</f>
        <v>240.38539325842689</v>
      </c>
      <c r="Q24" s="237"/>
      <c r="R24" s="10">
        <f>+'Ark1'!AG1313</f>
        <v>673.78932584269648</v>
      </c>
      <c r="S24" s="10">
        <f t="shared" si="1"/>
        <v>356.76640166090652</v>
      </c>
      <c r="T24" s="10">
        <f t="shared" si="2"/>
        <v>49.986682242990639</v>
      </c>
      <c r="U24" s="10">
        <f>+'Ark1'!W1313</f>
        <v>64.606741573033688</v>
      </c>
      <c r="V24" s="10">
        <f>+'Ark1'!X1313</f>
        <v>5.0561797752808992</v>
      </c>
      <c r="W24" s="10"/>
      <c r="X24" s="10"/>
      <c r="Y24" s="104"/>
      <c r="Z24" s="10">
        <f>+'Ark1'!Y1313</f>
        <v>73.366861071583998</v>
      </c>
      <c r="AA24" s="1">
        <f>+'Ark1'!Z1313</f>
        <v>1.1428960306836349</v>
      </c>
      <c r="AB24" s="1">
        <f>+'Ark1'!AA1313</f>
        <v>1.677836523494098</v>
      </c>
      <c r="AC24" s="10">
        <f>+'Ark1'!AJ1313</f>
        <v>181.07772866547299</v>
      </c>
      <c r="AD24" s="10">
        <f>+'Ark1'!AH1313</f>
        <v>0</v>
      </c>
      <c r="AE24" s="10">
        <f t="shared" si="0"/>
        <v>85.577199999999962</v>
      </c>
      <c r="AF24" s="102"/>
    </row>
    <row r="25" spans="1:32" ht="15.6">
      <c r="A25" s="102"/>
      <c r="B25" s="233">
        <f>+'Ark1'!AN1314</f>
        <v>0</v>
      </c>
      <c r="C25" s="233" t="s">
        <v>495</v>
      </c>
      <c r="D25" s="233">
        <f>+'Ark1'!C1314</f>
        <v>2018</v>
      </c>
      <c r="E25" s="233">
        <f>+'Ark1'!Q1314</f>
        <v>271</v>
      </c>
      <c r="F25" s="89">
        <f>+'Ark1'!R1314</f>
        <v>1675</v>
      </c>
      <c r="G25" s="133"/>
      <c r="H25" s="89">
        <f>+'Ark1'!AE1314</f>
        <v>79.421526789947876</v>
      </c>
      <c r="I25" s="89"/>
      <c r="J25" s="89">
        <f>+'Ark1'!AF1314</f>
        <v>80.642367282976565</v>
      </c>
      <c r="K25" s="106"/>
      <c r="L25" s="234">
        <f>+'Ark1'!S1314</f>
        <v>4.1683582089552251</v>
      </c>
      <c r="M25" s="237"/>
      <c r="N25" s="234">
        <f>+'Ark1'!T1314</f>
        <v>6.7498507462686552</v>
      </c>
      <c r="O25" s="237"/>
      <c r="P25" s="114">
        <f>+'Ark1'!U1314</f>
        <v>267.80952238805958</v>
      </c>
      <c r="Q25" s="89"/>
      <c r="R25" s="89">
        <f>+'Ark1'!AG1314</f>
        <v>658.37701974865365</v>
      </c>
      <c r="S25" s="89">
        <f t="shared" si="1"/>
        <v>406.77228146617318</v>
      </c>
      <c r="T25" s="89">
        <f t="shared" si="2"/>
        <v>64.248202520767634</v>
      </c>
      <c r="U25" s="89">
        <f>+'Ark1'!W1314</f>
        <v>57.850746268656721</v>
      </c>
      <c r="V25" s="89">
        <f>+'Ark1'!X1314</f>
        <v>5.91044776119403</v>
      </c>
      <c r="W25" s="89"/>
      <c r="X25" s="89"/>
      <c r="Y25" s="104"/>
      <c r="Z25" s="89">
        <f>+'Ark1'!Y1314</f>
        <v>56.297946229173242</v>
      </c>
      <c r="AA25" s="234">
        <f>+'Ark1'!Z1314</f>
        <v>1.0222956271540455</v>
      </c>
      <c r="AB25" s="234">
        <f>+'Ark1'!AA1314</f>
        <v>1.7868821278745139</v>
      </c>
      <c r="AC25" s="89">
        <f>+'Ark1'!AJ1314</f>
        <v>136.05484003094398</v>
      </c>
      <c r="AD25" s="89">
        <f>+'Ark1'!AH1314</f>
        <v>0.35820895522388058</v>
      </c>
      <c r="AE25" s="89">
        <f>+(F25*P25)/1000</f>
        <v>448.5809499999998</v>
      </c>
      <c r="AF25" s="102"/>
    </row>
    <row r="26" spans="1:32" ht="15.6">
      <c r="A26" s="102"/>
      <c r="B26" s="233">
        <f>+'Ark1'!AN1315</f>
        <v>1</v>
      </c>
      <c r="C26" s="235" t="s">
        <v>496</v>
      </c>
      <c r="D26" s="233">
        <f>+'Ark1'!C1315</f>
        <v>2018</v>
      </c>
      <c r="E26" s="233">
        <f>+'Ark1'!Q1315</f>
        <v>134</v>
      </c>
      <c r="F26" s="89">
        <f>+'Ark1'!R1315</f>
        <v>434</v>
      </c>
      <c r="G26" s="133"/>
      <c r="H26" s="89">
        <f>+'Ark1'!AE1315</f>
        <v>20.578473210052152</v>
      </c>
      <c r="I26" s="89"/>
      <c r="J26" s="89">
        <f>+'Ark1'!AF1315</f>
        <v>19.357632717023439</v>
      </c>
      <c r="K26" s="106"/>
      <c r="L26" s="234">
        <f>+'Ark1'!S1315</f>
        <v>5.1382488479262687</v>
      </c>
      <c r="M26" s="237"/>
      <c r="N26" s="234">
        <f>+'Ark1'!T1315</f>
        <v>6.935483870967742</v>
      </c>
      <c r="O26" s="237"/>
      <c r="P26" s="114">
        <f>+'Ark1'!U1315</f>
        <v>248.107603686636</v>
      </c>
      <c r="Q26" s="89"/>
      <c r="R26" s="89">
        <f>+'Ark1'!AG1315</f>
        <v>667.59447004608307</v>
      </c>
      <c r="S26" s="89">
        <f t="shared" si="1"/>
        <v>371.64418643178618</v>
      </c>
      <c r="T26" s="89">
        <f t="shared" si="2"/>
        <v>48.286412556053811</v>
      </c>
      <c r="U26" s="89">
        <f>+'Ark1'!W1315</f>
        <v>58.294930875576014</v>
      </c>
      <c r="V26" s="89">
        <f>+'Ark1'!X1315</f>
        <v>6.9124423963133612</v>
      </c>
      <c r="W26" s="89"/>
      <c r="X26" s="89"/>
      <c r="Y26" s="104"/>
      <c r="Z26" s="89">
        <f>+'Ark1'!Y1315</f>
        <v>71.728924952928011</v>
      </c>
      <c r="AA26" s="234">
        <f>+'Ark1'!Z1315</f>
        <v>1.3090478028155736</v>
      </c>
      <c r="AB26" s="234">
        <f>+'Ark1'!AA1315</f>
        <v>1.8492703433341624</v>
      </c>
      <c r="AC26" s="89">
        <f>+'Ark1'!AJ1315</f>
        <v>172.58139485357029</v>
      </c>
      <c r="AD26" s="89">
        <f>+'Ark1'!AH1315</f>
        <v>0.69124423963133608</v>
      </c>
      <c r="AE26" s="89">
        <f>+(F26*P26)/1000</f>
        <v>107.67870000000002</v>
      </c>
      <c r="AF26" s="102"/>
    </row>
    <row r="27" spans="1:32" ht="15.6">
      <c r="A27" s="102"/>
      <c r="B27" s="102"/>
      <c r="C27" s="102"/>
      <c r="D27" s="102"/>
      <c r="E27" s="102"/>
      <c r="F27" s="102"/>
      <c r="G27" s="102"/>
      <c r="H27" s="117"/>
      <c r="I27" s="117"/>
      <c r="J27" s="117"/>
      <c r="K27" s="117"/>
      <c r="L27" s="102"/>
      <c r="M27" s="117"/>
      <c r="N27" s="102"/>
      <c r="O27" s="117"/>
      <c r="P27" s="102"/>
      <c r="Q27" s="117"/>
      <c r="R27" s="102"/>
      <c r="S27" s="102"/>
      <c r="T27" s="102"/>
      <c r="U27" s="102"/>
      <c r="V27" s="102"/>
      <c r="W27" s="102"/>
      <c r="X27" s="102"/>
      <c r="Y27" s="104"/>
      <c r="Z27" s="117"/>
      <c r="AA27" s="102"/>
      <c r="AB27" s="102"/>
      <c r="AC27" s="102"/>
      <c r="AD27" s="117"/>
      <c r="AE27" s="117"/>
      <c r="AF27" s="102"/>
    </row>
    <row r="28" spans="1:32" ht="15.6">
      <c r="A28" s="102"/>
      <c r="B28" s="102"/>
      <c r="C28" s="102"/>
      <c r="D28" s="102"/>
      <c r="E28" s="102"/>
      <c r="F28" s="102"/>
      <c r="G28" s="102"/>
      <c r="H28" s="117"/>
      <c r="I28" s="117"/>
      <c r="J28" s="117"/>
      <c r="K28" s="117"/>
      <c r="L28" s="102"/>
      <c r="M28" s="117"/>
      <c r="N28" s="102"/>
      <c r="O28" s="117"/>
      <c r="P28" s="102"/>
      <c r="Q28" s="117"/>
      <c r="R28" s="102"/>
      <c r="S28" s="102"/>
      <c r="T28" s="102"/>
      <c r="U28" s="102"/>
      <c r="V28" s="102"/>
      <c r="W28" s="102"/>
      <c r="X28" s="102"/>
      <c r="Y28" s="104"/>
      <c r="Z28" s="117"/>
      <c r="AA28" s="102"/>
      <c r="AB28" s="102"/>
      <c r="AC28" s="102"/>
      <c r="AD28" s="117"/>
      <c r="AE28" s="117"/>
      <c r="AF28" s="102"/>
    </row>
  </sheetData>
  <mergeCells count="1">
    <mergeCell ref="U4:V4"/>
  </mergeCells>
  <conditionalFormatting sqref="G9:G10 G12:G13 G15:G16 G18:G19 G21:G26">
    <cfRule type="cellIs" dxfId="55" priority="31" operator="lessThan">
      <formula>0</formula>
    </cfRule>
    <cfRule type="cellIs" dxfId="54" priority="32" operator="greaterThan">
      <formula>0</formula>
    </cfRule>
  </conditionalFormatting>
  <conditionalFormatting sqref="Q9:Q10 Q12:Q13 Q15:Q16 Q18:Q19 Q21:Q24">
    <cfRule type="cellIs" dxfId="53" priority="29" operator="lessThan">
      <formula>0</formula>
    </cfRule>
    <cfRule type="cellIs" dxfId="52" priority="30" operator="greaterThan">
      <formula>0</formula>
    </cfRule>
  </conditionalFormatting>
  <conditionalFormatting sqref="I9:I10 I18:I19 I23:I24 I12:I13">
    <cfRule type="cellIs" dxfId="51" priority="27" operator="lessThan">
      <formula>0</formula>
    </cfRule>
    <cfRule type="cellIs" dxfId="50" priority="28" operator="greaterThan">
      <formula>0</formula>
    </cfRule>
  </conditionalFormatting>
  <conditionalFormatting sqref="M9:M10 M18:M19 M23:M24 M12:M13">
    <cfRule type="cellIs" dxfId="49" priority="23" operator="lessThan">
      <formula>0</formula>
    </cfRule>
    <cfRule type="cellIs" dxfId="48" priority="24" operator="greaterThan">
      <formula>0</formula>
    </cfRule>
  </conditionalFormatting>
  <conditionalFormatting sqref="I15:I16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I21:I22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M15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M16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M21:M22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M25:M26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O9:O10 O18:O19 O23:O24 O12:O13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O15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O16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O21:O22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O25:O26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W1:BG24"/>
  <sheetViews>
    <sheetView zoomScale="94" zoomScaleNormal="94" workbookViewId="0">
      <selection activeCell="A7" sqref="A7"/>
    </sheetView>
  </sheetViews>
  <sheetFormatPr baseColWidth="10" defaultRowHeight="15"/>
  <cols>
    <col min="23" max="23" width="1.1796875" customWidth="1"/>
    <col min="24" max="24" width="2.6328125" customWidth="1"/>
    <col min="25" max="25" width="7.36328125" customWidth="1"/>
    <col min="26" max="26" width="5.81640625" customWidth="1"/>
    <col min="27" max="27" width="6.90625" customWidth="1"/>
    <col min="28" max="28" width="8" customWidth="1"/>
    <col min="29" max="29" width="5.81640625" style="10" customWidth="1"/>
    <col min="30" max="30" width="5.08984375" customWidth="1"/>
    <col min="31" max="31" width="5.6328125" customWidth="1"/>
    <col min="32" max="32" width="5.1796875" customWidth="1"/>
    <col min="33" max="33" width="6.81640625" customWidth="1"/>
    <col min="34" max="34" width="5.54296875" customWidth="1"/>
    <col min="35" max="35" width="7" customWidth="1"/>
    <col min="36" max="36" width="5.08984375" customWidth="1"/>
    <col min="37" max="37" width="5.54296875" customWidth="1"/>
    <col min="38" max="38" width="6.36328125" customWidth="1"/>
    <col min="39" max="39" width="5.90625" customWidth="1"/>
    <col min="40" max="40" width="6.81640625" style="66" customWidth="1"/>
    <col min="41" max="41" width="5.1796875" customWidth="1"/>
    <col min="42" max="42" width="6.6328125" customWidth="1"/>
    <col min="43" max="43" width="5.1796875" customWidth="1"/>
    <col min="44" max="44" width="5.54296875" customWidth="1"/>
    <col min="45" max="45" width="6.453125" customWidth="1"/>
    <col min="46" max="46" width="6.6328125" style="10" customWidth="1"/>
    <col min="47" max="47" width="6.1796875" style="10" customWidth="1"/>
    <col min="48" max="48" width="3.453125" customWidth="1"/>
    <col min="49" max="49" width="9.36328125" customWidth="1"/>
    <col min="50" max="50" width="13.81640625" customWidth="1"/>
    <col min="53" max="53" width="9.54296875" customWidth="1"/>
    <col min="54" max="54" width="6.54296875" customWidth="1"/>
  </cols>
  <sheetData>
    <row r="1" spans="23:59">
      <c r="W1" s="102"/>
      <c r="X1" s="102"/>
      <c r="Y1" s="102"/>
      <c r="Z1" s="102"/>
      <c r="AA1" s="102"/>
      <c r="AB1" s="102"/>
      <c r="AC1" s="117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34"/>
      <c r="AO1" s="102"/>
      <c r="AP1" s="102"/>
      <c r="AQ1" s="102"/>
      <c r="AR1" s="102"/>
      <c r="AS1" s="102"/>
      <c r="AT1" s="117"/>
      <c r="AU1" s="117"/>
      <c r="AV1" s="102"/>
    </row>
    <row r="2" spans="23:59" s="199" customFormat="1" ht="31.8">
      <c r="W2" s="213"/>
      <c r="X2" s="213"/>
      <c r="Y2" s="163" t="s">
        <v>520</v>
      </c>
      <c r="Z2" s="213"/>
      <c r="AA2" s="213"/>
      <c r="AB2" s="213"/>
      <c r="AC2" s="218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4"/>
      <c r="AO2" s="214"/>
      <c r="AP2" s="213"/>
      <c r="AQ2" s="213"/>
      <c r="AR2" s="213"/>
      <c r="AS2" s="213"/>
      <c r="AT2" s="218"/>
      <c r="AU2" s="218"/>
      <c r="AV2" s="213"/>
      <c r="AW2"/>
      <c r="AX2"/>
      <c r="AY2"/>
      <c r="AZ2"/>
      <c r="BA2"/>
      <c r="BB2"/>
      <c r="BC2"/>
      <c r="BD2"/>
      <c r="BE2"/>
      <c r="BF2"/>
    </row>
    <row r="3" spans="23:59" ht="17.399999999999999">
      <c r="W3" s="102"/>
      <c r="X3" s="102"/>
      <c r="Y3" s="105"/>
      <c r="Z3" s="102"/>
      <c r="AA3" s="102"/>
      <c r="AB3" s="103"/>
      <c r="AC3" s="117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34"/>
      <c r="AO3" s="134"/>
      <c r="AP3" s="102"/>
      <c r="AQ3" s="102"/>
      <c r="AR3" s="102"/>
      <c r="AS3" s="102"/>
      <c r="AT3" s="117"/>
      <c r="AU3" s="117"/>
      <c r="AV3" s="102"/>
    </row>
    <row r="4" spans="23:59" s="181" customFormat="1" ht="19.8">
      <c r="W4" s="215"/>
      <c r="X4" s="215"/>
      <c r="Y4" s="216"/>
      <c r="Z4" s="215"/>
      <c r="AA4" s="215"/>
      <c r="AB4" s="216" t="s">
        <v>462</v>
      </c>
      <c r="AC4" s="200">
        <f>+År!O2</f>
        <v>52</v>
      </c>
      <c r="AD4" s="219"/>
      <c r="AE4" s="215"/>
      <c r="AF4" s="215"/>
      <c r="AG4" s="216" t="s">
        <v>418</v>
      </c>
      <c r="AH4" s="216"/>
      <c r="AI4" s="216"/>
      <c r="AJ4" s="215"/>
      <c r="AK4" s="215"/>
      <c r="AL4" s="215"/>
      <c r="AM4" s="217"/>
      <c r="AN4" s="215"/>
      <c r="AO4" s="215"/>
      <c r="AP4" s="215"/>
      <c r="AQ4" s="215"/>
      <c r="AR4" s="215"/>
      <c r="AS4" s="215"/>
      <c r="AT4" s="219"/>
      <c r="AU4" s="215"/>
      <c r="AV4" s="219"/>
      <c r="AW4"/>
      <c r="AX4"/>
      <c r="AY4"/>
      <c r="AZ4"/>
      <c r="BA4"/>
      <c r="BB4"/>
      <c r="BC4"/>
      <c r="BD4"/>
      <c r="BE4"/>
      <c r="BF4"/>
      <c r="BG4"/>
    </row>
    <row r="5" spans="23:59" ht="17.399999999999999">
      <c r="W5" s="102"/>
      <c r="X5" s="102"/>
      <c r="Y5" s="105"/>
      <c r="Z5" s="102"/>
      <c r="AA5" s="102"/>
      <c r="AB5" s="103"/>
      <c r="AC5" s="117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34"/>
      <c r="AO5" s="134"/>
      <c r="AP5" s="102"/>
      <c r="AQ5" s="102"/>
      <c r="AR5" s="102"/>
      <c r="AS5" s="102"/>
      <c r="AT5" s="117"/>
      <c r="AU5" s="117"/>
      <c r="AV5" s="102"/>
    </row>
    <row r="6" spans="23:59" ht="15.6">
      <c r="W6" s="102"/>
      <c r="X6" s="102"/>
      <c r="Y6" s="102"/>
      <c r="Z6" s="102"/>
      <c r="AA6" s="104" t="s">
        <v>4</v>
      </c>
      <c r="AB6" s="102"/>
      <c r="AC6" s="118"/>
      <c r="AD6" s="104" t="s">
        <v>521</v>
      </c>
      <c r="AE6" s="102"/>
      <c r="AF6" s="134"/>
      <c r="AG6" s="102"/>
      <c r="AH6" s="102"/>
      <c r="AI6" s="104" t="s">
        <v>81</v>
      </c>
      <c r="AJ6" s="103" t="s">
        <v>404</v>
      </c>
      <c r="AK6" s="103" t="s">
        <v>404</v>
      </c>
      <c r="AL6" s="104" t="s">
        <v>404</v>
      </c>
      <c r="AM6" s="104"/>
      <c r="AN6" s="104" t="s">
        <v>76</v>
      </c>
      <c r="AO6" s="102"/>
      <c r="AP6" s="102"/>
      <c r="AQ6" s="104" t="s">
        <v>76</v>
      </c>
      <c r="AR6" s="104"/>
      <c r="AS6" s="104"/>
      <c r="AT6" s="117"/>
      <c r="AU6" s="117"/>
      <c r="AV6" s="102"/>
    </row>
    <row r="7" spans="23:59" ht="15.6">
      <c r="W7" s="102"/>
      <c r="X7" s="102"/>
      <c r="Y7" s="102"/>
      <c r="Z7" s="102"/>
      <c r="AA7" s="104" t="s">
        <v>477</v>
      </c>
      <c r="AB7" s="104" t="s">
        <v>4</v>
      </c>
      <c r="AC7" s="106" t="s">
        <v>4</v>
      </c>
      <c r="AD7" s="104" t="s">
        <v>535</v>
      </c>
      <c r="AE7" s="104" t="s">
        <v>415</v>
      </c>
      <c r="AF7" s="107" t="s">
        <v>417</v>
      </c>
      <c r="AG7" s="104" t="s">
        <v>24</v>
      </c>
      <c r="AH7" s="104" t="s">
        <v>617</v>
      </c>
      <c r="AI7" s="104" t="s">
        <v>619</v>
      </c>
      <c r="AJ7" s="104" t="s">
        <v>537</v>
      </c>
      <c r="AK7" s="104" t="s">
        <v>530</v>
      </c>
      <c r="AL7" s="104" t="s">
        <v>489</v>
      </c>
      <c r="AM7" s="102"/>
      <c r="AN7" s="104" t="s">
        <v>1</v>
      </c>
      <c r="AO7" s="104" t="s">
        <v>1</v>
      </c>
      <c r="AP7" s="104" t="s">
        <v>0</v>
      </c>
      <c r="AQ7" s="104" t="s">
        <v>1</v>
      </c>
      <c r="AR7" s="104" t="s">
        <v>528</v>
      </c>
      <c r="AS7" s="104" t="s">
        <v>0</v>
      </c>
      <c r="AT7" s="106" t="s">
        <v>24</v>
      </c>
      <c r="AU7" s="106" t="s">
        <v>572</v>
      </c>
      <c r="AV7" s="102"/>
    </row>
    <row r="8" spans="23:59" ht="15.6">
      <c r="W8" s="102"/>
      <c r="X8" s="104" t="s">
        <v>494</v>
      </c>
      <c r="Y8" s="102"/>
      <c r="Z8" s="104" t="s">
        <v>90</v>
      </c>
      <c r="AA8" s="104" t="s">
        <v>478</v>
      </c>
      <c r="AB8" s="104" t="s">
        <v>10</v>
      </c>
      <c r="AC8" s="106" t="s">
        <v>404</v>
      </c>
      <c r="AD8" s="104" t="s">
        <v>536</v>
      </c>
      <c r="AE8" s="104" t="s">
        <v>571</v>
      </c>
      <c r="AF8" s="107" t="s">
        <v>45</v>
      </c>
      <c r="AG8" s="104" t="s">
        <v>526</v>
      </c>
      <c r="AH8" s="104" t="s">
        <v>616</v>
      </c>
      <c r="AI8" s="104" t="s">
        <v>44</v>
      </c>
      <c r="AJ8" s="104" t="s">
        <v>538</v>
      </c>
      <c r="AK8" s="104" t="s">
        <v>546</v>
      </c>
      <c r="AL8" s="104" t="s">
        <v>441</v>
      </c>
      <c r="AM8" s="104" t="s">
        <v>527</v>
      </c>
      <c r="AN8" s="104" t="s">
        <v>0</v>
      </c>
      <c r="AO8" s="104" t="s">
        <v>528</v>
      </c>
      <c r="AP8" s="104" t="s">
        <v>528</v>
      </c>
      <c r="AQ8" s="104" t="s">
        <v>527</v>
      </c>
      <c r="AR8" s="104" t="s">
        <v>527</v>
      </c>
      <c r="AS8" s="104" t="s">
        <v>527</v>
      </c>
      <c r="AT8" s="106" t="s">
        <v>472</v>
      </c>
      <c r="AU8" s="106" t="s">
        <v>573</v>
      </c>
      <c r="AV8" s="102"/>
    </row>
    <row r="9" spans="23:59" ht="15.6">
      <c r="W9" s="102"/>
      <c r="X9" s="90">
        <f>+'Ark1'!AN1302</f>
        <v>0</v>
      </c>
      <c r="Y9" s="90" t="s">
        <v>495</v>
      </c>
      <c r="Z9" s="90">
        <f>+'Ark1'!C1302</f>
        <v>2024</v>
      </c>
      <c r="AA9" s="90">
        <f>+'Ark1'!Q1302</f>
        <v>218</v>
      </c>
      <c r="AB9" s="114">
        <f>+'Ark1'!R1302</f>
        <v>1084</v>
      </c>
      <c r="AC9" s="114">
        <f>+'Ark1'!AE1302</f>
        <v>66.831072749691756</v>
      </c>
      <c r="AD9" s="112">
        <f>+'Ark1'!S1302</f>
        <v>3.8431734317343178</v>
      </c>
      <c r="AE9" s="112">
        <f>+'Ark1'!T1302</f>
        <v>6.8487084870848722</v>
      </c>
      <c r="AF9" s="114">
        <f>+'Ark1'!U1302</f>
        <v>252.69215867158661</v>
      </c>
      <c r="AG9" s="114">
        <f>+'Ark1'!AG1302</f>
        <v>664.98424467099187</v>
      </c>
      <c r="AH9" s="114">
        <f t="shared" ref="AH9:AH22" si="0">+IF(AB9=0,"",1000*AF9/AG9)</f>
        <v>379.99721150778356</v>
      </c>
      <c r="AI9" s="114">
        <f t="shared" ref="AI9:AI22" si="1">+AF9/AD9</f>
        <v>65.750912145943317</v>
      </c>
      <c r="AJ9" s="114">
        <f>+'Ark1'!V1302</f>
        <v>1.2915129151291511</v>
      </c>
      <c r="AK9" s="114">
        <f>+'Ark1'!W1302</f>
        <v>60.608856088560877</v>
      </c>
      <c r="AL9" s="114">
        <f>+'Ark1'!X1302</f>
        <v>5.1660516605166045</v>
      </c>
      <c r="AM9" s="114">
        <f>+'Ark1'!AJ1302</f>
        <v>141.59086437702089</v>
      </c>
      <c r="AN9" s="114">
        <f>+'Ark1'!AB1302</f>
        <v>63.861711706282577</v>
      </c>
      <c r="AO9" s="114">
        <f>+'Ark1'!AC1302</f>
        <v>52.215829976571314</v>
      </c>
      <c r="AP9" s="114">
        <f>+'Ark1'!AD1302</f>
        <v>61.795542988326382</v>
      </c>
      <c r="AQ9" s="114">
        <f>+'Ark1'!AK1302</f>
        <v>57.609833650548225</v>
      </c>
      <c r="AR9" s="114">
        <f>+'Ark1'!AL1302</f>
        <v>19.138822237992898</v>
      </c>
      <c r="AS9" s="114">
        <f>+'Ark1'!AM1302</f>
        <v>5.609165252793189</v>
      </c>
      <c r="AT9" s="114">
        <f>+'Ark1'!AH1302</f>
        <v>0</v>
      </c>
      <c r="AU9" s="114">
        <f t="shared" ref="AU9:AU22" si="2">+(AB9*AF9)/1000</f>
        <v>273.91829999999987</v>
      </c>
      <c r="AV9" s="102"/>
    </row>
    <row r="10" spans="23:59" ht="15.6">
      <c r="W10" s="102"/>
      <c r="X10" s="90">
        <f>+'Ark1'!AN1303</f>
        <v>1</v>
      </c>
      <c r="Y10" s="90" t="s">
        <v>496</v>
      </c>
      <c r="Z10" s="90">
        <f>+'Ark1'!C1303</f>
        <v>2024</v>
      </c>
      <c r="AA10" s="90">
        <f>+'Ark1'!Q1303</f>
        <v>135</v>
      </c>
      <c r="AB10" s="114">
        <f>+'Ark1'!R1303</f>
        <v>538</v>
      </c>
      <c r="AC10" s="114">
        <f>+'Ark1'!AE1303</f>
        <v>33.168927250308265</v>
      </c>
      <c r="AD10" s="112">
        <f>+'Ark1'!S1303</f>
        <v>5.2713754646840156</v>
      </c>
      <c r="AE10" s="112">
        <f>+'Ark1'!T1303</f>
        <v>7.1505576208178416</v>
      </c>
      <c r="AF10" s="114">
        <f>+'Ark1'!U1303</f>
        <v>237.52156133828996</v>
      </c>
      <c r="AG10" s="114">
        <f>+'Ark1'!AG1303</f>
        <v>646.09665427509299</v>
      </c>
      <c r="AH10" s="114">
        <f t="shared" si="0"/>
        <v>367.62543153049478</v>
      </c>
      <c r="AI10" s="114">
        <f t="shared" si="1"/>
        <v>45.05874471086036</v>
      </c>
      <c r="AJ10" s="114">
        <f>+'Ark1'!V1303</f>
        <v>39.21933085501859</v>
      </c>
      <c r="AK10" s="114">
        <f>+'Ark1'!W1303</f>
        <v>58.550185873605955</v>
      </c>
      <c r="AL10" s="114">
        <f>+'Ark1'!X1303</f>
        <v>6.6914498141263952</v>
      </c>
      <c r="AM10" s="114">
        <f>+'Ark1'!AJ1303</f>
        <v>147.66840285146304</v>
      </c>
      <c r="AN10" s="114">
        <f>+'Ark1'!AB1303</f>
        <v>75.290801919249859</v>
      </c>
      <c r="AO10" s="114">
        <f>+'Ark1'!AC1303</f>
        <v>49.049110620281006</v>
      </c>
      <c r="AP10" s="114">
        <f>+'Ark1'!AD1303</f>
        <v>45.228033597613759</v>
      </c>
      <c r="AQ10" s="114">
        <f>+'Ark1'!AK1303</f>
        <v>29.059212654177561</v>
      </c>
      <c r="AR10" s="114">
        <f>+'Ark1'!AL1303</f>
        <v>21.521684917488752</v>
      </c>
      <c r="AS10" s="114">
        <f>+'Ark1'!AM1303</f>
        <v>6.4712373205504052</v>
      </c>
      <c r="AT10" s="114">
        <f>+'Ark1'!AH1303</f>
        <v>0</v>
      </c>
      <c r="AU10" s="114">
        <f t="shared" si="2"/>
        <v>127.78659999999999</v>
      </c>
      <c r="AV10" s="102"/>
    </row>
    <row r="11" spans="23:59" ht="15.6">
      <c r="W11" s="102"/>
      <c r="X11">
        <f>+'Ark1'!AN1304</f>
        <v>0</v>
      </c>
      <c r="Y11" t="s">
        <v>495</v>
      </c>
      <c r="Z11">
        <f>+'Ark1'!C1304</f>
        <v>2023</v>
      </c>
      <c r="AA11">
        <f>+'Ark1'!Q1304</f>
        <v>241</v>
      </c>
      <c r="AB11" s="10">
        <f>+'Ark1'!R1304</f>
        <v>1242</v>
      </c>
      <c r="AC11" s="10">
        <f>+'Ark1'!AE1304</f>
        <v>72.419825072886269</v>
      </c>
      <c r="AD11" s="1">
        <f>+'Ark1'!S1304</f>
        <v>3.8107890499194848</v>
      </c>
      <c r="AE11" s="1">
        <f>+'Ark1'!T1304</f>
        <v>6.7560386473429972</v>
      </c>
      <c r="AF11" s="18">
        <f>+'Ark1'!U1304</f>
        <v>253.29009661835721</v>
      </c>
      <c r="AG11" s="10">
        <f>+'Ark1'!AG1304</f>
        <v>673.95921696574226</v>
      </c>
      <c r="AH11" s="10">
        <f t="shared" si="0"/>
        <v>375.82407101531203</v>
      </c>
      <c r="AI11" s="10">
        <f t="shared" si="1"/>
        <v>66.46657511092323</v>
      </c>
      <c r="AJ11" s="10">
        <f>+'Ark1'!V1304</f>
        <v>2.4154589371980673</v>
      </c>
      <c r="AK11" s="10">
        <f>+'Ark1'!W1304</f>
        <v>57.971014492753618</v>
      </c>
      <c r="AL11" s="10">
        <f>+'Ark1'!X1304</f>
        <v>3.7842190016103054</v>
      </c>
      <c r="AM11" s="10">
        <f>+'Ark1'!AJ1304</f>
        <v>156.78848700754261</v>
      </c>
      <c r="AN11" s="10">
        <f>+'Ark1'!AB1304</f>
        <v>60.928186189311248</v>
      </c>
      <c r="AO11" s="10">
        <f>+'Ark1'!AC1304</f>
        <v>51.069862313218415</v>
      </c>
      <c r="AP11" s="10">
        <f>+'Ark1'!AD1304</f>
        <v>58.377868726268815</v>
      </c>
      <c r="AQ11" s="10">
        <f>+'Ark1'!AK1304</f>
        <v>43.483464451242504</v>
      </c>
      <c r="AR11" s="10">
        <f>+'Ark1'!AL1304</f>
        <v>5.0277984393837984</v>
      </c>
      <c r="AS11" s="10">
        <f>+'Ark1'!AM1304</f>
        <v>-18.470761543594126</v>
      </c>
      <c r="AT11" s="10">
        <f>+'Ark1'!AH1304</f>
        <v>8.0515297906602251E-2</v>
      </c>
      <c r="AU11" s="10">
        <f t="shared" si="2"/>
        <v>314.58629999999965</v>
      </c>
      <c r="AV11" s="102"/>
    </row>
    <row r="12" spans="23:59" ht="15.6">
      <c r="W12" s="102"/>
      <c r="X12">
        <f>+'Ark1'!AN1305</f>
        <v>1</v>
      </c>
      <c r="Y12" s="3" t="s">
        <v>496</v>
      </c>
      <c r="Z12">
        <f>+'Ark1'!C1305</f>
        <v>2023</v>
      </c>
      <c r="AA12">
        <f>+'Ark1'!Q1305</f>
        <v>138</v>
      </c>
      <c r="AB12" s="10">
        <f>+'Ark1'!R1305</f>
        <v>473</v>
      </c>
      <c r="AC12" s="10">
        <f>+'Ark1'!AE1305</f>
        <v>27.580174927113703</v>
      </c>
      <c r="AD12" s="1">
        <f>+'Ark1'!S1305</f>
        <v>5.5792811839323484</v>
      </c>
      <c r="AE12" s="1">
        <f>+'Ark1'!T1305</f>
        <v>7.5560253699788573</v>
      </c>
      <c r="AF12" s="18">
        <f>+'Ark1'!U1305</f>
        <v>253.2733615221988</v>
      </c>
      <c r="AG12" s="10">
        <f>+'Ark1'!AG1305</f>
        <v>660.62367864693454</v>
      </c>
      <c r="AH12" s="10">
        <f t="shared" si="0"/>
        <v>383.38523081846552</v>
      </c>
      <c r="AI12" s="10">
        <f t="shared" si="1"/>
        <v>45.395339143615004</v>
      </c>
      <c r="AJ12" s="10">
        <f>+'Ark1'!V1305</f>
        <v>49.260042283298091</v>
      </c>
      <c r="AK12" s="10">
        <f>+'Ark1'!W1305</f>
        <v>73.361522198731521</v>
      </c>
      <c r="AL12" s="10">
        <f>+'Ark1'!X1305</f>
        <v>10.570824524312899</v>
      </c>
      <c r="AM12" s="10">
        <f>+'Ark1'!AJ1305</f>
        <v>167.23730158627501</v>
      </c>
      <c r="AN12" s="10">
        <f>+'Ark1'!AB1305</f>
        <v>63.072903021524887</v>
      </c>
      <c r="AO12" s="10">
        <f>+'Ark1'!AC1305</f>
        <v>44.879729012764699</v>
      </c>
      <c r="AP12" s="10">
        <f>+'Ark1'!AD1305</f>
        <v>37.466506497674871</v>
      </c>
      <c r="AQ12" s="10">
        <f>+'Ark1'!AK1305</f>
        <v>34.682221019806761</v>
      </c>
      <c r="AR12" s="10">
        <f>+'Ark1'!AL1305</f>
        <v>31.451434373626153</v>
      </c>
      <c r="AS12" s="10">
        <f>+'Ark1'!AM1305</f>
        <v>-8.0716888496509469</v>
      </c>
      <c r="AT12" s="10">
        <f>+'Ark1'!AH1305</f>
        <v>0.21141649048625796</v>
      </c>
      <c r="AU12" s="10">
        <f t="shared" si="2"/>
        <v>119.79830000000003</v>
      </c>
      <c r="AV12" s="102"/>
    </row>
    <row r="13" spans="23:59" ht="15.6">
      <c r="W13" s="102"/>
      <c r="X13" s="233">
        <f>+'Ark1'!AN1306</f>
        <v>0</v>
      </c>
      <c r="Y13" s="233" t="s">
        <v>495</v>
      </c>
      <c r="Z13" s="233">
        <f>+'Ark1'!C1306</f>
        <v>2022</v>
      </c>
      <c r="AA13" s="233">
        <f>+'Ark1'!Q1306</f>
        <v>392</v>
      </c>
      <c r="AB13" s="89">
        <f>+'Ark1'!R1306</f>
        <v>2059</v>
      </c>
      <c r="AC13" s="89">
        <f>+'Ark1'!AE1306</f>
        <v>76.372403560830861</v>
      </c>
      <c r="AD13" s="234">
        <f>+'Ark1'!S1306</f>
        <v>3.9237493929091793</v>
      </c>
      <c r="AE13" s="234">
        <f>+'Ark1'!T1306</f>
        <v>6.8678970373967951</v>
      </c>
      <c r="AF13" s="114">
        <f>+'Ark1'!U1306</f>
        <v>258.98877124817869</v>
      </c>
      <c r="AG13" s="89">
        <f>+'Ark1'!AG1306</f>
        <v>675.12202380952363</v>
      </c>
      <c r="AH13" s="89">
        <f t="shared" si="0"/>
        <v>383.61771963352334</v>
      </c>
      <c r="AI13" s="89">
        <f t="shared" si="1"/>
        <v>66.005431365267967</v>
      </c>
      <c r="AJ13" s="89">
        <f>+'Ark1'!V1306</f>
        <v>3.7396794560466247</v>
      </c>
      <c r="AK13" s="89">
        <f>+'Ark1'!W1306</f>
        <v>59.932005828071858</v>
      </c>
      <c r="AL13" s="89">
        <f>+'Ark1'!X1306</f>
        <v>5.536668285575522</v>
      </c>
      <c r="AM13" s="89">
        <f>+'Ark1'!AJ1306</f>
        <v>164.56060419024877</v>
      </c>
      <c r="AN13" s="89">
        <f>+'Ark1'!AB1306</f>
        <v>65.064659575006331</v>
      </c>
      <c r="AO13" s="89">
        <f>+'Ark1'!AC1306</f>
        <v>57.410906112207961</v>
      </c>
      <c r="AP13" s="89">
        <f>+'Ark1'!AD1306</f>
        <v>59.652598315298576</v>
      </c>
      <c r="AQ13" s="89">
        <f>+'Ark1'!AK1306</f>
        <v>49.774019868976175</v>
      </c>
      <c r="AR13" s="89">
        <f>+'Ark1'!AL1306</f>
        <v>24.728613131373638</v>
      </c>
      <c r="AS13" s="89">
        <f>+'Ark1'!AM1306</f>
        <v>-9.6729361392217115</v>
      </c>
      <c r="AT13" s="89">
        <f>+'Ark1'!AH1306</f>
        <v>4.8567265662943192E-2</v>
      </c>
      <c r="AU13" s="89">
        <f t="shared" si="2"/>
        <v>533.25787999999989</v>
      </c>
      <c r="AV13" s="102"/>
    </row>
    <row r="14" spans="23:59" ht="15.6">
      <c r="W14" s="102"/>
      <c r="X14" s="233">
        <f>+'Ark1'!AN1307</f>
        <v>1</v>
      </c>
      <c r="Y14" s="235" t="s">
        <v>496</v>
      </c>
      <c r="Z14" s="233">
        <f>+'Ark1'!C1307</f>
        <v>2022</v>
      </c>
      <c r="AA14" s="233">
        <f>+'Ark1'!Q1307</f>
        <v>210</v>
      </c>
      <c r="AB14" s="89">
        <f>+'Ark1'!R1307</f>
        <v>637</v>
      </c>
      <c r="AC14" s="89">
        <f>+'Ark1'!AE1307</f>
        <v>23.627596439169139</v>
      </c>
      <c r="AD14" s="234">
        <f>+'Ark1'!S1307</f>
        <v>5.7378335949764514</v>
      </c>
      <c r="AE14" s="234">
        <f>+'Ark1'!T1307</f>
        <v>7.2700156985871267</v>
      </c>
      <c r="AF14" s="114">
        <f>+'Ark1'!U1307</f>
        <v>264.19827315541625</v>
      </c>
      <c r="AG14" s="89">
        <f>+'Ark1'!AG1307</f>
        <v>695.99372056514892</v>
      </c>
      <c r="AH14" s="89">
        <f t="shared" si="0"/>
        <v>379.59864485686234</v>
      </c>
      <c r="AI14" s="89">
        <f t="shared" si="1"/>
        <v>46.04495212038308</v>
      </c>
      <c r="AJ14" s="89">
        <f>+'Ark1'!V1307</f>
        <v>52.433281004709563</v>
      </c>
      <c r="AK14" s="89">
        <f>+'Ark1'!W1307</f>
        <v>65.777080062794354</v>
      </c>
      <c r="AL14" s="89">
        <f>+'Ark1'!X1307</f>
        <v>13.186813186813184</v>
      </c>
      <c r="AM14" s="89">
        <f>+'Ark1'!AJ1307</f>
        <v>208.16011669743224</v>
      </c>
      <c r="AN14" s="89">
        <f>+'Ark1'!AB1307</f>
        <v>64.502866071517289</v>
      </c>
      <c r="AO14" s="89">
        <f>+'Ark1'!AC1307</f>
        <v>45.177081056773005</v>
      </c>
      <c r="AP14" s="89">
        <f>+'Ark1'!AD1307</f>
        <v>33.605616481325633</v>
      </c>
      <c r="AQ14" s="89">
        <f>+'Ark1'!AK1307</f>
        <v>25.977649310820421</v>
      </c>
      <c r="AR14" s="89">
        <f>+'Ark1'!AL1307</f>
        <v>16.438647884953323</v>
      </c>
      <c r="AS14" s="89">
        <f>+'Ark1'!AM1307</f>
        <v>-11.505689107316503</v>
      </c>
      <c r="AT14" s="89">
        <f>+'Ark1'!AH1307</f>
        <v>0</v>
      </c>
      <c r="AU14" s="89">
        <f t="shared" si="2"/>
        <v>168.29430000000016</v>
      </c>
      <c r="AV14" s="102"/>
    </row>
    <row r="15" spans="23:59" ht="15.6">
      <c r="W15" s="102"/>
      <c r="X15">
        <f>+'Ark1'!AN1308</f>
        <v>0</v>
      </c>
      <c r="Y15" t="s">
        <v>495</v>
      </c>
      <c r="Z15">
        <f>+'Ark1'!C1308</f>
        <v>2021</v>
      </c>
      <c r="AA15">
        <f>+'Ark1'!Q1308</f>
        <v>313</v>
      </c>
      <c r="AB15" s="10">
        <f>+'Ark1'!R1308</f>
        <v>1769</v>
      </c>
      <c r="AC15" s="10">
        <f>+'Ark1'!AE1308</f>
        <v>75.276595744680861</v>
      </c>
      <c r="AD15" s="1">
        <f>+'Ark1'!S1308</f>
        <v>3.9954776710005655</v>
      </c>
      <c r="AE15" s="1">
        <f>+'Ark1'!T1308</f>
        <v>6.9135104578858133</v>
      </c>
      <c r="AF15" s="18">
        <f>+'Ark1'!U1308</f>
        <v>268.52408140192222</v>
      </c>
      <c r="AG15" s="10">
        <f>+'Ark1'!AG1308</f>
        <v>680.18895845190661</v>
      </c>
      <c r="AH15" s="10">
        <f t="shared" si="0"/>
        <v>394.77865388035178</v>
      </c>
      <c r="AI15" s="10">
        <f t="shared" si="1"/>
        <v>67.207003395585787</v>
      </c>
      <c r="AJ15" s="10">
        <f>+'Ark1'!V1308</f>
        <v>0.45223289994347082</v>
      </c>
      <c r="AK15" s="10">
        <f>+'Ark1'!W1308</f>
        <v>62.860373092142439</v>
      </c>
      <c r="AL15" s="10">
        <f>+'Ark1'!X1308</f>
        <v>5.8224985867721877</v>
      </c>
      <c r="AM15" s="10">
        <f>+'Ark1'!AJ1308</f>
        <v>154.4292468963703</v>
      </c>
      <c r="AN15" s="10">
        <f>+'Ark1'!AB1308</f>
        <v>62.518835659224017</v>
      </c>
      <c r="AO15" s="10">
        <f>+'Ark1'!AC1308</f>
        <v>58.237992233002451</v>
      </c>
      <c r="AP15" s="10">
        <f>+'Ark1'!AD1308</f>
        <v>62.87937574893877</v>
      </c>
      <c r="AQ15" s="10">
        <f>+'Ark1'!AK1308</f>
        <v>54.200391231136528</v>
      </c>
      <c r="AR15" s="10">
        <f>+'Ark1'!AL1308</f>
        <v>17.485381731018439</v>
      </c>
      <c r="AS15" s="10">
        <f>+'Ark1'!AM1308</f>
        <v>-3.0886929373558143</v>
      </c>
      <c r="AT15" s="10">
        <f>+'Ark1'!AH1308</f>
        <v>5.6529112492933846E-2</v>
      </c>
      <c r="AU15" s="10">
        <f t="shared" si="2"/>
        <v>475.01910000000038</v>
      </c>
      <c r="AV15" s="102"/>
    </row>
    <row r="16" spans="23:59" ht="15.6">
      <c r="W16" s="102"/>
      <c r="X16">
        <f>+'Ark1'!AN1309</f>
        <v>1</v>
      </c>
      <c r="Y16" s="3" t="s">
        <v>496</v>
      </c>
      <c r="Z16">
        <f>+'Ark1'!C1309</f>
        <v>2021</v>
      </c>
      <c r="AA16">
        <f>+'Ark1'!Q1309</f>
        <v>199</v>
      </c>
      <c r="AB16" s="10">
        <f>+'Ark1'!R1309</f>
        <v>581</v>
      </c>
      <c r="AC16" s="10">
        <f>+'Ark1'!AE1309</f>
        <v>24.723404255319146</v>
      </c>
      <c r="AD16" s="1">
        <f>+'Ark1'!S1309</f>
        <v>5.3803786574870909</v>
      </c>
      <c r="AE16" s="1">
        <f>+'Ark1'!T1309</f>
        <v>7.4698795180722897</v>
      </c>
      <c r="AF16" s="18">
        <f>+'Ark1'!U1309</f>
        <v>255.62752151462999</v>
      </c>
      <c r="AG16" s="10">
        <f>+'Ark1'!AG1309</f>
        <v>695.95869191049917</v>
      </c>
      <c r="AH16" s="10">
        <f t="shared" si="0"/>
        <v>367.30272139126311</v>
      </c>
      <c r="AI16" s="10">
        <f t="shared" si="1"/>
        <v>47.511065259117096</v>
      </c>
      <c r="AJ16" s="10">
        <f>+'Ark1'!V1309</f>
        <v>12.564543889845096</v>
      </c>
      <c r="AK16" s="10">
        <f>+'Ark1'!W1309</f>
        <v>69.018932874354547</v>
      </c>
      <c r="AL16" s="10">
        <f>+'Ark1'!X1309</f>
        <v>11.53184165232358</v>
      </c>
      <c r="AM16" s="10">
        <f>+'Ark1'!AJ1309</f>
        <v>193.64974951735405</v>
      </c>
      <c r="AN16" s="10">
        <f>+'Ark1'!AB1309</f>
        <v>58.166993352724688</v>
      </c>
      <c r="AO16" s="10">
        <f>+'Ark1'!AC1309</f>
        <v>44.905490491712328</v>
      </c>
      <c r="AP16" s="10">
        <f>+'Ark1'!AD1309</f>
        <v>46.270222204845041</v>
      </c>
      <c r="AQ16" s="10">
        <f>+'Ark1'!AK1309</f>
        <v>40.969776160759402</v>
      </c>
      <c r="AR16" s="10">
        <f>+'Ark1'!AL1309</f>
        <v>35.322385193400393</v>
      </c>
      <c r="AS16" s="10">
        <f>+'Ark1'!AM1309</f>
        <v>9.056674736216733</v>
      </c>
      <c r="AT16" s="10">
        <f>+'Ark1'!AH1309</f>
        <v>0.34423407917383819</v>
      </c>
      <c r="AU16" s="10">
        <f t="shared" si="2"/>
        <v>148.51959000000002</v>
      </c>
      <c r="AV16" s="102"/>
    </row>
    <row r="17" spans="23:48" ht="15.6">
      <c r="W17" s="102"/>
      <c r="X17" s="233">
        <f>+'Ark1'!AN1310</f>
        <v>0</v>
      </c>
      <c r="Y17" s="233" t="s">
        <v>495</v>
      </c>
      <c r="Z17" s="233">
        <f>+'Ark1'!C1310</f>
        <v>2020</v>
      </c>
      <c r="AA17" s="233">
        <f>+'Ark1'!Q1310</f>
        <v>239</v>
      </c>
      <c r="AB17" s="89">
        <f>+'Ark1'!R1310</f>
        <v>1355</v>
      </c>
      <c r="AC17" s="89">
        <f>+'Ark1'!AE1310</f>
        <v>74.614537444933902</v>
      </c>
      <c r="AD17" s="234">
        <f>+'Ark1'!S1310</f>
        <v>4.0966789667896668</v>
      </c>
      <c r="AE17" s="234">
        <f>+'Ark1'!T1310</f>
        <v>6.9306273062730606</v>
      </c>
      <c r="AF17" s="114">
        <f>+'Ark1'!U1310</f>
        <v>270.23751291512878</v>
      </c>
      <c r="AG17" s="89">
        <f>+'Ark1'!AG1310</f>
        <v>661.88666666666677</v>
      </c>
      <c r="AH17" s="89">
        <f t="shared" si="0"/>
        <v>408.28366323811036</v>
      </c>
      <c r="AI17" s="89">
        <f t="shared" si="1"/>
        <v>65.965020716987851</v>
      </c>
      <c r="AJ17" s="89">
        <f>+'Ark1'!V1310</f>
        <v>0.14760147601476012</v>
      </c>
      <c r="AK17" s="89">
        <f>+'Ark1'!W1310</f>
        <v>64.575645756457561</v>
      </c>
      <c r="AL17" s="89">
        <f>+'Ark1'!X1310</f>
        <v>4.9446494464944637</v>
      </c>
      <c r="AM17" s="89">
        <f>+'Ark1'!AJ1310</f>
        <v>142.25703304881597</v>
      </c>
      <c r="AN17" s="89">
        <f>+'Ark1'!AB1310</f>
        <v>63.61622550563451</v>
      </c>
      <c r="AO17" s="89">
        <f>+'Ark1'!AC1310</f>
        <v>61.866106624300691</v>
      </c>
      <c r="AP17" s="89">
        <f>+'Ark1'!AD1310</f>
        <v>57.850026517899558</v>
      </c>
      <c r="AQ17" s="89">
        <f>+'Ark1'!AK1310</f>
        <v>56.925945794291266</v>
      </c>
      <c r="AR17" s="89">
        <f>+'Ark1'!AL1310</f>
        <v>23.911514673352794</v>
      </c>
      <c r="AS17" s="89">
        <f>+'Ark1'!AM1310</f>
        <v>2.7561460586552595</v>
      </c>
      <c r="AT17" s="89">
        <f>+'Ark1'!AH1310</f>
        <v>0</v>
      </c>
      <c r="AU17" s="89">
        <f t="shared" si="2"/>
        <v>366.17182999999949</v>
      </c>
      <c r="AV17" s="102"/>
    </row>
    <row r="18" spans="23:48" ht="15.6">
      <c r="W18" s="102"/>
      <c r="X18" s="233">
        <f>+'Ark1'!AN1311</f>
        <v>1</v>
      </c>
      <c r="Y18" s="235" t="s">
        <v>496</v>
      </c>
      <c r="Z18" s="233">
        <f>+'Ark1'!C1311</f>
        <v>2020</v>
      </c>
      <c r="AA18" s="233">
        <f>+'Ark1'!Q1311</f>
        <v>147</v>
      </c>
      <c r="AB18" s="89">
        <f>+'Ark1'!R1311</f>
        <v>461</v>
      </c>
      <c r="AC18" s="89">
        <f>+'Ark1'!AE1311</f>
        <v>25.385462555066077</v>
      </c>
      <c r="AD18" s="234">
        <f>+'Ark1'!S1311</f>
        <v>5.1995661605206065</v>
      </c>
      <c r="AE18" s="234">
        <f>+'Ark1'!T1311</f>
        <v>6.9023861171366612</v>
      </c>
      <c r="AF18" s="114">
        <f>+'Ark1'!U1311</f>
        <v>247.40620390455524</v>
      </c>
      <c r="AG18" s="89">
        <f>+'Ark1'!AG1311</f>
        <v>694.75271149674609</v>
      </c>
      <c r="AH18" s="89">
        <f t="shared" si="0"/>
        <v>356.10685616692837</v>
      </c>
      <c r="AI18" s="89">
        <f t="shared" si="1"/>
        <v>47.582085940759278</v>
      </c>
      <c r="AJ18" s="89">
        <f>+'Ark1'!V1311</f>
        <v>11.496746203904555</v>
      </c>
      <c r="AK18" s="89">
        <f>+'Ark1'!W1311</f>
        <v>58.134490238611711</v>
      </c>
      <c r="AL18" s="89">
        <f>+'Ark1'!X1311</f>
        <v>9.9783080260303674</v>
      </c>
      <c r="AM18" s="89">
        <f>+'Ark1'!AJ1311</f>
        <v>187.21737808629516</v>
      </c>
      <c r="AN18" s="89">
        <f>+'Ark1'!AB1311</f>
        <v>54.183100034678446</v>
      </c>
      <c r="AO18" s="89">
        <f>+'Ark1'!AC1311</f>
        <v>46.510812708668396</v>
      </c>
      <c r="AP18" s="89">
        <f>+'Ark1'!AD1311</f>
        <v>40.036831604919485</v>
      </c>
      <c r="AQ18" s="89">
        <f>+'Ark1'!AK1311</f>
        <v>32.481403648435737</v>
      </c>
      <c r="AR18" s="89">
        <f>+'Ark1'!AL1311</f>
        <v>15.0357291313933</v>
      </c>
      <c r="AS18" s="89">
        <f>+'Ark1'!AM1311</f>
        <v>-3.8455657229169282</v>
      </c>
      <c r="AT18" s="89">
        <f>+'Ark1'!AH1311</f>
        <v>0</v>
      </c>
      <c r="AU18" s="89">
        <f t="shared" si="2"/>
        <v>114.05425999999997</v>
      </c>
      <c r="AV18" s="102"/>
    </row>
    <row r="19" spans="23:48" ht="15.6">
      <c r="W19" s="102"/>
      <c r="X19">
        <f>+'Ark1'!AN1312</f>
        <v>0</v>
      </c>
      <c r="Y19" t="s">
        <v>495</v>
      </c>
      <c r="Z19">
        <f>+'Ark1'!C1312</f>
        <v>2019</v>
      </c>
      <c r="AA19">
        <f>+'Ark1'!Q1312</f>
        <v>203</v>
      </c>
      <c r="AB19" s="10">
        <f>+'Ark1'!R1312</f>
        <v>1175</v>
      </c>
      <c r="AC19" s="10">
        <f>+'Ark1'!AE1312</f>
        <v>76.747224036577407</v>
      </c>
      <c r="AD19" s="1">
        <f>+'Ark1'!S1312</f>
        <v>3.9642553191489367</v>
      </c>
      <c r="AE19" s="1">
        <f>+'Ark1'!T1312</f>
        <v>7.2587234042553197</v>
      </c>
      <c r="AF19" s="18">
        <f>+'Ark1'!U1312</f>
        <v>276.42218723404301</v>
      </c>
      <c r="AG19" s="10">
        <f>+'Ark1'!AG1312</f>
        <v>673.55744680851092</v>
      </c>
      <c r="AH19" s="10">
        <f t="shared" si="0"/>
        <v>410.39140543067663</v>
      </c>
      <c r="AI19" s="10">
        <f t="shared" si="1"/>
        <v>69.728653928724881</v>
      </c>
      <c r="AJ19" s="10">
        <f>+'Ark1'!V1312</f>
        <v>8.510638297872343E-2</v>
      </c>
      <c r="AK19" s="10">
        <f>+'Ark1'!W1312</f>
        <v>70.893617021276611</v>
      </c>
      <c r="AL19" s="10">
        <f>+'Ark1'!X1312</f>
        <v>6.6382978723404236</v>
      </c>
      <c r="AM19" s="10">
        <f>+'Ark1'!AJ1312</f>
        <v>128.72430004963465</v>
      </c>
      <c r="AN19" s="10">
        <f>+'Ark1'!AB1312</f>
        <v>72.28775928048681</v>
      </c>
      <c r="AO19" s="10">
        <f>+'Ark1'!AC1312</f>
        <v>61.201084555415719</v>
      </c>
      <c r="AP19" s="10">
        <f>+'Ark1'!AD1312</f>
        <v>64.252500255077692</v>
      </c>
      <c r="AQ19" s="10">
        <f>+'Ark1'!AK1312</f>
        <v>55.246578821922647</v>
      </c>
      <c r="AR19" s="10">
        <f>+'Ark1'!AL1312</f>
        <v>24.827662762130281</v>
      </c>
      <c r="AS19" s="10">
        <f>+'Ark1'!AM1312</f>
        <v>21.466184144914077</v>
      </c>
      <c r="AT19" s="10">
        <f>+'Ark1'!AH1312</f>
        <v>0</v>
      </c>
      <c r="AU19" s="10">
        <f t="shared" si="2"/>
        <v>324.79607000000055</v>
      </c>
      <c r="AV19" s="102"/>
    </row>
    <row r="20" spans="23:48" ht="15.6">
      <c r="W20" s="102"/>
      <c r="X20">
        <f>+'Ark1'!AN1313</f>
        <v>1</v>
      </c>
      <c r="Y20" s="3" t="s">
        <v>496</v>
      </c>
      <c r="Z20">
        <f>+'Ark1'!C1313</f>
        <v>2019</v>
      </c>
      <c r="AA20">
        <f>+'Ark1'!Q1313</f>
        <v>129</v>
      </c>
      <c r="AB20" s="10">
        <f>+'Ark1'!R1313</f>
        <v>356</v>
      </c>
      <c r="AC20" s="10">
        <f>+'Ark1'!AE1313</f>
        <v>23.2527759634226</v>
      </c>
      <c r="AD20" s="1">
        <f>+'Ark1'!S1313</f>
        <v>4.808988764044944</v>
      </c>
      <c r="AE20" s="1">
        <f>+'Ark1'!T1313</f>
        <v>7.047752808988764</v>
      </c>
      <c r="AF20" s="18">
        <f>+'Ark1'!U1313</f>
        <v>240.38539325842689</v>
      </c>
      <c r="AG20" s="10">
        <f>+'Ark1'!AG1313</f>
        <v>673.78932584269648</v>
      </c>
      <c r="AH20" s="10">
        <f t="shared" si="0"/>
        <v>356.76640166090652</v>
      </c>
      <c r="AI20" s="10">
        <f t="shared" si="1"/>
        <v>49.986682242990639</v>
      </c>
      <c r="AJ20" s="10">
        <f>+'Ark1'!V1313</f>
        <v>7.02247191011236</v>
      </c>
      <c r="AK20" s="10">
        <f>+'Ark1'!W1313</f>
        <v>64.606741573033688</v>
      </c>
      <c r="AL20" s="10">
        <f>+'Ark1'!X1313</f>
        <v>5.0561797752808992</v>
      </c>
      <c r="AM20" s="10">
        <f>+'Ark1'!AJ1313</f>
        <v>181.07772866547299</v>
      </c>
      <c r="AN20" s="10">
        <f>+'Ark1'!AB1313</f>
        <v>59.960799901728109</v>
      </c>
      <c r="AO20" s="10">
        <f>+'Ark1'!AC1313</f>
        <v>37.96920573035468</v>
      </c>
      <c r="AP20" s="10">
        <f>+'Ark1'!AD1313</f>
        <v>45.739580144277951</v>
      </c>
      <c r="AQ20" s="10">
        <f>+'Ark1'!AK1313</f>
        <v>37.641817303795357</v>
      </c>
      <c r="AR20" s="10">
        <f>+'Ark1'!AL1313</f>
        <v>28.141384536098904</v>
      </c>
      <c r="AS20" s="10">
        <f>+'Ark1'!AM1313</f>
        <v>11.354792026667113</v>
      </c>
      <c r="AT20" s="10">
        <f>+'Ark1'!AH1313</f>
        <v>0</v>
      </c>
      <c r="AU20" s="10">
        <f t="shared" si="2"/>
        <v>85.577199999999962</v>
      </c>
      <c r="AV20" s="102"/>
    </row>
    <row r="21" spans="23:48" ht="15.6">
      <c r="W21" s="102"/>
      <c r="X21" s="233">
        <f>+'Ark1'!AN1314</f>
        <v>0</v>
      </c>
      <c r="Y21" s="233" t="s">
        <v>495</v>
      </c>
      <c r="Z21" s="233">
        <f>+'Ark1'!C1314</f>
        <v>2018</v>
      </c>
      <c r="AA21" s="233">
        <f>+'Ark1'!Q1314</f>
        <v>271</v>
      </c>
      <c r="AB21" s="89">
        <f>+'Ark1'!R1314</f>
        <v>1675</v>
      </c>
      <c r="AC21" s="89">
        <f>+'Ark1'!AE1314</f>
        <v>79.421526789947876</v>
      </c>
      <c r="AD21" s="234">
        <f>+'Ark1'!S1314</f>
        <v>4.1683582089552251</v>
      </c>
      <c r="AE21" s="234">
        <f>+'Ark1'!T1314</f>
        <v>6.7498507462686552</v>
      </c>
      <c r="AF21" s="114">
        <f>+'Ark1'!U1314</f>
        <v>267.80952238805958</v>
      </c>
      <c r="AG21" s="89">
        <f>+'Ark1'!AG1314</f>
        <v>658.37701974865365</v>
      </c>
      <c r="AH21" s="89">
        <f t="shared" si="0"/>
        <v>406.77228146617318</v>
      </c>
      <c r="AI21" s="89">
        <f t="shared" si="1"/>
        <v>64.248202520767634</v>
      </c>
      <c r="AJ21" s="89">
        <f>+'Ark1'!V1314</f>
        <v>1.0149253731343284</v>
      </c>
      <c r="AK21" s="89">
        <f>+'Ark1'!W1314</f>
        <v>57.850746268656721</v>
      </c>
      <c r="AL21" s="89">
        <f>+'Ark1'!X1314</f>
        <v>5.91044776119403</v>
      </c>
      <c r="AM21" s="89">
        <f>+'Ark1'!AJ1314</f>
        <v>136.05484003094398</v>
      </c>
      <c r="AN21" s="89">
        <f>+'Ark1'!AB1314</f>
        <v>59.061969858714306</v>
      </c>
      <c r="AO21" s="89">
        <f>+'Ark1'!AC1314</f>
        <v>60.701980888982639</v>
      </c>
      <c r="AP21" s="89">
        <f>+'Ark1'!AD1314</f>
        <v>60.218536658561263</v>
      </c>
      <c r="AQ21" s="89">
        <f>+'Ark1'!AK1314</f>
        <v>57.688897446833217</v>
      </c>
      <c r="AR21" s="89">
        <f>+'Ark1'!AL1314</f>
        <v>17.879969427619322</v>
      </c>
      <c r="AS21" s="89">
        <f>+'Ark1'!AM1314</f>
        <v>9.1047982873967328</v>
      </c>
      <c r="AT21" s="89">
        <f>+'Ark1'!AH1314</f>
        <v>0.35820895522388058</v>
      </c>
      <c r="AU21" s="89">
        <f t="shared" si="2"/>
        <v>448.5809499999998</v>
      </c>
      <c r="AV21" s="102"/>
    </row>
    <row r="22" spans="23:48" ht="15.6">
      <c r="W22" s="102"/>
      <c r="X22" s="233">
        <f>+'Ark1'!AN1315</f>
        <v>1</v>
      </c>
      <c r="Y22" s="235" t="s">
        <v>496</v>
      </c>
      <c r="Z22" s="233">
        <f>+'Ark1'!C1315</f>
        <v>2018</v>
      </c>
      <c r="AA22" s="233">
        <f>+'Ark1'!Q1315</f>
        <v>134</v>
      </c>
      <c r="AB22" s="89">
        <f>+'Ark1'!R1315</f>
        <v>434</v>
      </c>
      <c r="AC22" s="89">
        <f>+'Ark1'!AE1315</f>
        <v>20.578473210052152</v>
      </c>
      <c r="AD22" s="234">
        <f>+'Ark1'!S1315</f>
        <v>5.1382488479262687</v>
      </c>
      <c r="AE22" s="234">
        <f>+'Ark1'!T1315</f>
        <v>6.935483870967742</v>
      </c>
      <c r="AF22" s="114">
        <f>+'Ark1'!U1315</f>
        <v>248.107603686636</v>
      </c>
      <c r="AG22" s="89">
        <f>+'Ark1'!AG1315</f>
        <v>667.59447004608307</v>
      </c>
      <c r="AH22" s="89">
        <f t="shared" si="0"/>
        <v>371.64418643178618</v>
      </c>
      <c r="AI22" s="89">
        <f t="shared" si="1"/>
        <v>48.286412556053811</v>
      </c>
      <c r="AJ22" s="89">
        <f>+'Ark1'!V1315</f>
        <v>8.9861751152073737</v>
      </c>
      <c r="AK22" s="89">
        <f>+'Ark1'!W1315</f>
        <v>58.294930875576014</v>
      </c>
      <c r="AL22" s="89">
        <f>+'Ark1'!X1315</f>
        <v>6.9124423963133612</v>
      </c>
      <c r="AM22" s="89">
        <f>+'Ark1'!AJ1315</f>
        <v>172.58139485357029</v>
      </c>
      <c r="AN22" s="89">
        <f>+'Ark1'!AB1315</f>
        <v>63.415050428574759</v>
      </c>
      <c r="AO22" s="89">
        <f>+'Ark1'!AC1315</f>
        <v>43.834804586113655</v>
      </c>
      <c r="AP22" s="89">
        <f>+'Ark1'!AD1315</f>
        <v>41.962935360785053</v>
      </c>
      <c r="AQ22" s="89">
        <f>+'Ark1'!AK1315</f>
        <v>34.106916318783497</v>
      </c>
      <c r="AR22" s="89">
        <f>+'Ark1'!AL1315</f>
        <v>14.914810057037425</v>
      </c>
      <c r="AS22" s="89">
        <f>+'Ark1'!AM1315</f>
        <v>9.5731902905103912</v>
      </c>
      <c r="AT22" s="89">
        <f>+'Ark1'!AH1315</f>
        <v>0.69124423963133608</v>
      </c>
      <c r="AU22" s="89">
        <f t="shared" si="2"/>
        <v>107.67870000000002</v>
      </c>
      <c r="AV22" s="102"/>
    </row>
    <row r="23" spans="23:48">
      <c r="W23" s="102"/>
      <c r="X23" s="102"/>
      <c r="Y23" s="102"/>
      <c r="Z23" s="102"/>
      <c r="AA23" s="102"/>
      <c r="AB23" s="102"/>
      <c r="AC23" s="117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17"/>
      <c r="AU23" s="117"/>
      <c r="AV23" s="102"/>
    </row>
    <row r="24" spans="23:48">
      <c r="W24" s="102"/>
      <c r="X24" s="102"/>
      <c r="Y24" s="102"/>
      <c r="Z24" s="102"/>
      <c r="AA24" s="102"/>
      <c r="AB24" s="102"/>
      <c r="AC24" s="117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17"/>
      <c r="AU24" s="117"/>
      <c r="AV24" s="102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T121"/>
  <sheetViews>
    <sheetView defaultGridColor="0" colorId="22" zoomScale="91" zoomScaleNormal="9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P23" sqref="P23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0" customWidth="1"/>
    <col min="8" max="8" width="6.36328125" customWidth="1"/>
    <col min="9" max="9" width="5.453125" style="66" customWidth="1"/>
    <col min="10" max="10" width="5" style="66" customWidth="1"/>
    <col min="11" max="11" width="5.453125" style="66" customWidth="1"/>
    <col min="12" max="12" width="1.08984375" style="66" customWidth="1"/>
    <col min="13" max="13" width="5.1796875" customWidth="1"/>
    <col min="14" max="14" width="4.90625" customWidth="1"/>
    <col min="15" max="15" width="1.7265625" customWidth="1"/>
    <col min="16" max="17" width="6.453125" customWidth="1"/>
    <col min="18" max="18" width="2.6328125" customWidth="1"/>
    <col min="19" max="19" width="5.453125" customWidth="1"/>
    <col min="20" max="20" width="5.81640625" customWidth="1"/>
    <col min="21" max="21" width="6.36328125" style="10" customWidth="1"/>
    <col min="22" max="22" width="5.1796875" customWidth="1"/>
    <col min="23" max="24" width="4.453125" style="10" customWidth="1"/>
    <col min="25" max="25" width="5.08984375" customWidth="1"/>
    <col min="26" max="26" width="5" style="10" customWidth="1"/>
    <col min="27" max="27" width="5.453125" style="10" customWidth="1"/>
    <col min="28" max="28" width="2.453125" style="10" customWidth="1"/>
    <col min="29" max="29" width="4.1796875" style="10" customWidth="1"/>
    <col min="30" max="30" width="3.54296875" style="10" customWidth="1"/>
    <col min="31" max="31" width="5.81640625" style="10" customWidth="1"/>
    <col min="32" max="32" width="6.08984375" customWidth="1"/>
    <col min="33" max="33" width="6.81640625" customWidth="1"/>
    <col min="34" max="34" width="5.36328125" customWidth="1"/>
    <col min="35" max="35" width="4.6328125" customWidth="1"/>
    <col min="36" max="36" width="7" customWidth="1"/>
    <col min="37" max="37" width="5.90625" customWidth="1"/>
    <col min="38" max="38" width="6.6328125" customWidth="1"/>
    <col min="39" max="39" width="7.90625" customWidth="1"/>
    <col min="40" max="40" width="5" customWidth="1"/>
    <col min="41" max="41" width="6.36328125" customWidth="1"/>
    <col min="42" max="42" width="5" customWidth="1"/>
    <col min="43" max="43" width="7.90625" style="66" customWidth="1"/>
    <col min="44" max="44" width="6" customWidth="1"/>
    <col min="45" max="45" width="8" style="66" customWidth="1"/>
    <col min="46" max="46" width="8.08984375" style="66" customWidth="1"/>
    <col min="47" max="47" width="6" customWidth="1"/>
    <col min="48" max="48" width="8.08984375" customWidth="1"/>
    <col min="49" max="49" width="5.08984375" customWidth="1"/>
    <col min="50" max="50" width="7.1796875" customWidth="1"/>
    <col min="51" max="51" width="8.08984375" customWidth="1"/>
    <col min="52" max="52" width="8" style="66" customWidth="1"/>
    <col min="53" max="53" width="7" customWidth="1"/>
    <col min="54" max="54" width="7.08984375" customWidth="1"/>
    <col min="55" max="55" width="7.6328125" customWidth="1"/>
    <col min="56" max="56" width="7" customWidth="1"/>
    <col min="57" max="57" width="10.08984375" customWidth="1"/>
    <col min="58" max="59" width="8" customWidth="1"/>
    <col min="60" max="60" width="9.6328125" customWidth="1"/>
    <col min="61" max="61" width="7.6328125" customWidth="1"/>
    <col min="62" max="62" width="9.6328125" customWidth="1"/>
    <col min="63" max="63" width="9.1796875" customWidth="1"/>
    <col min="64" max="66" width="7.90625" customWidth="1"/>
    <col min="67" max="67" width="8.08984375" customWidth="1"/>
    <col min="68" max="68" width="8.54296875" customWidth="1"/>
    <col min="69" max="69" width="8" customWidth="1"/>
    <col min="70" max="70" width="6.453125" customWidth="1"/>
    <col min="71" max="71" width="8.08984375" customWidth="1"/>
    <col min="72" max="72" width="7.54296875" customWidth="1"/>
    <col min="73" max="73" width="8.36328125" customWidth="1"/>
    <col min="74" max="74" width="9.453125" customWidth="1"/>
    <col min="75" max="76" width="8.36328125" customWidth="1"/>
    <col min="77" max="77" width="8.90625" customWidth="1"/>
    <col min="78" max="78" width="8.36328125" customWidth="1"/>
    <col min="79" max="79" width="7.90625" customWidth="1"/>
    <col min="80" max="80" width="8" customWidth="1"/>
    <col min="81" max="82" width="9.90625" customWidth="1"/>
    <col min="83" max="83" width="9.08984375" customWidth="1"/>
    <col min="84" max="84" width="8.36328125" customWidth="1"/>
    <col min="85" max="85" width="8.6328125" customWidth="1"/>
    <col min="86" max="86" width="8.90625" customWidth="1"/>
    <col min="87" max="87" width="8.08984375" customWidth="1"/>
    <col min="88" max="88" width="8.6328125" customWidth="1"/>
    <col min="89" max="90" width="9.90625" customWidth="1"/>
    <col min="91" max="91" width="8.08984375" customWidth="1"/>
    <col min="92" max="92" width="8" customWidth="1"/>
    <col min="93" max="93" width="8.08984375" customWidth="1"/>
    <col min="94" max="94" width="11.08984375" customWidth="1"/>
    <col min="95" max="95" width="7.6328125" customWidth="1"/>
    <col min="96" max="96" width="8.08984375" customWidth="1"/>
    <col min="97" max="97" width="7.90625" customWidth="1"/>
    <col min="98" max="98" width="8.90625" customWidth="1"/>
    <col min="99" max="99" width="6.90625" customWidth="1"/>
    <col min="100" max="100" width="6.6328125" customWidth="1"/>
    <col min="101" max="102" width="8.08984375" customWidth="1"/>
    <col min="103" max="103" width="9.36328125" customWidth="1"/>
    <col min="104" max="104" width="10.08984375" customWidth="1"/>
    <col min="105" max="105" width="10.90625" customWidth="1"/>
    <col min="106" max="109" width="8.08984375" customWidth="1"/>
    <col min="110" max="110" width="8.36328125" customWidth="1"/>
    <col min="111" max="111" width="11.08984375" customWidth="1"/>
    <col min="112" max="112" width="8.08984375" customWidth="1"/>
    <col min="113" max="113" width="6.36328125" customWidth="1"/>
    <col min="114" max="114" width="7.453125" customWidth="1"/>
    <col min="115" max="115" width="7.6328125" customWidth="1"/>
    <col min="116" max="117" width="7.90625" customWidth="1"/>
    <col min="118" max="118" width="8" customWidth="1"/>
    <col min="119" max="119" width="7.6328125" customWidth="1"/>
    <col min="120" max="120" width="7.90625" customWidth="1"/>
    <col min="121" max="121" width="8.08984375" customWidth="1"/>
    <col min="122" max="122" width="7.54296875" customWidth="1"/>
    <col min="123" max="123" width="7.90625" customWidth="1"/>
    <col min="124" max="124" width="7.6328125" customWidth="1"/>
    <col min="125" max="125" width="7.90625" customWidth="1"/>
    <col min="126" max="126" width="7.54296875" customWidth="1"/>
    <col min="127" max="127" width="7.90625" customWidth="1"/>
    <col min="128" max="128" width="9.90625" customWidth="1"/>
    <col min="129" max="129" width="7.08984375" customWidth="1"/>
    <col min="130" max="130" width="8.08984375" customWidth="1"/>
    <col min="131" max="131" width="8.54296875" customWidth="1"/>
    <col min="132" max="132" width="9.90625" customWidth="1"/>
    <col min="133" max="133" width="8.36328125" customWidth="1"/>
    <col min="134" max="134" width="10.54296875" customWidth="1"/>
    <col min="135" max="135" width="7.90625" customWidth="1"/>
    <col min="136" max="136" width="8.08984375" customWidth="1"/>
    <col min="137" max="139" width="9.90625" customWidth="1"/>
    <col min="140" max="140" width="8.36328125" customWidth="1"/>
    <col min="141" max="141" width="8.6328125" customWidth="1"/>
    <col min="142" max="142" width="8.54296875" customWidth="1"/>
    <col min="143" max="143" width="8.6328125" customWidth="1"/>
    <col min="144" max="144" width="8.36328125" customWidth="1"/>
    <col min="145" max="145" width="10.6328125" customWidth="1"/>
    <col min="146" max="146" width="9.90625" customWidth="1"/>
    <col min="147" max="147" width="7.54296875" customWidth="1"/>
    <col min="148" max="148" width="8.54296875" customWidth="1"/>
    <col min="149" max="150" width="7.90625" customWidth="1"/>
    <col min="151" max="153" width="8.36328125" customWidth="1"/>
    <col min="154" max="155" width="8.08984375" customWidth="1"/>
    <col min="156" max="157" width="8.36328125" customWidth="1"/>
    <col min="158" max="158" width="8.54296875" customWidth="1"/>
    <col min="159" max="159" width="8.36328125" customWidth="1"/>
    <col min="160" max="160" width="8.6328125" customWidth="1"/>
    <col min="161" max="162" width="9.90625" customWidth="1"/>
    <col min="163" max="163" width="8.08984375" customWidth="1"/>
    <col min="164" max="164" width="8.54296875" customWidth="1"/>
    <col min="165" max="165" width="7.54296875" customWidth="1"/>
    <col min="166" max="166" width="8.08984375" customWidth="1"/>
    <col min="167" max="167" width="7.90625" customWidth="1"/>
    <col min="168" max="168" width="8.36328125" customWidth="1"/>
    <col min="169" max="169" width="8.08984375" customWidth="1"/>
    <col min="170" max="170" width="9.90625" customWidth="1"/>
    <col min="171" max="171" width="8" customWidth="1"/>
    <col min="172" max="172" width="7.90625" customWidth="1"/>
    <col min="173" max="173" width="8.90625" customWidth="1"/>
    <col min="174" max="174" width="8" customWidth="1"/>
    <col min="175" max="175" width="8.90625" customWidth="1"/>
    <col min="176" max="176" width="7.08984375" customWidth="1"/>
    <col min="177" max="177" width="9" customWidth="1"/>
    <col min="178" max="178" width="8.08984375" customWidth="1"/>
    <col min="179" max="179" width="10.36328125" customWidth="1"/>
    <col min="180" max="181" width="7.90625" customWidth="1"/>
    <col min="182" max="182" width="8.6328125" customWidth="1"/>
    <col min="183" max="183" width="8.90625" customWidth="1"/>
    <col min="184" max="184" width="8.6328125" customWidth="1"/>
    <col min="185" max="186" width="8.08984375" customWidth="1"/>
    <col min="187" max="187" width="7.54296875" customWidth="1"/>
    <col min="188" max="190" width="8.08984375" customWidth="1"/>
    <col min="191" max="191" width="8.6328125" customWidth="1"/>
    <col min="192" max="192" width="7.90625" customWidth="1"/>
    <col min="193" max="194" width="8.08984375" customWidth="1"/>
    <col min="195" max="195" width="7.90625" customWidth="1"/>
    <col min="198" max="198" width="8" customWidth="1"/>
    <col min="199" max="199" width="8.08984375" customWidth="1"/>
    <col min="200" max="200" width="8" customWidth="1"/>
    <col min="201" max="202" width="8.08984375" customWidth="1"/>
    <col min="203" max="205" width="7.90625" customWidth="1"/>
    <col min="206" max="206" width="8.08984375" customWidth="1"/>
    <col min="207" max="209" width="7.90625" customWidth="1"/>
    <col min="210" max="210" width="6.6328125" customWidth="1"/>
    <col min="211" max="211" width="8.36328125" customWidth="1"/>
    <col min="212" max="212" width="8" customWidth="1"/>
  </cols>
  <sheetData>
    <row r="1" spans="1:52">
      <c r="A1" s="25"/>
      <c r="B1" s="25"/>
      <c r="C1" s="25"/>
      <c r="D1" s="25"/>
      <c r="E1" s="25"/>
      <c r="F1" s="25"/>
      <c r="G1" s="127"/>
      <c r="H1" s="25"/>
      <c r="I1" s="91"/>
      <c r="J1" s="91"/>
      <c r="K1" s="91"/>
      <c r="L1" s="91"/>
      <c r="M1" s="25"/>
      <c r="N1" s="25"/>
      <c r="O1" s="25"/>
      <c r="P1" s="25"/>
      <c r="Q1" s="25"/>
      <c r="R1" s="25"/>
      <c r="S1" s="25"/>
      <c r="T1" s="25"/>
      <c r="U1" s="127"/>
      <c r="V1" s="25"/>
      <c r="W1" s="127"/>
      <c r="X1" s="127"/>
      <c r="Y1" s="25"/>
      <c r="Z1" s="127"/>
      <c r="AA1" s="127"/>
      <c r="AB1" s="127"/>
      <c r="AC1" s="127"/>
      <c r="AD1" s="127"/>
      <c r="AE1" s="127"/>
      <c r="AF1" s="25"/>
      <c r="AG1" s="25"/>
      <c r="AH1" s="25"/>
      <c r="AI1" s="25"/>
      <c r="AJ1" s="25"/>
    </row>
    <row r="2" spans="1:52" ht="31.8">
      <c r="A2" s="25"/>
      <c r="B2" s="149" t="s">
        <v>549</v>
      </c>
      <c r="C2" s="25"/>
      <c r="D2" s="25"/>
      <c r="E2" s="25"/>
      <c r="F2" s="25"/>
      <c r="G2" s="127"/>
      <c r="H2" s="25"/>
      <c r="I2" s="91"/>
      <c r="J2" s="91"/>
      <c r="K2" s="91"/>
      <c r="L2" s="91"/>
      <c r="M2" s="25"/>
      <c r="N2" s="25"/>
      <c r="O2" s="25"/>
      <c r="P2" s="25"/>
      <c r="Q2" s="25"/>
      <c r="R2" s="25"/>
      <c r="S2" s="25"/>
      <c r="T2" s="25"/>
      <c r="U2" s="127"/>
      <c r="V2" s="25"/>
      <c r="W2" s="127"/>
      <c r="X2" s="127"/>
      <c r="Y2" s="25"/>
      <c r="Z2" s="127"/>
      <c r="AA2" s="224" t="str">
        <f>+År!B2</f>
        <v>KASTRAT</v>
      </c>
      <c r="AB2" s="224"/>
      <c r="AC2" s="127"/>
      <c r="AD2" s="127"/>
      <c r="AE2" s="127"/>
      <c r="AF2" s="25"/>
      <c r="AG2" s="25"/>
      <c r="AH2" s="25"/>
      <c r="AI2" s="25"/>
      <c r="AJ2" s="25"/>
      <c r="AQ2"/>
      <c r="AS2"/>
      <c r="AT2"/>
      <c r="AZ2"/>
    </row>
    <row r="3" spans="1:52">
      <c r="A3" s="25"/>
      <c r="B3" s="25"/>
      <c r="C3" s="25"/>
      <c r="D3" s="25"/>
      <c r="E3" s="25"/>
      <c r="F3" s="25"/>
      <c r="G3" s="127"/>
      <c r="H3" s="25"/>
      <c r="I3" s="91"/>
      <c r="J3" s="91"/>
      <c r="K3" s="91"/>
      <c r="L3" s="91"/>
      <c r="M3" s="25"/>
      <c r="N3" s="25"/>
      <c r="O3" s="25"/>
      <c r="P3" s="25"/>
      <c r="Q3" s="25"/>
      <c r="R3" s="25"/>
      <c r="S3" s="25"/>
      <c r="T3" s="25"/>
      <c r="U3" s="127"/>
      <c r="V3" s="25"/>
      <c r="W3" s="127"/>
      <c r="X3" s="127"/>
      <c r="Y3" s="25"/>
      <c r="Z3" s="127"/>
      <c r="AA3" s="127"/>
      <c r="AB3" s="127"/>
      <c r="AC3" s="127"/>
      <c r="AD3" s="127"/>
      <c r="AE3" s="127"/>
      <c r="AF3" s="25"/>
      <c r="AG3" s="25"/>
      <c r="AH3" s="25"/>
      <c r="AI3" s="25"/>
      <c r="AJ3" s="25"/>
      <c r="AQ3"/>
      <c r="AS3"/>
      <c r="AT3"/>
      <c r="AZ3"/>
    </row>
    <row r="4" spans="1:52" s="181" customFormat="1" ht="22.2">
      <c r="A4" s="190"/>
      <c r="B4" s="190"/>
      <c r="C4" s="190"/>
      <c r="D4" s="150" t="s">
        <v>430</v>
      </c>
      <c r="E4" s="150"/>
      <c r="F4" s="410">
        <f>+År!O2</f>
        <v>52</v>
      </c>
      <c r="G4" s="127"/>
      <c r="H4" s="150"/>
      <c r="I4" s="192"/>
      <c r="J4" s="192"/>
      <c r="K4" s="192"/>
      <c r="L4" s="192"/>
      <c r="M4" s="190"/>
      <c r="N4" s="190"/>
      <c r="O4" s="190"/>
      <c r="P4" s="191"/>
      <c r="Q4" s="191"/>
      <c r="R4" s="191"/>
      <c r="S4" s="190"/>
      <c r="T4" s="190"/>
      <c r="U4" s="191"/>
      <c r="V4" s="150" t="s">
        <v>418</v>
      </c>
      <c r="W4" s="191"/>
      <c r="X4" s="191"/>
      <c r="Y4" s="191"/>
      <c r="Z4" s="191"/>
      <c r="AA4" s="505">
        <f>SUM(G10:G21)</f>
        <v>1622</v>
      </c>
      <c r="AB4" s="505"/>
      <c r="AC4" s="506"/>
      <c r="AD4" s="507"/>
      <c r="AE4" s="191"/>
      <c r="AF4" s="191"/>
      <c r="AG4" s="191"/>
      <c r="AH4" s="191"/>
      <c r="AI4" s="191"/>
      <c r="AJ4" s="192"/>
      <c r="AK4"/>
      <c r="AL4"/>
      <c r="AM4"/>
      <c r="AN4"/>
      <c r="AO4"/>
      <c r="AP4"/>
    </row>
    <row r="5" spans="1:52" ht="15.75" customHeight="1">
      <c r="A5" s="25"/>
      <c r="B5" s="25"/>
      <c r="C5" s="58"/>
      <c r="D5" s="58"/>
      <c r="E5" s="25"/>
      <c r="F5" s="58"/>
      <c r="G5" s="127"/>
      <c r="H5" s="25"/>
      <c r="I5" s="289"/>
      <c r="J5" s="289"/>
      <c r="K5" s="289"/>
      <c r="L5" s="289"/>
      <c r="M5" s="58"/>
      <c r="N5" s="58"/>
      <c r="O5" s="58"/>
      <c r="P5" s="58"/>
      <c r="Q5" s="58"/>
      <c r="R5" s="58"/>
      <c r="S5" s="58"/>
      <c r="T5" s="58"/>
      <c r="U5" s="329"/>
      <c r="V5" s="58"/>
      <c r="W5" s="329"/>
      <c r="X5" s="329"/>
      <c r="Y5" s="25"/>
      <c r="Z5" s="127"/>
      <c r="AA5" s="127"/>
      <c r="AB5" s="127"/>
      <c r="AC5" s="127"/>
      <c r="AD5" s="329"/>
      <c r="AE5" s="127"/>
      <c r="AF5" s="25"/>
      <c r="AG5" s="25"/>
      <c r="AH5" s="25"/>
      <c r="AI5" s="58"/>
      <c r="AJ5" s="25"/>
      <c r="AQ5"/>
      <c r="AS5"/>
      <c r="AT5"/>
      <c r="AZ5"/>
    </row>
    <row r="6" spans="1:52" ht="15.6">
      <c r="A6" s="25"/>
      <c r="B6" s="25"/>
      <c r="C6" s="25"/>
      <c r="D6" s="25"/>
      <c r="E6" s="37" t="s">
        <v>4</v>
      </c>
      <c r="F6" s="25"/>
      <c r="G6" s="127"/>
      <c r="H6" s="25"/>
      <c r="I6" s="91"/>
      <c r="J6" s="91"/>
      <c r="K6" s="91"/>
      <c r="L6" s="91"/>
      <c r="M6" s="25"/>
      <c r="N6" s="25"/>
      <c r="O6" s="25"/>
      <c r="P6" s="25"/>
      <c r="Q6" s="25"/>
      <c r="R6" s="25"/>
      <c r="S6" s="25"/>
      <c r="T6" s="25"/>
      <c r="U6" s="127"/>
      <c r="V6" s="25"/>
      <c r="W6" s="127"/>
      <c r="X6" s="127"/>
      <c r="Y6" s="37" t="s">
        <v>24</v>
      </c>
      <c r="Z6" s="127"/>
      <c r="AA6" s="127"/>
      <c r="AB6" s="127"/>
      <c r="AC6" s="127"/>
      <c r="AD6" s="127"/>
      <c r="AE6" s="127"/>
      <c r="AF6" s="25"/>
      <c r="AG6" s="25"/>
      <c r="AH6" s="37" t="s">
        <v>479</v>
      </c>
      <c r="AI6" s="25"/>
      <c r="AJ6" s="25"/>
      <c r="AQ6"/>
      <c r="AS6"/>
      <c r="AT6"/>
      <c r="AZ6"/>
    </row>
    <row r="7" spans="1:52" ht="15.6">
      <c r="A7" s="25"/>
      <c r="B7" s="25"/>
      <c r="C7" s="25"/>
      <c r="D7" s="25"/>
      <c r="E7" s="37" t="s">
        <v>477</v>
      </c>
      <c r="F7" s="37"/>
      <c r="G7" s="127"/>
      <c r="H7" s="37"/>
      <c r="I7" s="91"/>
      <c r="J7" s="92"/>
      <c r="K7" s="91"/>
      <c r="L7" s="91"/>
      <c r="M7" s="37" t="s">
        <v>24</v>
      </c>
      <c r="N7" s="37"/>
      <c r="O7" s="25"/>
      <c r="P7" s="37"/>
      <c r="Q7" s="37"/>
      <c r="R7" s="37"/>
      <c r="S7" s="37"/>
      <c r="T7" s="37"/>
      <c r="U7" s="127"/>
      <c r="V7" s="37"/>
      <c r="W7" s="129" t="s">
        <v>6</v>
      </c>
      <c r="X7" s="129"/>
      <c r="Y7" s="37" t="s">
        <v>470</v>
      </c>
      <c r="Z7" s="129"/>
      <c r="AA7" s="129" t="s">
        <v>404</v>
      </c>
      <c r="AB7" s="129"/>
      <c r="AC7" s="129" t="s">
        <v>404</v>
      </c>
      <c r="AD7" s="129"/>
      <c r="AE7" s="129" t="s">
        <v>413</v>
      </c>
      <c r="AF7" s="25"/>
      <c r="AG7" s="25"/>
      <c r="AH7" s="37" t="s">
        <v>476</v>
      </c>
      <c r="AI7" s="37"/>
      <c r="AJ7" s="25"/>
      <c r="AQ7"/>
      <c r="AS7"/>
      <c r="AT7"/>
      <c r="AZ7"/>
    </row>
    <row r="8" spans="1:52" ht="15.6">
      <c r="A8" s="25"/>
      <c r="B8" s="37"/>
      <c r="C8" s="37"/>
      <c r="D8" s="37"/>
      <c r="E8" s="37" t="s">
        <v>478</v>
      </c>
      <c r="F8" s="126"/>
      <c r="G8" s="129"/>
      <c r="H8" s="126"/>
      <c r="I8" s="92" t="s">
        <v>4</v>
      </c>
      <c r="J8" s="290"/>
      <c r="K8" s="92" t="s">
        <v>1</v>
      </c>
      <c r="L8" s="92"/>
      <c r="M8" s="37" t="s">
        <v>0</v>
      </c>
      <c r="N8" s="126"/>
      <c r="O8" s="25"/>
      <c r="P8" s="427" t="s">
        <v>24</v>
      </c>
      <c r="Q8" s="427" t="s">
        <v>24</v>
      </c>
      <c r="R8" s="427"/>
      <c r="S8" s="37" t="s">
        <v>3</v>
      </c>
      <c r="T8" s="126"/>
      <c r="U8" s="129" t="s">
        <v>417</v>
      </c>
      <c r="V8" s="126"/>
      <c r="W8" s="129" t="s">
        <v>10</v>
      </c>
      <c r="X8" s="128"/>
      <c r="Y8" s="37" t="s">
        <v>471</v>
      </c>
      <c r="Z8" s="128"/>
      <c r="AA8" s="129" t="s">
        <v>491</v>
      </c>
      <c r="AB8" s="129"/>
      <c r="AC8" s="129" t="s">
        <v>539</v>
      </c>
      <c r="AD8" s="128"/>
      <c r="AE8" s="129" t="s">
        <v>417</v>
      </c>
      <c r="AF8" s="37"/>
      <c r="AG8" s="37" t="s">
        <v>415</v>
      </c>
      <c r="AH8" s="37" t="s">
        <v>71</v>
      </c>
      <c r="AI8" s="126"/>
      <c r="AJ8" s="25"/>
      <c r="AQ8"/>
      <c r="AS8"/>
      <c r="AT8"/>
      <c r="AZ8"/>
    </row>
    <row r="9" spans="1:52" ht="15.6">
      <c r="A9" s="25"/>
      <c r="B9" s="37" t="s">
        <v>87</v>
      </c>
      <c r="C9" s="37"/>
      <c r="D9" s="37" t="s">
        <v>90</v>
      </c>
      <c r="E9" s="37"/>
      <c r="F9" s="126" t="s">
        <v>529</v>
      </c>
      <c r="G9" s="129" t="s">
        <v>4</v>
      </c>
      <c r="H9" s="126" t="s">
        <v>529</v>
      </c>
      <c r="I9" s="92" t="s">
        <v>404</v>
      </c>
      <c r="J9" s="290" t="s">
        <v>529</v>
      </c>
      <c r="K9" s="92" t="s">
        <v>404</v>
      </c>
      <c r="L9" s="92"/>
      <c r="M9" s="37"/>
      <c r="N9" s="126" t="s">
        <v>529</v>
      </c>
      <c r="O9" s="25"/>
      <c r="P9" s="427" t="s">
        <v>725</v>
      </c>
      <c r="Q9" s="427" t="s">
        <v>726</v>
      </c>
      <c r="R9" s="427"/>
      <c r="S9" s="37"/>
      <c r="T9" s="126" t="s">
        <v>529</v>
      </c>
      <c r="U9" s="129" t="s">
        <v>45</v>
      </c>
      <c r="V9" s="126" t="s">
        <v>529</v>
      </c>
      <c r="W9" s="129" t="s">
        <v>404</v>
      </c>
      <c r="X9" s="128" t="s">
        <v>529</v>
      </c>
      <c r="Y9" s="37"/>
      <c r="Z9" s="128" t="s">
        <v>529</v>
      </c>
      <c r="AA9" s="129" t="s">
        <v>472</v>
      </c>
      <c r="AB9" s="129"/>
      <c r="AC9" s="129" t="s">
        <v>525</v>
      </c>
      <c r="AD9" s="128" t="s">
        <v>529</v>
      </c>
      <c r="AE9" s="129" t="s">
        <v>45</v>
      </c>
      <c r="AF9" s="37" t="s">
        <v>0</v>
      </c>
      <c r="AG9" s="37" t="s">
        <v>416</v>
      </c>
      <c r="AH9" s="37" t="s">
        <v>488</v>
      </c>
      <c r="AI9" s="126" t="s">
        <v>529</v>
      </c>
      <c r="AJ9" s="25"/>
      <c r="AQ9"/>
      <c r="AS9"/>
      <c r="AT9"/>
      <c r="AZ9"/>
    </row>
    <row r="10" spans="1:52" ht="15.6">
      <c r="A10" s="25"/>
      <c r="B10" s="429">
        <f>+'Ark1'!D31</f>
        <v>1</v>
      </c>
      <c r="C10" s="429" t="s">
        <v>580</v>
      </c>
      <c r="D10" s="429">
        <f>+'Ark1'!C31</f>
        <v>2024</v>
      </c>
      <c r="E10" s="90">
        <f>+'Ark1'!Q31</f>
        <v>31</v>
      </c>
      <c r="F10" s="114">
        <f t="shared" ref="F10:F21" si="0">+IF(E10=0,"",E10-E24)</f>
        <v>-5</v>
      </c>
      <c r="G10" s="114">
        <f>+IF(E10=0,"",'Ark1'!R31)</f>
        <v>74</v>
      </c>
      <c r="H10" s="114">
        <f t="shared" ref="H10:H21" si="1">+IF(E10=0,"",G10-G24)</f>
        <v>-46</v>
      </c>
      <c r="I10" s="113">
        <f>+IF(E10=0,"",'Ark1'!AE31)</f>
        <v>4.562268803945746</v>
      </c>
      <c r="J10" s="113">
        <f t="shared" ref="J10:J21" si="2">+IF(E10=0,"",I10-I24)</f>
        <v>-2.4348157441592093</v>
      </c>
      <c r="K10" s="113">
        <f>+IF(E10=0,"",'Ark1'!AF31)</f>
        <v>4.9499271729072749</v>
      </c>
      <c r="L10" s="92"/>
      <c r="M10" s="388">
        <f>+IF(E10=0,"",'Ark1'!S31)</f>
        <v>4.3378378378378395</v>
      </c>
      <c r="N10" s="112">
        <f t="shared" ref="N10:N21" si="3">+IF(E10=0,"",M10-M24)</f>
        <v>0.28783783783783967</v>
      </c>
      <c r="O10" s="25"/>
      <c r="P10" s="430">
        <f>+IF(G10=0,"",'Ark1'!AR31)</f>
        <v>207.27027027027023</v>
      </c>
      <c r="Q10" s="431">
        <f>+IF(G10=0,"",'Ark1'!AS31)</f>
        <v>29.55663296030972</v>
      </c>
      <c r="R10" s="427"/>
      <c r="S10" s="112">
        <f>+IF(E10=0,"",'Ark1'!T31)</f>
        <v>7.9054054054054044</v>
      </c>
      <c r="T10" s="112">
        <f t="shared" ref="T10:T21" si="4">+IF(E10=0,"",S10-S24)</f>
        <v>1.0637387387387358</v>
      </c>
      <c r="U10" s="114">
        <f>+IF(E10=0,"",'Ark1'!U31)</f>
        <v>268.7040540540541</v>
      </c>
      <c r="V10" s="114">
        <f t="shared" ref="V10:V21" si="5">+IF(E10=0,"",U10-U24)</f>
        <v>3.5848873873874822</v>
      </c>
      <c r="W10" s="114">
        <f>+IF(E10=0,"",'Ark1'!W31)</f>
        <v>87.837837837837824</v>
      </c>
      <c r="X10" s="114">
        <f t="shared" ref="X10:X21" si="6">+IF(E10=0,"",W10-W24)</f>
        <v>28.671171171171174</v>
      </c>
      <c r="Y10" s="114">
        <f>+IF(E10=0,"",'Ark1'!AG31)</f>
        <v>681.75675675675689</v>
      </c>
      <c r="Z10" s="114">
        <f t="shared" ref="Z10:Z21" si="7">+IF(E10=0,"",Y10-Y24)</f>
        <v>-88.372553588070446</v>
      </c>
      <c r="AA10" s="114">
        <f>+IF(E10=0,"",'Ark1'!AH31)</f>
        <v>0</v>
      </c>
      <c r="AB10" s="129"/>
      <c r="AC10" s="114">
        <f>+IF(E10=0,"",'Ark1'!AI31)</f>
        <v>21.621621621621625</v>
      </c>
      <c r="AD10" s="114">
        <f t="shared" ref="AD10:AD21" si="8">+IF(J10=0,"",AC10-AC24)</f>
        <v>3.288288288288296</v>
      </c>
      <c r="AE10" s="114">
        <f>+IF(E10=0,"",'Ark1'!Y31)</f>
        <v>66.795997289020903</v>
      </c>
      <c r="AF10" s="112">
        <f>+IF(E10=0,"",'Ark1'!Z31)</f>
        <v>0.94835600321744673</v>
      </c>
      <c r="AG10" s="112">
        <f>+IF(E10=0,"",'Ark1'!AA31)</f>
        <v>1.4719808213251857</v>
      </c>
      <c r="AH10" s="114">
        <f t="shared" ref="AH10:AH21" si="9">IF(E10=0,"",1000*U10/Y10)</f>
        <v>394.13478691774031</v>
      </c>
      <c r="AI10" s="114">
        <f t="shared" ref="AI10:AI21" si="10">+IF(AH10=0,"",AH10-AH24)</f>
        <v>49.88199312657963</v>
      </c>
      <c r="AJ10" s="25"/>
      <c r="AQ10"/>
      <c r="AS10"/>
      <c r="AT10"/>
      <c r="AZ10"/>
    </row>
    <row r="11" spans="1:52" ht="15.6">
      <c r="A11" s="25"/>
      <c r="B11" s="429">
        <f>+'Ark1'!D32</f>
        <v>2</v>
      </c>
      <c r="C11" s="429" t="s">
        <v>581</v>
      </c>
      <c r="D11" s="429">
        <f>+'Ark1'!C32</f>
        <v>2024</v>
      </c>
      <c r="E11" s="90">
        <f>+'Ark1'!Q32</f>
        <v>18</v>
      </c>
      <c r="F11" s="114">
        <f t="shared" si="0"/>
        <v>1</v>
      </c>
      <c r="G11" s="114">
        <f>+IF(E11=0,"",'Ark1'!R32)</f>
        <v>52</v>
      </c>
      <c r="H11" s="114">
        <f t="shared" si="1"/>
        <v>5</v>
      </c>
      <c r="I11" s="113">
        <f>+IF(E11=0,"",'Ark1'!AE32)</f>
        <v>3.2059186189889024</v>
      </c>
      <c r="J11" s="113">
        <f t="shared" si="2"/>
        <v>0.46539383764779352</v>
      </c>
      <c r="K11" s="113">
        <f>+IF(E11=0,"",'Ark1'!AF32)</f>
        <v>3.1142512824712871</v>
      </c>
      <c r="L11" s="92"/>
      <c r="M11" s="388">
        <f>+IF(E11=0,"",'Ark1'!S32)</f>
        <v>4.3653846153846141</v>
      </c>
      <c r="N11" s="112">
        <f t="shared" si="3"/>
        <v>0.15261865793780682</v>
      </c>
      <c r="O11" s="25"/>
      <c r="P11" s="430">
        <f>+IF(G11=0,"",'Ark1'!AR32)</f>
        <v>199.15384615384619</v>
      </c>
      <c r="Q11" s="431">
        <f>+IF(G11=0,"",'Ark1'!AS32)</f>
        <v>29.693511243275477</v>
      </c>
      <c r="R11" s="427"/>
      <c r="S11" s="112">
        <f>+IF(E11=0,"",'Ark1'!T32)</f>
        <v>7.173076923076926</v>
      </c>
      <c r="T11" s="112">
        <f t="shared" si="4"/>
        <v>-0.44394435351881611</v>
      </c>
      <c r="U11" s="114">
        <f>+IF(E11=0,"",'Ark1'!U32)</f>
        <v>240.5788461538462</v>
      </c>
      <c r="V11" s="114">
        <f t="shared" si="5"/>
        <v>1.0761047463319073E-2</v>
      </c>
      <c r="W11" s="114">
        <f>+IF(E11=0,"",'Ark1'!W32)</f>
        <v>69.230769230769269</v>
      </c>
      <c r="X11" s="114">
        <f t="shared" si="6"/>
        <v>-7.3649754500818005</v>
      </c>
      <c r="Y11" s="114">
        <f>+IF(E11=0,"",'Ark1'!AG32)</f>
        <v>684.90384615384619</v>
      </c>
      <c r="Z11" s="114">
        <f t="shared" si="7"/>
        <v>23.669803600654632</v>
      </c>
      <c r="AA11" s="114">
        <f>+IF(E11=0,"",'Ark1'!AH32)</f>
        <v>0</v>
      </c>
      <c r="AB11" s="129"/>
      <c r="AC11" s="114">
        <f>+IF(E11=0,"",'Ark1'!AI32)</f>
        <v>30.769230769230759</v>
      </c>
      <c r="AD11" s="114">
        <f t="shared" si="8"/>
        <v>7.3649754500818183</v>
      </c>
      <c r="AE11" s="114">
        <f>+IF(E11=0,"",'Ark1'!Y32)</f>
        <v>68.03702424341742</v>
      </c>
      <c r="AF11" s="112">
        <f>+IF(E11=0,"",'Ark1'!Z32)</f>
        <v>1.225197725861269</v>
      </c>
      <c r="AG11" s="112">
        <f>+IF(E11=0,"",'Ark1'!AA32)</f>
        <v>1.437427641605681</v>
      </c>
      <c r="AH11" s="114">
        <f t="shared" si="9"/>
        <v>351.25930085638083</v>
      </c>
      <c r="AI11" s="114">
        <f t="shared" si="10"/>
        <v>-12.557547074631259</v>
      </c>
      <c r="AJ11" s="25"/>
      <c r="AQ11"/>
      <c r="AS11"/>
      <c r="AT11"/>
      <c r="AZ11"/>
    </row>
    <row r="12" spans="1:52" ht="15.6">
      <c r="A12" s="25"/>
      <c r="B12" s="429">
        <f>+'Ark1'!D33</f>
        <v>3</v>
      </c>
      <c r="C12" s="429" t="s">
        <v>442</v>
      </c>
      <c r="D12" s="429">
        <f>+'Ark1'!C33</f>
        <v>2024</v>
      </c>
      <c r="E12" s="90">
        <f>+'Ark1'!Q33</f>
        <v>28</v>
      </c>
      <c r="F12" s="114">
        <f t="shared" si="0"/>
        <v>-16</v>
      </c>
      <c r="G12" s="114">
        <f>+IF(E12=0,"",'Ark1'!R33)</f>
        <v>69</v>
      </c>
      <c r="H12" s="114">
        <f t="shared" si="1"/>
        <v>-73</v>
      </c>
      <c r="I12" s="113">
        <f>+IF(E12=0,"",'Ark1'!AE33)</f>
        <v>4.2540073982737363</v>
      </c>
      <c r="J12" s="113">
        <f t="shared" si="2"/>
        <v>-4.0258759836504643</v>
      </c>
      <c r="K12" s="113">
        <f>+IF(E12=0,"",'Ark1'!AF33)</f>
        <v>3.7727446192466152</v>
      </c>
      <c r="L12" s="92"/>
      <c r="M12" s="388">
        <f>+IF(E12=0,"",'Ark1'!S33)</f>
        <v>4.5797101449275361</v>
      </c>
      <c r="N12" s="112">
        <f t="shared" si="3"/>
        <v>0.24872422943457817</v>
      </c>
      <c r="O12" s="25"/>
      <c r="P12" s="430">
        <f>+IF(G12=0,"",'Ark1'!AR33)</f>
        <v>192.77941176470588</v>
      </c>
      <c r="Q12" s="431">
        <f>+IF(G12=0,"",'Ark1'!AS33)</f>
        <v>29.538950675534135</v>
      </c>
      <c r="R12" s="427"/>
      <c r="S12" s="112">
        <f>+IF(E12=0,"",'Ark1'!T33)</f>
        <v>7.1449275362318847</v>
      </c>
      <c r="T12" s="112">
        <f t="shared" si="4"/>
        <v>-0.41845274545825806</v>
      </c>
      <c r="U12" s="114">
        <f>+IF(E12=0,"",'Ark1'!U33)</f>
        <v>219.64202898550721</v>
      </c>
      <c r="V12" s="114">
        <f t="shared" si="5"/>
        <v>-17.917125944070364</v>
      </c>
      <c r="W12" s="114">
        <f>+IF(E12=0,"",'Ark1'!W33)</f>
        <v>65.217391304347828</v>
      </c>
      <c r="X12" s="114">
        <f t="shared" si="6"/>
        <v>-5.2051439069197585</v>
      </c>
      <c r="Y12" s="114">
        <f>+IF(E12=0,"",'Ark1'!AG33)</f>
        <v>615.19117647058818</v>
      </c>
      <c r="Z12" s="114">
        <f t="shared" si="7"/>
        <v>-31.766570008285044</v>
      </c>
      <c r="AA12" s="114">
        <f>+IF(E12=0,"",'Ark1'!AH33)</f>
        <v>0</v>
      </c>
      <c r="AB12" s="129"/>
      <c r="AC12" s="114">
        <f>+IF(E12=0,"",'Ark1'!AI33)</f>
        <v>47.826086956521742</v>
      </c>
      <c r="AD12" s="114">
        <f t="shared" si="8"/>
        <v>20.361298224127374</v>
      </c>
      <c r="AE12" s="114">
        <f>+IF(E12=0,"",'Ark1'!Y33)</f>
        <v>70.659929414546738</v>
      </c>
      <c r="AF12" s="112">
        <f>+IF(E12=0,"",'Ark1'!Z33)</f>
        <v>1.3873736746405019</v>
      </c>
      <c r="AG12" s="112">
        <f>+IF(E12=0,"",'Ark1'!AA33)</f>
        <v>2.0590933865318366</v>
      </c>
      <c r="AH12" s="114">
        <f t="shared" si="9"/>
        <v>357.03052544676433</v>
      </c>
      <c r="AI12" s="114">
        <f t="shared" si="10"/>
        <v>-10.163709760272013</v>
      </c>
      <c r="AJ12" s="25"/>
      <c r="AQ12"/>
      <c r="AS12"/>
      <c r="AT12"/>
      <c r="AZ12"/>
    </row>
    <row r="13" spans="1:52" ht="15.6">
      <c r="A13" s="25"/>
      <c r="B13" s="429">
        <f>+'Ark1'!D34</f>
        <v>4</v>
      </c>
      <c r="C13" s="429" t="s">
        <v>443</v>
      </c>
      <c r="D13" s="429">
        <f>+'Ark1'!C34</f>
        <v>2024</v>
      </c>
      <c r="E13" s="90">
        <f>+'Ark1'!Q34</f>
        <v>38</v>
      </c>
      <c r="F13" s="114">
        <f t="shared" si="0"/>
        <v>6</v>
      </c>
      <c r="G13" s="114">
        <f>+IF(E13=0,"",'Ark1'!R34)</f>
        <v>148</v>
      </c>
      <c r="H13" s="114">
        <f t="shared" si="1"/>
        <v>58</v>
      </c>
      <c r="I13" s="113">
        <f>+IF(E13=0,"",'Ark1'!AE34)</f>
        <v>9.1245376078914919</v>
      </c>
      <c r="J13" s="113">
        <f t="shared" si="2"/>
        <v>3.8767241968127726</v>
      </c>
      <c r="K13" s="113">
        <f>+IF(E13=0,"",'Ark1'!AF34)</f>
        <v>9.7705803439290904</v>
      </c>
      <c r="L13" s="92"/>
      <c r="M13" s="388">
        <f>+IF(E13=0,"",'Ark1'!S34)</f>
        <v>4.4797297297297307</v>
      </c>
      <c r="N13" s="112">
        <f t="shared" si="3"/>
        <v>0.12417417417417553</v>
      </c>
      <c r="O13" s="25"/>
      <c r="P13" s="430">
        <f>+IF(G13=0,"",'Ark1'!AR34)</f>
        <v>204.90476190476184</v>
      </c>
      <c r="Q13" s="431">
        <f>+IF(G13=0,"",'Ark1'!AS34)</f>
        <v>30.09950871281038</v>
      </c>
      <c r="R13" s="427"/>
      <c r="S13" s="112">
        <f>+IF(E13=0,"",'Ark1'!T34)</f>
        <v>7.5945945945945956</v>
      </c>
      <c r="T13" s="112">
        <f t="shared" si="4"/>
        <v>0.35015015015015116</v>
      </c>
      <c r="U13" s="114">
        <f>+IF(E13=0,"",'Ark1'!U34)</f>
        <v>265.19527027027038</v>
      </c>
      <c r="V13" s="114">
        <f t="shared" si="5"/>
        <v>13.35082582582595</v>
      </c>
      <c r="W13" s="114">
        <f>+IF(E13=0,"",'Ark1'!W34)</f>
        <v>82.432432432432421</v>
      </c>
      <c r="X13" s="114">
        <f t="shared" si="6"/>
        <v>12.432432432432421</v>
      </c>
      <c r="Y13" s="114">
        <f>+IF(E13=0,"",'Ark1'!AG34)</f>
        <v>662.10204081632651</v>
      </c>
      <c r="Z13" s="114">
        <f t="shared" si="7"/>
        <v>-4.2542810227536165</v>
      </c>
      <c r="AA13" s="114">
        <f>+IF(E13=0,"",'Ark1'!AH34)</f>
        <v>0</v>
      </c>
      <c r="AB13" s="129"/>
      <c r="AC13" s="114">
        <f>+IF(E13=0,"",'Ark1'!AI34)</f>
        <v>18.918918918918923</v>
      </c>
      <c r="AD13" s="114">
        <f t="shared" si="8"/>
        <v>-5.52552552552552</v>
      </c>
      <c r="AE13" s="114">
        <f>+IF(E13=0,"",'Ark1'!Y34)</f>
        <v>70.885300704786246</v>
      </c>
      <c r="AF13" s="112">
        <f>+IF(E13=0,"",'Ark1'!Z34)</f>
        <v>1.087208144089991</v>
      </c>
      <c r="AG13" s="112">
        <f>+IF(E13=0,"",'Ark1'!AA34)</f>
        <v>1.4277076591413163</v>
      </c>
      <c r="AH13" s="114">
        <f t="shared" si="9"/>
        <v>400.53534639963169</v>
      </c>
      <c r="AI13" s="114">
        <f t="shared" si="10"/>
        <v>22.592740933868697</v>
      </c>
      <c r="AJ13" s="25"/>
      <c r="AQ13"/>
      <c r="AS13"/>
      <c r="AT13"/>
      <c r="AZ13"/>
    </row>
    <row r="14" spans="1:52" ht="15.6">
      <c r="A14" s="25"/>
      <c r="B14" s="429">
        <f>+'Ark1'!D35</f>
        <v>5</v>
      </c>
      <c r="C14" s="429" t="s">
        <v>444</v>
      </c>
      <c r="D14" s="429">
        <f>+'Ark1'!C35</f>
        <v>2024</v>
      </c>
      <c r="E14" s="90">
        <f>+'Ark1'!Q35</f>
        <v>49</v>
      </c>
      <c r="F14" s="114">
        <f t="shared" si="0"/>
        <v>-4</v>
      </c>
      <c r="G14" s="114">
        <f>+IF(E14=0,"",'Ark1'!R35)</f>
        <v>192</v>
      </c>
      <c r="H14" s="114">
        <f t="shared" si="1"/>
        <v>-16</v>
      </c>
      <c r="I14" s="113">
        <f>+IF(E14=0,"",'Ark1'!AE35)</f>
        <v>11.837237977805177</v>
      </c>
      <c r="J14" s="113">
        <f t="shared" si="2"/>
        <v>-0.29104190557674414</v>
      </c>
      <c r="K14" s="113">
        <f>+IF(E14=0,"",'Ark1'!AF35)</f>
        <v>11.638767662530393</v>
      </c>
      <c r="L14" s="92"/>
      <c r="M14" s="388">
        <f>+IF(E14=0,"",'Ark1'!S35)</f>
        <v>4.3385416666666679</v>
      </c>
      <c r="N14" s="112">
        <f t="shared" si="3"/>
        <v>-0.36818910256410042</v>
      </c>
      <c r="O14" s="25"/>
      <c r="P14" s="430">
        <f>+IF(G14=0,"",'Ark1'!AR35)</f>
        <v>200.99479166666663</v>
      </c>
      <c r="Q14" s="431">
        <f>+IF(G14=0,"",'Ark1'!AS35)</f>
        <v>29.309263884207208</v>
      </c>
      <c r="R14" s="427"/>
      <c r="S14" s="112">
        <f>+IF(E14=0,"",'Ark1'!T35)</f>
        <v>7.5052083333333313</v>
      </c>
      <c r="T14" s="112">
        <f t="shared" si="4"/>
        <v>-0.2880608974358978</v>
      </c>
      <c r="U14" s="114">
        <f>+IF(E14=0,"",'Ark1'!U35)</f>
        <v>243.50781250000023</v>
      </c>
      <c r="V14" s="114">
        <f t="shared" si="5"/>
        <v>-30.881610576922753</v>
      </c>
      <c r="W14" s="114">
        <f>+IF(E14=0,"",'Ark1'!W35)</f>
        <v>73.4375</v>
      </c>
      <c r="X14" s="114">
        <f t="shared" si="6"/>
        <v>-7.8125</v>
      </c>
      <c r="Y14" s="114">
        <f>+IF(E14=0,"",'Ark1'!AG35)</f>
        <v>610.08333333333348</v>
      </c>
      <c r="Z14" s="114">
        <f t="shared" si="7"/>
        <v>-39.591423948219585</v>
      </c>
      <c r="AA14" s="114">
        <f>+IF(E14=0,"",'Ark1'!AH35)</f>
        <v>0</v>
      </c>
      <c r="AB14" s="129"/>
      <c r="AC14" s="114">
        <f>+IF(E14=0,"",'Ark1'!AI35)</f>
        <v>26.5625</v>
      </c>
      <c r="AD14" s="114">
        <f t="shared" si="8"/>
        <v>2.0432692307692228</v>
      </c>
      <c r="AE14" s="114">
        <f>+IF(E14=0,"",'Ark1'!Y35)</f>
        <v>66.99913005814399</v>
      </c>
      <c r="AF14" s="112">
        <f>+IF(E14=0,"",'Ark1'!Z35)</f>
        <v>1.2054450934256131</v>
      </c>
      <c r="AG14" s="112">
        <f>+IF(E14=0,"",'Ark1'!AA35)</f>
        <v>1.7108641695345741</v>
      </c>
      <c r="AH14" s="114">
        <f t="shared" si="9"/>
        <v>399.13860811364594</v>
      </c>
      <c r="AI14" s="114">
        <f t="shared" si="10"/>
        <v>-23.210298014485147</v>
      </c>
      <c r="AJ14" s="25"/>
      <c r="AQ14"/>
      <c r="AS14"/>
      <c r="AT14"/>
      <c r="AZ14"/>
    </row>
    <row r="15" spans="1:52" ht="15.6">
      <c r="A15" s="25"/>
      <c r="B15" s="429">
        <f>+'Ark1'!D36</f>
        <v>6</v>
      </c>
      <c r="C15" s="429" t="s">
        <v>445</v>
      </c>
      <c r="D15" s="429">
        <f>+'Ark1'!C36</f>
        <v>2024</v>
      </c>
      <c r="E15" s="90">
        <f>+'Ark1'!Q36</f>
        <v>29</v>
      </c>
      <c r="F15" s="114">
        <f t="shared" si="0"/>
        <v>-8</v>
      </c>
      <c r="G15" s="114">
        <f>+IF(E15=0,"",'Ark1'!R36)</f>
        <v>89</v>
      </c>
      <c r="H15" s="114">
        <f t="shared" si="1"/>
        <v>-45</v>
      </c>
      <c r="I15" s="113">
        <f>+IF(E15=0,"",'Ark1'!AE36)</f>
        <v>5.4870530209617758</v>
      </c>
      <c r="J15" s="113">
        <f t="shared" si="2"/>
        <v>-2.3263580577554261</v>
      </c>
      <c r="K15" s="113">
        <f>+IF(E15=0,"",'Ark1'!AF36)</f>
        <v>5.8179026444536808</v>
      </c>
      <c r="L15" s="92"/>
      <c r="M15" s="388">
        <f>+IF(E15=0,"",'Ark1'!S36)</f>
        <v>4.4943820224719104</v>
      </c>
      <c r="N15" s="112">
        <f t="shared" si="3"/>
        <v>-5.039409693107455E-2</v>
      </c>
      <c r="O15" s="25"/>
      <c r="P15" s="430">
        <f>+IF(G15=0,"",'Ark1'!AR36)</f>
        <v>204.75280898876403</v>
      </c>
      <c r="Q15" s="431">
        <f>+IF(G15=0,"",'Ark1'!AS36)</f>
        <v>29.877136242169076</v>
      </c>
      <c r="R15" s="427"/>
      <c r="S15" s="112">
        <f>+IF(E15=0,"",'Ark1'!T36)</f>
        <v>7.3707865168539346</v>
      </c>
      <c r="T15" s="112">
        <f t="shared" si="4"/>
        <v>-0.18891497568337901</v>
      </c>
      <c r="U15" s="114">
        <f>+IF(E15=0,"",'Ark1'!U36)</f>
        <v>262.59325842696637</v>
      </c>
      <c r="V15" s="114">
        <f t="shared" si="5"/>
        <v>-6.1112191849739474</v>
      </c>
      <c r="W15" s="114">
        <f>+IF(E15=0,"",'Ark1'!W36)</f>
        <v>66.292134831460658</v>
      </c>
      <c r="X15" s="114">
        <f t="shared" si="6"/>
        <v>-11.319805467046834</v>
      </c>
      <c r="Y15" s="114">
        <f>+IF(E15=0,"",'Ark1'!AG36)</f>
        <v>668.92134831460658</v>
      </c>
      <c r="Z15" s="114">
        <f t="shared" si="7"/>
        <v>-13.123764467348451</v>
      </c>
      <c r="AA15" s="114">
        <f>+IF(E15=0,"",'Ark1'!AH36)</f>
        <v>0</v>
      </c>
      <c r="AB15" s="129"/>
      <c r="AC15" s="114">
        <f>+IF(E15=0,"",'Ark1'!AI36)</f>
        <v>35.955056179775283</v>
      </c>
      <c r="AD15" s="114">
        <f t="shared" si="8"/>
        <v>3.1192352842529019</v>
      </c>
      <c r="AE15" s="114">
        <f>+IF(E15=0,"",'Ark1'!Y36)</f>
        <v>67.940709111335764</v>
      </c>
      <c r="AF15" s="112">
        <f>+IF(E15=0,"",'Ark1'!Z36)</f>
        <v>1.0290564621892406</v>
      </c>
      <c r="AG15" s="112">
        <f>+IF(E15=0,"",'Ark1'!AA36)</f>
        <v>1.8012606226833012</v>
      </c>
      <c r="AH15" s="114">
        <f t="shared" si="9"/>
        <v>392.56223334565146</v>
      </c>
      <c r="AI15" s="114">
        <f t="shared" si="10"/>
        <v>-1.4065417049267808</v>
      </c>
      <c r="AJ15" s="25"/>
      <c r="AQ15"/>
      <c r="AS15"/>
      <c r="AT15"/>
      <c r="AZ15"/>
    </row>
    <row r="16" spans="1:52" ht="15.6">
      <c r="A16" s="25"/>
      <c r="B16" s="429">
        <f>+'Ark1'!D37</f>
        <v>7</v>
      </c>
      <c r="C16" s="429" t="s">
        <v>446</v>
      </c>
      <c r="D16" s="429">
        <f>+'Ark1'!C37</f>
        <v>2024</v>
      </c>
      <c r="E16" s="90">
        <f>+'Ark1'!Q37</f>
        <v>16</v>
      </c>
      <c r="F16" s="114">
        <f t="shared" si="0"/>
        <v>-3</v>
      </c>
      <c r="G16" s="114">
        <f>+IF(E16=0,"",'Ark1'!R37)</f>
        <v>45</v>
      </c>
      <c r="H16" s="114">
        <f t="shared" si="1"/>
        <v>-27</v>
      </c>
      <c r="I16" s="113">
        <f>+IF(E16=0,"",'Ark1'!AE37)</f>
        <v>2.7743526510480878</v>
      </c>
      <c r="J16" s="113">
        <f t="shared" si="2"/>
        <v>-1.4238980778148846</v>
      </c>
      <c r="K16" s="113">
        <f>+IF(E16=0,"",'Ark1'!AF37)</f>
        <v>3.223734637043262</v>
      </c>
      <c r="L16" s="92"/>
      <c r="M16" s="388">
        <f>+IF(E16=0,"",'Ark1'!S37)</f>
        <v>4.9111111111111114</v>
      </c>
      <c r="N16" s="112">
        <f t="shared" si="3"/>
        <v>9.1666666666667673E-2</v>
      </c>
      <c r="O16" s="25"/>
      <c r="P16" s="430">
        <f>+IF(G16=0,"",'Ark1'!AR37)</f>
        <v>207.62222222222223</v>
      </c>
      <c r="Q16" s="431">
        <f>+IF(G16=0,"",'Ark1'!AS37)</f>
        <v>31.588634661235123</v>
      </c>
      <c r="R16" s="427"/>
      <c r="S16" s="112">
        <f>+IF(E16=0,"",'Ark1'!T37)</f>
        <v>8.5333333333333314</v>
      </c>
      <c r="T16" s="112">
        <f t="shared" si="4"/>
        <v>1.2833333333333314</v>
      </c>
      <c r="U16" s="114">
        <f>+IF(E16=0,"",'Ark1'!U37)</f>
        <v>287.77555555555557</v>
      </c>
      <c r="V16" s="114">
        <f t="shared" si="5"/>
        <v>19.908888888888953</v>
      </c>
      <c r="W16" s="114">
        <f>+IF(E16=0,"",'Ark1'!W37)</f>
        <v>91.111111111111114</v>
      </c>
      <c r="X16" s="114">
        <f t="shared" si="6"/>
        <v>11.944444444444429</v>
      </c>
      <c r="Y16" s="114">
        <f>+IF(E16=0,"",'Ark1'!AG37)</f>
        <v>634.15555555555557</v>
      </c>
      <c r="Z16" s="114">
        <f t="shared" si="7"/>
        <v>44.766666666666765</v>
      </c>
      <c r="AA16" s="114">
        <f>+IF(E16=0,"",'Ark1'!AH37)</f>
        <v>0</v>
      </c>
      <c r="AB16" s="129"/>
      <c r="AC16" s="114">
        <f>+IF(E16=0,"",'Ark1'!AI37)</f>
        <v>26.666666666666675</v>
      </c>
      <c r="AD16" s="114">
        <f t="shared" si="8"/>
        <v>3.0555555555555642</v>
      </c>
      <c r="AE16" s="114">
        <f>+IF(E16=0,"",'Ark1'!Y37)</f>
        <v>64.175094357565911</v>
      </c>
      <c r="AF16" s="112">
        <f>+IF(E16=0,"",'Ark1'!Z37)</f>
        <v>0.93860942586412721</v>
      </c>
      <c r="AG16" s="112">
        <f>+IF(E16=0,"",'Ark1'!AA37)</f>
        <v>1.9390719429665304</v>
      </c>
      <c r="AH16" s="114">
        <f t="shared" si="9"/>
        <v>453.79332095174686</v>
      </c>
      <c r="AI16" s="114">
        <f t="shared" si="10"/>
        <v>-0.68872259618416365</v>
      </c>
      <c r="AJ16" s="25"/>
      <c r="AQ16"/>
      <c r="AS16"/>
      <c r="AT16"/>
      <c r="AZ16"/>
    </row>
    <row r="17" spans="1:52" ht="15.6">
      <c r="A17" s="25"/>
      <c r="B17" s="429">
        <f>+'Ark1'!D38</f>
        <v>8</v>
      </c>
      <c r="C17" s="429" t="s">
        <v>586</v>
      </c>
      <c r="D17" s="429">
        <f>+'Ark1'!C38</f>
        <v>2024</v>
      </c>
      <c r="E17" s="90">
        <f>+'Ark1'!Q38</f>
        <v>29</v>
      </c>
      <c r="F17" s="114">
        <f t="shared" si="0"/>
        <v>-3</v>
      </c>
      <c r="G17" s="114">
        <f>+IF(E17=0,"",'Ark1'!R38)</f>
        <v>164</v>
      </c>
      <c r="H17" s="114">
        <f t="shared" si="1"/>
        <v>7</v>
      </c>
      <c r="I17" s="113">
        <f>+IF(E17=0,"",'Ark1'!AE38)</f>
        <v>10.110974106041924</v>
      </c>
      <c r="J17" s="113">
        <f t="shared" si="2"/>
        <v>0.95645515560460659</v>
      </c>
      <c r="K17" s="113">
        <f>+IF(E17=0,"",'Ark1'!AF38)</f>
        <v>10.33487517827141</v>
      </c>
      <c r="L17" s="92"/>
      <c r="M17" s="388">
        <f>+IF(E17=0,"",'Ark1'!S38)</f>
        <v>4.2743902439024382</v>
      </c>
      <c r="N17" s="112">
        <f t="shared" si="3"/>
        <v>-0.11414478794469662</v>
      </c>
      <c r="O17" s="25"/>
      <c r="P17" s="430">
        <f>+IF(G17=0,"",'Ark1'!AR38)</f>
        <v>205.66049382716048</v>
      </c>
      <c r="Q17" s="431">
        <f>+IF(G17=0,"",'Ark1'!AS38)</f>
        <v>28.414504325078397</v>
      </c>
      <c r="R17" s="427"/>
      <c r="S17" s="112">
        <f>+IF(E17=0,"",'Ark1'!T38)</f>
        <v>6.5426829268292712</v>
      </c>
      <c r="T17" s="112">
        <f t="shared" si="4"/>
        <v>-0.32355911138728999</v>
      </c>
      <c r="U17" s="114">
        <f>+IF(E17=0,"",'Ark1'!U38)</f>
        <v>253.14451219512193</v>
      </c>
      <c r="V17" s="114">
        <f t="shared" si="5"/>
        <v>-9.4796916265339632</v>
      </c>
      <c r="W17" s="114">
        <f>+IF(E17=0,"",'Ark1'!W38)</f>
        <v>40.243902439024389</v>
      </c>
      <c r="X17" s="114">
        <f t="shared" si="6"/>
        <v>-17.717881000466093</v>
      </c>
      <c r="Y17" s="114">
        <f>+IF(E17=0,"",'Ark1'!AG38)</f>
        <v>702.51234567901236</v>
      </c>
      <c r="Z17" s="114">
        <f t="shared" si="7"/>
        <v>29.407082521117786</v>
      </c>
      <c r="AA17" s="114">
        <f>+IF(E17=0,"",'Ark1'!AH38)</f>
        <v>0</v>
      </c>
      <c r="AB17" s="129"/>
      <c r="AC17" s="114">
        <f>+IF(E17=0,"",'Ark1'!AI38)</f>
        <v>39.634146341463406</v>
      </c>
      <c r="AD17" s="114">
        <f t="shared" si="8"/>
        <v>10.334783284138563</v>
      </c>
      <c r="AE17" s="114">
        <f>+IF(E17=0,"",'Ark1'!Y38)</f>
        <v>69.89213662900103</v>
      </c>
      <c r="AF17" s="112">
        <f>+IF(E17=0,"",'Ark1'!Z38)</f>
        <v>1.2655193646656873</v>
      </c>
      <c r="AG17" s="112">
        <f>+IF(E17=0,"",'Ark1'!AA38)</f>
        <v>1.9074648280364976</v>
      </c>
      <c r="AH17" s="114">
        <f t="shared" si="9"/>
        <v>360.34172744743074</v>
      </c>
      <c r="AI17" s="114">
        <f t="shared" si="10"/>
        <v>-29.826375814080166</v>
      </c>
      <c r="AJ17" s="25"/>
      <c r="AQ17"/>
      <c r="AS17"/>
      <c r="AT17"/>
      <c r="AZ17"/>
    </row>
    <row r="18" spans="1:52" ht="15.6">
      <c r="A18" s="25"/>
      <c r="B18" s="429">
        <f>+'Ark1'!D39</f>
        <v>9</v>
      </c>
      <c r="C18" s="429" t="s">
        <v>642</v>
      </c>
      <c r="D18" s="429">
        <f>+'Ark1'!C39</f>
        <v>2024</v>
      </c>
      <c r="E18" s="90">
        <f>+'Ark1'!Q39</f>
        <v>43</v>
      </c>
      <c r="F18" s="114">
        <f t="shared" si="0"/>
        <v>14</v>
      </c>
      <c r="G18" s="114">
        <f>+IF(E18=0,"",'Ark1'!R39)</f>
        <v>218</v>
      </c>
      <c r="H18" s="114">
        <f t="shared" si="1"/>
        <v>107</v>
      </c>
      <c r="I18" s="113">
        <f>+IF(E18=0,"",'Ark1'!AE39)</f>
        <v>13.440197287299632</v>
      </c>
      <c r="J18" s="113">
        <f t="shared" si="2"/>
        <v>6.9678940803025489</v>
      </c>
      <c r="K18" s="113">
        <f>+IF(E18=0,"",'Ark1'!AF39)</f>
        <v>13.422987869951291</v>
      </c>
      <c r="L18" s="92"/>
      <c r="M18" s="388">
        <f>+IF(E18=0,"",'Ark1'!S39)</f>
        <v>4.137614678899082</v>
      </c>
      <c r="N18" s="112">
        <f t="shared" si="3"/>
        <v>0.11959666088106413</v>
      </c>
      <c r="O18" s="25"/>
      <c r="P18" s="430">
        <f>+IF(G18=0,"",'Ark1'!AR39)</f>
        <v>205.12385321100919</v>
      </c>
      <c r="Q18" s="431">
        <f>+IF(G18=0,"",'Ark1'!AS39)</f>
        <v>28.210187537983359</v>
      </c>
      <c r="R18" s="427"/>
      <c r="S18" s="112">
        <f>+IF(E18=0,"",'Ark1'!T39)</f>
        <v>6.4357798165137616</v>
      </c>
      <c r="T18" s="112">
        <f t="shared" si="4"/>
        <v>8.4428465162409871E-2</v>
      </c>
      <c r="U18" s="114">
        <f>+IF(E18=0,"",'Ark1'!U39)</f>
        <v>247.34311926605488</v>
      </c>
      <c r="V18" s="114">
        <f t="shared" si="5"/>
        <v>-1.0253492024134232</v>
      </c>
      <c r="W18" s="114">
        <f>+IF(E18=0,"",'Ark1'!W39)</f>
        <v>49.082568807339442</v>
      </c>
      <c r="X18" s="114">
        <f t="shared" si="6"/>
        <v>-2.2687825440119056</v>
      </c>
      <c r="Y18" s="114">
        <f>+IF(E18=0,"",'Ark1'!AG39)</f>
        <v>661.4357798165139</v>
      </c>
      <c r="Z18" s="114">
        <f t="shared" si="7"/>
        <v>-15.02785654712261</v>
      </c>
      <c r="AA18" s="114">
        <f>+IF(E18=0,"",'Ark1'!AH39)</f>
        <v>0</v>
      </c>
      <c r="AB18" s="129"/>
      <c r="AC18" s="114">
        <f>+IF(E18=0,"",'Ark1'!AI39)</f>
        <v>35.321100917431195</v>
      </c>
      <c r="AD18" s="114">
        <f t="shared" si="8"/>
        <v>11.897677494007763</v>
      </c>
      <c r="AE18" s="114">
        <f>+IF(E18=0,"",'Ark1'!Y39)</f>
        <v>56.453195466188198</v>
      </c>
      <c r="AF18" s="112">
        <f>+IF(E18=0,"",'Ark1'!Z39)</f>
        <v>1.0876107127721861</v>
      </c>
      <c r="AG18" s="112">
        <f>+IF(E18=0,"",'Ark1'!AA39)</f>
        <v>1.5077793949423779</v>
      </c>
      <c r="AH18" s="114">
        <f t="shared" si="9"/>
        <v>373.94880472699754</v>
      </c>
      <c r="AI18" s="114">
        <f t="shared" si="10"/>
        <v>6.7916433996197725</v>
      </c>
      <c r="AJ18" s="25"/>
      <c r="AQ18"/>
      <c r="AS18"/>
      <c r="AT18"/>
      <c r="AZ18"/>
    </row>
    <row r="19" spans="1:52" ht="15.6">
      <c r="A19" s="25"/>
      <c r="B19" s="429">
        <f>+'Ark1'!D40</f>
        <v>10</v>
      </c>
      <c r="C19" s="429" t="s">
        <v>588</v>
      </c>
      <c r="D19" s="429">
        <f>+'Ark1'!C40</f>
        <v>2024</v>
      </c>
      <c r="E19" s="90">
        <f>+'Ark1'!Q40</f>
        <v>69</v>
      </c>
      <c r="F19" s="114">
        <f t="shared" si="0"/>
        <v>1</v>
      </c>
      <c r="G19" s="114">
        <f>+IF(E19=0,"",'Ark1'!R40)</f>
        <v>263</v>
      </c>
      <c r="H19" s="114">
        <f t="shared" si="1"/>
        <v>-45</v>
      </c>
      <c r="I19" s="113">
        <f>+IF(E19=0,"",'Ark1'!AE40)</f>
        <v>16.214549938347716</v>
      </c>
      <c r="J19" s="113">
        <f t="shared" si="2"/>
        <v>-1.7446337351216634</v>
      </c>
      <c r="K19" s="113">
        <f>+IF(E19=0,"",'Ark1'!AF40)</f>
        <v>15.199789696366661</v>
      </c>
      <c r="L19" s="92"/>
      <c r="M19" s="388">
        <f>+IF(E19=0,"",'Ark1'!S40)</f>
        <v>3.9277566539923954</v>
      </c>
      <c r="N19" s="112">
        <f t="shared" si="3"/>
        <v>-5.9256333020591967E-2</v>
      </c>
      <c r="O19" s="25"/>
      <c r="P19" s="430">
        <f>+IF(G19=0,"",'Ark1'!AR40)</f>
        <v>200.40076335877859</v>
      </c>
      <c r="Q19" s="431">
        <f>+IF(G19=0,"",'Ark1'!AS40)</f>
        <v>28.129392853229543</v>
      </c>
      <c r="R19" s="427"/>
      <c r="S19" s="112">
        <f>+IF(E19=0,"",'Ark1'!T40)</f>
        <v>6.1825095057034201</v>
      </c>
      <c r="T19" s="112">
        <f t="shared" si="4"/>
        <v>-0.11619179299787774</v>
      </c>
      <c r="U19" s="114">
        <f>+IF(E19=0,"",'Ark1'!U40)</f>
        <v>232.1608365019012</v>
      </c>
      <c r="V19" s="114">
        <f t="shared" si="5"/>
        <v>-9.7842933682285604</v>
      </c>
      <c r="W19" s="114">
        <f>+IF(E19=0,"",'Ark1'!W40)</f>
        <v>45.247148288973392</v>
      </c>
      <c r="X19" s="114">
        <f t="shared" si="6"/>
        <v>-0.20739716557205412</v>
      </c>
      <c r="Y19" s="114">
        <f>+IF(E19=0,"",'Ark1'!AG40)</f>
        <v>674.66793893129773</v>
      </c>
      <c r="Z19" s="114">
        <f t="shared" si="7"/>
        <v>-25.426216912858195</v>
      </c>
      <c r="AA19" s="114">
        <f>+IF(E19=0,"",'Ark1'!AH40)</f>
        <v>0</v>
      </c>
      <c r="AB19" s="129"/>
      <c r="AC19" s="114">
        <f>+IF(E19=0,"",'Ark1'!AI40)</f>
        <v>25.475285171102655</v>
      </c>
      <c r="AD19" s="114">
        <f t="shared" si="8"/>
        <v>-2.7714680756505921</v>
      </c>
      <c r="AE19" s="114">
        <f>+IF(E19=0,"",'Ark1'!Y40)</f>
        <v>67.539212849307404</v>
      </c>
      <c r="AF19" s="112">
        <f>+IF(E19=0,"",'Ark1'!Z40)</f>
        <v>1.1058561303745176</v>
      </c>
      <c r="AG19" s="112">
        <f>+IF(E19=0,"",'Ark1'!AA40)</f>
        <v>1.90580416619117</v>
      </c>
      <c r="AH19" s="114">
        <f t="shared" si="9"/>
        <v>344.11126289720198</v>
      </c>
      <c r="AI19" s="114">
        <f t="shared" si="10"/>
        <v>-1.4781522556761502</v>
      </c>
      <c r="AJ19" s="25"/>
      <c r="AQ19"/>
      <c r="AS19"/>
      <c r="AT19"/>
      <c r="AZ19"/>
    </row>
    <row r="20" spans="1:52" ht="15.6">
      <c r="A20" s="25"/>
      <c r="B20" s="429">
        <f>+'Ark1'!D41</f>
        <v>11</v>
      </c>
      <c r="C20" s="429" t="s">
        <v>589</v>
      </c>
      <c r="D20" s="429">
        <f>+'Ark1'!C41</f>
        <v>2024</v>
      </c>
      <c r="E20" s="90">
        <f>+'Ark1'!Q41</f>
        <v>59</v>
      </c>
      <c r="F20" s="114">
        <f t="shared" si="0"/>
        <v>1</v>
      </c>
      <c r="G20" s="114">
        <f>+IF(E20=0,"",'Ark1'!R41)</f>
        <v>265</v>
      </c>
      <c r="H20" s="114">
        <f t="shared" si="1"/>
        <v>23</v>
      </c>
      <c r="I20" s="113">
        <f>+IF(E20=0,"",'Ark1'!AE41)</f>
        <v>16.337854500616523</v>
      </c>
      <c r="J20" s="113">
        <f t="shared" si="2"/>
        <v>2.2270673286048623</v>
      </c>
      <c r="K20" s="113">
        <f>+IF(E20=0,"",'Ark1'!AF41)</f>
        <v>16.148969056638347</v>
      </c>
      <c r="L20" s="92"/>
      <c r="M20" s="388">
        <f>+IF(E20=0,"",'Ark1'!S41)</f>
        <v>4.48301886792453</v>
      </c>
      <c r="N20" s="112">
        <f t="shared" si="3"/>
        <v>0.2846717604865141</v>
      </c>
      <c r="O20" s="25"/>
      <c r="P20" s="430">
        <f>+IF(G20=0,"",'Ark1'!AR41)</f>
        <v>200.38490566037737</v>
      </c>
      <c r="Q20" s="431">
        <f>+IF(G20=0,"",'Ark1'!AS41)</f>
        <v>29.407093271480523</v>
      </c>
      <c r="R20" s="427"/>
      <c r="S20" s="112">
        <f>+IF(E20=0,"",'Ark1'!T41)</f>
        <v>6.8150943396226404</v>
      </c>
      <c r="T20" s="112">
        <f t="shared" si="4"/>
        <v>0.17459847185404698</v>
      </c>
      <c r="U20" s="114">
        <f>+IF(E20=0,"",'Ark1'!U41)</f>
        <v>244.79698113207556</v>
      </c>
      <c r="V20" s="114">
        <f t="shared" si="5"/>
        <v>-0.91045688445345263</v>
      </c>
      <c r="W20" s="114">
        <f>+IF(E20=0,"",'Ark1'!W41)</f>
        <v>54.339622641509408</v>
      </c>
      <c r="X20" s="114">
        <f t="shared" si="6"/>
        <v>2.2735069390300637</v>
      </c>
      <c r="Y20" s="114">
        <f>+IF(E20=0,"",'Ark1'!AG41)</f>
        <v>645.66037735849068</v>
      </c>
      <c r="Z20" s="114">
        <f t="shared" si="7"/>
        <v>-2.1454077654761932</v>
      </c>
      <c r="AA20" s="114">
        <f>+IF(E20=0,"",'Ark1'!AH41)</f>
        <v>0</v>
      </c>
      <c r="AB20" s="129"/>
      <c r="AC20" s="114">
        <f>+IF(E20=0,"",'Ark1'!AI41)</f>
        <v>46.037735849056624</v>
      </c>
      <c r="AD20" s="114">
        <f t="shared" si="8"/>
        <v>12.153438328395467</v>
      </c>
      <c r="AE20" s="114">
        <f>+IF(E20=0,"",'Ark1'!Y41)</f>
        <v>72.189523558762005</v>
      </c>
      <c r="AF20" s="112">
        <f>+IF(E20=0,"",'Ark1'!Z41)</f>
        <v>1.1787002514052798</v>
      </c>
      <c r="AG20" s="112">
        <f>+IF(E20=0,"",'Ark1'!AA41)</f>
        <v>1.6182212720884803</v>
      </c>
      <c r="AH20" s="114">
        <f t="shared" si="9"/>
        <v>379.14202220923443</v>
      </c>
      <c r="AI20" s="114">
        <f t="shared" si="10"/>
        <v>-0.14980206724897016</v>
      </c>
      <c r="AJ20" s="25"/>
      <c r="AQ20"/>
      <c r="AS20"/>
      <c r="AT20"/>
      <c r="AZ20"/>
    </row>
    <row r="21" spans="1:52" ht="15.6">
      <c r="A21" s="25"/>
      <c r="B21" s="429">
        <f>+'Ark1'!D42</f>
        <v>12</v>
      </c>
      <c r="C21" s="429" t="s">
        <v>590</v>
      </c>
      <c r="D21" s="429">
        <f>+'Ark1'!C42</f>
        <v>2024</v>
      </c>
      <c r="E21" s="90">
        <f>+'Ark1'!Q42</f>
        <v>26</v>
      </c>
      <c r="F21" s="114">
        <f t="shared" si="0"/>
        <v>-2</v>
      </c>
      <c r="G21" s="114">
        <f>+IF(E21=0,"",'Ark1'!R42)</f>
        <v>43</v>
      </c>
      <c r="H21" s="114">
        <f t="shared" si="1"/>
        <v>-41</v>
      </c>
      <c r="I21" s="113">
        <f>+IF(E21=0,"",'Ark1'!AE42)</f>
        <v>2.6510480887792842</v>
      </c>
      <c r="J21" s="113">
        <f t="shared" si="2"/>
        <v>-2.2469110948941844</v>
      </c>
      <c r="K21" s="113">
        <f>+IF(E21=0,"",'Ark1'!AF42)</f>
        <v>2.6054698361906961</v>
      </c>
      <c r="L21" s="92"/>
      <c r="M21" s="388">
        <f>+IF(E21=0,"",'Ark1'!S42)</f>
        <v>4.5813953488372077</v>
      </c>
      <c r="N21" s="112">
        <f t="shared" si="3"/>
        <v>0.21234772978958816</v>
      </c>
      <c r="O21" s="25"/>
      <c r="P21" s="430">
        <f>+IF(G21=0,"",'Ark1'!AR42)</f>
        <v>198.39534883720935</v>
      </c>
      <c r="Q21" s="431">
        <f>+IF(G21=0,"",'Ark1'!AS42)</f>
        <v>29.768516371222113</v>
      </c>
      <c r="R21" s="427"/>
      <c r="S21" s="112">
        <f>+IF(E21=0,"",'Ark1'!T42)</f>
        <v>7.1395348837209296</v>
      </c>
      <c r="T21" s="112">
        <f t="shared" si="4"/>
        <v>0.30620155038759833</v>
      </c>
      <c r="U21" s="114">
        <f>+IF(E21=0,"",'Ark1'!U42)</f>
        <v>243.40232558139539</v>
      </c>
      <c r="V21" s="114">
        <f t="shared" si="5"/>
        <v>8.6737541528239888</v>
      </c>
      <c r="W21" s="114">
        <f>+IF(E21=0,"",'Ark1'!W42)</f>
        <v>62.790697674418638</v>
      </c>
      <c r="X21" s="114">
        <f t="shared" si="6"/>
        <v>-0.30454042081948529</v>
      </c>
      <c r="Y21" s="114">
        <f>+IF(E21=0,"",'Ark1'!AG42)</f>
        <v>670.2558139534882</v>
      </c>
      <c r="Z21" s="114">
        <f t="shared" si="7"/>
        <v>46.529623477297946</v>
      </c>
      <c r="AA21" s="114">
        <f>+IF(E21=0,"",'Ark1'!AH42)</f>
        <v>0</v>
      </c>
      <c r="AB21" s="129"/>
      <c r="AC21" s="114">
        <f>+IF(E21=0,"",'Ark1'!AI42)</f>
        <v>44.186046511627929</v>
      </c>
      <c r="AD21" s="114">
        <f t="shared" si="8"/>
        <v>13.23366555924699</v>
      </c>
      <c r="AE21" s="114">
        <f>+IF(E21=0,"",'Ark1'!Y42)</f>
        <v>91.702145465434725</v>
      </c>
      <c r="AF21" s="112">
        <f>+IF(E21=0,"",'Ark1'!Z42)</f>
        <v>1.3335135987750191</v>
      </c>
      <c r="AG21" s="112">
        <f>+IF(E21=0,"",'Ark1'!AA42)</f>
        <v>2.1304153470881473</v>
      </c>
      <c r="AH21" s="114">
        <f t="shared" si="9"/>
        <v>363.14839873703215</v>
      </c>
      <c r="AI21" s="114">
        <f t="shared" si="10"/>
        <v>-13.184317465514084</v>
      </c>
      <c r="AJ21" s="25"/>
      <c r="AQ21"/>
      <c r="AS21"/>
      <c r="AT21"/>
      <c r="AZ21"/>
    </row>
    <row r="22" spans="1:52" ht="15.6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427"/>
      <c r="S22" s="25"/>
      <c r="T22" s="25"/>
      <c r="U22" s="25"/>
      <c r="V22" s="25"/>
      <c r="W22" s="25"/>
      <c r="X22" s="25"/>
      <c r="Y22" s="25"/>
      <c r="Z22" s="25"/>
      <c r="AA22" s="25"/>
      <c r="AB22" s="129"/>
      <c r="AC22" s="25"/>
      <c r="AD22" s="25"/>
      <c r="AE22" s="25"/>
      <c r="AF22" s="25"/>
      <c r="AG22" s="25"/>
      <c r="AH22" s="25"/>
      <c r="AI22" s="25"/>
      <c r="AJ22" s="25"/>
      <c r="AQ22"/>
      <c r="AS22"/>
      <c r="AT22"/>
      <c r="AZ22"/>
    </row>
    <row r="23" spans="1:52" ht="15.6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427"/>
      <c r="S23" s="25"/>
      <c r="T23" s="25"/>
      <c r="U23" s="25"/>
      <c r="V23" s="25"/>
      <c r="W23" s="25"/>
      <c r="X23" s="25"/>
      <c r="Y23" s="25"/>
      <c r="Z23" s="25"/>
      <c r="AA23" s="25"/>
      <c r="AB23" s="129"/>
      <c r="AC23" s="25"/>
      <c r="AD23" s="25"/>
      <c r="AE23" s="25"/>
      <c r="AF23" s="25"/>
      <c r="AG23" s="25"/>
      <c r="AH23" s="25"/>
      <c r="AI23" s="25"/>
      <c r="AJ23" s="25"/>
      <c r="AQ23"/>
      <c r="AS23"/>
      <c r="AT23"/>
      <c r="AZ23"/>
    </row>
    <row r="24" spans="1:52" ht="15.6">
      <c r="A24" s="25"/>
      <c r="B24" s="2">
        <f>+'Ark1'!D43</f>
        <v>1</v>
      </c>
      <c r="C24" s="2" t="str">
        <f t="shared" ref="C24:C35" si="11">+C10</f>
        <v>Jan</v>
      </c>
      <c r="D24" s="2">
        <f>+'Ark1'!C43</f>
        <v>2023</v>
      </c>
      <c r="E24" s="2">
        <f>+'Ark1'!Q43</f>
        <v>36</v>
      </c>
      <c r="F24" s="18">
        <f t="shared" ref="F24:F35" si="12">+IF(E24=0,"",E24-E37)</f>
        <v>-7</v>
      </c>
      <c r="G24" s="18">
        <f>+IF(E24=0,"",'Ark1'!R43)</f>
        <v>120</v>
      </c>
      <c r="H24" s="18">
        <f t="shared" ref="H24:H35" si="13">+IF(E24=0,"",G24-G37)</f>
        <v>-6</v>
      </c>
      <c r="I24" s="54">
        <f>+IF(E24=0,"",'Ark1'!AE43)</f>
        <v>6.9970845481049553</v>
      </c>
      <c r="J24" s="54">
        <f t="shared" ref="J24:J35" si="14">+IF(E24=0,"",I24-I37)</f>
        <v>2.3234940436539171</v>
      </c>
      <c r="K24" s="54">
        <f>+IF(E24=0,"",'Ark1'!AF43)</f>
        <v>7.3239935301573746</v>
      </c>
      <c r="L24" s="92"/>
      <c r="M24" s="5">
        <f>+IF(E24=0,"",'Ark1'!S43)</f>
        <v>4.05</v>
      </c>
      <c r="N24" s="5">
        <f t="shared" ref="N24:N35" si="15">+IF(E24=0,"",M24-M37)</f>
        <v>-0.43412698412698436</v>
      </c>
      <c r="O24" s="25"/>
      <c r="P24" s="430">
        <f>+IF(G24=0,"",'Ark1'!AR43)</f>
        <v>208.83620689655177</v>
      </c>
      <c r="Q24" s="431">
        <f>+IF(G24=0,"",'Ark1'!AS43)</f>
        <v>28.873467126111692</v>
      </c>
      <c r="R24" s="427"/>
      <c r="S24" s="5">
        <f>+IF(E24=0,"",'Ark1'!T43)</f>
        <v>6.8416666666666686</v>
      </c>
      <c r="T24" s="5">
        <f t="shared" ref="T24:T35" si="16">+IF(E24=0,"",S24-S37)</f>
        <v>-0.43611111111110912</v>
      </c>
      <c r="U24" s="18">
        <f>+IF(E24=0,"",'Ark1'!U43)</f>
        <v>265.11916666666662</v>
      </c>
      <c r="V24" s="54">
        <f t="shared" ref="V24:V35" si="17">+IF(E24=0,"",U24-U37)</f>
        <v>-3.1624206349207498</v>
      </c>
      <c r="W24" s="18">
        <f>+IF(E24=0,"",'Ark1'!W43)</f>
        <v>59.16666666666665</v>
      </c>
      <c r="X24" s="18">
        <f t="shared" ref="X24:X35" si="18">+IF(E24=0,"",W24-W37)</f>
        <v>-15.436507936507958</v>
      </c>
      <c r="Y24" s="18">
        <f>+IF(E24=0,"",'Ark1'!AG43)</f>
        <v>770.12931034482733</v>
      </c>
      <c r="Z24" s="18">
        <f t="shared" ref="Z24:Z35" si="19">+IF(E24=0,"",Y24-Y37)</f>
        <v>82.283781889542865</v>
      </c>
      <c r="AA24" s="18">
        <f>+IF(E24=0,"",'Ark1'!AH43)</f>
        <v>0</v>
      </c>
      <c r="AB24" s="129"/>
      <c r="AC24" s="18">
        <f>+IF(E24=0,"",'Ark1'!AI43)</f>
        <v>18.333333333333329</v>
      </c>
      <c r="AD24" s="18">
        <f t="shared" ref="AD24:AD35" si="20">+IF(J24=0,"",AC24-AC37)</f>
        <v>-7.8571428571428648</v>
      </c>
      <c r="AE24" s="18">
        <f>+IF(E24=0,"",'Ark1'!Y43)</f>
        <v>57.781912244567643</v>
      </c>
      <c r="AF24" s="5">
        <f>+IF(E24=0,"",'Ark1'!Z43)</f>
        <v>1.2704985897932619</v>
      </c>
      <c r="AG24" s="5">
        <f>+IF(E24=0,"",'Ark1'!AA43)</f>
        <v>1.7029182468796196</v>
      </c>
      <c r="AH24" s="18">
        <f t="shared" ref="AH24:AH35" si="21">IF(E24=0,"",1000*U24/Y24)</f>
        <v>344.25279379116068</v>
      </c>
      <c r="AI24" s="18">
        <f t="shared" ref="AI24:AI35" si="22">+IF(AH24=0,"",AH24-AH37)</f>
        <v>-45.778944736056928</v>
      </c>
      <c r="AJ24" s="25"/>
      <c r="AQ24"/>
      <c r="AS24"/>
      <c r="AT24"/>
      <c r="AZ24"/>
    </row>
    <row r="25" spans="1:52" ht="15.6">
      <c r="A25" s="25"/>
      <c r="B25" s="2">
        <f>+'Ark1'!D44</f>
        <v>2</v>
      </c>
      <c r="C25" s="2" t="str">
        <f t="shared" si="11"/>
        <v>Feb</v>
      </c>
      <c r="D25" s="2">
        <f>+'Ark1'!C44</f>
        <v>2023</v>
      </c>
      <c r="E25" s="2">
        <f>+'Ark1'!Q44</f>
        <v>17</v>
      </c>
      <c r="F25" s="18">
        <f t="shared" si="12"/>
        <v>-31</v>
      </c>
      <c r="G25" s="18">
        <f>+IF(E25=0,"",'Ark1'!R44)</f>
        <v>47</v>
      </c>
      <c r="H25" s="18">
        <f t="shared" si="13"/>
        <v>-83</v>
      </c>
      <c r="I25" s="54">
        <f>+IF(E25=0,"",'Ark1'!AE44)</f>
        <v>2.7405247813411089</v>
      </c>
      <c r="J25" s="54">
        <f t="shared" si="14"/>
        <v>-2.0814336756321836</v>
      </c>
      <c r="K25" s="54">
        <f>+IF(E25=0,"",'Ark1'!AF44)</f>
        <v>2.6029237684761393</v>
      </c>
      <c r="L25" s="92"/>
      <c r="M25" s="5">
        <f>+IF(E25=0,"",'Ark1'!S44)</f>
        <v>4.2127659574468073</v>
      </c>
      <c r="N25" s="5">
        <f t="shared" si="15"/>
        <v>-0.34877250409165317</v>
      </c>
      <c r="O25" s="25"/>
      <c r="P25" s="430">
        <f>+IF(G25=0,"",'Ark1'!AR44)</f>
        <v>199.76595744680847</v>
      </c>
      <c r="Q25" s="431">
        <f>+IF(G25=0,"",'Ark1'!AS44)</f>
        <v>29.559908297121481</v>
      </c>
      <c r="R25" s="427"/>
      <c r="S25" s="5">
        <f>+IF(E25=0,"",'Ark1'!T44)</f>
        <v>7.6170212765957421</v>
      </c>
      <c r="T25" s="5">
        <f t="shared" si="16"/>
        <v>0.17086743044189401</v>
      </c>
      <c r="U25" s="18">
        <f>+IF(E25=0,"",'Ark1'!U44)</f>
        <v>240.56808510638288</v>
      </c>
      <c r="V25" s="54">
        <f t="shared" si="17"/>
        <v>-32.601145662847927</v>
      </c>
      <c r="W25" s="18">
        <f>+IF(E25=0,"",'Ark1'!W44)</f>
        <v>76.59574468085107</v>
      </c>
      <c r="X25" s="18">
        <f t="shared" si="18"/>
        <v>-2.6350245499181852</v>
      </c>
      <c r="Y25" s="18">
        <f>+IF(E25=0,"",'Ark1'!AG44)</f>
        <v>661.23404255319156</v>
      </c>
      <c r="Z25" s="18">
        <f t="shared" si="19"/>
        <v>6.6041212933491806</v>
      </c>
      <c r="AA25" s="18">
        <f>+IF(E25=0,"",'Ark1'!AH44)</f>
        <v>0</v>
      </c>
      <c r="AB25" s="129"/>
      <c r="AC25" s="18">
        <f>+IF(E25=0,"",'Ark1'!AI44)</f>
        <v>23.404255319148941</v>
      </c>
      <c r="AD25" s="18">
        <f t="shared" si="20"/>
        <v>-0.44189852700489851</v>
      </c>
      <c r="AE25" s="18">
        <f>+IF(E25=0,"",'Ark1'!Y44)</f>
        <v>61.674816773077914</v>
      </c>
      <c r="AF25" s="5">
        <f>+IF(E25=0,"",'Ark1'!Z44)</f>
        <v>0.96615425870150939</v>
      </c>
      <c r="AG25" s="5">
        <f>+IF(E25=0,"",'Ark1'!AA44)</f>
        <v>1.3136467268453702</v>
      </c>
      <c r="AH25" s="18">
        <f t="shared" si="21"/>
        <v>363.81684793101209</v>
      </c>
      <c r="AI25" s="18">
        <f t="shared" si="22"/>
        <v>-53.471182905576711</v>
      </c>
      <c r="AJ25" s="25"/>
      <c r="AQ25"/>
      <c r="AS25"/>
      <c r="AT25"/>
      <c r="AZ25"/>
    </row>
    <row r="26" spans="1:52" ht="15.6">
      <c r="A26" s="25"/>
      <c r="B26" s="2">
        <f>+'Ark1'!D45</f>
        <v>3</v>
      </c>
      <c r="C26" s="2" t="str">
        <f t="shared" si="11"/>
        <v>Mars</v>
      </c>
      <c r="D26" s="2">
        <f>+'Ark1'!C45</f>
        <v>2023</v>
      </c>
      <c r="E26" s="2">
        <f>+'Ark1'!Q45</f>
        <v>44</v>
      </c>
      <c r="F26" s="18">
        <f t="shared" si="12"/>
        <v>-15</v>
      </c>
      <c r="G26" s="18">
        <f>+IF(E26=0,"",'Ark1'!R45)</f>
        <v>142</v>
      </c>
      <c r="H26" s="18">
        <f t="shared" si="13"/>
        <v>-40</v>
      </c>
      <c r="I26" s="54">
        <f>+IF(E26=0,"",'Ark1'!AE45)</f>
        <v>8.2798833819242006</v>
      </c>
      <c r="J26" s="54">
        <f t="shared" si="14"/>
        <v>1.5291415421615895</v>
      </c>
      <c r="K26" s="54">
        <f>+IF(E26=0,"",'Ark1'!AF45)</f>
        <v>7.7657909603609374</v>
      </c>
      <c r="L26" s="92"/>
      <c r="M26" s="5">
        <f>+IF(E26=0,"",'Ark1'!S45)</f>
        <v>4.330985915492958</v>
      </c>
      <c r="N26" s="5">
        <f t="shared" si="15"/>
        <v>-0.23494815044110773</v>
      </c>
      <c r="O26" s="25"/>
      <c r="P26" s="430">
        <f>+IF(G26=0,"",'Ark1'!AR45)</f>
        <v>198.77464788732397</v>
      </c>
      <c r="Q26" s="431">
        <f>+IF(G26=0,"",'Ark1'!AS45)</f>
        <v>29.137537508527391</v>
      </c>
      <c r="R26" s="427"/>
      <c r="S26" s="5">
        <f>+IF(E26=0,"",'Ark1'!T45)</f>
        <v>7.5633802816901428</v>
      </c>
      <c r="T26" s="5">
        <f t="shared" si="16"/>
        <v>0.1018418201516802</v>
      </c>
      <c r="U26" s="18">
        <f>+IF(E26=0,"",'Ark1'!U45)</f>
        <v>237.55915492957757</v>
      </c>
      <c r="V26" s="54">
        <f t="shared" si="17"/>
        <v>-15.888647268224759</v>
      </c>
      <c r="W26" s="18">
        <f>+IF(E26=0,"",'Ark1'!W45)</f>
        <v>70.422535211267586</v>
      </c>
      <c r="X26" s="18">
        <f t="shared" si="18"/>
        <v>-3.2038384151060342</v>
      </c>
      <c r="Y26" s="18">
        <f>+IF(E26=0,"",'Ark1'!AG45)</f>
        <v>646.95774647887322</v>
      </c>
      <c r="Z26" s="18">
        <f t="shared" si="19"/>
        <v>13.559956423624385</v>
      </c>
      <c r="AA26" s="18">
        <f>+IF(E26=0,"",'Ark1'!AH45)</f>
        <v>0</v>
      </c>
      <c r="AB26" s="129"/>
      <c r="AC26" s="18">
        <f>+IF(E26=0,"",'Ark1'!AI45)</f>
        <v>27.464788732394368</v>
      </c>
      <c r="AD26" s="18">
        <f t="shared" si="20"/>
        <v>4.3878656554712876</v>
      </c>
      <c r="AE26" s="18">
        <f>+IF(E26=0,"",'Ark1'!Y45)</f>
        <v>78.537035450251281</v>
      </c>
      <c r="AF26" s="5">
        <f>+IF(E26=0,"",'Ark1'!Z45)</f>
        <v>1.1427778793325349</v>
      </c>
      <c r="AG26" s="5">
        <f>+IF(E26=0,"",'Ark1'!AA45)</f>
        <v>1.904275355623162</v>
      </c>
      <c r="AH26" s="18">
        <f t="shared" si="21"/>
        <v>367.19423520703634</v>
      </c>
      <c r="AI26" s="18">
        <f t="shared" si="22"/>
        <v>-32.945781346692229</v>
      </c>
      <c r="AJ26" s="25"/>
      <c r="AQ26"/>
      <c r="AS26"/>
      <c r="AT26"/>
      <c r="AZ26"/>
    </row>
    <row r="27" spans="1:52" ht="15.6">
      <c r="A27" s="25"/>
      <c r="B27" s="2">
        <f>+'Ark1'!D46</f>
        <v>4</v>
      </c>
      <c r="C27" s="2" t="str">
        <f t="shared" si="11"/>
        <v>April</v>
      </c>
      <c r="D27" s="2">
        <f>+'Ark1'!C46</f>
        <v>2023</v>
      </c>
      <c r="E27" s="2">
        <f>+'Ark1'!Q46</f>
        <v>32</v>
      </c>
      <c r="F27" s="18">
        <f t="shared" si="12"/>
        <v>-14</v>
      </c>
      <c r="G27" s="18">
        <f>+IF(E27=0,"",'Ark1'!R46)</f>
        <v>90</v>
      </c>
      <c r="H27" s="18">
        <f t="shared" si="13"/>
        <v>-71</v>
      </c>
      <c r="I27" s="54">
        <f>+IF(E27=0,"",'Ark1'!AE46)</f>
        <v>5.2478134110787193</v>
      </c>
      <c r="J27" s="54">
        <f t="shared" si="14"/>
        <v>-0.72399667794205236</v>
      </c>
      <c r="K27" s="54">
        <f>+IF(E27=0,"",'Ark1'!AF46)</f>
        <v>5.2179566218507754</v>
      </c>
      <c r="L27" s="92"/>
      <c r="M27" s="5">
        <f>+IF(E27=0,"",'Ark1'!S46)</f>
        <v>4.3555555555555552</v>
      </c>
      <c r="N27" s="5">
        <f t="shared" si="15"/>
        <v>-2.9537612146307346E-2</v>
      </c>
      <c r="O27" s="25"/>
      <c r="P27" s="430">
        <f>+IF(G27=0,"",'Ark1'!AR46)</f>
        <v>202.72413793103439</v>
      </c>
      <c r="Q27" s="431">
        <f>+IF(G27=0,"",'Ark1'!AS46)</f>
        <v>29.540939356986662</v>
      </c>
      <c r="R27" s="427"/>
      <c r="S27" s="5">
        <f>+IF(E27=0,"",'Ark1'!T46)</f>
        <v>7.2444444444444445</v>
      </c>
      <c r="T27" s="5">
        <f t="shared" si="16"/>
        <v>-7.2325741890962192E-2</v>
      </c>
      <c r="U27" s="18">
        <f>+IF(E27=0,"",'Ark1'!U46)</f>
        <v>251.84444444444443</v>
      </c>
      <c r="V27" s="54">
        <f t="shared" si="17"/>
        <v>-16.712698412698217</v>
      </c>
      <c r="W27" s="18">
        <f>+IF(E27=0,"",'Ark1'!W46)</f>
        <v>70</v>
      </c>
      <c r="X27" s="18">
        <f t="shared" si="18"/>
        <v>-8.8819875776397481</v>
      </c>
      <c r="Y27" s="18">
        <f>+IF(E27=0,"",'Ark1'!AG46)</f>
        <v>666.35632183908012</v>
      </c>
      <c r="Z27" s="18">
        <f t="shared" si="19"/>
        <v>-9.5691439994294569</v>
      </c>
      <c r="AA27" s="18">
        <f>+IF(E27=0,"",'Ark1'!AH46)</f>
        <v>0</v>
      </c>
      <c r="AB27" s="129"/>
      <c r="AC27" s="18">
        <f>+IF(E27=0,"",'Ark1'!AI46)</f>
        <v>24.444444444444443</v>
      </c>
      <c r="AD27" s="18">
        <f t="shared" si="20"/>
        <v>7.6742581090407214</v>
      </c>
      <c r="AE27" s="18">
        <f>+IF(E27=0,"",'Ark1'!Y46)</f>
        <v>79.393985374083854</v>
      </c>
      <c r="AF27" s="5">
        <f>+IF(E27=0,"",'Ark1'!Z46)</f>
        <v>1.0573668669662517</v>
      </c>
      <c r="AG27" s="5">
        <f>+IF(E27=0,"",'Ark1'!AA46)</f>
        <v>1.4930290695325183</v>
      </c>
      <c r="AH27" s="18">
        <f t="shared" si="21"/>
        <v>377.94260546576299</v>
      </c>
      <c r="AI27" s="18">
        <f t="shared" si="22"/>
        <v>-19.375081809102426</v>
      </c>
      <c r="AJ27" s="25"/>
      <c r="AQ27"/>
      <c r="AS27"/>
      <c r="AT27"/>
      <c r="AZ27"/>
    </row>
    <row r="28" spans="1:52" ht="15.6">
      <c r="A28" s="25"/>
      <c r="B28" s="2">
        <f>+'Ark1'!D47</f>
        <v>5</v>
      </c>
      <c r="C28" s="2" t="str">
        <f t="shared" si="11"/>
        <v>Mai</v>
      </c>
      <c r="D28" s="2">
        <f>+'Ark1'!C47</f>
        <v>2023</v>
      </c>
      <c r="E28" s="2">
        <f>+'Ark1'!Q47</f>
        <v>53</v>
      </c>
      <c r="F28" s="18">
        <f t="shared" si="12"/>
        <v>2</v>
      </c>
      <c r="G28" s="18">
        <f>+IF(E28=0,"",'Ark1'!R47)</f>
        <v>208</v>
      </c>
      <c r="H28" s="18">
        <f t="shared" si="13"/>
        <v>44</v>
      </c>
      <c r="I28" s="54">
        <f>+IF(E28=0,"",'Ark1'!AE47)</f>
        <v>12.128279883381921</v>
      </c>
      <c r="J28" s="54">
        <f t="shared" si="14"/>
        <v>6.0451938299694605</v>
      </c>
      <c r="K28" s="54">
        <f>+IF(E28=0,"",'Ark1'!AF47)</f>
        <v>13.138817536349123</v>
      </c>
      <c r="L28" s="92"/>
      <c r="M28" s="5">
        <f>+IF(E28=0,"",'Ark1'!S47)</f>
        <v>4.7067307692307683</v>
      </c>
      <c r="N28" s="5">
        <f t="shared" si="15"/>
        <v>0.12136491557223206</v>
      </c>
      <c r="O28" s="25"/>
      <c r="P28" s="430">
        <f>+IF(G28=0,"",'Ark1'!AR47)</f>
        <v>206.77184466019412</v>
      </c>
      <c r="Q28" s="431">
        <f>+IF(G28=0,"",'Ark1'!AS47)</f>
        <v>30.74920609713789</v>
      </c>
      <c r="R28" s="427"/>
      <c r="S28" s="5">
        <f>+IF(E28=0,"",'Ark1'!T47)</f>
        <v>7.7932692307692291</v>
      </c>
      <c r="T28" s="5">
        <f t="shared" si="16"/>
        <v>0.48229362101313011</v>
      </c>
      <c r="U28" s="18">
        <f>+IF(E28=0,"",'Ark1'!U47)</f>
        <v>274.38942307692298</v>
      </c>
      <c r="V28" s="54">
        <f t="shared" si="17"/>
        <v>3.2632035647276325</v>
      </c>
      <c r="W28" s="18">
        <f>+IF(E28=0,"",'Ark1'!W47)</f>
        <v>81.25</v>
      </c>
      <c r="X28" s="18">
        <f t="shared" si="18"/>
        <v>16.615853658536579</v>
      </c>
      <c r="Y28" s="18">
        <f>+IF(E28=0,"",'Ark1'!AG47)</f>
        <v>649.67475728155307</v>
      </c>
      <c r="Z28" s="18">
        <f t="shared" si="19"/>
        <v>7.0995938828601766</v>
      </c>
      <c r="AA28" s="18">
        <f>+IF(E28=0,"",'Ark1'!AH47)</f>
        <v>0.48076923076923056</v>
      </c>
      <c r="AB28" s="129"/>
      <c r="AC28" s="18">
        <f>+IF(E28=0,"",'Ark1'!AI47)</f>
        <v>24.519230769230777</v>
      </c>
      <c r="AD28" s="18">
        <f t="shared" si="20"/>
        <v>-1.7002814258911805</v>
      </c>
      <c r="AE28" s="18">
        <f>+IF(E28=0,"",'Ark1'!Y47)</f>
        <v>61.816338421335445</v>
      </c>
      <c r="AF28" s="5">
        <f>+IF(E28=0,"",'Ark1'!Z47)</f>
        <v>1.2151103481923049</v>
      </c>
      <c r="AG28" s="5">
        <f>+IF(E28=0,"",'Ark1'!AA47)</f>
        <v>1.4937539457995459</v>
      </c>
      <c r="AH28" s="18">
        <f t="shared" si="21"/>
        <v>422.34890612813109</v>
      </c>
      <c r="AI28" s="18">
        <f t="shared" si="22"/>
        <v>0.41193290594628706</v>
      </c>
      <c r="AJ28" s="25"/>
      <c r="AQ28"/>
      <c r="AS28"/>
      <c r="AT28"/>
      <c r="AZ28"/>
    </row>
    <row r="29" spans="1:52" ht="15.6">
      <c r="A29" s="25"/>
      <c r="B29" s="2">
        <f>+'Ark1'!D48</f>
        <v>6</v>
      </c>
      <c r="C29" s="2" t="str">
        <f t="shared" si="11"/>
        <v>Juni</v>
      </c>
      <c r="D29" s="2">
        <f>+'Ark1'!C48</f>
        <v>2023</v>
      </c>
      <c r="E29" s="2">
        <f>+'Ark1'!Q48</f>
        <v>37</v>
      </c>
      <c r="F29" s="18">
        <f t="shared" si="12"/>
        <v>-33</v>
      </c>
      <c r="G29" s="18">
        <f>+IF(E29=0,"",'Ark1'!R48)</f>
        <v>134</v>
      </c>
      <c r="H29" s="18">
        <f t="shared" si="13"/>
        <v>-187</v>
      </c>
      <c r="I29" s="54">
        <f>+IF(E29=0,"",'Ark1'!AE48)</f>
        <v>7.813411078717202</v>
      </c>
      <c r="J29" s="54">
        <f t="shared" si="14"/>
        <v>-4.0931171111937772</v>
      </c>
      <c r="K29" s="54">
        <f>+IF(E29=0,"",'Ark1'!AF48)</f>
        <v>8.2890599712789097</v>
      </c>
      <c r="L29" s="92"/>
      <c r="M29" s="5">
        <f>+IF(E29=0,"",'Ark1'!S48)</f>
        <v>4.544776119402985</v>
      </c>
      <c r="N29" s="5">
        <f t="shared" si="15"/>
        <v>-0.40226437903938272</v>
      </c>
      <c r="O29" s="25"/>
      <c r="P29" s="430">
        <f>+IF(G29=0,"",'Ark1'!AR48)</f>
        <v>207.00751879699249</v>
      </c>
      <c r="Q29" s="431">
        <f>+IF(G29=0,"",'Ark1'!AS48)</f>
        <v>30.083258119342901</v>
      </c>
      <c r="R29" s="427"/>
      <c r="S29" s="5">
        <f>+IF(E29=0,"",'Ark1'!T48)</f>
        <v>7.5597014925373136</v>
      </c>
      <c r="T29" s="5">
        <f t="shared" si="16"/>
        <v>4.8798065746034958E-2</v>
      </c>
      <c r="U29" s="18">
        <f>+IF(E29=0,"",'Ark1'!U48)</f>
        <v>268.70447761194032</v>
      </c>
      <c r="V29" s="54">
        <f t="shared" si="17"/>
        <v>-14.332905565629744</v>
      </c>
      <c r="W29" s="18">
        <f>+IF(E29=0,"",'Ark1'!W48)</f>
        <v>77.611940298507491</v>
      </c>
      <c r="X29" s="18">
        <f t="shared" si="18"/>
        <v>5.649323476077555</v>
      </c>
      <c r="Y29" s="18">
        <f>+IF(E29=0,"",'Ark1'!AG48)</f>
        <v>682.04511278195503</v>
      </c>
      <c r="Z29" s="18">
        <f t="shared" si="19"/>
        <v>5.4024795531150858</v>
      </c>
      <c r="AA29" s="18">
        <f>+IF(E29=0,"",'Ark1'!AH48)</f>
        <v>0</v>
      </c>
      <c r="AB29" s="129"/>
      <c r="AC29" s="18">
        <f>+IF(E29=0,"",'Ark1'!AI48)</f>
        <v>32.835820895522382</v>
      </c>
      <c r="AD29" s="18">
        <f t="shared" si="20"/>
        <v>7.9137025154600806</v>
      </c>
      <c r="AE29" s="18">
        <f>+IF(E29=0,"",'Ark1'!Y48)</f>
        <v>47.497310003440191</v>
      </c>
      <c r="AF29" s="5">
        <f>+IF(E29=0,"",'Ark1'!Z48)</f>
        <v>1.0763098347247597</v>
      </c>
      <c r="AG29" s="5">
        <f>+IF(E29=0,"",'Ark1'!AA48)</f>
        <v>1.4938240721900555</v>
      </c>
      <c r="AH29" s="18">
        <f t="shared" si="21"/>
        <v>393.96877505057824</v>
      </c>
      <c r="AI29" s="18">
        <f t="shared" si="22"/>
        <v>-24.327928819464603</v>
      </c>
      <c r="AJ29" s="25"/>
      <c r="AQ29"/>
      <c r="AS29"/>
      <c r="AT29"/>
      <c r="AZ29"/>
    </row>
    <row r="30" spans="1:52" ht="15.6">
      <c r="A30" s="25"/>
      <c r="B30" s="2">
        <f>+'Ark1'!D49</f>
        <v>7</v>
      </c>
      <c r="C30" s="2" t="str">
        <f t="shared" si="11"/>
        <v>Juli</v>
      </c>
      <c r="D30" s="2">
        <f>+'Ark1'!C49</f>
        <v>2023</v>
      </c>
      <c r="E30" s="2">
        <f>+'Ark1'!Q49</f>
        <v>19</v>
      </c>
      <c r="F30" s="18">
        <f t="shared" si="12"/>
        <v>-4</v>
      </c>
      <c r="G30" s="18">
        <f>+IF(E30=0,"",'Ark1'!R49)</f>
        <v>72</v>
      </c>
      <c r="H30" s="18">
        <f t="shared" si="13"/>
        <v>-4</v>
      </c>
      <c r="I30" s="54">
        <f>+IF(E30=0,"",'Ark1'!AE49)</f>
        <v>4.1982507288629725</v>
      </c>
      <c r="J30" s="54">
        <f t="shared" si="14"/>
        <v>1.379259630940123</v>
      </c>
      <c r="K30" s="54">
        <f>+IF(E30=0,"",'Ark1'!AF49)</f>
        <v>4.4399364065853195</v>
      </c>
      <c r="L30" s="92"/>
      <c r="M30" s="5">
        <f>+IF(E30=0,"",'Ark1'!S49)</f>
        <v>4.8194444444444438</v>
      </c>
      <c r="N30" s="5">
        <f t="shared" si="15"/>
        <v>0.50365497076023402</v>
      </c>
      <c r="O30" s="25"/>
      <c r="P30" s="430">
        <f>+IF(G30=0,"",'Ark1'!AR49)</f>
        <v>204.79166666666663</v>
      </c>
      <c r="Q30" s="431">
        <f>+IF(G30=0,"",'Ark1'!AS49)</f>
        <v>30.794554429984423</v>
      </c>
      <c r="R30" s="427"/>
      <c r="S30" s="5">
        <f>+IF(E30=0,"",'Ark1'!T49)</f>
        <v>7.25</v>
      </c>
      <c r="T30" s="5">
        <f t="shared" si="16"/>
        <v>-0.21052631578947523</v>
      </c>
      <c r="U30" s="18">
        <f>+IF(E30=0,"",'Ark1'!U49)</f>
        <v>267.86666666666662</v>
      </c>
      <c r="V30" s="54">
        <f t="shared" si="17"/>
        <v>1.8153508771929978</v>
      </c>
      <c r="W30" s="18">
        <f>+IF(E30=0,"",'Ark1'!W49)</f>
        <v>79.166666666666686</v>
      </c>
      <c r="X30" s="18">
        <f t="shared" si="18"/>
        <v>4.1666666666666856</v>
      </c>
      <c r="Y30" s="18">
        <f>+IF(E30=0,"",'Ark1'!AG49)</f>
        <v>589.3888888888888</v>
      </c>
      <c r="Z30" s="18">
        <f t="shared" si="19"/>
        <v>-125.74624624624619</v>
      </c>
      <c r="AA30" s="18">
        <f>+IF(E30=0,"",'Ark1'!AH49)</f>
        <v>0</v>
      </c>
      <c r="AB30" s="129"/>
      <c r="AC30" s="18">
        <f>+IF(E30=0,"",'Ark1'!AI49)</f>
        <v>23.611111111111111</v>
      </c>
      <c r="AD30" s="18">
        <f t="shared" si="20"/>
        <v>5.1900584795321656</v>
      </c>
      <c r="AE30" s="18">
        <f>+IF(E30=0,"",'Ark1'!Y49)</f>
        <v>59.206191023874993</v>
      </c>
      <c r="AF30" s="5">
        <f>+IF(E30=0,"",'Ark1'!Z49)</f>
        <v>1.4560829197321836</v>
      </c>
      <c r="AG30" s="5">
        <f>+IF(E30=0,"",'Ark1'!AA49)</f>
        <v>1.4883809249576461</v>
      </c>
      <c r="AH30" s="18">
        <f t="shared" si="21"/>
        <v>454.48204354793103</v>
      </c>
      <c r="AI30" s="18">
        <f t="shared" si="22"/>
        <v>82.452614817374524</v>
      </c>
      <c r="AJ30" s="25"/>
      <c r="AQ30"/>
      <c r="AS30"/>
      <c r="AT30"/>
      <c r="AZ30"/>
    </row>
    <row r="31" spans="1:52" ht="15.6">
      <c r="A31" s="25"/>
      <c r="B31" s="2">
        <f>+'Ark1'!D50</f>
        <v>8</v>
      </c>
      <c r="C31" s="2" t="str">
        <f t="shared" si="11"/>
        <v>Aug</v>
      </c>
      <c r="D31" s="2">
        <f>+'Ark1'!C50</f>
        <v>2023</v>
      </c>
      <c r="E31" s="2">
        <f>+'Ark1'!Q50</f>
        <v>32</v>
      </c>
      <c r="F31" s="18">
        <f t="shared" si="12"/>
        <v>-8</v>
      </c>
      <c r="G31" s="18">
        <f>+IF(E31=0,"",'Ark1'!R50)</f>
        <v>157</v>
      </c>
      <c r="H31" s="18">
        <f t="shared" si="13"/>
        <v>-30</v>
      </c>
      <c r="I31" s="54">
        <f>+IF(E31=0,"",'Ark1'!AE50)</f>
        <v>9.1545189504373177</v>
      </c>
      <c r="J31" s="54">
        <f t="shared" si="14"/>
        <v>2.2183171700218871</v>
      </c>
      <c r="K31" s="54">
        <f>+IF(E31=0,"",'Ark1'!AF50)</f>
        <v>9.4920492116893609</v>
      </c>
      <c r="L31" s="92"/>
      <c r="M31" s="5">
        <f>+IF(E31=0,"",'Ark1'!S50)</f>
        <v>4.3885350318471348</v>
      </c>
      <c r="N31" s="5">
        <f t="shared" si="15"/>
        <v>0.11580775911986319</v>
      </c>
      <c r="O31" s="25"/>
      <c r="P31" s="430">
        <f>+IF(G31=0,"",'Ark1'!AR50)</f>
        <v>206.35526315789477</v>
      </c>
      <c r="Q31" s="431">
        <f>+IF(G31=0,"",'Ark1'!AS50)</f>
        <v>29.386855233109792</v>
      </c>
      <c r="R31" s="427"/>
      <c r="S31" s="5">
        <f>+IF(E31=0,"",'Ark1'!T50)</f>
        <v>6.8662420382165612</v>
      </c>
      <c r="T31" s="5">
        <f t="shared" si="16"/>
        <v>-5.354405804012341E-2</v>
      </c>
      <c r="U31" s="18">
        <f>+IF(E31=0,"",'Ark1'!U50)</f>
        <v>262.6242038216559</v>
      </c>
      <c r="V31" s="54">
        <f t="shared" si="17"/>
        <v>-16.436758745188797</v>
      </c>
      <c r="W31" s="18">
        <f>+IF(E31=0,"",'Ark1'!W50)</f>
        <v>57.961783439490482</v>
      </c>
      <c r="X31" s="18">
        <f t="shared" si="18"/>
        <v>-3.5355427637180696</v>
      </c>
      <c r="Y31" s="18">
        <f>+IF(E31=0,"",'Ark1'!AG50)</f>
        <v>673.10526315789457</v>
      </c>
      <c r="Z31" s="18">
        <f t="shared" si="19"/>
        <v>-117.254951895869</v>
      </c>
      <c r="AA31" s="18">
        <f>+IF(E31=0,"",'Ark1'!AH50)</f>
        <v>0</v>
      </c>
      <c r="AB31" s="129"/>
      <c r="AC31" s="18">
        <f>+IF(E31=0,"",'Ark1'!AI50)</f>
        <v>29.299363057324843</v>
      </c>
      <c r="AD31" s="18">
        <f t="shared" si="20"/>
        <v>8.978507442351578</v>
      </c>
      <c r="AE31" s="18">
        <f>+IF(E31=0,"",'Ark1'!Y50)</f>
        <v>61.390100035168558</v>
      </c>
      <c r="AF31" s="5">
        <f>+IF(E31=0,"",'Ark1'!Z50)</f>
        <v>1.2499665296342499</v>
      </c>
      <c r="AG31" s="5">
        <f>+IF(E31=0,"",'Ark1'!AA50)</f>
        <v>1.6858177301014816</v>
      </c>
      <c r="AH31" s="18">
        <f t="shared" si="21"/>
        <v>390.16810326151091</v>
      </c>
      <c r="AI31" s="18">
        <f t="shared" si="22"/>
        <v>37.087372157324637</v>
      </c>
      <c r="AJ31" s="25"/>
      <c r="AQ31"/>
      <c r="AS31"/>
      <c r="AT31"/>
      <c r="AZ31"/>
    </row>
    <row r="32" spans="1:52" ht="15.6">
      <c r="A32" s="25"/>
      <c r="B32" s="2">
        <f>+'Ark1'!D51</f>
        <v>9</v>
      </c>
      <c r="C32" s="2" t="str">
        <f t="shared" si="11"/>
        <v>Sept</v>
      </c>
      <c r="D32" s="2">
        <f>+'Ark1'!C51</f>
        <v>2023</v>
      </c>
      <c r="E32" s="2">
        <f>+'Ark1'!Q51</f>
        <v>29</v>
      </c>
      <c r="F32" s="18">
        <f t="shared" si="12"/>
        <v>-42</v>
      </c>
      <c r="G32" s="18">
        <f>+IF(E32=0,"",'Ark1'!R51)</f>
        <v>111</v>
      </c>
      <c r="H32" s="18">
        <f t="shared" si="13"/>
        <v>-232</v>
      </c>
      <c r="I32" s="54">
        <f>+IF(E32=0,"",'Ark1'!AE51)</f>
        <v>6.4723032069970836</v>
      </c>
      <c r="J32" s="54">
        <f t="shared" si="14"/>
        <v>-6.2502487217862948</v>
      </c>
      <c r="K32" s="54">
        <f>+IF(E32=0,"",'Ark1'!AF51)</f>
        <v>6.3466568566196866</v>
      </c>
      <c r="L32" s="92"/>
      <c r="M32" s="5">
        <f>+IF(E32=0,"",'Ark1'!S51)</f>
        <v>4.0180180180180178</v>
      </c>
      <c r="N32" s="5">
        <f t="shared" si="15"/>
        <v>-0.12775457673416923</v>
      </c>
      <c r="O32" s="25"/>
      <c r="P32" s="430">
        <f>+IF(G32=0,"",'Ark1'!AR51)</f>
        <v>204.90909090909088</v>
      </c>
      <c r="Q32" s="431">
        <f>+IF(G32=0,"",'Ark1'!AS51)</f>
        <v>28.144196546756032</v>
      </c>
      <c r="R32" s="427"/>
      <c r="S32" s="5">
        <f>+IF(E32=0,"",'Ark1'!T51)</f>
        <v>6.3513513513513518</v>
      </c>
      <c r="T32" s="5">
        <f t="shared" si="16"/>
        <v>-0.59617051453786285</v>
      </c>
      <c r="U32" s="18">
        <f>+IF(E32=0,"",'Ark1'!U51)</f>
        <v>248.36846846846831</v>
      </c>
      <c r="V32" s="54">
        <f t="shared" si="17"/>
        <v>-19.504417828907634</v>
      </c>
      <c r="W32" s="18">
        <f>+IF(E32=0,"",'Ark1'!W51)</f>
        <v>51.351351351351347</v>
      </c>
      <c r="X32" s="18">
        <f t="shared" si="18"/>
        <v>-9.8731384445670116</v>
      </c>
      <c r="Y32" s="18">
        <f>+IF(E32=0,"",'Ark1'!AG51)</f>
        <v>676.46363636363651</v>
      </c>
      <c r="Z32" s="18">
        <f t="shared" si="19"/>
        <v>-14.05822952557628</v>
      </c>
      <c r="AA32" s="18">
        <f>+IF(E32=0,"",'Ark1'!AH51)</f>
        <v>0</v>
      </c>
      <c r="AB32" s="129"/>
      <c r="AC32" s="18">
        <f>+IF(E32=0,"",'Ark1'!AI51)</f>
        <v>23.423423423423433</v>
      </c>
      <c r="AD32" s="18">
        <f t="shared" si="20"/>
        <v>6.222257242665421</v>
      </c>
      <c r="AE32" s="18">
        <f>+IF(E32=0,"",'Ark1'!Y51)</f>
        <v>70.1819886315932</v>
      </c>
      <c r="AF32" s="5">
        <f>+IF(E32=0,"",'Ark1'!Z51)</f>
        <v>1.2374194448764071</v>
      </c>
      <c r="AG32" s="5">
        <f>+IF(E32=0,"",'Ark1'!AA51)</f>
        <v>1.8041426235976881</v>
      </c>
      <c r="AH32" s="18">
        <f t="shared" si="21"/>
        <v>367.15716132737776</v>
      </c>
      <c r="AI32" s="18">
        <f t="shared" si="22"/>
        <v>-20.771012319122576</v>
      </c>
      <c r="AJ32" s="25"/>
      <c r="AQ32"/>
      <c r="AS32"/>
      <c r="AT32"/>
      <c r="AZ32"/>
    </row>
    <row r="33" spans="1:98" ht="15.6">
      <c r="A33" s="25"/>
      <c r="B33" s="2">
        <f>+'Ark1'!D52</f>
        <v>10</v>
      </c>
      <c r="C33" s="2" t="str">
        <f t="shared" si="11"/>
        <v>Okt</v>
      </c>
      <c r="D33" s="2">
        <f>+'Ark1'!C52</f>
        <v>2023</v>
      </c>
      <c r="E33" s="2">
        <f>+'Ark1'!Q52</f>
        <v>68</v>
      </c>
      <c r="F33" s="18">
        <f t="shared" si="12"/>
        <v>-43</v>
      </c>
      <c r="G33" s="18">
        <f>+IF(E33=0,"",'Ark1'!R52)</f>
        <v>308</v>
      </c>
      <c r="H33" s="18">
        <f t="shared" si="13"/>
        <v>-127</v>
      </c>
      <c r="I33" s="54">
        <f>+IF(E33=0,"",'Ark1'!AE52)</f>
        <v>17.959183673469379</v>
      </c>
      <c r="J33" s="54">
        <f t="shared" si="14"/>
        <v>1.8241688366741258</v>
      </c>
      <c r="K33" s="54">
        <f>+IF(E33=0,"",'Ark1'!AF52)</f>
        <v>17.155097119004683</v>
      </c>
      <c r="L33" s="92"/>
      <c r="M33" s="5">
        <f>+IF(E33=0,"",'Ark1'!S52)</f>
        <v>3.9870129870129873</v>
      </c>
      <c r="N33" s="5">
        <f t="shared" si="15"/>
        <v>0.13643827436930911</v>
      </c>
      <c r="O33" s="25"/>
      <c r="P33" s="430">
        <f>+IF(G33=0,"",'Ark1'!AR52)</f>
        <v>203.57142857142861</v>
      </c>
      <c r="Q33" s="431">
        <f>+IF(G33=0,"",'Ark1'!AS52)</f>
        <v>28.177889286848139</v>
      </c>
      <c r="R33" s="427"/>
      <c r="S33" s="5">
        <f>+IF(E33=0,"",'Ark1'!T52)</f>
        <v>6.2987012987012978</v>
      </c>
      <c r="T33" s="5">
        <f t="shared" si="16"/>
        <v>0.12398865502313594</v>
      </c>
      <c r="U33" s="18">
        <f>+IF(E33=0,"",'Ark1'!U52)</f>
        <v>241.94512987012976</v>
      </c>
      <c r="V33" s="54">
        <f t="shared" si="17"/>
        <v>3.9012218241527705</v>
      </c>
      <c r="W33" s="18">
        <f>+IF(E33=0,"",'Ark1'!W52)</f>
        <v>45.454545454545446</v>
      </c>
      <c r="X33" s="18">
        <f t="shared" si="18"/>
        <v>4.0752351097178519</v>
      </c>
      <c r="Y33" s="18">
        <f>+IF(E33=0,"",'Ark1'!AG52)</f>
        <v>700.09415584415592</v>
      </c>
      <c r="Z33" s="18">
        <f t="shared" si="19"/>
        <v>2.6672416910234915</v>
      </c>
      <c r="AA33" s="18">
        <f>+IF(E33=0,"",'Ark1'!AH52)</f>
        <v>0</v>
      </c>
      <c r="AB33" s="129"/>
      <c r="AC33" s="18">
        <f>+IF(E33=0,"",'Ark1'!AI52)</f>
        <v>28.246753246753247</v>
      </c>
      <c r="AD33" s="18">
        <f t="shared" si="20"/>
        <v>8.4766383042245046</v>
      </c>
      <c r="AE33" s="18">
        <f>+IF(E33=0,"",'Ark1'!Y52)</f>
        <v>62.357449452779022</v>
      </c>
      <c r="AF33" s="5">
        <f>+IF(E33=0,"",'Ark1'!Z52)</f>
        <v>1.2220220255789871</v>
      </c>
      <c r="AG33" s="5">
        <f>+IF(E33=0,"",'Ark1'!AA52)</f>
        <v>1.8885501555421595</v>
      </c>
      <c r="AH33" s="18">
        <f t="shared" si="21"/>
        <v>345.58941515287813</v>
      </c>
      <c r="AI33" s="18">
        <f t="shared" si="22"/>
        <v>4.2720624449924571</v>
      </c>
      <c r="AJ33" s="25"/>
      <c r="AQ33"/>
      <c r="AS33"/>
      <c r="AT33"/>
      <c r="AZ33"/>
    </row>
    <row r="34" spans="1:98" ht="15.6">
      <c r="A34" s="25"/>
      <c r="B34" s="2">
        <f>+'Ark1'!D53</f>
        <v>11</v>
      </c>
      <c r="C34" s="2" t="str">
        <f t="shared" si="11"/>
        <v>Nov</v>
      </c>
      <c r="D34" s="2">
        <f>+'Ark1'!C53</f>
        <v>2023</v>
      </c>
      <c r="E34" s="2">
        <f>+'Ark1'!Q53</f>
        <v>58</v>
      </c>
      <c r="F34" s="18">
        <f t="shared" si="12"/>
        <v>-61</v>
      </c>
      <c r="G34" s="18">
        <f>+IF(E34=0,"",'Ark1'!R53)</f>
        <v>242</v>
      </c>
      <c r="H34" s="18">
        <f t="shared" si="13"/>
        <v>-143</v>
      </c>
      <c r="I34" s="54">
        <f>+IF(E34=0,"",'Ark1'!AE53)</f>
        <v>14.11078717201166</v>
      </c>
      <c r="J34" s="54">
        <f t="shared" si="14"/>
        <v>-0.16962825825540229</v>
      </c>
      <c r="K34" s="54">
        <f>+IF(E34=0,"",'Ark1'!AF53)</f>
        <v>13.688606824459248</v>
      </c>
      <c r="L34" s="92"/>
      <c r="M34" s="5">
        <f>+IF(E34=0,"",'Ark1'!S53)</f>
        <v>4.1983471074380159</v>
      </c>
      <c r="N34" s="5">
        <f t="shared" si="15"/>
        <v>-0.1938606847697768</v>
      </c>
      <c r="O34" s="25"/>
      <c r="P34" s="430">
        <f>+IF(G34=0,"",'Ark1'!AR53)</f>
        <v>203.19421487603304</v>
      </c>
      <c r="Q34" s="431">
        <f>+IF(G34=0,"",'Ark1'!AS53)</f>
        <v>28.680650481007351</v>
      </c>
      <c r="R34" s="427"/>
      <c r="S34" s="5">
        <f>+IF(E34=0,"",'Ark1'!T53)</f>
        <v>6.6404958677685935</v>
      </c>
      <c r="T34" s="5">
        <f t="shared" si="16"/>
        <v>3.7898465171191553E-2</v>
      </c>
      <c r="U34" s="18">
        <f>+IF(E34=0,"",'Ark1'!U53)</f>
        <v>245.70743801652901</v>
      </c>
      <c r="V34" s="54">
        <f t="shared" si="17"/>
        <v>4.5565289256199719</v>
      </c>
      <c r="W34" s="18">
        <f>+IF(E34=0,"",'Ark1'!W53)</f>
        <v>52.066115702479344</v>
      </c>
      <c r="X34" s="18">
        <f t="shared" si="18"/>
        <v>1.1570247933884303</v>
      </c>
      <c r="Y34" s="18">
        <f>+IF(E34=0,"",'Ark1'!AG53)</f>
        <v>647.80578512396687</v>
      </c>
      <c r="Z34" s="18">
        <f t="shared" si="19"/>
        <v>5.6187721369540213</v>
      </c>
      <c r="AA34" s="18">
        <f>+IF(E34=0,"",'Ark1'!AH53)</f>
        <v>0.41322314049586795</v>
      </c>
      <c r="AB34" s="129"/>
      <c r="AC34" s="18">
        <f>+IF(E34=0,"",'Ark1'!AI53)</f>
        <v>33.884297520661157</v>
      </c>
      <c r="AD34" s="18">
        <f t="shared" si="20"/>
        <v>-6.115702479338843</v>
      </c>
      <c r="AE34" s="18">
        <f>+IF(E34=0,"",'Ark1'!Y53)</f>
        <v>63.791787685256359</v>
      </c>
      <c r="AF34" s="5">
        <f>+IF(E34=0,"",'Ark1'!Z53)</f>
        <v>1.1721269408501964</v>
      </c>
      <c r="AG34" s="5">
        <f>+IF(E34=0,"",'Ark1'!AA53)</f>
        <v>1.7293326717703401</v>
      </c>
      <c r="AH34" s="18">
        <f t="shared" si="21"/>
        <v>379.2918242764834</v>
      </c>
      <c r="AI34" s="18">
        <f t="shared" si="22"/>
        <v>3.7767418875689032</v>
      </c>
      <c r="AJ34" s="25"/>
      <c r="AQ34"/>
      <c r="AS34"/>
      <c r="AT34"/>
      <c r="AZ34"/>
    </row>
    <row r="35" spans="1:98" ht="15.6">
      <c r="A35" s="25"/>
      <c r="B35" s="2">
        <f>+'Ark1'!D54</f>
        <v>12</v>
      </c>
      <c r="C35" s="2" t="str">
        <f t="shared" si="11"/>
        <v>Des</v>
      </c>
      <c r="D35" s="2">
        <f>+'Ark1'!C54</f>
        <v>2023</v>
      </c>
      <c r="E35" s="2">
        <f>+'Ark1'!Q54</f>
        <v>28</v>
      </c>
      <c r="F35" s="18">
        <f t="shared" si="12"/>
        <v>-25</v>
      </c>
      <c r="G35" s="18">
        <f>+IF(E35=0,"",'Ark1'!R54)</f>
        <v>84</v>
      </c>
      <c r="H35" s="18">
        <f t="shared" si="13"/>
        <v>-102</v>
      </c>
      <c r="I35" s="54">
        <f>+IF(E35=0,"",'Ark1'!AE54)</f>
        <v>4.8979591836734686</v>
      </c>
      <c r="J35" s="54">
        <f t="shared" si="14"/>
        <v>-2.0011506086113995</v>
      </c>
      <c r="K35" s="54">
        <f>+IF(E35=0,"",'Ark1'!AF54)</f>
        <v>4.5391111931684494</v>
      </c>
      <c r="L35" s="92"/>
      <c r="M35" s="5">
        <f>+IF(E35=0,"",'Ark1'!S54)</f>
        <v>4.3690476190476195</v>
      </c>
      <c r="N35" s="5">
        <f t="shared" si="15"/>
        <v>0.15399385560675949</v>
      </c>
      <c r="O35" s="25"/>
      <c r="P35" s="430">
        <f>+IF(G35=0,"",'Ark1'!AR54)</f>
        <v>198.14285714285711</v>
      </c>
      <c r="Q35" s="431">
        <f>+IF(G35=0,"",'Ark1'!AS54)</f>
        <v>29.071704175703115</v>
      </c>
      <c r="R35" s="427"/>
      <c r="S35" s="5">
        <f>+IF(E35=0,"",'Ark1'!T54)</f>
        <v>6.8333333333333313</v>
      </c>
      <c r="T35" s="5">
        <f t="shared" si="16"/>
        <v>1.0752688172042113E-2</v>
      </c>
      <c r="U35" s="18">
        <f>+IF(E35=0,"",'Ark1'!U54)</f>
        <v>234.7285714285714</v>
      </c>
      <c r="V35" s="54">
        <f t="shared" si="17"/>
        <v>-17.287019969278049</v>
      </c>
      <c r="W35" s="18">
        <f>+IF(E35=0,"",'Ark1'!W54)</f>
        <v>63.095238095238123</v>
      </c>
      <c r="X35" s="18">
        <f t="shared" si="18"/>
        <v>9.3317972350230676</v>
      </c>
      <c r="Y35" s="18">
        <f>+IF(E35=0,"",'Ark1'!AG54)</f>
        <v>623.72619047619025</v>
      </c>
      <c r="Z35" s="18">
        <f t="shared" si="19"/>
        <v>-49.273809523809746</v>
      </c>
      <c r="AA35" s="18">
        <f>+IF(E35=0,"",'Ark1'!AH54)</f>
        <v>0</v>
      </c>
      <c r="AB35" s="129"/>
      <c r="AC35" s="18">
        <f>+IF(E35=0,"",'Ark1'!AI54)</f>
        <v>30.952380952380938</v>
      </c>
      <c r="AD35" s="18">
        <f t="shared" si="20"/>
        <v>14.823348694316426</v>
      </c>
      <c r="AE35" s="18">
        <f>+IF(E35=0,"",'Ark1'!Y54)</f>
        <v>74.92348092018463</v>
      </c>
      <c r="AF35" s="5">
        <f>+IF(E35=0,"",'Ark1'!Z54)</f>
        <v>1.2703557985364913</v>
      </c>
      <c r="AG35" s="5">
        <f>+IF(E35=0,"",'Ark1'!AA54)</f>
        <v>1.5105449452916111</v>
      </c>
      <c r="AH35" s="18">
        <f t="shared" si="21"/>
        <v>376.33271620254624</v>
      </c>
      <c r="AI35" s="18">
        <f t="shared" si="22"/>
        <v>1.8667557302588307</v>
      </c>
      <c r="AJ35" s="25"/>
      <c r="AQ35"/>
      <c r="AS35"/>
      <c r="AT35"/>
      <c r="AZ35"/>
    </row>
    <row r="36" spans="1:98" ht="15.6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427"/>
      <c r="S36" s="25"/>
      <c r="T36" s="25"/>
      <c r="U36" s="25"/>
      <c r="V36" s="25"/>
      <c r="W36" s="25"/>
      <c r="X36" s="25"/>
      <c r="Y36" s="25"/>
      <c r="Z36" s="25"/>
      <c r="AA36" s="25"/>
      <c r="AB36" s="129"/>
      <c r="AC36" s="25"/>
      <c r="AD36" s="25"/>
      <c r="AE36" s="25"/>
      <c r="AF36" s="25"/>
      <c r="AG36" s="25"/>
      <c r="AH36" s="25"/>
      <c r="AI36" s="25"/>
      <c r="AJ36" s="25"/>
      <c r="AQ36"/>
      <c r="AS36"/>
      <c r="AT36"/>
      <c r="AZ36"/>
    </row>
    <row r="37" spans="1:98" ht="15.6">
      <c r="A37" s="25"/>
      <c r="B37" s="90">
        <f>+'Ark1'!D55</f>
        <v>1</v>
      </c>
      <c r="C37" s="90" t="str">
        <f t="shared" ref="C37:C48" si="23">+C24</f>
        <v>Jan</v>
      </c>
      <c r="D37" s="90">
        <f>+'Ark1'!C55</f>
        <v>2022</v>
      </c>
      <c r="E37" s="90">
        <f>+'Ark1'!Q55</f>
        <v>43</v>
      </c>
      <c r="F37" s="25"/>
      <c r="G37" s="114">
        <f>+IF(E37=0,"",'Ark1'!R55)</f>
        <v>126</v>
      </c>
      <c r="H37" s="25"/>
      <c r="I37" s="113">
        <f>+IF(E37=0,"",'Ark1'!AE55)</f>
        <v>4.6735905044510382</v>
      </c>
      <c r="J37" s="25"/>
      <c r="K37" s="113">
        <f>+IF(E37=0,"",'Ark1'!AF55)</f>
        <v>4.8183842861125479</v>
      </c>
      <c r="L37" s="92"/>
      <c r="M37" s="112">
        <f>+IF(E37=0,"",'Ark1'!S55)</f>
        <v>4.4841269841269842</v>
      </c>
      <c r="N37" s="25"/>
      <c r="O37" s="25"/>
      <c r="P37" s="430">
        <f>+IF(G37=0,"",'Ark1'!AR56)</f>
        <v>206.64566929133861</v>
      </c>
      <c r="Q37" s="431">
        <f>+IF(G37=0,"",'Ark1'!AS56)</f>
        <v>30.358956501481352</v>
      </c>
      <c r="R37" s="427"/>
      <c r="S37" s="112">
        <f>+IF(E37=0,"",'Ark1'!T55)</f>
        <v>7.2777777777777777</v>
      </c>
      <c r="T37" s="25"/>
      <c r="U37" s="114">
        <f>+IF(E37=0,"",'Ark1'!U55)</f>
        <v>268.28158730158736</v>
      </c>
      <c r="V37" s="25"/>
      <c r="W37" s="114">
        <f>+IF(E37=0,"",'Ark1'!W55)</f>
        <v>74.603174603174608</v>
      </c>
      <c r="X37" s="25"/>
      <c r="Y37" s="114">
        <f>+IF(E37=0,"",'Ark1'!AG55)</f>
        <v>687.84552845528447</v>
      </c>
      <c r="Z37" s="25"/>
      <c r="AA37" s="114">
        <f>+IF(E37=0,"",'Ark1'!AH55)</f>
        <v>0</v>
      </c>
      <c r="AB37" s="129"/>
      <c r="AC37" s="114">
        <f>+IF(E37=0,"",'Ark1'!AI55)</f>
        <v>26.190476190476193</v>
      </c>
      <c r="AD37" s="114" t="str">
        <f>+IF(J37=0,"",AC37-#REF!)</f>
        <v/>
      </c>
      <c r="AE37" s="114">
        <f>+IF(E37=0,"",'Ark1'!Y55)</f>
        <v>71.408638382031256</v>
      </c>
      <c r="AF37" s="112">
        <f>+IF(E37=0,"",'Ark1'!Z55)</f>
        <v>1.3553780412374561</v>
      </c>
      <c r="AG37" s="112">
        <f>+IF(E37=0,"",'Ark1'!AA55)</f>
        <v>1.8586515375182264</v>
      </c>
      <c r="AH37" s="114">
        <f t="shared" ref="AH37:AH48" si="24">IF(E37=0,"",1000*U37/Y37)</f>
        <v>390.03173852721761</v>
      </c>
      <c r="AI37" s="25"/>
      <c r="AJ37" s="25"/>
      <c r="AQ37"/>
      <c r="AS37"/>
      <c r="AT37"/>
      <c r="AZ37"/>
    </row>
    <row r="38" spans="1:98" ht="15.6">
      <c r="A38" s="25"/>
      <c r="B38" s="90">
        <f>+'Ark1'!D56</f>
        <v>2</v>
      </c>
      <c r="C38" s="90" t="str">
        <f t="shared" si="23"/>
        <v>Feb</v>
      </c>
      <c r="D38" s="90">
        <f>+'Ark1'!C56</f>
        <v>2022</v>
      </c>
      <c r="E38" s="90">
        <f>+'Ark1'!Q56</f>
        <v>48</v>
      </c>
      <c r="F38" s="25"/>
      <c r="G38" s="114">
        <f>+IF(E38=0,"",'Ark1'!R56)</f>
        <v>130</v>
      </c>
      <c r="H38" s="25"/>
      <c r="I38" s="113">
        <f>+IF(E38=0,"",'Ark1'!AE56)</f>
        <v>4.8219584569732925</v>
      </c>
      <c r="J38" s="25"/>
      <c r="K38" s="113">
        <f>+IF(E38=0,"",'Ark1'!AF56)</f>
        <v>5.0619185589302864</v>
      </c>
      <c r="L38" s="92"/>
      <c r="M38" s="112">
        <f>+IF(E38=0,"",'Ark1'!S56)</f>
        <v>4.5615384615384604</v>
      </c>
      <c r="N38" s="25"/>
      <c r="O38" s="25"/>
      <c r="P38" s="430">
        <f>+IF(G38=0,"",'Ark1'!AR57)</f>
        <v>201.32044198895025</v>
      </c>
      <c r="Q38" s="431">
        <f>+IF(G38=0,"",'Ark1'!AS57)</f>
        <v>30.062746043079606</v>
      </c>
      <c r="R38" s="427"/>
      <c r="S38" s="112">
        <f>+IF(E38=0,"",'Ark1'!T56)</f>
        <v>7.4461538461538481</v>
      </c>
      <c r="T38" s="25"/>
      <c r="U38" s="114">
        <f>+IF(E38=0,"",'Ark1'!U56)</f>
        <v>273.16923076923081</v>
      </c>
      <c r="V38" s="25"/>
      <c r="W38" s="114">
        <f>+IF(E38=0,"",'Ark1'!W56)</f>
        <v>79.230769230769255</v>
      </c>
      <c r="X38" s="25"/>
      <c r="Y38" s="114">
        <f>+IF(E38=0,"",'Ark1'!AG56)</f>
        <v>654.62992125984238</v>
      </c>
      <c r="Z38" s="25"/>
      <c r="AA38" s="114">
        <f>+IF(E38=0,"",'Ark1'!AH56)</f>
        <v>0</v>
      </c>
      <c r="AB38" s="129"/>
      <c r="AC38" s="114">
        <f>+IF(E38=0,"",'Ark1'!AI56)</f>
        <v>23.84615384615384</v>
      </c>
      <c r="AD38" s="114" t="str">
        <f>+IF(J38=0,"",AC38-#REF!)</f>
        <v/>
      </c>
      <c r="AE38" s="114">
        <f>+IF(E38=0,"",'Ark1'!Y56)</f>
        <v>49.801901178034605</v>
      </c>
      <c r="AF38" s="112">
        <f>+IF(E38=0,"",'Ark1'!Z56)</f>
        <v>1.2216246820956622</v>
      </c>
      <c r="AG38" s="112">
        <f>+IF(E38=0,"",'Ark1'!AA56)</f>
        <v>1.41454824787355</v>
      </c>
      <c r="AH38" s="114">
        <f t="shared" si="24"/>
        <v>417.2880308365888</v>
      </c>
      <c r="AI38" s="25"/>
      <c r="AJ38" s="25"/>
      <c r="AQ38"/>
      <c r="AS38"/>
      <c r="AT38"/>
      <c r="AZ38"/>
    </row>
    <row r="39" spans="1:98" ht="15.6">
      <c r="A39" s="25"/>
      <c r="B39" s="90">
        <f>+'Ark1'!D57</f>
        <v>3</v>
      </c>
      <c r="C39" s="90" t="str">
        <f t="shared" si="23"/>
        <v>Mars</v>
      </c>
      <c r="D39" s="90">
        <f>+'Ark1'!C57</f>
        <v>2022</v>
      </c>
      <c r="E39" s="90">
        <f>+'Ark1'!Q57</f>
        <v>59</v>
      </c>
      <c r="F39" s="25"/>
      <c r="G39" s="114">
        <f>+IF(E39=0,"",'Ark1'!R57)</f>
        <v>182</v>
      </c>
      <c r="H39" s="25"/>
      <c r="I39" s="113">
        <f>+IF(E39=0,"",'Ark1'!AE57)</f>
        <v>6.7507418397626111</v>
      </c>
      <c r="J39" s="25"/>
      <c r="K39" s="113">
        <f>+IF(E39=0,"",'Ark1'!AF57)</f>
        <v>6.575063311755371</v>
      </c>
      <c r="L39" s="92"/>
      <c r="M39" s="112">
        <f>+IF(E39=0,"",'Ark1'!S57)</f>
        <v>4.5659340659340657</v>
      </c>
      <c r="N39" s="25"/>
      <c r="O39" s="25"/>
      <c r="P39" s="430">
        <f>+IF(G39=0,"",'Ark1'!AR58)</f>
        <v>205.63975155279505</v>
      </c>
      <c r="Q39" s="431">
        <f>+IF(G39=0,"",'Ark1'!AS58)</f>
        <v>29.719244342247752</v>
      </c>
      <c r="R39" s="427"/>
      <c r="S39" s="112">
        <f>+IF(E39=0,"",'Ark1'!T57)</f>
        <v>7.4615384615384626</v>
      </c>
      <c r="T39" s="25"/>
      <c r="U39" s="114">
        <f>+IF(E39=0,"",'Ark1'!U57)</f>
        <v>253.44780219780233</v>
      </c>
      <c r="V39" s="25"/>
      <c r="W39" s="114">
        <f>+IF(E39=0,"",'Ark1'!W57)</f>
        <v>73.626373626373621</v>
      </c>
      <c r="X39" s="25"/>
      <c r="Y39" s="114">
        <f>+IF(E39=0,"",'Ark1'!AG57)</f>
        <v>633.39779005524883</v>
      </c>
      <c r="Z39" s="25"/>
      <c r="AA39" s="114">
        <f>+IF(E39=0,"",'Ark1'!AH57)</f>
        <v>0</v>
      </c>
      <c r="AB39" s="129"/>
      <c r="AC39" s="114">
        <f>+IF(E39=0,"",'Ark1'!AI57)</f>
        <v>23.07692307692308</v>
      </c>
      <c r="AD39" s="114" t="str">
        <f>+IF(J39=0,"",AC39-#REF!)</f>
        <v/>
      </c>
      <c r="AE39" s="114">
        <f>+IF(E39=0,"",'Ark1'!Y57)</f>
        <v>63.300637729235113</v>
      </c>
      <c r="AF39" s="112">
        <f>+IF(E39=0,"",'Ark1'!Z57)</f>
        <v>1.2419162595170021</v>
      </c>
      <c r="AG39" s="112">
        <f>+IF(E39=0,"",'Ark1'!AA57)</f>
        <v>1.6395368704666613</v>
      </c>
      <c r="AH39" s="114">
        <f t="shared" si="24"/>
        <v>400.14001655372857</v>
      </c>
      <c r="AI39" s="25"/>
      <c r="AJ39" s="25"/>
      <c r="AQ39"/>
      <c r="AS39"/>
      <c r="AT39"/>
      <c r="AZ39"/>
    </row>
    <row r="40" spans="1:98" ht="15.6">
      <c r="A40" s="25"/>
      <c r="B40" s="90">
        <f>+'Ark1'!D58</f>
        <v>4</v>
      </c>
      <c r="C40" s="90" t="str">
        <f t="shared" si="23"/>
        <v>April</v>
      </c>
      <c r="D40" s="90">
        <f>+'Ark1'!C58</f>
        <v>2022</v>
      </c>
      <c r="E40" s="90">
        <f>+'Ark1'!Q58</f>
        <v>46</v>
      </c>
      <c r="F40" s="25"/>
      <c r="G40" s="114">
        <f>+IF(E40=0,"",'Ark1'!R58)</f>
        <v>161</v>
      </c>
      <c r="H40" s="25"/>
      <c r="I40" s="113">
        <f>+IF(E40=0,"",'Ark1'!AE58)</f>
        <v>5.9718100890207717</v>
      </c>
      <c r="J40" s="25"/>
      <c r="K40" s="113">
        <f>+IF(E40=0,"",'Ark1'!AF58)</f>
        <v>6.1631481210706243</v>
      </c>
      <c r="L40" s="92"/>
      <c r="M40" s="112">
        <f>+IF(E40=0,"",'Ark1'!S58)</f>
        <v>4.3850931677018625</v>
      </c>
      <c r="N40" s="25"/>
      <c r="O40" s="25"/>
      <c r="P40" s="430">
        <f>+IF(G40=0,"",'Ark1'!AR59)</f>
        <v>205.44444444444443</v>
      </c>
      <c r="Q40" s="431">
        <f>+IF(G40=0,"",'Ark1'!AS59)</f>
        <v>30.345567097573898</v>
      </c>
      <c r="R40" s="427"/>
      <c r="S40" s="112">
        <f>+IF(E40=0,"",'Ark1'!T58)</f>
        <v>7.3167701863354067</v>
      </c>
      <c r="T40" s="25"/>
      <c r="U40" s="114">
        <f>+IF(E40=0,"",'Ark1'!U58)</f>
        <v>268.55714285714265</v>
      </c>
      <c r="V40" s="25"/>
      <c r="W40" s="114">
        <f>+IF(E40=0,"",'Ark1'!W58)</f>
        <v>78.881987577639748</v>
      </c>
      <c r="X40" s="25"/>
      <c r="Y40" s="114">
        <f>+IF(E40=0,"",'Ark1'!AG58)</f>
        <v>675.92546583850958</v>
      </c>
      <c r="Z40" s="25"/>
      <c r="AA40" s="114">
        <f>+IF(E40=0,"",'Ark1'!AH58)</f>
        <v>0.6211180124223602</v>
      </c>
      <c r="AB40" s="129"/>
      <c r="AC40" s="114">
        <f>+IF(E40=0,"",'Ark1'!AI58)</f>
        <v>16.770186335403722</v>
      </c>
      <c r="AD40" s="114" t="str">
        <f>+IF(J40=0,"",AC40-#REF!)</f>
        <v/>
      </c>
      <c r="AE40" s="114">
        <f>+IF(E40=0,"",'Ark1'!Y58)</f>
        <v>66.395650828798054</v>
      </c>
      <c r="AF40" s="112">
        <f>+IF(E40=0,"",'Ark1'!Z58)</f>
        <v>1.0157890902110684</v>
      </c>
      <c r="AG40" s="112">
        <f>+IF(E40=0,"",'Ark1'!AA58)</f>
        <v>1.6244343888971455</v>
      </c>
      <c r="AH40" s="114">
        <f t="shared" si="24"/>
        <v>397.31768727486542</v>
      </c>
      <c r="AI40" s="25"/>
      <c r="AJ40" s="25"/>
      <c r="AQ40"/>
      <c r="AS40"/>
      <c r="AT40"/>
      <c r="AZ40"/>
    </row>
    <row r="41" spans="1:98" ht="15.6">
      <c r="A41" s="25"/>
      <c r="B41" s="90">
        <f>+'Ark1'!D59</f>
        <v>5</v>
      </c>
      <c r="C41" s="90" t="str">
        <f t="shared" si="23"/>
        <v>Mai</v>
      </c>
      <c r="D41" s="90">
        <f>+'Ark1'!C59</f>
        <v>2022</v>
      </c>
      <c r="E41" s="90">
        <f>+'Ark1'!Q59</f>
        <v>51</v>
      </c>
      <c r="F41" s="25"/>
      <c r="G41" s="114">
        <f>+IF(E41=0,"",'Ark1'!R59)</f>
        <v>164</v>
      </c>
      <c r="H41" s="25"/>
      <c r="I41" s="113">
        <f>+IF(E41=0,"",'Ark1'!AE59)</f>
        <v>6.0830860534124609</v>
      </c>
      <c r="J41" s="25"/>
      <c r="K41" s="113">
        <f>+IF(E41=0,"",'Ark1'!AF59)</f>
        <v>6.3380460167624335</v>
      </c>
      <c r="L41" s="92"/>
      <c r="M41" s="112">
        <f>+IF(E41=0,"",'Ark1'!S59)</f>
        <v>4.5853658536585362</v>
      </c>
      <c r="N41" s="25"/>
      <c r="O41" s="25"/>
      <c r="P41" s="430">
        <f>+IF(G41=0,"",'Ark1'!AR60)</f>
        <v>206.08777429467088</v>
      </c>
      <c r="Q41" s="431">
        <f>+IF(G41=0,"",'Ark1'!AS60)</f>
        <v>31.850401153276056</v>
      </c>
      <c r="R41" s="427"/>
      <c r="S41" s="112">
        <f>+IF(E41=0,"",'Ark1'!T59)</f>
        <v>7.3109756097560989</v>
      </c>
      <c r="T41" s="25"/>
      <c r="U41" s="114">
        <f>+IF(E41=0,"",'Ark1'!U59)</f>
        <v>271.12621951219535</v>
      </c>
      <c r="V41" s="25"/>
      <c r="W41" s="114">
        <f>+IF(E41=0,"",'Ark1'!W59)</f>
        <v>64.634146341463421</v>
      </c>
      <c r="X41" s="25"/>
      <c r="Y41" s="114">
        <f>+IF(E41=0,"",'Ark1'!AG59)</f>
        <v>642.57516339869289</v>
      </c>
      <c r="Z41" s="25"/>
      <c r="AA41" s="114">
        <f>+IF(E41=0,"",'Ark1'!AH59)</f>
        <v>0</v>
      </c>
      <c r="AB41" s="129"/>
      <c r="AC41" s="114">
        <f>+IF(E41=0,"",'Ark1'!AI59)</f>
        <v>26.219512195121958</v>
      </c>
      <c r="AD41" s="114" t="str">
        <f>+IF(J41=0,"",AC41-#REF!)</f>
        <v/>
      </c>
      <c r="AE41" s="114">
        <f>+IF(E41=0,"",'Ark1'!Y59)</f>
        <v>64.792432054689044</v>
      </c>
      <c r="AF41" s="112">
        <f>+IF(E41=0,"",'Ark1'!Z59)</f>
        <v>1.2682926829268311</v>
      </c>
      <c r="AG41" s="112">
        <f>+IF(E41=0,"",'Ark1'!AA59)</f>
        <v>1.7791821975525837</v>
      </c>
      <c r="AH41" s="114">
        <f t="shared" si="24"/>
        <v>421.9369732221848</v>
      </c>
      <c r="AI41" s="25"/>
      <c r="AJ41" s="25"/>
      <c r="AQ41"/>
      <c r="AS41"/>
      <c r="AT41"/>
      <c r="AZ41"/>
    </row>
    <row r="42" spans="1:98" ht="15.6">
      <c r="A42" s="25"/>
      <c r="B42" s="90">
        <f>+'Ark1'!D60</f>
        <v>6</v>
      </c>
      <c r="C42" s="90" t="str">
        <f t="shared" si="23"/>
        <v>Juni</v>
      </c>
      <c r="D42" s="90">
        <f>+'Ark1'!C60</f>
        <v>2022</v>
      </c>
      <c r="E42" s="90">
        <f>+'Ark1'!Q60</f>
        <v>70</v>
      </c>
      <c r="F42" s="25"/>
      <c r="G42" s="114">
        <f>+IF(E42=0,"",'Ark1'!R60)</f>
        <v>321</v>
      </c>
      <c r="H42" s="25"/>
      <c r="I42" s="113">
        <f>+IF(E42=0,"",'Ark1'!AE60)</f>
        <v>11.906528189910979</v>
      </c>
      <c r="J42" s="25"/>
      <c r="K42" s="113">
        <f>+IF(E42=0,"",'Ark1'!AF60)</f>
        <v>12.950569122313903</v>
      </c>
      <c r="L42" s="92"/>
      <c r="M42" s="112">
        <f>+IF(E42=0,"",'Ark1'!S60)</f>
        <v>4.9470404984423677</v>
      </c>
      <c r="N42" s="25"/>
      <c r="O42" s="25"/>
      <c r="P42" s="430">
        <f>+IF(G42=0,"",'Ark1'!AR61)</f>
        <v>206.40540540540536</v>
      </c>
      <c r="Q42" s="431">
        <f>+IF(G42=0,"",'Ark1'!AS61)</f>
        <v>29.800849589166098</v>
      </c>
      <c r="R42" s="427"/>
      <c r="S42" s="112">
        <f>+IF(E42=0,"",'Ark1'!T60)</f>
        <v>7.5109034267912786</v>
      </c>
      <c r="T42" s="25"/>
      <c r="U42" s="114">
        <f>+IF(E42=0,"",'Ark1'!U60)</f>
        <v>283.03738317757006</v>
      </c>
      <c r="V42" s="25"/>
      <c r="W42" s="114">
        <f>+IF(E42=0,"",'Ark1'!W60)</f>
        <v>71.962616822429936</v>
      </c>
      <c r="X42" s="25"/>
      <c r="Y42" s="114">
        <f>+IF(E42=0,"",'Ark1'!AG60)</f>
        <v>676.64263322883994</v>
      </c>
      <c r="Z42" s="25"/>
      <c r="AA42" s="114">
        <f>+IF(E42=0,"",'Ark1'!AH60)</f>
        <v>0</v>
      </c>
      <c r="AB42" s="129"/>
      <c r="AC42" s="114">
        <f>+IF(E42=0,"",'Ark1'!AI60)</f>
        <v>24.922118380062301</v>
      </c>
      <c r="AD42" s="114" t="str">
        <f>+IF(J42=0,"",AC42-#REF!)</f>
        <v/>
      </c>
      <c r="AE42" s="114">
        <f>+IF(E42=0,"",'Ark1'!Y60)</f>
        <v>68.411143710702746</v>
      </c>
      <c r="AF42" s="112">
        <f>+IF(E42=0,"",'Ark1'!Z60)</f>
        <v>1.4598464568192091</v>
      </c>
      <c r="AG42" s="112">
        <f>+IF(E42=0,"",'Ark1'!AA60)</f>
        <v>1.9239528349008033</v>
      </c>
      <c r="AH42" s="114">
        <f t="shared" si="24"/>
        <v>418.29670387004285</v>
      </c>
      <c r="AI42" s="25"/>
      <c r="AJ42" s="25"/>
      <c r="AQ42"/>
      <c r="AS42"/>
      <c r="AT42"/>
      <c r="AZ42"/>
    </row>
    <row r="43" spans="1:98" ht="15.6">
      <c r="A43" s="25"/>
      <c r="B43" s="90">
        <f>+'Ark1'!D61</f>
        <v>7</v>
      </c>
      <c r="C43" s="90" t="str">
        <f t="shared" si="23"/>
        <v>Juli</v>
      </c>
      <c r="D43" s="90">
        <f>+'Ark1'!C61</f>
        <v>2022</v>
      </c>
      <c r="E43" s="90">
        <f>+'Ark1'!Q61</f>
        <v>23</v>
      </c>
      <c r="F43" s="25"/>
      <c r="G43" s="114">
        <f>+IF(E43=0,"",'Ark1'!R61)</f>
        <v>76</v>
      </c>
      <c r="H43" s="25"/>
      <c r="I43" s="113">
        <f>+IF(E43=0,"",'Ark1'!AE61)</f>
        <v>2.8189910979228494</v>
      </c>
      <c r="J43" s="25"/>
      <c r="K43" s="113">
        <f>+IF(E43=0,"",'Ark1'!AF61)</f>
        <v>2.8821662274643631</v>
      </c>
      <c r="L43" s="92"/>
      <c r="M43" s="112">
        <f>+IF(E43=0,"",'Ark1'!S61)</f>
        <v>4.3157894736842097</v>
      </c>
      <c r="N43" s="25"/>
      <c r="O43" s="25"/>
      <c r="P43" s="430">
        <f>+IF(G43=0,"",'Ark1'!AR62)</f>
        <v>211.6935483870968</v>
      </c>
      <c r="Q43" s="431">
        <f>+IF(G43=0,"",'Ark1'!AS62)</f>
        <v>29.102186820808122</v>
      </c>
      <c r="R43" s="427"/>
      <c r="S43" s="112">
        <f>+IF(E43=0,"",'Ark1'!T61)</f>
        <v>7.4605263157894752</v>
      </c>
      <c r="T43" s="25"/>
      <c r="U43" s="114">
        <f>+IF(E43=0,"",'Ark1'!U61)</f>
        <v>266.05131578947362</v>
      </c>
      <c r="V43" s="25"/>
      <c r="W43" s="114">
        <f>+IF(E43=0,"",'Ark1'!W61)</f>
        <v>75</v>
      </c>
      <c r="X43" s="25"/>
      <c r="Y43" s="114">
        <f>+IF(E43=0,"",'Ark1'!AG61)</f>
        <v>715.13513513513499</v>
      </c>
      <c r="Z43" s="25"/>
      <c r="AA43" s="114">
        <f>+IF(E43=0,"",'Ark1'!AH61)</f>
        <v>0</v>
      </c>
      <c r="AB43" s="129"/>
      <c r="AC43" s="114">
        <f>+IF(E43=0,"",'Ark1'!AI61)</f>
        <v>18.421052631578945</v>
      </c>
      <c r="AD43" s="114" t="str">
        <f>+IF(J43=0,"",AC43-#REF!)</f>
        <v/>
      </c>
      <c r="AE43" s="114">
        <f>+IF(E43=0,"",'Ark1'!Y61)</f>
        <v>57.045345521235078</v>
      </c>
      <c r="AF43" s="112">
        <f>+IF(E43=0,"",'Ark1'!Z61)</f>
        <v>1.2376816859268247</v>
      </c>
      <c r="AG43" s="112">
        <f>+IF(E43=0,"",'Ark1'!AA61)</f>
        <v>1.8739262853676204</v>
      </c>
      <c r="AH43" s="114">
        <f t="shared" si="24"/>
        <v>372.0294287305565</v>
      </c>
      <c r="AI43" s="25"/>
      <c r="AJ43" s="25"/>
      <c r="AQ43"/>
      <c r="AS43"/>
      <c r="AT43"/>
      <c r="AZ43"/>
    </row>
    <row r="44" spans="1:98" ht="15.6">
      <c r="A44" s="25"/>
      <c r="B44" s="90">
        <f>+'Ark1'!D62</f>
        <v>8</v>
      </c>
      <c r="C44" s="90" t="str">
        <f t="shared" si="23"/>
        <v>Aug</v>
      </c>
      <c r="D44" s="90">
        <f>+'Ark1'!C62</f>
        <v>2022</v>
      </c>
      <c r="E44" s="90">
        <f>+'Ark1'!Q62</f>
        <v>40</v>
      </c>
      <c r="F44" s="25"/>
      <c r="G44" s="114">
        <f>+IF(E44=0,"",'Ark1'!R62)</f>
        <v>187</v>
      </c>
      <c r="H44" s="25"/>
      <c r="I44" s="113">
        <f>+IF(E44=0,"",'Ark1'!AE62)</f>
        <v>6.9362017804154306</v>
      </c>
      <c r="J44" s="25"/>
      <c r="K44" s="113">
        <f>+IF(E44=0,"",'Ark1'!AF62)</f>
        <v>7.4384203324690636</v>
      </c>
      <c r="L44" s="92"/>
      <c r="M44" s="112">
        <f>+IF(E44=0,"",'Ark1'!S62)</f>
        <v>4.2727272727272716</v>
      </c>
      <c r="N44" s="25"/>
      <c r="O44" s="25"/>
      <c r="P44" s="430">
        <f>+IF(G44=0,"",'Ark1'!AR63)</f>
        <v>208.88338192419823</v>
      </c>
      <c r="Q44" s="431">
        <f>+IF(G44=0,"",'Ark1'!AS63)</f>
        <v>29.077374363856745</v>
      </c>
      <c r="R44" s="427"/>
      <c r="S44" s="112">
        <f>+IF(E44=0,"",'Ark1'!T62)</f>
        <v>6.9197860962566846</v>
      </c>
      <c r="T44" s="25"/>
      <c r="U44" s="114">
        <f>+IF(E44=0,"",'Ark1'!U62)</f>
        <v>279.06096256684469</v>
      </c>
      <c r="V44" s="25"/>
      <c r="W44" s="114">
        <f>+IF(E44=0,"",'Ark1'!W62)</f>
        <v>61.497326203208551</v>
      </c>
      <c r="X44" s="25"/>
      <c r="Y44" s="114">
        <f>+IF(E44=0,"",'Ark1'!AG62)</f>
        <v>790.36021505376357</v>
      </c>
      <c r="Z44" s="25"/>
      <c r="AA44" s="114">
        <f>+IF(E44=0,"",'Ark1'!AH62)</f>
        <v>0</v>
      </c>
      <c r="AB44" s="129"/>
      <c r="AC44" s="114">
        <f>+IF(E44=0,"",'Ark1'!AI62)</f>
        <v>20.320855614973265</v>
      </c>
      <c r="AD44" s="114" t="str">
        <f>+IF(J44=0,"",AC44-#REF!)</f>
        <v/>
      </c>
      <c r="AE44" s="114">
        <f>+IF(E44=0,"",'Ark1'!Y62)</f>
        <v>65.297971282567218</v>
      </c>
      <c r="AF44" s="112">
        <f>+IF(E44=0,"",'Ark1'!Z62)</f>
        <v>1.1816124872414235</v>
      </c>
      <c r="AG44" s="112">
        <f>+IF(E44=0,"",'Ark1'!AA62)</f>
        <v>1.7052871407244163</v>
      </c>
      <c r="AH44" s="114">
        <f t="shared" si="24"/>
        <v>353.08073110418627</v>
      </c>
      <c r="AI44" s="25"/>
      <c r="AJ44" s="25"/>
      <c r="AQ44"/>
      <c r="AS44"/>
      <c r="AT44"/>
      <c r="AZ44"/>
    </row>
    <row r="45" spans="1:98" ht="15.6">
      <c r="A45" s="25"/>
      <c r="B45" s="90">
        <f>+'Ark1'!D63</f>
        <v>9</v>
      </c>
      <c r="C45" s="90" t="str">
        <f t="shared" si="23"/>
        <v>Sept</v>
      </c>
      <c r="D45" s="90">
        <f>+'Ark1'!C63</f>
        <v>2022</v>
      </c>
      <c r="E45" s="90">
        <f>+'Ark1'!Q63</f>
        <v>71</v>
      </c>
      <c r="F45" s="25"/>
      <c r="G45" s="114">
        <f>+IF(E45=0,"",'Ark1'!R63)</f>
        <v>343</v>
      </c>
      <c r="H45" s="25"/>
      <c r="I45" s="113">
        <f>+IF(E45=0,"",'Ark1'!AE63)</f>
        <v>12.722551928783378</v>
      </c>
      <c r="J45" s="25"/>
      <c r="K45" s="113">
        <f>+IF(E45=0,"",'Ark1'!AF63)</f>
        <v>13.096730737833353</v>
      </c>
      <c r="L45" s="92"/>
      <c r="M45" s="112">
        <f>+IF(E45=0,"",'Ark1'!S63)</f>
        <v>4.1457725947521871</v>
      </c>
      <c r="N45" s="25"/>
      <c r="O45" s="25"/>
      <c r="P45" s="430">
        <f>+IF(G45=0,"",'Ark1'!AR64)</f>
        <v>202.87238979118328</v>
      </c>
      <c r="Q45" s="431">
        <f>+IF(G45=0,"",'Ark1'!AS64)</f>
        <v>27.802643901605006</v>
      </c>
      <c r="R45" s="427"/>
      <c r="S45" s="112">
        <f>+IF(E45=0,"",'Ark1'!T63)</f>
        <v>6.9475218658892146</v>
      </c>
      <c r="T45" s="25"/>
      <c r="U45" s="114">
        <f>+IF(E45=0,"",'Ark1'!U63)</f>
        <v>267.87288629737594</v>
      </c>
      <c r="V45" s="25"/>
      <c r="W45" s="114">
        <f>+IF(E45=0,"",'Ark1'!W63)</f>
        <v>61.224489795918359</v>
      </c>
      <c r="X45" s="25"/>
      <c r="Y45" s="114">
        <f>+IF(E45=0,"",'Ark1'!AG63)</f>
        <v>690.52186588921279</v>
      </c>
      <c r="Z45" s="25"/>
      <c r="AA45" s="114">
        <f>+IF(E45=0,"",'Ark1'!AH63)</f>
        <v>0</v>
      </c>
      <c r="AB45" s="129"/>
      <c r="AC45" s="114">
        <f>+IF(E45=0,"",'Ark1'!AI63)</f>
        <v>17.201166180758012</v>
      </c>
      <c r="AD45" s="114" t="str">
        <f>+IF(J45=0,"",AC45-#REF!)</f>
        <v/>
      </c>
      <c r="AE45" s="114">
        <f>+IF(E45=0,"",'Ark1'!Y63)</f>
        <v>55.370329643130482</v>
      </c>
      <c r="AF45" s="112">
        <f>+IF(E45=0,"",'Ark1'!Z63)</f>
        <v>0.97297501497918115</v>
      </c>
      <c r="AG45" s="112">
        <f>+IF(E45=0,"",'Ark1'!AA63)</f>
        <v>1.5032088065183069</v>
      </c>
      <c r="AH45" s="114">
        <f t="shared" si="24"/>
        <v>387.92817364650034</v>
      </c>
      <c r="AI45" s="25"/>
      <c r="AJ45" s="25"/>
      <c r="AM45" s="38"/>
      <c r="AN45" s="38"/>
      <c r="AO45" s="38"/>
      <c r="AQ45" s="38"/>
      <c r="AR45" s="38"/>
      <c r="AS45" s="4"/>
      <c r="AT45" s="2"/>
      <c r="AU45" s="2"/>
      <c r="AV45" s="2"/>
      <c r="AW45" s="2"/>
      <c r="AX45" s="2"/>
      <c r="AY45" s="2"/>
      <c r="AZ45" s="2"/>
      <c r="BA45" s="2"/>
      <c r="BB45" s="2"/>
      <c r="BD45" s="2"/>
      <c r="BK45" s="4"/>
      <c r="BL45" s="2"/>
      <c r="BM45" s="2"/>
      <c r="BN45" s="2"/>
      <c r="BO45" s="2"/>
      <c r="BP45" s="2"/>
      <c r="BQ45" s="2"/>
      <c r="BR45" s="2"/>
      <c r="BS45" s="2"/>
      <c r="BT45" s="2"/>
      <c r="BV45" s="2"/>
      <c r="CC45" s="4"/>
      <c r="CD45" s="2"/>
      <c r="CE45" s="2"/>
      <c r="CF45" s="2"/>
      <c r="CG45" s="2"/>
      <c r="CH45" s="2"/>
      <c r="CI45" s="2"/>
      <c r="CJ45" s="2"/>
      <c r="CK45" s="2"/>
      <c r="CL45" s="2"/>
      <c r="CN45" s="2"/>
    </row>
    <row r="46" spans="1:98" ht="15.6">
      <c r="A46" s="25"/>
      <c r="B46" s="90">
        <f>+'Ark1'!D64</f>
        <v>10</v>
      </c>
      <c r="C46" s="90" t="str">
        <f t="shared" si="23"/>
        <v>Okt</v>
      </c>
      <c r="D46" s="90">
        <f>+'Ark1'!C64</f>
        <v>2022</v>
      </c>
      <c r="E46" s="90">
        <f>+'Ark1'!Q64</f>
        <v>111</v>
      </c>
      <c r="F46" s="25"/>
      <c r="G46" s="114">
        <f>+IF(E46=0,"",'Ark1'!R64)</f>
        <v>435</v>
      </c>
      <c r="H46" s="25"/>
      <c r="I46" s="113">
        <f>+IF(E46=0,"",'Ark1'!AE64)</f>
        <v>16.135014836795254</v>
      </c>
      <c r="J46" s="25"/>
      <c r="K46" s="113">
        <f>+IF(E46=0,"",'Ark1'!AF64)</f>
        <v>14.759999747987379</v>
      </c>
      <c r="L46" s="92"/>
      <c r="M46" s="112">
        <f>+IF(E46=0,"",'Ark1'!S64)</f>
        <v>3.8505747126436782</v>
      </c>
      <c r="N46" s="25"/>
      <c r="O46" s="25"/>
      <c r="P46" s="430">
        <f>+IF(G46=0,"",'Ark1'!AR65)</f>
        <v>200.67012987012984</v>
      </c>
      <c r="Q46" s="431">
        <f>+IF(G46=0,"",'Ark1'!AS65)</f>
        <v>29.006170240681879</v>
      </c>
      <c r="R46" s="427"/>
      <c r="S46" s="112">
        <f>+IF(E46=0,"",'Ark1'!T64)</f>
        <v>6.1747126436781619</v>
      </c>
      <c r="T46" s="25"/>
      <c r="U46" s="114">
        <f>+IF(E46=0,"",'Ark1'!U64)</f>
        <v>238.04390804597699</v>
      </c>
      <c r="V46" s="25"/>
      <c r="W46" s="114">
        <f>+IF(E46=0,"",'Ark1'!W64)</f>
        <v>41.379310344827594</v>
      </c>
      <c r="X46" s="25"/>
      <c r="Y46" s="114">
        <f>+IF(E46=0,"",'Ark1'!AG64)</f>
        <v>697.42691415313243</v>
      </c>
      <c r="Z46" s="25"/>
      <c r="AA46" s="114">
        <f>+IF(E46=0,"",'Ark1'!AH64)</f>
        <v>0</v>
      </c>
      <c r="AB46" s="129"/>
      <c r="AC46" s="114">
        <f>+IF(E46=0,"",'Ark1'!AI64)</f>
        <v>19.770114942528743</v>
      </c>
      <c r="AD46" s="114" t="str">
        <f>+IF(J46=0,"",AC46-#REF!)</f>
        <v/>
      </c>
      <c r="AE46" s="114">
        <f>+IF(E46=0,"",'Ark1'!Y64)</f>
        <v>69.200011815763958</v>
      </c>
      <c r="AF46" s="112">
        <f>+IF(E46=0,"",'Ark1'!Z64)</f>
        <v>1.1698190805417861</v>
      </c>
      <c r="AG46" s="112">
        <f>+IF(E46=0,"",'Ark1'!AA64)</f>
        <v>1.9134862202606764</v>
      </c>
      <c r="AH46" s="114">
        <f t="shared" si="24"/>
        <v>341.31735270788568</v>
      </c>
      <c r="AI46" s="25"/>
      <c r="AJ46" s="25"/>
      <c r="AM46" s="23"/>
      <c r="AN46" s="23"/>
      <c r="AO46" s="23"/>
      <c r="AP46" s="38"/>
      <c r="AQ46" s="23"/>
      <c r="AR46" s="23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</row>
    <row r="47" spans="1:98" s="2" customFormat="1" ht="15.6">
      <c r="A47" s="25"/>
      <c r="B47" s="90">
        <f>+'Ark1'!D65</f>
        <v>11</v>
      </c>
      <c r="C47" s="90" t="str">
        <f t="shared" si="23"/>
        <v>Nov</v>
      </c>
      <c r="D47" s="90">
        <f>+'Ark1'!C65</f>
        <v>2022</v>
      </c>
      <c r="E47" s="90">
        <f>+'Ark1'!Q65</f>
        <v>119</v>
      </c>
      <c r="F47" s="25"/>
      <c r="G47" s="114">
        <f>+IF(E47=0,"",'Ark1'!R65)</f>
        <v>385</v>
      </c>
      <c r="H47" s="25"/>
      <c r="I47" s="113">
        <f>+IF(E47=0,"",'Ark1'!AE65)</f>
        <v>14.280415430267063</v>
      </c>
      <c r="J47" s="25"/>
      <c r="K47" s="113">
        <f>+IF(E47=0,"",'Ark1'!AF65)</f>
        <v>13.233955028120649</v>
      </c>
      <c r="L47" s="92"/>
      <c r="M47" s="112">
        <f>+IF(E47=0,"",'Ark1'!S65)</f>
        <v>4.3922077922077927</v>
      </c>
      <c r="N47" s="25"/>
      <c r="O47" s="25"/>
      <c r="P47" s="430">
        <f>+IF(G47=0,"",'Ark1'!AR66)</f>
        <v>203.96470588235297</v>
      </c>
      <c r="Q47" s="431">
        <f>+IF(G47=0,"",'Ark1'!AS66)</f>
        <v>28.876198524348599</v>
      </c>
      <c r="R47" s="427"/>
      <c r="S47" s="112">
        <f>+IF(E47=0,"",'Ark1'!T65)</f>
        <v>6.6025974025974019</v>
      </c>
      <c r="T47" s="25"/>
      <c r="U47" s="114">
        <f>+IF(E47=0,"",'Ark1'!U65)</f>
        <v>241.15090909090904</v>
      </c>
      <c r="V47" s="25"/>
      <c r="W47" s="114">
        <f>+IF(E47=0,"",'Ark1'!W65)</f>
        <v>50.909090909090914</v>
      </c>
      <c r="X47" s="25"/>
      <c r="Y47" s="114">
        <f>+IF(E47=0,"",'Ark1'!AG65)</f>
        <v>642.18701298701285</v>
      </c>
      <c r="Z47" s="25"/>
      <c r="AA47" s="114">
        <f>+IF(E47=0,"",'Ark1'!AH65)</f>
        <v>0</v>
      </c>
      <c r="AB47" s="129"/>
      <c r="AC47" s="114">
        <f>+IF(E47=0,"",'Ark1'!AI65)</f>
        <v>40</v>
      </c>
      <c r="AD47" s="114" t="str">
        <f>+IF(J47=0,"",AC47-#REF!)</f>
        <v/>
      </c>
      <c r="AE47" s="114">
        <f>+IF(E47=0,"",'Ark1'!Y65)</f>
        <v>71.960187805783505</v>
      </c>
      <c r="AF47" s="112">
        <f>+IF(E47=0,"",'Ark1'!Z65)</f>
        <v>1.3011250110903028</v>
      </c>
      <c r="AG47" s="112">
        <f>+IF(E47=0,"",'Ark1'!AA65)</f>
        <v>1.7523249139783104</v>
      </c>
      <c r="AH47" s="114">
        <f t="shared" si="24"/>
        <v>375.51508238891449</v>
      </c>
      <c r="AI47" s="25"/>
      <c r="AJ47" s="25"/>
      <c r="AK47"/>
      <c r="AL47"/>
      <c r="AM47" s="39"/>
      <c r="AN47" s="39"/>
      <c r="AO47" s="39"/>
      <c r="AP47" s="23"/>
      <c r="AQ47" s="39"/>
      <c r="AR47" s="39"/>
      <c r="AS47" s="41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41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41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</row>
    <row r="48" spans="1:98" s="3" customFormat="1" ht="15.6">
      <c r="A48" s="25"/>
      <c r="B48" s="90">
        <f>+'Ark1'!D66</f>
        <v>12</v>
      </c>
      <c r="C48" s="90" t="str">
        <f t="shared" si="23"/>
        <v>Des</v>
      </c>
      <c r="D48" s="90">
        <f>+'Ark1'!C66</f>
        <v>2022</v>
      </c>
      <c r="E48" s="90">
        <f>+'Ark1'!Q66</f>
        <v>53</v>
      </c>
      <c r="F48" s="25"/>
      <c r="G48" s="114">
        <f>+IF(E48=0,"",'Ark1'!R66)</f>
        <v>186</v>
      </c>
      <c r="H48" s="25"/>
      <c r="I48" s="113">
        <f>+IF(E48=0,"",'Ark1'!AE66)</f>
        <v>6.8991097922848681</v>
      </c>
      <c r="J48" s="25"/>
      <c r="K48" s="113">
        <f>+IF(E48=0,"",'Ark1'!AF66)</f>
        <v>6.6815985091800307</v>
      </c>
      <c r="L48" s="92"/>
      <c r="M48" s="112">
        <f>+IF(E48=0,"",'Ark1'!S66)</f>
        <v>4.21505376344086</v>
      </c>
      <c r="N48" s="25"/>
      <c r="O48" s="25"/>
      <c r="P48" s="430" t="e">
        <f>+IF(G48=0,"",'Ark1'!#REF!)</f>
        <v>#REF!</v>
      </c>
      <c r="Q48" s="431" t="e">
        <f>+IF(G48=0,"",'Ark1'!#REF!)</f>
        <v>#REF!</v>
      </c>
      <c r="R48" s="427"/>
      <c r="S48" s="112">
        <f>+IF(E48=0,"",'Ark1'!T66)</f>
        <v>6.8225806451612891</v>
      </c>
      <c r="T48" s="25"/>
      <c r="U48" s="114">
        <f>+IF(E48=0,"",'Ark1'!U66)</f>
        <v>252.01559139784945</v>
      </c>
      <c r="V48" s="25"/>
      <c r="W48" s="114">
        <f>+IF(E48=0,"",'Ark1'!W66)</f>
        <v>53.763440860215056</v>
      </c>
      <c r="X48" s="25"/>
      <c r="Y48" s="114">
        <f>+IF(E48=0,"",'Ark1'!AG66)</f>
        <v>673</v>
      </c>
      <c r="Z48" s="25"/>
      <c r="AA48" s="114">
        <f>+IF(E48=0,"",'Ark1'!AH66)</f>
        <v>0</v>
      </c>
      <c r="AB48" s="129"/>
      <c r="AC48" s="114">
        <f>+IF(E48=0,"",'Ark1'!AI66)</f>
        <v>16.129032258064512</v>
      </c>
      <c r="AD48" s="114" t="str">
        <f>+IF(J48=0,"",AC48-#REF!)</f>
        <v/>
      </c>
      <c r="AE48" s="114">
        <f>+IF(E48=0,"",'Ark1'!Y66)</f>
        <v>79.567795019217101</v>
      </c>
      <c r="AF48" s="112">
        <f>+IF(E48=0,"",'Ark1'!Z66)</f>
        <v>1.3468358966828016</v>
      </c>
      <c r="AG48" s="112">
        <f>+IF(E48=0,"",'Ark1'!AA66)</f>
        <v>2.2350400651797564</v>
      </c>
      <c r="AH48" s="114">
        <f t="shared" si="24"/>
        <v>374.46596047228741</v>
      </c>
      <c r="AI48" s="25"/>
      <c r="AJ48" s="25"/>
      <c r="AK48"/>
      <c r="AL48"/>
      <c r="AM48" s="39"/>
      <c r="AN48" s="39"/>
      <c r="AO48" s="39"/>
      <c r="AP48" s="39"/>
      <c r="AQ48" s="39"/>
      <c r="AR48" s="39"/>
      <c r="AS48" s="31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31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31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</row>
    <row r="49" spans="1:98" s="2" customFormat="1" ht="15.6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/>
      <c r="AL49"/>
      <c r="AM49" s="40"/>
      <c r="AN49" s="40"/>
      <c r="AO49" s="40"/>
      <c r="AP49" s="39"/>
      <c r="AQ49" s="40"/>
      <c r="AR49" s="40"/>
      <c r="AS49" s="4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4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4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ht="15.6">
      <c r="A50" s="25"/>
      <c r="B50" s="25"/>
      <c r="C50" s="25"/>
      <c r="D50" s="25"/>
      <c r="E50" s="25"/>
      <c r="F50" s="25"/>
      <c r="G50" s="25"/>
      <c r="H50" s="25"/>
      <c r="I50" s="91"/>
      <c r="J50" s="91"/>
      <c r="K50" s="91"/>
      <c r="L50" s="92"/>
      <c r="M50" s="25"/>
      <c r="N50" s="25"/>
      <c r="O50" s="25"/>
      <c r="P50" s="25"/>
      <c r="Q50" s="25"/>
      <c r="R50" s="427"/>
      <c r="S50" s="25"/>
      <c r="T50" s="25"/>
      <c r="U50" s="127"/>
      <c r="V50" s="25"/>
      <c r="W50" s="127"/>
      <c r="X50" s="127"/>
      <c r="Y50" s="25"/>
      <c r="Z50" s="127"/>
      <c r="AA50" s="127"/>
      <c r="AB50" s="129"/>
      <c r="AC50" s="127"/>
      <c r="AD50" s="127"/>
      <c r="AE50" s="127"/>
      <c r="AF50" s="25"/>
      <c r="AG50" s="25"/>
      <c r="AH50" s="25"/>
      <c r="AI50" s="25"/>
      <c r="AJ50" s="25"/>
      <c r="AL50" s="21"/>
    </row>
    <row r="51" spans="1:98" ht="15.6">
      <c r="A51" s="25"/>
      <c r="B51" s="25"/>
      <c r="C51" s="25"/>
      <c r="D51" s="25"/>
      <c r="E51" s="25"/>
      <c r="F51" s="25"/>
      <c r="G51" s="25"/>
      <c r="H51" s="25"/>
      <c r="I51" s="91"/>
      <c r="J51" s="91"/>
      <c r="K51" s="91"/>
      <c r="L51" s="91"/>
      <c r="M51" s="25"/>
      <c r="N51" s="25"/>
      <c r="O51" s="25"/>
      <c r="P51" s="25"/>
      <c r="Q51" s="25"/>
      <c r="R51" s="427"/>
      <c r="S51" s="25"/>
      <c r="T51" s="25"/>
      <c r="U51" s="127"/>
      <c r="V51" s="25"/>
      <c r="W51" s="127"/>
      <c r="X51" s="127"/>
      <c r="Y51" s="25"/>
      <c r="Z51" s="127"/>
      <c r="AA51" s="127"/>
      <c r="AB51" s="129"/>
      <c r="AC51" s="127"/>
      <c r="AD51" s="127"/>
      <c r="AE51" s="127"/>
      <c r="AF51" s="25"/>
      <c r="AG51" s="25"/>
      <c r="AH51" s="25"/>
      <c r="AI51" s="25"/>
      <c r="AJ51" s="25"/>
      <c r="AL51" s="21"/>
    </row>
    <row r="52" spans="1:98">
      <c r="A52" s="21"/>
      <c r="B52" s="21"/>
      <c r="C52" s="21"/>
      <c r="D52" s="21"/>
      <c r="E52" s="21"/>
      <c r="F52" s="21"/>
      <c r="G52" s="21"/>
      <c r="H52" s="21"/>
      <c r="I52" s="227"/>
      <c r="J52" s="227"/>
      <c r="K52" s="227"/>
      <c r="L52" s="227"/>
      <c r="M52" s="21"/>
      <c r="N52" s="21"/>
      <c r="O52" s="21"/>
      <c r="P52" s="21"/>
      <c r="Q52" s="21"/>
      <c r="R52" s="21"/>
      <c r="S52" s="21"/>
      <c r="T52" s="21"/>
      <c r="U52" s="225"/>
      <c r="V52" s="21"/>
      <c r="W52" s="225"/>
      <c r="X52" s="225"/>
      <c r="Y52" s="21"/>
      <c r="Z52" s="225"/>
      <c r="AA52" s="225"/>
      <c r="AB52" s="225"/>
      <c r="AC52" s="225"/>
      <c r="AD52" s="225"/>
      <c r="AE52" s="225"/>
      <c r="AF52" s="21"/>
      <c r="AG52" s="21"/>
      <c r="AH52" s="21"/>
      <c r="AI52" s="21"/>
      <c r="AJ52" s="21"/>
    </row>
    <row r="53" spans="1:98">
      <c r="A53" s="21"/>
      <c r="B53" s="21"/>
      <c r="C53" s="21"/>
      <c r="D53" s="21"/>
      <c r="E53" s="21"/>
      <c r="F53" s="21"/>
      <c r="G53" s="21"/>
      <c r="H53" s="21"/>
      <c r="I53" s="227"/>
      <c r="J53" s="227"/>
      <c r="K53" s="227"/>
      <c r="L53" s="227"/>
      <c r="M53" s="21"/>
      <c r="N53" s="21"/>
      <c r="O53" s="21"/>
      <c r="P53" s="21"/>
      <c r="Q53" s="21"/>
      <c r="R53" s="21"/>
      <c r="S53" s="21"/>
      <c r="T53" s="21"/>
      <c r="U53" s="225"/>
      <c r="V53" s="21"/>
      <c r="W53" s="225"/>
      <c r="X53" s="225"/>
      <c r="Y53" s="21"/>
      <c r="Z53" s="225"/>
      <c r="AA53" s="225"/>
      <c r="AB53" s="225"/>
      <c r="AC53" s="225"/>
      <c r="AD53" s="225"/>
      <c r="AE53" s="225"/>
      <c r="AF53" s="21"/>
      <c r="AG53" s="21"/>
      <c r="AH53" s="21"/>
      <c r="AI53" s="21"/>
      <c r="AJ53" s="21"/>
    </row>
    <row r="54" spans="1:98">
      <c r="A54" s="21"/>
      <c r="B54" s="21"/>
      <c r="C54" s="21"/>
      <c r="D54" s="21"/>
      <c r="E54" s="21"/>
      <c r="F54" s="21"/>
      <c r="G54" s="21"/>
      <c r="H54" s="21"/>
      <c r="I54" s="227"/>
      <c r="J54" s="227"/>
      <c r="K54" s="227"/>
      <c r="L54" s="227"/>
      <c r="M54" s="21"/>
      <c r="N54" s="21"/>
      <c r="O54" s="21"/>
      <c r="P54" s="21"/>
      <c r="Q54" s="21"/>
      <c r="R54" s="21"/>
      <c r="S54" s="21"/>
      <c r="T54" s="21"/>
      <c r="U54" s="225"/>
      <c r="V54" s="21"/>
      <c r="W54" s="225"/>
      <c r="X54" s="225"/>
      <c r="Y54" s="21"/>
      <c r="Z54" s="225"/>
      <c r="AA54" s="225"/>
      <c r="AB54" s="225"/>
      <c r="AC54" s="225"/>
      <c r="AD54" s="225"/>
      <c r="AE54" s="225"/>
      <c r="AF54" s="21"/>
      <c r="AG54" s="21"/>
      <c r="AH54" s="21"/>
      <c r="AI54" s="21"/>
      <c r="AJ54" s="21"/>
    </row>
    <row r="55" spans="1:98">
      <c r="A55" s="21"/>
      <c r="B55" s="21"/>
      <c r="C55" s="21"/>
      <c r="D55" s="21"/>
      <c r="E55" s="21"/>
      <c r="F55" s="21"/>
      <c r="G55" s="21"/>
      <c r="H55" s="21"/>
      <c r="I55" s="227"/>
      <c r="J55" s="227"/>
      <c r="K55" s="227"/>
      <c r="L55" s="227"/>
      <c r="M55" s="21"/>
      <c r="N55" s="21"/>
      <c r="O55" s="21"/>
      <c r="P55" s="21"/>
      <c r="Q55" s="21"/>
      <c r="R55" s="21"/>
      <c r="S55" s="21"/>
      <c r="T55" s="21"/>
      <c r="U55" s="225"/>
      <c r="V55" s="21"/>
      <c r="W55" s="225"/>
      <c r="X55" s="225"/>
      <c r="Y55" s="21"/>
      <c r="Z55" s="225"/>
      <c r="AA55" s="225"/>
      <c r="AB55" s="225"/>
      <c r="AC55" s="225"/>
      <c r="AD55" s="225"/>
      <c r="AE55" s="225"/>
      <c r="AF55" s="21"/>
      <c r="AG55" s="21"/>
      <c r="AH55" s="21"/>
      <c r="AI55" s="21"/>
      <c r="AJ55" s="21"/>
    </row>
    <row r="56" spans="1:98">
      <c r="G56"/>
    </row>
    <row r="57" spans="1:98">
      <c r="G57"/>
    </row>
    <row r="58" spans="1:98">
      <c r="G58"/>
    </row>
    <row r="60" spans="1:98">
      <c r="T60" s="14"/>
      <c r="U60" s="226"/>
      <c r="V60" s="14"/>
      <c r="W60" s="226"/>
      <c r="X60" s="226"/>
      <c r="Y60" s="14"/>
      <c r="Z60" s="226"/>
      <c r="AA60" s="226"/>
      <c r="AB60" s="226"/>
      <c r="AC60" s="226"/>
      <c r="AD60" s="226"/>
      <c r="AE60" s="226"/>
      <c r="AF60" s="14"/>
      <c r="AG60" s="14"/>
    </row>
    <row r="61" spans="1:98">
      <c r="T61" s="14"/>
      <c r="U61" s="226"/>
      <c r="V61" s="14"/>
      <c r="W61" s="226"/>
      <c r="X61" s="226"/>
      <c r="Y61" s="14"/>
      <c r="Z61" s="226"/>
      <c r="AA61" s="226"/>
      <c r="AB61" s="226"/>
      <c r="AC61" s="226"/>
      <c r="AD61" s="226"/>
      <c r="AE61" s="226"/>
      <c r="AF61" s="14"/>
      <c r="AG61" s="14"/>
    </row>
    <row r="62" spans="1:98">
      <c r="T62" s="14"/>
      <c r="U62" s="226"/>
      <c r="V62" s="14"/>
      <c r="W62" s="226"/>
      <c r="X62" s="226"/>
      <c r="Y62" s="14"/>
      <c r="Z62" s="226"/>
      <c r="AA62" s="226"/>
      <c r="AB62" s="226"/>
      <c r="AC62" s="226"/>
      <c r="AD62" s="226"/>
      <c r="AE62" s="226"/>
      <c r="AF62" s="14"/>
      <c r="AG62" s="14"/>
    </row>
    <row r="63" spans="1:98">
      <c r="T63" s="14"/>
      <c r="U63" s="226"/>
      <c r="V63" s="14"/>
      <c r="W63" s="226"/>
      <c r="X63" s="226"/>
      <c r="Y63" s="14"/>
      <c r="Z63" s="226"/>
      <c r="AA63" s="226"/>
      <c r="AB63" s="226"/>
      <c r="AC63" s="226"/>
      <c r="AD63" s="226"/>
      <c r="AE63" s="226"/>
      <c r="AF63" s="14"/>
      <c r="AG63" s="14"/>
    </row>
    <row r="64" spans="1:98">
      <c r="T64" s="14"/>
      <c r="U64" s="226"/>
      <c r="V64" s="14"/>
      <c r="W64" s="226"/>
      <c r="X64" s="226"/>
      <c r="Y64" s="14"/>
      <c r="Z64" s="226"/>
      <c r="AA64" s="226"/>
      <c r="AB64" s="226"/>
      <c r="AC64" s="226"/>
      <c r="AD64" s="226"/>
      <c r="AE64" s="226"/>
      <c r="AF64" s="14"/>
      <c r="AG64" s="14"/>
    </row>
    <row r="65" spans="20:33">
      <c r="T65" s="14"/>
      <c r="U65" s="226"/>
      <c r="V65" s="14"/>
      <c r="W65" s="226"/>
      <c r="X65" s="226"/>
      <c r="Y65" s="14"/>
      <c r="Z65" s="226"/>
      <c r="AA65" s="226"/>
      <c r="AB65" s="226"/>
      <c r="AC65" s="226"/>
      <c r="AD65" s="226"/>
      <c r="AE65" s="226"/>
      <c r="AF65" s="14"/>
      <c r="AG65" s="14"/>
    </row>
    <row r="66" spans="20:33">
      <c r="T66" s="14"/>
      <c r="U66" s="226"/>
      <c r="V66" s="14"/>
      <c r="W66" s="226"/>
      <c r="X66" s="226"/>
      <c r="Y66" s="14"/>
      <c r="Z66" s="226"/>
      <c r="AA66" s="226"/>
      <c r="AB66" s="226"/>
      <c r="AC66" s="226"/>
      <c r="AD66" s="226"/>
      <c r="AE66" s="226"/>
      <c r="AF66" s="14"/>
      <c r="AG66" s="14"/>
    </row>
    <row r="67" spans="20:33">
      <c r="T67" s="14"/>
      <c r="U67" s="226"/>
      <c r="V67" s="14"/>
      <c r="W67" s="226"/>
      <c r="X67" s="226"/>
      <c r="Y67" s="14"/>
      <c r="Z67" s="226"/>
      <c r="AA67" s="226"/>
      <c r="AB67" s="226"/>
      <c r="AC67" s="226"/>
      <c r="AD67" s="226"/>
      <c r="AE67" s="226"/>
      <c r="AF67" s="14"/>
      <c r="AG67" s="14"/>
    </row>
    <row r="78" spans="20:33">
      <c r="T78" s="14"/>
      <c r="U78" s="226"/>
      <c r="V78" s="14"/>
      <c r="W78" s="226"/>
      <c r="X78" s="226"/>
      <c r="Y78" s="14"/>
      <c r="Z78" s="226"/>
      <c r="AA78" s="226"/>
      <c r="AB78" s="226"/>
      <c r="AC78" s="226"/>
      <c r="AD78" s="226"/>
      <c r="AE78" s="226"/>
      <c r="AF78" s="14"/>
      <c r="AG78" s="14"/>
    </row>
    <row r="79" spans="20:33">
      <c r="T79" s="14"/>
      <c r="U79" s="226"/>
      <c r="V79" s="14"/>
      <c r="W79" s="226"/>
      <c r="X79" s="226"/>
      <c r="Y79" s="14"/>
      <c r="Z79" s="226"/>
      <c r="AA79" s="226"/>
      <c r="AB79" s="226"/>
      <c r="AC79" s="226"/>
      <c r="AD79" s="226"/>
      <c r="AE79" s="226"/>
      <c r="AF79" s="14"/>
      <c r="AG79" s="14"/>
    </row>
    <row r="80" spans="20:33">
      <c r="T80" s="14"/>
      <c r="U80" s="226"/>
      <c r="V80" s="14"/>
      <c r="W80" s="226"/>
      <c r="X80" s="226"/>
      <c r="Y80" s="14"/>
      <c r="Z80" s="226"/>
      <c r="AA80" s="226"/>
      <c r="AB80" s="226"/>
      <c r="AC80" s="226"/>
      <c r="AD80" s="226"/>
      <c r="AE80" s="226"/>
      <c r="AF80" s="14"/>
      <c r="AG80" s="14"/>
    </row>
    <row r="81" spans="20:33">
      <c r="T81" s="14"/>
      <c r="U81" s="226"/>
      <c r="V81" s="14"/>
      <c r="W81" s="226"/>
      <c r="X81" s="226"/>
      <c r="Y81" s="14"/>
      <c r="Z81" s="226"/>
      <c r="AA81" s="226"/>
      <c r="AB81" s="226"/>
      <c r="AC81" s="226"/>
      <c r="AD81" s="226"/>
      <c r="AE81" s="226"/>
      <c r="AF81" s="14"/>
      <c r="AG81" s="14"/>
    </row>
    <row r="82" spans="20:33">
      <c r="T82" s="14"/>
      <c r="U82" s="226"/>
      <c r="V82" s="14"/>
      <c r="W82" s="226"/>
      <c r="X82" s="226"/>
      <c r="Y82" s="14"/>
      <c r="Z82" s="226"/>
      <c r="AA82" s="226"/>
      <c r="AB82" s="226"/>
      <c r="AC82" s="226"/>
      <c r="AD82" s="226"/>
      <c r="AE82" s="226"/>
      <c r="AF82" s="14"/>
      <c r="AG82" s="14"/>
    </row>
    <row r="83" spans="20:33">
      <c r="T83" s="14"/>
      <c r="U83" s="226"/>
      <c r="V83" s="14"/>
      <c r="W83" s="226"/>
      <c r="X83" s="226"/>
      <c r="Y83" s="14"/>
      <c r="Z83" s="226"/>
      <c r="AA83" s="226"/>
      <c r="AB83" s="226"/>
      <c r="AC83" s="226"/>
      <c r="AD83" s="226"/>
      <c r="AE83" s="226"/>
      <c r="AF83" s="14"/>
      <c r="AG83" s="14"/>
    </row>
    <row r="84" spans="20:33">
      <c r="T84" s="14"/>
      <c r="U84" s="226"/>
      <c r="V84" s="14"/>
      <c r="W84" s="226"/>
      <c r="X84" s="226"/>
      <c r="Y84" s="14"/>
      <c r="Z84" s="226"/>
      <c r="AA84" s="226"/>
      <c r="AB84" s="226"/>
      <c r="AC84" s="226"/>
      <c r="AD84" s="226"/>
      <c r="AE84" s="226"/>
      <c r="AF84" s="14"/>
      <c r="AG84" s="14"/>
    </row>
    <row r="85" spans="20:33">
      <c r="T85" s="14"/>
      <c r="U85" s="226"/>
      <c r="V85" s="14"/>
      <c r="W85" s="226"/>
      <c r="X85" s="226"/>
      <c r="Y85" s="14"/>
      <c r="Z85" s="226"/>
      <c r="AA85" s="226"/>
      <c r="AB85" s="226"/>
      <c r="AC85" s="226"/>
      <c r="AD85" s="226"/>
      <c r="AE85" s="226"/>
      <c r="AF85" s="14"/>
      <c r="AG85" s="14"/>
    </row>
    <row r="96" spans="20:33">
      <c r="T96" s="14"/>
      <c r="U96" s="226"/>
      <c r="V96" s="14"/>
      <c r="W96" s="226"/>
      <c r="X96" s="226"/>
      <c r="Y96" s="14"/>
      <c r="Z96" s="226"/>
      <c r="AA96" s="226"/>
      <c r="AB96" s="226"/>
      <c r="AC96" s="226"/>
      <c r="AD96" s="226"/>
      <c r="AE96" s="226"/>
      <c r="AF96" s="14"/>
      <c r="AG96" s="14"/>
    </row>
    <row r="97" spans="20:33">
      <c r="T97" s="14"/>
      <c r="U97" s="226"/>
      <c r="V97" s="14"/>
      <c r="W97" s="226"/>
      <c r="X97" s="226"/>
      <c r="Y97" s="14"/>
      <c r="Z97" s="226"/>
      <c r="AA97" s="226"/>
      <c r="AB97" s="226"/>
      <c r="AC97" s="226"/>
      <c r="AD97" s="226"/>
      <c r="AE97" s="226"/>
      <c r="AF97" s="14"/>
      <c r="AG97" s="14"/>
    </row>
    <row r="98" spans="20:33">
      <c r="T98" s="14"/>
      <c r="U98" s="226"/>
      <c r="V98" s="14"/>
      <c r="W98" s="226"/>
      <c r="X98" s="226"/>
      <c r="Y98" s="14"/>
      <c r="Z98" s="226"/>
      <c r="AA98" s="226"/>
      <c r="AB98" s="226"/>
      <c r="AC98" s="226"/>
      <c r="AD98" s="226"/>
      <c r="AE98" s="226"/>
      <c r="AF98" s="14"/>
      <c r="AG98" s="14"/>
    </row>
    <row r="99" spans="20:33">
      <c r="T99" s="14"/>
      <c r="U99" s="226"/>
      <c r="V99" s="14"/>
      <c r="W99" s="226"/>
      <c r="X99" s="226"/>
      <c r="Y99" s="14"/>
      <c r="Z99" s="226"/>
      <c r="AA99" s="226"/>
      <c r="AB99" s="226"/>
      <c r="AC99" s="226"/>
      <c r="AD99" s="226"/>
      <c r="AE99" s="226"/>
      <c r="AF99" s="14"/>
      <c r="AG99" s="14"/>
    </row>
    <row r="100" spans="20:33">
      <c r="T100" s="14"/>
      <c r="U100" s="226"/>
      <c r="V100" s="14"/>
      <c r="W100" s="226"/>
      <c r="X100" s="226"/>
      <c r="Y100" s="14"/>
      <c r="Z100" s="226"/>
      <c r="AA100" s="226"/>
      <c r="AB100" s="226"/>
      <c r="AC100" s="226"/>
      <c r="AD100" s="226"/>
      <c r="AE100" s="226"/>
      <c r="AF100" s="14"/>
      <c r="AG100" s="14"/>
    </row>
    <row r="101" spans="20:33">
      <c r="T101" s="14"/>
      <c r="U101" s="226"/>
      <c r="V101" s="14"/>
      <c r="W101" s="226"/>
      <c r="X101" s="226"/>
      <c r="Y101" s="14"/>
      <c r="Z101" s="226"/>
      <c r="AA101" s="226"/>
      <c r="AB101" s="226"/>
      <c r="AC101" s="226"/>
      <c r="AD101" s="226"/>
      <c r="AE101" s="226"/>
      <c r="AF101" s="14"/>
      <c r="AG101" s="14"/>
    </row>
    <row r="102" spans="20:33">
      <c r="T102" s="14"/>
      <c r="U102" s="226"/>
      <c r="V102" s="14"/>
      <c r="W102" s="226"/>
      <c r="X102" s="226"/>
      <c r="Y102" s="14"/>
      <c r="Z102" s="226"/>
      <c r="AA102" s="226"/>
      <c r="AB102" s="226"/>
      <c r="AC102" s="226"/>
      <c r="AD102" s="226"/>
      <c r="AE102" s="226"/>
      <c r="AF102" s="14"/>
      <c r="AG102" s="14"/>
    </row>
    <row r="103" spans="20:33">
      <c r="T103" s="14"/>
      <c r="U103" s="226"/>
      <c r="V103" s="14"/>
      <c r="W103" s="226"/>
      <c r="X103" s="226"/>
      <c r="Y103" s="14"/>
      <c r="Z103" s="226"/>
      <c r="AA103" s="226"/>
      <c r="AB103" s="226"/>
      <c r="AC103" s="226"/>
      <c r="AD103" s="226"/>
      <c r="AE103" s="226"/>
      <c r="AF103" s="14"/>
      <c r="AG103" s="14"/>
    </row>
    <row r="114" spans="20:33">
      <c r="T114" s="14"/>
      <c r="U114" s="226"/>
      <c r="V114" s="14"/>
      <c r="W114" s="226"/>
      <c r="X114" s="226"/>
      <c r="Y114" s="14"/>
      <c r="Z114" s="226"/>
      <c r="AA114" s="226"/>
      <c r="AB114" s="226"/>
      <c r="AC114" s="226"/>
      <c r="AD114" s="226"/>
      <c r="AE114" s="226"/>
      <c r="AF114" s="14"/>
      <c r="AG114" s="14"/>
    </row>
    <row r="115" spans="20:33">
      <c r="T115" s="14"/>
      <c r="U115" s="226"/>
      <c r="V115" s="14"/>
      <c r="W115" s="226"/>
      <c r="X115" s="226"/>
      <c r="Y115" s="14"/>
      <c r="Z115" s="226"/>
      <c r="AA115" s="226"/>
      <c r="AB115" s="226"/>
      <c r="AC115" s="226"/>
      <c r="AD115" s="226"/>
      <c r="AE115" s="226"/>
      <c r="AF115" s="14"/>
      <c r="AG115" s="14"/>
    </row>
    <row r="116" spans="20:33">
      <c r="T116" s="14"/>
      <c r="U116" s="226"/>
      <c r="V116" s="14"/>
      <c r="W116" s="226"/>
      <c r="X116" s="226"/>
      <c r="Y116" s="14"/>
      <c r="Z116" s="226"/>
      <c r="AA116" s="226"/>
      <c r="AB116" s="226"/>
      <c r="AC116" s="226"/>
      <c r="AD116" s="226"/>
      <c r="AE116" s="226"/>
      <c r="AF116" s="14"/>
      <c r="AG116" s="14"/>
    </row>
    <row r="117" spans="20:33">
      <c r="T117" s="14"/>
      <c r="U117" s="226"/>
      <c r="V117" s="14"/>
      <c r="W117" s="226"/>
      <c r="X117" s="226"/>
      <c r="Y117" s="14"/>
      <c r="Z117" s="226"/>
      <c r="AA117" s="226"/>
      <c r="AB117" s="226"/>
      <c r="AC117" s="226"/>
      <c r="AD117" s="226"/>
      <c r="AE117" s="226"/>
      <c r="AF117" s="14"/>
      <c r="AG117" s="14"/>
    </row>
    <row r="118" spans="20:33">
      <c r="T118" s="14"/>
      <c r="U118" s="226"/>
      <c r="V118" s="14"/>
      <c r="W118" s="226"/>
      <c r="X118" s="226"/>
      <c r="Y118" s="14"/>
      <c r="Z118" s="226"/>
      <c r="AA118" s="226"/>
      <c r="AB118" s="226"/>
      <c r="AC118" s="226"/>
      <c r="AD118" s="226"/>
      <c r="AE118" s="226"/>
      <c r="AF118" s="14"/>
      <c r="AG118" s="14"/>
    </row>
    <row r="119" spans="20:33">
      <c r="T119" s="14"/>
      <c r="U119" s="226"/>
      <c r="V119" s="14"/>
      <c r="W119" s="226"/>
      <c r="X119" s="226"/>
      <c r="Y119" s="14"/>
      <c r="Z119" s="226"/>
      <c r="AA119" s="226"/>
      <c r="AB119" s="226"/>
      <c r="AC119" s="226"/>
      <c r="AD119" s="226"/>
      <c r="AE119" s="226"/>
      <c r="AF119" s="14"/>
      <c r="AG119" s="14"/>
    </row>
    <row r="120" spans="20:33">
      <c r="T120" s="14"/>
      <c r="U120" s="226"/>
      <c r="V120" s="14"/>
      <c r="W120" s="226"/>
      <c r="X120" s="226"/>
      <c r="Y120" s="14"/>
      <c r="Z120" s="226"/>
      <c r="AA120" s="226"/>
      <c r="AB120" s="226"/>
      <c r="AC120" s="226"/>
      <c r="AD120" s="226"/>
      <c r="AE120" s="226"/>
      <c r="AF120" s="14"/>
      <c r="AG120" s="14"/>
    </row>
    <row r="121" spans="20:33">
      <c r="T121" s="14"/>
      <c r="U121" s="226"/>
      <c r="V121" s="14"/>
      <c r="W121" s="226"/>
      <c r="X121" s="226"/>
      <c r="Y121" s="14"/>
      <c r="Z121" s="226"/>
      <c r="AA121" s="226"/>
      <c r="AB121" s="226"/>
      <c r="AC121" s="226"/>
      <c r="AD121" s="226"/>
      <c r="AE121" s="226"/>
      <c r="AF121" s="14"/>
      <c r="AG121" s="14"/>
    </row>
  </sheetData>
  <mergeCells count="1">
    <mergeCell ref="AA4:AD4"/>
  </mergeCells>
  <phoneticPr fontId="11" type="noConversion"/>
  <conditionalFormatting sqref="N10 AD37:AD48">
    <cfRule type="cellIs" dxfId="352" priority="235" operator="lessThan">
      <formula>0</formula>
    </cfRule>
    <cfRule type="cellIs" dxfId="351" priority="236" operator="greaterThan">
      <formula>0</formula>
    </cfRule>
  </conditionalFormatting>
  <conditionalFormatting sqref="J10">
    <cfRule type="cellIs" dxfId="350" priority="233" operator="lessThan">
      <formula>0</formula>
    </cfRule>
    <cfRule type="cellIs" dxfId="349" priority="234" operator="greaterThan">
      <formula>0</formula>
    </cfRule>
  </conditionalFormatting>
  <conditionalFormatting sqref="H10">
    <cfRule type="cellIs" dxfId="348" priority="231" operator="lessThan">
      <formula>0</formula>
    </cfRule>
    <cfRule type="cellIs" dxfId="347" priority="232" operator="greaterThan">
      <formula>0</formula>
    </cfRule>
  </conditionalFormatting>
  <conditionalFormatting sqref="T10">
    <cfRule type="cellIs" dxfId="346" priority="229" operator="lessThan">
      <formula>0</formula>
    </cfRule>
    <cfRule type="cellIs" dxfId="345" priority="230" operator="greaterThan">
      <formula>0</formula>
    </cfRule>
  </conditionalFormatting>
  <conditionalFormatting sqref="F10">
    <cfRule type="cellIs" dxfId="344" priority="227" operator="lessThan">
      <formula>0</formula>
    </cfRule>
    <cfRule type="cellIs" dxfId="343" priority="228" operator="greaterThan">
      <formula>0</formula>
    </cfRule>
  </conditionalFormatting>
  <conditionalFormatting sqref="V10">
    <cfRule type="cellIs" dxfId="342" priority="225" operator="lessThan">
      <formula>0</formula>
    </cfRule>
    <cfRule type="cellIs" dxfId="341" priority="226" operator="greaterThan">
      <formula>0</formula>
    </cfRule>
  </conditionalFormatting>
  <conditionalFormatting sqref="X10">
    <cfRule type="cellIs" dxfId="340" priority="223" operator="lessThan">
      <formula>0</formula>
    </cfRule>
    <cfRule type="cellIs" dxfId="339" priority="224" operator="greaterThan">
      <formula>0</formula>
    </cfRule>
  </conditionalFormatting>
  <conditionalFormatting sqref="Z10">
    <cfRule type="cellIs" dxfId="338" priority="221" operator="lessThan">
      <formula>0</formula>
    </cfRule>
    <cfRule type="cellIs" dxfId="337" priority="222" operator="greaterThan">
      <formula>0</formula>
    </cfRule>
  </conditionalFormatting>
  <conditionalFormatting sqref="N11:N21 N24:N35">
    <cfRule type="cellIs" dxfId="336" priority="203" operator="lessThan">
      <formula>0</formula>
    </cfRule>
    <cfRule type="cellIs" dxfId="335" priority="204" operator="greaterThan">
      <formula>0</formula>
    </cfRule>
  </conditionalFormatting>
  <conditionalFormatting sqref="J11:J21 J24:J35">
    <cfRule type="cellIs" dxfId="334" priority="201" operator="lessThan">
      <formula>0</formula>
    </cfRule>
    <cfRule type="cellIs" dxfId="333" priority="202" operator="greaterThan">
      <formula>0</formula>
    </cfRule>
  </conditionalFormatting>
  <conditionalFormatting sqref="H11:H21 H24:H35">
    <cfRule type="cellIs" dxfId="332" priority="199" operator="lessThan">
      <formula>0</formula>
    </cfRule>
    <cfRule type="cellIs" dxfId="331" priority="200" operator="greaterThan">
      <formula>0</formula>
    </cfRule>
  </conditionalFormatting>
  <conditionalFormatting sqref="T11:T21 T24:T35">
    <cfRule type="cellIs" dxfId="330" priority="197" operator="lessThan">
      <formula>0</formula>
    </cfRule>
    <cfRule type="cellIs" dxfId="329" priority="198" operator="greaterThan">
      <formula>0</formula>
    </cfRule>
  </conditionalFormatting>
  <conditionalFormatting sqref="F11:F21 F24:F35">
    <cfRule type="cellIs" dxfId="328" priority="195" operator="lessThan">
      <formula>0</formula>
    </cfRule>
    <cfRule type="cellIs" dxfId="327" priority="196" operator="greaterThan">
      <formula>0</formula>
    </cfRule>
  </conditionalFormatting>
  <conditionalFormatting sqref="V11:V21 V24:V35">
    <cfRule type="cellIs" dxfId="326" priority="193" operator="lessThan">
      <formula>0</formula>
    </cfRule>
    <cfRule type="cellIs" dxfId="325" priority="194" operator="greaterThan">
      <formula>0</formula>
    </cfRule>
  </conditionalFormatting>
  <conditionalFormatting sqref="X11:X21 X24:X35">
    <cfRule type="cellIs" dxfId="324" priority="191" operator="lessThan">
      <formula>0</formula>
    </cfRule>
    <cfRule type="cellIs" dxfId="323" priority="192" operator="greaterThan">
      <formula>0</formula>
    </cfRule>
  </conditionalFormatting>
  <conditionalFormatting sqref="Z11:Z21 Z24:Z35">
    <cfRule type="cellIs" dxfId="322" priority="189" operator="lessThan">
      <formula>0</formula>
    </cfRule>
    <cfRule type="cellIs" dxfId="321" priority="190" operator="greaterThan">
      <formula>0</formula>
    </cfRule>
  </conditionalFormatting>
  <conditionalFormatting sqref="AI24:AI35 AI11:AI21">
    <cfRule type="cellIs" dxfId="320" priority="181" operator="lessThan">
      <formula>0</formula>
    </cfRule>
    <cfRule type="cellIs" dxfId="319" priority="182" operator="greaterThan">
      <formula>0</formula>
    </cfRule>
  </conditionalFormatting>
  <conditionalFormatting sqref="AD10">
    <cfRule type="cellIs" dxfId="318" priority="179" operator="lessThan">
      <formula>0</formula>
    </cfRule>
    <cfRule type="cellIs" dxfId="317" priority="180" operator="greaterThan">
      <formula>0</formula>
    </cfRule>
  </conditionalFormatting>
  <conditionalFormatting sqref="AD11:AD21 AD24:AD35">
    <cfRule type="cellIs" dxfId="316" priority="177" operator="lessThan">
      <formula>0</formula>
    </cfRule>
    <cfRule type="cellIs" dxfId="315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J39"/>
  <sheetViews>
    <sheetView zoomScale="91" zoomScaleNormal="91" workbookViewId="0">
      <selection activeCell="X17" sqref="X17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26" customWidth="1"/>
    <col min="5" max="5" width="6.90625" customWidth="1"/>
    <col min="6" max="6" width="7.54296875" customWidth="1"/>
    <col min="7" max="7" width="5.08984375" style="66" customWidth="1"/>
    <col min="8" max="8" width="4.90625" style="66" customWidth="1"/>
    <col min="9" max="9" width="5.36328125" style="66" customWidth="1"/>
    <col min="10" max="10" width="5.6328125" customWidth="1"/>
    <col min="11" max="11" width="4.90625" style="66" customWidth="1"/>
    <col min="12" max="12" width="7.6328125" customWidth="1"/>
    <col min="13" max="13" width="5.453125" style="10" customWidth="1"/>
    <col min="14" max="14" width="4.6328125" style="66" customWidth="1"/>
    <col min="15" max="17" width="5.36328125" style="10" customWidth="1"/>
    <col min="18" max="18" width="6.1796875" style="66" customWidth="1"/>
    <col min="19" max="19" width="5.08984375" style="10" customWidth="1"/>
    <col min="20" max="20" width="5.6328125" style="10" customWidth="1"/>
    <col min="21" max="23" width="6.81640625" style="10" customWidth="1"/>
    <col min="24" max="24" width="7.08984375" customWidth="1"/>
    <col min="25" max="25" width="5.36328125" customWidth="1"/>
    <col min="26" max="26" width="7.08984375" customWidth="1"/>
    <col min="27" max="27" width="5.6328125" style="10" customWidth="1"/>
    <col min="28" max="28" width="10.6328125" customWidth="1"/>
  </cols>
  <sheetData>
    <row r="1" spans="1:36">
      <c r="A1" s="102"/>
      <c r="B1" s="102"/>
      <c r="C1" s="102"/>
      <c r="D1" s="320"/>
      <c r="E1" s="102"/>
      <c r="F1" s="102"/>
      <c r="G1" s="134"/>
      <c r="H1" s="134"/>
      <c r="I1" s="134"/>
      <c r="J1" s="102"/>
      <c r="K1" s="134"/>
      <c r="L1" s="102"/>
      <c r="M1" s="117"/>
      <c r="N1" s="134"/>
      <c r="O1" s="117"/>
      <c r="P1" s="117"/>
      <c r="Q1" s="117"/>
      <c r="R1" s="134"/>
      <c r="S1" s="117"/>
      <c r="T1" s="117"/>
      <c r="U1" s="117"/>
      <c r="V1" s="117"/>
      <c r="W1" s="117"/>
      <c r="X1" s="102"/>
      <c r="Y1" s="102"/>
      <c r="Z1" s="102"/>
      <c r="AA1" s="117"/>
      <c r="AB1" s="102"/>
    </row>
    <row r="2" spans="1:36" s="183" customFormat="1" ht="31.8">
      <c r="A2" s="102"/>
      <c r="B2" s="163"/>
      <c r="C2" s="163"/>
      <c r="D2" s="327" t="s">
        <v>574</v>
      </c>
      <c r="E2" s="163"/>
      <c r="F2" s="163"/>
      <c r="G2" s="221"/>
      <c r="H2" s="221"/>
      <c r="I2" s="221"/>
      <c r="J2" s="163"/>
      <c r="K2" s="221"/>
      <c r="L2" s="163"/>
      <c r="M2" s="220"/>
      <c r="N2" s="221"/>
      <c r="O2" s="220"/>
      <c r="P2" s="220"/>
      <c r="Q2" s="220"/>
      <c r="R2" s="221"/>
      <c r="S2" s="220" t="str">
        <f>+År!B2</f>
        <v>KASTRAT</v>
      </c>
      <c r="T2" s="220"/>
      <c r="U2" s="163"/>
      <c r="V2" s="163"/>
      <c r="W2" s="163"/>
      <c r="X2" s="163"/>
      <c r="Y2" s="163"/>
      <c r="Z2" s="220"/>
      <c r="AA2" s="163"/>
      <c r="AB2" s="102"/>
      <c r="AC2"/>
      <c r="AD2"/>
      <c r="AE2"/>
      <c r="AF2"/>
      <c r="AG2"/>
      <c r="AH2"/>
      <c r="AI2"/>
    </row>
    <row r="3" spans="1:36" s="183" customFormat="1" ht="20.25" customHeight="1">
      <c r="A3" s="102"/>
      <c r="B3" s="163"/>
      <c r="C3" s="163"/>
      <c r="D3" s="321"/>
      <c r="E3" s="163"/>
      <c r="F3" s="163"/>
      <c r="G3" s="221"/>
      <c r="H3" s="221"/>
      <c r="I3" s="221"/>
      <c r="J3" s="163"/>
      <c r="K3" s="221"/>
      <c r="L3" s="163"/>
      <c r="M3" s="220"/>
      <c r="N3" s="221"/>
      <c r="O3" s="220"/>
      <c r="P3" s="220"/>
      <c r="Q3" s="220"/>
      <c r="R3" s="221"/>
      <c r="S3" s="220"/>
      <c r="T3" s="220"/>
      <c r="U3" s="220"/>
      <c r="V3" s="220"/>
      <c r="W3" s="220"/>
      <c r="X3" s="163"/>
      <c r="Y3" s="163"/>
      <c r="Z3" s="163"/>
      <c r="AA3" s="220"/>
      <c r="AB3" s="102"/>
      <c r="AC3"/>
      <c r="AD3"/>
      <c r="AE3"/>
      <c r="AF3"/>
      <c r="AG3"/>
      <c r="AH3"/>
      <c r="AI3"/>
      <c r="AJ3"/>
    </row>
    <row r="4" spans="1:36">
      <c r="A4" s="102"/>
      <c r="B4" s="102"/>
      <c r="C4" s="102"/>
      <c r="D4" s="320"/>
      <c r="E4" s="102"/>
      <c r="F4" s="102"/>
      <c r="G4" s="134"/>
      <c r="H4" s="134"/>
      <c r="I4" s="134"/>
      <c r="J4" s="102"/>
      <c r="K4" s="134"/>
      <c r="L4" s="102"/>
      <c r="M4" s="117"/>
      <c r="N4" s="134"/>
      <c r="O4" s="117"/>
      <c r="P4" s="117"/>
      <c r="Q4" s="117"/>
      <c r="R4" s="134"/>
      <c r="S4" s="117"/>
      <c r="T4" s="117"/>
      <c r="U4" s="117"/>
      <c r="V4" s="117"/>
      <c r="W4" s="117"/>
      <c r="X4" s="102"/>
      <c r="Y4" s="102"/>
      <c r="Z4" s="102"/>
      <c r="AA4" s="117"/>
      <c r="AB4" s="102"/>
    </row>
    <row r="5" spans="1:36" s="181" customFormat="1" ht="19.8">
      <c r="A5" s="215"/>
      <c r="B5" s="215"/>
      <c r="C5" s="215"/>
      <c r="D5" s="322"/>
      <c r="E5" s="215"/>
      <c r="F5" s="216" t="s">
        <v>462</v>
      </c>
      <c r="G5" s="223"/>
      <c r="H5" s="508">
        <f>+År!O2</f>
        <v>52</v>
      </c>
      <c r="I5" s="501"/>
      <c r="J5" s="215"/>
      <c r="K5" s="223"/>
      <c r="L5" s="219"/>
      <c r="M5" s="219"/>
      <c r="N5" s="222" t="s">
        <v>418</v>
      </c>
      <c r="O5" s="219"/>
      <c r="P5" s="215"/>
      <c r="Q5" s="215"/>
      <c r="R5" s="508">
        <f>SUM(F11:F18)</f>
        <v>1622</v>
      </c>
      <c r="S5" s="501"/>
      <c r="T5" s="219"/>
      <c r="U5" s="219"/>
      <c r="V5" s="219"/>
      <c r="W5" s="219"/>
      <c r="X5" s="219"/>
      <c r="Y5" s="219"/>
      <c r="Z5" s="219"/>
      <c r="AA5" s="219"/>
      <c r="AB5" s="219"/>
      <c r="AC5"/>
      <c r="AD5"/>
      <c r="AE5"/>
    </row>
    <row r="6" spans="1:36" ht="17.399999999999999">
      <c r="A6" s="102"/>
      <c r="B6" s="105"/>
      <c r="C6" s="102"/>
      <c r="D6" s="320"/>
      <c r="E6" s="102"/>
      <c r="F6" s="102"/>
      <c r="G6" s="134"/>
      <c r="H6" s="134"/>
      <c r="I6" s="134"/>
      <c r="J6" s="117"/>
      <c r="K6" s="134"/>
      <c r="L6" s="117"/>
      <c r="M6" s="117"/>
      <c r="N6" s="134"/>
      <c r="O6" s="117"/>
      <c r="P6" s="117"/>
      <c r="Q6" s="117"/>
      <c r="R6" s="134"/>
      <c r="S6" s="117"/>
      <c r="T6" s="117"/>
      <c r="U6" s="117"/>
      <c r="V6" s="117"/>
      <c r="W6" s="117"/>
      <c r="X6" s="102"/>
      <c r="Y6" s="102"/>
      <c r="Z6" s="102"/>
      <c r="AA6" s="117"/>
      <c r="AB6" s="102"/>
    </row>
    <row r="7" spans="1:36">
      <c r="A7" s="102"/>
      <c r="B7" s="102"/>
      <c r="C7" s="102"/>
      <c r="D7" s="320"/>
      <c r="E7" s="102"/>
      <c r="F7" s="102"/>
      <c r="G7" s="134"/>
      <c r="H7" s="134"/>
      <c r="I7" s="134"/>
      <c r="J7" s="102"/>
      <c r="K7" s="134"/>
      <c r="L7" s="102"/>
      <c r="M7" s="117"/>
      <c r="N7" s="134"/>
      <c r="O7" s="117"/>
      <c r="P7" s="117"/>
      <c r="Q7" s="117"/>
      <c r="R7" s="134"/>
      <c r="S7" s="117"/>
      <c r="T7" s="117"/>
      <c r="U7" s="117"/>
      <c r="V7" s="117"/>
      <c r="W7" s="117"/>
      <c r="X7" s="102"/>
      <c r="Y7" s="102"/>
      <c r="Z7" s="102"/>
      <c r="AA7" s="117"/>
      <c r="AB7" s="102"/>
    </row>
    <row r="8" spans="1:36" ht="15.6">
      <c r="A8" s="102"/>
      <c r="B8" s="102"/>
      <c r="C8" s="102"/>
      <c r="D8" s="320"/>
      <c r="E8" s="104" t="s">
        <v>4</v>
      </c>
      <c r="F8" s="102"/>
      <c r="G8" s="134"/>
      <c r="H8" s="134"/>
      <c r="I8" s="134"/>
      <c r="J8" s="104" t="s">
        <v>24</v>
      </c>
      <c r="K8" s="134"/>
      <c r="L8" s="104" t="s">
        <v>24</v>
      </c>
      <c r="M8" s="106" t="s">
        <v>24</v>
      </c>
      <c r="N8" s="134"/>
      <c r="O8" s="106" t="s">
        <v>24</v>
      </c>
      <c r="P8" s="106"/>
      <c r="Q8" s="106"/>
      <c r="R8" s="134"/>
      <c r="S8" s="106"/>
      <c r="T8" s="118" t="s">
        <v>404</v>
      </c>
      <c r="U8" s="118" t="s">
        <v>404</v>
      </c>
      <c r="V8" s="118"/>
      <c r="W8" s="118"/>
      <c r="X8" s="106" t="s">
        <v>413</v>
      </c>
      <c r="Y8" s="102"/>
      <c r="Z8" s="102"/>
      <c r="AA8" s="117"/>
      <c r="AB8" s="102"/>
    </row>
    <row r="9" spans="1:36" ht="15.6">
      <c r="A9" s="102"/>
      <c r="B9" s="102"/>
      <c r="C9" s="102"/>
      <c r="D9" s="320"/>
      <c r="E9" s="104" t="s">
        <v>477</v>
      </c>
      <c r="F9" s="104" t="s">
        <v>4</v>
      </c>
      <c r="G9" s="107" t="s">
        <v>4</v>
      </c>
      <c r="H9" s="107"/>
      <c r="I9" s="107" t="s">
        <v>421</v>
      </c>
      <c r="J9" s="104" t="s">
        <v>44</v>
      </c>
      <c r="K9" s="107"/>
      <c r="L9" s="104" t="s">
        <v>483</v>
      </c>
      <c r="M9" s="106" t="s">
        <v>490</v>
      </c>
      <c r="N9" s="107"/>
      <c r="O9" s="106" t="s">
        <v>575</v>
      </c>
      <c r="P9" s="106" t="s">
        <v>617</v>
      </c>
      <c r="Q9" s="106"/>
      <c r="R9" s="107" t="s">
        <v>618</v>
      </c>
      <c r="S9" s="106" t="s">
        <v>577</v>
      </c>
      <c r="T9" s="106" t="s">
        <v>569</v>
      </c>
      <c r="U9" s="106" t="s">
        <v>489</v>
      </c>
      <c r="V9" s="427" t="s">
        <v>24</v>
      </c>
      <c r="W9" s="427" t="s">
        <v>24</v>
      </c>
      <c r="X9" s="106"/>
      <c r="Y9" s="104" t="s">
        <v>535</v>
      </c>
      <c r="Z9" s="104" t="s">
        <v>415</v>
      </c>
      <c r="AA9" s="106" t="s">
        <v>575</v>
      </c>
      <c r="AB9" s="102"/>
    </row>
    <row r="10" spans="1:36" ht="15.6">
      <c r="A10" s="102"/>
      <c r="B10" s="104" t="s">
        <v>494</v>
      </c>
      <c r="C10" s="102"/>
      <c r="D10" s="323" t="s">
        <v>90</v>
      </c>
      <c r="E10" s="104" t="s">
        <v>478</v>
      </c>
      <c r="F10" s="104" t="s">
        <v>10</v>
      </c>
      <c r="G10" s="107" t="s">
        <v>404</v>
      </c>
      <c r="H10" s="135" t="s">
        <v>529</v>
      </c>
      <c r="I10" s="107" t="s">
        <v>404</v>
      </c>
      <c r="J10" s="104"/>
      <c r="K10" s="135" t="s">
        <v>529</v>
      </c>
      <c r="L10" s="104" t="s">
        <v>416</v>
      </c>
      <c r="M10" s="106" t="s">
        <v>45</v>
      </c>
      <c r="N10" s="135" t="s">
        <v>529</v>
      </c>
      <c r="O10" s="106" t="s">
        <v>576</v>
      </c>
      <c r="P10" s="106" t="s">
        <v>616</v>
      </c>
      <c r="Q10" s="106"/>
      <c r="R10" s="135" t="s">
        <v>44</v>
      </c>
      <c r="S10" s="106" t="s">
        <v>578</v>
      </c>
      <c r="T10" s="106" t="s">
        <v>546</v>
      </c>
      <c r="U10" s="106" t="s">
        <v>441</v>
      </c>
      <c r="V10" s="427" t="s">
        <v>725</v>
      </c>
      <c r="W10" s="427" t="s">
        <v>726</v>
      </c>
      <c r="X10" s="106" t="s">
        <v>1</v>
      </c>
      <c r="Y10" s="104" t="s">
        <v>536</v>
      </c>
      <c r="Z10" s="104" t="s">
        <v>416</v>
      </c>
      <c r="AA10" s="106" t="s">
        <v>576</v>
      </c>
      <c r="AB10" s="102"/>
    </row>
    <row r="11" spans="1:36" ht="15.6">
      <c r="A11" s="102"/>
      <c r="B11" s="2">
        <f>+'Ark1'!AO1330</f>
        <v>0</v>
      </c>
      <c r="C11" s="2" t="s">
        <v>508</v>
      </c>
      <c r="D11" s="324">
        <f>+'Ark1'!C1330</f>
        <v>2024</v>
      </c>
      <c r="E11" s="2">
        <f>+'Ark1'!Q1330</f>
        <v>5</v>
      </c>
      <c r="F11" s="2">
        <f>+'Ark1'!R1330</f>
        <v>16</v>
      </c>
      <c r="G11" s="54">
        <f>+'Ark1'!AE1330</f>
        <v>0.98643649815043133</v>
      </c>
      <c r="H11" s="54">
        <f t="shared" ref="H11:H18" si="0">+G11-G20</f>
        <v>0.28672804333993585</v>
      </c>
      <c r="I11" s="54">
        <f>+'Ark1'!AF1330</f>
        <v>0.7552559104954909</v>
      </c>
      <c r="J11" s="5">
        <f>+'Ark1'!S1330</f>
        <v>2.4375</v>
      </c>
      <c r="K11" s="5">
        <f t="shared" ref="K11:K18" si="1">+J11-J20</f>
        <v>-1.2291666666666656</v>
      </c>
      <c r="L11" s="5">
        <f>+'Ark1'!T1330</f>
        <v>5.1875</v>
      </c>
      <c r="M11" s="307">
        <f>+'Ark1'!U1330</f>
        <v>189.61875000000003</v>
      </c>
      <c r="N11" s="18">
        <f t="shared" ref="N11:N18" si="2">+M11-M20</f>
        <v>-108.45624999999995</v>
      </c>
      <c r="O11" s="18">
        <f>+'Ark1'!AG1330</f>
        <v>546.3125</v>
      </c>
      <c r="P11" s="307">
        <f>1000*M11/O11</f>
        <v>347.08843381764103</v>
      </c>
      <c r="Q11" s="106"/>
      <c r="R11" s="18">
        <f>+M11/J11</f>
        <v>77.792307692307702</v>
      </c>
      <c r="S11" s="18">
        <f>+'Ark1'!AH1330</f>
        <v>0</v>
      </c>
      <c r="T11" s="18">
        <f>+'Ark1'!W1330</f>
        <v>18.75</v>
      </c>
      <c r="U11" s="18">
        <f>+'Ark1'!X1330</f>
        <v>0</v>
      </c>
      <c r="V11" s="377">
        <f>+IF(F11=0,"",'Ark1'!AR1330)</f>
        <v>197.375</v>
      </c>
      <c r="W11" s="113">
        <f>+IF(F11=0,"",'Ark1'!AS1330)</f>
        <v>24.13175020371186</v>
      </c>
      <c r="X11" s="18">
        <f>+'Ark1'!Y1330</f>
        <v>49.985050499499266</v>
      </c>
      <c r="Y11" s="5">
        <f>+'Ark1'!Z1330</f>
        <v>0.86376718506782868</v>
      </c>
      <c r="Z11" s="5">
        <f>+'Ark1'!AA1330</f>
        <v>1.1842059575935258</v>
      </c>
      <c r="AA11" s="18">
        <f>+'Ark1'!AJ1330</f>
        <v>100.563238033339</v>
      </c>
      <c r="AB11" s="102"/>
    </row>
    <row r="12" spans="1:36" ht="15.6">
      <c r="A12" s="102"/>
      <c r="B12" s="2">
        <f>+'Ark1'!AO1331</f>
        <v>1</v>
      </c>
      <c r="C12" s="2" t="s">
        <v>503</v>
      </c>
      <c r="D12" s="324">
        <f>+'Ark1'!C1331</f>
        <v>2024</v>
      </c>
      <c r="E12" s="2">
        <f>+'Ark1'!Q1331</f>
        <v>156</v>
      </c>
      <c r="F12" s="2">
        <f>+'Ark1'!R1331</f>
        <v>863</v>
      </c>
      <c r="G12" s="54">
        <f>+'Ark1'!AE1331</f>
        <v>53.20591861898891</v>
      </c>
      <c r="H12" s="54">
        <f t="shared" si="0"/>
        <v>-5.6862096608944981</v>
      </c>
      <c r="I12" s="54">
        <f>+'Ark1'!AF1331</f>
        <v>57.186531705239361</v>
      </c>
      <c r="J12" s="5">
        <f>+'Ark1'!S1331</f>
        <v>3.9188876013904976</v>
      </c>
      <c r="K12" s="5">
        <f t="shared" si="1"/>
        <v>5.4531165746933841E-2</v>
      </c>
      <c r="L12" s="5">
        <f>+'Ark1'!T1331</f>
        <v>6.7960602549246811</v>
      </c>
      <c r="M12" s="307">
        <f>+'Ark1'!U1331</f>
        <v>266.1889918887602</v>
      </c>
      <c r="N12" s="18">
        <f t="shared" si="2"/>
        <v>1.3319621857903599</v>
      </c>
      <c r="O12" s="18">
        <f>+'Ark1'!AG1331</f>
        <v>674.04750869061399</v>
      </c>
      <c r="P12" s="307">
        <f t="shared" ref="P12:P17" si="3">1000*M12/O12</f>
        <v>394.911320725525</v>
      </c>
      <c r="Q12" s="106"/>
      <c r="R12" s="18">
        <f t="shared" ref="R12:R18" si="4">+M12/J12</f>
        <v>67.924630396215278</v>
      </c>
      <c r="S12" s="18">
        <f>+'Ark1'!AH1331</f>
        <v>0</v>
      </c>
      <c r="T12" s="18">
        <f>+'Ark1'!W1331</f>
        <v>61.066048667439155</v>
      </c>
      <c r="U12" s="18">
        <f>+'Ark1'!X1331</f>
        <v>6.2572421784472754</v>
      </c>
      <c r="V12" s="377">
        <f>+IF(F12=0,"",'Ark1'!AR1331)</f>
        <v>210.05561993047505</v>
      </c>
      <c r="W12" s="113">
        <f>+IF(F12=0,"",'Ark1'!AS1331)</f>
        <v>28.314441291862305</v>
      </c>
      <c r="X12" s="18">
        <f>+'Ark1'!Y1331</f>
        <v>56.143193079046007</v>
      </c>
      <c r="Y12" s="5">
        <f>+'Ark1'!Z1331</f>
        <v>0.80289318391113429</v>
      </c>
      <c r="Z12" s="5">
        <f>+'Ark1'!AA1331</f>
        <v>1.6168674220739381</v>
      </c>
      <c r="AA12" s="18">
        <f>+'Ark1'!AJ1331</f>
        <v>134.27486489286565</v>
      </c>
      <c r="AB12" s="102"/>
    </row>
    <row r="13" spans="1:36" ht="15.6">
      <c r="A13" s="102"/>
      <c r="B13" s="2">
        <f>+'Ark1'!AO1332</f>
        <v>2</v>
      </c>
      <c r="C13" s="2" t="s">
        <v>497</v>
      </c>
      <c r="D13" s="324">
        <f>+'Ark1'!C1332</f>
        <v>2024</v>
      </c>
      <c r="E13" s="2">
        <f>+'Ark1'!Q1332</f>
        <v>64</v>
      </c>
      <c r="F13" s="2">
        <f>+'Ark1'!R1332</f>
        <v>198</v>
      </c>
      <c r="G13" s="54">
        <f>+'Ark1'!AE1332</f>
        <v>12.20715166461159</v>
      </c>
      <c r="H13" s="54">
        <f t="shared" si="0"/>
        <v>0.42872600863491073</v>
      </c>
      <c r="I13" s="54">
        <f>+'Ark1'!AF1332</f>
        <v>9.776878499615016</v>
      </c>
      <c r="J13" s="5">
        <f>+'Ark1'!S1332</f>
        <v>3.6010101010101003</v>
      </c>
      <c r="K13" s="5">
        <f t="shared" si="1"/>
        <v>7.1307130713071043E-2</v>
      </c>
      <c r="L13" s="5">
        <f>+'Ark1'!T1332</f>
        <v>7.1919191919191912</v>
      </c>
      <c r="M13" s="307">
        <f>+'Ark1'!U1332</f>
        <v>198.35454545454547</v>
      </c>
      <c r="N13" s="18">
        <f t="shared" si="2"/>
        <v>3.6896939693969841</v>
      </c>
      <c r="O13" s="18">
        <f>+'Ark1'!AG1332</f>
        <v>634.93939393939411</v>
      </c>
      <c r="P13" s="307">
        <f t="shared" si="3"/>
        <v>312.39917911516244</v>
      </c>
      <c r="Q13" s="106"/>
      <c r="R13" s="18">
        <f t="shared" si="4"/>
        <v>55.083029453015442</v>
      </c>
      <c r="S13" s="18">
        <f>+'Ark1'!AH1332</f>
        <v>0</v>
      </c>
      <c r="T13" s="18">
        <f>+'Ark1'!W1332</f>
        <v>62.12121212121211</v>
      </c>
      <c r="U13" s="18">
        <f>+'Ark1'!X1332</f>
        <v>1.0101010101010102</v>
      </c>
      <c r="V13" s="377">
        <f>+IF(F13=0,"",'Ark1'!AR1332)</f>
        <v>191.16666666666663</v>
      </c>
      <c r="W13" s="113">
        <f>+IF(F13=0,"",'Ark1'!AS1332)</f>
        <v>27.768193353840044</v>
      </c>
      <c r="X13" s="18">
        <f>+'Ark1'!Y1332</f>
        <v>53.414471940403594</v>
      </c>
      <c r="Y13" s="5">
        <f>+'Ark1'!Z1332</f>
        <v>0.70881818692820686</v>
      </c>
      <c r="Z13" s="5">
        <f>+'Ark1'!AA1332</f>
        <v>2.0679212598414862</v>
      </c>
      <c r="AA13" s="18">
        <f>+'Ark1'!AJ1332</f>
        <v>165.67891047870404</v>
      </c>
      <c r="AB13" s="102"/>
    </row>
    <row r="14" spans="1:36" ht="15.6">
      <c r="A14" s="102"/>
      <c r="B14" s="2">
        <f>+'Ark1'!AO1333</f>
        <v>3</v>
      </c>
      <c r="C14" s="2" t="s">
        <v>498</v>
      </c>
      <c r="D14" s="324">
        <f>+'Ark1'!C1333</f>
        <v>2024</v>
      </c>
      <c r="E14" s="2">
        <f>+'Ark1'!Q1333</f>
        <v>37</v>
      </c>
      <c r="F14" s="2">
        <f>+'Ark1'!R1333</f>
        <v>171</v>
      </c>
      <c r="G14" s="54">
        <f>+'Ark1'!AE1333</f>
        <v>10.542540073982739</v>
      </c>
      <c r="H14" s="54">
        <f t="shared" si="0"/>
        <v>2.904056108968164</v>
      </c>
      <c r="I14" s="54">
        <f>+'Ark1'!AF1333</f>
        <v>6.9994914177048884</v>
      </c>
      <c r="J14" s="5">
        <f>+'Ark1'!S1333</f>
        <v>4.5614035087719298</v>
      </c>
      <c r="K14" s="5">
        <f t="shared" si="1"/>
        <v>-0.30882549886165922</v>
      </c>
      <c r="L14" s="5">
        <f>+'Ark1'!T1333</f>
        <v>6.8713450292397651</v>
      </c>
      <c r="M14" s="307">
        <f>+'Ark1'!U1333</f>
        <v>164.42865497076025</v>
      </c>
      <c r="N14" s="18">
        <f t="shared" si="2"/>
        <v>-1.4904289987053119</v>
      </c>
      <c r="O14" s="18">
        <f>+'Ark1'!AG1333</f>
        <v>670.63742690058484</v>
      </c>
      <c r="P14" s="307">
        <f t="shared" si="3"/>
        <v>245.18264023927659</v>
      </c>
      <c r="Q14" s="106"/>
      <c r="R14" s="18">
        <f t="shared" si="4"/>
        <v>36.047820512820515</v>
      </c>
      <c r="S14" s="18">
        <f>+'Ark1'!AH1333</f>
        <v>0</v>
      </c>
      <c r="T14" s="18">
        <f>+'Ark1'!W1333</f>
        <v>52.04678362573101</v>
      </c>
      <c r="U14" s="18">
        <f>+'Ark1'!X1333</f>
        <v>0</v>
      </c>
      <c r="V14" s="377">
        <f>+IF(F14=0,"",'Ark1'!AR1333)</f>
        <v>176.84795321637424</v>
      </c>
      <c r="W14" s="113">
        <f>+IF(F14=0,"",'Ark1'!AS1333)</f>
        <v>28.761148933800722</v>
      </c>
      <c r="X14" s="18">
        <f>+'Ark1'!Y1333</f>
        <v>53.935747435326114</v>
      </c>
      <c r="Y14" s="5">
        <f>+'Ark1'!Z1333</f>
        <v>0.96155716533647118</v>
      </c>
      <c r="Z14" s="5">
        <f>+'Ark1'!AA1333</f>
        <v>1.749134440319426</v>
      </c>
      <c r="AA14" s="18">
        <f>+'Ark1'!AJ1333</f>
        <v>126.08957923254384</v>
      </c>
      <c r="AB14" s="102"/>
    </row>
    <row r="15" spans="1:36" ht="15.6">
      <c r="A15" s="102"/>
      <c r="B15" s="2">
        <f>+'Ark1'!AO1334</f>
        <v>4</v>
      </c>
      <c r="C15" s="2" t="s">
        <v>499</v>
      </c>
      <c r="D15" s="324">
        <f>+'Ark1'!C1334</f>
        <v>2024</v>
      </c>
      <c r="E15" s="2">
        <f>+'Ark1'!Q1334</f>
        <v>44</v>
      </c>
      <c r="F15" s="2">
        <f>+'Ark1'!R1334</f>
        <v>200</v>
      </c>
      <c r="G15" s="54">
        <f>+'Ark1'!AE1334</f>
        <v>12.330456226880392</v>
      </c>
      <c r="H15" s="54">
        <f t="shared" si="0"/>
        <v>2.724922979584754E-2</v>
      </c>
      <c r="I15" s="54">
        <f>+'Ark1'!AF1334</f>
        <v>13.458138051091735</v>
      </c>
      <c r="J15" s="5">
        <f>+'Ark1'!S1334</f>
        <v>5.5250000000000004</v>
      </c>
      <c r="K15" s="5">
        <f t="shared" si="1"/>
        <v>-0.2901658767772517</v>
      </c>
      <c r="L15" s="5">
        <f>+'Ark1'!T1334</f>
        <v>7.4050000000000002</v>
      </c>
      <c r="M15" s="307">
        <f>+'Ark1'!U1334</f>
        <v>270.31</v>
      </c>
      <c r="N15" s="18">
        <f t="shared" si="2"/>
        <v>-17.129810426540303</v>
      </c>
      <c r="O15" s="18">
        <f>+'Ark1'!AG1334</f>
        <v>656.61500000000001</v>
      </c>
      <c r="P15" s="307">
        <f t="shared" si="3"/>
        <v>411.67198434394584</v>
      </c>
      <c r="Q15" s="106"/>
      <c r="R15" s="18">
        <f t="shared" si="4"/>
        <v>48.924886877828051</v>
      </c>
      <c r="S15" s="18">
        <f>+'Ark1'!AH1334</f>
        <v>0</v>
      </c>
      <c r="T15" s="18">
        <f>+'Ark1'!W1334</f>
        <v>64</v>
      </c>
      <c r="U15" s="18">
        <f>+'Ark1'!X1334</f>
        <v>10</v>
      </c>
      <c r="V15" s="377">
        <f>+IF(F15=0,"",'Ark1'!AR1334)</f>
        <v>202.28</v>
      </c>
      <c r="W15" s="113">
        <f>+IF(F15=0,"",'Ark1'!AS1334)</f>
        <v>32.147103743655549</v>
      </c>
      <c r="X15" s="18">
        <f>+'Ark1'!Y1334</f>
        <v>61.373570044441841</v>
      </c>
      <c r="Y15" s="5">
        <f>+'Ark1'!Z1334</f>
        <v>0.98963377064447189</v>
      </c>
      <c r="Z15" s="5">
        <f>+'Ark1'!AA1334</f>
        <v>2.1002321300275355</v>
      </c>
      <c r="AA15" s="18">
        <f>+'Ark1'!AJ1334</f>
        <v>169.5876964139793</v>
      </c>
      <c r="AB15" s="102"/>
    </row>
    <row r="16" spans="1:36" ht="15.6">
      <c r="A16" s="102"/>
      <c r="B16" s="2">
        <f>+'Ark1'!AO1335</f>
        <v>5</v>
      </c>
      <c r="C16" s="2" t="s">
        <v>500</v>
      </c>
      <c r="D16" s="324">
        <f>+'Ark1'!C1335</f>
        <v>2024</v>
      </c>
      <c r="E16" s="2">
        <f>+'Ark1'!Q1335</f>
        <v>20</v>
      </c>
      <c r="F16" s="2">
        <f>+'Ark1'!R1335</f>
        <v>45</v>
      </c>
      <c r="G16" s="54">
        <f>+'Ark1'!AE1335</f>
        <v>2.7743526510480878</v>
      </c>
      <c r="H16" s="54">
        <f t="shared" si="0"/>
        <v>-0.49095347140089229</v>
      </c>
      <c r="I16" s="54">
        <f>+'Ark1'!AF1335</f>
        <v>3.1044430874505138</v>
      </c>
      <c r="J16" s="5">
        <f>+'Ark1'!S1335</f>
        <v>6.4</v>
      </c>
      <c r="K16" s="5">
        <f t="shared" si="1"/>
        <v>-0.1892857142857105</v>
      </c>
      <c r="L16" s="5">
        <f>+'Ark1'!T1335</f>
        <v>6.2222222222222223</v>
      </c>
      <c r="M16" s="307">
        <f>+'Ark1'!U1335</f>
        <v>277.12666666666661</v>
      </c>
      <c r="N16" s="18">
        <f t="shared" si="2"/>
        <v>-13.767976190476361</v>
      </c>
      <c r="O16" s="18">
        <f>+'Ark1'!AG1335</f>
        <v>585.66666666666652</v>
      </c>
      <c r="P16" s="307">
        <f t="shared" si="3"/>
        <v>473.18155947638024</v>
      </c>
      <c r="Q16" s="106"/>
      <c r="R16" s="18">
        <f t="shared" si="4"/>
        <v>43.301041666666656</v>
      </c>
      <c r="S16" s="18">
        <f>+'Ark1'!AH1335</f>
        <v>0</v>
      </c>
      <c r="T16" s="18">
        <f>+'Ark1'!W1335</f>
        <v>42.222222222222221</v>
      </c>
      <c r="U16" s="18">
        <f>+'Ark1'!X1335</f>
        <v>2.2222222222222223</v>
      </c>
      <c r="V16" s="377">
        <f>+IF(F16=0,"",'Ark1'!AR1335)</f>
        <v>202.04444444444445</v>
      </c>
      <c r="W16" s="113">
        <f>+IF(F16=0,"",'Ark1'!AS1335)</f>
        <v>33.410666672646073</v>
      </c>
      <c r="X16" s="18">
        <f>+'Ark1'!Y1335</f>
        <v>51.715737557450787</v>
      </c>
      <c r="Y16" s="5">
        <f>+'Ark1'!Z1335</f>
        <v>0.99777530313971485</v>
      </c>
      <c r="Z16" s="5">
        <f>+'Ark1'!AA1335</f>
        <v>1.3146843962443597</v>
      </c>
      <c r="AA16" s="18">
        <f>+'Ark1'!AJ1335</f>
        <v>133.45744223867385</v>
      </c>
      <c r="AB16" s="102"/>
    </row>
    <row r="17" spans="1:28" ht="15.6">
      <c r="A17" s="102"/>
      <c r="B17" s="2">
        <f>+'Ark1'!AO1336</f>
        <v>6</v>
      </c>
      <c r="C17" s="2" t="s">
        <v>501</v>
      </c>
      <c r="D17" s="324">
        <f>+'Ark1'!C1336</f>
        <v>2024</v>
      </c>
      <c r="E17" s="2">
        <f>+'Ark1'!Q1336</f>
        <v>50</v>
      </c>
      <c r="F17" s="2">
        <f>+'Ark1'!R1336</f>
        <v>122</v>
      </c>
      <c r="G17" s="54">
        <f>+'Ark1'!AE1336</f>
        <v>7.5215782983970367</v>
      </c>
      <c r="H17" s="54">
        <f t="shared" si="0"/>
        <v>3.1484004558314398</v>
      </c>
      <c r="I17" s="54">
        <f>+'Ark1'!AF1336</f>
        <v>8.2489907392217514</v>
      </c>
      <c r="J17" s="5">
        <f>+'Ark1'!S1336</f>
        <v>5.4344262295081966</v>
      </c>
      <c r="K17" s="5">
        <f t="shared" si="1"/>
        <v>3.4426229508196293E-2</v>
      </c>
      <c r="L17" s="5">
        <f>+'Ark1'!T1336</f>
        <v>7.4672131147540988</v>
      </c>
      <c r="M17" s="307">
        <f>+'Ark1'!U1336</f>
        <v>271.61147540983598</v>
      </c>
      <c r="N17" s="18">
        <f t="shared" si="2"/>
        <v>-10.028524590164011</v>
      </c>
      <c r="O17" s="18">
        <f>+'Ark1'!AG1336</f>
        <v>616.7459016393442</v>
      </c>
      <c r="P17" s="307">
        <f t="shared" si="3"/>
        <v>440.3944552981672</v>
      </c>
      <c r="Q17" s="106"/>
      <c r="R17" s="18">
        <f t="shared" si="4"/>
        <v>49.97978883861235</v>
      </c>
      <c r="S17" s="18">
        <f>+'Ark1'!AH1336</f>
        <v>0</v>
      </c>
      <c r="T17" s="18">
        <f>+'Ark1'!W1336</f>
        <v>64.754098360655746</v>
      </c>
      <c r="U17" s="18">
        <f>+'Ark1'!X1336</f>
        <v>12.295081967213116</v>
      </c>
      <c r="V17" s="377">
        <f>+IF(F17=0,"",'Ark1'!AR1336)</f>
        <v>202.97540983606564</v>
      </c>
      <c r="W17" s="113">
        <f>+IF(F17=0,"",'Ark1'!AS1336)</f>
        <v>31.443028663117929</v>
      </c>
      <c r="X17" s="18">
        <f>+'Ark1'!Y1336</f>
        <v>86.94216392703251</v>
      </c>
      <c r="Y17" s="5">
        <f>+'Ark1'!Z1336</f>
        <v>1.3427870753786002</v>
      </c>
      <c r="Z17" s="5">
        <f>+'Ark1'!AA1336</f>
        <v>2.1697791163154099</v>
      </c>
      <c r="AA17" s="18">
        <f>+'Ark1'!AJ1336</f>
        <v>130.0982958441962</v>
      </c>
      <c r="AB17" s="102"/>
    </row>
    <row r="18" spans="1:28" ht="15.6">
      <c r="A18" s="102"/>
      <c r="B18" s="2">
        <f>+'Ark1'!AO1337</f>
        <v>9</v>
      </c>
      <c r="C18" s="2" t="s">
        <v>502</v>
      </c>
      <c r="D18" s="324">
        <f>+'Ark1'!C1337</f>
        <v>2024</v>
      </c>
      <c r="E18" s="2">
        <f>+'Ark1'!Q1337</f>
        <v>7</v>
      </c>
      <c r="F18" s="2">
        <f>+'Ark1'!R1337</f>
        <v>7</v>
      </c>
      <c r="G18" s="54">
        <f>+'Ark1'!AE1337</f>
        <v>0.43156596794081392</v>
      </c>
      <c r="H18" s="54">
        <f t="shared" si="0"/>
        <v>-0.61799671427492919</v>
      </c>
      <c r="I18" s="54">
        <f>+'Ark1'!AF1337</f>
        <v>0.47027058918126224</v>
      </c>
      <c r="J18" s="5">
        <f>+'Ark1'!S1337</f>
        <v>4.5714285714285694</v>
      </c>
      <c r="K18" s="5">
        <f t="shared" si="1"/>
        <v>0.51587301587301404</v>
      </c>
      <c r="L18" s="5">
        <f>+'Ark1'!T1337</f>
        <v>7.4285714285714306</v>
      </c>
      <c r="M18" s="307">
        <f>+'Ark1'!U1337</f>
        <v>269.87142857142862</v>
      </c>
      <c r="N18" s="18">
        <f t="shared" si="2"/>
        <v>37.565873015873052</v>
      </c>
      <c r="O18" s="18">
        <f>+'Ark1'!AG1337</f>
        <v>678</v>
      </c>
      <c r="P18" s="307"/>
      <c r="Q18" s="106"/>
      <c r="R18" s="18">
        <f t="shared" si="4"/>
        <v>59.03437500000004</v>
      </c>
      <c r="S18" s="18">
        <f>+'Ark1'!AH1337</f>
        <v>0</v>
      </c>
      <c r="T18" s="18">
        <f>+'Ark1'!W1337</f>
        <v>57.142857142857153</v>
      </c>
      <c r="U18" s="18">
        <f>+'Ark1'!X1337</f>
        <v>0</v>
      </c>
      <c r="V18" s="377">
        <f>+IF(F18=0,"",'Ark1'!AR1337)</f>
        <v>207</v>
      </c>
      <c r="W18" s="113">
        <f>+IF(F18=0,"",'Ark1'!AS1337)</f>
        <v>30.789899062916682</v>
      </c>
      <c r="X18" s="18">
        <f>+'Ark1'!Y1337</f>
        <v>32.151992352650552</v>
      </c>
      <c r="Y18" s="5">
        <f>+'Ark1'!Z1337</f>
        <v>0.90350790290525185</v>
      </c>
      <c r="Z18" s="5">
        <f>+'Ark1'!AA1337</f>
        <v>1.761261143705422</v>
      </c>
      <c r="AA18" s="18">
        <f>+'Ark1'!AJ1337</f>
        <v>0</v>
      </c>
      <c r="AB18" s="102"/>
    </row>
    <row r="19" spans="1:28" ht="15.6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6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15.6">
      <c r="A20" s="102"/>
      <c r="B20" s="108">
        <f>+'Ark1'!AO1338</f>
        <v>0</v>
      </c>
      <c r="C20" s="108" t="str">
        <f t="shared" ref="C20:C27" si="5">+C11</f>
        <v>Holstein</v>
      </c>
      <c r="D20" s="325">
        <f>+'Ark1'!C1338</f>
        <v>2023</v>
      </c>
      <c r="E20" s="108">
        <f>+'Ark1'!Q1338</f>
        <v>5</v>
      </c>
      <c r="F20" s="108">
        <f>+'Ark1'!R1338</f>
        <v>12</v>
      </c>
      <c r="G20" s="111">
        <f>+'Ark1'!AE1338</f>
        <v>0.69970845481049548</v>
      </c>
      <c r="H20" s="102"/>
      <c r="I20" s="111">
        <f>+'Ark1'!AF1338</f>
        <v>0.82344079417180172</v>
      </c>
      <c r="J20" s="110">
        <f>+'Ark1'!S1338</f>
        <v>3.6666666666666656</v>
      </c>
      <c r="K20" s="102"/>
      <c r="L20" s="110">
        <f>+'Ark1'!T1338</f>
        <v>7</v>
      </c>
      <c r="M20" s="109">
        <f>+'Ark1'!U1338</f>
        <v>298.07499999999999</v>
      </c>
      <c r="N20" s="102"/>
      <c r="O20" s="109">
        <f>+'Ark1'!AG1338</f>
        <v>728.41666666666652</v>
      </c>
      <c r="P20" s="109">
        <f>1000*M20/O20</f>
        <v>409.20947260038906</v>
      </c>
      <c r="Q20" s="106"/>
      <c r="R20" s="109">
        <f>+M20/J20</f>
        <v>81.293181818181836</v>
      </c>
      <c r="S20" s="109">
        <f>+'Ark1'!AH1338</f>
        <v>0</v>
      </c>
      <c r="T20" s="109">
        <f>+'Ark1'!W1338</f>
        <v>66.666666666666686</v>
      </c>
      <c r="U20" s="109">
        <f>+'Ark1'!X1338</f>
        <v>0</v>
      </c>
      <c r="V20" s="377">
        <f>+IF(F20=0,"",'Ark1'!AR1338)</f>
        <v>219.25</v>
      </c>
      <c r="W20" s="113">
        <f>+IF(F20=0,"",'Ark1'!AS1338)</f>
        <v>28.219654574233047</v>
      </c>
      <c r="X20" s="109">
        <f>+'Ark1'!Y1338</f>
        <v>28.900522630799564</v>
      </c>
      <c r="Y20" s="110">
        <f>+'Ark1'!Z1338</f>
        <v>0.47140452079103318</v>
      </c>
      <c r="Z20" s="110">
        <f>+'Ark1'!AA1338</f>
        <v>1.4142135623730951</v>
      </c>
      <c r="AA20" s="109">
        <f>+'Ark1'!AJ1338</f>
        <v>110.05563618259438</v>
      </c>
      <c r="AB20" s="102"/>
    </row>
    <row r="21" spans="1:28" ht="15.6">
      <c r="A21" s="102"/>
      <c r="B21" s="108">
        <f>+'Ark1'!AO1339</f>
        <v>1</v>
      </c>
      <c r="C21" s="108" t="str">
        <f t="shared" si="5"/>
        <v>NRF</v>
      </c>
      <c r="D21" s="325">
        <f>+'Ark1'!C1339</f>
        <v>2023</v>
      </c>
      <c r="E21" s="108">
        <f>+'Ark1'!Q1339</f>
        <v>168</v>
      </c>
      <c r="F21" s="108">
        <f>+'Ark1'!R1339</f>
        <v>1010</v>
      </c>
      <c r="G21" s="111">
        <f>+'Ark1'!AE1339</f>
        <v>58.892128279883408</v>
      </c>
      <c r="H21" s="102"/>
      <c r="I21" s="111">
        <f>+'Ark1'!AF1339</f>
        <v>61.582662000448408</v>
      </c>
      <c r="J21" s="110">
        <f>+'Ark1'!S1339</f>
        <v>3.8643564356435638</v>
      </c>
      <c r="K21" s="102"/>
      <c r="L21" s="110">
        <f>+'Ark1'!T1339</f>
        <v>6.723762376237624</v>
      </c>
      <c r="M21" s="109">
        <f>+'Ark1'!U1339</f>
        <v>264.85702970296984</v>
      </c>
      <c r="N21" s="102"/>
      <c r="O21" s="109">
        <f>+'Ark1'!AG1339</f>
        <v>679.45445544554445</v>
      </c>
      <c r="P21" s="109">
        <f t="shared" ref="P21:P26" si="6">1000*M21/O21</f>
        <v>389.80836401947334</v>
      </c>
      <c r="Q21" s="106"/>
      <c r="R21" s="109">
        <f t="shared" ref="R21:R27" si="7">+M21/J21</f>
        <v>68.538457596720363</v>
      </c>
      <c r="S21" s="109">
        <f>+'Ark1'!AH1339</f>
        <v>0</v>
      </c>
      <c r="T21" s="109">
        <f>+'Ark1'!W1339</f>
        <v>58.514851485148519</v>
      </c>
      <c r="U21" s="109">
        <f>+'Ark1'!X1339</f>
        <v>4.6534653465346523</v>
      </c>
      <c r="V21" s="377">
        <f>+IF(F21=0,"",'Ark1'!AR1339)</f>
        <v>210.19801980198025</v>
      </c>
      <c r="W21" s="113">
        <f>+IF(F21=0,"",'Ark1'!AS1339)</f>
        <v>28.177607893147503</v>
      </c>
      <c r="X21" s="109">
        <f>+'Ark1'!Y1339</f>
        <v>53.727787812795825</v>
      </c>
      <c r="Y21" s="110">
        <f>+'Ark1'!Z1339</f>
        <v>0.86997031455168483</v>
      </c>
      <c r="Z21" s="110">
        <f>+'Ark1'!AA1339</f>
        <v>1.65963425022655</v>
      </c>
      <c r="AA21" s="109">
        <f>+'Ark1'!AJ1339</f>
        <v>154.37397181266772</v>
      </c>
      <c r="AB21" s="102"/>
    </row>
    <row r="22" spans="1:28" ht="15.6">
      <c r="A22" s="102"/>
      <c r="B22" s="108">
        <f>+'Ark1'!AO1340</f>
        <v>2</v>
      </c>
      <c r="C22" s="108" t="str">
        <f t="shared" si="5"/>
        <v>Gammelnorsk</v>
      </c>
      <c r="D22" s="325">
        <f>+'Ark1'!C1340</f>
        <v>2023</v>
      </c>
      <c r="E22" s="108">
        <f>+'Ark1'!Q1340</f>
        <v>72</v>
      </c>
      <c r="F22" s="108">
        <f>+'Ark1'!R1340</f>
        <v>202</v>
      </c>
      <c r="G22" s="111">
        <f>+'Ark1'!AE1340</f>
        <v>11.77842565597668</v>
      </c>
      <c r="H22" s="102"/>
      <c r="I22" s="111">
        <f>+'Ark1'!AF1340</f>
        <v>9.0524157624372616</v>
      </c>
      <c r="J22" s="110">
        <f>+'Ark1'!S1340</f>
        <v>3.5297029702970293</v>
      </c>
      <c r="K22" s="102"/>
      <c r="L22" s="110">
        <f>+'Ark1'!T1340</f>
        <v>6.9504950495049487</v>
      </c>
      <c r="M22" s="109">
        <f>+'Ark1'!U1340</f>
        <v>194.66485148514849</v>
      </c>
      <c r="N22" s="102"/>
      <c r="O22" s="109">
        <f>+'Ark1'!AG1340</f>
        <v>643.20792079207922</v>
      </c>
      <c r="P22" s="109">
        <f t="shared" si="6"/>
        <v>302.64685056338891</v>
      </c>
      <c r="Q22" s="106"/>
      <c r="R22" s="109">
        <f t="shared" si="7"/>
        <v>55.150490883590464</v>
      </c>
      <c r="S22" s="109">
        <f>+'Ark1'!AH1340</f>
        <v>0.49504950495049505</v>
      </c>
      <c r="T22" s="109">
        <f>+'Ark1'!W1340</f>
        <v>56.43564356435644</v>
      </c>
      <c r="U22" s="109">
        <f>+'Ark1'!X1340</f>
        <v>0</v>
      </c>
      <c r="V22" s="377">
        <f>+IF(F22=0,"",'Ark1'!AR1340)</f>
        <v>190.88613861386136</v>
      </c>
      <c r="W22" s="113">
        <f>+IF(F22=0,"",'Ark1'!AS1340)</f>
        <v>27.548716161483032</v>
      </c>
      <c r="X22" s="109">
        <f>+'Ark1'!Y1340</f>
        <v>44.808059324450745</v>
      </c>
      <c r="Y22" s="110">
        <f>+'Ark1'!Z1340</f>
        <v>0.75884807888197248</v>
      </c>
      <c r="Z22" s="110">
        <f>+'Ark1'!AA1340</f>
        <v>1.8820477452291231</v>
      </c>
      <c r="AA22" s="109">
        <f>+'Ark1'!AJ1340</f>
        <v>167.48254330973913</v>
      </c>
      <c r="AB22" s="102"/>
    </row>
    <row r="23" spans="1:28" ht="15.6">
      <c r="A23" s="102"/>
      <c r="B23" s="108">
        <f>+'Ark1'!AO1341</f>
        <v>3</v>
      </c>
      <c r="C23" s="108" t="str">
        <f t="shared" si="5"/>
        <v>Mini kjøttfe</v>
      </c>
      <c r="D23" s="325">
        <f>+'Ark1'!C1341</f>
        <v>2023</v>
      </c>
      <c r="E23" s="108">
        <f>+'Ark1'!Q1341</f>
        <v>32</v>
      </c>
      <c r="F23" s="108">
        <f>+'Ark1'!R1341</f>
        <v>131</v>
      </c>
      <c r="G23" s="111">
        <f>+'Ark1'!AE1341</f>
        <v>7.6384839650145748</v>
      </c>
      <c r="H23" s="102"/>
      <c r="I23" s="111">
        <f>+'Ark1'!AF1341</f>
        <v>5.0037225076579617</v>
      </c>
      <c r="J23" s="110">
        <f>+'Ark1'!S1341</f>
        <v>4.870229007633589</v>
      </c>
      <c r="K23" s="102"/>
      <c r="L23" s="110">
        <f>+'Ark1'!T1341</f>
        <v>7.3816793893129757</v>
      </c>
      <c r="M23" s="109">
        <f>+'Ark1'!U1341</f>
        <v>165.91908396946556</v>
      </c>
      <c r="N23" s="102"/>
      <c r="O23" s="109">
        <f>+'Ark1'!AG1341</f>
        <v>674.2137404580152</v>
      </c>
      <c r="P23" s="109">
        <f t="shared" si="6"/>
        <v>246.0927062340073</v>
      </c>
      <c r="Q23" s="106"/>
      <c r="R23" s="109">
        <f t="shared" si="7"/>
        <v>34.068025078369878</v>
      </c>
      <c r="S23" s="109">
        <f>+'Ark1'!AH1341</f>
        <v>0</v>
      </c>
      <c r="T23" s="109">
        <f>+'Ark1'!W1341</f>
        <v>65.648854961832043</v>
      </c>
      <c r="U23" s="109">
        <f>+'Ark1'!X1341</f>
        <v>0.76335877862595458</v>
      </c>
      <c r="V23" s="377">
        <f>+IF(F23=0,"",'Ark1'!AR1341)</f>
        <v>174.93129770992371</v>
      </c>
      <c r="W23" s="113">
        <f>+IF(F23=0,"",'Ark1'!AS1341)</f>
        <v>30.139557651374616</v>
      </c>
      <c r="X23" s="109">
        <f>+'Ark1'!Y1341</f>
        <v>52.167319058840512</v>
      </c>
      <c r="Y23" s="110">
        <f>+'Ark1'!Z1341</f>
        <v>0.75560952156667516</v>
      </c>
      <c r="Z23" s="110">
        <f>+'Ark1'!AA1341</f>
        <v>1.6690172418813798</v>
      </c>
      <c r="AA23" s="109">
        <f>+'Ark1'!AJ1341</f>
        <v>127.96170751371572</v>
      </c>
      <c r="AB23" s="102"/>
    </row>
    <row r="24" spans="1:28" ht="15.6">
      <c r="A24" s="102"/>
      <c r="B24" s="108">
        <f>+'Ark1'!AO1342</f>
        <v>4</v>
      </c>
      <c r="C24" s="108" t="str">
        <f t="shared" si="5"/>
        <v>Lette kjøttfe</v>
      </c>
      <c r="D24" s="325">
        <f>+'Ark1'!C1342</f>
        <v>2023</v>
      </c>
      <c r="E24" s="108">
        <f>+'Ark1'!Q1342</f>
        <v>61</v>
      </c>
      <c r="F24" s="108">
        <f>+'Ark1'!R1342</f>
        <v>211</v>
      </c>
      <c r="G24" s="111">
        <f>+'Ark1'!AE1342</f>
        <v>12.303206997084544</v>
      </c>
      <c r="H24" s="102"/>
      <c r="I24" s="111">
        <f>+'Ark1'!AF1342</f>
        <v>13.962235309446992</v>
      </c>
      <c r="J24" s="110">
        <f>+'Ark1'!S1342</f>
        <v>5.8151658767772521</v>
      </c>
      <c r="K24" s="102"/>
      <c r="L24" s="110">
        <f>+'Ark1'!T1342</f>
        <v>7.9905213270142212</v>
      </c>
      <c r="M24" s="109">
        <f>+'Ark1'!U1342</f>
        <v>287.4398104265403</v>
      </c>
      <c r="N24" s="102"/>
      <c r="O24" s="109">
        <f>+'Ark1'!AG1342</f>
        <v>670.20853080568725</v>
      </c>
      <c r="P24" s="109">
        <f t="shared" si="6"/>
        <v>428.88115745258608</v>
      </c>
      <c r="Q24" s="106"/>
      <c r="R24" s="109">
        <f t="shared" si="7"/>
        <v>49.429339853300732</v>
      </c>
      <c r="S24" s="109">
        <f>+'Ark1'!AH1342</f>
        <v>0</v>
      </c>
      <c r="T24" s="109">
        <f>+'Ark1'!W1342</f>
        <v>84.360189573459706</v>
      </c>
      <c r="U24" s="109">
        <f>+'Ark1'!X1342</f>
        <v>14.218009478672984</v>
      </c>
      <c r="V24" s="377">
        <f>+IF(F24=0,"",'Ark1'!AR1342)</f>
        <v>204.63033175355451</v>
      </c>
      <c r="W24" s="113">
        <f>+IF(F24=0,"",'Ark1'!AS1342)</f>
        <v>33.217199963782967</v>
      </c>
      <c r="X24" s="109">
        <f>+'Ark1'!Y1342</f>
        <v>55.846027560398333</v>
      </c>
      <c r="Y24" s="110">
        <f>+'Ark1'!Z1342</f>
        <v>0.8864206451581651</v>
      </c>
      <c r="Z24" s="110">
        <f>+'Ark1'!AA1342</f>
        <v>1.8291751470921191</v>
      </c>
      <c r="AA24" s="109">
        <f>+'Ark1'!AJ1342</f>
        <v>187.15303853381221</v>
      </c>
      <c r="AB24" s="102"/>
    </row>
    <row r="25" spans="1:28" ht="15.6">
      <c r="A25" s="102"/>
      <c r="B25" s="108">
        <f>+'Ark1'!AO1343</f>
        <v>5</v>
      </c>
      <c r="C25" s="108" t="str">
        <f t="shared" si="5"/>
        <v>Tunge kjøttfe</v>
      </c>
      <c r="D25" s="325">
        <f>+'Ark1'!C1343</f>
        <v>2023</v>
      </c>
      <c r="E25" s="108">
        <f>+'Ark1'!Q1343</f>
        <v>25</v>
      </c>
      <c r="F25" s="108">
        <f>+'Ark1'!R1343</f>
        <v>56</v>
      </c>
      <c r="G25" s="111">
        <f>+'Ark1'!AE1343</f>
        <v>3.2653061224489801</v>
      </c>
      <c r="H25" s="102"/>
      <c r="I25" s="111">
        <f>+'Ark1'!AF1343</f>
        <v>3.750155967776025</v>
      </c>
      <c r="J25" s="110">
        <f>+'Ark1'!S1343</f>
        <v>6.5892857142857109</v>
      </c>
      <c r="K25" s="102"/>
      <c r="L25" s="110">
        <f>+'Ark1'!T1343</f>
        <v>6.625</v>
      </c>
      <c r="M25" s="109">
        <f>+'Ark1'!U1343</f>
        <v>290.89464285714297</v>
      </c>
      <c r="N25" s="102"/>
      <c r="O25" s="109">
        <f>+'Ark1'!AG1343</f>
        <v>617.232142857143</v>
      </c>
      <c r="P25" s="109">
        <f t="shared" si="6"/>
        <v>471.28887603066693</v>
      </c>
      <c r="Q25" s="106"/>
      <c r="R25" s="109">
        <f t="shared" si="7"/>
        <v>44.146612466124701</v>
      </c>
      <c r="S25" s="109">
        <f>+'Ark1'!AH1343</f>
        <v>0</v>
      </c>
      <c r="T25" s="109">
        <f>+'Ark1'!W1343</f>
        <v>58.928571428571438</v>
      </c>
      <c r="U25" s="109">
        <f>+'Ark1'!X1343</f>
        <v>14.285714285714288</v>
      </c>
      <c r="V25" s="377">
        <f>+IF(F25=0,"",'Ark1'!AR1343)</f>
        <v>203.41071428571425</v>
      </c>
      <c r="W25" s="113">
        <f>+IF(F25=0,"",'Ark1'!AS1343)</f>
        <v>33.982487123439881</v>
      </c>
      <c r="X25" s="109">
        <f>+'Ark1'!Y1343</f>
        <v>66.401265101014815</v>
      </c>
      <c r="Y25" s="110">
        <f>+'Ark1'!Z1343</f>
        <v>1.1768114564711016</v>
      </c>
      <c r="Z25" s="110">
        <f>+'Ark1'!AA1343</f>
        <v>1.8279819083193516</v>
      </c>
      <c r="AA25" s="109">
        <f>+'Ark1'!AJ1343</f>
        <v>179.09345037392262</v>
      </c>
      <c r="AB25" s="102"/>
    </row>
    <row r="26" spans="1:28" ht="15.6">
      <c r="A26" s="102"/>
      <c r="B26" s="108">
        <f>+'Ark1'!AO1344</f>
        <v>6</v>
      </c>
      <c r="C26" s="108" t="str">
        <f t="shared" si="5"/>
        <v>Krysninger</v>
      </c>
      <c r="D26" s="325">
        <f>+'Ark1'!C1344</f>
        <v>2023</v>
      </c>
      <c r="E26" s="108">
        <f>+'Ark1'!Q1344</f>
        <v>31</v>
      </c>
      <c r="F26" s="108">
        <f>+'Ark1'!R1344</f>
        <v>75</v>
      </c>
      <c r="G26" s="111">
        <f>+'Ark1'!AE1344</f>
        <v>4.3731778425655969</v>
      </c>
      <c r="H26" s="102"/>
      <c r="I26" s="111">
        <f>+'Ark1'!AF1344</f>
        <v>4.8627414507788762</v>
      </c>
      <c r="J26" s="110">
        <f>+'Ark1'!S1344</f>
        <v>5.4</v>
      </c>
      <c r="K26" s="102"/>
      <c r="L26" s="110">
        <f>+'Ark1'!T1344</f>
        <v>7.3333333333333313</v>
      </c>
      <c r="M26" s="109">
        <f>+'Ark1'!U1344</f>
        <v>281.64</v>
      </c>
      <c r="N26" s="102"/>
      <c r="O26" s="109">
        <f>+'Ark1'!AG1344</f>
        <v>642.32000000000016</v>
      </c>
      <c r="P26" s="109">
        <f t="shared" si="6"/>
        <v>438.47303524722867</v>
      </c>
      <c r="Q26" s="106"/>
      <c r="R26" s="109">
        <f t="shared" si="7"/>
        <v>52.155555555555551</v>
      </c>
      <c r="S26" s="109">
        <f>+'Ark1'!AH1344</f>
        <v>1.333333333333333</v>
      </c>
      <c r="T26" s="109">
        <f>+'Ark1'!W1344</f>
        <v>66.666666666666686</v>
      </c>
      <c r="U26" s="109">
        <f>+'Ark1'!X1344</f>
        <v>14.666666666666663</v>
      </c>
      <c r="V26" s="377">
        <f>+IF(F26=0,"",'Ark1'!AR1344)</f>
        <v>205.52000000000004</v>
      </c>
      <c r="W26" s="113">
        <f>+IF(F26=0,"",'Ark1'!AS1344)</f>
        <v>31.256944713441889</v>
      </c>
      <c r="X26" s="109">
        <f>+'Ark1'!Y1344</f>
        <v>86.385978800574989</v>
      </c>
      <c r="Y26" s="110">
        <f>+'Ark1'!Z1344</f>
        <v>1.3952299690970875</v>
      </c>
      <c r="Z26" s="110">
        <f>+'Ark1'!AA1344</f>
        <v>1.6839107920420129</v>
      </c>
      <c r="AA26" s="109">
        <f>+'Ark1'!AJ1344</f>
        <v>151.57564975945164</v>
      </c>
      <c r="AB26" s="102"/>
    </row>
    <row r="27" spans="1:28" ht="15.6">
      <c r="A27" s="102"/>
      <c r="B27" s="108">
        <f>+'Ark1'!AO1345</f>
        <v>9</v>
      </c>
      <c r="C27" s="108" t="str">
        <f t="shared" si="5"/>
        <v>Ukjent</v>
      </c>
      <c r="D27" s="325">
        <f>+'Ark1'!C1345</f>
        <v>2023</v>
      </c>
      <c r="E27" s="108">
        <f>+'Ark1'!Q1345</f>
        <v>13</v>
      </c>
      <c r="F27" s="108">
        <f>+'Ark1'!R1345</f>
        <v>18</v>
      </c>
      <c r="G27" s="111">
        <f>+'Ark1'!AE1345</f>
        <v>1.0495626822157431</v>
      </c>
      <c r="H27" s="102"/>
      <c r="I27" s="111">
        <f>+'Ark1'!AF1345</f>
        <v>0.96262620728267201</v>
      </c>
      <c r="J27" s="110">
        <f>+'Ark1'!S1345</f>
        <v>4.0555555555555554</v>
      </c>
      <c r="K27" s="102"/>
      <c r="L27" s="110">
        <f>+'Ark1'!T1345</f>
        <v>6.2222222222222223</v>
      </c>
      <c r="M27" s="109">
        <f>+'Ark1'!U1345</f>
        <v>232.30555555555557</v>
      </c>
      <c r="N27" s="102"/>
      <c r="O27" s="109">
        <f>+'Ark1'!AG1345</f>
        <v>678</v>
      </c>
      <c r="P27" s="109"/>
      <c r="Q27" s="106"/>
      <c r="R27" s="109">
        <f t="shared" si="7"/>
        <v>57.280821917808225</v>
      </c>
      <c r="S27" s="109">
        <f>+'Ark1'!AH1345</f>
        <v>0</v>
      </c>
      <c r="T27" s="109">
        <f>+'Ark1'!W1345</f>
        <v>38.888888888888886</v>
      </c>
      <c r="U27" s="109">
        <f>+'Ark1'!X1345</f>
        <v>0</v>
      </c>
      <c r="V27" s="377">
        <f>+IF(F27=0,"",'Ark1'!AR1345)</f>
        <v>192</v>
      </c>
      <c r="W27" s="113">
        <f>+IF(F27=0,"",'Ark1'!AS1345)</f>
        <v>27.889923046872195</v>
      </c>
      <c r="X27" s="109">
        <f>+'Ark1'!Y1345</f>
        <v>59.439319872569264</v>
      </c>
      <c r="Y27" s="110">
        <f>+'Ark1'!Z1345</f>
        <v>1.0258991840344125</v>
      </c>
      <c r="Z27" s="110">
        <f>+'Ark1'!AA1345</f>
        <v>1.6517854163687229</v>
      </c>
      <c r="AA27" s="109">
        <f>+'Ark1'!AJ1345</f>
        <v>0</v>
      </c>
      <c r="AB27" s="102"/>
    </row>
    <row r="28" spans="1:28" ht="15.6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6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</row>
    <row r="29" spans="1:28" ht="15.6">
      <c r="A29" s="102"/>
      <c r="B29">
        <f>+'Ark1'!AO1346</f>
        <v>0</v>
      </c>
      <c r="C29" t="str">
        <f t="shared" ref="C29:C36" si="8">+C20</f>
        <v>Holstein</v>
      </c>
      <c r="D29" s="326">
        <f>+'Ark1'!C1346</f>
        <v>2022</v>
      </c>
      <c r="E29">
        <f>+'Ark1'!Q1346</f>
        <v>12</v>
      </c>
      <c r="F29">
        <f>+'Ark1'!R1346</f>
        <v>35</v>
      </c>
      <c r="G29" s="66">
        <f>+'Ark1'!AE1346</f>
        <v>1.2982195845697329</v>
      </c>
      <c r="I29" s="66">
        <f>+'Ark1'!AF1346</f>
        <v>1.3195882307713711</v>
      </c>
      <c r="J29" s="1">
        <f>+'Ark1'!S1346</f>
        <v>3.3142857142857154</v>
      </c>
      <c r="L29" s="1">
        <f>+'Ark1'!T1346</f>
        <v>5.8</v>
      </c>
      <c r="M29" s="10">
        <f>+'Ark1'!U1346</f>
        <v>264.50285714285718</v>
      </c>
      <c r="O29" s="10">
        <f>+'Ark1'!AG1346</f>
        <v>640.62857142857115</v>
      </c>
      <c r="P29" s="15">
        <f>1000*M29/O29</f>
        <v>412.88020693961306</v>
      </c>
      <c r="Q29" s="106"/>
      <c r="R29" s="66">
        <f>+M29/J29</f>
        <v>79.806896551724122</v>
      </c>
      <c r="S29" s="10">
        <f>+'Ark1'!AH1346</f>
        <v>0</v>
      </c>
      <c r="T29" s="10">
        <f>+'Ark1'!W1346</f>
        <v>28.571428571428577</v>
      </c>
      <c r="U29" s="10">
        <f>+'Ark1'!X1346</f>
        <v>0</v>
      </c>
      <c r="V29" s="377">
        <f>+IF(F29=0,"",'Ark1'!AR1346)</f>
        <v>213.4</v>
      </c>
      <c r="W29" s="113">
        <f>+IF(F29=0,"",'Ark1'!AS1346)</f>
        <v>26.766369422536918</v>
      </c>
      <c r="X29" s="10">
        <f>+'Ark1'!Y1346</f>
        <v>43.533307351723096</v>
      </c>
      <c r="Y29" s="1">
        <f>+'Ark1'!Z1346</f>
        <v>0.6663945022680331</v>
      </c>
      <c r="Z29" s="1">
        <f>+'Ark1'!AA1346</f>
        <v>1.036477551269545</v>
      </c>
      <c r="AA29" s="10">
        <f>+'Ark1'!AJ1346</f>
        <v>120.61345239217393</v>
      </c>
      <c r="AB29" s="102"/>
    </row>
    <row r="30" spans="1:28" ht="15.6">
      <c r="A30" s="102"/>
      <c r="B30">
        <f>+'Ark1'!AO1347</f>
        <v>1</v>
      </c>
      <c r="C30" t="str">
        <f t="shared" si="8"/>
        <v>NRF</v>
      </c>
      <c r="D30" s="326">
        <f>+'Ark1'!C1347</f>
        <v>2022</v>
      </c>
      <c r="E30">
        <f>+'Ark1'!Q1347</f>
        <v>272</v>
      </c>
      <c r="F30">
        <f>+'Ark1'!R1347</f>
        <v>1607</v>
      </c>
      <c r="G30" s="66">
        <f>+'Ark1'!AE1347</f>
        <v>59.606824925816014</v>
      </c>
      <c r="I30" s="66">
        <f>+'Ark1'!AF1347</f>
        <v>62.395085138214576</v>
      </c>
      <c r="J30" s="1">
        <f>+'Ark1'!S1347</f>
        <v>4.0087118855009329</v>
      </c>
      <c r="L30" s="1">
        <f>+'Ark1'!T1347</f>
        <v>6.8238954573739887</v>
      </c>
      <c r="M30" s="10">
        <f>+'Ark1'!U1347</f>
        <v>272.3920846297454</v>
      </c>
      <c r="O30" s="10">
        <f>+'Ark1'!AG1347</f>
        <v>675.16801493466085</v>
      </c>
      <c r="P30" s="15">
        <f t="shared" ref="P30:P35" si="9">1000*M30/O30</f>
        <v>403.44340757330758</v>
      </c>
      <c r="Q30" s="106"/>
      <c r="R30" s="66">
        <f t="shared" ref="R30:R36" si="10">+M30/J30</f>
        <v>67.950027941633181</v>
      </c>
      <c r="S30" s="10">
        <f>+'Ark1'!AH1347</f>
        <v>6.2227753578095811E-2</v>
      </c>
      <c r="T30" s="10">
        <f>+'Ark1'!W1347</f>
        <v>59.676415681393905</v>
      </c>
      <c r="U30" s="10">
        <f>+'Ark1'!X1347</f>
        <v>6.596141879278159</v>
      </c>
      <c r="V30" s="377">
        <f>+IF(F30=0,"",'Ark1'!AR1347)</f>
        <v>210.53764779091475</v>
      </c>
      <c r="W30" s="113">
        <f>+IF(F30=0,"",'Ark1'!AS1347)</f>
        <v>28.644952244217993</v>
      </c>
      <c r="X30" s="10">
        <f>+'Ark1'!Y1347</f>
        <v>57.383111780019263</v>
      </c>
      <c r="Y30" s="1">
        <f>+'Ark1'!Z1347</f>
        <v>0.85249297055352613</v>
      </c>
      <c r="Z30" s="1">
        <f>+'Ark1'!AA1347</f>
        <v>1.7435385941084052</v>
      </c>
      <c r="AA30" s="10">
        <f>+'Ark1'!AJ1347</f>
        <v>162.31506663348827</v>
      </c>
      <c r="AB30" s="102"/>
    </row>
    <row r="31" spans="1:28" ht="15.6">
      <c r="A31" s="102"/>
      <c r="B31">
        <f>+'Ark1'!AO1348</f>
        <v>2</v>
      </c>
      <c r="C31" t="str">
        <f t="shared" si="8"/>
        <v>Gammelnorsk</v>
      </c>
      <c r="D31" s="326">
        <f>+'Ark1'!C1348</f>
        <v>2022</v>
      </c>
      <c r="E31">
        <f>+'Ark1'!Q1348</f>
        <v>110</v>
      </c>
      <c r="F31">
        <f>+'Ark1'!R1348</f>
        <v>362</v>
      </c>
      <c r="G31" s="66">
        <f>+'Ark1'!AE1348</f>
        <v>13.427299703264092</v>
      </c>
      <c r="I31" s="66">
        <f>+'Ark1'!AF1348</f>
        <v>10.356830478382937</v>
      </c>
      <c r="J31" s="1">
        <f>+'Ark1'!S1348</f>
        <v>3.5303867403314912</v>
      </c>
      <c r="L31" s="1">
        <f>+'Ark1'!T1348</f>
        <v>7.1546961325966851</v>
      </c>
      <c r="M31" s="10">
        <f>+'Ark1'!U1348</f>
        <v>200.71428176795587</v>
      </c>
      <c r="O31" s="10">
        <f>+'Ark1'!AG1348</f>
        <v>678.91436464088395</v>
      </c>
      <c r="P31" s="15">
        <f t="shared" si="9"/>
        <v>295.64005745279076</v>
      </c>
      <c r="Q31" s="106"/>
      <c r="R31" s="66">
        <f t="shared" si="10"/>
        <v>56.853341158059493</v>
      </c>
      <c r="S31" s="10">
        <f>+'Ark1'!AH1348</f>
        <v>0</v>
      </c>
      <c r="T31" s="10">
        <f>+'Ark1'!W1348</f>
        <v>64.088397790055254</v>
      </c>
      <c r="U31" s="10">
        <f>+'Ark1'!X1348</f>
        <v>1.3812154696132597</v>
      </c>
      <c r="V31" s="377">
        <f>+IF(F31=0,"",'Ark1'!AR1348)</f>
        <v>191.84806629834253</v>
      </c>
      <c r="W31" s="113">
        <f>+IF(F31=0,"",'Ark1'!AS1348)</f>
        <v>27.748901610941701</v>
      </c>
      <c r="X31" s="10">
        <f>+'Ark1'!Y1348</f>
        <v>51.467907821610638</v>
      </c>
      <c r="Y31" s="1">
        <f>+'Ark1'!Z1348</f>
        <v>0.82463074920316004</v>
      </c>
      <c r="Z31" s="1">
        <f>+'Ark1'!AA1348</f>
        <v>2.0201587764951157</v>
      </c>
      <c r="AA31" s="10">
        <f>+'Ark1'!AJ1348</f>
        <v>179.49650533928587</v>
      </c>
      <c r="AB31" s="102"/>
    </row>
    <row r="32" spans="1:28" ht="15.6">
      <c r="A32" s="102"/>
      <c r="B32">
        <f>+'Ark1'!AO1349</f>
        <v>3</v>
      </c>
      <c r="C32" t="str">
        <f t="shared" si="8"/>
        <v>Mini kjøttfe</v>
      </c>
      <c r="D32" s="326">
        <f>+'Ark1'!C1349</f>
        <v>2022</v>
      </c>
      <c r="E32">
        <f>+'Ark1'!Q1349</f>
        <v>56</v>
      </c>
      <c r="F32">
        <f>+'Ark1'!R1349</f>
        <v>175</v>
      </c>
      <c r="G32" s="66">
        <f>+'Ark1'!AE1349</f>
        <v>6.491097922848664</v>
      </c>
      <c r="I32" s="66">
        <f>+'Ark1'!AF1349</f>
        <v>4.5318795816442279</v>
      </c>
      <c r="J32" s="1">
        <f>+'Ark1'!S1349</f>
        <v>4.9657142857142844</v>
      </c>
      <c r="L32" s="1">
        <f>+'Ark1'!T1349</f>
        <v>7.0685714285714303</v>
      </c>
      <c r="M32" s="10">
        <f>+'Ark1'!U1349</f>
        <v>181.67714285714288</v>
      </c>
      <c r="O32" s="10">
        <f>+'Ark1'!AG1349</f>
        <v>757.42285714285697</v>
      </c>
      <c r="P32" s="15">
        <f t="shared" si="9"/>
        <v>239.86223962459172</v>
      </c>
      <c r="Q32" s="106"/>
      <c r="R32" s="66">
        <f t="shared" si="10"/>
        <v>36.586306098964343</v>
      </c>
      <c r="S32" s="10">
        <f>+'Ark1'!AH1349</f>
        <v>0</v>
      </c>
      <c r="T32" s="10">
        <f>+'Ark1'!W1349</f>
        <v>61.714285714285694</v>
      </c>
      <c r="U32" s="10">
        <f>+'Ark1'!X1349</f>
        <v>1.1428571428571423</v>
      </c>
      <c r="V32" s="377">
        <f>+IF(F32=0,"",'Ark1'!AR1349)</f>
        <v>178.73142857142852</v>
      </c>
      <c r="W32" s="113">
        <f>+IF(F32=0,"",'Ark1'!AS1349)</f>
        <v>30.937288832642444</v>
      </c>
      <c r="X32" s="10">
        <f>+'Ark1'!Y1349</f>
        <v>52.848247900213885</v>
      </c>
      <c r="Y32" s="1">
        <f>+'Ark1'!Z1349</f>
        <v>0.82043293698000386</v>
      </c>
      <c r="Z32" s="1">
        <f>+'Ark1'!AA1349</f>
        <v>1.9230587879835641</v>
      </c>
      <c r="AA32" s="10">
        <f>+'Ark1'!AJ1349</f>
        <v>249.44020421245423</v>
      </c>
      <c r="AB32" s="102"/>
    </row>
    <row r="33" spans="1:28" ht="15.6">
      <c r="A33" s="102"/>
      <c r="B33">
        <f>+'Ark1'!AO1350</f>
        <v>4</v>
      </c>
      <c r="C33" t="str">
        <f t="shared" si="8"/>
        <v>Lette kjøttfe</v>
      </c>
      <c r="D33" s="326">
        <f>+'Ark1'!C1350</f>
        <v>2022</v>
      </c>
      <c r="E33">
        <f>+'Ark1'!Q1350</f>
        <v>76</v>
      </c>
      <c r="F33">
        <f>+'Ark1'!R1350</f>
        <v>225</v>
      </c>
      <c r="G33" s="66">
        <f>+'Ark1'!AE1350</f>
        <v>8.3456973293768542</v>
      </c>
      <c r="I33" s="66">
        <f>+'Ark1'!AF1350</f>
        <v>9.3942121311632025</v>
      </c>
      <c r="J33" s="1">
        <f>+'Ark1'!S1350</f>
        <v>5.8711111111111123</v>
      </c>
      <c r="L33" s="1">
        <f>+'Ark1'!T1350</f>
        <v>7.7555555555555555</v>
      </c>
      <c r="M33" s="10">
        <f>+'Ark1'!U1350</f>
        <v>292.91244444444442</v>
      </c>
      <c r="O33" s="10">
        <f>+'Ark1'!AG1350</f>
        <v>680.67111111111114</v>
      </c>
      <c r="P33" s="15">
        <f t="shared" si="9"/>
        <v>430.32889109441004</v>
      </c>
      <c r="Q33" s="106"/>
      <c r="R33" s="66">
        <f t="shared" si="10"/>
        <v>49.890461771385297</v>
      </c>
      <c r="S33" s="10">
        <f>+'Ark1'!AH1350</f>
        <v>0</v>
      </c>
      <c r="T33" s="10">
        <f>+'Ark1'!W1350</f>
        <v>75.1111111111111</v>
      </c>
      <c r="U33" s="10">
        <f>+'Ark1'!X1350</f>
        <v>15.555555555555555</v>
      </c>
      <c r="V33" s="377">
        <f>+IF(F33=0,"",'Ark1'!AR1350)</f>
        <v>204.74666666666673</v>
      </c>
      <c r="W33" s="113">
        <f>+IF(F33=0,"",'Ark1'!AS1350)</f>
        <v>33.519058644787464</v>
      </c>
      <c r="X33" s="10">
        <f>+'Ark1'!Y1350</f>
        <v>66.606787280294341</v>
      </c>
      <c r="Y33" s="1">
        <f>+'Ark1'!Z1350</f>
        <v>1.0939474336796624</v>
      </c>
      <c r="Z33" s="1">
        <f>+'Ark1'!AA1350</f>
        <v>1.9247574803139968</v>
      </c>
      <c r="AA33" s="10">
        <f>+'Ark1'!AJ1350</f>
        <v>204.43506616171095</v>
      </c>
      <c r="AB33" s="102"/>
    </row>
    <row r="34" spans="1:28" ht="15.6">
      <c r="A34" s="102"/>
      <c r="B34">
        <f>+'Ark1'!AO1351</f>
        <v>5</v>
      </c>
      <c r="C34" t="str">
        <f t="shared" si="8"/>
        <v>Tunge kjøttfe</v>
      </c>
      <c r="D34" s="326">
        <f>+'Ark1'!C1351</f>
        <v>2022</v>
      </c>
      <c r="E34">
        <f>+'Ark1'!Q1351</f>
        <v>51</v>
      </c>
      <c r="F34">
        <f>+'Ark1'!R1351</f>
        <v>126</v>
      </c>
      <c r="G34" s="66">
        <f>+'Ark1'!AE1351</f>
        <v>4.6735905044510382</v>
      </c>
      <c r="I34" s="66">
        <f>+'Ark1'!AF1351</f>
        <v>5.5134459136025988</v>
      </c>
      <c r="J34" s="1">
        <f>+'Ark1'!S1351</f>
        <v>6.7222222222222223</v>
      </c>
      <c r="L34" s="1">
        <f>+'Ark1'!T1351</f>
        <v>6.3809523809523823</v>
      </c>
      <c r="M34" s="10">
        <f>+'Ark1'!U1351</f>
        <v>306.9817460317459</v>
      </c>
      <c r="O34" s="10">
        <f>+'Ark1'!AG1351</f>
        <v>654.04761904761881</v>
      </c>
      <c r="P34" s="15">
        <f t="shared" si="9"/>
        <v>469.35687416575661</v>
      </c>
      <c r="Q34" s="106"/>
      <c r="R34" s="66">
        <f t="shared" si="10"/>
        <v>45.666706021251457</v>
      </c>
      <c r="S34" s="10">
        <f>+'Ark1'!AH1351</f>
        <v>0</v>
      </c>
      <c r="T34" s="10">
        <f>+'Ark1'!W1351</f>
        <v>44.44444444444445</v>
      </c>
      <c r="U34" s="10">
        <f>+'Ark1'!X1351</f>
        <v>20.63492063492064</v>
      </c>
      <c r="V34" s="377">
        <f>+IF(F34=0,"",'Ark1'!AR1351)</f>
        <v>205.99206349206361</v>
      </c>
      <c r="W34" s="113">
        <f>+IF(F34=0,"",'Ark1'!AS1351)</f>
        <v>34.584002714767784</v>
      </c>
      <c r="X34" s="10">
        <f>+'Ark1'!Y1351</f>
        <v>71.295488849469294</v>
      </c>
      <c r="Y34" s="1">
        <f>+'Ark1'!Z1351</f>
        <v>1.5411750252822645</v>
      </c>
      <c r="Z34" s="1">
        <f>+'Ark1'!AA1351</f>
        <v>1.8467351837776464</v>
      </c>
      <c r="AA34" s="10">
        <f>+'Ark1'!AJ1351</f>
        <v>161.82789491832412</v>
      </c>
      <c r="AB34" s="102"/>
    </row>
    <row r="35" spans="1:28" ht="15.6">
      <c r="A35" s="102"/>
      <c r="B35">
        <f>+'Ark1'!AO1352</f>
        <v>6</v>
      </c>
      <c r="C35" t="str">
        <f t="shared" si="8"/>
        <v>Krysninger</v>
      </c>
      <c r="D35" s="326">
        <f>+'Ark1'!C1352</f>
        <v>2022</v>
      </c>
      <c r="E35">
        <f>+'Ark1'!Q1352</f>
        <v>51</v>
      </c>
      <c r="F35">
        <f>+'Ark1'!R1352</f>
        <v>111</v>
      </c>
      <c r="G35" s="66">
        <f>+'Ark1'!AE1352</f>
        <v>4.1172106824925825</v>
      </c>
      <c r="I35" s="66">
        <f>+'Ark1'!AF1352</f>
        <v>4.5493123547844947</v>
      </c>
      <c r="J35" s="1">
        <f>+'Ark1'!S1352</f>
        <v>5.5675675675675667</v>
      </c>
      <c r="L35" s="1">
        <f>+'Ark1'!T1352</f>
        <v>7.6126126126126108</v>
      </c>
      <c r="M35" s="10">
        <f>+'Ark1'!U1352</f>
        <v>287.5297297297297</v>
      </c>
      <c r="O35" s="10">
        <f>+'Ark1'!AG1352</f>
        <v>677.81981981981994</v>
      </c>
      <c r="P35" s="15">
        <f t="shared" si="9"/>
        <v>424.19787873149193</v>
      </c>
      <c r="Q35" s="106"/>
      <c r="R35" s="66">
        <f t="shared" si="10"/>
        <v>51.643689320388354</v>
      </c>
      <c r="S35" s="10">
        <f>+'Ark1'!AH1352</f>
        <v>0</v>
      </c>
      <c r="T35" s="10">
        <f>+'Ark1'!W1352</f>
        <v>77.477477477477493</v>
      </c>
      <c r="U35" s="10">
        <f>+'Ark1'!X1352</f>
        <v>18.918918918918923</v>
      </c>
      <c r="V35" s="377">
        <f>+IF(F35=0,"",'Ark1'!AR1352)</f>
        <v>205.48648648648648</v>
      </c>
      <c r="W35" s="113">
        <f>+IF(F35=0,"",'Ark1'!AS1352)</f>
        <v>32.290239872537576</v>
      </c>
      <c r="X35" s="10">
        <f>+'Ark1'!Y1352</f>
        <v>81.079492030074945</v>
      </c>
      <c r="Y35" s="1">
        <f>+'Ark1'!Z1352</f>
        <v>1.4619598201403812</v>
      </c>
      <c r="Z35" s="1">
        <f>+'Ark1'!AA1352</f>
        <v>1.7355382952431029</v>
      </c>
      <c r="AA35" s="10">
        <f>+'Ark1'!AJ1352</f>
        <v>165.44197960670016</v>
      </c>
      <c r="AB35" s="102"/>
    </row>
    <row r="36" spans="1:28" ht="15.6">
      <c r="A36" s="102"/>
      <c r="B36">
        <f>+'Ark1'!AO1353</f>
        <v>9</v>
      </c>
      <c r="C36" t="str">
        <f t="shared" si="8"/>
        <v>Ukjent</v>
      </c>
      <c r="D36" s="326">
        <f>+'Ark1'!C1353</f>
        <v>2022</v>
      </c>
      <c r="E36">
        <f>+'Ark1'!Q1353</f>
        <v>34</v>
      </c>
      <c r="F36">
        <f>+'Ark1'!R1353</f>
        <v>55</v>
      </c>
      <c r="G36" s="66">
        <f>+'Ark1'!AE1353</f>
        <v>2.0400593471810087</v>
      </c>
      <c r="I36" s="66">
        <f>+'Ark1'!AF1353</f>
        <v>1.9396461714365971</v>
      </c>
      <c r="J36" s="1">
        <f>+'Ark1'!S1353</f>
        <v>4.418181818181818</v>
      </c>
      <c r="L36" s="1">
        <f>+'Ark1'!T1353</f>
        <v>6.9454545454545453</v>
      </c>
      <c r="M36" s="10">
        <f>+'Ark1'!U1353</f>
        <v>247.4114545454546</v>
      </c>
      <c r="O36" s="10">
        <f>+'Ark1'!AG1353</f>
        <v>655.16666666666652</v>
      </c>
      <c r="P36" s="15"/>
      <c r="Q36" s="106"/>
      <c r="R36" s="66">
        <f t="shared" si="10"/>
        <v>55.998477366255159</v>
      </c>
      <c r="S36" s="10">
        <f>+'Ark1'!AH1353</f>
        <v>0</v>
      </c>
      <c r="T36" s="10">
        <f>+'Ark1'!W1353</f>
        <v>60</v>
      </c>
      <c r="U36" s="10">
        <f>+'Ark1'!X1353</f>
        <v>5.4545454545454541</v>
      </c>
      <c r="V36" s="377">
        <f>+IF(F36=0,"",'Ark1'!AR1353)</f>
        <v>202.16666666666663</v>
      </c>
      <c r="W36" s="113">
        <f>+IF(F36=0,"",'Ark1'!AS1353)</f>
        <v>29.188729682173289</v>
      </c>
      <c r="X36" s="10">
        <f>+'Ark1'!Y1353</f>
        <v>68.093727288686964</v>
      </c>
      <c r="Y36" s="1">
        <f>+'Ark1'!Z1353</f>
        <v>1.3030162085213763</v>
      </c>
      <c r="Z36" s="1">
        <f>+'Ark1'!AA1353</f>
        <v>1.929843910957868</v>
      </c>
      <c r="AA36" s="10">
        <f>+'Ark1'!AJ1353</f>
        <v>51.056885486245449</v>
      </c>
      <c r="AB36" s="102"/>
    </row>
    <row r="37" spans="1:28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</row>
    <row r="38" spans="1:28">
      <c r="A38" s="102"/>
      <c r="B38" s="102"/>
      <c r="C38" s="102"/>
      <c r="D38" s="320"/>
      <c r="E38" s="102"/>
      <c r="F38" s="102"/>
      <c r="G38" s="102"/>
      <c r="H38" s="102"/>
      <c r="I38" s="102"/>
      <c r="J38" s="102"/>
      <c r="K38" s="102"/>
      <c r="L38" s="102"/>
      <c r="M38" s="117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</row>
    <row r="39" spans="1:28">
      <c r="A39" s="102"/>
      <c r="B39" s="102"/>
      <c r="C39" s="102"/>
      <c r="D39" s="320"/>
      <c r="E39" s="102"/>
      <c r="F39" s="102"/>
      <c r="G39" s="102"/>
      <c r="H39" s="102"/>
      <c r="I39" s="102"/>
      <c r="J39" s="102"/>
      <c r="K39" s="102"/>
      <c r="L39" s="102"/>
      <c r="M39" s="117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</row>
  </sheetData>
  <mergeCells count="2">
    <mergeCell ref="R5:S5"/>
    <mergeCell ref="H5:I5"/>
  </mergeCells>
  <conditionalFormatting sqref="H11:H18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K11:K18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N11:N18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Q1:BI160"/>
  <sheetViews>
    <sheetView zoomScale="83" zoomScaleNormal="83" workbookViewId="0">
      <selection activeCell="R14" sqref="R14"/>
    </sheetView>
  </sheetViews>
  <sheetFormatPr baseColWidth="10" defaultRowHeight="15"/>
  <cols>
    <col min="14" max="14" width="8.17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6" customWidth="1"/>
    <col min="39" max="39" width="4.90625" style="66" customWidth="1"/>
    <col min="40" max="40" width="6.1796875" style="66" customWidth="1"/>
    <col min="41" max="41" width="7.81640625" customWidth="1"/>
    <col min="42" max="42" width="4.90625" style="66" customWidth="1"/>
    <col min="43" max="43" width="7.6328125" customWidth="1"/>
    <col min="44" max="44" width="6.54296875" style="10" customWidth="1"/>
    <col min="45" max="45" width="4.6328125" style="66" customWidth="1"/>
    <col min="46" max="46" width="6.54296875" style="10" customWidth="1"/>
    <col min="47" max="47" width="7.453125" style="10" customWidth="1"/>
    <col min="48" max="48" width="6.90625" style="10" customWidth="1"/>
    <col min="49" max="49" width="7.453125" style="10" customWidth="1"/>
    <col min="50" max="50" width="6.81640625" style="10" customWidth="1"/>
    <col min="51" max="51" width="5" customWidth="1"/>
    <col min="52" max="52" width="5.36328125" customWidth="1"/>
    <col min="53" max="53" width="7.08984375" customWidth="1"/>
    <col min="54" max="54" width="5.81640625" style="10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3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3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1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 s="494" customFormat="1"/>
    <row r="16" spans="31:61" s="494" customFormat="1"/>
    <row r="17" s="494" customFormat="1"/>
    <row r="18" s="494" customFormat="1"/>
    <row r="19" s="494" customFormat="1"/>
    <row r="20" s="494" customFormat="1"/>
    <row r="21" s="494" customFormat="1"/>
    <row r="22" s="494" customFormat="1"/>
    <row r="23" s="494" customFormat="1"/>
    <row r="24" s="494" customFormat="1"/>
    <row r="25" s="494" customFormat="1"/>
    <row r="26" s="494" customFormat="1"/>
    <row r="27" s="494" customFormat="1"/>
    <row r="28" s="494" customFormat="1"/>
    <row r="29" s="494" customFormat="1"/>
    <row r="30" s="494" customFormat="1"/>
    <row r="31" s="494" customFormat="1"/>
    <row r="32" s="494" customFormat="1"/>
    <row r="33" s="494" customFormat="1"/>
    <row r="34" s="494" customFormat="1"/>
    <row r="35" s="494" customFormat="1"/>
    <row r="36" s="494" customFormat="1"/>
    <row r="37" s="494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s="497" customFormat="1"/>
    <row r="77" s="497" customFormat="1"/>
    <row r="78" s="497" customFormat="1"/>
    <row r="79" s="497" customFormat="1"/>
    <row r="80" s="497" customFormat="1"/>
    <row r="81" s="497" customFormat="1"/>
    <row r="82" s="497" customFormat="1"/>
    <row r="83" s="497" customFormat="1"/>
    <row r="84" s="497" customFormat="1"/>
    <row r="85" s="497" customFormat="1"/>
    <row r="86" s="497" customFormat="1"/>
    <row r="87" s="497" customFormat="1"/>
    <row r="88" s="497" customFormat="1"/>
    <row r="89" s="497" customFormat="1"/>
    <row r="90" s="497" customFormat="1"/>
    <row r="91" s="497" customFormat="1"/>
    <row r="92" s="497" customFormat="1"/>
    <row r="93" s="497" customFormat="1"/>
    <row r="94" s="497" customFormat="1"/>
    <row r="95" s="497" customFormat="1"/>
    <row r="96" s="497" customFormat="1"/>
    <row r="97" s="497" customFormat="1"/>
    <row r="98" s="497" customFormat="1"/>
    <row r="99" s="497" customFormat="1"/>
    <row r="100" s="497" customFormat="1"/>
    <row r="101" s="497" customFormat="1"/>
    <row r="102" s="497" customFormat="1"/>
    <row r="103" s="497" customFormat="1"/>
    <row r="104" s="497" customFormat="1"/>
    <row r="105" s="497" customFormat="1"/>
    <row r="106" s="497" customFormat="1"/>
    <row r="107" s="497" customFormat="1"/>
    <row r="108" s="497" customFormat="1"/>
    <row r="109" s="497" customFormat="1"/>
    <row r="110" s="497" customFormat="1"/>
    <row r="111" s="497" customFormat="1"/>
    <row r="112" s="497" customFormat="1"/>
    <row r="113" spans="18:54" s="497" customFormat="1"/>
    <row r="114" spans="18:54" s="497" customFormat="1"/>
    <row r="115" spans="18:54">
      <c r="R115" t="s">
        <v>115</v>
      </c>
      <c r="S115" t="s">
        <v>0</v>
      </c>
      <c r="AL115"/>
      <c r="AM115"/>
      <c r="AN115"/>
      <c r="AP115"/>
      <c r="AR115"/>
      <c r="AS115"/>
      <c r="AT115"/>
      <c r="AU115"/>
      <c r="AV115"/>
      <c r="AW115"/>
      <c r="AX115"/>
      <c r="BB115"/>
    </row>
    <row r="116" spans="18:54">
      <c r="R116">
        <v>1</v>
      </c>
      <c r="S116" t="s">
        <v>29</v>
      </c>
      <c r="AL116"/>
      <c r="AM116"/>
      <c r="AN116"/>
      <c r="AP116"/>
      <c r="AR116"/>
      <c r="AS116"/>
      <c r="AT116"/>
      <c r="AU116"/>
      <c r="AV116"/>
      <c r="AW116"/>
      <c r="AX116"/>
      <c r="BB116"/>
    </row>
    <row r="117" spans="18:54">
      <c r="R117">
        <v>2</v>
      </c>
      <c r="S117" t="s">
        <v>30</v>
      </c>
      <c r="AL117"/>
      <c r="AM117"/>
      <c r="AN117"/>
      <c r="AP117"/>
      <c r="AR117"/>
      <c r="AS117"/>
      <c r="AT117"/>
      <c r="AU117"/>
      <c r="AV117"/>
      <c r="AW117"/>
      <c r="AX117"/>
      <c r="BB117"/>
    </row>
    <row r="118" spans="18:54">
      <c r="R118">
        <v>3</v>
      </c>
      <c r="S118" t="s">
        <v>31</v>
      </c>
      <c r="AL118"/>
      <c r="AM118"/>
      <c r="AN118"/>
      <c r="AP118"/>
      <c r="AR118"/>
      <c r="AS118"/>
      <c r="AT118"/>
      <c r="AU118"/>
      <c r="AV118"/>
      <c r="AW118"/>
      <c r="AX118"/>
      <c r="BB118"/>
    </row>
    <row r="119" spans="18:54">
      <c r="R119">
        <v>4</v>
      </c>
      <c r="S119" t="s">
        <v>32</v>
      </c>
      <c r="AL119"/>
      <c r="AM119"/>
      <c r="AN119"/>
      <c r="AP119"/>
      <c r="AR119"/>
      <c r="AS119"/>
      <c r="AT119"/>
      <c r="AU119"/>
      <c r="AV119"/>
      <c r="AW119"/>
      <c r="AX119"/>
      <c r="BB119"/>
    </row>
    <row r="120" spans="18:54">
      <c r="R120">
        <v>5</v>
      </c>
      <c r="S120" t="s">
        <v>402</v>
      </c>
      <c r="AL120"/>
      <c r="AM120"/>
      <c r="AN120"/>
      <c r="AP120"/>
      <c r="AR120"/>
      <c r="AS120"/>
      <c r="AT120"/>
      <c r="AU120"/>
      <c r="AV120"/>
      <c r="AW120"/>
      <c r="AX120"/>
      <c r="BB120"/>
    </row>
    <row r="121" spans="18:54">
      <c r="R121">
        <v>6</v>
      </c>
      <c r="S121" t="s">
        <v>33</v>
      </c>
      <c r="AL121"/>
      <c r="AM121"/>
      <c r="AN121"/>
      <c r="AP121"/>
      <c r="AR121"/>
      <c r="AS121"/>
      <c r="AT121"/>
      <c r="AU121"/>
      <c r="AV121"/>
      <c r="AW121"/>
      <c r="AX121"/>
      <c r="BB121"/>
    </row>
    <row r="122" spans="18:54">
      <c r="R122">
        <v>7</v>
      </c>
      <c r="S122" t="s">
        <v>34</v>
      </c>
      <c r="AL122"/>
      <c r="AM122"/>
      <c r="AN122"/>
      <c r="AP122"/>
      <c r="AR122"/>
      <c r="AS122"/>
      <c r="AT122"/>
      <c r="AU122"/>
      <c r="AV122"/>
      <c r="AW122"/>
      <c r="AX122"/>
      <c r="BB122"/>
    </row>
    <row r="123" spans="18:54">
      <c r="R123">
        <v>8</v>
      </c>
      <c r="S123" t="s">
        <v>35</v>
      </c>
      <c r="AL123"/>
      <c r="AM123"/>
      <c r="AN123"/>
      <c r="AP123"/>
      <c r="AR123"/>
      <c r="AS123"/>
      <c r="AT123"/>
      <c r="AU123"/>
      <c r="AV123"/>
      <c r="AW123"/>
      <c r="AX123"/>
      <c r="BB123"/>
    </row>
    <row r="124" spans="18:54">
      <c r="R124">
        <v>9</v>
      </c>
      <c r="S124" t="s">
        <v>36</v>
      </c>
      <c r="AL124"/>
      <c r="AM124"/>
      <c r="AN124"/>
      <c r="AP124"/>
      <c r="AR124"/>
      <c r="AS124"/>
      <c r="AT124"/>
      <c r="AU124"/>
      <c r="AV124"/>
      <c r="AW124"/>
      <c r="AX124"/>
      <c r="BB124"/>
    </row>
    <row r="125" spans="18:54">
      <c r="R125">
        <v>10</v>
      </c>
      <c r="S125" t="s">
        <v>37</v>
      </c>
      <c r="AL125"/>
      <c r="AM125"/>
      <c r="AN125"/>
      <c r="AP125"/>
      <c r="AR125"/>
      <c r="AS125"/>
      <c r="AT125"/>
      <c r="AU125"/>
      <c r="AV125"/>
      <c r="AW125"/>
      <c r="AX125"/>
      <c r="BB125"/>
    </row>
    <row r="126" spans="18:54">
      <c r="AL126"/>
      <c r="AM126"/>
      <c r="AN126"/>
      <c r="AP126"/>
      <c r="AR126"/>
      <c r="AS126"/>
      <c r="AT126"/>
      <c r="AU126"/>
      <c r="AV126"/>
      <c r="AW126"/>
      <c r="AX126"/>
      <c r="BB126"/>
    </row>
    <row r="127" spans="18:54">
      <c r="AL127"/>
      <c r="AM127"/>
      <c r="AN127"/>
      <c r="AP127"/>
      <c r="AR127"/>
      <c r="AS127"/>
      <c r="AT127"/>
      <c r="AU127"/>
      <c r="AV127"/>
      <c r="AW127"/>
      <c r="AX127"/>
      <c r="BB127"/>
    </row>
    <row r="128" spans="18:54">
      <c r="AL128"/>
      <c r="AM128"/>
      <c r="AN128"/>
    </row>
    <row r="129" spans="38:54">
      <c r="AL129"/>
      <c r="AM129"/>
      <c r="AN129"/>
    </row>
    <row r="134" spans="38:54" s="497" customFormat="1">
      <c r="AL134" s="66"/>
      <c r="AM134" s="66"/>
      <c r="AN134" s="66"/>
      <c r="AP134" s="66"/>
      <c r="AR134" s="498"/>
      <c r="AS134" s="66"/>
      <c r="AT134" s="498"/>
      <c r="AU134" s="498"/>
      <c r="AV134" s="498"/>
      <c r="AW134" s="498"/>
      <c r="AX134" s="498"/>
      <c r="BB134" s="498"/>
    </row>
    <row r="135" spans="38:54" s="497" customFormat="1">
      <c r="AL135" s="66"/>
      <c r="AM135" s="66"/>
      <c r="AN135" s="66"/>
      <c r="AP135" s="66"/>
      <c r="AR135" s="498"/>
      <c r="AS135" s="66"/>
      <c r="AT135" s="498"/>
      <c r="AU135" s="498"/>
      <c r="AV135" s="498"/>
      <c r="AW135" s="498"/>
      <c r="AX135" s="498"/>
      <c r="BB135" s="498"/>
    </row>
    <row r="136" spans="38:54" s="497" customFormat="1">
      <c r="AL136" s="66"/>
      <c r="AM136" s="66"/>
      <c r="AN136" s="66"/>
      <c r="AP136" s="66"/>
      <c r="AR136" s="498"/>
      <c r="AS136" s="66"/>
      <c r="AT136" s="498"/>
      <c r="AU136" s="498"/>
      <c r="AV136" s="498"/>
      <c r="AW136" s="498"/>
      <c r="AX136" s="498"/>
      <c r="BB136" s="498"/>
    </row>
    <row r="137" spans="38:54" s="497" customFormat="1">
      <c r="AL137" s="66"/>
      <c r="AM137" s="66"/>
      <c r="AN137" s="66"/>
      <c r="AP137" s="66"/>
      <c r="AR137" s="498"/>
      <c r="AS137" s="66"/>
      <c r="AT137" s="498"/>
      <c r="AU137" s="498"/>
      <c r="AV137" s="498"/>
      <c r="AW137" s="498"/>
      <c r="AX137" s="498"/>
      <c r="BB137" s="498"/>
    </row>
    <row r="138" spans="38:54" s="497" customFormat="1">
      <c r="AL138" s="66"/>
      <c r="AM138" s="66"/>
      <c r="AN138" s="66"/>
      <c r="AP138" s="66"/>
      <c r="AR138" s="498"/>
      <c r="AS138" s="66"/>
      <c r="AT138" s="498"/>
      <c r="AU138" s="498"/>
      <c r="AV138" s="498"/>
      <c r="AW138" s="498"/>
      <c r="AX138" s="498"/>
      <c r="BB138" s="498"/>
    </row>
    <row r="139" spans="38:54" s="497" customFormat="1">
      <c r="AL139" s="66"/>
      <c r="AM139" s="66"/>
      <c r="AN139" s="66"/>
      <c r="AP139" s="66"/>
      <c r="AR139" s="498"/>
      <c r="AS139" s="66"/>
      <c r="AT139" s="498"/>
      <c r="AU139" s="498"/>
      <c r="AV139" s="498"/>
      <c r="AW139" s="498"/>
      <c r="AX139" s="498"/>
      <c r="BB139" s="498"/>
    </row>
    <row r="140" spans="38:54" s="497" customFormat="1">
      <c r="AL140" s="66"/>
      <c r="AM140" s="66"/>
      <c r="AN140" s="66"/>
      <c r="AP140" s="66"/>
      <c r="AR140" s="498"/>
      <c r="AS140" s="66"/>
      <c r="AT140" s="498"/>
      <c r="AU140" s="498"/>
      <c r="AV140" s="498"/>
      <c r="AW140" s="498"/>
      <c r="AX140" s="498"/>
      <c r="BB140" s="498"/>
    </row>
    <row r="141" spans="38:54" s="497" customFormat="1">
      <c r="AL141" s="66"/>
      <c r="AM141" s="66"/>
      <c r="AN141" s="66"/>
      <c r="AP141" s="66"/>
      <c r="AR141" s="498"/>
      <c r="AS141" s="66"/>
      <c r="AT141" s="498"/>
      <c r="AU141" s="498"/>
      <c r="AV141" s="498"/>
      <c r="AW141" s="498"/>
      <c r="AX141" s="498"/>
      <c r="BB141" s="498"/>
    </row>
    <row r="142" spans="38:54" s="497" customFormat="1">
      <c r="AL142" s="66"/>
      <c r="AM142" s="66"/>
      <c r="AN142" s="66"/>
      <c r="AP142" s="66"/>
      <c r="AR142" s="498"/>
      <c r="AS142" s="66"/>
      <c r="AT142" s="498"/>
      <c r="AU142" s="498"/>
      <c r="AV142" s="498"/>
      <c r="AW142" s="498"/>
      <c r="AX142" s="498"/>
      <c r="BB142" s="498"/>
    </row>
    <row r="143" spans="38:54" s="497" customFormat="1">
      <c r="AL143" s="66"/>
      <c r="AM143" s="66"/>
      <c r="AN143" s="66"/>
      <c r="AP143" s="66"/>
      <c r="AR143" s="498"/>
      <c r="AS143" s="66"/>
      <c r="AT143" s="498"/>
      <c r="AU143" s="498"/>
      <c r="AV143" s="498"/>
      <c r="AW143" s="498"/>
      <c r="AX143" s="498"/>
      <c r="BB143" s="498"/>
    </row>
    <row r="144" spans="38:54" s="497" customFormat="1">
      <c r="AL144" s="66"/>
      <c r="AM144" s="66"/>
      <c r="AN144" s="66"/>
      <c r="AP144" s="66"/>
      <c r="AR144" s="498"/>
      <c r="AS144" s="66"/>
      <c r="AT144" s="498"/>
      <c r="AU144" s="498"/>
      <c r="AV144" s="498"/>
      <c r="AW144" s="498"/>
      <c r="AX144" s="498"/>
      <c r="BB144" s="498"/>
    </row>
    <row r="145" spans="17:54" s="497" customFormat="1">
      <c r="AL145" s="66"/>
      <c r="AM145" s="66"/>
      <c r="AN145" s="66"/>
      <c r="AP145" s="66"/>
      <c r="AR145" s="498"/>
      <c r="AS145" s="66"/>
      <c r="AT145" s="498"/>
      <c r="AU145" s="498"/>
      <c r="AV145" s="498"/>
      <c r="AW145" s="498"/>
      <c r="AX145" s="498"/>
      <c r="BB145" s="498"/>
    </row>
    <row r="146" spans="17:54" s="497" customFormat="1">
      <c r="AL146" s="66"/>
      <c r="AM146" s="66"/>
      <c r="AN146" s="66"/>
      <c r="AP146" s="66"/>
      <c r="AR146" s="498"/>
      <c r="AS146" s="66"/>
      <c r="AT146" s="498"/>
      <c r="AU146" s="498"/>
      <c r="AV146" s="498"/>
      <c r="AW146" s="498"/>
      <c r="AX146" s="498"/>
      <c r="BB146" s="498"/>
    </row>
    <row r="147" spans="17:54" s="497" customFormat="1">
      <c r="AL147" s="66"/>
      <c r="AM147" s="66"/>
      <c r="AN147" s="66"/>
      <c r="AP147" s="66"/>
      <c r="AR147" s="498"/>
      <c r="AS147" s="66"/>
      <c r="AT147" s="498"/>
      <c r="AU147" s="498"/>
      <c r="AV147" s="498"/>
      <c r="AW147" s="498"/>
      <c r="AX147" s="498"/>
      <c r="BB147" s="498"/>
    </row>
    <row r="148" spans="17:54" s="497" customFormat="1">
      <c r="AL148" s="66"/>
      <c r="AM148" s="66"/>
      <c r="AN148" s="66"/>
      <c r="AP148" s="66"/>
      <c r="AR148" s="498"/>
      <c r="AS148" s="66"/>
      <c r="AT148" s="498"/>
      <c r="AU148" s="498"/>
      <c r="AV148" s="498"/>
      <c r="AW148" s="498"/>
      <c r="AX148" s="498"/>
      <c r="BB148" s="498"/>
    </row>
    <row r="149" spans="17:54" s="497" customFormat="1">
      <c r="AL149" s="66"/>
      <c r="AM149" s="66"/>
      <c r="AN149" s="66"/>
      <c r="AP149" s="66"/>
      <c r="AR149" s="498"/>
      <c r="AS149" s="66"/>
      <c r="AT149" s="498"/>
      <c r="AU149" s="498"/>
      <c r="AV149" s="498"/>
      <c r="AW149" s="498"/>
      <c r="AX149" s="498"/>
      <c r="BB149" s="498"/>
    </row>
    <row r="150" spans="17:54" s="497" customFormat="1">
      <c r="AL150" s="66"/>
      <c r="AM150" s="66"/>
      <c r="AN150" s="66"/>
      <c r="AP150" s="66"/>
      <c r="AR150" s="498"/>
      <c r="AS150" s="66"/>
      <c r="AT150" s="498"/>
      <c r="AU150" s="498"/>
      <c r="AV150" s="498"/>
      <c r="AW150" s="498"/>
      <c r="AX150" s="498"/>
      <c r="BB150" s="498"/>
    </row>
    <row r="151" spans="17:54" s="497" customFormat="1">
      <c r="AL151" s="66"/>
      <c r="AM151" s="66"/>
      <c r="AN151" s="66"/>
      <c r="AP151" s="66"/>
      <c r="AR151" s="498"/>
      <c r="AS151" s="66"/>
      <c r="AT151" s="498"/>
      <c r="AU151" s="498"/>
      <c r="AV151" s="498"/>
      <c r="AW151" s="498"/>
      <c r="AX151" s="498"/>
      <c r="BB151" s="498"/>
    </row>
    <row r="152" spans="17:54" s="497" customFormat="1">
      <c r="AL152" s="66"/>
      <c r="AM152" s="66"/>
      <c r="AN152" s="66"/>
      <c r="AP152" s="66"/>
      <c r="AR152" s="498"/>
      <c r="AS152" s="66"/>
      <c r="AT152" s="498"/>
      <c r="AU152" s="498"/>
      <c r="AV152" s="498"/>
      <c r="AW152" s="498"/>
      <c r="AX152" s="498"/>
      <c r="BB152" s="498"/>
    </row>
    <row r="153" spans="17:54">
      <c r="Q153" t="s">
        <v>115</v>
      </c>
      <c r="R153" t="s">
        <v>3</v>
      </c>
    </row>
    <row r="154" spans="17:54">
      <c r="Q154">
        <v>3</v>
      </c>
      <c r="R154" t="s">
        <v>95</v>
      </c>
    </row>
    <row r="155" spans="17:54">
      <c r="Q155">
        <v>4</v>
      </c>
      <c r="R155" t="s">
        <v>96</v>
      </c>
    </row>
    <row r="156" spans="17:54">
      <c r="Q156">
        <v>5</v>
      </c>
      <c r="R156" s="21" t="s">
        <v>97</v>
      </c>
    </row>
    <row r="157" spans="17:54">
      <c r="Q157">
        <v>6</v>
      </c>
      <c r="R157" t="s">
        <v>98</v>
      </c>
    </row>
    <row r="158" spans="17:54">
      <c r="Q158">
        <v>7</v>
      </c>
      <c r="R158" t="s">
        <v>99</v>
      </c>
    </row>
    <row r="159" spans="17:54">
      <c r="Q159">
        <v>8</v>
      </c>
      <c r="R159" s="21" t="s">
        <v>100</v>
      </c>
    </row>
    <row r="160" spans="17:54">
      <c r="Q160">
        <v>9</v>
      </c>
      <c r="R160" t="s">
        <v>101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AX56"/>
  <sheetViews>
    <sheetView zoomScale="88" zoomScaleNormal="88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N34" sqref="N34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6" customWidth="1"/>
    <col min="8" max="8" width="5.08984375" style="66" customWidth="1"/>
    <col min="9" max="9" width="4.90625" style="66" customWidth="1"/>
    <col min="10" max="10" width="2" style="66" customWidth="1"/>
    <col min="11" max="11" width="6" style="10" customWidth="1"/>
    <col min="12" max="12" width="5.08984375" style="66" customWidth="1"/>
    <col min="13" max="13" width="1.54296875" style="10" customWidth="1"/>
    <col min="14" max="14" width="6.54296875" style="10" customWidth="1"/>
    <col min="15" max="15" width="6.6328125" style="10" customWidth="1"/>
    <col min="16" max="16" width="1.54296875" style="481" customWidth="1"/>
    <col min="17" max="17" width="6" customWidth="1"/>
    <col min="18" max="18" width="5.08984375" style="1" customWidth="1"/>
    <col min="19" max="19" width="1.54296875" style="481" customWidth="1"/>
    <col min="20" max="20" width="5.54296875" customWidth="1"/>
    <col min="21" max="21" width="5.08984375" style="1" customWidth="1"/>
    <col min="22" max="22" width="5.90625" style="10" customWidth="1"/>
    <col min="23" max="23" width="6.90625" style="10" customWidth="1"/>
    <col min="24" max="24" width="5" customWidth="1"/>
    <col min="25" max="25" width="4.81640625" style="66" customWidth="1"/>
    <col min="26" max="26" width="5.08984375" style="10" customWidth="1"/>
    <col min="27" max="27" width="5" style="10" customWidth="1"/>
    <col min="28" max="28" width="6.36328125" style="10" customWidth="1"/>
    <col min="29" max="29" width="5.54296875" customWidth="1"/>
    <col min="30" max="30" width="7.1796875" customWidth="1"/>
    <col min="31" max="31" width="7.36328125" style="10" customWidth="1"/>
    <col min="32" max="32" width="9.81640625" style="66" customWidth="1"/>
    <col min="33" max="33" width="6.81640625" style="10" customWidth="1"/>
    <col min="34" max="34" width="9.90625" style="10" customWidth="1"/>
    <col min="35" max="35" width="8.81640625" customWidth="1"/>
    <col min="36" max="36" width="7.36328125" customWidth="1"/>
    <col min="37" max="37" width="8.6328125" customWidth="1"/>
    <col min="38" max="38" width="7.81640625" customWidth="1"/>
    <col min="39" max="39" width="10.6328125" style="66" customWidth="1"/>
    <col min="40" max="41" width="10.90625" style="66"/>
    <col min="42" max="42" width="10" style="66" customWidth="1"/>
    <col min="46" max="46" width="14" customWidth="1"/>
    <col min="47" max="47" width="12.54296875" customWidth="1"/>
    <col min="48" max="48" width="10.90625" customWidth="1"/>
  </cols>
  <sheetData>
    <row r="1" spans="1:50">
      <c r="A1" s="42"/>
      <c r="B1" s="42"/>
      <c r="C1" s="42"/>
      <c r="D1" s="42"/>
      <c r="E1" s="42"/>
      <c r="F1" s="42"/>
      <c r="G1" s="63"/>
      <c r="H1" s="63"/>
      <c r="I1" s="63"/>
      <c r="J1" s="63"/>
      <c r="K1" s="72"/>
      <c r="L1" s="63"/>
      <c r="M1" s="72"/>
      <c r="N1" s="72"/>
      <c r="O1" s="72"/>
      <c r="P1" s="72"/>
      <c r="Q1" s="42"/>
      <c r="R1" s="334"/>
      <c r="S1" s="72"/>
      <c r="T1" s="42"/>
      <c r="U1" s="334"/>
      <c r="V1" s="72"/>
      <c r="W1" s="72"/>
      <c r="X1" s="42"/>
      <c r="Y1" s="63"/>
      <c r="Z1" s="72"/>
      <c r="AA1" s="72"/>
      <c r="AB1" s="72"/>
      <c r="AC1" s="42"/>
      <c r="AD1" s="42"/>
      <c r="AE1" s="72"/>
      <c r="AF1" s="63"/>
      <c r="AG1" s="72"/>
      <c r="AH1" s="42"/>
      <c r="AI1" s="4"/>
      <c r="AJ1" s="4"/>
      <c r="AK1" s="4"/>
      <c r="AL1" s="4"/>
      <c r="AM1"/>
      <c r="AN1"/>
      <c r="AO1"/>
      <c r="AP1"/>
    </row>
    <row r="2" spans="1:50" s="199" customFormat="1" ht="31.8">
      <c r="A2" s="198"/>
      <c r="B2" s="198"/>
      <c r="C2" s="151" t="s">
        <v>438</v>
      </c>
      <c r="D2" s="198"/>
      <c r="E2" s="198"/>
      <c r="F2" s="198"/>
      <c r="G2" s="201"/>
      <c r="H2" s="201"/>
      <c r="I2" s="201"/>
      <c r="J2" s="201"/>
      <c r="K2" s="202"/>
      <c r="L2" s="201"/>
      <c r="M2" s="202"/>
      <c r="N2" s="202"/>
      <c r="O2" s="202"/>
      <c r="P2" s="202"/>
      <c r="Q2" s="198"/>
      <c r="R2" s="335"/>
      <c r="S2" s="202"/>
      <c r="T2" s="198"/>
      <c r="U2" s="335"/>
      <c r="V2" s="202"/>
      <c r="W2" s="184" t="str">
        <f>+År!B2</f>
        <v>KASTRAT</v>
      </c>
      <c r="X2" s="198"/>
      <c r="Y2" s="201"/>
      <c r="Z2" s="202"/>
      <c r="AA2" s="202"/>
      <c r="AB2" s="202"/>
      <c r="AC2" s="198"/>
      <c r="AD2" s="198"/>
      <c r="AE2" s="202"/>
      <c r="AF2" s="201"/>
      <c r="AG2" s="202"/>
      <c r="AH2" s="198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</row>
    <row r="3" spans="1:50" s="174" customFormat="1" ht="16.2">
      <c r="A3" s="152"/>
      <c r="B3" s="152"/>
      <c r="C3" s="152"/>
      <c r="D3" s="152"/>
      <c r="E3" s="152"/>
      <c r="F3" s="152"/>
      <c r="G3" s="211"/>
      <c r="H3" s="63"/>
      <c r="I3" s="211"/>
      <c r="J3" s="211"/>
      <c r="K3" s="210"/>
      <c r="L3" s="63"/>
      <c r="M3" s="210"/>
      <c r="N3" s="210"/>
      <c r="O3" s="210"/>
      <c r="P3" s="210"/>
      <c r="Q3" s="152"/>
      <c r="R3" s="334"/>
      <c r="S3" s="210"/>
      <c r="T3" s="152"/>
      <c r="U3" s="334"/>
      <c r="V3" s="210"/>
      <c r="W3" s="210"/>
      <c r="X3" s="152"/>
      <c r="Y3" s="63"/>
      <c r="Z3" s="210"/>
      <c r="AA3" s="210"/>
      <c r="AB3" s="210"/>
      <c r="AC3" s="152"/>
      <c r="AD3" s="152"/>
      <c r="AE3" s="210"/>
      <c r="AF3" s="211"/>
      <c r="AG3" s="210"/>
      <c r="AH3" s="152"/>
      <c r="AI3" s="4"/>
      <c r="AJ3" s="4"/>
      <c r="AK3" s="4"/>
      <c r="AL3" s="4"/>
      <c r="AM3"/>
      <c r="AN3"/>
      <c r="AO3"/>
      <c r="AP3"/>
      <c r="AQ3"/>
      <c r="AR3"/>
      <c r="AS3"/>
      <c r="AT3"/>
      <c r="AU3"/>
      <c r="AV3"/>
    </row>
    <row r="4" spans="1:50" s="181" customFormat="1" ht="19.8">
      <c r="A4" s="179"/>
      <c r="B4" s="179"/>
      <c r="C4" s="179"/>
      <c r="D4" s="179"/>
      <c r="E4" s="179"/>
      <c r="F4" s="179"/>
      <c r="G4" s="180"/>
      <c r="H4" s="63"/>
      <c r="I4" s="175" t="s">
        <v>7</v>
      </c>
      <c r="J4" s="175"/>
      <c r="K4" s="72"/>
      <c r="L4" s="176">
        <f>+År!O2</f>
        <v>52</v>
      </c>
      <c r="M4" s="210"/>
      <c r="N4" s="210"/>
      <c r="O4" s="210"/>
      <c r="P4" s="210"/>
      <c r="Q4" s="334"/>
      <c r="R4" s="179"/>
      <c r="S4" s="210"/>
      <c r="T4" s="177" t="s">
        <v>423</v>
      </c>
      <c r="U4" s="185"/>
      <c r="V4" s="179"/>
      <c r="W4" s="63"/>
      <c r="X4" s="63"/>
      <c r="Y4" s="505">
        <f>SUM(F10:F23)</f>
        <v>1622</v>
      </c>
      <c r="Z4" s="507"/>
      <c r="AA4" s="507"/>
      <c r="AB4" s="185"/>
      <c r="AC4" s="185"/>
      <c r="AD4" s="179"/>
      <c r="AE4" s="185"/>
      <c r="AF4" s="177"/>
      <c r="AG4" s="185"/>
      <c r="AH4" s="185"/>
      <c r="AI4" s="4"/>
      <c r="AJ4" s="4"/>
      <c r="AK4" s="4"/>
      <c r="AL4" s="4"/>
      <c r="AM4"/>
      <c r="AN4"/>
      <c r="AO4"/>
      <c r="AP4"/>
      <c r="AQ4"/>
      <c r="AR4"/>
      <c r="AS4"/>
      <c r="AT4"/>
      <c r="AU4"/>
      <c r="AV4"/>
      <c r="AW4" s="178"/>
      <c r="AX4" s="178"/>
    </row>
    <row r="5" spans="1:50" ht="16.2">
      <c r="A5" s="48"/>
      <c r="B5" s="48"/>
      <c r="C5" s="48"/>
      <c r="D5" s="48"/>
      <c r="E5" s="48"/>
      <c r="F5" s="48"/>
      <c r="G5" s="64"/>
      <c r="H5" s="63"/>
      <c r="I5" s="64"/>
      <c r="J5" s="64"/>
      <c r="K5" s="72"/>
      <c r="L5" s="63"/>
      <c r="M5" s="72"/>
      <c r="N5" s="210"/>
      <c r="O5" s="210"/>
      <c r="P5" s="72"/>
      <c r="Q5" s="48"/>
      <c r="R5" s="334"/>
      <c r="S5" s="72"/>
      <c r="T5" s="48"/>
      <c r="U5" s="334"/>
      <c r="V5" s="72"/>
      <c r="W5" s="72"/>
      <c r="X5" s="42"/>
      <c r="Y5" s="63"/>
      <c r="Z5" s="72"/>
      <c r="AA5" s="72"/>
      <c r="AB5" s="72"/>
      <c r="AC5" s="42"/>
      <c r="AD5" s="42"/>
      <c r="AE5" s="72"/>
      <c r="AF5" s="63"/>
      <c r="AG5" s="72"/>
      <c r="AH5" s="42"/>
      <c r="AI5" s="4"/>
      <c r="AJ5" s="4"/>
      <c r="AK5" s="4"/>
      <c r="AL5" s="4"/>
      <c r="AM5"/>
      <c r="AN5"/>
      <c r="AO5"/>
      <c r="AP5"/>
    </row>
    <row r="6" spans="1:50" ht="19.8">
      <c r="A6" s="48"/>
      <c r="B6" s="48"/>
      <c r="C6" s="48"/>
      <c r="D6" s="48"/>
      <c r="E6" s="48"/>
      <c r="F6" s="48"/>
      <c r="G6" s="64"/>
      <c r="H6" s="175"/>
      <c r="I6" s="64"/>
      <c r="J6" s="64"/>
      <c r="K6" s="72"/>
      <c r="L6" s="175"/>
      <c r="M6" s="72"/>
      <c r="N6" s="72"/>
      <c r="O6" s="72"/>
      <c r="P6" s="72"/>
      <c r="Q6" s="48"/>
      <c r="R6" s="336"/>
      <c r="S6" s="72"/>
      <c r="T6" s="48" t="s">
        <v>24</v>
      </c>
      <c r="U6" s="336"/>
      <c r="V6" s="72"/>
      <c r="W6" s="72"/>
      <c r="X6" s="73" t="s">
        <v>527</v>
      </c>
      <c r="Y6" s="175"/>
      <c r="Z6" s="72"/>
      <c r="AA6" s="72"/>
      <c r="AB6" s="72"/>
      <c r="AC6" s="42"/>
      <c r="AD6" s="42"/>
      <c r="AE6" s="73" t="s">
        <v>479</v>
      </c>
      <c r="AF6" s="63"/>
      <c r="AG6" s="73" t="s">
        <v>4</v>
      </c>
      <c r="AH6" s="42"/>
      <c r="AI6" s="4"/>
      <c r="AJ6" s="4"/>
      <c r="AK6" s="4"/>
      <c r="AL6" s="4"/>
      <c r="AM6"/>
      <c r="AN6"/>
      <c r="AO6"/>
      <c r="AP6"/>
    </row>
    <row r="7" spans="1:50" ht="19.8">
      <c r="A7" s="42"/>
      <c r="B7" s="42"/>
      <c r="C7" s="42"/>
      <c r="D7" s="42"/>
      <c r="E7" s="48" t="s">
        <v>4</v>
      </c>
      <c r="F7" s="42"/>
      <c r="G7" s="63"/>
      <c r="H7" s="175"/>
      <c r="I7" s="63"/>
      <c r="J7" s="63"/>
      <c r="K7" s="72"/>
      <c r="L7" s="175"/>
      <c r="M7" s="172"/>
      <c r="N7" s="172"/>
      <c r="O7" s="172"/>
      <c r="P7" s="172"/>
      <c r="Q7" s="48" t="s">
        <v>24</v>
      </c>
      <c r="R7" s="336"/>
      <c r="S7" s="172"/>
      <c r="T7" s="48" t="s">
        <v>483</v>
      </c>
      <c r="U7" s="336"/>
      <c r="V7" s="172" t="s">
        <v>404</v>
      </c>
      <c r="W7" s="73" t="s">
        <v>404</v>
      </c>
      <c r="X7" s="73" t="s">
        <v>548</v>
      </c>
      <c r="Y7" s="175"/>
      <c r="Z7" s="172" t="s">
        <v>404</v>
      </c>
      <c r="AA7" s="172" t="s">
        <v>404</v>
      </c>
      <c r="AB7" s="73" t="s">
        <v>424</v>
      </c>
      <c r="AC7" s="42"/>
      <c r="AD7" s="42"/>
      <c r="AE7" s="73" t="s">
        <v>655</v>
      </c>
      <c r="AF7" s="64" t="s">
        <v>78</v>
      </c>
      <c r="AG7" s="73" t="s">
        <v>10</v>
      </c>
      <c r="AH7" s="42"/>
      <c r="AI7" s="4"/>
      <c r="AJ7" s="4"/>
      <c r="AK7" s="4"/>
      <c r="AL7" s="4"/>
      <c r="AM7"/>
      <c r="AN7"/>
      <c r="AO7"/>
      <c r="AP7"/>
    </row>
    <row r="8" spans="1:50" ht="15.6">
      <c r="A8" s="42"/>
      <c r="B8" s="42"/>
      <c r="C8" s="42"/>
      <c r="D8" s="42"/>
      <c r="E8" s="48" t="s">
        <v>477</v>
      </c>
      <c r="F8" s="48" t="s">
        <v>4</v>
      </c>
      <c r="G8" s="64" t="s">
        <v>4</v>
      </c>
      <c r="H8" s="63"/>
      <c r="I8" s="64" t="s">
        <v>1</v>
      </c>
      <c r="J8" s="64"/>
      <c r="K8" s="73" t="s">
        <v>24</v>
      </c>
      <c r="L8" s="63"/>
      <c r="M8" s="73"/>
      <c r="N8" s="427" t="s">
        <v>24</v>
      </c>
      <c r="O8" s="427" t="s">
        <v>24</v>
      </c>
      <c r="P8" s="73"/>
      <c r="Q8" s="49" t="s">
        <v>0</v>
      </c>
      <c r="R8" s="334"/>
      <c r="S8" s="73"/>
      <c r="T8" s="49" t="s">
        <v>416</v>
      </c>
      <c r="U8" s="334"/>
      <c r="V8" s="73" t="s">
        <v>569</v>
      </c>
      <c r="W8" s="73" t="s">
        <v>489</v>
      </c>
      <c r="X8" s="74" t="s">
        <v>485</v>
      </c>
      <c r="Y8" s="63"/>
      <c r="Z8" s="73" t="s">
        <v>491</v>
      </c>
      <c r="AA8" s="73" t="s">
        <v>556</v>
      </c>
      <c r="AB8" s="73" t="s">
        <v>417</v>
      </c>
      <c r="AC8" s="48" t="s">
        <v>535</v>
      </c>
      <c r="AD8" s="48" t="s">
        <v>415</v>
      </c>
      <c r="AE8" s="73" t="s">
        <v>71</v>
      </c>
      <c r="AF8" s="64" t="s">
        <v>425</v>
      </c>
      <c r="AG8" s="73" t="s">
        <v>71</v>
      </c>
      <c r="AH8" s="42"/>
      <c r="AI8" s="4"/>
      <c r="AJ8" s="55"/>
      <c r="AK8" s="1"/>
      <c r="AL8" s="5"/>
      <c r="AM8"/>
      <c r="AN8"/>
      <c r="AO8"/>
      <c r="AP8"/>
    </row>
    <row r="9" spans="1:50" ht="15.6">
      <c r="A9" s="42"/>
      <c r="B9" s="48" t="s">
        <v>90</v>
      </c>
      <c r="C9" s="48" t="s">
        <v>114</v>
      </c>
      <c r="D9" s="45"/>
      <c r="E9" s="49" t="s">
        <v>478</v>
      </c>
      <c r="F9" s="49" t="s">
        <v>10</v>
      </c>
      <c r="G9" s="86" t="s">
        <v>404</v>
      </c>
      <c r="H9" s="194" t="s">
        <v>529</v>
      </c>
      <c r="I9" s="86" t="s">
        <v>404</v>
      </c>
      <c r="J9" s="86"/>
      <c r="K9" s="74" t="s">
        <v>45</v>
      </c>
      <c r="L9" s="194" t="s">
        <v>529</v>
      </c>
      <c r="M9" s="74"/>
      <c r="N9" s="427" t="s">
        <v>725</v>
      </c>
      <c r="O9" s="427" t="s">
        <v>726</v>
      </c>
      <c r="P9" s="74"/>
      <c r="Q9" s="49"/>
      <c r="R9" s="337" t="s">
        <v>529</v>
      </c>
      <c r="S9" s="74"/>
      <c r="T9" s="49"/>
      <c r="U9" s="337" t="s">
        <v>529</v>
      </c>
      <c r="V9" s="74" t="s">
        <v>546</v>
      </c>
      <c r="W9" s="74" t="s">
        <v>441</v>
      </c>
      <c r="X9" s="74"/>
      <c r="Y9" s="194" t="s">
        <v>529</v>
      </c>
      <c r="Z9" s="74" t="s">
        <v>472</v>
      </c>
      <c r="AA9" s="74" t="s">
        <v>525</v>
      </c>
      <c r="AB9" s="74" t="s">
        <v>45</v>
      </c>
      <c r="AC9" s="49" t="s">
        <v>536</v>
      </c>
      <c r="AD9" s="49" t="s">
        <v>416</v>
      </c>
      <c r="AE9" s="74" t="s">
        <v>488</v>
      </c>
      <c r="AF9" s="86" t="s">
        <v>426</v>
      </c>
      <c r="AG9" s="74" t="s">
        <v>551</v>
      </c>
      <c r="AH9" s="42"/>
      <c r="AI9" s="4"/>
      <c r="AJ9" s="55"/>
      <c r="AK9" s="1"/>
      <c r="AL9" s="5"/>
      <c r="AM9"/>
      <c r="AN9"/>
      <c r="AO9"/>
      <c r="AP9"/>
    </row>
    <row r="10" spans="1:50" ht="15.6">
      <c r="A10" s="42"/>
      <c r="B10" s="50">
        <f>+'Ark1'!C540</f>
        <v>2024</v>
      </c>
      <c r="C10" s="50">
        <f>+'Ark1'!O540</f>
        <v>1</v>
      </c>
      <c r="D10" s="51" t="str">
        <f>VLOOKUP(C10,RNR!$L$20:$M$33,2)</f>
        <v>Østfold</v>
      </c>
      <c r="E10" s="50">
        <f>+'Ark1'!Q540</f>
        <v>5</v>
      </c>
      <c r="F10" s="50">
        <f>+'Ark1'!R540</f>
        <v>15</v>
      </c>
      <c r="G10" s="68">
        <f>+'Ark1'!AE540</f>
        <v>0.92478421701602964</v>
      </c>
      <c r="H10" s="68">
        <f t="shared" ref="H10" si="0">+G10-G25</f>
        <v>-0.47463269260496133</v>
      </c>
      <c r="I10" s="68">
        <f>+'Ark1'!AF540</f>
        <v>0.94776040820014884</v>
      </c>
      <c r="J10" s="86"/>
      <c r="K10" s="97">
        <f>+'Ark1'!U540</f>
        <v>253.81333333333339</v>
      </c>
      <c r="L10" s="245">
        <f t="shared" ref="L10" si="1">+K10-K25</f>
        <v>33.192499999999995</v>
      </c>
      <c r="M10" s="74"/>
      <c r="N10" s="377">
        <f>+IF(F10=0,"",'Ark1'!AR540)</f>
        <v>196.26666666666671</v>
      </c>
      <c r="O10" s="113">
        <f>+IF(F10=0,"",'Ark1'!AS540)</f>
        <v>32.562548640575095</v>
      </c>
      <c r="P10" s="74"/>
      <c r="Q10" s="52">
        <f>+'Ark1'!S540</f>
        <v>5.2</v>
      </c>
      <c r="R10" s="56">
        <f t="shared" ref="R10" si="2">+Q10-Q25</f>
        <v>0.15833333333333233</v>
      </c>
      <c r="S10" s="74"/>
      <c r="T10" s="52">
        <f>+'Ark1'!T540</f>
        <v>8.8000000000000007</v>
      </c>
      <c r="U10" s="56">
        <f t="shared" ref="U10" si="3">+T10-T25</f>
        <v>0.38333333333333641</v>
      </c>
      <c r="V10" s="75">
        <f>+'Ark1'!W540</f>
        <v>100</v>
      </c>
      <c r="W10" s="75">
        <f>+'Ark1'!X540</f>
        <v>20</v>
      </c>
      <c r="X10" s="75">
        <f>+'Ark1'!AG540</f>
        <v>825.26666666666654</v>
      </c>
      <c r="Y10" s="245">
        <f>+X10-X36</f>
        <v>162.93333333333305</v>
      </c>
      <c r="Z10" s="114">
        <f>+'Ark1'!AH540</f>
        <v>0</v>
      </c>
      <c r="AA10" s="412">
        <f>+'Ark1'!AI540</f>
        <v>73.333333333333314</v>
      </c>
      <c r="AB10" s="75">
        <f>+'Ark1'!Y540</f>
        <v>88.808714787582687</v>
      </c>
      <c r="AC10" s="52">
        <f>+'Ark1'!Z540</f>
        <v>1.1075498483890762</v>
      </c>
      <c r="AD10" s="52">
        <f>+'Ark1'!AA540</f>
        <v>0.65319726474217388</v>
      </c>
      <c r="AE10" s="75">
        <f t="shared" ref="AE10:AE23" si="4">1000*K10/X10</f>
        <v>307.55311414492297</v>
      </c>
      <c r="AF10" s="65">
        <f t="shared" ref="AF10:AF23" si="5">+K10/Q10</f>
        <v>48.810256410256422</v>
      </c>
      <c r="AG10" s="75">
        <f t="shared" ref="AG10:AG23" si="6">+F10/E10</f>
        <v>3</v>
      </c>
      <c r="AH10" s="42"/>
      <c r="AI10" s="4"/>
      <c r="AJ10" s="55"/>
      <c r="AK10" s="1"/>
      <c r="AL10" s="5"/>
      <c r="AM10"/>
      <c r="AN10"/>
      <c r="AO10"/>
      <c r="AP10"/>
    </row>
    <row r="11" spans="1:50" ht="15.6">
      <c r="A11" s="42"/>
      <c r="B11" s="50">
        <f>+'Ark1'!C541</f>
        <v>2024</v>
      </c>
      <c r="C11" s="50">
        <f>+'Ark1'!O541</f>
        <v>2</v>
      </c>
      <c r="D11" s="51" t="str">
        <f>VLOOKUP(C11,RNR!$L$20:$M$33,2)</f>
        <v>Akershus</v>
      </c>
      <c r="E11" s="50">
        <f>+'Ark1'!Q541</f>
        <v>13</v>
      </c>
      <c r="F11" s="50">
        <f>+'Ark1'!R541</f>
        <v>63</v>
      </c>
      <c r="G11" s="68">
        <f>+'Ark1'!AE541</f>
        <v>3.8840937114673246</v>
      </c>
      <c r="H11" s="68">
        <f t="shared" ref="H11:H23" si="7">+G11-G26</f>
        <v>-1.1304835480078945</v>
      </c>
      <c r="I11" s="68">
        <f>+'Ark1'!AF541</f>
        <v>4.3246422933850202</v>
      </c>
      <c r="J11" s="86"/>
      <c r="K11" s="97">
        <f>+'Ark1'!U541</f>
        <v>275.75079365079358</v>
      </c>
      <c r="L11" s="245">
        <f t="shared" ref="L11:L23" si="8">+K11-K26</f>
        <v>-26.317811000369204</v>
      </c>
      <c r="M11" s="74"/>
      <c r="N11" s="377">
        <f>+IF(F11=0,"",'Ark1'!AR541)</f>
        <v>207.13114754098356</v>
      </c>
      <c r="O11" s="113">
        <f>+IF(F11=0,"",'Ark1'!AS541)</f>
        <v>30.039833932318121</v>
      </c>
      <c r="P11" s="74"/>
      <c r="Q11" s="52">
        <f>+'Ark1'!S541</f>
        <v>4.8412698412698401</v>
      </c>
      <c r="R11" s="56">
        <f t="shared" ref="R11:R23" si="9">+Q11-Q26</f>
        <v>-0.33314876338132393</v>
      </c>
      <c r="S11" s="74"/>
      <c r="T11" s="52">
        <f>+'Ark1'!T541</f>
        <v>7.3650793650793629</v>
      </c>
      <c r="U11" s="56">
        <f t="shared" ref="U11:U23" si="10">+T11-T26</f>
        <v>-1.0767811000369187</v>
      </c>
      <c r="V11" s="75">
        <f>+'Ark1'!W541</f>
        <v>65.079365079365076</v>
      </c>
      <c r="W11" s="75">
        <f>+'Ark1'!X541</f>
        <v>14.285714285714288</v>
      </c>
      <c r="X11" s="75">
        <f>+'Ark1'!AG541</f>
        <v>621.65573770491801</v>
      </c>
      <c r="Y11" s="245">
        <f t="shared" ref="Y11:Y19" si="11">+X11-X37</f>
        <v>64.055737704917988</v>
      </c>
      <c r="Z11" s="114">
        <f>+'Ark1'!AH541</f>
        <v>0</v>
      </c>
      <c r="AA11" s="412">
        <f>+'Ark1'!AI541</f>
        <v>41.26984126984128</v>
      </c>
      <c r="AB11" s="75">
        <f>+'Ark1'!Y541</f>
        <v>79.315790123166252</v>
      </c>
      <c r="AC11" s="52">
        <f>+'Ark1'!Z541</f>
        <v>1.5140228050362459</v>
      </c>
      <c r="AD11" s="52">
        <f>+'Ark1'!AA541</f>
        <v>2.1254436496851441</v>
      </c>
      <c r="AE11" s="75">
        <f t="shared" si="4"/>
        <v>443.57475838449437</v>
      </c>
      <c r="AF11" s="65">
        <f t="shared" si="5"/>
        <v>56.958360655737707</v>
      </c>
      <c r="AG11" s="75">
        <f t="shared" si="6"/>
        <v>4.8461538461538458</v>
      </c>
      <c r="AH11" s="42"/>
      <c r="AI11" s="4"/>
      <c r="AJ11" s="55"/>
      <c r="AK11" s="1"/>
      <c r="AL11" s="5"/>
      <c r="AM11"/>
      <c r="AN11"/>
      <c r="AO11" s="50">
        <v>1</v>
      </c>
      <c r="AP11" s="51" t="s">
        <v>696</v>
      </c>
    </row>
    <row r="12" spans="1:50" ht="15.6">
      <c r="A12" s="42"/>
      <c r="B12" s="50">
        <f>+'Ark1'!C542</f>
        <v>2024</v>
      </c>
      <c r="C12" s="50">
        <f>+'Ark1'!O542</f>
        <v>3</v>
      </c>
      <c r="D12" s="51" t="str">
        <f>VLOOKUP(C12,RNR!$L$20:$M$33,2)</f>
        <v>Buskerud</v>
      </c>
      <c r="E12" s="50">
        <f>+'Ark1'!Q542</f>
        <v>12</v>
      </c>
      <c r="F12" s="50">
        <f>+'Ark1'!R542</f>
        <v>47</v>
      </c>
      <c r="G12" s="68">
        <f>+'Ark1'!AE542</f>
        <v>2.8976572133168941</v>
      </c>
      <c r="H12" s="68">
        <f t="shared" si="7"/>
        <v>-0.36764890913208603</v>
      </c>
      <c r="I12" s="68">
        <f>+'Ark1'!AF542</f>
        <v>2.7243381895515824</v>
      </c>
      <c r="J12" s="86"/>
      <c r="K12" s="97">
        <f>+'Ark1'!U542</f>
        <v>232.84680851063823</v>
      </c>
      <c r="L12" s="245">
        <f t="shared" si="8"/>
        <v>-7.7996200607902608</v>
      </c>
      <c r="M12" s="74"/>
      <c r="N12" s="377">
        <f>+IF(F12=0,"",'Ark1'!AR542)</f>
        <v>195.70212765957444</v>
      </c>
      <c r="O12" s="113">
        <f>+IF(F12=0,"",'Ark1'!AS542)</f>
        <v>30.554898542966221</v>
      </c>
      <c r="P12" s="74"/>
      <c r="Q12" s="52">
        <f>+'Ark1'!S542</f>
        <v>4.9787234042553195</v>
      </c>
      <c r="R12" s="56">
        <f t="shared" si="9"/>
        <v>0.31800911854103475</v>
      </c>
      <c r="S12" s="74"/>
      <c r="T12" s="52">
        <f>+'Ark1'!T542</f>
        <v>6.8085106382978733</v>
      </c>
      <c r="U12" s="56">
        <f t="shared" si="10"/>
        <v>-0.15577507598783757</v>
      </c>
      <c r="V12" s="75">
        <f>+'Ark1'!W542</f>
        <v>57.446808510638292</v>
      </c>
      <c r="W12" s="75">
        <f>+'Ark1'!X542</f>
        <v>0</v>
      </c>
      <c r="X12" s="75">
        <f>+'Ark1'!AG542</f>
        <v>577.57446808510645</v>
      </c>
      <c r="Y12" s="245">
        <f t="shared" si="11"/>
        <v>-129.55053191489355</v>
      </c>
      <c r="Z12" s="114">
        <f>+'Ark1'!AH542</f>
        <v>0</v>
      </c>
      <c r="AA12" s="412">
        <f>+'Ark1'!AI542</f>
        <v>61.702127659574487</v>
      </c>
      <c r="AB12" s="75">
        <f>+'Ark1'!Y542</f>
        <v>52.563873408328362</v>
      </c>
      <c r="AC12" s="52">
        <f>+'Ark1'!Z542</f>
        <v>1.2460894012209622</v>
      </c>
      <c r="AD12" s="52">
        <f>+'Ark1'!AA542</f>
        <v>1.4533643708883459</v>
      </c>
      <c r="AE12" s="75">
        <f t="shared" si="4"/>
        <v>403.14595152140259</v>
      </c>
      <c r="AF12" s="65">
        <f t="shared" si="5"/>
        <v>46.76837606837605</v>
      </c>
      <c r="AG12" s="75">
        <f t="shared" si="6"/>
        <v>3.9166666666666665</v>
      </c>
      <c r="AH12" s="42"/>
      <c r="AI12" s="4"/>
      <c r="AJ12" s="55"/>
      <c r="AK12" s="1"/>
      <c r="AL12" s="5"/>
      <c r="AM12"/>
      <c r="AN12"/>
      <c r="AO12" s="50">
        <v>4</v>
      </c>
      <c r="AP12" s="51" t="s">
        <v>697</v>
      </c>
    </row>
    <row r="13" spans="1:50" s="480" customFormat="1" ht="15.6">
      <c r="A13" s="42"/>
      <c r="B13" s="50">
        <f>+'Ark1'!C543</f>
        <v>2024</v>
      </c>
      <c r="C13" s="50">
        <f>+'Ark1'!O543</f>
        <v>4</v>
      </c>
      <c r="D13" s="51" t="str">
        <f>VLOOKUP(C13,RNR!$L$20:$M$33,2)</f>
        <v>Innlandet</v>
      </c>
      <c r="E13" s="50">
        <f>+'Ark1'!Q543</f>
        <v>88</v>
      </c>
      <c r="F13" s="50">
        <f>+'Ark1'!R543</f>
        <v>599</v>
      </c>
      <c r="G13" s="68">
        <f>+'Ark1'!AE543</f>
        <v>36.929716399506781</v>
      </c>
      <c r="H13" s="68">
        <f t="shared" si="7"/>
        <v>-0.62130400865648028</v>
      </c>
      <c r="I13" s="68">
        <f>+'Ark1'!AF543</f>
        <v>38.966141563122605</v>
      </c>
      <c r="J13" s="86"/>
      <c r="K13" s="97">
        <f>+'Ark1'!U543</f>
        <v>261.31702838063461</v>
      </c>
      <c r="L13" s="245">
        <f t="shared" si="8"/>
        <v>-3.9051765883094731</v>
      </c>
      <c r="M13" s="74"/>
      <c r="N13" s="377">
        <f>+IF(F13=0,"",'Ark1'!AR543)</f>
        <v>207.16555183946488</v>
      </c>
      <c r="O13" s="113">
        <f>+IF(F13=0,"",'Ark1'!AS543)</f>
        <v>28.968828933057804</v>
      </c>
      <c r="P13" s="74"/>
      <c r="Q13" s="52">
        <f>+'Ark1'!S543</f>
        <v>4.2687813021702823</v>
      </c>
      <c r="R13" s="56">
        <f t="shared" si="9"/>
        <v>-0.10544230031419044</v>
      </c>
      <c r="S13" s="74"/>
      <c r="T13" s="52">
        <f>+'Ark1'!T543</f>
        <v>6.6393989983305515</v>
      </c>
      <c r="U13" s="56">
        <f t="shared" si="10"/>
        <v>-0.35128423148311416</v>
      </c>
      <c r="V13" s="75">
        <f>+'Ark1'!W543</f>
        <v>54.090150250417359</v>
      </c>
      <c r="W13" s="75">
        <f>+'Ark1'!X543</f>
        <v>4.3405676126878125</v>
      </c>
      <c r="X13" s="75">
        <f>+'Ark1'!AG543</f>
        <v>667.15551839464877</v>
      </c>
      <c r="Y13" s="245">
        <f t="shared" si="11"/>
        <v>667.15551839464877</v>
      </c>
      <c r="Z13" s="114">
        <f>+'Ark1'!AH543</f>
        <v>0</v>
      </c>
      <c r="AA13" s="412">
        <f>+'Ark1'!AI543</f>
        <v>30.550918196994996</v>
      </c>
      <c r="AB13" s="75">
        <f>+'Ark1'!Y543</f>
        <v>59.704601801798141</v>
      </c>
      <c r="AC13" s="52">
        <f>+'Ark1'!Z543</f>
        <v>1.1306373949159281</v>
      </c>
      <c r="AD13" s="52">
        <f>+'Ark1'!AA543</f>
        <v>1.5013128276310981</v>
      </c>
      <c r="AE13" s="75">
        <f t="shared" si="4"/>
        <v>391.68832629823993</v>
      </c>
      <c r="AF13" s="65">
        <f t="shared" si="5"/>
        <v>61.21583887368017</v>
      </c>
      <c r="AG13" s="75">
        <f t="shared" si="6"/>
        <v>6.8068181818181817</v>
      </c>
      <c r="AH13" s="42"/>
      <c r="AI13" s="4"/>
      <c r="AJ13" s="55"/>
      <c r="AK13" s="1"/>
      <c r="AL13" s="5"/>
      <c r="AO13" s="50"/>
      <c r="AP13" s="51"/>
    </row>
    <row r="14" spans="1:50" s="480" customFormat="1" ht="15.6">
      <c r="A14" s="42"/>
      <c r="B14" s="50">
        <f>+'Ark1'!C544</f>
        <v>2024</v>
      </c>
      <c r="C14" s="50">
        <f>+'Ark1'!O544</f>
        <v>7</v>
      </c>
      <c r="D14" s="51" t="str">
        <f>VLOOKUP(C14,RNR!$L$20:$M$33,2)</f>
        <v>Vestfold</v>
      </c>
      <c r="E14" s="50">
        <f>+'Ark1'!Q544</f>
        <v>4</v>
      </c>
      <c r="F14" s="50">
        <f>+'Ark1'!R544</f>
        <v>18</v>
      </c>
      <c r="G14" s="68">
        <f>+'Ark1'!AE544</f>
        <v>1.1097410604192353</v>
      </c>
      <c r="H14" s="68">
        <f t="shared" si="7"/>
        <v>-0.40629392500350492</v>
      </c>
      <c r="I14" s="68">
        <f>+'Ark1'!AF544</f>
        <v>1.1260007035015007</v>
      </c>
      <c r="J14" s="86"/>
      <c r="K14" s="97">
        <f>+'Ark1'!U544</f>
        <v>251.28888888888889</v>
      </c>
      <c r="L14" s="245">
        <f t="shared" si="8"/>
        <v>-3.7418803418803748</v>
      </c>
      <c r="M14" s="74"/>
      <c r="N14" s="377">
        <f>+IF(F14=0,"",'Ark1'!AR544)</f>
        <v>200.38888888888889</v>
      </c>
      <c r="O14" s="113">
        <f>+IF(F14=0,"",'Ark1'!AS544)</f>
        <v>30.590603964343966</v>
      </c>
      <c r="P14" s="74"/>
      <c r="Q14" s="52">
        <f>+'Ark1'!S544</f>
        <v>4.5</v>
      </c>
      <c r="R14" s="56">
        <f t="shared" si="9"/>
        <v>-3.8461538461539213E-2</v>
      </c>
      <c r="S14" s="74"/>
      <c r="T14" s="52">
        <f>+'Ark1'!T544</f>
        <v>7.8333333333333313</v>
      </c>
      <c r="U14" s="56">
        <f t="shared" si="10"/>
        <v>-1.2820512820513663E-2</v>
      </c>
      <c r="V14" s="75">
        <f>+'Ark1'!W544</f>
        <v>72.222222222222229</v>
      </c>
      <c r="W14" s="75">
        <f>+'Ark1'!X544</f>
        <v>0</v>
      </c>
      <c r="X14" s="75">
        <f>+'Ark1'!AG544</f>
        <v>669.8888888888888</v>
      </c>
      <c r="Y14" s="245">
        <f t="shared" si="11"/>
        <v>-166.8418803418806</v>
      </c>
      <c r="Z14" s="114">
        <f>+'Ark1'!AH544</f>
        <v>0</v>
      </c>
      <c r="AA14" s="412">
        <f>+'Ark1'!AI544</f>
        <v>16.666666666666671</v>
      </c>
      <c r="AB14" s="75">
        <f>+'Ark1'!Y544</f>
        <v>61.80132944352939</v>
      </c>
      <c r="AC14" s="52">
        <f>+'Ark1'!Z544</f>
        <v>0.60092521257733156</v>
      </c>
      <c r="AD14" s="52">
        <f>+'Ark1'!AA544</f>
        <v>1.8027756377319943</v>
      </c>
      <c r="AE14" s="75">
        <f t="shared" si="4"/>
        <v>375.12025211477862</v>
      </c>
      <c r="AF14" s="65">
        <f t="shared" si="5"/>
        <v>55.841975308641977</v>
      </c>
      <c r="AG14" s="75">
        <f t="shared" si="6"/>
        <v>4.5</v>
      </c>
      <c r="AH14" s="42"/>
      <c r="AI14" s="4"/>
      <c r="AJ14" s="55"/>
      <c r="AK14" s="1"/>
      <c r="AL14" s="5"/>
      <c r="AO14" s="50"/>
      <c r="AP14" s="51"/>
    </row>
    <row r="15" spans="1:50" s="480" customFormat="1" ht="15.6">
      <c r="A15" s="42"/>
      <c r="B15" s="50">
        <f>+'Ark1'!C545</f>
        <v>2024</v>
      </c>
      <c r="C15" s="50">
        <f>+'Ark1'!O545</f>
        <v>8</v>
      </c>
      <c r="D15" s="51" t="str">
        <f>VLOOKUP(C15,RNR!$L$20:$M$33,2)</f>
        <v>Telemark</v>
      </c>
      <c r="E15" s="50">
        <f>+'Ark1'!Q545</f>
        <v>12</v>
      </c>
      <c r="F15" s="50">
        <f>+'Ark1'!R545</f>
        <v>55</v>
      </c>
      <c r="G15" s="68">
        <f>+'Ark1'!AE545</f>
        <v>3.3908754623921089</v>
      </c>
      <c r="H15" s="68">
        <f t="shared" si="7"/>
        <v>0.70865971895187485</v>
      </c>
      <c r="I15" s="68">
        <f>+'Ark1'!AF545</f>
        <v>2.2735097331399241</v>
      </c>
      <c r="J15" s="86"/>
      <c r="K15" s="97">
        <f>+'Ark1'!U545</f>
        <v>166.05090909090907</v>
      </c>
      <c r="L15" s="245">
        <f t="shared" si="8"/>
        <v>-42.920830039525697</v>
      </c>
      <c r="M15" s="74"/>
      <c r="N15" s="377">
        <f>+IF(F15=0,"",'Ark1'!AR545)</f>
        <v>182.01818181818183</v>
      </c>
      <c r="O15" s="113">
        <f>+IF(F15=0,"",'Ark1'!AS545)</f>
        <v>27.033118652964841</v>
      </c>
      <c r="P15" s="74"/>
      <c r="Q15" s="52">
        <f>+'Ark1'!S545</f>
        <v>4.0363636363636362</v>
      </c>
      <c r="R15" s="56">
        <f t="shared" si="9"/>
        <v>-0.37667984189723303</v>
      </c>
      <c r="S15" s="74"/>
      <c r="T15" s="52">
        <f>+'Ark1'!T545</f>
        <v>6.6</v>
      </c>
      <c r="U15" s="56">
        <f t="shared" si="10"/>
        <v>-0.42173913043478262</v>
      </c>
      <c r="V15" s="75">
        <f>+'Ark1'!W545</f>
        <v>47.27272727272728</v>
      </c>
      <c r="W15" s="75">
        <f>+'Ark1'!X545</f>
        <v>0</v>
      </c>
      <c r="X15" s="75">
        <f>+'Ark1'!AG545</f>
        <v>680.50909090909079</v>
      </c>
      <c r="Y15" s="245">
        <f t="shared" si="11"/>
        <v>-52.944612794612908</v>
      </c>
      <c r="Z15" s="114">
        <f>+'Ark1'!AH545</f>
        <v>0</v>
      </c>
      <c r="AA15" s="412">
        <f>+'Ark1'!AI545</f>
        <v>81.818181818181813</v>
      </c>
      <c r="AB15" s="75">
        <f>+'Ark1'!Y545</f>
        <v>47.357544748731478</v>
      </c>
      <c r="AC15" s="52">
        <f>+'Ark1'!Z545</f>
        <v>1.1113241301771737</v>
      </c>
      <c r="AD15" s="52">
        <f>+'Ark1'!AA545</f>
        <v>1.8448946754859392</v>
      </c>
      <c r="AE15" s="75">
        <f t="shared" si="4"/>
        <v>244.0098322111788</v>
      </c>
      <c r="AF15" s="65">
        <f t="shared" si="5"/>
        <v>41.138738738738738</v>
      </c>
      <c r="AG15" s="75">
        <f t="shared" si="6"/>
        <v>4.583333333333333</v>
      </c>
      <c r="AH15" s="42"/>
      <c r="AI15" s="4"/>
      <c r="AJ15" s="55"/>
      <c r="AK15" s="1"/>
      <c r="AL15" s="5"/>
      <c r="AO15" s="50"/>
      <c r="AP15" s="51"/>
    </row>
    <row r="16" spans="1:50" s="480" customFormat="1" ht="15.6">
      <c r="A16" s="42"/>
      <c r="B16" s="50">
        <f>+'Ark1'!C546</f>
        <v>2024</v>
      </c>
      <c r="C16" s="50">
        <f>+'Ark1'!O546</f>
        <v>9</v>
      </c>
      <c r="D16" s="51" t="str">
        <f>VLOOKUP(C16,RNR!$L$20:$M$33,2)</f>
        <v>Agder</v>
      </c>
      <c r="E16" s="50">
        <f>+'Ark1'!Q546</f>
        <v>22</v>
      </c>
      <c r="F16" s="50">
        <f>+'Ark1'!R546</f>
        <v>73</v>
      </c>
      <c r="G16" s="68">
        <f>+'Ark1'!AE546</f>
        <v>4.5006165228113444</v>
      </c>
      <c r="H16" s="68">
        <f t="shared" si="7"/>
        <v>2.5764182720824809</v>
      </c>
      <c r="I16" s="68">
        <f>+'Ark1'!AF546</f>
        <v>3.093564454902094</v>
      </c>
      <c r="J16" s="86"/>
      <c r="K16" s="97">
        <f>+'Ark1'!U546</f>
        <v>170.23287671232879</v>
      </c>
      <c r="L16" s="245">
        <f t="shared" si="8"/>
        <v>-11.212577833125778</v>
      </c>
      <c r="M16" s="74"/>
      <c r="N16" s="377">
        <f>+IF(F16=0,"",'Ark1'!AR546)</f>
        <v>179.28767123287673</v>
      </c>
      <c r="O16" s="113">
        <f>+IF(F16=0,"",'Ark1'!AS546)</f>
        <v>27.21637023402462</v>
      </c>
      <c r="P16" s="74"/>
      <c r="Q16" s="52">
        <f>+'Ark1'!S546</f>
        <v>4.0684931506849313</v>
      </c>
      <c r="R16" s="56">
        <f t="shared" si="9"/>
        <v>-0.59817351598173651</v>
      </c>
      <c r="S16" s="74"/>
      <c r="T16" s="52">
        <f>+'Ark1'!T546</f>
        <v>6.4109589041095889</v>
      </c>
      <c r="U16" s="56">
        <f t="shared" si="10"/>
        <v>-0.95267745952677263</v>
      </c>
      <c r="V16" s="75">
        <f>+'Ark1'!W546</f>
        <v>34.246575342465754</v>
      </c>
      <c r="W16" s="75">
        <f>+'Ark1'!X546</f>
        <v>2.7397260273972601</v>
      </c>
      <c r="X16" s="75">
        <f>+'Ark1'!AG546</f>
        <v>605.27397260273983</v>
      </c>
      <c r="Y16" s="245">
        <f t="shared" si="11"/>
        <v>-46.024996469425105</v>
      </c>
      <c r="Z16" s="114">
        <f>+'Ark1'!AH546</f>
        <v>0</v>
      </c>
      <c r="AA16" s="412">
        <f>+'Ark1'!AI546</f>
        <v>65.753424657534254</v>
      </c>
      <c r="AB16" s="75">
        <f>+'Ark1'!Y546</f>
        <v>88.874678667002058</v>
      </c>
      <c r="AC16" s="52">
        <f>+'Ark1'!Z546</f>
        <v>1.064093506078819</v>
      </c>
      <c r="AD16" s="52">
        <f>+'Ark1'!AA546</f>
        <v>1.9573228602182753</v>
      </c>
      <c r="AE16" s="75">
        <f t="shared" si="4"/>
        <v>281.24929274640715</v>
      </c>
      <c r="AF16" s="65">
        <f t="shared" si="5"/>
        <v>41.841750841750851</v>
      </c>
      <c r="AG16" s="75">
        <f t="shared" si="6"/>
        <v>3.3181818181818183</v>
      </c>
      <c r="AH16" s="42"/>
      <c r="AI16" s="4"/>
      <c r="AJ16" s="55"/>
      <c r="AK16" s="1"/>
      <c r="AL16" s="5"/>
      <c r="AO16" s="50"/>
      <c r="AP16" s="51"/>
    </row>
    <row r="17" spans="1:44" s="480" customFormat="1" ht="15.6">
      <c r="A17" s="42"/>
      <c r="B17" s="50">
        <f>+'Ark1'!C547</f>
        <v>2024</v>
      </c>
      <c r="C17" s="50">
        <f>+'Ark1'!O547</f>
        <v>11</v>
      </c>
      <c r="D17" s="51" t="str">
        <f>VLOOKUP(C17,RNR!$L$20:$M$33,2)</f>
        <v>Rogaland</v>
      </c>
      <c r="E17" s="50">
        <f>+'Ark1'!Q547</f>
        <v>30</v>
      </c>
      <c r="F17" s="50">
        <f>+'Ark1'!R547</f>
        <v>93</v>
      </c>
      <c r="G17" s="68">
        <f>+'Ark1'!AE547</f>
        <v>5.7336621454993821</v>
      </c>
      <c r="H17" s="68">
        <f t="shared" si="7"/>
        <v>0.31092162071804097</v>
      </c>
      <c r="I17" s="68">
        <f>+'Ark1'!AF547</f>
        <v>5.0904781096770249</v>
      </c>
      <c r="J17" s="86"/>
      <c r="K17" s="97">
        <f>+'Ark1'!U547</f>
        <v>219.87849462365588</v>
      </c>
      <c r="L17" s="245">
        <f t="shared" si="8"/>
        <v>-7.7354838709677267</v>
      </c>
      <c r="M17" s="74"/>
      <c r="N17" s="377">
        <f>+IF(F17=0,"",'Ark1'!AR547)</f>
        <v>194.17204301075273</v>
      </c>
      <c r="O17" s="113">
        <f>+IF(F17=0,"",'Ark1'!AS547)</f>
        <v>29.222807689626247</v>
      </c>
      <c r="P17" s="74"/>
      <c r="Q17" s="52">
        <f>+'Ark1'!S547</f>
        <v>4.2580645161290311</v>
      </c>
      <c r="R17" s="56">
        <f t="shared" si="9"/>
        <v>-0.32258064516129004</v>
      </c>
      <c r="S17" s="74"/>
      <c r="T17" s="52">
        <f>+'Ark1'!T547</f>
        <v>7.2580645161290303</v>
      </c>
      <c r="U17" s="56">
        <f t="shared" si="10"/>
        <v>9.6774193548386123E-2</v>
      </c>
      <c r="V17" s="75">
        <f>+'Ark1'!W547</f>
        <v>70.967741935483886</v>
      </c>
      <c r="W17" s="75">
        <f>+'Ark1'!X547</f>
        <v>6.4516129032258052</v>
      </c>
      <c r="X17" s="75">
        <f>+'Ark1'!AG547</f>
        <v>677.10752688172045</v>
      </c>
      <c r="Y17" s="245">
        <f t="shared" si="11"/>
        <v>7.5951212722272885</v>
      </c>
      <c r="Z17" s="114">
        <f>+'Ark1'!AH547</f>
        <v>0</v>
      </c>
      <c r="AA17" s="412">
        <f>+'Ark1'!AI547</f>
        <v>45.161290322580641</v>
      </c>
      <c r="AB17" s="75">
        <f>+'Ark1'!Y547</f>
        <v>70.993347938362049</v>
      </c>
      <c r="AC17" s="52">
        <f>+'Ark1'!Z547</f>
        <v>1.3591840199688729</v>
      </c>
      <c r="AD17" s="52">
        <f>+'Ark1'!AA547</f>
        <v>1.6389297964092604</v>
      </c>
      <c r="AE17" s="75">
        <f t="shared" si="4"/>
        <v>324.7320195010401</v>
      </c>
      <c r="AF17" s="65">
        <f t="shared" si="5"/>
        <v>51.638131313131318</v>
      </c>
      <c r="AG17" s="75">
        <f t="shared" si="6"/>
        <v>3.1</v>
      </c>
      <c r="AH17" s="42"/>
      <c r="AI17" s="4"/>
      <c r="AJ17" s="55"/>
      <c r="AK17" s="1"/>
      <c r="AL17" s="5"/>
      <c r="AO17" s="50"/>
      <c r="AP17" s="51"/>
    </row>
    <row r="18" spans="1:44" s="480" customFormat="1" ht="15.6">
      <c r="A18" s="42"/>
      <c r="B18" s="50">
        <f>+'Ark1'!C548</f>
        <v>2024</v>
      </c>
      <c r="C18" s="50">
        <f>+'Ark1'!O548</f>
        <v>14</v>
      </c>
      <c r="D18" s="51" t="str">
        <f>VLOOKUP(C18,RNR!$L$20:$M$33,2)</f>
        <v>Vestland</v>
      </c>
      <c r="E18" s="50">
        <f>+'Ark1'!Q548</f>
        <v>21</v>
      </c>
      <c r="F18" s="50">
        <f>+'Ark1'!R548</f>
        <v>94</v>
      </c>
      <c r="G18" s="68">
        <f>+'Ark1'!AE548</f>
        <v>5.7953144266337882</v>
      </c>
      <c r="H18" s="68">
        <f t="shared" si="7"/>
        <v>-2.0180966520834138</v>
      </c>
      <c r="I18" s="68">
        <f>+'Ark1'!AF548</f>
        <v>5.5871113347136188</v>
      </c>
      <c r="J18" s="86"/>
      <c r="K18" s="97">
        <f>+'Ark1'!U548</f>
        <v>238.76276595744696</v>
      </c>
      <c r="L18" s="245">
        <f t="shared" si="8"/>
        <v>10.829183867894528</v>
      </c>
      <c r="M18" s="74"/>
      <c r="N18" s="377">
        <f>+IF(F18=0,"",'Ark1'!AR548)</f>
        <v>198.968085106383</v>
      </c>
      <c r="O18" s="113">
        <f>+IF(F18=0,"",'Ark1'!AS548)</f>
        <v>29.987737984681239</v>
      </c>
      <c r="P18" s="74"/>
      <c r="Q18" s="52">
        <f>+'Ark1'!S548</f>
        <v>4.4787234042553195</v>
      </c>
      <c r="R18" s="56">
        <f t="shared" si="9"/>
        <v>0.26976818037472228</v>
      </c>
      <c r="S18" s="74"/>
      <c r="T18" s="52">
        <f>+'Ark1'!T548</f>
        <v>6.9468085106382995</v>
      </c>
      <c r="U18" s="56">
        <f t="shared" si="10"/>
        <v>-5.3191489361700484E-2</v>
      </c>
      <c r="V18" s="75">
        <f>+'Ark1'!W548</f>
        <v>69.14893617021275</v>
      </c>
      <c r="W18" s="75">
        <f>+'Ark1'!X548</f>
        <v>0</v>
      </c>
      <c r="X18" s="75">
        <f>+'Ark1'!AG548</f>
        <v>598.691489361702</v>
      </c>
      <c r="Y18" s="245">
        <f t="shared" si="11"/>
        <v>-52.641843971631488</v>
      </c>
      <c r="Z18" s="114">
        <f>+'Ark1'!AH548</f>
        <v>0</v>
      </c>
      <c r="AA18" s="412">
        <f>+'Ark1'!AI548</f>
        <v>24.468085106382969</v>
      </c>
      <c r="AB18" s="75">
        <f>+'Ark1'!Y548</f>
        <v>48.079455479008111</v>
      </c>
      <c r="AC18" s="52">
        <f>+'Ark1'!Z548</f>
        <v>0.97553829553123195</v>
      </c>
      <c r="AD18" s="52">
        <f>+'Ark1'!AA548</f>
        <v>1.6526382600711444</v>
      </c>
      <c r="AE18" s="75">
        <f t="shared" si="4"/>
        <v>398.8076834230684</v>
      </c>
      <c r="AF18" s="65">
        <f t="shared" si="5"/>
        <v>53.310451306413334</v>
      </c>
      <c r="AG18" s="75">
        <f t="shared" si="6"/>
        <v>4.4761904761904763</v>
      </c>
      <c r="AH18" s="42"/>
      <c r="AI18" s="4"/>
      <c r="AJ18" s="55"/>
      <c r="AK18" s="1"/>
      <c r="AL18" s="5"/>
      <c r="AO18" s="50"/>
      <c r="AP18" s="51"/>
    </row>
    <row r="19" spans="1:44" s="480" customFormat="1" ht="15.6">
      <c r="A19" s="42"/>
      <c r="B19" s="50">
        <f>+'Ark1'!C549</f>
        <v>2024</v>
      </c>
      <c r="C19" s="50">
        <f>+'Ark1'!O549</f>
        <v>15</v>
      </c>
      <c r="D19" s="51" t="str">
        <f>VLOOKUP(C19,RNR!$L$20:$M$33,2)</f>
        <v>Møre og Romsdal</v>
      </c>
      <c r="E19" s="50">
        <f>+'Ark1'!Q549</f>
        <v>35</v>
      </c>
      <c r="F19" s="50">
        <f>+'Ark1'!R549</f>
        <v>196</v>
      </c>
      <c r="G19" s="68">
        <f>+'Ark1'!AE549</f>
        <v>12.083847102342791</v>
      </c>
      <c r="H19" s="68">
        <f t="shared" si="7"/>
        <v>1.704838355987107</v>
      </c>
      <c r="I19" s="68">
        <f>+'Ark1'!AF549</f>
        <v>13.08587473043022</v>
      </c>
      <c r="J19" s="86"/>
      <c r="K19" s="97">
        <f>+'Ark1'!U549</f>
        <v>268.19693877550998</v>
      </c>
      <c r="L19" s="245">
        <f t="shared" si="8"/>
        <v>-8.5592409997710774</v>
      </c>
      <c r="M19" s="74"/>
      <c r="N19" s="377">
        <f>+IF(F19=0,"",'Ark1'!AR549)</f>
        <v>208.05102040816328</v>
      </c>
      <c r="O19" s="113">
        <f>+IF(F19=0,"",'Ark1'!AS549)</f>
        <v>29.321930735770035</v>
      </c>
      <c r="P19" s="74"/>
      <c r="Q19" s="52">
        <f>+'Ark1'!S549</f>
        <v>4.2551020408163254</v>
      </c>
      <c r="R19" s="56">
        <f t="shared" si="9"/>
        <v>-0.15501031873423621</v>
      </c>
      <c r="S19" s="74"/>
      <c r="T19" s="52">
        <f>+'Ark1'!T549</f>
        <v>7.459183673469389</v>
      </c>
      <c r="U19" s="56">
        <f t="shared" si="10"/>
        <v>0.24008254987388344</v>
      </c>
      <c r="V19" s="75">
        <f>+'Ark1'!W549</f>
        <v>72.959183673469411</v>
      </c>
      <c r="W19" s="75">
        <f>+'Ark1'!X549</f>
        <v>7.1428571428571441</v>
      </c>
      <c r="X19" s="75">
        <f>+'Ark1'!AG549</f>
        <v>688.11224489795916</v>
      </c>
      <c r="Y19" s="245">
        <f t="shared" si="11"/>
        <v>-48.24259381171828</v>
      </c>
      <c r="Z19" s="114">
        <f>+'Ark1'!AH549</f>
        <v>0</v>
      </c>
      <c r="AA19" s="412">
        <f>+'Ark1'!AI549</f>
        <v>21.428571428571423</v>
      </c>
      <c r="AB19" s="75">
        <f>+'Ark1'!Y549</f>
        <v>59.986528171394994</v>
      </c>
      <c r="AC19" s="52">
        <f>+'Ark1'!Z549</f>
        <v>0.98779515857386113</v>
      </c>
      <c r="AD19" s="52">
        <f>+'Ark1'!AA549</f>
        <v>1.9334244091393629</v>
      </c>
      <c r="AE19" s="75">
        <f t="shared" si="4"/>
        <v>389.75754430192006</v>
      </c>
      <c r="AF19" s="65">
        <f t="shared" si="5"/>
        <v>63.029496402877662</v>
      </c>
      <c r="AG19" s="75">
        <f t="shared" si="6"/>
        <v>5.6</v>
      </c>
      <c r="AH19" s="42"/>
      <c r="AI19" s="4"/>
      <c r="AJ19" s="55"/>
      <c r="AK19" s="1"/>
      <c r="AL19" s="5"/>
      <c r="AO19" s="50"/>
      <c r="AP19" s="51"/>
    </row>
    <row r="20" spans="1:44" ht="15.6">
      <c r="A20" s="42"/>
      <c r="B20" s="50">
        <f>+'Ark1'!C550</f>
        <v>2024</v>
      </c>
      <c r="C20" s="50">
        <f>+'Ark1'!O550</f>
        <v>16</v>
      </c>
      <c r="D20" s="51" t="str">
        <f>VLOOKUP(C20,RNR!$L$20:$M$33,2)</f>
        <v>Trøndelag</v>
      </c>
      <c r="E20" s="50">
        <f>+'Ark1'!Q550</f>
        <v>47</v>
      </c>
      <c r="F20" s="50">
        <f>+'Ark1'!R550</f>
        <v>243</v>
      </c>
      <c r="G20" s="68">
        <f>+'Ark1'!AE550</f>
        <v>14.981504315659681</v>
      </c>
      <c r="H20" s="68">
        <f t="shared" si="7"/>
        <v>-1.1117901449817218</v>
      </c>
      <c r="I20" s="68">
        <f>+'Ark1'!AF550</f>
        <v>14.93902613585246</v>
      </c>
      <c r="J20" s="86"/>
      <c r="K20" s="97">
        <f>+'Ark1'!U550</f>
        <v>246.95802469135799</v>
      </c>
      <c r="L20" s="245">
        <f t="shared" si="8"/>
        <v>-1.8847289318304377</v>
      </c>
      <c r="M20" s="74"/>
      <c r="N20" s="377">
        <f>+IF(F20=0,"",'Ark1'!AR550)</f>
        <v>201.9128630705394</v>
      </c>
      <c r="O20" s="113">
        <f>+IF(F20=0,"",'Ark1'!AS550)</f>
        <v>29.304061014425752</v>
      </c>
      <c r="P20" s="74"/>
      <c r="Q20" s="52">
        <f>+'Ark1'!S550</f>
        <v>4.3580246913580245</v>
      </c>
      <c r="R20" s="56">
        <f t="shared" si="9"/>
        <v>0.58266237251744446</v>
      </c>
      <c r="S20" s="74"/>
      <c r="T20" s="52">
        <f>+'Ark1'!T550</f>
        <v>7.4156378600823052</v>
      </c>
      <c r="U20" s="56">
        <f t="shared" si="10"/>
        <v>1.0496958310967974</v>
      </c>
      <c r="V20" s="75">
        <f>+'Ark1'!W550</f>
        <v>68.312757201646093</v>
      </c>
      <c r="W20" s="75">
        <f>+'Ark1'!X550</f>
        <v>9.0534979423868354</v>
      </c>
      <c r="X20" s="75">
        <f>+'Ark1'!AG550</f>
        <v>628.22406639004146</v>
      </c>
      <c r="Y20" s="245">
        <f>+X20-X50</f>
        <v>-74.483994612137394</v>
      </c>
      <c r="Z20" s="114">
        <f>+'Ark1'!AH550</f>
        <v>0</v>
      </c>
      <c r="AA20" s="412">
        <f>+'Ark1'!AI550</f>
        <v>24.279835390946506</v>
      </c>
      <c r="AB20" s="75">
        <f>+'Ark1'!Y550</f>
        <v>68.509778577274545</v>
      </c>
      <c r="AC20" s="52">
        <f>+'Ark1'!Z550</f>
        <v>1.2270139267119471</v>
      </c>
      <c r="AD20" s="52">
        <f>+'Ark1'!AA550</f>
        <v>2.0994027919497622</v>
      </c>
      <c r="AE20" s="75">
        <f t="shared" si="4"/>
        <v>393.10500489172722</v>
      </c>
      <c r="AF20" s="65">
        <f t="shared" si="5"/>
        <v>56.667422096317274</v>
      </c>
      <c r="AG20" s="75">
        <f t="shared" si="6"/>
        <v>5.1702127659574471</v>
      </c>
      <c r="AH20" s="42"/>
      <c r="AI20" s="4"/>
      <c r="AJ20" s="55"/>
      <c r="AK20" s="1"/>
      <c r="AL20" s="5"/>
      <c r="AM20"/>
      <c r="AN20"/>
      <c r="AO20" s="50">
        <v>8</v>
      </c>
      <c r="AP20" s="51" t="s">
        <v>698</v>
      </c>
    </row>
    <row r="21" spans="1:44" ht="15.6">
      <c r="A21" s="42"/>
      <c r="B21" s="50">
        <f>+'Ark1'!C551</f>
        <v>2024</v>
      </c>
      <c r="C21" s="50">
        <f>+'Ark1'!O551</f>
        <v>18</v>
      </c>
      <c r="D21" s="51" t="str">
        <f>VLOOKUP(C21,RNR!$L$20:$M$33,2)</f>
        <v>Nordland</v>
      </c>
      <c r="E21" s="50">
        <f>+'Ark1'!Q551</f>
        <v>16</v>
      </c>
      <c r="F21" s="50">
        <f>+'Ark1'!R551</f>
        <v>68</v>
      </c>
      <c r="G21" s="68">
        <f>+'Ark1'!AE551</f>
        <v>4.1923551171393347</v>
      </c>
      <c r="H21" s="68">
        <f t="shared" si="7"/>
        <v>0.69381284308685709</v>
      </c>
      <c r="I21" s="68">
        <f>+'Ark1'!AF551</f>
        <v>4.3857817019409007</v>
      </c>
      <c r="J21" s="86"/>
      <c r="K21" s="97">
        <f>+'Ark1'!U551</f>
        <v>259.08676470588239</v>
      </c>
      <c r="L21" s="245">
        <f t="shared" si="8"/>
        <v>29.328431372549119</v>
      </c>
      <c r="M21" s="74"/>
      <c r="N21" s="377">
        <f>+IF(F21=0,"",'Ark1'!AR551)</f>
        <v>205.36764705882348</v>
      </c>
      <c r="O21" s="113">
        <f>+IF(F21=0,"",'Ark1'!AS551)</f>
        <v>29.351005748560908</v>
      </c>
      <c r="P21" s="74"/>
      <c r="Q21" s="52">
        <f>+'Ark1'!S551</f>
        <v>4.4411764705882355</v>
      </c>
      <c r="R21" s="56">
        <f t="shared" si="9"/>
        <v>0.67450980392156978</v>
      </c>
      <c r="S21" s="74"/>
      <c r="T21" s="52">
        <f>+'Ark1'!T551</f>
        <v>6.6617647058823515</v>
      </c>
      <c r="U21" s="56">
        <f t="shared" si="10"/>
        <v>-0.2882352941176487</v>
      </c>
      <c r="V21" s="75">
        <f>+'Ark1'!W551</f>
        <v>50</v>
      </c>
      <c r="W21" s="75">
        <f>+'Ark1'!X551</f>
        <v>10.294117647058826</v>
      </c>
      <c r="X21" s="75">
        <f>+'Ark1'!AG551</f>
        <v>691.61764705882354</v>
      </c>
      <c r="Y21" s="245">
        <f>+X21-X51</f>
        <v>7.3652198743577628</v>
      </c>
      <c r="Z21" s="114">
        <f>+'Ark1'!AH551</f>
        <v>0</v>
      </c>
      <c r="AA21" s="412">
        <f>+'Ark1'!AI551</f>
        <v>29.411764705882355</v>
      </c>
      <c r="AB21" s="75">
        <f>+'Ark1'!Y551</f>
        <v>63.602603314301589</v>
      </c>
      <c r="AC21" s="52">
        <f>+'Ark1'!Z551</f>
        <v>1.0201261880014485</v>
      </c>
      <c r="AD21" s="52">
        <f>+'Ark1'!AA551</f>
        <v>1.8834440771351553</v>
      </c>
      <c r="AE21" s="75">
        <f t="shared" si="4"/>
        <v>374.60982351690416</v>
      </c>
      <c r="AF21" s="65">
        <f t="shared" si="5"/>
        <v>58.337417218543052</v>
      </c>
      <c r="AG21" s="75">
        <f t="shared" si="6"/>
        <v>4.25</v>
      </c>
      <c r="AH21" s="42"/>
      <c r="AI21" s="4"/>
      <c r="AJ21" s="55"/>
      <c r="AK21" s="1"/>
      <c r="AL21" s="5"/>
      <c r="AM21"/>
      <c r="AN21"/>
      <c r="AO21" s="50">
        <v>9</v>
      </c>
      <c r="AP21" s="51" t="s">
        <v>699</v>
      </c>
    </row>
    <row r="22" spans="1:44" ht="15.6">
      <c r="A22" s="42"/>
      <c r="B22" s="50">
        <f>+'Ark1'!C552</f>
        <v>2024</v>
      </c>
      <c r="C22" s="50">
        <f>+'Ark1'!O552</f>
        <v>55</v>
      </c>
      <c r="D22" s="51" t="str">
        <f>VLOOKUP(C22,RNR!$L$20:$M$33,2)</f>
        <v>Troms</v>
      </c>
      <c r="E22" s="50">
        <f>+'Ark1'!Q552</f>
        <v>2</v>
      </c>
      <c r="F22" s="50">
        <f>+'Ark1'!R552</f>
        <v>4</v>
      </c>
      <c r="G22" s="68">
        <f>+'Ark1'!AE552</f>
        <v>0.24660912453760783</v>
      </c>
      <c r="H22" s="68">
        <f t="shared" si="7"/>
        <v>-0.33648125447113819</v>
      </c>
      <c r="I22" s="68">
        <f>+'Ark1'!AF552</f>
        <v>0.22006204056759077</v>
      </c>
      <c r="J22" s="86"/>
      <c r="K22" s="97">
        <f>+'Ark1'!U552</f>
        <v>221.00000000000003</v>
      </c>
      <c r="L22" s="245">
        <f t="shared" si="8"/>
        <v>-48.999999999999972</v>
      </c>
      <c r="M22" s="74"/>
      <c r="N22" s="377">
        <f>+IF(F22=0,"",'Ark1'!AR552)</f>
        <v>194</v>
      </c>
      <c r="O22" s="113">
        <f>+IF(F22=0,"",'Ark1'!AS552)</f>
        <v>30.249807295252236</v>
      </c>
      <c r="P22" s="74"/>
      <c r="Q22" s="52">
        <f>+'Ark1'!S552</f>
        <v>3.75</v>
      </c>
      <c r="R22" s="56">
        <f t="shared" si="9"/>
        <v>-0.34999999999999964</v>
      </c>
      <c r="S22" s="74"/>
      <c r="T22" s="52">
        <f>+'Ark1'!T552</f>
        <v>6.75</v>
      </c>
      <c r="U22" s="56">
        <f t="shared" si="10"/>
        <v>1.4500000000000002</v>
      </c>
      <c r="V22" s="75">
        <f>+'Ark1'!W552</f>
        <v>50</v>
      </c>
      <c r="W22" s="75">
        <f>+'Ark1'!X552</f>
        <v>0</v>
      </c>
      <c r="X22" s="75">
        <f>+'Ark1'!AG552</f>
        <v>707.5</v>
      </c>
      <c r="Y22" s="245">
        <f>+X22-X52</f>
        <v>97.166666666666515</v>
      </c>
      <c r="Z22" s="114">
        <f>+'Ark1'!AH552</f>
        <v>0</v>
      </c>
      <c r="AA22" s="412">
        <f>+'Ark1'!AI552</f>
        <v>0</v>
      </c>
      <c r="AB22" s="75">
        <f>+'Ark1'!Y552</f>
        <v>18.969317330889684</v>
      </c>
      <c r="AC22" s="52">
        <f>+'Ark1'!Z552</f>
        <v>0.4330127018922193</v>
      </c>
      <c r="AD22" s="52">
        <f>+'Ark1'!AA552</f>
        <v>1.4790199457749036</v>
      </c>
      <c r="AE22" s="75">
        <f t="shared" si="4"/>
        <v>312.3674911660778</v>
      </c>
      <c r="AF22" s="65">
        <f t="shared" si="5"/>
        <v>58.933333333333344</v>
      </c>
      <c r="AG22" s="75">
        <f t="shared" si="6"/>
        <v>2</v>
      </c>
      <c r="AH22" s="42"/>
      <c r="AI22" s="4"/>
      <c r="AJ22" s="55"/>
      <c r="AK22" s="1"/>
      <c r="AL22" s="5"/>
      <c r="AM22"/>
      <c r="AN22"/>
      <c r="AO22" s="50">
        <v>11</v>
      </c>
      <c r="AP22" s="51" t="s">
        <v>112</v>
      </c>
    </row>
    <row r="23" spans="1:44" ht="15.6">
      <c r="A23" s="42"/>
      <c r="B23" s="50">
        <f>+'Ark1'!C553</f>
        <v>2024</v>
      </c>
      <c r="C23" s="50">
        <f>+'Ark1'!O553</f>
        <v>56</v>
      </c>
      <c r="D23" s="51" t="str">
        <f>VLOOKUP(C23,RNR!$L$20:$M$33,2)</f>
        <v>Finnmark</v>
      </c>
      <c r="E23" s="50">
        <f>+'Ark1'!Q553</f>
        <v>7</v>
      </c>
      <c r="F23" s="50">
        <f>+'Ark1'!R553</f>
        <v>54</v>
      </c>
      <c r="G23" s="68">
        <f>+'Ark1'!AE553</f>
        <v>3.3292231812577064</v>
      </c>
      <c r="H23" s="68">
        <f t="shared" si="7"/>
        <v>0.47208032411484879</v>
      </c>
      <c r="I23" s="68">
        <f>+'Ark1'!AF553</f>
        <v>3.2357086010153204</v>
      </c>
      <c r="J23" s="86"/>
      <c r="K23" s="97">
        <f>+'Ark1'!U553</f>
        <v>240.70370370370367</v>
      </c>
      <c r="L23" s="245">
        <f t="shared" si="8"/>
        <v>27.205744520030265</v>
      </c>
      <c r="M23" s="74"/>
      <c r="N23" s="377">
        <f>+IF(F23=0,"",'Ark1'!AR553)</f>
        <v>202.66666666666663</v>
      </c>
      <c r="O23" s="113">
        <f>+IF(F23=0,"",'Ark1'!AS553)</f>
        <v>27.794276705818302</v>
      </c>
      <c r="P23" s="74"/>
      <c r="Q23" s="52">
        <f>+'Ark1'!S553</f>
        <v>3.7222222222222223</v>
      </c>
      <c r="R23" s="56">
        <f t="shared" si="9"/>
        <v>0.27324263038548757</v>
      </c>
      <c r="S23" s="74"/>
      <c r="T23" s="52">
        <f>+'Ark1'!T553</f>
        <v>6.185185185185186</v>
      </c>
      <c r="U23" s="56">
        <f t="shared" si="10"/>
        <v>0.89947089947090131</v>
      </c>
      <c r="V23" s="75">
        <f>+'Ark1'!W553</f>
        <v>46.296296296296305</v>
      </c>
      <c r="W23" s="75">
        <f>+'Ark1'!X553</f>
        <v>5.5555555555555562</v>
      </c>
      <c r="X23" s="75">
        <f>+'Ark1'!AG553</f>
        <v>734.48148148148141</v>
      </c>
      <c r="Y23" s="245">
        <f>+X23-X53</f>
        <v>109.77559912854019</v>
      </c>
      <c r="Z23" s="114">
        <f>+'Ark1'!AH553</f>
        <v>0</v>
      </c>
      <c r="AA23" s="412">
        <f>+'Ark1'!AI553</f>
        <v>12.962962962962964</v>
      </c>
      <c r="AB23" s="75">
        <f>+'Ark1'!Y553</f>
        <v>80.199307198824997</v>
      </c>
      <c r="AC23" s="52">
        <f>+'Ark1'!Z553</f>
        <v>1.3799713720415805</v>
      </c>
      <c r="AD23" s="52">
        <f>+'Ark1'!AA553</f>
        <v>2.1436735005167087</v>
      </c>
      <c r="AE23" s="75">
        <f t="shared" si="4"/>
        <v>327.71922747213955</v>
      </c>
      <c r="AF23" s="65">
        <f t="shared" si="5"/>
        <v>64.666666666666657</v>
      </c>
      <c r="AG23" s="75">
        <f t="shared" si="6"/>
        <v>7.7142857142857144</v>
      </c>
      <c r="AH23" s="42"/>
      <c r="AI23" s="4"/>
      <c r="AJ23" s="55"/>
      <c r="AK23" s="1"/>
      <c r="AL23" s="5"/>
      <c r="AM23"/>
      <c r="AN23" s="2"/>
      <c r="AO23" s="50">
        <v>14</v>
      </c>
      <c r="AP23" s="51" t="s">
        <v>700</v>
      </c>
    </row>
    <row r="24" spans="1:44" ht="15.6">
      <c r="A24" s="42"/>
      <c r="B24" s="42"/>
      <c r="C24" s="42"/>
      <c r="D24" s="42"/>
      <c r="E24" s="42"/>
      <c r="F24" s="42"/>
      <c r="G24" s="42"/>
      <c r="H24" s="42"/>
      <c r="I24" s="42"/>
      <c r="J24" s="86"/>
      <c r="K24" s="42"/>
      <c r="L24" s="42"/>
      <c r="M24" s="74"/>
      <c r="N24" s="74"/>
      <c r="O24" s="74"/>
      <c r="P24" s="74"/>
      <c r="Q24" s="42"/>
      <c r="R24" s="42"/>
      <c r="S24" s="74"/>
      <c r="T24" s="42"/>
      <c r="U24" s="42"/>
      <c r="V24" s="42"/>
      <c r="W24" s="42"/>
      <c r="X24" s="42"/>
      <c r="Y24" s="42"/>
      <c r="Z24" s="42"/>
      <c r="AA24" s="42"/>
      <c r="AB24" s="74"/>
      <c r="AC24" s="74"/>
      <c r="AD24" s="74"/>
      <c r="AE24" s="42"/>
      <c r="AF24" s="42"/>
      <c r="AG24" s="42"/>
      <c r="AH24" s="42"/>
      <c r="AI24" s="4"/>
      <c r="AJ24" s="55"/>
      <c r="AK24" s="5"/>
      <c r="AL24" s="5"/>
      <c r="AM24"/>
      <c r="AN24"/>
      <c r="AO24" s="1"/>
      <c r="AP24" s="10"/>
      <c r="AQ24" s="10"/>
      <c r="AR24" s="10"/>
    </row>
    <row r="25" spans="1:44" ht="15.6">
      <c r="A25" s="42"/>
      <c r="B25" s="417">
        <f>+'Ark1'!C554</f>
        <v>2023</v>
      </c>
      <c r="C25" s="417">
        <f>+'Ark1'!O554</f>
        <v>1</v>
      </c>
      <c r="D25" s="51" t="str">
        <f>VLOOKUP(C25,RNR!$L$20:$M$33,2)</f>
        <v>Østfold</v>
      </c>
      <c r="E25" s="417">
        <f>+'Ark1'!Q554</f>
        <v>8</v>
      </c>
      <c r="F25" s="417">
        <f>+'Ark1'!R554</f>
        <v>24</v>
      </c>
      <c r="G25" s="418">
        <f>+'Ark1'!AE554</f>
        <v>1.399416909620991</v>
      </c>
      <c r="H25" s="418">
        <f t="shared" ref="H25:H30" si="12">+G25-G40</f>
        <v>0.39793323009576831</v>
      </c>
      <c r="I25" s="418">
        <f>+'Ark1'!AF554</f>
        <v>1.218942844658857</v>
      </c>
      <c r="J25" s="86"/>
      <c r="K25" s="421">
        <f>+'Ark1'!U554</f>
        <v>220.62083333333339</v>
      </c>
      <c r="L25" s="422">
        <f t="shared" ref="L25:L30" si="13">+K25-K40</f>
        <v>-62.201388888888857</v>
      </c>
      <c r="M25" s="74"/>
      <c r="N25" s="377">
        <f>+IF(F25=0,"",'Ark1'!AR554)</f>
        <v>189.79166666666663</v>
      </c>
      <c r="O25" s="113">
        <f>+IF(F25=0,"",'Ark1'!AS554)</f>
        <v>31.751422550884488</v>
      </c>
      <c r="P25" s="74"/>
      <c r="Q25" s="419">
        <f>+'Ark1'!S554</f>
        <v>5.0416666666666679</v>
      </c>
      <c r="R25" s="420">
        <f t="shared" ref="R25:R30" si="14">+Q25-Q40</f>
        <v>-0.2916666666666643</v>
      </c>
      <c r="S25" s="74"/>
      <c r="T25" s="419">
        <f>+'Ark1'!T554</f>
        <v>8.4166666666666643</v>
      </c>
      <c r="U25" s="420">
        <f t="shared" ref="U25:U30" si="15">+T25-T40</f>
        <v>0.157407407407403</v>
      </c>
      <c r="V25" s="423">
        <f>+'Ark1'!W554</f>
        <v>87.5</v>
      </c>
      <c r="W25" s="423">
        <f>+'Ark1'!X554</f>
        <v>8.3333333333333357</v>
      </c>
      <c r="X25" s="423">
        <f>+'Ark1'!AG554</f>
        <v>742.25</v>
      </c>
      <c r="Y25" s="422">
        <f t="shared" ref="Y25:Y30" si="16">+X25-X40</f>
        <v>-94.480769230769397</v>
      </c>
      <c r="Z25" s="114">
        <f>+'Ark1'!AH554</f>
        <v>0</v>
      </c>
      <c r="AA25" s="421">
        <f>+'Ark1'!AI554</f>
        <v>79.166666666666686</v>
      </c>
      <c r="AB25" s="423">
        <f>+'Ark1'!Y554</f>
        <v>57.768654845329962</v>
      </c>
      <c r="AC25" s="419">
        <f>+'Ark1'!Z554</f>
        <v>0.78947063839568188</v>
      </c>
      <c r="AD25" s="419">
        <f>+'Ark1'!AA554</f>
        <v>1.7539637649874342</v>
      </c>
      <c r="AE25" s="423">
        <f t="shared" ref="AE25:AE30" si="17">1000*K25/X25</f>
        <v>297.23251375322786</v>
      </c>
      <c r="AF25" s="424">
        <f t="shared" ref="AF25:AF30" si="18">+K25/Q25</f>
        <v>43.759504132231406</v>
      </c>
      <c r="AG25" s="423">
        <f t="shared" ref="AG25:AG30" si="19">+F25/E25</f>
        <v>3</v>
      </c>
      <c r="AH25" s="42"/>
      <c r="AI25" s="4"/>
      <c r="AJ25" s="55"/>
      <c r="AK25" s="1"/>
      <c r="AL25" s="5"/>
      <c r="AM25"/>
      <c r="AN25"/>
      <c r="AO25" s="2"/>
      <c r="AP25" s="2"/>
    </row>
    <row r="26" spans="1:44" ht="15.6">
      <c r="A26" s="42"/>
      <c r="B26" s="417">
        <f>+'Ark1'!C555</f>
        <v>2023</v>
      </c>
      <c r="C26" s="417">
        <f>+'Ark1'!O555</f>
        <v>2</v>
      </c>
      <c r="D26" s="51" t="str">
        <f>VLOOKUP(C26,RNR!$L$20:$M$33,2)</f>
        <v>Akershus</v>
      </c>
      <c r="E26" s="417">
        <f>+'Ark1'!Q555</f>
        <v>14</v>
      </c>
      <c r="F26" s="417">
        <f>+'Ark1'!R555</f>
        <v>86</v>
      </c>
      <c r="G26" s="418">
        <f>+'Ark1'!AE555</f>
        <v>5.0145772594752192</v>
      </c>
      <c r="H26" s="418">
        <f t="shared" si="12"/>
        <v>1.0086425413743285</v>
      </c>
      <c r="I26" s="418">
        <f>+'Ark1'!AF555</f>
        <v>5.9803915700510508</v>
      </c>
      <c r="J26" s="86"/>
      <c r="K26" s="421">
        <f>+'Ark1'!U555</f>
        <v>302.06860465116279</v>
      </c>
      <c r="L26" s="422">
        <f t="shared" si="13"/>
        <v>-6.5545434969852749</v>
      </c>
      <c r="M26" s="74"/>
      <c r="N26" s="377">
        <f>+IF(F26=0,"",'Ark1'!AR555)</f>
        <v>211</v>
      </c>
      <c r="O26" s="113">
        <f>+IF(F26=0,"",'Ark1'!AS555)</f>
        <v>31.867816589820904</v>
      </c>
      <c r="P26" s="74"/>
      <c r="Q26" s="419">
        <f>+'Ark1'!S555</f>
        <v>5.174418604651164</v>
      </c>
      <c r="R26" s="420">
        <f t="shared" si="14"/>
        <v>0.20219638242894167</v>
      </c>
      <c r="S26" s="74"/>
      <c r="T26" s="419">
        <f>+'Ark1'!T555</f>
        <v>8.4418604651162816</v>
      </c>
      <c r="U26" s="420">
        <f t="shared" si="15"/>
        <v>0.31223083548665365</v>
      </c>
      <c r="V26" s="423">
        <f>+'Ark1'!W555</f>
        <v>84.883720930232514</v>
      </c>
      <c r="W26" s="423">
        <f>+'Ark1'!X555</f>
        <v>25.581395348837205</v>
      </c>
      <c r="X26" s="423">
        <f>+'Ark1'!AG555</f>
        <v>693.71428571428555</v>
      </c>
      <c r="Y26" s="422">
        <f t="shared" si="16"/>
        <v>-39.739417989418143</v>
      </c>
      <c r="Z26" s="114">
        <f>+'Ark1'!AH555</f>
        <v>0</v>
      </c>
      <c r="AA26" s="421">
        <f>+'Ark1'!AI555</f>
        <v>40.697674418604649</v>
      </c>
      <c r="AB26" s="423">
        <f>+'Ark1'!Y555</f>
        <v>73.787745975822787</v>
      </c>
      <c r="AC26" s="419">
        <f>+'Ark1'!Z555</f>
        <v>1.3135418165554935</v>
      </c>
      <c r="AD26" s="419">
        <f>+'Ark1'!AA555</f>
        <v>1.7953729363366275</v>
      </c>
      <c r="AE26" s="423">
        <f t="shared" si="17"/>
        <v>435.43662120225292</v>
      </c>
      <c r="AF26" s="424">
        <f t="shared" si="18"/>
        <v>58.3773033707865</v>
      </c>
      <c r="AG26" s="423">
        <f t="shared" si="19"/>
        <v>6.1428571428571432</v>
      </c>
      <c r="AH26" s="42"/>
      <c r="AI26" s="4"/>
      <c r="AJ26" s="55"/>
      <c r="AK26" s="1"/>
      <c r="AL26" s="5"/>
      <c r="AM26"/>
      <c r="AN26"/>
      <c r="AO26" s="2"/>
      <c r="AP26" s="2"/>
    </row>
    <row r="27" spans="1:44" ht="15.6">
      <c r="A27" s="42"/>
      <c r="B27" s="417">
        <f>+'Ark1'!C556</f>
        <v>2023</v>
      </c>
      <c r="C27" s="417">
        <f>+'Ark1'!O556</f>
        <v>3</v>
      </c>
      <c r="D27" s="51" t="str">
        <f>VLOOKUP(C27,RNR!$L$20:$M$33,2)</f>
        <v>Buskerud</v>
      </c>
      <c r="E27" s="417">
        <f>+'Ark1'!Q556</f>
        <v>13</v>
      </c>
      <c r="F27" s="417">
        <f>+'Ark1'!R556</f>
        <v>56</v>
      </c>
      <c r="G27" s="418">
        <f>+'Ark1'!AE556</f>
        <v>3.2653061224489801</v>
      </c>
      <c r="H27" s="418">
        <f t="shared" si="12"/>
        <v>-0.33261672621570781</v>
      </c>
      <c r="I27" s="418">
        <f>+'Ark1'!AF556</f>
        <v>3.1023659678542925</v>
      </c>
      <c r="J27" s="86"/>
      <c r="K27" s="421">
        <f>+'Ark1'!U556</f>
        <v>240.64642857142849</v>
      </c>
      <c r="L27" s="422">
        <f t="shared" si="13"/>
        <v>-11.282334315169351</v>
      </c>
      <c r="M27" s="74"/>
      <c r="N27" s="377">
        <f>+IF(F27=0,"",'Ark1'!AR556)</f>
        <v>200.23636363636365</v>
      </c>
      <c r="O27" s="113">
        <f>+IF(F27=0,"",'Ark1'!AS556)</f>
        <v>29.634462473466552</v>
      </c>
      <c r="P27" s="74"/>
      <c r="Q27" s="419">
        <f>+'Ark1'!S556</f>
        <v>4.6607142857142847</v>
      </c>
      <c r="R27" s="420">
        <f t="shared" si="14"/>
        <v>0.19679675994108869</v>
      </c>
      <c r="S27" s="74"/>
      <c r="T27" s="419">
        <f>+'Ark1'!T556</f>
        <v>6.9642857142857109</v>
      </c>
      <c r="U27" s="420">
        <f t="shared" si="15"/>
        <v>-8.7260677466865388E-2</v>
      </c>
      <c r="V27" s="423">
        <f>+'Ark1'!W556</f>
        <v>66.071428571428555</v>
      </c>
      <c r="W27" s="423">
        <f>+'Ark1'!X556</f>
        <v>1.785714285714286</v>
      </c>
      <c r="X27" s="423">
        <f>+'Ark1'!AG556</f>
        <v>596.38181818181829</v>
      </c>
      <c r="Y27" s="422">
        <f t="shared" si="16"/>
        <v>-54.917150890346647</v>
      </c>
      <c r="Z27" s="114">
        <f>+'Ark1'!AH556</f>
        <v>0</v>
      </c>
      <c r="AA27" s="421">
        <f>+'Ark1'!AI556</f>
        <v>42.857142857142847</v>
      </c>
      <c r="AB27" s="423">
        <f>+'Ark1'!Y556</f>
        <v>54.918644258984678</v>
      </c>
      <c r="AC27" s="419">
        <f>+'Ark1'!Z556</f>
        <v>1.353260424127672</v>
      </c>
      <c r="AD27" s="419">
        <f>+'Ark1'!AA556</f>
        <v>1.3623022230543329</v>
      </c>
      <c r="AE27" s="423">
        <f t="shared" si="17"/>
        <v>403.51067258402378</v>
      </c>
      <c r="AF27" s="424">
        <f t="shared" si="18"/>
        <v>51.632950191570878</v>
      </c>
      <c r="AG27" s="423">
        <f t="shared" si="19"/>
        <v>4.3076923076923075</v>
      </c>
      <c r="AH27" s="42"/>
      <c r="AI27" s="4"/>
      <c r="AJ27" s="55"/>
      <c r="AK27" s="1"/>
      <c r="AL27" s="5"/>
      <c r="AM27"/>
      <c r="AN27"/>
      <c r="AO27" s="2"/>
      <c r="AP27" s="2"/>
    </row>
    <row r="28" spans="1:44" ht="15.6">
      <c r="A28" s="42"/>
      <c r="B28" s="417">
        <f>+'Ark1'!C557</f>
        <v>2023</v>
      </c>
      <c r="C28" s="417">
        <f>+'Ark1'!O557</f>
        <v>4</v>
      </c>
      <c r="D28" s="51" t="str">
        <f>VLOOKUP(C28,RNR!$L$20:$M$33,2)</f>
        <v>Innlandet</v>
      </c>
      <c r="E28" s="417">
        <f>+'Ark1'!Q557</f>
        <v>107</v>
      </c>
      <c r="F28" s="417">
        <f>+'Ark1'!R557</f>
        <v>644</v>
      </c>
      <c r="G28" s="418">
        <f>+'Ark1'!AE557</f>
        <v>37.551020408163261</v>
      </c>
      <c r="H28" s="418">
        <f t="shared" si="12"/>
        <v>3.0925634348694899</v>
      </c>
      <c r="I28" s="418">
        <f>+'Ark1'!AF557</f>
        <v>39.320707962483006</v>
      </c>
      <c r="J28" s="86"/>
      <c r="K28" s="421">
        <f>+'Ark1'!U557</f>
        <v>265.22220496894408</v>
      </c>
      <c r="L28" s="422">
        <f t="shared" si="13"/>
        <v>-1.4163203270734925</v>
      </c>
      <c r="M28" s="74"/>
      <c r="N28" s="377">
        <f>+IF(F28=0,"",'Ark1'!AR557)</f>
        <v>207.45794392523365</v>
      </c>
      <c r="O28" s="113">
        <f>+IF(F28=0,"",'Ark1'!AS557)</f>
        <v>29.274080707541703</v>
      </c>
      <c r="P28" s="74"/>
      <c r="Q28" s="419">
        <f>+'Ark1'!S557</f>
        <v>4.3742236024844727</v>
      </c>
      <c r="R28" s="420">
        <f t="shared" si="14"/>
        <v>4.0531460396204366E-2</v>
      </c>
      <c r="S28" s="74"/>
      <c r="T28" s="419">
        <f>+'Ark1'!T557</f>
        <v>6.9906832298136656</v>
      </c>
      <c r="U28" s="420">
        <f t="shared" si="15"/>
        <v>9.7249430028950812E-2</v>
      </c>
      <c r="V28" s="423">
        <f>+'Ark1'!W557</f>
        <v>65.993788819875775</v>
      </c>
      <c r="W28" s="423">
        <f>+'Ark1'!X557</f>
        <v>6.6770186335403716</v>
      </c>
      <c r="X28" s="423">
        <f>+'Ark1'!AG557</f>
        <v>665.56386292834895</v>
      </c>
      <c r="Y28" s="422">
        <f t="shared" si="16"/>
        <v>-3.9485426811442039</v>
      </c>
      <c r="Z28" s="114">
        <f>+'Ark1'!AH557</f>
        <v>0.15527950310559005</v>
      </c>
      <c r="AA28" s="421">
        <f>+'Ark1'!AI557</f>
        <v>28.416149068322969</v>
      </c>
      <c r="AB28" s="423">
        <f>+'Ark1'!Y557</f>
        <v>61.675122485872791</v>
      </c>
      <c r="AC28" s="419">
        <f>+'Ark1'!Z557</f>
        <v>1.2086721525551003</v>
      </c>
      <c r="AD28" s="419">
        <f>+'Ark1'!AA557</f>
        <v>1.5046223290489844</v>
      </c>
      <c r="AE28" s="423">
        <f t="shared" si="17"/>
        <v>398.49249597479496</v>
      </c>
      <c r="AF28" s="424">
        <f t="shared" si="18"/>
        <v>60.632978345757884</v>
      </c>
      <c r="AG28" s="423">
        <f t="shared" si="19"/>
        <v>6.018691588785047</v>
      </c>
      <c r="AH28" s="42"/>
      <c r="AI28" s="4"/>
      <c r="AJ28" s="55"/>
      <c r="AK28" s="1"/>
      <c r="AL28" s="5"/>
      <c r="AM28"/>
      <c r="AN28"/>
      <c r="AO28" s="2"/>
      <c r="AP28" s="2"/>
    </row>
    <row r="29" spans="1:44" ht="15.6">
      <c r="A29" s="42"/>
      <c r="B29" s="417">
        <f>+'Ark1'!C558</f>
        <v>2023</v>
      </c>
      <c r="C29" s="417">
        <f>+'Ark1'!O558</f>
        <v>7</v>
      </c>
      <c r="D29" s="51" t="str">
        <f>VLOOKUP(C29,RNR!$L$20:$M$33,2)</f>
        <v>Vestfold</v>
      </c>
      <c r="E29" s="417">
        <f>+'Ark1'!Q558</f>
        <v>10</v>
      </c>
      <c r="F29" s="417">
        <f>+'Ark1'!R558</f>
        <v>26</v>
      </c>
      <c r="G29" s="418">
        <f>+'Ark1'!AE558</f>
        <v>1.5160349854227402</v>
      </c>
      <c r="H29" s="418">
        <f t="shared" si="12"/>
        <v>-0.74657629054165087</v>
      </c>
      <c r="I29" s="418">
        <f>+'Ark1'!AF558</f>
        <v>1.5264813715771683</v>
      </c>
      <c r="J29" s="86"/>
      <c r="K29" s="421">
        <f>+'Ark1'!U558</f>
        <v>255.03076923076927</v>
      </c>
      <c r="L29" s="422">
        <f t="shared" si="13"/>
        <v>-6.4610340479192416</v>
      </c>
      <c r="M29" s="74"/>
      <c r="N29" s="377">
        <f>+IF(F29=0,"",'Ark1'!AR558)</f>
        <v>202.03846153846155</v>
      </c>
      <c r="O29" s="113">
        <f>+IF(F29=0,"",'Ark1'!AS558)</f>
        <v>30.241936900433473</v>
      </c>
      <c r="P29" s="74"/>
      <c r="Q29" s="419">
        <f>+'Ark1'!S558</f>
        <v>4.5384615384615392</v>
      </c>
      <c r="R29" s="420">
        <f t="shared" si="14"/>
        <v>0.16141235813367061</v>
      </c>
      <c r="S29" s="74"/>
      <c r="T29" s="419">
        <f>+'Ark1'!T558</f>
        <v>7.8461538461538449</v>
      </c>
      <c r="U29" s="420">
        <f t="shared" si="15"/>
        <v>0.4527112232030257</v>
      </c>
      <c r="V29" s="423">
        <f>+'Ark1'!W558</f>
        <v>80.769230769230745</v>
      </c>
      <c r="W29" s="423">
        <f>+'Ark1'!X558</f>
        <v>7.6923076923076898</v>
      </c>
      <c r="X29" s="423">
        <f>+'Ark1'!AG558</f>
        <v>621.7692307692306</v>
      </c>
      <c r="Y29" s="422">
        <f t="shared" si="16"/>
        <v>-29.564102564102882</v>
      </c>
      <c r="Z29" s="114">
        <f>+'Ark1'!AH558</f>
        <v>0</v>
      </c>
      <c r="AA29" s="421">
        <f>+'Ark1'!AI558</f>
        <v>30.769230769230759</v>
      </c>
      <c r="AB29" s="423">
        <f>+'Ark1'!Y558</f>
        <v>66.164577841521137</v>
      </c>
      <c r="AC29" s="419">
        <f>+'Ark1'!Z558</f>
        <v>0.96996309330142427</v>
      </c>
      <c r="AD29" s="419">
        <f>+'Ark1'!AA558</f>
        <v>1.8747780933775304</v>
      </c>
      <c r="AE29" s="423">
        <f t="shared" si="17"/>
        <v>410.16949152542389</v>
      </c>
      <c r="AF29" s="424">
        <f t="shared" si="18"/>
        <v>56.193220338983046</v>
      </c>
      <c r="AG29" s="423">
        <f t="shared" si="19"/>
        <v>2.6</v>
      </c>
      <c r="AH29" s="42"/>
      <c r="AI29" s="4"/>
      <c r="AJ29" s="55"/>
      <c r="AK29" s="1"/>
      <c r="AL29" s="5"/>
      <c r="AM29"/>
      <c r="AN29"/>
      <c r="AO29" s="2"/>
      <c r="AP29" s="2"/>
    </row>
    <row r="30" spans="1:44" ht="15.6">
      <c r="A30" s="42"/>
      <c r="B30" s="417">
        <f>+'Ark1'!C559</f>
        <v>2023</v>
      </c>
      <c r="C30" s="417">
        <f>+'Ark1'!O559</f>
        <v>8</v>
      </c>
      <c r="D30" s="51" t="str">
        <f>VLOOKUP(C30,RNR!$L$20:$M$33,2)</f>
        <v>Telemark</v>
      </c>
      <c r="E30" s="417">
        <f>+'Ark1'!Q559</f>
        <v>9</v>
      </c>
      <c r="F30" s="417">
        <f>+'Ark1'!R559</f>
        <v>46</v>
      </c>
      <c r="G30" s="418">
        <f>+'Ark1'!AE559</f>
        <v>2.6822157434402341</v>
      </c>
      <c r="H30" s="418">
        <f t="shared" si="12"/>
        <v>0.34542049121471496</v>
      </c>
      <c r="I30" s="418">
        <f>+'Ark1'!AF559</f>
        <v>2.2129467757374437</v>
      </c>
      <c r="J30" s="86"/>
      <c r="K30" s="421">
        <f>+'Ark1'!U559</f>
        <v>208.97173913043477</v>
      </c>
      <c r="L30" s="422">
        <f t="shared" si="13"/>
        <v>-2.5552449965493622</v>
      </c>
      <c r="M30" s="74"/>
      <c r="N30" s="377">
        <f>+IF(F30=0,"",'Ark1'!AR559)</f>
        <v>190.29545454545453</v>
      </c>
      <c r="O30" s="113">
        <f>+IF(F30=0,"",'Ark1'!AS559)</f>
        <v>29.310693386508824</v>
      </c>
      <c r="P30" s="74"/>
      <c r="Q30" s="419">
        <f>+'Ark1'!S559</f>
        <v>4.4130434782608692</v>
      </c>
      <c r="R30" s="420">
        <f t="shared" si="14"/>
        <v>-0.3647342995169085</v>
      </c>
      <c r="S30" s="74"/>
      <c r="T30" s="419">
        <f>+'Ark1'!T559</f>
        <v>7.0217391304347823</v>
      </c>
      <c r="U30" s="420">
        <f t="shared" si="15"/>
        <v>0.25983436853001862</v>
      </c>
      <c r="V30" s="423">
        <f>+'Ark1'!W559</f>
        <v>52.173913043478258</v>
      </c>
      <c r="W30" s="423">
        <f>+'Ark1'!X559</f>
        <v>2.1739130434782608</v>
      </c>
      <c r="X30" s="423">
        <f>+'Ark1'!AG559</f>
        <v>666.59090909090924</v>
      </c>
      <c r="Y30" s="422">
        <f t="shared" si="16"/>
        <v>-69.763929618768202</v>
      </c>
      <c r="Z30" s="114">
        <f>+'Ark1'!AH559</f>
        <v>0</v>
      </c>
      <c r="AA30" s="421">
        <f>+'Ark1'!AI559</f>
        <v>60.869565217391298</v>
      </c>
      <c r="AB30" s="423">
        <f>+'Ark1'!Y559</f>
        <v>61.255674672507858</v>
      </c>
      <c r="AC30" s="419">
        <f>+'Ark1'!Z559</f>
        <v>1.1339827265865221</v>
      </c>
      <c r="AD30" s="419">
        <f>+'Ark1'!AA559</f>
        <v>1.553245276338806</v>
      </c>
      <c r="AE30" s="423">
        <f t="shared" si="17"/>
        <v>313.49323292666651</v>
      </c>
      <c r="AF30" s="424">
        <f t="shared" si="18"/>
        <v>47.353201970443351</v>
      </c>
      <c r="AG30" s="423">
        <f t="shared" si="19"/>
        <v>5.1111111111111107</v>
      </c>
      <c r="AH30" s="42"/>
      <c r="AI30" s="4"/>
      <c r="AJ30" s="55"/>
      <c r="AK30" s="12"/>
      <c r="AL30" s="5"/>
      <c r="AM30"/>
      <c r="AN30"/>
      <c r="AO30" s="2"/>
      <c r="AP30" s="4"/>
      <c r="AQ30" s="4"/>
      <c r="AR30" s="4"/>
    </row>
    <row r="31" spans="1:44" s="486" customFormat="1" ht="15.6">
      <c r="A31" s="42"/>
      <c r="B31" s="417">
        <f>+'Ark1'!C560</f>
        <v>2023</v>
      </c>
      <c r="C31" s="417">
        <f>+'Ark1'!O560</f>
        <v>9</v>
      </c>
      <c r="D31" s="51" t="str">
        <f>VLOOKUP(C31,RNR!$L$20:$M$33,2)</f>
        <v>Agder</v>
      </c>
      <c r="E31" s="417">
        <f>+'Ark1'!Q560</f>
        <v>12</v>
      </c>
      <c r="F31" s="417">
        <f>+'Ark1'!R560</f>
        <v>33</v>
      </c>
      <c r="G31" s="418">
        <f>+'Ark1'!AE560</f>
        <v>1.9241982507288635</v>
      </c>
      <c r="H31" s="418">
        <f t="shared" ref="H31:H35" si="20">+G31-G50</f>
        <v>-15.175208277461039</v>
      </c>
      <c r="I31" s="418">
        <f>+'Ark1'!AF560</f>
        <v>1.3784328449949648</v>
      </c>
      <c r="J31" s="86"/>
      <c r="K31" s="421">
        <f>+'Ark1'!U560</f>
        <v>181.44545454545457</v>
      </c>
      <c r="L31" s="422">
        <f t="shared" ref="L31:L35" si="21">+K31-K50</f>
        <v>-82.92829816604214</v>
      </c>
      <c r="M31" s="74"/>
      <c r="N31" s="377">
        <f>+IF(F31=0,"",'Ark1'!AR560)</f>
        <v>180</v>
      </c>
      <c r="O31" s="113">
        <f>+IF(F31=0,"",'Ark1'!AS560)</f>
        <v>29.420660750150848</v>
      </c>
      <c r="P31" s="74"/>
      <c r="Q31" s="419">
        <f>+'Ark1'!S560</f>
        <v>4.6666666666666679</v>
      </c>
      <c r="R31" s="420">
        <f t="shared" ref="R31:R35" si="22">+Q31-Q50</f>
        <v>0.32827187274042124</v>
      </c>
      <c r="S31" s="74"/>
      <c r="T31" s="419">
        <f>+'Ark1'!T560</f>
        <v>7.3636363636363615</v>
      </c>
      <c r="U31" s="420">
        <f t="shared" ref="U31:U35" si="23">+T31-T50</f>
        <v>0.56971011634786084</v>
      </c>
      <c r="V31" s="423">
        <f>+'Ark1'!W560</f>
        <v>60.606060606060609</v>
      </c>
      <c r="W31" s="423">
        <f>+'Ark1'!X560</f>
        <v>3.0303030303030303</v>
      </c>
      <c r="X31" s="423">
        <f>+'Ark1'!AG560</f>
        <v>569.63636363636363</v>
      </c>
      <c r="Y31" s="422">
        <f t="shared" ref="Y31:Y35" si="24">+X31-X50</f>
        <v>-133.07169736581523</v>
      </c>
      <c r="Z31" s="114">
        <f>+'Ark1'!AH560</f>
        <v>0</v>
      </c>
      <c r="AA31" s="421">
        <f>+'Ark1'!AI560</f>
        <v>72.727272727272734</v>
      </c>
      <c r="AB31" s="423">
        <f>+'Ark1'!Y560</f>
        <v>78.179847402926654</v>
      </c>
      <c r="AC31" s="419">
        <f>+'Ark1'!Z560</f>
        <v>1.0917505172516229</v>
      </c>
      <c r="AD31" s="419">
        <f>+'Ark1'!AA560</f>
        <v>2.3845230997461822</v>
      </c>
      <c r="AE31" s="423">
        <f t="shared" ref="AE31:AE38" si="25">1000*K31/X31</f>
        <v>318.52856686881586</v>
      </c>
      <c r="AF31" s="424">
        <f t="shared" ref="AF31:AF38" si="26">+K31/Q31</f>
        <v>38.881168831168829</v>
      </c>
      <c r="AG31" s="423">
        <f t="shared" ref="AG31:AG38" si="27">+F31/E31</f>
        <v>2.75</v>
      </c>
      <c r="AH31" s="42"/>
      <c r="AI31" s="4"/>
      <c r="AJ31" s="55"/>
      <c r="AK31" s="12"/>
      <c r="AL31" s="5"/>
      <c r="AO31" s="487"/>
      <c r="AP31" s="4"/>
      <c r="AQ31" s="4"/>
      <c r="AR31" s="4"/>
    </row>
    <row r="32" spans="1:44" s="486" customFormat="1" ht="15.6">
      <c r="A32" s="42"/>
      <c r="B32" s="417">
        <f>+'Ark1'!C561</f>
        <v>2023</v>
      </c>
      <c r="C32" s="417">
        <f>+'Ark1'!O561</f>
        <v>11</v>
      </c>
      <c r="D32" s="51" t="str">
        <f>VLOOKUP(C32,RNR!$L$20:$M$33,2)</f>
        <v>Rogaland</v>
      </c>
      <c r="E32" s="417">
        <f>+'Ark1'!Q561</f>
        <v>34</v>
      </c>
      <c r="F32" s="417">
        <f>+'Ark1'!R561</f>
        <v>93</v>
      </c>
      <c r="G32" s="418">
        <f>+'Ark1'!AE561</f>
        <v>5.4227405247813412</v>
      </c>
      <c r="H32" s="418">
        <f t="shared" si="20"/>
        <v>1.4168058066804505</v>
      </c>
      <c r="I32" s="418">
        <f>+'Ark1'!AF561</f>
        <v>4.8731239551309997</v>
      </c>
      <c r="J32" s="86"/>
      <c r="K32" s="421">
        <f>+'Ark1'!U561</f>
        <v>227.61397849462361</v>
      </c>
      <c r="L32" s="422">
        <f t="shared" si="21"/>
        <v>-58.023984468339279</v>
      </c>
      <c r="M32" s="74"/>
      <c r="N32" s="377">
        <f>+IF(F32=0,"",'Ark1'!AR561)</f>
        <v>192.67441860465112</v>
      </c>
      <c r="O32" s="113">
        <f>+IF(F32=0,"",'Ark1'!AS561)</f>
        <v>30.296970339562304</v>
      </c>
      <c r="P32" s="74"/>
      <c r="Q32" s="419">
        <f>+'Ark1'!S561</f>
        <v>4.5806451612903212</v>
      </c>
      <c r="R32" s="420">
        <f t="shared" si="22"/>
        <v>-0.20639187574671691</v>
      </c>
      <c r="S32" s="74"/>
      <c r="T32" s="419">
        <f>+'Ark1'!T561</f>
        <v>7.1612903225806441</v>
      </c>
      <c r="U32" s="420">
        <f t="shared" si="23"/>
        <v>-0.61648745519713355</v>
      </c>
      <c r="V32" s="423">
        <f>+'Ark1'!W561</f>
        <v>65.591397849462354</v>
      </c>
      <c r="W32" s="423">
        <f>+'Ark1'!X561</f>
        <v>5.3763440860215059</v>
      </c>
      <c r="X32" s="423">
        <f>+'Ark1'!AG561</f>
        <v>676.29069767441877</v>
      </c>
      <c r="Y32" s="422">
        <f t="shared" si="24"/>
        <v>-7.9617295100470074</v>
      </c>
      <c r="Z32" s="114">
        <f>+'Ark1'!AH561</f>
        <v>0</v>
      </c>
      <c r="AA32" s="421">
        <f>+'Ark1'!AI561</f>
        <v>39.784946236559136</v>
      </c>
      <c r="AB32" s="423">
        <f>+'Ark1'!Y561</f>
        <v>74.025213070906901</v>
      </c>
      <c r="AC32" s="419">
        <f>+'Ark1'!Z561</f>
        <v>1.1199326078530349</v>
      </c>
      <c r="AD32" s="419">
        <f>+'Ark1'!AA561</f>
        <v>1.673900361756681</v>
      </c>
      <c r="AE32" s="423">
        <f t="shared" si="25"/>
        <v>336.56233817399334</v>
      </c>
      <c r="AF32" s="424">
        <f t="shared" si="26"/>
        <v>49.690375586854465</v>
      </c>
      <c r="AG32" s="423">
        <f t="shared" si="27"/>
        <v>2.7352941176470589</v>
      </c>
      <c r="AH32" s="42"/>
      <c r="AI32" s="4"/>
      <c r="AJ32" s="55"/>
      <c r="AK32" s="12"/>
      <c r="AL32" s="5"/>
      <c r="AO32" s="487"/>
      <c r="AP32" s="4"/>
      <c r="AQ32" s="4"/>
      <c r="AR32" s="4"/>
    </row>
    <row r="33" spans="1:44" s="486" customFormat="1" ht="15.6">
      <c r="A33" s="42"/>
      <c r="B33" s="417">
        <f>+'Ark1'!C562</f>
        <v>2023</v>
      </c>
      <c r="C33" s="417">
        <f>+'Ark1'!O562</f>
        <v>14</v>
      </c>
      <c r="D33" s="51" t="str">
        <f>VLOOKUP(C33,RNR!$L$20:$M$33,2)</f>
        <v>Vestland</v>
      </c>
      <c r="E33" s="417">
        <f>+'Ark1'!Q562</f>
        <v>30</v>
      </c>
      <c r="F33" s="417">
        <f>+'Ark1'!R562</f>
        <v>134</v>
      </c>
      <c r="G33" s="418">
        <f>+'Ark1'!AE562</f>
        <v>7.813411078717202</v>
      </c>
      <c r="H33" s="418">
        <f t="shared" si="20"/>
        <v>7.1457552923670535</v>
      </c>
      <c r="I33" s="418">
        <f>+'Ark1'!AF562</f>
        <v>7.0313496380856941</v>
      </c>
      <c r="J33" s="86"/>
      <c r="K33" s="421">
        <f>+'Ark1'!U562</f>
        <v>227.93358208955243</v>
      </c>
      <c r="L33" s="422">
        <f t="shared" si="21"/>
        <v>-11.499751243780963</v>
      </c>
      <c r="M33" s="74"/>
      <c r="N33" s="377">
        <f>+IF(F33=0,"",'Ark1'!AR562)</f>
        <v>197.26119402985077</v>
      </c>
      <c r="O33" s="113">
        <f>+IF(F33=0,"",'Ark1'!AS562)</f>
        <v>28.951144237414983</v>
      </c>
      <c r="P33" s="74"/>
      <c r="Q33" s="419">
        <f>+'Ark1'!S562</f>
        <v>4.2089552238805972</v>
      </c>
      <c r="R33" s="420">
        <f t="shared" si="22"/>
        <v>0.32006633499170833</v>
      </c>
      <c r="S33" s="74"/>
      <c r="T33" s="419">
        <f>+'Ark1'!T562</f>
        <v>7</v>
      </c>
      <c r="U33" s="420">
        <f t="shared" si="23"/>
        <v>0.94444444444444375</v>
      </c>
      <c r="V33" s="423">
        <f>+'Ark1'!W562</f>
        <v>64.925373134328353</v>
      </c>
      <c r="W33" s="423">
        <f>+'Ark1'!X562</f>
        <v>1.4925373134328361</v>
      </c>
      <c r="X33" s="423">
        <f>+'Ark1'!AG562</f>
        <v>601.11194029850765</v>
      </c>
      <c r="Y33" s="422">
        <f t="shared" si="24"/>
        <v>-9.2213930348258373</v>
      </c>
      <c r="Z33" s="114">
        <f>+'Ark1'!AH562</f>
        <v>0</v>
      </c>
      <c r="AA33" s="421">
        <f>+'Ark1'!AI562</f>
        <v>25.373134328358208</v>
      </c>
      <c r="AB33" s="423">
        <f>+'Ark1'!Y562</f>
        <v>64.024364466798787</v>
      </c>
      <c r="AC33" s="419">
        <f>+'Ark1'!Z562</f>
        <v>1.086378530452409</v>
      </c>
      <c r="AD33" s="419">
        <f>+'Ark1'!AA562</f>
        <v>1.5258958709411412</v>
      </c>
      <c r="AE33" s="423">
        <f t="shared" si="25"/>
        <v>379.18658208047293</v>
      </c>
      <c r="AF33" s="424">
        <f t="shared" si="26"/>
        <v>54.154432624113518</v>
      </c>
      <c r="AG33" s="423">
        <f t="shared" si="27"/>
        <v>4.4666666666666668</v>
      </c>
      <c r="AH33" s="42"/>
      <c r="AI33" s="4"/>
      <c r="AJ33" s="55"/>
      <c r="AK33" s="12"/>
      <c r="AL33" s="5"/>
      <c r="AO33" s="487"/>
      <c r="AP33" s="4"/>
      <c r="AQ33" s="4"/>
      <c r="AR33" s="4"/>
    </row>
    <row r="34" spans="1:44" s="486" customFormat="1" ht="15.6">
      <c r="A34" s="42"/>
      <c r="B34" s="417">
        <f>+'Ark1'!C563</f>
        <v>2023</v>
      </c>
      <c r="C34" s="417">
        <f>+'Ark1'!O563</f>
        <v>15</v>
      </c>
      <c r="D34" s="51" t="str">
        <f>VLOOKUP(C34,RNR!$L$20:$M$33,2)</f>
        <v>Møre og Romsdal</v>
      </c>
      <c r="E34" s="417">
        <f>+'Ark1'!Q563</f>
        <v>32</v>
      </c>
      <c r="F34" s="417">
        <f>+'Ark1'!R563</f>
        <v>178</v>
      </c>
      <c r="G34" s="418">
        <f>+'Ark1'!AE563</f>
        <v>10.379008746355684</v>
      </c>
      <c r="H34" s="418">
        <f t="shared" si="20"/>
        <v>7.7825695772162184</v>
      </c>
      <c r="I34" s="418">
        <f>+'Ark1'!AF563</f>
        <v>11.340779576439868</v>
      </c>
      <c r="J34" s="86"/>
      <c r="K34" s="421">
        <f>+'Ark1'!U563</f>
        <v>276.75617977528105</v>
      </c>
      <c r="L34" s="422">
        <f t="shared" si="21"/>
        <v>39.200465489566966</v>
      </c>
      <c r="M34" s="74"/>
      <c r="N34" s="377">
        <f>+IF(F34=0,"",'Ark1'!AR563)</f>
        <v>209.51123595505621</v>
      </c>
      <c r="O34" s="113">
        <f>+IF(F34=0,"",'Ark1'!AS563)</f>
        <v>29.84267650707698</v>
      </c>
      <c r="P34" s="74"/>
      <c r="Q34" s="419">
        <f>+'Ark1'!S563</f>
        <v>4.4101123595505616</v>
      </c>
      <c r="R34" s="420">
        <f t="shared" si="22"/>
        <v>0.78154093097913346</v>
      </c>
      <c r="S34" s="74"/>
      <c r="T34" s="419">
        <f>+'Ark1'!T563</f>
        <v>7.2191011235955056</v>
      </c>
      <c r="U34" s="420">
        <f t="shared" si="23"/>
        <v>1.3476725521669364</v>
      </c>
      <c r="V34" s="423">
        <f>+'Ark1'!W563</f>
        <v>69.662921348314626</v>
      </c>
      <c r="W34" s="423">
        <f>+'Ark1'!X563</f>
        <v>5.617977528089888</v>
      </c>
      <c r="X34" s="423">
        <f>+'Ark1'!AG563</f>
        <v>687.52247191011236</v>
      </c>
      <c r="Y34" s="422">
        <f t="shared" si="24"/>
        <v>62.816589557171142</v>
      </c>
      <c r="Z34" s="114">
        <f>+'Ark1'!AH563</f>
        <v>0</v>
      </c>
      <c r="AA34" s="421">
        <f>+'Ark1'!AI563</f>
        <v>21.910112359550563</v>
      </c>
      <c r="AB34" s="423">
        <f>+'Ark1'!Y563</f>
        <v>53.016060647027743</v>
      </c>
      <c r="AC34" s="419">
        <f>+'Ark1'!Z563</f>
        <v>1.2340255623361005</v>
      </c>
      <c r="AD34" s="419">
        <f>+'Ark1'!AA563</f>
        <v>1.6867878125613425</v>
      </c>
      <c r="AE34" s="423">
        <f t="shared" si="25"/>
        <v>402.54128567809857</v>
      </c>
      <c r="AF34" s="424">
        <f t="shared" si="26"/>
        <v>62.754904458598766</v>
      </c>
      <c r="AG34" s="423">
        <f t="shared" si="27"/>
        <v>5.5625</v>
      </c>
      <c r="AH34" s="42"/>
      <c r="AI34" s="4"/>
      <c r="AJ34" s="55"/>
      <c r="AK34" s="12"/>
      <c r="AL34" s="5"/>
      <c r="AO34" s="487"/>
      <c r="AP34" s="4"/>
      <c r="AQ34" s="4"/>
      <c r="AR34" s="4"/>
    </row>
    <row r="35" spans="1:44" ht="15.6">
      <c r="A35" s="42"/>
      <c r="B35" s="417">
        <f>+'Ark1'!C564</f>
        <v>2023</v>
      </c>
      <c r="C35" s="417">
        <f>+'Ark1'!O564</f>
        <v>16</v>
      </c>
      <c r="D35" s="51" t="str">
        <f>VLOOKUP(C35,RNR!$L$20:$M$33,2)</f>
        <v>Trøndelag</v>
      </c>
      <c r="E35" s="417">
        <f>+'Ark1'!Q564</f>
        <v>44</v>
      </c>
      <c r="F35" s="417">
        <f>+'Ark1'!R564</f>
        <v>276</v>
      </c>
      <c r="G35" s="418">
        <f>+'Ark1'!AE564</f>
        <v>16.093294460641403</v>
      </c>
      <c r="H35" s="418">
        <f t="shared" si="20"/>
        <v>16.093294460641403</v>
      </c>
      <c r="I35" s="418">
        <f>+'Ark1'!AF564</f>
        <v>15.81101171634538</v>
      </c>
      <c r="J35" s="86"/>
      <c r="K35" s="421">
        <f>+'Ark1'!U564</f>
        <v>248.84275362318843</v>
      </c>
      <c r="L35" s="422">
        <f t="shared" si="21"/>
        <v>248.84275362318843</v>
      </c>
      <c r="M35" s="74"/>
      <c r="N35" s="377">
        <f>+IF(F35=0,"",'Ark1'!AR564)</f>
        <v>206.70181818181817</v>
      </c>
      <c r="O35" s="113">
        <f>+IF(F35=0,"",'Ark1'!AS564)</f>
        <v>27.882578808198328</v>
      </c>
      <c r="P35" s="74"/>
      <c r="Q35" s="419">
        <f>+'Ark1'!S564</f>
        <v>3.77536231884058</v>
      </c>
      <c r="R35" s="420">
        <f t="shared" si="22"/>
        <v>3.77536231884058</v>
      </c>
      <c r="S35" s="74"/>
      <c r="T35" s="419">
        <f>+'Ark1'!T564</f>
        <v>6.3659420289855078</v>
      </c>
      <c r="U35" s="420">
        <f t="shared" si="23"/>
        <v>6.3659420289855078</v>
      </c>
      <c r="V35" s="423">
        <f>+'Ark1'!W564</f>
        <v>46.014492753623195</v>
      </c>
      <c r="W35" s="423">
        <f>+'Ark1'!X564</f>
        <v>2.1739130434782608</v>
      </c>
      <c r="X35" s="423">
        <f>+'Ark1'!AG564</f>
        <v>719.74181818181819</v>
      </c>
      <c r="Y35" s="422">
        <f t="shared" si="24"/>
        <v>719.74181818181819</v>
      </c>
      <c r="Z35" s="114">
        <f>+'Ark1'!AH564</f>
        <v>0.36231884057971009</v>
      </c>
      <c r="AA35" s="421">
        <f>+'Ark1'!AI564</f>
        <v>12.318840579710145</v>
      </c>
      <c r="AB35" s="423">
        <f>+'Ark1'!Y564</f>
        <v>53.412524840235527</v>
      </c>
      <c r="AC35" s="419">
        <f>+'Ark1'!Z564</f>
        <v>1.1100209943309598</v>
      </c>
      <c r="AD35" s="419">
        <f>+'Ark1'!AA564</f>
        <v>2.0305991254389855</v>
      </c>
      <c r="AE35" s="423">
        <f t="shared" si="25"/>
        <v>345.73891267260893</v>
      </c>
      <c r="AF35" s="424">
        <f t="shared" si="26"/>
        <v>65.912284069097893</v>
      </c>
      <c r="AG35" s="423">
        <f t="shared" si="27"/>
        <v>6.2727272727272725</v>
      </c>
      <c r="AH35" s="42"/>
      <c r="AI35" s="4"/>
      <c r="AJ35" s="55"/>
      <c r="AK35" s="12"/>
      <c r="AL35" s="5"/>
      <c r="AM35"/>
      <c r="AN35"/>
      <c r="AO35" s="1"/>
      <c r="AP35" s="10"/>
      <c r="AQ35" s="10"/>
      <c r="AR35" s="10"/>
    </row>
    <row r="36" spans="1:44" ht="15.6">
      <c r="A36" s="42"/>
      <c r="B36" s="417">
        <f>+'Ark1'!C565</f>
        <v>2023</v>
      </c>
      <c r="C36" s="417">
        <f>+'Ark1'!O565</f>
        <v>18</v>
      </c>
      <c r="D36" s="51" t="str">
        <f>VLOOKUP(C36,RNR!$L$20:$M$33,2)</f>
        <v>Nordland</v>
      </c>
      <c r="E36" s="417">
        <f>+'Ark1'!Q565</f>
        <v>17</v>
      </c>
      <c r="F36" s="417">
        <f>+'Ark1'!R565</f>
        <v>60</v>
      </c>
      <c r="G36" s="418">
        <f>+'Ark1'!AE565</f>
        <v>3.4985422740524776</v>
      </c>
      <c r="H36" s="418" t="e">
        <f>+G36-#REF!</f>
        <v>#REF!</v>
      </c>
      <c r="I36" s="418">
        <f>+'Ark1'!AF565</f>
        <v>3.1735701495863342</v>
      </c>
      <c r="J36" s="86"/>
      <c r="K36" s="421">
        <f>+'Ark1'!U565</f>
        <v>229.75833333333327</v>
      </c>
      <c r="L36" s="422" t="e">
        <f>+K36-#REF!</f>
        <v>#REF!</v>
      </c>
      <c r="M36" s="74"/>
      <c r="N36" s="377">
        <f>+IF(F36=0,"",'Ark1'!AR565)</f>
        <v>200.75</v>
      </c>
      <c r="O36" s="113">
        <f>+IF(F36=0,"",'Ark1'!AS565)</f>
        <v>27.746600531636393</v>
      </c>
      <c r="P36" s="74"/>
      <c r="Q36" s="419">
        <f>+'Ark1'!S565</f>
        <v>3.7666666666666657</v>
      </c>
      <c r="R36" s="420" t="e">
        <f>+Q36-#REF!</f>
        <v>#REF!</v>
      </c>
      <c r="S36" s="74"/>
      <c r="T36" s="419">
        <f>+'Ark1'!T565</f>
        <v>6.95</v>
      </c>
      <c r="U36" s="420" t="e">
        <f>+T36-#REF!</f>
        <v>#REF!</v>
      </c>
      <c r="V36" s="423">
        <f>+'Ark1'!W565</f>
        <v>51.666666666666657</v>
      </c>
      <c r="W36" s="423">
        <f>+'Ark1'!X565</f>
        <v>1.6666666666666672</v>
      </c>
      <c r="X36" s="423">
        <f>+'Ark1'!AG565</f>
        <v>662.33333333333348</v>
      </c>
      <c r="Y36" s="422" t="e">
        <f>+X36-#REF!</f>
        <v>#REF!</v>
      </c>
      <c r="Z36" s="114">
        <f>+'Ark1'!AH565</f>
        <v>0</v>
      </c>
      <c r="AA36" s="421">
        <f>+'Ark1'!AI565</f>
        <v>13.333333333333337</v>
      </c>
      <c r="AB36" s="423">
        <f>+'Ark1'!Y565</f>
        <v>61.271864918211797</v>
      </c>
      <c r="AC36" s="419">
        <f>+'Ark1'!Z565</f>
        <v>1.1599808427536877</v>
      </c>
      <c r="AD36" s="419">
        <f>+'Ark1'!AA565</f>
        <v>1.8204852832875813</v>
      </c>
      <c r="AE36" s="423">
        <f t="shared" si="25"/>
        <v>346.89229994967269</v>
      </c>
      <c r="AF36" s="424">
        <f t="shared" si="26"/>
        <v>60.997787610619469</v>
      </c>
      <c r="AG36" s="423">
        <f t="shared" si="27"/>
        <v>3.5294117647058822</v>
      </c>
      <c r="AH36" s="42"/>
      <c r="AI36" s="4"/>
      <c r="AJ36" s="55"/>
      <c r="AK36" s="12"/>
      <c r="AL36" s="5"/>
      <c r="AM36"/>
      <c r="AN36"/>
      <c r="AO36" s="1"/>
      <c r="AP36" s="10"/>
      <c r="AQ36" s="10"/>
      <c r="AR36" s="10"/>
    </row>
    <row r="37" spans="1:44" ht="15.6">
      <c r="A37" s="42"/>
      <c r="B37" s="417">
        <f>+'Ark1'!C566</f>
        <v>2023</v>
      </c>
      <c r="C37" s="417">
        <f>+'Ark1'!O566</f>
        <v>55</v>
      </c>
      <c r="D37" s="51" t="str">
        <f>VLOOKUP(C37,RNR!$L$20:$M$33,2)</f>
        <v>Troms</v>
      </c>
      <c r="E37" s="417">
        <f>+'Ark1'!Q566</f>
        <v>3</v>
      </c>
      <c r="F37" s="417">
        <f>+'Ark1'!R566</f>
        <v>10</v>
      </c>
      <c r="G37" s="418">
        <f>+'Ark1'!AE566</f>
        <v>0.58309037900874605</v>
      </c>
      <c r="H37" s="418" t="e">
        <f>+G37-#REF!</f>
        <v>#REF!</v>
      </c>
      <c r="I37" s="418">
        <f>+'Ark1'!AF566</f>
        <v>0.62156899669095045</v>
      </c>
      <c r="J37" s="86"/>
      <c r="K37" s="421">
        <f>+'Ark1'!U566</f>
        <v>270</v>
      </c>
      <c r="L37" s="422" t="e">
        <f>+K37-#REF!</f>
        <v>#REF!</v>
      </c>
      <c r="M37" s="74"/>
      <c r="N37" s="377">
        <f>+IF(F37=0,"",'Ark1'!AR566)</f>
        <v>212.3</v>
      </c>
      <c r="O37" s="113">
        <f>+IF(F37=0,"",'Ark1'!AS566)</f>
        <v>27.874509102168776</v>
      </c>
      <c r="P37" s="74"/>
      <c r="Q37" s="419">
        <f>+'Ark1'!S566</f>
        <v>4.0999999999999996</v>
      </c>
      <c r="R37" s="420" t="e">
        <f>+Q37-#REF!</f>
        <v>#REF!</v>
      </c>
      <c r="S37" s="74"/>
      <c r="T37" s="419">
        <f>+'Ark1'!T566</f>
        <v>5.3</v>
      </c>
      <c r="U37" s="420" t="e">
        <f>+T37-#REF!</f>
        <v>#REF!</v>
      </c>
      <c r="V37" s="423">
        <f>+'Ark1'!W566</f>
        <v>0</v>
      </c>
      <c r="W37" s="423">
        <f>+'Ark1'!X566</f>
        <v>10</v>
      </c>
      <c r="X37" s="423">
        <f>+'Ark1'!AG566</f>
        <v>557.6</v>
      </c>
      <c r="Y37" s="422" t="e">
        <f>+X37-#REF!</f>
        <v>#REF!</v>
      </c>
      <c r="Z37" s="114">
        <f>+'Ark1'!AH566</f>
        <v>0</v>
      </c>
      <c r="AA37" s="421">
        <f>+'Ark1'!AI566</f>
        <v>0</v>
      </c>
      <c r="AB37" s="423">
        <f>+'Ark1'!Y566</f>
        <v>58.171848861799027</v>
      </c>
      <c r="AC37" s="419">
        <f>+'Ark1'!Z566</f>
        <v>0.830662386291808</v>
      </c>
      <c r="AD37" s="419">
        <f>+'Ark1'!AA566</f>
        <v>0.78102496759066709</v>
      </c>
      <c r="AE37" s="423">
        <f t="shared" si="25"/>
        <v>484.21807747489237</v>
      </c>
      <c r="AF37" s="424">
        <f t="shared" si="26"/>
        <v>65.853658536585371</v>
      </c>
      <c r="AG37" s="423">
        <f t="shared" si="27"/>
        <v>3.3333333333333335</v>
      </c>
      <c r="AH37" s="42"/>
      <c r="AI37" s="4"/>
      <c r="AJ37" s="55"/>
      <c r="AK37" s="5"/>
      <c r="AL37" s="5"/>
      <c r="AM37"/>
      <c r="AN37"/>
      <c r="AO37" s="1"/>
      <c r="AP37" s="10"/>
      <c r="AQ37" s="10"/>
      <c r="AR37" s="10"/>
    </row>
    <row r="38" spans="1:44" ht="15.6">
      <c r="A38" s="42"/>
      <c r="B38" s="417">
        <f>+'Ark1'!C567</f>
        <v>2023</v>
      </c>
      <c r="C38" s="417">
        <f>+'Ark1'!O567</f>
        <v>56</v>
      </c>
      <c r="D38" s="51" t="str">
        <f>VLOOKUP(C38,RNR!$L$20:$M$33,2)</f>
        <v>Finnmark</v>
      </c>
      <c r="E38" s="417">
        <f>+'Ark1'!Q567</f>
        <v>8</v>
      </c>
      <c r="F38" s="417">
        <f>+'Ark1'!R567</f>
        <v>49</v>
      </c>
      <c r="G38" s="418">
        <f>+'Ark1'!AE567</f>
        <v>2.8571428571428577</v>
      </c>
      <c r="H38" s="418" t="e">
        <f>+G38-#REF!</f>
        <v>#REF!</v>
      </c>
      <c r="I38" s="418">
        <f>+'Ark1'!AF567</f>
        <v>2.4083266303639661</v>
      </c>
      <c r="J38" s="86"/>
      <c r="K38" s="421">
        <f>+'Ark1'!U567</f>
        <v>213.4979591836734</v>
      </c>
      <c r="L38" s="422" t="e">
        <f>+K38-#REF!</f>
        <v>#REF!</v>
      </c>
      <c r="M38" s="74"/>
      <c r="N38" s="377">
        <f>+IF(F38=0,"",'Ark1'!AR567)</f>
        <v>196.22916666666663</v>
      </c>
      <c r="O38" s="113">
        <f>+IF(F38=0,"",'Ark1'!AS567)</f>
        <v>27.191115960851015</v>
      </c>
      <c r="P38" s="74"/>
      <c r="Q38" s="419">
        <f>+'Ark1'!S567</f>
        <v>3.4489795918367347</v>
      </c>
      <c r="R38" s="420" t="e">
        <f>+Q38-#REF!</f>
        <v>#REF!</v>
      </c>
      <c r="S38" s="74"/>
      <c r="T38" s="419">
        <f>+'Ark1'!T567</f>
        <v>5.2857142857142847</v>
      </c>
      <c r="U38" s="420" t="e">
        <f>+T38-#REF!</f>
        <v>#REF!</v>
      </c>
      <c r="V38" s="423">
        <f>+'Ark1'!W567</f>
        <v>32.653061224489797</v>
      </c>
      <c r="W38" s="423">
        <f>+'Ark1'!X567</f>
        <v>0</v>
      </c>
      <c r="X38" s="423">
        <f>+'Ark1'!AG567</f>
        <v>707.125</v>
      </c>
      <c r="Y38" s="422" t="e">
        <f>+X38-#REF!</f>
        <v>#REF!</v>
      </c>
      <c r="Z38" s="114">
        <f>+'Ark1'!AH567</f>
        <v>0</v>
      </c>
      <c r="AA38" s="421">
        <f>+'Ark1'!AI567</f>
        <v>0</v>
      </c>
      <c r="AB38" s="423">
        <f>+'Ark1'!Y567</f>
        <v>70.845049341808192</v>
      </c>
      <c r="AC38" s="419">
        <f>+'Ark1'!Z567</f>
        <v>1.0702131103777051</v>
      </c>
      <c r="AD38" s="419">
        <f>+'Ark1'!AA567</f>
        <v>1.4427864197660107</v>
      </c>
      <c r="AE38" s="423">
        <f t="shared" si="25"/>
        <v>301.92393025797901</v>
      </c>
      <c r="AF38" s="424">
        <f t="shared" si="26"/>
        <v>61.901775147928973</v>
      </c>
      <c r="AG38" s="423">
        <f t="shared" si="27"/>
        <v>6.125</v>
      </c>
      <c r="AH38" s="42"/>
      <c r="AI38" s="4"/>
      <c r="AJ38" s="55"/>
      <c r="AK38" s="5"/>
      <c r="AL38" s="5"/>
      <c r="AM38"/>
      <c r="AN38"/>
      <c r="AO38" s="1"/>
      <c r="AP38" s="10"/>
      <c r="AQ38" s="10"/>
      <c r="AR38" s="10"/>
    </row>
    <row r="39" spans="1:44" ht="15.6">
      <c r="A39" s="42"/>
      <c r="B39" s="42"/>
      <c r="C39" s="42"/>
      <c r="D39" s="42"/>
      <c r="E39" s="42"/>
      <c r="F39" s="42"/>
      <c r="G39" s="42"/>
      <c r="H39" s="42"/>
      <c r="I39" s="42"/>
      <c r="J39" s="86"/>
      <c r="K39" s="42"/>
      <c r="L39" s="42"/>
      <c r="M39" s="74"/>
      <c r="N39" s="74"/>
      <c r="O39" s="74"/>
      <c r="P39" s="74"/>
      <c r="Q39" s="42"/>
      <c r="R39" s="42"/>
      <c r="S39" s="74"/>
      <c r="T39" s="42"/>
      <c r="U39" s="42"/>
      <c r="V39" s="42"/>
      <c r="W39" s="42"/>
      <c r="X39" s="42"/>
      <c r="Y39" s="42"/>
      <c r="Z39" s="42"/>
      <c r="AA39" s="42"/>
      <c r="AB39" s="74"/>
      <c r="AC39" s="74"/>
      <c r="AD39" s="74"/>
      <c r="AE39" s="42"/>
      <c r="AF39" s="42"/>
      <c r="AG39" s="42"/>
      <c r="AH39" s="42"/>
      <c r="AI39" s="4"/>
      <c r="AJ39" s="55"/>
      <c r="AK39" s="5"/>
      <c r="AL39" s="5"/>
      <c r="AM39"/>
      <c r="AN39"/>
      <c r="AO39" s="1"/>
      <c r="AP39" s="10"/>
      <c r="AQ39" s="10"/>
      <c r="AR39" s="10"/>
    </row>
    <row r="40" spans="1:44" ht="15.6">
      <c r="A40" s="42"/>
      <c r="B40">
        <f>+'Ark1'!C568</f>
        <v>2022</v>
      </c>
      <c r="C40">
        <f>+'Ark1'!O568</f>
        <v>1</v>
      </c>
      <c r="D40" s="51" t="str">
        <f>VLOOKUP(C40,RNR!$L$20:$M$33,2)</f>
        <v>Østfold</v>
      </c>
      <c r="E40">
        <f>+'Ark1'!Q568</f>
        <v>11</v>
      </c>
      <c r="F40">
        <f>+'Ark1'!R568</f>
        <v>27</v>
      </c>
      <c r="G40" s="69">
        <f>+'Ark1'!AE568</f>
        <v>1.0014836795252227</v>
      </c>
      <c r="H40" s="69"/>
      <c r="I40" s="69">
        <f>+'Ark1'!AF568</f>
        <v>1.0884721361709679</v>
      </c>
      <c r="J40" s="86"/>
      <c r="K40" s="10">
        <f>+'Ark1'!U568</f>
        <v>282.82222222222225</v>
      </c>
      <c r="L40" s="69"/>
      <c r="M40" s="74"/>
      <c r="N40" s="377">
        <f>+IF(F40=0,"",'Ark1'!AR570)</f>
        <v>202.94845360824743</v>
      </c>
      <c r="O40" s="113">
        <f>+IF(F40=0,"",'Ark1'!AS570)</f>
        <v>29.527148796258995</v>
      </c>
      <c r="P40" s="74"/>
      <c r="Q40" s="1">
        <f>+'Ark1'!S568</f>
        <v>5.3333333333333321</v>
      </c>
      <c r="R40" s="57"/>
      <c r="S40" s="74"/>
      <c r="T40" s="1">
        <f>+'Ark1'!T568</f>
        <v>8.2592592592592613</v>
      </c>
      <c r="U40" s="57"/>
      <c r="V40" s="10">
        <f>+'Ark1'!W568</f>
        <v>81.481481481481467</v>
      </c>
      <c r="W40" s="10">
        <f>+'Ark1'!X568</f>
        <v>29.629629629629633</v>
      </c>
      <c r="X40" s="10">
        <f>+'Ark1'!AG568</f>
        <v>836.7307692307694</v>
      </c>
      <c r="Y40" s="69"/>
      <c r="Z40" s="114">
        <f>+'Ark1'!AH568</f>
        <v>0</v>
      </c>
      <c r="AA40" s="18">
        <f>+'Ark1'!AI568</f>
        <v>66.666666666666686</v>
      </c>
      <c r="AB40" s="10">
        <f>+'Ark1'!Y568</f>
        <v>85.143914479189391</v>
      </c>
      <c r="AC40" s="1">
        <f>+'Ark1'!Z568</f>
        <v>1.4142135623730951</v>
      </c>
      <c r="AD40" s="1">
        <f>+'Ark1'!AA568</f>
        <v>2.1185703179370496</v>
      </c>
      <c r="AE40" s="10">
        <f t="shared" ref="AE40" si="28">1000*K40/X40</f>
        <v>338.00863147679968</v>
      </c>
      <c r="AF40" s="66">
        <f t="shared" ref="AF40" si="29">+K40/Q40</f>
        <v>53.029166666666683</v>
      </c>
      <c r="AG40" s="10">
        <f t="shared" ref="AG40" si="30">+F40/E40</f>
        <v>2.4545454545454546</v>
      </c>
      <c r="AH40" s="42"/>
      <c r="AI40" s="4"/>
      <c r="AJ40" s="55"/>
      <c r="AK40" s="5"/>
      <c r="AL40" s="5"/>
      <c r="AM40"/>
      <c r="AN40"/>
      <c r="AO40" s="1"/>
      <c r="AP40" s="10"/>
      <c r="AQ40" s="10"/>
      <c r="AR40" s="10"/>
    </row>
    <row r="41" spans="1:44" ht="15.6">
      <c r="A41" s="42"/>
      <c r="B41" s="488">
        <f>+'Ark1'!C569</f>
        <v>2022</v>
      </c>
      <c r="C41" s="488">
        <f>+'Ark1'!O569</f>
        <v>2</v>
      </c>
      <c r="D41" s="51" t="str">
        <f>VLOOKUP(C41,RNR!$L$20:$M$33,2)</f>
        <v>Akershus</v>
      </c>
      <c r="E41" s="488">
        <f>+'Ark1'!Q569</f>
        <v>19</v>
      </c>
      <c r="F41" s="488">
        <f>+'Ark1'!R569</f>
        <v>108</v>
      </c>
      <c r="G41" s="69">
        <f>+'Ark1'!AE569</f>
        <v>4.0059347181008906</v>
      </c>
      <c r="H41" s="69"/>
      <c r="I41" s="69">
        <f>+'Ark1'!AF569</f>
        <v>4.7510792426017376</v>
      </c>
      <c r="J41" s="86"/>
      <c r="K41" s="489">
        <f>+'Ark1'!U569</f>
        <v>308.62314814814806</v>
      </c>
      <c r="L41" s="69"/>
      <c r="M41" s="74"/>
      <c r="N41" s="377">
        <f>+IF(F41=0,"",'Ark1'!AR571)</f>
        <v>207.83926645091688</v>
      </c>
      <c r="O41" s="113">
        <f>+IF(F41=0,"",'Ark1'!AS571)</f>
        <v>29.202058106155881</v>
      </c>
      <c r="P41" s="74"/>
      <c r="Q41" s="1">
        <f>+'Ark1'!S569</f>
        <v>4.9722222222222223</v>
      </c>
      <c r="R41" s="57"/>
      <c r="S41" s="74"/>
      <c r="T41" s="1">
        <f>+'Ark1'!T569</f>
        <v>8.129629629629628</v>
      </c>
      <c r="U41" s="57"/>
      <c r="V41" s="489">
        <f>+'Ark1'!W569</f>
        <v>80.555555555555557</v>
      </c>
      <c r="W41" s="489">
        <f>+'Ark1'!X569</f>
        <v>27.777777777777779</v>
      </c>
      <c r="X41" s="489">
        <f>+'Ark1'!AG569</f>
        <v>733.4537037037037</v>
      </c>
      <c r="Y41" s="69"/>
      <c r="Z41" s="114">
        <f>+'Ark1'!AH569</f>
        <v>0</v>
      </c>
      <c r="AA41" s="18">
        <f>+'Ark1'!AI569</f>
        <v>27.777777777777779</v>
      </c>
      <c r="AB41" s="489">
        <f>+'Ark1'!Y569</f>
        <v>79.981675686651741</v>
      </c>
      <c r="AC41" s="1">
        <f>+'Ark1'!Z569</f>
        <v>1.410662658399402</v>
      </c>
      <c r="AD41" s="1">
        <f>+'Ark1'!AA569</f>
        <v>2.1260840049629088</v>
      </c>
      <c r="AE41" s="489">
        <f t="shared" ref="AE41:AE53" si="31">1000*K41/X41</f>
        <v>420.78067993889886</v>
      </c>
      <c r="AF41" s="66">
        <f t="shared" ref="AF41:AF53" si="32">+K41/Q41</f>
        <v>62.069459962756035</v>
      </c>
      <c r="AG41" s="489">
        <f t="shared" ref="AG41:AG53" si="33">+F41/E41</f>
        <v>5.6842105263157894</v>
      </c>
      <c r="AH41" s="42"/>
      <c r="AI41" s="4"/>
      <c r="AJ41" s="55"/>
      <c r="AK41" s="5"/>
      <c r="AL41" s="5"/>
      <c r="AM41"/>
      <c r="AN41"/>
      <c r="AO41" s="1"/>
      <c r="AP41" s="10"/>
      <c r="AQ41" s="10"/>
      <c r="AR41" s="10"/>
    </row>
    <row r="42" spans="1:44" ht="15.6">
      <c r="A42" s="42"/>
      <c r="B42" s="488">
        <f>+'Ark1'!C570</f>
        <v>2022</v>
      </c>
      <c r="C42" s="488">
        <f>+'Ark1'!O570</f>
        <v>3</v>
      </c>
      <c r="D42" s="51" t="str">
        <f>VLOOKUP(C42,RNR!$L$20:$M$33,2)</f>
        <v>Buskerud</v>
      </c>
      <c r="E42" s="488">
        <f>+'Ark1'!Q570</f>
        <v>24</v>
      </c>
      <c r="F42" s="488">
        <f>+'Ark1'!R570</f>
        <v>97</v>
      </c>
      <c r="G42" s="69">
        <f>+'Ark1'!AE570</f>
        <v>3.5979228486646879</v>
      </c>
      <c r="H42" s="69"/>
      <c r="I42" s="69">
        <f>+'Ark1'!AF570</f>
        <v>3.483289012087452</v>
      </c>
      <c r="J42" s="86"/>
      <c r="K42" s="489">
        <f>+'Ark1'!U570</f>
        <v>251.92876288659784</v>
      </c>
      <c r="L42" s="69"/>
      <c r="M42" s="74"/>
      <c r="N42" s="377">
        <f>+IF(F42=0,"",'Ark1'!AR572)</f>
        <v>205.12280701754381</v>
      </c>
      <c r="O42" s="113">
        <f>+IF(F42=0,"",'Ark1'!AS572)</f>
        <v>29.042647685982701</v>
      </c>
      <c r="P42" s="74"/>
      <c r="Q42" s="1">
        <f>+'Ark1'!S570</f>
        <v>4.463917525773196</v>
      </c>
      <c r="R42" s="57"/>
      <c r="S42" s="74"/>
      <c r="T42" s="1">
        <f>+'Ark1'!T570</f>
        <v>7.0515463917525762</v>
      </c>
      <c r="U42" s="57"/>
      <c r="V42" s="489">
        <f>+'Ark1'!W570</f>
        <v>69.072164948453604</v>
      </c>
      <c r="W42" s="489">
        <f>+'Ark1'!X570</f>
        <v>5.1546391752577341</v>
      </c>
      <c r="X42" s="489">
        <f>+'Ark1'!AG570</f>
        <v>651.29896907216494</v>
      </c>
      <c r="Y42" s="69"/>
      <c r="Z42" s="114">
        <f>+'Ark1'!AH570</f>
        <v>0</v>
      </c>
      <c r="AA42" s="18">
        <f>+'Ark1'!AI570</f>
        <v>30.927835051546392</v>
      </c>
      <c r="AB42" s="489">
        <f>+'Ark1'!Y570</f>
        <v>62.138385969066576</v>
      </c>
      <c r="AC42" s="1">
        <f>+'Ark1'!Z570</f>
        <v>1.0557828548034722</v>
      </c>
      <c r="AD42" s="1">
        <f>+'Ark1'!AA570</f>
        <v>1.5490012347210691</v>
      </c>
      <c r="AE42" s="489">
        <f t="shared" si="31"/>
        <v>386.8097062175508</v>
      </c>
      <c r="AF42" s="66">
        <f t="shared" si="32"/>
        <v>56.436697459584273</v>
      </c>
      <c r="AG42" s="489">
        <f t="shared" si="33"/>
        <v>4.041666666666667</v>
      </c>
      <c r="AH42" s="42"/>
      <c r="AI42" s="4"/>
      <c r="AJ42" s="55"/>
      <c r="AK42" s="5"/>
      <c r="AL42" s="5"/>
      <c r="AM42"/>
      <c r="AN42"/>
      <c r="AO42" s="1"/>
      <c r="AP42" s="10"/>
      <c r="AQ42" s="10"/>
      <c r="AR42" s="10"/>
    </row>
    <row r="43" spans="1:44" ht="15.6">
      <c r="A43" s="42"/>
      <c r="B43" s="488">
        <f>+'Ark1'!C571</f>
        <v>2022</v>
      </c>
      <c r="C43" s="488">
        <f>+'Ark1'!O571</f>
        <v>4</v>
      </c>
      <c r="D43" s="51" t="str">
        <f>VLOOKUP(C43,RNR!$L$20:$M$33,2)</f>
        <v>Innlandet</v>
      </c>
      <c r="E43" s="488">
        <f>+'Ark1'!Q571</f>
        <v>148</v>
      </c>
      <c r="F43" s="488">
        <f>+'Ark1'!R571</f>
        <v>929</v>
      </c>
      <c r="G43" s="69">
        <f>+'Ark1'!AE571</f>
        <v>34.458456973293771</v>
      </c>
      <c r="H43" s="69"/>
      <c r="I43" s="69">
        <f>+'Ark1'!AF571</f>
        <v>35.308448474923146</v>
      </c>
      <c r="J43" s="86"/>
      <c r="K43" s="489">
        <f>+'Ark1'!U571</f>
        <v>266.63852529601758</v>
      </c>
      <c r="L43" s="69"/>
      <c r="M43" s="74"/>
      <c r="N43" s="377">
        <f>+IF(F43=0,"",'Ark1'!AR573)</f>
        <v>189.29032258064515</v>
      </c>
      <c r="O43" s="113">
        <f>+IF(F43=0,"",'Ark1'!AS573)</f>
        <v>30.187454626612301</v>
      </c>
      <c r="P43" s="74"/>
      <c r="Q43" s="1">
        <f>+'Ark1'!S571</f>
        <v>4.3336921420882684</v>
      </c>
      <c r="R43" s="57"/>
      <c r="S43" s="74"/>
      <c r="T43" s="1">
        <f>+'Ark1'!T571</f>
        <v>6.8934337997847148</v>
      </c>
      <c r="U43" s="57"/>
      <c r="V43" s="489">
        <f>+'Ark1'!W571</f>
        <v>61.141011840688883</v>
      </c>
      <c r="W43" s="489">
        <f>+'Ark1'!X571</f>
        <v>5.2744886975242196</v>
      </c>
      <c r="X43" s="489">
        <f>+'Ark1'!AG571</f>
        <v>669.51240560949316</v>
      </c>
      <c r="Y43" s="69"/>
      <c r="Z43" s="114">
        <f>+'Ark1'!AH571</f>
        <v>0.10764262648008611</v>
      </c>
      <c r="AA43" s="18">
        <f>+'Ark1'!AI571</f>
        <v>25.296017222820225</v>
      </c>
      <c r="AB43" s="489">
        <f>+'Ark1'!Y571</f>
        <v>59.570780919634863</v>
      </c>
      <c r="AC43" s="1">
        <f>+'Ark1'!Z571</f>
        <v>1.2003567087126177</v>
      </c>
      <c r="AD43" s="1">
        <f>+'Ark1'!AA571</f>
        <v>1.6000706208105124</v>
      </c>
      <c r="AE43" s="489">
        <f t="shared" si="31"/>
        <v>398.25778142718985</v>
      </c>
      <c r="AF43" s="66">
        <f t="shared" si="32"/>
        <v>61.526872826626985</v>
      </c>
      <c r="AG43" s="489">
        <f t="shared" si="33"/>
        <v>6.2770270270270272</v>
      </c>
      <c r="AH43" s="42"/>
      <c r="AI43" s="4"/>
      <c r="AJ43" s="55"/>
      <c r="AK43" s="5"/>
      <c r="AL43" s="5"/>
      <c r="AM43"/>
      <c r="AN43"/>
      <c r="AO43" s="1"/>
      <c r="AP43" s="10"/>
      <c r="AQ43" s="10"/>
      <c r="AR43" s="10"/>
    </row>
    <row r="44" spans="1:44" ht="15.6">
      <c r="A44" s="42"/>
      <c r="B44" s="488">
        <f>+'Ark1'!C572</f>
        <v>2022</v>
      </c>
      <c r="C44" s="488">
        <f>+'Ark1'!O572</f>
        <v>7</v>
      </c>
      <c r="D44" s="51" t="str">
        <f>VLOOKUP(C44,RNR!$L$20:$M$33,2)</f>
        <v>Vestfold</v>
      </c>
      <c r="E44" s="488">
        <f>+'Ark1'!Q572</f>
        <v>10</v>
      </c>
      <c r="F44" s="488">
        <f>+'Ark1'!R572</f>
        <v>61</v>
      </c>
      <c r="G44" s="69">
        <f>+'Ark1'!AE572</f>
        <v>2.262611275964391</v>
      </c>
      <c r="H44" s="69"/>
      <c r="I44" s="69">
        <f>+'Ark1'!AF572</f>
        <v>2.273672643993494</v>
      </c>
      <c r="J44" s="86"/>
      <c r="K44" s="489">
        <f>+'Ark1'!U572</f>
        <v>261.49180327868851</v>
      </c>
      <c r="L44" s="69"/>
      <c r="M44" s="74"/>
      <c r="N44" s="377">
        <f>+IF(F44=0,"",'Ark1'!AR574)</f>
        <v>192.10169491525423</v>
      </c>
      <c r="O44" s="113">
        <f>+IF(F44=0,"",'Ark1'!AS574)</f>
        <v>30.891124066330775</v>
      </c>
      <c r="P44" s="74"/>
      <c r="Q44" s="1">
        <f>+'Ark1'!S572</f>
        <v>4.3770491803278686</v>
      </c>
      <c r="R44" s="57"/>
      <c r="S44" s="74"/>
      <c r="T44" s="1">
        <f>+'Ark1'!T572</f>
        <v>7.3934426229508192</v>
      </c>
      <c r="U44" s="57"/>
      <c r="V44" s="489">
        <f>+'Ark1'!W572</f>
        <v>73.770491803278688</v>
      </c>
      <c r="W44" s="489">
        <f>+'Ark1'!X572</f>
        <v>8.1967213114754092</v>
      </c>
      <c r="X44" s="489">
        <f>+'Ark1'!AG572</f>
        <v>651.33333333333348</v>
      </c>
      <c r="Y44" s="69"/>
      <c r="Z44" s="114">
        <f>+'Ark1'!AH572</f>
        <v>0</v>
      </c>
      <c r="AA44" s="18">
        <f>+'Ark1'!AI572</f>
        <v>16.393442622950818</v>
      </c>
      <c r="AB44" s="489">
        <f>+'Ark1'!Y572</f>
        <v>75.706987561259055</v>
      </c>
      <c r="AC44" s="1">
        <f>+'Ark1'!Z572</f>
        <v>1.2435266405582228</v>
      </c>
      <c r="AD44" s="1">
        <f>+'Ark1'!AA572</f>
        <v>2.0508190169175089</v>
      </c>
      <c r="AE44" s="489">
        <f t="shared" si="31"/>
        <v>401.47155058140498</v>
      </c>
      <c r="AF44" s="66">
        <f t="shared" si="32"/>
        <v>59.741573033707866</v>
      </c>
      <c r="AG44" s="489">
        <f t="shared" si="33"/>
        <v>6.1</v>
      </c>
      <c r="AH44" s="42"/>
      <c r="AI44" s="4"/>
      <c r="AJ44" s="55"/>
      <c r="AK44" s="5"/>
      <c r="AL44" s="5"/>
      <c r="AM44"/>
      <c r="AN44"/>
      <c r="AO44" s="1"/>
      <c r="AP44" s="10"/>
      <c r="AQ44" s="10"/>
      <c r="AR44" s="10"/>
    </row>
    <row r="45" spans="1:44" ht="15.6">
      <c r="A45" s="42"/>
      <c r="B45" s="488">
        <f>+'Ark1'!C573</f>
        <v>2022</v>
      </c>
      <c r="C45" s="488">
        <f>+'Ark1'!O573</f>
        <v>8</v>
      </c>
      <c r="D45" s="51" t="str">
        <f>VLOOKUP(C45,RNR!$L$20:$M$33,2)</f>
        <v>Telemark</v>
      </c>
      <c r="E45" s="488">
        <f>+'Ark1'!Q573</f>
        <v>18</v>
      </c>
      <c r="F45" s="488">
        <f>+'Ark1'!R573</f>
        <v>63</v>
      </c>
      <c r="G45" s="69">
        <f>+'Ark1'!AE573</f>
        <v>2.3367952522255191</v>
      </c>
      <c r="H45" s="69"/>
      <c r="I45" s="69">
        <f>+'Ark1'!AF573</f>
        <v>1.899530837463864</v>
      </c>
      <c r="J45" s="86"/>
      <c r="K45" s="489">
        <f>+'Ark1'!U573</f>
        <v>211.52698412698413</v>
      </c>
      <c r="L45" s="69"/>
      <c r="M45" s="74"/>
      <c r="N45" s="377">
        <f>+IF(F45=0,"",'Ark1'!AR575)</f>
        <v>199.13913043478257</v>
      </c>
      <c r="O45" s="113">
        <f>+IF(F45=0,"",'Ark1'!AS575)</f>
        <v>30.402216434135475</v>
      </c>
      <c r="P45" s="74"/>
      <c r="Q45" s="1">
        <f>+'Ark1'!S573</f>
        <v>4.7777777777777777</v>
      </c>
      <c r="R45" s="57"/>
      <c r="S45" s="74"/>
      <c r="T45" s="1">
        <f>+'Ark1'!T573</f>
        <v>6.7619047619047636</v>
      </c>
      <c r="U45" s="57"/>
      <c r="V45" s="489">
        <f>+'Ark1'!W573</f>
        <v>63.492063492063515</v>
      </c>
      <c r="W45" s="489">
        <f>+'Ark1'!X573</f>
        <v>4.7619047619047636</v>
      </c>
      <c r="X45" s="489">
        <f>+'Ark1'!AG573</f>
        <v>736.35483870967744</v>
      </c>
      <c r="Y45" s="69"/>
      <c r="Z45" s="114">
        <f>+'Ark1'!AH573</f>
        <v>0</v>
      </c>
      <c r="AA45" s="18">
        <f>+'Ark1'!AI573</f>
        <v>53.968253968253954</v>
      </c>
      <c r="AB45" s="489">
        <f>+'Ark1'!Y573</f>
        <v>67.85398236397431</v>
      </c>
      <c r="AC45" s="1">
        <f>+'Ark1'!Z573</f>
        <v>1.0607640918478509</v>
      </c>
      <c r="AD45" s="1">
        <f>+'Ark1'!AA573</f>
        <v>1.4876666049346012</v>
      </c>
      <c r="AE45" s="489">
        <f t="shared" si="31"/>
        <v>287.262299379529</v>
      </c>
      <c r="AF45" s="66">
        <f t="shared" si="32"/>
        <v>44.273089700996678</v>
      </c>
      <c r="AG45" s="489">
        <f t="shared" si="33"/>
        <v>3.5</v>
      </c>
      <c r="AH45" s="42"/>
      <c r="AI45" s="4"/>
      <c r="AJ45" s="55"/>
      <c r="AK45" s="5"/>
      <c r="AL45" s="5"/>
      <c r="AM45"/>
      <c r="AN45"/>
      <c r="AO45" s="12"/>
      <c r="AP45" s="10"/>
      <c r="AQ45" s="10"/>
      <c r="AR45" s="10"/>
    </row>
    <row r="46" spans="1:44" s="488" customFormat="1" ht="15.6">
      <c r="A46" s="42"/>
      <c r="B46" s="488">
        <f>+'Ark1'!C574</f>
        <v>2022</v>
      </c>
      <c r="C46" s="488">
        <f>+'Ark1'!O574</f>
        <v>9</v>
      </c>
      <c r="D46" s="51" t="str">
        <f>VLOOKUP(C46,RNR!$L$20:$M$33,2)</f>
        <v>Agder</v>
      </c>
      <c r="E46" s="488">
        <f>+'Ark1'!Q574</f>
        <v>18</v>
      </c>
      <c r="F46" s="488">
        <f>+'Ark1'!R574</f>
        <v>60</v>
      </c>
      <c r="G46" s="69">
        <f>+'Ark1'!AE574</f>
        <v>2.2255192878338281</v>
      </c>
      <c r="H46" s="69"/>
      <c r="I46" s="69">
        <f>+'Ark1'!AF574</f>
        <v>1.9353799171431536</v>
      </c>
      <c r="J46" s="86"/>
      <c r="K46" s="489">
        <f>+'Ark1'!U574</f>
        <v>226.29499999999996</v>
      </c>
      <c r="L46" s="69"/>
      <c r="M46" s="74"/>
      <c r="N46" s="377">
        <f>+IF(F46=0,"",'Ark1'!AR576)</f>
        <v>197.53846153846155</v>
      </c>
      <c r="O46" s="113">
        <f>+IF(F46=0,"",'Ark1'!AS576)</f>
        <v>29.613783859825844</v>
      </c>
      <c r="P46" s="74"/>
      <c r="Q46" s="1">
        <f>+'Ark1'!S574</f>
        <v>4.7333333333333343</v>
      </c>
      <c r="R46" s="57"/>
      <c r="S46" s="74"/>
      <c r="T46" s="1">
        <f>+'Ark1'!T574</f>
        <v>7.1833333333333353</v>
      </c>
      <c r="U46" s="57"/>
      <c r="V46" s="489">
        <f>+'Ark1'!W574</f>
        <v>60</v>
      </c>
      <c r="W46" s="489">
        <f>+'Ark1'!X574</f>
        <v>10</v>
      </c>
      <c r="X46" s="489">
        <f>+'Ark1'!AG574</f>
        <v>702.32203389830511</v>
      </c>
      <c r="Y46" s="69"/>
      <c r="Z46" s="114">
        <f>+'Ark1'!AH574</f>
        <v>0</v>
      </c>
      <c r="AA46" s="18">
        <f>+'Ark1'!AI574</f>
        <v>50</v>
      </c>
      <c r="AB46" s="489">
        <f>+'Ark1'!Y574</f>
        <v>77.343307025667855</v>
      </c>
      <c r="AC46" s="1">
        <f>+'Ark1'!Z574</f>
        <v>1.3767917618708923</v>
      </c>
      <c r="AD46" s="1">
        <f>+'Ark1'!AA574</f>
        <v>2.9971745954407711</v>
      </c>
      <c r="AE46" s="489">
        <f t="shared" si="31"/>
        <v>322.20974008736147</v>
      </c>
      <c r="AF46" s="66">
        <f t="shared" si="32"/>
        <v>47.808802816901391</v>
      </c>
      <c r="AG46" s="489">
        <f t="shared" si="33"/>
        <v>3.3333333333333335</v>
      </c>
      <c r="AH46" s="42"/>
      <c r="AI46" s="4"/>
      <c r="AJ46" s="55"/>
      <c r="AK46" s="5"/>
      <c r="AL46" s="5"/>
      <c r="AO46" s="12"/>
      <c r="AP46" s="489"/>
      <c r="AQ46" s="489"/>
      <c r="AR46" s="489"/>
    </row>
    <row r="47" spans="1:44" s="488" customFormat="1" ht="15.6">
      <c r="A47" s="42"/>
      <c r="B47" s="488">
        <f>+'Ark1'!C575</f>
        <v>2022</v>
      </c>
      <c r="C47" s="488">
        <f>+'Ark1'!O575</f>
        <v>11</v>
      </c>
      <c r="D47" s="51" t="str">
        <f>VLOOKUP(C47,RNR!$L$20:$M$33,2)</f>
        <v>Rogaland</v>
      </c>
      <c r="E47" s="488">
        <f>+'Ark1'!Q575</f>
        <v>40</v>
      </c>
      <c r="F47" s="488">
        <f>+'Ark1'!R575</f>
        <v>118</v>
      </c>
      <c r="G47" s="69">
        <f>+'Ark1'!AE575</f>
        <v>4.3768545994065278</v>
      </c>
      <c r="H47" s="69"/>
      <c r="I47" s="69">
        <f>+'Ark1'!AF575</f>
        <v>4.130213094056665</v>
      </c>
      <c r="J47" s="86"/>
      <c r="K47" s="489">
        <f>+'Ark1'!U575</f>
        <v>245.55593220338992</v>
      </c>
      <c r="L47" s="69"/>
      <c r="M47" s="74"/>
      <c r="N47" s="377">
        <f>+IF(F47=0,"",'Ark1'!AR577)</f>
        <v>205.83385579937303</v>
      </c>
      <c r="O47" s="113">
        <f>+IF(F47=0,"",'Ark1'!AS577)</f>
        <v>28.730604347115225</v>
      </c>
      <c r="P47" s="74"/>
      <c r="Q47" s="1">
        <f>+'Ark1'!S575</f>
        <v>4.4745762711864412</v>
      </c>
      <c r="R47" s="57"/>
      <c r="S47" s="74"/>
      <c r="T47" s="1">
        <f>+'Ark1'!T575</f>
        <v>7.5254237288135597</v>
      </c>
      <c r="U47" s="57"/>
      <c r="V47" s="489">
        <f>+'Ark1'!W575</f>
        <v>76.271186440677951</v>
      </c>
      <c r="W47" s="489">
        <f>+'Ark1'!X575</f>
        <v>3.3898305084745752</v>
      </c>
      <c r="X47" s="489">
        <f>+'Ark1'!AG575</f>
        <v>688.64347826086941</v>
      </c>
      <c r="Y47" s="69"/>
      <c r="Z47" s="114">
        <f>+'Ark1'!AH575</f>
        <v>0</v>
      </c>
      <c r="AA47" s="18">
        <f>+'Ark1'!AI575</f>
        <v>32.20338983050847</v>
      </c>
      <c r="AB47" s="489">
        <f>+'Ark1'!Y575</f>
        <v>67.204936438911076</v>
      </c>
      <c r="AC47" s="1">
        <f>+'Ark1'!Z575</f>
        <v>1.1253011981490082</v>
      </c>
      <c r="AD47" s="1">
        <f>+'Ark1'!AA575</f>
        <v>1.9688758919954832</v>
      </c>
      <c r="AE47" s="489">
        <f t="shared" si="31"/>
        <v>356.5791878600632</v>
      </c>
      <c r="AF47" s="66">
        <f t="shared" si="32"/>
        <v>54.878030303030314</v>
      </c>
      <c r="AG47" s="489">
        <f t="shared" si="33"/>
        <v>2.95</v>
      </c>
      <c r="AH47" s="42"/>
      <c r="AI47" s="4"/>
      <c r="AJ47" s="55"/>
      <c r="AK47" s="5"/>
      <c r="AL47" s="5"/>
      <c r="AO47" s="12"/>
      <c r="AP47" s="489"/>
      <c r="AQ47" s="489"/>
      <c r="AR47" s="489"/>
    </row>
    <row r="48" spans="1:44" s="488" customFormat="1" ht="15.6">
      <c r="A48" s="42"/>
      <c r="B48" s="488">
        <f>+'Ark1'!C576</f>
        <v>2022</v>
      </c>
      <c r="C48" s="488">
        <f>+'Ark1'!O576</f>
        <v>14</v>
      </c>
      <c r="D48" s="51" t="str">
        <f>VLOOKUP(C48,RNR!$L$20:$M$33,2)</f>
        <v>Vestland</v>
      </c>
      <c r="E48" s="488">
        <f>+'Ark1'!Q576</f>
        <v>57</v>
      </c>
      <c r="F48" s="488">
        <f>+'Ark1'!R576</f>
        <v>234</v>
      </c>
      <c r="G48" s="69">
        <f>+'Ark1'!AE576</f>
        <v>8.6795252225519288</v>
      </c>
      <c r="H48" s="69"/>
      <c r="I48" s="69">
        <f>+'Ark1'!AF576</f>
        <v>7.8304510435702754</v>
      </c>
      <c r="J48" s="86"/>
      <c r="K48" s="489">
        <f>+'Ark1'!U576</f>
        <v>234.76367521367536</v>
      </c>
      <c r="L48" s="69"/>
      <c r="M48" s="74"/>
      <c r="N48" s="377">
        <f>+IF(F48=0,"",'Ark1'!AR578)</f>
        <v>206.30283224400875</v>
      </c>
      <c r="O48" s="113">
        <f>+IF(F48=0,"",'Ark1'!AS578)</f>
        <v>29.63314890327613</v>
      </c>
      <c r="P48" s="74"/>
      <c r="Q48" s="1">
        <f>+'Ark1'!S576</f>
        <v>4.2521367521367504</v>
      </c>
      <c r="R48" s="57"/>
      <c r="S48" s="74"/>
      <c r="T48" s="1">
        <f>+'Ark1'!T576</f>
        <v>6.9059829059829108</v>
      </c>
      <c r="U48" s="57"/>
      <c r="V48" s="489">
        <f>+'Ark1'!W576</f>
        <v>61.538461538461519</v>
      </c>
      <c r="W48" s="489">
        <f>+'Ark1'!X576</f>
        <v>0.42735042735042739</v>
      </c>
      <c r="X48" s="489">
        <f>+'Ark1'!AG576</f>
        <v>637.51282051282033</v>
      </c>
      <c r="Y48" s="69"/>
      <c r="Z48" s="114">
        <f>+'Ark1'!AH576</f>
        <v>0</v>
      </c>
      <c r="AA48" s="18">
        <f>+'Ark1'!AI576</f>
        <v>18.803418803418804</v>
      </c>
      <c r="AB48" s="489">
        <f>+'Ark1'!Y576</f>
        <v>60.589773094035827</v>
      </c>
      <c r="AC48" s="1">
        <f>+'Ark1'!Z576</f>
        <v>0.96548099616120142</v>
      </c>
      <c r="AD48" s="1">
        <f>+'Ark1'!AA576</f>
        <v>1.5246291743784486</v>
      </c>
      <c r="AE48" s="489">
        <f t="shared" si="31"/>
        <v>368.24933971497171</v>
      </c>
      <c r="AF48" s="66">
        <f t="shared" si="32"/>
        <v>55.210753768844278</v>
      </c>
      <c r="AG48" s="489">
        <f t="shared" si="33"/>
        <v>4.1052631578947372</v>
      </c>
      <c r="AH48" s="42"/>
      <c r="AI48" s="4"/>
      <c r="AJ48" s="55"/>
      <c r="AK48" s="5"/>
      <c r="AL48" s="5"/>
      <c r="AO48" s="12"/>
      <c r="AP48" s="489"/>
      <c r="AQ48" s="489"/>
      <c r="AR48" s="489"/>
    </row>
    <row r="49" spans="1:44" s="488" customFormat="1" ht="15.6">
      <c r="A49" s="42"/>
      <c r="B49" s="488">
        <f>+'Ark1'!C577</f>
        <v>2022</v>
      </c>
      <c r="C49" s="488">
        <f>+'Ark1'!O577</f>
        <v>15</v>
      </c>
      <c r="D49" s="51" t="str">
        <f>VLOOKUP(C49,RNR!$L$20:$M$33,2)</f>
        <v>Møre og Romsdal</v>
      </c>
      <c r="E49" s="488">
        <f>+'Ark1'!Q577</f>
        <v>64</v>
      </c>
      <c r="F49" s="488">
        <f>+'Ark1'!R577</f>
        <v>341</v>
      </c>
      <c r="G49" s="69">
        <f>+'Ark1'!AE577</f>
        <v>12.648367952522255</v>
      </c>
      <c r="H49" s="69"/>
      <c r="I49" s="69">
        <f>+'Ark1'!AF577</f>
        <v>12.530999476047516</v>
      </c>
      <c r="J49" s="86"/>
      <c r="K49" s="489">
        <f>+'Ark1'!U577</f>
        <v>257.80498533724318</v>
      </c>
      <c r="L49" s="69"/>
      <c r="M49" s="74"/>
      <c r="N49" s="377">
        <f>+IF(F49=0,"",'Ark1'!AR579)</f>
        <v>207.10679611650485</v>
      </c>
      <c r="O49" s="113">
        <f>+IF(F49=0,"",'Ark1'!AS579)</f>
        <v>31.10875593952612</v>
      </c>
      <c r="P49" s="74"/>
      <c r="Q49" s="1">
        <f>+'Ark1'!S577</f>
        <v>4.0293255131964809</v>
      </c>
      <c r="R49" s="57"/>
      <c r="S49" s="74"/>
      <c r="T49" s="1">
        <f>+'Ark1'!T577</f>
        <v>6.6715542521994138</v>
      </c>
      <c r="U49" s="57"/>
      <c r="V49" s="489">
        <f>+'Ark1'!W577</f>
        <v>51.906158357771261</v>
      </c>
      <c r="W49" s="489">
        <f>+'Ark1'!X577</f>
        <v>7.0381231671554279</v>
      </c>
      <c r="X49" s="489">
        <f>+'Ark1'!AG577</f>
        <v>689.98432601880882</v>
      </c>
      <c r="Y49" s="69"/>
      <c r="Z49" s="114">
        <f>+'Ark1'!AH577</f>
        <v>0</v>
      </c>
      <c r="AA49" s="18">
        <f>+'Ark1'!AI577</f>
        <v>12.316715542521996</v>
      </c>
      <c r="AB49" s="489">
        <f>+'Ark1'!Y577</f>
        <v>71.803817147590891</v>
      </c>
      <c r="AC49" s="1">
        <f>+'Ark1'!Z577</f>
        <v>1.2297709116799684</v>
      </c>
      <c r="AD49" s="1">
        <f>+'Ark1'!AA577</f>
        <v>1.9876555076634059</v>
      </c>
      <c r="AE49" s="489">
        <f t="shared" si="31"/>
        <v>373.63890108166817</v>
      </c>
      <c r="AF49" s="66">
        <f t="shared" si="32"/>
        <v>63.982168850072725</v>
      </c>
      <c r="AG49" s="489">
        <f t="shared" si="33"/>
        <v>5.328125</v>
      </c>
      <c r="AH49" s="42"/>
      <c r="AI49" s="4"/>
      <c r="AJ49" s="55"/>
      <c r="AK49" s="5"/>
      <c r="AL49" s="5"/>
      <c r="AO49" s="12"/>
      <c r="AP49" s="489"/>
      <c r="AQ49" s="489"/>
      <c r="AR49" s="489"/>
    </row>
    <row r="50" spans="1:44" ht="16.5" customHeight="1">
      <c r="A50" s="42"/>
      <c r="B50" s="488">
        <f>+'Ark1'!C578</f>
        <v>2022</v>
      </c>
      <c r="C50" s="488">
        <f>+'Ark1'!O578</f>
        <v>16</v>
      </c>
      <c r="D50" s="51" t="str">
        <f>VLOOKUP(C50,RNR!$L$20:$M$33,2)</f>
        <v>Trøndelag</v>
      </c>
      <c r="E50" s="488">
        <f>+'Ark1'!Q578</f>
        <v>72</v>
      </c>
      <c r="F50" s="488">
        <f>+'Ark1'!R578</f>
        <v>461</v>
      </c>
      <c r="G50" s="69">
        <f>+'Ark1'!AE578</f>
        <v>17.099406528189903</v>
      </c>
      <c r="H50" s="69"/>
      <c r="I50" s="69">
        <f>+'Ark1'!AF578</f>
        <v>17.372378487940821</v>
      </c>
      <c r="J50" s="86"/>
      <c r="K50" s="489">
        <f>+'Ark1'!U578</f>
        <v>264.37375271149671</v>
      </c>
      <c r="L50" s="69"/>
      <c r="M50" s="74"/>
      <c r="N50" s="377">
        <f>+IF(F50=0,"",'Ark1'!AR580)</f>
        <v>202.5</v>
      </c>
      <c r="O50" s="113">
        <f>+IF(F50=0,"",'Ark1'!AS580)</f>
        <v>27.737146742523979</v>
      </c>
      <c r="P50" s="74"/>
      <c r="Q50" s="1">
        <f>+'Ark1'!S578</f>
        <v>4.3383947939262466</v>
      </c>
      <c r="R50" s="57"/>
      <c r="S50" s="74"/>
      <c r="T50" s="1">
        <f>+'Ark1'!T578</f>
        <v>6.7939262472885007</v>
      </c>
      <c r="U50" s="57"/>
      <c r="V50" s="489">
        <f>+'Ark1'!W578</f>
        <v>57.483731019522786</v>
      </c>
      <c r="W50" s="489">
        <f>+'Ark1'!X578</f>
        <v>8.2429501084598655</v>
      </c>
      <c r="X50" s="489">
        <f>+'Ark1'!AG578</f>
        <v>702.70806100217885</v>
      </c>
      <c r="Y50" s="69"/>
      <c r="Z50" s="114">
        <f>+'Ark1'!AH578</f>
        <v>0</v>
      </c>
      <c r="AA50" s="18">
        <f>+'Ark1'!AI578</f>
        <v>20.39045553145337</v>
      </c>
      <c r="AB50" s="489">
        <f>+'Ark1'!Y578</f>
        <v>64.313257766411894</v>
      </c>
      <c r="AC50" s="1">
        <f>+'Ark1'!Z578</f>
        <v>1.4707638254508753</v>
      </c>
      <c r="AD50" s="1">
        <f>+'Ark1'!AA578</f>
        <v>1.7682564874492956</v>
      </c>
      <c r="AE50" s="489">
        <f t="shared" si="31"/>
        <v>376.22131776097126</v>
      </c>
      <c r="AF50" s="66">
        <f t="shared" si="32"/>
        <v>60.93815</v>
      </c>
      <c r="AG50" s="489">
        <f t="shared" si="33"/>
        <v>6.4027777777777777</v>
      </c>
      <c r="AH50" s="42"/>
      <c r="AI50" s="4"/>
      <c r="AJ50" s="55"/>
      <c r="AK50" s="5"/>
      <c r="AL50" s="5"/>
      <c r="AM50"/>
      <c r="AN50"/>
      <c r="AO50" s="12"/>
      <c r="AP50" s="10"/>
      <c r="AQ50" s="10"/>
      <c r="AR50" s="10"/>
    </row>
    <row r="51" spans="1:44" ht="16.5" customHeight="1">
      <c r="A51" s="42"/>
      <c r="B51" s="488">
        <f>+'Ark1'!C579</f>
        <v>2022</v>
      </c>
      <c r="C51" s="488">
        <f>+'Ark1'!O579</f>
        <v>18</v>
      </c>
      <c r="D51" s="51" t="str">
        <f>VLOOKUP(C51,RNR!$L$20:$M$33,2)</f>
        <v>Nordland</v>
      </c>
      <c r="E51" s="488">
        <f>+'Ark1'!Q579</f>
        <v>34</v>
      </c>
      <c r="F51" s="488">
        <f>+'Ark1'!R579</f>
        <v>108</v>
      </c>
      <c r="G51" s="69">
        <f>+'Ark1'!AE579</f>
        <v>4.0059347181008906</v>
      </c>
      <c r="H51" s="69"/>
      <c r="I51" s="69">
        <f>+'Ark1'!AF579</f>
        <v>4.3972352847652738</v>
      </c>
      <c r="J51" s="86"/>
      <c r="K51" s="489">
        <f>+'Ark1'!U579</f>
        <v>285.63796296296289</v>
      </c>
      <c r="L51" s="69"/>
      <c r="M51" s="74"/>
      <c r="N51" s="377">
        <f>+IF(F51=0,"",'Ark1'!AR581)</f>
        <v>203.26470588235296</v>
      </c>
      <c r="O51" s="113">
        <f>+IF(F51=0,"",'Ark1'!AS581)</f>
        <v>26.951837910645523</v>
      </c>
      <c r="P51" s="74"/>
      <c r="Q51" s="1">
        <f>+'Ark1'!S579</f>
        <v>4.7870370370370381</v>
      </c>
      <c r="R51" s="57"/>
      <c r="S51" s="74"/>
      <c r="T51" s="1">
        <f>+'Ark1'!T579</f>
        <v>7.7777777777777777</v>
      </c>
      <c r="U51" s="57"/>
      <c r="V51" s="489">
        <f>+'Ark1'!W579</f>
        <v>75</v>
      </c>
      <c r="W51" s="489">
        <f>+'Ark1'!X579</f>
        <v>20.370370370370367</v>
      </c>
      <c r="X51" s="489">
        <f>+'Ark1'!AG579</f>
        <v>684.25242718446577</v>
      </c>
      <c r="Y51" s="69"/>
      <c r="Z51" s="114">
        <f>+'Ark1'!AH579</f>
        <v>0</v>
      </c>
      <c r="AA51" s="18">
        <f>+'Ark1'!AI579</f>
        <v>22.222222222222225</v>
      </c>
      <c r="AB51" s="489">
        <f>+'Ark1'!Y579</f>
        <v>81.006167709388976</v>
      </c>
      <c r="AC51" s="1">
        <f>+'Ark1'!Z579</f>
        <v>1.3679595911695273</v>
      </c>
      <c r="AD51" s="1">
        <f>+'Ark1'!AA579</f>
        <v>2.0875882475617713</v>
      </c>
      <c r="AE51" s="489">
        <f t="shared" si="31"/>
        <v>417.44530470764187</v>
      </c>
      <c r="AF51" s="66">
        <f t="shared" si="32"/>
        <v>59.669052224371342</v>
      </c>
      <c r="AG51" s="489">
        <f t="shared" si="33"/>
        <v>3.1764705882352939</v>
      </c>
      <c r="AH51" s="42"/>
      <c r="AI51" s="4"/>
      <c r="AJ51" s="54"/>
      <c r="AK51" s="5"/>
      <c r="AL51" s="5"/>
      <c r="AM51"/>
      <c r="AN51" s="12"/>
      <c r="AO51" s="12"/>
      <c r="AP51" s="10"/>
      <c r="AQ51" s="10"/>
      <c r="AR51" s="10"/>
    </row>
    <row r="52" spans="1:44" ht="15.6">
      <c r="A52" s="42"/>
      <c r="B52" s="488">
        <f>+'Ark1'!C580</f>
        <v>2022</v>
      </c>
      <c r="C52" s="488">
        <f>+'Ark1'!O580</f>
        <v>55</v>
      </c>
      <c r="D52" s="51" t="str">
        <f>VLOOKUP(C52,RNR!$L$20:$M$33,2)</f>
        <v>Troms</v>
      </c>
      <c r="E52" s="488">
        <f>+'Ark1'!Q580</f>
        <v>9</v>
      </c>
      <c r="F52" s="488">
        <f>+'Ark1'!R580</f>
        <v>18</v>
      </c>
      <c r="G52" s="69">
        <f>+'Ark1'!AE580</f>
        <v>0.66765578635014833</v>
      </c>
      <c r="H52" s="69"/>
      <c r="I52" s="69">
        <f>+'Ark1'!AF580</f>
        <v>0.61432351332726243</v>
      </c>
      <c r="J52" s="86"/>
      <c r="K52" s="489">
        <f>+'Ark1'!U580</f>
        <v>239.43333333333339</v>
      </c>
      <c r="L52" s="69"/>
      <c r="M52" s="74"/>
      <c r="N52" s="377" t="e">
        <f>+IF(F52=0,"",'Ark1'!#REF!)</f>
        <v>#REF!</v>
      </c>
      <c r="O52" s="113" t="e">
        <f>+IF(F52=0,"",'Ark1'!#REF!)</f>
        <v>#REF!</v>
      </c>
      <c r="P52" s="74"/>
      <c r="Q52" s="1">
        <f>+'Ark1'!S580</f>
        <v>3.8888888888888888</v>
      </c>
      <c r="R52" s="57"/>
      <c r="S52" s="74"/>
      <c r="T52" s="1">
        <f>+'Ark1'!T580</f>
        <v>6.0555555555555562</v>
      </c>
      <c r="U52" s="57"/>
      <c r="V52" s="489">
        <f>+'Ark1'!W580</f>
        <v>33.333333333333343</v>
      </c>
      <c r="W52" s="489">
        <f>+'Ark1'!X580</f>
        <v>11.111111111111112</v>
      </c>
      <c r="X52" s="489">
        <f>+'Ark1'!AG580</f>
        <v>610.33333333333348</v>
      </c>
      <c r="Y52" s="69"/>
      <c r="Z52" s="114">
        <f>+'Ark1'!AH580</f>
        <v>0</v>
      </c>
      <c r="AA52" s="18">
        <f>+'Ark1'!AI580</f>
        <v>11.111111111111112</v>
      </c>
      <c r="AB52" s="489">
        <f>+'Ark1'!Y580</f>
        <v>72.40426629541777</v>
      </c>
      <c r="AC52" s="1">
        <f>+'Ark1'!Z580</f>
        <v>0.99380798999990816</v>
      </c>
      <c r="AD52" s="1">
        <f>+'Ark1'!AA580</f>
        <v>1.5801625170364324</v>
      </c>
      <c r="AE52" s="489">
        <f t="shared" si="31"/>
        <v>392.2992900054615</v>
      </c>
      <c r="AF52" s="66">
        <f t="shared" si="32"/>
        <v>61.568571428571445</v>
      </c>
      <c r="AG52" s="489">
        <f t="shared" si="33"/>
        <v>2</v>
      </c>
      <c r="AH52" s="42"/>
      <c r="AM52"/>
      <c r="AN52" s="12"/>
      <c r="AO52" s="12"/>
      <c r="AP52" s="10"/>
      <c r="AQ52" s="10"/>
      <c r="AR52" s="10"/>
    </row>
    <row r="53" spans="1:44" ht="17.25" customHeight="1">
      <c r="A53" s="42"/>
      <c r="B53" s="488">
        <f>+'Ark1'!C581</f>
        <v>2022</v>
      </c>
      <c r="C53" s="488">
        <f>+'Ark1'!O581</f>
        <v>56</v>
      </c>
      <c r="D53" s="51" t="str">
        <f>VLOOKUP(C53,RNR!$L$20:$M$33,2)</f>
        <v>Finnmark</v>
      </c>
      <c r="E53" s="488">
        <f>+'Ark1'!Q581</f>
        <v>12</v>
      </c>
      <c r="F53" s="488">
        <f>+'Ark1'!R581</f>
        <v>70</v>
      </c>
      <c r="G53" s="69">
        <f>+'Ark1'!AE581</f>
        <v>2.5964391691394657</v>
      </c>
      <c r="H53" s="69"/>
      <c r="I53" s="69">
        <f>+'Ark1'!AF581</f>
        <v>2.3703012368944512</v>
      </c>
      <c r="J53" s="86"/>
      <c r="K53" s="489">
        <f>+'Ark1'!U581</f>
        <v>237.55571428571409</v>
      </c>
      <c r="L53" s="69"/>
      <c r="M53" s="74"/>
      <c r="N53" s="377" t="e">
        <f>+IF(F53=0,"",'Ark1'!#REF!)</f>
        <v>#REF!</v>
      </c>
      <c r="O53" s="113" t="e">
        <f>+IF(F53=0,"",'Ark1'!#REF!)</f>
        <v>#REF!</v>
      </c>
      <c r="P53" s="74"/>
      <c r="Q53" s="1">
        <f>+'Ark1'!S581</f>
        <v>3.6285714285714281</v>
      </c>
      <c r="R53" s="57"/>
      <c r="S53" s="74"/>
      <c r="T53" s="1">
        <f>+'Ark1'!T581</f>
        <v>5.8714285714285692</v>
      </c>
      <c r="U53" s="57"/>
      <c r="V53" s="489">
        <f>+'Ark1'!W581</f>
        <v>35.714285714285722</v>
      </c>
      <c r="W53" s="489">
        <f>+'Ark1'!X581</f>
        <v>1.4285714285714288</v>
      </c>
      <c r="X53" s="489">
        <f>+'Ark1'!AG581</f>
        <v>624.70588235294122</v>
      </c>
      <c r="Y53" s="69"/>
      <c r="Z53" s="114">
        <f>+'Ark1'!AH581</f>
        <v>0</v>
      </c>
      <c r="AA53" s="18">
        <f>+'Ark1'!AI581</f>
        <v>7.1428571428571441</v>
      </c>
      <c r="AB53" s="489">
        <f>+'Ark1'!Y581</f>
        <v>72.107991702355335</v>
      </c>
      <c r="AC53" s="1">
        <f>+'Ark1'!Z581</f>
        <v>1.1360511629754881</v>
      </c>
      <c r="AD53" s="1">
        <f>+'Ark1'!AA581</f>
        <v>1.8510339085527987</v>
      </c>
      <c r="AE53" s="489">
        <f t="shared" si="31"/>
        <v>380.26809254775321</v>
      </c>
      <c r="AF53" s="66">
        <f t="shared" si="32"/>
        <v>65.468110236220426</v>
      </c>
      <c r="AG53" s="489">
        <f t="shared" si="33"/>
        <v>5.833333333333333</v>
      </c>
      <c r="AH53" s="42"/>
      <c r="AI53" s="2"/>
      <c r="AJ53" s="54"/>
      <c r="AL53" s="5"/>
      <c r="AM53"/>
      <c r="AN53" s="12"/>
      <c r="AO53" s="12"/>
      <c r="AP53" s="10"/>
      <c r="AQ53" s="10"/>
      <c r="AR53" s="10"/>
    </row>
    <row r="54" spans="1:44" ht="17.2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74"/>
      <c r="N54" s="42"/>
      <c r="O54" s="42"/>
      <c r="P54" s="74"/>
      <c r="Q54" s="42"/>
      <c r="R54" s="42"/>
      <c r="S54" s="7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2"/>
      <c r="AJ54" s="54"/>
      <c r="AL54" s="5"/>
      <c r="AM54"/>
      <c r="AN54" s="12"/>
      <c r="AO54" s="12"/>
      <c r="AP54" s="10"/>
      <c r="AQ54" s="10"/>
      <c r="AR54" s="10"/>
    </row>
    <row r="55" spans="1:44" ht="15.6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74"/>
      <c r="N55" s="42"/>
      <c r="O55" s="42"/>
      <c r="P55" s="74"/>
      <c r="Q55" s="42"/>
      <c r="R55" s="42"/>
      <c r="S55" s="74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2"/>
      <c r="AJ55" s="5"/>
      <c r="AL55" s="2"/>
      <c r="AM55"/>
      <c r="AN55"/>
      <c r="AO55"/>
      <c r="AP55"/>
    </row>
    <row r="56" spans="1:44" ht="15.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74"/>
      <c r="N56" s="42"/>
      <c r="O56" s="42"/>
      <c r="P56" s="74"/>
      <c r="Q56" s="42"/>
      <c r="R56" s="42"/>
      <c r="S56" s="74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</row>
  </sheetData>
  <mergeCells count="1">
    <mergeCell ref="Y4:AA4"/>
  </mergeCells>
  <conditionalFormatting sqref="AJ53:AJ54">
    <cfRule type="cellIs" dxfId="19" priority="24" stopIfTrue="1" operator="lessThan">
      <formula>0</formula>
    </cfRule>
  </conditionalFormatting>
  <conditionalFormatting sqref="H25:H38 H10:H23">
    <cfRule type="cellIs" dxfId="18" priority="21" operator="lessThan">
      <formula>0</formula>
    </cfRule>
    <cfRule type="cellIs" dxfId="17" priority="22" operator="greaterThan">
      <formula>0</formula>
    </cfRule>
  </conditionalFormatting>
  <conditionalFormatting sqref="Y25:Y38 Y10:Y23">
    <cfRule type="cellIs" dxfId="16" priority="19" operator="lessThan">
      <formula>0</formula>
    </cfRule>
    <cfRule type="cellIs" dxfId="15" priority="20" operator="greaterThan">
      <formula>0</formula>
    </cfRule>
  </conditionalFormatting>
  <conditionalFormatting sqref="U25:U38 U10:U23">
    <cfRule type="cellIs" dxfId="14" priority="15" operator="lessThan">
      <formula>0</formula>
    </cfRule>
    <cfRule type="cellIs" dxfId="13" priority="16" operator="greaterThan">
      <formula>0</formula>
    </cfRule>
  </conditionalFormatting>
  <conditionalFormatting sqref="L25:M38 L10:M23">
    <cfRule type="cellIs" dxfId="12" priority="13" operator="lessThan">
      <formula>0</formula>
    </cfRule>
    <cfRule type="cellIs" dxfId="11" priority="14" operator="greaterThan">
      <formula>0</formula>
    </cfRule>
  </conditionalFormatting>
  <conditionalFormatting sqref="R25:R38 R10:R23">
    <cfRule type="cellIs" dxfId="10" priority="11" operator="lessThan">
      <formula>0</formula>
    </cfRule>
    <cfRule type="cellIs" dxfId="9" priority="12" operator="greaterThan">
      <formula>0</formula>
    </cfRule>
  </conditionalFormatting>
  <conditionalFormatting sqref="P25:P38 P10:P23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S25:S38 S10:S23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8C73-7EAC-42CB-81FB-8CEF51BDF32E}">
  <dimension ref="A1:P38"/>
  <sheetViews>
    <sheetView topLeftCell="A8" workbookViewId="0">
      <selection activeCell="M36" sqref="M36"/>
    </sheetView>
  </sheetViews>
  <sheetFormatPr baseColWidth="10" defaultRowHeight="15"/>
  <cols>
    <col min="10" max="10" width="6.7265625" customWidth="1"/>
    <col min="12" max="12" width="6.90625" customWidth="1"/>
    <col min="13" max="13" width="6.36328125" customWidth="1"/>
    <col min="14" max="14" width="8.08984375" customWidth="1"/>
    <col min="15" max="15" width="7.6328125" customWidth="1"/>
    <col min="16" max="16" width="8.1796875" customWidth="1"/>
  </cols>
  <sheetData>
    <row r="1" spans="1:16">
      <c r="A1">
        <v>101</v>
      </c>
      <c r="B1" s="3" t="s">
        <v>84</v>
      </c>
      <c r="D1" s="315">
        <v>0</v>
      </c>
      <c r="E1" s="315" t="s">
        <v>519</v>
      </c>
    </row>
    <row r="2" spans="1:16">
      <c r="A2">
        <v>103</v>
      </c>
      <c r="B2" s="3" t="s">
        <v>54</v>
      </c>
      <c r="D2" s="315">
        <v>1</v>
      </c>
      <c r="E2" s="4" t="s">
        <v>503</v>
      </c>
    </row>
    <row r="3" spans="1:16">
      <c r="A3" s="10">
        <v>106</v>
      </c>
      <c r="B3" t="s">
        <v>55</v>
      </c>
      <c r="D3" s="315">
        <v>2</v>
      </c>
      <c r="E3" s="4" t="s">
        <v>504</v>
      </c>
    </row>
    <row r="4" spans="1:16">
      <c r="A4" s="10">
        <v>109</v>
      </c>
      <c r="B4" t="s">
        <v>89</v>
      </c>
      <c r="D4" s="315">
        <v>3</v>
      </c>
      <c r="E4" s="4" t="s">
        <v>656</v>
      </c>
    </row>
    <row r="5" spans="1:16">
      <c r="A5" s="10">
        <v>110</v>
      </c>
      <c r="B5" t="s">
        <v>49</v>
      </c>
      <c r="D5" s="315">
        <v>4</v>
      </c>
      <c r="E5" s="4" t="s">
        <v>657</v>
      </c>
    </row>
    <row r="6" spans="1:16">
      <c r="A6" s="10">
        <v>111</v>
      </c>
      <c r="B6" t="s">
        <v>56</v>
      </c>
      <c r="D6" s="315">
        <v>5</v>
      </c>
      <c r="E6" s="4" t="s">
        <v>506</v>
      </c>
    </row>
    <row r="7" spans="1:16">
      <c r="A7" s="10">
        <v>113</v>
      </c>
      <c r="B7" t="s">
        <v>447</v>
      </c>
      <c r="D7" s="315">
        <v>6</v>
      </c>
      <c r="E7" s="4" t="s">
        <v>658</v>
      </c>
    </row>
    <row r="8" spans="1:16">
      <c r="A8" s="10">
        <v>116</v>
      </c>
      <c r="B8" t="s">
        <v>57</v>
      </c>
      <c r="D8" s="315">
        <v>7</v>
      </c>
      <c r="E8" s="4" t="s">
        <v>659</v>
      </c>
      <c r="G8" s="3" t="s">
        <v>827</v>
      </c>
      <c r="J8" t="s">
        <v>527</v>
      </c>
      <c r="M8" s="3" t="s">
        <v>829</v>
      </c>
      <c r="N8" s="3" t="s">
        <v>830</v>
      </c>
    </row>
    <row r="9" spans="1:16">
      <c r="A9" s="10">
        <v>117</v>
      </c>
      <c r="B9" t="s">
        <v>58</v>
      </c>
      <c r="D9" s="315">
        <v>8</v>
      </c>
      <c r="E9" s="4" t="s">
        <v>660</v>
      </c>
      <c r="G9" s="3">
        <v>300</v>
      </c>
      <c r="H9" s="3" t="s">
        <v>828</v>
      </c>
      <c r="J9">
        <v>350</v>
      </c>
      <c r="K9" s="3" t="s">
        <v>744</v>
      </c>
      <c r="L9" s="3">
        <f>+J9</f>
        <v>350</v>
      </c>
      <c r="M9" s="1">
        <f t="shared" ref="M9:M18" si="0">+P9/365</f>
        <v>0.8246575342465754</v>
      </c>
      <c r="N9" s="1">
        <f t="shared" ref="N9:N18" si="1">+O9/365</f>
        <v>0.95890410958904104</v>
      </c>
      <c r="O9">
        <v>350</v>
      </c>
      <c r="P9">
        <v>301</v>
      </c>
    </row>
    <row r="10" spans="1:16">
      <c r="A10" s="10">
        <v>134</v>
      </c>
      <c r="B10" t="s">
        <v>51</v>
      </c>
      <c r="D10" s="315">
        <v>9</v>
      </c>
      <c r="E10" s="4" t="s">
        <v>508</v>
      </c>
      <c r="G10">
        <v>350</v>
      </c>
      <c r="H10" s="3" t="s">
        <v>744</v>
      </c>
      <c r="J10">
        <v>400</v>
      </c>
      <c r="K10" s="3" t="s">
        <v>745</v>
      </c>
      <c r="L10" s="3">
        <f t="shared" ref="L10:L18" si="2">+J10</f>
        <v>400</v>
      </c>
      <c r="M10" s="1">
        <f t="shared" si="0"/>
        <v>0.9616438356164384</v>
      </c>
      <c r="N10" s="1">
        <f t="shared" si="1"/>
        <v>1.095890410958904</v>
      </c>
      <c r="O10">
        <f t="shared" ref="O10:O18" si="3">+O9+50</f>
        <v>400</v>
      </c>
      <c r="P10">
        <f t="shared" ref="P10:P18" si="4">+P9+50</f>
        <v>351</v>
      </c>
    </row>
    <row r="11" spans="1:16">
      <c r="A11" s="10">
        <v>138</v>
      </c>
      <c r="B11" t="s">
        <v>448</v>
      </c>
      <c r="D11" s="315">
        <v>10</v>
      </c>
      <c r="E11" s="4" t="s">
        <v>661</v>
      </c>
      <c r="G11">
        <v>400</v>
      </c>
      <c r="H11" s="3" t="s">
        <v>745</v>
      </c>
      <c r="J11">
        <v>450</v>
      </c>
      <c r="K11" s="3" t="s">
        <v>746</v>
      </c>
      <c r="L11" s="3">
        <f t="shared" si="2"/>
        <v>450</v>
      </c>
      <c r="M11" s="1">
        <f t="shared" si="0"/>
        <v>1.0986301369863014</v>
      </c>
      <c r="N11" s="1">
        <f t="shared" si="1"/>
        <v>1.2328767123287672</v>
      </c>
      <c r="O11">
        <f t="shared" si="3"/>
        <v>450</v>
      </c>
      <c r="P11">
        <f t="shared" si="4"/>
        <v>401</v>
      </c>
    </row>
    <row r="12" spans="1:16">
      <c r="A12" s="10">
        <v>141</v>
      </c>
      <c r="B12" t="s">
        <v>50</v>
      </c>
      <c r="D12" s="315">
        <v>11</v>
      </c>
      <c r="E12" s="4" t="s">
        <v>509</v>
      </c>
      <c r="G12">
        <v>450</v>
      </c>
      <c r="H12" s="3" t="s">
        <v>746</v>
      </c>
      <c r="J12">
        <v>500</v>
      </c>
      <c r="K12" s="3" t="s">
        <v>747</v>
      </c>
      <c r="L12" s="3">
        <f t="shared" si="2"/>
        <v>500</v>
      </c>
      <c r="M12" s="1">
        <f t="shared" si="0"/>
        <v>1.2356164383561643</v>
      </c>
      <c r="N12" s="1">
        <f t="shared" si="1"/>
        <v>1.3698630136986301</v>
      </c>
      <c r="O12">
        <f t="shared" si="3"/>
        <v>500</v>
      </c>
      <c r="P12">
        <f t="shared" si="4"/>
        <v>451</v>
      </c>
    </row>
    <row r="13" spans="1:16">
      <c r="A13" s="10">
        <v>142</v>
      </c>
      <c r="B13" t="s">
        <v>59</v>
      </c>
      <c r="D13" s="315">
        <v>12</v>
      </c>
      <c r="E13" s="4" t="s">
        <v>662</v>
      </c>
      <c r="G13">
        <v>500</v>
      </c>
      <c r="H13" s="3" t="s">
        <v>747</v>
      </c>
      <c r="J13">
        <v>550</v>
      </c>
      <c r="K13" s="3" t="s">
        <v>748</v>
      </c>
      <c r="L13" s="3">
        <f t="shared" si="2"/>
        <v>550</v>
      </c>
      <c r="M13" s="1">
        <f t="shared" si="0"/>
        <v>1.3726027397260274</v>
      </c>
      <c r="N13" s="1">
        <f t="shared" si="1"/>
        <v>1.5068493150684932</v>
      </c>
      <c r="O13">
        <f t="shared" si="3"/>
        <v>550</v>
      </c>
      <c r="P13">
        <f t="shared" si="4"/>
        <v>501</v>
      </c>
    </row>
    <row r="14" spans="1:16">
      <c r="A14" s="10">
        <v>147</v>
      </c>
      <c r="B14" t="s">
        <v>449</v>
      </c>
      <c r="D14" s="315">
        <v>13</v>
      </c>
      <c r="E14" s="4" t="s">
        <v>604</v>
      </c>
      <c r="G14">
        <v>550</v>
      </c>
      <c r="H14" s="3" t="s">
        <v>748</v>
      </c>
      <c r="J14">
        <v>600</v>
      </c>
      <c r="K14" s="3" t="s">
        <v>749</v>
      </c>
      <c r="L14" s="3">
        <f t="shared" si="2"/>
        <v>600</v>
      </c>
      <c r="M14" s="1">
        <f t="shared" si="0"/>
        <v>1.5095890410958903</v>
      </c>
      <c r="N14" s="1">
        <f t="shared" si="1"/>
        <v>1.6438356164383561</v>
      </c>
      <c r="O14">
        <f t="shared" si="3"/>
        <v>600</v>
      </c>
      <c r="P14">
        <f t="shared" si="4"/>
        <v>551</v>
      </c>
    </row>
    <row r="15" spans="1:16">
      <c r="A15" s="10">
        <v>147</v>
      </c>
      <c r="B15" t="s">
        <v>450</v>
      </c>
      <c r="D15" s="315">
        <v>14</v>
      </c>
      <c r="E15" s="4" t="s">
        <v>605</v>
      </c>
      <c r="G15">
        <v>600</v>
      </c>
      <c r="H15" s="3" t="s">
        <v>749</v>
      </c>
      <c r="J15">
        <v>650</v>
      </c>
      <c r="K15" s="3" t="s">
        <v>750</v>
      </c>
      <c r="L15" s="3">
        <f t="shared" si="2"/>
        <v>650</v>
      </c>
      <c r="M15" s="1">
        <f t="shared" si="0"/>
        <v>1.6465753424657534</v>
      </c>
      <c r="N15" s="1">
        <f t="shared" si="1"/>
        <v>1.7808219178082192</v>
      </c>
      <c r="O15">
        <f t="shared" si="3"/>
        <v>650</v>
      </c>
      <c r="P15">
        <f t="shared" si="4"/>
        <v>601</v>
      </c>
    </row>
    <row r="16" spans="1:16">
      <c r="A16" s="10">
        <v>155</v>
      </c>
      <c r="B16" t="s">
        <v>53</v>
      </c>
      <c r="D16" s="315">
        <v>15</v>
      </c>
      <c r="E16" s="4" t="s">
        <v>606</v>
      </c>
      <c r="G16">
        <v>650</v>
      </c>
      <c r="H16" s="3" t="s">
        <v>750</v>
      </c>
      <c r="J16">
        <v>700</v>
      </c>
      <c r="K16" s="3" t="s">
        <v>751</v>
      </c>
      <c r="L16" s="3">
        <f t="shared" si="2"/>
        <v>700</v>
      </c>
      <c r="M16" s="1">
        <f t="shared" si="0"/>
        <v>1.7835616438356163</v>
      </c>
      <c r="N16" s="1">
        <f t="shared" si="1"/>
        <v>1.9178082191780821</v>
      </c>
      <c r="O16">
        <f t="shared" si="3"/>
        <v>700</v>
      </c>
      <c r="P16">
        <f t="shared" si="4"/>
        <v>651</v>
      </c>
    </row>
    <row r="17" spans="1:16">
      <c r="A17" s="10">
        <v>160</v>
      </c>
      <c r="B17" t="s">
        <v>47</v>
      </c>
      <c r="D17" s="315">
        <v>16</v>
      </c>
      <c r="E17" s="4" t="s">
        <v>607</v>
      </c>
      <c r="G17">
        <v>700</v>
      </c>
      <c r="H17" s="3" t="s">
        <v>751</v>
      </c>
      <c r="J17">
        <v>750</v>
      </c>
      <c r="K17" s="3" t="s">
        <v>752</v>
      </c>
      <c r="L17" s="3">
        <f t="shared" si="2"/>
        <v>750</v>
      </c>
      <c r="M17" s="1">
        <f t="shared" si="0"/>
        <v>1.9205479452054794</v>
      </c>
      <c r="N17" s="1">
        <f t="shared" si="1"/>
        <v>2.0547945205479454</v>
      </c>
      <c r="O17">
        <f t="shared" si="3"/>
        <v>750</v>
      </c>
      <c r="P17">
        <f t="shared" si="4"/>
        <v>701</v>
      </c>
    </row>
    <row r="18" spans="1:16">
      <c r="A18" s="10">
        <v>171</v>
      </c>
      <c r="B18" t="s">
        <v>88</v>
      </c>
      <c r="D18" s="315">
        <v>17</v>
      </c>
      <c r="E18" s="4" t="s">
        <v>608</v>
      </c>
      <c r="G18">
        <v>750</v>
      </c>
      <c r="H18" s="3" t="s">
        <v>752</v>
      </c>
      <c r="J18">
        <v>800</v>
      </c>
      <c r="K18" s="3" t="s">
        <v>770</v>
      </c>
      <c r="L18" s="3">
        <f t="shared" si="2"/>
        <v>800</v>
      </c>
      <c r="M18" s="1">
        <f t="shared" si="0"/>
        <v>2.0575342465753423</v>
      </c>
      <c r="N18" s="1">
        <f t="shared" si="1"/>
        <v>2.1917808219178081</v>
      </c>
      <c r="O18">
        <f t="shared" si="3"/>
        <v>800</v>
      </c>
      <c r="P18">
        <f t="shared" si="4"/>
        <v>751</v>
      </c>
    </row>
    <row r="19" spans="1:16">
      <c r="A19" s="10">
        <v>175</v>
      </c>
      <c r="B19" t="s">
        <v>60</v>
      </c>
      <c r="D19" s="315">
        <v>21</v>
      </c>
      <c r="E19" s="4" t="s">
        <v>510</v>
      </c>
      <c r="G19">
        <v>800</v>
      </c>
      <c r="H19" s="3" t="s">
        <v>770</v>
      </c>
    </row>
    <row r="20" spans="1:16">
      <c r="A20" s="10">
        <v>177</v>
      </c>
      <c r="B20" t="s">
        <v>85</v>
      </c>
      <c r="D20" s="315">
        <v>22</v>
      </c>
      <c r="E20" s="4" t="s">
        <v>511</v>
      </c>
      <c r="J20" s="3" t="s">
        <v>836</v>
      </c>
      <c r="K20" s="480"/>
      <c r="L20" s="50">
        <v>1</v>
      </c>
      <c r="M20" s="60" t="s">
        <v>838</v>
      </c>
    </row>
    <row r="21" spans="1:16">
      <c r="A21" s="10">
        <v>178</v>
      </c>
      <c r="B21" t="s">
        <v>52</v>
      </c>
      <c r="D21" s="315">
        <v>23</v>
      </c>
      <c r="E21" s="4" t="s">
        <v>512</v>
      </c>
      <c r="J21" s="480">
        <v>1</v>
      </c>
      <c r="K21" s="3" t="s">
        <v>29</v>
      </c>
      <c r="L21" s="50">
        <v>2</v>
      </c>
      <c r="M21" s="60" t="s">
        <v>839</v>
      </c>
    </row>
    <row r="22" spans="1:16">
      <c r="A22" s="10">
        <v>181</v>
      </c>
      <c r="B22" t="s">
        <v>61</v>
      </c>
      <c r="D22" s="315">
        <v>24</v>
      </c>
      <c r="E22" s="4" t="s">
        <v>663</v>
      </c>
      <c r="J22" s="480">
        <v>2</v>
      </c>
      <c r="K22" s="3" t="s">
        <v>30</v>
      </c>
      <c r="L22" s="50">
        <v>3</v>
      </c>
      <c r="M22" s="60" t="s">
        <v>840</v>
      </c>
    </row>
    <row r="23" spans="1:16">
      <c r="A23" s="10">
        <v>309</v>
      </c>
      <c r="B23" t="s">
        <v>86</v>
      </c>
      <c r="D23" s="315">
        <v>25</v>
      </c>
      <c r="E23" s="4" t="s">
        <v>664</v>
      </c>
      <c r="J23" s="480">
        <v>3</v>
      </c>
      <c r="K23" s="3" t="s">
        <v>31</v>
      </c>
      <c r="L23" s="50">
        <v>4</v>
      </c>
      <c r="M23" s="60" t="s">
        <v>697</v>
      </c>
    </row>
    <row r="24" spans="1:16">
      <c r="A24" s="10">
        <v>420</v>
      </c>
      <c r="B24" t="s">
        <v>753</v>
      </c>
      <c r="D24" s="315">
        <v>26</v>
      </c>
      <c r="E24" s="4" t="s">
        <v>665</v>
      </c>
      <c r="J24" s="480">
        <v>4</v>
      </c>
      <c r="K24" s="3" t="s">
        <v>32</v>
      </c>
      <c r="L24" s="50">
        <v>7</v>
      </c>
      <c r="M24" s="60" t="s">
        <v>841</v>
      </c>
    </row>
    <row r="25" spans="1:16">
      <c r="A25" s="10">
        <v>470</v>
      </c>
      <c r="B25" s="3" t="s">
        <v>62</v>
      </c>
      <c r="D25" s="315">
        <v>27</v>
      </c>
      <c r="E25" s="4" t="s">
        <v>666</v>
      </c>
      <c r="J25" s="480">
        <v>5</v>
      </c>
      <c r="K25" s="3" t="s">
        <v>402</v>
      </c>
      <c r="L25" s="50">
        <v>8</v>
      </c>
      <c r="M25" s="60" t="s">
        <v>111</v>
      </c>
    </row>
    <row r="26" spans="1:16">
      <c r="A26" s="10">
        <v>629</v>
      </c>
      <c r="B26" s="3" t="s">
        <v>823</v>
      </c>
      <c r="D26" s="315">
        <v>28</v>
      </c>
      <c r="E26" s="4" t="s">
        <v>514</v>
      </c>
      <c r="H26" s="3" t="s">
        <v>834</v>
      </c>
      <c r="J26" s="480">
        <v>6</v>
      </c>
      <c r="K26" s="3" t="s">
        <v>33</v>
      </c>
      <c r="L26" s="50">
        <v>9</v>
      </c>
      <c r="M26" s="60" t="s">
        <v>699</v>
      </c>
    </row>
    <row r="27" spans="1:16">
      <c r="A27" s="10">
        <v>643</v>
      </c>
      <c r="B27" s="3" t="s">
        <v>82</v>
      </c>
      <c r="D27" s="315">
        <v>29</v>
      </c>
      <c r="E27" s="4" t="s">
        <v>515</v>
      </c>
      <c r="H27" s="3" t="s">
        <v>833</v>
      </c>
      <c r="J27" s="480">
        <v>7</v>
      </c>
      <c r="K27" s="3" t="s">
        <v>34</v>
      </c>
      <c r="L27" s="50">
        <v>11</v>
      </c>
      <c r="M27" s="60" t="s">
        <v>112</v>
      </c>
    </row>
    <row r="28" spans="1:16">
      <c r="A28" s="10">
        <v>704</v>
      </c>
      <c r="B28" s="3" t="s">
        <v>824</v>
      </c>
      <c r="D28" s="315">
        <v>30</v>
      </c>
      <c r="E28" s="4" t="s">
        <v>516</v>
      </c>
      <c r="J28" s="480">
        <v>8</v>
      </c>
      <c r="K28" s="3" t="s">
        <v>35</v>
      </c>
      <c r="L28" s="50">
        <v>14</v>
      </c>
      <c r="M28" s="60" t="s">
        <v>700</v>
      </c>
    </row>
    <row r="29" spans="1:16">
      <c r="A29" s="10">
        <v>704</v>
      </c>
      <c r="B29" s="3" t="s">
        <v>822</v>
      </c>
      <c r="D29" s="315">
        <v>31</v>
      </c>
      <c r="E29" s="4" t="s">
        <v>517</v>
      </c>
      <c r="J29" s="480">
        <v>9</v>
      </c>
      <c r="K29" s="3" t="s">
        <v>36</v>
      </c>
      <c r="L29" s="50">
        <v>15</v>
      </c>
      <c r="M29" s="60" t="s">
        <v>691</v>
      </c>
    </row>
    <row r="30" spans="1:16">
      <c r="A30" s="10">
        <v>802</v>
      </c>
      <c r="B30" s="3" t="s">
        <v>80</v>
      </c>
      <c r="D30" s="315">
        <v>32</v>
      </c>
      <c r="E30" s="4" t="s">
        <v>518</v>
      </c>
      <c r="J30" s="480">
        <v>10</v>
      </c>
      <c r="K30" s="3" t="s">
        <v>37</v>
      </c>
      <c r="L30" s="50">
        <v>16</v>
      </c>
      <c r="M30" s="60" t="s">
        <v>644</v>
      </c>
    </row>
    <row r="31" spans="1:16">
      <c r="D31" s="315">
        <v>33</v>
      </c>
      <c r="E31" s="4" t="s">
        <v>609</v>
      </c>
      <c r="J31" s="480">
        <v>11</v>
      </c>
      <c r="K31" s="3" t="s">
        <v>38</v>
      </c>
      <c r="L31" s="50">
        <v>18</v>
      </c>
      <c r="M31" s="60" t="s">
        <v>113</v>
      </c>
    </row>
    <row r="32" spans="1:16">
      <c r="D32" s="315">
        <v>34</v>
      </c>
      <c r="E32" s="4" t="s">
        <v>610</v>
      </c>
      <c r="J32" s="480">
        <v>12</v>
      </c>
      <c r="K32" s="3" t="s">
        <v>39</v>
      </c>
      <c r="L32" s="50">
        <v>55</v>
      </c>
      <c r="M32" s="60" t="s">
        <v>842</v>
      </c>
    </row>
    <row r="33" spans="4:13">
      <c r="D33" s="315">
        <v>35</v>
      </c>
      <c r="E33" s="4" t="s">
        <v>667</v>
      </c>
      <c r="J33" s="480">
        <v>13</v>
      </c>
      <c r="K33" s="3" t="s">
        <v>40</v>
      </c>
      <c r="L33" s="50">
        <v>56</v>
      </c>
      <c r="M33" s="60" t="s">
        <v>843</v>
      </c>
    </row>
    <row r="34" spans="4:13">
      <c r="D34" s="315">
        <v>39</v>
      </c>
      <c r="E34" s="4" t="s">
        <v>668</v>
      </c>
      <c r="J34" s="480">
        <v>14</v>
      </c>
      <c r="K34" s="3" t="s">
        <v>403</v>
      </c>
    </row>
    <row r="35" spans="4:13">
      <c r="D35" s="315">
        <v>40</v>
      </c>
      <c r="E35" s="4" t="s">
        <v>611</v>
      </c>
      <c r="J35" s="480">
        <v>15</v>
      </c>
      <c r="K35" s="3" t="s">
        <v>41</v>
      </c>
    </row>
    <row r="36" spans="4:13">
      <c r="D36" s="315">
        <v>42</v>
      </c>
      <c r="E36" s="4" t="s">
        <v>825</v>
      </c>
      <c r="J36" s="480">
        <v>99</v>
      </c>
      <c r="K36" s="3" t="s">
        <v>837</v>
      </c>
    </row>
    <row r="37" spans="4:13">
      <c r="D37" s="315">
        <v>98</v>
      </c>
      <c r="E37" s="4" t="s">
        <v>669</v>
      </c>
    </row>
    <row r="38" spans="4:13">
      <c r="D38" s="315">
        <v>99</v>
      </c>
      <c r="E38" s="4" t="s">
        <v>612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W1:DG271"/>
  <sheetViews>
    <sheetView zoomScale="94" zoomScaleNormal="94" workbookViewId="0">
      <selection activeCell="A10" sqref="A10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6" customWidth="1"/>
    <col min="68" max="68" width="5.08984375" style="66" customWidth="1"/>
    <col min="69" max="69" width="4.90625" style="66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0" customWidth="1"/>
    <col min="75" max="75" width="5.08984375" style="66" customWidth="1"/>
    <col min="76" max="76" width="5.6328125" style="10" customWidth="1"/>
    <col min="77" max="77" width="5.90625" style="10" customWidth="1"/>
    <col min="78" max="78" width="6.90625" style="10" customWidth="1"/>
    <col min="79" max="79" width="5" customWidth="1"/>
    <col min="80" max="80" width="4.1796875" style="66" customWidth="1"/>
    <col min="81" max="81" width="6.90625" style="10" customWidth="1"/>
    <col min="82" max="82" width="5.81640625" style="10" customWidth="1"/>
    <col min="83" max="83" width="6.36328125" style="10" customWidth="1"/>
    <col min="84" max="84" width="5.54296875" customWidth="1"/>
    <col min="85" max="85" width="7.1796875" customWidth="1"/>
    <col min="86" max="86" width="6.90625" style="10" customWidth="1"/>
    <col min="87" max="87" width="6.08984375" style="10" customWidth="1"/>
    <col min="88" max="88" width="7" style="10" customWidth="1"/>
    <col min="89" max="89" width="6.08984375" style="10" customWidth="1"/>
    <col min="90" max="90" width="5.08984375" style="66" customWidth="1"/>
    <col min="91" max="91" width="9.81640625" style="66" customWidth="1"/>
    <col min="92" max="92" width="4.36328125" style="66" customWidth="1"/>
    <col min="93" max="93" width="6.81640625" style="10" customWidth="1"/>
    <col min="94" max="94" width="9.90625" style="10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6" customWidth="1"/>
    <col min="101" max="102" width="11.54296875" style="66"/>
    <col min="103" max="103" width="10" style="66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6"/>
      <c r="BH1" s="66"/>
      <c r="BI1" s="66"/>
      <c r="BJ1" s="66"/>
      <c r="BK1" s="66"/>
      <c r="BL1" s="66"/>
      <c r="BM1" s="66"/>
      <c r="BN1" s="66"/>
      <c r="BR1" s="66"/>
      <c r="BS1" s="66"/>
      <c r="BT1" s="66"/>
      <c r="BU1" s="66"/>
      <c r="BV1" s="66"/>
      <c r="BX1" s="66"/>
      <c r="BY1" s="66"/>
      <c r="BZ1" s="66"/>
      <c r="CA1" s="66"/>
      <c r="CQ1" s="4"/>
      <c r="CR1" s="4"/>
      <c r="CS1" s="4"/>
      <c r="CT1" s="4"/>
      <c r="CU1" s="4"/>
      <c r="CV1"/>
      <c r="CW1"/>
      <c r="CX1"/>
      <c r="CY1"/>
    </row>
    <row r="2" spans="23:111" s="199" customFormat="1" ht="31.8"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10"/>
      <c r="CD2" s="10"/>
      <c r="CE2" s="10"/>
      <c r="CF2"/>
      <c r="CG2"/>
      <c r="CH2" s="10"/>
      <c r="CI2" s="10"/>
      <c r="CJ2" s="10"/>
      <c r="CK2" s="10"/>
      <c r="CL2" s="66"/>
      <c r="CM2" s="66"/>
      <c r="CN2" s="66"/>
      <c r="CO2" s="10"/>
      <c r="CP2" s="10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4" customFormat="1" ht="16.2"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10"/>
      <c r="CD3" s="10"/>
      <c r="CE3" s="10"/>
      <c r="CF3"/>
      <c r="CG3"/>
      <c r="CH3" s="10"/>
      <c r="CI3" s="10"/>
      <c r="CJ3" s="10"/>
      <c r="CK3" s="10"/>
      <c r="CL3" s="66"/>
      <c r="CM3" s="66"/>
      <c r="CN3" s="66"/>
      <c r="CO3" s="10"/>
      <c r="CP3" s="10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1" customFormat="1" ht="19.8">
      <c r="W4" s="174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10"/>
      <c r="CD4" s="10"/>
      <c r="CE4" s="10"/>
      <c r="CF4"/>
      <c r="CG4"/>
      <c r="CH4" s="10"/>
      <c r="CI4" s="10"/>
      <c r="CJ4" s="10"/>
      <c r="CK4" s="10"/>
      <c r="CL4" s="66"/>
      <c r="CM4" s="66"/>
      <c r="CN4" s="66"/>
      <c r="CO4" s="10"/>
      <c r="CP4" s="10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8"/>
      <c r="DG4" s="178"/>
    </row>
    <row r="5" spans="23:111">
      <c r="BG5" s="66"/>
      <c r="BH5" s="66"/>
      <c r="BI5" s="66"/>
      <c r="BJ5" s="66"/>
      <c r="BK5" s="66"/>
      <c r="BL5" s="66"/>
      <c r="BM5" s="66"/>
      <c r="BN5" s="66"/>
      <c r="BR5" s="66"/>
      <c r="BS5" s="66"/>
      <c r="BT5" s="66"/>
      <c r="BU5" s="66"/>
      <c r="BV5" s="66"/>
      <c r="BX5" s="66"/>
      <c r="BY5" s="66"/>
      <c r="BZ5" s="66"/>
      <c r="CA5" s="66"/>
      <c r="CQ5" s="4"/>
      <c r="CR5" s="4"/>
      <c r="CS5" s="4"/>
      <c r="CT5" s="4"/>
      <c r="CU5" s="4"/>
      <c r="CV5"/>
      <c r="CW5"/>
      <c r="CX5"/>
      <c r="CY5"/>
    </row>
    <row r="6" spans="23:111">
      <c r="BI6" s="66"/>
      <c r="BJ6" s="66"/>
      <c r="BK6" s="66"/>
      <c r="BL6" s="66"/>
      <c r="BM6" s="66"/>
      <c r="BN6" s="66"/>
      <c r="BR6" s="66"/>
      <c r="BS6" s="66"/>
      <c r="BT6" s="66"/>
      <c r="BU6" s="66"/>
      <c r="BV6" s="66"/>
      <c r="BX6" s="66"/>
      <c r="BY6" s="66"/>
      <c r="BZ6" s="66"/>
      <c r="CQ6" s="4"/>
      <c r="CR6" s="4"/>
      <c r="CS6" s="4"/>
      <c r="CT6" s="4"/>
      <c r="CU6" s="4"/>
      <c r="CV6"/>
      <c r="CW6"/>
      <c r="CX6"/>
      <c r="CY6"/>
    </row>
    <row r="7" spans="23:111">
      <c r="BI7" s="66"/>
      <c r="BJ7" s="66"/>
      <c r="BK7" s="66"/>
      <c r="BL7" s="66"/>
      <c r="BM7" s="66"/>
      <c r="BN7" s="66"/>
      <c r="BR7" s="66"/>
      <c r="BS7" s="66"/>
      <c r="BT7" s="66"/>
      <c r="BU7" s="66"/>
      <c r="BV7" s="66"/>
      <c r="BX7" s="66"/>
      <c r="BY7" s="66"/>
      <c r="BZ7" s="66"/>
      <c r="CQ7" s="4"/>
      <c r="CR7" s="4"/>
      <c r="CS7" s="4"/>
      <c r="CT7" s="4"/>
      <c r="CU7" s="4"/>
      <c r="CV7"/>
      <c r="CW7"/>
      <c r="CX7"/>
      <c r="CY7"/>
    </row>
    <row r="8" spans="23:111" ht="15.6">
      <c r="BI8" s="66"/>
      <c r="BJ8" s="66"/>
      <c r="BK8" s="66"/>
      <c r="BL8" s="66"/>
      <c r="BM8" s="66"/>
      <c r="BN8" s="66"/>
      <c r="BR8" s="66"/>
      <c r="BS8" s="66"/>
      <c r="BT8" s="66"/>
      <c r="BU8" s="66"/>
      <c r="BV8" s="66"/>
      <c r="BX8" s="66"/>
      <c r="BY8" s="66"/>
      <c r="BZ8" s="66"/>
      <c r="CQ8" s="4"/>
      <c r="CR8" s="55"/>
      <c r="CS8" s="4"/>
      <c r="CT8" s="1"/>
      <c r="CU8" s="5"/>
      <c r="CV8"/>
      <c r="CW8"/>
      <c r="CX8"/>
      <c r="CY8"/>
    </row>
    <row r="9" spans="23:111" ht="15.6">
      <c r="BI9" s="66"/>
      <c r="BJ9" s="66"/>
      <c r="BK9" s="66"/>
      <c r="BL9" s="66"/>
      <c r="BM9" s="66"/>
      <c r="BN9" s="66"/>
      <c r="BR9" s="66"/>
      <c r="BS9" s="66"/>
      <c r="BT9" s="66"/>
      <c r="BU9" s="66"/>
      <c r="BV9" s="66"/>
      <c r="BX9" s="66"/>
      <c r="BY9" s="66"/>
      <c r="BZ9" s="66"/>
      <c r="CQ9" s="4"/>
      <c r="CR9" s="55"/>
      <c r="CS9" s="4"/>
      <c r="CT9" s="1"/>
      <c r="CU9" s="5"/>
      <c r="CV9"/>
      <c r="CW9"/>
      <c r="CX9"/>
      <c r="CY9"/>
    </row>
    <row r="10" spans="23:111" ht="15.6">
      <c r="BI10" s="66"/>
      <c r="BJ10" s="66"/>
      <c r="BK10" s="66"/>
      <c r="BL10" s="66"/>
      <c r="BM10" s="66"/>
      <c r="BN10" s="66"/>
      <c r="BR10" s="66"/>
      <c r="BS10" s="66"/>
      <c r="BT10" s="66"/>
      <c r="BU10" s="66"/>
      <c r="BV10" s="66"/>
      <c r="BX10" s="66"/>
      <c r="BY10" s="66"/>
      <c r="BZ10" s="66"/>
      <c r="CQ10" s="4"/>
      <c r="CR10" s="55"/>
      <c r="CS10" s="4"/>
      <c r="CT10" s="1"/>
      <c r="CU10" s="5"/>
      <c r="CV10"/>
      <c r="CW10"/>
      <c r="CX10"/>
      <c r="CY10"/>
    </row>
    <row r="11" spans="23:111" ht="15.6">
      <c r="BI11" s="66"/>
      <c r="BJ11" s="66"/>
      <c r="BK11" s="66"/>
      <c r="BL11" s="66"/>
      <c r="BM11" s="66"/>
      <c r="BN11" s="66"/>
      <c r="BR11" s="66"/>
      <c r="BS11" s="66"/>
      <c r="BT11" s="66"/>
      <c r="BU11" s="66"/>
      <c r="BV11" s="66"/>
      <c r="BX11" s="66"/>
      <c r="BY11" s="66"/>
      <c r="BZ11" s="66"/>
      <c r="CQ11" s="4"/>
      <c r="CR11" s="55"/>
      <c r="CS11" s="4"/>
      <c r="CT11" s="1"/>
      <c r="CU11" s="5"/>
      <c r="CV11"/>
      <c r="CW11"/>
      <c r="CX11"/>
      <c r="CY11"/>
    </row>
    <row r="12" spans="23:111" ht="15.6">
      <c r="BI12" s="66"/>
      <c r="BJ12" s="66"/>
      <c r="BK12" s="66"/>
      <c r="BL12" s="66"/>
      <c r="BM12" s="66"/>
      <c r="BN12" s="66"/>
      <c r="BR12" s="66"/>
      <c r="BS12" s="66"/>
      <c r="BT12" s="66"/>
      <c r="BU12" s="66"/>
      <c r="BV12" s="66"/>
      <c r="BX12" s="66"/>
      <c r="BY12" s="66"/>
      <c r="BZ12" s="66"/>
      <c r="CQ12" s="4"/>
      <c r="CR12" s="55"/>
      <c r="CS12" s="4"/>
      <c r="CT12" s="1"/>
      <c r="CU12" s="5"/>
      <c r="CV12"/>
      <c r="CW12"/>
      <c r="CX12"/>
      <c r="CY12"/>
    </row>
    <row r="13" spans="23:111" ht="15.6">
      <c r="BI13" s="66"/>
      <c r="BJ13" s="66"/>
      <c r="BK13" s="66"/>
      <c r="BL13" s="66"/>
      <c r="BM13" s="66"/>
      <c r="BN13" s="66"/>
      <c r="BR13" s="66"/>
      <c r="BS13" s="66"/>
      <c r="BT13" s="66"/>
      <c r="BU13" s="66"/>
      <c r="BV13" s="66"/>
      <c r="BX13" s="66"/>
      <c r="BY13" s="66"/>
      <c r="BZ13" s="66"/>
      <c r="CQ13" s="4"/>
      <c r="CR13" s="55"/>
      <c r="CS13" s="4"/>
      <c r="CT13" s="1"/>
      <c r="CU13" s="5"/>
      <c r="CV13"/>
      <c r="CW13"/>
      <c r="CX13"/>
      <c r="CY13"/>
    </row>
    <row r="14" spans="23:111" ht="15.6">
      <c r="BI14" s="66"/>
      <c r="BJ14" s="66"/>
      <c r="BK14" s="66"/>
      <c r="BL14" s="66"/>
      <c r="BM14" s="66"/>
      <c r="BN14" s="66"/>
      <c r="BR14" s="66"/>
      <c r="BS14" s="66"/>
      <c r="BT14" s="66"/>
      <c r="BU14" s="66"/>
      <c r="BV14" s="66"/>
      <c r="BX14" s="66"/>
      <c r="BY14" s="66"/>
      <c r="BZ14" s="66"/>
      <c r="CQ14" s="4"/>
      <c r="CR14" s="55"/>
      <c r="CS14" s="4"/>
      <c r="CT14" s="1"/>
      <c r="CU14" s="5"/>
      <c r="CV14"/>
      <c r="CW14"/>
      <c r="CX14"/>
      <c r="CY14"/>
    </row>
    <row r="15" spans="23:111" ht="15.6">
      <c r="BI15" s="66"/>
      <c r="BJ15" s="66"/>
      <c r="BK15" s="66"/>
      <c r="BL15" s="66"/>
      <c r="BM15" s="66"/>
      <c r="BN15" s="66"/>
      <c r="BR15" s="66"/>
      <c r="BS15" s="66"/>
      <c r="BT15" s="66"/>
      <c r="BU15" s="66"/>
      <c r="BV15" s="66"/>
      <c r="BX15" s="66"/>
      <c r="BY15" s="66"/>
      <c r="BZ15" s="66"/>
      <c r="CQ15" s="4"/>
      <c r="CR15" s="55"/>
      <c r="CS15" s="4"/>
      <c r="CT15" s="1"/>
      <c r="CU15" s="5"/>
      <c r="CV15"/>
      <c r="CW15"/>
      <c r="CX15"/>
      <c r="CY15"/>
    </row>
    <row r="16" spans="23:111" ht="15.6">
      <c r="BI16" s="66"/>
      <c r="BJ16" s="66"/>
      <c r="BK16" s="66"/>
      <c r="BL16" s="66"/>
      <c r="BM16" s="66"/>
      <c r="BN16" s="66"/>
      <c r="BR16" s="66"/>
      <c r="BS16" s="66"/>
      <c r="BT16" s="66"/>
      <c r="BU16" s="66"/>
      <c r="BV16" s="66"/>
      <c r="BX16" s="66"/>
      <c r="BY16" s="66"/>
      <c r="BZ16" s="66"/>
      <c r="CQ16" s="4"/>
      <c r="CR16" s="55"/>
      <c r="CS16" s="4"/>
      <c r="CT16" s="1"/>
      <c r="CU16" s="5"/>
      <c r="CV16"/>
      <c r="CW16" s="2"/>
      <c r="CX16" s="2"/>
      <c r="CY16" s="2"/>
    </row>
    <row r="17" spans="61:105" ht="15.6">
      <c r="BI17" s="66"/>
      <c r="BJ17" s="66"/>
      <c r="BK17" s="66"/>
      <c r="BL17" s="66"/>
      <c r="BM17" s="66"/>
      <c r="BN17" s="66"/>
      <c r="BR17" s="66"/>
      <c r="BS17" s="66"/>
      <c r="BT17" s="66"/>
      <c r="BU17" s="66"/>
      <c r="BV17" s="66"/>
      <c r="BX17" s="66"/>
      <c r="BY17" s="66"/>
      <c r="BZ17" s="66"/>
      <c r="CQ17" s="4"/>
      <c r="CR17" s="55"/>
      <c r="CS17" s="4"/>
      <c r="CT17" s="12"/>
      <c r="CU17" s="5"/>
      <c r="CV17"/>
      <c r="CW17" s="2"/>
      <c r="CX17" s="2"/>
      <c r="CY17" s="4"/>
      <c r="CZ17" s="4"/>
      <c r="DA17" s="4"/>
    </row>
    <row r="18" spans="61:105" ht="15.6">
      <c r="BI18" s="66"/>
      <c r="BJ18" s="66"/>
      <c r="BK18" s="66"/>
      <c r="BL18" s="66"/>
      <c r="BM18" s="66"/>
      <c r="BN18" s="66"/>
      <c r="BR18" s="66"/>
      <c r="BS18" s="66"/>
      <c r="BT18" s="66"/>
      <c r="BU18" s="66"/>
      <c r="BV18" s="66"/>
      <c r="BX18" s="66"/>
      <c r="BY18" s="66"/>
      <c r="BZ18" s="66"/>
      <c r="CQ18" s="4"/>
      <c r="CR18" s="55"/>
      <c r="CS18" s="4"/>
      <c r="CT18" s="1"/>
      <c r="CU18" s="5"/>
      <c r="CV18"/>
      <c r="CW18"/>
      <c r="CX18"/>
      <c r="CY18"/>
    </row>
    <row r="19" spans="61:105" ht="15.6">
      <c r="BI19" s="66"/>
      <c r="BJ19" s="66"/>
      <c r="BK19" s="66"/>
      <c r="BL19" s="66"/>
      <c r="BM19" s="66"/>
      <c r="BN19" s="66"/>
      <c r="BR19" s="66"/>
      <c r="BS19" s="66"/>
      <c r="BT19" s="66"/>
      <c r="BU19" s="66"/>
      <c r="BV19" s="66"/>
      <c r="BX19" s="66"/>
      <c r="BY19" s="66"/>
      <c r="BZ19" s="66"/>
      <c r="CQ19" s="4"/>
      <c r="CR19" s="55"/>
      <c r="CS19" s="4"/>
      <c r="CT19" s="1"/>
      <c r="CU19" s="5"/>
      <c r="CV19"/>
      <c r="CW19"/>
      <c r="CX19"/>
      <c r="CY19"/>
    </row>
    <row r="20" spans="61:105" ht="15.6">
      <c r="BI20" s="66"/>
      <c r="BJ20" s="66"/>
      <c r="BK20" s="66"/>
      <c r="BL20" s="66"/>
      <c r="BM20" s="66"/>
      <c r="BN20" s="66"/>
      <c r="BR20" s="66"/>
      <c r="BS20" s="66"/>
      <c r="BT20" s="66"/>
      <c r="BU20" s="66"/>
      <c r="BV20" s="66"/>
      <c r="BX20" s="66"/>
      <c r="BY20" s="66"/>
      <c r="BZ20" s="66"/>
      <c r="CQ20" s="4"/>
      <c r="CR20" s="55"/>
      <c r="CS20" s="4"/>
      <c r="CT20" s="1"/>
      <c r="CU20" s="5"/>
      <c r="CV20"/>
      <c r="CW20" s="2"/>
      <c r="CX20" s="2"/>
      <c r="CY20" s="2"/>
    </row>
    <row r="21" spans="61:105" ht="15.6">
      <c r="BI21" s="66"/>
      <c r="BJ21" s="66"/>
      <c r="BK21" s="66"/>
      <c r="BL21" s="66"/>
      <c r="BM21" s="66"/>
      <c r="BN21" s="66"/>
      <c r="BR21" s="66"/>
      <c r="BS21" s="66"/>
      <c r="BT21" s="66"/>
      <c r="BU21" s="66"/>
      <c r="BV21" s="66"/>
      <c r="BX21" s="66"/>
      <c r="BY21" s="66"/>
      <c r="BZ21" s="66"/>
      <c r="CQ21" s="4"/>
      <c r="CR21" s="55"/>
      <c r="CS21" s="4"/>
      <c r="CT21" s="1"/>
      <c r="CU21" s="5"/>
      <c r="CV21"/>
      <c r="CW21" s="2"/>
      <c r="CX21" s="2"/>
      <c r="CY21" s="2"/>
    </row>
    <row r="22" spans="61:105" ht="15.6">
      <c r="BI22" s="66"/>
      <c r="BJ22" s="66"/>
      <c r="BK22" s="66"/>
      <c r="BL22" s="66"/>
      <c r="BM22" s="66"/>
      <c r="BN22" s="66"/>
      <c r="BR22" s="66"/>
      <c r="BS22" s="66"/>
      <c r="BT22" s="66"/>
      <c r="BU22" s="66"/>
      <c r="BV22" s="66"/>
      <c r="BX22" s="66"/>
      <c r="BY22" s="66"/>
      <c r="BZ22" s="66"/>
      <c r="CQ22" s="4"/>
      <c r="CR22" s="55"/>
      <c r="CS22" s="4"/>
      <c r="CT22" s="1"/>
      <c r="CU22" s="5"/>
      <c r="CV22"/>
      <c r="CW22" s="2"/>
      <c r="CX22" s="2"/>
      <c r="CY22" s="2"/>
    </row>
    <row r="23" spans="61:105" ht="15.6">
      <c r="BI23" s="66"/>
      <c r="BJ23" s="66"/>
      <c r="BK23" s="66"/>
      <c r="BL23" s="66"/>
      <c r="BM23" s="66"/>
      <c r="BN23" s="66"/>
      <c r="BR23" s="66"/>
      <c r="BS23" s="66"/>
      <c r="BT23" s="66"/>
      <c r="BU23" s="66"/>
      <c r="BV23" s="66"/>
      <c r="BX23" s="66"/>
      <c r="BY23" s="66"/>
      <c r="BZ23" s="66"/>
      <c r="CQ23" s="4"/>
      <c r="CR23" s="55"/>
      <c r="CS23" s="4"/>
      <c r="CT23" s="1"/>
      <c r="CU23" s="5"/>
      <c r="CV23"/>
      <c r="CW23" s="2"/>
      <c r="CX23" s="2"/>
      <c r="CY23" s="2"/>
    </row>
    <row r="24" spans="61:105" ht="15.6">
      <c r="BI24" s="66"/>
      <c r="BJ24" s="66"/>
      <c r="BK24" s="66"/>
      <c r="BL24" s="66"/>
      <c r="BM24" s="66"/>
      <c r="BN24" s="66"/>
      <c r="BR24" s="66"/>
      <c r="BS24" s="66"/>
      <c r="BT24" s="66"/>
      <c r="BU24" s="66"/>
      <c r="BV24" s="66"/>
      <c r="BX24" s="66"/>
      <c r="BY24" s="66"/>
      <c r="BZ24" s="66"/>
      <c r="CQ24" s="4"/>
      <c r="CR24" s="55"/>
      <c r="CS24" s="4"/>
      <c r="CT24" s="1"/>
      <c r="CU24" s="5"/>
      <c r="CV24"/>
      <c r="CW24" s="2"/>
      <c r="CX24" s="2"/>
      <c r="CY24" s="2"/>
    </row>
    <row r="25" spans="61:105" ht="15.6">
      <c r="BI25" s="66"/>
      <c r="BJ25" s="66"/>
      <c r="BK25" s="66"/>
      <c r="BL25" s="66"/>
      <c r="BM25" s="66"/>
      <c r="BN25" s="66"/>
      <c r="BR25" s="66"/>
      <c r="BS25" s="66"/>
      <c r="BT25" s="66"/>
      <c r="BU25" s="66"/>
      <c r="BV25" s="66"/>
      <c r="BX25" s="66"/>
      <c r="BY25" s="66"/>
      <c r="BZ25" s="66"/>
      <c r="CQ25" s="4"/>
      <c r="CR25" s="55"/>
      <c r="CS25" s="4"/>
      <c r="CT25" s="12"/>
      <c r="CU25" s="5"/>
      <c r="CV25"/>
      <c r="CW25" s="2"/>
      <c r="CX25" s="2"/>
      <c r="CY25" s="4"/>
      <c r="CZ25" s="4"/>
      <c r="DA25" s="4"/>
    </row>
    <row r="26" spans="61:105" ht="15.6">
      <c r="BI26" s="66"/>
      <c r="BJ26" s="66"/>
      <c r="BK26" s="66"/>
      <c r="BL26" s="66"/>
      <c r="BM26" s="66"/>
      <c r="BN26" s="66"/>
      <c r="BR26" s="66"/>
      <c r="BS26" s="66"/>
      <c r="BT26" s="66"/>
      <c r="BU26" s="66"/>
      <c r="BV26" s="66"/>
      <c r="BX26" s="66"/>
      <c r="BY26" s="66"/>
      <c r="BZ26" s="66"/>
      <c r="CQ26" s="4"/>
      <c r="CR26" s="55"/>
      <c r="CS26" s="4"/>
      <c r="CT26" s="12"/>
      <c r="CU26" s="5"/>
      <c r="CV26"/>
      <c r="CW26" s="1"/>
      <c r="CX26" s="1"/>
      <c r="CY26" s="10"/>
      <c r="CZ26" s="10"/>
      <c r="DA26" s="10"/>
    </row>
    <row r="27" spans="61:105" ht="15.6">
      <c r="BI27" s="66"/>
      <c r="BJ27" s="66"/>
      <c r="BK27" s="66"/>
      <c r="BL27" s="66"/>
      <c r="BM27" s="66"/>
      <c r="BN27" s="66"/>
      <c r="BR27" s="66"/>
      <c r="BS27" s="66"/>
      <c r="BT27" s="66"/>
      <c r="BU27" s="66"/>
      <c r="BV27" s="66"/>
      <c r="BX27" s="66"/>
      <c r="BY27" s="66"/>
      <c r="BZ27" s="66"/>
      <c r="CQ27" s="4"/>
      <c r="CR27" s="55"/>
      <c r="CS27" s="4"/>
      <c r="CT27" s="12"/>
      <c r="CU27" s="5"/>
      <c r="CV27"/>
      <c r="CW27" s="1"/>
      <c r="CX27" s="1"/>
      <c r="CY27" s="10"/>
      <c r="CZ27" s="10"/>
      <c r="DA27" s="10"/>
    </row>
    <row r="28" spans="61:105" ht="15.6">
      <c r="BI28" s="66"/>
      <c r="BJ28" s="66"/>
      <c r="BK28" s="66"/>
      <c r="BL28" s="66"/>
      <c r="BM28" s="66"/>
      <c r="BN28" s="66"/>
      <c r="BR28" s="66"/>
      <c r="BS28" s="66"/>
      <c r="BT28" s="66"/>
      <c r="BU28" s="66"/>
      <c r="BV28" s="66"/>
      <c r="BX28" s="66"/>
      <c r="BY28" s="66"/>
      <c r="BZ28" s="66"/>
      <c r="CQ28" s="4"/>
      <c r="CR28" s="55"/>
      <c r="CS28" s="4"/>
      <c r="CT28" s="5"/>
      <c r="CU28" s="5"/>
      <c r="CV28"/>
      <c r="CW28" s="1"/>
      <c r="CX28" s="1"/>
      <c r="CY28" s="10"/>
      <c r="CZ28" s="10"/>
      <c r="DA28" s="10"/>
    </row>
    <row r="29" spans="61:105" ht="15.6">
      <c r="BI29" s="66"/>
      <c r="BJ29" s="66"/>
      <c r="BK29" s="66"/>
      <c r="BL29" s="66"/>
      <c r="BM29" s="66"/>
      <c r="BN29" s="66"/>
      <c r="BR29" s="66"/>
      <c r="BS29" s="66"/>
      <c r="BT29" s="66"/>
      <c r="BU29" s="66"/>
      <c r="BV29" s="66"/>
      <c r="BX29" s="66"/>
      <c r="BY29" s="66"/>
      <c r="BZ29" s="66"/>
      <c r="CQ29" s="4"/>
      <c r="CR29" s="55"/>
      <c r="CS29" s="4"/>
      <c r="CT29" s="5"/>
      <c r="CU29" s="5"/>
      <c r="CV29"/>
      <c r="CW29" s="1"/>
      <c r="CX29" s="1"/>
      <c r="CY29" s="10"/>
      <c r="CZ29" s="10"/>
      <c r="DA29" s="10"/>
    </row>
    <row r="30" spans="61:105" ht="15.6">
      <c r="BI30" s="66"/>
      <c r="BJ30" s="66"/>
      <c r="BK30" s="66"/>
      <c r="BL30" s="66"/>
      <c r="BM30" s="66"/>
      <c r="BN30" s="66"/>
      <c r="BR30" s="66"/>
      <c r="BS30" s="66"/>
      <c r="BT30" s="66"/>
      <c r="BU30" s="66"/>
      <c r="BV30" s="66"/>
      <c r="BX30" s="66"/>
      <c r="BY30" s="66"/>
      <c r="BZ30" s="66"/>
      <c r="CQ30" s="4"/>
      <c r="CR30" s="55"/>
      <c r="CS30" s="4"/>
      <c r="CT30" s="5"/>
      <c r="CU30" s="5"/>
      <c r="CV30"/>
      <c r="CW30" s="1"/>
      <c r="CX30" s="1"/>
      <c r="CY30" s="10"/>
      <c r="CZ30" s="10"/>
      <c r="DA30" s="10"/>
    </row>
    <row r="31" spans="61:105" ht="15.6">
      <c r="BI31" s="66"/>
      <c r="BJ31" s="66"/>
      <c r="BK31" s="66"/>
      <c r="BL31" s="66"/>
      <c r="BM31" s="66"/>
      <c r="BN31" s="66"/>
      <c r="BR31" s="66"/>
      <c r="BS31" s="66"/>
      <c r="BT31" s="66"/>
      <c r="BU31" s="66"/>
      <c r="BV31" s="66"/>
      <c r="BX31" s="66"/>
      <c r="BY31" s="66"/>
      <c r="BZ31" s="66"/>
      <c r="CQ31" s="4"/>
      <c r="CR31" s="55"/>
      <c r="CS31" s="4"/>
      <c r="CT31" s="5"/>
      <c r="CU31" s="5"/>
      <c r="CV31"/>
      <c r="CW31" s="1"/>
      <c r="CX31" s="1"/>
      <c r="CY31" s="10"/>
      <c r="CZ31" s="10"/>
      <c r="DA31" s="10"/>
    </row>
    <row r="32" spans="61:105" ht="15.6">
      <c r="BI32" s="66"/>
      <c r="BJ32" s="66"/>
      <c r="BK32" s="66"/>
      <c r="BL32" s="66"/>
      <c r="BM32" s="66"/>
      <c r="BN32" s="66"/>
      <c r="BR32" s="66"/>
      <c r="BS32" s="66"/>
      <c r="BT32" s="66"/>
      <c r="BU32" s="66"/>
      <c r="BV32" s="66"/>
      <c r="BX32" s="66"/>
      <c r="BY32" s="66"/>
      <c r="BZ32" s="66"/>
      <c r="CQ32" s="4"/>
      <c r="CR32" s="55"/>
      <c r="CS32" s="4"/>
      <c r="CT32" s="5"/>
      <c r="CU32" s="5"/>
      <c r="CV32"/>
      <c r="CW32" s="1"/>
      <c r="CX32" s="1"/>
      <c r="CY32" s="10"/>
      <c r="CZ32" s="10"/>
      <c r="DA32" s="10"/>
    </row>
    <row r="33" spans="61:103">
      <c r="BI33" s="66"/>
      <c r="BJ33" s="66"/>
      <c r="BK33" s="66"/>
      <c r="BL33" s="66"/>
      <c r="BM33" s="66"/>
      <c r="BN33" s="66"/>
      <c r="BR33" s="66"/>
      <c r="BS33" s="66"/>
      <c r="BT33" s="66"/>
      <c r="BU33" s="66"/>
      <c r="BV33" s="66"/>
      <c r="BX33" s="66"/>
      <c r="BY33" s="66"/>
      <c r="BZ33" s="66"/>
      <c r="CQ33" s="12"/>
      <c r="CR33" s="12"/>
      <c r="CS33" s="4"/>
      <c r="CV33"/>
      <c r="CW33"/>
      <c r="CX33"/>
      <c r="CY33"/>
    </row>
    <row r="34" spans="61:103" ht="15.6">
      <c r="BI34" s="66"/>
      <c r="BJ34" s="66"/>
      <c r="BK34" s="66"/>
      <c r="BL34" s="66"/>
      <c r="BM34" s="66"/>
      <c r="BN34" s="66"/>
      <c r="BR34" s="66"/>
      <c r="BS34" s="66"/>
      <c r="BT34" s="66"/>
      <c r="BU34" s="66"/>
      <c r="BV34" s="66"/>
      <c r="BX34" s="66"/>
      <c r="BY34" s="66"/>
      <c r="BZ34" s="66"/>
      <c r="CQ34" s="5"/>
      <c r="CR34" s="18"/>
      <c r="CS34" s="4"/>
      <c r="CU34" s="18"/>
      <c r="CV34"/>
      <c r="CW34"/>
      <c r="CX34"/>
      <c r="CY34"/>
    </row>
    <row r="35" spans="61:103">
      <c r="BI35" s="66"/>
      <c r="BJ35" s="66"/>
      <c r="BK35" s="66"/>
      <c r="BL35" s="66"/>
      <c r="BM35" s="66"/>
      <c r="BN35" s="66"/>
      <c r="BR35" s="66"/>
      <c r="BS35" s="66"/>
      <c r="BT35" s="66"/>
      <c r="BU35" s="66"/>
      <c r="BV35" s="66"/>
      <c r="BX35" s="66"/>
      <c r="BY35" s="66"/>
      <c r="BZ35" s="66"/>
      <c r="CQ35" s="12"/>
      <c r="CR35" s="12"/>
      <c r="CS35" s="4"/>
      <c r="CV35"/>
      <c r="CW35"/>
      <c r="CX35"/>
      <c r="CY35"/>
    </row>
    <row r="36" spans="61:103">
      <c r="BI36" s="66"/>
      <c r="BJ36" s="66"/>
      <c r="BK36" s="66"/>
      <c r="BL36" s="66"/>
      <c r="BM36" s="66"/>
      <c r="BN36" s="66"/>
      <c r="BR36" s="66"/>
      <c r="BS36" s="66"/>
      <c r="BT36" s="66"/>
      <c r="BU36" s="66"/>
      <c r="BV36" s="66"/>
      <c r="BX36" s="66"/>
      <c r="BY36" s="66"/>
      <c r="BZ36" s="66"/>
      <c r="CQ36" s="12"/>
      <c r="CR36" s="12"/>
      <c r="CS36" s="4"/>
      <c r="CV36"/>
      <c r="CW36"/>
      <c r="CX36"/>
      <c r="CY36"/>
    </row>
    <row r="37" spans="61:103">
      <c r="BI37" s="66"/>
      <c r="BJ37" s="66"/>
      <c r="BK37" s="66"/>
      <c r="BL37" s="66"/>
      <c r="BM37" s="66"/>
      <c r="BN37" s="66"/>
      <c r="BR37" s="66"/>
      <c r="BS37" s="66"/>
      <c r="BT37" s="66"/>
      <c r="BU37" s="66"/>
      <c r="BV37" s="66"/>
      <c r="BX37" s="66"/>
      <c r="BY37" s="66"/>
      <c r="BZ37" s="66"/>
      <c r="CQ37" s="12"/>
      <c r="CR37" s="12"/>
      <c r="CS37" s="4"/>
      <c r="CV37"/>
      <c r="CW37"/>
      <c r="CX37"/>
      <c r="CY37"/>
    </row>
    <row r="38" spans="61:103">
      <c r="BI38" s="66"/>
      <c r="BJ38" s="66"/>
      <c r="BK38" s="66"/>
      <c r="BL38" s="66"/>
      <c r="BM38" s="66"/>
      <c r="BN38" s="66"/>
      <c r="BR38" s="66"/>
      <c r="BS38" s="66"/>
      <c r="BT38" s="66"/>
      <c r="BU38" s="66"/>
      <c r="BV38" s="66"/>
      <c r="BX38" s="66"/>
      <c r="BY38" s="66"/>
      <c r="BZ38" s="66"/>
      <c r="CQ38" s="12"/>
      <c r="CR38" s="12"/>
      <c r="CS38" s="4"/>
      <c r="CV38"/>
      <c r="CW38"/>
      <c r="CX38"/>
      <c r="CY38"/>
    </row>
    <row r="39" spans="61:103">
      <c r="BI39" s="66"/>
      <c r="BJ39" s="66"/>
      <c r="BK39" s="66"/>
      <c r="BL39" s="66"/>
      <c r="BM39" s="66"/>
      <c r="BN39" s="66"/>
      <c r="BR39" s="66"/>
      <c r="BS39" s="66"/>
      <c r="BT39" s="66"/>
      <c r="BU39" s="66"/>
      <c r="BV39" s="66"/>
      <c r="BX39" s="66"/>
      <c r="BY39" s="66"/>
      <c r="BZ39" s="66"/>
      <c r="CQ39" s="12"/>
      <c r="CR39" s="12"/>
      <c r="CS39" s="4"/>
      <c r="CV39"/>
      <c r="CW39"/>
      <c r="CX39"/>
      <c r="CY39"/>
    </row>
    <row r="40" spans="61:103" ht="15.6">
      <c r="BI40" s="66"/>
      <c r="BJ40" s="66"/>
      <c r="BK40" s="66"/>
      <c r="BL40" s="66"/>
      <c r="BM40" s="66"/>
      <c r="BN40" s="66"/>
      <c r="BR40" s="66"/>
      <c r="BS40" s="66"/>
      <c r="BT40" s="66"/>
      <c r="BU40" s="66"/>
      <c r="BV40" s="66"/>
      <c r="BX40" s="66"/>
      <c r="BY40" s="66"/>
      <c r="BZ40" s="66"/>
      <c r="CQ40" s="2"/>
      <c r="CR40" s="5"/>
      <c r="CS40" s="4"/>
      <c r="CV40"/>
      <c r="CW40"/>
      <c r="CX40"/>
      <c r="CY40"/>
    </row>
    <row r="41" spans="61:103">
      <c r="BI41" s="66"/>
      <c r="BJ41" s="66"/>
      <c r="BK41" s="66"/>
      <c r="BL41" s="66"/>
      <c r="BM41" s="66"/>
      <c r="BN41" s="66"/>
      <c r="BR41" s="66"/>
      <c r="BS41" s="66"/>
      <c r="BT41" s="66"/>
      <c r="BU41" s="66"/>
      <c r="BV41" s="66"/>
      <c r="BX41" s="66"/>
      <c r="BY41" s="66"/>
      <c r="BZ41" s="66"/>
      <c r="CQ41" s="4"/>
      <c r="CR41" s="4"/>
      <c r="CS41" s="4"/>
      <c r="CT41" s="4"/>
      <c r="CU41" s="4"/>
      <c r="CV41"/>
      <c r="CW41"/>
      <c r="CX41"/>
      <c r="CY41"/>
    </row>
    <row r="42" spans="61:103" ht="15.6">
      <c r="BI42" s="66"/>
      <c r="BJ42" s="66"/>
      <c r="BK42" s="66"/>
      <c r="BL42" s="66"/>
      <c r="BM42" s="66"/>
      <c r="BN42" s="66"/>
      <c r="BR42" s="66"/>
      <c r="BS42" s="66"/>
      <c r="BT42" s="66"/>
      <c r="BU42" s="66"/>
      <c r="BV42" s="66"/>
      <c r="BX42" s="66"/>
      <c r="BY42" s="66"/>
      <c r="BZ42" s="66"/>
      <c r="CQ42" s="4"/>
      <c r="CR42" s="12"/>
      <c r="CS42" s="4"/>
      <c r="CT42" s="1"/>
      <c r="CU42" s="5"/>
      <c r="CV42"/>
      <c r="CW42"/>
      <c r="CX42"/>
      <c r="CY42"/>
    </row>
    <row r="43" spans="61:103" ht="15.6">
      <c r="BI43" s="66"/>
      <c r="BJ43" s="66"/>
      <c r="BK43" s="66"/>
      <c r="BL43" s="66"/>
      <c r="BM43" s="66"/>
      <c r="BN43" s="66"/>
      <c r="BR43" s="66"/>
      <c r="BS43" s="66"/>
      <c r="BT43" s="66"/>
      <c r="BU43" s="66"/>
      <c r="BV43" s="66"/>
      <c r="BX43" s="66"/>
      <c r="BY43" s="66"/>
      <c r="BZ43" s="66"/>
      <c r="CQ43" s="4"/>
      <c r="CR43" s="12"/>
      <c r="CS43" s="4"/>
      <c r="CT43" s="1"/>
      <c r="CU43" s="5"/>
      <c r="CV43"/>
      <c r="CW43"/>
      <c r="CX43"/>
      <c r="CY43"/>
    </row>
    <row r="44" spans="61:103" ht="15.6">
      <c r="BI44" s="66"/>
      <c r="BJ44" s="66"/>
      <c r="BK44" s="66"/>
      <c r="BL44" s="66"/>
      <c r="BM44" s="66"/>
      <c r="BN44" s="66"/>
      <c r="BR44" s="66"/>
      <c r="BS44" s="66"/>
      <c r="BT44" s="66"/>
      <c r="BU44" s="66"/>
      <c r="BV44" s="66"/>
      <c r="BX44" s="66"/>
      <c r="BY44" s="66"/>
      <c r="BZ44" s="66"/>
      <c r="CQ44" s="4"/>
      <c r="CR44" s="12"/>
      <c r="CS44" s="4"/>
      <c r="CT44" s="1"/>
      <c r="CU44" s="5"/>
      <c r="CV44"/>
      <c r="CW44"/>
      <c r="CX44"/>
      <c r="CY44"/>
    </row>
    <row r="45" spans="61:103" ht="15.6">
      <c r="BI45" s="66"/>
      <c r="BJ45" s="66"/>
      <c r="BK45" s="66"/>
      <c r="BL45" s="66"/>
      <c r="BM45" s="66"/>
      <c r="BN45" s="66"/>
      <c r="BR45" s="66"/>
      <c r="BS45" s="66"/>
      <c r="BT45" s="66"/>
      <c r="BU45" s="66"/>
      <c r="BV45" s="66"/>
      <c r="BX45" s="66"/>
      <c r="BY45" s="66"/>
      <c r="BZ45" s="66"/>
      <c r="CQ45" s="4"/>
      <c r="CR45" s="12"/>
      <c r="CS45" s="4"/>
      <c r="CT45" s="1"/>
      <c r="CU45" s="5"/>
      <c r="CV45"/>
      <c r="CW45"/>
      <c r="CX45"/>
      <c r="CY45"/>
    </row>
    <row r="46" spans="61:103" ht="15.6">
      <c r="BI46" s="66"/>
      <c r="BJ46" s="66"/>
      <c r="BK46" s="66"/>
      <c r="BL46" s="66"/>
      <c r="BM46" s="66"/>
      <c r="BN46" s="66"/>
      <c r="BR46" s="66"/>
      <c r="BS46" s="66"/>
      <c r="BT46" s="66"/>
      <c r="BU46" s="66"/>
      <c r="BV46" s="66"/>
      <c r="BX46" s="66"/>
      <c r="BY46" s="66"/>
      <c r="BZ46" s="66"/>
      <c r="CQ46" s="4"/>
      <c r="CR46" s="12"/>
      <c r="CS46" s="4"/>
      <c r="CT46" s="12"/>
      <c r="CU46" s="5"/>
      <c r="CV46"/>
      <c r="CW46"/>
      <c r="CX46"/>
      <c r="CY46"/>
    </row>
    <row r="47" spans="61:103" ht="15.6">
      <c r="BI47" s="66"/>
      <c r="BJ47" s="66"/>
      <c r="BK47" s="66"/>
      <c r="BL47" s="66"/>
      <c r="BM47" s="66"/>
      <c r="BN47" s="66"/>
      <c r="BR47" s="66"/>
      <c r="BS47" s="66"/>
      <c r="BT47" s="66"/>
      <c r="BU47" s="66"/>
      <c r="BV47" s="66"/>
      <c r="BX47" s="66"/>
      <c r="BY47" s="66"/>
      <c r="BZ47" s="66"/>
      <c r="CQ47" s="4"/>
      <c r="CR47" s="12"/>
      <c r="CS47" s="4"/>
      <c r="CT47" s="12"/>
      <c r="CU47" s="5"/>
      <c r="CV47"/>
      <c r="CW47"/>
      <c r="CX47"/>
      <c r="CY47"/>
    </row>
    <row r="48" spans="61:103" ht="15.6">
      <c r="BI48" s="66"/>
      <c r="BJ48" s="66"/>
      <c r="BK48" s="66"/>
      <c r="BL48" s="66"/>
      <c r="BM48" s="66"/>
      <c r="BN48" s="66"/>
      <c r="BR48" s="66"/>
      <c r="BS48" s="66"/>
      <c r="BT48" s="66"/>
      <c r="BU48" s="66"/>
      <c r="BV48" s="66"/>
      <c r="BX48" s="66"/>
      <c r="BY48" s="66"/>
      <c r="BZ48" s="66"/>
      <c r="CQ48" s="4"/>
      <c r="CR48" s="12"/>
      <c r="CS48" s="4"/>
      <c r="CT48" s="12"/>
      <c r="CU48" s="5"/>
      <c r="CV48"/>
      <c r="CW48"/>
      <c r="CX48"/>
      <c r="CY48"/>
    </row>
    <row r="49" spans="61:103" ht="15.6">
      <c r="BI49" s="66"/>
      <c r="BJ49" s="66"/>
      <c r="BK49" s="66"/>
      <c r="BL49" s="66"/>
      <c r="BM49" s="66"/>
      <c r="BN49" s="66"/>
      <c r="BR49" s="66"/>
      <c r="BS49" s="66"/>
      <c r="BT49" s="66"/>
      <c r="BU49" s="66"/>
      <c r="BV49" s="66"/>
      <c r="BX49" s="66"/>
      <c r="BY49" s="66"/>
      <c r="BZ49" s="66"/>
      <c r="CQ49" s="4"/>
      <c r="CR49" s="12"/>
      <c r="CS49" s="4"/>
      <c r="CT49" s="12"/>
      <c r="CU49" s="5"/>
      <c r="CV49"/>
      <c r="CW49"/>
      <c r="CX49"/>
      <c r="CY49"/>
    </row>
    <row r="50" spans="61:103" ht="15.6">
      <c r="BI50" s="66"/>
      <c r="BJ50" s="66"/>
      <c r="BK50" s="66"/>
      <c r="BL50" s="66"/>
      <c r="BM50" s="66"/>
      <c r="BN50" s="66"/>
      <c r="BR50" s="66"/>
      <c r="BS50" s="66"/>
      <c r="BT50" s="66"/>
      <c r="BU50" s="66"/>
      <c r="BV50" s="66"/>
      <c r="BX50" s="66"/>
      <c r="BY50" s="66"/>
      <c r="BZ50" s="66"/>
      <c r="CQ50" s="4"/>
      <c r="CR50" s="12"/>
      <c r="CS50" s="4"/>
      <c r="CT50" s="5"/>
      <c r="CU50" s="5"/>
      <c r="CV50"/>
      <c r="CW50"/>
      <c r="CX50"/>
      <c r="CY50"/>
    </row>
    <row r="51" spans="61:103" ht="15.6">
      <c r="BI51" s="66"/>
      <c r="BJ51" s="66"/>
      <c r="BK51" s="66"/>
      <c r="BL51" s="66"/>
      <c r="BM51" s="66"/>
      <c r="BN51" s="66"/>
      <c r="BR51" s="66"/>
      <c r="BS51" s="66"/>
      <c r="BT51" s="66"/>
      <c r="BU51" s="66"/>
      <c r="BV51" s="66"/>
      <c r="BX51" s="66"/>
      <c r="BY51" s="66"/>
      <c r="BZ51" s="66"/>
      <c r="CQ51" s="4"/>
      <c r="CR51" s="12"/>
      <c r="CS51" s="4"/>
      <c r="CT51" s="5"/>
      <c r="CU51" s="5"/>
      <c r="CV51"/>
      <c r="CW51"/>
      <c r="CX51"/>
      <c r="CY51"/>
    </row>
    <row r="52" spans="61:103" ht="15.6">
      <c r="BI52" s="66"/>
      <c r="BJ52" s="66"/>
      <c r="BK52" s="66"/>
      <c r="BL52" s="66"/>
      <c r="BM52" s="66"/>
      <c r="BN52" s="66"/>
      <c r="BR52" s="66"/>
      <c r="BS52" s="66"/>
      <c r="BT52" s="66"/>
      <c r="BU52" s="66"/>
      <c r="BV52" s="66"/>
      <c r="BX52" s="66"/>
      <c r="BY52" s="66"/>
      <c r="BZ52" s="66"/>
      <c r="CQ52" s="4"/>
      <c r="CR52" s="12"/>
      <c r="CS52" s="4"/>
      <c r="CT52" s="5"/>
      <c r="CU52" s="5"/>
      <c r="CV52"/>
      <c r="CW52"/>
      <c r="CX52"/>
      <c r="CY52"/>
    </row>
    <row r="53" spans="61:103" ht="15.6">
      <c r="BI53" s="66"/>
      <c r="BJ53" s="66"/>
      <c r="BK53" s="66"/>
      <c r="BL53" s="66"/>
      <c r="BM53" s="66"/>
      <c r="BN53" s="66"/>
      <c r="BR53" s="66"/>
      <c r="BS53" s="66"/>
      <c r="BT53" s="66"/>
      <c r="BU53" s="66"/>
      <c r="BV53" s="66"/>
      <c r="BX53" s="66"/>
      <c r="BY53" s="66"/>
      <c r="BZ53" s="66"/>
      <c r="CQ53" s="4"/>
      <c r="CR53" s="12"/>
      <c r="CS53" s="4"/>
      <c r="CT53" s="5"/>
      <c r="CU53" s="5"/>
      <c r="CV53"/>
      <c r="CW53"/>
      <c r="CX53"/>
      <c r="CY53"/>
    </row>
    <row r="54" spans="61:103" ht="15.6">
      <c r="BI54" s="66"/>
      <c r="BJ54" s="66"/>
      <c r="BK54" s="66"/>
      <c r="BL54" s="66"/>
      <c r="BM54" s="66"/>
      <c r="BN54" s="66"/>
      <c r="BR54" s="66"/>
      <c r="BS54" s="66"/>
      <c r="BT54" s="66"/>
      <c r="BU54" s="66"/>
      <c r="BV54" s="66"/>
      <c r="BX54" s="66"/>
      <c r="BY54" s="66"/>
      <c r="BZ54" s="66"/>
      <c r="CQ54" s="4"/>
      <c r="CR54" s="12"/>
      <c r="CS54" s="4"/>
      <c r="CT54" s="5"/>
      <c r="CU54" s="5"/>
      <c r="CV54"/>
      <c r="CW54"/>
      <c r="CX54"/>
      <c r="CY54"/>
    </row>
    <row r="55" spans="61:103" ht="15.6">
      <c r="BI55" s="66"/>
      <c r="BJ55" s="66"/>
      <c r="BK55" s="66"/>
      <c r="BL55" s="66"/>
      <c r="BM55" s="66"/>
      <c r="BN55" s="66"/>
      <c r="BR55" s="66"/>
      <c r="BS55" s="66"/>
      <c r="BT55" s="66"/>
      <c r="BU55" s="66"/>
      <c r="BV55" s="66"/>
      <c r="BX55" s="66"/>
      <c r="BY55" s="66"/>
      <c r="BZ55" s="66"/>
      <c r="CQ55" s="4"/>
      <c r="CR55" s="12"/>
      <c r="CS55" s="4"/>
      <c r="CT55" s="5"/>
      <c r="CU55" s="5"/>
      <c r="CV55"/>
      <c r="CW55"/>
      <c r="CX55"/>
      <c r="CY55"/>
    </row>
    <row r="56" spans="61:103" ht="15.6">
      <c r="BI56" s="66"/>
      <c r="BJ56" s="66"/>
      <c r="BK56" s="66"/>
      <c r="BL56" s="66"/>
      <c r="BM56" s="66"/>
      <c r="BN56" s="66"/>
      <c r="BR56" s="66"/>
      <c r="BS56" s="66"/>
      <c r="BT56" s="66"/>
      <c r="BU56" s="66"/>
      <c r="BV56" s="66"/>
      <c r="BX56" s="66"/>
      <c r="BY56" s="66"/>
      <c r="BZ56" s="66"/>
      <c r="CQ56" s="4"/>
      <c r="CR56" s="12"/>
      <c r="CS56" s="4"/>
      <c r="CT56" s="5"/>
      <c r="CU56" s="5"/>
      <c r="CV56"/>
      <c r="CW56"/>
      <c r="CX56"/>
      <c r="CY56"/>
    </row>
    <row r="57" spans="61:103" ht="15.6">
      <c r="BI57" s="66"/>
      <c r="BJ57" s="66"/>
      <c r="BK57" s="66"/>
      <c r="BL57" s="66"/>
      <c r="BM57" s="66"/>
      <c r="BN57" s="66"/>
      <c r="BR57" s="66"/>
      <c r="BS57" s="66"/>
      <c r="BT57" s="66"/>
      <c r="BU57" s="66"/>
      <c r="BV57" s="66"/>
      <c r="BX57" s="66"/>
      <c r="BY57" s="66"/>
      <c r="BZ57" s="66"/>
      <c r="CQ57" s="4"/>
      <c r="CR57" s="12"/>
      <c r="CS57" s="4"/>
      <c r="CT57" s="5"/>
      <c r="CU57" s="5"/>
      <c r="CV57"/>
      <c r="CW57"/>
      <c r="CX57"/>
      <c r="CY57"/>
    </row>
    <row r="58" spans="61:103" ht="15.6">
      <c r="BI58" s="66"/>
      <c r="BJ58" s="66"/>
      <c r="BK58" s="66"/>
      <c r="BL58" s="66"/>
      <c r="BM58" s="66"/>
      <c r="BN58" s="66"/>
      <c r="BR58" s="66"/>
      <c r="BS58" s="66"/>
      <c r="BT58" s="66"/>
      <c r="BU58" s="66"/>
      <c r="BV58" s="66"/>
      <c r="BX58" s="66"/>
      <c r="BY58" s="66"/>
      <c r="BZ58" s="66"/>
      <c r="CQ58" s="4"/>
      <c r="CR58" s="12"/>
      <c r="CS58" s="4"/>
      <c r="CT58" s="5"/>
      <c r="CU58" s="5"/>
      <c r="CV58"/>
      <c r="CW58"/>
      <c r="CX58"/>
      <c r="CY58"/>
    </row>
    <row r="59" spans="61:103" ht="15.6">
      <c r="BI59" s="66"/>
      <c r="BJ59" s="66"/>
      <c r="BK59" s="66"/>
      <c r="BL59" s="66"/>
      <c r="BM59" s="66"/>
      <c r="BN59" s="66"/>
      <c r="BR59" s="66"/>
      <c r="BS59" s="66"/>
      <c r="BT59" s="66"/>
      <c r="BU59" s="66"/>
      <c r="BV59" s="66"/>
      <c r="BX59" s="66"/>
      <c r="BY59" s="66"/>
      <c r="BZ59" s="66"/>
      <c r="CQ59" s="4"/>
      <c r="CR59" s="12"/>
      <c r="CS59" s="4"/>
      <c r="CT59" s="5"/>
      <c r="CU59" s="5"/>
      <c r="CV59"/>
      <c r="CW59"/>
      <c r="CX59"/>
      <c r="CY59"/>
    </row>
    <row r="60" spans="61:103" ht="15.6">
      <c r="BI60" s="66"/>
      <c r="BJ60" s="66"/>
      <c r="BK60" s="66"/>
      <c r="BL60" s="66"/>
      <c r="BM60" s="66"/>
      <c r="BN60" s="66"/>
      <c r="BR60" s="66"/>
      <c r="BS60" s="66"/>
      <c r="BT60" s="66"/>
      <c r="BU60" s="66"/>
      <c r="BV60" s="66"/>
      <c r="BX60" s="66"/>
      <c r="BY60" s="66"/>
      <c r="BZ60" s="66"/>
      <c r="CQ60" s="4"/>
      <c r="CR60" s="12"/>
      <c r="CS60" s="4"/>
      <c r="CT60" s="5"/>
      <c r="CU60" s="5"/>
      <c r="CV60"/>
      <c r="CW60"/>
      <c r="CX60"/>
      <c r="CY60"/>
    </row>
    <row r="61" spans="61:103" ht="15.6">
      <c r="BI61" s="66"/>
      <c r="BJ61" s="66"/>
      <c r="BK61" s="66"/>
      <c r="BL61" s="66"/>
      <c r="BM61" s="66"/>
      <c r="BN61" s="66"/>
      <c r="BR61" s="66"/>
      <c r="BS61" s="66"/>
      <c r="BT61" s="66"/>
      <c r="BU61" s="66"/>
      <c r="BV61" s="66"/>
      <c r="BX61" s="66"/>
      <c r="BY61" s="66"/>
      <c r="BZ61" s="66"/>
      <c r="CQ61" s="4"/>
      <c r="CR61" s="5"/>
      <c r="CS61" s="4"/>
      <c r="CT61" s="5"/>
      <c r="CU61" s="5"/>
      <c r="CV61"/>
      <c r="CW61"/>
      <c r="CX61"/>
      <c r="CY61"/>
    </row>
    <row r="62" spans="61:103">
      <c r="BI62" s="66"/>
      <c r="BJ62" s="66"/>
      <c r="BK62" s="66"/>
      <c r="BL62" s="66"/>
      <c r="BM62" s="66"/>
      <c r="BN62" s="66"/>
      <c r="BR62" s="66"/>
      <c r="BS62" s="66"/>
      <c r="BT62" s="66"/>
      <c r="BU62" s="66"/>
      <c r="BV62" s="66"/>
      <c r="BX62" s="66"/>
      <c r="BY62" s="66"/>
      <c r="BZ62" s="66"/>
      <c r="CQ62" s="12"/>
      <c r="CR62" s="12"/>
      <c r="CS62" s="4"/>
      <c r="CV62"/>
      <c r="CW62"/>
      <c r="CX62"/>
      <c r="CY62"/>
    </row>
    <row r="63" spans="61:103" ht="15.6">
      <c r="BI63" s="66"/>
      <c r="BJ63" s="66"/>
      <c r="BK63" s="66"/>
      <c r="BL63" s="66"/>
      <c r="BM63" s="66"/>
      <c r="BN63" s="66"/>
      <c r="BR63" s="66"/>
      <c r="BS63" s="66"/>
      <c r="BT63" s="66"/>
      <c r="BU63" s="66"/>
      <c r="BV63" s="66"/>
      <c r="BX63" s="66"/>
      <c r="BY63" s="66"/>
      <c r="BZ63" s="66"/>
      <c r="CQ63" s="5"/>
      <c r="CR63" s="5"/>
      <c r="CS63" s="4"/>
      <c r="CU63" s="5"/>
      <c r="CV63"/>
      <c r="CW63"/>
      <c r="CX63"/>
      <c r="CY63"/>
    </row>
    <row r="64" spans="61:103">
      <c r="BI64" s="66"/>
      <c r="BJ64" s="66"/>
      <c r="BK64" s="66"/>
      <c r="BL64" s="66"/>
      <c r="BM64" s="66"/>
      <c r="BN64" s="66"/>
      <c r="BR64" s="66"/>
      <c r="BS64" s="66"/>
      <c r="BT64" s="66"/>
      <c r="BU64" s="66"/>
      <c r="BV64" s="66"/>
      <c r="BX64" s="66"/>
      <c r="BY64" s="66"/>
      <c r="BZ64" s="66"/>
      <c r="CQ64" s="12"/>
      <c r="CR64" s="12"/>
      <c r="CS64" s="4"/>
      <c r="CV64"/>
      <c r="CW64"/>
      <c r="CX64"/>
      <c r="CY64"/>
    </row>
    <row r="65" spans="61:103">
      <c r="BI65" s="66"/>
      <c r="BJ65" s="66"/>
      <c r="BK65" s="66"/>
      <c r="BL65" s="66"/>
      <c r="BM65" s="66"/>
      <c r="BN65" s="66"/>
      <c r="BR65" s="66"/>
      <c r="BS65" s="66"/>
      <c r="BT65" s="66"/>
      <c r="BU65" s="66"/>
      <c r="BV65" s="66"/>
      <c r="BX65" s="66"/>
      <c r="BY65" s="66"/>
      <c r="BZ65" s="66"/>
      <c r="CQ65" s="12"/>
      <c r="CR65" s="12"/>
      <c r="CS65" s="4"/>
      <c r="CV65"/>
      <c r="CW65"/>
      <c r="CX65"/>
      <c r="CY65"/>
    </row>
    <row r="66" spans="61:103">
      <c r="BI66" s="66"/>
      <c r="BJ66" s="66"/>
      <c r="BK66" s="66"/>
      <c r="BL66" s="66"/>
      <c r="BM66" s="66"/>
      <c r="BN66" s="66"/>
      <c r="BR66" s="66"/>
      <c r="BS66" s="66"/>
      <c r="BT66" s="66"/>
      <c r="BU66" s="66"/>
      <c r="BV66" s="66"/>
      <c r="BX66" s="66"/>
      <c r="BY66" s="66"/>
      <c r="BZ66" s="66"/>
      <c r="CQ66" s="12"/>
      <c r="CR66" s="12"/>
      <c r="CS66" s="4"/>
      <c r="CV66"/>
      <c r="CW66"/>
      <c r="CX66"/>
      <c r="CY66"/>
    </row>
    <row r="67" spans="61:103">
      <c r="BI67" s="66"/>
      <c r="BJ67" s="66"/>
      <c r="BK67" s="66"/>
      <c r="BL67" s="66"/>
      <c r="BM67" s="66"/>
      <c r="BN67" s="66"/>
      <c r="BR67" s="66"/>
      <c r="BS67" s="66"/>
      <c r="BT67" s="66"/>
      <c r="BU67" s="66"/>
      <c r="BV67" s="66"/>
      <c r="BX67" s="66"/>
      <c r="BY67" s="66"/>
      <c r="BZ67" s="66"/>
      <c r="CQ67" s="12"/>
      <c r="CR67" s="12"/>
      <c r="CS67" s="4"/>
      <c r="CV67"/>
      <c r="CW67"/>
      <c r="CX67"/>
      <c r="CY67"/>
    </row>
    <row r="68" spans="61:103">
      <c r="BI68" s="66"/>
      <c r="BJ68" s="66"/>
      <c r="BK68" s="66"/>
      <c r="BL68" s="66"/>
      <c r="BM68" s="66"/>
      <c r="BN68" s="66"/>
      <c r="BR68" s="66"/>
      <c r="BS68" s="66"/>
      <c r="BT68" s="66"/>
      <c r="BU68" s="66"/>
      <c r="BV68" s="66"/>
      <c r="BX68" s="66"/>
      <c r="BY68" s="66"/>
      <c r="BZ68" s="66"/>
      <c r="CQ68" s="12"/>
      <c r="CR68" s="12"/>
      <c r="CS68" s="4"/>
      <c r="CV68"/>
      <c r="CW68"/>
      <c r="CX68"/>
      <c r="CY68"/>
    </row>
    <row r="69" spans="61:103">
      <c r="BI69" s="66"/>
      <c r="BJ69" s="66"/>
      <c r="BK69" s="66"/>
      <c r="BL69" s="66"/>
      <c r="BM69" s="66"/>
      <c r="BN69" s="66"/>
      <c r="BR69" s="66"/>
      <c r="BS69" s="66"/>
      <c r="BT69" s="66"/>
      <c r="BU69" s="66"/>
      <c r="BV69" s="66"/>
      <c r="BX69" s="66"/>
      <c r="BY69" s="66"/>
      <c r="BZ69" s="66"/>
      <c r="CQ69" s="12"/>
      <c r="CR69" s="12"/>
      <c r="CS69" s="4"/>
      <c r="CV69"/>
      <c r="CW69"/>
      <c r="CX69"/>
      <c r="CY69"/>
    </row>
    <row r="70" spans="61:103">
      <c r="BI70" s="66"/>
      <c r="BJ70" s="66"/>
      <c r="BK70" s="66"/>
      <c r="BL70" s="66"/>
      <c r="BM70" s="66"/>
      <c r="BN70" s="66"/>
      <c r="BR70" s="66"/>
      <c r="BS70" s="66"/>
      <c r="BT70" s="66"/>
      <c r="BU70" s="66"/>
      <c r="BV70" s="66"/>
      <c r="BX70" s="66"/>
      <c r="BY70" s="66"/>
      <c r="BZ70" s="66"/>
      <c r="CQ70" s="12"/>
      <c r="CR70" s="12"/>
      <c r="CS70" s="4"/>
      <c r="CV70"/>
      <c r="CW70"/>
      <c r="CX70"/>
      <c r="CY70"/>
    </row>
    <row r="71" spans="61:103">
      <c r="BI71" s="66"/>
      <c r="BJ71" s="66"/>
      <c r="BK71" s="66"/>
      <c r="BL71" s="66"/>
      <c r="BM71" s="66"/>
      <c r="BN71" s="66"/>
      <c r="BR71" s="66"/>
      <c r="BS71" s="66"/>
      <c r="BT71" s="66"/>
      <c r="BU71" s="66"/>
      <c r="BV71" s="66"/>
      <c r="BX71" s="66"/>
      <c r="BY71" s="66"/>
      <c r="BZ71" s="66"/>
      <c r="CQ71" s="12"/>
      <c r="CR71" s="12"/>
      <c r="CS71" s="4"/>
      <c r="CV71"/>
      <c r="CW71"/>
      <c r="CX71"/>
      <c r="CY71"/>
    </row>
    <row r="72" spans="61:103">
      <c r="BI72" s="66"/>
      <c r="BJ72" s="66"/>
      <c r="BK72" s="66"/>
      <c r="BL72" s="66"/>
      <c r="BM72" s="66"/>
      <c r="BN72" s="66"/>
      <c r="BR72" s="66"/>
      <c r="BS72" s="66"/>
      <c r="BT72" s="66"/>
      <c r="BU72" s="66"/>
      <c r="BV72" s="66"/>
      <c r="BX72" s="66"/>
      <c r="BY72" s="66"/>
      <c r="BZ72" s="66"/>
      <c r="CQ72" s="12"/>
      <c r="CR72" s="12"/>
      <c r="CS72" s="4"/>
      <c r="CV72"/>
      <c r="CW72"/>
      <c r="CX72"/>
      <c r="CY72"/>
    </row>
    <row r="73" spans="61:103">
      <c r="BI73" s="66"/>
      <c r="BJ73" s="66"/>
      <c r="BK73" s="66"/>
      <c r="BL73" s="66"/>
      <c r="BM73" s="66"/>
      <c r="BN73" s="66"/>
      <c r="BR73" s="66"/>
      <c r="BS73" s="66"/>
      <c r="BT73" s="66"/>
      <c r="BU73" s="66"/>
      <c r="BV73" s="66"/>
      <c r="BX73" s="66"/>
      <c r="BY73" s="66"/>
      <c r="BZ73" s="66"/>
      <c r="CQ73" s="12"/>
      <c r="CR73" s="12"/>
      <c r="CS73" s="4"/>
      <c r="CV73"/>
      <c r="CW73"/>
      <c r="CX73"/>
      <c r="CY73"/>
    </row>
    <row r="74" spans="61:103">
      <c r="BI74" s="66"/>
      <c r="BJ74" s="66"/>
      <c r="BK74" s="66"/>
      <c r="BL74" s="66"/>
      <c r="BM74" s="66"/>
      <c r="BN74" s="66"/>
      <c r="BR74" s="66"/>
      <c r="BS74" s="66"/>
      <c r="BT74" s="66"/>
      <c r="BU74" s="66"/>
      <c r="BV74" s="66"/>
      <c r="BX74" s="66"/>
      <c r="BY74" s="66"/>
      <c r="BZ74" s="66"/>
      <c r="CQ74" s="12"/>
      <c r="CR74" s="12"/>
      <c r="CS74" s="4"/>
      <c r="CV74"/>
      <c r="CW74"/>
      <c r="CX74"/>
      <c r="CY74"/>
    </row>
    <row r="75" spans="61:103">
      <c r="BI75" s="66"/>
      <c r="BJ75" s="66"/>
      <c r="BK75" s="66"/>
      <c r="BL75" s="66"/>
      <c r="BM75" s="66"/>
      <c r="BN75" s="66"/>
      <c r="BR75" s="66"/>
      <c r="BS75" s="66"/>
      <c r="BT75" s="66"/>
      <c r="BU75" s="66"/>
      <c r="BV75" s="66"/>
      <c r="BX75" s="66"/>
      <c r="BY75" s="66"/>
      <c r="BZ75" s="66"/>
      <c r="CQ75" s="12"/>
      <c r="CR75" s="12"/>
      <c r="CS75" s="4"/>
      <c r="CV75"/>
      <c r="CW75"/>
      <c r="CX75"/>
      <c r="CY75"/>
    </row>
    <row r="76" spans="61:103">
      <c r="BI76" s="66"/>
      <c r="BJ76" s="66"/>
      <c r="BK76" s="66"/>
      <c r="BL76" s="66"/>
      <c r="BM76" s="66"/>
      <c r="BN76" s="66"/>
      <c r="BR76" s="66"/>
      <c r="BS76" s="66"/>
      <c r="BT76" s="66"/>
      <c r="BU76" s="66"/>
      <c r="BV76" s="66"/>
      <c r="BX76" s="66"/>
      <c r="BY76" s="66"/>
      <c r="BZ76" s="66"/>
      <c r="CQ76" s="12"/>
      <c r="CR76" s="12"/>
      <c r="CS76" s="4"/>
      <c r="CV76"/>
      <c r="CW76"/>
      <c r="CX76"/>
      <c r="CY76"/>
    </row>
    <row r="77" spans="61:103">
      <c r="BI77" s="66"/>
      <c r="BJ77" s="66"/>
      <c r="BK77" s="66"/>
      <c r="BL77" s="66"/>
      <c r="BM77" s="66"/>
      <c r="BN77" s="66"/>
      <c r="BR77" s="66"/>
      <c r="BS77" s="66"/>
      <c r="BT77" s="66"/>
      <c r="BU77" s="66"/>
      <c r="BV77" s="66"/>
      <c r="BX77" s="66"/>
      <c r="BY77" s="66"/>
      <c r="BZ77" s="66"/>
      <c r="CQ77" s="12"/>
      <c r="CR77" s="12"/>
      <c r="CS77" s="4"/>
      <c r="CV77"/>
      <c r="CW77"/>
      <c r="CX77"/>
      <c r="CY77"/>
    </row>
    <row r="78" spans="61:103">
      <c r="BI78" s="66"/>
      <c r="BJ78" s="66"/>
      <c r="BK78" s="66"/>
      <c r="BL78" s="66"/>
      <c r="BM78" s="66"/>
      <c r="BN78" s="66"/>
      <c r="BR78" s="66"/>
      <c r="BS78" s="66"/>
      <c r="BT78" s="66"/>
      <c r="BU78" s="66"/>
      <c r="BV78" s="66"/>
      <c r="BX78" s="66"/>
      <c r="BY78" s="66"/>
      <c r="BZ78" s="66"/>
      <c r="CQ78" s="12"/>
      <c r="CR78" s="12"/>
      <c r="CS78" s="4"/>
      <c r="CV78"/>
      <c r="CW78"/>
      <c r="CX78"/>
      <c r="CY78"/>
    </row>
    <row r="79" spans="61:103">
      <c r="BI79" s="66"/>
      <c r="BJ79" s="66"/>
      <c r="BK79" s="66"/>
      <c r="BL79" s="66"/>
      <c r="BM79" s="66"/>
      <c r="BN79" s="66"/>
      <c r="BR79" s="66"/>
      <c r="BS79" s="66"/>
      <c r="BT79" s="66"/>
      <c r="BU79" s="66"/>
      <c r="BV79" s="66"/>
      <c r="BX79" s="66"/>
      <c r="BY79" s="66"/>
      <c r="BZ79" s="66"/>
      <c r="CQ79" s="12"/>
      <c r="CR79" s="12"/>
      <c r="CS79" s="4"/>
      <c r="CV79"/>
      <c r="CW79"/>
      <c r="CX79"/>
      <c r="CY79"/>
    </row>
    <row r="80" spans="61:103">
      <c r="BI80" s="66"/>
      <c r="BJ80" s="66"/>
      <c r="BK80" s="66"/>
      <c r="BL80" s="66"/>
      <c r="BM80" s="66"/>
      <c r="BN80" s="66"/>
      <c r="BR80" s="66"/>
      <c r="BS80" s="66"/>
      <c r="BT80" s="66"/>
      <c r="BU80" s="66"/>
      <c r="BV80" s="66"/>
      <c r="BX80" s="66"/>
      <c r="BY80" s="66"/>
      <c r="BZ80" s="66"/>
      <c r="CQ80" s="12"/>
      <c r="CR80" s="12"/>
      <c r="CS80" s="4"/>
      <c r="CV80"/>
      <c r="CW80"/>
      <c r="CX80"/>
      <c r="CY80"/>
    </row>
    <row r="81" spans="61:103">
      <c r="BI81" s="66"/>
      <c r="BJ81" s="66"/>
      <c r="BK81" s="66"/>
      <c r="BL81" s="66"/>
      <c r="BM81" s="66"/>
      <c r="BN81" s="66"/>
      <c r="BR81" s="66"/>
      <c r="BS81" s="66"/>
      <c r="BT81" s="66"/>
      <c r="BU81" s="66"/>
      <c r="BV81" s="66"/>
      <c r="BX81" s="66"/>
      <c r="BY81" s="66"/>
      <c r="BZ81" s="66"/>
      <c r="CQ81" s="12"/>
      <c r="CR81" s="12"/>
      <c r="CS81" s="4"/>
      <c r="CV81"/>
      <c r="CW81"/>
      <c r="CX81"/>
      <c r="CY81"/>
    </row>
    <row r="82" spans="61:103">
      <c r="BI82" s="66"/>
      <c r="BJ82" s="66"/>
      <c r="BK82" s="66"/>
      <c r="BL82" s="66"/>
      <c r="BM82" s="66"/>
      <c r="BN82" s="66"/>
      <c r="BR82" s="66"/>
      <c r="BS82" s="66"/>
      <c r="BT82" s="66"/>
      <c r="BU82" s="66"/>
      <c r="BV82" s="66"/>
      <c r="BX82" s="66"/>
      <c r="BY82" s="66"/>
      <c r="BZ82" s="66"/>
      <c r="CQ82" s="12"/>
      <c r="CR82" s="12"/>
      <c r="CS82" s="4"/>
      <c r="CV82"/>
      <c r="CW82"/>
      <c r="CX82"/>
      <c r="CY82"/>
    </row>
    <row r="83" spans="61:103">
      <c r="BI83" s="66"/>
      <c r="BJ83" s="66"/>
      <c r="BK83" s="66"/>
      <c r="BL83" s="66"/>
      <c r="BM83" s="66"/>
      <c r="BN83" s="66"/>
      <c r="BR83" s="66"/>
      <c r="BS83" s="66"/>
      <c r="BT83" s="66"/>
      <c r="BU83" s="66"/>
      <c r="BV83" s="66"/>
      <c r="BX83" s="66"/>
      <c r="BY83" s="66"/>
      <c r="BZ83" s="66"/>
      <c r="CQ83" s="12"/>
      <c r="CR83" s="12"/>
      <c r="CS83" s="4"/>
      <c r="CV83"/>
      <c r="CW83"/>
      <c r="CX83"/>
      <c r="CY83"/>
    </row>
    <row r="84" spans="61:103">
      <c r="BI84" s="66"/>
      <c r="BJ84" s="66"/>
      <c r="BK84" s="66"/>
      <c r="BL84" s="66"/>
      <c r="BM84" s="66"/>
      <c r="BN84" s="66"/>
      <c r="BR84" s="66"/>
      <c r="BS84" s="66"/>
      <c r="BT84" s="66"/>
      <c r="BU84" s="66"/>
      <c r="BV84" s="66"/>
      <c r="BX84" s="66"/>
      <c r="BY84" s="66"/>
      <c r="BZ84" s="66"/>
      <c r="CQ84" s="12"/>
      <c r="CR84" s="12"/>
      <c r="CS84" s="4"/>
      <c r="CV84"/>
      <c r="CW84"/>
      <c r="CX84"/>
      <c r="CY84"/>
    </row>
    <row r="85" spans="61:103">
      <c r="BI85" s="66"/>
      <c r="BJ85" s="66"/>
      <c r="BK85" s="66"/>
      <c r="BL85" s="66"/>
      <c r="BM85" s="66"/>
      <c r="BN85" s="66"/>
      <c r="BR85" s="66"/>
      <c r="BS85" s="66"/>
      <c r="BT85" s="66"/>
      <c r="BU85" s="66"/>
      <c r="BV85" s="66"/>
      <c r="BX85" s="66"/>
      <c r="BY85" s="66"/>
      <c r="BZ85" s="66"/>
      <c r="CQ85" s="12"/>
      <c r="CR85" s="12"/>
      <c r="CS85" s="4"/>
      <c r="CV85"/>
      <c r="CW85"/>
      <c r="CX85"/>
      <c r="CY85"/>
    </row>
    <row r="86" spans="61:103">
      <c r="BI86" s="66"/>
      <c r="BJ86" s="66"/>
      <c r="BK86" s="66"/>
      <c r="BL86" s="66"/>
      <c r="BM86" s="66"/>
      <c r="BN86" s="66"/>
      <c r="BR86" s="66"/>
      <c r="BS86" s="66"/>
      <c r="BT86" s="66"/>
      <c r="BU86" s="66"/>
      <c r="BV86" s="66"/>
      <c r="BX86" s="66"/>
      <c r="BY86" s="66"/>
      <c r="BZ86" s="66"/>
      <c r="CQ86" s="12"/>
      <c r="CR86" s="12"/>
      <c r="CS86" s="4"/>
      <c r="CV86"/>
      <c r="CW86"/>
      <c r="CX86"/>
      <c r="CY86"/>
    </row>
    <row r="87" spans="61:103">
      <c r="BI87" s="66"/>
      <c r="BJ87" s="66"/>
      <c r="BK87" s="66"/>
      <c r="BL87" s="66"/>
      <c r="BM87" s="66"/>
      <c r="BN87" s="66"/>
      <c r="BR87" s="66"/>
      <c r="BS87" s="66"/>
      <c r="BT87" s="66"/>
      <c r="BU87" s="66"/>
      <c r="BV87" s="66"/>
      <c r="BX87" s="66"/>
      <c r="BY87" s="66"/>
      <c r="BZ87" s="66"/>
      <c r="CQ87" s="12"/>
      <c r="CR87" s="12"/>
      <c r="CS87" s="4"/>
      <c r="CV87"/>
      <c r="CW87"/>
      <c r="CX87"/>
      <c r="CY87"/>
    </row>
    <row r="88" spans="61:103">
      <c r="BI88" s="66"/>
      <c r="BJ88" s="66"/>
      <c r="BK88" s="66"/>
      <c r="BL88" s="66"/>
      <c r="BM88" s="66"/>
      <c r="BN88" s="66"/>
      <c r="BR88" s="66"/>
      <c r="BS88" s="66"/>
      <c r="BT88" s="66"/>
      <c r="BU88" s="66"/>
      <c r="BV88" s="66"/>
      <c r="BX88" s="66"/>
      <c r="BY88" s="66"/>
      <c r="BZ88" s="66"/>
      <c r="CQ88" s="12"/>
      <c r="CR88" s="12"/>
      <c r="CS88" s="4"/>
      <c r="CV88"/>
      <c r="CW88"/>
      <c r="CX88"/>
      <c r="CY88"/>
    </row>
    <row r="89" spans="61:103">
      <c r="BI89" s="66"/>
      <c r="BJ89" s="66"/>
      <c r="BK89" s="66"/>
      <c r="BL89" s="66"/>
      <c r="BM89" s="66"/>
      <c r="BN89" s="66"/>
      <c r="BR89" s="66"/>
      <c r="BS89" s="66"/>
      <c r="BT89" s="66"/>
      <c r="BU89" s="66"/>
      <c r="BV89" s="66"/>
      <c r="BX89" s="66"/>
      <c r="BY89" s="66"/>
      <c r="BZ89" s="66"/>
      <c r="CQ89" s="12"/>
      <c r="CR89" s="12"/>
      <c r="CS89" s="4"/>
      <c r="CV89"/>
      <c r="CW89"/>
      <c r="CX89"/>
      <c r="CY89"/>
    </row>
    <row r="90" spans="61:103">
      <c r="BI90" s="66"/>
      <c r="BJ90" s="66"/>
      <c r="BK90" s="66"/>
      <c r="BL90" s="66"/>
      <c r="BM90" s="66"/>
      <c r="BN90" s="66"/>
      <c r="BR90" s="66"/>
      <c r="BS90" s="66"/>
      <c r="BT90" s="66"/>
      <c r="BU90" s="66"/>
      <c r="BV90" s="66"/>
      <c r="BX90" s="66"/>
      <c r="BY90" s="66"/>
      <c r="BZ90" s="66"/>
      <c r="CQ90" s="12"/>
      <c r="CR90" s="12"/>
      <c r="CS90" s="4"/>
      <c r="CV90"/>
      <c r="CW90"/>
      <c r="CX90"/>
      <c r="CY90"/>
    </row>
    <row r="91" spans="61:103">
      <c r="BI91" s="66"/>
      <c r="BJ91" s="66"/>
      <c r="BK91" s="66"/>
      <c r="BL91" s="66"/>
      <c r="BM91" s="66"/>
      <c r="BN91" s="66"/>
      <c r="BR91" s="66"/>
      <c r="BS91" s="66"/>
      <c r="BT91" s="66"/>
      <c r="BU91" s="66"/>
      <c r="BV91" s="66"/>
      <c r="BX91" s="66"/>
      <c r="BY91" s="66"/>
      <c r="BZ91" s="66"/>
      <c r="CQ91" s="12"/>
      <c r="CR91" s="12"/>
      <c r="CS91" s="4"/>
      <c r="CV91"/>
      <c r="CW91"/>
      <c r="CX91"/>
      <c r="CY91"/>
    </row>
    <row r="92" spans="61:103">
      <c r="BI92" s="66"/>
      <c r="BJ92" s="66"/>
      <c r="BK92" s="66"/>
      <c r="BL92" s="66"/>
      <c r="BM92" s="66"/>
      <c r="BN92" s="66"/>
      <c r="BR92" s="66"/>
      <c r="BS92" s="66"/>
      <c r="BT92" s="66"/>
      <c r="BU92" s="66"/>
      <c r="BV92" s="66"/>
      <c r="BX92" s="66"/>
      <c r="BY92" s="66"/>
      <c r="BZ92" s="66"/>
      <c r="CQ92" s="12"/>
      <c r="CR92" s="12"/>
      <c r="CS92" s="4"/>
      <c r="CV92"/>
      <c r="CW92"/>
      <c r="CX92"/>
      <c r="CY92"/>
    </row>
    <row r="93" spans="61:103">
      <c r="BI93" s="66"/>
      <c r="BJ93" s="66"/>
      <c r="BK93" s="66"/>
      <c r="BL93" s="66"/>
      <c r="BM93" s="66"/>
      <c r="BN93" s="66"/>
      <c r="BR93" s="66"/>
      <c r="BS93" s="66"/>
      <c r="BT93" s="66"/>
      <c r="BU93" s="66"/>
      <c r="BV93" s="66"/>
      <c r="BX93" s="66"/>
      <c r="BY93" s="66"/>
      <c r="BZ93" s="66"/>
      <c r="CQ93" s="12"/>
      <c r="CR93" s="12"/>
      <c r="CS93" s="4"/>
      <c r="CV93"/>
      <c r="CW93"/>
      <c r="CX93"/>
      <c r="CY93"/>
    </row>
    <row r="94" spans="61:103">
      <c r="BI94" s="66"/>
      <c r="BJ94" s="66"/>
      <c r="BK94" s="66"/>
      <c r="BL94" s="66"/>
      <c r="BM94" s="66"/>
      <c r="BN94" s="66"/>
      <c r="BR94" s="66"/>
      <c r="BS94" s="66"/>
      <c r="BT94" s="66"/>
      <c r="BU94" s="66"/>
      <c r="BV94" s="66"/>
      <c r="BX94" s="66"/>
      <c r="BY94" s="66"/>
      <c r="BZ94" s="66"/>
      <c r="CQ94" s="12"/>
      <c r="CR94" s="12"/>
      <c r="CS94" s="4"/>
      <c r="CV94"/>
      <c r="CW94"/>
      <c r="CX94"/>
      <c r="CY94"/>
    </row>
    <row r="95" spans="61:103">
      <c r="BI95" s="66"/>
      <c r="BJ95" s="66"/>
      <c r="BK95" s="66"/>
      <c r="BL95" s="66"/>
      <c r="BM95" s="66"/>
      <c r="BN95" s="66"/>
      <c r="BR95" s="66"/>
      <c r="BS95" s="66"/>
      <c r="BT95" s="66"/>
      <c r="BU95" s="66"/>
      <c r="BV95" s="66"/>
      <c r="BX95" s="66"/>
      <c r="BY95" s="66"/>
      <c r="BZ95" s="66"/>
      <c r="CQ95" s="12"/>
      <c r="CR95" s="12"/>
      <c r="CS95" s="4"/>
      <c r="CV95"/>
      <c r="CW95"/>
      <c r="CX95"/>
      <c r="CY95"/>
    </row>
    <row r="96" spans="61:103">
      <c r="BI96" s="66"/>
      <c r="BJ96" s="66"/>
      <c r="BK96" s="66"/>
      <c r="BL96" s="66"/>
      <c r="BM96" s="66"/>
      <c r="BN96" s="66"/>
      <c r="BR96" s="66"/>
      <c r="BS96" s="66"/>
      <c r="BT96" s="66"/>
      <c r="BU96" s="66"/>
      <c r="BV96" s="66"/>
      <c r="BX96" s="66"/>
      <c r="BY96" s="66"/>
      <c r="BZ96" s="66"/>
      <c r="CQ96" s="12"/>
      <c r="CR96" s="12"/>
      <c r="CS96" s="4"/>
      <c r="CV96"/>
      <c r="CW96"/>
      <c r="CX96"/>
      <c r="CY96"/>
    </row>
    <row r="97" spans="61:103">
      <c r="BI97" s="66"/>
      <c r="BJ97" s="66"/>
      <c r="BK97" s="66"/>
      <c r="BL97" s="66"/>
      <c r="BM97" s="66"/>
      <c r="BN97" s="66"/>
      <c r="BR97" s="66"/>
      <c r="BS97" s="66"/>
      <c r="BT97" s="66"/>
      <c r="BU97" s="66"/>
      <c r="BV97" s="66"/>
      <c r="BX97" s="66"/>
      <c r="BY97" s="66"/>
      <c r="BZ97" s="66"/>
      <c r="CQ97" s="12"/>
      <c r="CR97" s="12"/>
      <c r="CS97" s="4"/>
      <c r="CV97"/>
      <c r="CW97"/>
      <c r="CX97"/>
      <c r="CY97"/>
    </row>
    <row r="98" spans="61:103">
      <c r="BI98" s="66"/>
      <c r="BJ98" s="66"/>
      <c r="BK98" s="66"/>
      <c r="BL98" s="66"/>
      <c r="BM98" s="66"/>
      <c r="BN98" s="66"/>
      <c r="BR98" s="66"/>
      <c r="BS98" s="66"/>
      <c r="BT98" s="66"/>
      <c r="BU98" s="66"/>
      <c r="BV98" s="66"/>
      <c r="BX98" s="66"/>
      <c r="BY98" s="66"/>
      <c r="BZ98" s="66"/>
      <c r="CQ98" s="12"/>
      <c r="CR98" s="12"/>
      <c r="CS98" s="4"/>
      <c r="CV98"/>
      <c r="CW98"/>
      <c r="CX98"/>
      <c r="CY98"/>
    </row>
    <row r="99" spans="61:103">
      <c r="BI99" s="66"/>
      <c r="BJ99" s="66"/>
      <c r="BK99" s="66"/>
      <c r="BL99" s="66"/>
      <c r="BM99" s="66"/>
      <c r="BN99" s="66"/>
      <c r="BR99" s="66"/>
      <c r="BS99" s="66"/>
      <c r="BT99" s="66"/>
      <c r="BU99" s="66"/>
      <c r="BV99" s="66"/>
      <c r="BX99" s="66"/>
      <c r="BY99" s="66"/>
      <c r="BZ99" s="66"/>
      <c r="CQ99" s="12"/>
      <c r="CR99" s="12"/>
      <c r="CS99" s="4"/>
      <c r="CV99"/>
      <c r="CW99"/>
      <c r="CX99"/>
      <c r="CY99"/>
    </row>
    <row r="100" spans="61:103">
      <c r="BI100" s="66"/>
      <c r="BJ100" s="66"/>
      <c r="BK100" s="66"/>
      <c r="BL100" s="66"/>
      <c r="BM100" s="66"/>
      <c r="BN100" s="66"/>
      <c r="BR100" s="66"/>
      <c r="BS100" s="66"/>
      <c r="BT100" s="66"/>
      <c r="BU100" s="66"/>
      <c r="BV100" s="66"/>
      <c r="BX100" s="66"/>
      <c r="BY100" s="66"/>
      <c r="BZ100" s="66"/>
      <c r="CS100" s="4"/>
      <c r="CV100"/>
      <c r="CW100"/>
      <c r="CX100"/>
      <c r="CY100"/>
    </row>
    <row r="101" spans="61:103">
      <c r="BI101" s="66"/>
      <c r="BJ101" s="66"/>
      <c r="BK101" s="66"/>
      <c r="BL101" s="66"/>
      <c r="BM101" s="66"/>
      <c r="BN101" s="66"/>
      <c r="BR101" s="66"/>
      <c r="BS101" s="66"/>
      <c r="BT101" s="66"/>
      <c r="BU101" s="66"/>
      <c r="BV101" s="66"/>
      <c r="BX101" s="66"/>
      <c r="BY101" s="66"/>
      <c r="BZ101" s="66"/>
      <c r="CS101" s="4"/>
      <c r="CV101"/>
      <c r="CW101"/>
      <c r="CX101"/>
      <c r="CY101"/>
    </row>
    <row r="102" spans="61:103">
      <c r="BI102" s="66"/>
      <c r="BJ102" s="66"/>
      <c r="BK102" s="66"/>
      <c r="BL102" s="66"/>
      <c r="BM102" s="66"/>
      <c r="BN102" s="66"/>
      <c r="BR102" s="66"/>
      <c r="BS102" s="66"/>
      <c r="BT102" s="66"/>
      <c r="BU102" s="66"/>
      <c r="BV102" s="66"/>
      <c r="BX102" s="66"/>
      <c r="BY102" s="66"/>
      <c r="BZ102" s="66"/>
      <c r="CS102" s="4"/>
      <c r="CV102"/>
      <c r="CW102"/>
      <c r="CX102"/>
      <c r="CY102"/>
    </row>
    <row r="103" spans="61:103">
      <c r="BI103" s="66"/>
      <c r="BJ103" s="66"/>
      <c r="BK103" s="66"/>
      <c r="BL103" s="66"/>
      <c r="BM103" s="66"/>
      <c r="BN103" s="66"/>
      <c r="BR103" s="66"/>
      <c r="BS103" s="66"/>
      <c r="BT103" s="66"/>
      <c r="BU103" s="66"/>
      <c r="BV103" s="66"/>
      <c r="BX103" s="66"/>
      <c r="BY103" s="66"/>
      <c r="BZ103" s="66"/>
      <c r="CS103" s="4"/>
      <c r="CV103"/>
      <c r="CW103"/>
      <c r="CX103"/>
      <c r="CY103"/>
    </row>
    <row r="104" spans="61:103">
      <c r="BI104" s="66"/>
      <c r="BJ104" s="66"/>
      <c r="BK104" s="66"/>
      <c r="BL104" s="66"/>
      <c r="BM104" s="66"/>
      <c r="BN104" s="66"/>
      <c r="BR104" s="66"/>
      <c r="BS104" s="66"/>
      <c r="BT104" s="66"/>
      <c r="BU104" s="66"/>
      <c r="BV104" s="66"/>
      <c r="BX104" s="66"/>
      <c r="BY104" s="66"/>
      <c r="BZ104" s="66"/>
      <c r="CS104" s="4"/>
      <c r="CV104"/>
      <c r="CW104"/>
      <c r="CX104"/>
      <c r="CY104"/>
    </row>
    <row r="105" spans="61:103">
      <c r="BI105" s="66"/>
      <c r="BJ105" s="66"/>
      <c r="BK105" s="66"/>
      <c r="BL105" s="66"/>
      <c r="BM105" s="66"/>
      <c r="BN105" s="66"/>
      <c r="BR105" s="66"/>
      <c r="BS105" s="66"/>
      <c r="BT105" s="66"/>
      <c r="BU105" s="66"/>
      <c r="BV105" s="66"/>
      <c r="BX105" s="66"/>
      <c r="BY105" s="66"/>
      <c r="BZ105" s="66"/>
      <c r="CS105" s="4"/>
      <c r="CV105"/>
      <c r="CW105"/>
      <c r="CX105"/>
      <c r="CY105"/>
    </row>
    <row r="106" spans="61:103">
      <c r="BI106" s="66"/>
      <c r="BJ106" s="66"/>
      <c r="BK106" s="66"/>
      <c r="BL106" s="66"/>
      <c r="BM106" s="66"/>
      <c r="BN106" s="66"/>
      <c r="BR106" s="66"/>
      <c r="BS106" s="66"/>
      <c r="BT106" s="66"/>
      <c r="BU106" s="66"/>
      <c r="BV106" s="66"/>
      <c r="BX106" s="66"/>
      <c r="BY106" s="66"/>
      <c r="BZ106" s="66"/>
      <c r="CS106" s="4"/>
      <c r="CV106"/>
      <c r="CW106"/>
      <c r="CX106"/>
      <c r="CY106"/>
    </row>
    <row r="107" spans="61:103">
      <c r="BI107" s="66"/>
      <c r="BJ107" s="66"/>
      <c r="BK107" s="66"/>
      <c r="BL107" s="66"/>
      <c r="BM107" s="66"/>
      <c r="BN107" s="66"/>
      <c r="BR107" s="66"/>
      <c r="BS107" s="66"/>
      <c r="BT107" s="66"/>
      <c r="BU107" s="66"/>
      <c r="BV107" s="66"/>
      <c r="BX107" s="66"/>
      <c r="BY107" s="66"/>
      <c r="BZ107" s="66"/>
      <c r="CS107" s="4"/>
      <c r="CV107"/>
      <c r="CW107"/>
      <c r="CX107"/>
      <c r="CY107"/>
    </row>
    <row r="108" spans="61:103">
      <c r="BI108" s="66"/>
      <c r="BJ108" s="66"/>
      <c r="BK108" s="66"/>
      <c r="BL108" s="66"/>
      <c r="BM108" s="66"/>
      <c r="BN108" s="66"/>
      <c r="BR108" s="66"/>
      <c r="BS108" s="66"/>
      <c r="BT108" s="66"/>
      <c r="BU108" s="66"/>
      <c r="BV108" s="66"/>
      <c r="BX108" s="66"/>
      <c r="BY108" s="66"/>
      <c r="BZ108" s="66"/>
      <c r="CS108" s="4"/>
      <c r="CV108"/>
      <c r="CW108"/>
      <c r="CX108"/>
      <c r="CY108"/>
    </row>
    <row r="109" spans="61:103">
      <c r="BI109" s="66"/>
      <c r="BJ109" s="66"/>
      <c r="BK109" s="66"/>
      <c r="BL109" s="66"/>
      <c r="BM109" s="66"/>
      <c r="BN109" s="66"/>
      <c r="BR109" s="66"/>
      <c r="BS109" s="66"/>
      <c r="BT109" s="66"/>
      <c r="BU109" s="66"/>
      <c r="BV109" s="66"/>
      <c r="BX109" s="66"/>
      <c r="BY109" s="66"/>
      <c r="BZ109" s="66"/>
      <c r="CS109" s="4"/>
      <c r="CV109"/>
      <c r="CW109"/>
      <c r="CX109"/>
      <c r="CY109"/>
    </row>
    <row r="110" spans="61:103">
      <c r="BI110" s="66"/>
      <c r="BJ110" s="66"/>
      <c r="BK110" s="66"/>
      <c r="BL110" s="66"/>
      <c r="BM110" s="66"/>
      <c r="BN110" s="66"/>
      <c r="BR110" s="66"/>
      <c r="BS110" s="66"/>
      <c r="BT110" s="66"/>
      <c r="BU110" s="66"/>
      <c r="BV110" s="66"/>
      <c r="BX110" s="66"/>
      <c r="BY110" s="66"/>
      <c r="BZ110" s="66"/>
      <c r="CS110" s="4"/>
      <c r="CV110"/>
      <c r="CW110"/>
      <c r="CX110"/>
      <c r="CY110"/>
    </row>
    <row r="111" spans="61:103">
      <c r="BI111" s="66"/>
      <c r="BJ111" s="66"/>
      <c r="BK111" s="66"/>
      <c r="BL111" s="66"/>
      <c r="BM111" s="66"/>
      <c r="BN111" s="66"/>
      <c r="BR111" s="66"/>
      <c r="BS111" s="66"/>
      <c r="BT111" s="66"/>
      <c r="BU111" s="66"/>
      <c r="BV111" s="66"/>
      <c r="BX111" s="66"/>
      <c r="BY111" s="66"/>
      <c r="BZ111" s="66"/>
      <c r="CS111" s="4"/>
      <c r="CV111"/>
      <c r="CW111"/>
      <c r="CX111"/>
      <c r="CY111"/>
    </row>
    <row r="112" spans="61:103">
      <c r="BI112" s="66"/>
      <c r="BJ112" s="66"/>
      <c r="BK112" s="66"/>
      <c r="BL112" s="66"/>
      <c r="BM112" s="66"/>
      <c r="BN112" s="66"/>
      <c r="BR112" s="66"/>
      <c r="BS112" s="66"/>
      <c r="BT112" s="66"/>
      <c r="BU112" s="66"/>
      <c r="BV112" s="66"/>
      <c r="BX112" s="66"/>
      <c r="BY112" s="66"/>
      <c r="BZ112" s="66"/>
      <c r="CS112" s="4"/>
      <c r="CV112"/>
      <c r="CW112"/>
      <c r="CX112"/>
      <c r="CY112"/>
    </row>
    <row r="113" spans="61:103">
      <c r="BI113" s="66"/>
      <c r="BJ113" s="66"/>
      <c r="BK113" s="66"/>
      <c r="BL113" s="66"/>
      <c r="BM113" s="66"/>
      <c r="BN113" s="66"/>
      <c r="BR113" s="66"/>
      <c r="BS113" s="66"/>
      <c r="BT113" s="66"/>
      <c r="BU113" s="66"/>
      <c r="BV113" s="66"/>
      <c r="BX113" s="66"/>
      <c r="BY113" s="66"/>
      <c r="BZ113" s="66"/>
      <c r="CS113" s="4"/>
      <c r="CV113"/>
      <c r="CW113"/>
      <c r="CX113"/>
      <c r="CY113"/>
    </row>
    <row r="114" spans="61:103">
      <c r="BI114" s="66"/>
      <c r="BJ114" s="66"/>
      <c r="BK114" s="66"/>
      <c r="BL114" s="66"/>
      <c r="BM114" s="66"/>
      <c r="BN114" s="66"/>
      <c r="BR114" s="66"/>
      <c r="BS114" s="66"/>
      <c r="BT114" s="66"/>
      <c r="BU114" s="66"/>
      <c r="BV114" s="66"/>
      <c r="BX114" s="66"/>
      <c r="BY114" s="66"/>
      <c r="BZ114" s="66"/>
      <c r="CS114" s="4"/>
      <c r="CV114"/>
      <c r="CW114"/>
      <c r="CX114"/>
      <c r="CY114"/>
    </row>
    <row r="115" spans="61:103">
      <c r="BI115" s="66"/>
      <c r="BJ115" s="66"/>
      <c r="BK115" s="66"/>
      <c r="BL115" s="66"/>
      <c r="BM115" s="66"/>
      <c r="BN115" s="66"/>
      <c r="BR115" s="66"/>
      <c r="BS115" s="66"/>
      <c r="BT115" s="66"/>
      <c r="BU115" s="66"/>
      <c r="BV115" s="66"/>
      <c r="BX115" s="66"/>
      <c r="BY115" s="66"/>
      <c r="BZ115" s="66"/>
      <c r="CS115" s="4"/>
      <c r="CV115"/>
      <c r="CW115"/>
      <c r="CX115"/>
      <c r="CY115"/>
    </row>
    <row r="116" spans="61:103">
      <c r="BI116" s="66"/>
      <c r="BJ116" s="66"/>
      <c r="BK116" s="66"/>
      <c r="BL116" s="66"/>
      <c r="BM116" s="66"/>
      <c r="BN116" s="66"/>
      <c r="BR116" s="66"/>
      <c r="BS116" s="66"/>
      <c r="BT116" s="66"/>
      <c r="BU116" s="66"/>
      <c r="BV116" s="66"/>
      <c r="BX116" s="66"/>
      <c r="BY116" s="66"/>
      <c r="BZ116" s="66"/>
      <c r="CS116" s="4"/>
      <c r="CV116"/>
      <c r="CW116"/>
      <c r="CX116"/>
      <c r="CY116"/>
    </row>
    <row r="117" spans="61:103">
      <c r="BI117" s="66"/>
      <c r="BJ117" s="66"/>
      <c r="BK117" s="66"/>
      <c r="BL117" s="66"/>
      <c r="BM117" s="66"/>
      <c r="BN117" s="66"/>
      <c r="BR117" s="66"/>
      <c r="BS117" s="66"/>
      <c r="BT117" s="66"/>
      <c r="BU117" s="66"/>
      <c r="BV117" s="66"/>
      <c r="BX117" s="66"/>
      <c r="BY117" s="66"/>
      <c r="BZ117" s="66"/>
      <c r="CS117" s="4"/>
      <c r="CV117"/>
      <c r="CW117"/>
      <c r="CX117"/>
      <c r="CY117"/>
    </row>
    <row r="118" spans="61:103">
      <c r="BI118" s="66"/>
      <c r="BJ118" s="66"/>
      <c r="BK118" s="66"/>
      <c r="BL118" s="66"/>
      <c r="BM118" s="66"/>
      <c r="BN118" s="66"/>
      <c r="BR118" s="66"/>
      <c r="BS118" s="66"/>
      <c r="BT118" s="66"/>
      <c r="BU118" s="66"/>
      <c r="BV118" s="66"/>
      <c r="BX118" s="66"/>
      <c r="BY118" s="66"/>
      <c r="BZ118" s="66"/>
      <c r="CS118" s="4"/>
      <c r="CV118"/>
      <c r="CW118"/>
      <c r="CX118"/>
      <c r="CY118"/>
    </row>
    <row r="119" spans="61:103">
      <c r="BI119" s="66"/>
      <c r="BJ119" s="66"/>
      <c r="BK119" s="66"/>
      <c r="BL119" s="66"/>
      <c r="BM119" s="66"/>
      <c r="BN119" s="66"/>
      <c r="BR119" s="66"/>
      <c r="BS119" s="66"/>
      <c r="BT119" s="66"/>
      <c r="BU119" s="66"/>
      <c r="BV119" s="66"/>
      <c r="BX119" s="66"/>
      <c r="BY119" s="66"/>
      <c r="BZ119" s="66"/>
      <c r="CS119" s="4"/>
      <c r="CV119"/>
      <c r="CW119"/>
      <c r="CX119"/>
      <c r="CY119"/>
    </row>
    <row r="120" spans="61:103">
      <c r="BI120" s="66"/>
      <c r="BJ120" s="66"/>
      <c r="BK120" s="66"/>
      <c r="BL120" s="66"/>
      <c r="BM120" s="66"/>
      <c r="BN120" s="66"/>
      <c r="BR120" s="66"/>
      <c r="BS120" s="66"/>
      <c r="BT120" s="66"/>
      <c r="BU120" s="66"/>
      <c r="BV120" s="66"/>
      <c r="BX120" s="66"/>
      <c r="BY120" s="66"/>
      <c r="BZ120" s="66"/>
      <c r="CS120" s="4"/>
      <c r="CV120"/>
      <c r="CW120"/>
      <c r="CX120"/>
      <c r="CY120"/>
    </row>
    <row r="121" spans="61:103">
      <c r="BI121" s="66"/>
      <c r="BJ121" s="66"/>
      <c r="BK121" s="66"/>
      <c r="BL121" s="66"/>
      <c r="BM121" s="66"/>
      <c r="BN121" s="66"/>
      <c r="BR121" s="66"/>
      <c r="BS121" s="66"/>
      <c r="BT121" s="66"/>
      <c r="BU121" s="66"/>
      <c r="BV121" s="66"/>
      <c r="BX121" s="66"/>
      <c r="BY121" s="66"/>
      <c r="BZ121" s="66"/>
      <c r="CS121" s="4"/>
      <c r="CV121"/>
      <c r="CW121"/>
      <c r="CX121"/>
      <c r="CY121"/>
    </row>
    <row r="122" spans="61:103">
      <c r="BI122" s="66"/>
      <c r="BJ122" s="66"/>
      <c r="BK122" s="66"/>
      <c r="BL122" s="66"/>
      <c r="BM122" s="66"/>
      <c r="BN122" s="66"/>
      <c r="BR122" s="66"/>
      <c r="BS122" s="66"/>
      <c r="BT122" s="66"/>
      <c r="BU122" s="66"/>
      <c r="BV122" s="66"/>
      <c r="BX122" s="66"/>
      <c r="BY122" s="66"/>
      <c r="BZ122" s="66"/>
      <c r="CS122" s="4"/>
      <c r="CV122"/>
      <c r="CW122"/>
      <c r="CX122"/>
      <c r="CY122"/>
    </row>
    <row r="123" spans="61:103">
      <c r="BI123" s="66"/>
      <c r="BJ123" s="66"/>
      <c r="BK123" s="66"/>
      <c r="BL123" s="66"/>
      <c r="BM123" s="66"/>
      <c r="BN123" s="66"/>
      <c r="BR123" s="66"/>
      <c r="BS123" s="66"/>
      <c r="BT123" s="66"/>
      <c r="BU123" s="66"/>
      <c r="BV123" s="66"/>
      <c r="BX123" s="66"/>
      <c r="BY123" s="66"/>
      <c r="BZ123" s="66"/>
      <c r="CS123" s="4"/>
      <c r="CV123"/>
      <c r="CW123"/>
      <c r="CX123"/>
      <c r="CY123"/>
    </row>
    <row r="124" spans="61:103">
      <c r="BI124" s="66"/>
      <c r="BJ124" s="66"/>
      <c r="BK124" s="66"/>
      <c r="BL124" s="66"/>
      <c r="BM124" s="66"/>
      <c r="BN124" s="66"/>
      <c r="BR124" s="66"/>
      <c r="BS124" s="66"/>
      <c r="BT124" s="66"/>
      <c r="BU124" s="66"/>
      <c r="BV124" s="66"/>
      <c r="BX124" s="66"/>
      <c r="BY124" s="66"/>
      <c r="BZ124" s="66"/>
      <c r="CS124" s="4"/>
      <c r="CV124"/>
      <c r="CW124"/>
      <c r="CX124"/>
      <c r="CY124"/>
    </row>
    <row r="125" spans="61:103">
      <c r="BI125" s="66"/>
      <c r="BJ125" s="66"/>
      <c r="BK125" s="66"/>
      <c r="BL125" s="66"/>
      <c r="BM125" s="66"/>
      <c r="BN125" s="66"/>
      <c r="BR125" s="66"/>
      <c r="BS125" s="66"/>
      <c r="BT125" s="66"/>
      <c r="BU125" s="66"/>
      <c r="BV125" s="66"/>
      <c r="BX125" s="66"/>
      <c r="BY125" s="66"/>
      <c r="BZ125" s="66"/>
      <c r="CS125" s="4"/>
      <c r="CV125"/>
      <c r="CW125"/>
      <c r="CX125"/>
      <c r="CY125"/>
    </row>
    <row r="126" spans="61:103">
      <c r="BI126" s="66"/>
      <c r="BJ126" s="66"/>
      <c r="BK126" s="66"/>
      <c r="BL126" s="66"/>
      <c r="BM126" s="66"/>
      <c r="BN126" s="66"/>
      <c r="BR126" s="66"/>
      <c r="BS126" s="66"/>
      <c r="BT126" s="66"/>
      <c r="BU126" s="66"/>
      <c r="BV126" s="66"/>
      <c r="BX126" s="66"/>
      <c r="BY126" s="66"/>
      <c r="BZ126" s="66"/>
      <c r="CS126" s="4"/>
      <c r="CV126"/>
      <c r="CW126"/>
      <c r="CX126"/>
      <c r="CY126"/>
    </row>
    <row r="127" spans="61:103">
      <c r="BI127" s="66"/>
      <c r="BJ127" s="66"/>
      <c r="BK127" s="66"/>
      <c r="BL127" s="66"/>
      <c r="BM127" s="66"/>
      <c r="BN127" s="66"/>
      <c r="BR127" s="66"/>
      <c r="BS127" s="66"/>
      <c r="BT127" s="66"/>
      <c r="BU127" s="66"/>
      <c r="BV127" s="66"/>
      <c r="BX127" s="66"/>
      <c r="BY127" s="66"/>
      <c r="BZ127" s="66"/>
      <c r="CS127" s="4"/>
      <c r="CV127"/>
      <c r="CW127"/>
      <c r="CX127"/>
      <c r="CY127"/>
    </row>
    <row r="128" spans="61:103">
      <c r="BI128" s="66"/>
      <c r="BJ128" s="66"/>
      <c r="BK128" s="66"/>
      <c r="BL128" s="66"/>
      <c r="BM128" s="66"/>
      <c r="BN128" s="66"/>
      <c r="BR128" s="66"/>
      <c r="BS128" s="66"/>
      <c r="BT128" s="66"/>
      <c r="BU128" s="66"/>
      <c r="BV128" s="66"/>
      <c r="BX128" s="66"/>
      <c r="BY128" s="66"/>
      <c r="BZ128" s="66"/>
      <c r="CS128" s="4"/>
      <c r="CV128"/>
      <c r="CW128"/>
      <c r="CX128"/>
      <c r="CY128"/>
    </row>
    <row r="129" spans="61:103">
      <c r="BI129" s="66"/>
      <c r="BJ129" s="66"/>
      <c r="BK129" s="66"/>
      <c r="BL129" s="66"/>
      <c r="BM129" s="66"/>
      <c r="BN129" s="66"/>
      <c r="BR129" s="66"/>
      <c r="BS129" s="66"/>
      <c r="BT129" s="66"/>
      <c r="BU129" s="66"/>
      <c r="BV129" s="66"/>
      <c r="BX129" s="66"/>
      <c r="BY129" s="66"/>
      <c r="BZ129" s="66"/>
      <c r="CS129" s="4"/>
      <c r="CV129"/>
      <c r="CW129"/>
      <c r="CX129"/>
      <c r="CY129"/>
    </row>
    <row r="130" spans="61:103">
      <c r="BI130" s="66"/>
      <c r="BJ130" s="66"/>
      <c r="BK130" s="66"/>
      <c r="BL130" s="66"/>
      <c r="BM130" s="66"/>
      <c r="BN130" s="66"/>
      <c r="BR130" s="66"/>
      <c r="BS130" s="66"/>
      <c r="BT130" s="66"/>
      <c r="BU130" s="66"/>
      <c r="BV130" s="66"/>
      <c r="BX130" s="66"/>
      <c r="BY130" s="66"/>
      <c r="BZ130" s="66"/>
      <c r="CS130" s="4"/>
      <c r="CV130"/>
      <c r="CW130"/>
      <c r="CX130"/>
      <c r="CY130"/>
    </row>
    <row r="131" spans="61:103">
      <c r="BI131" s="66"/>
      <c r="BJ131" s="66"/>
      <c r="BK131" s="66"/>
      <c r="BL131" s="66"/>
      <c r="BM131" s="66"/>
      <c r="BN131" s="66"/>
      <c r="BR131" s="66"/>
      <c r="BS131" s="66"/>
      <c r="BT131" s="66"/>
      <c r="BU131" s="66"/>
      <c r="BV131" s="66"/>
      <c r="BX131" s="66"/>
      <c r="BY131" s="66"/>
      <c r="BZ131" s="66"/>
      <c r="CS131" s="4"/>
      <c r="CV131"/>
      <c r="CW131"/>
      <c r="CX131"/>
      <c r="CY131"/>
    </row>
    <row r="132" spans="61:103">
      <c r="BI132" s="66"/>
      <c r="BJ132" s="66"/>
      <c r="BK132" s="66"/>
      <c r="BL132" s="66"/>
      <c r="BM132" s="66"/>
      <c r="BN132" s="66"/>
      <c r="BR132" s="66"/>
      <c r="BS132" s="66"/>
      <c r="BT132" s="66"/>
      <c r="BU132" s="66"/>
      <c r="BV132" s="66"/>
      <c r="BX132" s="66"/>
      <c r="BY132" s="66"/>
      <c r="BZ132" s="66"/>
      <c r="CS132" s="4"/>
      <c r="CV132"/>
      <c r="CW132"/>
      <c r="CX132"/>
      <c r="CY132"/>
    </row>
    <row r="133" spans="61:103">
      <c r="BI133" s="66"/>
      <c r="BJ133" s="66"/>
      <c r="BK133" s="66"/>
      <c r="BL133" s="66"/>
      <c r="BM133" s="66"/>
      <c r="BN133" s="66"/>
      <c r="BR133" s="66"/>
      <c r="BS133" s="66"/>
      <c r="BT133" s="66"/>
      <c r="BU133" s="66"/>
      <c r="BV133" s="66"/>
      <c r="BX133" s="66"/>
      <c r="BY133" s="66"/>
      <c r="BZ133" s="66"/>
      <c r="CS133" s="4"/>
      <c r="CV133"/>
      <c r="CW133"/>
      <c r="CX133"/>
      <c r="CY133"/>
    </row>
    <row r="134" spans="61:103">
      <c r="BI134" s="66"/>
      <c r="BJ134" s="66"/>
      <c r="BK134" s="66"/>
      <c r="BL134" s="66"/>
      <c r="BM134" s="66"/>
      <c r="BN134" s="66"/>
      <c r="BR134" s="66"/>
      <c r="BS134" s="66"/>
      <c r="BT134" s="66"/>
      <c r="BU134" s="66"/>
      <c r="BV134" s="66"/>
      <c r="BX134" s="66"/>
      <c r="BY134" s="66"/>
      <c r="BZ134" s="66"/>
      <c r="CS134" s="4"/>
      <c r="CV134"/>
      <c r="CW134"/>
      <c r="CX134"/>
      <c r="CY134"/>
    </row>
    <row r="135" spans="61:103">
      <c r="BI135" s="66"/>
      <c r="BJ135" s="66"/>
      <c r="BK135" s="66"/>
      <c r="BL135" s="66"/>
      <c r="BM135" s="66"/>
      <c r="BN135" s="66"/>
      <c r="BR135" s="66"/>
      <c r="BS135" s="66"/>
      <c r="BT135" s="66"/>
      <c r="BU135" s="66"/>
      <c r="BV135" s="66"/>
      <c r="BX135" s="66"/>
      <c r="BY135" s="66"/>
      <c r="BZ135" s="66"/>
      <c r="CS135" s="4"/>
      <c r="CV135"/>
      <c r="CW135"/>
      <c r="CX135"/>
      <c r="CY135"/>
    </row>
    <row r="136" spans="61:103">
      <c r="BI136" s="66"/>
      <c r="BJ136" s="66"/>
      <c r="BK136" s="66"/>
      <c r="BL136" s="66"/>
      <c r="BM136" s="66"/>
      <c r="BN136" s="66"/>
      <c r="BR136" s="66"/>
      <c r="BS136" s="66"/>
      <c r="BT136" s="66"/>
      <c r="BU136" s="66"/>
      <c r="BV136" s="66"/>
      <c r="BX136" s="66"/>
      <c r="BY136" s="66"/>
      <c r="BZ136" s="66"/>
      <c r="CS136" s="4"/>
      <c r="CV136"/>
      <c r="CW136"/>
      <c r="CX136"/>
      <c r="CY136"/>
    </row>
    <row r="137" spans="61:103">
      <c r="BI137" s="66"/>
      <c r="BJ137" s="66"/>
      <c r="BK137" s="66"/>
      <c r="BL137" s="66"/>
      <c r="BM137" s="66"/>
      <c r="BN137" s="66"/>
      <c r="BR137" s="66"/>
      <c r="BS137" s="66"/>
      <c r="BT137" s="66"/>
      <c r="BU137" s="66"/>
      <c r="BV137" s="66"/>
      <c r="BX137" s="66"/>
      <c r="BY137" s="66"/>
      <c r="BZ137" s="66"/>
      <c r="CS137" s="4"/>
      <c r="CV137"/>
      <c r="CW137"/>
      <c r="CX137"/>
      <c r="CY137"/>
    </row>
    <row r="138" spans="61:103">
      <c r="BI138" s="66"/>
      <c r="BJ138" s="66"/>
      <c r="BK138" s="66"/>
      <c r="BL138" s="66"/>
      <c r="BM138" s="66"/>
      <c r="BN138" s="66"/>
      <c r="BR138" s="66"/>
      <c r="BS138" s="66"/>
      <c r="BT138" s="66"/>
      <c r="BU138" s="66"/>
      <c r="BV138" s="66"/>
      <c r="BX138" s="66"/>
      <c r="BY138" s="66"/>
      <c r="BZ138" s="66"/>
      <c r="CS138" s="4"/>
      <c r="CV138"/>
      <c r="CW138"/>
      <c r="CX138"/>
      <c r="CY138"/>
    </row>
    <row r="139" spans="61:103">
      <c r="BI139" s="66"/>
      <c r="BJ139" s="66"/>
      <c r="BK139" s="66"/>
      <c r="BL139" s="66"/>
      <c r="BM139" s="66"/>
      <c r="BN139" s="66"/>
      <c r="BR139" s="66"/>
      <c r="BS139" s="66"/>
      <c r="BT139" s="66"/>
      <c r="BU139" s="66"/>
      <c r="BV139" s="66"/>
      <c r="BX139" s="66"/>
      <c r="BY139" s="66"/>
      <c r="BZ139" s="66"/>
      <c r="CS139" s="4"/>
      <c r="CV139"/>
      <c r="CW139"/>
      <c r="CX139"/>
      <c r="CY139"/>
    </row>
    <row r="140" spans="61:103">
      <c r="BI140" s="66"/>
      <c r="BJ140" s="66"/>
      <c r="BK140" s="66"/>
      <c r="BL140" s="66"/>
      <c r="BM140" s="66"/>
      <c r="BN140" s="66"/>
      <c r="BR140" s="66"/>
      <c r="BS140" s="66"/>
      <c r="BT140" s="66"/>
      <c r="BU140" s="66"/>
      <c r="BV140" s="66"/>
      <c r="BX140" s="66"/>
      <c r="BY140" s="66"/>
      <c r="BZ140" s="66"/>
      <c r="CS140" s="4"/>
      <c r="CV140"/>
      <c r="CW140"/>
      <c r="CX140"/>
      <c r="CY140"/>
    </row>
    <row r="141" spans="61:103">
      <c r="BI141" s="66"/>
      <c r="BJ141" s="66"/>
      <c r="BK141" s="66"/>
      <c r="BL141" s="66"/>
      <c r="BM141" s="66"/>
      <c r="BN141" s="66"/>
      <c r="BR141" s="66"/>
      <c r="BS141" s="66"/>
      <c r="BT141" s="66"/>
      <c r="BU141" s="66"/>
      <c r="BV141" s="66"/>
      <c r="BX141" s="66"/>
      <c r="BY141" s="66"/>
      <c r="BZ141" s="66"/>
      <c r="CS141" s="4"/>
      <c r="CV141"/>
      <c r="CW141"/>
      <c r="CX141"/>
      <c r="CY141"/>
    </row>
    <row r="142" spans="61:103">
      <c r="BI142" s="66"/>
      <c r="BJ142" s="66"/>
      <c r="BK142" s="66"/>
      <c r="BL142" s="66"/>
      <c r="BM142" s="66"/>
      <c r="BN142" s="66"/>
      <c r="BR142" s="66"/>
      <c r="BS142" s="66"/>
      <c r="BT142" s="66"/>
      <c r="BU142" s="66"/>
      <c r="BV142" s="66"/>
      <c r="BX142" s="66"/>
      <c r="BY142" s="66"/>
      <c r="BZ142" s="66"/>
      <c r="CS142" s="4"/>
      <c r="CV142"/>
      <c r="CW142"/>
      <c r="CX142"/>
      <c r="CY142"/>
    </row>
    <row r="143" spans="61:103">
      <c r="BI143" s="66"/>
      <c r="BJ143" s="66"/>
      <c r="BK143" s="66"/>
      <c r="BL143" s="66"/>
      <c r="BM143" s="66"/>
      <c r="BN143" s="66"/>
      <c r="BR143" s="66"/>
      <c r="BS143" s="66"/>
      <c r="BT143" s="66"/>
      <c r="BU143" s="66"/>
      <c r="BV143" s="66"/>
      <c r="BX143" s="66"/>
      <c r="BY143" s="66"/>
      <c r="BZ143" s="66"/>
      <c r="CS143" s="4"/>
      <c r="CV143"/>
      <c r="CW143"/>
      <c r="CX143"/>
      <c r="CY143"/>
    </row>
    <row r="144" spans="61:103">
      <c r="BI144" s="66"/>
      <c r="BJ144" s="66"/>
      <c r="BK144" s="66"/>
      <c r="BL144" s="66"/>
      <c r="BM144" s="66"/>
      <c r="BN144" s="66"/>
      <c r="BR144" s="66"/>
      <c r="BS144" s="66"/>
      <c r="BT144" s="66"/>
      <c r="BU144" s="66"/>
      <c r="BV144" s="66"/>
      <c r="BX144" s="66"/>
      <c r="BY144" s="66"/>
      <c r="BZ144" s="66"/>
      <c r="CS144" s="4"/>
      <c r="CV144"/>
      <c r="CW144"/>
      <c r="CX144"/>
      <c r="CY144"/>
    </row>
    <row r="145" spans="61:103">
      <c r="BI145" s="66"/>
      <c r="BJ145" s="66"/>
      <c r="BK145" s="66"/>
      <c r="BL145" s="66"/>
      <c r="BM145" s="66"/>
      <c r="BN145" s="66"/>
      <c r="BR145" s="66"/>
      <c r="BS145" s="66"/>
      <c r="BT145" s="66"/>
      <c r="BU145" s="66"/>
      <c r="BV145" s="66"/>
      <c r="BX145" s="66"/>
      <c r="BY145" s="66"/>
      <c r="BZ145" s="66"/>
      <c r="CS145" s="4"/>
      <c r="CV145"/>
      <c r="CW145"/>
      <c r="CX145"/>
      <c r="CY145"/>
    </row>
    <row r="146" spans="61:103">
      <c r="BI146" s="66"/>
      <c r="BJ146" s="66"/>
      <c r="BK146" s="66"/>
      <c r="BL146" s="66"/>
      <c r="BM146" s="66"/>
      <c r="BN146" s="66"/>
      <c r="BR146" s="66"/>
      <c r="BS146" s="66"/>
      <c r="BT146" s="66"/>
      <c r="BU146" s="66"/>
      <c r="BV146" s="66"/>
      <c r="BX146" s="66"/>
      <c r="BY146" s="66"/>
      <c r="BZ146" s="66"/>
      <c r="CS146" s="4"/>
      <c r="CV146"/>
      <c r="CW146"/>
      <c r="CX146"/>
      <c r="CY146"/>
    </row>
    <row r="147" spans="61:103">
      <c r="BI147" s="66"/>
      <c r="BJ147" s="66"/>
      <c r="BK147" s="66"/>
      <c r="BL147" s="66"/>
      <c r="BM147" s="66"/>
      <c r="BN147" s="66"/>
      <c r="BR147" s="66"/>
      <c r="BS147" s="66"/>
      <c r="BT147" s="66"/>
      <c r="BU147" s="66"/>
      <c r="BV147" s="66"/>
      <c r="BX147" s="66"/>
      <c r="BY147" s="66"/>
      <c r="BZ147" s="66"/>
      <c r="CS147" s="4"/>
      <c r="CV147"/>
      <c r="CW147"/>
      <c r="CX147"/>
      <c r="CY147"/>
    </row>
    <row r="148" spans="61:103">
      <c r="BI148" s="66"/>
      <c r="BJ148" s="66"/>
      <c r="BK148" s="66"/>
      <c r="BL148" s="66"/>
      <c r="BM148" s="66"/>
      <c r="BN148" s="66"/>
      <c r="BR148" s="66"/>
      <c r="BS148" s="66"/>
      <c r="BT148" s="66"/>
      <c r="BU148" s="66"/>
      <c r="BV148" s="66"/>
      <c r="BX148" s="66"/>
      <c r="BY148" s="66"/>
      <c r="BZ148" s="66"/>
      <c r="CS148" s="4"/>
      <c r="CV148"/>
      <c r="CW148"/>
      <c r="CX148"/>
      <c r="CY148"/>
    </row>
    <row r="149" spans="61:103">
      <c r="BI149" s="66"/>
      <c r="BJ149" s="66"/>
      <c r="BK149" s="66"/>
      <c r="BL149" s="66"/>
      <c r="BM149" s="66"/>
      <c r="BN149" s="66"/>
      <c r="BR149" s="66"/>
      <c r="BS149" s="66"/>
      <c r="BT149" s="66"/>
      <c r="BU149" s="66"/>
      <c r="BV149" s="66"/>
      <c r="BX149" s="66"/>
      <c r="BY149" s="66"/>
      <c r="BZ149" s="66"/>
      <c r="CS149" s="4"/>
      <c r="CV149"/>
      <c r="CW149"/>
      <c r="CX149"/>
      <c r="CY149"/>
    </row>
    <row r="150" spans="61:103">
      <c r="BI150" s="66"/>
      <c r="BJ150" s="66"/>
      <c r="BK150" s="66"/>
      <c r="BL150" s="66"/>
      <c r="BM150" s="66"/>
      <c r="BN150" s="66"/>
      <c r="BR150" s="66"/>
      <c r="BS150" s="66"/>
      <c r="BT150" s="66"/>
      <c r="BU150" s="66"/>
      <c r="BV150" s="66"/>
      <c r="BX150" s="66"/>
      <c r="BY150" s="66"/>
      <c r="BZ150" s="66"/>
      <c r="CS150" s="4"/>
      <c r="CV150"/>
      <c r="CW150"/>
      <c r="CX150"/>
      <c r="CY150"/>
    </row>
    <row r="151" spans="61:103">
      <c r="BI151" s="66"/>
      <c r="BJ151" s="66"/>
      <c r="BK151" s="66"/>
      <c r="BL151" s="66"/>
      <c r="BM151" s="66"/>
      <c r="BN151" s="66"/>
      <c r="BR151" s="66"/>
      <c r="BS151" s="66"/>
      <c r="BT151" s="66"/>
      <c r="BU151" s="66"/>
      <c r="BV151" s="66"/>
      <c r="BX151" s="66"/>
      <c r="BY151" s="66"/>
      <c r="BZ151" s="66"/>
      <c r="CS151" s="4"/>
      <c r="CV151"/>
      <c r="CW151"/>
      <c r="CX151"/>
      <c r="CY151"/>
    </row>
    <row r="152" spans="61:103">
      <c r="BI152" s="66"/>
      <c r="BJ152" s="66"/>
      <c r="BK152" s="66"/>
      <c r="BL152" s="66"/>
      <c r="BM152" s="66"/>
      <c r="BN152" s="66"/>
      <c r="BR152" s="66"/>
      <c r="BS152" s="66"/>
      <c r="BT152" s="66"/>
      <c r="BU152" s="66"/>
      <c r="BV152" s="66"/>
      <c r="BX152" s="66"/>
      <c r="BY152" s="66"/>
      <c r="BZ152" s="66"/>
      <c r="CS152" s="4"/>
      <c r="CV152"/>
      <c r="CW152"/>
      <c r="CX152"/>
      <c r="CY152"/>
    </row>
    <row r="153" spans="61:103">
      <c r="BI153" s="66"/>
      <c r="BJ153" s="66"/>
      <c r="BK153" s="66"/>
      <c r="BL153" s="66"/>
      <c r="BM153" s="66"/>
      <c r="BN153" s="66"/>
      <c r="BR153" s="66"/>
      <c r="BS153" s="66"/>
      <c r="BT153" s="66"/>
      <c r="BU153" s="66"/>
      <c r="BV153" s="66"/>
      <c r="BX153" s="66"/>
      <c r="BY153" s="66"/>
      <c r="BZ153" s="66"/>
      <c r="CS153" s="4"/>
      <c r="CV153"/>
      <c r="CW153"/>
      <c r="CX153"/>
      <c r="CY153"/>
    </row>
    <row r="154" spans="61:103">
      <c r="BI154" s="66"/>
      <c r="BJ154" s="66"/>
      <c r="BK154" s="66"/>
      <c r="BL154" s="66"/>
      <c r="BM154" s="66"/>
      <c r="BN154" s="66"/>
      <c r="BR154" s="66"/>
      <c r="BS154" s="66"/>
      <c r="BT154" s="66"/>
      <c r="BU154" s="66"/>
      <c r="BV154" s="66"/>
      <c r="BX154" s="66"/>
      <c r="BY154" s="66"/>
      <c r="BZ154" s="66"/>
      <c r="CS154" s="4"/>
      <c r="CV154"/>
      <c r="CW154"/>
      <c r="CX154"/>
      <c r="CY154"/>
    </row>
    <row r="155" spans="61:103">
      <c r="BI155" s="66"/>
      <c r="BJ155" s="66"/>
      <c r="BK155" s="66"/>
      <c r="BL155" s="66"/>
      <c r="BM155" s="66"/>
      <c r="BN155" s="66"/>
      <c r="BR155" s="66"/>
      <c r="BS155" s="66"/>
      <c r="BT155" s="66"/>
      <c r="BU155" s="66"/>
      <c r="BV155" s="66"/>
      <c r="BX155" s="66"/>
      <c r="BY155" s="66"/>
      <c r="BZ155" s="66"/>
      <c r="CS155" s="4"/>
      <c r="CV155"/>
      <c r="CW155"/>
      <c r="CX155"/>
      <c r="CY155"/>
    </row>
    <row r="156" spans="61:103">
      <c r="BI156" s="66"/>
      <c r="BJ156" s="66"/>
      <c r="BK156" s="66"/>
      <c r="BL156" s="66"/>
      <c r="BM156" s="66"/>
      <c r="BN156" s="66"/>
      <c r="BR156" s="66"/>
      <c r="BS156" s="66"/>
      <c r="BT156" s="66"/>
      <c r="BU156" s="66"/>
      <c r="BV156" s="66"/>
      <c r="BX156" s="66"/>
      <c r="BY156" s="66"/>
      <c r="BZ156" s="66"/>
      <c r="CS156" s="4"/>
      <c r="CV156"/>
      <c r="CW156"/>
      <c r="CX156"/>
      <c r="CY156"/>
    </row>
    <row r="157" spans="61:103">
      <c r="BI157" s="66"/>
      <c r="BJ157" s="66"/>
      <c r="BK157" s="66"/>
      <c r="BL157" s="66"/>
      <c r="BM157" s="66"/>
      <c r="BN157" s="66"/>
      <c r="BR157" s="66"/>
      <c r="BS157" s="66"/>
      <c r="BT157" s="66"/>
      <c r="BU157" s="66"/>
      <c r="BV157" s="66"/>
      <c r="BX157" s="66"/>
      <c r="BY157" s="66"/>
      <c r="BZ157" s="66"/>
      <c r="CS157" s="4"/>
      <c r="CV157"/>
      <c r="CW157"/>
      <c r="CX157"/>
      <c r="CY157"/>
    </row>
    <row r="158" spans="61:103">
      <c r="BI158" s="66"/>
      <c r="BJ158" s="66"/>
      <c r="BK158" s="66"/>
      <c r="BL158" s="66"/>
      <c r="BM158" s="66"/>
      <c r="BN158" s="66"/>
      <c r="BR158" s="66"/>
      <c r="BS158" s="66"/>
      <c r="BT158" s="66"/>
      <c r="BU158" s="66"/>
      <c r="BV158" s="66"/>
      <c r="BX158" s="66"/>
      <c r="BY158" s="66"/>
      <c r="BZ158" s="66"/>
      <c r="CS158" s="4"/>
      <c r="CV158"/>
      <c r="CW158"/>
      <c r="CX158"/>
      <c r="CY158"/>
    </row>
    <row r="159" spans="61:103">
      <c r="BI159" s="66"/>
      <c r="BJ159" s="66"/>
      <c r="BK159" s="66"/>
      <c r="BL159" s="66"/>
      <c r="BM159" s="66"/>
      <c r="BN159" s="66"/>
      <c r="BR159" s="66"/>
      <c r="BS159" s="66"/>
      <c r="BT159" s="66"/>
      <c r="BU159" s="66"/>
      <c r="BV159" s="66"/>
      <c r="BX159" s="66"/>
      <c r="BY159" s="66"/>
      <c r="BZ159" s="66"/>
      <c r="CS159" s="4"/>
      <c r="CV159"/>
      <c r="CW159"/>
      <c r="CX159"/>
      <c r="CY159"/>
    </row>
    <row r="160" spans="61:103">
      <c r="BI160" s="66"/>
      <c r="BJ160" s="66"/>
      <c r="BK160" s="66"/>
      <c r="BL160" s="66"/>
      <c r="BM160" s="66"/>
      <c r="BN160" s="66"/>
      <c r="BR160" s="66"/>
      <c r="BS160" s="66"/>
      <c r="BT160" s="66"/>
      <c r="BU160" s="66"/>
      <c r="BV160" s="66"/>
      <c r="BX160" s="66"/>
      <c r="BY160" s="66"/>
      <c r="BZ160" s="66"/>
      <c r="CS160" s="4"/>
      <c r="CV160"/>
      <c r="CW160"/>
      <c r="CX160"/>
      <c r="CY160"/>
    </row>
    <row r="161" spans="61:103">
      <c r="BI161" s="66"/>
      <c r="BJ161" s="66"/>
      <c r="BK161" s="66"/>
      <c r="BL161" s="66"/>
      <c r="BM161" s="66"/>
      <c r="BN161" s="66"/>
      <c r="BR161" s="66"/>
      <c r="BS161" s="66"/>
      <c r="BT161" s="66"/>
      <c r="BU161" s="66"/>
      <c r="BV161" s="66"/>
      <c r="BX161" s="66"/>
      <c r="BY161" s="66"/>
      <c r="BZ161" s="66"/>
      <c r="CS161" s="4"/>
      <c r="CV161"/>
      <c r="CW161"/>
      <c r="CX161"/>
      <c r="CY161"/>
    </row>
    <row r="162" spans="61:103">
      <c r="BI162" s="66"/>
      <c r="BJ162" s="66"/>
      <c r="BK162" s="66"/>
      <c r="BL162" s="66"/>
      <c r="BM162" s="66"/>
      <c r="BN162" s="66"/>
      <c r="BR162" s="66"/>
      <c r="BS162" s="66"/>
      <c r="BT162" s="66"/>
      <c r="BU162" s="66"/>
      <c r="BV162" s="66"/>
      <c r="BX162" s="66"/>
      <c r="BY162" s="66"/>
      <c r="BZ162" s="66"/>
      <c r="CS162" s="4"/>
      <c r="CV162"/>
      <c r="CW162"/>
      <c r="CX162"/>
      <c r="CY162"/>
    </row>
    <row r="163" spans="61:103">
      <c r="BI163" s="66"/>
      <c r="BJ163" s="66"/>
      <c r="BK163" s="66"/>
      <c r="BL163" s="66"/>
      <c r="BM163" s="66"/>
      <c r="BN163" s="66"/>
      <c r="BR163" s="66"/>
      <c r="BS163" s="66"/>
      <c r="BT163" s="66"/>
      <c r="BU163" s="66"/>
      <c r="BV163" s="66"/>
      <c r="BX163" s="66"/>
      <c r="BY163" s="66"/>
      <c r="BZ163" s="66"/>
      <c r="CS163" s="4"/>
      <c r="CV163"/>
      <c r="CW163"/>
      <c r="CX163"/>
      <c r="CY163"/>
    </row>
    <row r="164" spans="61:103">
      <c r="BI164" s="66"/>
      <c r="BJ164" s="66"/>
      <c r="BK164" s="66"/>
      <c r="BL164" s="66"/>
      <c r="BM164" s="66"/>
      <c r="BN164" s="66"/>
      <c r="BR164" s="66"/>
      <c r="BS164" s="66"/>
      <c r="BT164" s="66"/>
      <c r="BU164" s="66"/>
      <c r="BV164" s="66"/>
      <c r="BX164" s="66"/>
      <c r="BY164" s="66"/>
      <c r="BZ164" s="66"/>
      <c r="CS164" s="4"/>
      <c r="CV164"/>
      <c r="CW164"/>
      <c r="CX164"/>
      <c r="CY164"/>
    </row>
    <row r="165" spans="61:103">
      <c r="BI165" s="66"/>
      <c r="BJ165" s="66"/>
      <c r="BK165" s="66"/>
      <c r="BL165" s="66"/>
      <c r="BM165" s="66"/>
      <c r="BN165" s="66"/>
      <c r="BR165" s="66"/>
      <c r="BS165" s="66"/>
      <c r="BT165" s="66"/>
      <c r="BU165" s="66"/>
      <c r="BV165" s="66"/>
      <c r="BX165" s="66"/>
      <c r="BY165" s="66"/>
      <c r="BZ165" s="66"/>
      <c r="CS165" s="4"/>
      <c r="CV165"/>
      <c r="CW165"/>
      <c r="CX165"/>
      <c r="CY165"/>
    </row>
    <row r="166" spans="61:103">
      <c r="BI166" s="66"/>
      <c r="BJ166" s="66"/>
      <c r="BK166" s="66"/>
      <c r="BL166" s="66"/>
      <c r="BM166" s="66"/>
      <c r="BN166" s="66"/>
      <c r="BR166" s="66"/>
      <c r="BS166" s="66"/>
      <c r="BT166" s="66"/>
      <c r="BU166" s="66"/>
      <c r="BV166" s="66"/>
      <c r="BX166" s="66"/>
      <c r="BY166" s="66"/>
      <c r="BZ166" s="66"/>
      <c r="CS166" s="4"/>
      <c r="CV166"/>
      <c r="CW166"/>
      <c r="CX166"/>
      <c r="CY166"/>
    </row>
    <row r="167" spans="61:103">
      <c r="BI167" s="66"/>
      <c r="BJ167" s="66"/>
      <c r="BK167" s="66"/>
      <c r="BL167" s="66"/>
      <c r="BM167" s="66"/>
      <c r="BN167" s="66"/>
      <c r="BR167" s="66"/>
      <c r="BS167" s="66"/>
      <c r="BT167" s="66"/>
      <c r="BU167" s="66"/>
      <c r="BV167" s="66"/>
      <c r="BX167" s="66"/>
      <c r="BY167" s="66"/>
      <c r="BZ167" s="66"/>
      <c r="CS167" s="4"/>
      <c r="CV167"/>
      <c r="CW167"/>
      <c r="CX167"/>
      <c r="CY167"/>
    </row>
    <row r="168" spans="61:103">
      <c r="BI168" s="66"/>
      <c r="BJ168" s="66"/>
      <c r="BK168" s="66"/>
      <c r="BL168" s="66"/>
      <c r="BM168" s="66"/>
      <c r="BN168" s="66"/>
      <c r="BR168" s="66"/>
      <c r="BS168" s="66"/>
      <c r="BT168" s="66"/>
      <c r="BU168" s="66"/>
      <c r="BV168" s="66"/>
      <c r="BX168" s="66"/>
      <c r="BY168" s="66"/>
      <c r="BZ168" s="66"/>
      <c r="CS168" s="4"/>
      <c r="CV168"/>
      <c r="CW168"/>
      <c r="CX168"/>
      <c r="CY168"/>
    </row>
    <row r="169" spans="61:103">
      <c r="BI169" s="66"/>
      <c r="BJ169" s="66"/>
      <c r="BK169" s="66"/>
      <c r="BL169" s="66"/>
      <c r="BM169" s="66"/>
      <c r="BN169" s="66"/>
      <c r="BR169" s="66"/>
      <c r="BS169" s="66"/>
      <c r="BT169" s="66"/>
      <c r="BU169" s="66"/>
      <c r="BV169" s="66"/>
      <c r="BX169" s="66"/>
      <c r="BY169" s="66"/>
      <c r="BZ169" s="66"/>
      <c r="CS169" s="4"/>
      <c r="CV169"/>
      <c r="CW169"/>
      <c r="CX169"/>
      <c r="CY169"/>
    </row>
    <row r="170" spans="61:103">
      <c r="BI170" s="66"/>
      <c r="BJ170" s="66"/>
      <c r="BK170" s="66"/>
      <c r="BL170" s="66"/>
      <c r="BM170" s="66"/>
      <c r="BN170" s="66"/>
      <c r="BR170" s="66"/>
      <c r="BS170" s="66"/>
      <c r="BT170" s="66"/>
      <c r="BU170" s="66"/>
      <c r="BV170" s="66"/>
      <c r="BX170" s="66"/>
      <c r="BY170" s="66"/>
      <c r="BZ170" s="66"/>
      <c r="CS170" s="4"/>
      <c r="CV170"/>
      <c r="CW170"/>
      <c r="CX170"/>
      <c r="CY170"/>
    </row>
    <row r="171" spans="61:103">
      <c r="BI171" s="66"/>
      <c r="BJ171" s="66"/>
      <c r="BK171" s="66"/>
      <c r="BL171" s="66"/>
      <c r="BM171" s="66"/>
      <c r="BN171" s="66"/>
      <c r="BR171" s="66"/>
      <c r="BS171" s="66"/>
      <c r="BT171" s="66"/>
      <c r="BU171" s="66"/>
      <c r="BV171" s="66"/>
      <c r="BX171" s="66"/>
      <c r="BY171" s="66"/>
      <c r="BZ171" s="66"/>
      <c r="CS171" s="4"/>
      <c r="CV171"/>
      <c r="CW171"/>
      <c r="CX171"/>
      <c r="CY171"/>
    </row>
    <row r="172" spans="61:103">
      <c r="BI172" s="66"/>
      <c r="BJ172" s="66"/>
      <c r="BK172" s="66"/>
      <c r="BL172" s="66"/>
      <c r="BM172" s="66"/>
      <c r="BN172" s="66"/>
      <c r="BR172" s="66"/>
      <c r="BS172" s="66"/>
      <c r="BT172" s="66"/>
      <c r="BU172" s="66"/>
      <c r="BV172" s="66"/>
      <c r="BX172" s="66"/>
      <c r="BY172" s="66"/>
      <c r="BZ172" s="66"/>
      <c r="CS172" s="4"/>
      <c r="CV172"/>
      <c r="CW172"/>
      <c r="CX172"/>
      <c r="CY172"/>
    </row>
    <row r="173" spans="61:103">
      <c r="BI173" s="66"/>
      <c r="BJ173" s="66"/>
      <c r="BK173" s="66"/>
      <c r="BL173" s="66"/>
      <c r="BM173" s="66"/>
      <c r="BN173" s="66"/>
      <c r="BR173" s="66"/>
      <c r="BS173" s="66"/>
      <c r="BT173" s="66"/>
      <c r="BU173" s="66"/>
      <c r="BV173" s="66"/>
      <c r="BX173" s="66"/>
      <c r="BY173" s="66"/>
      <c r="BZ173" s="66"/>
      <c r="CS173" s="4"/>
      <c r="CV173"/>
      <c r="CW173"/>
      <c r="CX173"/>
      <c r="CY173"/>
    </row>
    <row r="174" spans="61:103">
      <c r="BI174" s="66"/>
      <c r="BJ174" s="66"/>
      <c r="BK174" s="66"/>
      <c r="BL174" s="66"/>
      <c r="BM174" s="66"/>
      <c r="BN174" s="66"/>
      <c r="BR174" s="66"/>
      <c r="BS174" s="66"/>
      <c r="BT174" s="66"/>
      <c r="BU174" s="66"/>
      <c r="BV174" s="66"/>
      <c r="BX174" s="66"/>
      <c r="BY174" s="66"/>
      <c r="BZ174" s="66"/>
      <c r="CS174" s="4"/>
      <c r="CV174"/>
      <c r="CW174"/>
      <c r="CX174"/>
      <c r="CY174"/>
    </row>
    <row r="175" spans="61:103">
      <c r="BI175" s="66"/>
      <c r="BJ175" s="66"/>
      <c r="BK175" s="66"/>
      <c r="BL175" s="66"/>
      <c r="BM175" s="66"/>
      <c r="BN175" s="66"/>
      <c r="BR175" s="66"/>
      <c r="BS175" s="66"/>
      <c r="BT175" s="66"/>
      <c r="BU175" s="66"/>
      <c r="BV175" s="66"/>
      <c r="BX175" s="66"/>
      <c r="BY175" s="66"/>
      <c r="BZ175" s="66"/>
      <c r="CS175" s="4"/>
      <c r="CV175"/>
      <c r="CW175"/>
      <c r="CX175"/>
      <c r="CY175"/>
    </row>
    <row r="176" spans="61:103">
      <c r="BI176" s="66"/>
      <c r="BJ176" s="66"/>
      <c r="BK176" s="66"/>
      <c r="BL176" s="66"/>
      <c r="BM176" s="66"/>
      <c r="BN176" s="66"/>
      <c r="BR176" s="66"/>
      <c r="BS176" s="66"/>
      <c r="BT176" s="66"/>
      <c r="BU176" s="66"/>
      <c r="BV176" s="66"/>
      <c r="BX176" s="66"/>
      <c r="BY176" s="66"/>
      <c r="BZ176" s="66"/>
      <c r="CS176" s="4"/>
      <c r="CV176"/>
      <c r="CW176"/>
      <c r="CX176"/>
      <c r="CY176"/>
    </row>
    <row r="177" spans="61:103">
      <c r="BI177" s="66"/>
      <c r="BJ177" s="66"/>
      <c r="BK177" s="66"/>
      <c r="BL177" s="66"/>
      <c r="BM177" s="66"/>
      <c r="BN177" s="66"/>
      <c r="BR177" s="66"/>
      <c r="BS177" s="66"/>
      <c r="BT177" s="66"/>
      <c r="BU177" s="66"/>
      <c r="BV177" s="66"/>
      <c r="BX177" s="66"/>
      <c r="BY177" s="66"/>
      <c r="BZ177" s="66"/>
      <c r="CS177" s="4"/>
      <c r="CV177"/>
      <c r="CW177"/>
      <c r="CX177"/>
      <c r="CY177"/>
    </row>
    <row r="178" spans="61:103">
      <c r="BI178" s="66"/>
      <c r="BJ178" s="66"/>
      <c r="BK178" s="66"/>
      <c r="BL178" s="66"/>
      <c r="BM178" s="66"/>
      <c r="BN178" s="66"/>
      <c r="BR178" s="66"/>
      <c r="BS178" s="66"/>
      <c r="BT178" s="66"/>
      <c r="BU178" s="66"/>
      <c r="BV178" s="66"/>
      <c r="BX178" s="66"/>
      <c r="BY178" s="66"/>
      <c r="BZ178" s="66"/>
      <c r="CS178" s="4"/>
      <c r="CV178"/>
      <c r="CW178"/>
      <c r="CX178"/>
      <c r="CY178"/>
    </row>
    <row r="179" spans="61:103">
      <c r="BI179" s="66"/>
      <c r="BJ179" s="66"/>
      <c r="BK179" s="66"/>
      <c r="BL179" s="66"/>
      <c r="BM179" s="66"/>
      <c r="BN179" s="66"/>
      <c r="BR179" s="66"/>
      <c r="BS179" s="66"/>
      <c r="BT179" s="66"/>
      <c r="BU179" s="66"/>
      <c r="BV179" s="66"/>
      <c r="BX179" s="66"/>
      <c r="BY179" s="66"/>
      <c r="BZ179" s="66"/>
      <c r="CS179" s="4"/>
      <c r="CV179"/>
      <c r="CW179"/>
      <c r="CX179"/>
      <c r="CY179"/>
    </row>
    <row r="180" spans="61:103">
      <c r="BI180" s="66"/>
      <c r="BJ180" s="66"/>
      <c r="BK180" s="66"/>
      <c r="BL180" s="66"/>
      <c r="BM180" s="66"/>
      <c r="BN180" s="66"/>
      <c r="BR180" s="66"/>
      <c r="BS180" s="66"/>
      <c r="BT180" s="66"/>
      <c r="BU180" s="66"/>
      <c r="BV180" s="66"/>
      <c r="BX180" s="66"/>
      <c r="BY180" s="66"/>
      <c r="BZ180" s="66"/>
      <c r="CS180" s="4"/>
      <c r="CV180"/>
      <c r="CW180"/>
      <c r="CX180"/>
      <c r="CY180"/>
    </row>
    <row r="181" spans="61:103">
      <c r="BI181" s="66"/>
      <c r="BJ181" s="66"/>
      <c r="BK181" s="66"/>
      <c r="BL181" s="66"/>
      <c r="BM181" s="66"/>
      <c r="BN181" s="66"/>
      <c r="BR181" s="66"/>
      <c r="BS181" s="66"/>
      <c r="BT181" s="66"/>
      <c r="BU181" s="66"/>
      <c r="BV181" s="66"/>
      <c r="BX181" s="66"/>
      <c r="BY181" s="66"/>
      <c r="BZ181" s="66"/>
      <c r="CS181" s="4"/>
      <c r="CV181"/>
      <c r="CW181"/>
      <c r="CX181"/>
      <c r="CY181"/>
    </row>
    <row r="182" spans="61:103">
      <c r="BI182" s="66"/>
      <c r="BJ182" s="66"/>
      <c r="BK182" s="66"/>
      <c r="BL182" s="66"/>
      <c r="BM182" s="66"/>
      <c r="BN182" s="66"/>
      <c r="BR182" s="66"/>
      <c r="BS182" s="66"/>
      <c r="BT182" s="66"/>
      <c r="BU182" s="66"/>
      <c r="BV182" s="66"/>
      <c r="BX182" s="66"/>
      <c r="BY182" s="66"/>
      <c r="BZ182" s="66"/>
      <c r="CS182" s="4"/>
      <c r="CV182"/>
      <c r="CW182"/>
      <c r="CX182"/>
      <c r="CY182"/>
    </row>
    <row r="183" spans="61:103">
      <c r="BI183" s="66"/>
      <c r="BJ183" s="66"/>
      <c r="BK183" s="66"/>
      <c r="BL183" s="66"/>
      <c r="BM183" s="66"/>
      <c r="BN183" s="66"/>
      <c r="BR183" s="66"/>
      <c r="BS183" s="66"/>
      <c r="BT183" s="66"/>
      <c r="BU183" s="66"/>
      <c r="BV183" s="66"/>
      <c r="BX183" s="66"/>
      <c r="BY183" s="66"/>
      <c r="BZ183" s="66"/>
      <c r="CS183" s="4"/>
      <c r="CV183"/>
      <c r="CW183"/>
      <c r="CX183"/>
      <c r="CY183"/>
    </row>
    <row r="184" spans="61:103">
      <c r="BI184" s="66"/>
      <c r="BJ184" s="66"/>
      <c r="BK184" s="66"/>
      <c r="BL184" s="66"/>
      <c r="BM184" s="66"/>
      <c r="BN184" s="66"/>
      <c r="BR184" s="66"/>
      <c r="BS184" s="66"/>
      <c r="BT184" s="66"/>
      <c r="BU184" s="66"/>
      <c r="BV184" s="66"/>
      <c r="BX184" s="66"/>
      <c r="BY184" s="66"/>
      <c r="BZ184" s="66"/>
      <c r="CS184" s="4"/>
      <c r="CV184"/>
      <c r="CW184"/>
      <c r="CX184"/>
      <c r="CY184"/>
    </row>
    <row r="185" spans="61:103">
      <c r="BI185" s="66"/>
      <c r="BJ185" s="66"/>
      <c r="BK185" s="66"/>
      <c r="BL185" s="66"/>
      <c r="BM185" s="66"/>
      <c r="BN185" s="66"/>
      <c r="BR185" s="66"/>
      <c r="BS185" s="66"/>
      <c r="BT185" s="66"/>
      <c r="BU185" s="66"/>
      <c r="BV185" s="66"/>
      <c r="BX185" s="66"/>
      <c r="BY185" s="66"/>
      <c r="BZ185" s="66"/>
      <c r="CS185" s="4"/>
      <c r="CV185"/>
      <c r="CW185"/>
      <c r="CX185"/>
      <c r="CY185"/>
    </row>
    <row r="186" spans="61:103">
      <c r="BI186" s="66"/>
      <c r="BJ186" s="66"/>
      <c r="BK186" s="66"/>
      <c r="BL186" s="66"/>
      <c r="BM186" s="66"/>
      <c r="BN186" s="66"/>
      <c r="BR186" s="66"/>
      <c r="BS186" s="66"/>
      <c r="BT186" s="66"/>
      <c r="BU186" s="66"/>
      <c r="BV186" s="66"/>
      <c r="BX186" s="66"/>
      <c r="BY186" s="66"/>
      <c r="BZ186" s="66"/>
      <c r="CS186" s="4"/>
      <c r="CV186"/>
      <c r="CW186"/>
      <c r="CX186"/>
      <c r="CY186"/>
    </row>
    <row r="187" spans="61:103">
      <c r="BI187" s="66"/>
      <c r="BJ187" s="66"/>
      <c r="BK187" s="66"/>
      <c r="BL187" s="66"/>
      <c r="BM187" s="66"/>
      <c r="BN187" s="66"/>
      <c r="BR187" s="66"/>
      <c r="BS187" s="66"/>
      <c r="BT187" s="66"/>
      <c r="BU187" s="66"/>
      <c r="BV187" s="66"/>
      <c r="BX187" s="66"/>
      <c r="BY187" s="66"/>
      <c r="BZ187" s="66"/>
      <c r="CS187" s="4"/>
      <c r="CV187"/>
      <c r="CW187"/>
      <c r="CX187"/>
      <c r="CY187"/>
    </row>
    <row r="188" spans="61:103">
      <c r="BI188" s="66"/>
      <c r="BJ188" s="66"/>
      <c r="BK188" s="66"/>
      <c r="BL188" s="66"/>
      <c r="BM188" s="66"/>
      <c r="BN188" s="66"/>
      <c r="BR188" s="66"/>
      <c r="BS188" s="66"/>
      <c r="BT188" s="66"/>
      <c r="BU188" s="66"/>
      <c r="BV188" s="66"/>
      <c r="BX188" s="66"/>
      <c r="BY188" s="66"/>
      <c r="BZ188" s="66"/>
      <c r="CS188" s="4"/>
      <c r="CV188"/>
      <c r="CW188"/>
      <c r="CX188"/>
      <c r="CY188"/>
    </row>
    <row r="189" spans="61:103">
      <c r="BI189" s="66"/>
      <c r="BJ189" s="66"/>
      <c r="BK189" s="66"/>
      <c r="BL189" s="66"/>
      <c r="BM189" s="66"/>
      <c r="BN189" s="66"/>
      <c r="BR189" s="66"/>
      <c r="BS189" s="66"/>
      <c r="BT189" s="66"/>
      <c r="BU189" s="66"/>
      <c r="BV189" s="66"/>
      <c r="BX189" s="66"/>
      <c r="BY189" s="66"/>
      <c r="BZ189" s="66"/>
      <c r="CS189" s="4"/>
      <c r="CV189"/>
      <c r="CW189"/>
      <c r="CX189"/>
      <c r="CY189"/>
    </row>
    <row r="190" spans="61:103">
      <c r="BI190" s="66"/>
      <c r="BJ190" s="66"/>
      <c r="BK190" s="66"/>
      <c r="BL190" s="66"/>
      <c r="BM190" s="66"/>
      <c r="BN190" s="66"/>
      <c r="BR190" s="66"/>
      <c r="BS190" s="66"/>
      <c r="BT190" s="66"/>
      <c r="BU190" s="66"/>
      <c r="BV190" s="66"/>
      <c r="BX190" s="66"/>
      <c r="BY190" s="66"/>
      <c r="BZ190" s="66"/>
      <c r="CS190" s="4"/>
      <c r="CV190"/>
      <c r="CW190"/>
      <c r="CX190"/>
      <c r="CY190"/>
    </row>
    <row r="191" spans="61:103">
      <c r="BI191" s="66"/>
      <c r="BJ191" s="66"/>
      <c r="BK191" s="66"/>
      <c r="BL191" s="66"/>
      <c r="BM191" s="66"/>
      <c r="BN191" s="66"/>
      <c r="BR191" s="66"/>
      <c r="BS191" s="66"/>
      <c r="BT191" s="66"/>
      <c r="BU191" s="66"/>
      <c r="BV191" s="66"/>
      <c r="BX191" s="66"/>
      <c r="BY191" s="66"/>
      <c r="BZ191" s="66"/>
      <c r="CS191" s="4"/>
      <c r="CV191"/>
      <c r="CW191"/>
      <c r="CX191"/>
      <c r="CY191"/>
    </row>
    <row r="192" spans="61:103">
      <c r="BI192" s="66"/>
      <c r="BJ192" s="66"/>
      <c r="BK192" s="66"/>
      <c r="BL192" s="66"/>
      <c r="BM192" s="66"/>
      <c r="BN192" s="66"/>
      <c r="BR192" s="66"/>
      <c r="BS192" s="66"/>
      <c r="BT192" s="66"/>
      <c r="BU192" s="66"/>
      <c r="BV192" s="66"/>
      <c r="BX192" s="66"/>
      <c r="BY192" s="66"/>
      <c r="BZ192" s="66"/>
      <c r="CS192" s="4"/>
      <c r="CV192"/>
      <c r="CW192"/>
      <c r="CX192"/>
      <c r="CY192"/>
    </row>
    <row r="193" spans="61:103">
      <c r="BI193" s="66"/>
      <c r="BJ193" s="66"/>
      <c r="BK193" s="66"/>
      <c r="BL193" s="66"/>
      <c r="BM193" s="66"/>
      <c r="BN193" s="66"/>
      <c r="BR193" s="66"/>
      <c r="BS193" s="66"/>
      <c r="BT193" s="66"/>
      <c r="BU193" s="66"/>
      <c r="BV193" s="66"/>
      <c r="BX193" s="66"/>
      <c r="BY193" s="66"/>
      <c r="BZ193" s="66"/>
      <c r="CS193" s="4"/>
      <c r="CV193"/>
      <c r="CW193"/>
      <c r="CX193"/>
      <c r="CY193"/>
    </row>
    <row r="194" spans="61:103">
      <c r="BI194" s="66"/>
      <c r="BJ194" s="66"/>
      <c r="BK194" s="66"/>
      <c r="BL194" s="66"/>
      <c r="BM194" s="66"/>
      <c r="BN194" s="66"/>
      <c r="BR194" s="66"/>
      <c r="BS194" s="66"/>
      <c r="BT194" s="66"/>
      <c r="BU194" s="66"/>
      <c r="BV194" s="66"/>
      <c r="BX194" s="66"/>
      <c r="BY194" s="66"/>
      <c r="BZ194" s="66"/>
      <c r="CS194" s="4"/>
      <c r="CV194"/>
      <c r="CW194"/>
      <c r="CX194"/>
      <c r="CY194"/>
    </row>
    <row r="195" spans="61:103">
      <c r="BI195" s="66"/>
      <c r="BJ195" s="66"/>
      <c r="BK195" s="66"/>
      <c r="BL195" s="66"/>
      <c r="BM195" s="66"/>
      <c r="BN195" s="66"/>
      <c r="BR195" s="66"/>
      <c r="BS195" s="66"/>
      <c r="BT195" s="66"/>
      <c r="BU195" s="66"/>
      <c r="BV195" s="66"/>
      <c r="BX195" s="66"/>
      <c r="BY195" s="66"/>
      <c r="BZ195" s="66"/>
      <c r="CS195" s="4"/>
      <c r="CV195"/>
      <c r="CW195"/>
      <c r="CX195"/>
      <c r="CY195"/>
    </row>
    <row r="196" spans="61:103">
      <c r="BI196" s="66"/>
      <c r="BJ196" s="66"/>
      <c r="BK196" s="66"/>
      <c r="BL196" s="66"/>
      <c r="BM196" s="66"/>
      <c r="BN196" s="66"/>
      <c r="BR196" s="66"/>
      <c r="BS196" s="66"/>
      <c r="BT196" s="66"/>
      <c r="BU196" s="66"/>
      <c r="BV196" s="66"/>
      <c r="BX196" s="66"/>
      <c r="BY196" s="66"/>
      <c r="BZ196" s="66"/>
      <c r="CS196" s="4"/>
      <c r="CV196"/>
      <c r="CW196"/>
      <c r="CX196"/>
      <c r="CY196"/>
    </row>
    <row r="197" spans="61:103">
      <c r="BI197" s="66"/>
      <c r="BJ197" s="66"/>
      <c r="BK197" s="66"/>
      <c r="BL197" s="66"/>
      <c r="BM197" s="66"/>
      <c r="BN197" s="66"/>
      <c r="BR197" s="66"/>
      <c r="BS197" s="66"/>
      <c r="BT197" s="66"/>
      <c r="BU197" s="66"/>
      <c r="BV197" s="66"/>
      <c r="BX197" s="66"/>
      <c r="BY197" s="66"/>
      <c r="BZ197" s="66"/>
      <c r="CS197" s="4"/>
      <c r="CV197"/>
      <c r="CW197"/>
      <c r="CX197"/>
      <c r="CY197"/>
    </row>
    <row r="198" spans="61:103">
      <c r="BI198" s="66"/>
      <c r="BJ198" s="66"/>
      <c r="BK198" s="66"/>
      <c r="BL198" s="66"/>
      <c r="BM198" s="66"/>
      <c r="BN198" s="66"/>
      <c r="BR198" s="66"/>
      <c r="BS198" s="66"/>
      <c r="BT198" s="66"/>
      <c r="BU198" s="66"/>
      <c r="BV198" s="66"/>
      <c r="BX198" s="66"/>
      <c r="BY198" s="66"/>
      <c r="BZ198" s="66"/>
      <c r="CS198" s="4"/>
      <c r="CV198"/>
      <c r="CW198"/>
      <c r="CX198"/>
      <c r="CY198"/>
    </row>
    <row r="199" spans="61:103">
      <c r="BI199" s="66"/>
      <c r="BJ199" s="66"/>
      <c r="BK199" s="66"/>
      <c r="BL199" s="66"/>
      <c r="BM199" s="66"/>
      <c r="BN199" s="66"/>
      <c r="BR199" s="66"/>
      <c r="BS199" s="66"/>
      <c r="BT199" s="66"/>
      <c r="BU199" s="66"/>
      <c r="BV199" s="66"/>
      <c r="BX199" s="66"/>
      <c r="BY199" s="66"/>
      <c r="BZ199" s="66"/>
      <c r="CS199" s="4"/>
      <c r="CV199"/>
      <c r="CW199"/>
      <c r="CX199"/>
      <c r="CY199"/>
    </row>
    <row r="200" spans="61:103">
      <c r="BI200" s="66"/>
      <c r="BJ200" s="66"/>
      <c r="BK200" s="66"/>
      <c r="BL200" s="66"/>
      <c r="BM200" s="66"/>
      <c r="BN200" s="66"/>
      <c r="BR200" s="66"/>
      <c r="BS200" s="66"/>
      <c r="BT200" s="66"/>
      <c r="BU200" s="66"/>
      <c r="BV200" s="66"/>
      <c r="BX200" s="66"/>
      <c r="BY200" s="66"/>
      <c r="BZ200" s="66"/>
      <c r="CS200" s="4"/>
      <c r="CV200"/>
      <c r="CW200"/>
      <c r="CX200"/>
      <c r="CY200"/>
    </row>
    <row r="201" spans="61:103">
      <c r="BI201" s="66"/>
      <c r="BJ201" s="66"/>
      <c r="BK201" s="66"/>
      <c r="BL201" s="66"/>
      <c r="BM201" s="66"/>
      <c r="BN201" s="66"/>
      <c r="BR201" s="66"/>
      <c r="BS201" s="66"/>
      <c r="BT201" s="66"/>
      <c r="BU201" s="66"/>
      <c r="BV201" s="66"/>
      <c r="BX201" s="66"/>
      <c r="BY201" s="66"/>
      <c r="BZ201" s="66"/>
      <c r="CS201" s="4"/>
      <c r="CV201"/>
      <c r="CW201"/>
      <c r="CX201"/>
      <c r="CY201"/>
    </row>
    <row r="202" spans="61:103">
      <c r="BI202" s="66"/>
      <c r="BJ202" s="66"/>
      <c r="BK202" s="66"/>
      <c r="BL202" s="66"/>
      <c r="BM202" s="66"/>
      <c r="BN202" s="66"/>
      <c r="BR202" s="66"/>
      <c r="BS202" s="66"/>
      <c r="BT202" s="66"/>
      <c r="BU202" s="66"/>
      <c r="BV202" s="66"/>
      <c r="BX202" s="66"/>
      <c r="BY202" s="66"/>
      <c r="BZ202" s="66"/>
      <c r="CS202" s="4"/>
      <c r="CV202"/>
      <c r="CW202"/>
      <c r="CX202"/>
      <c r="CY202"/>
    </row>
    <row r="203" spans="61:103">
      <c r="BI203" s="66"/>
      <c r="BJ203" s="66"/>
      <c r="BK203" s="66"/>
      <c r="BL203" s="66"/>
      <c r="BM203" s="66"/>
      <c r="BN203" s="66"/>
      <c r="BR203" s="66"/>
      <c r="BS203" s="66"/>
      <c r="BT203" s="66"/>
      <c r="BU203" s="66"/>
      <c r="BV203" s="66"/>
      <c r="BX203" s="66"/>
      <c r="BY203" s="66"/>
      <c r="BZ203" s="66"/>
      <c r="CS203" s="4"/>
      <c r="CV203"/>
      <c r="CW203"/>
      <c r="CX203"/>
      <c r="CY203"/>
    </row>
    <row r="204" spans="61:103">
      <c r="BI204" s="66"/>
      <c r="BJ204" s="66"/>
      <c r="BK204" s="66"/>
      <c r="BL204" s="66"/>
      <c r="BM204" s="66"/>
      <c r="BN204" s="66"/>
      <c r="BR204" s="66"/>
      <c r="BS204" s="66"/>
      <c r="BT204" s="66"/>
      <c r="BU204" s="66"/>
      <c r="BV204" s="66"/>
      <c r="BX204" s="66"/>
      <c r="BY204" s="66"/>
      <c r="BZ204" s="66"/>
      <c r="CS204" s="4"/>
      <c r="CV204"/>
      <c r="CW204"/>
      <c r="CX204"/>
      <c r="CY204"/>
    </row>
    <row r="205" spans="61:103">
      <c r="BI205" s="66"/>
      <c r="BJ205" s="66"/>
      <c r="BK205" s="66"/>
      <c r="BL205" s="66"/>
      <c r="BM205" s="66"/>
      <c r="BN205" s="66"/>
      <c r="BR205" s="66"/>
      <c r="BS205" s="66"/>
      <c r="BT205" s="66"/>
      <c r="BU205" s="66"/>
      <c r="BV205" s="66"/>
      <c r="BX205" s="66"/>
      <c r="BY205" s="66"/>
      <c r="BZ205" s="66"/>
      <c r="CS205" s="4"/>
      <c r="CV205"/>
      <c r="CW205"/>
      <c r="CX205"/>
      <c r="CY205"/>
    </row>
    <row r="206" spans="61:103">
      <c r="BI206" s="66"/>
      <c r="BJ206" s="66"/>
      <c r="BK206" s="66"/>
      <c r="BL206" s="66"/>
      <c r="BM206" s="66"/>
      <c r="BN206" s="66"/>
      <c r="BR206" s="66"/>
      <c r="BS206" s="66"/>
      <c r="BT206" s="66"/>
      <c r="BU206" s="66"/>
      <c r="BV206" s="66"/>
      <c r="BX206" s="66"/>
      <c r="BY206" s="66"/>
      <c r="BZ206" s="66"/>
      <c r="CS206" s="4"/>
      <c r="CV206"/>
      <c r="CW206"/>
      <c r="CX206"/>
      <c r="CY206"/>
    </row>
    <row r="207" spans="61:103">
      <c r="BI207" s="66"/>
      <c r="BJ207" s="66"/>
      <c r="BK207" s="66"/>
      <c r="BL207" s="66"/>
      <c r="BM207" s="66"/>
      <c r="BN207" s="66"/>
      <c r="BR207" s="66"/>
      <c r="BS207" s="66"/>
      <c r="BT207" s="66"/>
      <c r="BU207" s="66"/>
      <c r="BV207" s="66"/>
      <c r="BX207" s="66"/>
      <c r="BY207" s="66"/>
      <c r="BZ207" s="66"/>
      <c r="CS207" s="4"/>
      <c r="CV207"/>
      <c r="CW207"/>
      <c r="CX207"/>
      <c r="CY207"/>
    </row>
    <row r="208" spans="61:103">
      <c r="BI208" s="66"/>
      <c r="BJ208" s="66"/>
      <c r="BK208" s="66"/>
      <c r="BL208" s="66"/>
      <c r="BM208" s="66"/>
      <c r="BN208" s="66"/>
      <c r="BR208" s="66"/>
      <c r="BS208" s="66"/>
      <c r="BT208" s="66"/>
      <c r="BU208" s="66"/>
      <c r="BV208" s="66"/>
      <c r="BX208" s="66"/>
      <c r="BY208" s="66"/>
      <c r="BZ208" s="66"/>
      <c r="CS208" s="4"/>
      <c r="CV208"/>
      <c r="CW208"/>
      <c r="CX208"/>
      <c r="CY208"/>
    </row>
    <row r="209" spans="61:103">
      <c r="BI209" s="66"/>
      <c r="BJ209" s="66"/>
      <c r="BK209" s="66"/>
      <c r="BL209" s="66"/>
      <c r="BM209" s="66"/>
      <c r="BN209" s="66"/>
      <c r="BR209" s="66"/>
      <c r="BS209" s="66"/>
      <c r="BT209" s="66"/>
      <c r="BU209" s="66"/>
      <c r="BV209" s="66"/>
      <c r="BX209" s="66"/>
      <c r="BY209" s="66"/>
      <c r="BZ209" s="66"/>
      <c r="CS209" s="4"/>
      <c r="CV209"/>
      <c r="CW209"/>
      <c r="CX209"/>
      <c r="CY209"/>
    </row>
    <row r="210" spans="61:103">
      <c r="BI210" s="66"/>
      <c r="BJ210" s="66"/>
      <c r="BK210" s="66"/>
      <c r="BL210" s="66"/>
      <c r="BM210" s="66"/>
      <c r="BN210" s="66"/>
      <c r="BR210" s="66"/>
      <c r="BS210" s="66"/>
      <c r="BT210" s="66"/>
      <c r="BU210" s="66"/>
      <c r="BV210" s="66"/>
      <c r="BX210" s="66"/>
      <c r="BY210" s="66"/>
      <c r="BZ210" s="66"/>
      <c r="CS210" s="4"/>
      <c r="CV210"/>
      <c r="CW210"/>
      <c r="CX210"/>
      <c r="CY210"/>
    </row>
    <row r="211" spans="61:103">
      <c r="BI211" s="66"/>
      <c r="BJ211" s="66"/>
      <c r="BK211" s="66"/>
      <c r="BL211" s="66"/>
      <c r="BM211" s="66"/>
      <c r="BN211" s="66"/>
      <c r="BR211" s="66"/>
      <c r="BS211" s="66"/>
      <c r="BT211" s="66"/>
      <c r="BU211" s="66"/>
      <c r="BV211" s="66"/>
      <c r="BX211" s="66"/>
      <c r="BY211" s="66"/>
      <c r="BZ211" s="66"/>
      <c r="CS211" s="4"/>
      <c r="CV211"/>
      <c r="CW211"/>
      <c r="CX211"/>
      <c r="CY211"/>
    </row>
    <row r="212" spans="61:103">
      <c r="BI212" s="66"/>
      <c r="BJ212" s="66"/>
      <c r="BK212" s="66"/>
      <c r="BL212" s="66"/>
      <c r="BM212" s="66"/>
      <c r="BN212" s="66"/>
      <c r="BR212" s="66"/>
      <c r="BS212" s="66"/>
      <c r="BT212" s="66"/>
      <c r="BU212" s="66"/>
      <c r="BV212" s="66"/>
      <c r="BX212" s="66"/>
      <c r="BY212" s="66"/>
      <c r="BZ212" s="66"/>
      <c r="CS212" s="4"/>
      <c r="CV212"/>
      <c r="CW212"/>
      <c r="CX212"/>
      <c r="CY212"/>
    </row>
    <row r="213" spans="61:103">
      <c r="BI213" s="66"/>
      <c r="BJ213" s="66"/>
      <c r="BK213" s="66"/>
      <c r="BL213" s="66"/>
      <c r="BM213" s="66"/>
      <c r="BN213" s="66"/>
      <c r="BR213" s="66"/>
      <c r="BS213" s="66"/>
      <c r="BT213" s="66"/>
      <c r="BU213" s="66"/>
      <c r="BV213" s="66"/>
      <c r="BX213" s="66"/>
      <c r="BY213" s="66"/>
      <c r="BZ213" s="66"/>
      <c r="CS213" s="4"/>
      <c r="CV213"/>
      <c r="CW213"/>
      <c r="CX213"/>
      <c r="CY213"/>
    </row>
    <row r="214" spans="61:103">
      <c r="BI214" s="66"/>
      <c r="BJ214" s="66"/>
      <c r="BK214" s="66"/>
      <c r="BL214" s="66"/>
      <c r="BM214" s="66"/>
      <c r="BN214" s="66"/>
      <c r="BR214" s="66"/>
      <c r="BS214" s="66"/>
      <c r="BT214" s="66"/>
      <c r="BU214" s="66"/>
      <c r="BV214" s="66"/>
      <c r="BX214" s="66"/>
      <c r="BY214" s="66"/>
      <c r="BZ214" s="66"/>
      <c r="CS214" s="4"/>
      <c r="CV214"/>
      <c r="CW214"/>
      <c r="CX214"/>
      <c r="CY214"/>
    </row>
    <row r="215" spans="61:103">
      <c r="BI215" s="66"/>
      <c r="BJ215" s="66"/>
      <c r="BK215" s="66"/>
      <c r="BL215" s="66"/>
      <c r="BM215" s="66"/>
      <c r="BN215" s="66"/>
      <c r="BR215" s="66"/>
      <c r="BS215" s="66"/>
      <c r="BT215" s="66"/>
      <c r="BU215" s="66"/>
      <c r="BV215" s="66"/>
      <c r="BX215" s="66"/>
      <c r="BY215" s="66"/>
      <c r="BZ215" s="66"/>
      <c r="CS215" s="4"/>
      <c r="CV215"/>
      <c r="CW215"/>
      <c r="CX215"/>
      <c r="CY215"/>
    </row>
    <row r="216" spans="61:103">
      <c r="BI216" s="66"/>
      <c r="BJ216" s="66"/>
      <c r="BK216" s="66"/>
      <c r="BL216" s="66"/>
      <c r="BM216" s="66"/>
      <c r="BN216" s="66"/>
      <c r="BR216" s="66"/>
      <c r="BS216" s="66"/>
      <c r="BT216" s="66"/>
      <c r="BU216" s="66"/>
      <c r="BV216" s="66"/>
      <c r="BX216" s="66"/>
      <c r="BY216" s="66"/>
      <c r="BZ216" s="66"/>
      <c r="CS216" s="4"/>
      <c r="CV216"/>
      <c r="CW216"/>
      <c r="CX216"/>
      <c r="CY216"/>
    </row>
    <row r="217" spans="61:103">
      <c r="BI217" s="66"/>
      <c r="BJ217" s="66"/>
      <c r="BK217" s="66"/>
      <c r="BL217" s="66"/>
      <c r="BM217" s="66"/>
      <c r="BN217" s="66"/>
      <c r="BR217" s="66"/>
      <c r="BS217" s="66"/>
      <c r="BT217" s="66"/>
      <c r="BU217" s="66"/>
      <c r="BV217" s="66"/>
      <c r="BX217" s="66"/>
      <c r="BY217" s="66"/>
      <c r="BZ217" s="66"/>
      <c r="CS217" s="4"/>
      <c r="CV217"/>
      <c r="CW217"/>
      <c r="CX217"/>
      <c r="CY217"/>
    </row>
    <row r="218" spans="61:103">
      <c r="BI218" s="66"/>
      <c r="BJ218" s="66"/>
      <c r="BK218" s="66"/>
      <c r="BL218" s="66"/>
      <c r="BM218" s="66"/>
      <c r="BN218" s="66"/>
      <c r="BR218" s="66"/>
      <c r="BS218" s="66"/>
      <c r="BT218" s="66"/>
      <c r="BU218" s="66"/>
      <c r="BV218" s="66"/>
      <c r="BX218" s="66"/>
      <c r="BY218" s="66"/>
      <c r="BZ218" s="66"/>
      <c r="CS218" s="4"/>
      <c r="CV218"/>
      <c r="CW218"/>
      <c r="CX218"/>
      <c r="CY218"/>
    </row>
    <row r="219" spans="61:103">
      <c r="BI219" s="66"/>
      <c r="BJ219" s="66"/>
      <c r="BK219" s="66"/>
      <c r="BL219" s="66"/>
      <c r="BM219" s="66"/>
      <c r="BN219" s="66"/>
      <c r="BR219" s="66"/>
      <c r="BS219" s="66"/>
      <c r="BT219" s="66"/>
      <c r="BU219" s="66"/>
      <c r="BV219" s="66"/>
      <c r="BX219" s="66"/>
      <c r="BY219" s="66"/>
      <c r="BZ219" s="66"/>
      <c r="CS219" s="4"/>
      <c r="CV219"/>
      <c r="CW219"/>
      <c r="CX219"/>
      <c r="CY219"/>
    </row>
    <row r="220" spans="61:103">
      <c r="BI220" s="66"/>
      <c r="BJ220" s="66"/>
      <c r="BK220" s="66"/>
      <c r="BL220" s="66"/>
      <c r="BM220" s="66"/>
      <c r="BN220" s="66"/>
      <c r="BR220" s="66"/>
      <c r="BS220" s="66"/>
      <c r="BT220" s="66"/>
      <c r="BU220" s="66"/>
      <c r="BV220" s="66"/>
      <c r="BX220" s="66"/>
      <c r="BY220" s="66"/>
      <c r="BZ220" s="66"/>
      <c r="CS220" s="4"/>
      <c r="CV220"/>
      <c r="CW220"/>
      <c r="CX220"/>
      <c r="CY220"/>
    </row>
    <row r="221" spans="61:103">
      <c r="BI221" s="66"/>
      <c r="BJ221" s="66"/>
      <c r="BK221" s="66"/>
      <c r="BL221" s="66"/>
      <c r="BM221" s="66"/>
      <c r="BN221" s="66"/>
      <c r="BR221" s="66"/>
      <c r="BS221" s="66"/>
      <c r="BT221" s="66"/>
      <c r="BU221" s="66"/>
      <c r="BV221" s="66"/>
      <c r="BX221" s="66"/>
      <c r="BY221" s="66"/>
      <c r="BZ221" s="66"/>
      <c r="CS221" s="4"/>
      <c r="CV221"/>
      <c r="CW221"/>
      <c r="CX221"/>
      <c r="CY221"/>
    </row>
    <row r="222" spans="61:103">
      <c r="BI222" s="66"/>
      <c r="BJ222" s="66"/>
      <c r="BK222" s="66"/>
      <c r="BL222" s="66"/>
      <c r="BM222" s="66"/>
      <c r="BN222" s="66"/>
      <c r="BR222" s="66"/>
      <c r="BS222" s="66"/>
      <c r="BT222" s="66"/>
      <c r="BU222" s="66"/>
      <c r="BV222" s="66"/>
      <c r="BX222" s="66"/>
      <c r="BY222" s="66"/>
      <c r="BZ222" s="66"/>
      <c r="CS222" s="4"/>
    </row>
    <row r="223" spans="61:103">
      <c r="BI223" s="66"/>
      <c r="BJ223" s="66"/>
      <c r="BK223" s="66"/>
      <c r="BL223" s="66"/>
      <c r="BM223" s="66"/>
      <c r="BN223" s="66"/>
      <c r="BR223" s="66"/>
      <c r="BS223" s="66"/>
      <c r="BT223" s="66"/>
      <c r="BU223" s="66"/>
      <c r="BV223" s="66"/>
      <c r="BX223" s="66"/>
      <c r="BY223" s="66"/>
      <c r="BZ223" s="66"/>
      <c r="CS223" s="4"/>
    </row>
    <row r="224" spans="61:103">
      <c r="BI224" s="66"/>
      <c r="BJ224" s="66"/>
      <c r="BK224" s="66"/>
      <c r="BL224" s="66"/>
      <c r="BM224" s="66"/>
      <c r="BN224" s="66"/>
      <c r="BR224" s="66"/>
      <c r="BS224" s="66"/>
      <c r="BT224" s="66"/>
      <c r="BU224" s="66"/>
      <c r="BV224" s="66"/>
      <c r="BX224" s="66"/>
      <c r="BY224" s="66"/>
      <c r="BZ224" s="66"/>
      <c r="CS224" s="4"/>
    </row>
    <row r="225" spans="61:105">
      <c r="BI225" s="66"/>
      <c r="BJ225" s="66"/>
      <c r="BK225" s="66"/>
      <c r="BL225" s="66"/>
      <c r="BM225" s="66"/>
      <c r="BN225" s="66"/>
      <c r="BR225" s="66"/>
      <c r="BS225" s="66"/>
      <c r="BT225" s="66"/>
      <c r="BU225" s="66"/>
      <c r="BV225" s="66"/>
      <c r="BX225" s="66"/>
      <c r="BY225" s="66"/>
      <c r="BZ225" s="66"/>
      <c r="CQ225" s="1"/>
      <c r="CR225" s="1"/>
      <c r="CS225" s="4"/>
      <c r="CT225" s="1"/>
      <c r="CU225" s="1"/>
      <c r="CZ225" s="1"/>
      <c r="DA225" s="1"/>
    </row>
    <row r="226" spans="61:105">
      <c r="BI226" s="66"/>
      <c r="BJ226" s="66"/>
      <c r="BK226" s="66"/>
      <c r="BL226" s="66"/>
      <c r="BM226" s="66"/>
      <c r="BN226" s="66"/>
      <c r="BR226" s="66"/>
      <c r="BS226" s="66"/>
      <c r="BT226" s="66"/>
      <c r="BU226" s="66"/>
      <c r="BV226" s="66"/>
      <c r="BX226" s="66"/>
      <c r="BY226" s="66"/>
      <c r="BZ226" s="66"/>
      <c r="CQ226" s="1"/>
      <c r="CR226" s="1"/>
      <c r="CS226" s="4"/>
      <c r="CT226" s="1"/>
      <c r="CU226" s="1"/>
      <c r="CZ226" s="1"/>
      <c r="DA226" s="1"/>
    </row>
    <row r="227" spans="61:105">
      <c r="BI227" s="66"/>
      <c r="BJ227" s="66"/>
      <c r="BK227" s="66"/>
      <c r="BL227" s="66"/>
      <c r="BM227" s="66"/>
      <c r="BN227" s="66"/>
      <c r="BR227" s="66"/>
      <c r="BS227" s="66"/>
      <c r="BT227" s="66"/>
      <c r="BU227" s="66"/>
      <c r="BV227" s="66"/>
      <c r="BX227" s="66"/>
      <c r="BY227" s="66"/>
      <c r="BZ227" s="66"/>
      <c r="CQ227" s="1"/>
      <c r="CR227" s="1"/>
      <c r="CS227" s="4"/>
      <c r="CT227" s="1"/>
      <c r="CU227" s="1"/>
      <c r="CZ227" s="1"/>
      <c r="DA227" s="1"/>
    </row>
    <row r="228" spans="61:105">
      <c r="BI228" s="66"/>
      <c r="BJ228" s="66"/>
      <c r="BK228" s="66"/>
      <c r="BL228" s="66"/>
      <c r="BM228" s="66"/>
      <c r="BN228" s="66"/>
      <c r="BR228" s="66"/>
      <c r="BS228" s="66"/>
      <c r="BT228" s="66"/>
      <c r="BU228" s="66"/>
      <c r="BV228" s="66"/>
      <c r="BX228" s="66"/>
      <c r="BY228" s="66"/>
      <c r="BZ228" s="66"/>
      <c r="CQ228" s="1"/>
      <c r="CR228" s="1"/>
      <c r="CS228" s="4"/>
      <c r="CT228" s="1"/>
      <c r="CU228" s="1"/>
      <c r="CZ228" s="1"/>
      <c r="DA228" s="1"/>
    </row>
    <row r="229" spans="61:105">
      <c r="BI229" s="66"/>
      <c r="BJ229" s="66"/>
      <c r="BK229" s="66"/>
      <c r="BL229" s="66"/>
      <c r="BM229" s="66"/>
      <c r="BN229" s="66"/>
      <c r="BR229" s="66"/>
      <c r="BS229" s="66"/>
      <c r="BT229" s="66"/>
      <c r="BU229" s="66"/>
      <c r="BV229" s="66"/>
      <c r="BX229" s="66"/>
      <c r="BY229" s="66"/>
      <c r="BZ229" s="66"/>
      <c r="CQ229" s="1"/>
      <c r="CR229" s="1"/>
      <c r="CS229" s="4"/>
      <c r="CT229" s="1"/>
      <c r="CU229" s="1"/>
      <c r="CZ229" s="1"/>
      <c r="DA229" s="1"/>
    </row>
    <row r="230" spans="61:105">
      <c r="BI230" s="66"/>
      <c r="BJ230" s="66"/>
      <c r="BK230" s="66"/>
      <c r="BL230" s="66"/>
      <c r="BM230" s="66"/>
      <c r="BN230" s="66"/>
      <c r="BR230" s="66"/>
      <c r="BS230" s="66"/>
      <c r="BT230" s="66"/>
      <c r="BU230" s="66"/>
      <c r="BV230" s="66"/>
      <c r="BX230" s="66"/>
      <c r="BY230" s="66"/>
      <c r="BZ230" s="66"/>
      <c r="CQ230" s="1"/>
      <c r="CR230" s="1"/>
      <c r="CS230" s="4"/>
      <c r="CT230" s="1"/>
      <c r="CU230" s="1"/>
      <c r="CZ230" s="1"/>
      <c r="DA230" s="1"/>
    </row>
    <row r="231" spans="61:105">
      <c r="BI231" s="66"/>
      <c r="BJ231" s="66"/>
      <c r="BK231" s="66"/>
      <c r="BL231" s="66"/>
      <c r="BM231" s="66"/>
      <c r="BN231" s="66"/>
      <c r="BR231" s="66"/>
      <c r="BS231" s="66"/>
      <c r="BT231" s="66"/>
      <c r="BU231" s="66"/>
      <c r="BV231" s="66"/>
      <c r="BX231" s="66"/>
      <c r="BY231" s="66"/>
      <c r="BZ231" s="66"/>
      <c r="CQ231" s="1"/>
      <c r="CR231" s="1"/>
      <c r="CS231" s="4"/>
      <c r="CT231" s="1"/>
      <c r="CU231" s="1"/>
      <c r="CZ231" s="1"/>
      <c r="DA231" s="1"/>
    </row>
    <row r="232" spans="61:105">
      <c r="BI232" s="66"/>
      <c r="BJ232" s="66"/>
      <c r="BK232" s="66"/>
      <c r="BL232" s="66"/>
      <c r="BM232" s="66"/>
      <c r="BN232" s="66"/>
      <c r="BR232" s="66"/>
      <c r="BS232" s="66"/>
      <c r="BT232" s="66"/>
      <c r="BU232" s="66"/>
      <c r="BV232" s="66"/>
      <c r="BX232" s="66"/>
      <c r="BY232" s="66"/>
      <c r="BZ232" s="66"/>
      <c r="CQ232" s="1"/>
      <c r="CR232" s="1"/>
      <c r="CS232" s="4"/>
      <c r="CT232" s="1"/>
      <c r="CU232" s="1"/>
      <c r="CZ232" s="1"/>
      <c r="DA232" s="1"/>
    </row>
    <row r="233" spans="61:105">
      <c r="BI233" s="66"/>
      <c r="BJ233" s="66"/>
      <c r="BK233" s="66"/>
      <c r="BL233" s="66"/>
      <c r="BM233" s="66"/>
      <c r="BN233" s="66"/>
      <c r="BR233" s="66"/>
      <c r="BS233" s="66"/>
      <c r="BT233" s="66"/>
      <c r="BU233" s="66"/>
      <c r="BV233" s="66"/>
      <c r="BX233" s="66"/>
      <c r="BY233" s="66"/>
      <c r="BZ233" s="66"/>
      <c r="CQ233" s="1"/>
      <c r="CR233" s="1"/>
      <c r="CS233" s="4"/>
      <c r="CT233" s="1"/>
      <c r="CU233" s="1"/>
      <c r="CZ233" s="1"/>
      <c r="DA233" s="1"/>
    </row>
    <row r="234" spans="61:105">
      <c r="BI234" s="66"/>
      <c r="BJ234" s="66"/>
      <c r="BK234" s="66"/>
      <c r="BL234" s="66"/>
      <c r="BM234" s="66"/>
      <c r="BN234" s="66"/>
      <c r="BR234" s="66"/>
      <c r="BS234" s="66"/>
      <c r="BT234" s="66"/>
      <c r="BU234" s="66"/>
      <c r="BV234" s="66"/>
      <c r="BX234" s="66"/>
      <c r="BY234" s="66"/>
      <c r="BZ234" s="66"/>
      <c r="CQ234" s="1"/>
      <c r="CR234" s="1"/>
      <c r="CS234" s="4"/>
      <c r="CT234" s="1"/>
      <c r="CU234" s="1"/>
      <c r="CZ234" s="1"/>
      <c r="DA234" s="1"/>
    </row>
    <row r="235" spans="61:105">
      <c r="BI235" s="66"/>
      <c r="BJ235" s="66"/>
      <c r="BK235" s="66"/>
      <c r="BL235" s="66"/>
      <c r="BM235" s="66"/>
      <c r="BN235" s="66"/>
      <c r="BR235" s="66"/>
      <c r="BS235" s="66"/>
      <c r="BT235" s="66"/>
      <c r="BU235" s="66"/>
      <c r="BV235" s="66"/>
      <c r="BX235" s="66"/>
      <c r="BY235" s="66"/>
      <c r="BZ235" s="66"/>
      <c r="CQ235" s="1"/>
      <c r="CR235" s="1"/>
      <c r="CS235" s="4"/>
      <c r="CT235" s="1"/>
      <c r="CU235" s="1"/>
      <c r="CZ235" s="1"/>
      <c r="DA235" s="1"/>
    </row>
    <row r="236" spans="61:105">
      <c r="BI236" s="66"/>
      <c r="BJ236" s="66"/>
      <c r="BK236" s="66"/>
      <c r="BL236" s="66"/>
      <c r="BM236" s="66"/>
      <c r="BN236" s="66"/>
      <c r="BR236" s="66"/>
      <c r="BS236" s="66"/>
      <c r="BT236" s="66"/>
      <c r="BU236" s="66"/>
      <c r="BV236" s="66"/>
      <c r="BX236" s="66"/>
      <c r="BY236" s="66"/>
      <c r="BZ236" s="66"/>
      <c r="CQ236" s="1"/>
      <c r="CR236" s="1"/>
      <c r="CS236" s="4"/>
      <c r="CT236" s="1"/>
      <c r="CU236" s="1"/>
      <c r="CZ236" s="1"/>
      <c r="DA236" s="1"/>
    </row>
    <row r="237" spans="61:105">
      <c r="BI237" s="66"/>
      <c r="BJ237" s="66"/>
      <c r="BK237" s="66"/>
      <c r="BL237" s="66"/>
      <c r="BM237" s="66"/>
      <c r="BN237" s="66"/>
      <c r="BR237" s="66"/>
      <c r="BS237" s="66"/>
      <c r="BT237" s="66"/>
      <c r="BU237" s="66"/>
      <c r="BV237" s="66"/>
      <c r="BX237" s="66"/>
      <c r="BY237" s="66"/>
      <c r="BZ237" s="66"/>
      <c r="CQ237" s="1"/>
      <c r="CR237" s="1"/>
      <c r="CS237" s="4"/>
      <c r="CT237" s="1"/>
      <c r="CU237" s="1"/>
      <c r="CZ237" s="1"/>
      <c r="DA237" s="1"/>
    </row>
    <row r="238" spans="61:105">
      <c r="BI238" s="66"/>
      <c r="BJ238" s="66"/>
      <c r="BK238" s="66"/>
      <c r="BL238" s="66"/>
      <c r="BM238" s="66"/>
      <c r="BN238" s="66"/>
      <c r="BR238" s="66"/>
      <c r="BS238" s="66"/>
      <c r="BT238" s="66"/>
      <c r="BU238" s="66"/>
      <c r="BV238" s="66"/>
      <c r="BX238" s="66"/>
      <c r="BY238" s="66"/>
      <c r="BZ238" s="66"/>
      <c r="CQ238" s="1"/>
      <c r="CR238" s="1"/>
      <c r="CS238" s="4"/>
      <c r="CT238" s="1"/>
      <c r="CU238" s="1"/>
      <c r="CZ238" s="1"/>
      <c r="DA238" s="1"/>
    </row>
    <row r="239" spans="61:105">
      <c r="BI239" s="66"/>
      <c r="BJ239" s="66"/>
      <c r="BK239" s="66"/>
      <c r="BL239" s="66"/>
      <c r="BM239" s="66"/>
      <c r="BN239" s="66"/>
      <c r="BR239" s="66"/>
      <c r="BS239" s="66"/>
      <c r="BT239" s="66"/>
      <c r="BU239" s="66"/>
      <c r="BV239" s="66"/>
      <c r="BX239" s="66"/>
      <c r="BY239" s="66"/>
      <c r="BZ239" s="66"/>
      <c r="CQ239" s="1"/>
      <c r="CR239" s="1"/>
      <c r="CS239" s="4"/>
      <c r="CT239" s="1"/>
      <c r="CU239" s="1"/>
      <c r="CZ239" s="1"/>
      <c r="DA239" s="1"/>
    </row>
    <row r="240" spans="61:105">
      <c r="BI240" s="66"/>
      <c r="BJ240" s="66"/>
      <c r="BK240" s="66"/>
      <c r="BL240" s="66"/>
      <c r="BM240" s="66"/>
      <c r="BN240" s="66"/>
      <c r="BR240" s="66"/>
      <c r="BS240" s="66"/>
      <c r="BT240" s="66"/>
      <c r="BU240" s="66"/>
      <c r="BV240" s="66"/>
      <c r="BX240" s="66"/>
      <c r="BY240" s="66"/>
      <c r="BZ240" s="66"/>
      <c r="CQ240" s="1"/>
      <c r="CR240" s="1"/>
      <c r="CS240" s="4"/>
      <c r="CT240" s="1"/>
      <c r="CU240" s="1"/>
      <c r="CZ240" s="1"/>
      <c r="DA240" s="1"/>
    </row>
    <row r="241" spans="61:105">
      <c r="BI241" s="66"/>
      <c r="BJ241" s="66"/>
      <c r="BK241" s="66"/>
      <c r="BL241" s="66"/>
      <c r="BM241" s="66"/>
      <c r="BN241" s="66"/>
      <c r="BR241" s="66"/>
      <c r="BS241" s="66"/>
      <c r="BT241" s="66"/>
      <c r="BU241" s="66"/>
      <c r="BV241" s="66"/>
      <c r="BX241" s="66"/>
      <c r="BY241" s="66"/>
      <c r="BZ241" s="66"/>
      <c r="CQ241" s="1"/>
      <c r="CR241" s="1"/>
      <c r="CS241" s="4"/>
      <c r="CT241" s="1"/>
      <c r="CU241" s="1"/>
      <c r="CZ241" s="1"/>
      <c r="DA241" s="1"/>
    </row>
    <row r="242" spans="61:105">
      <c r="BI242" s="66"/>
      <c r="BJ242" s="66"/>
      <c r="BK242" s="66"/>
      <c r="BL242" s="66"/>
      <c r="BM242" s="66"/>
      <c r="BN242" s="66"/>
      <c r="BR242" s="66"/>
      <c r="BS242" s="66"/>
      <c r="BT242" s="66"/>
      <c r="BU242" s="66"/>
      <c r="BV242" s="66"/>
      <c r="BX242" s="66"/>
      <c r="BY242" s="66"/>
      <c r="BZ242" s="66"/>
      <c r="CQ242" s="1"/>
      <c r="CR242" s="1"/>
      <c r="CS242" s="4"/>
      <c r="CT242" s="1"/>
      <c r="CU242" s="1"/>
      <c r="CZ242" s="1"/>
      <c r="DA242" s="1"/>
    </row>
    <row r="243" spans="61:105">
      <c r="BI243" s="66"/>
      <c r="BJ243" s="66"/>
      <c r="BK243" s="66"/>
      <c r="BL243" s="66"/>
      <c r="BM243" s="66"/>
      <c r="BN243" s="66"/>
      <c r="BR243" s="66"/>
      <c r="BS243" s="66"/>
      <c r="BT243" s="66"/>
      <c r="BU243" s="66"/>
      <c r="BV243" s="66"/>
      <c r="BX243" s="66"/>
      <c r="BY243" s="66"/>
      <c r="BZ243" s="66"/>
      <c r="CQ243" s="1"/>
      <c r="CR243" s="1"/>
      <c r="CS243" s="4"/>
      <c r="CT243" s="1"/>
      <c r="CU243" s="1"/>
      <c r="CZ243" s="1"/>
      <c r="DA243" s="1"/>
    </row>
    <row r="244" spans="61:105">
      <c r="BI244" s="66"/>
      <c r="BJ244" s="66"/>
      <c r="BK244" s="66"/>
      <c r="BL244" s="66"/>
      <c r="BM244" s="66"/>
      <c r="BN244" s="66"/>
      <c r="BR244" s="66"/>
      <c r="BS244" s="66"/>
      <c r="BT244" s="66"/>
      <c r="BU244" s="66"/>
      <c r="BV244" s="66"/>
      <c r="BX244" s="66"/>
      <c r="BY244" s="66"/>
      <c r="BZ244" s="66"/>
      <c r="CQ244" s="1"/>
      <c r="CR244" s="1"/>
      <c r="CS244" s="4"/>
      <c r="CT244" s="1"/>
      <c r="CU244" s="1"/>
      <c r="CZ244" s="1"/>
      <c r="DA244" s="1"/>
    </row>
    <row r="245" spans="61:105">
      <c r="BI245" s="66"/>
      <c r="BJ245" s="66"/>
      <c r="BK245" s="66"/>
      <c r="BL245" s="66"/>
      <c r="BM245" s="66"/>
      <c r="BN245" s="66"/>
      <c r="BR245" s="66"/>
      <c r="BS245" s="66"/>
      <c r="BT245" s="66"/>
      <c r="BU245" s="66"/>
      <c r="BV245" s="66"/>
      <c r="BX245" s="66"/>
      <c r="BY245" s="66"/>
      <c r="BZ245" s="66"/>
      <c r="CQ245" s="1"/>
      <c r="CR245" s="1"/>
      <c r="CS245" s="4"/>
      <c r="CT245" s="1"/>
      <c r="CU245" s="1"/>
      <c r="CZ245" s="1"/>
      <c r="DA245" s="1"/>
    </row>
    <row r="246" spans="61:105">
      <c r="BI246" s="66"/>
      <c r="BJ246" s="66"/>
      <c r="BK246" s="66"/>
      <c r="BL246" s="66"/>
      <c r="BM246" s="66"/>
      <c r="BN246" s="66"/>
      <c r="BR246" s="66"/>
      <c r="BS246" s="66"/>
      <c r="BT246" s="66"/>
      <c r="BU246" s="66"/>
      <c r="BV246" s="66"/>
      <c r="BX246" s="66"/>
      <c r="BY246" s="66"/>
      <c r="BZ246" s="66"/>
      <c r="CQ246" s="1"/>
      <c r="CR246" s="1"/>
      <c r="CS246" s="4"/>
      <c r="CT246" s="1"/>
      <c r="CU246" s="1"/>
      <c r="CZ246" s="1"/>
      <c r="DA246" s="1"/>
    </row>
    <row r="247" spans="61:105">
      <c r="BI247" s="66"/>
      <c r="BJ247" s="66"/>
      <c r="BK247" s="66"/>
      <c r="BL247" s="66"/>
      <c r="BM247" s="66"/>
      <c r="BN247" s="66"/>
      <c r="BR247" s="66"/>
      <c r="BS247" s="66"/>
      <c r="BT247" s="66"/>
      <c r="BU247" s="66"/>
      <c r="BV247" s="66"/>
      <c r="BX247" s="66"/>
      <c r="BY247" s="66"/>
      <c r="BZ247" s="66"/>
      <c r="CQ247" s="1"/>
      <c r="CR247" s="1"/>
      <c r="CS247" s="4"/>
      <c r="CT247" s="1"/>
      <c r="CU247" s="1"/>
      <c r="CZ247" s="1"/>
      <c r="DA247" s="1"/>
    </row>
    <row r="248" spans="61:105">
      <c r="BI248" s="66"/>
      <c r="BJ248" s="66"/>
      <c r="BK248" s="66"/>
      <c r="BL248" s="66"/>
      <c r="BM248" s="66"/>
      <c r="BN248" s="66"/>
      <c r="BR248" s="66"/>
      <c r="BS248" s="66"/>
      <c r="BT248" s="66"/>
      <c r="BU248" s="66"/>
      <c r="BV248" s="66"/>
      <c r="BX248" s="66"/>
      <c r="BY248" s="66"/>
      <c r="BZ248" s="66"/>
      <c r="CQ248" s="1"/>
      <c r="CR248" s="1"/>
      <c r="CS248" s="4"/>
      <c r="CT248" s="1"/>
      <c r="CU248" s="1"/>
      <c r="CZ248" s="1"/>
      <c r="DA248" s="1"/>
    </row>
    <row r="249" spans="61:105">
      <c r="BI249" s="66"/>
      <c r="BJ249" s="66"/>
      <c r="BK249" s="66"/>
      <c r="BL249" s="66"/>
      <c r="BM249" s="66"/>
      <c r="BN249" s="66"/>
      <c r="BR249" s="66"/>
      <c r="BS249" s="66"/>
      <c r="BT249" s="66"/>
      <c r="BU249" s="66"/>
      <c r="BV249" s="66"/>
      <c r="BX249" s="66"/>
      <c r="BY249" s="66"/>
      <c r="BZ249" s="66"/>
      <c r="CQ249" s="1"/>
      <c r="CR249" s="1"/>
      <c r="CS249" s="4"/>
      <c r="CT249" s="1"/>
      <c r="CU249" s="1"/>
      <c r="CZ249" s="1"/>
      <c r="DA249" s="1"/>
    </row>
    <row r="250" spans="61:105">
      <c r="BI250" s="66"/>
      <c r="BJ250" s="66"/>
      <c r="BK250" s="66"/>
      <c r="BL250" s="66"/>
      <c r="BM250" s="66"/>
      <c r="BN250" s="66"/>
      <c r="BR250" s="66"/>
      <c r="BS250" s="66"/>
      <c r="BT250" s="66"/>
      <c r="BU250" s="66"/>
      <c r="BV250" s="66"/>
      <c r="BX250" s="66"/>
      <c r="BY250" s="66"/>
      <c r="BZ250" s="66"/>
      <c r="CQ250" s="1"/>
      <c r="CR250" s="1"/>
      <c r="CS250" s="4"/>
      <c r="CT250" s="1"/>
      <c r="CU250" s="1"/>
      <c r="CZ250" s="1"/>
      <c r="DA250" s="1"/>
    </row>
    <row r="251" spans="61:105">
      <c r="BI251" s="66"/>
      <c r="BJ251" s="66"/>
      <c r="BK251" s="66"/>
      <c r="BL251" s="66"/>
      <c r="BM251" s="66"/>
      <c r="BN251" s="66"/>
      <c r="BR251" s="66"/>
      <c r="BS251" s="66"/>
      <c r="BT251" s="66"/>
      <c r="BU251" s="66"/>
      <c r="BV251" s="66"/>
      <c r="BX251" s="66"/>
      <c r="BY251" s="66"/>
      <c r="BZ251" s="66"/>
      <c r="CQ251" s="1"/>
      <c r="CR251" s="1"/>
      <c r="CS251" s="4"/>
      <c r="CT251" s="1"/>
      <c r="CU251" s="1"/>
      <c r="CZ251" s="1"/>
      <c r="DA251" s="1"/>
    </row>
    <row r="252" spans="61:105">
      <c r="BI252" s="66"/>
      <c r="BJ252" s="66"/>
      <c r="BK252" s="66"/>
      <c r="BL252" s="66"/>
      <c r="BM252" s="66"/>
      <c r="BN252" s="66"/>
      <c r="BR252" s="66"/>
      <c r="BS252" s="66"/>
      <c r="BT252" s="66"/>
      <c r="BU252" s="66"/>
      <c r="BV252" s="66"/>
      <c r="BX252" s="66"/>
      <c r="BY252" s="66"/>
      <c r="BZ252" s="66"/>
      <c r="CQ252" s="1"/>
      <c r="CR252" s="1"/>
      <c r="CS252" s="4"/>
      <c r="CT252" s="1"/>
      <c r="CU252" s="1"/>
      <c r="CZ252" s="1"/>
      <c r="DA252" s="1"/>
    </row>
    <row r="253" spans="61:105">
      <c r="BI253" s="66"/>
      <c r="BJ253" s="66"/>
      <c r="BK253" s="66"/>
      <c r="BL253" s="66"/>
      <c r="BM253" s="66"/>
      <c r="BN253" s="66"/>
      <c r="BR253" s="66"/>
      <c r="BS253" s="66"/>
      <c r="BT253" s="66"/>
      <c r="BU253" s="66"/>
      <c r="BV253" s="66"/>
      <c r="BX253" s="66"/>
      <c r="BY253" s="66"/>
      <c r="BZ253" s="66"/>
      <c r="CQ253" s="1"/>
      <c r="CR253" s="1"/>
      <c r="CS253" s="4"/>
      <c r="CT253" s="1"/>
      <c r="CU253" s="1"/>
      <c r="CZ253" s="1"/>
      <c r="DA253" s="1"/>
    </row>
    <row r="254" spans="61:105">
      <c r="BI254" s="66"/>
      <c r="BJ254" s="66"/>
      <c r="BK254" s="66"/>
      <c r="BL254" s="66"/>
      <c r="BM254" s="66"/>
      <c r="BN254" s="66"/>
      <c r="BR254" s="66"/>
      <c r="BS254" s="66"/>
      <c r="BT254" s="66"/>
      <c r="BU254" s="66"/>
      <c r="BV254" s="66"/>
      <c r="BX254" s="66"/>
      <c r="BY254" s="66"/>
      <c r="BZ254" s="66"/>
      <c r="CQ254" s="1"/>
      <c r="CR254" s="1"/>
      <c r="CS254" s="4"/>
      <c r="CT254" s="1"/>
      <c r="CU254" s="1"/>
      <c r="CZ254" s="1"/>
      <c r="DA254" s="1"/>
    </row>
    <row r="255" spans="61:105">
      <c r="BI255" s="66"/>
      <c r="BJ255" s="66"/>
      <c r="BK255" s="66"/>
      <c r="BL255" s="66"/>
      <c r="BM255" s="66"/>
      <c r="BN255" s="66"/>
      <c r="BR255" s="66"/>
      <c r="BS255" s="66"/>
      <c r="BT255" s="66"/>
      <c r="BU255" s="66"/>
      <c r="BV255" s="66"/>
      <c r="BX255" s="66"/>
      <c r="BY255" s="66"/>
      <c r="BZ255" s="66"/>
      <c r="CQ255" s="1"/>
      <c r="CR255" s="1"/>
      <c r="CS255" s="4"/>
      <c r="CT255" s="1"/>
      <c r="CU255" s="1"/>
      <c r="CZ255" s="1"/>
      <c r="DA255" s="1"/>
    </row>
    <row r="256" spans="61:105">
      <c r="BI256" s="66"/>
      <c r="BJ256" s="66"/>
      <c r="BK256" s="66"/>
      <c r="BL256" s="66"/>
      <c r="BM256" s="66"/>
      <c r="BN256" s="66"/>
      <c r="BR256" s="66"/>
      <c r="BS256" s="66"/>
      <c r="BT256" s="66"/>
      <c r="BU256" s="66"/>
      <c r="BV256" s="66"/>
      <c r="BX256" s="66"/>
      <c r="BY256" s="66"/>
      <c r="BZ256" s="66"/>
      <c r="CQ256" s="1"/>
      <c r="CR256" s="1"/>
      <c r="CS256" s="4"/>
      <c r="CT256" s="1"/>
      <c r="CU256" s="1"/>
      <c r="CZ256" s="1"/>
      <c r="DA256" s="1"/>
    </row>
    <row r="257" spans="61:105">
      <c r="BI257" s="66"/>
      <c r="BJ257" s="66"/>
      <c r="BK257" s="66"/>
      <c r="BL257" s="66"/>
      <c r="BM257" s="66"/>
      <c r="BN257" s="66"/>
      <c r="BR257" s="66"/>
      <c r="BS257" s="66"/>
      <c r="BT257" s="66"/>
      <c r="BU257" s="66"/>
      <c r="BV257" s="66"/>
      <c r="BX257" s="66"/>
      <c r="BY257" s="66"/>
      <c r="BZ257" s="66"/>
      <c r="CQ257" s="1"/>
      <c r="CR257" s="1"/>
      <c r="CS257" s="1"/>
      <c r="CT257" s="1"/>
      <c r="CU257" s="1"/>
      <c r="CZ257" s="1"/>
      <c r="DA257" s="1"/>
    </row>
    <row r="258" spans="61:105">
      <c r="BI258" s="66"/>
      <c r="BJ258" s="66"/>
      <c r="BK258" s="66"/>
      <c r="BL258" s="66"/>
      <c r="BM258" s="66"/>
      <c r="BN258" s="66"/>
      <c r="BR258" s="66"/>
      <c r="BS258" s="66"/>
      <c r="BT258" s="66"/>
      <c r="BU258" s="66"/>
      <c r="BV258" s="66"/>
      <c r="BX258" s="66"/>
      <c r="BY258" s="66"/>
      <c r="BZ258" s="66"/>
      <c r="CQ258" s="1"/>
      <c r="CR258" s="1"/>
      <c r="CS258" s="1"/>
      <c r="CT258" s="1"/>
      <c r="CU258" s="1"/>
      <c r="CZ258" s="1"/>
      <c r="DA258" s="1"/>
    </row>
    <row r="259" spans="61:105">
      <c r="BI259" s="66"/>
      <c r="BJ259" s="66"/>
      <c r="BK259" s="66"/>
      <c r="BL259" s="66"/>
      <c r="BM259" s="66"/>
      <c r="BN259" s="66"/>
      <c r="BR259" s="66"/>
      <c r="BS259" s="66"/>
      <c r="BT259" s="66"/>
      <c r="BU259" s="66"/>
      <c r="BV259" s="66"/>
      <c r="BX259" s="66"/>
      <c r="BY259" s="66"/>
      <c r="BZ259" s="66"/>
      <c r="CQ259" s="1"/>
      <c r="CR259" s="1"/>
      <c r="CS259" s="1"/>
      <c r="CT259" s="1"/>
      <c r="CU259" s="1"/>
      <c r="CZ259" s="1"/>
      <c r="DA259" s="1"/>
    </row>
    <row r="260" spans="61:105">
      <c r="BI260" s="66"/>
      <c r="BJ260" s="66"/>
      <c r="BK260" s="66"/>
      <c r="BL260" s="66"/>
      <c r="BM260" s="66"/>
      <c r="BN260" s="66"/>
      <c r="BR260" s="66"/>
      <c r="BS260" s="66"/>
      <c r="BT260" s="66"/>
      <c r="BU260" s="66"/>
      <c r="BV260" s="66"/>
      <c r="BX260" s="66"/>
      <c r="BY260" s="66"/>
      <c r="BZ260" s="66"/>
      <c r="CQ260" s="1"/>
      <c r="CR260" s="1"/>
      <c r="CS260" s="1"/>
      <c r="CT260" s="1"/>
      <c r="CU260" s="1"/>
      <c r="CZ260" s="1"/>
      <c r="DA260" s="1"/>
    </row>
    <row r="261" spans="61:105">
      <c r="BI261" s="66"/>
      <c r="BJ261" s="66"/>
      <c r="BK261" s="66"/>
      <c r="BL261" s="66"/>
      <c r="BM261" s="66"/>
      <c r="BN261" s="66"/>
      <c r="BR261" s="66"/>
      <c r="BS261" s="66"/>
      <c r="BT261" s="66"/>
      <c r="BU261" s="66"/>
      <c r="BV261" s="66"/>
      <c r="BX261" s="66"/>
      <c r="BY261" s="66"/>
      <c r="BZ261" s="66"/>
    </row>
    <row r="262" spans="61:105">
      <c r="BI262" s="66"/>
      <c r="BJ262" s="66"/>
      <c r="BK262" s="66"/>
      <c r="BL262" s="66"/>
      <c r="BM262" s="66"/>
      <c r="BN262" s="66"/>
      <c r="BR262" s="66"/>
      <c r="BS262" s="66"/>
      <c r="BT262" s="66"/>
      <c r="BU262" s="66"/>
      <c r="BV262" s="66"/>
      <c r="BX262" s="66"/>
      <c r="BY262" s="66"/>
      <c r="BZ262" s="66"/>
    </row>
    <row r="263" spans="61:105">
      <c r="BI263" s="66"/>
      <c r="BJ263" s="66"/>
      <c r="BK263" s="66"/>
      <c r="BL263" s="66"/>
      <c r="BM263" s="66"/>
      <c r="BN263" s="66"/>
      <c r="BR263" s="66"/>
      <c r="BS263" s="66"/>
      <c r="BT263" s="66"/>
      <c r="BU263" s="66"/>
      <c r="BV263" s="66"/>
      <c r="BX263" s="66"/>
      <c r="BY263" s="66"/>
      <c r="BZ263" s="66"/>
    </row>
    <row r="264" spans="61:105">
      <c r="BI264" s="66"/>
      <c r="BJ264" s="66"/>
      <c r="BK264" s="66"/>
      <c r="BL264" s="66"/>
      <c r="BM264" s="66"/>
      <c r="BN264" s="66"/>
      <c r="BR264" s="66"/>
      <c r="BS264" s="66"/>
      <c r="BT264" s="66"/>
      <c r="BU264" s="66"/>
      <c r="BV264" s="66"/>
      <c r="BX264" s="66"/>
      <c r="BY264" s="66"/>
      <c r="BZ264" s="66"/>
    </row>
    <row r="265" spans="61:105">
      <c r="BI265" s="66"/>
      <c r="BJ265" s="66"/>
      <c r="BK265" s="66"/>
      <c r="BL265" s="66"/>
      <c r="BM265" s="66"/>
      <c r="BN265" s="66"/>
      <c r="BR265" s="66"/>
      <c r="BS265" s="66"/>
      <c r="BT265" s="66"/>
      <c r="BU265" s="66"/>
      <c r="BV265" s="66"/>
      <c r="BX265" s="66"/>
      <c r="BY265" s="66"/>
      <c r="BZ265" s="66"/>
    </row>
    <row r="266" spans="61:105">
      <c r="BI266" s="66"/>
      <c r="BJ266" s="66"/>
      <c r="BK266" s="66"/>
      <c r="BL266" s="66"/>
      <c r="BM266" s="66"/>
      <c r="BN266" s="66"/>
      <c r="BR266" s="66"/>
      <c r="BS266" s="66"/>
      <c r="BT266" s="66"/>
      <c r="BU266" s="66"/>
      <c r="BV266" s="66"/>
      <c r="BX266" s="66"/>
      <c r="BY266" s="66"/>
      <c r="BZ266" s="66"/>
    </row>
    <row r="267" spans="61:105">
      <c r="BI267" s="66"/>
      <c r="BJ267" s="66"/>
      <c r="BK267" s="66"/>
      <c r="BL267" s="66"/>
      <c r="BM267" s="66"/>
      <c r="BN267" s="66"/>
      <c r="BR267" s="66"/>
      <c r="BS267" s="66"/>
      <c r="BT267" s="66"/>
      <c r="BU267" s="66"/>
      <c r="BV267" s="66"/>
      <c r="BX267" s="66"/>
      <c r="BY267" s="66"/>
      <c r="BZ267" s="66"/>
    </row>
    <row r="268" spans="61:105">
      <c r="BI268" s="66"/>
      <c r="BJ268" s="66"/>
      <c r="BK268" s="66"/>
      <c r="BL268" s="66"/>
      <c r="BM268" s="66"/>
      <c r="BN268" s="66"/>
      <c r="BR268" s="66"/>
      <c r="BS268" s="66"/>
      <c r="BT268" s="66"/>
      <c r="BU268" s="66"/>
      <c r="BV268" s="66"/>
      <c r="BX268" s="66"/>
      <c r="BY268" s="66"/>
      <c r="BZ268" s="66"/>
    </row>
    <row r="269" spans="61:105">
      <c r="BI269" s="66"/>
      <c r="BJ269" s="66"/>
      <c r="BK269" s="66"/>
      <c r="BL269" s="66"/>
      <c r="BM269" s="66"/>
      <c r="BN269" s="66"/>
      <c r="BR269" s="66"/>
      <c r="BS269" s="66"/>
      <c r="BT269" s="66"/>
      <c r="BU269" s="66"/>
      <c r="BV269" s="66"/>
      <c r="BX269" s="66"/>
      <c r="BY269" s="66"/>
      <c r="BZ269" s="66"/>
    </row>
    <row r="270" spans="61:105">
      <c r="BI270" s="66"/>
      <c r="BJ270" s="66"/>
      <c r="BK270" s="66"/>
      <c r="BL270" s="66"/>
      <c r="BM270" s="66"/>
      <c r="BN270" s="66"/>
      <c r="BR270" s="66"/>
      <c r="BS270" s="66"/>
      <c r="BT270" s="66"/>
      <c r="BU270" s="66"/>
      <c r="BV270" s="66"/>
      <c r="BX270" s="66"/>
      <c r="BY270" s="66"/>
      <c r="BZ270" s="66"/>
    </row>
    <row r="271" spans="61:105">
      <c r="BI271" s="66"/>
      <c r="BJ271" s="66"/>
      <c r="BK271" s="66"/>
      <c r="BL271" s="66"/>
      <c r="BM271" s="66"/>
      <c r="BN271" s="66"/>
      <c r="BR271" s="66"/>
      <c r="BS271" s="66"/>
      <c r="BT271" s="66"/>
      <c r="BU271" s="66"/>
      <c r="BV271" s="66"/>
      <c r="BX271" s="66"/>
      <c r="BY271" s="66"/>
      <c r="BZ271" s="66"/>
    </row>
  </sheetData>
  <conditionalFormatting sqref="CR63">
    <cfRule type="cellIs" dxfId="4" priority="17" stopIfTrue="1" operator="greaterThan">
      <formula>0</formula>
    </cfRule>
  </conditionalFormatting>
  <conditionalFormatting sqref="CR34">
    <cfRule type="cellIs" dxfId="3" priority="18" stopIfTrue="1" operator="greaterThan">
      <formula>0</formula>
    </cfRule>
    <cfRule type="cellIs" dxfId="2" priority="19" stopIfTrue="1" operator="lessThan">
      <formula>0</formula>
    </cfRule>
  </conditionalFormatting>
  <conditionalFormatting sqref="CR63">
    <cfRule type="cellIs" dxfId="1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232</v>
      </c>
      <c r="C1" t="s">
        <v>112</v>
      </c>
      <c r="D1">
        <v>11</v>
      </c>
    </row>
    <row r="2" spans="1:4">
      <c r="A2">
        <v>1103</v>
      </c>
      <c r="B2" t="s">
        <v>234</v>
      </c>
      <c r="C2" t="s">
        <v>112</v>
      </c>
      <c r="D2">
        <v>11</v>
      </c>
    </row>
    <row r="3" spans="1:4">
      <c r="A3">
        <v>1106</v>
      </c>
      <c r="B3" t="s">
        <v>235</v>
      </c>
      <c r="C3" t="s">
        <v>112</v>
      </c>
      <c r="D3">
        <v>11</v>
      </c>
    </row>
    <row r="4" spans="1:4">
      <c r="A4">
        <v>1108</v>
      </c>
      <c r="B4" t="s">
        <v>233</v>
      </c>
      <c r="C4" t="s">
        <v>112</v>
      </c>
      <c r="D4">
        <v>11</v>
      </c>
    </row>
    <row r="5" spans="1:4">
      <c r="A5">
        <v>1111</v>
      </c>
      <c r="B5" t="s">
        <v>236</v>
      </c>
      <c r="C5" t="s">
        <v>112</v>
      </c>
      <c r="D5">
        <v>11</v>
      </c>
    </row>
    <row r="6" spans="1:4">
      <c r="A6">
        <v>1112</v>
      </c>
      <c r="B6" t="s">
        <v>237</v>
      </c>
      <c r="C6" t="s">
        <v>112</v>
      </c>
      <c r="D6">
        <v>11</v>
      </c>
    </row>
    <row r="7" spans="1:4">
      <c r="A7">
        <v>1114</v>
      </c>
      <c r="B7" t="s">
        <v>687</v>
      </c>
      <c r="C7" t="s">
        <v>112</v>
      </c>
      <c r="D7">
        <v>11</v>
      </c>
    </row>
    <row r="8" spans="1:4">
      <c r="A8">
        <v>1119</v>
      </c>
      <c r="B8" t="s">
        <v>688</v>
      </c>
      <c r="C8" t="s">
        <v>112</v>
      </c>
      <c r="D8">
        <v>11</v>
      </c>
    </row>
    <row r="9" spans="1:4">
      <c r="A9">
        <v>1120</v>
      </c>
      <c r="B9" t="s">
        <v>238</v>
      </c>
      <c r="C9" t="s">
        <v>112</v>
      </c>
      <c r="D9">
        <v>11</v>
      </c>
    </row>
    <row r="10" spans="1:4">
      <c r="A10">
        <v>1121</v>
      </c>
      <c r="B10" t="s">
        <v>239</v>
      </c>
      <c r="C10" t="s">
        <v>112</v>
      </c>
      <c r="D10">
        <v>11</v>
      </c>
    </row>
    <row r="11" spans="1:4">
      <c r="A11">
        <v>1122</v>
      </c>
      <c r="B11" t="s">
        <v>240</v>
      </c>
      <c r="C11" t="s">
        <v>112</v>
      </c>
      <c r="D11">
        <v>11</v>
      </c>
    </row>
    <row r="12" spans="1:4">
      <c r="A12">
        <v>1124</v>
      </c>
      <c r="B12" t="s">
        <v>241</v>
      </c>
      <c r="C12" t="s">
        <v>112</v>
      </c>
      <c r="D12">
        <v>11</v>
      </c>
    </row>
    <row r="13" spans="1:4">
      <c r="A13">
        <v>1127</v>
      </c>
      <c r="B13" t="s">
        <v>242</v>
      </c>
      <c r="C13" t="s">
        <v>112</v>
      </c>
      <c r="D13">
        <v>11</v>
      </c>
    </row>
    <row r="14" spans="1:4">
      <c r="A14">
        <v>1130</v>
      </c>
      <c r="B14" t="s">
        <v>243</v>
      </c>
      <c r="C14" t="s">
        <v>112</v>
      </c>
      <c r="D14">
        <v>11</v>
      </c>
    </row>
    <row r="15" spans="1:4">
      <c r="A15">
        <v>1133</v>
      </c>
      <c r="B15" t="s">
        <v>244</v>
      </c>
      <c r="C15" t="s">
        <v>112</v>
      </c>
      <c r="D15">
        <v>11</v>
      </c>
    </row>
    <row r="16" spans="1:4">
      <c r="A16">
        <v>1134</v>
      </c>
      <c r="B16" t="s">
        <v>523</v>
      </c>
      <c r="C16" t="s">
        <v>112</v>
      </c>
      <c r="D16">
        <v>11</v>
      </c>
    </row>
    <row r="17" spans="1:4">
      <c r="A17">
        <v>1135</v>
      </c>
      <c r="B17" t="s">
        <v>245</v>
      </c>
      <c r="C17" t="s">
        <v>112</v>
      </c>
      <c r="D17">
        <v>11</v>
      </c>
    </row>
    <row r="18" spans="1:4">
      <c r="A18">
        <v>1144</v>
      </c>
      <c r="B18" t="s">
        <v>246</v>
      </c>
      <c r="C18" t="s">
        <v>112</v>
      </c>
      <c r="D18">
        <v>11</v>
      </c>
    </row>
    <row r="19" spans="1:4">
      <c r="A19">
        <v>1145</v>
      </c>
      <c r="B19" t="s">
        <v>247</v>
      </c>
      <c r="C19" t="s">
        <v>112</v>
      </c>
      <c r="D19">
        <v>11</v>
      </c>
    </row>
    <row r="20" spans="1:4">
      <c r="A20">
        <v>1146</v>
      </c>
      <c r="B20" t="s">
        <v>248</v>
      </c>
      <c r="C20" t="s">
        <v>112</v>
      </c>
      <c r="D20">
        <v>11</v>
      </c>
    </row>
    <row r="21" spans="1:4">
      <c r="A21">
        <v>1149</v>
      </c>
      <c r="B21" t="s">
        <v>249</v>
      </c>
      <c r="C21" t="s">
        <v>112</v>
      </c>
      <c r="D21">
        <v>11</v>
      </c>
    </row>
    <row r="22" spans="1:4">
      <c r="A22">
        <v>1151</v>
      </c>
      <c r="B22" t="s">
        <v>250</v>
      </c>
      <c r="C22" t="s">
        <v>112</v>
      </c>
      <c r="D22">
        <v>11</v>
      </c>
    </row>
    <row r="23" spans="1:4">
      <c r="A23">
        <v>1160</v>
      </c>
      <c r="B23" t="s">
        <v>251</v>
      </c>
      <c r="C23" t="s">
        <v>112</v>
      </c>
      <c r="D23">
        <v>11</v>
      </c>
    </row>
    <row r="24" spans="1:4">
      <c r="A24">
        <v>1503</v>
      </c>
      <c r="B24" t="s">
        <v>289</v>
      </c>
      <c r="C24" t="s">
        <v>691</v>
      </c>
      <c r="D24">
        <v>15</v>
      </c>
    </row>
    <row r="25" spans="1:4">
      <c r="A25">
        <v>1504</v>
      </c>
      <c r="B25" t="s">
        <v>288</v>
      </c>
      <c r="C25" t="s">
        <v>691</v>
      </c>
      <c r="D25">
        <v>15</v>
      </c>
    </row>
    <row r="26" spans="1:4">
      <c r="A26">
        <v>1506</v>
      </c>
      <c r="B26" t="s">
        <v>287</v>
      </c>
      <c r="C26" t="s">
        <v>691</v>
      </c>
      <c r="D26">
        <v>15</v>
      </c>
    </row>
    <row r="27" spans="1:4">
      <c r="A27">
        <v>1511</v>
      </c>
      <c r="B27" t="s">
        <v>290</v>
      </c>
      <c r="C27" t="s">
        <v>691</v>
      </c>
      <c r="D27">
        <v>15</v>
      </c>
    </row>
    <row r="28" spans="1:4">
      <c r="A28">
        <v>1514</v>
      </c>
      <c r="B28" t="s">
        <v>194</v>
      </c>
      <c r="C28" t="s">
        <v>691</v>
      </c>
      <c r="D28">
        <v>15</v>
      </c>
    </row>
    <row r="29" spans="1:4">
      <c r="A29">
        <v>1515</v>
      </c>
      <c r="B29" t="s">
        <v>291</v>
      </c>
      <c r="C29" t="s">
        <v>691</v>
      </c>
      <c r="D29">
        <v>15</v>
      </c>
    </row>
    <row r="30" spans="1:4">
      <c r="A30">
        <v>1516</v>
      </c>
      <c r="B30" t="s">
        <v>292</v>
      </c>
      <c r="C30" t="s">
        <v>691</v>
      </c>
      <c r="D30">
        <v>15</v>
      </c>
    </row>
    <row r="31" spans="1:4">
      <c r="A31">
        <v>1517</v>
      </c>
      <c r="B31" t="s">
        <v>293</v>
      </c>
      <c r="C31" t="s">
        <v>691</v>
      </c>
      <c r="D31">
        <v>15</v>
      </c>
    </row>
    <row r="32" spans="1:4">
      <c r="A32">
        <v>1520</v>
      </c>
      <c r="B32" t="s">
        <v>295</v>
      </c>
      <c r="C32" t="s">
        <v>691</v>
      </c>
      <c r="D32">
        <v>15</v>
      </c>
    </row>
    <row r="33" spans="1:4">
      <c r="A33">
        <v>1525</v>
      </c>
      <c r="B33" t="s">
        <v>296</v>
      </c>
      <c r="C33" t="s">
        <v>691</v>
      </c>
      <c r="D33">
        <v>15</v>
      </c>
    </row>
    <row r="34" spans="1:4">
      <c r="A34">
        <v>1528</v>
      </c>
      <c r="B34" t="s">
        <v>297</v>
      </c>
      <c r="C34" t="s">
        <v>691</v>
      </c>
      <c r="D34">
        <v>15</v>
      </c>
    </row>
    <row r="35" spans="1:4">
      <c r="A35">
        <v>1531</v>
      </c>
      <c r="B35" t="s">
        <v>298</v>
      </c>
      <c r="C35" t="s">
        <v>691</v>
      </c>
      <c r="D35">
        <v>15</v>
      </c>
    </row>
    <row r="36" spans="1:4">
      <c r="A36">
        <v>1532</v>
      </c>
      <c r="B36" t="s">
        <v>299</v>
      </c>
      <c r="C36" t="s">
        <v>691</v>
      </c>
      <c r="D36">
        <v>15</v>
      </c>
    </row>
    <row r="37" spans="1:4">
      <c r="A37">
        <v>1535</v>
      </c>
      <c r="B37" t="s">
        <v>300</v>
      </c>
      <c r="C37" t="s">
        <v>691</v>
      </c>
      <c r="D37">
        <v>15</v>
      </c>
    </row>
    <row r="38" spans="1:4">
      <c r="A38">
        <v>1539</v>
      </c>
      <c r="B38" t="s">
        <v>301</v>
      </c>
      <c r="C38" t="s">
        <v>691</v>
      </c>
      <c r="D38">
        <v>15</v>
      </c>
    </row>
    <row r="39" spans="1:4">
      <c r="A39">
        <v>1547</v>
      </c>
      <c r="B39" t="s">
        <v>302</v>
      </c>
      <c r="C39" t="s">
        <v>691</v>
      </c>
      <c r="D39">
        <v>15</v>
      </c>
    </row>
    <row r="40" spans="1:4">
      <c r="A40">
        <v>1554</v>
      </c>
      <c r="B40" t="s">
        <v>303</v>
      </c>
      <c r="C40" t="s">
        <v>691</v>
      </c>
      <c r="D40">
        <v>15</v>
      </c>
    </row>
    <row r="41" spans="1:4">
      <c r="A41">
        <v>1557</v>
      </c>
      <c r="B41" t="s">
        <v>304</v>
      </c>
      <c r="C41" t="s">
        <v>691</v>
      </c>
      <c r="D41">
        <v>15</v>
      </c>
    </row>
    <row r="42" spans="1:4">
      <c r="A42">
        <v>1560</v>
      </c>
      <c r="B42" t="s">
        <v>305</v>
      </c>
      <c r="C42" t="s">
        <v>691</v>
      </c>
      <c r="D42">
        <v>15</v>
      </c>
    </row>
    <row r="43" spans="1:4">
      <c r="A43">
        <v>1563</v>
      </c>
      <c r="B43" t="s">
        <v>306</v>
      </c>
      <c r="C43" t="s">
        <v>691</v>
      </c>
      <c r="D43">
        <v>15</v>
      </c>
    </row>
    <row r="44" spans="1:4">
      <c r="A44">
        <v>1566</v>
      </c>
      <c r="B44" t="s">
        <v>307</v>
      </c>
      <c r="C44" t="s">
        <v>691</v>
      </c>
      <c r="D44">
        <v>15</v>
      </c>
    </row>
    <row r="45" spans="1:4">
      <c r="A45">
        <v>1573</v>
      </c>
      <c r="B45" t="s">
        <v>310</v>
      </c>
      <c r="C45" t="s">
        <v>691</v>
      </c>
      <c r="D45">
        <v>15</v>
      </c>
    </row>
    <row r="46" spans="1:4">
      <c r="A46">
        <v>1576</v>
      </c>
      <c r="B46" t="s">
        <v>309</v>
      </c>
      <c r="C46" t="s">
        <v>691</v>
      </c>
      <c r="D46">
        <v>15</v>
      </c>
    </row>
    <row r="47" spans="1:4">
      <c r="A47">
        <v>1577</v>
      </c>
      <c r="B47" t="s">
        <v>294</v>
      </c>
      <c r="C47" t="s">
        <v>691</v>
      </c>
      <c r="D47">
        <v>15</v>
      </c>
    </row>
    <row r="48" spans="1:4">
      <c r="A48">
        <v>1578</v>
      </c>
      <c r="B48" t="s">
        <v>713</v>
      </c>
      <c r="C48" t="s">
        <v>691</v>
      </c>
      <c r="D48">
        <v>15</v>
      </c>
    </row>
    <row r="49" spans="1:4">
      <c r="A49">
        <v>1579</v>
      </c>
      <c r="B49" t="s">
        <v>714</v>
      </c>
      <c r="C49" t="s">
        <v>691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291</v>
      </c>
      <c r="C57" t="s">
        <v>113</v>
      </c>
      <c r="D57">
        <v>18</v>
      </c>
    </row>
    <row r="58" spans="1:4">
      <c r="A58">
        <v>1820</v>
      </c>
      <c r="B58" t="s">
        <v>692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453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203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116</v>
      </c>
      <c r="C92" t="s">
        <v>696</v>
      </c>
      <c r="D92">
        <v>1</v>
      </c>
    </row>
    <row r="93" spans="1:4">
      <c r="A93">
        <v>3002</v>
      </c>
      <c r="B93" t="s">
        <v>117</v>
      </c>
      <c r="C93" t="s">
        <v>696</v>
      </c>
      <c r="D93">
        <v>1</v>
      </c>
    </row>
    <row r="94" spans="1:4">
      <c r="A94">
        <v>3003</v>
      </c>
      <c r="B94" t="s">
        <v>84</v>
      </c>
      <c r="C94" t="s">
        <v>696</v>
      </c>
      <c r="D94">
        <v>1</v>
      </c>
    </row>
    <row r="95" spans="1:4">
      <c r="A95">
        <v>3004</v>
      </c>
      <c r="B95" t="s">
        <v>670</v>
      </c>
      <c r="C95" t="s">
        <v>696</v>
      </c>
      <c r="D95">
        <v>1</v>
      </c>
    </row>
    <row r="96" spans="1:4">
      <c r="A96">
        <v>3005</v>
      </c>
      <c r="B96" t="s">
        <v>176</v>
      </c>
      <c r="C96" t="s">
        <v>696</v>
      </c>
      <c r="D96">
        <v>1</v>
      </c>
    </row>
    <row r="97" spans="1:4">
      <c r="A97">
        <v>3006</v>
      </c>
      <c r="B97" t="s">
        <v>177</v>
      </c>
      <c r="C97" t="s">
        <v>696</v>
      </c>
      <c r="D97">
        <v>1</v>
      </c>
    </row>
    <row r="98" spans="1:4">
      <c r="A98">
        <v>3007</v>
      </c>
      <c r="B98" t="s">
        <v>178</v>
      </c>
      <c r="C98" t="s">
        <v>696</v>
      </c>
      <c r="D98">
        <v>1</v>
      </c>
    </row>
    <row r="99" spans="1:4">
      <c r="A99">
        <v>3007</v>
      </c>
      <c r="B99" t="s">
        <v>178</v>
      </c>
      <c r="C99" t="s">
        <v>696</v>
      </c>
      <c r="D99">
        <v>1</v>
      </c>
    </row>
    <row r="100" spans="1:4">
      <c r="A100">
        <v>3011</v>
      </c>
      <c r="B100" t="s">
        <v>118</v>
      </c>
      <c r="C100" t="s">
        <v>696</v>
      </c>
      <c r="D100">
        <v>1</v>
      </c>
    </row>
    <row r="101" spans="1:4">
      <c r="A101">
        <v>3012</v>
      </c>
      <c r="B101" t="s">
        <v>119</v>
      </c>
      <c r="C101" t="s">
        <v>696</v>
      </c>
      <c r="D101">
        <v>1</v>
      </c>
    </row>
    <row r="102" spans="1:4">
      <c r="A102">
        <v>3013</v>
      </c>
      <c r="B102" t="s">
        <v>120</v>
      </c>
      <c r="C102" t="s">
        <v>696</v>
      </c>
      <c r="D102">
        <v>1</v>
      </c>
    </row>
    <row r="103" spans="1:4">
      <c r="A103">
        <v>3014</v>
      </c>
      <c r="B103" t="s">
        <v>702</v>
      </c>
      <c r="C103" t="s">
        <v>696</v>
      </c>
      <c r="D103">
        <v>1</v>
      </c>
    </row>
    <row r="104" spans="1:4">
      <c r="A104">
        <v>3015</v>
      </c>
      <c r="B104" t="s">
        <v>671</v>
      </c>
      <c r="C104" t="s">
        <v>696</v>
      </c>
      <c r="D104">
        <v>1</v>
      </c>
    </row>
    <row r="105" spans="1:4">
      <c r="A105">
        <v>3016</v>
      </c>
      <c r="B105" t="s">
        <v>121</v>
      </c>
      <c r="C105" t="s">
        <v>696</v>
      </c>
      <c r="D105">
        <v>1</v>
      </c>
    </row>
    <row r="106" spans="1:4">
      <c r="A106">
        <v>3017</v>
      </c>
      <c r="B106" t="s">
        <v>122</v>
      </c>
      <c r="C106" t="s">
        <v>696</v>
      </c>
      <c r="D106">
        <v>1</v>
      </c>
    </row>
    <row r="107" spans="1:4">
      <c r="A107">
        <v>3018</v>
      </c>
      <c r="B107" t="s">
        <v>123</v>
      </c>
      <c r="C107" t="s">
        <v>696</v>
      </c>
      <c r="D107">
        <v>1</v>
      </c>
    </row>
    <row r="108" spans="1:4">
      <c r="A108">
        <v>3019</v>
      </c>
      <c r="B108" t="s">
        <v>124</v>
      </c>
      <c r="C108" t="s">
        <v>696</v>
      </c>
      <c r="D108">
        <v>1</v>
      </c>
    </row>
    <row r="109" spans="1:4">
      <c r="A109">
        <v>3020</v>
      </c>
      <c r="B109" t="s">
        <v>703</v>
      </c>
      <c r="C109" t="s">
        <v>696</v>
      </c>
      <c r="D109">
        <v>1</v>
      </c>
    </row>
    <row r="110" spans="1:4">
      <c r="A110">
        <v>3021</v>
      </c>
      <c r="B110" t="s">
        <v>125</v>
      </c>
      <c r="C110" t="s">
        <v>696</v>
      </c>
      <c r="D110">
        <v>1</v>
      </c>
    </row>
    <row r="111" spans="1:4">
      <c r="A111">
        <v>3022</v>
      </c>
      <c r="B111" t="s">
        <v>409</v>
      </c>
      <c r="C111" t="s">
        <v>696</v>
      </c>
      <c r="D111">
        <v>1</v>
      </c>
    </row>
    <row r="112" spans="1:4">
      <c r="A112">
        <v>3023</v>
      </c>
      <c r="B112" t="s">
        <v>126</v>
      </c>
      <c r="C112" t="s">
        <v>696</v>
      </c>
      <c r="D112">
        <v>1</v>
      </c>
    </row>
    <row r="113" spans="1:4">
      <c r="A113">
        <v>3024</v>
      </c>
      <c r="B113" t="s">
        <v>127</v>
      </c>
      <c r="C113" t="s">
        <v>696</v>
      </c>
      <c r="D113">
        <v>1</v>
      </c>
    </row>
    <row r="114" spans="1:4">
      <c r="A114">
        <v>3025</v>
      </c>
      <c r="B114" t="s">
        <v>128</v>
      </c>
      <c r="C114" t="s">
        <v>696</v>
      </c>
      <c r="D114">
        <v>1</v>
      </c>
    </row>
    <row r="115" spans="1:4">
      <c r="A115">
        <v>3026</v>
      </c>
      <c r="B115" t="s">
        <v>672</v>
      </c>
      <c r="C115" t="s">
        <v>696</v>
      </c>
      <c r="D115">
        <v>1</v>
      </c>
    </row>
    <row r="116" spans="1:4">
      <c r="A116">
        <v>3027</v>
      </c>
      <c r="B116" t="s">
        <v>129</v>
      </c>
      <c r="C116" t="s">
        <v>696</v>
      </c>
      <c r="D116">
        <v>1</v>
      </c>
    </row>
    <row r="117" spans="1:4">
      <c r="A117">
        <v>3028</v>
      </c>
      <c r="B117" t="s">
        <v>130</v>
      </c>
      <c r="C117" t="s">
        <v>696</v>
      </c>
      <c r="D117">
        <v>1</v>
      </c>
    </row>
    <row r="118" spans="1:4">
      <c r="A118">
        <v>3029</v>
      </c>
      <c r="B118" t="s">
        <v>410</v>
      </c>
      <c r="C118" t="s">
        <v>696</v>
      </c>
      <c r="D118">
        <v>1</v>
      </c>
    </row>
    <row r="119" spans="1:4">
      <c r="A119">
        <v>3030</v>
      </c>
      <c r="B119" t="s">
        <v>704</v>
      </c>
      <c r="C119" t="s">
        <v>696</v>
      </c>
      <c r="D119">
        <v>1</v>
      </c>
    </row>
    <row r="120" spans="1:4">
      <c r="A120">
        <v>3031</v>
      </c>
      <c r="B120" t="s">
        <v>131</v>
      </c>
      <c r="C120" t="s">
        <v>696</v>
      </c>
      <c r="D120">
        <v>1</v>
      </c>
    </row>
    <row r="121" spans="1:4">
      <c r="A121">
        <v>3032</v>
      </c>
      <c r="B121" t="s">
        <v>132</v>
      </c>
      <c r="C121" t="s">
        <v>696</v>
      </c>
      <c r="D121">
        <v>1</v>
      </c>
    </row>
    <row r="122" spans="1:4">
      <c r="A122">
        <v>3033</v>
      </c>
      <c r="B122" t="s">
        <v>133</v>
      </c>
      <c r="C122" t="s">
        <v>696</v>
      </c>
      <c r="D122">
        <v>1</v>
      </c>
    </row>
    <row r="123" spans="1:4">
      <c r="A123">
        <v>3034</v>
      </c>
      <c r="B123" t="s">
        <v>134</v>
      </c>
      <c r="C123" t="s">
        <v>696</v>
      </c>
      <c r="D123">
        <v>1</v>
      </c>
    </row>
    <row r="124" spans="1:4">
      <c r="A124">
        <v>3035</v>
      </c>
      <c r="B124" t="s">
        <v>135</v>
      </c>
      <c r="C124" t="s">
        <v>696</v>
      </c>
      <c r="D124">
        <v>1</v>
      </c>
    </row>
    <row r="125" spans="1:4">
      <c r="A125">
        <v>3036</v>
      </c>
      <c r="B125" t="s">
        <v>136</v>
      </c>
      <c r="C125" t="s">
        <v>696</v>
      </c>
      <c r="D125">
        <v>1</v>
      </c>
    </row>
    <row r="126" spans="1:4">
      <c r="A126">
        <v>3037</v>
      </c>
      <c r="B126" t="s">
        <v>137</v>
      </c>
      <c r="C126" t="s">
        <v>696</v>
      </c>
      <c r="D126">
        <v>1</v>
      </c>
    </row>
    <row r="127" spans="1:4">
      <c r="A127">
        <v>3038</v>
      </c>
      <c r="B127" t="s">
        <v>179</v>
      </c>
      <c r="C127" t="s">
        <v>696</v>
      </c>
      <c r="D127">
        <v>1</v>
      </c>
    </row>
    <row r="128" spans="1:4">
      <c r="A128">
        <v>3039</v>
      </c>
      <c r="B128" t="s">
        <v>180</v>
      </c>
      <c r="C128" t="s">
        <v>696</v>
      </c>
      <c r="D128">
        <v>1</v>
      </c>
    </row>
    <row r="129" spans="1:4">
      <c r="A129">
        <v>3040</v>
      </c>
      <c r="B129" t="s">
        <v>705</v>
      </c>
      <c r="C129" t="s">
        <v>696</v>
      </c>
      <c r="D129">
        <v>1</v>
      </c>
    </row>
    <row r="130" spans="1:4">
      <c r="A130">
        <v>3041</v>
      </c>
      <c r="B130" t="s">
        <v>49</v>
      </c>
      <c r="C130" t="s">
        <v>696</v>
      </c>
      <c r="D130">
        <v>1</v>
      </c>
    </row>
    <row r="131" spans="1:4">
      <c r="A131">
        <v>3042</v>
      </c>
      <c r="B131" t="s">
        <v>181</v>
      </c>
      <c r="C131" t="s">
        <v>696</v>
      </c>
      <c r="D131">
        <v>1</v>
      </c>
    </row>
    <row r="132" spans="1:4">
      <c r="A132">
        <v>3043</v>
      </c>
      <c r="B132" t="s">
        <v>182</v>
      </c>
      <c r="C132" t="s">
        <v>696</v>
      </c>
      <c r="D132">
        <v>1</v>
      </c>
    </row>
    <row r="133" spans="1:4">
      <c r="A133">
        <v>3044</v>
      </c>
      <c r="B133" t="s">
        <v>183</v>
      </c>
      <c r="C133" t="s">
        <v>696</v>
      </c>
      <c r="D133">
        <v>1</v>
      </c>
    </row>
    <row r="134" spans="1:4">
      <c r="A134">
        <v>3045</v>
      </c>
      <c r="B134" t="s">
        <v>184</v>
      </c>
      <c r="C134" t="s">
        <v>696</v>
      </c>
      <c r="D134">
        <v>1</v>
      </c>
    </row>
    <row r="135" spans="1:4">
      <c r="A135">
        <v>3046</v>
      </c>
      <c r="B135" t="s">
        <v>185</v>
      </c>
      <c r="C135" t="s">
        <v>696</v>
      </c>
      <c r="D135">
        <v>1</v>
      </c>
    </row>
    <row r="136" spans="1:4">
      <c r="A136">
        <v>3047</v>
      </c>
      <c r="B136" t="s">
        <v>186</v>
      </c>
      <c r="C136" t="s">
        <v>696</v>
      </c>
      <c r="D136">
        <v>1</v>
      </c>
    </row>
    <row r="137" spans="1:4">
      <c r="A137">
        <v>3048</v>
      </c>
      <c r="B137" t="s">
        <v>187</v>
      </c>
      <c r="C137" t="s">
        <v>696</v>
      </c>
      <c r="D137">
        <v>1</v>
      </c>
    </row>
    <row r="138" spans="1:4">
      <c r="A138">
        <v>3049</v>
      </c>
      <c r="B138" t="s">
        <v>188</v>
      </c>
      <c r="C138" t="s">
        <v>696</v>
      </c>
      <c r="D138">
        <v>1</v>
      </c>
    </row>
    <row r="139" spans="1:4">
      <c r="A139">
        <v>3050</v>
      </c>
      <c r="B139" t="s">
        <v>189</v>
      </c>
      <c r="C139" t="s">
        <v>696</v>
      </c>
      <c r="D139">
        <v>1</v>
      </c>
    </row>
    <row r="140" spans="1:4">
      <c r="A140">
        <v>3051</v>
      </c>
      <c r="B140" t="s">
        <v>190</v>
      </c>
      <c r="C140" t="s">
        <v>696</v>
      </c>
      <c r="D140">
        <v>1</v>
      </c>
    </row>
    <row r="141" spans="1:4">
      <c r="A141">
        <v>3052</v>
      </c>
      <c r="B141" t="s">
        <v>682</v>
      </c>
      <c r="C141" t="s">
        <v>696</v>
      </c>
      <c r="D141">
        <v>1</v>
      </c>
    </row>
    <row r="142" spans="1:4">
      <c r="A142">
        <v>3053</v>
      </c>
      <c r="B142" t="s">
        <v>167</v>
      </c>
      <c r="C142" t="s">
        <v>696</v>
      </c>
      <c r="D142">
        <v>1</v>
      </c>
    </row>
    <row r="143" spans="1:4">
      <c r="A143">
        <v>3054</v>
      </c>
      <c r="B143" t="s">
        <v>168</v>
      </c>
      <c r="C143" t="s">
        <v>696</v>
      </c>
      <c r="D143">
        <v>1</v>
      </c>
    </row>
    <row r="144" spans="1:4">
      <c r="A144">
        <v>3099</v>
      </c>
      <c r="B144" t="s">
        <v>47</v>
      </c>
      <c r="C144" t="s">
        <v>696</v>
      </c>
      <c r="D144">
        <v>1</v>
      </c>
    </row>
    <row r="145" spans="1:4">
      <c r="A145">
        <v>3099</v>
      </c>
      <c r="B145" t="s">
        <v>47</v>
      </c>
      <c r="C145" t="s">
        <v>696</v>
      </c>
      <c r="D145">
        <v>1</v>
      </c>
    </row>
    <row r="146" spans="1:4">
      <c r="A146">
        <v>3401</v>
      </c>
      <c r="B146" t="s">
        <v>138</v>
      </c>
      <c r="C146" t="s">
        <v>697</v>
      </c>
      <c r="D146">
        <v>4</v>
      </c>
    </row>
    <row r="147" spans="1:4">
      <c r="A147">
        <v>3402</v>
      </c>
      <c r="B147" t="s">
        <v>139</v>
      </c>
      <c r="C147" t="s">
        <v>697</v>
      </c>
      <c r="D147">
        <v>4</v>
      </c>
    </row>
    <row r="148" spans="1:4">
      <c r="A148">
        <v>3405</v>
      </c>
      <c r="B148" t="s">
        <v>155</v>
      </c>
      <c r="C148" t="s">
        <v>697</v>
      </c>
      <c r="D148">
        <v>4</v>
      </c>
    </row>
    <row r="149" spans="1:4">
      <c r="A149">
        <v>3407</v>
      </c>
      <c r="B149" t="s">
        <v>156</v>
      </c>
      <c r="C149" t="s">
        <v>697</v>
      </c>
      <c r="D149">
        <v>4</v>
      </c>
    </row>
    <row r="150" spans="1:4">
      <c r="A150">
        <v>3411</v>
      </c>
      <c r="B150" t="s">
        <v>140</v>
      </c>
      <c r="C150" t="s">
        <v>697</v>
      </c>
      <c r="D150">
        <v>4</v>
      </c>
    </row>
    <row r="151" spans="1:4">
      <c r="A151">
        <v>3412</v>
      </c>
      <c r="B151" t="s">
        <v>141</v>
      </c>
      <c r="C151" t="s">
        <v>697</v>
      </c>
      <c r="D151">
        <v>4</v>
      </c>
    </row>
    <row r="152" spans="1:4">
      <c r="A152">
        <v>3413</v>
      </c>
      <c r="B152" t="s">
        <v>142</v>
      </c>
      <c r="C152" t="s">
        <v>697</v>
      </c>
      <c r="D152">
        <v>4</v>
      </c>
    </row>
    <row r="153" spans="1:4">
      <c r="A153">
        <v>3414</v>
      </c>
      <c r="B153" t="s">
        <v>673</v>
      </c>
      <c r="C153" t="s">
        <v>697</v>
      </c>
      <c r="D153">
        <v>4</v>
      </c>
    </row>
    <row r="154" spans="1:4">
      <c r="A154">
        <v>3415</v>
      </c>
      <c r="B154" t="s">
        <v>674</v>
      </c>
      <c r="C154" t="s">
        <v>697</v>
      </c>
      <c r="D154">
        <v>4</v>
      </c>
    </row>
    <row r="155" spans="1:4">
      <c r="A155">
        <v>3416</v>
      </c>
      <c r="B155" t="s">
        <v>675</v>
      </c>
      <c r="C155" t="s">
        <v>697</v>
      </c>
      <c r="D155">
        <v>4</v>
      </c>
    </row>
    <row r="156" spans="1:4">
      <c r="A156">
        <v>3417</v>
      </c>
      <c r="B156" t="s">
        <v>143</v>
      </c>
      <c r="C156" t="s">
        <v>697</v>
      </c>
      <c r="D156">
        <v>4</v>
      </c>
    </row>
    <row r="157" spans="1:4">
      <c r="A157">
        <v>3418</v>
      </c>
      <c r="B157" t="s">
        <v>144</v>
      </c>
      <c r="C157" t="s">
        <v>697</v>
      </c>
      <c r="D157">
        <v>4</v>
      </c>
    </row>
    <row r="158" spans="1:4">
      <c r="A158">
        <v>3419</v>
      </c>
      <c r="B158" t="s">
        <v>123</v>
      </c>
      <c r="C158" t="s">
        <v>697</v>
      </c>
      <c r="D158">
        <v>4</v>
      </c>
    </row>
    <row r="159" spans="1:4">
      <c r="A159">
        <v>3420</v>
      </c>
      <c r="B159" t="s">
        <v>145</v>
      </c>
      <c r="C159" t="s">
        <v>697</v>
      </c>
      <c r="D159">
        <v>4</v>
      </c>
    </row>
    <row r="160" spans="1:4">
      <c r="A160">
        <v>3421</v>
      </c>
      <c r="B160" t="s">
        <v>146</v>
      </c>
      <c r="C160" t="s">
        <v>697</v>
      </c>
      <c r="D160">
        <v>4</v>
      </c>
    </row>
    <row r="161" spans="1:4">
      <c r="A161">
        <v>3422</v>
      </c>
      <c r="B161" t="s">
        <v>147</v>
      </c>
      <c r="C161" t="s">
        <v>697</v>
      </c>
      <c r="D161">
        <v>4</v>
      </c>
    </row>
    <row r="162" spans="1:4">
      <c r="A162">
        <v>3423</v>
      </c>
      <c r="B162" t="s">
        <v>676</v>
      </c>
      <c r="C162" t="s">
        <v>697</v>
      </c>
      <c r="D162">
        <v>4</v>
      </c>
    </row>
    <row r="163" spans="1:4">
      <c r="A163">
        <v>3424</v>
      </c>
      <c r="B163" t="s">
        <v>148</v>
      </c>
      <c r="C163" t="s">
        <v>697</v>
      </c>
      <c r="D163">
        <v>4</v>
      </c>
    </row>
    <row r="164" spans="1:4">
      <c r="A164">
        <v>3425</v>
      </c>
      <c r="B164" t="s">
        <v>149</v>
      </c>
      <c r="C164" t="s">
        <v>697</v>
      </c>
      <c r="D164">
        <v>4</v>
      </c>
    </row>
    <row r="165" spans="1:4">
      <c r="A165">
        <v>3426</v>
      </c>
      <c r="B165" t="s">
        <v>150</v>
      </c>
      <c r="C165" t="s">
        <v>697</v>
      </c>
      <c r="D165">
        <v>4</v>
      </c>
    </row>
    <row r="166" spans="1:4">
      <c r="A166">
        <v>3427</v>
      </c>
      <c r="B166" t="s">
        <v>151</v>
      </c>
      <c r="C166" t="s">
        <v>697</v>
      </c>
      <c r="D166">
        <v>4</v>
      </c>
    </row>
    <row r="167" spans="1:4">
      <c r="A167">
        <v>3428</v>
      </c>
      <c r="B167" t="s">
        <v>152</v>
      </c>
      <c r="C167" t="s">
        <v>697</v>
      </c>
      <c r="D167">
        <v>4</v>
      </c>
    </row>
    <row r="168" spans="1:4">
      <c r="A168">
        <v>3429</v>
      </c>
      <c r="B168" t="s">
        <v>153</v>
      </c>
      <c r="C168" t="s">
        <v>697</v>
      </c>
      <c r="D168">
        <v>4</v>
      </c>
    </row>
    <row r="169" spans="1:4">
      <c r="A169">
        <v>3430</v>
      </c>
      <c r="B169" t="s">
        <v>154</v>
      </c>
      <c r="C169" t="s">
        <v>697</v>
      </c>
      <c r="D169">
        <v>4</v>
      </c>
    </row>
    <row r="170" spans="1:4">
      <c r="A170">
        <v>3431</v>
      </c>
      <c r="B170" t="s">
        <v>157</v>
      </c>
      <c r="C170" t="s">
        <v>697</v>
      </c>
      <c r="D170">
        <v>4</v>
      </c>
    </row>
    <row r="171" spans="1:4">
      <c r="A171">
        <v>3432</v>
      </c>
      <c r="B171" t="s">
        <v>158</v>
      </c>
      <c r="C171" t="s">
        <v>697</v>
      </c>
      <c r="D171">
        <v>4</v>
      </c>
    </row>
    <row r="172" spans="1:4">
      <c r="A172">
        <v>3433</v>
      </c>
      <c r="B172" t="s">
        <v>677</v>
      </c>
      <c r="C172" t="s">
        <v>697</v>
      </c>
      <c r="D172">
        <v>4</v>
      </c>
    </row>
    <row r="173" spans="1:4">
      <c r="A173">
        <v>3434</v>
      </c>
      <c r="B173" t="s">
        <v>159</v>
      </c>
      <c r="C173" t="s">
        <v>697</v>
      </c>
      <c r="D173">
        <v>4</v>
      </c>
    </row>
    <row r="174" spans="1:4">
      <c r="A174">
        <v>3435</v>
      </c>
      <c r="B174" t="s">
        <v>160</v>
      </c>
      <c r="C174" t="s">
        <v>697</v>
      </c>
      <c r="D174">
        <v>4</v>
      </c>
    </row>
    <row r="175" spans="1:4">
      <c r="A175">
        <v>3436</v>
      </c>
      <c r="B175" t="s">
        <v>678</v>
      </c>
      <c r="C175" t="s">
        <v>697</v>
      </c>
      <c r="D175">
        <v>4</v>
      </c>
    </row>
    <row r="176" spans="1:4">
      <c r="A176">
        <v>3437</v>
      </c>
      <c r="B176" t="s">
        <v>161</v>
      </c>
      <c r="C176" t="s">
        <v>697</v>
      </c>
      <c r="D176">
        <v>4</v>
      </c>
    </row>
    <row r="177" spans="1:4">
      <c r="A177">
        <v>3438</v>
      </c>
      <c r="B177" t="s">
        <v>679</v>
      </c>
      <c r="C177" t="s">
        <v>697</v>
      </c>
      <c r="D177">
        <v>4</v>
      </c>
    </row>
    <row r="178" spans="1:4">
      <c r="A178">
        <v>3439</v>
      </c>
      <c r="B178" t="s">
        <v>162</v>
      </c>
      <c r="C178" t="s">
        <v>697</v>
      </c>
      <c r="D178">
        <v>4</v>
      </c>
    </row>
    <row r="179" spans="1:4">
      <c r="A179">
        <v>3440</v>
      </c>
      <c r="B179" t="s">
        <v>163</v>
      </c>
      <c r="C179" t="s">
        <v>697</v>
      </c>
      <c r="D179">
        <v>4</v>
      </c>
    </row>
    <row r="180" spans="1:4">
      <c r="A180">
        <v>3441</v>
      </c>
      <c r="B180" t="s">
        <v>164</v>
      </c>
      <c r="C180" t="s">
        <v>697</v>
      </c>
      <c r="D180">
        <v>4</v>
      </c>
    </row>
    <row r="181" spans="1:4">
      <c r="A181">
        <v>3442</v>
      </c>
      <c r="B181" t="s">
        <v>165</v>
      </c>
      <c r="C181" t="s">
        <v>697</v>
      </c>
      <c r="D181">
        <v>4</v>
      </c>
    </row>
    <row r="182" spans="1:4">
      <c r="A182">
        <v>3443</v>
      </c>
      <c r="B182" t="s">
        <v>166</v>
      </c>
      <c r="C182" t="s">
        <v>697</v>
      </c>
      <c r="D182">
        <v>4</v>
      </c>
    </row>
    <row r="183" spans="1:4">
      <c r="A183">
        <v>3446</v>
      </c>
      <c r="B183" t="s">
        <v>169</v>
      </c>
      <c r="C183" t="s">
        <v>697</v>
      </c>
      <c r="D183">
        <v>4</v>
      </c>
    </row>
    <row r="184" spans="1:4">
      <c r="A184">
        <v>3447</v>
      </c>
      <c r="B184" t="s">
        <v>170</v>
      </c>
      <c r="C184" t="s">
        <v>697</v>
      </c>
      <c r="D184">
        <v>4</v>
      </c>
    </row>
    <row r="185" spans="1:4">
      <c r="A185">
        <v>3448</v>
      </c>
      <c r="B185" t="s">
        <v>171</v>
      </c>
      <c r="C185" t="s">
        <v>697</v>
      </c>
      <c r="D185">
        <v>4</v>
      </c>
    </row>
    <row r="186" spans="1:4">
      <c r="A186">
        <v>3449</v>
      </c>
      <c r="B186" t="s">
        <v>680</v>
      </c>
      <c r="C186" t="s">
        <v>697</v>
      </c>
      <c r="D186">
        <v>4</v>
      </c>
    </row>
    <row r="187" spans="1:4">
      <c r="A187">
        <v>3450</v>
      </c>
      <c r="B187" t="s">
        <v>172</v>
      </c>
      <c r="C187" t="s">
        <v>697</v>
      </c>
      <c r="D187">
        <v>4</v>
      </c>
    </row>
    <row r="188" spans="1:4">
      <c r="A188">
        <v>3451</v>
      </c>
      <c r="B188" t="s">
        <v>681</v>
      </c>
      <c r="C188" t="s">
        <v>697</v>
      </c>
      <c r="D188">
        <v>4</v>
      </c>
    </row>
    <row r="189" spans="1:4">
      <c r="A189">
        <v>3452</v>
      </c>
      <c r="B189" t="s">
        <v>173</v>
      </c>
      <c r="C189" t="s">
        <v>697</v>
      </c>
      <c r="D189">
        <v>4</v>
      </c>
    </row>
    <row r="190" spans="1:4">
      <c r="A190">
        <v>3453</v>
      </c>
      <c r="B190" t="s">
        <v>174</v>
      </c>
      <c r="C190" t="s">
        <v>697</v>
      </c>
      <c r="D190">
        <v>4</v>
      </c>
    </row>
    <row r="191" spans="1:4">
      <c r="A191">
        <v>3454</v>
      </c>
      <c r="B191" t="s">
        <v>175</v>
      </c>
      <c r="C191" t="s">
        <v>697</v>
      </c>
      <c r="D191">
        <v>4</v>
      </c>
    </row>
    <row r="192" spans="1:4">
      <c r="A192">
        <v>3801</v>
      </c>
      <c r="B192" t="s">
        <v>522</v>
      </c>
      <c r="C192" t="s">
        <v>719</v>
      </c>
      <c r="D192">
        <v>8</v>
      </c>
    </row>
    <row r="193" spans="1:4">
      <c r="A193">
        <v>3802</v>
      </c>
      <c r="B193" t="s">
        <v>191</v>
      </c>
      <c r="C193" t="s">
        <v>719</v>
      </c>
      <c r="D193">
        <v>8</v>
      </c>
    </row>
    <row r="194" spans="1:4">
      <c r="A194">
        <v>3803</v>
      </c>
      <c r="B194" t="s">
        <v>89</v>
      </c>
      <c r="C194" t="s">
        <v>719</v>
      </c>
      <c r="D194">
        <v>8</v>
      </c>
    </row>
    <row r="195" spans="1:4">
      <c r="A195">
        <v>3804</v>
      </c>
      <c r="B195" t="s">
        <v>192</v>
      </c>
      <c r="C195" t="s">
        <v>719</v>
      </c>
      <c r="D195">
        <v>8</v>
      </c>
    </row>
    <row r="196" spans="1:4">
      <c r="A196">
        <v>3805</v>
      </c>
      <c r="B196" t="s">
        <v>193</v>
      </c>
      <c r="C196" t="s">
        <v>719</v>
      </c>
      <c r="D196">
        <v>8</v>
      </c>
    </row>
    <row r="197" spans="1:4">
      <c r="A197">
        <v>3806</v>
      </c>
      <c r="B197" t="s">
        <v>195</v>
      </c>
      <c r="C197" t="s">
        <v>719</v>
      </c>
      <c r="D197">
        <v>8</v>
      </c>
    </row>
    <row r="198" spans="1:4">
      <c r="A198">
        <v>3807</v>
      </c>
      <c r="B198" t="s">
        <v>196</v>
      </c>
      <c r="C198" t="s">
        <v>719</v>
      </c>
      <c r="D198">
        <v>8</v>
      </c>
    </row>
    <row r="199" spans="1:4">
      <c r="A199">
        <v>3808</v>
      </c>
      <c r="B199" t="s">
        <v>197</v>
      </c>
      <c r="C199" t="s">
        <v>719</v>
      </c>
      <c r="D199">
        <v>8</v>
      </c>
    </row>
    <row r="200" spans="1:4">
      <c r="A200">
        <v>3811</v>
      </c>
      <c r="B200" t="s">
        <v>645</v>
      </c>
      <c r="C200" t="s">
        <v>719</v>
      </c>
      <c r="D200">
        <v>8</v>
      </c>
    </row>
    <row r="201" spans="1:4">
      <c r="A201">
        <v>3812</v>
      </c>
      <c r="B201" t="s">
        <v>198</v>
      </c>
      <c r="C201" t="s">
        <v>719</v>
      </c>
      <c r="D201">
        <v>8</v>
      </c>
    </row>
    <row r="202" spans="1:4">
      <c r="A202">
        <v>3813</v>
      </c>
      <c r="B202" t="s">
        <v>199</v>
      </c>
      <c r="C202" t="s">
        <v>719</v>
      </c>
      <c r="D202">
        <v>8</v>
      </c>
    </row>
    <row r="203" spans="1:4">
      <c r="A203">
        <v>3814</v>
      </c>
      <c r="B203" t="s">
        <v>200</v>
      </c>
      <c r="C203" t="s">
        <v>719</v>
      </c>
      <c r="D203">
        <v>8</v>
      </c>
    </row>
    <row r="204" spans="1:4">
      <c r="A204">
        <v>3815</v>
      </c>
      <c r="B204" t="s">
        <v>201</v>
      </c>
      <c r="C204" t="s">
        <v>719</v>
      </c>
      <c r="D204">
        <v>8</v>
      </c>
    </row>
    <row r="205" spans="1:4">
      <c r="A205">
        <v>3816</v>
      </c>
      <c r="B205" t="s">
        <v>202</v>
      </c>
      <c r="C205" t="s">
        <v>719</v>
      </c>
      <c r="D205">
        <v>8</v>
      </c>
    </row>
    <row r="206" spans="1:4">
      <c r="A206">
        <v>3817</v>
      </c>
      <c r="B206" t="s">
        <v>706</v>
      </c>
      <c r="C206" t="s">
        <v>719</v>
      </c>
      <c r="D206">
        <v>8</v>
      </c>
    </row>
    <row r="207" spans="1:4">
      <c r="A207">
        <v>3818</v>
      </c>
      <c r="B207" t="s">
        <v>204</v>
      </c>
      <c r="C207" t="s">
        <v>719</v>
      </c>
      <c r="D207">
        <v>8</v>
      </c>
    </row>
    <row r="208" spans="1:4">
      <c r="A208">
        <v>3819</v>
      </c>
      <c r="B208" t="s">
        <v>205</v>
      </c>
      <c r="C208" t="s">
        <v>719</v>
      </c>
      <c r="D208">
        <v>8</v>
      </c>
    </row>
    <row r="209" spans="1:4">
      <c r="A209">
        <v>3820</v>
      </c>
      <c r="B209" t="s">
        <v>206</v>
      </c>
      <c r="C209" t="s">
        <v>719</v>
      </c>
      <c r="D209">
        <v>8</v>
      </c>
    </row>
    <row r="210" spans="1:4">
      <c r="A210">
        <v>3821</v>
      </c>
      <c r="B210" t="s">
        <v>683</v>
      </c>
      <c r="C210" t="s">
        <v>719</v>
      </c>
      <c r="D210">
        <v>8</v>
      </c>
    </row>
    <row r="211" spans="1:4">
      <c r="A211">
        <v>3822</v>
      </c>
      <c r="B211" t="s">
        <v>207</v>
      </c>
      <c r="C211" t="s">
        <v>719</v>
      </c>
      <c r="D211">
        <v>8</v>
      </c>
    </row>
    <row r="212" spans="1:4">
      <c r="A212">
        <v>3823</v>
      </c>
      <c r="B212" t="s">
        <v>208</v>
      </c>
      <c r="C212" t="s">
        <v>719</v>
      </c>
      <c r="D212">
        <v>8</v>
      </c>
    </row>
    <row r="213" spans="1:4">
      <c r="A213">
        <v>3824</v>
      </c>
      <c r="B213" t="s">
        <v>209</v>
      </c>
      <c r="C213" t="s">
        <v>719</v>
      </c>
      <c r="D213">
        <v>8</v>
      </c>
    </row>
    <row r="214" spans="1:4">
      <c r="A214">
        <v>3825</v>
      </c>
      <c r="B214" t="s">
        <v>210</v>
      </c>
      <c r="C214" t="s">
        <v>719</v>
      </c>
      <c r="D214">
        <v>8</v>
      </c>
    </row>
    <row r="215" spans="1:4">
      <c r="A215">
        <v>4201</v>
      </c>
      <c r="B215" t="s">
        <v>211</v>
      </c>
      <c r="C215" t="s">
        <v>720</v>
      </c>
      <c r="D215">
        <v>9</v>
      </c>
    </row>
    <row r="216" spans="1:4">
      <c r="A216">
        <v>4202</v>
      </c>
      <c r="B216" t="s">
        <v>212</v>
      </c>
      <c r="C216" t="s">
        <v>720</v>
      </c>
      <c r="D216">
        <v>9</v>
      </c>
    </row>
    <row r="217" spans="1:4">
      <c r="A217">
        <v>4203</v>
      </c>
      <c r="B217" t="s">
        <v>213</v>
      </c>
      <c r="C217" t="s">
        <v>720</v>
      </c>
      <c r="D217">
        <v>9</v>
      </c>
    </row>
    <row r="218" spans="1:4">
      <c r="A218">
        <v>4204</v>
      </c>
      <c r="B218" t="s">
        <v>223</v>
      </c>
      <c r="C218" t="s">
        <v>720</v>
      </c>
      <c r="D218">
        <v>9</v>
      </c>
    </row>
    <row r="219" spans="1:4">
      <c r="A219">
        <v>4205</v>
      </c>
      <c r="B219" t="s">
        <v>227</v>
      </c>
      <c r="C219" t="s">
        <v>720</v>
      </c>
      <c r="D219">
        <v>9</v>
      </c>
    </row>
    <row r="220" spans="1:4">
      <c r="A220">
        <v>4206</v>
      </c>
      <c r="B220" t="s">
        <v>224</v>
      </c>
      <c r="C220" t="s">
        <v>720</v>
      </c>
      <c r="D220">
        <v>9</v>
      </c>
    </row>
    <row r="221" spans="1:4">
      <c r="A221">
        <v>4207</v>
      </c>
      <c r="B221" t="s">
        <v>225</v>
      </c>
      <c r="C221" t="s">
        <v>720</v>
      </c>
      <c r="D221">
        <v>9</v>
      </c>
    </row>
    <row r="222" spans="1:4">
      <c r="A222">
        <v>4211</v>
      </c>
      <c r="B222" t="s">
        <v>214</v>
      </c>
      <c r="C222" t="s">
        <v>720</v>
      </c>
      <c r="D222">
        <v>9</v>
      </c>
    </row>
    <row r="223" spans="1:4">
      <c r="A223">
        <v>4212</v>
      </c>
      <c r="B223" t="s">
        <v>684</v>
      </c>
      <c r="C223" t="s">
        <v>720</v>
      </c>
      <c r="D223">
        <v>9</v>
      </c>
    </row>
    <row r="224" spans="1:4">
      <c r="A224">
        <v>4213</v>
      </c>
      <c r="B224" t="s">
        <v>646</v>
      </c>
      <c r="C224" t="s">
        <v>720</v>
      </c>
      <c r="D224">
        <v>9</v>
      </c>
    </row>
    <row r="225" spans="1:4">
      <c r="A225">
        <v>4214</v>
      </c>
      <c r="B225" t="s">
        <v>215</v>
      </c>
      <c r="C225" t="s">
        <v>720</v>
      </c>
      <c r="D225">
        <v>9</v>
      </c>
    </row>
    <row r="226" spans="1:4">
      <c r="A226">
        <v>4215</v>
      </c>
      <c r="B226" t="s">
        <v>216</v>
      </c>
      <c r="C226" t="s">
        <v>720</v>
      </c>
      <c r="D226">
        <v>9</v>
      </c>
    </row>
    <row r="227" spans="1:4">
      <c r="A227">
        <v>4216</v>
      </c>
      <c r="B227" t="s">
        <v>217</v>
      </c>
      <c r="C227" t="s">
        <v>720</v>
      </c>
      <c r="D227">
        <v>9</v>
      </c>
    </row>
    <row r="228" spans="1:4">
      <c r="A228">
        <v>4217</v>
      </c>
      <c r="B228" t="s">
        <v>218</v>
      </c>
      <c r="C228" t="s">
        <v>720</v>
      </c>
      <c r="D228">
        <v>9</v>
      </c>
    </row>
    <row r="229" spans="1:4">
      <c r="A229">
        <v>4218</v>
      </c>
      <c r="B229" t="s">
        <v>219</v>
      </c>
      <c r="C229" t="s">
        <v>720</v>
      </c>
      <c r="D229">
        <v>9</v>
      </c>
    </row>
    <row r="230" spans="1:4">
      <c r="A230">
        <v>4219</v>
      </c>
      <c r="B230" t="s">
        <v>685</v>
      </c>
      <c r="C230" t="s">
        <v>720</v>
      </c>
      <c r="D230">
        <v>9</v>
      </c>
    </row>
    <row r="231" spans="1:4">
      <c r="A231">
        <v>4220</v>
      </c>
      <c r="B231" t="s">
        <v>220</v>
      </c>
      <c r="C231" t="s">
        <v>720</v>
      </c>
      <c r="D231">
        <v>9</v>
      </c>
    </row>
    <row r="232" spans="1:4">
      <c r="A232">
        <v>4221</v>
      </c>
      <c r="B232" t="s">
        <v>221</v>
      </c>
      <c r="C232" t="s">
        <v>720</v>
      </c>
      <c r="D232">
        <v>9</v>
      </c>
    </row>
    <row r="233" spans="1:4">
      <c r="A233">
        <v>4222</v>
      </c>
      <c r="B233" t="s">
        <v>222</v>
      </c>
      <c r="C233" t="s">
        <v>720</v>
      </c>
      <c r="D233">
        <v>9</v>
      </c>
    </row>
    <row r="234" spans="1:4">
      <c r="A234">
        <v>4223</v>
      </c>
      <c r="B234" t="s">
        <v>226</v>
      </c>
      <c r="C234" t="s">
        <v>720</v>
      </c>
      <c r="D234">
        <v>9</v>
      </c>
    </row>
    <row r="235" spans="1:4">
      <c r="A235">
        <v>4224</v>
      </c>
      <c r="B235" t="s">
        <v>686</v>
      </c>
      <c r="C235" t="s">
        <v>720</v>
      </c>
      <c r="D235">
        <v>9</v>
      </c>
    </row>
    <row r="236" spans="1:4">
      <c r="A236">
        <v>4225</v>
      </c>
      <c r="B236" t="s">
        <v>228</v>
      </c>
      <c r="C236" t="s">
        <v>720</v>
      </c>
      <c r="D236">
        <v>9</v>
      </c>
    </row>
    <row r="237" spans="1:4">
      <c r="A237">
        <v>4226</v>
      </c>
      <c r="B237" t="s">
        <v>229</v>
      </c>
      <c r="C237" t="s">
        <v>720</v>
      </c>
      <c r="D237">
        <v>9</v>
      </c>
    </row>
    <row r="238" spans="1:4">
      <c r="A238">
        <v>4227</v>
      </c>
      <c r="B238" t="s">
        <v>230</v>
      </c>
      <c r="C238" t="s">
        <v>720</v>
      </c>
      <c r="D238">
        <v>9</v>
      </c>
    </row>
    <row r="239" spans="1:4">
      <c r="A239">
        <v>4228</v>
      </c>
      <c r="B239" t="s">
        <v>231</v>
      </c>
      <c r="C239" t="s">
        <v>720</v>
      </c>
      <c r="D239">
        <v>9</v>
      </c>
    </row>
    <row r="240" spans="1:4">
      <c r="A240">
        <v>4601</v>
      </c>
      <c r="B240" t="s">
        <v>252</v>
      </c>
      <c r="C240" t="s">
        <v>721</v>
      </c>
      <c r="D240">
        <v>14</v>
      </c>
    </row>
    <row r="241" spans="1:4">
      <c r="A241">
        <v>4602</v>
      </c>
      <c r="B241" t="s">
        <v>709</v>
      </c>
      <c r="C241" t="s">
        <v>721</v>
      </c>
      <c r="D241">
        <v>14</v>
      </c>
    </row>
    <row r="242" spans="1:4">
      <c r="A242">
        <v>4611</v>
      </c>
      <c r="B242" t="s">
        <v>253</v>
      </c>
      <c r="C242" t="s">
        <v>721</v>
      </c>
      <c r="D242">
        <v>14</v>
      </c>
    </row>
    <row r="243" spans="1:4">
      <c r="A243">
        <v>4612</v>
      </c>
      <c r="B243" t="s">
        <v>254</v>
      </c>
      <c r="C243" t="s">
        <v>721</v>
      </c>
      <c r="D243">
        <v>14</v>
      </c>
    </row>
    <row r="244" spans="1:4">
      <c r="A244">
        <v>4613</v>
      </c>
      <c r="B244" t="s">
        <v>255</v>
      </c>
      <c r="C244" t="s">
        <v>721</v>
      </c>
      <c r="D244">
        <v>14</v>
      </c>
    </row>
    <row r="245" spans="1:4">
      <c r="A245">
        <v>4614</v>
      </c>
      <c r="B245" t="s">
        <v>256</v>
      </c>
      <c r="C245" t="s">
        <v>721</v>
      </c>
      <c r="D245">
        <v>14</v>
      </c>
    </row>
    <row r="246" spans="1:4">
      <c r="A246">
        <v>4615</v>
      </c>
      <c r="B246" t="s">
        <v>257</v>
      </c>
      <c r="C246" t="s">
        <v>721</v>
      </c>
      <c r="D246">
        <v>14</v>
      </c>
    </row>
    <row r="247" spans="1:4">
      <c r="A247">
        <v>4616</v>
      </c>
      <c r="B247" t="s">
        <v>258</v>
      </c>
      <c r="C247" t="s">
        <v>721</v>
      </c>
      <c r="D247">
        <v>14</v>
      </c>
    </row>
    <row r="248" spans="1:4">
      <c r="A248">
        <v>4617</v>
      </c>
      <c r="B248" t="s">
        <v>259</v>
      </c>
      <c r="C248" t="s">
        <v>721</v>
      </c>
      <c r="D248">
        <v>14</v>
      </c>
    </row>
    <row r="249" spans="1:4">
      <c r="A249">
        <v>4618</v>
      </c>
      <c r="B249" t="s">
        <v>260</v>
      </c>
      <c r="C249" t="s">
        <v>721</v>
      </c>
      <c r="D249">
        <v>14</v>
      </c>
    </row>
    <row r="250" spans="1:4">
      <c r="A250">
        <v>4619</v>
      </c>
      <c r="B250" t="s">
        <v>689</v>
      </c>
      <c r="C250" t="s">
        <v>721</v>
      </c>
      <c r="D250">
        <v>14</v>
      </c>
    </row>
    <row r="251" spans="1:4">
      <c r="A251">
        <v>4620</v>
      </c>
      <c r="B251" t="s">
        <v>261</v>
      </c>
      <c r="C251" t="s">
        <v>721</v>
      </c>
      <c r="D251">
        <v>14</v>
      </c>
    </row>
    <row r="252" spans="1:4">
      <c r="A252">
        <v>4621</v>
      </c>
      <c r="B252" t="s">
        <v>262</v>
      </c>
      <c r="C252" t="s">
        <v>721</v>
      </c>
      <c r="D252">
        <v>14</v>
      </c>
    </row>
    <row r="253" spans="1:4">
      <c r="A253">
        <v>4622</v>
      </c>
      <c r="B253" t="s">
        <v>263</v>
      </c>
      <c r="C253" t="s">
        <v>721</v>
      </c>
      <c r="D253">
        <v>14</v>
      </c>
    </row>
    <row r="254" spans="1:4">
      <c r="A254">
        <v>4623</v>
      </c>
      <c r="B254" t="s">
        <v>264</v>
      </c>
      <c r="C254" t="s">
        <v>721</v>
      </c>
      <c r="D254">
        <v>14</v>
      </c>
    </row>
    <row r="255" spans="1:4">
      <c r="A255">
        <v>4624</v>
      </c>
      <c r="B255" t="s">
        <v>707</v>
      </c>
      <c r="C255" t="s">
        <v>721</v>
      </c>
      <c r="D255">
        <v>14</v>
      </c>
    </row>
    <row r="256" spans="1:4">
      <c r="A256">
        <v>4625</v>
      </c>
      <c r="B256" t="s">
        <v>265</v>
      </c>
      <c r="C256" t="s">
        <v>721</v>
      </c>
      <c r="D256">
        <v>14</v>
      </c>
    </row>
    <row r="257" spans="1:4">
      <c r="A257">
        <v>4626</v>
      </c>
      <c r="B257" t="s">
        <v>270</v>
      </c>
      <c r="C257" t="s">
        <v>721</v>
      </c>
      <c r="D257">
        <v>14</v>
      </c>
    </row>
    <row r="258" spans="1:4">
      <c r="A258">
        <v>4627</v>
      </c>
      <c r="B258" t="s">
        <v>266</v>
      </c>
      <c r="C258" t="s">
        <v>721</v>
      </c>
      <c r="D258">
        <v>14</v>
      </c>
    </row>
    <row r="259" spans="1:4">
      <c r="A259">
        <v>4628</v>
      </c>
      <c r="B259" t="s">
        <v>267</v>
      </c>
      <c r="C259" t="s">
        <v>721</v>
      </c>
      <c r="D259">
        <v>14</v>
      </c>
    </row>
    <row r="260" spans="1:4">
      <c r="A260">
        <v>4629</v>
      </c>
      <c r="B260" t="s">
        <v>268</v>
      </c>
      <c r="C260" t="s">
        <v>721</v>
      </c>
      <c r="D260">
        <v>14</v>
      </c>
    </row>
    <row r="261" spans="1:4">
      <c r="A261">
        <v>4630</v>
      </c>
      <c r="B261" t="s">
        <v>269</v>
      </c>
      <c r="C261" t="s">
        <v>721</v>
      </c>
      <c r="D261">
        <v>14</v>
      </c>
    </row>
    <row r="262" spans="1:4">
      <c r="A262">
        <v>4631</v>
      </c>
      <c r="B262" t="s">
        <v>708</v>
      </c>
      <c r="C262" t="s">
        <v>721</v>
      </c>
      <c r="D262">
        <v>14</v>
      </c>
    </row>
    <row r="263" spans="1:4">
      <c r="A263">
        <v>4632</v>
      </c>
      <c r="B263" t="s">
        <v>690</v>
      </c>
      <c r="C263" t="s">
        <v>721</v>
      </c>
      <c r="D263">
        <v>14</v>
      </c>
    </row>
    <row r="264" spans="1:4">
      <c r="A264">
        <v>4633</v>
      </c>
      <c r="B264" t="s">
        <v>271</v>
      </c>
      <c r="C264" t="s">
        <v>721</v>
      </c>
      <c r="D264">
        <v>14</v>
      </c>
    </row>
    <row r="265" spans="1:4">
      <c r="A265">
        <v>4634</v>
      </c>
      <c r="B265" t="s">
        <v>272</v>
      </c>
      <c r="C265" t="s">
        <v>721</v>
      </c>
      <c r="D265">
        <v>14</v>
      </c>
    </row>
    <row r="266" spans="1:4">
      <c r="A266">
        <v>4635</v>
      </c>
      <c r="B266" t="s">
        <v>273</v>
      </c>
      <c r="C266" t="s">
        <v>721</v>
      </c>
      <c r="D266">
        <v>14</v>
      </c>
    </row>
    <row r="267" spans="1:4">
      <c r="A267">
        <v>4636</v>
      </c>
      <c r="B267" t="s">
        <v>274</v>
      </c>
      <c r="C267" t="s">
        <v>721</v>
      </c>
      <c r="D267">
        <v>14</v>
      </c>
    </row>
    <row r="268" spans="1:4">
      <c r="A268">
        <v>4637</v>
      </c>
      <c r="B268" t="s">
        <v>275</v>
      </c>
      <c r="C268" t="s">
        <v>721</v>
      </c>
      <c r="D268">
        <v>14</v>
      </c>
    </row>
    <row r="269" spans="1:4">
      <c r="A269">
        <v>4638</v>
      </c>
      <c r="B269" t="s">
        <v>276</v>
      </c>
      <c r="C269" t="s">
        <v>721</v>
      </c>
      <c r="D269">
        <v>14</v>
      </c>
    </row>
    <row r="270" spans="1:4">
      <c r="A270">
        <v>4639</v>
      </c>
      <c r="B270" t="s">
        <v>277</v>
      </c>
      <c r="C270" t="s">
        <v>721</v>
      </c>
      <c r="D270">
        <v>14</v>
      </c>
    </row>
    <row r="271" spans="1:4">
      <c r="A271">
        <v>4640</v>
      </c>
      <c r="B271" t="s">
        <v>278</v>
      </c>
      <c r="C271" t="s">
        <v>721</v>
      </c>
      <c r="D271">
        <v>14</v>
      </c>
    </row>
    <row r="272" spans="1:4">
      <c r="A272">
        <v>4641</v>
      </c>
      <c r="B272" t="s">
        <v>279</v>
      </c>
      <c r="C272" t="s">
        <v>721</v>
      </c>
      <c r="D272">
        <v>14</v>
      </c>
    </row>
    <row r="273" spans="1:4">
      <c r="A273">
        <v>4642</v>
      </c>
      <c r="B273" t="s">
        <v>280</v>
      </c>
      <c r="C273" t="s">
        <v>721</v>
      </c>
      <c r="D273">
        <v>14</v>
      </c>
    </row>
    <row r="274" spans="1:4">
      <c r="A274">
        <v>4643</v>
      </c>
      <c r="B274" t="s">
        <v>281</v>
      </c>
      <c r="C274" t="s">
        <v>721</v>
      </c>
      <c r="D274">
        <v>14</v>
      </c>
    </row>
    <row r="275" spans="1:4">
      <c r="A275">
        <v>4644</v>
      </c>
      <c r="B275" t="s">
        <v>282</v>
      </c>
      <c r="C275" t="s">
        <v>721</v>
      </c>
      <c r="D275">
        <v>14</v>
      </c>
    </row>
    <row r="276" spans="1:4">
      <c r="A276">
        <v>4645</v>
      </c>
      <c r="B276" t="s">
        <v>283</v>
      </c>
      <c r="C276" t="s">
        <v>721</v>
      </c>
      <c r="D276">
        <v>14</v>
      </c>
    </row>
    <row r="277" spans="1:4">
      <c r="A277">
        <v>4646</v>
      </c>
      <c r="B277" t="s">
        <v>284</v>
      </c>
      <c r="C277" t="s">
        <v>721</v>
      </c>
      <c r="D277">
        <v>14</v>
      </c>
    </row>
    <row r="278" spans="1:4">
      <c r="A278">
        <v>4647</v>
      </c>
      <c r="B278" t="s">
        <v>710</v>
      </c>
      <c r="C278" t="s">
        <v>721</v>
      </c>
      <c r="D278">
        <v>14</v>
      </c>
    </row>
    <row r="279" spans="1:4">
      <c r="A279">
        <v>4648</v>
      </c>
      <c r="B279" t="s">
        <v>285</v>
      </c>
      <c r="C279" t="s">
        <v>721</v>
      </c>
      <c r="D279">
        <v>14</v>
      </c>
    </row>
    <row r="280" spans="1:4">
      <c r="A280">
        <v>4649</v>
      </c>
      <c r="B280" t="s">
        <v>711</v>
      </c>
      <c r="C280" t="s">
        <v>721</v>
      </c>
      <c r="D280">
        <v>14</v>
      </c>
    </row>
    <row r="281" spans="1:4">
      <c r="A281">
        <v>4650</v>
      </c>
      <c r="B281" t="s">
        <v>286</v>
      </c>
      <c r="C281" t="s">
        <v>721</v>
      </c>
      <c r="D281">
        <v>14</v>
      </c>
    </row>
    <row r="282" spans="1:4">
      <c r="A282">
        <v>4651</v>
      </c>
      <c r="B282" t="s">
        <v>712</v>
      </c>
      <c r="C282" t="s">
        <v>721</v>
      </c>
      <c r="D282">
        <v>14</v>
      </c>
    </row>
    <row r="283" spans="1:4">
      <c r="A283">
        <v>5001</v>
      </c>
      <c r="B283" t="s">
        <v>311</v>
      </c>
      <c r="C283" t="s">
        <v>644</v>
      </c>
      <c r="D283">
        <v>16</v>
      </c>
    </row>
    <row r="284" spans="1:4">
      <c r="A284">
        <v>5006</v>
      </c>
      <c r="B284" t="s">
        <v>695</v>
      </c>
      <c r="C284" t="s">
        <v>644</v>
      </c>
      <c r="D284">
        <v>16</v>
      </c>
    </row>
    <row r="285" spans="1:4">
      <c r="A285">
        <v>5007</v>
      </c>
      <c r="B285" t="s">
        <v>323</v>
      </c>
      <c r="C285" t="s">
        <v>644</v>
      </c>
      <c r="D285">
        <v>16</v>
      </c>
    </row>
    <row r="286" spans="1:4">
      <c r="A286">
        <v>5014</v>
      </c>
      <c r="B286" t="s">
        <v>313</v>
      </c>
      <c r="C286" t="s">
        <v>644</v>
      </c>
      <c r="D286">
        <v>16</v>
      </c>
    </row>
    <row r="287" spans="1:4">
      <c r="A287">
        <v>5020</v>
      </c>
      <c r="B287" t="s">
        <v>461</v>
      </c>
      <c r="C287" t="s">
        <v>644</v>
      </c>
      <c r="D287">
        <v>16</v>
      </c>
    </row>
    <row r="288" spans="1:4">
      <c r="A288">
        <v>5021</v>
      </c>
      <c r="B288" t="s">
        <v>79</v>
      </c>
      <c r="C288" t="s">
        <v>644</v>
      </c>
      <c r="D288">
        <v>16</v>
      </c>
    </row>
    <row r="289" spans="1:4">
      <c r="A289">
        <v>5022</v>
      </c>
      <c r="B289" t="s">
        <v>316</v>
      </c>
      <c r="C289" t="s">
        <v>644</v>
      </c>
      <c r="D289">
        <v>16</v>
      </c>
    </row>
    <row r="290" spans="1:4">
      <c r="A290">
        <v>5025</v>
      </c>
      <c r="B290" t="s">
        <v>52</v>
      </c>
      <c r="C290" t="s">
        <v>644</v>
      </c>
      <c r="D290">
        <v>16</v>
      </c>
    </row>
    <row r="291" spans="1:4">
      <c r="A291">
        <v>5026</v>
      </c>
      <c r="B291" t="s">
        <v>317</v>
      </c>
      <c r="C291" t="s">
        <v>644</v>
      </c>
      <c r="D291">
        <v>16</v>
      </c>
    </row>
    <row r="292" spans="1:4">
      <c r="A292">
        <v>5027</v>
      </c>
      <c r="B292" t="s">
        <v>318</v>
      </c>
      <c r="C292" t="s">
        <v>644</v>
      </c>
      <c r="D292">
        <v>16</v>
      </c>
    </row>
    <row r="293" spans="1:4">
      <c r="A293">
        <v>5028</v>
      </c>
      <c r="B293" t="s">
        <v>319</v>
      </c>
      <c r="C293" t="s">
        <v>644</v>
      </c>
      <c r="D293">
        <v>16</v>
      </c>
    </row>
    <row r="294" spans="1:4">
      <c r="A294">
        <v>5029</v>
      </c>
      <c r="B294" t="s">
        <v>320</v>
      </c>
      <c r="C294" t="s">
        <v>644</v>
      </c>
      <c r="D294">
        <v>16</v>
      </c>
    </row>
    <row r="295" spans="1:4">
      <c r="A295">
        <v>5031</v>
      </c>
      <c r="B295" t="s">
        <v>86</v>
      </c>
      <c r="C295" t="s">
        <v>644</v>
      </c>
      <c r="D295">
        <v>16</v>
      </c>
    </row>
    <row r="296" spans="1:4">
      <c r="A296">
        <v>5032</v>
      </c>
      <c r="B296" t="s">
        <v>321</v>
      </c>
      <c r="C296" t="s">
        <v>644</v>
      </c>
      <c r="D296">
        <v>16</v>
      </c>
    </row>
    <row r="297" spans="1:4">
      <c r="A297">
        <v>5033</v>
      </c>
      <c r="B297" t="s">
        <v>322</v>
      </c>
      <c r="C297" t="s">
        <v>644</v>
      </c>
      <c r="D297">
        <v>16</v>
      </c>
    </row>
    <row r="298" spans="1:4">
      <c r="A298">
        <v>5034</v>
      </c>
      <c r="B298" t="s">
        <v>324</v>
      </c>
      <c r="C298" t="s">
        <v>644</v>
      </c>
      <c r="D298">
        <v>16</v>
      </c>
    </row>
    <row r="299" spans="1:4">
      <c r="A299">
        <v>5035</v>
      </c>
      <c r="B299" t="s">
        <v>325</v>
      </c>
      <c r="C299" t="s">
        <v>644</v>
      </c>
      <c r="D299">
        <v>16</v>
      </c>
    </row>
    <row r="300" spans="1:4">
      <c r="A300">
        <v>5036</v>
      </c>
      <c r="B300" t="s">
        <v>326</v>
      </c>
      <c r="C300" t="s">
        <v>644</v>
      </c>
      <c r="D300">
        <v>16</v>
      </c>
    </row>
    <row r="301" spans="1:4">
      <c r="A301">
        <v>5037</v>
      </c>
      <c r="B301" t="s">
        <v>327</v>
      </c>
      <c r="C301" t="s">
        <v>644</v>
      </c>
      <c r="D301">
        <v>16</v>
      </c>
    </row>
    <row r="302" spans="1:4">
      <c r="A302">
        <v>5038</v>
      </c>
      <c r="B302" t="s">
        <v>328</v>
      </c>
      <c r="C302" t="s">
        <v>644</v>
      </c>
      <c r="D302">
        <v>16</v>
      </c>
    </row>
    <row r="303" spans="1:4">
      <c r="A303">
        <v>5041</v>
      </c>
      <c r="B303" t="s">
        <v>330</v>
      </c>
      <c r="C303" t="s">
        <v>644</v>
      </c>
      <c r="D303">
        <v>16</v>
      </c>
    </row>
    <row r="304" spans="1:4">
      <c r="A304">
        <v>5042</v>
      </c>
      <c r="B304" t="s">
        <v>331</v>
      </c>
      <c r="C304" t="s">
        <v>644</v>
      </c>
      <c r="D304">
        <v>16</v>
      </c>
    </row>
    <row r="305" spans="1:4">
      <c r="A305">
        <v>5043</v>
      </c>
      <c r="B305" t="s">
        <v>332</v>
      </c>
      <c r="C305" t="s">
        <v>644</v>
      </c>
      <c r="D305">
        <v>16</v>
      </c>
    </row>
    <row r="306" spans="1:4">
      <c r="A306">
        <v>5044</v>
      </c>
      <c r="B306" t="s">
        <v>333</v>
      </c>
      <c r="C306" t="s">
        <v>644</v>
      </c>
      <c r="D306">
        <v>16</v>
      </c>
    </row>
    <row r="307" spans="1:4">
      <c r="A307">
        <v>5045</v>
      </c>
      <c r="B307" t="s">
        <v>334</v>
      </c>
      <c r="C307" t="s">
        <v>644</v>
      </c>
      <c r="D307">
        <v>16</v>
      </c>
    </row>
    <row r="308" spans="1:4">
      <c r="A308">
        <v>5046</v>
      </c>
      <c r="B308" t="s">
        <v>335</v>
      </c>
      <c r="C308" t="s">
        <v>644</v>
      </c>
      <c r="D308">
        <v>16</v>
      </c>
    </row>
    <row r="309" spans="1:4">
      <c r="A309">
        <v>5047</v>
      </c>
      <c r="B309" t="s">
        <v>336</v>
      </c>
      <c r="C309" t="s">
        <v>644</v>
      </c>
      <c r="D309">
        <v>16</v>
      </c>
    </row>
    <row r="310" spans="1:4">
      <c r="A310">
        <v>5049</v>
      </c>
      <c r="B310" t="s">
        <v>337</v>
      </c>
      <c r="C310" t="s">
        <v>644</v>
      </c>
      <c r="D310">
        <v>16</v>
      </c>
    </row>
    <row r="311" spans="1:4">
      <c r="A311">
        <v>5052</v>
      </c>
      <c r="B311" t="s">
        <v>338</v>
      </c>
      <c r="C311" t="s">
        <v>644</v>
      </c>
      <c r="D311">
        <v>16</v>
      </c>
    </row>
    <row r="312" spans="1:4">
      <c r="A312">
        <v>5053</v>
      </c>
      <c r="B312" t="s">
        <v>329</v>
      </c>
      <c r="C312" t="s">
        <v>644</v>
      </c>
      <c r="D312">
        <v>16</v>
      </c>
    </row>
    <row r="313" spans="1:4">
      <c r="A313">
        <v>5054</v>
      </c>
      <c r="B313" t="s">
        <v>650</v>
      </c>
      <c r="C313" t="s">
        <v>644</v>
      </c>
      <c r="D313">
        <v>16</v>
      </c>
    </row>
    <row r="314" spans="1:4">
      <c r="A314">
        <v>5055</v>
      </c>
      <c r="B314" t="s">
        <v>715</v>
      </c>
      <c r="C314" t="s">
        <v>644</v>
      </c>
      <c r="D314">
        <v>16</v>
      </c>
    </row>
    <row r="315" spans="1:4">
      <c r="A315">
        <v>5056</v>
      </c>
      <c r="B315" t="s">
        <v>312</v>
      </c>
      <c r="C315" t="s">
        <v>644</v>
      </c>
      <c r="D315">
        <v>16</v>
      </c>
    </row>
    <row r="316" spans="1:4">
      <c r="A316">
        <v>5057</v>
      </c>
      <c r="B316" t="s">
        <v>314</v>
      </c>
      <c r="C316" t="s">
        <v>644</v>
      </c>
      <c r="D316">
        <v>16</v>
      </c>
    </row>
    <row r="317" spans="1:4">
      <c r="A317">
        <v>5058</v>
      </c>
      <c r="B317" t="s">
        <v>315</v>
      </c>
      <c r="C317" t="s">
        <v>644</v>
      </c>
      <c r="D317">
        <v>16</v>
      </c>
    </row>
    <row r="318" spans="1:4">
      <c r="A318">
        <v>5059</v>
      </c>
      <c r="B318" t="s">
        <v>716</v>
      </c>
      <c r="C318" t="s">
        <v>644</v>
      </c>
      <c r="D318">
        <v>16</v>
      </c>
    </row>
    <row r="319" spans="1:4">
      <c r="A319">
        <v>5060</v>
      </c>
      <c r="B319" t="s">
        <v>717</v>
      </c>
      <c r="C319" t="s">
        <v>644</v>
      </c>
      <c r="D319">
        <v>16</v>
      </c>
    </row>
    <row r="320" spans="1:4">
      <c r="A320">
        <v>5061</v>
      </c>
      <c r="B320" t="s">
        <v>308</v>
      </c>
      <c r="C320" t="s">
        <v>644</v>
      </c>
      <c r="D320">
        <v>16</v>
      </c>
    </row>
    <row r="321" spans="1:4">
      <c r="A321">
        <v>5401</v>
      </c>
      <c r="B321" t="s">
        <v>375</v>
      </c>
      <c r="C321" t="s">
        <v>722</v>
      </c>
      <c r="D321">
        <v>54</v>
      </c>
    </row>
    <row r="322" spans="1:4">
      <c r="A322">
        <v>5402</v>
      </c>
      <c r="B322" t="s">
        <v>374</v>
      </c>
      <c r="C322" t="s">
        <v>722</v>
      </c>
      <c r="D322">
        <v>54</v>
      </c>
    </row>
    <row r="323" spans="1:4">
      <c r="A323">
        <v>5403</v>
      </c>
      <c r="B323" t="s">
        <v>395</v>
      </c>
      <c r="C323" t="s">
        <v>722</v>
      </c>
      <c r="D323">
        <v>54</v>
      </c>
    </row>
    <row r="324" spans="1:4">
      <c r="A324">
        <v>5404</v>
      </c>
      <c r="B324" t="s">
        <v>392</v>
      </c>
      <c r="C324" t="s">
        <v>722</v>
      </c>
      <c r="D324">
        <v>54</v>
      </c>
    </row>
    <row r="325" spans="1:4">
      <c r="A325">
        <v>5405</v>
      </c>
      <c r="B325" t="s">
        <v>393</v>
      </c>
      <c r="C325" t="s">
        <v>722</v>
      </c>
      <c r="D325">
        <v>54</v>
      </c>
    </row>
    <row r="326" spans="1:4">
      <c r="A326">
        <v>5406</v>
      </c>
      <c r="B326" t="s">
        <v>394</v>
      </c>
      <c r="C326" t="s">
        <v>722</v>
      </c>
      <c r="D326">
        <v>54</v>
      </c>
    </row>
    <row r="327" spans="1:4">
      <c r="A327">
        <v>5411</v>
      </c>
      <c r="B327" t="s">
        <v>376</v>
      </c>
      <c r="C327" t="s">
        <v>722</v>
      </c>
      <c r="D327">
        <v>54</v>
      </c>
    </row>
    <row r="328" spans="1:4">
      <c r="A328">
        <v>5412</v>
      </c>
      <c r="B328" t="s">
        <v>693</v>
      </c>
      <c r="C328" t="s">
        <v>722</v>
      </c>
      <c r="D328">
        <v>54</v>
      </c>
    </row>
    <row r="329" spans="1:4">
      <c r="A329">
        <v>5413</v>
      </c>
      <c r="B329" t="s">
        <v>377</v>
      </c>
      <c r="C329" t="s">
        <v>722</v>
      </c>
      <c r="D329">
        <v>54</v>
      </c>
    </row>
    <row r="330" spans="1:4">
      <c r="A330">
        <v>5414</v>
      </c>
      <c r="B330" t="s">
        <v>378</v>
      </c>
      <c r="C330" t="s">
        <v>722</v>
      </c>
      <c r="D330">
        <v>54</v>
      </c>
    </row>
    <row r="331" spans="1:4">
      <c r="A331">
        <v>5415</v>
      </c>
      <c r="B331" t="s">
        <v>379</v>
      </c>
      <c r="C331" t="s">
        <v>722</v>
      </c>
      <c r="D331">
        <v>54</v>
      </c>
    </row>
    <row r="332" spans="1:4">
      <c r="A332">
        <v>5416</v>
      </c>
      <c r="B332" t="s">
        <v>380</v>
      </c>
      <c r="C332" t="s">
        <v>722</v>
      </c>
      <c r="D332">
        <v>54</v>
      </c>
    </row>
    <row r="333" spans="1:4">
      <c r="A333">
        <v>5417</v>
      </c>
      <c r="B333" t="s">
        <v>381</v>
      </c>
      <c r="C333" t="s">
        <v>722</v>
      </c>
      <c r="D333">
        <v>54</v>
      </c>
    </row>
    <row r="334" spans="1:4">
      <c r="A334">
        <v>5418</v>
      </c>
      <c r="B334" t="s">
        <v>53</v>
      </c>
      <c r="C334" t="s">
        <v>722</v>
      </c>
      <c r="D334">
        <v>54</v>
      </c>
    </row>
    <row r="335" spans="1:4">
      <c r="A335">
        <v>5419</v>
      </c>
      <c r="B335" t="s">
        <v>382</v>
      </c>
      <c r="C335" t="s">
        <v>722</v>
      </c>
      <c r="D335">
        <v>54</v>
      </c>
    </row>
    <row r="336" spans="1:4">
      <c r="A336">
        <v>5420</v>
      </c>
      <c r="B336" t="s">
        <v>383</v>
      </c>
      <c r="C336" t="s">
        <v>722</v>
      </c>
      <c r="D336">
        <v>54</v>
      </c>
    </row>
    <row r="337" spans="1:4">
      <c r="A337">
        <v>5421</v>
      </c>
      <c r="B337" t="s">
        <v>718</v>
      </c>
      <c r="C337" t="s">
        <v>722</v>
      </c>
      <c r="D337">
        <v>54</v>
      </c>
    </row>
    <row r="338" spans="1:4">
      <c r="A338">
        <v>5422</v>
      </c>
      <c r="B338" t="s">
        <v>384</v>
      </c>
      <c r="C338" t="s">
        <v>722</v>
      </c>
      <c r="D338">
        <v>54</v>
      </c>
    </row>
    <row r="339" spans="1:4">
      <c r="A339">
        <v>5423</v>
      </c>
      <c r="B339" t="s">
        <v>385</v>
      </c>
      <c r="C339" t="s">
        <v>722</v>
      </c>
      <c r="D339">
        <v>54</v>
      </c>
    </row>
    <row r="340" spans="1:4">
      <c r="A340">
        <v>5424</v>
      </c>
      <c r="B340" t="s">
        <v>386</v>
      </c>
      <c r="C340" t="s">
        <v>722</v>
      </c>
      <c r="D340">
        <v>54</v>
      </c>
    </row>
    <row r="341" spans="1:4">
      <c r="A341">
        <v>5425</v>
      </c>
      <c r="B341" t="s">
        <v>387</v>
      </c>
      <c r="C341" t="s">
        <v>722</v>
      </c>
      <c r="D341">
        <v>54</v>
      </c>
    </row>
    <row r="342" spans="1:4">
      <c r="A342">
        <v>5426</v>
      </c>
      <c r="B342" t="s">
        <v>388</v>
      </c>
      <c r="C342" t="s">
        <v>722</v>
      </c>
      <c r="D342">
        <v>54</v>
      </c>
    </row>
    <row r="343" spans="1:4">
      <c r="A343">
        <v>5427</v>
      </c>
      <c r="B343" t="s">
        <v>389</v>
      </c>
      <c r="C343" t="s">
        <v>722</v>
      </c>
      <c r="D343">
        <v>54</v>
      </c>
    </row>
    <row r="344" spans="1:4">
      <c r="A344">
        <v>5428</v>
      </c>
      <c r="B344" t="s">
        <v>390</v>
      </c>
      <c r="C344" t="s">
        <v>722</v>
      </c>
      <c r="D344">
        <v>54</v>
      </c>
    </row>
    <row r="345" spans="1:4">
      <c r="A345">
        <v>5429</v>
      </c>
      <c r="B345" t="s">
        <v>391</v>
      </c>
      <c r="C345" t="s">
        <v>722</v>
      </c>
      <c r="D345">
        <v>54</v>
      </c>
    </row>
    <row r="346" spans="1:4">
      <c r="A346">
        <v>5430</v>
      </c>
      <c r="B346" t="s">
        <v>406</v>
      </c>
      <c r="C346" t="s">
        <v>722</v>
      </c>
      <c r="D346">
        <v>54</v>
      </c>
    </row>
    <row r="347" spans="1:4">
      <c r="A347">
        <v>5432</v>
      </c>
      <c r="B347" t="s">
        <v>454</v>
      </c>
      <c r="C347" t="s">
        <v>722</v>
      </c>
      <c r="D347">
        <v>54</v>
      </c>
    </row>
    <row r="348" spans="1:4">
      <c r="A348">
        <v>5433</v>
      </c>
      <c r="B348" t="s">
        <v>396</v>
      </c>
      <c r="C348" t="s">
        <v>722</v>
      </c>
      <c r="D348">
        <v>54</v>
      </c>
    </row>
    <row r="349" spans="1:4">
      <c r="A349">
        <v>5434</v>
      </c>
      <c r="B349" t="s">
        <v>455</v>
      </c>
      <c r="C349" t="s">
        <v>722</v>
      </c>
      <c r="D349">
        <v>54</v>
      </c>
    </row>
    <row r="350" spans="1:4">
      <c r="A350">
        <v>5435</v>
      </c>
      <c r="B350" t="s">
        <v>456</v>
      </c>
      <c r="C350" t="s">
        <v>722</v>
      </c>
      <c r="D350">
        <v>54</v>
      </c>
    </row>
    <row r="351" spans="1:4">
      <c r="A351">
        <v>5436</v>
      </c>
      <c r="B351" t="s">
        <v>397</v>
      </c>
      <c r="C351" t="s">
        <v>722</v>
      </c>
      <c r="D351">
        <v>54</v>
      </c>
    </row>
    <row r="352" spans="1:4">
      <c r="A352">
        <v>5437</v>
      </c>
      <c r="B352" t="s">
        <v>80</v>
      </c>
      <c r="C352" t="s">
        <v>722</v>
      </c>
      <c r="D352">
        <v>54</v>
      </c>
    </row>
    <row r="353" spans="1:4">
      <c r="A353">
        <v>5438</v>
      </c>
      <c r="B353" t="s">
        <v>398</v>
      </c>
      <c r="C353" t="s">
        <v>722</v>
      </c>
      <c r="D353">
        <v>54</v>
      </c>
    </row>
    <row r="354" spans="1:4">
      <c r="A354">
        <v>5439</v>
      </c>
      <c r="B354" t="s">
        <v>408</v>
      </c>
      <c r="C354" t="s">
        <v>722</v>
      </c>
      <c r="D354">
        <v>54</v>
      </c>
    </row>
    <row r="355" spans="1:4">
      <c r="A355">
        <v>5440</v>
      </c>
      <c r="B355" t="s">
        <v>399</v>
      </c>
      <c r="C355" t="s">
        <v>722</v>
      </c>
      <c r="D355">
        <v>54</v>
      </c>
    </row>
    <row r="356" spans="1:4">
      <c r="A356">
        <v>5441</v>
      </c>
      <c r="B356" t="s">
        <v>400</v>
      </c>
      <c r="C356" t="s">
        <v>722</v>
      </c>
      <c r="D356">
        <v>54</v>
      </c>
    </row>
    <row r="357" spans="1:4">
      <c r="A357">
        <v>5442</v>
      </c>
      <c r="B357" t="s">
        <v>401</v>
      </c>
      <c r="C357" t="s">
        <v>722</v>
      </c>
      <c r="D357">
        <v>54</v>
      </c>
    </row>
    <row r="358" spans="1:4">
      <c r="A358">
        <v>5443</v>
      </c>
      <c r="B358" t="s">
        <v>457</v>
      </c>
      <c r="C358" t="s">
        <v>722</v>
      </c>
      <c r="D358">
        <v>54</v>
      </c>
    </row>
    <row r="359" spans="1:4">
      <c r="A359">
        <v>5444</v>
      </c>
      <c r="B359" t="s">
        <v>694</v>
      </c>
      <c r="C359" t="s">
        <v>722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52"/>
  <sheetViews>
    <sheetView zoomScale="99" zoomScaleNormal="99" workbookViewId="0">
      <pane xSplit="10" ySplit="9" topLeftCell="K10" activePane="bottomRight" state="frozen"/>
      <selection pane="topRight" activeCell="H1" sqref="H1"/>
      <selection pane="bottomLeft" activeCell="A11" sqref="A11"/>
      <selection pane="bottomRight" activeCell="A12" sqref="A12"/>
    </sheetView>
  </sheetViews>
  <sheetFormatPr baseColWidth="10" defaultRowHeight="15"/>
  <cols>
    <col min="1" max="1" width="2.6328125" customWidth="1"/>
    <col min="2" max="2" width="5.36328125" customWidth="1"/>
    <col min="3" max="3" width="7.453125" customWidth="1"/>
    <col min="4" max="4" width="11.54296875" customWidth="1"/>
    <col min="5" max="6" width="6.7265625" customWidth="1"/>
    <col min="7" max="7" width="1.1796875" customWidth="1"/>
    <col min="8" max="8" width="7.08984375" customWidth="1"/>
    <col min="9" max="9" width="1.36328125" customWidth="1"/>
    <col min="10" max="10" width="6.08984375" customWidth="1"/>
    <col min="11" max="12" width="6" style="66" customWidth="1"/>
    <col min="13" max="13" width="4.81640625" style="66" customWidth="1"/>
    <col min="14" max="14" width="6.81640625" customWidth="1"/>
    <col min="15" max="15" width="6" style="391" customWidth="1"/>
    <col min="16" max="17" width="6.81640625" style="358" customWidth="1"/>
    <col min="18" max="18" width="7.36328125" customWidth="1"/>
    <col min="19" max="19" width="6.6328125" style="10" customWidth="1"/>
    <col min="20" max="20" width="4.6328125" style="10" customWidth="1"/>
    <col min="21" max="21" width="6.453125" customWidth="1"/>
    <col min="22" max="22" width="6.08984375" style="10" customWidth="1"/>
    <col min="23" max="23" width="6.08984375" customWidth="1"/>
    <col min="24" max="24" width="6.81640625" style="10" customWidth="1"/>
    <col min="25" max="25" width="6.453125" style="10" customWidth="1"/>
    <col min="26" max="26" width="10" style="66" customWidth="1"/>
    <col min="27" max="27" width="7" style="10" customWidth="1"/>
    <col min="28" max="28" width="4" style="66" customWidth="1"/>
    <col min="29" max="29" width="8.08984375" style="66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63"/>
      <c r="L1" s="63"/>
      <c r="M1" s="63"/>
      <c r="N1" s="42"/>
      <c r="O1" s="470"/>
      <c r="P1" s="349"/>
      <c r="Q1" s="349"/>
      <c r="R1" s="42"/>
      <c r="S1" s="72"/>
      <c r="T1" s="72"/>
      <c r="U1" s="42"/>
      <c r="V1" s="72"/>
      <c r="W1" s="42"/>
      <c r="X1" s="42"/>
      <c r="Y1" s="72"/>
      <c r="Z1" s="63"/>
      <c r="AA1" s="72"/>
      <c r="AB1" s="42"/>
      <c r="AC1" s="4"/>
      <c r="AD1" s="55"/>
      <c r="AE1" s="3"/>
      <c r="AF1" s="1"/>
      <c r="AG1" s="5"/>
    </row>
    <row r="2" spans="1:44" s="199" customFormat="1" ht="31.8">
      <c r="A2" s="198"/>
      <c r="B2" s="198"/>
      <c r="C2" s="151" t="s">
        <v>532</v>
      </c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198"/>
      <c r="O2" s="471"/>
      <c r="P2" s="350"/>
      <c r="Q2" s="350"/>
      <c r="R2" s="198"/>
      <c r="S2" s="202"/>
      <c r="T2" s="202"/>
      <c r="U2" s="198"/>
      <c r="V2" s="184" t="str">
        <f>+År!B2</f>
        <v>KASTRAT</v>
      </c>
      <c r="W2" s="198"/>
      <c r="X2" s="198"/>
      <c r="Y2" s="202"/>
      <c r="Z2" s="201"/>
      <c r="AA2" s="202"/>
      <c r="AB2" s="198"/>
      <c r="AC2" s="4"/>
      <c r="AD2" s="55"/>
      <c r="AE2" s="3"/>
      <c r="AF2" s="1"/>
      <c r="AG2" s="5"/>
      <c r="AH2"/>
      <c r="AI2"/>
      <c r="AJ2"/>
      <c r="AK2"/>
      <c r="AL2"/>
      <c r="AM2"/>
      <c r="AN2"/>
      <c r="AO2"/>
      <c r="AP2"/>
      <c r="AQ2"/>
    </row>
    <row r="3" spans="1:44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63"/>
      <c r="L3" s="63"/>
      <c r="M3" s="63"/>
      <c r="N3" s="42"/>
      <c r="O3" s="470"/>
      <c r="P3" s="349"/>
      <c r="Q3" s="349"/>
      <c r="R3" s="42"/>
      <c r="S3" s="72"/>
      <c r="T3" s="72"/>
      <c r="U3" s="42"/>
      <c r="V3" s="72"/>
      <c r="W3" s="42"/>
      <c r="X3" s="42"/>
      <c r="Y3" s="72"/>
      <c r="Z3" s="63"/>
      <c r="AA3" s="72"/>
      <c r="AB3" s="42"/>
      <c r="AC3" s="4"/>
      <c r="AD3" s="55"/>
      <c r="AE3" s="3"/>
      <c r="AF3" s="1"/>
      <c r="AG3" s="5"/>
      <c r="AH3" s="3">
        <v>0</v>
      </c>
      <c r="AI3" s="3" t="s">
        <v>764</v>
      </c>
    </row>
    <row r="4" spans="1:44" s="181" customFormat="1" ht="19.8">
      <c r="A4" s="179"/>
      <c r="B4" s="153" t="s">
        <v>7</v>
      </c>
      <c r="C4" s="153"/>
      <c r="D4" s="200">
        <f>+År!O2</f>
        <v>52</v>
      </c>
      <c r="E4" s="63"/>
      <c r="F4" s="63"/>
      <c r="G4" s="63"/>
      <c r="H4" s="153" t="s">
        <v>431</v>
      </c>
      <c r="I4" s="153"/>
      <c r="J4" s="185"/>
      <c r="K4" s="185"/>
      <c r="L4" s="508">
        <f>SUM(J10:J19)</f>
        <v>1447</v>
      </c>
      <c r="M4" s="501"/>
      <c r="N4" s="501"/>
      <c r="O4" s="472"/>
      <c r="P4" s="349"/>
      <c r="Q4" s="349"/>
      <c r="R4" s="153" t="s">
        <v>654</v>
      </c>
      <c r="S4" s="185"/>
      <c r="T4" s="185"/>
      <c r="U4" s="185"/>
      <c r="V4" s="185"/>
      <c r="W4" s="508">
        <f>+År!B36-Alder!L4</f>
        <v>175</v>
      </c>
      <c r="X4" s="519"/>
      <c r="Y4" s="72"/>
      <c r="Z4" s="72"/>
      <c r="AA4" s="72"/>
      <c r="AB4" s="42"/>
      <c r="AC4"/>
      <c r="AD4"/>
      <c r="AE4"/>
      <c r="AF4"/>
      <c r="AG4"/>
      <c r="AH4" s="3">
        <v>100</v>
      </c>
      <c r="AI4" s="3" t="s">
        <v>765</v>
      </c>
      <c r="AJ4"/>
      <c r="AK4" s="176"/>
      <c r="AL4" s="178"/>
      <c r="AM4" s="178"/>
    </row>
    <row r="5" spans="1:44" ht="15.6">
      <c r="A5" s="42"/>
      <c r="B5" s="42"/>
      <c r="C5" s="42"/>
      <c r="D5" s="42"/>
      <c r="E5" s="42"/>
      <c r="F5" s="42"/>
      <c r="G5" s="42"/>
      <c r="H5" s="42"/>
      <c r="I5" s="42"/>
      <c r="J5" s="45"/>
      <c r="K5" s="63"/>
      <c r="L5" s="63"/>
      <c r="M5" s="63"/>
      <c r="N5" s="45"/>
      <c r="O5" s="470"/>
      <c r="P5" s="349"/>
      <c r="Q5" s="349"/>
      <c r="R5" s="42"/>
      <c r="S5" s="72"/>
      <c r="T5" s="72"/>
      <c r="U5" s="42"/>
      <c r="V5" s="72"/>
      <c r="W5" s="42"/>
      <c r="X5" s="42"/>
      <c r="Y5" s="72"/>
      <c r="Z5" s="63"/>
      <c r="AA5" s="72"/>
      <c r="AB5" s="42"/>
      <c r="AC5" s="4"/>
      <c r="AD5" s="55"/>
      <c r="AE5" s="3"/>
      <c r="AF5" s="1"/>
      <c r="AG5" s="5"/>
      <c r="AH5" s="3">
        <v>150</v>
      </c>
      <c r="AI5" s="3" t="s">
        <v>766</v>
      </c>
      <c r="AR5" s="4"/>
    </row>
    <row r="6" spans="1:44" ht="15.6">
      <c r="A6" s="42"/>
      <c r="B6" s="42"/>
      <c r="C6" s="42"/>
      <c r="D6" s="42"/>
      <c r="E6" s="42"/>
      <c r="F6" s="42"/>
      <c r="G6" s="42"/>
      <c r="H6" s="42"/>
      <c r="I6" s="42"/>
      <c r="J6" s="45"/>
      <c r="K6" s="63"/>
      <c r="L6" s="63"/>
      <c r="M6" s="63"/>
      <c r="N6" s="45"/>
      <c r="O6" s="470"/>
      <c r="P6" s="349"/>
      <c r="Q6" s="349"/>
      <c r="R6" s="42"/>
      <c r="S6" s="72"/>
      <c r="T6" s="72"/>
      <c r="U6" s="42"/>
      <c r="V6" s="72"/>
      <c r="W6" s="42"/>
      <c r="X6" s="42"/>
      <c r="Y6" s="73" t="s">
        <v>479</v>
      </c>
      <c r="Z6" s="63"/>
      <c r="AA6" s="73" t="s">
        <v>4</v>
      </c>
      <c r="AB6" s="42"/>
      <c r="AC6" s="4"/>
      <c r="AD6" s="55"/>
      <c r="AE6" s="3"/>
      <c r="AF6" s="1"/>
      <c r="AG6" s="5"/>
      <c r="AH6">
        <v>200</v>
      </c>
      <c r="AI6" s="3" t="s">
        <v>767</v>
      </c>
      <c r="AR6" s="4"/>
    </row>
    <row r="7" spans="1:44" ht="15.6">
      <c r="A7" s="42"/>
      <c r="B7" s="42"/>
      <c r="C7" s="42"/>
      <c r="D7" s="42"/>
      <c r="E7" s="48" t="s">
        <v>527</v>
      </c>
      <c r="F7" s="42"/>
      <c r="G7" s="42"/>
      <c r="H7" s="48" t="s">
        <v>4</v>
      </c>
      <c r="I7" s="48"/>
      <c r="J7" s="72"/>
      <c r="K7" s="63"/>
      <c r="L7" s="63"/>
      <c r="M7" s="63"/>
      <c r="N7" s="42"/>
      <c r="O7" s="470"/>
      <c r="P7" s="444"/>
      <c r="Q7" s="444"/>
      <c r="R7" s="48" t="s">
        <v>24</v>
      </c>
      <c r="S7" s="72"/>
      <c r="T7" s="172" t="s">
        <v>404</v>
      </c>
      <c r="U7" s="94" t="s">
        <v>404</v>
      </c>
      <c r="V7" s="73"/>
      <c r="W7" s="94" t="s">
        <v>404</v>
      </c>
      <c r="X7" s="94" t="s">
        <v>404</v>
      </c>
      <c r="Y7" s="73" t="s">
        <v>567</v>
      </c>
      <c r="Z7" s="64" t="s">
        <v>78</v>
      </c>
      <c r="AA7" s="73" t="s">
        <v>10</v>
      </c>
      <c r="AB7" s="42"/>
      <c r="AC7" s="4"/>
      <c r="AD7" s="55"/>
      <c r="AE7" s="3"/>
      <c r="AF7" s="1"/>
      <c r="AG7" s="5"/>
      <c r="AH7">
        <v>250</v>
      </c>
      <c r="AI7" s="3" t="s">
        <v>768</v>
      </c>
    </row>
    <row r="8" spans="1:44" ht="15.6">
      <c r="A8" s="42"/>
      <c r="B8" s="42"/>
      <c r="C8" s="48"/>
      <c r="D8" s="42"/>
      <c r="E8" s="48" t="s">
        <v>831</v>
      </c>
      <c r="F8" s="48" t="s">
        <v>832</v>
      </c>
      <c r="G8" s="48"/>
      <c r="H8" s="48" t="s">
        <v>477</v>
      </c>
      <c r="I8" s="48"/>
      <c r="J8" s="73" t="s">
        <v>4</v>
      </c>
      <c r="K8" s="64" t="s">
        <v>4</v>
      </c>
      <c r="L8" s="64"/>
      <c r="M8" s="64" t="s">
        <v>1</v>
      </c>
      <c r="N8" s="48" t="s">
        <v>24</v>
      </c>
      <c r="O8" s="473"/>
      <c r="P8" s="427" t="s">
        <v>24</v>
      </c>
      <c r="Q8" s="427" t="s">
        <v>24</v>
      </c>
      <c r="R8" s="48" t="s">
        <v>483</v>
      </c>
      <c r="S8" s="73" t="s">
        <v>24</v>
      </c>
      <c r="T8" s="73" t="s">
        <v>569</v>
      </c>
      <c r="U8" s="64" t="s">
        <v>489</v>
      </c>
      <c r="V8" s="73" t="s">
        <v>527</v>
      </c>
      <c r="W8" s="64" t="s">
        <v>491</v>
      </c>
      <c r="X8" s="64" t="s">
        <v>539</v>
      </c>
      <c r="Y8" s="73" t="s">
        <v>71</v>
      </c>
      <c r="Z8" s="64" t="s">
        <v>425</v>
      </c>
      <c r="AA8" s="73" t="s">
        <v>71</v>
      </c>
      <c r="AB8" s="42"/>
      <c r="AC8" s="4"/>
      <c r="AD8" s="55"/>
      <c r="AE8" s="3"/>
      <c r="AF8" s="1"/>
      <c r="AG8" s="5"/>
      <c r="AH8">
        <v>300</v>
      </c>
      <c r="AI8" s="3" t="s">
        <v>769</v>
      </c>
    </row>
    <row r="9" spans="1:44" ht="15.6">
      <c r="A9" s="42"/>
      <c r="B9" s="48" t="s">
        <v>90</v>
      </c>
      <c r="C9" s="48" t="s">
        <v>533</v>
      </c>
      <c r="D9" s="45"/>
      <c r="E9" s="48" t="s">
        <v>534</v>
      </c>
      <c r="F9" s="48" t="s">
        <v>534</v>
      </c>
      <c r="G9" s="48"/>
      <c r="H9" s="49" t="s">
        <v>478</v>
      </c>
      <c r="I9" s="49"/>
      <c r="J9" s="74" t="s">
        <v>10</v>
      </c>
      <c r="K9" s="86" t="s">
        <v>404</v>
      </c>
      <c r="L9" s="194" t="s">
        <v>529</v>
      </c>
      <c r="M9" s="86" t="s">
        <v>404</v>
      </c>
      <c r="N9" s="49" t="s">
        <v>0</v>
      </c>
      <c r="O9" s="474" t="s">
        <v>529</v>
      </c>
      <c r="P9" s="427" t="s">
        <v>725</v>
      </c>
      <c r="Q9" s="427" t="s">
        <v>726</v>
      </c>
      <c r="R9" s="49" t="s">
        <v>416</v>
      </c>
      <c r="S9" s="74" t="s">
        <v>45</v>
      </c>
      <c r="T9" s="74" t="s">
        <v>546</v>
      </c>
      <c r="U9" s="86" t="s">
        <v>441</v>
      </c>
      <c r="V9" s="74" t="s">
        <v>10</v>
      </c>
      <c r="W9" s="86" t="s">
        <v>472</v>
      </c>
      <c r="X9" s="86" t="s">
        <v>525</v>
      </c>
      <c r="Y9" s="74" t="s">
        <v>488</v>
      </c>
      <c r="Z9" s="86" t="s">
        <v>426</v>
      </c>
      <c r="AA9" s="74" t="s">
        <v>551</v>
      </c>
      <c r="AB9" s="42"/>
      <c r="AC9" s="4"/>
      <c r="AD9" s="55"/>
      <c r="AE9" s="3"/>
      <c r="AF9" s="1"/>
      <c r="AG9" s="5"/>
      <c r="AH9">
        <v>350</v>
      </c>
      <c r="AI9" s="3" t="s">
        <v>744</v>
      </c>
    </row>
    <row r="10" spans="1:44" ht="15.6">
      <c r="A10" s="42"/>
      <c r="B10">
        <f>+'Ark1'!C1471</f>
        <v>2024</v>
      </c>
      <c r="C10">
        <f>+'Ark1'!AQ1471</f>
        <v>350</v>
      </c>
      <c r="D10" s="3" t="str">
        <f>VLOOKUP(C10,RNR!$G$9:$H$19,2)</f>
        <v>301 - 350 dg</v>
      </c>
      <c r="E10" s="12">
        <f>VLOOKUP(C10,RNR!$L$9:$M$18,2)</f>
        <v>0.8246575342465754</v>
      </c>
      <c r="F10" s="12">
        <f>VLOOKUP(C10,RNR!$L$9:$N$18,3)</f>
        <v>0.95890410958904104</v>
      </c>
      <c r="G10" s="48"/>
      <c r="H10">
        <f>+'Ark1'!Q1471</f>
        <v>13</v>
      </c>
      <c r="I10" s="49"/>
      <c r="J10" s="18">
        <f>+'Ark1'!R1471</f>
        <v>16</v>
      </c>
      <c r="K10" s="238">
        <f>+'Ark1'!AE1471</f>
        <v>0.98643649815043133</v>
      </c>
      <c r="L10" s="238">
        <f>+K10-K21</f>
        <v>-0.29636233566881087</v>
      </c>
      <c r="M10" s="69">
        <f>+'Ark1'!AF1471</f>
        <v>0.55951520631189755</v>
      </c>
      <c r="N10" s="1">
        <f>+'Ark1'!S1471</f>
        <v>4.625</v>
      </c>
      <c r="O10" s="475">
        <f>+N10-N21</f>
        <v>-0.1477272727272716</v>
      </c>
      <c r="P10" s="430">
        <f>+IF(J10=0,"",'Ark1'!AR1471)</f>
        <v>171.5</v>
      </c>
      <c r="Q10" s="431">
        <f>+IF(J10=0,"",'Ark1'!AS1471)</f>
        <v>27.387689353373595</v>
      </c>
      <c r="R10" s="1">
        <f>+'Ark1'!T1471</f>
        <v>5.5</v>
      </c>
      <c r="S10" s="307">
        <f>+'Ark1'!U1471</f>
        <v>140.47500000000002</v>
      </c>
      <c r="T10" s="10">
        <f>+'Ark1'!W1471</f>
        <v>25</v>
      </c>
      <c r="U10" s="66">
        <f>+'Ark1'!X1471</f>
        <v>0</v>
      </c>
      <c r="V10" s="10">
        <f>+'Ark1'!AG1471</f>
        <v>323.5625</v>
      </c>
      <c r="W10" s="10">
        <f>+'Ark1'!AH1471</f>
        <v>0</v>
      </c>
      <c r="X10" s="10">
        <f>+'Ark1'!AI1471</f>
        <v>50</v>
      </c>
      <c r="Y10" s="18">
        <f t="shared" ref="Y10" si="0">1000*S10/V10</f>
        <v>434.15105273324326</v>
      </c>
      <c r="Z10" s="18">
        <f t="shared" ref="Z10" si="1">+S10/N10</f>
        <v>30.372972972972978</v>
      </c>
      <c r="AA10" s="10">
        <f t="shared" ref="AA10" si="2">+J10/H10</f>
        <v>1.2307692307692308</v>
      </c>
      <c r="AB10" s="42"/>
      <c r="AC10" s="4"/>
      <c r="AD10" s="55"/>
      <c r="AE10" s="3"/>
      <c r="AF10" s="1"/>
      <c r="AG10" s="5"/>
      <c r="AI10" s="3"/>
      <c r="AJ10" s="2"/>
      <c r="AK10" s="2"/>
    </row>
    <row r="11" spans="1:44" ht="15.6">
      <c r="A11" s="42"/>
      <c r="B11">
        <f>+'Ark1'!C1472</f>
        <v>2024</v>
      </c>
      <c r="C11">
        <f>+'Ark1'!AQ1472</f>
        <v>400</v>
      </c>
      <c r="D11" s="3" t="str">
        <f>VLOOKUP(C11,RNR!$G$9:$H$19,2)</f>
        <v>351 - 400 dg</v>
      </c>
      <c r="E11" s="12">
        <f>VLOOKUP(C11,RNR!$L$9:$M$18,2)</f>
        <v>0.9616438356164384</v>
      </c>
      <c r="F11" s="12">
        <f>VLOOKUP(C11,RNR!$L$9:$N$18,3)</f>
        <v>1.095890410958904</v>
      </c>
      <c r="G11" s="48"/>
      <c r="H11">
        <f>+'Ark1'!Q1472</f>
        <v>24</v>
      </c>
      <c r="I11" s="49"/>
      <c r="J11" s="18">
        <f>+'Ark1'!R1472</f>
        <v>38</v>
      </c>
      <c r="K11" s="238">
        <f>+'Ark1'!AE1472</f>
        <v>2.342786683107275</v>
      </c>
      <c r="L11" s="238">
        <f t="shared" ref="L11:L19" si="3">+K11-K22</f>
        <v>0.41858843237841148</v>
      </c>
      <c r="M11" s="69">
        <f>+'Ark1'!AF1472</f>
        <v>1.6663973976916884</v>
      </c>
      <c r="N11" s="1">
        <f>+'Ark1'!S1472</f>
        <v>4.3421052631578956</v>
      </c>
      <c r="O11" s="475">
        <f t="shared" ref="O11:O19" si="4">+N11-N22</f>
        <v>-2.1531100478467735E-2</v>
      </c>
      <c r="P11" s="430">
        <f>+IF(J11=0,"",'Ark1'!AR1472)</f>
        <v>184.92105263157899</v>
      </c>
      <c r="Q11" s="431">
        <f>+IF(J11=0,"",'Ark1'!AS1472)</f>
        <v>27.454056850720551</v>
      </c>
      <c r="R11" s="1">
        <f>+'Ark1'!T1472</f>
        <v>5.447368421052631</v>
      </c>
      <c r="S11" s="307">
        <f>+'Ark1'!U1472</f>
        <v>176.15789473684202</v>
      </c>
      <c r="T11" s="10">
        <f>+'Ark1'!W1472</f>
        <v>28.947368421052619</v>
      </c>
      <c r="U11" s="66">
        <f>+'Ark1'!X1472</f>
        <v>0</v>
      </c>
      <c r="V11" s="10">
        <f>+'Ark1'!AG1472</f>
        <v>379.94736842105272</v>
      </c>
      <c r="W11" s="10">
        <f>+'Ark1'!AH1472</f>
        <v>0</v>
      </c>
      <c r="X11" s="10">
        <f>+'Ark1'!AI1472</f>
        <v>44.73684210526315</v>
      </c>
      <c r="Y11" s="18">
        <f t="shared" ref="Y11:Y17" si="5">1000*S11/V11</f>
        <v>463.63762293946496</v>
      </c>
      <c r="Z11" s="18">
        <f t="shared" ref="Z11:Z17" si="6">+S11/N11</f>
        <v>40.569696969696942</v>
      </c>
      <c r="AA11" s="10">
        <f t="shared" ref="AA11:AA17" si="7">+J11/H11</f>
        <v>1.5833333333333333</v>
      </c>
      <c r="AB11" s="42"/>
      <c r="AC11" s="4"/>
      <c r="AD11" s="55"/>
      <c r="AE11" s="3"/>
      <c r="AF11" s="1"/>
      <c r="AG11" s="5"/>
      <c r="AH11">
        <v>450</v>
      </c>
      <c r="AI11" s="3" t="s">
        <v>746</v>
      </c>
      <c r="AJ11" s="2"/>
      <c r="AK11" s="2"/>
    </row>
    <row r="12" spans="1:44" ht="15.6">
      <c r="A12" s="42"/>
      <c r="B12">
        <f>+'Ark1'!C1473</f>
        <v>2024</v>
      </c>
      <c r="C12">
        <f>+'Ark1'!AQ1473</f>
        <v>450</v>
      </c>
      <c r="D12" s="3" t="str">
        <f>VLOOKUP(C12,RNR!$G$9:$H$19,2)</f>
        <v>401 - 450 dg</v>
      </c>
      <c r="E12" s="12">
        <f>VLOOKUP(C12,RNR!$L$9:$M$18,2)</f>
        <v>1.0986301369863014</v>
      </c>
      <c r="F12" s="12">
        <f>VLOOKUP(C12,RNR!$L$9:$N$18,3)</f>
        <v>1.2328767123287672</v>
      </c>
      <c r="G12" s="48"/>
      <c r="H12">
        <f>+'Ark1'!Q1473</f>
        <v>24</v>
      </c>
      <c r="I12" s="49"/>
      <c r="J12" s="18">
        <f>+'Ark1'!R1473</f>
        <v>35</v>
      </c>
      <c r="K12" s="238">
        <f>+'Ark1'!AE1473</f>
        <v>2.1578298397040694</v>
      </c>
      <c r="L12" s="238">
        <f t="shared" si="3"/>
        <v>-0.93254916904228713</v>
      </c>
      <c r="M12" s="69">
        <f>+'Ark1'!AF1473</f>
        <v>1.5599510984307141</v>
      </c>
      <c r="N12" s="1">
        <f>+'Ark1'!S1473</f>
        <v>4.2</v>
      </c>
      <c r="O12" s="475">
        <f t="shared" si="4"/>
        <v>-0.2150943396226408</v>
      </c>
      <c r="P12" s="430">
        <f>+IF(J12=0,"",'Ark1'!AR1473)</f>
        <v>185.17142857142861</v>
      </c>
      <c r="Q12" s="431">
        <f>+IF(J12=0,"",'Ark1'!AS1473)</f>
        <v>27.6074743600483</v>
      </c>
      <c r="R12" s="1">
        <f>+'Ark1'!T1473</f>
        <v>6.2571428571428562</v>
      </c>
      <c r="S12" s="307">
        <f>+'Ark1'!U1473</f>
        <v>179.04</v>
      </c>
      <c r="T12" s="10">
        <f>+'Ark1'!W1473</f>
        <v>45.714285714285722</v>
      </c>
      <c r="U12" s="66">
        <f>+'Ark1'!X1473</f>
        <v>0</v>
      </c>
      <c r="V12" s="10">
        <f>+'Ark1'!AG1473</f>
        <v>427.68571428571443</v>
      </c>
      <c r="W12" s="10">
        <f>+'Ark1'!AH1473</f>
        <v>0</v>
      </c>
      <c r="X12" s="10">
        <f>+'Ark1'!AI1473</f>
        <v>40</v>
      </c>
      <c r="Y12" s="18">
        <f t="shared" si="5"/>
        <v>418.62515866123306</v>
      </c>
      <c r="Z12" s="18">
        <f t="shared" si="6"/>
        <v>42.628571428571426</v>
      </c>
      <c r="AA12" s="10">
        <f t="shared" si="7"/>
        <v>1.4583333333333333</v>
      </c>
      <c r="AB12" s="42"/>
      <c r="AC12" s="4"/>
      <c r="AD12" s="55"/>
      <c r="AE12" s="3"/>
      <c r="AF12" s="1"/>
      <c r="AG12" s="5"/>
      <c r="AH12">
        <v>500</v>
      </c>
      <c r="AI12" s="3" t="s">
        <v>747</v>
      </c>
      <c r="AJ12" s="2"/>
      <c r="AK12" s="2"/>
    </row>
    <row r="13" spans="1:44" ht="15.6">
      <c r="A13" s="42"/>
      <c r="B13">
        <f>+'Ark1'!C1474</f>
        <v>2024</v>
      </c>
      <c r="C13">
        <f>+'Ark1'!AQ1474</f>
        <v>500</v>
      </c>
      <c r="D13" s="3" t="str">
        <f>VLOOKUP(C13,RNR!$G$9:$H$19,2)</f>
        <v>451 - 500 dg</v>
      </c>
      <c r="E13" s="12">
        <f>VLOOKUP(C13,RNR!$L$9:$M$18,2)</f>
        <v>1.2356164383561643</v>
      </c>
      <c r="F13" s="12">
        <f>VLOOKUP(C13,RNR!$L$9:$N$18,3)</f>
        <v>1.3698630136986301</v>
      </c>
      <c r="G13" s="48"/>
      <c r="H13">
        <f>+'Ark1'!Q1474</f>
        <v>44</v>
      </c>
      <c r="I13" s="49"/>
      <c r="J13" s="18">
        <f>+'Ark1'!R1474</f>
        <v>78</v>
      </c>
      <c r="K13" s="238">
        <f>+'Ark1'!AE1474</f>
        <v>4.8088779284833549</v>
      </c>
      <c r="L13" s="238">
        <f t="shared" si="3"/>
        <v>0.31908201011601012</v>
      </c>
      <c r="M13" s="69">
        <f>+'Ark1'!AF1474</f>
        <v>3.7493941448063008</v>
      </c>
      <c r="N13" s="1">
        <f>+'Ark1'!S1474</f>
        <v>4.0256410256410247</v>
      </c>
      <c r="O13" s="475">
        <f t="shared" si="4"/>
        <v>-0.41591741591741638</v>
      </c>
      <c r="P13" s="430">
        <f>+IF(J13=0,"",'Ark1'!AR1474)</f>
        <v>189.73076923076928</v>
      </c>
      <c r="Q13" s="431">
        <f>+IF(J13=0,"",'Ark1'!AS1474)</f>
        <v>27.46997433321744</v>
      </c>
      <c r="R13" s="1">
        <f>+'Ark1'!T1474</f>
        <v>6.3846153846153859</v>
      </c>
      <c r="S13" s="307">
        <f>+'Ark1'!U1474</f>
        <v>193.09615384615381</v>
      </c>
      <c r="T13" s="10">
        <f>+'Ark1'!W1474</f>
        <v>47.435897435897438</v>
      </c>
      <c r="U13" s="66">
        <f>+'Ark1'!X1474</f>
        <v>0</v>
      </c>
      <c r="V13" s="10">
        <f>+'Ark1'!AG1474</f>
        <v>478.30769230769215</v>
      </c>
      <c r="W13" s="10">
        <f>+'Ark1'!AH1474</f>
        <v>0</v>
      </c>
      <c r="X13" s="10">
        <f>+'Ark1'!AI1474</f>
        <v>30.769230769230759</v>
      </c>
      <c r="Y13" s="18">
        <f t="shared" si="5"/>
        <v>403.70697973624965</v>
      </c>
      <c r="Z13" s="18">
        <f t="shared" si="6"/>
        <v>47.966560509554142</v>
      </c>
      <c r="AA13" s="10">
        <f t="shared" si="7"/>
        <v>1.7727272727272727</v>
      </c>
      <c r="AB13" s="42"/>
      <c r="AC13" s="4"/>
      <c r="AD13" s="55"/>
      <c r="AE13" s="3"/>
      <c r="AF13" s="1"/>
      <c r="AG13" s="5"/>
      <c r="AH13">
        <v>550</v>
      </c>
      <c r="AI13" s="3" t="s">
        <v>748</v>
      </c>
      <c r="AJ13" s="2"/>
      <c r="AK13" s="2"/>
    </row>
    <row r="14" spans="1:44" ht="15.6">
      <c r="A14" s="42"/>
      <c r="B14">
        <f>+'Ark1'!C1475</f>
        <v>2024</v>
      </c>
      <c r="C14">
        <f>+'Ark1'!AQ1475</f>
        <v>550</v>
      </c>
      <c r="D14" s="3" t="str">
        <f>VLOOKUP(C14,RNR!$G$9:$H$19,2)</f>
        <v>501 - 550 dg</v>
      </c>
      <c r="E14" s="12">
        <f>VLOOKUP(C14,RNR!$L$9:$M$18,2)</f>
        <v>1.3726027397260274</v>
      </c>
      <c r="F14" s="12">
        <f>VLOOKUP(C14,RNR!$L$9:$N$18,3)</f>
        <v>1.5068493150684932</v>
      </c>
      <c r="G14" s="48"/>
      <c r="H14">
        <f>+'Ark1'!Q1475</f>
        <v>65</v>
      </c>
      <c r="I14" s="49"/>
      <c r="J14" s="18">
        <f>+'Ark1'!R1475</f>
        <v>135</v>
      </c>
      <c r="K14" s="238">
        <f>+'Ark1'!AE1475</f>
        <v>8.3230579531442661</v>
      </c>
      <c r="L14" s="238">
        <f t="shared" si="3"/>
        <v>-1.1813152246982952</v>
      </c>
      <c r="M14" s="69">
        <f>+'Ark1'!AF1475</f>
        <v>6.9486829759856104</v>
      </c>
      <c r="N14" s="1">
        <f>+'Ark1'!S1475</f>
        <v>4.1333333333333346</v>
      </c>
      <c r="O14" s="475">
        <f t="shared" si="4"/>
        <v>-0.17955010224948964</v>
      </c>
      <c r="P14" s="430">
        <f>+IF(J14=0,"",'Ark1'!AR1475)</f>
        <v>192.44444444444443</v>
      </c>
      <c r="Q14" s="431">
        <f>+IF(J14=0,"",'Ark1'!AS1475)</f>
        <v>28.129888486635139</v>
      </c>
      <c r="R14" s="1">
        <f>+'Ark1'!T1475</f>
        <v>6.6</v>
      </c>
      <c r="S14" s="307">
        <f>+'Ark1'!U1475</f>
        <v>206.76444444444445</v>
      </c>
      <c r="T14" s="10">
        <f>+'Ark1'!W1475</f>
        <v>51.851851851851855</v>
      </c>
      <c r="U14" s="66">
        <f>+'Ark1'!X1475</f>
        <v>0</v>
      </c>
      <c r="V14" s="10">
        <f>+'Ark1'!AG1475</f>
        <v>528.48888888888882</v>
      </c>
      <c r="W14" s="10">
        <f>+'Ark1'!AH1475</f>
        <v>0</v>
      </c>
      <c r="X14" s="10">
        <f>+'Ark1'!AI1475</f>
        <v>32.592592592592588</v>
      </c>
      <c r="Y14" s="18">
        <f t="shared" si="5"/>
        <v>391.23707005298127</v>
      </c>
      <c r="Z14" s="18">
        <f t="shared" si="6"/>
        <v>50.02365591397848</v>
      </c>
      <c r="AA14" s="10">
        <f t="shared" si="7"/>
        <v>2.0769230769230771</v>
      </c>
      <c r="AB14" s="42"/>
      <c r="AC14" s="4"/>
      <c r="AD14" s="55"/>
      <c r="AE14" s="3"/>
      <c r="AF14" s="12"/>
      <c r="AG14" s="5"/>
      <c r="AH14">
        <v>600</v>
      </c>
      <c r="AI14" s="3" t="s">
        <v>749</v>
      </c>
      <c r="AJ14" s="2"/>
      <c r="AK14" s="4"/>
      <c r="AL14" s="4"/>
      <c r="AM14" s="4"/>
    </row>
    <row r="15" spans="1:44" ht="15.6">
      <c r="A15" s="42"/>
      <c r="B15">
        <f>+'Ark1'!C1476</f>
        <v>2024</v>
      </c>
      <c r="C15">
        <f>+'Ark1'!AQ1476</f>
        <v>600</v>
      </c>
      <c r="D15" s="3" t="str">
        <f>VLOOKUP(C15,RNR!$G$9:$H$19,2)</f>
        <v>551 - 600 dg</v>
      </c>
      <c r="E15" s="12">
        <f>VLOOKUP(C15,RNR!$L$9:$M$18,2)</f>
        <v>1.5095890410958903</v>
      </c>
      <c r="F15" s="12">
        <f>VLOOKUP(C15,RNR!$L$9:$N$18,3)</f>
        <v>1.6438356164383561</v>
      </c>
      <c r="G15" s="48"/>
      <c r="H15">
        <f>+'Ark1'!Q1476</f>
        <v>81</v>
      </c>
      <c r="I15" s="49"/>
      <c r="J15" s="18">
        <f>+'Ark1'!R1476</f>
        <v>234</v>
      </c>
      <c r="K15" s="238">
        <f>+'Ark1'!AE1476</f>
        <v>14.42663378545007</v>
      </c>
      <c r="L15" s="238">
        <f t="shared" si="3"/>
        <v>1.8318815988611483</v>
      </c>
      <c r="M15" s="69">
        <f>+'Ark1'!AF1476</f>
        <v>13.371407717456281</v>
      </c>
      <c r="N15" s="1">
        <f>+'Ark1'!S1476</f>
        <v>4.3803418803418808</v>
      </c>
      <c r="O15" s="475">
        <f t="shared" si="4"/>
        <v>-7.3361823361822509E-2</v>
      </c>
      <c r="P15" s="430">
        <f>+IF(J15=0,"",'Ark1'!AR1476)</f>
        <v>197.62820512820511</v>
      </c>
      <c r="Q15" s="431">
        <f>+IF(J15=0,"",'Ark1'!AS1476)</f>
        <v>29.126687679187945</v>
      </c>
      <c r="R15" s="1">
        <f>+'Ark1'!T1476</f>
        <v>6.5427350427350444</v>
      </c>
      <c r="S15" s="307">
        <f>+'Ark1'!U1476</f>
        <v>229.54529914529911</v>
      </c>
      <c r="T15" s="10">
        <f>+'Ark1'!W1476</f>
        <v>51.282051282051277</v>
      </c>
      <c r="U15" s="66">
        <f>+'Ark1'!X1476</f>
        <v>0</v>
      </c>
      <c r="V15" s="10">
        <f>+'Ark1'!AG1476</f>
        <v>575.31196581196571</v>
      </c>
      <c r="W15" s="10">
        <f>+'Ark1'!AH1476</f>
        <v>0</v>
      </c>
      <c r="X15" s="10">
        <f>+'Ark1'!AI1476</f>
        <v>36.324786324786317</v>
      </c>
      <c r="Y15" s="18">
        <f t="shared" si="5"/>
        <v>398.99274269627034</v>
      </c>
      <c r="Z15" s="18">
        <f t="shared" si="6"/>
        <v>52.403512195121941</v>
      </c>
      <c r="AA15" s="10">
        <f t="shared" si="7"/>
        <v>2.8888888888888888</v>
      </c>
      <c r="AB15" s="42"/>
      <c r="AC15" s="4"/>
      <c r="AD15" s="55"/>
      <c r="AE15" s="3"/>
      <c r="AF15" s="12"/>
      <c r="AG15" s="5"/>
      <c r="AH15">
        <v>650</v>
      </c>
      <c r="AI15" s="3" t="s">
        <v>750</v>
      </c>
      <c r="AJ15" s="1"/>
      <c r="AK15" s="10"/>
      <c r="AL15" s="10"/>
      <c r="AM15" s="10"/>
    </row>
    <row r="16" spans="1:44" ht="15.6">
      <c r="A16" s="42"/>
      <c r="B16">
        <f>+'Ark1'!C1477</f>
        <v>2024</v>
      </c>
      <c r="C16">
        <f>+'Ark1'!AQ1477</f>
        <v>650</v>
      </c>
      <c r="D16" s="3" t="str">
        <f>VLOOKUP(C16,RNR!$G$9:$H$19,2)</f>
        <v>601 - 650 dg</v>
      </c>
      <c r="E16" s="12">
        <f>VLOOKUP(C16,RNR!$L$9:$M$18,2)</f>
        <v>1.6465753424657534</v>
      </c>
      <c r="F16" s="12">
        <f>VLOOKUP(C16,RNR!$L$9:$N$18,3)</f>
        <v>1.7808219178082192</v>
      </c>
      <c r="G16" s="48"/>
      <c r="H16">
        <f>+'Ark1'!Q1477</f>
        <v>74</v>
      </c>
      <c r="I16" s="49"/>
      <c r="J16" s="18">
        <f>+'Ark1'!R1477</f>
        <v>200</v>
      </c>
      <c r="K16" s="238">
        <f>+'Ark1'!AE1477</f>
        <v>12.330456226880392</v>
      </c>
      <c r="L16" s="238">
        <f t="shared" si="3"/>
        <v>1.3683571015159561</v>
      </c>
      <c r="M16" s="69">
        <f>+'Ark1'!AF1477</f>
        <v>12.508983584716043</v>
      </c>
      <c r="N16" s="1">
        <f>+'Ark1'!S1477</f>
        <v>4.3150000000000004</v>
      </c>
      <c r="O16" s="475">
        <f t="shared" si="4"/>
        <v>1.7127659574468268E-2</v>
      </c>
      <c r="P16" s="430">
        <f>+IF(J16=0,"",'Ark1'!AR1477)</f>
        <v>204.02500000000001</v>
      </c>
      <c r="Q16" s="431">
        <f>+IF(J16=0,"",'Ark1'!AS1477)</f>
        <v>29.228964343999944</v>
      </c>
      <c r="R16" s="1">
        <f>+'Ark1'!T1477</f>
        <v>6.9749999999999996</v>
      </c>
      <c r="S16" s="307">
        <f>+'Ark1'!U1477</f>
        <v>251.24599999999995</v>
      </c>
      <c r="T16" s="10">
        <f>+'Ark1'!W1477</f>
        <v>61.5</v>
      </c>
      <c r="U16" s="66">
        <f>+'Ark1'!X1477</f>
        <v>1.5</v>
      </c>
      <c r="V16" s="10">
        <f>+'Ark1'!AG1477</f>
        <v>626.11500000000001</v>
      </c>
      <c r="W16" s="10">
        <f>+'Ark1'!AH1477</f>
        <v>0</v>
      </c>
      <c r="X16" s="10">
        <f>+'Ark1'!AI1477</f>
        <v>26</v>
      </c>
      <c r="Y16" s="18">
        <f t="shared" si="5"/>
        <v>401.27772054654486</v>
      </c>
      <c r="Z16" s="18">
        <f t="shared" si="6"/>
        <v>58.22618771726534</v>
      </c>
      <c r="AA16" s="10">
        <f t="shared" si="7"/>
        <v>2.7027027027027026</v>
      </c>
      <c r="AB16" s="42"/>
      <c r="AC16" s="4"/>
      <c r="AD16" s="55"/>
      <c r="AE16" s="3"/>
      <c r="AF16" s="12"/>
      <c r="AG16" s="5"/>
      <c r="AH16">
        <v>700</v>
      </c>
      <c r="AI16" s="3" t="s">
        <v>751</v>
      </c>
      <c r="AJ16" s="1"/>
      <c r="AK16" s="10"/>
      <c r="AL16" s="10"/>
      <c r="AM16" s="10"/>
    </row>
    <row r="17" spans="1:44" ht="15.6">
      <c r="A17" s="42"/>
      <c r="B17">
        <f>+'Ark1'!C1478</f>
        <v>2024</v>
      </c>
      <c r="C17">
        <f>+'Ark1'!AQ1478</f>
        <v>700</v>
      </c>
      <c r="D17" s="3" t="str">
        <f>VLOOKUP(C17,RNR!$G$9:$H$19,2)</f>
        <v>651 - 700 dg</v>
      </c>
      <c r="E17" s="12">
        <f>VLOOKUP(C17,RNR!$L$9:$M$18,2)</f>
        <v>1.7835616438356163</v>
      </c>
      <c r="F17" s="12">
        <f>VLOOKUP(C17,RNR!$L$9:$N$18,3)</f>
        <v>1.9178082191780821</v>
      </c>
      <c r="G17" s="48"/>
      <c r="H17">
        <f>+'Ark1'!Q1478</f>
        <v>128</v>
      </c>
      <c r="I17" s="49"/>
      <c r="J17" s="18">
        <f>+'Ark1'!R1478</f>
        <v>411</v>
      </c>
      <c r="K17" s="238">
        <f>+'Ark1'!AE1478</f>
        <v>25.339087546239217</v>
      </c>
      <c r="L17" s="238">
        <f t="shared" si="3"/>
        <v>4.056288712419974</v>
      </c>
      <c r="M17" s="69">
        <f>+'Ark1'!AF1478</f>
        <v>26.632460793980862</v>
      </c>
      <c r="N17" s="1">
        <f>+'Ark1'!S1478</f>
        <v>4.6155717761557185</v>
      </c>
      <c r="O17" s="475">
        <f t="shared" si="4"/>
        <v>0.16351698163517092</v>
      </c>
      <c r="P17" s="430">
        <f>+IF(J17=0,"",'Ark1'!AR1478)</f>
        <v>203.69586374695865</v>
      </c>
      <c r="Q17" s="431">
        <f>+IF(J17=0,"",'Ark1'!AS1478)</f>
        <v>30.004554262278408</v>
      </c>
      <c r="R17" s="1">
        <f>+'Ark1'!T1478</f>
        <v>7.5109489051094895</v>
      </c>
      <c r="S17" s="307">
        <f>+'Ark1'!U1478</f>
        <v>260.30145985401458</v>
      </c>
      <c r="T17" s="10">
        <f>+'Ark1'!W1478</f>
        <v>71.046228710462287</v>
      </c>
      <c r="U17" s="66">
        <f>+'Ark1'!X1478</f>
        <v>9.2457420924574212</v>
      </c>
      <c r="V17" s="10">
        <f>+'Ark1'!AG1478</f>
        <v>676.87347931873512</v>
      </c>
      <c r="W17" s="10">
        <f>+'Ark1'!AH1478</f>
        <v>0</v>
      </c>
      <c r="X17" s="10">
        <f>+'Ark1'!AI1478</f>
        <v>47.445255474452559</v>
      </c>
      <c r="Y17" s="18">
        <f t="shared" si="5"/>
        <v>384.56442423479911</v>
      </c>
      <c r="Z17" s="18">
        <f t="shared" si="6"/>
        <v>56.396362677912478</v>
      </c>
      <c r="AA17" s="10">
        <f t="shared" si="7"/>
        <v>3.2109375</v>
      </c>
      <c r="AB17" s="42"/>
      <c r="AC17" s="4"/>
      <c r="AD17" s="55"/>
      <c r="AE17" s="3"/>
      <c r="AF17" s="5"/>
      <c r="AG17" s="5"/>
      <c r="AH17" s="3">
        <v>750</v>
      </c>
      <c r="AI17" s="3" t="s">
        <v>752</v>
      </c>
      <c r="AJ17" s="1"/>
      <c r="AK17" s="10"/>
      <c r="AL17" s="10"/>
      <c r="AM17" s="10"/>
    </row>
    <row r="18" spans="1:44" ht="15.6">
      <c r="A18" s="42"/>
      <c r="B18">
        <f>+'Ark1'!C1479</f>
        <v>2024</v>
      </c>
      <c r="C18">
        <f>+'Ark1'!AQ1479</f>
        <v>750</v>
      </c>
      <c r="D18" s="3" t="str">
        <f>VLOOKUP(C18,RNR!$G$9:$H$19,2)</f>
        <v>701 - 750 dg</v>
      </c>
      <c r="E18" s="12">
        <f>VLOOKUP(C18,RNR!$L$9:$M$18,2)</f>
        <v>1.9205479452054794</v>
      </c>
      <c r="F18" s="12">
        <f>VLOOKUP(C18,RNR!$L$9:$N$18,3)</f>
        <v>2.0547945205479454</v>
      </c>
      <c r="G18" s="48"/>
      <c r="H18">
        <f>+'Ark1'!Q1479</f>
        <v>68</v>
      </c>
      <c r="I18" s="49"/>
      <c r="J18" s="18">
        <f>+'Ark1'!R1479</f>
        <v>171</v>
      </c>
      <c r="K18" s="238">
        <f>+'Ark1'!AE1479</f>
        <v>10.542540073982739</v>
      </c>
      <c r="L18" s="238">
        <f t="shared" si="3"/>
        <v>-1.9939030747053099</v>
      </c>
      <c r="M18" s="69">
        <f>+'Ark1'!AF1479</f>
        <v>11.08246376880143</v>
      </c>
      <c r="N18" s="1">
        <f>+'Ark1'!S1479</f>
        <v>3.8830409356725153</v>
      </c>
      <c r="O18" s="475">
        <f t="shared" si="4"/>
        <v>-0.16812185502515797</v>
      </c>
      <c r="P18" s="430">
        <f>+IF(J18=0,"",'Ark1'!AR1479)</f>
        <v>209.13450292397661</v>
      </c>
      <c r="Q18" s="431">
        <f>+IF(J18=0,"",'Ark1'!AS1479)</f>
        <v>28.157943617918445</v>
      </c>
      <c r="R18" s="1">
        <f>+'Ark1'!T1479</f>
        <v>6.7076023391812845</v>
      </c>
      <c r="S18" s="307">
        <f>+'Ark1'!U1479</f>
        <v>260.34385964912263</v>
      </c>
      <c r="T18" s="10">
        <f>+'Ark1'!W1479</f>
        <v>56.725146198830394</v>
      </c>
      <c r="U18" s="66">
        <f>+'Ark1'!X1479</f>
        <v>1.1695906432748537</v>
      </c>
      <c r="V18" s="10">
        <f>+'Ark1'!AG1479</f>
        <v>726.67836257309932</v>
      </c>
      <c r="W18" s="10">
        <f>+'Ark1'!AH1479</f>
        <v>0</v>
      </c>
      <c r="X18" s="10">
        <f>+'Ark1'!AI1479</f>
        <v>14.619883040935674</v>
      </c>
      <c r="Y18" s="18">
        <f t="shared" ref="Y18:Y19" si="8">1000*S18/V18</f>
        <v>358.26560010300796</v>
      </c>
      <c r="Z18" s="18">
        <f t="shared" ref="Z18:Z19" si="9">+S18/N18</f>
        <v>67.046385542168622</v>
      </c>
      <c r="AA18" s="10">
        <f t="shared" ref="AA18:AA19" si="10">+J18/H18</f>
        <v>2.5147058823529411</v>
      </c>
      <c r="AB18" s="42"/>
      <c r="AC18" s="4"/>
      <c r="AD18" s="55"/>
      <c r="AE18" s="3"/>
      <c r="AF18" s="5"/>
      <c r="AG18" s="5"/>
      <c r="AH18" s="3">
        <v>800</v>
      </c>
      <c r="AI18" s="3" t="s">
        <v>770</v>
      </c>
      <c r="AJ18" s="1"/>
      <c r="AK18" s="10"/>
      <c r="AL18" s="10"/>
      <c r="AM18" s="10"/>
    </row>
    <row r="19" spans="1:44" ht="15.6">
      <c r="A19" s="42"/>
      <c r="B19">
        <f>+'Ark1'!C1480</f>
        <v>2024</v>
      </c>
      <c r="C19">
        <f>+'Ark1'!AQ1480</f>
        <v>800</v>
      </c>
      <c r="D19" s="3" t="str">
        <f>VLOOKUP(C19,RNR!$G$9:$H$19,2)</f>
        <v>751 - 800 dg</v>
      </c>
      <c r="E19" s="12">
        <f>VLOOKUP(C19,RNR!$L$9:$M$18,2)</f>
        <v>2.0575342465753423</v>
      </c>
      <c r="F19" s="12">
        <f>VLOOKUP(C19,RNR!$L$9:$N$18,3)</f>
        <v>2.1917808219178081</v>
      </c>
      <c r="G19" s="48"/>
      <c r="H19">
        <f>+'Ark1'!Q1480</f>
        <v>38</v>
      </c>
      <c r="I19" s="49"/>
      <c r="J19" s="18">
        <f>+'Ark1'!R1480</f>
        <v>129</v>
      </c>
      <c r="K19" s="238">
        <f>+'Ark1'!AE1480</f>
        <v>7.9531442663378531</v>
      </c>
      <c r="L19" s="238">
        <f t="shared" si="3"/>
        <v>0.95605971823289781</v>
      </c>
      <c r="M19" s="69">
        <f>+'Ark1'!AF1480</f>
        <v>8.9349918310680305</v>
      </c>
      <c r="N19" s="1">
        <f>+'Ark1'!S1480</f>
        <v>4.0542635658914739</v>
      </c>
      <c r="O19" s="475">
        <f t="shared" si="4"/>
        <v>-0.26240310077519169</v>
      </c>
      <c r="P19" s="430">
        <f>+IF(J19=0,"",'Ark1'!AR1480)</f>
        <v>212.63565891472865</v>
      </c>
      <c r="Q19" s="431">
        <f>+IF(J19=0,"",'Ark1'!AS1480)</f>
        <v>28.841906971846921</v>
      </c>
      <c r="R19" s="1">
        <f>+'Ark1'!T1480</f>
        <v>6.992248062015503</v>
      </c>
      <c r="S19" s="307">
        <f>+'Ark1'!U1480</f>
        <v>278.2348837209301</v>
      </c>
      <c r="T19" s="10">
        <f>+'Ark1'!W1480</f>
        <v>62.790697674418638</v>
      </c>
      <c r="U19" s="66">
        <f>+'Ark1'!X1480</f>
        <v>3.1007751937984498</v>
      </c>
      <c r="V19" s="10">
        <f>+'Ark1'!AG1480</f>
        <v>771.16279069767484</v>
      </c>
      <c r="W19" s="10">
        <f>+'Ark1'!AH1480</f>
        <v>0</v>
      </c>
      <c r="X19" s="10">
        <f>+'Ark1'!AI1480</f>
        <v>18.604651162790699</v>
      </c>
      <c r="Y19" s="18">
        <f t="shared" si="8"/>
        <v>360.79915560916726</v>
      </c>
      <c r="Z19" s="18">
        <f t="shared" si="9"/>
        <v>68.627724665391924</v>
      </c>
      <c r="AA19" s="10">
        <f t="shared" si="10"/>
        <v>3.3947368421052633</v>
      </c>
      <c r="AB19" s="42"/>
      <c r="AC19" s="4"/>
      <c r="AD19" s="55"/>
      <c r="AE19" s="3"/>
      <c r="AF19" s="5"/>
      <c r="AG19" s="5"/>
      <c r="AH19" s="3">
        <v>850</v>
      </c>
      <c r="AI19" s="3" t="s">
        <v>771</v>
      </c>
      <c r="AJ19" s="1"/>
      <c r="AK19" s="10"/>
      <c r="AL19" s="10"/>
      <c r="AM19" s="10"/>
    </row>
    <row r="20" spans="1:44" ht="15.6">
      <c r="A20" s="42"/>
      <c r="B20" s="42"/>
      <c r="C20" s="42"/>
      <c r="D20" s="42"/>
      <c r="E20" s="42"/>
      <c r="F20" s="42"/>
      <c r="G20" s="48"/>
      <c r="H20" s="42"/>
      <c r="I20" s="42"/>
      <c r="J20" s="42"/>
      <c r="K20" s="42"/>
      <c r="L20" s="42"/>
      <c r="M20" s="42"/>
      <c r="N20" s="42"/>
      <c r="O20" s="394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"/>
      <c r="AD20" s="55"/>
      <c r="AE20" s="3"/>
      <c r="AF20" s="5"/>
      <c r="AG20" s="5"/>
      <c r="AH20" s="3"/>
      <c r="AI20" s="3"/>
      <c r="AJ20" s="1"/>
      <c r="AK20" s="10"/>
      <c r="AL20" s="10"/>
      <c r="AM20" s="10"/>
    </row>
    <row r="21" spans="1:44" ht="15.6">
      <c r="A21" s="42"/>
      <c r="B21" s="50">
        <f>+'Ark1'!C1539</f>
        <v>2023</v>
      </c>
      <c r="C21" s="50">
        <f>+'Ark1'!AQ1539</f>
        <v>350</v>
      </c>
      <c r="D21" s="3" t="str">
        <f>VLOOKUP(C21,RNR!$G$9:$H$19,2)</f>
        <v>301 - 350 dg</v>
      </c>
      <c r="E21" s="12">
        <f>VLOOKUP(C21,RNR!$L$9:$M$18,2)</f>
        <v>0.8246575342465754</v>
      </c>
      <c r="F21" s="12">
        <f>VLOOKUP(C21,RNR!$L$9:$N$18,3)</f>
        <v>0.95890410958904104</v>
      </c>
      <c r="G21" s="48"/>
      <c r="H21" s="50">
        <f>+'Ark1'!Q1539</f>
        <v>14</v>
      </c>
      <c r="I21" s="49"/>
      <c r="J21" s="75">
        <f>+'Ark1'!R1539</f>
        <v>22</v>
      </c>
      <c r="K21" s="68">
        <f>+'Ark1'!AE1539</f>
        <v>1.2827988338192422</v>
      </c>
      <c r="L21" s="68"/>
      <c r="M21" s="68">
        <f>+'Ark1'!AF1539</f>
        <v>0.80161681606576307</v>
      </c>
      <c r="N21" s="52">
        <f>+'Ark1'!S1539</f>
        <v>4.7727272727272716</v>
      </c>
      <c r="O21" s="476"/>
      <c r="P21" s="430">
        <f>+IF(J21=0,"",'Ark1'!AR1539)</f>
        <v>177.04545454545453</v>
      </c>
      <c r="Q21" s="431">
        <f>+IF(J21=0,"",'Ark1'!AS1539)</f>
        <v>27.617745526146702</v>
      </c>
      <c r="R21" s="52">
        <f>+'Ark1'!T1539</f>
        <v>5.3636363636363633</v>
      </c>
      <c r="S21" s="307">
        <f>+'Ark1'!U1539</f>
        <v>158.2772727272727</v>
      </c>
      <c r="T21" s="75">
        <f>+'Ark1'!W1539</f>
        <v>27.272727272727277</v>
      </c>
      <c r="U21" s="65">
        <f>+'Ark1'!X1539</f>
        <v>0</v>
      </c>
      <c r="V21" s="75">
        <f>+'Ark1'!AG1539</f>
        <v>324.27272727272725</v>
      </c>
      <c r="W21" s="65">
        <f>+'Ark1'!AH1539</f>
        <v>0</v>
      </c>
      <c r="X21" s="65">
        <f>+'Ark1'!AI1539</f>
        <v>45.454545454545446</v>
      </c>
      <c r="Y21" s="75">
        <f t="shared" ref="Y21:Y26" si="11">1000*S21/V21</f>
        <v>488.09924306139612</v>
      </c>
      <c r="Z21" s="65">
        <f t="shared" ref="Z21:Z26" si="12">+S21/N21</f>
        <v>33.162857142857149</v>
      </c>
      <c r="AA21" s="75">
        <f t="shared" ref="AA21:AA26" si="13">+J21/H21</f>
        <v>1.5714285714285714</v>
      </c>
      <c r="AB21" s="42"/>
      <c r="AC21" s="2"/>
      <c r="AD21" s="5"/>
      <c r="AE21" s="3"/>
      <c r="AG21" s="2"/>
      <c r="AH21">
        <v>1000</v>
      </c>
      <c r="AI21" s="3" t="s">
        <v>772</v>
      </c>
    </row>
    <row r="22" spans="1:44" ht="15.6">
      <c r="A22" s="42"/>
      <c r="B22" s="50">
        <f>+'Ark1'!C1540</f>
        <v>2023</v>
      </c>
      <c r="C22" s="50">
        <f>+'Ark1'!AQ1540</f>
        <v>400</v>
      </c>
      <c r="D22" s="3" t="str">
        <f>VLOOKUP(C22,RNR!$G$9:$H$19,2)</f>
        <v>351 - 400 dg</v>
      </c>
      <c r="E22" s="12">
        <f>VLOOKUP(C22,RNR!$L$9:$M$18,2)</f>
        <v>0.9616438356164384</v>
      </c>
      <c r="F22" s="12">
        <f>VLOOKUP(C22,RNR!$L$9:$N$18,3)</f>
        <v>1.095890410958904</v>
      </c>
      <c r="G22" s="48"/>
      <c r="H22" s="50">
        <f>+'Ark1'!Q1540</f>
        <v>20</v>
      </c>
      <c r="I22" s="49"/>
      <c r="J22" s="75">
        <f>+'Ark1'!R1540</f>
        <v>33</v>
      </c>
      <c r="K22" s="68">
        <f>+'Ark1'!AE1540</f>
        <v>1.9241982507288635</v>
      </c>
      <c r="L22" s="68"/>
      <c r="M22" s="68">
        <f>+'Ark1'!AF1540</f>
        <v>1.3289375359992035</v>
      </c>
      <c r="N22" s="52">
        <f>+'Ark1'!S1540</f>
        <v>4.3636363636363633</v>
      </c>
      <c r="O22" s="476"/>
      <c r="P22" s="430">
        <f>+IF(J22=0,"",'Ark1'!AR1540)</f>
        <v>182.27272727272728</v>
      </c>
      <c r="Q22" s="431">
        <f>+IF(J22=0,"",'Ark1'!AS1540)</f>
        <v>27.862631144810702</v>
      </c>
      <c r="R22" s="52">
        <f>+'Ark1'!T1540</f>
        <v>5.7272727272727284</v>
      </c>
      <c r="S22" s="307">
        <f>+'Ark1'!U1540</f>
        <v>174.93030303030298</v>
      </c>
      <c r="T22" s="75">
        <f>+'Ark1'!W1540</f>
        <v>30.303030303030305</v>
      </c>
      <c r="U22" s="65">
        <f>+'Ark1'!X1540</f>
        <v>0</v>
      </c>
      <c r="V22" s="75">
        <f>+'Ark1'!AG1540</f>
        <v>376.12121212121207</v>
      </c>
      <c r="W22" s="65">
        <f>+'Ark1'!AH1540</f>
        <v>0</v>
      </c>
      <c r="X22" s="65">
        <f>+'Ark1'!AI1540</f>
        <v>42.424242424242429</v>
      </c>
      <c r="Y22" s="75">
        <f t="shared" si="11"/>
        <v>465.09023525620358</v>
      </c>
      <c r="Z22" s="65">
        <f t="shared" si="12"/>
        <v>40.088194444444433</v>
      </c>
      <c r="AA22" s="75">
        <f t="shared" si="13"/>
        <v>1.65</v>
      </c>
      <c r="AB22" s="42"/>
      <c r="AD22" s="1"/>
      <c r="AE22" s="1"/>
      <c r="AF22" s="1"/>
      <c r="AG22" s="1"/>
      <c r="AH22">
        <v>1050</v>
      </c>
      <c r="AI22" s="3" t="s">
        <v>773</v>
      </c>
      <c r="AJ22" s="1"/>
      <c r="AK22" s="1"/>
      <c r="AL22" s="1"/>
      <c r="AN22" s="4"/>
      <c r="AO22" s="4"/>
      <c r="AP22" s="3"/>
      <c r="AQ22" s="4"/>
      <c r="AR22" s="4"/>
    </row>
    <row r="23" spans="1:44" ht="15.6">
      <c r="A23" s="42"/>
      <c r="B23" s="50">
        <f>+'Ark1'!C1541</f>
        <v>2023</v>
      </c>
      <c r="C23" s="50">
        <f>+'Ark1'!AQ1541</f>
        <v>450</v>
      </c>
      <c r="D23" s="3" t="str">
        <f>VLOOKUP(C23,RNR!$G$9:$H$19,2)</f>
        <v>401 - 450 dg</v>
      </c>
      <c r="E23" s="12">
        <f>VLOOKUP(C23,RNR!$L$9:$M$18,2)</f>
        <v>1.0986301369863014</v>
      </c>
      <c r="F23" s="12">
        <f>VLOOKUP(C23,RNR!$L$9:$N$18,3)</f>
        <v>1.2328767123287672</v>
      </c>
      <c r="G23" s="48"/>
      <c r="H23" s="50">
        <f>+'Ark1'!Q1541</f>
        <v>28</v>
      </c>
      <c r="I23" s="49"/>
      <c r="J23" s="75">
        <f>+'Ark1'!R1541</f>
        <v>53</v>
      </c>
      <c r="K23" s="68">
        <f>+'Ark1'!AE1541</f>
        <v>3.0903790087463565</v>
      </c>
      <c r="L23" s="68"/>
      <c r="M23" s="68">
        <f>+'Ark1'!AF1541</f>
        <v>2.4031238676509257</v>
      </c>
      <c r="N23" s="52">
        <f>+'Ark1'!S1541</f>
        <v>4.415094339622641</v>
      </c>
      <c r="O23" s="476"/>
      <c r="P23" s="430">
        <f>+IF(J23=0,"",'Ark1'!AR1541)</f>
        <v>189.39622641509436</v>
      </c>
      <c r="Q23" s="431">
        <f>+IF(J23=0,"",'Ark1'!AS1541)</f>
        <v>28.365241039061619</v>
      </c>
      <c r="R23" s="52">
        <f>+'Ark1'!T1541</f>
        <v>5.6415094339622645</v>
      </c>
      <c r="S23" s="307">
        <f>+'Ark1'!U1541</f>
        <v>196.9584905660378</v>
      </c>
      <c r="T23" s="75">
        <f>+'Ark1'!W1541</f>
        <v>26.415094339622648</v>
      </c>
      <c r="U23" s="65">
        <f>+'Ark1'!X1541</f>
        <v>0</v>
      </c>
      <c r="V23" s="75">
        <f>+'Ark1'!AG1541</f>
        <v>423.01886792452814</v>
      </c>
      <c r="W23" s="65">
        <f>+'Ark1'!AH1541</f>
        <v>0</v>
      </c>
      <c r="X23" s="65">
        <f>+'Ark1'!AI1541</f>
        <v>35.84905660377359</v>
      </c>
      <c r="Y23" s="75">
        <f t="shared" si="11"/>
        <v>465.60214094558461</v>
      </c>
      <c r="Z23" s="65">
        <f t="shared" si="12"/>
        <v>44.610256410256426</v>
      </c>
      <c r="AA23" s="75">
        <f t="shared" si="13"/>
        <v>1.8928571428571428</v>
      </c>
      <c r="AB23" s="42"/>
      <c r="AD23" s="1"/>
      <c r="AE23" s="1"/>
      <c r="AF23" s="1"/>
      <c r="AG23" s="1"/>
      <c r="AH23">
        <v>1100</v>
      </c>
      <c r="AI23" s="3" t="s">
        <v>774</v>
      </c>
      <c r="AJ23" s="1"/>
      <c r="AK23" s="1"/>
      <c r="AL23" s="1"/>
      <c r="AN23" s="4"/>
      <c r="AO23" s="12"/>
      <c r="AP23" s="3"/>
      <c r="AQ23" s="1"/>
      <c r="AR23" s="5"/>
    </row>
    <row r="24" spans="1:44" ht="15.6">
      <c r="A24" s="42"/>
      <c r="B24" s="50">
        <f>+'Ark1'!C1542</f>
        <v>2023</v>
      </c>
      <c r="C24" s="50">
        <f>+'Ark1'!AQ1542</f>
        <v>500</v>
      </c>
      <c r="D24" s="3" t="str">
        <f>VLOOKUP(C24,RNR!$G$9:$H$19,2)</f>
        <v>451 - 500 dg</v>
      </c>
      <c r="E24" s="12">
        <f>VLOOKUP(C24,RNR!$L$9:$M$18,2)</f>
        <v>1.2356164383561643</v>
      </c>
      <c r="F24" s="12">
        <f>VLOOKUP(C24,RNR!$L$9:$N$18,3)</f>
        <v>1.3698630136986301</v>
      </c>
      <c r="G24" s="48"/>
      <c r="H24" s="50">
        <f>+'Ark1'!Q1542</f>
        <v>43</v>
      </c>
      <c r="I24" s="49"/>
      <c r="J24" s="75">
        <f>+'Ark1'!R1542</f>
        <v>77</v>
      </c>
      <c r="K24" s="68">
        <f>+'Ark1'!AE1542</f>
        <v>4.4897959183673448</v>
      </c>
      <c r="L24" s="68"/>
      <c r="M24" s="68">
        <f>+'Ark1'!AF1542</f>
        <v>3.8404215987399186</v>
      </c>
      <c r="N24" s="52">
        <f>+'Ark1'!S1542</f>
        <v>4.441558441558441</v>
      </c>
      <c r="O24" s="476"/>
      <c r="P24" s="430">
        <f>+IF(J24=0,"",'Ark1'!AR1542)</f>
        <v>194.25974025974023</v>
      </c>
      <c r="Q24" s="431">
        <f>+IF(J24=0,"",'Ark1'!AS1542)</f>
        <v>28.932557269226326</v>
      </c>
      <c r="R24" s="52">
        <f>+'Ark1'!T1542</f>
        <v>6.337662337662338</v>
      </c>
      <c r="S24" s="307">
        <f>+'Ark1'!U1542</f>
        <v>216.65194805194807</v>
      </c>
      <c r="T24" s="75">
        <f>+'Ark1'!W1542</f>
        <v>55.844155844155843</v>
      </c>
      <c r="U24" s="65">
        <f>+'Ark1'!X1542</f>
        <v>1.2987012987012985</v>
      </c>
      <c r="V24" s="75">
        <f>+'Ark1'!AG1542</f>
        <v>477.77922077922074</v>
      </c>
      <c r="W24" s="65">
        <f>+'Ark1'!AH1542</f>
        <v>0</v>
      </c>
      <c r="X24" s="65">
        <f>+'Ark1'!AI1542</f>
        <v>25.974025974025967</v>
      </c>
      <c r="Y24" s="75">
        <f t="shared" si="11"/>
        <v>453.45619614558706</v>
      </c>
      <c r="Z24" s="65">
        <f t="shared" si="12"/>
        <v>48.778362573099422</v>
      </c>
      <c r="AA24" s="75">
        <f t="shared" si="13"/>
        <v>1.7906976744186047</v>
      </c>
      <c r="AB24" s="42"/>
      <c r="AD24" s="1"/>
      <c r="AE24" s="1"/>
      <c r="AF24" s="1"/>
      <c r="AG24" s="1"/>
      <c r="AH24">
        <v>1150</v>
      </c>
      <c r="AI24" s="3" t="s">
        <v>775</v>
      </c>
      <c r="AJ24" s="1"/>
      <c r="AK24" s="1"/>
      <c r="AL24" s="1"/>
      <c r="AN24" s="4"/>
      <c r="AO24" s="12"/>
      <c r="AP24" s="3"/>
      <c r="AQ24" s="1"/>
      <c r="AR24" s="5"/>
    </row>
    <row r="25" spans="1:44" ht="15.6">
      <c r="A25" s="42"/>
      <c r="B25" s="50">
        <f>+'Ark1'!C1543</f>
        <v>2023</v>
      </c>
      <c r="C25" s="50">
        <f>+'Ark1'!AQ1543</f>
        <v>550</v>
      </c>
      <c r="D25" s="3" t="str">
        <f>VLOOKUP(C25,RNR!$G$9:$H$19,2)</f>
        <v>501 - 550 dg</v>
      </c>
      <c r="E25" s="12">
        <f>VLOOKUP(C25,RNR!$L$9:$M$18,2)</f>
        <v>1.3726027397260274</v>
      </c>
      <c r="F25" s="12">
        <f>VLOOKUP(C25,RNR!$L$9:$N$18,3)</f>
        <v>1.5068493150684932</v>
      </c>
      <c r="G25" s="48"/>
      <c r="H25" s="50">
        <f>+'Ark1'!Q1543</f>
        <v>80</v>
      </c>
      <c r="I25" s="49"/>
      <c r="J25" s="75">
        <f>+'Ark1'!R1543</f>
        <v>163</v>
      </c>
      <c r="K25" s="68">
        <f>+'Ark1'!AE1543</f>
        <v>9.5043731778425613</v>
      </c>
      <c r="L25" s="68"/>
      <c r="M25" s="68">
        <f>+'Ark1'!AF1543</f>
        <v>8.1362460823887357</v>
      </c>
      <c r="N25" s="52">
        <f>+'Ark1'!S1543</f>
        <v>4.3128834355828243</v>
      </c>
      <c r="O25" s="476"/>
      <c r="P25" s="430">
        <f>+IF(J25=0,"",'Ark1'!AR1543)</f>
        <v>194.56441717791407</v>
      </c>
      <c r="Q25" s="431">
        <f>+IF(J25=0,"",'Ark1'!AS1543)</f>
        <v>28.965258971457715</v>
      </c>
      <c r="R25" s="52">
        <f>+'Ark1'!T1543</f>
        <v>6.7423312883435598</v>
      </c>
      <c r="S25" s="307">
        <f>+'Ark1'!U1543</f>
        <v>216.82576687116557</v>
      </c>
      <c r="T25" s="75">
        <f>+'Ark1'!W1543</f>
        <v>53.987730061349687</v>
      </c>
      <c r="U25" s="65">
        <f>+'Ark1'!X1543</f>
        <v>0</v>
      </c>
      <c r="V25" s="75">
        <f>+'Ark1'!AG1543</f>
        <v>527.75460122699371</v>
      </c>
      <c r="W25" s="65">
        <f>+'Ark1'!AH1543</f>
        <v>0.61349693251533743</v>
      </c>
      <c r="X25" s="65">
        <f>+'Ark1'!AI1543</f>
        <v>26.380368098159511</v>
      </c>
      <c r="Y25" s="75">
        <f t="shared" si="11"/>
        <v>410.84581047149629</v>
      </c>
      <c r="Z25" s="65">
        <f t="shared" si="12"/>
        <v>50.27396870554761</v>
      </c>
      <c r="AA25" s="75">
        <f t="shared" si="13"/>
        <v>2.0375000000000001</v>
      </c>
      <c r="AB25" s="42"/>
      <c r="AD25" s="1"/>
      <c r="AE25" s="1"/>
      <c r="AF25" s="1"/>
      <c r="AG25" s="1"/>
      <c r="AH25">
        <v>1200</v>
      </c>
      <c r="AI25" s="3" t="s">
        <v>776</v>
      </c>
      <c r="AJ25" s="1"/>
      <c r="AK25" s="1"/>
      <c r="AL25" s="1"/>
      <c r="AN25" s="4"/>
      <c r="AO25" s="12"/>
      <c r="AP25" s="3"/>
      <c r="AQ25" s="1"/>
      <c r="AR25" s="5"/>
    </row>
    <row r="26" spans="1:44" ht="15.6">
      <c r="A26" s="42"/>
      <c r="B26" s="50">
        <f>+'Ark1'!C1544</f>
        <v>2023</v>
      </c>
      <c r="C26" s="50">
        <f>+'Ark1'!AQ1544</f>
        <v>600</v>
      </c>
      <c r="D26" s="3" t="str">
        <f>VLOOKUP(C26,RNR!$G$9:$H$19,2)</f>
        <v>551 - 600 dg</v>
      </c>
      <c r="E26" s="12">
        <f>VLOOKUP(C26,RNR!$L$9:$M$18,2)</f>
        <v>1.5095890410958903</v>
      </c>
      <c r="F26" s="12">
        <f>VLOOKUP(C26,RNR!$L$9:$N$18,3)</f>
        <v>1.6438356164383561</v>
      </c>
      <c r="G26" s="48"/>
      <c r="H26" s="50">
        <f>+'Ark1'!Q1544</f>
        <v>90</v>
      </c>
      <c r="I26" s="49"/>
      <c r="J26" s="75">
        <f>+'Ark1'!R1544</f>
        <v>216</v>
      </c>
      <c r="K26" s="68">
        <f>+'Ark1'!AE1544</f>
        <v>12.594752186588922</v>
      </c>
      <c r="L26" s="68"/>
      <c r="M26" s="68">
        <f>+'Ark1'!AF1544</f>
        <v>12.091865135182047</v>
      </c>
      <c r="N26" s="52">
        <f>+'Ark1'!S1544</f>
        <v>4.4537037037037033</v>
      </c>
      <c r="O26" s="476"/>
      <c r="P26" s="430">
        <f>+IF(J26=0,"",'Ark1'!AR1544)</f>
        <v>200.83333333333337</v>
      </c>
      <c r="Q26" s="431">
        <f>+IF(J26=0,"",'Ark1'!AS1544)</f>
        <v>29.444842196354617</v>
      </c>
      <c r="R26" s="52">
        <f>+'Ark1'!T1544</f>
        <v>7.1064814814814827</v>
      </c>
      <c r="S26" s="307">
        <f>+'Ark1'!U1544</f>
        <v>243.17222222222208</v>
      </c>
      <c r="T26" s="75">
        <f>+'Ark1'!W1544</f>
        <v>67.129629629629619</v>
      </c>
      <c r="U26" s="65">
        <f>+'Ark1'!X1544</f>
        <v>0.92592592592592604</v>
      </c>
      <c r="V26" s="75">
        <f>+'Ark1'!AG1544</f>
        <v>577.24537037037032</v>
      </c>
      <c r="W26" s="65">
        <f>+'Ark1'!AH1544</f>
        <v>0.46296296296296302</v>
      </c>
      <c r="X26" s="65">
        <f>+'Ark1'!AI1544</f>
        <v>27.31481481481481</v>
      </c>
      <c r="Y26" s="75">
        <f t="shared" si="11"/>
        <v>421.26318322171852</v>
      </c>
      <c r="Z26" s="65">
        <f t="shared" si="12"/>
        <v>54.599999999999973</v>
      </c>
      <c r="AA26" s="75">
        <f t="shared" si="13"/>
        <v>2.4</v>
      </c>
      <c r="AB26" s="42"/>
      <c r="AD26" s="1"/>
      <c r="AE26" s="1"/>
      <c r="AF26" s="1"/>
      <c r="AG26" s="1"/>
      <c r="AH26">
        <v>1250</v>
      </c>
      <c r="AI26" s="3" t="s">
        <v>777</v>
      </c>
      <c r="AJ26" s="1"/>
      <c r="AK26" s="1"/>
      <c r="AL26" s="1"/>
      <c r="AN26" s="4"/>
      <c r="AO26" s="12"/>
      <c r="AP26" s="3"/>
      <c r="AQ26" s="1"/>
      <c r="AR26" s="5"/>
    </row>
    <row r="27" spans="1:44" ht="15.6">
      <c r="A27" s="42"/>
      <c r="B27" s="50">
        <f>+'Ark1'!C1545</f>
        <v>2023</v>
      </c>
      <c r="C27" s="50">
        <f>+'Ark1'!AQ1545</f>
        <v>650</v>
      </c>
      <c r="D27" s="3" t="str">
        <f>VLOOKUP(C27,RNR!$G$9:$H$19,2)</f>
        <v>601 - 650 dg</v>
      </c>
      <c r="E27" s="12">
        <f>VLOOKUP(C27,RNR!$L$9:$M$18,2)</f>
        <v>1.6465753424657534</v>
      </c>
      <c r="F27" s="12">
        <f>VLOOKUP(C27,RNR!$L$9:$N$18,3)</f>
        <v>1.7808219178082192</v>
      </c>
      <c r="G27" s="48"/>
      <c r="H27" s="50">
        <f>+'Ark1'!Q1545</f>
        <v>68</v>
      </c>
      <c r="I27" s="49"/>
      <c r="J27" s="75">
        <f>+'Ark1'!R1545</f>
        <v>188</v>
      </c>
      <c r="K27" s="68">
        <f>+'Ark1'!AE1545</f>
        <v>10.962099125364436</v>
      </c>
      <c r="L27" s="68"/>
      <c r="M27" s="68">
        <f>+'Ark1'!AF1545</f>
        <v>11.055433364810821</v>
      </c>
      <c r="N27" s="52">
        <f>+'Ark1'!S1545</f>
        <v>4.2978723404255321</v>
      </c>
      <c r="O27" s="476"/>
      <c r="P27" s="430">
        <f>+IF(J27=0,"",'Ark1'!AR1545)</f>
        <v>204.26595744680847</v>
      </c>
      <c r="Q27" s="431">
        <f>+IF(J27=0,"",'Ark1'!AS1545)</f>
        <v>29.412981308522227</v>
      </c>
      <c r="R27" s="52">
        <f>+'Ark1'!T1545</f>
        <v>7.2340425531914896</v>
      </c>
      <c r="S27" s="307">
        <f>+'Ark1'!U1545</f>
        <v>255.44202127659591</v>
      </c>
      <c r="T27" s="75">
        <f>+'Ark1'!W1545</f>
        <v>68.617021276595764</v>
      </c>
      <c r="U27" s="65">
        <f>+'Ark1'!X1545</f>
        <v>2.1276595744680855</v>
      </c>
      <c r="V27" s="75">
        <f>+'Ark1'!AG1545</f>
        <v>624.61702127659601</v>
      </c>
      <c r="W27" s="65">
        <f>+'Ark1'!AH1545</f>
        <v>0</v>
      </c>
      <c r="X27" s="65">
        <f>+'Ark1'!AI1545</f>
        <v>18.617021276595747</v>
      </c>
      <c r="Y27" s="75">
        <f t="shared" ref="Y27:Y30" si="14">1000*S27/V27</f>
        <v>408.95782947848903</v>
      </c>
      <c r="Z27" s="65">
        <f t="shared" ref="Z27:Z30" si="15">+S27/N27</f>
        <v>59.43452970297033</v>
      </c>
      <c r="AA27" s="75">
        <f t="shared" ref="AA27:AA30" si="16">+J27/H27</f>
        <v>2.7647058823529411</v>
      </c>
      <c r="AB27" s="42"/>
      <c r="AD27" s="1"/>
      <c r="AE27" s="1"/>
      <c r="AF27" s="1"/>
      <c r="AG27" s="1"/>
      <c r="AI27" s="3"/>
      <c r="AJ27" s="1"/>
      <c r="AK27" s="1"/>
      <c r="AL27" s="1"/>
      <c r="AN27" s="4"/>
      <c r="AO27" s="12"/>
      <c r="AP27" s="3"/>
      <c r="AQ27" s="1"/>
      <c r="AR27" s="5"/>
    </row>
    <row r="28" spans="1:44" ht="15.6">
      <c r="A28" s="42"/>
      <c r="B28" s="50">
        <f>+'Ark1'!C1546</f>
        <v>2023</v>
      </c>
      <c r="C28" s="50">
        <f>+'Ark1'!AQ1546</f>
        <v>700</v>
      </c>
      <c r="D28" s="3" t="str">
        <f>VLOOKUP(C28,RNR!$G$9:$H$19,2)</f>
        <v>651 - 700 dg</v>
      </c>
      <c r="E28" s="12">
        <f>VLOOKUP(C28,RNR!$L$9:$M$18,2)</f>
        <v>1.7835616438356163</v>
      </c>
      <c r="F28" s="12">
        <f>VLOOKUP(C28,RNR!$L$9:$N$18,3)</f>
        <v>1.9178082191780821</v>
      </c>
      <c r="G28" s="48"/>
      <c r="H28" s="50">
        <f>+'Ark1'!Q1546</f>
        <v>105</v>
      </c>
      <c r="I28" s="49"/>
      <c r="J28" s="75">
        <f>+'Ark1'!R1546</f>
        <v>365</v>
      </c>
      <c r="K28" s="68">
        <f>+'Ark1'!AE1546</f>
        <v>21.282798833819243</v>
      </c>
      <c r="L28" s="68"/>
      <c r="M28" s="68">
        <f>+'Ark1'!AF1546</f>
        <v>22.159003795254247</v>
      </c>
      <c r="N28" s="52">
        <f>+'Ark1'!S1546</f>
        <v>4.4520547945205475</v>
      </c>
      <c r="O28" s="476"/>
      <c r="P28" s="430">
        <f>+IF(J28=0,"",'Ark1'!AR1546)</f>
        <v>206.49863013698632</v>
      </c>
      <c r="Q28" s="431">
        <f>+IF(J28=0,"",'Ark1'!AS1546)</f>
        <v>29.474636618399693</v>
      </c>
      <c r="R28" s="52">
        <f>+'Ark1'!T1546</f>
        <v>7.1506849315068495</v>
      </c>
      <c r="S28" s="307">
        <f>+'Ark1'!U1546</f>
        <v>263.71315068493158</v>
      </c>
      <c r="T28" s="75">
        <f>+'Ark1'!W1546</f>
        <v>64.657534246575324</v>
      </c>
      <c r="U28" s="65">
        <f>+'Ark1'!X1546</f>
        <v>6.8493150684931505</v>
      </c>
      <c r="V28" s="75">
        <f>+'Ark1'!AG1546</f>
        <v>678.24931506849293</v>
      </c>
      <c r="W28" s="65">
        <f>+'Ark1'!AH1546</f>
        <v>0</v>
      </c>
      <c r="X28" s="65">
        <f>+'Ark1'!AI1546</f>
        <v>37.534246575342472</v>
      </c>
      <c r="Y28" s="75">
        <f t="shared" si="14"/>
        <v>388.81447400842637</v>
      </c>
      <c r="Z28" s="65">
        <f t="shared" si="15"/>
        <v>59.234030769230792</v>
      </c>
      <c r="AA28" s="75">
        <f t="shared" si="16"/>
        <v>3.4761904761904763</v>
      </c>
      <c r="AB28" s="42"/>
      <c r="AD28" s="1"/>
      <c r="AE28" s="1"/>
      <c r="AF28" s="1"/>
      <c r="AG28" s="1"/>
      <c r="AI28" s="3"/>
      <c r="AJ28" s="1"/>
      <c r="AK28" s="1"/>
      <c r="AL28" s="1"/>
      <c r="AN28" s="4"/>
      <c r="AO28" s="12"/>
      <c r="AP28" s="3"/>
      <c r="AQ28" s="1"/>
      <c r="AR28" s="5"/>
    </row>
    <row r="29" spans="1:44" ht="15.6">
      <c r="A29" s="42"/>
      <c r="B29" s="50">
        <f>+'Ark1'!C1547</f>
        <v>2023</v>
      </c>
      <c r="C29" s="50">
        <f>+'Ark1'!AQ1547</f>
        <v>750</v>
      </c>
      <c r="D29" s="3" t="str">
        <f>VLOOKUP(C29,RNR!$G$9:$H$19,2)</f>
        <v>701 - 750 dg</v>
      </c>
      <c r="E29" s="12">
        <f>VLOOKUP(C29,RNR!$L$9:$M$18,2)</f>
        <v>1.9205479452054794</v>
      </c>
      <c r="F29" s="12">
        <f>VLOOKUP(C29,RNR!$L$9:$N$18,3)</f>
        <v>2.0547945205479454</v>
      </c>
      <c r="G29" s="48"/>
      <c r="H29" s="50">
        <f>+'Ark1'!Q1547</f>
        <v>88</v>
      </c>
      <c r="I29" s="49"/>
      <c r="J29" s="75">
        <f>+'Ark1'!R1547</f>
        <v>215</v>
      </c>
      <c r="K29" s="68">
        <f>+'Ark1'!AE1547</f>
        <v>12.536443148688049</v>
      </c>
      <c r="L29" s="68"/>
      <c r="M29" s="68">
        <f>+'Ark1'!AF1547</f>
        <v>13.191812048585508</v>
      </c>
      <c r="N29" s="52">
        <f>+'Ark1'!S1547</f>
        <v>4.0511627906976733</v>
      </c>
      <c r="O29" s="476"/>
      <c r="P29" s="430">
        <f>+IF(J29=0,"",'Ark1'!AR1547)</f>
        <v>209.01395348837204</v>
      </c>
      <c r="Q29" s="431">
        <f>+IF(J29=0,"",'Ark1'!AS1547)</f>
        <v>28.861907146850296</v>
      </c>
      <c r="R29" s="52">
        <f>+'Ark1'!T1547</f>
        <v>7.2046511627906993</v>
      </c>
      <c r="S29" s="307">
        <f>+'Ark1'!U1547</f>
        <v>266.52651162790681</v>
      </c>
      <c r="T29" s="75">
        <f>+'Ark1'!W1547</f>
        <v>66.511627906976713</v>
      </c>
      <c r="U29" s="65">
        <f>+'Ark1'!X1547</f>
        <v>4.1860465116279073</v>
      </c>
      <c r="V29" s="75">
        <f>+'Ark1'!AG1547</f>
        <v>725.69767441860449</v>
      </c>
      <c r="W29" s="65">
        <f>+'Ark1'!AH1547</f>
        <v>0</v>
      </c>
      <c r="X29" s="65">
        <f>+'Ark1'!AI1547</f>
        <v>18.139534883720938</v>
      </c>
      <c r="Y29" s="75">
        <f t="shared" si="14"/>
        <v>367.26934786091959</v>
      </c>
      <c r="Z29" s="65">
        <f t="shared" si="15"/>
        <v>65.790126291618805</v>
      </c>
      <c r="AA29" s="75">
        <f t="shared" si="16"/>
        <v>2.4431818181818183</v>
      </c>
      <c r="AB29" s="42"/>
      <c r="AD29" s="1"/>
      <c r="AE29" s="1"/>
      <c r="AF29" s="1"/>
      <c r="AG29" s="1"/>
      <c r="AH29">
        <v>1300</v>
      </c>
      <c r="AI29" s="3" t="s">
        <v>778</v>
      </c>
      <c r="AJ29" s="1"/>
      <c r="AK29" s="1"/>
      <c r="AL29" s="1"/>
      <c r="AN29" s="4"/>
      <c r="AO29" s="12"/>
      <c r="AP29" s="3"/>
      <c r="AQ29" s="1"/>
      <c r="AR29" s="5"/>
    </row>
    <row r="30" spans="1:44" ht="15.6">
      <c r="A30" s="42"/>
      <c r="B30" s="50">
        <f>+'Ark1'!C1548</f>
        <v>2023</v>
      </c>
      <c r="C30" s="50">
        <f>+'Ark1'!AQ1548</f>
        <v>800</v>
      </c>
      <c r="D30" s="3" t="str">
        <f>VLOOKUP(C30,RNR!$G$9:$H$19,2)</f>
        <v>751 - 800 dg</v>
      </c>
      <c r="E30" s="12">
        <f>VLOOKUP(C30,RNR!$L$9:$M$18,2)</f>
        <v>2.0575342465753423</v>
      </c>
      <c r="F30" s="12">
        <f>VLOOKUP(C30,RNR!$L$9:$N$18,3)</f>
        <v>2.1917808219178081</v>
      </c>
      <c r="G30" s="48"/>
      <c r="H30" s="50">
        <f>+'Ark1'!Q1548</f>
        <v>45</v>
      </c>
      <c r="I30" s="49"/>
      <c r="J30" s="75">
        <f>+'Ark1'!R1548</f>
        <v>120</v>
      </c>
      <c r="K30" s="68">
        <f>+'Ark1'!AE1548</f>
        <v>6.9970845481049553</v>
      </c>
      <c r="L30" s="68"/>
      <c r="M30" s="68">
        <f>+'Ark1'!AF1548</f>
        <v>7.725803354907149</v>
      </c>
      <c r="N30" s="52">
        <f>+'Ark1'!S1548</f>
        <v>4.3166666666666655</v>
      </c>
      <c r="O30" s="476"/>
      <c r="P30" s="430">
        <f>+IF(J30=0,"",'Ark1'!AR1548)</f>
        <v>210.65833333333339</v>
      </c>
      <c r="Q30" s="431">
        <f>+IF(J30=0,"",'Ark1'!AS1548)</f>
        <v>29.71077649339588</v>
      </c>
      <c r="R30" s="52">
        <f>+'Ark1'!T1548</f>
        <v>7.5666666666666655</v>
      </c>
      <c r="S30" s="307">
        <f>+'Ark1'!U1548</f>
        <v>279.66416666666674</v>
      </c>
      <c r="T30" s="75">
        <f>+'Ark1'!W1548</f>
        <v>77.5</v>
      </c>
      <c r="U30" s="65">
        <f>+'Ark1'!X1548</f>
        <v>10.833333333333336</v>
      </c>
      <c r="V30" s="75">
        <f>+'Ark1'!AG1548</f>
        <v>776.44166666666683</v>
      </c>
      <c r="W30" s="65">
        <f>+'Ark1'!AH1548</f>
        <v>0</v>
      </c>
      <c r="X30" s="65">
        <f>+'Ark1'!AI1548</f>
        <v>28.333333333333325</v>
      </c>
      <c r="Y30" s="75">
        <f t="shared" si="14"/>
        <v>360.18696403464526</v>
      </c>
      <c r="Z30" s="65">
        <f t="shared" si="15"/>
        <v>64.787065637065666</v>
      </c>
      <c r="AA30" s="75">
        <f t="shared" si="16"/>
        <v>2.6666666666666665</v>
      </c>
      <c r="AB30" s="42"/>
      <c r="AD30" s="1"/>
      <c r="AE30" s="1"/>
      <c r="AF30" s="1"/>
      <c r="AG30" s="1"/>
      <c r="AH30">
        <v>1350</v>
      </c>
      <c r="AI30" s="3" t="s">
        <v>779</v>
      </c>
      <c r="AJ30" s="1"/>
      <c r="AK30" s="1"/>
      <c r="AL30" s="1"/>
      <c r="AN30" s="4"/>
      <c r="AO30" s="12"/>
      <c r="AP30" s="3"/>
      <c r="AQ30" s="12"/>
      <c r="AR30" s="5"/>
    </row>
    <row r="31" spans="1:44" ht="15.6">
      <c r="A31" s="42"/>
      <c r="B31" s="42"/>
      <c r="C31" s="42"/>
      <c r="D31" s="42"/>
      <c r="E31" s="42"/>
      <c r="F31" s="334"/>
      <c r="G31" s="48"/>
      <c r="H31" s="42"/>
      <c r="I31" s="42"/>
      <c r="J31" s="42"/>
      <c r="K31" s="42"/>
      <c r="L31" s="42"/>
      <c r="M31" s="42"/>
      <c r="N31" s="42"/>
      <c r="O31" s="394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H31">
        <v>1400</v>
      </c>
      <c r="AI31" s="3" t="s">
        <v>780</v>
      </c>
      <c r="AN31" s="12"/>
      <c r="AO31" s="12"/>
      <c r="AP31" s="3"/>
    </row>
    <row r="32" spans="1:44" ht="15.6">
      <c r="A32" s="42"/>
      <c r="B32" s="42"/>
      <c r="C32" s="42"/>
      <c r="D32" s="42"/>
      <c r="E32" s="42"/>
      <c r="F32" s="42"/>
      <c r="G32" s="48"/>
      <c r="H32" s="42"/>
      <c r="I32" s="42"/>
      <c r="J32" s="42"/>
      <c r="K32" s="42"/>
      <c r="L32" s="42"/>
      <c r="M32" s="42"/>
      <c r="N32" s="42"/>
      <c r="O32" s="394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H32">
        <v>1900</v>
      </c>
      <c r="AI32" s="3" t="s">
        <v>781</v>
      </c>
      <c r="AP32" s="3"/>
    </row>
    <row r="33" spans="10:42">
      <c r="J33" s="13"/>
      <c r="K33" s="67"/>
      <c r="L33" s="67"/>
      <c r="M33" s="67"/>
      <c r="N33" s="13"/>
      <c r="R33" s="13"/>
      <c r="AH33">
        <v>1950</v>
      </c>
      <c r="AI33" s="3" t="s">
        <v>782</v>
      </c>
      <c r="AP33" s="3"/>
    </row>
    <row r="34" spans="10:42">
      <c r="J34" s="13"/>
      <c r="K34" s="67"/>
      <c r="L34" s="67"/>
      <c r="M34" s="67"/>
      <c r="N34" s="13"/>
      <c r="R34" s="13"/>
      <c r="AH34">
        <v>2000</v>
      </c>
      <c r="AI34" s="3" t="s">
        <v>783</v>
      </c>
      <c r="AP34" s="3"/>
    </row>
    <row r="35" spans="10:42">
      <c r="J35" s="13"/>
      <c r="K35" s="67"/>
      <c r="L35" s="67"/>
      <c r="M35" s="67"/>
      <c r="N35" s="13"/>
      <c r="R35" s="13"/>
      <c r="AH35">
        <v>2050</v>
      </c>
      <c r="AI35" s="3" t="s">
        <v>784</v>
      </c>
      <c r="AP35" s="3"/>
    </row>
    <row r="36" spans="10:42">
      <c r="J36" s="13"/>
      <c r="K36" s="67"/>
      <c r="L36" s="67"/>
      <c r="M36" s="67"/>
      <c r="N36" s="13"/>
      <c r="R36" s="13"/>
      <c r="AH36">
        <v>2100</v>
      </c>
      <c r="AI36" s="3" t="s">
        <v>785</v>
      </c>
      <c r="AP36" s="3"/>
    </row>
    <row r="37" spans="10:42">
      <c r="J37" s="13"/>
      <c r="K37" s="67"/>
      <c r="L37" s="67"/>
      <c r="M37" s="67"/>
      <c r="N37" s="13"/>
      <c r="R37" s="13"/>
      <c r="AH37">
        <v>2150</v>
      </c>
      <c r="AI37" s="3" t="s">
        <v>786</v>
      </c>
      <c r="AP37" s="3"/>
    </row>
    <row r="38" spans="10:42">
      <c r="J38" s="13"/>
      <c r="K38" s="67"/>
      <c r="L38" s="67"/>
      <c r="M38" s="67"/>
      <c r="N38" s="13"/>
      <c r="R38" s="13"/>
      <c r="AH38">
        <v>2200</v>
      </c>
      <c r="AI38" s="3" t="s">
        <v>787</v>
      </c>
      <c r="AP38" s="3"/>
    </row>
    <row r="39" spans="10:42">
      <c r="J39" s="13"/>
      <c r="K39" s="67"/>
      <c r="L39" s="67"/>
      <c r="M39" s="67"/>
      <c r="N39" s="13"/>
      <c r="R39" s="13"/>
      <c r="AH39">
        <v>2250</v>
      </c>
      <c r="AI39" s="3" t="s">
        <v>788</v>
      </c>
      <c r="AP39" s="3"/>
    </row>
    <row r="40" spans="10:42">
      <c r="J40" s="13"/>
      <c r="K40" s="67"/>
      <c r="L40" s="67"/>
      <c r="M40" s="67"/>
      <c r="N40" s="13"/>
      <c r="R40" s="13"/>
      <c r="AH40">
        <v>2300</v>
      </c>
      <c r="AI40" s="3" t="s">
        <v>789</v>
      </c>
      <c r="AP40" s="3"/>
    </row>
    <row r="41" spans="10:42">
      <c r="J41" s="13"/>
      <c r="K41" s="67"/>
      <c r="L41" s="67"/>
      <c r="M41" s="67"/>
      <c r="N41" s="13"/>
      <c r="R41" s="13"/>
      <c r="AH41">
        <v>2350</v>
      </c>
      <c r="AI41" s="3" t="s">
        <v>790</v>
      </c>
      <c r="AP41" s="3"/>
    </row>
    <row r="42" spans="10:42">
      <c r="J42" s="13"/>
      <c r="K42" s="67"/>
      <c r="L42" s="67"/>
      <c r="M42" s="67"/>
      <c r="N42" s="13"/>
      <c r="R42" s="13"/>
      <c r="AH42">
        <v>2400</v>
      </c>
      <c r="AI42" s="3" t="s">
        <v>791</v>
      </c>
      <c r="AP42" s="3"/>
    </row>
    <row r="43" spans="10:42">
      <c r="J43" s="13"/>
      <c r="K43" s="67"/>
      <c r="L43" s="67"/>
      <c r="M43" s="67"/>
      <c r="N43" s="13"/>
      <c r="R43" s="13"/>
      <c r="AH43">
        <v>2450</v>
      </c>
      <c r="AI43" s="3" t="s">
        <v>792</v>
      </c>
      <c r="AP43" s="3"/>
    </row>
    <row r="44" spans="10:42">
      <c r="J44" s="13"/>
      <c r="K44" s="67"/>
      <c r="L44" s="67"/>
      <c r="M44" s="67"/>
      <c r="N44" s="13"/>
      <c r="R44" s="13"/>
      <c r="AH44">
        <v>2500</v>
      </c>
      <c r="AI44" s="3" t="s">
        <v>793</v>
      </c>
      <c r="AP44" s="3"/>
    </row>
    <row r="45" spans="10:42">
      <c r="J45" s="13"/>
      <c r="K45" s="67"/>
      <c r="L45" s="67"/>
      <c r="M45" s="67"/>
      <c r="N45" s="13"/>
      <c r="R45" s="13"/>
      <c r="AH45">
        <v>2550</v>
      </c>
      <c r="AI45" s="3" t="s">
        <v>794</v>
      </c>
      <c r="AP45" s="3"/>
    </row>
    <row r="46" spans="10:42">
      <c r="J46" s="13"/>
      <c r="K46" s="67"/>
      <c r="L46" s="67"/>
      <c r="M46" s="67"/>
      <c r="N46" s="13"/>
      <c r="R46" s="13"/>
      <c r="AH46">
        <v>2600</v>
      </c>
      <c r="AI46" s="3" t="s">
        <v>795</v>
      </c>
      <c r="AP46" s="3"/>
    </row>
    <row r="47" spans="10:42">
      <c r="J47" s="13"/>
      <c r="K47" s="67"/>
      <c r="L47" s="67"/>
      <c r="M47" s="67"/>
      <c r="N47" s="13"/>
      <c r="R47" s="13"/>
      <c r="AH47">
        <v>2650</v>
      </c>
      <c r="AI47" s="3" t="s">
        <v>796</v>
      </c>
      <c r="AP47" s="3"/>
    </row>
    <row r="48" spans="10:42">
      <c r="J48" s="13"/>
      <c r="K48" s="67"/>
      <c r="L48" s="67"/>
      <c r="M48" s="67"/>
      <c r="N48" s="13"/>
      <c r="R48" s="13"/>
      <c r="AH48">
        <v>2700</v>
      </c>
      <c r="AI48" s="3" t="s">
        <v>797</v>
      </c>
      <c r="AP48" s="3"/>
    </row>
    <row r="49" spans="10:42">
      <c r="J49" s="13"/>
      <c r="K49" s="67"/>
      <c r="L49" s="67"/>
      <c r="M49" s="67"/>
      <c r="N49" s="13"/>
      <c r="R49" s="13"/>
      <c r="AH49">
        <v>2750</v>
      </c>
      <c r="AI49" s="3" t="s">
        <v>798</v>
      </c>
      <c r="AP49" s="3"/>
    </row>
    <row r="50" spans="10:42">
      <c r="J50" s="13"/>
      <c r="K50" s="67"/>
      <c r="L50" s="67"/>
      <c r="M50" s="67"/>
      <c r="N50" s="13"/>
      <c r="R50" s="13"/>
      <c r="AH50">
        <v>2800</v>
      </c>
      <c r="AI50" s="3" t="s">
        <v>799</v>
      </c>
      <c r="AP50" s="3"/>
    </row>
    <row r="51" spans="10:42">
      <c r="J51" s="13"/>
      <c r="K51" s="67"/>
      <c r="L51" s="67"/>
      <c r="M51" s="67"/>
      <c r="N51" s="13"/>
      <c r="R51" s="13"/>
      <c r="AH51">
        <v>2850</v>
      </c>
      <c r="AI51" s="3" t="s">
        <v>800</v>
      </c>
      <c r="AP51" s="3"/>
    </row>
    <row r="52" spans="10:42">
      <c r="J52" s="13"/>
      <c r="K52" s="67"/>
      <c r="L52" s="67"/>
      <c r="M52" s="67"/>
      <c r="N52" s="13"/>
      <c r="R52" s="13"/>
      <c r="AH52">
        <v>2900</v>
      </c>
      <c r="AI52" s="3" t="s">
        <v>801</v>
      </c>
      <c r="AP52" s="3"/>
    </row>
    <row r="53" spans="10:42">
      <c r="J53" s="13"/>
      <c r="K53" s="67"/>
      <c r="L53" s="67"/>
      <c r="M53" s="67"/>
      <c r="N53" s="13"/>
      <c r="R53" s="13"/>
      <c r="AH53">
        <v>2950</v>
      </c>
      <c r="AI53" s="3" t="s">
        <v>802</v>
      </c>
      <c r="AP53" s="3"/>
    </row>
    <row r="54" spans="10:42">
      <c r="J54" s="13"/>
      <c r="K54" s="67"/>
      <c r="L54" s="67"/>
      <c r="M54" s="67"/>
      <c r="N54" s="13"/>
      <c r="R54" s="13"/>
      <c r="AH54">
        <v>3000</v>
      </c>
      <c r="AI54" s="3" t="s">
        <v>803</v>
      </c>
      <c r="AP54" s="3"/>
    </row>
    <row r="55" spans="10:42">
      <c r="J55" s="13"/>
      <c r="K55" s="67"/>
      <c r="L55" s="67"/>
      <c r="M55" s="67"/>
      <c r="N55" s="13"/>
      <c r="R55" s="13"/>
      <c r="AH55">
        <v>3100</v>
      </c>
      <c r="AI55" s="3" t="s">
        <v>804</v>
      </c>
      <c r="AP55" s="3"/>
    </row>
    <row r="56" spans="10:42">
      <c r="J56" s="13"/>
      <c r="K56" s="67"/>
      <c r="L56" s="67"/>
      <c r="M56" s="67"/>
      <c r="N56" s="13"/>
      <c r="R56" s="13"/>
      <c r="AH56">
        <v>3200</v>
      </c>
      <c r="AI56" s="3" t="s">
        <v>805</v>
      </c>
      <c r="AP56" s="3"/>
    </row>
    <row r="57" spans="10:42">
      <c r="J57" s="13"/>
      <c r="K57" s="67"/>
      <c r="L57" s="67"/>
      <c r="M57" s="67"/>
      <c r="N57" s="13"/>
      <c r="R57" s="13"/>
      <c r="AH57">
        <v>3300</v>
      </c>
      <c r="AI57" s="3" t="s">
        <v>806</v>
      </c>
      <c r="AP57" s="3"/>
    </row>
    <row r="58" spans="10:42">
      <c r="J58" s="13"/>
      <c r="K58" s="67"/>
      <c r="L58" s="67"/>
      <c r="M58" s="67"/>
      <c r="N58" s="13"/>
      <c r="R58" s="13"/>
      <c r="AH58">
        <v>3400</v>
      </c>
      <c r="AI58" s="3" t="s">
        <v>807</v>
      </c>
      <c r="AP58" s="3"/>
    </row>
    <row r="59" spans="10:42">
      <c r="J59" s="13"/>
      <c r="K59" s="67"/>
      <c r="L59" s="67"/>
      <c r="M59" s="67"/>
      <c r="N59" s="13"/>
      <c r="R59" s="13"/>
      <c r="AH59">
        <v>3500</v>
      </c>
      <c r="AI59" s="3" t="s">
        <v>808</v>
      </c>
      <c r="AP59" s="3"/>
    </row>
    <row r="60" spans="10:42">
      <c r="J60" s="13"/>
      <c r="K60" s="67"/>
      <c r="L60" s="67"/>
      <c r="M60" s="67"/>
      <c r="N60" s="13"/>
      <c r="R60" s="13"/>
      <c r="AH60">
        <v>3600</v>
      </c>
      <c r="AI60" s="3" t="s">
        <v>809</v>
      </c>
      <c r="AP60" s="3"/>
    </row>
    <row r="61" spans="10:42">
      <c r="J61" s="13"/>
      <c r="K61" s="67"/>
      <c r="L61" s="67"/>
      <c r="M61" s="67"/>
      <c r="N61" s="13"/>
      <c r="R61" s="13"/>
      <c r="AH61">
        <v>3700</v>
      </c>
      <c r="AI61" s="3" t="s">
        <v>810</v>
      </c>
      <c r="AP61" s="3"/>
    </row>
    <row r="62" spans="10:42">
      <c r="J62" s="13"/>
      <c r="K62" s="67"/>
      <c r="L62" s="67"/>
      <c r="M62" s="67"/>
      <c r="N62" s="13"/>
      <c r="R62" s="13"/>
      <c r="AP62" s="3"/>
    </row>
    <row r="63" spans="10:42">
      <c r="J63" s="13"/>
      <c r="K63" s="67"/>
      <c r="L63" s="67"/>
      <c r="M63" s="67"/>
      <c r="N63" s="13"/>
      <c r="R63" s="13"/>
      <c r="AP63" s="3"/>
    </row>
    <row r="64" spans="10:42">
      <c r="J64" s="13"/>
      <c r="K64" s="67"/>
      <c r="L64" s="67"/>
      <c r="M64" s="67"/>
      <c r="N64" s="13"/>
      <c r="R64" s="13"/>
      <c r="AP64" s="3"/>
    </row>
    <row r="65" spans="10:42">
      <c r="J65" s="13"/>
      <c r="K65" s="67"/>
      <c r="L65" s="67"/>
      <c r="M65" s="67"/>
      <c r="N65" s="13"/>
      <c r="R65" s="13"/>
      <c r="AP65" s="3"/>
    </row>
    <row r="66" spans="10:42">
      <c r="J66" s="13"/>
      <c r="K66" s="67"/>
      <c r="L66" s="67"/>
      <c r="M66" s="67"/>
      <c r="N66" s="13"/>
      <c r="R66" s="13"/>
      <c r="AP66" s="3"/>
    </row>
    <row r="67" spans="10:42">
      <c r="J67" s="13"/>
      <c r="K67" s="67"/>
      <c r="L67" s="67"/>
      <c r="M67" s="67"/>
      <c r="N67" s="13"/>
      <c r="R67" s="13"/>
      <c r="AP67" s="3"/>
    </row>
    <row r="68" spans="10:42">
      <c r="J68" s="13"/>
      <c r="K68" s="67"/>
      <c r="L68" s="67"/>
      <c r="M68" s="67"/>
      <c r="N68" s="13"/>
      <c r="R68" s="13"/>
      <c r="AP68" s="3"/>
    </row>
    <row r="69" spans="10:42">
      <c r="J69" s="13"/>
      <c r="K69" s="67"/>
      <c r="L69" s="67"/>
      <c r="M69" s="67"/>
      <c r="N69" s="13"/>
      <c r="R69" s="13"/>
      <c r="AP69" s="3"/>
    </row>
    <row r="70" spans="10:42">
      <c r="J70" s="13"/>
      <c r="K70" s="67"/>
      <c r="L70" s="67"/>
      <c r="M70" s="67"/>
      <c r="N70" s="13"/>
      <c r="R70" s="13"/>
      <c r="AP70" s="3"/>
    </row>
    <row r="71" spans="10:42">
      <c r="J71" s="13"/>
      <c r="K71" s="67"/>
      <c r="L71" s="67"/>
      <c r="M71" s="67"/>
      <c r="N71" s="13"/>
      <c r="R71" s="13"/>
      <c r="AP71" s="3"/>
    </row>
    <row r="72" spans="10:42">
      <c r="J72" s="13"/>
      <c r="K72" s="67"/>
      <c r="L72" s="67"/>
      <c r="M72" s="67"/>
      <c r="N72" s="13"/>
      <c r="R72" s="13"/>
      <c r="AP72" s="3"/>
    </row>
    <row r="73" spans="10:42">
      <c r="J73" s="13"/>
      <c r="K73" s="67"/>
      <c r="L73" s="67"/>
      <c r="M73" s="67"/>
      <c r="N73" s="13"/>
      <c r="R73" s="13"/>
      <c r="AP73" s="3"/>
    </row>
    <row r="74" spans="10:42">
      <c r="J74" s="13"/>
      <c r="K74" s="67"/>
      <c r="L74" s="67"/>
      <c r="M74" s="67"/>
      <c r="N74" s="13"/>
      <c r="R74" s="13"/>
      <c r="AP74" s="3"/>
    </row>
    <row r="75" spans="10:42">
      <c r="J75" s="13"/>
      <c r="K75" s="67"/>
      <c r="L75" s="67"/>
      <c r="M75" s="67"/>
      <c r="N75" s="13"/>
      <c r="R75" s="13"/>
      <c r="AP75" s="3"/>
    </row>
    <row r="76" spans="10:42">
      <c r="J76" s="13"/>
      <c r="K76" s="67"/>
      <c r="L76" s="67"/>
      <c r="M76" s="67"/>
      <c r="N76" s="13"/>
      <c r="R76" s="13"/>
      <c r="AP76" s="3"/>
    </row>
    <row r="77" spans="10:42">
      <c r="J77" s="13"/>
      <c r="K77" s="67"/>
      <c r="L77" s="67"/>
      <c r="M77" s="67"/>
      <c r="N77" s="13"/>
      <c r="R77" s="13"/>
      <c r="AP77" s="3"/>
    </row>
    <row r="78" spans="10:42">
      <c r="J78" s="13"/>
      <c r="K78" s="67"/>
      <c r="L78" s="67"/>
      <c r="M78" s="67"/>
      <c r="N78" s="13"/>
      <c r="R78" s="13"/>
      <c r="AP78" s="3"/>
    </row>
    <row r="79" spans="10:42">
      <c r="J79" s="13"/>
      <c r="K79" s="67"/>
      <c r="L79" s="67"/>
      <c r="M79" s="67"/>
      <c r="N79" s="13"/>
      <c r="R79" s="13"/>
      <c r="AP79" s="3"/>
    </row>
    <row r="80" spans="10:42">
      <c r="J80" s="13"/>
      <c r="K80" s="67"/>
      <c r="L80" s="67"/>
      <c r="M80" s="67"/>
      <c r="N80" s="13"/>
      <c r="R80" s="13"/>
      <c r="AP80" s="3"/>
    </row>
    <row r="81" spans="10:42">
      <c r="J81" s="13"/>
      <c r="K81" s="67"/>
      <c r="L81" s="67"/>
      <c r="M81" s="67"/>
      <c r="N81" s="13"/>
      <c r="R81" s="13"/>
      <c r="AP81" s="3"/>
    </row>
    <row r="82" spans="10:42">
      <c r="J82" s="13"/>
      <c r="K82" s="67"/>
      <c r="L82" s="67"/>
      <c r="M82" s="67"/>
      <c r="N82" s="13"/>
      <c r="R82" s="13"/>
      <c r="AP82" s="3"/>
    </row>
    <row r="83" spans="10:42">
      <c r="J83" s="13"/>
      <c r="K83" s="67"/>
      <c r="L83" s="67"/>
      <c r="M83" s="67"/>
      <c r="N83" s="13"/>
      <c r="R83" s="13"/>
      <c r="AP83" s="3"/>
    </row>
    <row r="84" spans="10:42">
      <c r="J84" s="13"/>
      <c r="K84" s="67"/>
      <c r="L84" s="67"/>
      <c r="M84" s="67"/>
      <c r="N84" s="13"/>
      <c r="R84" s="13"/>
      <c r="AP84" s="3"/>
    </row>
    <row r="85" spans="10:42">
      <c r="J85" s="13"/>
      <c r="K85" s="67"/>
      <c r="L85" s="67"/>
      <c r="M85" s="67"/>
      <c r="N85" s="13"/>
      <c r="R85" s="13"/>
      <c r="AP85" s="3"/>
    </row>
    <row r="86" spans="10:42">
      <c r="J86" s="13"/>
      <c r="K86" s="67"/>
      <c r="L86" s="67"/>
      <c r="M86" s="67"/>
      <c r="N86" s="13"/>
      <c r="R86" s="13"/>
      <c r="AP86" s="3"/>
    </row>
    <row r="87" spans="10:42">
      <c r="J87" s="13"/>
      <c r="K87" s="67"/>
      <c r="L87" s="67"/>
      <c r="M87" s="67"/>
      <c r="N87" s="13"/>
      <c r="R87" s="13"/>
      <c r="AP87" s="3"/>
    </row>
    <row r="88" spans="10:42">
      <c r="J88" s="13"/>
      <c r="K88" s="67"/>
      <c r="L88" s="67"/>
      <c r="M88" s="67"/>
      <c r="N88" s="13"/>
      <c r="R88" s="13"/>
      <c r="AP88" s="3"/>
    </row>
    <row r="89" spans="10:42">
      <c r="J89" s="13"/>
      <c r="K89" s="67"/>
      <c r="L89" s="67"/>
      <c r="M89" s="67"/>
      <c r="N89" s="13"/>
      <c r="R89" s="13"/>
      <c r="AP89" s="3"/>
    </row>
    <row r="90" spans="10:42">
      <c r="J90" s="13"/>
      <c r="K90" s="67"/>
      <c r="L90" s="67"/>
      <c r="M90" s="67"/>
      <c r="N90" s="13"/>
      <c r="R90" s="13"/>
      <c r="AP90" s="3"/>
    </row>
    <row r="91" spans="10:42">
      <c r="J91" s="13"/>
      <c r="K91" s="67"/>
      <c r="L91" s="67"/>
      <c r="M91" s="67"/>
      <c r="N91" s="13"/>
      <c r="R91" s="13"/>
      <c r="AP91" s="3"/>
    </row>
    <row r="92" spans="10:42">
      <c r="J92" s="13"/>
      <c r="K92" s="67"/>
      <c r="L92" s="67"/>
      <c r="M92" s="67"/>
      <c r="N92" s="13"/>
      <c r="R92" s="13"/>
      <c r="AP92" s="3"/>
    </row>
    <row r="93" spans="10:42">
      <c r="J93" s="13"/>
      <c r="K93" s="67"/>
      <c r="L93" s="67"/>
      <c r="M93" s="67"/>
      <c r="N93" s="13"/>
      <c r="R93" s="13"/>
      <c r="AP93" s="3"/>
    </row>
    <row r="94" spans="10:42">
      <c r="J94" s="13"/>
      <c r="K94" s="67"/>
      <c r="L94" s="67"/>
      <c r="M94" s="67"/>
      <c r="N94" s="13"/>
      <c r="R94" s="13"/>
      <c r="AP94" s="3"/>
    </row>
    <row r="95" spans="10:42">
      <c r="J95" s="13"/>
      <c r="K95" s="67"/>
      <c r="L95" s="67"/>
      <c r="M95" s="67"/>
      <c r="N95" s="13"/>
      <c r="R95" s="13"/>
      <c r="AP95" s="3"/>
    </row>
    <row r="96" spans="10:42">
      <c r="J96" s="13"/>
      <c r="K96" s="67"/>
      <c r="L96" s="67"/>
      <c r="M96" s="67"/>
      <c r="N96" s="13"/>
      <c r="R96" s="13"/>
      <c r="AP96" s="3"/>
    </row>
    <row r="97" spans="10:42">
      <c r="J97" s="13"/>
      <c r="K97" s="67"/>
      <c r="L97" s="67"/>
      <c r="M97" s="67"/>
      <c r="N97" s="13"/>
      <c r="R97" s="13"/>
      <c r="AP97" s="3"/>
    </row>
    <row r="98" spans="10:42">
      <c r="J98" s="13"/>
      <c r="K98" s="67"/>
      <c r="L98" s="67"/>
      <c r="M98" s="67"/>
      <c r="N98" s="13"/>
      <c r="R98" s="13"/>
      <c r="AP98" s="3"/>
    </row>
    <row r="99" spans="10:42">
      <c r="J99" s="13"/>
      <c r="K99" s="67"/>
      <c r="L99" s="67"/>
      <c r="M99" s="67"/>
      <c r="N99" s="13"/>
      <c r="R99" s="13"/>
      <c r="AP99" s="3"/>
    </row>
    <row r="100" spans="10:42">
      <c r="J100" s="13"/>
      <c r="K100" s="67"/>
      <c r="L100" s="67"/>
      <c r="M100" s="67"/>
      <c r="N100" s="13"/>
      <c r="R100" s="13"/>
      <c r="AP100" s="3"/>
    </row>
    <row r="101" spans="10:42">
      <c r="J101" s="13"/>
      <c r="K101" s="67"/>
      <c r="L101" s="67"/>
      <c r="M101" s="67"/>
      <c r="N101" s="13"/>
      <c r="R101" s="13"/>
      <c r="AP101" s="3"/>
    </row>
    <row r="102" spans="10:42">
      <c r="J102" s="13"/>
      <c r="K102" s="67"/>
      <c r="L102" s="67"/>
      <c r="M102" s="67"/>
      <c r="N102" s="13"/>
      <c r="R102" s="13"/>
      <c r="AP102" s="3"/>
    </row>
    <row r="103" spans="10:42">
      <c r="J103" s="13"/>
      <c r="K103" s="67"/>
      <c r="L103" s="67"/>
      <c r="M103" s="67"/>
      <c r="N103" s="13"/>
      <c r="R103" s="13"/>
      <c r="AP103" s="3"/>
    </row>
    <row r="104" spans="10:42">
      <c r="J104" s="13"/>
      <c r="K104" s="67"/>
      <c r="L104" s="67"/>
      <c r="M104" s="67"/>
      <c r="N104" s="13"/>
      <c r="R104" s="13"/>
      <c r="AP104" s="3"/>
    </row>
    <row r="105" spans="10:42">
      <c r="J105" s="13"/>
      <c r="K105" s="67"/>
      <c r="L105" s="67"/>
      <c r="M105" s="67"/>
      <c r="N105" s="13"/>
      <c r="R105" s="13"/>
      <c r="AP105" s="3"/>
    </row>
    <row r="106" spans="10:42">
      <c r="J106" s="13"/>
      <c r="K106" s="67"/>
      <c r="L106" s="67"/>
      <c r="M106" s="67"/>
      <c r="N106" s="13"/>
      <c r="R106" s="13"/>
      <c r="AP106" s="3"/>
    </row>
    <row r="107" spans="10:42">
      <c r="J107" s="13"/>
      <c r="K107" s="67"/>
      <c r="L107" s="67"/>
      <c r="M107" s="67"/>
      <c r="N107" s="13"/>
      <c r="R107" s="13"/>
      <c r="AP107" s="3"/>
    </row>
    <row r="108" spans="10:42">
      <c r="J108" s="13"/>
      <c r="K108" s="67"/>
      <c r="L108" s="67"/>
      <c r="M108" s="67"/>
      <c r="N108" s="13"/>
      <c r="R108" s="13"/>
      <c r="AP108" s="3"/>
    </row>
    <row r="109" spans="10:42">
      <c r="J109" s="13"/>
      <c r="K109" s="67"/>
      <c r="L109" s="67"/>
      <c r="M109" s="67"/>
      <c r="N109" s="13"/>
      <c r="R109" s="13"/>
      <c r="AP109" s="3"/>
    </row>
    <row r="110" spans="10:42">
      <c r="J110" s="13"/>
      <c r="K110" s="67"/>
      <c r="L110" s="67"/>
      <c r="M110" s="67"/>
      <c r="N110" s="13"/>
      <c r="R110" s="13"/>
      <c r="AP110" s="3"/>
    </row>
    <row r="111" spans="10:42">
      <c r="J111" s="13"/>
      <c r="K111" s="67"/>
      <c r="L111" s="67"/>
      <c r="M111" s="67"/>
      <c r="N111" s="13"/>
      <c r="R111" s="13"/>
    </row>
    <row r="112" spans="10:42">
      <c r="J112" s="13"/>
      <c r="K112" s="67"/>
      <c r="L112" s="67"/>
      <c r="M112" s="67"/>
      <c r="N112" s="13"/>
      <c r="R112" s="13"/>
    </row>
    <row r="113" spans="1:18">
      <c r="J113" s="13"/>
      <c r="K113" s="67"/>
      <c r="L113" s="67"/>
      <c r="M113" s="67"/>
      <c r="N113" s="13"/>
      <c r="R113" s="13"/>
    </row>
    <row r="114" spans="1:18">
      <c r="J114" s="13"/>
      <c r="K114" s="67"/>
      <c r="L114" s="67"/>
      <c r="M114" s="67"/>
      <c r="N114" s="13"/>
      <c r="R114" s="13"/>
    </row>
    <row r="115" spans="1:18">
      <c r="J115" s="13"/>
      <c r="K115" s="67"/>
      <c r="L115" s="67"/>
      <c r="M115" s="67"/>
      <c r="N115" s="13"/>
      <c r="R115" s="13"/>
    </row>
    <row r="116" spans="1:18">
      <c r="J116" s="13"/>
      <c r="K116" s="67"/>
      <c r="L116" s="67"/>
      <c r="M116" s="67"/>
      <c r="N116" s="13"/>
      <c r="R116" s="13"/>
    </row>
    <row r="117" spans="1:18">
      <c r="J117" s="13"/>
      <c r="K117" s="67"/>
      <c r="L117" s="67"/>
      <c r="M117" s="67"/>
      <c r="N117" s="13"/>
      <c r="R117" s="13"/>
    </row>
    <row r="118" spans="1:18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70"/>
      <c r="L118" s="70"/>
      <c r="O118" s="70"/>
    </row>
    <row r="119" spans="1:18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71"/>
      <c r="L119" s="71"/>
      <c r="O119" s="71"/>
    </row>
    <row r="120" spans="1:18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71"/>
      <c r="L120" s="71"/>
      <c r="O120" s="71"/>
    </row>
    <row r="121" spans="1:18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71"/>
      <c r="L121" s="71"/>
      <c r="O121" s="71"/>
    </row>
    <row r="122" spans="1:18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71"/>
      <c r="L122" s="71"/>
      <c r="O122" s="71"/>
    </row>
    <row r="123" spans="1:18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71"/>
      <c r="L123" s="71"/>
      <c r="O123" s="71"/>
    </row>
    <row r="124" spans="1:18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71"/>
      <c r="L124" s="71"/>
      <c r="O124" s="71"/>
    </row>
    <row r="125" spans="1:18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71"/>
      <c r="L125" s="71"/>
      <c r="O125" s="71"/>
    </row>
    <row r="126" spans="1:18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71"/>
      <c r="L126" s="71"/>
      <c r="O126" s="71"/>
    </row>
    <row r="127" spans="1:18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71"/>
      <c r="L127" s="71"/>
      <c r="O127" s="71"/>
    </row>
    <row r="128" spans="1:18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71"/>
      <c r="L128" s="71"/>
      <c r="O128" s="71"/>
    </row>
    <row r="129" spans="1:18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71"/>
      <c r="L129" s="71"/>
      <c r="O129" s="71"/>
    </row>
    <row r="130" spans="1:18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71"/>
      <c r="L130" s="71"/>
      <c r="O130" s="71"/>
    </row>
    <row r="131" spans="1:18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71"/>
      <c r="L131" s="71"/>
      <c r="O131" s="71"/>
    </row>
    <row r="132" spans="1:18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71"/>
      <c r="L132" s="71"/>
      <c r="O132" s="71"/>
    </row>
    <row r="133" spans="1:18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71"/>
      <c r="L133" s="71"/>
      <c r="M133" s="71"/>
      <c r="N133" s="33"/>
      <c r="O133" s="71"/>
      <c r="R133" s="33"/>
    </row>
    <row r="134" spans="1:18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71"/>
      <c r="L134" s="71"/>
      <c r="M134" s="71"/>
      <c r="N134" s="33"/>
      <c r="O134" s="71"/>
      <c r="R134" s="33"/>
    </row>
    <row r="135" spans="1:18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71"/>
      <c r="L135" s="71"/>
      <c r="M135" s="71"/>
      <c r="N135" s="33"/>
      <c r="O135" s="71"/>
      <c r="R135" s="33"/>
    </row>
    <row r="136" spans="1:18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71"/>
      <c r="L136" s="71"/>
      <c r="M136" s="71"/>
      <c r="N136" s="33"/>
      <c r="O136" s="71"/>
      <c r="R136" s="33"/>
    </row>
    <row r="137" spans="1:18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71"/>
      <c r="L137" s="71"/>
      <c r="M137" s="71"/>
      <c r="N137" s="33"/>
      <c r="O137" s="71"/>
      <c r="R137" s="33"/>
    </row>
    <row r="138" spans="1:18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71"/>
      <c r="L138" s="71"/>
      <c r="M138" s="71"/>
      <c r="N138" s="33"/>
      <c r="O138" s="71"/>
      <c r="R138" s="33"/>
    </row>
    <row r="139" spans="1:18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71"/>
      <c r="L139" s="71"/>
      <c r="M139" s="71"/>
      <c r="N139" s="33"/>
      <c r="O139" s="71"/>
      <c r="R139" s="33"/>
    </row>
    <row r="140" spans="1:18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71"/>
      <c r="L140" s="71"/>
      <c r="M140" s="71"/>
      <c r="N140" s="33"/>
      <c r="O140" s="71"/>
      <c r="R140" s="33"/>
    </row>
    <row r="141" spans="1:18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71"/>
      <c r="L141" s="71"/>
      <c r="M141" s="71"/>
      <c r="N141" s="33"/>
      <c r="O141" s="71"/>
      <c r="R141" s="33"/>
    </row>
    <row r="142" spans="1:18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71"/>
      <c r="L142" s="71"/>
      <c r="M142" s="71"/>
      <c r="N142" s="33"/>
      <c r="O142" s="71"/>
      <c r="R142" s="33"/>
    </row>
    <row r="143" spans="1:18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71"/>
      <c r="L143" s="71"/>
      <c r="M143" s="71"/>
      <c r="N143" s="33"/>
      <c r="O143" s="71"/>
      <c r="R143" s="33"/>
    </row>
    <row r="144" spans="1:18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71"/>
      <c r="L144" s="71"/>
      <c r="M144" s="71"/>
      <c r="N144" s="33"/>
      <c r="O144" s="71"/>
      <c r="R144" s="33"/>
    </row>
    <row r="145" spans="1:18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71"/>
      <c r="L145" s="71"/>
      <c r="M145" s="71"/>
      <c r="N145" s="33"/>
      <c r="O145" s="71"/>
      <c r="R145" s="33"/>
    </row>
    <row r="146" spans="1:18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71"/>
      <c r="L146" s="71"/>
      <c r="M146" s="71"/>
      <c r="N146" s="33"/>
      <c r="O146" s="71"/>
      <c r="R146" s="33"/>
    </row>
    <row r="147" spans="1:18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71"/>
      <c r="L147" s="71"/>
      <c r="M147" s="71"/>
      <c r="N147" s="33"/>
      <c r="O147" s="71"/>
      <c r="R147" s="33"/>
    </row>
    <row r="148" spans="1:18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71"/>
      <c r="L148" s="71"/>
      <c r="M148" s="71"/>
      <c r="N148" s="33"/>
      <c r="O148" s="71"/>
      <c r="R148" s="33"/>
    </row>
    <row r="149" spans="1:18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71"/>
      <c r="L149" s="71"/>
      <c r="M149" s="71"/>
      <c r="N149" s="33"/>
      <c r="O149" s="71"/>
      <c r="R149" s="33"/>
    </row>
    <row r="150" spans="1:18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71"/>
      <c r="L150" s="71"/>
      <c r="M150" s="71"/>
      <c r="N150" s="33"/>
      <c r="O150" s="71"/>
      <c r="R150" s="33"/>
    </row>
    <row r="151" spans="1:18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71"/>
      <c r="L151" s="71"/>
      <c r="M151" s="71"/>
      <c r="N151" s="33"/>
      <c r="O151" s="71"/>
      <c r="R151" s="33"/>
    </row>
    <row r="152" spans="1:18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71"/>
      <c r="L152" s="71"/>
      <c r="M152" s="71"/>
      <c r="N152" s="33"/>
      <c r="O152" s="71"/>
      <c r="R152" s="33"/>
    </row>
  </sheetData>
  <mergeCells count="2">
    <mergeCell ref="W4:X4"/>
    <mergeCell ref="L4:N4"/>
  </mergeCells>
  <phoneticPr fontId="11" type="noConversion"/>
  <conditionalFormatting sqref="K10:L19 O10:O19">
    <cfRule type="cellIs" dxfId="0" priority="6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O35:AN264"/>
  <sheetViews>
    <sheetView zoomScale="96" zoomScaleNormal="96" workbookViewId="0">
      <selection activeCell="A12" sqref="A12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35" spans="25:40" ht="15.6">
      <c r="Y35" s="1"/>
      <c r="Z35" s="5"/>
    </row>
    <row r="36" spans="25:40" s="199" customFormat="1" ht="31.8">
      <c r="Y36" s="1"/>
      <c r="Z36" s="5"/>
      <c r="AA36"/>
      <c r="AB36"/>
      <c r="AC36"/>
      <c r="AD36"/>
      <c r="AE36"/>
      <c r="AF36"/>
      <c r="AG36"/>
      <c r="AH36"/>
      <c r="AI36"/>
      <c r="AJ36"/>
    </row>
    <row r="37" spans="25:40" ht="15.6">
      <c r="Y37" s="1"/>
      <c r="Z37" s="5"/>
    </row>
    <row r="39" spans="25:40" s="181" customFormat="1" ht="19.8">
      <c r="Y39" s="3"/>
      <c r="Z39" s="1"/>
      <c r="AA39" s="5"/>
      <c r="AB39"/>
      <c r="AC39"/>
      <c r="AD39"/>
      <c r="AE39"/>
      <c r="AF39"/>
      <c r="AG39"/>
      <c r="AH39"/>
      <c r="AI39"/>
      <c r="AJ39"/>
      <c r="AK39"/>
      <c r="AL39" s="176"/>
      <c r="AM39" s="178"/>
      <c r="AN39" s="178"/>
    </row>
    <row r="40" spans="25:40" ht="15.6">
      <c r="Y40" s="1"/>
      <c r="Z40" s="5"/>
      <c r="AK40" s="4"/>
    </row>
    <row r="41" spans="25:40" ht="15.6">
      <c r="Y41" s="1"/>
      <c r="Z41" s="5"/>
      <c r="AK41" s="4"/>
    </row>
    <row r="42" spans="25:40" ht="15.6">
      <c r="Y42" s="1"/>
      <c r="Z42" s="5"/>
    </row>
    <row r="43" spans="25:40" ht="15.6">
      <c r="Y43" s="1"/>
      <c r="Z43" s="5"/>
    </row>
    <row r="44" spans="25:40" ht="15.6">
      <c r="Y44" s="1"/>
      <c r="Z44" s="5"/>
    </row>
    <row r="45" spans="25:40" ht="15.6">
      <c r="Y45" s="1"/>
      <c r="Z45" s="5"/>
    </row>
    <row r="46" spans="25:40" ht="15.6">
      <c r="Y46" s="1"/>
      <c r="Z46" s="5"/>
    </row>
    <row r="47" spans="25:40" ht="15.6">
      <c r="Y47" s="1"/>
      <c r="Z47" s="5"/>
      <c r="AB47" s="2"/>
      <c r="AC47" s="2"/>
      <c r="AD47" s="2"/>
    </row>
    <row r="48" spans="25:40" ht="15.6">
      <c r="Y48" s="12"/>
      <c r="Z48" s="5"/>
      <c r="AB48" s="2"/>
      <c r="AC48" s="2"/>
      <c r="AD48" s="4"/>
      <c r="AE48" s="4"/>
      <c r="AF48" s="4"/>
    </row>
    <row r="49" spans="25:32" ht="15.6">
      <c r="Y49" s="1"/>
      <c r="Z49" s="5"/>
    </row>
    <row r="50" spans="25:32" ht="15.6">
      <c r="Y50" s="1"/>
      <c r="Z50" s="5"/>
    </row>
    <row r="51" spans="25:32" ht="15.6">
      <c r="Y51" s="1"/>
      <c r="Z51" s="5"/>
      <c r="AB51" s="2"/>
      <c r="AC51" s="2"/>
      <c r="AD51" s="2"/>
    </row>
    <row r="52" spans="25:32" ht="15.6">
      <c r="Y52" s="1"/>
      <c r="Z52" s="5"/>
      <c r="AB52" s="2"/>
      <c r="AC52" s="2"/>
      <c r="AD52" s="2"/>
    </row>
    <row r="53" spans="25:32" ht="15.6">
      <c r="Y53" s="1"/>
      <c r="Z53" s="5"/>
      <c r="AB53" s="2"/>
      <c r="AC53" s="2"/>
      <c r="AD53" s="2"/>
    </row>
    <row r="54" spans="25:32" ht="15.6">
      <c r="Y54" s="1"/>
      <c r="Z54" s="5"/>
      <c r="AB54" s="2"/>
      <c r="AC54" s="2"/>
      <c r="AD54" s="2"/>
    </row>
    <row r="55" spans="25:32" ht="15.6">
      <c r="Y55" s="1"/>
      <c r="Z55" s="5"/>
      <c r="AB55" s="2"/>
      <c r="AC55" s="2"/>
      <c r="AD55" s="2"/>
    </row>
    <row r="56" spans="25:32" ht="15.6">
      <c r="Y56" s="12"/>
      <c r="Z56" s="5"/>
      <c r="AB56" s="2"/>
      <c r="AC56" s="2"/>
      <c r="AD56" s="4"/>
      <c r="AE56" s="4"/>
      <c r="AF56" s="4"/>
    </row>
    <row r="57" spans="25:32" ht="15.6">
      <c r="Y57" s="12"/>
      <c r="Z57" s="5"/>
      <c r="AB57" s="1"/>
      <c r="AC57" s="1"/>
      <c r="AD57" s="10"/>
      <c r="AE57" s="10"/>
      <c r="AF57" s="10"/>
    </row>
    <row r="58" spans="25:32" ht="15.6">
      <c r="Y58" s="12"/>
      <c r="Z58" s="5"/>
      <c r="AB58" s="1"/>
      <c r="AC58" s="1"/>
      <c r="AD58" s="10"/>
      <c r="AE58" s="10"/>
      <c r="AF58" s="10"/>
    </row>
    <row r="59" spans="25:32" ht="15.6">
      <c r="Y59" s="5"/>
      <c r="Z59" s="5"/>
      <c r="AB59" s="1"/>
      <c r="AC59" s="1"/>
      <c r="AD59" s="10"/>
      <c r="AE59" s="10"/>
      <c r="AF59" s="10"/>
    </row>
    <row r="60" spans="25:32" ht="15.6">
      <c r="Y60" s="5"/>
      <c r="Z60" s="5"/>
      <c r="AB60" s="1"/>
      <c r="AC60" s="1"/>
      <c r="AD60" s="10"/>
      <c r="AE60" s="10"/>
      <c r="AF60" s="10"/>
    </row>
    <row r="61" spans="25:32" ht="15.6">
      <c r="Y61" s="5"/>
      <c r="Z61" s="5"/>
      <c r="AB61" s="1"/>
      <c r="AC61" s="1"/>
      <c r="AD61" s="10"/>
      <c r="AE61" s="10"/>
      <c r="AF61" s="10"/>
    </row>
    <row r="62" spans="25:32" ht="15.6">
      <c r="Y62" s="5"/>
      <c r="Z62" s="5"/>
      <c r="AB62" s="1"/>
      <c r="AC62" s="1"/>
      <c r="AD62" s="10"/>
      <c r="AE62" s="10"/>
      <c r="AF62" s="10"/>
    </row>
    <row r="63" spans="25:32" ht="15.6">
      <c r="Y63" s="5"/>
      <c r="Z63" s="5"/>
      <c r="AB63" s="1"/>
      <c r="AC63" s="1"/>
      <c r="AD63" s="10"/>
      <c r="AE63" s="10"/>
      <c r="AF63" s="10"/>
    </row>
    <row r="64" spans="25:32" ht="15.6">
      <c r="Y64" s="5"/>
      <c r="Z64" s="5"/>
      <c r="AB64" s="1"/>
      <c r="AC64" s="1"/>
      <c r="AD64" s="10"/>
      <c r="AE64" s="10"/>
      <c r="AF64" s="10"/>
    </row>
    <row r="65" spans="20:26">
      <c r="T65" t="e">
        <f>1+#REF!</f>
        <v>#REF!</v>
      </c>
      <c r="U65" s="3" t="s">
        <v>95</v>
      </c>
    </row>
    <row r="66" spans="20:26">
      <c r="T66" t="e">
        <f t="shared" ref="T66:T71" si="0">1+T65</f>
        <v>#REF!</v>
      </c>
      <c r="U66" s="3" t="s">
        <v>96</v>
      </c>
    </row>
    <row r="67" spans="20:26">
      <c r="T67" t="e">
        <f t="shared" si="0"/>
        <v>#REF!</v>
      </c>
      <c r="U67" s="389" t="s">
        <v>97</v>
      </c>
      <c r="Y67" s="4"/>
      <c r="Z67" s="4"/>
    </row>
    <row r="68" spans="20:26" ht="15.6">
      <c r="T68" t="e">
        <f t="shared" si="0"/>
        <v>#REF!</v>
      </c>
      <c r="U68" s="3" t="s">
        <v>98</v>
      </c>
      <c r="Y68" s="1"/>
      <c r="Z68" s="5"/>
    </row>
    <row r="69" spans="20:26" ht="15.6">
      <c r="T69" t="e">
        <f t="shared" si="0"/>
        <v>#REF!</v>
      </c>
      <c r="U69" s="3" t="s">
        <v>99</v>
      </c>
      <c r="Y69" s="1"/>
      <c r="Z69" s="5"/>
    </row>
    <row r="70" spans="20:26" ht="15.6">
      <c r="T70" t="e">
        <f t="shared" si="0"/>
        <v>#REF!</v>
      </c>
      <c r="U70" s="389" t="s">
        <v>100</v>
      </c>
      <c r="Y70" s="1"/>
      <c r="Z70" s="5"/>
    </row>
    <row r="71" spans="20:26" ht="15.6">
      <c r="T71" t="e">
        <f t="shared" si="0"/>
        <v>#REF!</v>
      </c>
      <c r="U71" s="3" t="s">
        <v>101</v>
      </c>
      <c r="Y71" s="1"/>
      <c r="Z71" s="5"/>
    </row>
    <row r="72" spans="20:26" ht="15.6">
      <c r="Y72" s="12"/>
      <c r="Z72" s="5"/>
    </row>
    <row r="73" spans="20:26" ht="15.6">
      <c r="Y73" s="12"/>
      <c r="Z73" s="5"/>
    </row>
    <row r="74" spans="20:26" ht="15.6">
      <c r="Y74" s="12"/>
      <c r="Z74" s="5"/>
    </row>
    <row r="75" spans="20:26" ht="15.6">
      <c r="Y75" s="12"/>
      <c r="Z75" s="5"/>
    </row>
    <row r="76" spans="20:26" ht="15.6">
      <c r="Y76" s="5"/>
      <c r="Z76" s="5"/>
    </row>
    <row r="77" spans="20:26" ht="15.6">
      <c r="Y77" s="5"/>
      <c r="Z77" s="5"/>
    </row>
    <row r="78" spans="20:26" ht="15.6">
      <c r="Y78" s="5"/>
      <c r="Z78" s="5"/>
    </row>
    <row r="79" spans="20:26" ht="15.6">
      <c r="Y79" s="5"/>
      <c r="Z79" s="5"/>
    </row>
    <row r="80" spans="20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4" spans="25:37" ht="15.6">
      <c r="Y84" s="5"/>
      <c r="Z84" s="5"/>
    </row>
    <row r="85" spans="25:37" ht="15.6">
      <c r="Y85" s="5"/>
      <c r="Z85" s="5"/>
    </row>
    <row r="87" spans="25:37" ht="15.6">
      <c r="Z87" s="5"/>
    </row>
    <row r="90" spans="25:37" ht="15.6">
      <c r="Z90" s="2"/>
    </row>
    <row r="91" spans="25:37">
      <c r="Y91" s="1"/>
      <c r="Z91" s="1"/>
      <c r="AA91" s="1"/>
      <c r="AB91" s="1"/>
      <c r="AC91" s="1"/>
      <c r="AD91" s="1"/>
      <c r="AE91" s="1"/>
      <c r="AG91" s="4"/>
      <c r="AH91" s="4"/>
      <c r="AI91" s="3"/>
      <c r="AJ91" s="4"/>
      <c r="AK91" s="4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2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2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2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2"/>
      <c r="AI95" s="3"/>
      <c r="AJ95" s="1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2"/>
      <c r="AI96" s="3"/>
      <c r="AJ96" s="1"/>
      <c r="AK96" s="5"/>
    </row>
    <row r="97" spans="25:35">
      <c r="Y97" s="1"/>
      <c r="Z97" s="1"/>
      <c r="AA97" s="1"/>
      <c r="AB97" s="1"/>
      <c r="AC97" s="1"/>
      <c r="AD97" s="1"/>
      <c r="AE97" s="1"/>
      <c r="AG97" s="12"/>
      <c r="AH97" s="12"/>
      <c r="AI97" s="3"/>
    </row>
    <row r="98" spans="25:35">
      <c r="Y98" s="1"/>
      <c r="Z98" s="1"/>
      <c r="AA98" s="1"/>
      <c r="AB98" s="1"/>
      <c r="AC98" s="1"/>
      <c r="AD98" s="1"/>
      <c r="AE98" s="1"/>
      <c r="AG98" s="12"/>
      <c r="AH98" s="12"/>
      <c r="AI98" s="3"/>
    </row>
    <row r="99" spans="25:35">
      <c r="Y99" s="1"/>
      <c r="Z99" s="1"/>
      <c r="AA99" s="1"/>
      <c r="AB99" s="1"/>
      <c r="AC99" s="1"/>
      <c r="AD99" s="1"/>
      <c r="AE99" s="1"/>
      <c r="AG99" s="12"/>
      <c r="AH99" s="12"/>
      <c r="AI99" s="3"/>
    </row>
    <row r="100" spans="25:35">
      <c r="Y100" s="1"/>
      <c r="Z100" s="1"/>
      <c r="AA100" s="1"/>
      <c r="AB100" s="1"/>
      <c r="AC100" s="1"/>
      <c r="AD100" s="1"/>
      <c r="AE100" s="1"/>
      <c r="AG100" s="12"/>
      <c r="AH100" s="12"/>
      <c r="AI100" s="3"/>
    </row>
    <row r="101" spans="25:35">
      <c r="Y101" s="1"/>
      <c r="Z101" s="1"/>
      <c r="AA101" s="1"/>
      <c r="AB101" s="1"/>
      <c r="AC101" s="1"/>
      <c r="AD101" s="1"/>
      <c r="AE101" s="1"/>
      <c r="AG101" s="12"/>
      <c r="AH101" s="12"/>
      <c r="AI101" s="3"/>
    </row>
    <row r="102" spans="25:35">
      <c r="Y102" s="1"/>
      <c r="Z102" s="1"/>
      <c r="AA102" s="1"/>
      <c r="AB102" s="1"/>
      <c r="AC102" s="1"/>
      <c r="AD102" s="1"/>
      <c r="AE102" s="1"/>
      <c r="AG102" s="12"/>
      <c r="AH102" s="12"/>
      <c r="AI102" s="3"/>
    </row>
    <row r="103" spans="25:35">
      <c r="AG103" s="12"/>
      <c r="AH103" s="12"/>
      <c r="AI103" s="3"/>
    </row>
    <row r="104" spans="25:35">
      <c r="AG104" s="12"/>
      <c r="AH104" s="12"/>
      <c r="AI104" s="3"/>
    </row>
    <row r="105" spans="25:35">
      <c r="AG105" s="12"/>
      <c r="AH105" s="12"/>
      <c r="AI105" s="3"/>
    </row>
    <row r="106" spans="25:35">
      <c r="AG106" s="12"/>
      <c r="AH106" s="12"/>
      <c r="AI106" s="3"/>
    </row>
    <row r="107" spans="25:35">
      <c r="AG107" s="12"/>
      <c r="AH107" s="12"/>
      <c r="AI107" s="3"/>
    </row>
    <row r="108" spans="25:35">
      <c r="AG108" s="12"/>
      <c r="AH108" s="12"/>
      <c r="AI108" s="3"/>
    </row>
    <row r="109" spans="25:35">
      <c r="AG109" s="12"/>
      <c r="AH109" s="12"/>
      <c r="AI109" s="3"/>
    </row>
    <row r="110" spans="25:35">
      <c r="AG110" s="12"/>
      <c r="AH110" s="12"/>
      <c r="AI110" s="3"/>
    </row>
    <row r="111" spans="25:35">
      <c r="AG111" s="12"/>
      <c r="AH111" s="12"/>
      <c r="AI111" s="3"/>
    </row>
    <row r="112" spans="25:35">
      <c r="AG112" s="12"/>
      <c r="AH112" s="12"/>
      <c r="AI112" s="3"/>
    </row>
    <row r="113" spans="33:35">
      <c r="AG113" s="12"/>
      <c r="AH113" s="12"/>
      <c r="AI113" s="3"/>
    </row>
    <row r="114" spans="33:35">
      <c r="AG114" s="12"/>
      <c r="AH114" s="12"/>
      <c r="AI114" s="3"/>
    </row>
    <row r="115" spans="33:35">
      <c r="AG115" s="12"/>
      <c r="AH115" s="12"/>
      <c r="AI115" s="3"/>
    </row>
    <row r="116" spans="33:35">
      <c r="AG116" s="12"/>
      <c r="AH116" s="12"/>
      <c r="AI116" s="3"/>
    </row>
    <row r="117" spans="33:35">
      <c r="AG117" s="12"/>
      <c r="AH117" s="12"/>
      <c r="AI117" s="3"/>
    </row>
    <row r="118" spans="33:35">
      <c r="AG118" s="12"/>
      <c r="AH118" s="12"/>
      <c r="AI118" s="3"/>
    </row>
    <row r="119" spans="33:35">
      <c r="AG119" s="12"/>
      <c r="AH119" s="12"/>
      <c r="AI119" s="3"/>
    </row>
    <row r="120" spans="33:35">
      <c r="AG120" s="12"/>
      <c r="AH120" s="12"/>
      <c r="AI120" s="3"/>
    </row>
    <row r="121" spans="33:35">
      <c r="AG121" s="12"/>
      <c r="AH121" s="12"/>
      <c r="AI121" s="3"/>
    </row>
    <row r="122" spans="33:35">
      <c r="AG122" s="12"/>
      <c r="AH122" s="12"/>
      <c r="AI122" s="3"/>
    </row>
    <row r="123" spans="33:35">
      <c r="AG123" s="12"/>
      <c r="AH123" s="12"/>
      <c r="AI123" s="3"/>
    </row>
    <row r="124" spans="33:35">
      <c r="AG124" s="12"/>
      <c r="AH124" s="12"/>
      <c r="AI124" s="3"/>
    </row>
    <row r="125" spans="33:35">
      <c r="AG125" s="12"/>
      <c r="AH125" s="12"/>
      <c r="AI125" s="3"/>
    </row>
    <row r="126" spans="33:35">
      <c r="AG126" s="12"/>
      <c r="AH126" s="12"/>
      <c r="AI126" s="3"/>
    </row>
    <row r="127" spans="33:35">
      <c r="AG127" s="12"/>
      <c r="AH127" s="12"/>
      <c r="AI127" s="3"/>
    </row>
    <row r="128" spans="33:35">
      <c r="AG128" s="12"/>
      <c r="AH128" s="12"/>
      <c r="AI128" s="3"/>
    </row>
    <row r="129" spans="15:35">
      <c r="AG129" s="12"/>
      <c r="AH129" s="12"/>
      <c r="AI129" s="3"/>
    </row>
    <row r="130" spans="15:35">
      <c r="AG130" s="12"/>
      <c r="AH130" s="12"/>
      <c r="AI130" s="3"/>
    </row>
    <row r="131" spans="15:35">
      <c r="AG131" s="12"/>
      <c r="AH131" s="12"/>
      <c r="AI131" s="3"/>
    </row>
    <row r="132" spans="15:35">
      <c r="AG132" s="12"/>
      <c r="AH132" s="12"/>
      <c r="AI132" s="3"/>
    </row>
    <row r="133" spans="15:35">
      <c r="AG133" s="12"/>
      <c r="AH133" s="12"/>
      <c r="AI133" s="3"/>
    </row>
    <row r="134" spans="15:35">
      <c r="AG134" s="12"/>
      <c r="AH134" s="12"/>
      <c r="AI134" s="3"/>
    </row>
    <row r="135" spans="15:35">
      <c r="AG135" s="12"/>
      <c r="AH135" s="12"/>
      <c r="AI135" s="3"/>
    </row>
    <row r="136" spans="15:35">
      <c r="AG136" s="12"/>
      <c r="AH136" s="12"/>
      <c r="AI136" s="3"/>
    </row>
    <row r="137" spans="15:35">
      <c r="AG137" s="12"/>
      <c r="AH137" s="12"/>
      <c r="AI137" s="3"/>
    </row>
    <row r="138" spans="15:35">
      <c r="O138">
        <v>4</v>
      </c>
      <c r="AI138" s="3"/>
    </row>
    <row r="139" spans="15:35">
      <c r="O139">
        <v>5</v>
      </c>
      <c r="AI139" s="3"/>
    </row>
    <row r="140" spans="15:35">
      <c r="O140">
        <v>6</v>
      </c>
      <c r="AI140" s="3"/>
    </row>
    <row r="141" spans="15:35">
      <c r="O141">
        <v>7</v>
      </c>
      <c r="AI141" s="3"/>
    </row>
    <row r="142" spans="15:35">
      <c r="O142">
        <v>8</v>
      </c>
      <c r="AI142" s="3"/>
    </row>
    <row r="143" spans="15:35">
      <c r="AI143" s="3"/>
    </row>
    <row r="144" spans="15:35">
      <c r="AI144" s="3"/>
    </row>
    <row r="145" spans="35:35">
      <c r="AI145" s="3"/>
    </row>
    <row r="146" spans="35:35">
      <c r="AI146" s="3"/>
    </row>
    <row r="147" spans="35:35">
      <c r="AI147" s="3"/>
    </row>
    <row r="148" spans="35:35">
      <c r="AI148" s="3"/>
    </row>
    <row r="149" spans="35:35">
      <c r="AI149" s="3"/>
    </row>
    <row r="150" spans="35:35">
      <c r="AI150" s="3"/>
    </row>
    <row r="151" spans="35:35">
      <c r="AI151" s="3"/>
    </row>
    <row r="152" spans="35:35">
      <c r="AI152" s="3"/>
    </row>
    <row r="153" spans="35:35">
      <c r="AI153" s="3"/>
    </row>
    <row r="154" spans="35:35">
      <c r="AI154" s="3"/>
    </row>
    <row r="155" spans="35:35">
      <c r="AI155" s="3"/>
    </row>
    <row r="156" spans="35:35">
      <c r="AI156" s="3"/>
    </row>
    <row r="157" spans="35:35">
      <c r="AI157" s="3"/>
    </row>
    <row r="158" spans="35:35">
      <c r="AI158" s="3"/>
    </row>
    <row r="159" spans="35:35">
      <c r="AI159" s="3"/>
    </row>
    <row r="160" spans="35:35">
      <c r="AI160" s="3"/>
    </row>
    <row r="161" spans="35:35">
      <c r="AI161" s="3"/>
    </row>
    <row r="162" spans="35:35">
      <c r="AI162" s="3"/>
    </row>
    <row r="163" spans="35:35">
      <c r="AI163" s="3"/>
    </row>
    <row r="164" spans="35:35">
      <c r="AI164" s="3"/>
    </row>
    <row r="165" spans="35:35">
      <c r="AI165" s="3"/>
    </row>
    <row r="166" spans="35:35">
      <c r="AI166" s="3"/>
    </row>
    <row r="167" spans="35:35">
      <c r="AI167" s="3"/>
    </row>
    <row r="168" spans="35:35">
      <c r="AI168" s="3"/>
    </row>
    <row r="169" spans="35:35">
      <c r="AI169" s="3"/>
    </row>
    <row r="170" spans="35:35">
      <c r="AI170" s="3"/>
    </row>
    <row r="171" spans="35:35">
      <c r="AI171" s="3"/>
    </row>
    <row r="172" spans="35:35">
      <c r="AI172" s="3"/>
    </row>
    <row r="173" spans="35:35">
      <c r="AI173" s="3"/>
    </row>
    <row r="174" spans="35:35">
      <c r="AI174" s="3"/>
    </row>
    <row r="175" spans="35:35">
      <c r="AI175" s="3"/>
    </row>
    <row r="176" spans="35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O1:EB480"/>
  <sheetViews>
    <sheetView defaultGridColor="0" colorId="22" zoomScale="91" zoomScaleNormal="91" workbookViewId="0">
      <selection activeCell="Q13" sqref="Q13"/>
    </sheetView>
  </sheetViews>
  <sheetFormatPr baseColWidth="10" defaultRowHeight="15"/>
  <cols>
    <col min="35" max="40" width="5.81640625" customWidth="1"/>
    <col min="41" max="41" width="5.81640625" style="10" customWidth="1"/>
    <col min="42" max="42" width="5.81640625" customWidth="1"/>
    <col min="43" max="45" width="5.81640625" style="66" customWidth="1"/>
    <col min="46" max="51" width="5.81640625" customWidth="1"/>
    <col min="52" max="53" width="5.81640625" style="10" customWidth="1"/>
    <col min="54" max="54" width="5.81640625" customWidth="1"/>
    <col min="55" max="59" width="5.81640625" style="10" customWidth="1"/>
    <col min="60" max="61" width="5.81640625" customWidth="1"/>
    <col min="62" max="62" width="5.81640625" style="10" customWidth="1"/>
    <col min="63" max="63" width="5.08984375" style="10" customWidth="1"/>
    <col min="64" max="64" width="7.36328125" style="10" customWidth="1"/>
    <col min="65" max="65" width="5.36328125" customWidth="1"/>
    <col min="66" max="66" width="4.1796875" customWidth="1"/>
    <col min="67" max="67" width="5.54296875" style="66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6" customWidth="1"/>
    <col min="78" max="78" width="6" customWidth="1"/>
    <col min="79" max="79" width="8" style="66" customWidth="1"/>
    <col min="80" max="80" width="8.08984375" style="66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6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16:132">
      <c r="AI1" s="21"/>
      <c r="AJ1" s="21"/>
      <c r="AK1" s="21"/>
      <c r="AL1" s="21"/>
      <c r="AM1" s="21"/>
      <c r="AN1" s="21"/>
      <c r="AO1" s="21"/>
      <c r="AP1" s="21"/>
      <c r="AQ1" s="227"/>
      <c r="AR1" s="227"/>
      <c r="AS1" s="227"/>
      <c r="AT1" s="21"/>
      <c r="AU1" s="21"/>
      <c r="AV1" s="21"/>
      <c r="AW1" s="21"/>
      <c r="AX1" s="21"/>
      <c r="AY1" s="21"/>
      <c r="AZ1" s="225"/>
      <c r="BA1" s="225"/>
      <c r="BB1" s="21"/>
      <c r="BC1" s="225"/>
      <c r="BD1" s="225"/>
      <c r="BE1" s="225"/>
      <c r="BF1" s="225"/>
      <c r="BG1" s="225"/>
      <c r="BH1" s="21"/>
      <c r="BI1" s="21"/>
      <c r="BJ1" s="225"/>
      <c r="BK1" s="225"/>
      <c r="BL1" s="225"/>
      <c r="BM1" s="21"/>
      <c r="BN1" s="21"/>
      <c r="BO1" s="227"/>
      <c r="BP1" s="21"/>
      <c r="BQ1" s="21"/>
      <c r="BR1" s="21"/>
      <c r="BY1"/>
      <c r="CA1"/>
      <c r="CB1"/>
      <c r="CH1"/>
    </row>
    <row r="2" spans="16:132">
      <c r="AI2" s="21"/>
      <c r="AJ2" s="21"/>
      <c r="AK2" s="21"/>
      <c r="AL2" s="21"/>
      <c r="AM2" s="21"/>
      <c r="AN2" s="21"/>
      <c r="AO2" s="21"/>
      <c r="AP2" s="21"/>
      <c r="AQ2" s="227"/>
      <c r="AR2" s="227"/>
      <c r="AS2" s="227"/>
      <c r="AT2" s="21"/>
      <c r="AU2" s="21"/>
      <c r="AV2" s="21"/>
      <c r="AW2" s="21"/>
      <c r="AX2" s="21"/>
      <c r="AY2" s="21"/>
      <c r="AZ2" s="225"/>
      <c r="BA2" s="225"/>
      <c r="BB2" s="21"/>
      <c r="BC2" s="225"/>
      <c r="BD2" s="225"/>
      <c r="BE2" s="225"/>
      <c r="BF2" s="225"/>
      <c r="BG2" s="225"/>
      <c r="BH2" s="21"/>
      <c r="BI2" s="21"/>
      <c r="BJ2" s="225"/>
      <c r="BK2" s="225"/>
      <c r="BL2" s="225"/>
      <c r="BM2" s="21"/>
      <c r="BN2" s="21"/>
      <c r="BO2" s="227"/>
      <c r="BP2" s="21"/>
      <c r="BQ2" s="21"/>
      <c r="BR2" s="21"/>
      <c r="BY2"/>
      <c r="CA2"/>
      <c r="CB2"/>
      <c r="CH2"/>
    </row>
    <row r="3" spans="16:132">
      <c r="P3" t="e">
        <f>#REF!</f>
        <v>#REF!</v>
      </c>
      <c r="AI3" s="21"/>
      <c r="AJ3" s="21"/>
      <c r="AK3" s="21"/>
      <c r="AL3" s="21"/>
      <c r="AM3" s="21"/>
      <c r="AN3" s="21"/>
      <c r="AO3" s="21"/>
      <c r="AP3" s="21"/>
      <c r="AQ3" s="227"/>
      <c r="AR3" s="227"/>
      <c r="AS3" s="227"/>
      <c r="AT3" s="21"/>
      <c r="AU3" s="21"/>
      <c r="AV3" s="21"/>
      <c r="AW3" s="21"/>
      <c r="AX3" s="21"/>
      <c r="AY3" s="21"/>
      <c r="AZ3" s="225"/>
      <c r="BA3" s="225"/>
      <c r="BB3" s="21"/>
      <c r="BC3" s="225"/>
      <c r="BD3" s="225"/>
      <c r="BE3" s="225"/>
      <c r="BF3" s="225"/>
      <c r="BG3" s="225"/>
      <c r="BH3" s="21"/>
      <c r="BI3" s="21"/>
      <c r="BJ3" s="225"/>
      <c r="BK3" s="225"/>
      <c r="BL3" s="225"/>
      <c r="BM3" s="21"/>
      <c r="BN3" s="21"/>
      <c r="BO3" s="227"/>
      <c r="BP3" s="21"/>
      <c r="BQ3" s="21"/>
      <c r="BR3" s="21"/>
      <c r="BY3"/>
      <c r="CA3"/>
      <c r="CB3"/>
      <c r="CH3"/>
    </row>
    <row r="4" spans="16:132">
      <c r="AI4" s="21"/>
      <c r="AJ4" s="21"/>
      <c r="AK4" s="21"/>
      <c r="AL4" s="21"/>
      <c r="AM4" s="21"/>
      <c r="AN4" s="21"/>
      <c r="AO4" s="21"/>
      <c r="AP4" s="21"/>
      <c r="AQ4" s="227"/>
      <c r="AR4" s="227"/>
      <c r="AS4" s="227"/>
      <c r="AT4" s="21"/>
      <c r="AU4" s="21"/>
      <c r="AV4" s="21"/>
      <c r="AW4" s="21"/>
      <c r="AX4" s="21"/>
      <c r="AY4" s="21"/>
      <c r="AZ4" s="225"/>
      <c r="BA4" s="225"/>
      <c r="BB4" s="21"/>
      <c r="BC4" s="225"/>
      <c r="BD4" s="225"/>
      <c r="BE4" s="225"/>
      <c r="BF4" s="225"/>
      <c r="BG4" s="225"/>
      <c r="BH4" s="21"/>
      <c r="BI4" s="21"/>
      <c r="BJ4" s="225"/>
      <c r="BK4" s="225"/>
      <c r="BL4" s="225"/>
      <c r="BM4" s="21"/>
      <c r="BN4" s="21"/>
      <c r="BO4" s="227"/>
      <c r="BP4" s="21"/>
      <c r="BQ4" s="21"/>
      <c r="BR4" s="21"/>
      <c r="BY4"/>
      <c r="CA4"/>
      <c r="CB4"/>
      <c r="CH4"/>
    </row>
    <row r="5" spans="16:132">
      <c r="AI5" s="21"/>
      <c r="AJ5" s="21"/>
      <c r="AK5" s="21"/>
      <c r="AL5" s="21"/>
      <c r="AM5" s="21"/>
      <c r="AN5" s="21"/>
      <c r="AO5" s="21"/>
      <c r="AP5" s="21"/>
      <c r="AQ5" s="227"/>
      <c r="AR5" s="227"/>
      <c r="AS5" s="227"/>
      <c r="AT5" s="21"/>
      <c r="AU5" s="21"/>
      <c r="AV5" s="21"/>
      <c r="AW5" s="21"/>
      <c r="AX5" s="21"/>
      <c r="AY5" s="21"/>
      <c r="AZ5" s="225"/>
      <c r="BA5" s="225"/>
      <c r="BB5" s="21"/>
      <c r="BC5" s="225"/>
      <c r="BD5" s="225"/>
      <c r="BE5" s="225"/>
      <c r="BF5" s="225"/>
      <c r="BG5" s="225"/>
      <c r="BH5" s="21"/>
      <c r="BI5" s="21"/>
      <c r="BJ5" s="225"/>
      <c r="BK5" s="225"/>
      <c r="BL5" s="225"/>
      <c r="BM5" s="21"/>
      <c r="BN5" s="21"/>
      <c r="BO5" s="227"/>
      <c r="BP5" s="21"/>
      <c r="BQ5" s="21"/>
      <c r="BR5" s="21"/>
      <c r="BY5"/>
      <c r="CA5"/>
      <c r="CB5"/>
      <c r="CH5"/>
    </row>
    <row r="6" spans="16:132">
      <c r="AI6" s="21"/>
      <c r="AJ6" s="21"/>
      <c r="AK6" s="21"/>
      <c r="AL6" s="21"/>
      <c r="AM6" s="21"/>
      <c r="AN6" s="21"/>
      <c r="AO6" s="21"/>
      <c r="AP6" s="21"/>
      <c r="AQ6" s="227"/>
      <c r="AR6" s="227"/>
      <c r="AS6" s="227"/>
      <c r="AT6" s="21"/>
      <c r="AU6" s="21"/>
      <c r="AV6" s="21"/>
      <c r="AW6" s="21"/>
      <c r="AX6" s="21"/>
      <c r="AY6" s="21"/>
      <c r="AZ6" s="225"/>
      <c r="BA6" s="225"/>
      <c r="BB6" s="21"/>
      <c r="BC6" s="225"/>
      <c r="BD6" s="225"/>
      <c r="BE6" s="225"/>
      <c r="BF6" s="225"/>
      <c r="BG6" s="225"/>
      <c r="BH6" s="21"/>
      <c r="BI6" s="21"/>
      <c r="BJ6" s="225"/>
      <c r="BK6" s="225"/>
      <c r="BL6" s="225"/>
      <c r="BM6" s="21"/>
      <c r="BN6" s="21"/>
      <c r="BO6" s="227"/>
      <c r="BP6" s="21"/>
      <c r="BQ6" s="21"/>
      <c r="BR6" s="21"/>
      <c r="BY6"/>
      <c r="CA6"/>
      <c r="CB6"/>
      <c r="CH6"/>
    </row>
    <row r="7" spans="16:132">
      <c r="AI7" s="21"/>
      <c r="AJ7" s="21"/>
      <c r="AK7" s="21"/>
      <c r="AL7" s="21"/>
      <c r="AM7" s="21"/>
      <c r="AN7" s="21"/>
      <c r="AO7" s="21"/>
      <c r="AP7" s="21"/>
      <c r="AQ7" s="227"/>
      <c r="AR7" s="227"/>
      <c r="AS7" s="227"/>
      <c r="AT7" s="21"/>
      <c r="AU7" s="21"/>
      <c r="AV7" s="21"/>
      <c r="AW7" s="21"/>
      <c r="AX7" s="21"/>
      <c r="AY7" s="21"/>
      <c r="AZ7" s="225"/>
      <c r="BA7" s="225"/>
      <c r="BB7" s="21"/>
      <c r="BC7" s="225"/>
      <c r="BD7" s="225"/>
      <c r="BE7" s="225"/>
      <c r="BF7" s="225"/>
      <c r="BG7" s="225"/>
      <c r="BH7" s="21"/>
      <c r="BI7" s="21"/>
      <c r="BJ7" s="225"/>
      <c r="BK7" s="225"/>
      <c r="BL7" s="225"/>
      <c r="BM7" s="21"/>
      <c r="BN7" s="21"/>
      <c r="BO7" s="227"/>
      <c r="BP7" s="21"/>
      <c r="BQ7" s="21"/>
      <c r="BR7" s="21"/>
      <c r="BY7"/>
      <c r="CA7"/>
      <c r="CB7"/>
      <c r="CH7"/>
    </row>
    <row r="8" spans="16:132">
      <c r="AI8" s="21"/>
      <c r="AJ8" s="21"/>
      <c r="AK8" s="21"/>
      <c r="AL8" s="21"/>
      <c r="AM8" s="21"/>
      <c r="AN8" s="21"/>
      <c r="AO8" s="21"/>
      <c r="AP8" s="21"/>
      <c r="AQ8" s="227"/>
      <c r="AR8" s="227"/>
      <c r="AS8" s="227"/>
      <c r="AT8" s="21"/>
      <c r="AU8" s="21"/>
      <c r="AV8" s="21"/>
      <c r="AW8" s="21"/>
      <c r="AX8" s="21"/>
      <c r="AY8" s="21"/>
      <c r="AZ8" s="225"/>
      <c r="BA8" s="225"/>
      <c r="BB8" s="21"/>
      <c r="BC8" s="225"/>
      <c r="BD8" s="225"/>
      <c r="BE8" s="225"/>
      <c r="BF8" s="225"/>
      <c r="BG8" s="225"/>
      <c r="BH8" s="21"/>
      <c r="BI8" s="21"/>
      <c r="BJ8" s="225"/>
      <c r="BK8" s="225"/>
      <c r="BL8" s="225"/>
      <c r="BM8" s="21"/>
      <c r="BN8" s="21"/>
      <c r="BO8" s="227"/>
      <c r="BP8" s="21"/>
      <c r="BQ8" s="21"/>
      <c r="BR8" s="21"/>
      <c r="BY8"/>
      <c r="CA8"/>
      <c r="CB8"/>
      <c r="CH8"/>
    </row>
    <row r="9" spans="16:132" ht="15.6">
      <c r="AI9" s="21"/>
      <c r="AJ9" s="21"/>
      <c r="AK9" s="21"/>
      <c r="AL9" s="21"/>
      <c r="AM9" s="21"/>
      <c r="AN9" s="21"/>
      <c r="AO9" s="21"/>
      <c r="AP9" s="21"/>
      <c r="AQ9" s="227"/>
      <c r="AR9" s="227"/>
      <c r="AS9" s="227"/>
      <c r="AT9" s="21"/>
      <c r="AU9" s="21"/>
      <c r="AV9" s="21"/>
      <c r="AW9" s="21"/>
      <c r="AX9" s="21"/>
      <c r="AY9" s="21"/>
      <c r="AZ9" s="225"/>
      <c r="BA9" s="225"/>
      <c r="BB9" s="21"/>
      <c r="BC9" s="225"/>
      <c r="BD9" s="225"/>
      <c r="BE9" s="225"/>
      <c r="BF9" s="225"/>
      <c r="BG9" s="225"/>
      <c r="BH9" s="21"/>
      <c r="BI9" s="21"/>
      <c r="BJ9" s="225"/>
      <c r="BK9" s="225"/>
      <c r="BL9" s="225"/>
      <c r="BM9" s="21"/>
      <c r="BN9" s="21"/>
      <c r="BO9" s="227"/>
      <c r="BP9" s="21"/>
      <c r="BQ9" s="21"/>
      <c r="BR9" s="21"/>
      <c r="BU9" s="38"/>
      <c r="BV9" s="38"/>
      <c r="BW9" s="38"/>
      <c r="BY9" s="38"/>
      <c r="BZ9" s="38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16:132" ht="15.6">
      <c r="AI10" s="21"/>
      <c r="AJ10" s="21"/>
      <c r="AK10" s="21"/>
      <c r="AL10" s="21"/>
      <c r="AM10" s="21"/>
      <c r="AN10" s="21"/>
      <c r="AO10" s="21"/>
      <c r="AP10" s="21"/>
      <c r="AQ10" s="227"/>
      <c r="AR10" s="227"/>
      <c r="AS10" s="227"/>
      <c r="AT10" s="21"/>
      <c r="AU10" s="21"/>
      <c r="AV10" s="21"/>
      <c r="AW10" s="21"/>
      <c r="AX10" s="21"/>
      <c r="AY10" s="21"/>
      <c r="AZ10" s="225"/>
      <c r="BA10" s="225"/>
      <c r="BB10" s="21"/>
      <c r="BC10" s="225"/>
      <c r="BD10" s="225"/>
      <c r="BE10" s="225"/>
      <c r="BF10" s="225"/>
      <c r="BG10" s="225"/>
      <c r="BH10" s="21"/>
      <c r="BI10" s="21"/>
      <c r="BJ10" s="225"/>
      <c r="BK10" s="225"/>
      <c r="BL10" s="225"/>
      <c r="BM10" s="21"/>
      <c r="BN10" s="21"/>
      <c r="BO10" s="227"/>
      <c r="BP10" s="21"/>
      <c r="BQ10" s="21"/>
      <c r="BR10" s="21"/>
      <c r="BU10" s="23"/>
      <c r="BV10" s="23"/>
      <c r="BW10" s="23"/>
      <c r="BX10" s="38"/>
      <c r="BY10" s="23"/>
      <c r="BZ10" s="23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6:132" s="2" customFormat="1" ht="15.6">
      <c r="AH11"/>
      <c r="AI11" s="21"/>
      <c r="AJ11" s="21"/>
      <c r="AK11" s="21"/>
      <c r="AL11" s="21"/>
      <c r="AM11" s="21"/>
      <c r="AN11" s="21"/>
      <c r="AO11" s="21"/>
      <c r="AP11" s="21"/>
      <c r="AQ11" s="227"/>
      <c r="AR11" s="227"/>
      <c r="AS11" s="227"/>
      <c r="AT11" s="21"/>
      <c r="AU11" s="21"/>
      <c r="AV11" s="21"/>
      <c r="AW11" s="21"/>
      <c r="AX11" s="21"/>
      <c r="AY11" s="21"/>
      <c r="AZ11" s="225"/>
      <c r="BA11" s="225"/>
      <c r="BB11" s="21"/>
      <c r="BC11" s="225"/>
      <c r="BD11" s="225"/>
      <c r="BE11" s="225"/>
      <c r="BF11" s="225"/>
      <c r="BG11" s="225"/>
      <c r="BH11" s="21"/>
      <c r="BI11" s="21"/>
      <c r="BJ11" s="225"/>
      <c r="BK11" s="225"/>
      <c r="BL11" s="225"/>
      <c r="BM11" s="21"/>
      <c r="BN11" s="21"/>
      <c r="BO11" s="227"/>
      <c r="BP11" s="21"/>
      <c r="BQ11" s="21"/>
      <c r="BR11" s="21"/>
      <c r="BS11"/>
      <c r="BT11"/>
      <c r="BU11" s="39"/>
      <c r="BV11" s="39"/>
      <c r="BW11" s="39"/>
      <c r="BX11" s="23"/>
      <c r="BY11" s="39"/>
      <c r="BZ11" s="39"/>
      <c r="CA11" s="41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41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41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</row>
    <row r="12" spans="16:132" s="3" customFormat="1">
      <c r="AH12"/>
      <c r="AI12" s="21"/>
      <c r="AJ12" s="21"/>
      <c r="AK12" s="21"/>
      <c r="AL12" s="21"/>
      <c r="AM12" s="21"/>
      <c r="AN12" s="21"/>
      <c r="AO12" s="21"/>
      <c r="AP12" s="21"/>
      <c r="AQ12" s="227"/>
      <c r="AR12" s="227"/>
      <c r="AS12" s="227"/>
      <c r="AT12" s="21"/>
      <c r="AU12" s="21"/>
      <c r="AV12" s="21"/>
      <c r="AW12" s="21"/>
      <c r="AX12" s="21"/>
      <c r="AY12" s="21"/>
      <c r="AZ12" s="225"/>
      <c r="BA12" s="225"/>
      <c r="BB12" s="21"/>
      <c r="BC12" s="225"/>
      <c r="BD12" s="225"/>
      <c r="BE12" s="225"/>
      <c r="BF12" s="225"/>
      <c r="BG12" s="225"/>
      <c r="BH12" s="21"/>
      <c r="BI12" s="21"/>
      <c r="BJ12" s="225"/>
      <c r="BK12" s="225"/>
      <c r="BL12" s="225"/>
      <c r="BM12" s="21"/>
      <c r="BN12" s="21"/>
      <c r="BO12" s="227"/>
      <c r="BP12" s="21"/>
      <c r="BQ12" s="21"/>
      <c r="BR12" s="21"/>
      <c r="BS12"/>
      <c r="BT12"/>
      <c r="BU12" s="39"/>
      <c r="BV12" s="39"/>
      <c r="BW12" s="39"/>
      <c r="BX12" s="39"/>
      <c r="BY12" s="39"/>
      <c r="BZ12" s="39"/>
      <c r="CA12" s="31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31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31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</row>
    <row r="13" spans="16:132" s="2" customFormat="1" ht="15.6">
      <c r="AH13"/>
      <c r="AI13" s="21"/>
      <c r="AJ13" s="21"/>
      <c r="AK13" s="21"/>
      <c r="AL13" s="21"/>
      <c r="AM13" s="21"/>
      <c r="AN13" s="21"/>
      <c r="AO13" s="21"/>
      <c r="AP13" s="21"/>
      <c r="AQ13" s="227"/>
      <c r="AR13" s="227"/>
      <c r="AS13" s="227"/>
      <c r="AT13" s="21"/>
      <c r="AU13" s="21"/>
      <c r="AV13" s="21"/>
      <c r="AW13" s="21"/>
      <c r="AX13" s="21"/>
      <c r="AY13" s="21"/>
      <c r="AZ13" s="225"/>
      <c r="BA13" s="225"/>
      <c r="BB13" s="21"/>
      <c r="BC13" s="225"/>
      <c r="BD13" s="225"/>
      <c r="BE13" s="225"/>
      <c r="BF13" s="225"/>
      <c r="BG13" s="225"/>
      <c r="BH13" s="21"/>
      <c r="BI13" s="21"/>
      <c r="BJ13" s="225"/>
      <c r="BK13" s="225"/>
      <c r="BL13" s="225"/>
      <c r="BM13" s="21"/>
      <c r="BN13" s="21"/>
      <c r="BO13" s="227"/>
      <c r="BP13" s="21"/>
      <c r="BQ13" s="21"/>
      <c r="BR13" s="21"/>
      <c r="BS13"/>
      <c r="BT13"/>
      <c r="BU13" s="40"/>
      <c r="BV13" s="40"/>
      <c r="BW13" s="40"/>
      <c r="BX13" s="39"/>
      <c r="BY13" s="40"/>
      <c r="BZ13" s="40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16:132" s="3" customFormat="1" ht="15.6">
      <c r="AH14"/>
      <c r="AI14" s="21"/>
      <c r="AJ14" s="21"/>
      <c r="AK14" s="21"/>
      <c r="AL14" s="21"/>
      <c r="AM14" s="21"/>
      <c r="AN14" s="21"/>
      <c r="AO14" s="21"/>
      <c r="AP14" s="21"/>
      <c r="AQ14" s="227"/>
      <c r="AR14" s="227"/>
      <c r="AS14" s="227"/>
      <c r="AT14" s="21"/>
      <c r="AU14" s="21"/>
      <c r="AV14" s="21"/>
      <c r="AW14" s="21"/>
      <c r="AX14" s="21"/>
      <c r="AY14" s="21"/>
      <c r="AZ14" s="225"/>
      <c r="BA14" s="225"/>
      <c r="BB14" s="21"/>
      <c r="BC14" s="225"/>
      <c r="BD14" s="225"/>
      <c r="BE14" s="225"/>
      <c r="BF14" s="225"/>
      <c r="BG14" s="225"/>
      <c r="BH14" s="21"/>
      <c r="BI14" s="21"/>
      <c r="BJ14" s="225"/>
      <c r="BK14" s="225"/>
      <c r="BL14" s="225"/>
      <c r="BM14" s="21"/>
      <c r="BN14" s="21"/>
      <c r="BO14" s="227"/>
      <c r="BP14" s="21"/>
      <c r="BQ14" s="21"/>
      <c r="BR14" s="21"/>
      <c r="BS14"/>
      <c r="BT14"/>
      <c r="BU14" s="39"/>
      <c r="BV14" s="39"/>
      <c r="BW14" s="39"/>
      <c r="BX14" s="40"/>
      <c r="BY14" s="39"/>
      <c r="BZ14" s="39"/>
      <c r="CA14" s="4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4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4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</row>
    <row r="15" spans="16:132" s="3" customFormat="1">
      <c r="AH15"/>
      <c r="AI15" s="21"/>
      <c r="AJ15" s="21"/>
      <c r="AK15" s="21"/>
      <c r="AL15" s="21"/>
      <c r="AM15" s="21"/>
      <c r="AN15" s="21"/>
      <c r="AO15" s="21"/>
      <c r="AP15" s="21"/>
      <c r="AQ15" s="227"/>
      <c r="AR15" s="227"/>
      <c r="AS15" s="227"/>
      <c r="AT15" s="21"/>
      <c r="AU15" s="21"/>
      <c r="AV15" s="21"/>
      <c r="AW15" s="21"/>
      <c r="AX15" s="21"/>
      <c r="AY15" s="21"/>
      <c r="AZ15" s="225"/>
      <c r="BA15" s="225"/>
      <c r="BB15" s="21"/>
      <c r="BC15" s="225"/>
      <c r="BD15" s="225"/>
      <c r="BE15" s="225"/>
      <c r="BF15" s="225"/>
      <c r="BG15" s="225"/>
      <c r="BH15" s="21"/>
      <c r="BI15" s="21"/>
      <c r="BJ15" s="225"/>
      <c r="BK15" s="225"/>
      <c r="BL15" s="225"/>
      <c r="BM15" s="21"/>
      <c r="BN15" s="21"/>
      <c r="BO15" s="227"/>
      <c r="BP15" s="21"/>
      <c r="BQ15" s="21"/>
      <c r="BR15" s="21"/>
      <c r="BS15"/>
      <c r="BT15"/>
      <c r="BU15" s="39"/>
      <c r="BV15" s="39"/>
      <c r="BW15" s="39"/>
      <c r="BX15" s="39"/>
      <c r="BY15" s="39"/>
      <c r="BZ15" s="39"/>
      <c r="CA15" s="4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4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4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</row>
    <row r="16" spans="16:132" s="3" customFormat="1">
      <c r="AH16"/>
      <c r="AI16" s="21"/>
      <c r="AJ16" s="21"/>
      <c r="AK16" s="21"/>
      <c r="AL16" s="21"/>
      <c r="AM16" s="21"/>
      <c r="AN16" s="21"/>
      <c r="AO16" s="21"/>
      <c r="AP16" s="21"/>
      <c r="AQ16" s="227"/>
      <c r="AR16" s="227"/>
      <c r="AS16" s="227"/>
      <c r="AT16" s="21"/>
      <c r="AU16" s="21"/>
      <c r="AV16" s="21"/>
      <c r="AW16" s="21"/>
      <c r="AX16" s="21"/>
      <c r="AY16" s="21"/>
      <c r="AZ16" s="225"/>
      <c r="BA16" s="225"/>
      <c r="BB16" s="21"/>
      <c r="BC16" s="225"/>
      <c r="BD16" s="225"/>
      <c r="BE16" s="225"/>
      <c r="BF16" s="225"/>
      <c r="BG16" s="225"/>
      <c r="BH16" s="21"/>
      <c r="BI16" s="21"/>
      <c r="BJ16" s="225"/>
      <c r="BK16" s="225"/>
      <c r="BL16" s="225"/>
      <c r="BM16" s="21"/>
      <c r="BN16" s="21"/>
      <c r="BO16" s="227"/>
      <c r="BP16" s="21"/>
      <c r="BQ16" s="21"/>
      <c r="BR16" s="21"/>
      <c r="BS16"/>
      <c r="BT16"/>
      <c r="BU16" s="39"/>
      <c r="BV16" s="39"/>
      <c r="BW16" s="39"/>
      <c r="BX16" s="39"/>
      <c r="BY16" s="39"/>
      <c r="BZ16" s="39"/>
      <c r="CA16" s="31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4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4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</row>
    <row r="17" spans="35:86">
      <c r="AI17" s="21"/>
      <c r="AJ17" s="21"/>
      <c r="AK17" s="21"/>
      <c r="AL17" s="21"/>
      <c r="AM17" s="21"/>
      <c r="AN17" s="21"/>
      <c r="AO17" s="21"/>
      <c r="AP17" s="21"/>
      <c r="AQ17" s="227"/>
      <c r="AR17" s="227"/>
      <c r="AS17" s="227"/>
      <c r="AT17" s="21"/>
      <c r="AU17" s="21"/>
      <c r="AV17" s="21"/>
      <c r="AW17" s="21"/>
      <c r="AX17" s="21"/>
      <c r="AY17" s="21"/>
      <c r="AZ17" s="225"/>
      <c r="BA17" s="225"/>
      <c r="BB17" s="21"/>
      <c r="BC17" s="225"/>
      <c r="BD17" s="225"/>
      <c r="BE17" s="225"/>
      <c r="BF17" s="225"/>
      <c r="BG17" s="225"/>
      <c r="BH17" s="21"/>
      <c r="BI17" s="21"/>
      <c r="BJ17" s="225"/>
      <c r="BK17" s="225"/>
      <c r="BL17" s="225"/>
      <c r="BM17" s="21"/>
      <c r="BN17" s="21"/>
      <c r="BO17" s="227"/>
      <c r="BP17" s="21"/>
      <c r="BQ17" s="21"/>
      <c r="BR17" s="21"/>
      <c r="BX17" s="39"/>
      <c r="BY17"/>
      <c r="CA17"/>
      <c r="CB17"/>
      <c r="CH17"/>
    </row>
    <row r="18" spans="35:86">
      <c r="AI18" s="21"/>
      <c r="AJ18" s="21"/>
      <c r="AK18" s="21"/>
      <c r="AL18" s="21"/>
      <c r="AM18" s="21"/>
      <c r="AN18" s="21"/>
      <c r="AO18" s="21"/>
      <c r="AP18" s="21"/>
      <c r="AQ18" s="227"/>
      <c r="AR18" s="227"/>
      <c r="AS18" s="227"/>
      <c r="AT18" s="21"/>
      <c r="AU18" s="21"/>
      <c r="AV18" s="21"/>
      <c r="AW18" s="21"/>
      <c r="AX18" s="21"/>
      <c r="AY18" s="21"/>
      <c r="AZ18" s="225"/>
      <c r="BA18" s="225"/>
      <c r="BB18" s="21"/>
      <c r="BC18" s="225"/>
      <c r="BD18" s="225"/>
      <c r="BE18" s="225"/>
      <c r="BF18" s="225"/>
      <c r="BG18" s="225"/>
      <c r="BH18" s="21"/>
      <c r="BI18" s="21"/>
      <c r="BJ18" s="225"/>
      <c r="BK18" s="225"/>
      <c r="BL18" s="225"/>
      <c r="BM18" s="21"/>
      <c r="BN18" s="21"/>
      <c r="BO18" s="227"/>
      <c r="BP18" s="21"/>
      <c r="BQ18" s="21"/>
      <c r="BR18" s="21"/>
      <c r="BY18"/>
      <c r="CA18"/>
      <c r="CB18"/>
      <c r="CH18"/>
    </row>
    <row r="19" spans="35:86">
      <c r="AI19" s="21"/>
      <c r="AJ19" s="21"/>
      <c r="AK19" s="21"/>
      <c r="AL19" s="21"/>
      <c r="AM19" s="21"/>
      <c r="AN19" s="21"/>
      <c r="AO19" s="21"/>
      <c r="AP19" s="21"/>
      <c r="AQ19" s="227"/>
      <c r="AR19" s="227"/>
      <c r="AS19" s="227"/>
      <c r="AT19" s="21"/>
      <c r="AU19" s="21"/>
      <c r="AV19" s="21"/>
      <c r="AW19" s="21"/>
      <c r="AX19" s="21"/>
      <c r="AY19" s="21"/>
      <c r="AZ19" s="225"/>
      <c r="BA19" s="225"/>
      <c r="BB19" s="21"/>
      <c r="BC19" s="225"/>
      <c r="BD19" s="225"/>
      <c r="BE19" s="225"/>
      <c r="BF19" s="225"/>
      <c r="BG19" s="225"/>
      <c r="BH19" s="21"/>
      <c r="BI19" s="21"/>
      <c r="BJ19" s="225"/>
      <c r="BK19" s="225"/>
      <c r="BL19" s="225"/>
      <c r="BM19" s="21"/>
      <c r="BN19" s="21"/>
      <c r="BO19" s="227"/>
      <c r="BP19" s="21"/>
      <c r="BQ19" s="21"/>
      <c r="BR19" s="21"/>
      <c r="BY19"/>
      <c r="CA19"/>
      <c r="CB19"/>
      <c r="CH19"/>
    </row>
    <row r="20" spans="35:86">
      <c r="AI20" s="21"/>
      <c r="AJ20" s="21"/>
      <c r="AK20" s="21"/>
      <c r="AL20" s="21"/>
      <c r="AM20" s="21"/>
      <c r="AN20" s="21"/>
      <c r="AO20" s="21"/>
      <c r="AP20" s="21"/>
      <c r="AQ20" s="227"/>
      <c r="AR20" s="227"/>
      <c r="AS20" s="227"/>
      <c r="AT20" s="21"/>
      <c r="AU20" s="21"/>
      <c r="AV20" s="21"/>
      <c r="AW20" s="21"/>
      <c r="AX20" s="21"/>
      <c r="AY20" s="21"/>
      <c r="AZ20" s="225"/>
      <c r="BA20" s="225"/>
      <c r="BB20" s="21"/>
      <c r="BC20" s="225"/>
      <c r="BD20" s="225"/>
      <c r="BE20" s="225"/>
      <c r="BF20" s="225"/>
      <c r="BG20" s="225"/>
      <c r="BH20" s="21"/>
      <c r="BI20" s="21"/>
      <c r="BJ20" s="225"/>
      <c r="BK20" s="225"/>
      <c r="BL20" s="225"/>
      <c r="BM20" s="21"/>
      <c r="BN20" s="21"/>
      <c r="BO20" s="227"/>
      <c r="BP20" s="21"/>
      <c r="BQ20" s="21"/>
      <c r="BR20" s="21"/>
      <c r="BY20"/>
      <c r="CA20"/>
      <c r="CB20"/>
      <c r="CH20"/>
    </row>
    <row r="21" spans="35:86">
      <c r="AI21" s="21"/>
      <c r="AJ21" s="21"/>
      <c r="AK21" s="21"/>
      <c r="AL21" s="21"/>
      <c r="AM21" s="21"/>
      <c r="AN21" s="21"/>
      <c r="AO21" s="21"/>
      <c r="AP21" s="21"/>
      <c r="AQ21" s="227"/>
      <c r="AR21" s="227"/>
      <c r="AS21" s="227"/>
      <c r="AT21" s="21"/>
      <c r="AU21" s="21"/>
      <c r="AV21" s="21"/>
      <c r="AW21" s="21"/>
      <c r="AX21" s="21"/>
      <c r="AY21" s="21"/>
      <c r="AZ21" s="225"/>
      <c r="BA21" s="225"/>
      <c r="BB21" s="21"/>
      <c r="BC21" s="225"/>
      <c r="BD21" s="225"/>
      <c r="BE21" s="225"/>
      <c r="BF21" s="225"/>
      <c r="BG21" s="225"/>
      <c r="BH21" s="21"/>
      <c r="BI21" s="21"/>
      <c r="BJ21" s="225"/>
      <c r="BK21" s="225"/>
      <c r="BL21" s="225"/>
      <c r="BM21" s="21"/>
      <c r="BN21" s="21"/>
      <c r="BO21" s="227"/>
      <c r="BP21" s="21"/>
      <c r="BQ21" s="21"/>
      <c r="BR21" s="21"/>
      <c r="BY21"/>
      <c r="CA21"/>
      <c r="CB21"/>
      <c r="CH21"/>
    </row>
    <row r="22" spans="35:86">
      <c r="AI22" s="21"/>
      <c r="AJ22" s="21"/>
      <c r="AK22" s="21"/>
      <c r="AL22" s="21"/>
      <c r="AM22" s="21"/>
      <c r="AN22" s="21"/>
      <c r="AO22" s="21"/>
      <c r="AP22" s="21"/>
      <c r="AQ22" s="227"/>
      <c r="AR22" s="227"/>
      <c r="AS22" s="227"/>
      <c r="AT22" s="21"/>
      <c r="AU22" s="21"/>
      <c r="AV22" s="21"/>
      <c r="AW22" s="21"/>
      <c r="AX22" s="21"/>
      <c r="AY22" s="21"/>
      <c r="AZ22" s="225"/>
      <c r="BA22" s="225"/>
      <c r="BB22" s="21"/>
      <c r="BC22" s="225"/>
      <c r="BD22" s="225"/>
      <c r="BE22" s="225"/>
      <c r="BF22" s="225"/>
      <c r="BG22" s="225"/>
      <c r="BH22" s="21"/>
      <c r="BI22" s="21"/>
      <c r="BJ22" s="225"/>
      <c r="BK22" s="225"/>
      <c r="BL22" s="225"/>
      <c r="BM22" s="21"/>
      <c r="BN22" s="21"/>
      <c r="BO22" s="227"/>
      <c r="BP22" s="21"/>
      <c r="BQ22" s="21"/>
      <c r="BR22" s="21"/>
      <c r="BY22"/>
      <c r="CA22"/>
      <c r="CB22"/>
      <c r="CH22"/>
    </row>
    <row r="23" spans="35:86">
      <c r="AI23" s="21"/>
      <c r="AJ23" s="21"/>
      <c r="AK23" s="21"/>
      <c r="AL23" s="21"/>
      <c r="AM23" s="21"/>
      <c r="AN23" s="21"/>
      <c r="AO23" s="21"/>
      <c r="AP23" s="21"/>
      <c r="AQ23" s="227"/>
      <c r="AR23" s="227"/>
      <c r="AS23" s="227"/>
      <c r="AT23" s="21"/>
      <c r="AU23" s="21"/>
      <c r="AV23" s="21"/>
      <c r="AW23" s="21"/>
      <c r="AX23" s="21"/>
      <c r="AY23" s="21"/>
      <c r="AZ23" s="225"/>
      <c r="BA23" s="225"/>
      <c r="BB23" s="21"/>
      <c r="BC23" s="225"/>
      <c r="BD23" s="225"/>
      <c r="BE23" s="225"/>
      <c r="BF23" s="225"/>
      <c r="BG23" s="225"/>
      <c r="BH23" s="21"/>
      <c r="BI23" s="21"/>
      <c r="BJ23" s="225"/>
      <c r="BK23" s="225"/>
      <c r="BL23" s="225"/>
      <c r="BM23" s="21"/>
      <c r="BN23" s="21"/>
      <c r="BO23" s="227"/>
      <c r="BP23" s="21"/>
      <c r="BQ23" s="21"/>
      <c r="BR23" s="21"/>
      <c r="BY23"/>
      <c r="CA23"/>
      <c r="CB23"/>
      <c r="CH23"/>
    </row>
    <row r="24" spans="35:86">
      <c r="AI24" s="21"/>
      <c r="AJ24" s="21"/>
      <c r="AK24" s="21"/>
      <c r="AL24" s="21"/>
      <c r="AM24" s="21"/>
      <c r="AN24" s="21"/>
      <c r="AO24" s="21"/>
      <c r="AP24" s="21"/>
      <c r="AQ24" s="227"/>
      <c r="AR24" s="227"/>
      <c r="AS24" s="227"/>
      <c r="AT24" s="21"/>
      <c r="AU24" s="21"/>
      <c r="AV24" s="21"/>
      <c r="AW24" s="21"/>
      <c r="AX24" s="21"/>
      <c r="AY24" s="21"/>
      <c r="AZ24" s="225"/>
      <c r="BA24" s="225"/>
      <c r="BB24" s="21"/>
      <c r="BC24" s="225"/>
      <c r="BD24" s="225"/>
      <c r="BE24" s="225"/>
      <c r="BF24" s="225"/>
      <c r="BG24" s="225"/>
      <c r="BH24" s="21"/>
      <c r="BI24" s="21"/>
      <c r="BJ24" s="225"/>
      <c r="BK24" s="225"/>
      <c r="BL24" s="225"/>
      <c r="BM24" s="21"/>
      <c r="BN24" s="21"/>
      <c r="BO24" s="227"/>
      <c r="BP24" s="21"/>
      <c r="BQ24" s="21"/>
      <c r="BR24" s="21"/>
      <c r="BY24"/>
      <c r="CA24"/>
      <c r="CB24"/>
      <c r="CH24"/>
    </row>
    <row r="25" spans="35:86">
      <c r="AI25" s="21"/>
      <c r="AJ25" s="21"/>
      <c r="AK25" s="21"/>
      <c r="AL25" s="21"/>
      <c r="AM25" s="21"/>
      <c r="AN25" s="21"/>
      <c r="AO25" s="21"/>
      <c r="AP25" s="21"/>
      <c r="AQ25" s="227"/>
      <c r="AR25" s="227"/>
      <c r="AS25" s="227"/>
      <c r="AT25" s="21"/>
      <c r="AU25" s="21"/>
      <c r="AV25" s="21"/>
      <c r="AW25" s="21"/>
      <c r="AX25" s="21"/>
      <c r="AY25" s="21"/>
      <c r="AZ25" s="225"/>
      <c r="BA25" s="225"/>
      <c r="BB25" s="21"/>
      <c r="BC25" s="225"/>
      <c r="BD25" s="225"/>
      <c r="BE25" s="225"/>
      <c r="BF25" s="225"/>
      <c r="BG25" s="225"/>
      <c r="BH25" s="21"/>
      <c r="BI25" s="21"/>
      <c r="BJ25" s="225"/>
      <c r="BK25" s="225"/>
      <c r="BL25" s="225"/>
      <c r="BM25" s="21"/>
      <c r="BN25" s="21"/>
      <c r="BO25" s="227"/>
      <c r="BP25" s="21"/>
      <c r="BQ25" s="21"/>
      <c r="BR25" s="21"/>
      <c r="BY25"/>
      <c r="CA25"/>
      <c r="CB25"/>
      <c r="CH25"/>
    </row>
    <row r="26" spans="35:86">
      <c r="AI26" s="21"/>
      <c r="AJ26" s="21"/>
      <c r="AK26" s="21"/>
      <c r="AL26" s="21"/>
      <c r="AM26" s="21"/>
      <c r="AN26" s="21"/>
      <c r="AO26" s="21"/>
      <c r="AP26" s="21"/>
      <c r="AQ26" s="227"/>
      <c r="AR26" s="227"/>
      <c r="AS26" s="227"/>
      <c r="AT26" s="21"/>
      <c r="AU26" s="21"/>
      <c r="AV26" s="21"/>
      <c r="AW26" s="21"/>
      <c r="AX26" s="21"/>
      <c r="AY26" s="21"/>
      <c r="AZ26" s="225"/>
      <c r="BA26" s="225"/>
      <c r="BB26" s="21"/>
      <c r="BC26" s="225"/>
      <c r="BD26" s="225"/>
      <c r="BE26" s="225"/>
      <c r="BF26" s="225"/>
      <c r="BG26" s="225"/>
      <c r="BH26" s="21"/>
      <c r="BI26" s="21"/>
      <c r="BJ26" s="225"/>
      <c r="BK26" s="225"/>
      <c r="BL26" s="225"/>
      <c r="BM26" s="21"/>
      <c r="BN26" s="21"/>
      <c r="BO26" s="227"/>
      <c r="BP26" s="21"/>
      <c r="BQ26" s="21"/>
      <c r="BR26" s="21"/>
      <c r="BY26"/>
      <c r="CA26"/>
      <c r="CB26"/>
      <c r="CH26"/>
    </row>
    <row r="27" spans="35:86">
      <c r="AI27" s="21"/>
      <c r="AJ27" s="21"/>
      <c r="AK27" s="21"/>
      <c r="AL27" s="21"/>
      <c r="AM27" s="21"/>
      <c r="AN27" s="21"/>
      <c r="AO27" s="21"/>
      <c r="AP27" s="21"/>
      <c r="AQ27" s="227"/>
      <c r="AR27" s="227"/>
      <c r="AS27" s="227"/>
      <c r="AT27" s="21"/>
      <c r="AU27" s="21"/>
      <c r="AV27" s="21"/>
      <c r="AW27" s="21"/>
      <c r="AX27" s="21"/>
      <c r="AY27" s="21"/>
      <c r="AZ27" s="225"/>
      <c r="BA27" s="225"/>
      <c r="BB27" s="21"/>
      <c r="BC27" s="225"/>
      <c r="BD27" s="225"/>
      <c r="BE27" s="225"/>
      <c r="BF27" s="225"/>
      <c r="BG27" s="225"/>
      <c r="BH27" s="21"/>
      <c r="BI27" s="21"/>
      <c r="BJ27" s="225"/>
      <c r="BK27" s="225"/>
      <c r="BL27" s="225"/>
      <c r="BM27" s="21"/>
      <c r="BN27" s="21"/>
      <c r="BO27" s="227"/>
      <c r="BP27" s="21"/>
      <c r="BQ27" s="21"/>
      <c r="BR27" s="21"/>
      <c r="BY27"/>
      <c r="CA27"/>
      <c r="CB27"/>
      <c r="CH27"/>
    </row>
    <row r="28" spans="35:86">
      <c r="AI28" s="21"/>
      <c r="AJ28" s="21"/>
      <c r="AK28" s="21"/>
      <c r="AL28" s="21"/>
      <c r="AM28" s="21"/>
      <c r="AN28" s="21"/>
      <c r="AO28" s="21"/>
      <c r="AP28" s="21"/>
      <c r="AQ28" s="227"/>
      <c r="AR28" s="227"/>
      <c r="AS28" s="227"/>
      <c r="AT28" s="21"/>
      <c r="AU28" s="21"/>
      <c r="AV28" s="21"/>
      <c r="AW28" s="21"/>
      <c r="AX28" s="21"/>
      <c r="AY28" s="21"/>
      <c r="AZ28" s="225"/>
      <c r="BA28" s="225"/>
      <c r="BB28" s="21"/>
      <c r="BC28" s="225"/>
      <c r="BD28" s="225"/>
      <c r="BE28" s="225"/>
      <c r="BF28" s="225"/>
      <c r="BG28" s="225"/>
      <c r="BH28" s="21"/>
      <c r="BI28" s="21"/>
      <c r="BJ28" s="225"/>
      <c r="BK28" s="225"/>
      <c r="BL28" s="225"/>
      <c r="BM28" s="21"/>
      <c r="BN28" s="21"/>
      <c r="BO28" s="227"/>
      <c r="BP28" s="21"/>
      <c r="BQ28" s="21"/>
      <c r="BR28" s="21"/>
      <c r="BY28"/>
      <c r="CA28"/>
      <c r="CB28"/>
      <c r="CH28"/>
    </row>
    <row r="29" spans="35:86">
      <c r="AI29" s="21"/>
      <c r="AJ29" s="21"/>
      <c r="AK29" s="21"/>
      <c r="AL29" s="21"/>
      <c r="AM29" s="21"/>
      <c r="AN29" s="21"/>
      <c r="AO29" s="21"/>
      <c r="AP29" s="21"/>
      <c r="AQ29" s="227"/>
      <c r="AR29" s="227"/>
      <c r="AS29" s="227"/>
      <c r="AT29" s="21"/>
      <c r="AU29" s="21"/>
      <c r="AV29" s="21"/>
      <c r="AW29" s="21"/>
      <c r="AX29" s="21"/>
      <c r="AY29" s="21"/>
      <c r="AZ29" s="225"/>
      <c r="BA29" s="225"/>
      <c r="BB29" s="21"/>
      <c r="BC29" s="225"/>
      <c r="BD29" s="225"/>
      <c r="BE29" s="225"/>
      <c r="BF29" s="225"/>
      <c r="BG29" s="225"/>
      <c r="BH29" s="21"/>
      <c r="BI29" s="21"/>
      <c r="BJ29" s="225"/>
      <c r="BK29" s="225"/>
      <c r="BL29" s="225"/>
      <c r="BM29" s="21"/>
      <c r="BN29" s="21"/>
      <c r="BO29" s="227"/>
      <c r="BP29" s="21"/>
      <c r="BQ29" s="21"/>
      <c r="BR29" s="21"/>
      <c r="BY29"/>
      <c r="CA29"/>
      <c r="CB29"/>
      <c r="CH29"/>
    </row>
    <row r="30" spans="35:86">
      <c r="AI30" s="21"/>
      <c r="AJ30" s="21"/>
      <c r="AK30" s="21"/>
      <c r="AL30" s="21"/>
      <c r="AM30" s="21"/>
      <c r="AN30" s="21"/>
      <c r="AO30" s="21"/>
      <c r="AP30" s="21"/>
      <c r="AQ30" s="227"/>
      <c r="AR30" s="227"/>
      <c r="AS30" s="227"/>
      <c r="AT30" s="21"/>
      <c r="AU30" s="21"/>
      <c r="AV30" s="21"/>
      <c r="AW30" s="21"/>
      <c r="AX30" s="21"/>
      <c r="AY30" s="21"/>
      <c r="AZ30" s="225"/>
      <c r="BA30" s="225"/>
      <c r="BB30" s="21"/>
      <c r="BC30" s="225"/>
      <c r="BD30" s="225"/>
      <c r="BE30" s="225"/>
      <c r="BF30" s="225"/>
      <c r="BG30" s="225"/>
      <c r="BH30" s="21"/>
      <c r="BI30" s="21"/>
      <c r="BJ30" s="225"/>
      <c r="BK30" s="225"/>
      <c r="BL30" s="225"/>
      <c r="BM30" s="21"/>
      <c r="BN30" s="21"/>
      <c r="BO30" s="227"/>
      <c r="BP30" s="21"/>
      <c r="BQ30" s="21"/>
      <c r="BR30" s="21"/>
      <c r="BY30"/>
      <c r="CA30"/>
      <c r="CB30"/>
      <c r="CH30"/>
    </row>
    <row r="31" spans="35:86">
      <c r="AI31" s="21"/>
      <c r="AJ31" s="21"/>
      <c r="AK31" s="21"/>
      <c r="AL31" s="21"/>
      <c r="AM31" s="21"/>
      <c r="AN31" s="21"/>
      <c r="AO31" s="21"/>
      <c r="AP31" s="21"/>
      <c r="AQ31" s="227"/>
      <c r="AR31" s="227"/>
      <c r="AS31" s="227"/>
      <c r="AT31" s="21"/>
      <c r="AU31" s="21"/>
      <c r="AV31" s="21"/>
      <c r="AW31" s="21"/>
      <c r="AX31" s="21"/>
      <c r="AY31" s="21"/>
      <c r="AZ31" s="225"/>
      <c r="BA31" s="225"/>
      <c r="BB31" s="21"/>
      <c r="BC31" s="225"/>
      <c r="BD31" s="225"/>
      <c r="BE31" s="225"/>
      <c r="BF31" s="225"/>
      <c r="BG31" s="225"/>
      <c r="BH31" s="21"/>
      <c r="BI31" s="21"/>
      <c r="BJ31" s="225"/>
      <c r="BK31" s="225"/>
      <c r="BL31" s="225"/>
      <c r="BM31" s="21"/>
      <c r="BN31" s="21"/>
      <c r="BO31" s="227"/>
      <c r="BP31" s="21"/>
      <c r="BQ31" s="21"/>
      <c r="BR31" s="21"/>
      <c r="BY31"/>
      <c r="CA31"/>
      <c r="CB31"/>
      <c r="CH31"/>
    </row>
    <row r="32" spans="35:86">
      <c r="AI32" s="21"/>
      <c r="AJ32" s="21"/>
      <c r="AK32" s="21"/>
      <c r="AL32" s="21"/>
      <c r="AM32" s="21"/>
      <c r="AN32" s="21"/>
      <c r="AO32" s="21"/>
      <c r="AP32" s="21"/>
      <c r="AQ32" s="227"/>
      <c r="AR32" s="227"/>
      <c r="AS32" s="227"/>
      <c r="AT32" s="21"/>
      <c r="AU32" s="21"/>
      <c r="AV32" s="21"/>
      <c r="AW32" s="21"/>
      <c r="AX32" s="21"/>
      <c r="AY32" s="21"/>
      <c r="AZ32" s="225"/>
      <c r="BA32" s="225"/>
      <c r="BB32" s="21"/>
      <c r="BC32" s="225"/>
      <c r="BD32" s="225"/>
      <c r="BE32" s="225"/>
      <c r="BF32" s="225"/>
      <c r="BG32" s="225"/>
      <c r="BH32" s="21"/>
      <c r="BI32" s="21"/>
      <c r="BJ32" s="225"/>
      <c r="BK32" s="225"/>
      <c r="BL32" s="225"/>
      <c r="BM32" s="21"/>
      <c r="BN32" s="21"/>
      <c r="BO32" s="227"/>
      <c r="BP32" s="21"/>
      <c r="BQ32" s="21"/>
      <c r="BR32" s="21"/>
      <c r="BY32"/>
      <c r="CA32"/>
      <c r="CB32"/>
      <c r="CH32"/>
    </row>
    <row r="33" spans="35:86">
      <c r="AI33" s="21"/>
      <c r="AJ33" s="21"/>
      <c r="AK33" s="21"/>
      <c r="AL33" s="21"/>
      <c r="AM33" s="21"/>
      <c r="AN33" s="21"/>
      <c r="AO33" s="21"/>
      <c r="AP33" s="21"/>
      <c r="AQ33" s="227"/>
      <c r="AR33" s="227"/>
      <c r="AS33" s="227"/>
      <c r="AT33" s="21"/>
      <c r="AU33" s="21"/>
      <c r="AV33" s="21"/>
      <c r="AW33" s="21"/>
      <c r="AX33" s="21"/>
      <c r="AY33" s="21"/>
      <c r="AZ33" s="225"/>
      <c r="BA33" s="225"/>
      <c r="BB33" s="21"/>
      <c r="BC33" s="225"/>
      <c r="BD33" s="225"/>
      <c r="BE33" s="225"/>
      <c r="BF33" s="225"/>
      <c r="BG33" s="225"/>
      <c r="BH33" s="21"/>
      <c r="BI33" s="21"/>
      <c r="BJ33" s="225"/>
      <c r="BK33" s="225"/>
      <c r="BL33" s="225"/>
      <c r="BM33" s="21"/>
      <c r="BN33" s="21"/>
      <c r="BO33" s="227"/>
      <c r="BP33" s="21"/>
      <c r="BQ33" s="21"/>
      <c r="BR33" s="21"/>
      <c r="BY33"/>
      <c r="CA33"/>
      <c r="CB33"/>
      <c r="CH33"/>
    </row>
    <row r="34" spans="35:86">
      <c r="AI34" s="21"/>
      <c r="AJ34" s="21"/>
      <c r="AK34" s="21"/>
      <c r="AL34" s="21"/>
      <c r="AM34" s="21"/>
      <c r="AN34" s="21"/>
      <c r="AO34" s="21"/>
      <c r="AP34" s="21"/>
      <c r="AQ34" s="227"/>
      <c r="AR34" s="227"/>
      <c r="AS34" s="227"/>
      <c r="AT34" s="21"/>
      <c r="AU34" s="21"/>
      <c r="AV34" s="21"/>
      <c r="AW34" s="21"/>
      <c r="AX34" s="21"/>
      <c r="AY34" s="21"/>
      <c r="AZ34" s="225"/>
      <c r="BA34" s="225"/>
      <c r="BB34" s="21"/>
      <c r="BC34" s="225"/>
      <c r="BD34" s="225"/>
      <c r="BE34" s="225"/>
      <c r="BF34" s="225"/>
      <c r="BG34" s="225"/>
      <c r="BH34" s="21"/>
      <c r="BI34" s="21"/>
      <c r="BJ34" s="225"/>
      <c r="BK34" s="225"/>
      <c r="BL34" s="225"/>
      <c r="BM34" s="21"/>
      <c r="BN34" s="21"/>
      <c r="BO34" s="227"/>
      <c r="BP34" s="21"/>
      <c r="BQ34" s="21"/>
      <c r="BR34" s="21"/>
      <c r="BY34"/>
      <c r="CA34"/>
      <c r="CB34"/>
      <c r="CH34"/>
    </row>
    <row r="35" spans="35:86">
      <c r="AI35" s="21"/>
      <c r="AJ35" s="21"/>
      <c r="AK35" s="21"/>
      <c r="AL35" s="21"/>
      <c r="AM35" s="21"/>
      <c r="AN35" s="21"/>
      <c r="AO35" s="21"/>
      <c r="AP35" s="21"/>
      <c r="AQ35" s="227"/>
      <c r="AR35" s="227"/>
      <c r="AS35" s="227"/>
      <c r="AT35" s="21"/>
      <c r="AU35" s="21"/>
      <c r="AV35" s="21"/>
      <c r="AW35" s="21"/>
      <c r="AX35" s="21"/>
      <c r="AY35" s="21"/>
      <c r="AZ35" s="225"/>
      <c r="BA35" s="225"/>
      <c r="BB35" s="21"/>
      <c r="BC35" s="225"/>
      <c r="BD35" s="225"/>
      <c r="BE35" s="225"/>
      <c r="BF35" s="225"/>
      <c r="BG35" s="225"/>
      <c r="BH35" s="21"/>
      <c r="BI35" s="21"/>
      <c r="BJ35" s="225"/>
      <c r="BK35" s="225"/>
      <c r="BL35" s="225"/>
      <c r="BM35" s="21"/>
      <c r="BN35" s="21"/>
      <c r="BO35" s="227"/>
      <c r="BP35" s="21"/>
      <c r="BQ35" s="21"/>
      <c r="BR35" s="21"/>
      <c r="BY35"/>
      <c r="CA35"/>
      <c r="CB35"/>
      <c r="CH35"/>
    </row>
    <row r="36" spans="35:86">
      <c r="AI36" s="21"/>
      <c r="AJ36" s="21"/>
      <c r="AK36" s="21"/>
      <c r="AL36" s="21"/>
      <c r="AM36" s="21"/>
      <c r="AN36" s="21"/>
      <c r="AO36" s="21"/>
      <c r="AP36" s="21"/>
      <c r="AQ36" s="227"/>
      <c r="AR36" s="227"/>
      <c r="AS36" s="227"/>
      <c r="AT36" s="21"/>
      <c r="AU36" s="21"/>
      <c r="AV36" s="21"/>
      <c r="AW36" s="21"/>
      <c r="AX36" s="21"/>
      <c r="AY36" s="21"/>
      <c r="AZ36" s="225"/>
      <c r="BA36" s="225"/>
      <c r="BB36" s="21"/>
      <c r="BC36" s="225"/>
      <c r="BD36" s="225"/>
      <c r="BE36" s="225"/>
      <c r="BF36" s="225"/>
      <c r="BG36" s="225"/>
      <c r="BH36" s="21"/>
      <c r="BI36" s="21"/>
      <c r="BJ36" s="225"/>
      <c r="BK36" s="225"/>
      <c r="BL36" s="225"/>
      <c r="BM36" s="21"/>
      <c r="BN36" s="21"/>
      <c r="BO36" s="227"/>
      <c r="BP36" s="21"/>
      <c r="BQ36" s="21"/>
      <c r="BR36" s="21"/>
      <c r="BY36"/>
      <c r="CA36"/>
      <c r="CB36"/>
      <c r="CH36"/>
    </row>
    <row r="37" spans="35:86">
      <c r="AI37" s="21"/>
      <c r="AJ37" s="21"/>
      <c r="AK37" s="21"/>
      <c r="AL37" s="21"/>
      <c r="AM37" s="21"/>
      <c r="AN37" s="21"/>
      <c r="AO37" s="21"/>
      <c r="AP37" s="21"/>
      <c r="AQ37" s="227"/>
      <c r="AR37" s="227"/>
      <c r="AS37" s="227"/>
      <c r="AT37" s="21"/>
      <c r="AU37" s="21"/>
      <c r="AV37" s="21"/>
      <c r="AW37" s="21"/>
      <c r="AX37" s="21"/>
      <c r="AY37" s="21"/>
      <c r="AZ37" s="225"/>
      <c r="BA37" s="225"/>
      <c r="BB37" s="21"/>
      <c r="BC37" s="225"/>
      <c r="BD37" s="225"/>
      <c r="BE37" s="225"/>
      <c r="BF37" s="225"/>
      <c r="BG37" s="225"/>
      <c r="BH37" s="21"/>
      <c r="BI37" s="21"/>
      <c r="BJ37" s="225"/>
      <c r="BK37" s="225"/>
      <c r="BL37" s="225"/>
      <c r="BM37" s="21"/>
      <c r="BN37" s="21"/>
      <c r="BO37" s="227"/>
      <c r="BP37" s="21"/>
      <c r="BQ37" s="21"/>
      <c r="BR37" s="21"/>
      <c r="BY37"/>
      <c r="CA37"/>
      <c r="CB37"/>
      <c r="CH37"/>
    </row>
    <row r="38" spans="35:86">
      <c r="AI38" s="21"/>
      <c r="AJ38" s="21"/>
      <c r="AK38" s="21"/>
      <c r="AL38" s="21"/>
      <c r="AM38" s="21"/>
      <c r="AN38" s="21"/>
      <c r="AO38" s="21"/>
      <c r="AP38" s="21"/>
      <c r="AQ38" s="227"/>
      <c r="AR38" s="227"/>
      <c r="AS38" s="227"/>
      <c r="AT38" s="21"/>
      <c r="AU38" s="21"/>
      <c r="AV38" s="21"/>
      <c r="AW38" s="21"/>
      <c r="AX38" s="21"/>
      <c r="AY38" s="21"/>
      <c r="AZ38" s="225"/>
      <c r="BA38" s="225"/>
      <c r="BB38" s="21"/>
      <c r="BC38" s="225"/>
      <c r="BD38" s="225"/>
      <c r="BE38" s="225"/>
      <c r="BF38" s="225"/>
      <c r="BG38" s="225"/>
      <c r="BH38" s="21"/>
      <c r="BI38" s="21"/>
      <c r="BJ38" s="225"/>
      <c r="BK38" s="225"/>
      <c r="BL38" s="225"/>
      <c r="BM38" s="21"/>
      <c r="BN38" s="21"/>
      <c r="BO38" s="227"/>
      <c r="BP38" s="21"/>
      <c r="BQ38" s="21"/>
      <c r="BR38" s="21"/>
      <c r="BY38"/>
      <c r="CA38"/>
      <c r="CB38"/>
      <c r="CH38"/>
    </row>
    <row r="39" spans="35:86">
      <c r="AI39" s="21"/>
      <c r="AJ39" s="21"/>
      <c r="AK39" s="21"/>
      <c r="AL39" s="21"/>
      <c r="AM39" s="21"/>
      <c r="AN39" s="21"/>
      <c r="AO39" s="21"/>
      <c r="AP39" s="21"/>
      <c r="AQ39" s="227"/>
      <c r="AR39" s="227"/>
      <c r="AS39" s="227"/>
      <c r="AT39" s="21"/>
      <c r="AU39" s="21"/>
      <c r="AV39" s="21"/>
      <c r="AW39" s="21"/>
      <c r="AX39" s="21"/>
      <c r="AY39" s="21"/>
      <c r="AZ39" s="225"/>
      <c r="BA39" s="225"/>
      <c r="BB39" s="21"/>
      <c r="BC39" s="225"/>
      <c r="BD39" s="225"/>
      <c r="BE39" s="225"/>
      <c r="BF39" s="225"/>
      <c r="BG39" s="225"/>
      <c r="BH39" s="21"/>
      <c r="BI39" s="21"/>
      <c r="BJ39" s="225"/>
      <c r="BK39" s="225"/>
      <c r="BL39" s="225"/>
      <c r="BM39" s="21"/>
      <c r="BN39" s="21"/>
      <c r="BO39" s="227"/>
      <c r="BP39" s="21"/>
      <c r="BQ39" s="21"/>
      <c r="BR39" s="21"/>
      <c r="BY39"/>
      <c r="CA39"/>
      <c r="CB39"/>
      <c r="CH39"/>
    </row>
    <row r="40" spans="35:86">
      <c r="AI40" s="21"/>
      <c r="AJ40" s="21"/>
      <c r="AK40" s="21"/>
      <c r="AL40" s="21"/>
      <c r="AM40" s="21"/>
      <c r="AN40" s="21"/>
      <c r="AO40" s="21"/>
      <c r="AP40" s="21"/>
      <c r="AQ40" s="227"/>
      <c r="AR40" s="227"/>
      <c r="AS40" s="227"/>
      <c r="AT40" s="21"/>
      <c r="AU40" s="21"/>
      <c r="AV40" s="21"/>
      <c r="AW40" s="21"/>
      <c r="AX40" s="21"/>
      <c r="AY40" s="21"/>
      <c r="AZ40" s="225"/>
      <c r="BA40" s="225"/>
      <c r="BB40" s="21"/>
      <c r="BC40" s="225"/>
      <c r="BD40" s="225"/>
      <c r="BE40" s="225"/>
      <c r="BF40" s="225"/>
      <c r="BG40" s="225"/>
      <c r="BH40" s="21"/>
      <c r="BI40" s="21"/>
      <c r="BJ40" s="225"/>
      <c r="BK40" s="225"/>
      <c r="BL40" s="225"/>
      <c r="BM40" s="21"/>
      <c r="BN40" s="21"/>
      <c r="BO40" s="227"/>
      <c r="BP40" s="21"/>
      <c r="BQ40" s="21"/>
      <c r="BR40" s="21"/>
      <c r="BY40"/>
      <c r="CA40"/>
      <c r="CB40"/>
      <c r="CH40"/>
    </row>
    <row r="41" spans="35:86">
      <c r="AI41" s="21"/>
      <c r="AJ41" s="21"/>
      <c r="AK41" s="21"/>
      <c r="AL41" s="21"/>
      <c r="AM41" s="21"/>
      <c r="AN41" s="21"/>
      <c r="AO41" s="21"/>
      <c r="AP41" s="21"/>
      <c r="AQ41" s="227"/>
      <c r="AR41" s="227"/>
      <c r="AS41" s="227"/>
      <c r="AT41" s="21"/>
      <c r="AU41" s="21"/>
      <c r="AV41" s="21"/>
      <c r="AW41" s="21"/>
      <c r="AX41" s="21"/>
      <c r="AY41" s="21"/>
      <c r="AZ41" s="225"/>
      <c r="BA41" s="225"/>
      <c r="BB41" s="21"/>
      <c r="BC41" s="225"/>
      <c r="BD41" s="225"/>
      <c r="BE41" s="225"/>
      <c r="BF41" s="225"/>
      <c r="BG41" s="225"/>
      <c r="BH41" s="21"/>
      <c r="BI41" s="21"/>
      <c r="BJ41" s="225"/>
      <c r="BK41" s="225"/>
      <c r="BL41" s="225"/>
      <c r="BM41" s="21"/>
      <c r="BN41" s="21"/>
      <c r="BO41" s="227"/>
      <c r="BP41" s="21"/>
      <c r="BQ41" s="21"/>
      <c r="BR41" s="21"/>
      <c r="BY41"/>
      <c r="CA41"/>
      <c r="CB41"/>
      <c r="CH41"/>
    </row>
    <row r="42" spans="35:86">
      <c r="AI42" s="21"/>
      <c r="AJ42" s="21"/>
      <c r="AK42" s="21"/>
      <c r="AL42" s="21"/>
      <c r="AM42" s="21"/>
      <c r="AN42" s="21"/>
      <c r="AO42" s="21"/>
      <c r="AP42" s="21"/>
      <c r="AQ42" s="227"/>
      <c r="AR42" s="227"/>
      <c r="AS42" s="227"/>
      <c r="AT42" s="21"/>
      <c r="AU42" s="21"/>
      <c r="AV42" s="21"/>
      <c r="AW42" s="21"/>
      <c r="AX42" s="21"/>
      <c r="AY42" s="21"/>
      <c r="AZ42" s="225"/>
      <c r="BA42" s="225"/>
      <c r="BB42" s="21"/>
      <c r="BC42" s="225"/>
      <c r="BD42" s="225"/>
      <c r="BE42" s="225"/>
      <c r="BF42" s="225"/>
      <c r="BG42" s="225"/>
      <c r="BH42" s="21"/>
      <c r="BI42" s="21"/>
      <c r="BJ42" s="225"/>
      <c r="BK42" s="225"/>
      <c r="BL42" s="225"/>
      <c r="BM42" s="21"/>
      <c r="BN42" s="21"/>
      <c r="BO42" s="227"/>
      <c r="BP42" s="21"/>
      <c r="BQ42" s="21"/>
      <c r="BR42" s="21"/>
      <c r="BY42"/>
      <c r="CA42"/>
      <c r="CB42"/>
      <c r="CH42"/>
    </row>
    <row r="43" spans="35:86">
      <c r="AI43" s="21"/>
      <c r="AJ43" s="21"/>
      <c r="AK43" s="21"/>
      <c r="AL43" s="21"/>
      <c r="AM43" s="21"/>
      <c r="AN43" s="21"/>
      <c r="AO43" s="21"/>
      <c r="AP43" s="21"/>
      <c r="AQ43" s="227"/>
      <c r="AR43" s="227"/>
      <c r="AS43" s="227"/>
      <c r="AT43" s="21"/>
      <c r="AU43" s="21"/>
      <c r="AV43" s="21"/>
      <c r="AW43" s="21"/>
      <c r="AX43" s="21"/>
      <c r="AY43" s="21"/>
      <c r="AZ43" s="225"/>
      <c r="BA43" s="225"/>
      <c r="BB43" s="21"/>
      <c r="BC43" s="225"/>
      <c r="BD43" s="225"/>
      <c r="BE43" s="225"/>
      <c r="BF43" s="225"/>
      <c r="BG43" s="225"/>
      <c r="BH43" s="21"/>
      <c r="BI43" s="21"/>
      <c r="BJ43" s="225"/>
      <c r="BK43" s="225"/>
      <c r="BL43" s="225"/>
      <c r="BM43" s="21"/>
      <c r="BN43" s="21"/>
      <c r="BO43" s="227"/>
      <c r="BP43" s="21"/>
      <c r="BQ43" s="21"/>
      <c r="BR43" s="21"/>
      <c r="BY43"/>
      <c r="CA43"/>
      <c r="CB43"/>
      <c r="CH43"/>
    </row>
    <row r="44" spans="35:86">
      <c r="AI44" s="21"/>
      <c r="AJ44" s="21"/>
      <c r="AK44" s="21"/>
      <c r="AL44" s="21"/>
      <c r="AM44" s="21"/>
      <c r="AN44" s="21"/>
      <c r="AO44" s="21"/>
      <c r="AP44" s="21"/>
      <c r="AQ44" s="227"/>
      <c r="AR44" s="227"/>
      <c r="AS44" s="227"/>
      <c r="AT44" s="21"/>
      <c r="AU44" s="21"/>
      <c r="AV44" s="21"/>
      <c r="AW44" s="21"/>
      <c r="AX44" s="21"/>
      <c r="AY44" s="21"/>
      <c r="AZ44" s="225"/>
      <c r="BA44" s="225"/>
      <c r="BB44" s="21"/>
      <c r="BC44" s="225"/>
      <c r="BD44" s="225"/>
      <c r="BE44" s="225"/>
      <c r="BF44" s="225"/>
      <c r="BG44" s="225"/>
      <c r="BH44" s="21"/>
      <c r="BI44" s="21"/>
      <c r="BJ44" s="225"/>
      <c r="BK44" s="225"/>
      <c r="BL44" s="225"/>
      <c r="BM44" s="21"/>
      <c r="BN44" s="21"/>
      <c r="BO44" s="227"/>
      <c r="BP44" s="21"/>
      <c r="BQ44" s="21"/>
      <c r="BR44" s="21"/>
      <c r="BY44"/>
      <c r="CA44"/>
      <c r="CB44"/>
      <c r="CH44"/>
    </row>
    <row r="45" spans="35:86">
      <c r="AI45" s="21"/>
      <c r="AJ45" s="21"/>
      <c r="AK45" s="21"/>
      <c r="AL45" s="21"/>
      <c r="AM45" s="21"/>
      <c r="AN45" s="21"/>
      <c r="AO45" s="21"/>
      <c r="AP45" s="21"/>
      <c r="AQ45" s="227"/>
      <c r="AR45" s="227"/>
      <c r="AS45" s="227"/>
      <c r="AT45" s="21"/>
      <c r="AU45" s="21"/>
      <c r="AV45" s="21"/>
      <c r="AW45" s="21"/>
      <c r="AX45" s="21"/>
      <c r="AY45" s="21"/>
      <c r="AZ45" s="225"/>
      <c r="BA45" s="225"/>
      <c r="BB45" s="21"/>
      <c r="BC45" s="225"/>
      <c r="BD45" s="225"/>
      <c r="BE45" s="225"/>
      <c r="BF45" s="225"/>
      <c r="BG45" s="225"/>
      <c r="BH45" s="21"/>
      <c r="BI45" s="21"/>
      <c r="BJ45" s="225"/>
      <c r="BK45" s="225"/>
      <c r="BL45" s="225"/>
      <c r="BM45" s="21"/>
      <c r="BN45" s="21"/>
      <c r="BO45" s="227"/>
      <c r="BP45" s="21"/>
      <c r="BQ45" s="21"/>
      <c r="BR45" s="21"/>
      <c r="BY45"/>
      <c r="CA45"/>
      <c r="CB45"/>
      <c r="CH45"/>
    </row>
    <row r="46" spans="35:86">
      <c r="AI46" s="21"/>
      <c r="AJ46" s="21"/>
      <c r="AK46" s="21"/>
      <c r="AL46" s="21"/>
      <c r="AM46" s="21"/>
      <c r="AN46" s="21"/>
      <c r="AO46" s="21"/>
      <c r="AP46" s="21"/>
      <c r="AQ46" s="227"/>
      <c r="AR46" s="227"/>
      <c r="AS46" s="227"/>
      <c r="AT46" s="21"/>
      <c r="AU46" s="21"/>
      <c r="AV46" s="21"/>
      <c r="AW46" s="21"/>
      <c r="AX46" s="21"/>
      <c r="AY46" s="21"/>
      <c r="AZ46" s="225"/>
      <c r="BA46" s="225"/>
      <c r="BB46" s="21"/>
      <c r="BC46" s="225"/>
      <c r="BD46" s="225"/>
      <c r="BE46" s="225"/>
      <c r="BF46" s="225"/>
      <c r="BG46" s="225"/>
      <c r="BH46" s="21"/>
      <c r="BI46" s="21"/>
      <c r="BJ46" s="225"/>
      <c r="BK46" s="225"/>
      <c r="BL46" s="225"/>
      <c r="BM46" s="21"/>
      <c r="BN46" s="21"/>
      <c r="BO46" s="227"/>
      <c r="BP46" s="21"/>
      <c r="BQ46" s="21"/>
      <c r="BR46" s="21"/>
      <c r="BY46"/>
      <c r="CA46"/>
      <c r="CB46"/>
      <c r="CH46"/>
    </row>
    <row r="47" spans="35:86">
      <c r="AI47" s="21"/>
      <c r="AJ47" s="21"/>
      <c r="AK47" s="21"/>
      <c r="AL47" s="21"/>
      <c r="AM47" s="21"/>
      <c r="AN47" s="21"/>
      <c r="AO47" s="21"/>
      <c r="AP47" s="21"/>
      <c r="AQ47" s="227"/>
      <c r="AR47" s="227"/>
      <c r="AS47" s="227"/>
      <c r="AT47" s="21"/>
      <c r="AU47" s="21"/>
      <c r="AV47" s="21"/>
      <c r="AW47" s="21"/>
      <c r="AX47" s="21"/>
      <c r="AY47" s="21"/>
      <c r="AZ47" s="225"/>
      <c r="BA47" s="225"/>
      <c r="BB47" s="21"/>
      <c r="BC47" s="225"/>
      <c r="BD47" s="225"/>
      <c r="BE47" s="225"/>
      <c r="BF47" s="225"/>
      <c r="BG47" s="225"/>
      <c r="BH47" s="21"/>
      <c r="BI47" s="21"/>
      <c r="BJ47" s="225"/>
      <c r="BK47" s="225"/>
      <c r="BL47" s="225"/>
      <c r="BM47" s="21"/>
      <c r="BN47" s="21"/>
      <c r="BO47" s="227"/>
      <c r="BP47" s="21"/>
      <c r="BQ47" s="21"/>
      <c r="BR47" s="21"/>
      <c r="BY47"/>
      <c r="CA47"/>
      <c r="CB47"/>
      <c r="CH47"/>
    </row>
    <row r="48" spans="35:86">
      <c r="AI48" s="21"/>
      <c r="AJ48" s="21"/>
      <c r="AK48" s="21"/>
      <c r="AL48" s="21"/>
      <c r="AM48" s="21"/>
      <c r="AN48" s="21"/>
      <c r="AO48" s="21"/>
      <c r="AP48" s="21"/>
      <c r="AQ48" s="227"/>
      <c r="AR48" s="227"/>
      <c r="AS48" s="227"/>
      <c r="AT48" s="21"/>
      <c r="AU48" s="21"/>
      <c r="AV48" s="21"/>
      <c r="AW48" s="21"/>
      <c r="AX48" s="21"/>
      <c r="AY48" s="21"/>
      <c r="AZ48" s="225"/>
      <c r="BA48" s="225"/>
      <c r="BB48" s="21"/>
      <c r="BC48" s="225"/>
      <c r="BD48" s="225"/>
      <c r="BE48" s="225"/>
      <c r="BF48" s="225"/>
      <c r="BG48" s="225"/>
      <c r="BH48" s="21"/>
      <c r="BI48" s="21"/>
      <c r="BJ48" s="225"/>
      <c r="BK48" s="225"/>
      <c r="BL48" s="225"/>
      <c r="BM48" s="21"/>
      <c r="BN48" s="21"/>
      <c r="BO48" s="227"/>
      <c r="BP48" s="21"/>
      <c r="BQ48" s="21"/>
      <c r="BR48" s="21"/>
      <c r="BY48"/>
      <c r="CA48"/>
      <c r="CB48"/>
      <c r="CH48"/>
    </row>
    <row r="49" spans="35:86">
      <c r="AI49" s="21"/>
      <c r="AJ49" s="21"/>
      <c r="AK49" s="21"/>
      <c r="AL49" s="21"/>
      <c r="AM49" s="21"/>
      <c r="AN49" s="21"/>
      <c r="AO49" s="21"/>
      <c r="AP49" s="21"/>
      <c r="AQ49" s="227"/>
      <c r="AR49" s="227"/>
      <c r="AS49" s="227"/>
      <c r="AT49" s="21"/>
      <c r="AU49" s="21"/>
      <c r="AV49" s="21"/>
      <c r="AW49" s="21"/>
      <c r="AX49" s="21"/>
      <c r="AY49" s="21"/>
      <c r="AZ49" s="225"/>
      <c r="BA49" s="225"/>
      <c r="BB49" s="21"/>
      <c r="BC49" s="225"/>
      <c r="BD49" s="225"/>
      <c r="BE49" s="225"/>
      <c r="BF49" s="225"/>
      <c r="BG49" s="225"/>
      <c r="BH49" s="21"/>
      <c r="BI49" s="21"/>
      <c r="BJ49" s="225"/>
      <c r="BK49" s="225"/>
      <c r="BL49" s="225"/>
      <c r="BM49" s="21"/>
      <c r="BN49" s="21"/>
      <c r="BO49" s="227"/>
      <c r="BP49" s="21"/>
      <c r="BQ49" s="21"/>
      <c r="BR49" s="21"/>
      <c r="BY49"/>
      <c r="CA49"/>
      <c r="CB49"/>
      <c r="CH49"/>
    </row>
    <row r="50" spans="35:86">
      <c r="AI50" s="21"/>
      <c r="AJ50" s="21"/>
      <c r="AK50" s="21"/>
      <c r="AL50" s="21"/>
      <c r="AM50" s="21"/>
      <c r="AN50" s="21"/>
      <c r="AO50" s="21"/>
      <c r="AP50" s="21"/>
      <c r="AQ50" s="227"/>
      <c r="AR50" s="227"/>
      <c r="AS50" s="227"/>
      <c r="AT50" s="21"/>
      <c r="AU50" s="21"/>
      <c r="AV50" s="21"/>
      <c r="AW50" s="21"/>
      <c r="AX50" s="21"/>
      <c r="AY50" s="21"/>
      <c r="AZ50" s="225"/>
      <c r="BA50" s="225"/>
      <c r="BB50" s="21"/>
      <c r="BC50" s="225"/>
      <c r="BD50" s="225"/>
      <c r="BE50" s="225"/>
      <c r="BF50" s="225"/>
      <c r="BG50" s="225"/>
      <c r="BH50" s="21"/>
      <c r="BI50" s="21"/>
      <c r="BJ50" s="225"/>
      <c r="BK50" s="225"/>
      <c r="BL50" s="225"/>
      <c r="BM50" s="21"/>
      <c r="BN50" s="21"/>
      <c r="BO50" s="227"/>
      <c r="BP50" s="21"/>
      <c r="BQ50" s="21"/>
      <c r="BR50" s="21"/>
      <c r="BY50"/>
      <c r="CA50"/>
      <c r="CB50"/>
      <c r="CH50"/>
    </row>
    <row r="51" spans="35:86">
      <c r="AI51" s="21"/>
      <c r="AJ51" s="21"/>
      <c r="AK51" s="21"/>
      <c r="AL51" s="21"/>
      <c r="AM51" s="21"/>
      <c r="AN51" s="21"/>
      <c r="AO51" s="21"/>
      <c r="AP51" s="21"/>
      <c r="AQ51" s="227"/>
      <c r="AR51" s="227"/>
      <c r="AS51" s="227"/>
      <c r="AT51" s="21"/>
      <c r="AU51" s="21"/>
      <c r="AV51" s="21"/>
      <c r="AW51" s="21"/>
      <c r="AX51" s="21"/>
      <c r="AY51" s="21"/>
      <c r="AZ51" s="225"/>
      <c r="BA51" s="225"/>
      <c r="BB51" s="21"/>
      <c r="BC51" s="225"/>
      <c r="BD51" s="225"/>
      <c r="BE51" s="225"/>
      <c r="BF51" s="225"/>
      <c r="BG51" s="225"/>
      <c r="BH51" s="21"/>
      <c r="BI51" s="21"/>
      <c r="BJ51" s="225"/>
      <c r="BK51" s="225"/>
      <c r="BL51" s="225"/>
      <c r="BM51" s="21"/>
      <c r="BN51" s="21"/>
      <c r="BO51" s="227"/>
      <c r="BP51" s="21"/>
      <c r="BQ51" s="21"/>
      <c r="BR51" s="21"/>
      <c r="BY51"/>
      <c r="CA51"/>
      <c r="CB51"/>
      <c r="CH51"/>
    </row>
    <row r="52" spans="35:86">
      <c r="AI52" s="21"/>
      <c r="AJ52" s="21"/>
      <c r="AK52" s="21"/>
      <c r="AL52" s="21"/>
      <c r="AM52" s="21"/>
      <c r="AN52" s="21"/>
      <c r="AO52" s="21"/>
      <c r="AP52" s="21"/>
      <c r="AQ52" s="227"/>
      <c r="AR52" s="227"/>
      <c r="AS52" s="227"/>
      <c r="AT52" s="21"/>
      <c r="AU52" s="21"/>
      <c r="AV52" s="21"/>
      <c r="AW52" s="21"/>
      <c r="AX52" s="21"/>
      <c r="AY52" s="21"/>
      <c r="AZ52" s="225"/>
      <c r="BA52" s="225"/>
      <c r="BB52" s="21"/>
      <c r="BC52" s="225"/>
      <c r="BD52" s="225"/>
      <c r="BE52" s="225"/>
      <c r="BF52" s="225"/>
      <c r="BG52" s="225"/>
      <c r="BH52" s="21"/>
      <c r="BI52" s="21"/>
      <c r="BJ52" s="225"/>
      <c r="BK52" s="225"/>
      <c r="BL52" s="225"/>
      <c r="BM52" s="21"/>
      <c r="BN52" s="21"/>
      <c r="BO52" s="227"/>
      <c r="BP52" s="21"/>
      <c r="BQ52" s="21"/>
      <c r="BR52" s="21"/>
      <c r="BY52"/>
      <c r="CA52"/>
      <c r="CB52"/>
      <c r="CH52"/>
    </row>
    <row r="53" spans="35:86">
      <c r="AI53" s="21"/>
      <c r="AJ53" s="21"/>
      <c r="AK53" s="21"/>
      <c r="AL53" s="21"/>
      <c r="AM53" s="21"/>
      <c r="AN53" s="21"/>
      <c r="AO53" s="21"/>
      <c r="AP53" s="21"/>
      <c r="AQ53" s="227"/>
      <c r="AR53" s="227"/>
      <c r="AS53" s="227"/>
      <c r="AT53" s="21"/>
      <c r="AU53" s="21"/>
      <c r="AV53" s="21"/>
      <c r="AW53" s="21"/>
      <c r="AX53" s="21"/>
      <c r="AY53" s="21"/>
      <c r="AZ53" s="225"/>
      <c r="BA53" s="225"/>
      <c r="BB53" s="21"/>
      <c r="BC53" s="225"/>
      <c r="BD53" s="225"/>
      <c r="BE53" s="225"/>
      <c r="BF53" s="225"/>
      <c r="BG53" s="225"/>
      <c r="BH53" s="21"/>
      <c r="BI53" s="21"/>
      <c r="BJ53" s="225"/>
      <c r="BK53" s="225"/>
      <c r="BL53" s="225"/>
      <c r="BM53" s="21"/>
      <c r="BN53" s="21"/>
      <c r="BO53" s="227"/>
      <c r="BP53" s="21"/>
      <c r="BQ53" s="21"/>
      <c r="BR53" s="21"/>
      <c r="BY53"/>
      <c r="CA53"/>
      <c r="CB53"/>
      <c r="CH53"/>
    </row>
    <row r="54" spans="35:86">
      <c r="AI54" s="21"/>
      <c r="AJ54" s="21"/>
      <c r="AK54" s="21"/>
      <c r="AL54" s="21"/>
      <c r="AM54" s="21"/>
      <c r="AN54" s="21"/>
      <c r="AO54" s="21"/>
      <c r="AP54" s="21"/>
      <c r="AQ54" s="227"/>
      <c r="AR54" s="227"/>
      <c r="AS54" s="227"/>
      <c r="AT54" s="21"/>
      <c r="AU54" s="21"/>
      <c r="AV54" s="21"/>
      <c r="AW54" s="21"/>
      <c r="AX54" s="21"/>
      <c r="AY54" s="21"/>
      <c r="AZ54" s="225"/>
      <c r="BA54" s="225"/>
      <c r="BB54" s="21"/>
      <c r="BC54" s="225"/>
      <c r="BD54" s="225"/>
      <c r="BE54" s="225"/>
      <c r="BF54" s="225"/>
      <c r="BG54" s="225"/>
      <c r="BH54" s="21"/>
      <c r="BI54" s="21"/>
      <c r="BJ54" s="225"/>
      <c r="BK54" s="225"/>
      <c r="BL54" s="225"/>
      <c r="BM54" s="21"/>
      <c r="BN54" s="21"/>
      <c r="BO54" s="227"/>
      <c r="BP54" s="21"/>
      <c r="BQ54" s="21"/>
      <c r="BR54" s="21"/>
      <c r="BY54"/>
      <c r="CA54"/>
      <c r="CB54"/>
      <c r="CH54"/>
    </row>
    <row r="55" spans="35:86">
      <c r="AI55" s="21"/>
      <c r="AJ55" s="21"/>
      <c r="AK55" s="21"/>
      <c r="AL55" s="21"/>
      <c r="AM55" s="21"/>
      <c r="AN55" s="21"/>
      <c r="AO55" s="21"/>
      <c r="AP55" s="21"/>
      <c r="AQ55" s="227"/>
      <c r="AR55" s="227"/>
      <c r="AS55" s="227"/>
      <c r="AT55" s="21"/>
      <c r="AU55" s="21"/>
      <c r="AV55" s="21"/>
      <c r="AW55" s="21"/>
      <c r="AX55" s="21"/>
      <c r="AY55" s="21"/>
      <c r="AZ55" s="225"/>
      <c r="BA55" s="225"/>
      <c r="BB55" s="21"/>
      <c r="BC55" s="225"/>
      <c r="BD55" s="225"/>
      <c r="BE55" s="225"/>
      <c r="BF55" s="225"/>
      <c r="BG55" s="225"/>
      <c r="BH55" s="21"/>
      <c r="BI55" s="21"/>
      <c r="BJ55" s="225"/>
      <c r="BK55" s="225"/>
      <c r="BL55" s="225"/>
      <c r="BM55" s="21"/>
      <c r="BN55" s="21"/>
      <c r="BO55" s="227"/>
      <c r="BP55" s="21"/>
      <c r="BQ55" s="21"/>
      <c r="BR55" s="21"/>
      <c r="BY55"/>
      <c r="CA55"/>
      <c r="CB55"/>
      <c r="CH55"/>
    </row>
    <row r="56" spans="35:86">
      <c r="AI56" s="21"/>
      <c r="AJ56" s="21"/>
      <c r="AK56" s="21"/>
      <c r="AL56" s="21"/>
      <c r="AM56" s="21"/>
      <c r="AN56" s="21"/>
      <c r="AO56" s="21"/>
      <c r="AP56" s="21"/>
      <c r="AQ56" s="227"/>
      <c r="AR56" s="227"/>
      <c r="AS56" s="227"/>
      <c r="AT56" s="21"/>
      <c r="AU56" s="21"/>
      <c r="AV56" s="21"/>
      <c r="AW56" s="21"/>
      <c r="AX56" s="21"/>
      <c r="AY56" s="21"/>
      <c r="AZ56" s="225"/>
      <c r="BA56" s="225"/>
      <c r="BB56" s="21"/>
      <c r="BC56" s="225"/>
      <c r="BD56" s="225"/>
      <c r="BE56" s="225"/>
      <c r="BF56" s="225"/>
      <c r="BG56" s="225"/>
      <c r="BH56" s="21"/>
      <c r="BI56" s="21"/>
      <c r="BJ56" s="225"/>
      <c r="BK56" s="225"/>
      <c r="BL56" s="225"/>
      <c r="BM56" s="21"/>
      <c r="BN56" s="21"/>
      <c r="BO56" s="227"/>
      <c r="BP56" s="21"/>
      <c r="BQ56" s="21"/>
      <c r="BR56" s="21"/>
      <c r="BY56"/>
      <c r="CA56"/>
      <c r="CB56"/>
      <c r="CH56"/>
    </row>
    <row r="57" spans="35:86">
      <c r="AI57" s="21"/>
      <c r="AJ57" s="21"/>
      <c r="AK57" s="21"/>
      <c r="AL57" s="21"/>
      <c r="AM57" s="21"/>
      <c r="AN57" s="21"/>
      <c r="AO57" s="21"/>
      <c r="AP57" s="21"/>
      <c r="AQ57" s="227"/>
      <c r="AR57" s="227"/>
      <c r="AS57" s="227"/>
      <c r="AT57" s="21"/>
      <c r="AU57" s="21"/>
      <c r="AV57" s="21"/>
      <c r="AW57" s="21"/>
      <c r="AX57" s="21"/>
      <c r="AY57" s="21"/>
      <c r="AZ57" s="225"/>
      <c r="BA57" s="225"/>
      <c r="BB57" s="21"/>
      <c r="BC57" s="225"/>
      <c r="BD57" s="225"/>
      <c r="BE57" s="225"/>
      <c r="BF57" s="225"/>
      <c r="BG57" s="225"/>
      <c r="BH57" s="21"/>
      <c r="BI57" s="21"/>
      <c r="BJ57" s="225"/>
      <c r="BK57" s="225"/>
      <c r="BL57" s="225"/>
      <c r="BM57" s="21"/>
      <c r="BN57" s="21"/>
      <c r="BO57" s="227"/>
      <c r="BP57" s="21"/>
      <c r="BQ57" s="21"/>
      <c r="BR57" s="21"/>
      <c r="BY57"/>
      <c r="CA57"/>
      <c r="CB57"/>
      <c r="CH57"/>
    </row>
    <row r="58" spans="35:86">
      <c r="AI58" s="21"/>
      <c r="AJ58" s="21"/>
      <c r="AK58" s="21"/>
      <c r="AL58" s="21"/>
      <c r="AM58" s="21"/>
      <c r="AN58" s="21"/>
      <c r="AO58" s="21"/>
      <c r="AP58" s="21"/>
      <c r="AQ58" s="227"/>
      <c r="AR58" s="227"/>
      <c r="AS58" s="227"/>
      <c r="AT58" s="21"/>
      <c r="AU58" s="21"/>
      <c r="AV58" s="21"/>
      <c r="AW58" s="21"/>
      <c r="AX58" s="21"/>
      <c r="AY58" s="21"/>
      <c r="AZ58" s="225"/>
      <c r="BA58" s="225"/>
      <c r="BB58" s="21"/>
      <c r="BC58" s="225"/>
      <c r="BD58" s="225"/>
      <c r="BE58" s="225"/>
      <c r="BF58" s="225"/>
      <c r="BG58" s="225"/>
      <c r="BH58" s="21"/>
      <c r="BI58" s="21"/>
      <c r="BJ58" s="225"/>
      <c r="BK58" s="225"/>
      <c r="BL58" s="225"/>
      <c r="BM58" s="21"/>
      <c r="BN58" s="21"/>
      <c r="BO58" s="227"/>
      <c r="BP58" s="21"/>
      <c r="BQ58" s="21"/>
      <c r="BR58" s="21"/>
      <c r="BY58"/>
      <c r="CA58"/>
      <c r="CB58"/>
      <c r="CH58"/>
    </row>
    <row r="59" spans="35:86">
      <c r="AI59" s="21"/>
      <c r="AJ59" s="21"/>
      <c r="AK59" s="21"/>
      <c r="AL59" s="21"/>
      <c r="AM59" s="21"/>
      <c r="AN59" s="21"/>
      <c r="AO59" s="21"/>
      <c r="AP59" s="21"/>
      <c r="AQ59" s="227"/>
      <c r="AR59" s="227"/>
      <c r="AS59" s="227"/>
      <c r="AT59" s="21"/>
      <c r="AU59" s="21"/>
      <c r="AV59" s="21"/>
      <c r="AW59" s="21"/>
      <c r="AX59" s="21"/>
      <c r="AY59" s="21"/>
      <c r="AZ59" s="225"/>
      <c r="BA59" s="225"/>
      <c r="BB59" s="21"/>
      <c r="BC59" s="225"/>
      <c r="BD59" s="225"/>
      <c r="BE59" s="225"/>
      <c r="BF59" s="225"/>
      <c r="BG59" s="225"/>
      <c r="BH59" s="21"/>
      <c r="BI59" s="21"/>
      <c r="BJ59" s="225"/>
      <c r="BK59" s="225"/>
      <c r="BL59" s="225"/>
      <c r="BM59" s="21"/>
      <c r="BN59" s="21"/>
      <c r="BO59" s="227"/>
      <c r="BP59" s="21"/>
      <c r="BQ59" s="21"/>
      <c r="BR59" s="21"/>
      <c r="BY59"/>
      <c r="CA59"/>
      <c r="CB59"/>
      <c r="CH59"/>
    </row>
    <row r="60" spans="35:86">
      <c r="AI60" s="21"/>
      <c r="AJ60" s="21"/>
      <c r="AK60" s="21"/>
      <c r="AL60" s="21"/>
      <c r="AM60" s="21"/>
      <c r="AN60" s="21"/>
      <c r="AO60" s="21"/>
      <c r="AP60" s="21"/>
      <c r="AQ60" s="227"/>
      <c r="AR60" s="227"/>
      <c r="AS60" s="227"/>
      <c r="AT60" s="21"/>
      <c r="AU60" s="21"/>
      <c r="AV60" s="21"/>
      <c r="AW60" s="21"/>
      <c r="AX60" s="21"/>
      <c r="AY60" s="21"/>
      <c r="AZ60" s="225"/>
      <c r="BA60" s="225"/>
      <c r="BB60" s="21"/>
      <c r="BC60" s="225"/>
      <c r="BD60" s="225"/>
      <c r="BE60" s="225"/>
      <c r="BF60" s="225"/>
      <c r="BG60" s="225"/>
      <c r="BH60" s="21"/>
      <c r="BI60" s="21"/>
      <c r="BJ60" s="225"/>
      <c r="BK60" s="225"/>
      <c r="BL60" s="225"/>
      <c r="BM60" s="21"/>
      <c r="BN60" s="21"/>
      <c r="BO60" s="227"/>
      <c r="BP60" s="21"/>
      <c r="BQ60" s="21"/>
      <c r="BR60" s="21"/>
      <c r="BY60"/>
      <c r="CA60"/>
      <c r="CB60"/>
      <c r="CH60"/>
    </row>
    <row r="61" spans="35:86">
      <c r="AI61" s="21"/>
      <c r="AJ61" s="21"/>
      <c r="AK61" s="21"/>
      <c r="AL61" s="21"/>
      <c r="AM61" s="21"/>
      <c r="AN61" s="21"/>
      <c r="AO61" s="21"/>
      <c r="AP61" s="21"/>
      <c r="AQ61" s="227"/>
      <c r="AR61" s="227"/>
      <c r="AS61" s="227"/>
      <c r="AT61" s="21"/>
      <c r="AU61" s="21"/>
      <c r="AV61" s="21"/>
      <c r="AW61" s="21"/>
      <c r="AX61" s="21"/>
      <c r="AY61" s="21"/>
      <c r="AZ61" s="225"/>
      <c r="BA61" s="225"/>
      <c r="BB61" s="21"/>
      <c r="BC61" s="225"/>
      <c r="BD61" s="225"/>
      <c r="BE61" s="225"/>
      <c r="BF61" s="225"/>
      <c r="BG61" s="225"/>
      <c r="BH61" s="21"/>
      <c r="BI61" s="21"/>
      <c r="BJ61" s="225"/>
      <c r="BK61" s="225"/>
      <c r="BL61" s="225"/>
      <c r="BM61" s="21"/>
      <c r="BN61" s="21"/>
      <c r="BO61" s="227"/>
      <c r="BP61" s="21"/>
      <c r="BQ61" s="21"/>
      <c r="BR61" s="21"/>
      <c r="BY61"/>
      <c r="CA61"/>
      <c r="CB61"/>
      <c r="CH61"/>
    </row>
    <row r="62" spans="35:86">
      <c r="AI62" s="21"/>
      <c r="AJ62" s="21"/>
      <c r="AK62" s="21"/>
      <c r="AL62" s="21"/>
      <c r="AM62" s="21"/>
      <c r="AN62" s="21"/>
      <c r="AO62" s="21"/>
      <c r="AP62" s="21"/>
      <c r="AQ62" s="227"/>
      <c r="AR62" s="227"/>
      <c r="AS62" s="227"/>
      <c r="AT62" s="21"/>
      <c r="AU62" s="21"/>
      <c r="AV62" s="21"/>
      <c r="AW62" s="21"/>
      <c r="AX62" s="21"/>
      <c r="AY62" s="21"/>
      <c r="AZ62" s="225"/>
      <c r="BA62" s="225"/>
      <c r="BB62" s="21"/>
      <c r="BC62" s="225"/>
      <c r="BD62" s="225"/>
      <c r="BE62" s="225"/>
      <c r="BF62" s="225"/>
      <c r="BG62" s="225"/>
      <c r="BH62" s="21"/>
      <c r="BI62" s="21"/>
      <c r="BJ62" s="225"/>
      <c r="BK62" s="225"/>
      <c r="BL62" s="225"/>
      <c r="BM62" s="21"/>
      <c r="BN62" s="21"/>
      <c r="BO62" s="227"/>
      <c r="BP62" s="21"/>
      <c r="BQ62" s="21"/>
      <c r="BR62" s="21"/>
      <c r="BY62"/>
      <c r="CA62"/>
      <c r="CB62"/>
      <c r="CH62"/>
    </row>
    <row r="63" spans="35:86">
      <c r="AI63" s="21"/>
      <c r="AJ63" s="21"/>
      <c r="AK63" s="21"/>
      <c r="AL63" s="21"/>
      <c r="AM63" s="21"/>
      <c r="AN63" s="21"/>
      <c r="AO63" s="21"/>
      <c r="AP63" s="21"/>
      <c r="AQ63" s="227"/>
      <c r="AR63" s="227"/>
      <c r="AS63" s="227"/>
      <c r="AT63" s="21"/>
      <c r="AU63" s="21"/>
      <c r="AV63" s="21"/>
      <c r="AW63" s="21"/>
      <c r="AX63" s="21"/>
      <c r="AY63" s="21"/>
      <c r="AZ63" s="225"/>
      <c r="BA63" s="225"/>
      <c r="BB63" s="21"/>
      <c r="BC63" s="225"/>
      <c r="BD63" s="225"/>
      <c r="BE63" s="225"/>
      <c r="BF63" s="225"/>
      <c r="BG63" s="225"/>
      <c r="BH63" s="21"/>
      <c r="BI63" s="21"/>
      <c r="BJ63" s="225"/>
      <c r="BK63" s="225"/>
      <c r="BL63" s="225"/>
      <c r="BM63" s="21"/>
      <c r="BN63" s="21"/>
      <c r="BO63" s="227"/>
      <c r="BP63" s="21"/>
      <c r="BQ63" s="21"/>
      <c r="BR63" s="21"/>
      <c r="BY63"/>
      <c r="CA63"/>
      <c r="CB63"/>
      <c r="CH63"/>
    </row>
    <row r="64" spans="35:86">
      <c r="AI64" s="21"/>
      <c r="AJ64" s="21"/>
      <c r="AK64" s="21"/>
      <c r="AL64" s="21"/>
      <c r="AM64" s="21"/>
      <c r="AN64" s="21"/>
      <c r="AO64" s="21"/>
      <c r="AP64" s="21"/>
      <c r="AQ64" s="227"/>
      <c r="AR64" s="227"/>
      <c r="AS64" s="227"/>
      <c r="AT64" s="21"/>
      <c r="AU64" s="21"/>
      <c r="AV64" s="21"/>
      <c r="AW64" s="21"/>
      <c r="AX64" s="21"/>
      <c r="AY64" s="21"/>
      <c r="AZ64" s="225"/>
      <c r="BA64" s="225"/>
      <c r="BB64" s="21"/>
      <c r="BC64" s="225"/>
      <c r="BD64" s="225"/>
      <c r="BE64" s="225"/>
      <c r="BF64" s="225"/>
      <c r="BG64" s="225"/>
      <c r="BH64" s="21"/>
      <c r="BI64" s="21"/>
      <c r="BJ64" s="225"/>
      <c r="BK64" s="225"/>
      <c r="BL64" s="225"/>
      <c r="BM64" s="21"/>
      <c r="BN64" s="21"/>
      <c r="BO64" s="227"/>
      <c r="BP64" s="21"/>
      <c r="BQ64" s="21"/>
      <c r="BR64" s="21"/>
      <c r="BY64"/>
      <c r="CA64"/>
      <c r="CB64"/>
      <c r="CH64"/>
    </row>
    <row r="65" spans="35:86">
      <c r="AI65" s="21"/>
      <c r="AJ65" s="21"/>
      <c r="AK65" s="21"/>
      <c r="AL65" s="21"/>
      <c r="AM65" s="21"/>
      <c r="AN65" s="21"/>
      <c r="AO65" s="21"/>
      <c r="AP65" s="21"/>
      <c r="AQ65" s="227"/>
      <c r="AR65" s="227"/>
      <c r="AS65" s="227"/>
      <c r="AT65" s="21"/>
      <c r="AU65" s="21"/>
      <c r="AV65" s="21"/>
      <c r="AW65" s="21"/>
      <c r="AX65" s="21"/>
      <c r="AY65" s="21"/>
      <c r="AZ65" s="225"/>
      <c r="BA65" s="225"/>
      <c r="BB65" s="21"/>
      <c r="BC65" s="225"/>
      <c r="BD65" s="225"/>
      <c r="BE65" s="225"/>
      <c r="BF65" s="225"/>
      <c r="BG65" s="225"/>
      <c r="BH65" s="21"/>
      <c r="BI65" s="21"/>
      <c r="BJ65" s="225"/>
      <c r="BK65" s="225"/>
      <c r="BL65" s="225"/>
      <c r="BM65" s="21"/>
      <c r="BN65" s="21"/>
      <c r="BO65" s="227"/>
      <c r="BP65" s="21"/>
      <c r="BQ65" s="21"/>
      <c r="BR65" s="21"/>
      <c r="BY65"/>
      <c r="CA65"/>
      <c r="CB65"/>
      <c r="CH65"/>
    </row>
    <row r="66" spans="35:86">
      <c r="AI66" s="21"/>
      <c r="AJ66" s="21"/>
      <c r="AK66" s="21"/>
      <c r="AL66" s="21"/>
      <c r="AM66" s="21"/>
      <c r="AN66" s="21"/>
      <c r="AO66" s="21"/>
      <c r="AP66" s="21"/>
      <c r="AQ66" s="227"/>
      <c r="AR66" s="227"/>
      <c r="AS66" s="227"/>
      <c r="AT66" s="21"/>
      <c r="AU66" s="21"/>
      <c r="AV66" s="21"/>
      <c r="AW66" s="21"/>
      <c r="AX66" s="21"/>
      <c r="AY66" s="21"/>
      <c r="AZ66" s="225"/>
      <c r="BA66" s="225"/>
      <c r="BB66" s="21"/>
      <c r="BC66" s="225"/>
      <c r="BD66" s="225"/>
      <c r="BE66" s="225"/>
      <c r="BF66" s="225"/>
      <c r="BG66" s="225"/>
      <c r="BH66" s="21"/>
      <c r="BI66" s="21"/>
      <c r="BJ66" s="225"/>
      <c r="BK66" s="225"/>
      <c r="BL66" s="225"/>
      <c r="BM66" s="21"/>
      <c r="BN66" s="21"/>
      <c r="BO66" s="227"/>
      <c r="BP66" s="21"/>
      <c r="BQ66" s="21"/>
      <c r="BR66" s="21"/>
      <c r="BY66"/>
      <c r="CA66"/>
      <c r="CB66"/>
      <c r="CH66"/>
    </row>
    <row r="67" spans="35:86">
      <c r="AI67" s="21"/>
      <c r="AJ67" s="21"/>
      <c r="AK67" s="21"/>
      <c r="AL67" s="21"/>
      <c r="AM67" s="21"/>
      <c r="AN67" s="21"/>
      <c r="AO67" s="21"/>
      <c r="AP67" s="21"/>
      <c r="AQ67" s="227"/>
      <c r="AR67" s="227"/>
      <c r="AS67" s="227"/>
      <c r="AT67" s="21"/>
      <c r="AU67" s="21"/>
      <c r="AV67" s="21"/>
      <c r="AW67" s="21"/>
      <c r="AX67" s="21"/>
      <c r="AY67" s="21"/>
      <c r="AZ67" s="225"/>
      <c r="BA67" s="225"/>
      <c r="BB67" s="21"/>
      <c r="BC67" s="225"/>
      <c r="BD67" s="225"/>
      <c r="BE67" s="225"/>
      <c r="BF67" s="225"/>
      <c r="BG67" s="225"/>
      <c r="BH67" s="21"/>
      <c r="BI67" s="21"/>
      <c r="BJ67" s="225"/>
      <c r="BK67" s="225"/>
      <c r="BL67" s="225"/>
      <c r="BM67" s="21"/>
      <c r="BN67" s="21"/>
      <c r="BO67" s="227"/>
      <c r="BP67" s="21"/>
      <c r="BQ67" s="21"/>
      <c r="BR67" s="21"/>
      <c r="BY67"/>
      <c r="CA67"/>
      <c r="CB67"/>
      <c r="CH67"/>
    </row>
    <row r="68" spans="35:86">
      <c r="AI68" s="21"/>
      <c r="AJ68" s="21"/>
      <c r="AK68" s="21"/>
      <c r="AL68" s="21"/>
      <c r="AM68" s="21"/>
      <c r="AN68" s="21"/>
      <c r="AO68" s="21"/>
      <c r="AP68" s="21"/>
      <c r="AQ68" s="227"/>
      <c r="AR68" s="227"/>
      <c r="AS68" s="227"/>
      <c r="AT68" s="21"/>
      <c r="AU68" s="21"/>
      <c r="AV68" s="21"/>
      <c r="AW68" s="21"/>
      <c r="AX68" s="21"/>
      <c r="AY68" s="21"/>
      <c r="AZ68" s="225"/>
      <c r="BA68" s="225"/>
      <c r="BB68" s="21"/>
      <c r="BC68" s="225"/>
      <c r="BD68" s="225"/>
      <c r="BE68" s="225"/>
      <c r="BF68" s="225"/>
      <c r="BG68" s="225"/>
      <c r="BH68" s="21"/>
      <c r="BI68" s="21"/>
      <c r="BJ68" s="225"/>
      <c r="BK68" s="225"/>
      <c r="BL68" s="225"/>
      <c r="BM68" s="21"/>
      <c r="BN68" s="21"/>
      <c r="BO68" s="227"/>
      <c r="BP68" s="21"/>
      <c r="BQ68" s="21"/>
      <c r="BR68" s="21"/>
      <c r="BY68"/>
      <c r="CA68"/>
      <c r="CB68"/>
      <c r="CH68"/>
    </row>
    <row r="69" spans="35:86">
      <c r="AI69" s="21"/>
      <c r="AJ69" s="21"/>
      <c r="AK69" s="21"/>
      <c r="AL69" s="21"/>
      <c r="AM69" s="21"/>
      <c r="AN69" s="21"/>
      <c r="AO69" s="21"/>
      <c r="AP69" s="21"/>
      <c r="AQ69" s="227"/>
      <c r="AR69" s="227"/>
      <c r="AS69" s="227"/>
      <c r="AT69" s="21"/>
      <c r="AU69" s="21"/>
      <c r="AV69" s="21"/>
      <c r="AW69" s="21"/>
      <c r="AX69" s="21"/>
      <c r="AY69" s="21"/>
      <c r="AZ69" s="225"/>
      <c r="BA69" s="225"/>
      <c r="BB69" s="21"/>
      <c r="BC69" s="225"/>
      <c r="BD69" s="225"/>
      <c r="BE69" s="225"/>
      <c r="BF69" s="225"/>
      <c r="BG69" s="225"/>
      <c r="BH69" s="21"/>
      <c r="BI69" s="21"/>
      <c r="BJ69" s="225"/>
      <c r="BK69" s="225"/>
      <c r="BL69" s="225"/>
      <c r="BM69" s="21"/>
      <c r="BN69" s="21"/>
      <c r="BO69" s="227"/>
      <c r="BP69" s="21"/>
      <c r="BQ69" s="21"/>
      <c r="BR69" s="21"/>
      <c r="BY69"/>
      <c r="CA69"/>
      <c r="CB69"/>
      <c r="CH69"/>
    </row>
    <row r="70" spans="35:86">
      <c r="AI70" s="21"/>
      <c r="AJ70" s="21"/>
      <c r="AK70" s="21"/>
      <c r="AL70" s="21"/>
      <c r="AM70" s="21"/>
      <c r="AN70" s="21"/>
      <c r="AO70" s="21"/>
      <c r="AP70" s="21"/>
      <c r="AQ70" s="227"/>
      <c r="AR70" s="227"/>
      <c r="AS70" s="227"/>
      <c r="AT70" s="21"/>
      <c r="AU70" s="21"/>
      <c r="AV70" s="21"/>
      <c r="AW70" s="21"/>
      <c r="AX70" s="21"/>
      <c r="AY70" s="21"/>
      <c r="AZ70" s="225"/>
      <c r="BA70" s="225"/>
      <c r="BB70" s="21"/>
      <c r="BC70" s="225"/>
      <c r="BD70" s="225"/>
      <c r="BE70" s="225"/>
      <c r="BF70" s="225"/>
      <c r="BG70" s="225"/>
      <c r="BH70" s="21"/>
      <c r="BI70" s="21"/>
      <c r="BJ70" s="225"/>
      <c r="BK70" s="225"/>
      <c r="BL70" s="225"/>
      <c r="BM70" s="21"/>
      <c r="BN70" s="21"/>
      <c r="BO70" s="227"/>
      <c r="BP70" s="21"/>
      <c r="BQ70" s="21"/>
      <c r="BR70" s="21"/>
      <c r="BY70"/>
      <c r="CA70"/>
      <c r="CB70"/>
      <c r="CH70"/>
    </row>
    <row r="71" spans="35:86">
      <c r="AI71" s="21"/>
      <c r="AJ71" s="21"/>
      <c r="AK71" s="21"/>
      <c r="AL71" s="21"/>
      <c r="AM71" s="21"/>
      <c r="AN71" s="21"/>
      <c r="AO71" s="21"/>
      <c r="AP71" s="21"/>
      <c r="AQ71" s="227"/>
      <c r="AR71" s="227"/>
      <c r="AS71" s="227"/>
      <c r="AT71" s="21"/>
      <c r="AU71" s="21"/>
      <c r="AV71" s="21"/>
      <c r="AW71" s="21"/>
      <c r="AX71" s="21"/>
      <c r="AY71" s="21"/>
      <c r="AZ71" s="225"/>
      <c r="BA71" s="225"/>
      <c r="BB71" s="21"/>
      <c r="BC71" s="225"/>
      <c r="BD71" s="225"/>
      <c r="BE71" s="225"/>
      <c r="BF71" s="225"/>
      <c r="BG71" s="225"/>
      <c r="BH71" s="21"/>
      <c r="BI71" s="21"/>
      <c r="BJ71" s="225"/>
      <c r="BK71" s="225"/>
      <c r="BL71" s="225"/>
      <c r="BM71" s="21"/>
      <c r="BN71" s="21"/>
      <c r="BO71" s="227"/>
      <c r="BP71" s="21"/>
      <c r="BQ71" s="21"/>
      <c r="BR71" s="21"/>
      <c r="BY71"/>
      <c r="CA71"/>
      <c r="CB71"/>
      <c r="CH71"/>
    </row>
    <row r="72" spans="35:86">
      <c r="AI72" s="21"/>
      <c r="AJ72" s="21"/>
      <c r="AK72" s="21"/>
      <c r="AL72" s="21"/>
      <c r="AM72" s="21"/>
      <c r="AN72" s="21"/>
      <c r="AO72" s="21"/>
      <c r="AP72" s="21"/>
      <c r="AQ72" s="227"/>
      <c r="AR72" s="227"/>
      <c r="AS72" s="227"/>
      <c r="AT72" s="21"/>
      <c r="AU72" s="21"/>
      <c r="AV72" s="21"/>
      <c r="AW72" s="21"/>
      <c r="AX72" s="21"/>
      <c r="AY72" s="21"/>
      <c r="AZ72" s="225"/>
      <c r="BA72" s="225"/>
      <c r="BB72" s="21"/>
      <c r="BC72" s="225"/>
      <c r="BD72" s="225"/>
      <c r="BE72" s="225"/>
      <c r="BF72" s="225"/>
      <c r="BG72" s="225"/>
      <c r="BH72" s="21"/>
      <c r="BI72" s="21"/>
      <c r="BJ72" s="225"/>
      <c r="BK72" s="225"/>
      <c r="BL72" s="225"/>
      <c r="BM72" s="21"/>
      <c r="BN72" s="21"/>
      <c r="BO72" s="227"/>
      <c r="BP72" s="21"/>
      <c r="BQ72" s="21"/>
      <c r="BR72" s="21"/>
      <c r="BY72"/>
      <c r="CA72"/>
      <c r="CB72"/>
      <c r="CH72"/>
    </row>
    <row r="73" spans="35:86">
      <c r="AI73" s="21"/>
      <c r="AJ73" s="21"/>
      <c r="AK73" s="21"/>
      <c r="AL73" s="21"/>
      <c r="AM73" s="21"/>
      <c r="AN73" s="21"/>
      <c r="AO73" s="21"/>
      <c r="AP73" s="21"/>
      <c r="AQ73" s="227"/>
      <c r="AR73" s="227"/>
      <c r="AS73" s="227"/>
      <c r="AT73" s="21"/>
      <c r="AU73" s="21"/>
      <c r="AV73" s="21"/>
      <c r="AW73" s="21"/>
      <c r="AX73" s="21"/>
      <c r="AY73" s="21"/>
      <c r="AZ73" s="225"/>
      <c r="BA73" s="225"/>
      <c r="BB73" s="21"/>
      <c r="BC73" s="225"/>
      <c r="BD73" s="225"/>
      <c r="BE73" s="225"/>
      <c r="BF73" s="225"/>
      <c r="BG73" s="225"/>
      <c r="BH73" s="21"/>
      <c r="BI73" s="21"/>
      <c r="BJ73" s="225"/>
      <c r="BK73" s="225"/>
      <c r="BL73" s="225"/>
      <c r="BM73" s="21"/>
      <c r="BN73" s="21"/>
      <c r="BO73" s="227"/>
      <c r="BP73" s="21"/>
      <c r="BQ73" s="21"/>
      <c r="BR73" s="21"/>
      <c r="BY73"/>
      <c r="CA73"/>
      <c r="CB73"/>
      <c r="CH73"/>
    </row>
    <row r="74" spans="35:86">
      <c r="AI74" s="21"/>
      <c r="AJ74" s="21"/>
      <c r="AK74" s="21"/>
      <c r="AL74" s="21"/>
      <c r="AM74" s="21"/>
      <c r="AN74" s="21"/>
      <c r="AO74" s="21"/>
      <c r="AP74" s="21"/>
      <c r="AQ74" s="227"/>
      <c r="AR74" s="227"/>
      <c r="AS74" s="227"/>
      <c r="AT74" s="21"/>
      <c r="AU74" s="21"/>
      <c r="AV74" s="21"/>
      <c r="AW74" s="21"/>
      <c r="AX74" s="21"/>
      <c r="AY74" s="21"/>
      <c r="AZ74" s="225"/>
      <c r="BA74" s="225"/>
      <c r="BB74" s="21"/>
      <c r="BC74" s="225"/>
      <c r="BD74" s="225"/>
      <c r="BE74" s="225"/>
      <c r="BF74" s="225"/>
      <c r="BG74" s="225"/>
      <c r="BH74" s="21"/>
      <c r="BI74" s="21"/>
      <c r="BJ74" s="225"/>
      <c r="BK74" s="225"/>
      <c r="BL74" s="225"/>
      <c r="BM74" s="21"/>
      <c r="BN74" s="21"/>
      <c r="BO74" s="227"/>
      <c r="BP74" s="21"/>
      <c r="BQ74" s="21"/>
      <c r="BR74" s="21"/>
      <c r="BY74"/>
      <c r="CA74"/>
      <c r="CB74"/>
      <c r="CH74"/>
    </row>
    <row r="75" spans="35:86">
      <c r="AI75" s="21"/>
      <c r="AJ75" s="21"/>
      <c r="AK75" s="21"/>
      <c r="AL75" s="21"/>
      <c r="AM75" s="21"/>
      <c r="AN75" s="21"/>
      <c r="AO75" s="21"/>
      <c r="AP75" s="21"/>
      <c r="AQ75" s="227"/>
      <c r="AR75" s="227"/>
      <c r="AS75" s="227"/>
      <c r="AT75" s="21"/>
      <c r="AU75" s="21"/>
      <c r="AV75" s="21"/>
      <c r="AW75" s="21"/>
      <c r="AX75" s="21"/>
      <c r="AY75" s="21"/>
      <c r="AZ75" s="225"/>
      <c r="BA75" s="225"/>
      <c r="BB75" s="21"/>
      <c r="BC75" s="225"/>
      <c r="BD75" s="225"/>
      <c r="BE75" s="225"/>
      <c r="BF75" s="225"/>
      <c r="BG75" s="225"/>
      <c r="BH75" s="21"/>
      <c r="BI75" s="21"/>
      <c r="BJ75" s="225"/>
      <c r="BK75" s="225"/>
      <c r="BL75" s="225"/>
      <c r="BM75" s="21"/>
      <c r="BN75" s="21"/>
      <c r="BO75" s="227"/>
      <c r="BP75" s="21"/>
      <c r="BQ75" s="21"/>
      <c r="BR75" s="21"/>
      <c r="BY75"/>
      <c r="CA75"/>
      <c r="CB75"/>
      <c r="CH75"/>
    </row>
    <row r="76" spans="35:86">
      <c r="AI76" s="21"/>
      <c r="AJ76" s="21"/>
      <c r="AK76" s="21"/>
      <c r="AL76" s="21"/>
      <c r="AM76" s="21"/>
      <c r="AN76" s="21"/>
      <c r="AO76" s="21"/>
      <c r="AP76" s="21"/>
      <c r="AQ76" s="227"/>
      <c r="AR76" s="227"/>
      <c r="AS76" s="227"/>
      <c r="AT76" s="21"/>
      <c r="AU76" s="21"/>
      <c r="AV76" s="21"/>
      <c r="AW76" s="21"/>
      <c r="AX76" s="21"/>
      <c r="AY76" s="21"/>
      <c r="AZ76" s="225"/>
      <c r="BA76" s="225"/>
      <c r="BB76" s="21"/>
      <c r="BC76" s="225"/>
      <c r="BD76" s="225"/>
      <c r="BE76" s="225"/>
      <c r="BF76" s="225"/>
      <c r="BG76" s="225"/>
      <c r="BH76" s="21"/>
      <c r="BI76" s="21"/>
      <c r="BJ76" s="225"/>
      <c r="BK76" s="225"/>
      <c r="BL76" s="225"/>
      <c r="BM76" s="21"/>
      <c r="BN76" s="21"/>
      <c r="BO76" s="227"/>
      <c r="BP76" s="21"/>
      <c r="BQ76" s="21"/>
      <c r="BR76" s="21"/>
      <c r="BY76"/>
      <c r="CA76"/>
      <c r="CB76"/>
      <c r="CH76"/>
    </row>
    <row r="77" spans="35:86">
      <c r="AI77" s="21"/>
      <c r="AJ77" s="21"/>
      <c r="AK77" s="21"/>
      <c r="AL77" s="21"/>
      <c r="AM77" s="21"/>
      <c r="AN77" s="21"/>
      <c r="AO77" s="21"/>
      <c r="AP77" s="21"/>
      <c r="AQ77" s="227"/>
      <c r="AR77" s="227"/>
      <c r="AS77" s="227"/>
      <c r="AT77" s="21"/>
      <c r="AU77" s="21"/>
      <c r="AV77" s="21"/>
      <c r="AW77" s="21"/>
      <c r="AX77" s="21"/>
      <c r="AY77" s="21"/>
      <c r="AZ77" s="225"/>
      <c r="BA77" s="225"/>
      <c r="BB77" s="21"/>
      <c r="BC77" s="225"/>
      <c r="BD77" s="225"/>
      <c r="BE77" s="225"/>
      <c r="BF77" s="225"/>
      <c r="BG77" s="225"/>
      <c r="BH77" s="21"/>
      <c r="BI77" s="21"/>
      <c r="BJ77" s="225"/>
      <c r="BK77" s="225"/>
      <c r="BL77" s="225"/>
      <c r="BM77" s="21"/>
      <c r="BN77" s="21"/>
      <c r="BO77" s="227"/>
      <c r="BP77" s="21"/>
      <c r="BQ77" s="21"/>
      <c r="BR77" s="21"/>
      <c r="BY77"/>
      <c r="CA77"/>
      <c r="CB77"/>
      <c r="CH77"/>
    </row>
    <row r="78" spans="35:86">
      <c r="AI78" s="21"/>
      <c r="AJ78" s="21"/>
      <c r="AK78" s="21"/>
      <c r="AL78" s="21"/>
      <c r="AM78" s="21"/>
      <c r="AN78" s="21"/>
      <c r="AO78" s="21"/>
      <c r="AP78" s="21"/>
      <c r="AQ78" s="227"/>
      <c r="AR78" s="227"/>
      <c r="AS78" s="227"/>
      <c r="AT78" s="21"/>
      <c r="AU78" s="21"/>
      <c r="AV78" s="21"/>
      <c r="AW78" s="21"/>
      <c r="AX78" s="21"/>
      <c r="AY78" s="21"/>
      <c r="AZ78" s="225"/>
      <c r="BA78" s="225"/>
      <c r="BB78" s="21"/>
      <c r="BC78" s="225"/>
      <c r="BD78" s="225"/>
      <c r="BE78" s="225"/>
      <c r="BF78" s="225"/>
      <c r="BG78" s="225"/>
      <c r="BH78" s="21"/>
      <c r="BI78" s="21"/>
      <c r="BJ78" s="225"/>
      <c r="BK78" s="225"/>
      <c r="BL78" s="225"/>
      <c r="BM78" s="21"/>
      <c r="BN78" s="21"/>
      <c r="BO78" s="227"/>
      <c r="BP78" s="21"/>
      <c r="BQ78" s="21"/>
      <c r="BR78" s="21"/>
      <c r="BY78"/>
      <c r="CA78"/>
      <c r="CB78"/>
      <c r="CH78"/>
    </row>
    <row r="79" spans="35:86">
      <c r="AI79" s="21"/>
      <c r="AJ79" s="21"/>
      <c r="AK79" s="21"/>
      <c r="AL79" s="21"/>
      <c r="AM79" s="21"/>
      <c r="AN79" s="21"/>
      <c r="AO79" s="21"/>
      <c r="AP79" s="21"/>
      <c r="AQ79" s="227"/>
      <c r="AR79" s="227"/>
      <c r="AS79" s="227"/>
      <c r="AT79" s="21"/>
      <c r="AU79" s="21"/>
      <c r="AV79" s="21"/>
      <c r="AW79" s="21"/>
      <c r="AX79" s="21"/>
      <c r="AY79" s="21"/>
      <c r="AZ79" s="225"/>
      <c r="BA79" s="225"/>
      <c r="BB79" s="21"/>
      <c r="BC79" s="225"/>
      <c r="BD79" s="225"/>
      <c r="BE79" s="225"/>
      <c r="BF79" s="225"/>
      <c r="BG79" s="225"/>
      <c r="BH79" s="21"/>
      <c r="BI79" s="21"/>
      <c r="BJ79" s="225"/>
      <c r="BK79" s="225"/>
      <c r="BL79" s="225"/>
      <c r="BM79" s="21"/>
      <c r="BN79" s="21"/>
      <c r="BO79" s="227"/>
      <c r="BP79" s="21"/>
      <c r="BQ79" s="21"/>
      <c r="BR79" s="21"/>
      <c r="BY79"/>
      <c r="CA79"/>
      <c r="CB79"/>
      <c r="CH79"/>
    </row>
    <row r="80" spans="35:86">
      <c r="AI80" s="21"/>
      <c r="AJ80" s="21"/>
      <c r="AK80" s="21"/>
      <c r="AL80" s="21"/>
      <c r="AM80" s="21"/>
      <c r="AN80" s="21"/>
      <c r="AO80" s="21"/>
      <c r="AP80" s="21"/>
      <c r="AQ80" s="227"/>
      <c r="AR80" s="227"/>
      <c r="AS80" s="227"/>
      <c r="AT80" s="21"/>
      <c r="AU80" s="21"/>
      <c r="AV80" s="21"/>
      <c r="AW80" s="21"/>
      <c r="AX80" s="21"/>
      <c r="AY80" s="21"/>
      <c r="AZ80" s="225"/>
      <c r="BA80" s="225"/>
      <c r="BB80" s="21"/>
      <c r="BC80" s="225"/>
      <c r="BD80" s="225"/>
      <c r="BE80" s="225"/>
      <c r="BF80" s="225"/>
      <c r="BG80" s="225"/>
      <c r="BH80" s="21"/>
      <c r="BI80" s="21"/>
      <c r="BJ80" s="225"/>
      <c r="BK80" s="225"/>
      <c r="BL80" s="225"/>
      <c r="BM80" s="21"/>
      <c r="BN80" s="21"/>
      <c r="BO80" s="227"/>
      <c r="BP80" s="21"/>
      <c r="BQ80" s="21"/>
      <c r="BR80" s="21"/>
      <c r="BY80"/>
      <c r="CA80"/>
      <c r="CB80"/>
      <c r="CH80"/>
    </row>
    <row r="81" spans="35:86">
      <c r="AI81" s="21"/>
      <c r="AJ81" s="21"/>
      <c r="AK81" s="21"/>
      <c r="AL81" s="21"/>
      <c r="AM81" s="21"/>
      <c r="AN81" s="21"/>
      <c r="AO81" s="21"/>
      <c r="AP81" s="21"/>
      <c r="AQ81" s="227"/>
      <c r="AR81" s="227"/>
      <c r="AS81" s="227"/>
      <c r="AT81" s="21"/>
      <c r="AU81" s="21"/>
      <c r="AV81" s="21"/>
      <c r="AW81" s="21"/>
      <c r="AX81" s="21"/>
      <c r="AY81" s="21"/>
      <c r="AZ81" s="225"/>
      <c r="BA81" s="225"/>
      <c r="BB81" s="21"/>
      <c r="BC81" s="225"/>
      <c r="BD81" s="225"/>
      <c r="BE81" s="225"/>
      <c r="BF81" s="225"/>
      <c r="BG81" s="225"/>
      <c r="BH81" s="21"/>
      <c r="BI81" s="21"/>
      <c r="BJ81" s="225"/>
      <c r="BK81" s="225"/>
      <c r="BL81" s="225"/>
      <c r="BM81" s="21"/>
      <c r="BN81" s="21"/>
      <c r="BO81" s="227"/>
      <c r="BP81" s="21"/>
      <c r="BQ81" s="21"/>
      <c r="BR81" s="21"/>
      <c r="BY81"/>
      <c r="CA81"/>
      <c r="CB81"/>
      <c r="CH81"/>
    </row>
    <row r="82" spans="35:86">
      <c r="AI82" s="21"/>
      <c r="AJ82" s="21"/>
      <c r="AK82" s="21"/>
      <c r="AL82" s="21"/>
      <c r="AM82" s="21"/>
      <c r="AN82" s="21"/>
      <c r="AO82" s="21"/>
      <c r="AP82" s="21"/>
      <c r="AQ82" s="227"/>
      <c r="AR82" s="227"/>
      <c r="AS82" s="227"/>
      <c r="AT82" s="21"/>
      <c r="AU82" s="21"/>
      <c r="AV82" s="21"/>
      <c r="AW82" s="21"/>
      <c r="AX82" s="21"/>
      <c r="AY82" s="21"/>
      <c r="AZ82" s="225"/>
      <c r="BA82" s="225"/>
      <c r="BB82" s="21"/>
      <c r="BC82" s="225"/>
      <c r="BD82" s="225"/>
      <c r="BE82" s="225"/>
      <c r="BF82" s="225"/>
      <c r="BG82" s="225"/>
      <c r="BH82" s="21"/>
      <c r="BI82" s="21"/>
      <c r="BJ82" s="225"/>
      <c r="BK82" s="225"/>
      <c r="BL82" s="225"/>
      <c r="BM82" s="21"/>
      <c r="BN82" s="21"/>
      <c r="BO82" s="227"/>
      <c r="BP82" s="21"/>
      <c r="BQ82" s="21"/>
      <c r="BR82" s="21"/>
      <c r="BY82"/>
      <c r="CA82"/>
      <c r="CB82"/>
      <c r="CH82"/>
    </row>
    <row r="83" spans="35:86">
      <c r="AI83" s="21"/>
      <c r="AJ83" s="21"/>
      <c r="AK83" s="21"/>
      <c r="AL83" s="21"/>
      <c r="AM83" s="21"/>
      <c r="AN83" s="21"/>
      <c r="AO83" s="21"/>
      <c r="AP83" s="21"/>
      <c r="AQ83" s="227"/>
      <c r="AR83" s="227"/>
      <c r="AS83" s="227"/>
      <c r="AT83" s="21"/>
      <c r="AU83" s="21"/>
      <c r="AV83" s="21"/>
      <c r="AW83" s="21"/>
      <c r="AX83" s="21"/>
      <c r="AY83" s="21"/>
      <c r="AZ83" s="225"/>
      <c r="BA83" s="225"/>
      <c r="BB83" s="21"/>
      <c r="BC83" s="225"/>
      <c r="BD83" s="225"/>
      <c r="BE83" s="225"/>
      <c r="BF83" s="225"/>
      <c r="BG83" s="225"/>
      <c r="BH83" s="21"/>
      <c r="BI83" s="21"/>
      <c r="BJ83" s="225"/>
      <c r="BK83" s="225"/>
      <c r="BL83" s="225"/>
      <c r="BM83" s="21"/>
      <c r="BN83" s="21"/>
      <c r="BO83" s="227"/>
      <c r="BP83" s="21"/>
      <c r="BQ83" s="21"/>
      <c r="BR83" s="21"/>
      <c r="BY83"/>
      <c r="CA83"/>
      <c r="CB83"/>
      <c r="CH83"/>
    </row>
    <row r="84" spans="35:86">
      <c r="AI84" s="21"/>
      <c r="AJ84" s="21"/>
      <c r="AK84" s="21"/>
      <c r="AL84" s="21"/>
      <c r="AM84" s="21"/>
      <c r="AN84" s="21"/>
      <c r="AO84" s="21"/>
      <c r="AP84" s="21"/>
      <c r="AQ84" s="227"/>
      <c r="AR84" s="227"/>
      <c r="AS84" s="227"/>
      <c r="AT84" s="21"/>
      <c r="AU84" s="21"/>
      <c r="AV84" s="21"/>
      <c r="AW84" s="21"/>
      <c r="AX84" s="21"/>
      <c r="AY84" s="21"/>
      <c r="AZ84" s="225"/>
      <c r="BA84" s="225"/>
      <c r="BB84" s="21"/>
      <c r="BC84" s="225"/>
      <c r="BD84" s="225"/>
      <c r="BE84" s="225"/>
      <c r="BF84" s="225"/>
      <c r="BG84" s="225"/>
      <c r="BH84" s="21"/>
      <c r="BI84" s="21"/>
      <c r="BJ84" s="225"/>
      <c r="BK84" s="225"/>
      <c r="BL84" s="225"/>
      <c r="BM84" s="21"/>
      <c r="BN84" s="21"/>
      <c r="BO84" s="227"/>
      <c r="BP84" s="21"/>
      <c r="BQ84" s="21"/>
      <c r="BR84" s="21"/>
      <c r="BY84"/>
      <c r="CA84"/>
      <c r="CB84"/>
      <c r="CH84"/>
    </row>
    <row r="85" spans="35:86">
      <c r="AI85" s="21"/>
      <c r="AJ85" s="21"/>
      <c r="AK85" s="21"/>
      <c r="AL85" s="21"/>
      <c r="AM85" s="21"/>
      <c r="AN85" s="21"/>
      <c r="AO85" s="21"/>
      <c r="AP85" s="21"/>
      <c r="AQ85" s="227"/>
      <c r="AR85" s="227"/>
      <c r="AS85" s="227"/>
      <c r="AT85" s="21"/>
      <c r="AU85" s="21"/>
      <c r="AV85" s="21"/>
      <c r="AW85" s="21"/>
      <c r="AX85" s="21"/>
      <c r="AY85" s="21"/>
      <c r="AZ85" s="225"/>
      <c r="BA85" s="225"/>
      <c r="BB85" s="21"/>
      <c r="BC85" s="225"/>
      <c r="BD85" s="225"/>
      <c r="BE85" s="225"/>
      <c r="BF85" s="225"/>
      <c r="BG85" s="225"/>
      <c r="BH85" s="21"/>
      <c r="BI85" s="21"/>
      <c r="BJ85" s="225"/>
      <c r="BK85" s="225"/>
      <c r="BL85" s="225"/>
      <c r="BM85" s="21"/>
      <c r="BN85" s="21"/>
      <c r="BO85" s="227"/>
      <c r="BP85" s="21"/>
      <c r="BQ85" s="21"/>
      <c r="BR85" s="21"/>
      <c r="BY85"/>
      <c r="CA85"/>
      <c r="CB85"/>
      <c r="CH85"/>
    </row>
    <row r="86" spans="35:86">
      <c r="AI86" s="21"/>
      <c r="AJ86" s="21"/>
      <c r="AK86" s="21"/>
      <c r="AL86" s="21"/>
      <c r="AM86" s="21"/>
      <c r="AN86" s="21"/>
      <c r="AO86" s="21"/>
      <c r="AP86" s="21"/>
      <c r="AQ86" s="227"/>
      <c r="AR86" s="227"/>
      <c r="AS86" s="227"/>
      <c r="AT86" s="21"/>
      <c r="AU86" s="21"/>
      <c r="AV86" s="21"/>
      <c r="AW86" s="21"/>
      <c r="AX86" s="21"/>
      <c r="AY86" s="21"/>
      <c r="AZ86" s="225"/>
      <c r="BA86" s="225"/>
      <c r="BB86" s="21"/>
      <c r="BC86" s="225"/>
      <c r="BD86" s="225"/>
      <c r="BE86" s="225"/>
      <c r="BF86" s="225"/>
      <c r="BG86" s="225"/>
      <c r="BH86" s="21"/>
      <c r="BI86" s="21"/>
      <c r="BJ86" s="225"/>
      <c r="BK86" s="225"/>
      <c r="BL86" s="225"/>
      <c r="BM86" s="21"/>
      <c r="BN86" s="21"/>
      <c r="BO86" s="227"/>
      <c r="BP86" s="21"/>
      <c r="BQ86" s="21"/>
      <c r="BR86" s="21"/>
      <c r="BY86"/>
      <c r="CA86"/>
      <c r="CB86"/>
      <c r="CH86"/>
    </row>
    <row r="87" spans="35:86">
      <c r="AI87" s="21"/>
      <c r="AJ87" s="21"/>
      <c r="AK87" s="21"/>
      <c r="AL87" s="21"/>
      <c r="AM87" s="21"/>
      <c r="AN87" s="21"/>
      <c r="AO87" s="21"/>
      <c r="AP87" s="21"/>
      <c r="AQ87" s="227"/>
      <c r="AR87" s="227"/>
      <c r="AS87" s="227"/>
      <c r="AT87" s="21"/>
      <c r="AU87" s="21"/>
      <c r="AV87" s="21"/>
      <c r="AW87" s="21"/>
      <c r="AX87" s="21"/>
      <c r="AY87" s="21"/>
      <c r="AZ87" s="225"/>
      <c r="BA87" s="225"/>
      <c r="BB87" s="21"/>
      <c r="BC87" s="225"/>
      <c r="BD87" s="225"/>
      <c r="BE87" s="225"/>
      <c r="BF87" s="225"/>
      <c r="BG87" s="225"/>
      <c r="BH87" s="21"/>
      <c r="BI87" s="21"/>
      <c r="BJ87" s="225"/>
      <c r="BK87" s="225"/>
      <c r="BL87" s="225"/>
      <c r="BM87" s="21"/>
      <c r="BN87" s="21"/>
      <c r="BO87" s="227"/>
      <c r="BP87" s="21"/>
      <c r="BQ87" s="21"/>
      <c r="BR87" s="21"/>
      <c r="BY87"/>
      <c r="CA87"/>
      <c r="CB87"/>
      <c r="CH87"/>
    </row>
    <row r="88" spans="35:86">
      <c r="AI88" s="21"/>
      <c r="AJ88" s="21"/>
      <c r="AK88" s="21"/>
      <c r="AL88" s="21"/>
      <c r="AM88" s="21"/>
      <c r="AN88" s="21"/>
      <c r="AO88" s="21"/>
      <c r="AP88" s="21"/>
      <c r="AQ88" s="227"/>
      <c r="AR88" s="227"/>
      <c r="AS88" s="227"/>
      <c r="AT88" s="21"/>
      <c r="AU88" s="21"/>
      <c r="AV88" s="21"/>
      <c r="AW88" s="21"/>
      <c r="AX88" s="21"/>
      <c r="AY88" s="21"/>
      <c r="AZ88" s="225"/>
      <c r="BA88" s="225"/>
      <c r="BB88" s="21"/>
      <c r="BC88" s="225"/>
      <c r="BD88" s="225"/>
      <c r="BE88" s="225"/>
      <c r="BF88" s="225"/>
      <c r="BG88" s="225"/>
      <c r="BH88" s="21"/>
      <c r="BI88" s="21"/>
      <c r="BJ88" s="225"/>
      <c r="BK88" s="225"/>
      <c r="BL88" s="225"/>
      <c r="BM88" s="21"/>
      <c r="BN88" s="21"/>
      <c r="BO88" s="227"/>
      <c r="BP88" s="21"/>
      <c r="BQ88" s="21"/>
      <c r="BR88" s="21"/>
      <c r="BY88"/>
      <c r="CA88"/>
      <c r="CB88"/>
      <c r="CH88"/>
    </row>
    <row r="89" spans="35:86">
      <c r="AI89" s="21"/>
      <c r="AJ89" s="21"/>
      <c r="AK89" s="21"/>
      <c r="AL89" s="21"/>
      <c r="AM89" s="21"/>
      <c r="AN89" s="21"/>
      <c r="AO89" s="21"/>
      <c r="AP89" s="21"/>
      <c r="AQ89" s="227"/>
      <c r="AR89" s="227"/>
      <c r="AS89" s="227"/>
      <c r="AT89" s="21"/>
      <c r="AU89" s="21"/>
      <c r="AV89" s="21"/>
      <c r="AW89" s="21"/>
      <c r="AX89" s="21"/>
      <c r="AY89" s="21"/>
      <c r="AZ89" s="225"/>
      <c r="BA89" s="225"/>
      <c r="BB89" s="21"/>
      <c r="BC89" s="225"/>
      <c r="BD89" s="225"/>
      <c r="BE89" s="225"/>
      <c r="BF89" s="225"/>
      <c r="BG89" s="225"/>
      <c r="BH89" s="21"/>
      <c r="BI89" s="21"/>
      <c r="BJ89" s="225"/>
      <c r="BK89" s="225"/>
      <c r="BL89" s="225"/>
      <c r="BM89" s="21"/>
      <c r="BN89" s="21"/>
      <c r="BO89" s="227"/>
      <c r="BP89" s="21"/>
      <c r="BQ89" s="21"/>
      <c r="BR89" s="21"/>
      <c r="BY89"/>
      <c r="CA89"/>
      <c r="CB89"/>
      <c r="CH89"/>
    </row>
    <row r="90" spans="35:86">
      <c r="AI90" s="21"/>
      <c r="AJ90" s="21"/>
      <c r="AK90" s="21"/>
      <c r="AL90" s="21"/>
      <c r="AM90" s="21"/>
      <c r="AN90" s="21"/>
      <c r="AO90" s="21"/>
      <c r="AP90" s="21"/>
      <c r="AQ90" s="227"/>
      <c r="AR90" s="227"/>
      <c r="AS90" s="227"/>
      <c r="AT90" s="21"/>
      <c r="AU90" s="21"/>
      <c r="AV90" s="21"/>
      <c r="AW90" s="21"/>
      <c r="AX90" s="21"/>
      <c r="AY90" s="21"/>
      <c r="AZ90" s="225"/>
      <c r="BA90" s="225"/>
      <c r="BB90" s="21"/>
      <c r="BC90" s="225"/>
      <c r="BD90" s="225"/>
      <c r="BE90" s="225"/>
      <c r="BF90" s="225"/>
      <c r="BG90" s="225"/>
      <c r="BH90" s="21"/>
      <c r="BI90" s="21"/>
      <c r="BJ90" s="225"/>
      <c r="BK90" s="225"/>
      <c r="BL90" s="225"/>
      <c r="BM90" s="21"/>
      <c r="BN90" s="21"/>
      <c r="BO90" s="227"/>
      <c r="BP90" s="21"/>
      <c r="BQ90" s="21"/>
      <c r="BR90" s="21"/>
      <c r="BY90"/>
      <c r="CA90"/>
      <c r="CB90"/>
      <c r="CH90"/>
    </row>
    <row r="91" spans="35:86">
      <c r="AI91" s="21"/>
      <c r="AJ91" s="21"/>
      <c r="AK91" s="21"/>
      <c r="AL91" s="21"/>
      <c r="AM91" s="21"/>
      <c r="AN91" s="21"/>
      <c r="AO91" s="21"/>
      <c r="AP91" s="21"/>
      <c r="AQ91" s="227"/>
      <c r="AR91" s="227"/>
      <c r="AS91" s="227"/>
      <c r="AT91" s="21"/>
      <c r="AU91" s="21"/>
      <c r="AV91" s="21"/>
      <c r="AW91" s="21"/>
      <c r="AX91" s="21"/>
      <c r="AY91" s="21"/>
      <c r="AZ91" s="225"/>
      <c r="BA91" s="225"/>
      <c r="BB91" s="21"/>
      <c r="BC91" s="225"/>
      <c r="BD91" s="225"/>
      <c r="BE91" s="225"/>
      <c r="BF91" s="225"/>
      <c r="BG91" s="225"/>
      <c r="BH91" s="21"/>
      <c r="BI91" s="21"/>
      <c r="BJ91" s="225"/>
      <c r="BK91" s="225"/>
      <c r="BL91" s="225"/>
      <c r="BM91" s="21"/>
      <c r="BN91" s="21"/>
      <c r="BO91" s="227"/>
      <c r="BP91" s="21"/>
      <c r="BQ91" s="21"/>
      <c r="BR91" s="21"/>
      <c r="BY91"/>
      <c r="CA91"/>
      <c r="CB91"/>
      <c r="CH91"/>
    </row>
    <row r="92" spans="35:86">
      <c r="AI92" s="21"/>
      <c r="AJ92" s="21"/>
      <c r="AK92" s="21"/>
      <c r="AL92" s="21"/>
      <c r="AM92" s="21"/>
      <c r="AN92" s="21"/>
      <c r="AO92" s="21"/>
      <c r="AP92" s="21"/>
      <c r="AQ92" s="227"/>
      <c r="AR92" s="227"/>
      <c r="AS92" s="227"/>
      <c r="AT92" s="21"/>
      <c r="AU92" s="21"/>
      <c r="AV92" s="21"/>
      <c r="AW92" s="21"/>
      <c r="AX92" s="21"/>
      <c r="AY92" s="21"/>
      <c r="AZ92" s="225"/>
      <c r="BA92" s="225"/>
      <c r="BB92" s="21"/>
      <c r="BC92" s="225"/>
      <c r="BD92" s="225"/>
      <c r="BE92" s="225"/>
      <c r="BF92" s="225"/>
      <c r="BG92" s="225"/>
      <c r="BH92" s="21"/>
      <c r="BI92" s="21"/>
      <c r="BJ92" s="225"/>
      <c r="BK92" s="225"/>
      <c r="BL92" s="225"/>
      <c r="BM92" s="21"/>
      <c r="BN92" s="21"/>
      <c r="BO92" s="227"/>
      <c r="BP92" s="21"/>
      <c r="BQ92" s="21"/>
      <c r="BR92" s="21"/>
      <c r="BY92"/>
      <c r="CA92"/>
      <c r="CB92"/>
      <c r="CH92"/>
    </row>
    <row r="93" spans="35:86">
      <c r="AI93" s="21"/>
      <c r="AJ93" s="21"/>
      <c r="AK93" s="21"/>
      <c r="AL93" s="21"/>
      <c r="AM93" s="21"/>
      <c r="AN93" s="21"/>
      <c r="AO93" s="21"/>
      <c r="AP93" s="21"/>
      <c r="AQ93" s="227"/>
      <c r="AR93" s="227"/>
      <c r="AS93" s="227"/>
      <c r="AT93" s="21"/>
      <c r="AU93" s="21"/>
      <c r="AV93" s="21"/>
      <c r="AW93" s="21"/>
      <c r="AX93" s="21"/>
      <c r="AY93" s="21"/>
      <c r="AZ93" s="225"/>
      <c r="BA93" s="225"/>
      <c r="BB93" s="21"/>
      <c r="BC93" s="225"/>
      <c r="BD93" s="225"/>
      <c r="BE93" s="225"/>
      <c r="BF93" s="225"/>
      <c r="BG93" s="225"/>
      <c r="BH93" s="21"/>
      <c r="BI93" s="21"/>
      <c r="BJ93" s="225"/>
      <c r="BK93" s="225"/>
      <c r="BL93" s="225"/>
      <c r="BM93" s="21"/>
      <c r="BN93" s="21"/>
      <c r="BO93" s="227"/>
      <c r="BP93" s="21"/>
      <c r="BQ93" s="21"/>
      <c r="BR93" s="21"/>
      <c r="BY93"/>
      <c r="CA93"/>
      <c r="CB93"/>
      <c r="CH93"/>
    </row>
    <row r="94" spans="35:86">
      <c r="AI94" s="21"/>
      <c r="AJ94" s="21"/>
      <c r="AK94" s="21"/>
      <c r="AL94" s="21"/>
      <c r="AM94" s="21"/>
      <c r="AN94" s="21"/>
      <c r="AO94" s="21"/>
      <c r="AP94" s="21"/>
      <c r="AQ94" s="227"/>
      <c r="AR94" s="227"/>
      <c r="AS94" s="227"/>
      <c r="AT94" s="21"/>
      <c r="AU94" s="21"/>
      <c r="AV94" s="21"/>
      <c r="AW94" s="21"/>
      <c r="AX94" s="21"/>
      <c r="AY94" s="21"/>
      <c r="AZ94" s="225"/>
      <c r="BA94" s="225"/>
      <c r="BB94" s="21"/>
      <c r="BC94" s="225"/>
      <c r="BD94" s="225"/>
      <c r="BE94" s="225"/>
      <c r="BF94" s="225"/>
      <c r="BG94" s="225"/>
      <c r="BH94" s="21"/>
      <c r="BI94" s="21"/>
      <c r="BJ94" s="225"/>
      <c r="BK94" s="225"/>
      <c r="BL94" s="225"/>
      <c r="BM94" s="21"/>
      <c r="BN94" s="21"/>
      <c r="BO94" s="227"/>
      <c r="BP94" s="21"/>
      <c r="BQ94" s="21"/>
      <c r="BR94" s="21"/>
      <c r="BY94"/>
      <c r="CA94"/>
      <c r="CB94"/>
      <c r="CH94"/>
    </row>
    <row r="95" spans="35:86">
      <c r="AI95" s="21"/>
      <c r="AJ95" s="21"/>
      <c r="AK95" s="21"/>
      <c r="AL95" s="21"/>
      <c r="AM95" s="21"/>
      <c r="AN95" s="21"/>
      <c r="AO95" s="21"/>
      <c r="AP95" s="21"/>
      <c r="AQ95" s="227"/>
      <c r="AR95" s="227"/>
      <c r="AS95" s="227"/>
      <c r="AT95" s="21"/>
      <c r="AU95" s="21"/>
      <c r="AV95" s="21"/>
      <c r="AW95" s="21"/>
      <c r="AX95" s="21"/>
      <c r="AY95" s="21"/>
      <c r="AZ95" s="225"/>
      <c r="BA95" s="225"/>
      <c r="BB95" s="21"/>
      <c r="BC95" s="225"/>
      <c r="BD95" s="225"/>
      <c r="BE95" s="225"/>
      <c r="BF95" s="225"/>
      <c r="BG95" s="225"/>
      <c r="BH95" s="21"/>
      <c r="BI95" s="21"/>
      <c r="BJ95" s="225"/>
      <c r="BK95" s="225"/>
      <c r="BL95" s="225"/>
      <c r="BM95" s="21"/>
      <c r="BN95" s="21"/>
      <c r="BO95" s="227"/>
      <c r="BP95" s="21"/>
      <c r="BQ95" s="21"/>
      <c r="BR95" s="21"/>
      <c r="BY95"/>
      <c r="CA95"/>
      <c r="CB95"/>
      <c r="CH95"/>
    </row>
    <row r="96" spans="35:86">
      <c r="AI96" s="21"/>
      <c r="AJ96" s="21"/>
      <c r="AK96" s="21"/>
      <c r="AL96" s="21"/>
      <c r="AM96" s="21"/>
      <c r="AN96" s="21"/>
      <c r="AO96" s="21"/>
      <c r="AP96" s="21"/>
      <c r="AQ96" s="227"/>
      <c r="AR96" s="227"/>
      <c r="AS96" s="227"/>
      <c r="AT96" s="21"/>
      <c r="AU96" s="21"/>
      <c r="AV96" s="21"/>
      <c r="AW96" s="21"/>
      <c r="AX96" s="21"/>
      <c r="AY96" s="21"/>
      <c r="AZ96" s="225"/>
      <c r="BA96" s="225"/>
      <c r="BB96" s="21"/>
      <c r="BC96" s="225"/>
      <c r="BD96" s="225"/>
      <c r="BE96" s="225"/>
      <c r="BF96" s="225"/>
      <c r="BG96" s="225"/>
      <c r="BH96" s="21"/>
      <c r="BI96" s="21"/>
      <c r="BJ96" s="225"/>
      <c r="BK96" s="225"/>
      <c r="BL96" s="225"/>
      <c r="BM96" s="21"/>
      <c r="BN96" s="21"/>
      <c r="BO96" s="227"/>
      <c r="BP96" s="21"/>
      <c r="BQ96" s="21"/>
      <c r="BR96" s="21"/>
      <c r="BY96"/>
      <c r="CA96"/>
      <c r="CB96"/>
      <c r="CH96"/>
    </row>
    <row r="97" spans="16:86">
      <c r="AI97" s="21"/>
      <c r="AJ97" s="21"/>
      <c r="AK97" s="21"/>
      <c r="AL97" s="21"/>
      <c r="AM97" s="21"/>
      <c r="AN97" s="21"/>
      <c r="AO97" s="21"/>
      <c r="AP97" s="21"/>
      <c r="AQ97" s="227"/>
      <c r="AR97" s="227"/>
      <c r="AS97" s="227"/>
      <c r="AT97" s="21"/>
      <c r="AU97" s="21"/>
      <c r="AV97" s="21"/>
      <c r="AW97" s="21"/>
      <c r="AX97" s="21"/>
      <c r="AY97" s="21"/>
      <c r="AZ97" s="225"/>
      <c r="BA97" s="225"/>
      <c r="BB97" s="21"/>
      <c r="BC97" s="225"/>
      <c r="BD97" s="225"/>
      <c r="BE97" s="225"/>
      <c r="BF97" s="225"/>
      <c r="BG97" s="225"/>
      <c r="BH97" s="21"/>
      <c r="BI97" s="21"/>
      <c r="BJ97" s="225"/>
      <c r="BK97" s="225"/>
      <c r="BL97" s="225"/>
      <c r="BM97" s="21"/>
      <c r="BN97" s="21"/>
      <c r="BO97" s="227"/>
      <c r="BP97" s="21"/>
      <c r="BQ97" s="21"/>
      <c r="BR97" s="21"/>
      <c r="BY97"/>
      <c r="CA97"/>
      <c r="CB97"/>
      <c r="CH97"/>
    </row>
    <row r="98" spans="16:86">
      <c r="AI98" s="21"/>
      <c r="AJ98" s="21"/>
      <c r="AK98" s="21"/>
      <c r="AL98" s="21"/>
      <c r="AM98" s="21"/>
      <c r="AN98" s="21"/>
      <c r="AO98" s="21"/>
      <c r="AP98" s="21"/>
      <c r="AQ98" s="227"/>
      <c r="AR98" s="227"/>
      <c r="AS98" s="227"/>
      <c r="AT98" s="21"/>
      <c r="AU98" s="21"/>
      <c r="AV98" s="21"/>
      <c r="AW98" s="21"/>
      <c r="AX98" s="21"/>
      <c r="AY98" s="21"/>
      <c r="AZ98" s="225"/>
      <c r="BA98" s="225"/>
      <c r="BB98" s="21"/>
      <c r="BC98" s="225"/>
      <c r="BD98" s="225"/>
      <c r="BE98" s="225"/>
      <c r="BF98" s="225"/>
      <c r="BG98" s="225"/>
      <c r="BH98" s="21"/>
      <c r="BI98" s="21"/>
      <c r="BJ98" s="225"/>
      <c r="BK98" s="225"/>
      <c r="BL98" s="225"/>
      <c r="BM98" s="21"/>
      <c r="BN98" s="21"/>
      <c r="BO98" s="227"/>
      <c r="BP98" s="21"/>
      <c r="BQ98" s="21"/>
      <c r="BR98" s="21"/>
      <c r="BY98"/>
      <c r="CA98"/>
      <c r="CB98"/>
      <c r="CH98"/>
    </row>
    <row r="99" spans="16:86">
      <c r="AI99" s="21"/>
      <c r="AJ99" s="21"/>
      <c r="AK99" s="21"/>
      <c r="AL99" s="21"/>
      <c r="AM99" s="21"/>
      <c r="AN99" s="21"/>
      <c r="AO99" s="21"/>
      <c r="AP99" s="21"/>
      <c r="AQ99" s="227"/>
      <c r="AR99" s="227"/>
      <c r="AS99" s="227"/>
      <c r="AT99" s="21"/>
      <c r="AU99" s="21"/>
      <c r="AV99" s="21"/>
      <c r="AW99" s="21"/>
      <c r="AX99" s="21"/>
      <c r="AY99" s="21"/>
      <c r="AZ99" s="225"/>
      <c r="BA99" s="225"/>
      <c r="BB99" s="21"/>
      <c r="BC99" s="225"/>
      <c r="BD99" s="225"/>
      <c r="BE99" s="225"/>
      <c r="BF99" s="225"/>
      <c r="BG99" s="225"/>
      <c r="BH99" s="21"/>
      <c r="BI99" s="21"/>
      <c r="BJ99" s="225"/>
      <c r="BK99" s="225"/>
      <c r="BL99" s="225"/>
      <c r="BM99" s="21"/>
      <c r="BN99" s="21"/>
      <c r="BO99" s="227"/>
      <c r="BP99" s="21"/>
      <c r="BQ99" s="21"/>
      <c r="BR99" s="21"/>
      <c r="BY99"/>
      <c r="CA99"/>
      <c r="CB99"/>
      <c r="CH99"/>
    </row>
    <row r="100" spans="16:86">
      <c r="AI100" s="21"/>
      <c r="AJ100" s="21"/>
      <c r="AK100" s="21"/>
      <c r="AL100" s="21"/>
      <c r="AM100" s="21"/>
      <c r="AN100" s="21"/>
      <c r="AO100" s="21"/>
      <c r="AP100" s="21"/>
      <c r="AQ100" s="227"/>
      <c r="AR100" s="227"/>
      <c r="AS100" s="227"/>
      <c r="AT100" s="21"/>
      <c r="AU100" s="21"/>
      <c r="AV100" s="21"/>
      <c r="AW100" s="21"/>
      <c r="AX100" s="21"/>
      <c r="AY100" s="21"/>
      <c r="AZ100" s="225"/>
      <c r="BA100" s="225"/>
      <c r="BB100" s="21"/>
      <c r="BC100" s="225"/>
      <c r="BD100" s="225"/>
      <c r="BE100" s="225"/>
      <c r="BF100" s="225"/>
      <c r="BG100" s="225"/>
      <c r="BH100" s="21"/>
      <c r="BI100" s="21"/>
      <c r="BJ100" s="225"/>
      <c r="BK100" s="225"/>
      <c r="BL100" s="225"/>
      <c r="BM100" s="21"/>
      <c r="BN100" s="21"/>
      <c r="BO100" s="227"/>
      <c r="BP100" s="21"/>
      <c r="BQ100" s="21"/>
      <c r="BR100" s="21"/>
      <c r="BY100"/>
      <c r="CA100"/>
      <c r="CB100"/>
      <c r="CH100"/>
    </row>
    <row r="101" spans="16:86">
      <c r="AI101" s="21"/>
      <c r="AJ101" s="21"/>
      <c r="AK101" s="21"/>
      <c r="AL101" s="21"/>
      <c r="AM101" s="21"/>
      <c r="AN101" s="21"/>
      <c r="AO101" s="21"/>
      <c r="AP101" s="21"/>
      <c r="AQ101" s="227"/>
      <c r="AR101" s="227"/>
      <c r="AS101" s="227"/>
      <c r="AT101" s="21"/>
      <c r="AU101" s="21"/>
      <c r="AV101" s="21"/>
      <c r="AW101" s="21"/>
      <c r="AX101" s="21"/>
      <c r="AY101" s="21"/>
      <c r="AZ101" s="225"/>
      <c r="BA101" s="225"/>
      <c r="BB101" s="21"/>
      <c r="BC101" s="225"/>
      <c r="BD101" s="225"/>
      <c r="BE101" s="225"/>
      <c r="BF101" s="225"/>
      <c r="BG101" s="225"/>
      <c r="BH101" s="21"/>
      <c r="BI101" s="21"/>
      <c r="BJ101" s="225"/>
      <c r="BK101" s="225"/>
      <c r="BL101" s="225"/>
      <c r="BM101" s="21"/>
      <c r="BN101" s="21"/>
      <c r="BO101" s="227"/>
      <c r="BP101" s="21"/>
      <c r="BQ101" s="21"/>
      <c r="BR101" s="21"/>
      <c r="BY101"/>
      <c r="CA101"/>
      <c r="CB101"/>
      <c r="CH101"/>
    </row>
    <row r="102" spans="16:86">
      <c r="AI102" s="21"/>
      <c r="AJ102" s="21"/>
      <c r="AK102" s="21"/>
      <c r="AL102" s="21"/>
      <c r="AM102" s="21"/>
      <c r="AN102" s="21"/>
      <c r="AO102" s="21"/>
      <c r="AP102" s="21"/>
      <c r="AQ102" s="227"/>
      <c r="AR102" s="227"/>
      <c r="AS102" s="227"/>
      <c r="AT102" s="21"/>
      <c r="AU102" s="21"/>
      <c r="AV102" s="21"/>
      <c r="AW102" s="21"/>
      <c r="AX102" s="21"/>
      <c r="AY102" s="21"/>
      <c r="AZ102" s="225"/>
      <c r="BA102" s="225"/>
      <c r="BB102" s="21"/>
      <c r="BC102" s="225"/>
      <c r="BD102" s="225"/>
      <c r="BE102" s="225"/>
      <c r="BF102" s="225"/>
      <c r="BG102" s="225"/>
      <c r="BH102" s="21"/>
      <c r="BI102" s="21"/>
      <c r="BJ102" s="225"/>
      <c r="BK102" s="225"/>
      <c r="BL102" s="225"/>
      <c r="BM102" s="21"/>
      <c r="BN102" s="21"/>
      <c r="BO102" s="227"/>
      <c r="BP102" s="21"/>
      <c r="BQ102" s="21"/>
      <c r="BR102" s="21"/>
      <c r="BY102"/>
      <c r="CA102"/>
      <c r="CB102"/>
      <c r="CH102"/>
    </row>
    <row r="103" spans="16:86">
      <c r="AI103" s="21"/>
      <c r="AJ103" s="21"/>
      <c r="AK103" s="21"/>
      <c r="AL103" s="21"/>
      <c r="AM103" s="21"/>
      <c r="AN103" s="21"/>
      <c r="AO103" s="21"/>
      <c r="AP103" s="21"/>
      <c r="AQ103" s="227"/>
      <c r="AR103" s="227"/>
      <c r="AS103" s="227"/>
      <c r="AT103" s="21"/>
      <c r="AU103" s="21"/>
      <c r="AV103" s="21"/>
      <c r="AW103" s="21"/>
      <c r="AX103" s="21"/>
      <c r="AY103" s="21"/>
      <c r="AZ103" s="225"/>
      <c r="BA103" s="225"/>
      <c r="BB103" s="21"/>
      <c r="BC103" s="225"/>
      <c r="BD103" s="225"/>
      <c r="BE103" s="225"/>
      <c r="BF103" s="225"/>
      <c r="BG103" s="225"/>
      <c r="BH103" s="21"/>
      <c r="BI103" s="21"/>
      <c r="BJ103" s="225"/>
      <c r="BK103" s="225"/>
      <c r="BL103" s="225"/>
      <c r="BM103" s="21"/>
      <c r="BN103" s="21"/>
      <c r="BO103" s="227"/>
      <c r="BP103" s="21"/>
      <c r="BQ103" s="21"/>
      <c r="BR103" s="21"/>
      <c r="BY103"/>
      <c r="CA103"/>
      <c r="CB103"/>
      <c r="CH103"/>
    </row>
    <row r="104" spans="16:86">
      <c r="AI104" s="21"/>
      <c r="AJ104" s="21"/>
      <c r="AK104" s="21"/>
      <c r="AL104" s="21"/>
      <c r="AM104" s="21"/>
      <c r="AN104" s="21"/>
      <c r="AO104" s="21"/>
      <c r="AP104" s="21"/>
      <c r="AQ104" s="227"/>
      <c r="AR104" s="227"/>
      <c r="AS104" s="227"/>
      <c r="AT104" s="21"/>
      <c r="AU104" s="21"/>
      <c r="AV104" s="21"/>
      <c r="AW104" s="21"/>
      <c r="AX104" s="21"/>
      <c r="AY104" s="21"/>
      <c r="AZ104" s="225"/>
      <c r="BA104" s="225"/>
      <c r="BB104" s="21"/>
      <c r="BC104" s="225"/>
      <c r="BD104" s="225"/>
      <c r="BE104" s="225"/>
      <c r="BF104" s="225"/>
      <c r="BG104" s="225"/>
      <c r="BH104" s="21"/>
      <c r="BI104" s="21"/>
      <c r="BJ104" s="225"/>
      <c r="BK104" s="225"/>
      <c r="BL104" s="225"/>
      <c r="BM104" s="21"/>
      <c r="BN104" s="21"/>
      <c r="BO104" s="227"/>
      <c r="BP104" s="21"/>
      <c r="BQ104" s="21"/>
      <c r="BR104" s="21"/>
      <c r="BY104"/>
      <c r="CA104"/>
      <c r="CB104"/>
      <c r="CH104"/>
    </row>
    <row r="105" spans="16:86">
      <c r="AI105" s="21"/>
      <c r="AJ105" s="21"/>
      <c r="AK105" s="21"/>
      <c r="AL105" s="21"/>
      <c r="AM105" s="21"/>
      <c r="AN105" s="21"/>
      <c r="AO105" s="21"/>
      <c r="AP105" s="21"/>
      <c r="AQ105" s="227"/>
      <c r="AR105" s="227"/>
      <c r="AS105" s="227"/>
      <c r="AT105" s="21"/>
      <c r="AU105" s="21"/>
      <c r="AV105" s="21"/>
      <c r="AW105" s="21"/>
      <c r="AX105" s="21"/>
      <c r="AY105" s="21"/>
      <c r="AZ105" s="225"/>
      <c r="BA105" s="225"/>
      <c r="BB105" s="21"/>
      <c r="BC105" s="225"/>
      <c r="BD105" s="225"/>
      <c r="BE105" s="225"/>
      <c r="BF105" s="225"/>
      <c r="BG105" s="225"/>
      <c r="BH105" s="21"/>
      <c r="BI105" s="21"/>
      <c r="BJ105" s="225"/>
      <c r="BK105" s="225"/>
      <c r="BL105" s="225"/>
      <c r="BM105" s="21"/>
      <c r="BN105" s="21"/>
      <c r="BO105" s="227"/>
      <c r="BP105" s="21"/>
      <c r="BQ105" s="21"/>
      <c r="BR105" s="21"/>
      <c r="BY105"/>
      <c r="CA105"/>
      <c r="CB105"/>
      <c r="CH105"/>
    </row>
    <row r="106" spans="16:86">
      <c r="AI106" s="21"/>
      <c r="AJ106" s="21"/>
      <c r="AK106" s="21"/>
      <c r="AL106" s="21"/>
      <c r="AM106" s="21"/>
      <c r="AN106" s="21"/>
      <c r="AO106" s="21"/>
      <c r="AP106" s="21"/>
      <c r="AQ106" s="227"/>
      <c r="AR106" s="227"/>
      <c r="AS106" s="227"/>
      <c r="AT106" s="21"/>
      <c r="AU106" s="21"/>
      <c r="AV106" s="21"/>
      <c r="AW106" s="21"/>
      <c r="AX106" s="21"/>
      <c r="AY106" s="21"/>
      <c r="AZ106" s="225"/>
      <c r="BA106" s="225"/>
      <c r="BB106" s="21"/>
      <c r="BC106" s="225"/>
      <c r="BD106" s="225"/>
      <c r="BE106" s="225"/>
      <c r="BF106" s="225"/>
      <c r="BG106" s="225"/>
      <c r="BH106" s="21"/>
      <c r="BI106" s="21"/>
      <c r="BJ106" s="225"/>
      <c r="BK106" s="225"/>
      <c r="BL106" s="225"/>
      <c r="BM106" s="21"/>
      <c r="BN106" s="21"/>
      <c r="BO106" s="227"/>
      <c r="BP106" s="21"/>
      <c r="BQ106" s="21"/>
      <c r="BR106" s="21"/>
      <c r="BY106"/>
      <c r="CA106"/>
      <c r="CB106"/>
      <c r="CH106"/>
    </row>
    <row r="107" spans="16:86">
      <c r="AI107" s="21"/>
      <c r="AJ107" s="21"/>
      <c r="AK107" s="21"/>
      <c r="AL107" s="21"/>
      <c r="AM107" s="21"/>
      <c r="AN107" s="21"/>
      <c r="AO107" s="21"/>
      <c r="AP107" s="21"/>
      <c r="AQ107" s="227"/>
      <c r="AR107" s="227"/>
      <c r="AS107" s="227"/>
      <c r="AT107" s="21"/>
      <c r="AU107" s="21"/>
      <c r="AV107" s="21"/>
      <c r="AW107" s="21"/>
      <c r="AX107" s="21"/>
      <c r="AY107" s="21"/>
      <c r="AZ107" s="225"/>
      <c r="BA107" s="225"/>
      <c r="BB107" s="21"/>
      <c r="BC107" s="225"/>
      <c r="BD107" s="225"/>
      <c r="BE107" s="225"/>
      <c r="BF107" s="225"/>
      <c r="BG107" s="225"/>
      <c r="BH107" s="21"/>
      <c r="BI107" s="21"/>
      <c r="BJ107" s="225"/>
      <c r="BK107" s="225"/>
      <c r="BL107" s="225"/>
      <c r="BM107" s="21"/>
      <c r="BN107" s="21"/>
      <c r="BO107" s="227"/>
      <c r="BP107" s="21"/>
      <c r="BQ107" s="21"/>
      <c r="BR107" s="21"/>
      <c r="BY107"/>
      <c r="CA107"/>
      <c r="CB107"/>
      <c r="CH107"/>
    </row>
    <row r="108" spans="16:86">
      <c r="AI108" s="21"/>
      <c r="AJ108" s="21"/>
      <c r="AK108" s="21"/>
      <c r="AL108" s="21"/>
      <c r="AM108" s="21"/>
      <c r="AN108" s="21"/>
      <c r="AO108" s="21"/>
      <c r="AP108" s="21"/>
      <c r="AQ108" s="227"/>
      <c r="AR108" s="227"/>
      <c r="AS108" s="227"/>
      <c r="AT108" s="21"/>
      <c r="AU108" s="21"/>
      <c r="AV108" s="21"/>
      <c r="AW108" s="21"/>
      <c r="AX108" s="21"/>
      <c r="AY108" s="21"/>
      <c r="AZ108" s="225"/>
      <c r="BA108" s="225"/>
      <c r="BB108" s="21"/>
      <c r="BC108" s="225"/>
      <c r="BD108" s="225"/>
      <c r="BE108" s="225"/>
      <c r="BF108" s="225"/>
      <c r="BG108" s="225"/>
      <c r="BH108" s="21"/>
      <c r="BI108" s="21"/>
      <c r="BJ108" s="225"/>
      <c r="BK108" s="225"/>
      <c r="BL108" s="225"/>
      <c r="BM108" s="21"/>
      <c r="BN108" s="21"/>
      <c r="BO108" s="227"/>
      <c r="BP108" s="21"/>
      <c r="BQ108" s="21"/>
      <c r="BR108" s="21"/>
      <c r="BY108"/>
      <c r="CA108"/>
      <c r="CB108"/>
      <c r="CH108"/>
    </row>
    <row r="109" spans="16:86">
      <c r="AI109" s="21"/>
      <c r="AJ109" s="21"/>
      <c r="AK109" s="21"/>
      <c r="AL109" s="21"/>
      <c r="AM109" s="21"/>
      <c r="AN109" s="21"/>
      <c r="AO109" s="21"/>
      <c r="AP109" s="21"/>
      <c r="AQ109" s="227"/>
      <c r="AR109" s="227"/>
      <c r="AS109" s="227"/>
      <c r="AT109" s="21"/>
      <c r="AU109" s="21"/>
      <c r="AV109" s="21"/>
      <c r="AW109" s="21"/>
      <c r="AX109" s="21"/>
      <c r="AY109" s="21"/>
      <c r="AZ109" s="225"/>
      <c r="BA109" s="225"/>
      <c r="BB109" s="21"/>
      <c r="BC109" s="225"/>
      <c r="BD109" s="225"/>
      <c r="BE109" s="225"/>
      <c r="BF109" s="225"/>
      <c r="BG109" s="225"/>
      <c r="BH109" s="21"/>
      <c r="BI109" s="21"/>
      <c r="BJ109" s="225"/>
      <c r="BK109" s="225"/>
      <c r="BL109" s="225"/>
      <c r="BM109" s="21"/>
      <c r="BN109" s="21"/>
      <c r="BO109" s="227"/>
      <c r="BP109" s="21"/>
      <c r="BQ109" s="21"/>
      <c r="BR109" s="21"/>
      <c r="BY109"/>
      <c r="CA109"/>
      <c r="CB109"/>
      <c r="CH109"/>
    </row>
    <row r="110" spans="16:86">
      <c r="AI110" s="21"/>
      <c r="AJ110" s="21"/>
      <c r="AK110" s="21"/>
      <c r="AL110" s="21"/>
      <c r="AM110" s="21"/>
      <c r="AN110" s="21"/>
      <c r="AO110" s="21"/>
      <c r="AP110" s="21"/>
      <c r="AQ110" s="227"/>
      <c r="AR110" s="227"/>
      <c r="AS110" s="227"/>
      <c r="AT110" s="21"/>
      <c r="AU110" s="21"/>
      <c r="AV110" s="21"/>
      <c r="AW110" s="21"/>
      <c r="AX110" s="21"/>
      <c r="AY110" s="21"/>
      <c r="AZ110" s="225"/>
      <c r="BA110" s="225"/>
      <c r="BB110" s="21"/>
      <c r="BC110" s="225"/>
      <c r="BD110" s="225"/>
      <c r="BE110" s="225"/>
      <c r="BF110" s="225"/>
      <c r="BG110" s="225"/>
      <c r="BH110" s="21"/>
      <c r="BI110" s="21"/>
      <c r="BJ110" s="225"/>
      <c r="BK110" s="225"/>
      <c r="BL110" s="225"/>
      <c r="BM110" s="21"/>
      <c r="BN110" s="21"/>
      <c r="BO110" s="227"/>
      <c r="BP110" s="21"/>
      <c r="BQ110" s="21"/>
      <c r="BR110" s="21"/>
      <c r="BY110"/>
      <c r="CA110"/>
      <c r="CB110"/>
      <c r="CH110"/>
    </row>
    <row r="111" spans="16:86">
      <c r="AI111" s="21"/>
      <c r="AJ111" s="21"/>
      <c r="AK111" s="21"/>
      <c r="AL111" s="21"/>
      <c r="AM111" s="21"/>
      <c r="AN111" s="21"/>
      <c r="AO111" s="21"/>
      <c r="AP111" s="21"/>
      <c r="AQ111" s="227"/>
      <c r="AR111" s="227"/>
      <c r="AS111" s="227"/>
      <c r="AT111" s="21"/>
      <c r="AU111" s="21"/>
      <c r="AV111" s="21"/>
      <c r="AW111" s="21"/>
      <c r="AX111" s="21"/>
      <c r="AY111" s="21"/>
      <c r="AZ111" s="225"/>
      <c r="BA111" s="225"/>
      <c r="BB111" s="21"/>
      <c r="BC111" s="225"/>
      <c r="BD111" s="225"/>
      <c r="BE111" s="225"/>
      <c r="BF111" s="225"/>
      <c r="BG111" s="225"/>
      <c r="BH111" s="21"/>
      <c r="BI111" s="21"/>
      <c r="BJ111" s="225"/>
      <c r="BK111" s="225"/>
      <c r="BL111" s="225"/>
      <c r="BM111" s="21"/>
      <c r="BN111" s="21"/>
      <c r="BO111" s="227"/>
      <c r="BP111" s="21"/>
      <c r="BQ111" s="21"/>
      <c r="BR111" s="21"/>
      <c r="BY111"/>
      <c r="CA111"/>
      <c r="CB111"/>
      <c r="CH111"/>
    </row>
    <row r="112" spans="16:86">
      <c r="P112" t="s">
        <v>0</v>
      </c>
      <c r="AI112" s="21"/>
      <c r="AJ112" s="21"/>
      <c r="AK112" s="21"/>
      <c r="AL112" s="21"/>
      <c r="AM112" s="21"/>
      <c r="AN112" s="21"/>
      <c r="AO112" s="21"/>
      <c r="AP112" s="21"/>
      <c r="AQ112" s="227"/>
      <c r="AR112" s="227"/>
      <c r="AS112" s="227"/>
      <c r="AT112" s="21"/>
      <c r="AU112" s="21"/>
      <c r="AV112" s="21"/>
      <c r="AW112" s="21"/>
      <c r="AX112" s="21"/>
      <c r="AY112" s="21"/>
      <c r="AZ112" s="225"/>
      <c r="BA112" s="225"/>
      <c r="BB112" s="21"/>
      <c r="BC112" s="225"/>
      <c r="BD112" s="225"/>
      <c r="BE112" s="225"/>
      <c r="BF112" s="225"/>
      <c r="BG112" s="225"/>
      <c r="BH112" s="21"/>
      <c r="BI112" s="21"/>
      <c r="BJ112" s="225"/>
      <c r="BK112" s="225"/>
      <c r="BL112" s="225"/>
      <c r="BM112" s="21"/>
      <c r="BN112" s="21"/>
      <c r="BO112" s="227"/>
      <c r="BP112" s="21"/>
      <c r="BQ112" s="21"/>
      <c r="BR112" s="21"/>
      <c r="BY112"/>
      <c r="CA112"/>
      <c r="CB112"/>
      <c r="CH112"/>
    </row>
    <row r="113" spans="15:86">
      <c r="O113">
        <v>4</v>
      </c>
      <c r="P113" t="s">
        <v>32</v>
      </c>
      <c r="AI113" s="21"/>
      <c r="AJ113" s="21"/>
      <c r="AK113" s="21"/>
      <c r="AL113" s="21"/>
      <c r="AM113" s="21"/>
      <c r="AN113" s="21"/>
      <c r="AO113" s="21"/>
      <c r="AP113" s="21"/>
      <c r="AQ113" s="227"/>
      <c r="AR113" s="227"/>
      <c r="AS113" s="227"/>
      <c r="AT113" s="21"/>
      <c r="AU113" s="21"/>
      <c r="AV113" s="21"/>
      <c r="AW113" s="21"/>
      <c r="AX113" s="21"/>
      <c r="AY113" s="21"/>
      <c r="AZ113" s="225"/>
      <c r="BA113" s="225"/>
      <c r="BB113" s="21"/>
      <c r="BC113" s="225"/>
      <c r="BD113" s="225"/>
      <c r="BE113" s="225"/>
      <c r="BF113" s="225"/>
      <c r="BG113" s="225"/>
      <c r="BH113" s="21"/>
      <c r="BI113" s="21"/>
      <c r="BJ113" s="225"/>
      <c r="BK113" s="225"/>
      <c r="BL113" s="225"/>
      <c r="BM113" s="21"/>
      <c r="BN113" s="21"/>
      <c r="BO113" s="227"/>
      <c r="BP113" s="21"/>
      <c r="BQ113" s="21"/>
      <c r="BR113" s="21"/>
      <c r="BY113"/>
      <c r="CA113"/>
      <c r="CB113"/>
      <c r="CH113"/>
    </row>
    <row r="114" spans="15:86">
      <c r="O114">
        <v>5</v>
      </c>
      <c r="P114" s="21" t="s">
        <v>402</v>
      </c>
      <c r="AI114" s="21"/>
      <c r="AJ114" s="21"/>
      <c r="AK114" s="21"/>
      <c r="AL114" s="21"/>
      <c r="AM114" s="21"/>
      <c r="AN114" s="21"/>
      <c r="AO114" s="21"/>
      <c r="AP114" s="21"/>
      <c r="AQ114" s="227"/>
      <c r="AR114" s="227"/>
      <c r="AS114" s="227"/>
      <c r="AT114" s="21"/>
      <c r="AU114" s="21"/>
      <c r="AV114" s="21"/>
      <c r="AW114" s="21"/>
      <c r="AX114" s="21"/>
      <c r="AY114" s="21"/>
      <c r="AZ114" s="225"/>
      <c r="BA114" s="225"/>
      <c r="BB114" s="21"/>
      <c r="BC114" s="225"/>
      <c r="BD114" s="225"/>
      <c r="BE114" s="225"/>
      <c r="BF114" s="225"/>
      <c r="BG114" s="225"/>
      <c r="BH114" s="21"/>
      <c r="BI114" s="21"/>
      <c r="BJ114" s="225"/>
      <c r="BK114" s="225"/>
      <c r="BL114" s="225"/>
      <c r="BM114" s="21"/>
      <c r="BN114" s="21"/>
      <c r="BO114" s="227"/>
      <c r="BP114" s="21"/>
      <c r="BQ114" s="21"/>
      <c r="BR114" s="21"/>
      <c r="BY114"/>
      <c r="CA114"/>
      <c r="CB114"/>
      <c r="CH114"/>
    </row>
    <row r="115" spans="15:86">
      <c r="AI115" s="21"/>
      <c r="AJ115" s="21"/>
      <c r="AK115" s="21"/>
      <c r="AL115" s="21"/>
      <c r="AM115" s="21"/>
      <c r="AN115" s="21"/>
      <c r="AO115" s="21"/>
      <c r="AP115" s="21"/>
      <c r="AQ115" s="227"/>
      <c r="AR115" s="227"/>
      <c r="AS115" s="227"/>
      <c r="AT115" s="21"/>
      <c r="AU115" s="21"/>
      <c r="AV115" s="21"/>
      <c r="AW115" s="21"/>
      <c r="AX115" s="21"/>
      <c r="AY115" s="21"/>
      <c r="AZ115" s="225"/>
      <c r="BA115" s="225"/>
      <c r="BB115" s="21"/>
      <c r="BC115" s="225"/>
      <c r="BD115" s="225"/>
      <c r="BE115" s="225"/>
      <c r="BF115" s="225"/>
      <c r="BG115" s="225"/>
      <c r="BH115" s="21"/>
      <c r="BI115" s="21"/>
      <c r="BJ115" s="225"/>
      <c r="BK115" s="225"/>
      <c r="BL115" s="225"/>
      <c r="BM115" s="21"/>
      <c r="BN115" s="21"/>
      <c r="BO115" s="227"/>
      <c r="BP115" s="21"/>
      <c r="BQ115" s="21"/>
      <c r="BR115" s="21"/>
      <c r="BY115"/>
      <c r="CA115"/>
      <c r="CB115"/>
      <c r="CH115"/>
    </row>
    <row r="116" spans="15:86">
      <c r="AI116" s="21"/>
      <c r="AJ116" s="21"/>
      <c r="AK116" s="21"/>
      <c r="AL116" s="21"/>
      <c r="AM116" s="21"/>
      <c r="AN116" s="21"/>
      <c r="AO116" s="21"/>
      <c r="AP116" s="21"/>
      <c r="AQ116" s="227"/>
      <c r="AR116" s="227"/>
      <c r="AS116" s="227"/>
      <c r="AT116" s="21"/>
      <c r="AU116" s="21"/>
      <c r="AV116" s="21"/>
      <c r="AW116" s="21"/>
      <c r="AX116" s="21"/>
      <c r="AY116" s="21"/>
      <c r="AZ116" s="225"/>
      <c r="BA116" s="225"/>
      <c r="BB116" s="21"/>
      <c r="BC116" s="225"/>
      <c r="BD116" s="225"/>
      <c r="BE116" s="225"/>
      <c r="BF116" s="225"/>
      <c r="BG116" s="225"/>
      <c r="BH116" s="21"/>
      <c r="BI116" s="21"/>
      <c r="BJ116" s="225"/>
      <c r="BK116" s="225"/>
      <c r="BL116" s="225"/>
      <c r="BM116" s="21"/>
      <c r="BN116" s="21"/>
      <c r="BO116" s="227"/>
      <c r="BP116" s="21"/>
      <c r="BQ116" s="21"/>
      <c r="BR116" s="21"/>
      <c r="BY116"/>
      <c r="CA116"/>
      <c r="CB116"/>
      <c r="CH116"/>
    </row>
    <row r="117" spans="15:86">
      <c r="AI117" s="21"/>
      <c r="AJ117" s="21"/>
      <c r="AK117" s="21"/>
      <c r="AL117" s="21"/>
      <c r="AM117" s="21"/>
      <c r="AN117" s="21"/>
      <c r="AO117" s="21"/>
      <c r="AP117" s="21"/>
      <c r="AQ117" s="227"/>
      <c r="AR117" s="227"/>
      <c r="AS117" s="227"/>
      <c r="AT117" s="21"/>
      <c r="AU117" s="21"/>
      <c r="AV117" s="21"/>
      <c r="AW117" s="21"/>
      <c r="AX117" s="21"/>
      <c r="AY117" s="21"/>
      <c r="AZ117" s="225"/>
      <c r="BA117" s="225"/>
      <c r="BB117" s="21"/>
      <c r="BC117" s="225"/>
      <c r="BD117" s="225"/>
      <c r="BE117" s="225"/>
      <c r="BF117" s="225"/>
      <c r="BG117" s="225"/>
      <c r="BH117" s="21"/>
      <c r="BI117" s="21"/>
      <c r="BJ117" s="225"/>
      <c r="BK117" s="225"/>
      <c r="BL117" s="225"/>
      <c r="BM117" s="21"/>
      <c r="BN117" s="21"/>
      <c r="BO117" s="227"/>
      <c r="BP117" s="21"/>
      <c r="BQ117" s="21"/>
      <c r="BR117" s="21"/>
      <c r="BY117"/>
      <c r="CA117"/>
      <c r="CB117"/>
      <c r="CH117"/>
    </row>
    <row r="118" spans="15:86">
      <c r="AI118" s="21"/>
      <c r="AJ118" s="21"/>
      <c r="AK118" s="21"/>
      <c r="AL118" s="21"/>
      <c r="AM118" s="21"/>
      <c r="AN118" s="21"/>
      <c r="AO118" s="21"/>
      <c r="AP118" s="21"/>
      <c r="AQ118" s="227"/>
      <c r="AR118" s="227"/>
      <c r="AS118" s="227"/>
      <c r="AT118" s="21"/>
      <c r="AU118" s="21"/>
      <c r="AV118" s="21"/>
      <c r="AW118" s="21"/>
      <c r="AX118" s="21"/>
      <c r="AY118" s="21"/>
      <c r="AZ118" s="225"/>
      <c r="BA118" s="225"/>
      <c r="BB118" s="21"/>
      <c r="BC118" s="225"/>
      <c r="BD118" s="225"/>
      <c r="BE118" s="225"/>
      <c r="BF118" s="225"/>
      <c r="BG118" s="225"/>
      <c r="BH118" s="21"/>
      <c r="BI118" s="21"/>
      <c r="BJ118" s="225"/>
      <c r="BK118" s="225"/>
      <c r="BL118" s="225"/>
      <c r="BM118" s="21"/>
      <c r="BN118" s="21"/>
      <c r="BO118" s="227"/>
      <c r="BP118" s="21"/>
      <c r="BQ118" s="21"/>
      <c r="BR118" s="21"/>
      <c r="BY118"/>
      <c r="CA118"/>
      <c r="CB118"/>
      <c r="CH118"/>
    </row>
    <row r="119" spans="15:86">
      <c r="AI119" s="21"/>
      <c r="AJ119" s="21"/>
      <c r="AK119" s="21"/>
      <c r="AL119" s="21"/>
      <c r="AM119" s="21"/>
      <c r="AN119" s="21"/>
      <c r="AO119" s="21"/>
      <c r="AP119" s="21"/>
      <c r="AQ119" s="227"/>
      <c r="AR119" s="227"/>
      <c r="AS119" s="227"/>
      <c r="AT119" s="21"/>
      <c r="AU119" s="21"/>
      <c r="AV119" s="21"/>
      <c r="AW119" s="21"/>
      <c r="AX119" s="21"/>
      <c r="AY119" s="21"/>
      <c r="AZ119" s="225"/>
      <c r="BA119" s="225"/>
      <c r="BB119" s="21"/>
      <c r="BC119" s="225"/>
      <c r="BD119" s="225"/>
      <c r="BE119" s="225"/>
      <c r="BF119" s="225"/>
      <c r="BG119" s="225"/>
      <c r="BH119" s="21"/>
      <c r="BI119" s="21"/>
      <c r="BJ119" s="225"/>
      <c r="BK119" s="225"/>
      <c r="BL119" s="225"/>
      <c r="BM119" s="21"/>
      <c r="BN119" s="21"/>
      <c r="BO119" s="227"/>
      <c r="BP119" s="21"/>
      <c r="BQ119" s="21"/>
      <c r="BR119" s="21"/>
      <c r="BY119"/>
      <c r="CA119"/>
      <c r="CB119"/>
      <c r="CH119"/>
    </row>
    <row r="120" spans="15:86">
      <c r="AI120" s="21"/>
      <c r="AJ120" s="21"/>
      <c r="AK120" s="21"/>
      <c r="AL120" s="21"/>
      <c r="AM120" s="21"/>
      <c r="AN120" s="21"/>
      <c r="AO120" s="21"/>
      <c r="AP120" s="21"/>
      <c r="AQ120" s="227"/>
      <c r="AR120" s="227"/>
      <c r="AS120" s="227"/>
      <c r="AT120" s="21"/>
      <c r="AU120" s="21"/>
      <c r="AV120" s="21"/>
      <c r="AW120" s="21"/>
      <c r="AX120" s="21"/>
      <c r="AY120" s="21"/>
      <c r="AZ120" s="225"/>
      <c r="BA120" s="225"/>
      <c r="BB120" s="21"/>
      <c r="BC120" s="225"/>
      <c r="BD120" s="225"/>
      <c r="BE120" s="225"/>
      <c r="BF120" s="225"/>
      <c r="BG120" s="225"/>
      <c r="BH120" s="21"/>
      <c r="BI120" s="21"/>
      <c r="BJ120" s="225"/>
      <c r="BK120" s="225"/>
      <c r="BL120" s="225"/>
      <c r="BM120" s="21"/>
      <c r="BN120" s="21"/>
      <c r="BO120" s="227"/>
      <c r="BP120" s="21"/>
      <c r="BQ120" s="21"/>
      <c r="BR120" s="21"/>
      <c r="BY120"/>
      <c r="CA120"/>
      <c r="CB120"/>
      <c r="CH120"/>
    </row>
    <row r="121" spans="15:86">
      <c r="AI121" s="21"/>
      <c r="AJ121" s="21"/>
      <c r="AK121" s="21"/>
      <c r="AL121" s="21"/>
      <c r="AM121" s="21"/>
      <c r="AN121" s="21"/>
      <c r="AO121" s="21"/>
      <c r="AP121" s="21"/>
      <c r="AQ121" s="227"/>
      <c r="AR121" s="227"/>
      <c r="AS121" s="227"/>
      <c r="AT121" s="21"/>
      <c r="AU121" s="21"/>
      <c r="AV121" s="21"/>
      <c r="AW121" s="21"/>
      <c r="AX121" s="21"/>
      <c r="AY121" s="21"/>
      <c r="AZ121" s="225"/>
      <c r="BA121" s="225"/>
      <c r="BB121" s="21"/>
      <c r="BC121" s="225"/>
      <c r="BD121" s="225"/>
      <c r="BE121" s="225"/>
      <c r="BF121" s="225"/>
      <c r="BG121" s="225"/>
      <c r="BH121" s="21"/>
      <c r="BI121" s="21"/>
      <c r="BJ121" s="225"/>
      <c r="BK121" s="225"/>
      <c r="BL121" s="225"/>
      <c r="BM121" s="21"/>
      <c r="BN121" s="21"/>
      <c r="BO121" s="227"/>
      <c r="BP121" s="21"/>
      <c r="BQ121" s="21"/>
      <c r="BR121" s="21"/>
      <c r="BY121"/>
      <c r="CA121"/>
      <c r="CB121"/>
      <c r="CH121"/>
    </row>
    <row r="122" spans="15:86">
      <c r="AI122" s="21"/>
      <c r="AJ122" s="21"/>
      <c r="AK122" s="21"/>
      <c r="AL122" s="21"/>
      <c r="AM122" s="21"/>
      <c r="AN122" s="21"/>
      <c r="AO122" s="21"/>
      <c r="AP122" s="21"/>
      <c r="AQ122" s="227"/>
      <c r="AR122" s="227"/>
      <c r="AS122" s="227"/>
      <c r="AT122" s="21"/>
      <c r="AU122" s="21"/>
      <c r="AV122" s="21"/>
      <c r="AW122" s="21"/>
      <c r="AX122" s="21"/>
      <c r="AY122" s="21"/>
      <c r="AZ122" s="225"/>
      <c r="BA122" s="225"/>
      <c r="BB122" s="21"/>
      <c r="BC122" s="225"/>
      <c r="BD122" s="225"/>
      <c r="BE122" s="225"/>
      <c r="BF122" s="225"/>
      <c r="BG122" s="225"/>
      <c r="BH122" s="21"/>
      <c r="BI122" s="21"/>
      <c r="BJ122" s="225"/>
      <c r="BK122" s="225"/>
      <c r="BL122" s="225"/>
      <c r="BM122" s="21"/>
      <c r="BN122" s="21"/>
      <c r="BO122" s="227"/>
      <c r="BP122" s="21"/>
      <c r="BQ122" s="21"/>
      <c r="BR122" s="21"/>
      <c r="BY122"/>
      <c r="CA122"/>
      <c r="CB122"/>
      <c r="CH122"/>
    </row>
    <row r="123" spans="15:86">
      <c r="AI123" s="21"/>
      <c r="AJ123" s="21"/>
      <c r="AK123" s="21"/>
      <c r="AL123" s="21"/>
      <c r="AM123" s="21"/>
      <c r="AN123" s="21"/>
      <c r="AO123" s="21"/>
      <c r="AP123" s="21"/>
      <c r="AQ123" s="227"/>
      <c r="AR123" s="227"/>
      <c r="AS123" s="227"/>
      <c r="AT123" s="21"/>
      <c r="AU123" s="21"/>
      <c r="AV123" s="21"/>
      <c r="AW123" s="21"/>
      <c r="AX123" s="21"/>
      <c r="AY123" s="21"/>
      <c r="AZ123" s="225"/>
      <c r="BA123" s="225"/>
      <c r="BB123" s="21"/>
      <c r="BC123" s="225"/>
      <c r="BD123" s="225"/>
      <c r="BE123" s="225"/>
      <c r="BF123" s="225"/>
      <c r="BG123" s="225"/>
      <c r="BH123" s="21"/>
      <c r="BI123" s="21"/>
      <c r="BJ123" s="225"/>
      <c r="BK123" s="225"/>
      <c r="BL123" s="225"/>
      <c r="BM123" s="21"/>
      <c r="BN123" s="21"/>
      <c r="BO123" s="227"/>
      <c r="BP123" s="21"/>
      <c r="BQ123" s="21"/>
      <c r="BR123" s="21"/>
      <c r="BY123"/>
      <c r="CA123"/>
      <c r="CB123"/>
      <c r="CH123"/>
    </row>
    <row r="124" spans="15:86">
      <c r="AI124" s="21"/>
      <c r="AJ124" s="21"/>
      <c r="AK124" s="21"/>
      <c r="AL124" s="21"/>
      <c r="AM124" s="21"/>
      <c r="AN124" s="21"/>
      <c r="AO124" s="21"/>
      <c r="AP124" s="21"/>
      <c r="AQ124" s="227"/>
      <c r="AR124" s="227"/>
      <c r="AS124" s="227"/>
      <c r="AT124" s="21"/>
      <c r="AU124" s="21"/>
      <c r="AV124" s="21"/>
      <c r="AW124" s="21"/>
      <c r="AX124" s="21"/>
      <c r="AY124" s="21"/>
      <c r="AZ124" s="225"/>
      <c r="BA124" s="225"/>
      <c r="BB124" s="21"/>
      <c r="BC124" s="225"/>
      <c r="BD124" s="225"/>
      <c r="BE124" s="225"/>
      <c r="BF124" s="225"/>
      <c r="BG124" s="225"/>
      <c r="BH124" s="21"/>
      <c r="BI124" s="21"/>
      <c r="BJ124" s="225"/>
      <c r="BK124" s="225"/>
      <c r="BL124" s="225"/>
      <c r="BM124" s="21"/>
      <c r="BN124" s="21"/>
      <c r="BO124" s="227"/>
      <c r="BP124" s="21"/>
      <c r="BQ124" s="21"/>
      <c r="BR124" s="21"/>
      <c r="BY124"/>
      <c r="CA124"/>
      <c r="CB124"/>
      <c r="CH124"/>
    </row>
    <row r="125" spans="15:86">
      <c r="AI125" s="21"/>
      <c r="AJ125" s="21"/>
      <c r="AK125" s="21"/>
      <c r="AL125" s="21"/>
      <c r="AM125" s="21"/>
      <c r="AN125" s="21"/>
      <c r="AO125" s="21"/>
      <c r="AP125" s="21"/>
      <c r="AQ125" s="227"/>
      <c r="AR125" s="227"/>
      <c r="AS125" s="227"/>
      <c r="AT125" s="21"/>
      <c r="AU125" s="21"/>
      <c r="AV125" s="21"/>
      <c r="AW125" s="21"/>
      <c r="AX125" s="21"/>
      <c r="AY125" s="21"/>
      <c r="AZ125" s="225"/>
      <c r="BA125" s="225"/>
      <c r="BB125" s="21"/>
      <c r="BC125" s="225"/>
      <c r="BD125" s="225"/>
      <c r="BE125" s="225"/>
      <c r="BF125" s="225"/>
      <c r="BG125" s="225"/>
      <c r="BH125" s="21"/>
      <c r="BI125" s="21"/>
      <c r="BJ125" s="225"/>
      <c r="BK125" s="225"/>
      <c r="BL125" s="225"/>
      <c r="BM125" s="21"/>
      <c r="BN125" s="21"/>
      <c r="BO125" s="227"/>
      <c r="BP125" s="21"/>
      <c r="BQ125" s="21"/>
      <c r="BR125" s="21"/>
      <c r="BY125"/>
      <c r="CA125"/>
      <c r="CB125"/>
      <c r="CH125"/>
    </row>
    <row r="126" spans="15:86">
      <c r="AI126" s="21"/>
      <c r="AJ126" s="21"/>
      <c r="AK126" s="21"/>
      <c r="AL126" s="21"/>
      <c r="AM126" s="21"/>
      <c r="AN126" s="21"/>
      <c r="AO126" s="21"/>
      <c r="AP126" s="21"/>
      <c r="AQ126" s="227"/>
      <c r="AR126" s="227"/>
      <c r="AS126" s="227"/>
      <c r="AT126" s="21"/>
      <c r="AU126" s="21"/>
      <c r="AV126" s="21"/>
      <c r="AW126" s="21"/>
      <c r="AX126" s="21"/>
      <c r="AY126" s="21"/>
      <c r="AZ126" s="225"/>
      <c r="BA126" s="225"/>
      <c r="BB126" s="21"/>
      <c r="BC126" s="225"/>
      <c r="BD126" s="225"/>
      <c r="BE126" s="225"/>
      <c r="BF126" s="225"/>
      <c r="BG126" s="225"/>
      <c r="BH126" s="21"/>
      <c r="BI126" s="21"/>
      <c r="BJ126" s="225"/>
      <c r="BK126" s="225"/>
      <c r="BL126" s="225"/>
      <c r="BM126" s="21"/>
      <c r="BN126" s="21"/>
      <c r="BO126" s="227"/>
      <c r="BP126" s="21"/>
      <c r="BQ126" s="21"/>
      <c r="BR126" s="21"/>
      <c r="BY126"/>
      <c r="CA126"/>
      <c r="CB126"/>
      <c r="CH126"/>
    </row>
    <row r="127" spans="15:86">
      <c r="AI127" s="21"/>
      <c r="AJ127" s="21"/>
      <c r="AK127" s="21"/>
      <c r="AL127" s="21"/>
      <c r="AM127" s="21"/>
      <c r="AN127" s="21"/>
      <c r="AO127" s="21"/>
      <c r="AP127" s="21"/>
      <c r="AQ127" s="227"/>
      <c r="AR127" s="227"/>
      <c r="AS127" s="227"/>
      <c r="AT127" s="21"/>
      <c r="AU127" s="21"/>
      <c r="AV127" s="21"/>
      <c r="AW127" s="21"/>
      <c r="AX127" s="21"/>
      <c r="AY127" s="21"/>
      <c r="AZ127" s="225"/>
      <c r="BA127" s="225"/>
      <c r="BB127" s="21"/>
      <c r="BC127" s="225"/>
      <c r="BD127" s="225"/>
      <c r="BE127" s="225"/>
      <c r="BF127" s="225"/>
      <c r="BG127" s="225"/>
      <c r="BH127" s="21"/>
      <c r="BI127" s="21"/>
      <c r="BJ127" s="225"/>
      <c r="BK127" s="225"/>
      <c r="BL127" s="225"/>
      <c r="BM127" s="21"/>
      <c r="BN127" s="21"/>
      <c r="BO127" s="227"/>
      <c r="BP127" s="21"/>
      <c r="BQ127" s="21"/>
      <c r="BR127" s="21"/>
      <c r="BY127"/>
      <c r="CA127"/>
      <c r="CB127"/>
      <c r="CH127"/>
    </row>
    <row r="128" spans="15:86">
      <c r="AI128" s="21"/>
      <c r="AJ128" s="21"/>
      <c r="AK128" s="21"/>
      <c r="AL128" s="21"/>
      <c r="AM128" s="21"/>
      <c r="AN128" s="21"/>
      <c r="AO128" s="21"/>
      <c r="AP128" s="21"/>
      <c r="AQ128" s="227"/>
      <c r="AR128" s="227"/>
      <c r="AS128" s="227"/>
      <c r="AT128" s="21"/>
      <c r="AU128" s="21"/>
      <c r="AV128" s="21"/>
      <c r="AW128" s="21"/>
      <c r="AX128" s="21"/>
      <c r="AY128" s="21"/>
      <c r="AZ128" s="225"/>
      <c r="BA128" s="225"/>
      <c r="BB128" s="21"/>
      <c r="BC128" s="225"/>
      <c r="BD128" s="225"/>
      <c r="BE128" s="225"/>
      <c r="BF128" s="225"/>
      <c r="BG128" s="225"/>
      <c r="BH128" s="21"/>
      <c r="BI128" s="21"/>
      <c r="BJ128" s="225"/>
      <c r="BK128" s="225"/>
      <c r="BL128" s="225"/>
      <c r="BM128" s="21"/>
      <c r="BN128" s="21"/>
      <c r="BO128" s="227"/>
      <c r="BP128" s="21"/>
      <c r="BQ128" s="21"/>
      <c r="BR128" s="21"/>
      <c r="BY128"/>
      <c r="CA128"/>
      <c r="CB128"/>
      <c r="CH128"/>
    </row>
    <row r="129" spans="35:86">
      <c r="AI129" s="21"/>
      <c r="AJ129" s="21"/>
      <c r="AK129" s="21"/>
      <c r="AL129" s="21"/>
      <c r="AM129" s="21"/>
      <c r="AN129" s="21"/>
      <c r="AO129" s="21"/>
      <c r="AP129" s="21"/>
      <c r="AQ129" s="227"/>
      <c r="AR129" s="227"/>
      <c r="AS129" s="227"/>
      <c r="AT129" s="21"/>
      <c r="AU129" s="21"/>
      <c r="AV129" s="21"/>
      <c r="AW129" s="21"/>
      <c r="AX129" s="21"/>
      <c r="AY129" s="21"/>
      <c r="AZ129" s="225"/>
      <c r="BA129" s="225"/>
      <c r="BB129" s="21"/>
      <c r="BC129" s="225"/>
      <c r="BD129" s="225"/>
      <c r="BE129" s="225"/>
      <c r="BF129" s="225"/>
      <c r="BG129" s="225"/>
      <c r="BH129" s="21"/>
      <c r="BI129" s="21"/>
      <c r="BJ129" s="225"/>
      <c r="BK129" s="225"/>
      <c r="BL129" s="225"/>
      <c r="BM129" s="21"/>
      <c r="BN129" s="21"/>
      <c r="BO129" s="227"/>
      <c r="BP129" s="21"/>
      <c r="BQ129" s="21"/>
      <c r="BR129" s="21"/>
      <c r="BY129"/>
      <c r="CA129"/>
      <c r="CB129"/>
      <c r="CH129"/>
    </row>
    <row r="130" spans="35:86">
      <c r="AI130" s="21"/>
      <c r="AJ130" s="21"/>
      <c r="AK130" s="21"/>
      <c r="AL130" s="21"/>
      <c r="AM130" s="21"/>
      <c r="AN130" s="21"/>
      <c r="AO130" s="21"/>
      <c r="AP130" s="21"/>
      <c r="AQ130" s="227"/>
      <c r="AR130" s="227"/>
      <c r="AS130" s="227"/>
      <c r="AT130" s="21"/>
      <c r="AU130" s="21"/>
      <c r="AV130" s="21"/>
      <c r="AW130" s="21"/>
      <c r="AX130" s="21"/>
      <c r="AY130" s="21"/>
      <c r="AZ130" s="225"/>
      <c r="BA130" s="225"/>
      <c r="BB130" s="21"/>
      <c r="BC130" s="225"/>
      <c r="BD130" s="225"/>
      <c r="BE130" s="225"/>
      <c r="BF130" s="225"/>
      <c r="BG130" s="225"/>
      <c r="BH130" s="21"/>
      <c r="BI130" s="21"/>
      <c r="BJ130" s="225"/>
      <c r="BK130" s="225"/>
      <c r="BL130" s="225"/>
      <c r="BM130" s="21"/>
      <c r="BN130" s="21"/>
      <c r="BO130" s="227"/>
      <c r="BP130" s="21"/>
      <c r="BQ130" s="21"/>
      <c r="BR130" s="21"/>
      <c r="BY130"/>
      <c r="CA130"/>
      <c r="CB130"/>
      <c r="CH130"/>
    </row>
    <row r="131" spans="35:86">
      <c r="AI131" s="21"/>
      <c r="AJ131" s="21"/>
      <c r="AK131" s="21"/>
      <c r="AL131" s="21"/>
      <c r="AM131" s="21"/>
      <c r="AN131" s="21"/>
      <c r="AO131" s="21"/>
      <c r="AP131" s="21"/>
      <c r="AQ131" s="227"/>
      <c r="AR131" s="227"/>
      <c r="AS131" s="227"/>
      <c r="AT131" s="21"/>
      <c r="AU131" s="21"/>
      <c r="AV131" s="21"/>
      <c r="AW131" s="21"/>
      <c r="AX131" s="21"/>
      <c r="AY131" s="21"/>
      <c r="AZ131" s="225"/>
      <c r="BA131" s="225"/>
      <c r="BB131" s="21"/>
      <c r="BC131" s="225"/>
      <c r="BD131" s="225"/>
      <c r="BE131" s="225"/>
      <c r="BF131" s="225"/>
      <c r="BG131" s="225"/>
      <c r="BH131" s="21"/>
      <c r="BI131" s="21"/>
      <c r="BJ131" s="225"/>
      <c r="BK131" s="225"/>
      <c r="BL131" s="225"/>
      <c r="BM131" s="21"/>
      <c r="BN131" s="21"/>
      <c r="BO131" s="227"/>
      <c r="BP131" s="21"/>
      <c r="BQ131" s="21"/>
      <c r="BR131" s="21"/>
      <c r="BY131"/>
      <c r="CA131"/>
      <c r="CB131"/>
      <c r="CH131"/>
    </row>
    <row r="132" spans="35:86">
      <c r="AI132" s="21"/>
      <c r="AJ132" s="21"/>
      <c r="AK132" s="21"/>
      <c r="AL132" s="21"/>
      <c r="AM132" s="21"/>
      <c r="AN132" s="21"/>
      <c r="AO132" s="21"/>
      <c r="AP132" s="21"/>
      <c r="AQ132" s="227"/>
      <c r="AR132" s="227"/>
      <c r="AS132" s="227"/>
      <c r="AT132" s="21"/>
      <c r="AU132" s="21"/>
      <c r="AV132" s="21"/>
      <c r="AW132" s="21"/>
      <c r="AX132" s="21"/>
      <c r="AY132" s="21"/>
      <c r="AZ132" s="225"/>
      <c r="BA132" s="225"/>
      <c r="BB132" s="21"/>
      <c r="BC132" s="225"/>
      <c r="BD132" s="225"/>
      <c r="BE132" s="225"/>
      <c r="BF132" s="225"/>
      <c r="BG132" s="225"/>
      <c r="BH132" s="21"/>
      <c r="BI132" s="21"/>
      <c r="BJ132" s="225"/>
      <c r="BK132" s="225"/>
      <c r="BL132" s="225"/>
      <c r="BM132" s="21"/>
      <c r="BN132" s="21"/>
      <c r="BO132" s="227"/>
      <c r="BP132" s="21"/>
      <c r="BQ132" s="21"/>
      <c r="BR132" s="21"/>
      <c r="BY132"/>
      <c r="CA132"/>
      <c r="CB132"/>
      <c r="CH132"/>
    </row>
    <row r="133" spans="35:86">
      <c r="AI133" s="21"/>
      <c r="AJ133" s="21"/>
      <c r="AK133" s="21"/>
      <c r="AL133" s="21"/>
      <c r="AM133" s="21"/>
      <c r="AN133" s="21"/>
      <c r="AO133" s="21"/>
      <c r="AP133" s="21"/>
      <c r="AQ133" s="227"/>
      <c r="AR133" s="227"/>
      <c r="AS133" s="227"/>
      <c r="AT133" s="21"/>
      <c r="AU133" s="21"/>
      <c r="AV133" s="21"/>
      <c r="AW133" s="21"/>
      <c r="AX133" s="21"/>
      <c r="AY133" s="21"/>
      <c r="AZ133" s="225"/>
      <c r="BA133" s="225"/>
      <c r="BB133" s="21"/>
      <c r="BC133" s="225"/>
      <c r="BD133" s="225"/>
      <c r="BE133" s="225"/>
      <c r="BF133" s="225"/>
      <c r="BG133" s="225"/>
      <c r="BH133" s="21"/>
      <c r="BI133" s="21"/>
      <c r="BJ133" s="225"/>
      <c r="BK133" s="225"/>
      <c r="BL133" s="225"/>
      <c r="BM133" s="21"/>
      <c r="BN133" s="21"/>
      <c r="BO133" s="227"/>
      <c r="BP133" s="21"/>
      <c r="BQ133" s="21"/>
      <c r="BR133" s="21"/>
      <c r="BY133"/>
      <c r="CA133"/>
      <c r="CB133"/>
      <c r="CH133"/>
    </row>
    <row r="134" spans="35:86">
      <c r="AI134" s="21"/>
      <c r="AJ134" s="21"/>
      <c r="AK134" s="21"/>
      <c r="AL134" s="21"/>
      <c r="AM134" s="21"/>
      <c r="AN134" s="21"/>
      <c r="AO134" s="21"/>
      <c r="AP134" s="21"/>
      <c r="AQ134" s="227"/>
      <c r="AR134" s="227"/>
      <c r="AS134" s="227"/>
      <c r="AT134" s="21"/>
      <c r="AU134" s="21"/>
      <c r="AV134" s="21"/>
      <c r="AW134" s="21"/>
      <c r="AX134" s="21"/>
      <c r="AY134" s="21"/>
      <c r="AZ134" s="225"/>
      <c r="BA134" s="225"/>
      <c r="BB134" s="21"/>
      <c r="BC134" s="225"/>
      <c r="BD134" s="225"/>
      <c r="BE134" s="225"/>
      <c r="BF134" s="225"/>
      <c r="BG134" s="225"/>
      <c r="BH134" s="21"/>
      <c r="BI134" s="21"/>
      <c r="BJ134" s="225"/>
      <c r="BK134" s="225"/>
      <c r="BL134" s="225"/>
      <c r="BM134" s="21"/>
      <c r="BN134" s="21"/>
      <c r="BO134" s="227"/>
      <c r="BP134" s="21"/>
      <c r="BQ134" s="21"/>
      <c r="BR134" s="21"/>
      <c r="BY134"/>
      <c r="CA134"/>
      <c r="CB134"/>
      <c r="CH134"/>
    </row>
    <row r="135" spans="35:86">
      <c r="AI135" s="21"/>
      <c r="AJ135" s="21"/>
      <c r="AK135" s="21"/>
      <c r="AL135" s="21"/>
      <c r="AM135" s="21"/>
      <c r="AN135" s="21"/>
      <c r="AO135" s="21"/>
      <c r="AP135" s="21"/>
      <c r="AQ135" s="227"/>
      <c r="AR135" s="227"/>
      <c r="AS135" s="227"/>
      <c r="AT135" s="21"/>
      <c r="AU135" s="21"/>
      <c r="AV135" s="21"/>
      <c r="AW135" s="21"/>
      <c r="AX135" s="21"/>
      <c r="AY135" s="21"/>
      <c r="AZ135" s="225"/>
      <c r="BA135" s="225"/>
      <c r="BB135" s="21"/>
      <c r="BC135" s="225"/>
      <c r="BD135" s="225"/>
      <c r="BE135" s="225"/>
      <c r="BF135" s="225"/>
      <c r="BG135" s="225"/>
      <c r="BH135" s="21"/>
      <c r="BI135" s="21"/>
      <c r="BJ135" s="225"/>
      <c r="BK135" s="225"/>
      <c r="BL135" s="225"/>
      <c r="BM135" s="21"/>
      <c r="BN135" s="21"/>
      <c r="BO135" s="227"/>
      <c r="BP135" s="21"/>
      <c r="BQ135" s="21"/>
      <c r="BR135" s="21"/>
      <c r="BY135"/>
      <c r="CA135"/>
      <c r="CB135"/>
      <c r="CH135"/>
    </row>
    <row r="136" spans="35:86">
      <c r="AI136" s="21"/>
      <c r="AJ136" s="21"/>
      <c r="AK136" s="21"/>
      <c r="AL136" s="21"/>
      <c r="AM136" s="21"/>
      <c r="AN136" s="21"/>
      <c r="AO136" s="21"/>
      <c r="AP136" s="21"/>
      <c r="AQ136" s="227"/>
      <c r="AR136" s="227"/>
      <c r="AS136" s="227"/>
      <c r="AT136" s="21"/>
      <c r="AU136" s="21"/>
      <c r="AV136" s="21"/>
      <c r="AW136" s="21"/>
      <c r="AX136" s="21"/>
      <c r="AY136" s="21"/>
      <c r="AZ136" s="225"/>
      <c r="BA136" s="225"/>
      <c r="BB136" s="21"/>
      <c r="BC136" s="225"/>
      <c r="BD136" s="225"/>
      <c r="BE136" s="225"/>
      <c r="BF136" s="225"/>
      <c r="BG136" s="225"/>
      <c r="BH136" s="21"/>
      <c r="BI136" s="21"/>
      <c r="BJ136" s="225"/>
      <c r="BK136" s="225"/>
      <c r="BL136" s="225"/>
      <c r="BM136" s="21"/>
      <c r="BN136" s="21"/>
      <c r="BO136" s="227"/>
      <c r="BP136" s="21"/>
      <c r="BQ136" s="21"/>
      <c r="BR136" s="21"/>
      <c r="BY136"/>
      <c r="CA136"/>
      <c r="CB136"/>
      <c r="CH136"/>
    </row>
    <row r="137" spans="35:86">
      <c r="AI137" s="21"/>
      <c r="AJ137" s="21"/>
      <c r="AK137" s="21"/>
      <c r="AL137" s="21"/>
      <c r="AM137" s="21"/>
      <c r="AN137" s="21"/>
      <c r="AO137" s="21"/>
      <c r="AP137" s="21"/>
      <c r="AQ137" s="227"/>
      <c r="AR137" s="227"/>
      <c r="AS137" s="227"/>
      <c r="AT137" s="21"/>
      <c r="AU137" s="21"/>
      <c r="AV137" s="21"/>
      <c r="AW137" s="21"/>
      <c r="AX137" s="21"/>
      <c r="AY137" s="21"/>
      <c r="AZ137" s="225"/>
      <c r="BA137" s="225"/>
      <c r="BB137" s="21"/>
      <c r="BC137" s="225"/>
      <c r="BD137" s="225"/>
      <c r="BE137" s="225"/>
      <c r="BF137" s="225"/>
      <c r="BG137" s="225"/>
      <c r="BH137" s="21"/>
      <c r="BI137" s="21"/>
      <c r="BJ137" s="225"/>
      <c r="BK137" s="225"/>
      <c r="BL137" s="225"/>
      <c r="BM137" s="21"/>
      <c r="BN137" s="21"/>
      <c r="BO137" s="227"/>
      <c r="BP137" s="21"/>
      <c r="BQ137" s="21"/>
      <c r="BR137" s="21"/>
      <c r="BY137"/>
      <c r="CA137"/>
      <c r="CB137"/>
      <c r="CH137"/>
    </row>
    <row r="138" spans="35:86">
      <c r="AI138" s="21"/>
      <c r="AJ138" s="21"/>
      <c r="AK138" s="21"/>
      <c r="AL138" s="21"/>
      <c r="AM138" s="21"/>
      <c r="AN138" s="21"/>
      <c r="AO138" s="21"/>
      <c r="AP138" s="21"/>
      <c r="AQ138" s="227"/>
      <c r="AR138" s="227"/>
      <c r="AS138" s="227"/>
      <c r="AT138" s="21"/>
      <c r="AU138" s="21"/>
      <c r="AV138" s="21"/>
      <c r="AW138" s="21"/>
      <c r="AX138" s="21"/>
      <c r="AY138" s="21"/>
      <c r="AZ138" s="225"/>
      <c r="BA138" s="225"/>
      <c r="BB138" s="21"/>
      <c r="BC138" s="225"/>
      <c r="BD138" s="225"/>
      <c r="BE138" s="225"/>
      <c r="BF138" s="225"/>
      <c r="BG138" s="225"/>
      <c r="BH138" s="21"/>
      <c r="BI138" s="21"/>
      <c r="BJ138" s="225"/>
      <c r="BK138" s="225"/>
      <c r="BL138" s="225"/>
      <c r="BM138" s="21"/>
      <c r="BN138" s="21"/>
      <c r="BO138" s="227"/>
      <c r="BP138" s="21"/>
      <c r="BQ138" s="21"/>
      <c r="BR138" s="21"/>
      <c r="BY138"/>
      <c r="CA138"/>
      <c r="CB138"/>
      <c r="CH138"/>
    </row>
    <row r="139" spans="35:86">
      <c r="AI139" s="21"/>
      <c r="AJ139" s="21"/>
      <c r="AK139" s="21"/>
      <c r="AL139" s="21"/>
      <c r="AM139" s="21"/>
      <c r="AN139" s="21"/>
      <c r="AO139" s="21"/>
      <c r="AP139" s="21"/>
      <c r="AQ139" s="227"/>
      <c r="AR139" s="227"/>
      <c r="AS139" s="227"/>
      <c r="AT139" s="21"/>
      <c r="AU139" s="21"/>
      <c r="AV139" s="21"/>
      <c r="AW139" s="21"/>
      <c r="AX139" s="21"/>
      <c r="AY139" s="21"/>
      <c r="AZ139" s="225"/>
      <c r="BA139" s="225"/>
      <c r="BB139" s="21"/>
      <c r="BC139" s="225"/>
      <c r="BD139" s="225"/>
      <c r="BE139" s="225"/>
      <c r="BF139" s="225"/>
      <c r="BG139" s="225"/>
      <c r="BH139" s="21"/>
      <c r="BI139" s="21"/>
      <c r="BJ139" s="225"/>
      <c r="BK139" s="225"/>
      <c r="BL139" s="225"/>
      <c r="BM139" s="21"/>
      <c r="BN139" s="21"/>
      <c r="BO139" s="227"/>
      <c r="BP139" s="21"/>
      <c r="BQ139" s="21"/>
      <c r="BR139" s="21"/>
      <c r="BY139"/>
      <c r="CA139"/>
      <c r="CB139"/>
      <c r="CH139"/>
    </row>
    <row r="140" spans="35:86">
      <c r="AI140" s="21"/>
      <c r="AJ140" s="21"/>
      <c r="AK140" s="21"/>
      <c r="AL140" s="21"/>
      <c r="AM140" s="21"/>
      <c r="AN140" s="21"/>
      <c r="AO140" s="21"/>
      <c r="AP140" s="21"/>
      <c r="AQ140" s="227"/>
      <c r="AR140" s="227"/>
      <c r="AS140" s="227"/>
      <c r="AT140" s="21"/>
      <c r="AU140" s="21"/>
      <c r="AV140" s="21"/>
      <c r="AW140" s="21"/>
      <c r="AX140" s="21"/>
      <c r="AY140" s="21"/>
      <c r="AZ140" s="225"/>
      <c r="BA140" s="225"/>
      <c r="BB140" s="21"/>
      <c r="BC140" s="225"/>
      <c r="BD140" s="225"/>
      <c r="BE140" s="225"/>
      <c r="BF140" s="225"/>
      <c r="BG140" s="225"/>
      <c r="BH140" s="21"/>
      <c r="BI140" s="21"/>
      <c r="BJ140" s="225"/>
      <c r="BK140" s="225"/>
      <c r="BL140" s="225"/>
      <c r="BM140" s="21"/>
      <c r="BN140" s="21"/>
      <c r="BO140" s="227"/>
      <c r="BP140" s="21"/>
      <c r="BQ140" s="21"/>
      <c r="BR140" s="21"/>
      <c r="BY140"/>
      <c r="CA140"/>
      <c r="CB140"/>
      <c r="CH140"/>
    </row>
    <row r="141" spans="35:86" s="495" customFormat="1">
      <c r="AI141" s="21"/>
      <c r="AJ141" s="21"/>
      <c r="AK141" s="21"/>
      <c r="AL141" s="21"/>
      <c r="AM141" s="21"/>
      <c r="AN141" s="21"/>
      <c r="AO141" s="21"/>
      <c r="AP141" s="21"/>
      <c r="AQ141" s="227"/>
      <c r="AR141" s="227"/>
      <c r="AS141" s="227"/>
      <c r="AT141" s="21"/>
      <c r="AU141" s="21"/>
      <c r="AV141" s="21"/>
      <c r="AW141" s="21"/>
      <c r="AX141" s="21"/>
      <c r="AY141" s="21"/>
      <c r="AZ141" s="225"/>
      <c r="BA141" s="225"/>
      <c r="BB141" s="21"/>
      <c r="BC141" s="225"/>
      <c r="BD141" s="225"/>
      <c r="BE141" s="225"/>
      <c r="BF141" s="225"/>
      <c r="BG141" s="225"/>
      <c r="BH141" s="21"/>
      <c r="BI141" s="21"/>
      <c r="BJ141" s="225"/>
      <c r="BK141" s="225"/>
      <c r="BL141" s="225"/>
      <c r="BM141" s="21"/>
      <c r="BN141" s="21"/>
      <c r="BO141" s="227"/>
      <c r="BP141" s="21"/>
      <c r="BQ141" s="21"/>
      <c r="BR141" s="21"/>
    </row>
    <row r="142" spans="35:86" s="495" customFormat="1">
      <c r="AI142" s="21"/>
      <c r="AJ142" s="21"/>
      <c r="AK142" s="21"/>
      <c r="AL142" s="21"/>
      <c r="AM142" s="21"/>
      <c r="AN142" s="21"/>
      <c r="AO142" s="21"/>
      <c r="AP142" s="21"/>
      <c r="AQ142" s="227"/>
      <c r="AR142" s="227"/>
      <c r="AS142" s="227"/>
      <c r="AT142" s="21"/>
      <c r="AU142" s="21"/>
      <c r="AV142" s="21"/>
      <c r="AW142" s="21"/>
      <c r="AX142" s="21"/>
      <c r="AY142" s="21"/>
      <c r="AZ142" s="225"/>
      <c r="BA142" s="225"/>
      <c r="BB142" s="21"/>
      <c r="BC142" s="225"/>
      <c r="BD142" s="225"/>
      <c r="BE142" s="225"/>
      <c r="BF142" s="225"/>
      <c r="BG142" s="225"/>
      <c r="BH142" s="21"/>
      <c r="BI142" s="21"/>
      <c r="BJ142" s="225"/>
      <c r="BK142" s="225"/>
      <c r="BL142" s="225"/>
      <c r="BM142" s="21"/>
      <c r="BN142" s="21"/>
      <c r="BO142" s="227"/>
      <c r="BP142" s="21"/>
      <c r="BQ142" s="21"/>
      <c r="BR142" s="21"/>
    </row>
    <row r="143" spans="35:86" s="495" customFormat="1">
      <c r="AI143" s="21"/>
      <c r="AJ143" s="21"/>
      <c r="AK143" s="21"/>
      <c r="AL143" s="21"/>
      <c r="AM143" s="21"/>
      <c r="AN143" s="21"/>
      <c r="AO143" s="21"/>
      <c r="AP143" s="21"/>
      <c r="AQ143" s="227"/>
      <c r="AR143" s="227"/>
      <c r="AS143" s="227"/>
      <c r="AT143" s="21"/>
      <c r="AU143" s="21"/>
      <c r="AV143" s="21"/>
      <c r="AW143" s="21"/>
      <c r="AX143" s="21"/>
      <c r="AY143" s="21"/>
      <c r="AZ143" s="225"/>
      <c r="BA143" s="225"/>
      <c r="BB143" s="21"/>
      <c r="BC143" s="225"/>
      <c r="BD143" s="225"/>
      <c r="BE143" s="225"/>
      <c r="BF143" s="225"/>
      <c r="BG143" s="225"/>
      <c r="BH143" s="21"/>
      <c r="BI143" s="21"/>
      <c r="BJ143" s="225"/>
      <c r="BK143" s="225"/>
      <c r="BL143" s="225"/>
      <c r="BM143" s="21"/>
      <c r="BN143" s="21"/>
      <c r="BO143" s="227"/>
      <c r="BP143" s="21"/>
      <c r="BQ143" s="21"/>
      <c r="BR143" s="21"/>
    </row>
    <row r="144" spans="35:86" s="495" customFormat="1">
      <c r="AI144" s="21"/>
      <c r="AJ144" s="21"/>
      <c r="AK144" s="21"/>
      <c r="AL144" s="21"/>
      <c r="AM144" s="21"/>
      <c r="AN144" s="21"/>
      <c r="AO144" s="21"/>
      <c r="AP144" s="21"/>
      <c r="AQ144" s="227"/>
      <c r="AR144" s="227"/>
      <c r="AS144" s="227"/>
      <c r="AT144" s="21"/>
      <c r="AU144" s="21"/>
      <c r="AV144" s="21"/>
      <c r="AW144" s="21"/>
      <c r="AX144" s="21"/>
      <c r="AY144" s="21"/>
      <c r="AZ144" s="225"/>
      <c r="BA144" s="225"/>
      <c r="BB144" s="21"/>
      <c r="BC144" s="225"/>
      <c r="BD144" s="225"/>
      <c r="BE144" s="225"/>
      <c r="BF144" s="225"/>
      <c r="BG144" s="225"/>
      <c r="BH144" s="21"/>
      <c r="BI144" s="21"/>
      <c r="BJ144" s="225"/>
      <c r="BK144" s="225"/>
      <c r="BL144" s="225"/>
      <c r="BM144" s="21"/>
      <c r="BN144" s="21"/>
      <c r="BO144" s="227"/>
      <c r="BP144" s="21"/>
      <c r="BQ144" s="21"/>
      <c r="BR144" s="21"/>
    </row>
    <row r="145" spans="35:70" s="495" customFormat="1">
      <c r="AI145" s="21"/>
      <c r="AJ145" s="21"/>
      <c r="AK145" s="21"/>
      <c r="AL145" s="21"/>
      <c r="AM145" s="21"/>
      <c r="AN145" s="21"/>
      <c r="AO145" s="21"/>
      <c r="AP145" s="21"/>
      <c r="AQ145" s="227"/>
      <c r="AR145" s="227"/>
      <c r="AS145" s="227"/>
      <c r="AT145" s="21"/>
      <c r="AU145" s="21"/>
      <c r="AV145" s="21"/>
      <c r="AW145" s="21"/>
      <c r="AX145" s="21"/>
      <c r="AY145" s="21"/>
      <c r="AZ145" s="225"/>
      <c r="BA145" s="225"/>
      <c r="BB145" s="21"/>
      <c r="BC145" s="225"/>
      <c r="BD145" s="225"/>
      <c r="BE145" s="225"/>
      <c r="BF145" s="225"/>
      <c r="BG145" s="225"/>
      <c r="BH145" s="21"/>
      <c r="BI145" s="21"/>
      <c r="BJ145" s="225"/>
      <c r="BK145" s="225"/>
      <c r="BL145" s="225"/>
      <c r="BM145" s="21"/>
      <c r="BN145" s="21"/>
      <c r="BO145" s="227"/>
      <c r="BP145" s="21"/>
      <c r="BQ145" s="21"/>
      <c r="BR145" s="21"/>
    </row>
    <row r="146" spans="35:70" s="495" customFormat="1">
      <c r="AI146" s="21"/>
      <c r="AJ146" s="21"/>
      <c r="AK146" s="21"/>
      <c r="AL146" s="21"/>
      <c r="AM146" s="21"/>
      <c r="AN146" s="21"/>
      <c r="AO146" s="21"/>
      <c r="AP146" s="21"/>
      <c r="AQ146" s="227"/>
      <c r="AR146" s="227"/>
      <c r="AS146" s="227"/>
      <c r="AT146" s="21"/>
      <c r="AU146" s="21"/>
      <c r="AV146" s="21"/>
      <c r="AW146" s="21"/>
      <c r="AX146" s="21"/>
      <c r="AY146" s="21"/>
      <c r="AZ146" s="225"/>
      <c r="BA146" s="225"/>
      <c r="BB146" s="21"/>
      <c r="BC146" s="225"/>
      <c r="BD146" s="225"/>
      <c r="BE146" s="225"/>
      <c r="BF146" s="225"/>
      <c r="BG146" s="225"/>
      <c r="BH146" s="21"/>
      <c r="BI146" s="21"/>
      <c r="BJ146" s="225"/>
      <c r="BK146" s="225"/>
      <c r="BL146" s="225"/>
      <c r="BM146" s="21"/>
      <c r="BN146" s="21"/>
      <c r="BO146" s="227"/>
      <c r="BP146" s="21"/>
      <c r="BQ146" s="21"/>
      <c r="BR146" s="21"/>
    </row>
    <row r="147" spans="35:70" s="495" customFormat="1">
      <c r="AI147" s="21"/>
      <c r="AJ147" s="21"/>
      <c r="AK147" s="21"/>
      <c r="AL147" s="21"/>
      <c r="AM147" s="21"/>
      <c r="AN147" s="21"/>
      <c r="AO147" s="21"/>
      <c r="AP147" s="21"/>
      <c r="AQ147" s="227"/>
      <c r="AR147" s="227"/>
      <c r="AS147" s="227"/>
      <c r="AT147" s="21"/>
      <c r="AU147" s="21"/>
      <c r="AV147" s="21"/>
      <c r="AW147" s="21"/>
      <c r="AX147" s="21"/>
      <c r="AY147" s="21"/>
      <c r="AZ147" s="225"/>
      <c r="BA147" s="225"/>
      <c r="BB147" s="21"/>
      <c r="BC147" s="225"/>
      <c r="BD147" s="225"/>
      <c r="BE147" s="225"/>
      <c r="BF147" s="225"/>
      <c r="BG147" s="225"/>
      <c r="BH147" s="21"/>
      <c r="BI147" s="21"/>
      <c r="BJ147" s="225"/>
      <c r="BK147" s="225"/>
      <c r="BL147" s="225"/>
      <c r="BM147" s="21"/>
      <c r="BN147" s="21"/>
      <c r="BO147" s="227"/>
      <c r="BP147" s="21"/>
      <c r="BQ147" s="21"/>
      <c r="BR147" s="21"/>
    </row>
    <row r="148" spans="35:70" s="495" customFormat="1">
      <c r="AI148" s="21"/>
      <c r="AJ148" s="21"/>
      <c r="AK148" s="21"/>
      <c r="AL148" s="21"/>
      <c r="AM148" s="21"/>
      <c r="AN148" s="21"/>
      <c r="AO148" s="21"/>
      <c r="AP148" s="21"/>
      <c r="AQ148" s="227"/>
      <c r="AR148" s="227"/>
      <c r="AS148" s="227"/>
      <c r="AT148" s="21"/>
      <c r="AU148" s="21"/>
      <c r="AV148" s="21"/>
      <c r="AW148" s="21"/>
      <c r="AX148" s="21"/>
      <c r="AY148" s="21"/>
      <c r="AZ148" s="225"/>
      <c r="BA148" s="225"/>
      <c r="BB148" s="21"/>
      <c r="BC148" s="225"/>
      <c r="BD148" s="225"/>
      <c r="BE148" s="225"/>
      <c r="BF148" s="225"/>
      <c r="BG148" s="225"/>
      <c r="BH148" s="21"/>
      <c r="BI148" s="21"/>
      <c r="BJ148" s="225"/>
      <c r="BK148" s="225"/>
      <c r="BL148" s="225"/>
      <c r="BM148" s="21"/>
      <c r="BN148" s="21"/>
      <c r="BO148" s="227"/>
      <c r="BP148" s="21"/>
      <c r="BQ148" s="21"/>
      <c r="BR148" s="21"/>
    </row>
    <row r="149" spans="35:70" s="495" customFormat="1">
      <c r="AI149" s="21"/>
      <c r="AJ149" s="21"/>
      <c r="AK149" s="21"/>
      <c r="AL149" s="21"/>
      <c r="AM149" s="21"/>
      <c r="AN149" s="21"/>
      <c r="AO149" s="21"/>
      <c r="AP149" s="21"/>
      <c r="AQ149" s="227"/>
      <c r="AR149" s="227"/>
      <c r="AS149" s="227"/>
      <c r="AT149" s="21"/>
      <c r="AU149" s="21"/>
      <c r="AV149" s="21"/>
      <c r="AW149" s="21"/>
      <c r="AX149" s="21"/>
      <c r="AY149" s="21"/>
      <c r="AZ149" s="225"/>
      <c r="BA149" s="225"/>
      <c r="BB149" s="21"/>
      <c r="BC149" s="225"/>
      <c r="BD149" s="225"/>
      <c r="BE149" s="225"/>
      <c r="BF149" s="225"/>
      <c r="BG149" s="225"/>
      <c r="BH149" s="21"/>
      <c r="BI149" s="21"/>
      <c r="BJ149" s="225"/>
      <c r="BK149" s="225"/>
      <c r="BL149" s="225"/>
      <c r="BM149" s="21"/>
      <c r="BN149" s="21"/>
      <c r="BO149" s="227"/>
      <c r="BP149" s="21"/>
      <c r="BQ149" s="21"/>
      <c r="BR149" s="21"/>
    </row>
    <row r="150" spans="35:70" s="495" customFormat="1">
      <c r="AI150" s="21"/>
      <c r="AJ150" s="21"/>
      <c r="AK150" s="21"/>
      <c r="AL150" s="21"/>
      <c r="AM150" s="21"/>
      <c r="AN150" s="21"/>
      <c r="AO150" s="21"/>
      <c r="AP150" s="21"/>
      <c r="AQ150" s="227"/>
      <c r="AR150" s="227"/>
      <c r="AS150" s="227"/>
      <c r="AT150" s="21"/>
      <c r="AU150" s="21"/>
      <c r="AV150" s="21"/>
      <c r="AW150" s="21"/>
      <c r="AX150" s="21"/>
      <c r="AY150" s="21"/>
      <c r="AZ150" s="225"/>
      <c r="BA150" s="225"/>
      <c r="BB150" s="21"/>
      <c r="BC150" s="225"/>
      <c r="BD150" s="225"/>
      <c r="BE150" s="225"/>
      <c r="BF150" s="225"/>
      <c r="BG150" s="225"/>
      <c r="BH150" s="21"/>
      <c r="BI150" s="21"/>
      <c r="BJ150" s="225"/>
      <c r="BK150" s="225"/>
      <c r="BL150" s="225"/>
      <c r="BM150" s="21"/>
      <c r="BN150" s="21"/>
      <c r="BO150" s="227"/>
      <c r="BP150" s="21"/>
      <c r="BQ150" s="21"/>
      <c r="BR150" s="21"/>
    </row>
    <row r="151" spans="35:70" s="495" customFormat="1">
      <c r="AI151" s="21"/>
      <c r="AJ151" s="21"/>
      <c r="AK151" s="21"/>
      <c r="AL151" s="21"/>
      <c r="AM151" s="21"/>
      <c r="AN151" s="21"/>
      <c r="AO151" s="21"/>
      <c r="AP151" s="21"/>
      <c r="AQ151" s="227"/>
      <c r="AR151" s="227"/>
      <c r="AS151" s="227"/>
      <c r="AT151" s="21"/>
      <c r="AU151" s="21"/>
      <c r="AV151" s="21"/>
      <c r="AW151" s="21"/>
      <c r="AX151" s="21"/>
      <c r="AY151" s="21"/>
      <c r="AZ151" s="225"/>
      <c r="BA151" s="225"/>
      <c r="BB151" s="21"/>
      <c r="BC151" s="225"/>
      <c r="BD151" s="225"/>
      <c r="BE151" s="225"/>
      <c r="BF151" s="225"/>
      <c r="BG151" s="225"/>
      <c r="BH151" s="21"/>
      <c r="BI151" s="21"/>
      <c r="BJ151" s="225"/>
      <c r="BK151" s="225"/>
      <c r="BL151" s="225"/>
      <c r="BM151" s="21"/>
      <c r="BN151" s="21"/>
      <c r="BO151" s="227"/>
      <c r="BP151" s="21"/>
      <c r="BQ151" s="21"/>
      <c r="BR151" s="21"/>
    </row>
    <row r="152" spans="35:70" s="495" customFormat="1">
      <c r="AI152" s="21"/>
      <c r="AJ152" s="21"/>
      <c r="AK152" s="21"/>
      <c r="AL152" s="21"/>
      <c r="AM152" s="21"/>
      <c r="AN152" s="21"/>
      <c r="AO152" s="21"/>
      <c r="AP152" s="21"/>
      <c r="AQ152" s="227"/>
      <c r="AR152" s="227"/>
      <c r="AS152" s="227"/>
      <c r="AT152" s="21"/>
      <c r="AU152" s="21"/>
      <c r="AV152" s="21"/>
      <c r="AW152" s="21"/>
      <c r="AX152" s="21"/>
      <c r="AY152" s="21"/>
      <c r="AZ152" s="225"/>
      <c r="BA152" s="225"/>
      <c r="BB152" s="21"/>
      <c r="BC152" s="225"/>
      <c r="BD152" s="225"/>
      <c r="BE152" s="225"/>
      <c r="BF152" s="225"/>
      <c r="BG152" s="225"/>
      <c r="BH152" s="21"/>
      <c r="BI152" s="21"/>
      <c r="BJ152" s="225"/>
      <c r="BK152" s="225"/>
      <c r="BL152" s="225"/>
      <c r="BM152" s="21"/>
      <c r="BN152" s="21"/>
      <c r="BO152" s="227"/>
      <c r="BP152" s="21"/>
      <c r="BQ152" s="21"/>
      <c r="BR152" s="21"/>
    </row>
    <row r="153" spans="35:70" s="495" customFormat="1">
      <c r="AI153" s="21"/>
      <c r="AJ153" s="21"/>
      <c r="AK153" s="21"/>
      <c r="AL153" s="21"/>
      <c r="AM153" s="21"/>
      <c r="AN153" s="21"/>
      <c r="AO153" s="21"/>
      <c r="AP153" s="21"/>
      <c r="AQ153" s="227"/>
      <c r="AR153" s="227"/>
      <c r="AS153" s="227"/>
      <c r="AT153" s="21"/>
      <c r="AU153" s="21"/>
      <c r="AV153" s="21"/>
      <c r="AW153" s="21"/>
      <c r="AX153" s="21"/>
      <c r="AY153" s="21"/>
      <c r="AZ153" s="225"/>
      <c r="BA153" s="225"/>
      <c r="BB153" s="21"/>
      <c r="BC153" s="225"/>
      <c r="BD153" s="225"/>
      <c r="BE153" s="225"/>
      <c r="BF153" s="225"/>
      <c r="BG153" s="225"/>
      <c r="BH153" s="21"/>
      <c r="BI153" s="21"/>
      <c r="BJ153" s="225"/>
      <c r="BK153" s="225"/>
      <c r="BL153" s="225"/>
      <c r="BM153" s="21"/>
      <c r="BN153" s="21"/>
      <c r="BO153" s="227"/>
      <c r="BP153" s="21"/>
      <c r="BQ153" s="21"/>
      <c r="BR153" s="21"/>
    </row>
    <row r="154" spans="35:70" s="495" customFormat="1">
      <c r="AI154" s="21"/>
      <c r="AJ154" s="21"/>
      <c r="AK154" s="21"/>
      <c r="AL154" s="21"/>
      <c r="AM154" s="21"/>
      <c r="AN154" s="21"/>
      <c r="AO154" s="21"/>
      <c r="AP154" s="21"/>
      <c r="AQ154" s="227"/>
      <c r="AR154" s="227"/>
      <c r="AS154" s="227"/>
      <c r="AT154" s="21"/>
      <c r="AU154" s="21"/>
      <c r="AV154" s="21"/>
      <c r="AW154" s="21"/>
      <c r="AX154" s="21"/>
      <c r="AY154" s="21"/>
      <c r="AZ154" s="225"/>
      <c r="BA154" s="225"/>
      <c r="BB154" s="21"/>
      <c r="BC154" s="225"/>
      <c r="BD154" s="225"/>
      <c r="BE154" s="225"/>
      <c r="BF154" s="225"/>
      <c r="BG154" s="225"/>
      <c r="BH154" s="21"/>
      <c r="BI154" s="21"/>
      <c r="BJ154" s="225"/>
      <c r="BK154" s="225"/>
      <c r="BL154" s="225"/>
      <c r="BM154" s="21"/>
      <c r="BN154" s="21"/>
      <c r="BO154" s="227"/>
      <c r="BP154" s="21"/>
      <c r="BQ154" s="21"/>
      <c r="BR154" s="21"/>
    </row>
    <row r="155" spans="35:70" s="495" customFormat="1">
      <c r="AI155" s="21"/>
      <c r="AJ155" s="21"/>
      <c r="AK155" s="21"/>
      <c r="AL155" s="21"/>
      <c r="AM155" s="21"/>
      <c r="AN155" s="21"/>
      <c r="AO155" s="21"/>
      <c r="AP155" s="21"/>
      <c r="AQ155" s="227"/>
      <c r="AR155" s="227"/>
      <c r="AS155" s="227"/>
      <c r="AT155" s="21"/>
      <c r="AU155" s="21"/>
      <c r="AV155" s="21"/>
      <c r="AW155" s="21"/>
      <c r="AX155" s="21"/>
      <c r="AY155" s="21"/>
      <c r="AZ155" s="225"/>
      <c r="BA155" s="225"/>
      <c r="BB155" s="21"/>
      <c r="BC155" s="225"/>
      <c r="BD155" s="225"/>
      <c r="BE155" s="225"/>
      <c r="BF155" s="225"/>
      <c r="BG155" s="225"/>
      <c r="BH155" s="21"/>
      <c r="BI155" s="21"/>
      <c r="BJ155" s="225"/>
      <c r="BK155" s="225"/>
      <c r="BL155" s="225"/>
      <c r="BM155" s="21"/>
      <c r="BN155" s="21"/>
      <c r="BO155" s="227"/>
      <c r="BP155" s="21"/>
      <c r="BQ155" s="21"/>
      <c r="BR155" s="21"/>
    </row>
    <row r="156" spans="35:70" s="495" customFormat="1">
      <c r="AI156" s="21"/>
      <c r="AJ156" s="21"/>
      <c r="AK156" s="21"/>
      <c r="AL156" s="21"/>
      <c r="AM156" s="21"/>
      <c r="AN156" s="21"/>
      <c r="AO156" s="21"/>
      <c r="AP156" s="21"/>
      <c r="AQ156" s="227"/>
      <c r="AR156" s="227"/>
      <c r="AS156" s="227"/>
      <c r="AT156" s="21"/>
      <c r="AU156" s="21"/>
      <c r="AV156" s="21"/>
      <c r="AW156" s="21"/>
      <c r="AX156" s="21"/>
      <c r="AY156" s="21"/>
      <c r="AZ156" s="225"/>
      <c r="BA156" s="225"/>
      <c r="BB156" s="21"/>
      <c r="BC156" s="225"/>
      <c r="BD156" s="225"/>
      <c r="BE156" s="225"/>
      <c r="BF156" s="225"/>
      <c r="BG156" s="225"/>
      <c r="BH156" s="21"/>
      <c r="BI156" s="21"/>
      <c r="BJ156" s="225"/>
      <c r="BK156" s="225"/>
      <c r="BL156" s="225"/>
      <c r="BM156" s="21"/>
      <c r="BN156" s="21"/>
      <c r="BO156" s="227"/>
      <c r="BP156" s="21"/>
      <c r="BQ156" s="21"/>
      <c r="BR156" s="21"/>
    </row>
    <row r="157" spans="35:70" s="495" customFormat="1">
      <c r="AI157" s="21"/>
      <c r="AJ157" s="21"/>
      <c r="AK157" s="21"/>
      <c r="AL157" s="21"/>
      <c r="AM157" s="21"/>
      <c r="AN157" s="21"/>
      <c r="AO157" s="21"/>
      <c r="AP157" s="21"/>
      <c r="AQ157" s="227"/>
      <c r="AR157" s="227"/>
      <c r="AS157" s="227"/>
      <c r="AT157" s="21"/>
      <c r="AU157" s="21"/>
      <c r="AV157" s="21"/>
      <c r="AW157" s="21"/>
      <c r="AX157" s="21"/>
      <c r="AY157" s="21"/>
      <c r="AZ157" s="225"/>
      <c r="BA157" s="225"/>
      <c r="BB157" s="21"/>
      <c r="BC157" s="225"/>
      <c r="BD157" s="225"/>
      <c r="BE157" s="225"/>
      <c r="BF157" s="225"/>
      <c r="BG157" s="225"/>
      <c r="BH157" s="21"/>
      <c r="BI157" s="21"/>
      <c r="BJ157" s="225"/>
      <c r="BK157" s="225"/>
      <c r="BL157" s="225"/>
      <c r="BM157" s="21"/>
      <c r="BN157" s="21"/>
      <c r="BO157" s="227"/>
      <c r="BP157" s="21"/>
      <c r="BQ157" s="21"/>
      <c r="BR157" s="21"/>
    </row>
    <row r="158" spans="35:70" s="495" customFormat="1">
      <c r="AI158" s="21"/>
      <c r="AJ158" s="21"/>
      <c r="AK158" s="21"/>
      <c r="AL158" s="21"/>
      <c r="AM158" s="21"/>
      <c r="AN158" s="21"/>
      <c r="AO158" s="21"/>
      <c r="AP158" s="21"/>
      <c r="AQ158" s="227"/>
      <c r="AR158" s="227"/>
      <c r="AS158" s="227"/>
      <c r="AT158" s="21"/>
      <c r="AU158" s="21"/>
      <c r="AV158" s="21"/>
      <c r="AW158" s="21"/>
      <c r="AX158" s="21"/>
      <c r="AY158" s="21"/>
      <c r="AZ158" s="225"/>
      <c r="BA158" s="225"/>
      <c r="BB158" s="21"/>
      <c r="BC158" s="225"/>
      <c r="BD158" s="225"/>
      <c r="BE158" s="225"/>
      <c r="BF158" s="225"/>
      <c r="BG158" s="225"/>
      <c r="BH158" s="21"/>
      <c r="BI158" s="21"/>
      <c r="BJ158" s="225"/>
      <c r="BK158" s="225"/>
      <c r="BL158" s="225"/>
      <c r="BM158" s="21"/>
      <c r="BN158" s="21"/>
      <c r="BO158" s="227"/>
      <c r="BP158" s="21"/>
      <c r="BQ158" s="21"/>
      <c r="BR158" s="21"/>
    </row>
    <row r="159" spans="35:70" s="495" customFormat="1">
      <c r="AI159" s="21"/>
      <c r="AJ159" s="21"/>
      <c r="AK159" s="21"/>
      <c r="AL159" s="21"/>
      <c r="AM159" s="21"/>
      <c r="AN159" s="21"/>
      <c r="AO159" s="21"/>
      <c r="AP159" s="21"/>
      <c r="AQ159" s="227"/>
      <c r="AR159" s="227"/>
      <c r="AS159" s="227"/>
      <c r="AT159" s="21"/>
      <c r="AU159" s="21"/>
      <c r="AV159" s="21"/>
      <c r="AW159" s="21"/>
      <c r="AX159" s="21"/>
      <c r="AY159" s="21"/>
      <c r="AZ159" s="225"/>
      <c r="BA159" s="225"/>
      <c r="BB159" s="21"/>
      <c r="BC159" s="225"/>
      <c r="BD159" s="225"/>
      <c r="BE159" s="225"/>
      <c r="BF159" s="225"/>
      <c r="BG159" s="225"/>
      <c r="BH159" s="21"/>
      <c r="BI159" s="21"/>
      <c r="BJ159" s="225"/>
      <c r="BK159" s="225"/>
      <c r="BL159" s="225"/>
      <c r="BM159" s="21"/>
      <c r="BN159" s="21"/>
      <c r="BO159" s="227"/>
      <c r="BP159" s="21"/>
      <c r="BQ159" s="21"/>
      <c r="BR159" s="21"/>
    </row>
    <row r="160" spans="35:70" s="495" customFormat="1">
      <c r="AI160" s="21"/>
      <c r="AJ160" s="21"/>
      <c r="AK160" s="21"/>
      <c r="AL160" s="21"/>
      <c r="AM160" s="21"/>
      <c r="AN160" s="21"/>
      <c r="AO160" s="21"/>
      <c r="AP160" s="21"/>
      <c r="AQ160" s="227"/>
      <c r="AR160" s="227"/>
      <c r="AS160" s="227"/>
      <c r="AT160" s="21"/>
      <c r="AU160" s="21"/>
      <c r="AV160" s="21"/>
      <c r="AW160" s="21"/>
      <c r="AX160" s="21"/>
      <c r="AY160" s="21"/>
      <c r="AZ160" s="225"/>
      <c r="BA160" s="225"/>
      <c r="BB160" s="21"/>
      <c r="BC160" s="225"/>
      <c r="BD160" s="225"/>
      <c r="BE160" s="225"/>
      <c r="BF160" s="225"/>
      <c r="BG160" s="225"/>
      <c r="BH160" s="21"/>
      <c r="BI160" s="21"/>
      <c r="BJ160" s="225"/>
      <c r="BK160" s="225"/>
      <c r="BL160" s="225"/>
      <c r="BM160" s="21"/>
      <c r="BN160" s="21"/>
      <c r="BO160" s="227"/>
      <c r="BP160" s="21"/>
      <c r="BQ160" s="21"/>
      <c r="BR160" s="21"/>
    </row>
    <row r="161" spans="35:70" s="495" customFormat="1">
      <c r="AI161" s="21"/>
      <c r="AJ161" s="21"/>
      <c r="AK161" s="21"/>
      <c r="AL161" s="21"/>
      <c r="AM161" s="21"/>
      <c r="AN161" s="21"/>
      <c r="AO161" s="21"/>
      <c r="AP161" s="21"/>
      <c r="AQ161" s="227"/>
      <c r="AR161" s="227"/>
      <c r="AS161" s="227"/>
      <c r="AT161" s="21"/>
      <c r="AU161" s="21"/>
      <c r="AV161" s="21"/>
      <c r="AW161" s="21"/>
      <c r="AX161" s="21"/>
      <c r="AY161" s="21"/>
      <c r="AZ161" s="225"/>
      <c r="BA161" s="225"/>
      <c r="BB161" s="21"/>
      <c r="BC161" s="225"/>
      <c r="BD161" s="225"/>
      <c r="BE161" s="225"/>
      <c r="BF161" s="225"/>
      <c r="BG161" s="225"/>
      <c r="BH161" s="21"/>
      <c r="BI161" s="21"/>
      <c r="BJ161" s="225"/>
      <c r="BK161" s="225"/>
      <c r="BL161" s="225"/>
      <c r="BM161" s="21"/>
      <c r="BN161" s="21"/>
      <c r="BO161" s="227"/>
      <c r="BP161" s="21"/>
      <c r="BQ161" s="21"/>
      <c r="BR161" s="21"/>
    </row>
    <row r="162" spans="35:70" s="495" customFormat="1">
      <c r="AI162" s="21"/>
      <c r="AJ162" s="21"/>
      <c r="AK162" s="21"/>
      <c r="AL162" s="21"/>
      <c r="AM162" s="21"/>
      <c r="AN162" s="21"/>
      <c r="AO162" s="21"/>
      <c r="AP162" s="21"/>
      <c r="AQ162" s="227"/>
      <c r="AR162" s="227"/>
      <c r="AS162" s="227"/>
      <c r="AT162" s="21"/>
      <c r="AU162" s="21"/>
      <c r="AV162" s="21"/>
      <c r="AW162" s="21"/>
      <c r="AX162" s="21"/>
      <c r="AY162" s="21"/>
      <c r="AZ162" s="225"/>
      <c r="BA162" s="225"/>
      <c r="BB162" s="21"/>
      <c r="BC162" s="225"/>
      <c r="BD162" s="225"/>
      <c r="BE162" s="225"/>
      <c r="BF162" s="225"/>
      <c r="BG162" s="225"/>
      <c r="BH162" s="21"/>
      <c r="BI162" s="21"/>
      <c r="BJ162" s="225"/>
      <c r="BK162" s="225"/>
      <c r="BL162" s="225"/>
      <c r="BM162" s="21"/>
      <c r="BN162" s="21"/>
      <c r="BO162" s="227"/>
      <c r="BP162" s="21"/>
      <c r="BQ162" s="21"/>
      <c r="BR162" s="21"/>
    </row>
    <row r="163" spans="35:70" s="495" customFormat="1">
      <c r="AI163" s="21"/>
      <c r="AJ163" s="21"/>
      <c r="AK163" s="21"/>
      <c r="AL163" s="21"/>
      <c r="AM163" s="21"/>
      <c r="AN163" s="21"/>
      <c r="AO163" s="21"/>
      <c r="AP163" s="21"/>
      <c r="AQ163" s="227"/>
      <c r="AR163" s="227"/>
      <c r="AS163" s="227"/>
      <c r="AT163" s="21"/>
      <c r="AU163" s="21"/>
      <c r="AV163" s="21"/>
      <c r="AW163" s="21"/>
      <c r="AX163" s="21"/>
      <c r="AY163" s="21"/>
      <c r="AZ163" s="225"/>
      <c r="BA163" s="225"/>
      <c r="BB163" s="21"/>
      <c r="BC163" s="225"/>
      <c r="BD163" s="225"/>
      <c r="BE163" s="225"/>
      <c r="BF163" s="225"/>
      <c r="BG163" s="225"/>
      <c r="BH163" s="21"/>
      <c r="BI163" s="21"/>
      <c r="BJ163" s="225"/>
      <c r="BK163" s="225"/>
      <c r="BL163" s="225"/>
      <c r="BM163" s="21"/>
      <c r="BN163" s="21"/>
      <c r="BO163" s="227"/>
      <c r="BP163" s="21"/>
      <c r="BQ163" s="21"/>
      <c r="BR163" s="21"/>
    </row>
    <row r="164" spans="35:70" s="495" customFormat="1">
      <c r="AI164" s="21"/>
      <c r="AJ164" s="21"/>
      <c r="AK164" s="21"/>
      <c r="AL164" s="21"/>
      <c r="AM164" s="21"/>
      <c r="AN164" s="21"/>
      <c r="AO164" s="21"/>
      <c r="AP164" s="21"/>
      <c r="AQ164" s="227"/>
      <c r="AR164" s="227"/>
      <c r="AS164" s="227"/>
      <c r="AT164" s="21"/>
      <c r="AU164" s="21"/>
      <c r="AV164" s="21"/>
      <c r="AW164" s="21"/>
      <c r="AX164" s="21"/>
      <c r="AY164" s="21"/>
      <c r="AZ164" s="225"/>
      <c r="BA164" s="225"/>
      <c r="BB164" s="21"/>
      <c r="BC164" s="225"/>
      <c r="BD164" s="225"/>
      <c r="BE164" s="225"/>
      <c r="BF164" s="225"/>
      <c r="BG164" s="225"/>
      <c r="BH164" s="21"/>
      <c r="BI164" s="21"/>
      <c r="BJ164" s="225"/>
      <c r="BK164" s="225"/>
      <c r="BL164" s="225"/>
      <c r="BM164" s="21"/>
      <c r="BN164" s="21"/>
      <c r="BO164" s="227"/>
      <c r="BP164" s="21"/>
      <c r="BQ164" s="21"/>
      <c r="BR164" s="21"/>
    </row>
    <row r="165" spans="35:70" s="495" customFormat="1">
      <c r="AI165" s="21"/>
      <c r="AJ165" s="21"/>
      <c r="AK165" s="21"/>
      <c r="AL165" s="21"/>
      <c r="AM165" s="21"/>
      <c r="AN165" s="21"/>
      <c r="AO165" s="21"/>
      <c r="AP165" s="21"/>
      <c r="AQ165" s="227"/>
      <c r="AR165" s="227"/>
      <c r="AS165" s="227"/>
      <c r="AT165" s="21"/>
      <c r="AU165" s="21"/>
      <c r="AV165" s="21"/>
      <c r="AW165" s="21"/>
      <c r="AX165" s="21"/>
      <c r="AY165" s="21"/>
      <c r="AZ165" s="225"/>
      <c r="BA165" s="225"/>
      <c r="BB165" s="21"/>
      <c r="BC165" s="225"/>
      <c r="BD165" s="225"/>
      <c r="BE165" s="225"/>
      <c r="BF165" s="225"/>
      <c r="BG165" s="225"/>
      <c r="BH165" s="21"/>
      <c r="BI165" s="21"/>
      <c r="BJ165" s="225"/>
      <c r="BK165" s="225"/>
      <c r="BL165" s="225"/>
      <c r="BM165" s="21"/>
      <c r="BN165" s="21"/>
      <c r="BO165" s="227"/>
      <c r="BP165" s="21"/>
      <c r="BQ165" s="21"/>
      <c r="BR165" s="21"/>
    </row>
    <row r="166" spans="35:70" s="495" customFormat="1">
      <c r="AI166" s="21"/>
      <c r="AJ166" s="21"/>
      <c r="AK166" s="21"/>
      <c r="AL166" s="21"/>
      <c r="AM166" s="21"/>
      <c r="AN166" s="21"/>
      <c r="AO166" s="21"/>
      <c r="AP166" s="21"/>
      <c r="AQ166" s="227"/>
      <c r="AR166" s="227"/>
      <c r="AS166" s="227"/>
      <c r="AT166" s="21"/>
      <c r="AU166" s="21"/>
      <c r="AV166" s="21"/>
      <c r="AW166" s="21"/>
      <c r="AX166" s="21"/>
      <c r="AY166" s="21"/>
      <c r="AZ166" s="225"/>
      <c r="BA166" s="225"/>
      <c r="BB166" s="21"/>
      <c r="BC166" s="225"/>
      <c r="BD166" s="225"/>
      <c r="BE166" s="225"/>
      <c r="BF166" s="225"/>
      <c r="BG166" s="225"/>
      <c r="BH166" s="21"/>
      <c r="BI166" s="21"/>
      <c r="BJ166" s="225"/>
      <c r="BK166" s="225"/>
      <c r="BL166" s="225"/>
      <c r="BM166" s="21"/>
      <c r="BN166" s="21"/>
      <c r="BO166" s="227"/>
      <c r="BP166" s="21"/>
      <c r="BQ166" s="21"/>
      <c r="BR166" s="21"/>
    </row>
    <row r="167" spans="35:70" s="495" customFormat="1">
      <c r="AI167" s="21"/>
      <c r="AJ167" s="21"/>
      <c r="AK167" s="21"/>
      <c r="AL167" s="21"/>
      <c r="AM167" s="21"/>
      <c r="AN167" s="21"/>
      <c r="AO167" s="21"/>
      <c r="AP167" s="21"/>
      <c r="AQ167" s="227"/>
      <c r="AR167" s="227"/>
      <c r="AS167" s="227"/>
      <c r="AT167" s="21"/>
      <c r="AU167" s="21"/>
      <c r="AV167" s="21"/>
      <c r="AW167" s="21"/>
      <c r="AX167" s="21"/>
      <c r="AY167" s="21"/>
      <c r="AZ167" s="225"/>
      <c r="BA167" s="225"/>
      <c r="BB167" s="21"/>
      <c r="BC167" s="225"/>
      <c r="BD167" s="225"/>
      <c r="BE167" s="225"/>
      <c r="BF167" s="225"/>
      <c r="BG167" s="225"/>
      <c r="BH167" s="21"/>
      <c r="BI167" s="21"/>
      <c r="BJ167" s="225"/>
      <c r="BK167" s="225"/>
      <c r="BL167" s="225"/>
      <c r="BM167" s="21"/>
      <c r="BN167" s="21"/>
      <c r="BO167" s="227"/>
      <c r="BP167" s="21"/>
      <c r="BQ167" s="21"/>
      <c r="BR167" s="21"/>
    </row>
    <row r="168" spans="35:70" s="495" customFormat="1">
      <c r="AI168" s="21"/>
      <c r="AJ168" s="21"/>
      <c r="AK168" s="21"/>
      <c r="AL168" s="21"/>
      <c r="AM168" s="21"/>
      <c r="AN168" s="21"/>
      <c r="AO168" s="21"/>
      <c r="AP168" s="21"/>
      <c r="AQ168" s="227"/>
      <c r="AR168" s="227"/>
      <c r="AS168" s="227"/>
      <c r="AT168" s="21"/>
      <c r="AU168" s="21"/>
      <c r="AV168" s="21"/>
      <c r="AW168" s="21"/>
      <c r="AX168" s="21"/>
      <c r="AY168" s="21"/>
      <c r="AZ168" s="225"/>
      <c r="BA168" s="225"/>
      <c r="BB168" s="21"/>
      <c r="BC168" s="225"/>
      <c r="BD168" s="225"/>
      <c r="BE168" s="225"/>
      <c r="BF168" s="225"/>
      <c r="BG168" s="225"/>
      <c r="BH168" s="21"/>
      <c r="BI168" s="21"/>
      <c r="BJ168" s="225"/>
      <c r="BK168" s="225"/>
      <c r="BL168" s="225"/>
      <c r="BM168" s="21"/>
      <c r="BN168" s="21"/>
      <c r="BO168" s="227"/>
      <c r="BP168" s="21"/>
      <c r="BQ168" s="21"/>
      <c r="BR168" s="21"/>
    </row>
    <row r="169" spans="35:70" s="495" customFormat="1">
      <c r="AI169" s="21"/>
      <c r="AJ169" s="21"/>
      <c r="AK169" s="21"/>
      <c r="AL169" s="21"/>
      <c r="AM169" s="21"/>
      <c r="AN169" s="21"/>
      <c r="AO169" s="21"/>
      <c r="AP169" s="21"/>
      <c r="AQ169" s="227"/>
      <c r="AR169" s="227"/>
      <c r="AS169" s="227"/>
      <c r="AT169" s="21"/>
      <c r="AU169" s="21"/>
      <c r="AV169" s="21"/>
      <c r="AW169" s="21"/>
      <c r="AX169" s="21"/>
      <c r="AY169" s="21"/>
      <c r="AZ169" s="225"/>
      <c r="BA169" s="225"/>
      <c r="BB169" s="21"/>
      <c r="BC169" s="225"/>
      <c r="BD169" s="225"/>
      <c r="BE169" s="225"/>
      <c r="BF169" s="225"/>
      <c r="BG169" s="225"/>
      <c r="BH169" s="21"/>
      <c r="BI169" s="21"/>
      <c r="BJ169" s="225"/>
      <c r="BK169" s="225"/>
      <c r="BL169" s="225"/>
      <c r="BM169" s="21"/>
      <c r="BN169" s="21"/>
      <c r="BO169" s="227"/>
      <c r="BP169" s="21"/>
      <c r="BQ169" s="21"/>
      <c r="BR169" s="21"/>
    </row>
    <row r="170" spans="35:70" s="495" customFormat="1">
      <c r="AI170" s="21"/>
      <c r="AJ170" s="21"/>
      <c r="AK170" s="21"/>
      <c r="AL170" s="21"/>
      <c r="AM170" s="21"/>
      <c r="AN170" s="21"/>
      <c r="AO170" s="21"/>
      <c r="AP170" s="21"/>
      <c r="AQ170" s="227"/>
      <c r="AR170" s="227"/>
      <c r="AS170" s="227"/>
      <c r="AT170" s="21"/>
      <c r="AU170" s="21"/>
      <c r="AV170" s="21"/>
      <c r="AW170" s="21"/>
      <c r="AX170" s="21"/>
      <c r="AY170" s="21"/>
      <c r="AZ170" s="225"/>
      <c r="BA170" s="225"/>
      <c r="BB170" s="21"/>
      <c r="BC170" s="225"/>
      <c r="BD170" s="225"/>
      <c r="BE170" s="225"/>
      <c r="BF170" s="225"/>
      <c r="BG170" s="225"/>
      <c r="BH170" s="21"/>
      <c r="BI170" s="21"/>
      <c r="BJ170" s="225"/>
      <c r="BK170" s="225"/>
      <c r="BL170" s="225"/>
      <c r="BM170" s="21"/>
      <c r="BN170" s="21"/>
      <c r="BO170" s="227"/>
      <c r="BP170" s="21"/>
      <c r="BQ170" s="21"/>
      <c r="BR170" s="21"/>
    </row>
    <row r="171" spans="35:70" s="495" customFormat="1">
      <c r="AI171" s="21"/>
      <c r="AJ171" s="21"/>
      <c r="AK171" s="21"/>
      <c r="AL171" s="21"/>
      <c r="AM171" s="21"/>
      <c r="AN171" s="21"/>
      <c r="AO171" s="21"/>
      <c r="AP171" s="21"/>
      <c r="AQ171" s="227"/>
      <c r="AR171" s="227"/>
      <c r="AS171" s="227"/>
      <c r="AT171" s="21"/>
      <c r="AU171" s="21"/>
      <c r="AV171" s="21"/>
      <c r="AW171" s="21"/>
      <c r="AX171" s="21"/>
      <c r="AY171" s="21"/>
      <c r="AZ171" s="225"/>
      <c r="BA171" s="225"/>
      <c r="BB171" s="21"/>
      <c r="BC171" s="225"/>
      <c r="BD171" s="225"/>
      <c r="BE171" s="225"/>
      <c r="BF171" s="225"/>
      <c r="BG171" s="225"/>
      <c r="BH171" s="21"/>
      <c r="BI171" s="21"/>
      <c r="BJ171" s="225"/>
      <c r="BK171" s="225"/>
      <c r="BL171" s="225"/>
      <c r="BM171" s="21"/>
      <c r="BN171" s="21"/>
      <c r="BO171" s="227"/>
      <c r="BP171" s="21"/>
      <c r="BQ171" s="21"/>
      <c r="BR171" s="21"/>
    </row>
    <row r="172" spans="35:70" s="495" customFormat="1">
      <c r="AI172" s="21"/>
      <c r="AJ172" s="21"/>
      <c r="AK172" s="21"/>
      <c r="AL172" s="21"/>
      <c r="AM172" s="21"/>
      <c r="AN172" s="21"/>
      <c r="AO172" s="21"/>
      <c r="AP172" s="21"/>
      <c r="AQ172" s="227"/>
      <c r="AR172" s="227"/>
      <c r="AS172" s="227"/>
      <c r="AT172" s="21"/>
      <c r="AU172" s="21"/>
      <c r="AV172" s="21"/>
      <c r="AW172" s="21"/>
      <c r="AX172" s="21"/>
      <c r="AY172" s="21"/>
      <c r="AZ172" s="225"/>
      <c r="BA172" s="225"/>
      <c r="BB172" s="21"/>
      <c r="BC172" s="225"/>
      <c r="BD172" s="225"/>
      <c r="BE172" s="225"/>
      <c r="BF172" s="225"/>
      <c r="BG172" s="225"/>
      <c r="BH172" s="21"/>
      <c r="BI172" s="21"/>
      <c r="BJ172" s="225"/>
      <c r="BK172" s="225"/>
      <c r="BL172" s="225"/>
      <c r="BM172" s="21"/>
      <c r="BN172" s="21"/>
      <c r="BO172" s="227"/>
      <c r="BP172" s="21"/>
      <c r="BQ172" s="21"/>
      <c r="BR172" s="21"/>
    </row>
    <row r="173" spans="35:70" s="495" customFormat="1">
      <c r="AI173" s="21"/>
      <c r="AJ173" s="21"/>
      <c r="AK173" s="21"/>
      <c r="AL173" s="21"/>
      <c r="AM173" s="21"/>
      <c r="AN173" s="21"/>
      <c r="AO173" s="21"/>
      <c r="AP173" s="21"/>
      <c r="AQ173" s="227"/>
      <c r="AR173" s="227"/>
      <c r="AS173" s="227"/>
      <c r="AT173" s="21"/>
      <c r="AU173" s="21"/>
      <c r="AV173" s="21"/>
      <c r="AW173" s="21"/>
      <c r="AX173" s="21"/>
      <c r="AY173" s="21"/>
      <c r="AZ173" s="225"/>
      <c r="BA173" s="225"/>
      <c r="BB173" s="21"/>
      <c r="BC173" s="225"/>
      <c r="BD173" s="225"/>
      <c r="BE173" s="225"/>
      <c r="BF173" s="225"/>
      <c r="BG173" s="225"/>
      <c r="BH173" s="21"/>
      <c r="BI173" s="21"/>
      <c r="BJ173" s="225"/>
      <c r="BK173" s="225"/>
      <c r="BL173" s="225"/>
      <c r="BM173" s="21"/>
      <c r="BN173" s="21"/>
      <c r="BO173" s="227"/>
      <c r="BP173" s="21"/>
      <c r="BQ173" s="21"/>
      <c r="BR173" s="21"/>
    </row>
    <row r="174" spans="35:70" s="495" customFormat="1">
      <c r="AI174" s="21"/>
      <c r="AJ174" s="21"/>
      <c r="AK174" s="21"/>
      <c r="AL174" s="21"/>
      <c r="AM174" s="21"/>
      <c r="AN174" s="21"/>
      <c r="AO174" s="21"/>
      <c r="AP174" s="21"/>
      <c r="AQ174" s="227"/>
      <c r="AR174" s="227"/>
      <c r="AS174" s="227"/>
      <c r="AT174" s="21"/>
      <c r="AU174" s="21"/>
      <c r="AV174" s="21"/>
      <c r="AW174" s="21"/>
      <c r="AX174" s="21"/>
      <c r="AY174" s="21"/>
      <c r="AZ174" s="225"/>
      <c r="BA174" s="225"/>
      <c r="BB174" s="21"/>
      <c r="BC174" s="225"/>
      <c r="BD174" s="225"/>
      <c r="BE174" s="225"/>
      <c r="BF174" s="225"/>
      <c r="BG174" s="225"/>
      <c r="BH174" s="21"/>
      <c r="BI174" s="21"/>
      <c r="BJ174" s="225"/>
      <c r="BK174" s="225"/>
      <c r="BL174" s="225"/>
      <c r="BM174" s="21"/>
      <c r="BN174" s="21"/>
      <c r="BO174" s="227"/>
      <c r="BP174" s="21"/>
      <c r="BQ174" s="21"/>
      <c r="BR174" s="21"/>
    </row>
    <row r="175" spans="35:70" s="495" customFormat="1">
      <c r="AI175" s="21"/>
      <c r="AJ175" s="21"/>
      <c r="AK175" s="21"/>
      <c r="AL175" s="21"/>
      <c r="AM175" s="21"/>
      <c r="AN175" s="21"/>
      <c r="AO175" s="21"/>
      <c r="AP175" s="21"/>
      <c r="AQ175" s="227"/>
      <c r="AR175" s="227"/>
      <c r="AS175" s="227"/>
      <c r="AT175" s="21"/>
      <c r="AU175" s="21"/>
      <c r="AV175" s="21"/>
      <c r="AW175" s="21"/>
      <c r="AX175" s="21"/>
      <c r="AY175" s="21"/>
      <c r="AZ175" s="225"/>
      <c r="BA175" s="225"/>
      <c r="BB175" s="21"/>
      <c r="BC175" s="225"/>
      <c r="BD175" s="225"/>
      <c r="BE175" s="225"/>
      <c r="BF175" s="225"/>
      <c r="BG175" s="225"/>
      <c r="BH175" s="21"/>
      <c r="BI175" s="21"/>
      <c r="BJ175" s="225"/>
      <c r="BK175" s="225"/>
      <c r="BL175" s="225"/>
      <c r="BM175" s="21"/>
      <c r="BN175" s="21"/>
      <c r="BO175" s="227"/>
      <c r="BP175" s="21"/>
      <c r="BQ175" s="21"/>
      <c r="BR175" s="21"/>
    </row>
    <row r="176" spans="35:70" s="495" customFormat="1">
      <c r="AI176" s="21"/>
      <c r="AJ176" s="21"/>
      <c r="AK176" s="21"/>
      <c r="AL176" s="21"/>
      <c r="AM176" s="21"/>
      <c r="AN176" s="21"/>
      <c r="AO176" s="21"/>
      <c r="AP176" s="21"/>
      <c r="AQ176" s="227"/>
      <c r="AR176" s="227"/>
      <c r="AS176" s="227"/>
      <c r="AT176" s="21"/>
      <c r="AU176" s="21"/>
      <c r="AV176" s="21"/>
      <c r="AW176" s="21"/>
      <c r="AX176" s="21"/>
      <c r="AY176" s="21"/>
      <c r="AZ176" s="225"/>
      <c r="BA176" s="225"/>
      <c r="BB176" s="21"/>
      <c r="BC176" s="225"/>
      <c r="BD176" s="225"/>
      <c r="BE176" s="225"/>
      <c r="BF176" s="225"/>
      <c r="BG176" s="225"/>
      <c r="BH176" s="21"/>
      <c r="BI176" s="21"/>
      <c r="BJ176" s="225"/>
      <c r="BK176" s="225"/>
      <c r="BL176" s="225"/>
      <c r="BM176" s="21"/>
      <c r="BN176" s="21"/>
      <c r="BO176" s="227"/>
      <c r="BP176" s="21"/>
      <c r="BQ176" s="21"/>
      <c r="BR176" s="21"/>
    </row>
    <row r="177" spans="35:70" s="495" customFormat="1">
      <c r="AI177" s="21"/>
      <c r="AJ177" s="21"/>
      <c r="AK177" s="21"/>
      <c r="AL177" s="21"/>
      <c r="AM177" s="21"/>
      <c r="AN177" s="21"/>
      <c r="AO177" s="21"/>
      <c r="AP177" s="21"/>
      <c r="AQ177" s="227"/>
      <c r="AR177" s="227"/>
      <c r="AS177" s="227"/>
      <c r="AT177" s="21"/>
      <c r="AU177" s="21"/>
      <c r="AV177" s="21"/>
      <c r="AW177" s="21"/>
      <c r="AX177" s="21"/>
      <c r="AY177" s="21"/>
      <c r="AZ177" s="225"/>
      <c r="BA177" s="225"/>
      <c r="BB177" s="21"/>
      <c r="BC177" s="225"/>
      <c r="BD177" s="225"/>
      <c r="BE177" s="225"/>
      <c r="BF177" s="225"/>
      <c r="BG177" s="225"/>
      <c r="BH177" s="21"/>
      <c r="BI177" s="21"/>
      <c r="BJ177" s="225"/>
      <c r="BK177" s="225"/>
      <c r="BL177" s="225"/>
      <c r="BM177" s="21"/>
      <c r="BN177" s="21"/>
      <c r="BO177" s="227"/>
      <c r="BP177" s="21"/>
      <c r="BQ177" s="21"/>
      <c r="BR177" s="21"/>
    </row>
    <row r="178" spans="35:70" s="495" customFormat="1">
      <c r="AI178" s="21"/>
      <c r="AJ178" s="21"/>
      <c r="AK178" s="21"/>
      <c r="AL178" s="21"/>
      <c r="AM178" s="21"/>
      <c r="AN178" s="21"/>
      <c r="AO178" s="21"/>
      <c r="AP178" s="21"/>
      <c r="AQ178" s="227"/>
      <c r="AR178" s="227"/>
      <c r="AS178" s="227"/>
      <c r="AT178" s="21"/>
      <c r="AU178" s="21"/>
      <c r="AV178" s="21"/>
      <c r="AW178" s="21"/>
      <c r="AX178" s="21"/>
      <c r="AY178" s="21"/>
      <c r="AZ178" s="225"/>
      <c r="BA178" s="225"/>
      <c r="BB178" s="21"/>
      <c r="BC178" s="225"/>
      <c r="BD178" s="225"/>
      <c r="BE178" s="225"/>
      <c r="BF178" s="225"/>
      <c r="BG178" s="225"/>
      <c r="BH178" s="21"/>
      <c r="BI178" s="21"/>
      <c r="BJ178" s="225"/>
      <c r="BK178" s="225"/>
      <c r="BL178" s="225"/>
      <c r="BM178" s="21"/>
      <c r="BN178" s="21"/>
      <c r="BO178" s="227"/>
      <c r="BP178" s="21"/>
      <c r="BQ178" s="21"/>
      <c r="BR178" s="21"/>
    </row>
    <row r="179" spans="35:70" s="495" customFormat="1">
      <c r="AI179" s="21"/>
      <c r="AJ179" s="21"/>
      <c r="AK179" s="21"/>
      <c r="AL179" s="21"/>
      <c r="AM179" s="21"/>
      <c r="AN179" s="21"/>
      <c r="AO179" s="21"/>
      <c r="AP179" s="21"/>
      <c r="AQ179" s="227"/>
      <c r="AR179" s="227"/>
      <c r="AS179" s="227"/>
      <c r="AT179" s="21"/>
      <c r="AU179" s="21"/>
      <c r="AV179" s="21"/>
      <c r="AW179" s="21"/>
      <c r="AX179" s="21"/>
      <c r="AY179" s="21"/>
      <c r="AZ179" s="225"/>
      <c r="BA179" s="225"/>
      <c r="BB179" s="21"/>
      <c r="BC179" s="225"/>
      <c r="BD179" s="225"/>
      <c r="BE179" s="225"/>
      <c r="BF179" s="225"/>
      <c r="BG179" s="225"/>
      <c r="BH179" s="21"/>
      <c r="BI179" s="21"/>
      <c r="BJ179" s="225"/>
      <c r="BK179" s="225"/>
      <c r="BL179" s="225"/>
      <c r="BM179" s="21"/>
      <c r="BN179" s="21"/>
      <c r="BO179" s="227"/>
      <c r="BP179" s="21"/>
      <c r="BQ179" s="21"/>
      <c r="BR179" s="21"/>
    </row>
    <row r="180" spans="35:70" s="495" customFormat="1" ht="15.6" customHeight="1">
      <c r="AI180" s="21"/>
      <c r="AJ180" s="21"/>
      <c r="AK180" s="21"/>
      <c r="AL180" s="21"/>
      <c r="AM180" s="21"/>
      <c r="AN180" s="21"/>
      <c r="AO180" s="21"/>
      <c r="AP180" s="21"/>
      <c r="AQ180" s="227"/>
      <c r="AR180" s="227"/>
      <c r="AS180" s="227"/>
      <c r="AT180" s="21"/>
      <c r="AU180" s="21"/>
      <c r="AV180" s="21"/>
      <c r="AW180" s="21"/>
      <c r="AX180" s="21"/>
      <c r="AY180" s="21"/>
      <c r="AZ180" s="225"/>
      <c r="BA180" s="225"/>
      <c r="BB180" s="21"/>
      <c r="BC180" s="225"/>
      <c r="BD180" s="225"/>
      <c r="BE180" s="225"/>
      <c r="BF180" s="225"/>
      <c r="BG180" s="225"/>
      <c r="BH180" s="21"/>
      <c r="BI180" s="21"/>
      <c r="BJ180" s="225"/>
      <c r="BK180" s="225"/>
      <c r="BL180" s="225"/>
      <c r="BM180" s="21"/>
      <c r="BN180" s="21"/>
      <c r="BO180" s="227"/>
      <c r="BP180" s="21"/>
      <c r="BQ180" s="21"/>
      <c r="BR180" s="21"/>
    </row>
    <row r="181" spans="35:70" s="495" customFormat="1">
      <c r="AI181" s="21"/>
      <c r="AJ181" s="21"/>
      <c r="AK181" s="21"/>
      <c r="AL181" s="21"/>
      <c r="AM181" s="21"/>
      <c r="AN181" s="21"/>
      <c r="AO181" s="21"/>
      <c r="AP181" s="21"/>
      <c r="AQ181" s="227"/>
      <c r="AR181" s="227"/>
      <c r="AS181" s="227"/>
      <c r="AT181" s="21"/>
      <c r="AU181" s="21"/>
      <c r="AV181" s="21"/>
      <c r="AW181" s="21"/>
      <c r="AX181" s="21"/>
      <c r="AY181" s="21"/>
      <c r="AZ181" s="225"/>
      <c r="BA181" s="225"/>
      <c r="BB181" s="21"/>
      <c r="BC181" s="225"/>
      <c r="BD181" s="225"/>
      <c r="BE181" s="225"/>
      <c r="BF181" s="225"/>
      <c r="BG181" s="225"/>
      <c r="BH181" s="21"/>
      <c r="BI181" s="21"/>
      <c r="BJ181" s="225"/>
      <c r="BK181" s="225"/>
      <c r="BL181" s="225"/>
      <c r="BM181" s="21"/>
      <c r="BN181" s="21"/>
      <c r="BO181" s="227"/>
      <c r="BP181" s="21"/>
      <c r="BQ181" s="21"/>
      <c r="BR181" s="21"/>
    </row>
    <row r="182" spans="35:70" s="495" customFormat="1">
      <c r="AI182" s="21"/>
      <c r="AJ182" s="21"/>
      <c r="AK182" s="21"/>
      <c r="AL182" s="21"/>
      <c r="AM182" s="21"/>
      <c r="AN182" s="21"/>
      <c r="AO182" s="21"/>
      <c r="AP182" s="21"/>
      <c r="AQ182" s="227"/>
      <c r="AR182" s="227"/>
      <c r="AS182" s="227"/>
      <c r="AT182" s="21"/>
      <c r="AU182" s="21"/>
      <c r="AV182" s="21"/>
      <c r="AW182" s="21"/>
      <c r="AX182" s="21"/>
      <c r="AY182" s="21"/>
      <c r="AZ182" s="225"/>
      <c r="BA182" s="225"/>
      <c r="BB182" s="21"/>
      <c r="BC182" s="225"/>
      <c r="BD182" s="225"/>
      <c r="BE182" s="225"/>
      <c r="BF182" s="225"/>
      <c r="BG182" s="225"/>
      <c r="BH182" s="21"/>
      <c r="BI182" s="21"/>
      <c r="BJ182" s="225"/>
      <c r="BK182" s="225"/>
      <c r="BL182" s="225"/>
      <c r="BM182" s="21"/>
      <c r="BN182" s="21"/>
      <c r="BO182" s="227"/>
      <c r="BP182" s="21"/>
      <c r="BQ182" s="21"/>
      <c r="BR182" s="21"/>
    </row>
    <row r="183" spans="35:70" s="495" customFormat="1">
      <c r="AI183" s="21"/>
      <c r="AJ183" s="21"/>
      <c r="AK183" s="21"/>
      <c r="AL183" s="21"/>
      <c r="AM183" s="21"/>
      <c r="AN183" s="21"/>
      <c r="AO183" s="21"/>
      <c r="AP183" s="21"/>
      <c r="AQ183" s="227"/>
      <c r="AR183" s="227"/>
      <c r="AS183" s="227"/>
      <c r="AT183" s="21"/>
      <c r="AU183" s="21"/>
      <c r="AV183" s="21"/>
      <c r="AW183" s="21"/>
      <c r="AX183" s="21"/>
      <c r="AY183" s="21"/>
      <c r="AZ183" s="225"/>
      <c r="BA183" s="225"/>
      <c r="BB183" s="21"/>
      <c r="BC183" s="225"/>
      <c r="BD183" s="225"/>
      <c r="BE183" s="225"/>
      <c r="BF183" s="225"/>
      <c r="BG183" s="225"/>
      <c r="BH183" s="21"/>
      <c r="BI183" s="21"/>
      <c r="BJ183" s="225"/>
      <c r="BK183" s="225"/>
      <c r="BL183" s="225"/>
      <c r="BM183" s="21"/>
      <c r="BN183" s="21"/>
      <c r="BO183" s="227"/>
      <c r="BP183" s="21"/>
      <c r="BQ183" s="21"/>
      <c r="BR183" s="21"/>
    </row>
    <row r="184" spans="35:70" s="495" customFormat="1">
      <c r="AI184" s="21"/>
      <c r="AJ184" s="21"/>
      <c r="AK184" s="21"/>
      <c r="AL184" s="21"/>
      <c r="AM184" s="21"/>
      <c r="AN184" s="21"/>
      <c r="AO184" s="21"/>
      <c r="AP184" s="21"/>
      <c r="AQ184" s="227"/>
      <c r="AR184" s="227"/>
      <c r="AS184" s="227"/>
      <c r="AT184" s="21"/>
      <c r="AU184" s="21"/>
      <c r="AV184" s="21"/>
      <c r="AW184" s="21"/>
      <c r="AX184" s="21"/>
      <c r="AY184" s="21"/>
      <c r="AZ184" s="225"/>
      <c r="BA184" s="225"/>
      <c r="BB184" s="21"/>
      <c r="BC184" s="225"/>
      <c r="BD184" s="225"/>
      <c r="BE184" s="225"/>
      <c r="BF184" s="225"/>
      <c r="BG184" s="225"/>
      <c r="BH184" s="21"/>
      <c r="BI184" s="21"/>
      <c r="BJ184" s="225"/>
      <c r="BK184" s="225"/>
      <c r="BL184" s="225"/>
      <c r="BM184" s="21"/>
      <c r="BN184" s="21"/>
      <c r="BO184" s="227"/>
      <c r="BP184" s="21"/>
      <c r="BQ184" s="21"/>
      <c r="BR184" s="21"/>
    </row>
    <row r="185" spans="35:70" s="495" customFormat="1">
      <c r="AI185" s="21"/>
      <c r="AJ185" s="21"/>
      <c r="AK185" s="21"/>
      <c r="AL185" s="21"/>
      <c r="AM185" s="21"/>
      <c r="AN185" s="21"/>
      <c r="AO185" s="21"/>
      <c r="AP185" s="21"/>
      <c r="AQ185" s="227"/>
      <c r="AR185" s="227"/>
      <c r="AS185" s="227"/>
      <c r="AT185" s="21"/>
      <c r="AU185" s="21"/>
      <c r="AV185" s="21"/>
      <c r="AW185" s="21"/>
      <c r="AX185" s="21"/>
      <c r="AY185" s="21"/>
      <c r="AZ185" s="225"/>
      <c r="BA185" s="225"/>
      <c r="BB185" s="21"/>
      <c r="BC185" s="225"/>
      <c r="BD185" s="225"/>
      <c r="BE185" s="225"/>
      <c r="BF185" s="225"/>
      <c r="BG185" s="225"/>
      <c r="BH185" s="21"/>
      <c r="BI185" s="21"/>
      <c r="BJ185" s="225"/>
      <c r="BK185" s="225"/>
      <c r="BL185" s="225"/>
      <c r="BM185" s="21"/>
      <c r="BN185" s="21"/>
      <c r="BO185" s="227"/>
      <c r="BP185" s="21"/>
      <c r="BQ185" s="21"/>
      <c r="BR185" s="21"/>
    </row>
    <row r="186" spans="35:70" s="495" customFormat="1">
      <c r="AI186" s="21"/>
      <c r="AJ186" s="21"/>
      <c r="AK186" s="21"/>
      <c r="AL186" s="21"/>
      <c r="AM186" s="21"/>
      <c r="AN186" s="21"/>
      <c r="AO186" s="21"/>
      <c r="AP186" s="21"/>
      <c r="AQ186" s="227"/>
      <c r="AR186" s="227"/>
      <c r="AS186" s="227"/>
      <c r="AT186" s="21"/>
      <c r="AU186" s="21"/>
      <c r="AV186" s="21"/>
      <c r="AW186" s="21"/>
      <c r="AX186" s="21"/>
      <c r="AY186" s="21"/>
      <c r="AZ186" s="225"/>
      <c r="BA186" s="225"/>
      <c r="BB186" s="21"/>
      <c r="BC186" s="225"/>
      <c r="BD186" s="225"/>
      <c r="BE186" s="225"/>
      <c r="BF186" s="225"/>
      <c r="BG186" s="225"/>
      <c r="BH186" s="21"/>
      <c r="BI186" s="21"/>
      <c r="BJ186" s="225"/>
      <c r="BK186" s="225"/>
      <c r="BL186" s="225"/>
      <c r="BM186" s="21"/>
      <c r="BN186" s="21"/>
      <c r="BO186" s="227"/>
      <c r="BP186" s="21"/>
      <c r="BQ186" s="21"/>
      <c r="BR186" s="21"/>
    </row>
    <row r="187" spans="35:70" s="495" customFormat="1">
      <c r="AI187" s="21"/>
      <c r="AJ187" s="21"/>
      <c r="AK187" s="21"/>
      <c r="AL187" s="21"/>
      <c r="AM187" s="21"/>
      <c r="AN187" s="21"/>
      <c r="AO187" s="21"/>
      <c r="AP187" s="21"/>
      <c r="AQ187" s="227"/>
      <c r="AR187" s="227"/>
      <c r="AS187" s="227"/>
      <c r="AT187" s="21"/>
      <c r="AU187" s="21"/>
      <c r="AV187" s="21"/>
      <c r="AW187" s="21"/>
      <c r="AX187" s="21"/>
      <c r="AY187" s="21"/>
      <c r="AZ187" s="225"/>
      <c r="BA187" s="225"/>
      <c r="BB187" s="21"/>
      <c r="BC187" s="225"/>
      <c r="BD187" s="225"/>
      <c r="BE187" s="225"/>
      <c r="BF187" s="225"/>
      <c r="BG187" s="225"/>
      <c r="BH187" s="21"/>
      <c r="BI187" s="21"/>
      <c r="BJ187" s="225"/>
      <c r="BK187" s="225"/>
      <c r="BL187" s="225"/>
      <c r="BM187" s="21"/>
      <c r="BN187" s="21"/>
      <c r="BO187" s="227"/>
      <c r="BP187" s="21"/>
      <c r="BQ187" s="21"/>
      <c r="BR187" s="21"/>
    </row>
    <row r="188" spans="35:70" s="495" customFormat="1">
      <c r="AI188" s="21"/>
      <c r="AJ188" s="21"/>
      <c r="AK188" s="21"/>
      <c r="AL188" s="21"/>
      <c r="AM188" s="21"/>
      <c r="AN188" s="21"/>
      <c r="AO188" s="21"/>
      <c r="AP188" s="21"/>
      <c r="AQ188" s="227"/>
      <c r="AR188" s="227"/>
      <c r="AS188" s="227"/>
      <c r="AT188" s="21"/>
      <c r="AU188" s="21"/>
      <c r="AV188" s="21"/>
      <c r="AW188" s="21"/>
      <c r="AX188" s="21"/>
      <c r="AY188" s="21"/>
      <c r="AZ188" s="225"/>
      <c r="BA188" s="225"/>
      <c r="BB188" s="21"/>
      <c r="BC188" s="225"/>
      <c r="BD188" s="225"/>
      <c r="BE188" s="225"/>
      <c r="BF188" s="225"/>
      <c r="BG188" s="225"/>
      <c r="BH188" s="21"/>
      <c r="BI188" s="21"/>
      <c r="BJ188" s="225"/>
      <c r="BK188" s="225"/>
      <c r="BL188" s="225"/>
      <c r="BM188" s="21"/>
      <c r="BN188" s="21"/>
      <c r="BO188" s="227"/>
      <c r="BP188" s="21"/>
      <c r="BQ188" s="21"/>
      <c r="BR188" s="21"/>
    </row>
    <row r="189" spans="35:70" s="495" customFormat="1">
      <c r="AI189" s="21"/>
      <c r="AJ189" s="21"/>
      <c r="AK189" s="21"/>
      <c r="AL189" s="21"/>
      <c r="AM189" s="21"/>
      <c r="AN189" s="21"/>
      <c r="AO189" s="21"/>
      <c r="AP189" s="21"/>
      <c r="AQ189" s="227"/>
      <c r="AR189" s="227"/>
      <c r="AS189" s="227"/>
      <c r="AT189" s="21"/>
      <c r="AU189" s="21"/>
      <c r="AV189" s="21"/>
      <c r="AW189" s="21"/>
      <c r="AX189" s="21"/>
      <c r="AY189" s="21"/>
      <c r="AZ189" s="225"/>
      <c r="BA189" s="225"/>
      <c r="BB189" s="21"/>
      <c r="BC189" s="225"/>
      <c r="BD189" s="225"/>
      <c r="BE189" s="225"/>
      <c r="BF189" s="225"/>
      <c r="BG189" s="225"/>
      <c r="BH189" s="21"/>
      <c r="BI189" s="21"/>
      <c r="BJ189" s="225"/>
      <c r="BK189" s="225"/>
      <c r="BL189" s="225"/>
      <c r="BM189" s="21"/>
      <c r="BN189" s="21"/>
      <c r="BO189" s="227"/>
      <c r="BP189" s="21"/>
      <c r="BQ189" s="21"/>
      <c r="BR189" s="21"/>
    </row>
    <row r="190" spans="35:70" s="495" customFormat="1">
      <c r="AI190" s="21"/>
      <c r="AJ190" s="21"/>
      <c r="AK190" s="21"/>
      <c r="AL190" s="21"/>
      <c r="AM190" s="21"/>
      <c r="AN190" s="21"/>
      <c r="AO190" s="21"/>
      <c r="AP190" s="21"/>
      <c r="AQ190" s="227"/>
      <c r="AR190" s="227"/>
      <c r="AS190" s="227"/>
      <c r="AT190" s="21"/>
      <c r="AU190" s="21"/>
      <c r="AV190" s="21"/>
      <c r="AW190" s="21"/>
      <c r="AX190" s="21"/>
      <c r="AY190" s="21"/>
      <c r="AZ190" s="225"/>
      <c r="BA190" s="225"/>
      <c r="BB190" s="21"/>
      <c r="BC190" s="225"/>
      <c r="BD190" s="225"/>
      <c r="BE190" s="225"/>
      <c r="BF190" s="225"/>
      <c r="BG190" s="225"/>
      <c r="BH190" s="21"/>
      <c r="BI190" s="21"/>
      <c r="BJ190" s="225"/>
      <c r="BK190" s="225"/>
      <c r="BL190" s="225"/>
      <c r="BM190" s="21"/>
      <c r="BN190" s="21"/>
      <c r="BO190" s="227"/>
      <c r="BP190" s="21"/>
      <c r="BQ190" s="21"/>
      <c r="BR190" s="21"/>
    </row>
    <row r="191" spans="35:70" s="495" customFormat="1">
      <c r="AI191" s="21"/>
      <c r="AJ191" s="21"/>
      <c r="AK191" s="21"/>
      <c r="AL191" s="21"/>
      <c r="AM191" s="21"/>
      <c r="AN191" s="21"/>
      <c r="AO191" s="21"/>
      <c r="AP191" s="21"/>
      <c r="AQ191" s="227"/>
      <c r="AR191" s="227"/>
      <c r="AS191" s="227"/>
      <c r="AT191" s="21"/>
      <c r="AU191" s="21"/>
      <c r="AV191" s="21"/>
      <c r="AW191" s="21"/>
      <c r="AX191" s="21"/>
      <c r="AY191" s="21"/>
      <c r="AZ191" s="225"/>
      <c r="BA191" s="225"/>
      <c r="BB191" s="21"/>
      <c r="BC191" s="225"/>
      <c r="BD191" s="225"/>
      <c r="BE191" s="225"/>
      <c r="BF191" s="225"/>
      <c r="BG191" s="225"/>
      <c r="BH191" s="21"/>
      <c r="BI191" s="21"/>
      <c r="BJ191" s="225"/>
      <c r="BK191" s="225"/>
      <c r="BL191" s="225"/>
      <c r="BM191" s="21"/>
      <c r="BN191" s="21"/>
      <c r="BO191" s="227"/>
      <c r="BP191" s="21"/>
      <c r="BQ191" s="21"/>
      <c r="BR191" s="21"/>
    </row>
    <row r="192" spans="35:70" s="495" customFormat="1">
      <c r="AI192" s="21"/>
      <c r="AJ192" s="21"/>
      <c r="AK192" s="21"/>
      <c r="AL192" s="21"/>
      <c r="AM192" s="21"/>
      <c r="AN192" s="21"/>
      <c r="AO192" s="21"/>
      <c r="AP192" s="21"/>
      <c r="AQ192" s="227"/>
      <c r="AR192" s="227"/>
      <c r="AS192" s="227"/>
      <c r="AT192" s="21"/>
      <c r="AU192" s="21"/>
      <c r="AV192" s="21"/>
      <c r="AW192" s="21"/>
      <c r="AX192" s="21"/>
      <c r="AY192" s="21"/>
      <c r="AZ192" s="225"/>
      <c r="BA192" s="225"/>
      <c r="BB192" s="21"/>
      <c r="BC192" s="225"/>
      <c r="BD192" s="225"/>
      <c r="BE192" s="225"/>
      <c r="BF192" s="225"/>
      <c r="BG192" s="225"/>
      <c r="BH192" s="21"/>
      <c r="BI192" s="21"/>
      <c r="BJ192" s="225"/>
      <c r="BK192" s="225"/>
      <c r="BL192" s="225"/>
      <c r="BM192" s="21"/>
      <c r="BN192" s="21"/>
      <c r="BO192" s="227"/>
      <c r="BP192" s="21"/>
      <c r="BQ192" s="21"/>
      <c r="BR192" s="21"/>
    </row>
    <row r="193" spans="35:70" s="495" customFormat="1">
      <c r="AI193" s="21"/>
      <c r="AJ193" s="21"/>
      <c r="AK193" s="21"/>
      <c r="AL193" s="21"/>
      <c r="AM193" s="21"/>
      <c r="AN193" s="21"/>
      <c r="AO193" s="21"/>
      <c r="AP193" s="21"/>
      <c r="AQ193" s="227"/>
      <c r="AR193" s="227"/>
      <c r="AS193" s="227"/>
      <c r="AT193" s="21"/>
      <c r="AU193" s="21"/>
      <c r="AV193" s="21"/>
      <c r="AW193" s="21"/>
      <c r="AX193" s="21"/>
      <c r="AY193" s="21"/>
      <c r="AZ193" s="225"/>
      <c r="BA193" s="225"/>
      <c r="BB193" s="21"/>
      <c r="BC193" s="225"/>
      <c r="BD193" s="225"/>
      <c r="BE193" s="225"/>
      <c r="BF193" s="225"/>
      <c r="BG193" s="225"/>
      <c r="BH193" s="21"/>
      <c r="BI193" s="21"/>
      <c r="BJ193" s="225"/>
      <c r="BK193" s="225"/>
      <c r="BL193" s="225"/>
      <c r="BM193" s="21"/>
      <c r="BN193" s="21"/>
      <c r="BO193" s="227"/>
      <c r="BP193" s="21"/>
      <c r="BQ193" s="21"/>
      <c r="BR193" s="21"/>
    </row>
    <row r="194" spans="35:70" s="495" customFormat="1">
      <c r="AI194" s="21"/>
      <c r="AJ194" s="21"/>
      <c r="AK194" s="21"/>
      <c r="AL194" s="21"/>
      <c r="AM194" s="21"/>
      <c r="AN194" s="21"/>
      <c r="AO194" s="21"/>
      <c r="AP194" s="21"/>
      <c r="AQ194" s="227"/>
      <c r="AR194" s="227"/>
      <c r="AS194" s="227"/>
      <c r="AT194" s="21"/>
      <c r="AU194" s="21"/>
      <c r="AV194" s="21"/>
      <c r="AW194" s="21"/>
      <c r="AX194" s="21"/>
      <c r="AY194" s="21"/>
      <c r="AZ194" s="225"/>
      <c r="BA194" s="225"/>
      <c r="BB194" s="21"/>
      <c r="BC194" s="225"/>
      <c r="BD194" s="225"/>
      <c r="BE194" s="225"/>
      <c r="BF194" s="225"/>
      <c r="BG194" s="225"/>
      <c r="BH194" s="21"/>
      <c r="BI194" s="21"/>
      <c r="BJ194" s="225"/>
      <c r="BK194" s="225"/>
      <c r="BL194" s="225"/>
      <c r="BM194" s="21"/>
      <c r="BN194" s="21"/>
      <c r="BO194" s="227"/>
      <c r="BP194" s="21"/>
      <c r="BQ194" s="21"/>
      <c r="BR194" s="21"/>
    </row>
    <row r="195" spans="35:70" s="495" customFormat="1">
      <c r="AI195" s="21"/>
      <c r="AJ195" s="21"/>
      <c r="AK195" s="21"/>
      <c r="AL195" s="21"/>
      <c r="AM195" s="21"/>
      <c r="AN195" s="21"/>
      <c r="AO195" s="21"/>
      <c r="AP195" s="21"/>
      <c r="AQ195" s="227"/>
      <c r="AR195" s="227"/>
      <c r="AS195" s="227"/>
      <c r="AT195" s="21"/>
      <c r="AU195" s="21"/>
      <c r="AV195" s="21"/>
      <c r="AW195" s="21"/>
      <c r="AX195" s="21"/>
      <c r="AY195" s="21"/>
      <c r="AZ195" s="225"/>
      <c r="BA195" s="225"/>
      <c r="BB195" s="21"/>
      <c r="BC195" s="225"/>
      <c r="BD195" s="225"/>
      <c r="BE195" s="225"/>
      <c r="BF195" s="225"/>
      <c r="BG195" s="225"/>
      <c r="BH195" s="21"/>
      <c r="BI195" s="21"/>
      <c r="BJ195" s="225"/>
      <c r="BK195" s="225"/>
      <c r="BL195" s="225"/>
      <c r="BM195" s="21"/>
      <c r="BN195" s="21"/>
      <c r="BO195" s="227"/>
      <c r="BP195" s="21"/>
      <c r="BQ195" s="21"/>
      <c r="BR195" s="21"/>
    </row>
    <row r="196" spans="35:70" s="495" customFormat="1">
      <c r="AI196" s="21"/>
      <c r="AJ196" s="21"/>
      <c r="AK196" s="21"/>
      <c r="AL196" s="21"/>
      <c r="AM196" s="21"/>
      <c r="AN196" s="21"/>
      <c r="AO196" s="21"/>
      <c r="AP196" s="21"/>
      <c r="AQ196" s="227"/>
      <c r="AR196" s="227"/>
      <c r="AS196" s="227"/>
      <c r="AT196" s="21"/>
      <c r="AU196" s="21"/>
      <c r="AV196" s="21"/>
      <c r="AW196" s="21"/>
      <c r="AX196" s="21"/>
      <c r="AY196" s="21"/>
      <c r="AZ196" s="225"/>
      <c r="BA196" s="225"/>
      <c r="BB196" s="21"/>
      <c r="BC196" s="225"/>
      <c r="BD196" s="225"/>
      <c r="BE196" s="225"/>
      <c r="BF196" s="225"/>
      <c r="BG196" s="225"/>
      <c r="BH196" s="21"/>
      <c r="BI196" s="21"/>
      <c r="BJ196" s="225"/>
      <c r="BK196" s="225"/>
      <c r="BL196" s="225"/>
      <c r="BM196" s="21"/>
      <c r="BN196" s="21"/>
      <c r="BO196" s="227"/>
      <c r="BP196" s="21"/>
      <c r="BQ196" s="21"/>
      <c r="BR196" s="21"/>
    </row>
    <row r="197" spans="35:70" s="495" customFormat="1">
      <c r="AI197" s="21"/>
      <c r="AJ197" s="21"/>
      <c r="AK197" s="21"/>
      <c r="AL197" s="21"/>
      <c r="AM197" s="21"/>
      <c r="AN197" s="21"/>
      <c r="AO197" s="21"/>
      <c r="AP197" s="21"/>
      <c r="AQ197" s="227"/>
      <c r="AR197" s="227"/>
      <c r="AS197" s="227"/>
      <c r="AT197" s="21"/>
      <c r="AU197" s="21"/>
      <c r="AV197" s="21"/>
      <c r="AW197" s="21"/>
      <c r="AX197" s="21"/>
      <c r="AY197" s="21"/>
      <c r="AZ197" s="225"/>
      <c r="BA197" s="225"/>
      <c r="BB197" s="21"/>
      <c r="BC197" s="225"/>
      <c r="BD197" s="225"/>
      <c r="BE197" s="225"/>
      <c r="BF197" s="225"/>
      <c r="BG197" s="225"/>
      <c r="BH197" s="21"/>
      <c r="BI197" s="21"/>
      <c r="BJ197" s="225"/>
      <c r="BK197" s="225"/>
      <c r="BL197" s="225"/>
      <c r="BM197" s="21"/>
      <c r="BN197" s="21"/>
      <c r="BO197" s="227"/>
      <c r="BP197" s="21"/>
      <c r="BQ197" s="21"/>
      <c r="BR197" s="21"/>
    </row>
    <row r="198" spans="35:70" s="495" customFormat="1">
      <c r="AI198" s="21"/>
      <c r="AJ198" s="21"/>
      <c r="AK198" s="21"/>
      <c r="AL198" s="21"/>
      <c r="AM198" s="21"/>
      <c r="AN198" s="21"/>
      <c r="AO198" s="21"/>
      <c r="AP198" s="21"/>
      <c r="AQ198" s="227"/>
      <c r="AR198" s="227"/>
      <c r="AS198" s="227"/>
      <c r="AT198" s="21"/>
      <c r="AU198" s="21"/>
      <c r="AV198" s="21"/>
      <c r="AW198" s="21"/>
      <c r="AX198" s="21"/>
      <c r="AY198" s="21"/>
      <c r="AZ198" s="225"/>
      <c r="BA198" s="225"/>
      <c r="BB198" s="21"/>
      <c r="BC198" s="225"/>
      <c r="BD198" s="225"/>
      <c r="BE198" s="225"/>
      <c r="BF198" s="225"/>
      <c r="BG198" s="225"/>
      <c r="BH198" s="21"/>
      <c r="BI198" s="21"/>
      <c r="BJ198" s="225"/>
      <c r="BK198" s="225"/>
      <c r="BL198" s="225"/>
      <c r="BM198" s="21"/>
      <c r="BN198" s="21"/>
      <c r="BO198" s="227"/>
      <c r="BP198" s="21"/>
      <c r="BQ198" s="21"/>
      <c r="BR198" s="21"/>
    </row>
    <row r="199" spans="35:70" s="495" customFormat="1">
      <c r="AI199" s="21"/>
      <c r="AJ199" s="21"/>
      <c r="AK199" s="21"/>
      <c r="AL199" s="21"/>
      <c r="AM199" s="21"/>
      <c r="AN199" s="21"/>
      <c r="AO199" s="21"/>
      <c r="AP199" s="21"/>
      <c r="AQ199" s="227"/>
      <c r="AR199" s="227"/>
      <c r="AS199" s="227"/>
      <c r="AT199" s="21"/>
      <c r="AU199" s="21"/>
      <c r="AV199" s="21"/>
      <c r="AW199" s="21"/>
      <c r="AX199" s="21"/>
      <c r="AY199" s="21"/>
      <c r="AZ199" s="225"/>
      <c r="BA199" s="225"/>
      <c r="BB199" s="21"/>
      <c r="BC199" s="225"/>
      <c r="BD199" s="225"/>
      <c r="BE199" s="225"/>
      <c r="BF199" s="225"/>
      <c r="BG199" s="225"/>
      <c r="BH199" s="21"/>
      <c r="BI199" s="21"/>
      <c r="BJ199" s="225"/>
      <c r="BK199" s="225"/>
      <c r="BL199" s="225"/>
      <c r="BM199" s="21"/>
      <c r="BN199" s="21"/>
      <c r="BO199" s="227"/>
      <c r="BP199" s="21"/>
      <c r="BQ199" s="21"/>
      <c r="BR199" s="21"/>
    </row>
    <row r="200" spans="35:70" s="495" customFormat="1">
      <c r="AI200" s="21"/>
      <c r="AJ200" s="21"/>
      <c r="AK200" s="21"/>
      <c r="AL200" s="21"/>
      <c r="AM200" s="21"/>
      <c r="AN200" s="21"/>
      <c r="AO200" s="21"/>
      <c r="AP200" s="21"/>
      <c r="AQ200" s="227"/>
      <c r="AR200" s="227"/>
      <c r="AS200" s="227"/>
      <c r="AT200" s="21"/>
      <c r="AU200" s="21"/>
      <c r="AV200" s="21"/>
      <c r="AW200" s="21"/>
      <c r="AX200" s="21"/>
      <c r="AY200" s="21"/>
      <c r="AZ200" s="225"/>
      <c r="BA200" s="225"/>
      <c r="BB200" s="21"/>
      <c r="BC200" s="225"/>
      <c r="BD200" s="225"/>
      <c r="BE200" s="225"/>
      <c r="BF200" s="225"/>
      <c r="BG200" s="225"/>
      <c r="BH200" s="21"/>
      <c r="BI200" s="21"/>
      <c r="BJ200" s="225"/>
      <c r="BK200" s="225"/>
      <c r="BL200" s="225"/>
      <c r="BM200" s="21"/>
      <c r="BN200" s="21"/>
      <c r="BO200" s="227"/>
      <c r="BP200" s="21"/>
      <c r="BQ200" s="21"/>
      <c r="BR200" s="21"/>
    </row>
    <row r="201" spans="35:70" s="495" customFormat="1">
      <c r="AI201" s="21"/>
      <c r="AJ201" s="21"/>
      <c r="AK201" s="21"/>
      <c r="AL201" s="21"/>
      <c r="AM201" s="21"/>
      <c r="AN201" s="21"/>
      <c r="AO201" s="21"/>
      <c r="AP201" s="21"/>
      <c r="AQ201" s="227"/>
      <c r="AR201" s="227"/>
      <c r="AS201" s="227"/>
      <c r="AT201" s="21"/>
      <c r="AU201" s="21"/>
      <c r="AV201" s="21"/>
      <c r="AW201" s="21"/>
      <c r="AX201" s="21"/>
      <c r="AY201" s="21"/>
      <c r="AZ201" s="225"/>
      <c r="BA201" s="225"/>
      <c r="BB201" s="21"/>
      <c r="BC201" s="225"/>
      <c r="BD201" s="225"/>
      <c r="BE201" s="225"/>
      <c r="BF201" s="225"/>
      <c r="BG201" s="225"/>
      <c r="BH201" s="21"/>
      <c r="BI201" s="21"/>
      <c r="BJ201" s="225"/>
      <c r="BK201" s="225"/>
      <c r="BL201" s="225"/>
      <c r="BM201" s="21"/>
      <c r="BN201" s="21"/>
      <c r="BO201" s="227"/>
      <c r="BP201" s="21"/>
      <c r="BQ201" s="21"/>
      <c r="BR201" s="21"/>
    </row>
    <row r="202" spans="35:70" s="495" customFormat="1">
      <c r="AI202" s="21"/>
      <c r="AJ202" s="21"/>
      <c r="AK202" s="21"/>
      <c r="AL202" s="21"/>
      <c r="AM202" s="21"/>
      <c r="AN202" s="21"/>
      <c r="AO202" s="21"/>
      <c r="AP202" s="21"/>
      <c r="AQ202" s="227"/>
      <c r="AR202" s="227"/>
      <c r="AS202" s="227"/>
      <c r="AT202" s="21"/>
      <c r="AU202" s="21"/>
      <c r="AV202" s="21"/>
      <c r="AW202" s="21"/>
      <c r="AX202" s="21"/>
      <c r="AY202" s="21"/>
      <c r="AZ202" s="225"/>
      <c r="BA202" s="225"/>
      <c r="BB202" s="21"/>
      <c r="BC202" s="225"/>
      <c r="BD202" s="225"/>
      <c r="BE202" s="225"/>
      <c r="BF202" s="225"/>
      <c r="BG202" s="225"/>
      <c r="BH202" s="21"/>
      <c r="BI202" s="21"/>
      <c r="BJ202" s="225"/>
      <c r="BK202" s="225"/>
      <c r="BL202" s="225"/>
      <c r="BM202" s="21"/>
      <c r="BN202" s="21"/>
      <c r="BO202" s="227"/>
      <c r="BP202" s="21"/>
      <c r="BQ202" s="21"/>
      <c r="BR202" s="21"/>
    </row>
    <row r="203" spans="35:70" s="495" customFormat="1">
      <c r="AI203" s="21"/>
      <c r="AJ203" s="21"/>
      <c r="AK203" s="21"/>
      <c r="AL203" s="21"/>
      <c r="AM203" s="21"/>
      <c r="AN203" s="21"/>
      <c r="AO203" s="21"/>
      <c r="AP203" s="21"/>
      <c r="AQ203" s="227"/>
      <c r="AR203" s="227"/>
      <c r="AS203" s="227"/>
      <c r="AT203" s="21"/>
      <c r="AU203" s="21"/>
      <c r="AV203" s="21"/>
      <c r="AW203" s="21"/>
      <c r="AX203" s="21"/>
      <c r="AY203" s="21"/>
      <c r="AZ203" s="225"/>
      <c r="BA203" s="225"/>
      <c r="BB203" s="21"/>
      <c r="BC203" s="225"/>
      <c r="BD203" s="225"/>
      <c r="BE203" s="225"/>
      <c r="BF203" s="225"/>
      <c r="BG203" s="225"/>
      <c r="BH203" s="21"/>
      <c r="BI203" s="21"/>
      <c r="BJ203" s="225"/>
      <c r="BK203" s="225"/>
      <c r="BL203" s="225"/>
      <c r="BM203" s="21"/>
      <c r="BN203" s="21"/>
      <c r="BO203" s="227"/>
      <c r="BP203" s="21"/>
      <c r="BQ203" s="21"/>
      <c r="BR203" s="21"/>
    </row>
    <row r="204" spans="35:70" s="495" customFormat="1">
      <c r="AI204" s="21"/>
      <c r="AJ204" s="21"/>
      <c r="AK204" s="21"/>
      <c r="AL204" s="21"/>
      <c r="AM204" s="21"/>
      <c r="AN204" s="21"/>
      <c r="AO204" s="21"/>
      <c r="AP204" s="21"/>
      <c r="AQ204" s="227"/>
      <c r="AR204" s="227"/>
      <c r="AS204" s="227"/>
      <c r="AT204" s="21"/>
      <c r="AU204" s="21"/>
      <c r="AV204" s="21"/>
      <c r="AW204" s="21"/>
      <c r="AX204" s="21"/>
      <c r="AY204" s="21"/>
      <c r="AZ204" s="225"/>
      <c r="BA204" s="225"/>
      <c r="BB204" s="21"/>
      <c r="BC204" s="225"/>
      <c r="BD204" s="225"/>
      <c r="BE204" s="225"/>
      <c r="BF204" s="225"/>
      <c r="BG204" s="225"/>
      <c r="BH204" s="21"/>
      <c r="BI204" s="21"/>
      <c r="BJ204" s="225"/>
      <c r="BK204" s="225"/>
      <c r="BL204" s="225"/>
      <c r="BM204" s="21"/>
      <c r="BN204" s="21"/>
      <c r="BO204" s="227"/>
      <c r="BP204" s="21"/>
      <c r="BQ204" s="21"/>
      <c r="BR204" s="21"/>
    </row>
    <row r="205" spans="35:70" s="495" customFormat="1">
      <c r="AI205" s="21"/>
      <c r="AJ205" s="21"/>
      <c r="AK205" s="21"/>
      <c r="AL205" s="21"/>
      <c r="AM205" s="21"/>
      <c r="AN205" s="21"/>
      <c r="AO205" s="21"/>
      <c r="AP205" s="21"/>
      <c r="AQ205" s="227"/>
      <c r="AR205" s="227"/>
      <c r="AS205" s="227"/>
      <c r="AT205" s="21"/>
      <c r="AU205" s="21"/>
      <c r="AV205" s="21"/>
      <c r="AW205" s="21"/>
      <c r="AX205" s="21"/>
      <c r="AY205" s="21"/>
      <c r="AZ205" s="225"/>
      <c r="BA205" s="225"/>
      <c r="BB205" s="21"/>
      <c r="BC205" s="225"/>
      <c r="BD205" s="225"/>
      <c r="BE205" s="225"/>
      <c r="BF205" s="225"/>
      <c r="BG205" s="225"/>
      <c r="BH205" s="21"/>
      <c r="BI205" s="21"/>
      <c r="BJ205" s="225"/>
      <c r="BK205" s="225"/>
      <c r="BL205" s="225"/>
      <c r="BM205" s="21"/>
      <c r="BN205" s="21"/>
      <c r="BO205" s="227"/>
      <c r="BP205" s="21"/>
      <c r="BQ205" s="21"/>
      <c r="BR205" s="21"/>
    </row>
    <row r="206" spans="35:70" s="495" customFormat="1">
      <c r="AI206" s="21"/>
      <c r="AJ206" s="21"/>
      <c r="AK206" s="21"/>
      <c r="AL206" s="21"/>
      <c r="AM206" s="21"/>
      <c r="AN206" s="21"/>
      <c r="AO206" s="21"/>
      <c r="AP206" s="21"/>
      <c r="AQ206" s="227"/>
      <c r="AR206" s="227"/>
      <c r="AS206" s="227"/>
      <c r="AT206" s="21"/>
      <c r="AU206" s="21"/>
      <c r="AV206" s="21"/>
      <c r="AW206" s="21"/>
      <c r="AX206" s="21"/>
      <c r="AY206" s="21"/>
      <c r="AZ206" s="225"/>
      <c r="BA206" s="225"/>
      <c r="BB206" s="21"/>
      <c r="BC206" s="225"/>
      <c r="BD206" s="225"/>
      <c r="BE206" s="225"/>
      <c r="BF206" s="225"/>
      <c r="BG206" s="225"/>
      <c r="BH206" s="21"/>
      <c r="BI206" s="21"/>
      <c r="BJ206" s="225"/>
      <c r="BK206" s="225"/>
      <c r="BL206" s="225"/>
      <c r="BM206" s="21"/>
      <c r="BN206" s="21"/>
      <c r="BO206" s="227"/>
      <c r="BP206" s="21"/>
      <c r="BQ206" s="21"/>
      <c r="BR206" s="21"/>
    </row>
    <row r="207" spans="35:70" s="495" customFormat="1">
      <c r="AI207" s="21"/>
      <c r="AJ207" s="21"/>
      <c r="AK207" s="21"/>
      <c r="AL207" s="21"/>
      <c r="AM207" s="21"/>
      <c r="AN207" s="21"/>
      <c r="AO207" s="21"/>
      <c r="AP207" s="21"/>
      <c r="AQ207" s="227"/>
      <c r="AR207" s="227"/>
      <c r="AS207" s="227"/>
      <c r="AT207" s="21"/>
      <c r="AU207" s="21"/>
      <c r="AV207" s="21"/>
      <c r="AW207" s="21"/>
      <c r="AX207" s="21"/>
      <c r="AY207" s="21"/>
      <c r="AZ207" s="225"/>
      <c r="BA207" s="225"/>
      <c r="BB207" s="21"/>
      <c r="BC207" s="225"/>
      <c r="BD207" s="225"/>
      <c r="BE207" s="225"/>
      <c r="BF207" s="225"/>
      <c r="BG207" s="225"/>
      <c r="BH207" s="21"/>
      <c r="BI207" s="21"/>
      <c r="BJ207" s="225"/>
      <c r="BK207" s="225"/>
      <c r="BL207" s="225"/>
      <c r="BM207" s="21"/>
      <c r="BN207" s="21"/>
      <c r="BO207" s="227"/>
      <c r="BP207" s="21"/>
      <c r="BQ207" s="21"/>
      <c r="BR207" s="21"/>
    </row>
    <row r="208" spans="35:70" s="495" customFormat="1">
      <c r="AI208" s="21"/>
      <c r="AJ208" s="21"/>
      <c r="AK208" s="21"/>
      <c r="AL208" s="21"/>
      <c r="AM208" s="21"/>
      <c r="AN208" s="21"/>
      <c r="AO208" s="21"/>
      <c r="AP208" s="21"/>
      <c r="AQ208" s="227"/>
      <c r="AR208" s="227"/>
      <c r="AS208" s="227"/>
      <c r="AT208" s="21"/>
      <c r="AU208" s="21"/>
      <c r="AV208" s="21"/>
      <c r="AW208" s="21"/>
      <c r="AX208" s="21"/>
      <c r="AY208" s="21"/>
      <c r="AZ208" s="225"/>
      <c r="BA208" s="225"/>
      <c r="BB208" s="21"/>
      <c r="BC208" s="225"/>
      <c r="BD208" s="225"/>
      <c r="BE208" s="225"/>
      <c r="BF208" s="225"/>
      <c r="BG208" s="225"/>
      <c r="BH208" s="21"/>
      <c r="BI208" s="21"/>
      <c r="BJ208" s="225"/>
      <c r="BK208" s="225"/>
      <c r="BL208" s="225"/>
      <c r="BM208" s="21"/>
      <c r="BN208" s="21"/>
      <c r="BO208" s="227"/>
      <c r="BP208" s="21"/>
      <c r="BQ208" s="21"/>
      <c r="BR208" s="21"/>
    </row>
    <row r="209" spans="16:94" s="495" customFormat="1">
      <c r="AI209" s="21"/>
      <c r="AJ209" s="21"/>
      <c r="AK209" s="21"/>
      <c r="AL209" s="21"/>
      <c r="AM209" s="21"/>
      <c r="AN209" s="21"/>
      <c r="AO209" s="21"/>
      <c r="AP209" s="21"/>
      <c r="AQ209" s="227"/>
      <c r="AR209" s="227"/>
      <c r="AS209" s="227"/>
      <c r="AT209" s="21"/>
      <c r="AU209" s="21"/>
      <c r="AV209" s="21"/>
      <c r="AW209" s="21"/>
      <c r="AX209" s="21"/>
      <c r="AY209" s="21"/>
      <c r="AZ209" s="225"/>
      <c r="BA209" s="225"/>
      <c r="BB209" s="21"/>
      <c r="BC209" s="225"/>
      <c r="BD209" s="225"/>
      <c r="BE209" s="225"/>
      <c r="BF209" s="225"/>
      <c r="BG209" s="225"/>
      <c r="BH209" s="21"/>
      <c r="BI209" s="21"/>
      <c r="BJ209" s="225"/>
      <c r="BK209" s="225"/>
      <c r="BL209" s="225"/>
      <c r="BM209" s="21"/>
      <c r="BN209" s="21"/>
      <c r="BO209" s="227"/>
      <c r="BP209" s="21"/>
      <c r="BQ209" s="21"/>
      <c r="BR209" s="21"/>
    </row>
    <row r="210" spans="16:94" s="495" customFormat="1">
      <c r="AI210" s="21"/>
      <c r="AJ210" s="21"/>
      <c r="AK210" s="21"/>
      <c r="AL210" s="21"/>
      <c r="AM210" s="21"/>
      <c r="AN210" s="21"/>
      <c r="AO210" s="21"/>
      <c r="AP210" s="21"/>
      <c r="AQ210" s="227"/>
      <c r="AR210" s="227"/>
      <c r="AS210" s="227"/>
      <c r="AT210" s="21"/>
      <c r="AU210" s="21"/>
      <c r="AV210" s="21"/>
      <c r="AW210" s="21"/>
      <c r="AX210" s="21"/>
      <c r="AY210" s="21"/>
      <c r="AZ210" s="225"/>
      <c r="BA210" s="225"/>
      <c r="BB210" s="21"/>
      <c r="BC210" s="225"/>
      <c r="BD210" s="225"/>
      <c r="BE210" s="225"/>
      <c r="BF210" s="225"/>
      <c r="BG210" s="225"/>
      <c r="BH210" s="21"/>
      <c r="BI210" s="21"/>
      <c r="BJ210" s="225"/>
      <c r="BK210" s="225"/>
      <c r="BL210" s="225"/>
      <c r="BM210" s="21"/>
      <c r="BN210" s="21"/>
      <c r="BO210" s="227"/>
      <c r="BP210" s="21"/>
      <c r="BQ210" s="21"/>
      <c r="BR210" s="21"/>
    </row>
    <row r="211" spans="16:94">
      <c r="AI211" s="21"/>
      <c r="AJ211" s="21"/>
      <c r="AK211" s="21"/>
      <c r="AL211" s="21"/>
      <c r="AM211" s="21"/>
      <c r="AN211" s="21"/>
      <c r="AO211" s="21"/>
      <c r="AP211" s="21"/>
      <c r="AQ211" s="227"/>
      <c r="AR211" s="227"/>
      <c r="AS211" s="227"/>
      <c r="AT211" s="21"/>
      <c r="AU211" s="21"/>
      <c r="AV211" s="21"/>
      <c r="AW211" s="21"/>
      <c r="AX211" s="21"/>
      <c r="AY211" s="21"/>
      <c r="AZ211" s="225"/>
      <c r="BA211" s="225"/>
      <c r="BB211" s="21"/>
      <c r="BC211" s="225"/>
      <c r="BD211" s="225"/>
      <c r="BE211" s="225"/>
      <c r="BF211" s="225"/>
      <c r="BG211" s="225"/>
      <c r="BH211" s="21"/>
      <c r="BI211" s="21"/>
      <c r="BJ211" s="225"/>
      <c r="BK211" s="225"/>
      <c r="BL211" s="225"/>
      <c r="BM211" s="21"/>
      <c r="BN211" s="21"/>
      <c r="BO211" s="227"/>
      <c r="BP211" s="21"/>
      <c r="BQ211" s="21"/>
      <c r="BR211" s="21"/>
      <c r="BY211"/>
      <c r="CA211"/>
      <c r="CB211"/>
      <c r="CH211"/>
    </row>
    <row r="212" spans="16:94">
      <c r="AI212" s="21"/>
      <c r="AJ212" s="21"/>
      <c r="AK212" s="21"/>
      <c r="AL212" s="21"/>
      <c r="AM212" s="21"/>
      <c r="AN212" s="21"/>
      <c r="AO212" s="21"/>
      <c r="AP212" s="21"/>
      <c r="AQ212" s="227"/>
      <c r="AR212" s="227"/>
      <c r="AS212" s="227"/>
      <c r="AT212" s="21"/>
      <c r="AU212" s="21"/>
      <c r="AV212" s="21"/>
      <c r="AW212" s="21"/>
      <c r="AX212" s="21"/>
      <c r="AY212" s="21"/>
      <c r="AZ212" s="225"/>
      <c r="BA212" s="225"/>
      <c r="BB212" s="21"/>
      <c r="BC212" s="225"/>
      <c r="BD212" s="225"/>
      <c r="BE212" s="225"/>
      <c r="BF212" s="225"/>
      <c r="BG212" s="225"/>
      <c r="BH212" s="21"/>
      <c r="BI212" s="21"/>
      <c r="BJ212" s="225"/>
      <c r="BK212" s="225"/>
      <c r="BL212" s="225"/>
      <c r="BM212" s="21"/>
      <c r="BN212" s="21"/>
      <c r="BO212" s="227"/>
      <c r="BP212" s="21"/>
      <c r="BQ212" s="21"/>
      <c r="BR212" s="21"/>
      <c r="BY212"/>
      <c r="CA212"/>
      <c r="CB212"/>
      <c r="CH212"/>
    </row>
    <row r="213" spans="16:94">
      <c r="AI213" s="21"/>
      <c r="AJ213" s="21"/>
      <c r="AK213" s="21"/>
      <c r="AL213" s="21"/>
      <c r="AM213" s="21"/>
      <c r="AN213" s="21"/>
      <c r="AO213" s="21"/>
      <c r="AP213" s="21"/>
      <c r="AQ213" s="227"/>
      <c r="AR213" s="227"/>
      <c r="AS213" s="227"/>
      <c r="AT213" s="21"/>
      <c r="AU213" s="21"/>
      <c r="AV213" s="21"/>
      <c r="AW213" s="21"/>
      <c r="AX213" s="21"/>
      <c r="AY213" s="21"/>
      <c r="AZ213" s="225"/>
      <c r="BA213" s="225"/>
      <c r="BB213" s="21"/>
      <c r="BC213" s="225"/>
      <c r="BD213" s="225"/>
      <c r="BE213" s="225"/>
      <c r="BF213" s="225"/>
      <c r="BG213" s="225"/>
      <c r="BH213" s="21"/>
      <c r="BI213" s="21"/>
      <c r="BJ213" s="225"/>
      <c r="BK213" s="225"/>
      <c r="BL213" s="225"/>
      <c r="BM213" s="21"/>
      <c r="BN213" s="21"/>
      <c r="BO213" s="227"/>
      <c r="BP213" s="21"/>
      <c r="BQ213" s="21"/>
      <c r="BR213" s="21"/>
      <c r="BY213"/>
      <c r="CA213"/>
      <c r="CB213"/>
      <c r="CH213"/>
    </row>
    <row r="214" spans="16:94">
      <c r="AI214" s="21"/>
      <c r="AJ214" s="21"/>
      <c r="AK214" s="21"/>
      <c r="AL214" s="21"/>
      <c r="AM214" s="21"/>
      <c r="AN214" s="21"/>
      <c r="AO214" s="21"/>
      <c r="AP214" s="21"/>
      <c r="AQ214" s="227"/>
      <c r="AR214" s="227"/>
      <c r="AS214" s="227"/>
      <c r="AT214" s="21"/>
      <c r="AU214" s="21"/>
      <c r="AV214" s="21"/>
      <c r="AW214" s="21"/>
      <c r="AX214" s="21"/>
      <c r="AY214" s="21"/>
      <c r="AZ214" s="225"/>
      <c r="BA214" s="225"/>
      <c r="BB214" s="21"/>
      <c r="BC214" s="225"/>
      <c r="BD214" s="225"/>
      <c r="BE214" s="225"/>
      <c r="BF214" s="225"/>
      <c r="BG214" s="225"/>
      <c r="BH214" s="21"/>
      <c r="BI214" s="21"/>
      <c r="BJ214" s="225"/>
      <c r="BK214" s="225"/>
      <c r="BL214" s="225"/>
      <c r="BM214" s="21"/>
      <c r="BN214" s="21"/>
      <c r="BO214" s="227"/>
      <c r="BP214" s="21"/>
      <c r="BQ214" s="21"/>
      <c r="BR214" s="21"/>
      <c r="BY214"/>
      <c r="CA214"/>
      <c r="CB214"/>
      <c r="CH214"/>
    </row>
    <row r="215" spans="16:94">
      <c r="AI215" s="21"/>
      <c r="AJ215" s="21"/>
      <c r="AK215" s="21"/>
      <c r="AL215" s="21"/>
      <c r="AM215" s="21"/>
      <c r="AN215" s="21"/>
      <c r="AO215" s="21"/>
      <c r="AP215" s="21"/>
      <c r="AQ215" s="227"/>
      <c r="AR215" s="227"/>
      <c r="AS215" s="227"/>
      <c r="AT215" s="21"/>
      <c r="AU215" s="21"/>
      <c r="AV215" s="21"/>
      <c r="AW215" s="21"/>
      <c r="AX215" s="21"/>
      <c r="AY215" s="21"/>
      <c r="AZ215" s="225"/>
      <c r="BA215" s="225"/>
      <c r="BB215" s="21"/>
      <c r="BC215" s="225"/>
      <c r="BD215" s="225"/>
      <c r="BE215" s="225"/>
      <c r="BF215" s="225"/>
      <c r="BG215" s="225"/>
      <c r="BH215" s="21"/>
      <c r="BI215" s="21"/>
      <c r="BJ215" s="225"/>
      <c r="BK215" s="225"/>
      <c r="BL215" s="225"/>
      <c r="BM215" s="21"/>
      <c r="BN215" s="21"/>
      <c r="BO215" s="227"/>
      <c r="BP215" s="21"/>
      <c r="BQ215" s="21"/>
      <c r="BR215" s="21"/>
      <c r="BY215"/>
      <c r="CA215"/>
      <c r="CB215"/>
      <c r="CH215"/>
    </row>
    <row r="216" spans="16:94">
      <c r="AI216" s="21"/>
      <c r="AJ216" s="21"/>
      <c r="AK216" s="21"/>
      <c r="AL216" s="21"/>
      <c r="AM216" s="21"/>
      <c r="AN216" s="21"/>
      <c r="AO216" s="21"/>
      <c r="AP216" s="21"/>
      <c r="AQ216" s="227"/>
      <c r="AR216" s="227"/>
      <c r="AS216" s="227"/>
      <c r="AT216" s="21"/>
      <c r="AU216" s="21"/>
      <c r="AV216" s="21"/>
      <c r="AW216" s="21"/>
      <c r="AX216" s="21"/>
      <c r="AY216" s="21"/>
      <c r="AZ216" s="225"/>
      <c r="BA216" s="225"/>
      <c r="BB216" s="21"/>
      <c r="BC216" s="225"/>
      <c r="BD216" s="225"/>
      <c r="BE216" s="225"/>
      <c r="BF216" s="225"/>
      <c r="BG216" s="225"/>
      <c r="BH216" s="21"/>
      <c r="BI216" s="21"/>
      <c r="BJ216" s="225"/>
      <c r="BK216" s="225"/>
      <c r="BL216" s="225"/>
      <c r="BM216" s="21"/>
      <c r="BN216" s="21"/>
      <c r="BO216" s="227"/>
      <c r="BP216" s="21"/>
      <c r="BQ216" s="21"/>
      <c r="BR216" s="21"/>
      <c r="BY216"/>
      <c r="CA216"/>
      <c r="CB216"/>
      <c r="CH216"/>
    </row>
    <row r="217" spans="16:94">
      <c r="P217">
        <v>8</v>
      </c>
      <c r="Q217" s="389" t="s">
        <v>100</v>
      </c>
      <c r="AI217" s="21"/>
      <c r="AJ217" s="21"/>
      <c r="AK217" s="21"/>
      <c r="AL217" s="21"/>
      <c r="AM217" s="21"/>
      <c r="AN217" s="21"/>
      <c r="AO217" s="21"/>
      <c r="AP217" s="21"/>
      <c r="AQ217" s="227"/>
      <c r="AR217" s="227"/>
      <c r="AS217" s="227"/>
      <c r="AT217" s="21"/>
      <c r="AU217" s="21"/>
      <c r="AV217" s="21"/>
      <c r="AW217" s="21"/>
      <c r="AX217" s="21"/>
      <c r="AY217" s="21"/>
      <c r="AZ217" s="225"/>
      <c r="BA217" s="225"/>
      <c r="BB217" s="21"/>
      <c r="BC217" s="225"/>
      <c r="BD217" s="225"/>
      <c r="BE217" s="225"/>
      <c r="BF217" s="225"/>
      <c r="BG217" s="225"/>
      <c r="BH217" s="21"/>
      <c r="BI217" s="21"/>
      <c r="BJ217" s="225"/>
      <c r="BK217" s="225"/>
      <c r="BL217" s="225"/>
      <c r="BM217" s="21"/>
      <c r="BN217" s="21"/>
      <c r="BO217" s="227"/>
      <c r="BP217" s="21"/>
      <c r="BQ217" s="21"/>
      <c r="BR217" s="21"/>
      <c r="BY217"/>
      <c r="CA217"/>
      <c r="CB217"/>
      <c r="CH217"/>
    </row>
    <row r="218" spans="16:94">
      <c r="P218">
        <v>7</v>
      </c>
      <c r="Q218" s="3" t="s">
        <v>99</v>
      </c>
      <c r="AI218" s="21"/>
      <c r="AJ218" s="21"/>
      <c r="AK218" s="21"/>
      <c r="AL218" s="21"/>
      <c r="AM218" s="21"/>
      <c r="AN218" s="21"/>
      <c r="AO218" s="21"/>
      <c r="AP218" s="21"/>
      <c r="AQ218" s="227"/>
      <c r="AR218" s="227"/>
      <c r="AS218" s="227"/>
      <c r="AT218" s="21"/>
      <c r="AU218" s="21"/>
      <c r="AV218" s="21"/>
      <c r="AW218" s="21"/>
      <c r="AX218" s="21"/>
      <c r="AY218" s="21"/>
      <c r="AZ218" s="225"/>
      <c r="BA218" s="225"/>
      <c r="BB218" s="21"/>
      <c r="BC218" s="225"/>
      <c r="BD218" s="225"/>
      <c r="BE218" s="225"/>
      <c r="BF218" s="225"/>
      <c r="BG218" s="225"/>
      <c r="BH218" s="21"/>
      <c r="BI218" s="21"/>
      <c r="BJ218" s="225"/>
      <c r="BK218" s="225"/>
      <c r="BL218" s="225"/>
      <c r="BM218" s="21"/>
      <c r="BN218" s="21"/>
      <c r="BO218" s="227"/>
      <c r="BP218" s="21"/>
      <c r="BQ218" s="21"/>
      <c r="BR218" s="21"/>
      <c r="BY218"/>
      <c r="CA218"/>
      <c r="CB218"/>
      <c r="CH218"/>
    </row>
    <row r="219" spans="16:94">
      <c r="P219">
        <v>6</v>
      </c>
      <c r="Q219" s="3" t="s">
        <v>98</v>
      </c>
      <c r="AI219" s="21"/>
      <c r="AJ219" s="21"/>
      <c r="AK219" s="21"/>
      <c r="AL219" s="21"/>
      <c r="AM219" s="21"/>
      <c r="AN219" s="21"/>
      <c r="AO219" s="21"/>
      <c r="AP219" s="21"/>
      <c r="AQ219" s="227"/>
      <c r="AR219" s="227"/>
      <c r="AS219" s="227"/>
      <c r="AT219" s="21"/>
      <c r="AU219" s="21"/>
      <c r="AV219" s="21"/>
      <c r="AW219" s="21"/>
      <c r="AX219" s="21"/>
      <c r="AY219" s="21"/>
      <c r="AZ219" s="225"/>
      <c r="BA219" s="225"/>
      <c r="BB219" s="21"/>
      <c r="BC219" s="225"/>
      <c r="BD219" s="225"/>
      <c r="BE219" s="225"/>
      <c r="BF219" s="225"/>
      <c r="BG219" s="225"/>
      <c r="BH219" s="21"/>
      <c r="BI219" s="21"/>
      <c r="BJ219" s="225"/>
      <c r="BK219" s="225"/>
      <c r="BL219" s="225"/>
      <c r="BM219" s="21"/>
      <c r="BN219" s="21"/>
      <c r="BO219" s="227"/>
      <c r="BP219" s="21"/>
      <c r="BQ219" s="21"/>
      <c r="BR219" s="21"/>
      <c r="BT219" s="1"/>
      <c r="BU219" s="1"/>
      <c r="BV219" s="1"/>
      <c r="BW219" s="1"/>
      <c r="BZ219" s="1"/>
      <c r="CC219" s="1"/>
      <c r="CD219" s="1"/>
      <c r="CE219" s="1"/>
      <c r="CF219" s="1"/>
      <c r="CG219" s="1"/>
      <c r="CI219" s="1"/>
      <c r="CJ219" s="1"/>
      <c r="CK219" s="1"/>
      <c r="CL219" s="1"/>
      <c r="CM219" s="1"/>
      <c r="CN219" s="1"/>
      <c r="CO219" s="1"/>
      <c r="CP219" s="1"/>
    </row>
    <row r="220" spans="16:94">
      <c r="AI220" s="21"/>
      <c r="AJ220" s="21"/>
      <c r="AK220" s="21"/>
      <c r="AL220" s="21"/>
      <c r="AM220" s="21"/>
      <c r="AN220" s="21"/>
      <c r="AO220" s="21"/>
      <c r="AP220" s="21"/>
      <c r="AQ220" s="227"/>
      <c r="AR220" s="227"/>
      <c r="AS220" s="227"/>
      <c r="AT220" s="21"/>
      <c r="AU220" s="21"/>
      <c r="AV220" s="21"/>
      <c r="AW220" s="21"/>
      <c r="AX220" s="21"/>
      <c r="AY220" s="21"/>
      <c r="AZ220" s="225"/>
      <c r="BA220" s="225"/>
      <c r="BB220" s="21"/>
      <c r="BC220" s="225"/>
      <c r="BD220" s="225"/>
      <c r="BE220" s="225"/>
      <c r="BF220" s="225"/>
      <c r="BG220" s="225"/>
      <c r="BH220" s="21"/>
      <c r="BI220" s="21"/>
      <c r="BJ220" s="225"/>
      <c r="BK220" s="225"/>
      <c r="BL220" s="225"/>
      <c r="BM220" s="21"/>
      <c r="BN220" s="21"/>
      <c r="BO220" s="227"/>
      <c r="BP220" s="21"/>
      <c r="BQ220" s="21"/>
      <c r="BR220" s="21"/>
      <c r="BT220" s="1"/>
      <c r="BU220" s="1"/>
      <c r="BV220" s="1"/>
      <c r="BW220" s="1"/>
      <c r="BX220" s="1"/>
      <c r="BZ220" s="1"/>
      <c r="CC220" s="1"/>
      <c r="CD220" s="1"/>
      <c r="CE220" s="1"/>
      <c r="CF220" s="1"/>
      <c r="CG220" s="1"/>
      <c r="CI220" s="1"/>
      <c r="CJ220" s="1"/>
      <c r="CK220" s="1"/>
      <c r="CL220" s="1"/>
      <c r="CM220" s="1"/>
      <c r="CN220" s="1"/>
      <c r="CO220" s="1"/>
      <c r="CP220" s="1"/>
    </row>
    <row r="221" spans="16:94">
      <c r="AI221" s="21"/>
      <c r="AJ221" s="21"/>
      <c r="AK221" s="21"/>
      <c r="AL221" s="21"/>
      <c r="AM221" s="21"/>
      <c r="AN221" s="21"/>
      <c r="AO221" s="21"/>
      <c r="AP221" s="21"/>
      <c r="AQ221" s="227"/>
      <c r="AR221" s="227"/>
      <c r="AS221" s="227"/>
      <c r="AT221" s="21"/>
      <c r="AU221" s="21"/>
      <c r="AV221" s="21"/>
      <c r="AW221" s="21"/>
      <c r="AX221" s="21"/>
      <c r="AY221" s="21"/>
      <c r="AZ221" s="225"/>
      <c r="BA221" s="225"/>
      <c r="BB221" s="21"/>
      <c r="BC221" s="225"/>
      <c r="BD221" s="225"/>
      <c r="BE221" s="225"/>
      <c r="BF221" s="225"/>
      <c r="BG221" s="225"/>
      <c r="BH221" s="21"/>
      <c r="BI221" s="21"/>
      <c r="BJ221" s="225"/>
      <c r="BK221" s="225"/>
      <c r="BL221" s="225"/>
      <c r="BM221" s="21"/>
      <c r="BN221" s="21"/>
      <c r="BO221" s="227"/>
      <c r="BP221" s="21"/>
      <c r="BQ221" s="21"/>
      <c r="BR221" s="21"/>
      <c r="BT221" s="1"/>
      <c r="BU221" s="1"/>
      <c r="BV221" s="1"/>
      <c r="BW221" s="1"/>
      <c r="BX221" s="1"/>
      <c r="BZ221" s="1"/>
      <c r="CC221" s="1"/>
      <c r="CD221" s="1"/>
      <c r="CE221" s="1"/>
      <c r="CF221" s="1"/>
      <c r="CG221" s="1"/>
      <c r="CI221" s="1"/>
      <c r="CJ221" s="1"/>
      <c r="CK221" s="1"/>
      <c r="CL221" s="1"/>
      <c r="CM221" s="1"/>
      <c r="CN221" s="1"/>
      <c r="CO221" s="1"/>
      <c r="CP221" s="1"/>
    </row>
    <row r="222" spans="16:94">
      <c r="AI222" s="21"/>
      <c r="AJ222" s="21"/>
      <c r="AK222" s="21"/>
      <c r="AL222" s="21"/>
      <c r="AM222" s="21"/>
      <c r="AN222" s="21"/>
      <c r="AO222" s="21"/>
      <c r="AP222" s="21"/>
      <c r="AQ222" s="227"/>
      <c r="AR222" s="227"/>
      <c r="AS222" s="227"/>
      <c r="AT222" s="21"/>
      <c r="AU222" s="21"/>
      <c r="AV222" s="21"/>
      <c r="AW222" s="21"/>
      <c r="AX222" s="21"/>
      <c r="AY222" s="21"/>
      <c r="AZ222" s="225"/>
      <c r="BA222" s="225"/>
      <c r="BB222" s="21"/>
      <c r="BC222" s="225"/>
      <c r="BD222" s="225"/>
      <c r="BE222" s="225"/>
      <c r="BF222" s="225"/>
      <c r="BG222" s="225"/>
      <c r="BH222" s="21"/>
      <c r="BI222" s="21"/>
      <c r="BJ222" s="225"/>
      <c r="BK222" s="225"/>
      <c r="BL222" s="225"/>
      <c r="BM222" s="21"/>
      <c r="BN222" s="21"/>
      <c r="BO222" s="227"/>
      <c r="BP222" s="21"/>
      <c r="BQ222" s="21"/>
      <c r="BR222" s="21"/>
      <c r="BT222" s="1"/>
      <c r="BU222" s="1"/>
      <c r="BV222" s="1"/>
      <c r="BW222" s="1"/>
      <c r="BX222" s="1"/>
      <c r="BZ222" s="1"/>
      <c r="CC222" s="1"/>
      <c r="CD222" s="1"/>
      <c r="CE222" s="1"/>
      <c r="CF222" s="1"/>
      <c r="CG222" s="1"/>
      <c r="CI222" s="1"/>
      <c r="CJ222" s="1"/>
      <c r="CK222" s="1"/>
      <c r="CL222" s="1"/>
      <c r="CM222" s="1"/>
      <c r="CN222" s="1"/>
      <c r="CO222" s="1"/>
      <c r="CP222" s="1"/>
    </row>
    <row r="223" spans="16:94">
      <c r="AI223" s="21"/>
      <c r="AJ223" s="21"/>
      <c r="AK223" s="21"/>
      <c r="AL223" s="21"/>
      <c r="AM223" s="21"/>
      <c r="AN223" s="21"/>
      <c r="AO223" s="21"/>
      <c r="AP223" s="21"/>
      <c r="AQ223" s="227"/>
      <c r="AR223" s="227"/>
      <c r="AS223" s="227"/>
      <c r="AT223" s="21"/>
      <c r="AU223" s="21"/>
      <c r="AV223" s="21"/>
      <c r="AW223" s="21"/>
      <c r="AX223" s="21"/>
      <c r="AY223" s="21"/>
      <c r="AZ223" s="225"/>
      <c r="BA223" s="225"/>
      <c r="BB223" s="21"/>
      <c r="BC223" s="225"/>
      <c r="BD223" s="225"/>
      <c r="BE223" s="225"/>
      <c r="BF223" s="225"/>
      <c r="BG223" s="225"/>
      <c r="BH223" s="21"/>
      <c r="BI223" s="21"/>
      <c r="BJ223" s="225"/>
      <c r="BK223" s="225"/>
      <c r="BL223" s="225"/>
      <c r="BM223" s="21"/>
      <c r="BN223" s="21"/>
      <c r="BO223" s="227"/>
      <c r="BP223" s="21"/>
      <c r="BQ223" s="21"/>
      <c r="BR223" s="21"/>
      <c r="BT223" s="21"/>
      <c r="BX223" s="1"/>
    </row>
    <row r="224" spans="16:94">
      <c r="AI224" s="21"/>
      <c r="AJ224" s="21"/>
      <c r="AK224" s="21"/>
      <c r="AL224" s="21"/>
      <c r="AM224" s="21"/>
      <c r="AN224" s="21"/>
      <c r="AO224" s="21"/>
      <c r="AP224" s="21"/>
      <c r="AQ224" s="227"/>
      <c r="AR224" s="227"/>
      <c r="AS224" s="227"/>
      <c r="AT224" s="21"/>
      <c r="AU224" s="21"/>
      <c r="AV224" s="21"/>
      <c r="AW224" s="21"/>
      <c r="AX224" s="21"/>
      <c r="AY224" s="21"/>
      <c r="AZ224" s="225"/>
      <c r="BA224" s="225"/>
      <c r="BB224" s="21"/>
      <c r="BC224" s="225"/>
      <c r="BD224" s="225"/>
      <c r="BE224" s="225"/>
      <c r="BF224" s="225"/>
      <c r="BG224" s="225"/>
      <c r="BH224" s="21"/>
      <c r="BI224" s="21"/>
      <c r="BJ224" s="225"/>
      <c r="BK224" s="225"/>
      <c r="BL224" s="225"/>
      <c r="BM224" s="21"/>
      <c r="BN224" s="21"/>
      <c r="BO224" s="227"/>
      <c r="BP224" s="21"/>
      <c r="BQ224" s="21"/>
      <c r="BR224" s="21"/>
      <c r="BT224" s="21"/>
    </row>
    <row r="225" spans="35:72">
      <c r="AI225" s="21"/>
      <c r="AJ225" s="21"/>
      <c r="AK225" s="21"/>
      <c r="AL225" s="21"/>
      <c r="AM225" s="21"/>
      <c r="AN225" s="21"/>
      <c r="AO225" s="21"/>
      <c r="AP225" s="21"/>
      <c r="AQ225" s="227"/>
      <c r="AR225" s="227"/>
      <c r="AS225" s="227"/>
      <c r="AT225" s="21"/>
      <c r="AU225" s="21"/>
      <c r="AV225" s="21"/>
      <c r="AW225" s="21"/>
      <c r="AX225" s="21"/>
      <c r="AY225" s="21"/>
      <c r="AZ225" s="225"/>
      <c r="BA225" s="225"/>
      <c r="BB225" s="21"/>
      <c r="BC225" s="225"/>
      <c r="BD225" s="225"/>
      <c r="BE225" s="225"/>
      <c r="BF225" s="225"/>
      <c r="BG225" s="225"/>
      <c r="BH225" s="21"/>
      <c r="BI225" s="21"/>
      <c r="BJ225" s="225"/>
      <c r="BK225" s="225"/>
      <c r="BL225" s="225"/>
      <c r="BM225" s="21"/>
      <c r="BN225" s="21"/>
      <c r="BO225" s="227"/>
      <c r="BP225" s="21"/>
      <c r="BQ225" s="21"/>
      <c r="BR225" s="21"/>
      <c r="BT225" s="21"/>
    </row>
    <row r="226" spans="35:72">
      <c r="AI226" s="21"/>
      <c r="AJ226" s="21"/>
      <c r="AK226" s="21"/>
      <c r="AL226" s="21"/>
      <c r="AM226" s="21"/>
      <c r="AN226" s="21"/>
      <c r="AO226" s="21"/>
      <c r="AP226" s="21"/>
      <c r="AQ226" s="227"/>
      <c r="AR226" s="227"/>
      <c r="AS226" s="227"/>
      <c r="AT226" s="21"/>
      <c r="AU226" s="21"/>
      <c r="AV226" s="21"/>
      <c r="AW226" s="21"/>
      <c r="AX226" s="21"/>
      <c r="AY226" s="21"/>
      <c r="AZ226" s="225"/>
      <c r="BA226" s="225"/>
      <c r="BB226" s="21"/>
      <c r="BC226" s="225"/>
      <c r="BD226" s="225"/>
      <c r="BE226" s="225"/>
      <c r="BF226" s="225"/>
      <c r="BG226" s="225"/>
      <c r="BH226" s="21"/>
      <c r="BI226" s="21"/>
      <c r="BJ226" s="225"/>
      <c r="BK226" s="225"/>
      <c r="BL226" s="225"/>
      <c r="BM226" s="21"/>
      <c r="BN226" s="21"/>
      <c r="BO226" s="227"/>
      <c r="BP226" s="21"/>
      <c r="BQ226" s="21"/>
      <c r="BR226" s="21"/>
      <c r="BT226" s="21"/>
    </row>
    <row r="227" spans="35:72">
      <c r="AI227" s="21"/>
      <c r="AJ227" s="21"/>
      <c r="AK227" s="21"/>
      <c r="AL227" s="21"/>
      <c r="AM227" s="21"/>
      <c r="AN227" s="21"/>
      <c r="AO227" s="21"/>
      <c r="AP227" s="21"/>
      <c r="AQ227" s="227"/>
      <c r="AR227" s="227"/>
      <c r="AS227" s="227"/>
      <c r="AT227" s="21"/>
      <c r="AU227" s="21"/>
      <c r="AV227" s="21"/>
      <c r="AW227" s="21"/>
      <c r="AX227" s="21"/>
      <c r="AY227" s="21"/>
      <c r="AZ227" s="225"/>
      <c r="BA227" s="225"/>
      <c r="BB227" s="21"/>
      <c r="BC227" s="225"/>
      <c r="BD227" s="225"/>
      <c r="BE227" s="225"/>
      <c r="BF227" s="225"/>
      <c r="BG227" s="225"/>
      <c r="BH227" s="21"/>
      <c r="BI227" s="21"/>
      <c r="BJ227" s="225"/>
      <c r="BK227" s="225"/>
      <c r="BL227" s="225"/>
      <c r="BM227" s="21"/>
      <c r="BN227" s="21"/>
      <c r="BO227" s="227"/>
      <c r="BP227" s="21"/>
      <c r="BQ227" s="21"/>
      <c r="BR227" s="21"/>
      <c r="BT227" s="21"/>
    </row>
    <row r="228" spans="35:72">
      <c r="AI228" s="21"/>
      <c r="AJ228" s="21"/>
      <c r="AK228" s="21"/>
      <c r="AL228" s="21"/>
      <c r="AM228" s="21"/>
      <c r="AN228" s="21"/>
      <c r="AO228" s="21"/>
      <c r="AP228" s="21"/>
      <c r="AQ228" s="227"/>
      <c r="AR228" s="227"/>
      <c r="AS228" s="227"/>
      <c r="AT228" s="21"/>
      <c r="AU228" s="21"/>
      <c r="AV228" s="21"/>
      <c r="AW228" s="21"/>
      <c r="AX228" s="21"/>
      <c r="AY228" s="21"/>
      <c r="AZ228" s="225"/>
      <c r="BA228" s="225"/>
      <c r="BB228" s="21"/>
      <c r="BC228" s="225"/>
      <c r="BD228" s="225"/>
      <c r="BE228" s="225"/>
      <c r="BF228" s="225"/>
      <c r="BG228" s="225"/>
      <c r="BH228" s="21"/>
      <c r="BI228" s="21"/>
      <c r="BJ228" s="225"/>
      <c r="BK228" s="225"/>
      <c r="BL228" s="225"/>
      <c r="BM228" s="21"/>
      <c r="BN228" s="21"/>
      <c r="BO228" s="227"/>
      <c r="BP228" s="21"/>
      <c r="BQ228" s="21"/>
      <c r="BR228" s="21"/>
      <c r="BT228" s="21"/>
    </row>
    <row r="229" spans="35:72">
      <c r="AI229" s="21"/>
      <c r="AJ229" s="21"/>
      <c r="AK229" s="21"/>
      <c r="AL229" s="21"/>
      <c r="AM229" s="21"/>
      <c r="AN229" s="21"/>
      <c r="AO229" s="21"/>
      <c r="AP229" s="21"/>
      <c r="AQ229" s="227"/>
      <c r="AR229" s="227"/>
      <c r="AS229" s="227"/>
      <c r="AT229" s="21"/>
      <c r="AU229" s="21"/>
      <c r="AV229" s="21"/>
      <c r="AW229" s="21"/>
      <c r="AX229" s="21"/>
      <c r="AY229" s="21"/>
      <c r="AZ229" s="225"/>
      <c r="BA229" s="225"/>
      <c r="BB229" s="21"/>
      <c r="BC229" s="225"/>
      <c r="BD229" s="225"/>
      <c r="BE229" s="225"/>
      <c r="BF229" s="225"/>
      <c r="BG229" s="225"/>
      <c r="BH229" s="21"/>
      <c r="BI229" s="21"/>
      <c r="BJ229" s="225"/>
      <c r="BK229" s="225"/>
      <c r="BL229" s="225"/>
      <c r="BM229" s="21"/>
      <c r="BN229" s="21"/>
      <c r="BO229" s="227"/>
      <c r="BP229" s="21"/>
      <c r="BQ229" s="21"/>
      <c r="BR229" s="21"/>
      <c r="BT229" s="21"/>
    </row>
    <row r="230" spans="35:72">
      <c r="AI230" s="21"/>
      <c r="AJ230" s="21"/>
      <c r="AK230" s="21"/>
      <c r="AL230" s="21"/>
      <c r="AM230" s="21"/>
      <c r="AN230" s="21"/>
      <c r="AO230" s="21"/>
      <c r="AP230" s="21"/>
      <c r="AQ230" s="227"/>
      <c r="AR230" s="227"/>
      <c r="AS230" s="227"/>
      <c r="AT230" s="21"/>
      <c r="AU230" s="21"/>
      <c r="AV230" s="21"/>
      <c r="AW230" s="21"/>
      <c r="AX230" s="21"/>
      <c r="AY230" s="21"/>
      <c r="AZ230" s="225"/>
      <c r="BA230" s="225"/>
      <c r="BB230" s="21"/>
      <c r="BC230" s="225"/>
      <c r="BD230" s="225"/>
      <c r="BE230" s="225"/>
      <c r="BF230" s="225"/>
      <c r="BG230" s="225"/>
      <c r="BH230" s="21"/>
      <c r="BI230" s="21"/>
      <c r="BJ230" s="225"/>
      <c r="BK230" s="225"/>
      <c r="BL230" s="225"/>
      <c r="BM230" s="21"/>
      <c r="BN230" s="21"/>
      <c r="BO230" s="227"/>
      <c r="BP230" s="21"/>
      <c r="BQ230" s="21"/>
      <c r="BR230" s="21"/>
      <c r="BT230" s="21"/>
    </row>
    <row r="231" spans="35:72">
      <c r="AI231" s="21"/>
      <c r="AJ231" s="21"/>
      <c r="AK231" s="21"/>
      <c r="AL231" s="21"/>
      <c r="AM231" s="21"/>
      <c r="AN231" s="21"/>
      <c r="AO231" s="21"/>
      <c r="AP231" s="21"/>
      <c r="AQ231" s="227"/>
      <c r="AR231" s="227"/>
      <c r="AS231" s="227"/>
      <c r="AT231" s="21"/>
      <c r="AU231" s="21"/>
      <c r="AV231" s="21"/>
      <c r="AW231" s="21"/>
      <c r="AX231" s="21"/>
      <c r="AY231" s="21"/>
      <c r="AZ231" s="225"/>
      <c r="BA231" s="225"/>
      <c r="BB231" s="21"/>
      <c r="BC231" s="225"/>
      <c r="BD231" s="225"/>
      <c r="BE231" s="225"/>
      <c r="BF231" s="225"/>
      <c r="BG231" s="225"/>
      <c r="BH231" s="21"/>
      <c r="BI231" s="21"/>
      <c r="BJ231" s="225"/>
      <c r="BK231" s="225"/>
      <c r="BL231" s="225"/>
      <c r="BM231" s="21"/>
      <c r="BN231" s="21"/>
      <c r="BO231" s="227"/>
      <c r="BP231" s="21"/>
      <c r="BQ231" s="21"/>
      <c r="BR231" s="21"/>
      <c r="BT231" s="21"/>
    </row>
    <row r="232" spans="35:72">
      <c r="AI232" s="21"/>
      <c r="AJ232" s="21"/>
      <c r="AK232" s="21"/>
      <c r="AL232" s="21"/>
      <c r="AM232" s="21"/>
      <c r="AN232" s="21"/>
      <c r="AO232" s="21"/>
      <c r="AP232" s="21"/>
      <c r="AQ232" s="227"/>
      <c r="AR232" s="227"/>
      <c r="AS232" s="227"/>
      <c r="AT232" s="21"/>
      <c r="AU232" s="21"/>
      <c r="AV232" s="21"/>
      <c r="AW232" s="21"/>
      <c r="AX232" s="21"/>
      <c r="AY232" s="21"/>
      <c r="AZ232" s="225"/>
      <c r="BA232" s="225"/>
      <c r="BB232" s="21"/>
      <c r="BC232" s="225"/>
      <c r="BD232" s="225"/>
      <c r="BE232" s="225"/>
      <c r="BF232" s="225"/>
      <c r="BG232" s="225"/>
      <c r="BH232" s="21"/>
      <c r="BI232" s="21"/>
      <c r="BJ232" s="225"/>
      <c r="BK232" s="225"/>
      <c r="BL232" s="225"/>
      <c r="BM232" s="21"/>
      <c r="BN232" s="21"/>
      <c r="BO232" s="227"/>
      <c r="BP232" s="21"/>
      <c r="BQ232" s="21"/>
      <c r="BR232" s="21"/>
      <c r="BT232" s="21"/>
    </row>
    <row r="233" spans="35:72">
      <c r="AI233" s="21"/>
      <c r="AJ233" s="21"/>
      <c r="AK233" s="21"/>
      <c r="AL233" s="21"/>
      <c r="AM233" s="21"/>
      <c r="AN233" s="21"/>
      <c r="AO233" s="21"/>
      <c r="AP233" s="21"/>
      <c r="AQ233" s="227"/>
      <c r="AR233" s="227"/>
      <c r="AS233" s="227"/>
      <c r="AT233" s="21"/>
      <c r="AU233" s="21"/>
      <c r="AV233" s="21"/>
      <c r="AW233" s="21"/>
      <c r="AX233" s="21"/>
      <c r="AY233" s="21"/>
      <c r="AZ233" s="225"/>
      <c r="BA233" s="225"/>
      <c r="BB233" s="21"/>
      <c r="BC233" s="225"/>
      <c r="BD233" s="225"/>
      <c r="BE233" s="225"/>
      <c r="BF233" s="225"/>
      <c r="BG233" s="225"/>
      <c r="BH233" s="21"/>
      <c r="BI233" s="21"/>
      <c r="BJ233" s="225"/>
      <c r="BK233" s="225"/>
      <c r="BL233" s="225"/>
      <c r="BM233" s="21"/>
      <c r="BN233" s="21"/>
      <c r="BO233" s="227"/>
      <c r="BP233" s="21"/>
      <c r="BQ233" s="21"/>
      <c r="BR233" s="21"/>
      <c r="BT233" s="21"/>
    </row>
    <row r="234" spans="35:72">
      <c r="AI234" s="21"/>
      <c r="AJ234" s="21"/>
      <c r="AK234" s="21"/>
      <c r="AL234" s="21"/>
      <c r="AM234" s="21"/>
      <c r="AN234" s="21"/>
      <c r="AO234" s="21"/>
      <c r="AP234" s="21"/>
      <c r="AQ234" s="227"/>
      <c r="AR234" s="227"/>
      <c r="AS234" s="227"/>
      <c r="AT234" s="21"/>
      <c r="AU234" s="21"/>
      <c r="AV234" s="21"/>
      <c r="AW234" s="21"/>
      <c r="AX234" s="21"/>
      <c r="AY234" s="21"/>
      <c r="AZ234" s="225"/>
      <c r="BA234" s="225"/>
      <c r="BB234" s="21"/>
      <c r="BC234" s="225"/>
      <c r="BD234" s="225"/>
      <c r="BE234" s="225"/>
      <c r="BF234" s="225"/>
      <c r="BG234" s="225"/>
      <c r="BH234" s="21"/>
      <c r="BI234" s="21"/>
      <c r="BJ234" s="225"/>
      <c r="BK234" s="225"/>
      <c r="BL234" s="225"/>
      <c r="BM234" s="21"/>
      <c r="BN234" s="21"/>
      <c r="BO234" s="227"/>
      <c r="BP234" s="21"/>
      <c r="BQ234" s="21"/>
      <c r="BR234" s="21"/>
    </row>
    <row r="235" spans="35:72">
      <c r="AO235"/>
    </row>
    <row r="236" spans="35:72">
      <c r="AO236"/>
    </row>
    <row r="237" spans="35:72">
      <c r="AO237"/>
    </row>
    <row r="239" spans="35:72">
      <c r="AW239" s="14"/>
      <c r="AX239" s="14"/>
      <c r="AY239" s="14"/>
      <c r="AZ239" s="226"/>
      <c r="BA239" s="226"/>
      <c r="BB239" s="14"/>
      <c r="BC239" s="226"/>
      <c r="BD239" s="226"/>
      <c r="BE239" s="226"/>
      <c r="BF239" s="226"/>
      <c r="BG239" s="226"/>
      <c r="BH239" s="14"/>
      <c r="BI239" s="14"/>
      <c r="BJ239" s="226"/>
      <c r="BP239" s="14"/>
      <c r="BQ239" s="14"/>
    </row>
    <row r="240" spans="35:72">
      <c r="AW240" s="14"/>
      <c r="AX240" s="14"/>
      <c r="AY240" s="14"/>
      <c r="AZ240" s="226"/>
      <c r="BA240" s="226"/>
      <c r="BB240" s="14"/>
      <c r="BC240" s="226"/>
      <c r="BD240" s="226"/>
      <c r="BE240" s="226"/>
      <c r="BF240" s="226"/>
      <c r="BG240" s="226"/>
      <c r="BH240" s="14"/>
      <c r="BI240" s="14"/>
      <c r="BJ240" s="226"/>
      <c r="BP240" s="14"/>
      <c r="BQ240" s="14"/>
    </row>
    <row r="241" spans="49:69">
      <c r="AW241" s="14"/>
      <c r="AX241" s="14"/>
      <c r="AY241" s="14"/>
      <c r="AZ241" s="226"/>
      <c r="BA241" s="226"/>
      <c r="BB241" s="14"/>
      <c r="BC241" s="226"/>
      <c r="BD241" s="226"/>
      <c r="BE241" s="226"/>
      <c r="BF241" s="226"/>
      <c r="BG241" s="226"/>
      <c r="BH241" s="14"/>
      <c r="BI241" s="14"/>
      <c r="BJ241" s="226"/>
      <c r="BP241" s="14"/>
      <c r="BQ241" s="14"/>
    </row>
    <row r="242" spans="49:69">
      <c r="AW242" s="14"/>
      <c r="AX242" s="14"/>
      <c r="AY242" s="14"/>
      <c r="AZ242" s="226"/>
      <c r="BA242" s="226"/>
      <c r="BB242" s="14"/>
      <c r="BC242" s="226"/>
      <c r="BD242" s="226"/>
      <c r="BE242" s="226"/>
      <c r="BF242" s="226"/>
      <c r="BG242" s="226"/>
      <c r="BH242" s="14"/>
      <c r="BI242" s="14"/>
      <c r="BJ242" s="226"/>
      <c r="BP242" s="14"/>
      <c r="BQ242" s="14"/>
    </row>
    <row r="243" spans="49:69">
      <c r="AW243" s="14"/>
      <c r="AX243" s="14"/>
      <c r="AY243" s="14"/>
      <c r="AZ243" s="226"/>
      <c r="BA243" s="226"/>
      <c r="BB243" s="14"/>
      <c r="BC243" s="226"/>
      <c r="BD243" s="226"/>
      <c r="BE243" s="226"/>
      <c r="BF243" s="226"/>
      <c r="BG243" s="226"/>
      <c r="BH243" s="14"/>
      <c r="BI243" s="14"/>
      <c r="BJ243" s="226"/>
      <c r="BP243" s="14"/>
      <c r="BQ243" s="14"/>
    </row>
    <row r="244" spans="49:69">
      <c r="AW244" s="14"/>
      <c r="AX244" s="14"/>
      <c r="AY244" s="14"/>
      <c r="AZ244" s="226"/>
      <c r="BA244" s="226"/>
      <c r="BB244" s="14"/>
      <c r="BC244" s="226"/>
      <c r="BD244" s="226"/>
      <c r="BE244" s="226"/>
      <c r="BF244" s="226"/>
      <c r="BG244" s="226"/>
      <c r="BH244" s="14"/>
      <c r="BI244" s="14"/>
      <c r="BJ244" s="226"/>
      <c r="BP244" s="14"/>
      <c r="BQ244" s="14"/>
    </row>
    <row r="245" spans="49:69">
      <c r="AW245" s="14"/>
      <c r="AX245" s="14"/>
      <c r="AY245" s="14"/>
      <c r="AZ245" s="226"/>
      <c r="BA245" s="226"/>
      <c r="BB245" s="14"/>
      <c r="BC245" s="226"/>
      <c r="BD245" s="226"/>
      <c r="BE245" s="226"/>
      <c r="BF245" s="226"/>
      <c r="BG245" s="226"/>
      <c r="BH245" s="14"/>
      <c r="BI245" s="14"/>
      <c r="BJ245" s="226"/>
      <c r="BP245" s="14"/>
      <c r="BQ245" s="14"/>
    </row>
    <row r="480" spans="16:16">
      <c r="P480" s="3" t="s">
        <v>818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M1056"/>
  <sheetViews>
    <sheetView defaultGridColor="0" colorId="22" zoomScaleNormal="100" workbookViewId="0">
      <pane xSplit="3" ySplit="9" topLeftCell="D42" activePane="bottomRight" state="frozen"/>
      <selection pane="topRight" activeCell="D1" sqref="D1"/>
      <selection pane="bottomLeft" activeCell="A10" sqref="A10"/>
      <selection pane="bottomRight" activeCell="O61" sqref="O61"/>
    </sheetView>
  </sheetViews>
  <sheetFormatPr baseColWidth="10" defaultColWidth="9.90625" defaultRowHeight="15"/>
  <cols>
    <col min="1" max="1" width="1.6328125" customWidth="1"/>
    <col min="2" max="2" width="5.453125" style="31" customWidth="1"/>
    <col min="3" max="3" width="4.36328125" customWidth="1"/>
    <col min="4" max="4" width="7" customWidth="1"/>
    <col min="5" max="5" width="6" style="10" customWidth="1"/>
    <col min="6" max="6" width="5.453125" customWidth="1"/>
    <col min="7" max="7" width="4.36328125" customWidth="1"/>
    <col min="8" max="8" width="4.6328125" customWidth="1"/>
    <col min="9" max="9" width="1.81640625" customWidth="1"/>
    <col min="10" max="10" width="5.81640625" customWidth="1"/>
    <col min="11" max="11" width="5.54296875" style="31" customWidth="1"/>
    <col min="12" max="12" width="1.6328125" customWidth="1"/>
    <col min="13" max="13" width="7.1796875" customWidth="1"/>
    <col min="14" max="14" width="7.453125" customWidth="1"/>
    <col min="15" max="15" width="1.90625" customWidth="1"/>
    <col min="16" max="16" width="5.36328125" customWidth="1"/>
    <col min="17" max="17" width="5.08984375" style="326" customWidth="1"/>
    <col min="18" max="18" width="6.08984375" style="10" customWidth="1"/>
    <col min="19" max="19" width="4.6328125" style="10" customWidth="1"/>
    <col min="20" max="20" width="4.81640625" style="10" customWidth="1"/>
    <col min="21" max="21" width="6.08984375" style="326" customWidth="1"/>
    <col min="22" max="22" width="6.453125" style="10" customWidth="1"/>
    <col min="23" max="23" width="5.90625" style="10" customWidth="1"/>
    <col min="24" max="24" width="5" style="10" customWidth="1"/>
    <col min="25" max="25" width="4.81640625" customWidth="1"/>
    <col min="26" max="26" width="6.90625" customWidth="1"/>
    <col min="27" max="27" width="7.08984375" customWidth="1"/>
    <col min="28" max="28" width="6.36328125" style="10" customWidth="1"/>
    <col min="29" max="29" width="5.54296875" customWidth="1"/>
    <col min="30" max="30" width="5.36328125" customWidth="1"/>
    <col min="31" max="31" width="5.1796875" customWidth="1"/>
    <col min="32" max="32" width="5.453125" customWidth="1"/>
    <col min="33" max="33" width="6" style="66" customWidth="1"/>
    <col min="34" max="34" width="5.36328125" customWidth="1"/>
    <col min="35" max="35" width="5.36328125" style="66" customWidth="1"/>
    <col min="36" max="36" width="6.36328125" customWidth="1"/>
    <col min="37" max="37" width="6.81640625" style="66" customWidth="1"/>
    <col min="38" max="38" width="4.453125" customWidth="1"/>
    <col min="39" max="39" width="7.90625" customWidth="1"/>
    <col min="40" max="40" width="4.6328125" style="10" customWidth="1"/>
    <col min="41" max="41" width="6.54296875" customWidth="1"/>
    <col min="42" max="42" width="4.54296875" customWidth="1"/>
    <col min="43" max="43" width="5.90625" customWidth="1"/>
    <col min="44" max="44" width="4.453125" customWidth="1"/>
    <col min="45" max="45" width="7.90625" style="66" customWidth="1"/>
    <col min="46" max="46" width="4" customWidth="1"/>
    <col min="47" max="47" width="7.81640625" style="66" customWidth="1"/>
    <col min="48" max="48" width="6.36328125" customWidth="1"/>
    <col min="49" max="50" width="7.90625" customWidth="1"/>
    <col min="51" max="51" width="8.54296875" style="66" customWidth="1"/>
    <col min="52" max="52" width="8.54296875" customWidth="1"/>
    <col min="53" max="53" width="8" style="66" customWidth="1"/>
    <col min="54" max="54" width="7.90625" style="66" customWidth="1"/>
    <col min="55" max="55" width="7.90625" customWidth="1"/>
    <col min="56" max="56" width="10.1796875" style="66" customWidth="1"/>
    <col min="57" max="57" width="5.54296875" customWidth="1"/>
  </cols>
  <sheetData>
    <row r="1" spans="1:56">
      <c r="A1" s="83"/>
      <c r="B1" s="407"/>
      <c r="C1" s="25"/>
      <c r="D1" s="25"/>
      <c r="E1" s="127"/>
      <c r="F1" s="25"/>
      <c r="G1" s="25"/>
      <c r="H1" s="25"/>
      <c r="I1" s="25"/>
      <c r="J1" s="25"/>
      <c r="K1" s="407"/>
      <c r="L1" s="25"/>
      <c r="M1" s="25"/>
      <c r="N1" s="25"/>
      <c r="O1" s="25"/>
      <c r="P1" s="25"/>
      <c r="Q1" s="434"/>
      <c r="R1" s="127"/>
      <c r="S1" s="127"/>
      <c r="T1" s="127"/>
      <c r="U1" s="434"/>
      <c r="V1" s="127"/>
      <c r="W1" s="127"/>
      <c r="X1" s="127"/>
      <c r="Y1" s="25"/>
      <c r="Z1" s="25"/>
      <c r="AA1" s="25"/>
      <c r="AB1" s="127"/>
      <c r="AG1"/>
      <c r="AI1"/>
      <c r="AK1"/>
      <c r="AN1"/>
      <c r="AS1"/>
      <c r="AU1"/>
      <c r="AY1"/>
      <c r="BA1"/>
      <c r="BB1"/>
      <c r="BD1"/>
    </row>
    <row r="2" spans="1:56" ht="31.8">
      <c r="A2" s="83"/>
      <c r="B2" s="407"/>
      <c r="C2" s="83"/>
      <c r="D2" s="149" t="s">
        <v>7</v>
      </c>
      <c r="E2" s="146"/>
      <c r="F2" s="146"/>
      <c r="G2" s="91"/>
      <c r="H2" s="91"/>
      <c r="I2" s="91"/>
      <c r="J2" s="147"/>
      <c r="K2" s="464"/>
      <c r="L2" s="25"/>
      <c r="M2" s="146"/>
      <c r="N2" s="146"/>
      <c r="O2" s="146"/>
      <c r="P2" s="146"/>
      <c r="Q2" s="455"/>
      <c r="R2" s="147"/>
      <c r="S2" s="147"/>
      <c r="T2" s="147"/>
      <c r="U2" s="455"/>
      <c r="V2" s="147"/>
      <c r="W2" s="147"/>
      <c r="X2" s="224" t="str">
        <f>+År!B2</f>
        <v>KASTRAT</v>
      </c>
      <c r="Y2" s="146"/>
      <c r="Z2" s="25"/>
      <c r="AA2" s="25"/>
      <c r="AB2" s="25"/>
      <c r="AG2"/>
      <c r="AI2"/>
      <c r="AK2"/>
      <c r="AN2"/>
      <c r="AS2"/>
      <c r="AU2"/>
      <c r="AY2"/>
      <c r="BA2"/>
      <c r="BB2"/>
      <c r="BD2"/>
    </row>
    <row r="3" spans="1:56">
      <c r="A3" s="83"/>
      <c r="B3" s="407"/>
      <c r="C3" s="25"/>
      <c r="D3" s="25"/>
      <c r="E3" s="127"/>
      <c r="F3" s="25"/>
      <c r="G3" s="25"/>
      <c r="H3" s="25"/>
      <c r="I3" s="25"/>
      <c r="J3" s="25"/>
      <c r="K3" s="407"/>
      <c r="L3" s="25"/>
      <c r="M3" s="25"/>
      <c r="N3" s="25"/>
      <c r="O3" s="25"/>
      <c r="P3" s="25"/>
      <c r="Q3" s="434"/>
      <c r="R3" s="127"/>
      <c r="S3" s="127"/>
      <c r="T3" s="127"/>
      <c r="U3" s="434"/>
      <c r="V3" s="127"/>
      <c r="W3" s="127"/>
      <c r="X3" s="127"/>
      <c r="Y3" s="25"/>
      <c r="Z3" s="25"/>
      <c r="AA3" s="25"/>
      <c r="AB3" s="127"/>
      <c r="AG3"/>
      <c r="AI3"/>
      <c r="AK3"/>
      <c r="AN3"/>
      <c r="AS3"/>
      <c r="AU3"/>
      <c r="AY3"/>
      <c r="BA3"/>
      <c r="BB3"/>
      <c r="BD3"/>
    </row>
    <row r="4" spans="1:56" ht="22.2">
      <c r="A4" s="83"/>
      <c r="B4" s="407"/>
      <c r="C4" s="83"/>
      <c r="D4" s="83"/>
      <c r="E4" s="148" t="s">
        <v>430</v>
      </c>
      <c r="F4" s="148"/>
      <c r="G4" s="500">
        <f>+År!O2</f>
        <v>52</v>
      </c>
      <c r="H4" s="501"/>
      <c r="I4" s="25"/>
      <c r="J4" s="148"/>
      <c r="K4" s="464"/>
      <c r="L4" s="127"/>
      <c r="M4" s="127"/>
      <c r="N4" s="127"/>
      <c r="O4" s="127"/>
      <c r="P4" s="146"/>
      <c r="Q4" s="455"/>
      <c r="R4" s="147"/>
      <c r="S4" s="402" t="s">
        <v>431</v>
      </c>
      <c r="T4" s="147"/>
      <c r="U4" s="456"/>
      <c r="V4" s="456"/>
      <c r="W4" s="505">
        <f>SUM(E10:E61)</f>
        <v>1622</v>
      </c>
      <c r="X4" s="507"/>
      <c r="Y4" s="507"/>
      <c r="Z4" s="127"/>
      <c r="AA4" s="127"/>
      <c r="AB4" s="91"/>
      <c r="AG4"/>
      <c r="AI4"/>
      <c r="AK4"/>
      <c r="AN4"/>
      <c r="AS4"/>
      <c r="AU4"/>
      <c r="AY4"/>
      <c r="BA4"/>
      <c r="BB4"/>
      <c r="BD4"/>
    </row>
    <row r="5" spans="1:56" ht="15" customHeight="1">
      <c r="A5" s="83"/>
      <c r="B5" s="407"/>
      <c r="C5" s="83"/>
      <c r="D5" s="83"/>
      <c r="E5" s="148"/>
      <c r="F5" s="148"/>
      <c r="G5" s="25"/>
      <c r="H5" s="25"/>
      <c r="I5" s="25"/>
      <c r="J5" s="148"/>
      <c r="K5" s="465"/>
      <c r="L5" s="91"/>
      <c r="M5" s="148"/>
      <c r="N5" s="148"/>
      <c r="O5" s="148"/>
      <c r="P5" s="148"/>
      <c r="Q5" s="457"/>
      <c r="R5" s="228"/>
      <c r="S5" s="228"/>
      <c r="T5" s="228"/>
      <c r="U5" s="457"/>
      <c r="V5" s="228"/>
      <c r="W5" s="228"/>
      <c r="X5" s="127"/>
      <c r="Y5" s="25"/>
      <c r="Z5" s="25"/>
      <c r="AA5" s="91"/>
      <c r="AB5" s="91"/>
      <c r="AG5"/>
      <c r="AI5"/>
      <c r="AK5"/>
      <c r="AN5"/>
      <c r="AS5"/>
      <c r="AU5"/>
      <c r="AY5"/>
      <c r="BA5"/>
      <c r="BB5"/>
      <c r="BD5"/>
    </row>
    <row r="6" spans="1:56" ht="15.6">
      <c r="A6" s="25"/>
      <c r="B6" s="407"/>
      <c r="C6" s="25"/>
      <c r="D6" s="25"/>
      <c r="E6" s="127"/>
      <c r="F6" s="25"/>
      <c r="G6" s="91"/>
      <c r="H6" s="91"/>
      <c r="I6" s="91"/>
      <c r="J6" s="25"/>
      <c r="K6" s="407"/>
      <c r="L6" s="434"/>
      <c r="M6" s="25"/>
      <c r="N6" s="25"/>
      <c r="O6" s="25"/>
      <c r="P6" s="25"/>
      <c r="Q6" s="434"/>
      <c r="R6" s="127"/>
      <c r="S6" s="127"/>
      <c r="T6" s="127"/>
      <c r="U6" s="434"/>
      <c r="V6" s="129"/>
      <c r="W6" s="433" t="s">
        <v>46</v>
      </c>
      <c r="X6" s="433"/>
      <c r="Y6" s="434"/>
      <c r="Z6" s="434"/>
      <c r="AA6" s="434"/>
      <c r="AB6" s="25"/>
      <c r="AG6"/>
      <c r="AI6"/>
      <c r="AK6"/>
      <c r="AN6"/>
      <c r="AS6"/>
      <c r="AU6"/>
      <c r="AY6"/>
      <c r="BA6"/>
      <c r="BB6"/>
      <c r="BD6"/>
    </row>
    <row r="7" spans="1:56" ht="15.6">
      <c r="A7" s="25"/>
      <c r="B7" s="407"/>
      <c r="C7" s="25"/>
      <c r="D7" s="37" t="s">
        <v>4</v>
      </c>
      <c r="E7" s="127"/>
      <c r="F7" s="127"/>
      <c r="G7" s="92"/>
      <c r="H7" s="92"/>
      <c r="I7" s="92"/>
      <c r="J7" s="37"/>
      <c r="K7" s="407"/>
      <c r="L7" s="435"/>
      <c r="M7" s="127"/>
      <c r="N7" s="127"/>
      <c r="O7" s="127"/>
      <c r="P7" s="37"/>
      <c r="Q7" s="434"/>
      <c r="R7" s="129"/>
      <c r="S7" s="127"/>
      <c r="T7" s="433" t="s">
        <v>404</v>
      </c>
      <c r="U7" s="435" t="s">
        <v>527</v>
      </c>
      <c r="V7" s="129"/>
      <c r="W7" s="433" t="s">
        <v>10</v>
      </c>
      <c r="X7" s="433" t="s">
        <v>419</v>
      </c>
      <c r="Y7" s="435"/>
      <c r="Z7" s="435"/>
      <c r="AA7" s="435" t="s">
        <v>479</v>
      </c>
      <c r="AB7" s="25"/>
      <c r="AG7"/>
      <c r="AI7"/>
      <c r="AK7"/>
      <c r="AN7"/>
      <c r="AS7"/>
      <c r="AU7"/>
      <c r="AY7"/>
      <c r="BA7"/>
      <c r="BB7"/>
      <c r="BD7"/>
    </row>
    <row r="8" spans="1:56" ht="15.6">
      <c r="A8" s="25"/>
      <c r="B8" s="408"/>
      <c r="C8" s="37" t="s">
        <v>480</v>
      </c>
      <c r="D8" s="37" t="s">
        <v>73</v>
      </c>
      <c r="E8" s="129" t="s">
        <v>4</v>
      </c>
      <c r="F8" s="128"/>
      <c r="G8" s="432" t="s">
        <v>4</v>
      </c>
      <c r="H8" s="432" t="s">
        <v>1</v>
      </c>
      <c r="I8" s="432"/>
      <c r="J8" s="435" t="s">
        <v>535</v>
      </c>
      <c r="K8" s="452"/>
      <c r="L8" s="435"/>
      <c r="M8" s="427" t="s">
        <v>24</v>
      </c>
      <c r="N8" s="427" t="s">
        <v>24</v>
      </c>
      <c r="O8" s="427"/>
      <c r="P8" s="37" t="s">
        <v>3</v>
      </c>
      <c r="Q8" s="427"/>
      <c r="R8" s="129" t="s">
        <v>1</v>
      </c>
      <c r="S8" s="128"/>
      <c r="T8" s="433" t="s">
        <v>530</v>
      </c>
      <c r="U8" s="454" t="s">
        <v>553</v>
      </c>
      <c r="V8" s="129" t="s">
        <v>539</v>
      </c>
      <c r="W8" s="433" t="s">
        <v>489</v>
      </c>
      <c r="X8" s="433"/>
      <c r="Y8" s="435" t="s">
        <v>535</v>
      </c>
      <c r="Z8" s="435" t="s">
        <v>483</v>
      </c>
      <c r="AA8" s="435" t="s">
        <v>482</v>
      </c>
      <c r="AB8" s="25"/>
      <c r="AG8"/>
      <c r="AI8"/>
      <c r="AK8"/>
      <c r="AN8"/>
      <c r="AS8"/>
      <c r="AU8"/>
      <c r="AY8"/>
      <c r="BA8"/>
      <c r="BB8"/>
      <c r="BD8"/>
    </row>
    <row r="9" spans="1:56" ht="15.6">
      <c r="A9" s="25"/>
      <c r="B9" s="408" t="s">
        <v>90</v>
      </c>
      <c r="C9" s="37" t="s">
        <v>481</v>
      </c>
      <c r="D9" s="37" t="s">
        <v>478</v>
      </c>
      <c r="E9" s="129" t="s">
        <v>10</v>
      </c>
      <c r="F9" s="128" t="s">
        <v>529</v>
      </c>
      <c r="G9" s="432" t="s">
        <v>404</v>
      </c>
      <c r="H9" s="432" t="s">
        <v>404</v>
      </c>
      <c r="I9" s="432"/>
      <c r="J9" s="435" t="s">
        <v>536</v>
      </c>
      <c r="K9" s="452" t="s">
        <v>529</v>
      </c>
      <c r="L9" s="435"/>
      <c r="M9" s="427" t="s">
        <v>725</v>
      </c>
      <c r="N9" s="427" t="s">
        <v>726</v>
      </c>
      <c r="O9" s="427"/>
      <c r="P9" s="37" t="s">
        <v>545</v>
      </c>
      <c r="Q9" s="427" t="s">
        <v>529</v>
      </c>
      <c r="R9" s="129"/>
      <c r="S9" s="128" t="s">
        <v>529</v>
      </c>
      <c r="T9" s="433" t="s">
        <v>546</v>
      </c>
      <c r="U9" s="435" t="s">
        <v>471</v>
      </c>
      <c r="V9" s="129" t="s">
        <v>620</v>
      </c>
      <c r="W9" s="433" t="s">
        <v>441</v>
      </c>
      <c r="X9" s="433" t="s">
        <v>1</v>
      </c>
      <c r="Y9" s="435" t="s">
        <v>536</v>
      </c>
      <c r="Z9" s="435" t="s">
        <v>416</v>
      </c>
      <c r="AA9" s="435" t="s">
        <v>475</v>
      </c>
      <c r="AB9" s="25"/>
      <c r="AG9"/>
      <c r="AI9"/>
      <c r="AK9"/>
      <c r="AN9"/>
      <c r="AS9"/>
      <c r="AU9"/>
      <c r="AY9"/>
      <c r="BA9"/>
      <c r="BB9"/>
      <c r="BD9"/>
    </row>
    <row r="10" spans="1:56" ht="15.6">
      <c r="A10" s="25"/>
      <c r="B10" s="409">
        <f>+'Ark1'!C67</f>
        <v>2024</v>
      </c>
      <c r="C10" s="90">
        <f>+'Ark1'!E67</f>
        <v>1</v>
      </c>
      <c r="D10" s="90">
        <f>'Ark1'!Q67</f>
        <v>7</v>
      </c>
      <c r="E10" s="114">
        <f>+IF(D10=0,"",'Ark1'!R67)</f>
        <v>16</v>
      </c>
      <c r="F10" s="114">
        <f t="shared" ref="F10:F41" si="0">+IF(D10=0,"",E10-E64)</f>
        <v>-29</v>
      </c>
      <c r="G10" s="113">
        <f>+IF(D10=0,"",'Ark1'!AE67)</f>
        <v>0.98643649815043133</v>
      </c>
      <c r="H10" s="113">
        <f>+IF(D10=0,"",'Ark1'!AF67)</f>
        <v>1.1509194933893012</v>
      </c>
      <c r="I10" s="432"/>
      <c r="J10" s="5">
        <f>+IF(D10=0,"",'Ark1'!S67)</f>
        <v>4.4375</v>
      </c>
      <c r="K10" s="466">
        <f t="shared" ref="K10:K41" si="1">+IF(D10=0,"",J10-J64)</f>
        <v>1.0597222222222218</v>
      </c>
      <c r="L10" s="435"/>
      <c r="M10" s="430">
        <f>+IF(E10=0,"",'Ark1'!AR67)</f>
        <v>211.9375</v>
      </c>
      <c r="N10" s="431">
        <f>+IF(E10=0,"",'Ark1'!AS67)</f>
        <v>29.704240257804344</v>
      </c>
      <c r="O10" s="427"/>
      <c r="P10" s="112">
        <f>+IF(D10=0,"",'Ark1'!T67)</f>
        <v>7.75</v>
      </c>
      <c r="Q10" s="459">
        <f t="shared" ref="Q10:Q41" si="2">+IF(D10=0,"",P10-P64)</f>
        <v>1.5499999999999998</v>
      </c>
      <c r="R10" s="18">
        <f>+IF(D10=0,"",'Ark1'!U67)</f>
        <v>288.95625000000001</v>
      </c>
      <c r="S10" s="114">
        <f t="shared" ref="S10:S41" si="3">+IF(D10=0,"",R10-R64)</f>
        <v>43.947361111111121</v>
      </c>
      <c r="T10" s="114">
        <f>+IF(D10=0,"",'Ark1'!W67)</f>
        <v>87.5</v>
      </c>
      <c r="U10" s="136">
        <f>+IF(D10=0,"",'Ark1'!AG67)</f>
        <v>729.25</v>
      </c>
      <c r="V10" s="392">
        <f>+IF(D10=0,"",'Ark1'!AI67)</f>
        <v>6.25</v>
      </c>
      <c r="W10" s="114">
        <f>+IF(D10=0,"",'Ark1'!X67)</f>
        <v>31.25</v>
      </c>
      <c r="X10" s="428">
        <f>+IF(D10=0,"",'Ark1'!Y67)</f>
        <v>74.350058580592176</v>
      </c>
      <c r="Y10" s="378">
        <f>+IF(D10=0,"",'Ark1'!Z67)</f>
        <v>0.86376718506782868</v>
      </c>
      <c r="Z10" s="378">
        <f>+IF(D10=0,"",'Ark1'!AA67)</f>
        <v>1.299038105676658</v>
      </c>
      <c r="AA10" s="136">
        <f t="shared" ref="AA10:AA33" si="4">IF(D10=0,"",1000*R10/U10)</f>
        <v>396.23757284881725</v>
      </c>
      <c r="AB10" s="25"/>
      <c r="AG10"/>
      <c r="AI10"/>
      <c r="AK10"/>
      <c r="AN10"/>
      <c r="AS10"/>
      <c r="AU10"/>
      <c r="AY10"/>
      <c r="BA10"/>
      <c r="BB10"/>
      <c r="BD10"/>
    </row>
    <row r="11" spans="1:56" ht="15.6">
      <c r="A11" s="25"/>
      <c r="B11" s="409">
        <f>+'Ark1'!C68</f>
        <v>2024</v>
      </c>
      <c r="C11" s="90">
        <f>+'Ark1'!E68</f>
        <v>2</v>
      </c>
      <c r="D11" s="90">
        <f>+'Ark1'!Q68</f>
        <v>11</v>
      </c>
      <c r="E11" s="114">
        <f>+IF(D11=0,"",'Ark1'!R68)</f>
        <v>20</v>
      </c>
      <c r="F11" s="114">
        <f t="shared" si="0"/>
        <v>-15</v>
      </c>
      <c r="G11" s="113">
        <f>+IF(D11=0,"",'Ark1'!AE68)</f>
        <v>1.2330456226880393</v>
      </c>
      <c r="H11" s="113">
        <f>+IF(D11=0,"",'Ark1'!AF68)</f>
        <v>1.3783252332744762</v>
      </c>
      <c r="I11" s="432"/>
      <c r="J11" s="5">
        <f>+IF(D11=0,"",'Ark1'!S68)</f>
        <v>4.1500000000000004</v>
      </c>
      <c r="K11" s="466">
        <f t="shared" si="1"/>
        <v>-0.10714285714285587</v>
      </c>
      <c r="L11" s="435"/>
      <c r="M11" s="430">
        <f>+IF(E11=0,"",'Ark1'!AR68)</f>
        <v>211.05</v>
      </c>
      <c r="N11" s="431">
        <f>+IF(E11=0,"",'Ark1'!AS68)</f>
        <v>28.963753459771929</v>
      </c>
      <c r="O11" s="427"/>
      <c r="P11" s="112">
        <f>+IF(D11=0,"",'Ark1'!T68)</f>
        <v>7.5</v>
      </c>
      <c r="Q11" s="459">
        <f t="shared" si="2"/>
        <v>0.95714285714285641</v>
      </c>
      <c r="R11" s="18">
        <f>+IF(D11=0,"",'Ark1'!U68)</f>
        <v>276.84000000000003</v>
      </c>
      <c r="S11" s="114">
        <f t="shared" si="3"/>
        <v>0.74000000000000909</v>
      </c>
      <c r="T11" s="114">
        <f>+IF(D11=0,"",'Ark1'!W68)</f>
        <v>85</v>
      </c>
      <c r="U11" s="136">
        <f>+IF(D11=0,"",'Ark1'!AG68)</f>
        <v>733.35</v>
      </c>
      <c r="V11" s="392">
        <f>+IF(D11=0,"",'Ark1'!AI68)</f>
        <v>40</v>
      </c>
      <c r="W11" s="114">
        <f>+IF(D11=0,"",'Ark1'!X68)</f>
        <v>10</v>
      </c>
      <c r="X11" s="428">
        <f>+IF(D11=0,"",'Ark1'!Y68)</f>
        <v>60.266594395236687</v>
      </c>
      <c r="Y11" s="378">
        <f>+IF(D11=0,"",'Ark1'!Z68)</f>
        <v>1.0136567466356639</v>
      </c>
      <c r="Z11" s="378">
        <f>+IF(D11=0,"",'Ark1'!AA68)</f>
        <v>1.6278820596099706</v>
      </c>
      <c r="AA11" s="136">
        <f t="shared" si="4"/>
        <v>377.50051135201477</v>
      </c>
      <c r="AB11" s="25"/>
      <c r="AG11"/>
      <c r="AI11"/>
      <c r="AK11"/>
      <c r="AN11"/>
      <c r="AS11"/>
      <c r="AU11"/>
      <c r="AY11"/>
      <c r="BA11"/>
      <c r="BB11"/>
      <c r="BD11"/>
    </row>
    <row r="12" spans="1:56" ht="15.6">
      <c r="A12" s="25"/>
      <c r="B12" s="409">
        <f>+'Ark1'!C69</f>
        <v>2024</v>
      </c>
      <c r="C12" s="90">
        <f>+'Ark1'!E69</f>
        <v>3</v>
      </c>
      <c r="D12" s="90">
        <f>+'Ark1'!Q69</f>
        <v>4</v>
      </c>
      <c r="E12" s="114">
        <f>+IF(D12=0,"",'Ark1'!R69)</f>
        <v>9</v>
      </c>
      <c r="F12" s="114">
        <f t="shared" si="0"/>
        <v>-5</v>
      </c>
      <c r="G12" s="113">
        <f>+IF(D12=0,"",'Ark1'!AE69)</f>
        <v>0.55487053020961763</v>
      </c>
      <c r="H12" s="113">
        <f>+IF(D12=0,"",'Ark1'!AF69)</f>
        <v>0.42140387134934099</v>
      </c>
      <c r="I12" s="432"/>
      <c r="J12" s="5">
        <f>+IF(D12=0,"",'Ark1'!S69)</f>
        <v>3.6666666666666656</v>
      </c>
      <c r="K12" s="466">
        <f t="shared" si="1"/>
        <v>-1.1904761904761902</v>
      </c>
      <c r="L12" s="435"/>
      <c r="M12" s="430">
        <f>+IF(E12=0,"",'Ark1'!AR69)</f>
        <v>187.11111111111111</v>
      </c>
      <c r="N12" s="431">
        <f>+IF(E12=0,"",'Ark1'!AS69)</f>
        <v>28.326440225093176</v>
      </c>
      <c r="O12" s="427"/>
      <c r="P12" s="112">
        <f>+IF(D12=0,"",'Ark1'!T69)</f>
        <v>7.5555555555555554</v>
      </c>
      <c r="Q12" s="459">
        <f t="shared" si="2"/>
        <v>-0.58730158730158344</v>
      </c>
      <c r="R12" s="18">
        <f>+IF(D12=0,"",'Ark1'!U69)</f>
        <v>188.08888888888887</v>
      </c>
      <c r="S12" s="114">
        <f t="shared" si="3"/>
        <v>-94.382539682539715</v>
      </c>
      <c r="T12" s="114">
        <f>+IF(D12=0,"",'Ark1'!W69)</f>
        <v>100</v>
      </c>
      <c r="U12" s="136">
        <f>+IF(D12=0,"",'Ark1'!AG69)</f>
        <v>632.1111111111112</v>
      </c>
      <c r="V12" s="392">
        <f>+IF(D12=0,"",'Ark1'!AI69)</f>
        <v>11.111111111111112</v>
      </c>
      <c r="W12" s="114">
        <f>+IF(D12=0,"",'Ark1'!X69)</f>
        <v>0</v>
      </c>
      <c r="X12" s="428">
        <f>+IF(D12=0,"",'Ark1'!Y69)</f>
        <v>39.877101322394992</v>
      </c>
      <c r="Y12" s="378">
        <f>+IF(D12=0,"",'Ark1'!Z69)</f>
        <v>0.47140452079103318</v>
      </c>
      <c r="Z12" s="378">
        <f>+IF(D12=0,"",'Ark1'!AA69)</f>
        <v>0.68493488921878043</v>
      </c>
      <c r="AA12" s="136">
        <f t="shared" si="4"/>
        <v>297.5566883459307</v>
      </c>
      <c r="AB12" s="25"/>
      <c r="AG12"/>
      <c r="AI12"/>
      <c r="AK12"/>
      <c r="AN12"/>
      <c r="AS12"/>
      <c r="AU12"/>
      <c r="AY12"/>
      <c r="BA12"/>
      <c r="BB12"/>
      <c r="BD12"/>
    </row>
    <row r="13" spans="1:56" ht="15.6">
      <c r="A13" s="25"/>
      <c r="B13" s="409">
        <f>+'Ark1'!C70</f>
        <v>2024</v>
      </c>
      <c r="C13" s="90">
        <f>+'Ark1'!E70</f>
        <v>4</v>
      </c>
      <c r="D13" s="90">
        <f>+'Ark1'!Q70</f>
        <v>6</v>
      </c>
      <c r="E13" s="114">
        <f>+IF(D13=0,"",'Ark1'!R70)</f>
        <v>12</v>
      </c>
      <c r="F13" s="114">
        <f t="shared" si="0"/>
        <v>-11</v>
      </c>
      <c r="G13" s="113">
        <f>+IF(D13=0,"",'Ark1'!AE70)</f>
        <v>0.73982737361282369</v>
      </c>
      <c r="H13" s="113">
        <f>+IF(D13=0,"",'Ark1'!AF70)</f>
        <v>0.78024938207126693</v>
      </c>
      <c r="I13" s="432"/>
      <c r="J13" s="5">
        <f>+IF(D13=0,"",'Ark1'!S70)</f>
        <v>4.75</v>
      </c>
      <c r="K13" s="466">
        <f t="shared" si="1"/>
        <v>0.40217391304347849</v>
      </c>
      <c r="L13" s="435"/>
      <c r="M13" s="430">
        <f>+IF(E13=0,"",'Ark1'!AR70)</f>
        <v>203.16666666666663</v>
      </c>
      <c r="N13" s="431">
        <f>+IF(E13=0,"",'Ark1'!AS70)</f>
        <v>30.684823199040522</v>
      </c>
      <c r="O13" s="427"/>
      <c r="P13" s="112">
        <f>+IF(D13=0,"",'Ark1'!T70)</f>
        <v>8.6666666666666643</v>
      </c>
      <c r="Q13" s="459">
        <f t="shared" si="2"/>
        <v>0.97101449275362128</v>
      </c>
      <c r="R13" s="18">
        <f>+IF(D13=0,"",'Ark1'!U70)</f>
        <v>261.19166666666661</v>
      </c>
      <c r="S13" s="114">
        <f t="shared" si="3"/>
        <v>-11.543115942028976</v>
      </c>
      <c r="T13" s="114">
        <f>+IF(D13=0,"",'Ark1'!W70)</f>
        <v>75</v>
      </c>
      <c r="U13" s="136">
        <f>+IF(D13=0,"",'Ark1'!AG70)</f>
        <v>624.83333333333348</v>
      </c>
      <c r="V13" s="392">
        <f>+IF(D13=0,"",'Ark1'!AI70)</f>
        <v>33.333333333333343</v>
      </c>
      <c r="W13" s="114">
        <f>+IF(D13=0,"",'Ark1'!X70)</f>
        <v>0</v>
      </c>
      <c r="X13" s="428">
        <f>+IF(D13=0,"",'Ark1'!Y70)</f>
        <v>56.656986305505377</v>
      </c>
      <c r="Y13" s="378">
        <f>+IF(D13=0,"",'Ark1'!Z70)</f>
        <v>1.0897247358851685</v>
      </c>
      <c r="Z13" s="378">
        <f>+IF(D13=0,"",'Ark1'!AA70)</f>
        <v>1.8856180831641287</v>
      </c>
      <c r="AA13" s="136">
        <f t="shared" si="4"/>
        <v>418.01813817017853</v>
      </c>
      <c r="AB13" s="25"/>
      <c r="AG13"/>
      <c r="AI13"/>
      <c r="AK13"/>
      <c r="AN13"/>
      <c r="AS13"/>
      <c r="AU13"/>
      <c r="AY13"/>
      <c r="BA13"/>
      <c r="BB13"/>
      <c r="BD13"/>
    </row>
    <row r="14" spans="1:56" ht="15.6">
      <c r="A14" s="25"/>
      <c r="B14" s="409">
        <f>+'Ark1'!C71</f>
        <v>2024</v>
      </c>
      <c r="C14" s="90">
        <f>+'Ark1'!E71</f>
        <v>5</v>
      </c>
      <c r="D14" s="90">
        <f>+'Ark1'!Q71</f>
        <v>6</v>
      </c>
      <c r="E14" s="114">
        <f>+IF(D14=0,"",'Ark1'!R71)</f>
        <v>24</v>
      </c>
      <c r="F14" s="114">
        <f t="shared" si="0"/>
        <v>16</v>
      </c>
      <c r="G14" s="113">
        <f>+IF(D14=0,"",'Ark1'!AE71)</f>
        <v>1.4796547472256474</v>
      </c>
      <c r="H14" s="113">
        <f>+IF(D14=0,"",'Ark1'!AF71)</f>
        <v>1.620343690106842</v>
      </c>
      <c r="I14" s="432"/>
      <c r="J14" s="5">
        <f>+IF(D14=0,"",'Ark1'!S71)</f>
        <v>4.4583333333333321</v>
      </c>
      <c r="K14" s="466">
        <f t="shared" si="1"/>
        <v>-0.79166666666666785</v>
      </c>
      <c r="L14" s="435"/>
      <c r="M14" s="430">
        <f>+IF(E14=0,"",'Ark1'!AR71)</f>
        <v>207.75</v>
      </c>
      <c r="N14" s="431">
        <f>+IF(E14=0,"",'Ark1'!AS71)</f>
        <v>29.901802357882687</v>
      </c>
      <c r="O14" s="427"/>
      <c r="P14" s="112">
        <f>+IF(D14=0,"",'Ark1'!T71)</f>
        <v>7.625</v>
      </c>
      <c r="Q14" s="459">
        <f t="shared" si="2"/>
        <v>0.5</v>
      </c>
      <c r="R14" s="18">
        <f>+IF(D14=0,"",'Ark1'!U71)</f>
        <v>271.20833333333343</v>
      </c>
      <c r="S14" s="114">
        <f t="shared" si="3"/>
        <v>59.258333333333439</v>
      </c>
      <c r="T14" s="114">
        <f>+IF(D14=0,"",'Ark1'!W71)</f>
        <v>75</v>
      </c>
      <c r="U14" s="458">
        <f>+IF(D14=0,"",'Ark1'!AG71)</f>
        <v>647</v>
      </c>
      <c r="V14" s="392">
        <f>+IF(D14=0,"",'Ark1'!AI71)</f>
        <v>12.5</v>
      </c>
      <c r="W14" s="114">
        <f>+IF(D14=0,"",'Ark1'!X71)</f>
        <v>4.1666666666666679</v>
      </c>
      <c r="X14" s="428">
        <f>+IF(D14=0,"",'Ark1'!Y71)</f>
        <v>54.023929240250062</v>
      </c>
      <c r="Y14" s="378">
        <f>+IF(D14=0,"",'Ark1'!Z71)</f>
        <v>0.762625217405133</v>
      </c>
      <c r="Z14" s="378">
        <f>+IF(D14=0,"",'Ark1'!AA71)</f>
        <v>1.2849286620924396</v>
      </c>
      <c r="AA14" s="136">
        <f t="shared" si="4"/>
        <v>419.17825862957255</v>
      </c>
      <c r="AB14" s="25"/>
      <c r="AG14"/>
      <c r="AI14"/>
      <c r="AK14"/>
      <c r="AN14"/>
      <c r="AS14"/>
      <c r="AU14"/>
      <c r="AY14"/>
      <c r="BA14"/>
      <c r="BB14"/>
      <c r="BD14"/>
    </row>
    <row r="15" spans="1:56" ht="15.6">
      <c r="A15" s="25"/>
      <c r="B15" s="409">
        <f>+'Ark1'!C72</f>
        <v>2024</v>
      </c>
      <c r="C15" s="90">
        <f>+'Ark1'!E72</f>
        <v>6</v>
      </c>
      <c r="D15" s="90">
        <f>+'Ark1'!Q72</f>
        <v>3</v>
      </c>
      <c r="E15" s="114">
        <f>+IF(D15=0,"",'Ark1'!R72)</f>
        <v>7</v>
      </c>
      <c r="F15" s="114">
        <f t="shared" si="0"/>
        <v>-3</v>
      </c>
      <c r="G15" s="113">
        <f>+IF(D15=0,"",'Ark1'!AE72)</f>
        <v>0.43156596794081392</v>
      </c>
      <c r="H15" s="113">
        <f>+IF(D15=0,"",'Ark1'!AF72)</f>
        <v>0.34490492896651243</v>
      </c>
      <c r="I15" s="432"/>
      <c r="J15" s="5">
        <f>+IF(D15=0,"",'Ark1'!S72)</f>
        <v>3.4285714285714279</v>
      </c>
      <c r="K15" s="466">
        <f t="shared" si="1"/>
        <v>-0.77142857142857224</v>
      </c>
      <c r="L15" s="435"/>
      <c r="M15" s="430">
        <f>+IF(E15=0,"",'Ark1'!AR72)</f>
        <v>194.14285714285711</v>
      </c>
      <c r="N15" s="431">
        <f>+IF(E15=0,"",'Ark1'!AS72)</f>
        <v>26.609334927890565</v>
      </c>
      <c r="O15" s="427"/>
      <c r="P15" s="112">
        <f>+IF(D15=0,"",'Ark1'!T72)</f>
        <v>6.5714285714285694</v>
      </c>
      <c r="Q15" s="459">
        <f t="shared" si="2"/>
        <v>-0.72857142857143042</v>
      </c>
      <c r="R15" s="18">
        <f>+IF(D15=0,"",'Ark1'!U72)</f>
        <v>197.92857142857139</v>
      </c>
      <c r="S15" s="114">
        <f t="shared" si="3"/>
        <v>-37.841428571428651</v>
      </c>
      <c r="T15" s="114">
        <f>+IF(D15=0,"",'Ark1'!W72)</f>
        <v>57.142857142857153</v>
      </c>
      <c r="U15" s="458">
        <f>+IF(D15=0,"",'Ark1'!AG72)</f>
        <v>600.28571428571445</v>
      </c>
      <c r="V15" s="392">
        <f>+IF(D15=0,"",'Ark1'!AI72)</f>
        <v>28.571428571428577</v>
      </c>
      <c r="W15" s="114">
        <f>+IF(D15=0,"",'Ark1'!X72)</f>
        <v>0</v>
      </c>
      <c r="X15" s="428">
        <f>+IF(D15=0,"",'Ark1'!Y72)</f>
        <v>47.539118156546031</v>
      </c>
      <c r="Y15" s="378">
        <f>+IF(D15=0,"",'Ark1'!Z72)</f>
        <v>1.1780301787479035</v>
      </c>
      <c r="Z15" s="378">
        <f>+IF(D15=0,"",'Ark1'!AA72)</f>
        <v>1.1780301787479073</v>
      </c>
      <c r="AA15" s="136">
        <f t="shared" si="4"/>
        <v>329.72394098048534</v>
      </c>
      <c r="AB15" s="25"/>
      <c r="AG15"/>
      <c r="AI15"/>
      <c r="AK15"/>
      <c r="AN15"/>
      <c r="AS15"/>
      <c r="AU15"/>
      <c r="AY15"/>
      <c r="BA15"/>
      <c r="BB15"/>
      <c r="BD15"/>
    </row>
    <row r="16" spans="1:56" ht="15.6">
      <c r="A16" s="25"/>
      <c r="B16" s="409">
        <f>+'Ark1'!C73</f>
        <v>2024</v>
      </c>
      <c r="C16" s="90">
        <f>+'Ark1'!E73</f>
        <v>7</v>
      </c>
      <c r="D16" s="90">
        <f>+'Ark1'!Q73</f>
        <v>4</v>
      </c>
      <c r="E16" s="114">
        <f>+IF(D16=0,"",'Ark1'!R73)</f>
        <v>18</v>
      </c>
      <c r="F16" s="114">
        <f t="shared" si="0"/>
        <v>7</v>
      </c>
      <c r="G16" s="113">
        <f>+IF(D16=0,"",'Ark1'!AE73)</f>
        <v>1.1097410604192353</v>
      </c>
      <c r="H16" s="113">
        <f>+IF(D16=0,"",'Ark1'!AF73)</f>
        <v>1.2521380744919961</v>
      </c>
      <c r="I16" s="432"/>
      <c r="J16" s="5">
        <f>+IF(D16=0,"",'Ark1'!S73)</f>
        <v>4.6666666666666679</v>
      </c>
      <c r="K16" s="466">
        <f t="shared" si="1"/>
        <v>0.30303030303030454</v>
      </c>
      <c r="L16" s="435"/>
      <c r="M16" s="430">
        <f>+IF(E16=0,"",'Ark1'!AR73)</f>
        <v>208.16666666666663</v>
      </c>
      <c r="N16" s="431">
        <f>+IF(E16=0,"",'Ark1'!AS73)</f>
        <v>30.497259297176459</v>
      </c>
      <c r="O16" s="427"/>
      <c r="P16" s="112">
        <f>+IF(D16=0,"",'Ark1'!T73)</f>
        <v>8.1111111111111107</v>
      </c>
      <c r="Q16" s="459">
        <f t="shared" si="2"/>
        <v>0.56565656565656486</v>
      </c>
      <c r="R16" s="18">
        <f>+IF(D16=0,"",'Ark1'!U73)</f>
        <v>279.43888888888887</v>
      </c>
      <c r="S16" s="114">
        <f t="shared" si="3"/>
        <v>-9.1338383838383947</v>
      </c>
      <c r="T16" s="114">
        <f>+IF(D16=0,"",'Ark1'!W73)</f>
        <v>94.444444444444443</v>
      </c>
      <c r="U16" s="458">
        <f>+IF(D16=0,"",'Ark1'!AG73)</f>
        <v>756.72222222222229</v>
      </c>
      <c r="V16" s="392">
        <f>+IF(D16=0,"",'Ark1'!AI73)</f>
        <v>44.44444444444445</v>
      </c>
      <c r="W16" s="114">
        <f>+IF(D16=0,"",'Ark1'!X73)</f>
        <v>5.5555555555555562</v>
      </c>
      <c r="X16" s="428">
        <f>+IF(D16=0,"",'Ark1'!Y73)</f>
        <v>56.315205553591397</v>
      </c>
      <c r="Y16" s="378">
        <f>+IF(D16=0,"",'Ark1'!Z73)</f>
        <v>0.57735026918962307</v>
      </c>
      <c r="Z16" s="378">
        <f>+IF(D16=0,"",'Ark1'!AA73)</f>
        <v>1.1493422703098517</v>
      </c>
      <c r="AA16" s="136">
        <f t="shared" si="4"/>
        <v>369.27538359885466</v>
      </c>
      <c r="AB16" s="25"/>
      <c r="AG16"/>
      <c r="AI16"/>
      <c r="AK16"/>
      <c r="AN16"/>
      <c r="AS16"/>
      <c r="AU16"/>
      <c r="AY16"/>
      <c r="BA16"/>
      <c r="BB16"/>
      <c r="BD16"/>
    </row>
    <row r="17" spans="1:56" ht="15.6">
      <c r="A17" s="25"/>
      <c r="B17" s="409">
        <f>+'Ark1'!C74</f>
        <v>2024</v>
      </c>
      <c r="C17" s="90">
        <f>+'Ark1'!E74</f>
        <v>8</v>
      </c>
      <c r="D17" s="90">
        <f>+'Ark1'!Q74</f>
        <v>6</v>
      </c>
      <c r="E17" s="114">
        <f>+IF(D17=0,"",'Ark1'!R74)</f>
        <v>14</v>
      </c>
      <c r="F17" s="114">
        <f t="shared" si="0"/>
        <v>-7</v>
      </c>
      <c r="G17" s="113">
        <f>+IF(D17=0,"",'Ark1'!AE74)</f>
        <v>0.86313193588162784</v>
      </c>
      <c r="H17" s="113">
        <f>+IF(D17=0,"",'Ark1'!AF74)</f>
        <v>0.81303464309247875</v>
      </c>
      <c r="I17" s="432"/>
      <c r="J17" s="5">
        <f>+IF(D17=0,"",'Ark1'!S74)</f>
        <v>4.8571428571428559</v>
      </c>
      <c r="K17" s="466">
        <f t="shared" si="1"/>
        <v>0.90476190476190288</v>
      </c>
      <c r="L17" s="435"/>
      <c r="M17" s="430">
        <f>+IF(E17=0,"",'Ark1'!AR74)</f>
        <v>193.64285714285711</v>
      </c>
      <c r="N17" s="431">
        <f>+IF(E17=0,"",'Ark1'!AS74)</f>
        <v>31.142833757005207</v>
      </c>
      <c r="O17" s="427"/>
      <c r="P17" s="112">
        <f>+IF(D17=0,"",'Ark1'!T74)</f>
        <v>6.7857142857142891</v>
      </c>
      <c r="Q17" s="459">
        <f t="shared" si="2"/>
        <v>-1.1666666666666616</v>
      </c>
      <c r="R17" s="18">
        <f>+IF(D17=0,"",'Ark1'!U74)</f>
        <v>233.28571428571425</v>
      </c>
      <c r="S17" s="114">
        <f t="shared" si="3"/>
        <v>-3.7142857142857224</v>
      </c>
      <c r="T17" s="114">
        <f>+IF(D17=0,"",'Ark1'!W74)</f>
        <v>64.285714285714306</v>
      </c>
      <c r="U17" s="458">
        <f>+IF(D17=0,"",'Ark1'!AG74)</f>
        <v>663</v>
      </c>
      <c r="V17" s="392">
        <f>+IF(D17=0,"",'Ark1'!AI74)</f>
        <v>35.714285714285722</v>
      </c>
      <c r="W17" s="114">
        <f>+IF(D17=0,"",'Ark1'!X74)</f>
        <v>14.285714285714288</v>
      </c>
      <c r="X17" s="428">
        <f>+IF(D17=0,"",'Ark1'!Y74)</f>
        <v>78.180211755942949</v>
      </c>
      <c r="Y17" s="378">
        <f>+IF(D17=0,"",'Ark1'!Z74)</f>
        <v>1.5518257844571748</v>
      </c>
      <c r="Z17" s="378">
        <f>+IF(D17=0,"",'Ark1'!AA74)</f>
        <v>1.3720980508784688</v>
      </c>
      <c r="AA17" s="136">
        <f t="shared" si="4"/>
        <v>351.86382245205772</v>
      </c>
      <c r="AB17" s="25"/>
      <c r="AG17"/>
      <c r="AI17"/>
      <c r="AK17"/>
      <c r="AN17"/>
      <c r="AS17"/>
      <c r="AU17"/>
      <c r="AY17"/>
      <c r="BA17"/>
      <c r="BB17"/>
      <c r="BD17"/>
    </row>
    <row r="18" spans="1:56" ht="15.6">
      <c r="A18" s="25"/>
      <c r="B18" s="409">
        <f>+'Ark1'!C75</f>
        <v>2024</v>
      </c>
      <c r="C18" s="90">
        <f>+'Ark1'!E75</f>
        <v>9</v>
      </c>
      <c r="D18" s="90">
        <f>+'Ark1'!Q75</f>
        <v>5</v>
      </c>
      <c r="E18" s="114">
        <f>+IF(D18=0,"",'Ark1'!R75)</f>
        <v>13</v>
      </c>
      <c r="F18" s="114">
        <f t="shared" si="0"/>
        <v>-9</v>
      </c>
      <c r="G18" s="113">
        <f>+IF(D18=0,"",'Ark1'!AE75)</f>
        <v>0.8014796547472256</v>
      </c>
      <c r="H18" s="113">
        <f>+IF(D18=0,"",'Ark1'!AF75)</f>
        <v>0.66690747362056046</v>
      </c>
      <c r="I18" s="432"/>
      <c r="J18" s="5">
        <f>+IF(D18=0,"",'Ark1'!S75)</f>
        <v>3.692307692307693</v>
      </c>
      <c r="K18" s="466">
        <f t="shared" si="1"/>
        <v>-0.71678321678321621</v>
      </c>
      <c r="L18" s="435"/>
      <c r="M18" s="430">
        <f>+IF(E18=0,"",'Ark1'!AR75)</f>
        <v>193.76923076923072</v>
      </c>
      <c r="N18" s="431">
        <f>+IF(E18=0,"",'Ark1'!AS75)</f>
        <v>27.998150644515604</v>
      </c>
      <c r="O18" s="427"/>
      <c r="P18" s="112">
        <f>+IF(D18=0,"",'Ark1'!T75)</f>
        <v>7.3846153846153859</v>
      </c>
      <c r="Q18" s="459">
        <f t="shared" si="2"/>
        <v>-0.38811188811188568</v>
      </c>
      <c r="R18" s="18">
        <f>+IF(D18=0,"",'Ark1'!U75)</f>
        <v>206.07692307692304</v>
      </c>
      <c r="S18" s="114">
        <f t="shared" si="3"/>
        <v>-60.695804195804214</v>
      </c>
      <c r="T18" s="114">
        <f>+IF(D18=0,"",'Ark1'!W75)</f>
        <v>69.230769230769269</v>
      </c>
      <c r="U18" s="458">
        <f>+IF(D18=0,"",'Ark1'!AG75)</f>
        <v>653</v>
      </c>
      <c r="V18" s="392">
        <f>+IF(D18=0,"",'Ark1'!AI75)</f>
        <v>15.38461538461538</v>
      </c>
      <c r="W18" s="114">
        <f>+IF(D18=0,"",'Ark1'!X75)</f>
        <v>0</v>
      </c>
      <c r="X18" s="428">
        <f>+IF(D18=0,"",'Ark1'!Y75)</f>
        <v>45.276316679595489</v>
      </c>
      <c r="Y18" s="378">
        <f>+IF(D18=0,"",'Ark1'!Z75)</f>
        <v>1.3803352649943348</v>
      </c>
      <c r="Z18" s="378">
        <f>+IF(D18=0,"",'Ark1'!AA75)</f>
        <v>1.9429739908177035</v>
      </c>
      <c r="AA18" s="114">
        <f t="shared" si="4"/>
        <v>315.58487454352684</v>
      </c>
      <c r="AB18" s="25"/>
      <c r="AG18"/>
      <c r="AI18"/>
      <c r="AK18"/>
      <c r="AN18"/>
      <c r="AS18"/>
      <c r="AU18"/>
      <c r="AY18"/>
      <c r="BA18"/>
      <c r="BB18"/>
      <c r="BD18"/>
    </row>
    <row r="19" spans="1:56" ht="15.6">
      <c r="A19" s="25"/>
      <c r="B19" s="409">
        <f>+'Ark1'!C76</f>
        <v>2024</v>
      </c>
      <c r="C19" s="90">
        <f>+'Ark1'!E76</f>
        <v>10</v>
      </c>
      <c r="D19" s="90">
        <f>+'Ark1'!Q76</f>
        <v>7</v>
      </c>
      <c r="E19" s="114">
        <f>+IF(D19=0,"",'Ark1'!R76)</f>
        <v>13</v>
      </c>
      <c r="F19" s="114">
        <f t="shared" si="0"/>
        <v>-14</v>
      </c>
      <c r="G19" s="113">
        <f>+IF(D19=0,"",'Ark1'!AE76)</f>
        <v>0.8014796547472256</v>
      </c>
      <c r="H19" s="113">
        <f>+IF(D19=0,"",'Ark1'!AF76)</f>
        <v>0.69354394233179606</v>
      </c>
      <c r="I19" s="432"/>
      <c r="J19" s="5">
        <f>+IF(D19=0,"",'Ark1'!S76)</f>
        <v>4.5384615384615392</v>
      </c>
      <c r="K19" s="466">
        <f t="shared" si="1"/>
        <v>-0.49857549857549888</v>
      </c>
      <c r="L19" s="435"/>
      <c r="M19" s="430">
        <f>+IF(E19=0,"",'Ark1'!AR76)</f>
        <v>190.25</v>
      </c>
      <c r="N19" s="431">
        <f>+IF(E19=0,"",'Ark1'!AS76)</f>
        <v>30.062339699079097</v>
      </c>
      <c r="O19" s="427"/>
      <c r="P19" s="112">
        <f>+IF(D19=0,"",'Ark1'!T76)</f>
        <v>7.8461538461538449</v>
      </c>
      <c r="Q19" s="459">
        <f t="shared" si="2"/>
        <v>-1.1168091168091205</v>
      </c>
      <c r="R19" s="18">
        <f>+IF(D19=0,"",'Ark1'!U76)</f>
        <v>214.30769230769235</v>
      </c>
      <c r="S19" s="114">
        <f t="shared" si="3"/>
        <v>-59.281196581196554</v>
      </c>
      <c r="T19" s="114">
        <f>+IF(D19=0,"",'Ark1'!W76)</f>
        <v>84.615384615384627</v>
      </c>
      <c r="U19" s="458">
        <f>+IF(D19=0,"",'Ark1'!AG76)</f>
        <v>667.08333333333348</v>
      </c>
      <c r="V19" s="392">
        <f>+IF(D19=0,"",'Ark1'!AI76)</f>
        <v>46.15384615384616</v>
      </c>
      <c r="W19" s="114">
        <f>+IF(D19=0,"",'Ark1'!X76)</f>
        <v>0</v>
      </c>
      <c r="X19" s="428">
        <f>+IF(D19=0,"",'Ark1'!Y76)</f>
        <v>48.830530511752279</v>
      </c>
      <c r="Y19" s="378">
        <f>+IF(D19=0,"",'Ark1'!Z76)</f>
        <v>1.0088366960464639</v>
      </c>
      <c r="Z19" s="378">
        <f>+IF(D19=0,"",'Ark1'!AA76)</f>
        <v>1.8332885058173829</v>
      </c>
      <c r="AA19" s="114">
        <f t="shared" si="4"/>
        <v>321.26075049248061</v>
      </c>
      <c r="AB19" s="25"/>
      <c r="AG19"/>
      <c r="AI19"/>
      <c r="AK19"/>
      <c r="AN19"/>
      <c r="AS19"/>
      <c r="AU19"/>
      <c r="AY19"/>
      <c r="BA19"/>
      <c r="BB19"/>
      <c r="BD19"/>
    </row>
    <row r="20" spans="1:56" ht="15.6">
      <c r="A20" s="25"/>
      <c r="B20" s="409">
        <f>+'Ark1'!C77</f>
        <v>2024</v>
      </c>
      <c r="C20" s="90">
        <f>+'Ark1'!E77</f>
        <v>11</v>
      </c>
      <c r="D20" s="90">
        <f>+'Ark1'!Q77</f>
        <v>6</v>
      </c>
      <c r="E20" s="114">
        <f>+IF(D20=0,"",'Ark1'!R77)</f>
        <v>15</v>
      </c>
      <c r="F20" s="114">
        <f t="shared" si="0"/>
        <v>-4</v>
      </c>
      <c r="G20" s="113">
        <f>+IF(D20=0,"",'Ark1'!AE77)</f>
        <v>0.92478421701602964</v>
      </c>
      <c r="H20" s="113">
        <f>+IF(D20=0,"",'Ark1'!AF77)</f>
        <v>0.83725640389250877</v>
      </c>
      <c r="I20" s="432"/>
      <c r="J20" s="5">
        <f>+IF(D20=0,"",'Ark1'!S77)</f>
        <v>4.9333333333333345</v>
      </c>
      <c r="K20" s="466">
        <f t="shared" si="1"/>
        <v>1.1964912280701752</v>
      </c>
      <c r="L20" s="435"/>
      <c r="M20" s="430">
        <f>+IF(E20=0,"",'Ark1'!AR77)</f>
        <v>192.2</v>
      </c>
      <c r="N20" s="431">
        <f>+IF(E20=0,"",'Ark1'!AS77)</f>
        <v>30.769101534570996</v>
      </c>
      <c r="O20" s="427"/>
      <c r="P20" s="112">
        <f>+IF(D20=0,"",'Ark1'!T77)</f>
        <v>7.3333333333333313</v>
      </c>
      <c r="Q20" s="459">
        <f t="shared" si="2"/>
        <v>1.7543859649121529E-2</v>
      </c>
      <c r="R20" s="18">
        <f>+IF(D20=0,"",'Ark1'!U77)</f>
        <v>224.22</v>
      </c>
      <c r="S20" s="114">
        <f t="shared" si="3"/>
        <v>-11.03263157894736</v>
      </c>
      <c r="T20" s="114">
        <f>+IF(D20=0,"",'Ark1'!W77)</f>
        <v>60</v>
      </c>
      <c r="U20" s="458">
        <f>+IF(D20=0,"",'Ark1'!AG77)</f>
        <v>625.26666666666642</v>
      </c>
      <c r="V20" s="392">
        <f>+IF(D20=0,"",'Ark1'!AI77)</f>
        <v>66.666666666666686</v>
      </c>
      <c r="W20" s="114">
        <f>+IF(D20=0,"",'Ark1'!X77)</f>
        <v>6.6666666666666687</v>
      </c>
      <c r="X20" s="428">
        <f>+IF(D20=0,"",'Ark1'!Y77)</f>
        <v>71.643080149679193</v>
      </c>
      <c r="Y20" s="378">
        <f>+IF(D20=0,"",'Ark1'!Z77)</f>
        <v>1.5260697523012785</v>
      </c>
      <c r="Z20" s="378">
        <f>+IF(D20=0,"",'Ark1'!AA77)</f>
        <v>1.9888578520235087</v>
      </c>
      <c r="AA20" s="114">
        <f t="shared" si="4"/>
        <v>358.59899776095546</v>
      </c>
      <c r="AB20" s="25"/>
      <c r="AG20"/>
      <c r="AI20"/>
      <c r="AK20"/>
      <c r="AN20"/>
      <c r="AS20"/>
      <c r="AU20"/>
      <c r="AY20"/>
      <c r="BA20"/>
      <c r="BB20"/>
      <c r="BD20"/>
    </row>
    <row r="21" spans="1:56" ht="15.6">
      <c r="A21" s="25"/>
      <c r="B21" s="409">
        <f>+'Ark1'!C78</f>
        <v>2024</v>
      </c>
      <c r="C21" s="90">
        <f>+'Ark1'!E78</f>
        <v>12</v>
      </c>
      <c r="D21" s="90">
        <f>+'Ark1'!Q78</f>
        <v>12</v>
      </c>
      <c r="E21" s="114">
        <f>+IF(D21=0,"",'Ark1'!R78)</f>
        <v>32</v>
      </c>
      <c r="F21" s="114">
        <f t="shared" si="0"/>
        <v>-1</v>
      </c>
      <c r="G21" s="113">
        <f>+IF(D21=0,"",'Ark1'!AE78)</f>
        <v>1.9728729963008629</v>
      </c>
      <c r="H21" s="113">
        <f>+IF(D21=0,"",'Ark1'!AF78)</f>
        <v>1.697564555473434</v>
      </c>
      <c r="I21" s="432"/>
      <c r="J21" s="5">
        <f>+IF(D21=0,"",'Ark1'!S78)</f>
        <v>4.5625</v>
      </c>
      <c r="K21" s="466">
        <f t="shared" si="1"/>
        <v>0.41098484848484862</v>
      </c>
      <c r="L21" s="435"/>
      <c r="M21" s="430">
        <f>+IF(E21=0,"",'Ark1'!AR78)</f>
        <v>191.5</v>
      </c>
      <c r="N21" s="431">
        <f>+IF(E21=0,"",'Ark1'!AS78)</f>
        <v>28.896168804257396</v>
      </c>
      <c r="O21" s="427"/>
      <c r="P21" s="112">
        <f>+IF(D21=0,"",'Ark1'!T78)</f>
        <v>6.5625</v>
      </c>
      <c r="Q21" s="459">
        <f t="shared" si="2"/>
        <v>0.19886363636363669</v>
      </c>
      <c r="R21" s="18">
        <f>+IF(D21=0,"",'Ark1'!U78)</f>
        <v>213.1</v>
      </c>
      <c r="S21" s="114">
        <f t="shared" si="3"/>
        <v>35.866666666666617</v>
      </c>
      <c r="T21" s="114">
        <f>+IF(D21=0,"",'Ark1'!W78)</f>
        <v>56.25</v>
      </c>
      <c r="U21" s="458">
        <f>+IF(D21=0,"",'Ark1'!AG78)</f>
        <v>556.5625</v>
      </c>
      <c r="V21" s="392">
        <f>+IF(D21=0,"",'Ark1'!AI78)</f>
        <v>46.875</v>
      </c>
      <c r="W21" s="114">
        <f>+IF(D21=0,"",'Ark1'!X78)</f>
        <v>3.125</v>
      </c>
      <c r="X21" s="428">
        <f>+IF(D21=0,"",'Ark1'!Y78)</f>
        <v>76.550179620951809</v>
      </c>
      <c r="Y21" s="378">
        <f>+IF(D21=0,"",'Ark1'!Z78)</f>
        <v>1.4128318194321643</v>
      </c>
      <c r="Z21" s="378">
        <f>+IF(D21=0,"",'Ark1'!AA78)</f>
        <v>2.0757152381769517</v>
      </c>
      <c r="AA21" s="114">
        <f t="shared" si="4"/>
        <v>382.88601909039863</v>
      </c>
      <c r="AB21" s="25"/>
      <c r="AG21"/>
      <c r="AI21"/>
      <c r="AK21"/>
      <c r="AN21"/>
      <c r="AS21"/>
      <c r="AU21"/>
      <c r="AY21"/>
      <c r="BA21"/>
      <c r="BB21"/>
      <c r="BD21"/>
    </row>
    <row r="22" spans="1:56" ht="15.6">
      <c r="A22" s="25"/>
      <c r="B22" s="409">
        <f>+'Ark1'!C79</f>
        <v>2024</v>
      </c>
      <c r="C22" s="90">
        <f>+'Ark1'!E79</f>
        <v>13</v>
      </c>
      <c r="D22" s="90">
        <f>+'Ark1'!Q79</f>
        <v>1</v>
      </c>
      <c r="E22" s="114">
        <f>+IF(D22=0,"",'Ark1'!R79)</f>
        <v>2</v>
      </c>
      <c r="F22" s="114">
        <f t="shared" si="0"/>
        <v>-39</v>
      </c>
      <c r="G22" s="113">
        <f>+IF(D22=0,"",'Ark1'!AE79)</f>
        <v>0.12330456226880392</v>
      </c>
      <c r="H22" s="113">
        <f>+IF(D22=0,"",'Ark1'!AF79)</f>
        <v>0.18033138256466369</v>
      </c>
      <c r="I22" s="432"/>
      <c r="J22" s="5">
        <f>+IF(D22=0,"",'Ark1'!S79)</f>
        <v>5</v>
      </c>
      <c r="K22" s="466">
        <f t="shared" si="1"/>
        <v>0.75609756097560954</v>
      </c>
      <c r="L22" s="435"/>
      <c r="M22" s="430">
        <f>+IF(E22=0,"",'Ark1'!AR79)</f>
        <v>226.5</v>
      </c>
      <c r="N22" s="431">
        <f>+IF(E22=0,"",'Ark1'!AS79)</f>
        <v>31.203207680405811</v>
      </c>
      <c r="O22" s="427"/>
      <c r="P22" s="112">
        <f>+IF(D22=0,"",'Ark1'!T79)</f>
        <v>8.5</v>
      </c>
      <c r="Q22" s="459">
        <f t="shared" si="2"/>
        <v>0.89024390243902563</v>
      </c>
      <c r="R22" s="18">
        <f>+IF(D22=0,"",'Ark1'!U79)</f>
        <v>362.2</v>
      </c>
      <c r="S22" s="114">
        <f t="shared" si="3"/>
        <v>114.41951219512191</v>
      </c>
      <c r="T22" s="114">
        <f>+IF(D22=0,"",'Ark1'!W79)</f>
        <v>100</v>
      </c>
      <c r="U22" s="458">
        <f>+IF(D22=0,"",'Ark1'!AG79)</f>
        <v>1030</v>
      </c>
      <c r="V22" s="392">
        <f>+IF(D22=0,"",'Ark1'!AI79)</f>
        <v>0</v>
      </c>
      <c r="W22" s="114">
        <f>+IF(D22=0,"",'Ark1'!X79)</f>
        <v>50</v>
      </c>
      <c r="X22" s="428">
        <f>+IF(D22=0,"",'Ark1'!Y79)</f>
        <v>16.5</v>
      </c>
      <c r="Y22" s="378">
        <f>+IF(D22=0,"",'Ark1'!Z79)</f>
        <v>0</v>
      </c>
      <c r="Z22" s="378">
        <f>+IF(D22=0,"",'Ark1'!AA79)</f>
        <v>0.5</v>
      </c>
      <c r="AA22" s="114">
        <f t="shared" si="4"/>
        <v>351.65048543689318</v>
      </c>
      <c r="AB22" s="25"/>
      <c r="AG22"/>
      <c r="AI22"/>
      <c r="AK22"/>
      <c r="AN22"/>
      <c r="AS22"/>
      <c r="AU22"/>
      <c r="AY22"/>
      <c r="BA22"/>
      <c r="BB22"/>
      <c r="BD22"/>
    </row>
    <row r="23" spans="1:56" ht="15.6">
      <c r="A23" s="25"/>
      <c r="B23" s="409">
        <f>+'Ark1'!C80</f>
        <v>2024</v>
      </c>
      <c r="C23" s="90">
        <f>+'Ark1'!E80</f>
        <v>14</v>
      </c>
      <c r="D23" s="90">
        <f>+'Ark1'!Q80</f>
        <v>8</v>
      </c>
      <c r="E23" s="114">
        <f>+IF(D23=0,"",'Ark1'!R80)</f>
        <v>18</v>
      </c>
      <c r="F23" s="114">
        <f t="shared" si="0"/>
        <v>9</v>
      </c>
      <c r="G23" s="113">
        <f>+IF(D23=0,"",'Ark1'!AE80)</f>
        <v>1.1097410604192353</v>
      </c>
      <c r="H23" s="113">
        <f>+IF(D23=0,"",'Ark1'!AF80)</f>
        <v>1.4007546335630956</v>
      </c>
      <c r="I23" s="432"/>
      <c r="J23" s="5">
        <f>+IF(D23=0,"",'Ark1'!S80)</f>
        <v>4.6666666666666679</v>
      </c>
      <c r="K23" s="466">
        <f t="shared" si="1"/>
        <v>0.3333333333333357</v>
      </c>
      <c r="L23" s="435"/>
      <c r="M23" s="430">
        <f>+IF(E23=0,"",'Ark1'!AR80)</f>
        <v>216.1666666666666</v>
      </c>
      <c r="N23" s="431">
        <f>+IF(E23=0,"",'Ark1'!AS80)</f>
        <v>30.558730893032905</v>
      </c>
      <c r="O23" s="427"/>
      <c r="P23" s="112">
        <f>+IF(D23=0,"",'Ark1'!T80)</f>
        <v>8</v>
      </c>
      <c r="Q23" s="459">
        <f t="shared" si="2"/>
        <v>0.44444444444444464</v>
      </c>
      <c r="R23" s="18">
        <f>+IF(D23=0,"",'Ark1'!U80)</f>
        <v>312.60555555555561</v>
      </c>
      <c r="S23" s="114">
        <f t="shared" si="3"/>
        <v>17.3611111111112</v>
      </c>
      <c r="T23" s="114">
        <f>+IF(D23=0,"",'Ark1'!W80)</f>
        <v>88.8888888888889</v>
      </c>
      <c r="U23" s="458">
        <f>+IF(D23=0,"",'Ark1'!AG80)</f>
        <v>720.05555555555566</v>
      </c>
      <c r="V23" s="392">
        <f>+IF(D23=0,"",'Ark1'!AI80)</f>
        <v>11.111111111111112</v>
      </c>
      <c r="W23" s="114">
        <f>+IF(D23=0,"",'Ark1'!X80)</f>
        <v>33.333333333333343</v>
      </c>
      <c r="X23" s="428">
        <f>+IF(D23=0,"",'Ark1'!Y80)</f>
        <v>67.595508333864842</v>
      </c>
      <c r="Y23" s="378">
        <f>+IF(D23=0,"",'Ark1'!Z80)</f>
        <v>1.1547005383792499</v>
      </c>
      <c r="Z23" s="378">
        <f>+IF(D23=0,"",'Ark1'!AA80)</f>
        <v>1.5275252316519472</v>
      </c>
      <c r="AA23" s="114">
        <f t="shared" si="4"/>
        <v>434.14088419103467</v>
      </c>
      <c r="AB23" s="25"/>
      <c r="AG23"/>
      <c r="AI23"/>
      <c r="AK23"/>
      <c r="AN23"/>
      <c r="AS23"/>
      <c r="AU23"/>
      <c r="AY23"/>
      <c r="BA23"/>
      <c r="BB23"/>
      <c r="BD23"/>
    </row>
    <row r="24" spans="1:56" ht="15.6">
      <c r="A24" s="25"/>
      <c r="B24" s="409">
        <f>+'Ark1'!C81</f>
        <v>2024</v>
      </c>
      <c r="C24" s="90">
        <f>+'Ark1'!E81</f>
        <v>15</v>
      </c>
      <c r="D24" s="90">
        <f>+'Ark1'!Q81</f>
        <v>7</v>
      </c>
      <c r="E24" s="114">
        <f>+IF(D24=0,"",'Ark1'!R81)</f>
        <v>29</v>
      </c>
      <c r="F24" s="114">
        <f t="shared" si="0"/>
        <v>-1</v>
      </c>
      <c r="G24" s="113">
        <f>+IF(D24=0,"",'Ark1'!AE81)</f>
        <v>1.7879161528976577</v>
      </c>
      <c r="H24" s="113">
        <f>+IF(D24=0,"",'Ark1'!AF81)</f>
        <v>1.7816561361337628</v>
      </c>
      <c r="I24" s="432"/>
      <c r="J24" s="5">
        <f>+IF(D24=0,"",'Ark1'!S81)</f>
        <v>4.9655172413793087</v>
      </c>
      <c r="K24" s="466">
        <f t="shared" si="1"/>
        <v>1.2321839080459744</v>
      </c>
      <c r="L24" s="435"/>
      <c r="M24" s="430">
        <f>+IF(E24=0,"",'Ark1'!AR81)</f>
        <v>198.79310344827593</v>
      </c>
      <c r="N24" s="431">
        <f>+IF(E24=0,"",'Ark1'!AS81)</f>
        <v>31.271804627395724</v>
      </c>
      <c r="O24" s="427"/>
      <c r="P24" s="112">
        <f>+IF(D24=0,"",'Ark1'!T81)</f>
        <v>7.2758620689655187</v>
      </c>
      <c r="Q24" s="459">
        <f t="shared" si="2"/>
        <v>0.37586206896551833</v>
      </c>
      <c r="R24" s="18">
        <f>+IF(D24=0,"",'Ark1'!U81)</f>
        <v>246.79310344827596</v>
      </c>
      <c r="S24" s="114">
        <f t="shared" si="3"/>
        <v>40.263103448275956</v>
      </c>
      <c r="T24" s="114">
        <f>+IF(D24=0,"",'Ark1'!W81)</f>
        <v>86.206896551724128</v>
      </c>
      <c r="U24" s="458">
        <f>+IF(D24=0,"",'Ark1'!AG81)</f>
        <v>543.72413793103442</v>
      </c>
      <c r="V24" s="392">
        <f>+IF(D24=0,"",'Ark1'!AI81)</f>
        <v>41.379310344827594</v>
      </c>
      <c r="W24" s="114">
        <f>+IF(D24=0,"",'Ark1'!X81)</f>
        <v>0</v>
      </c>
      <c r="X24" s="428">
        <f>+IF(D24=0,"",'Ark1'!Y81)</f>
        <v>36.4641905685138</v>
      </c>
      <c r="Y24" s="378">
        <f>+IF(D24=0,"",'Ark1'!Z81)</f>
        <v>0.96428492786962483</v>
      </c>
      <c r="Z24" s="378">
        <f>+IF(D24=0,"",'Ark1'!AA81)</f>
        <v>1.0470501000475183</v>
      </c>
      <c r="AA24" s="114">
        <f t="shared" si="4"/>
        <v>453.89396245560653</v>
      </c>
      <c r="AB24" s="25"/>
      <c r="AG24"/>
      <c r="AI24"/>
      <c r="AK24"/>
      <c r="AN24"/>
      <c r="AS24"/>
      <c r="AU24"/>
      <c r="AY24"/>
      <c r="BA24"/>
      <c r="BB24"/>
      <c r="BD24"/>
    </row>
    <row r="25" spans="1:56" ht="15.6">
      <c r="A25" s="25"/>
      <c r="B25" s="409">
        <f>+'Ark1'!C82</f>
        <v>2024</v>
      </c>
      <c r="C25" s="90">
        <f>+'Ark1'!E82</f>
        <v>16</v>
      </c>
      <c r="D25" s="90">
        <f>+'Ark1'!Q82</f>
        <v>11</v>
      </c>
      <c r="E25" s="114">
        <f>+IF(D25=0,"",'Ark1'!R82)</f>
        <v>37</v>
      </c>
      <c r="F25" s="114">
        <f t="shared" si="0"/>
        <v>16</v>
      </c>
      <c r="G25" s="113">
        <f>+IF(D25=0,"",'Ark1'!AE82)</f>
        <v>2.281134401972873</v>
      </c>
      <c r="H25" s="113">
        <f>+IF(D25=0,"",'Ark1'!AF82)</f>
        <v>2.2013921164516543</v>
      </c>
      <c r="I25" s="432"/>
      <c r="J25" s="5">
        <f>+IF(D25=0,"",'Ark1'!S82)</f>
        <v>4.2702702702702693</v>
      </c>
      <c r="K25" s="466">
        <f t="shared" si="1"/>
        <v>-0.20592020592020788</v>
      </c>
      <c r="L25" s="435"/>
      <c r="M25" s="430">
        <f>+IF(E25=0,"",'Ark1'!AR82)</f>
        <v>197.58333333333337</v>
      </c>
      <c r="N25" s="431">
        <f>+IF(E25=0,"",'Ark1'!AS82)</f>
        <v>29.36359393491005</v>
      </c>
      <c r="O25" s="427"/>
      <c r="P25" s="112">
        <f>+IF(D25=0,"",'Ark1'!T82)</f>
        <v>7.486486486486486</v>
      </c>
      <c r="Q25" s="459">
        <f t="shared" si="2"/>
        <v>1.2960102960102979</v>
      </c>
      <c r="R25" s="18">
        <f>+IF(D25=0,"",'Ark1'!U82)</f>
        <v>239.00270270270263</v>
      </c>
      <c r="S25" s="114">
        <f t="shared" si="3"/>
        <v>22.755083655083524</v>
      </c>
      <c r="T25" s="114">
        <f>+IF(D25=0,"",'Ark1'!W82)</f>
        <v>70.27027027027026</v>
      </c>
      <c r="U25" s="458">
        <f>+IF(D25=0,"",'Ark1'!AG82)</f>
        <v>638.58333333333348</v>
      </c>
      <c r="V25" s="392">
        <f>+IF(D25=0,"",'Ark1'!AI82)</f>
        <v>18.918918918918923</v>
      </c>
      <c r="W25" s="114">
        <f>+IF(D25=0,"",'Ark1'!X82)</f>
        <v>16.216216216216221</v>
      </c>
      <c r="X25" s="428">
        <f>+IF(D25=0,"",'Ark1'!Y82)</f>
        <v>83.783287008117568</v>
      </c>
      <c r="Y25" s="378">
        <f>+IF(D25=0,"",'Ark1'!Z82)</f>
        <v>0.8589323557876074</v>
      </c>
      <c r="Z25" s="378">
        <f>+IF(D25=0,"",'Ark1'!AA82)</f>
        <v>1.7648462397096742</v>
      </c>
      <c r="AA25" s="114">
        <f t="shared" si="4"/>
        <v>374.27018562344131</v>
      </c>
      <c r="AB25" s="25"/>
      <c r="AG25"/>
      <c r="AI25"/>
      <c r="AK25"/>
      <c r="AN25"/>
      <c r="AS25"/>
      <c r="AU25"/>
      <c r="AY25"/>
      <c r="BA25"/>
      <c r="BB25"/>
      <c r="BD25"/>
    </row>
    <row r="26" spans="1:56" ht="15.6">
      <c r="A26" s="25"/>
      <c r="B26" s="409">
        <f>+'Ark1'!C83</f>
        <v>2024</v>
      </c>
      <c r="C26" s="90">
        <f>+'Ark1'!E83</f>
        <v>17</v>
      </c>
      <c r="D26" s="90">
        <f>+'Ark1'!Q83</f>
        <v>8</v>
      </c>
      <c r="E26" s="114">
        <f>+IF(D26=0,"",'Ark1'!R83)</f>
        <v>36</v>
      </c>
      <c r="F26" s="114">
        <f t="shared" si="0"/>
        <v>6</v>
      </c>
      <c r="G26" s="113">
        <f>+IF(D26=0,"",'Ark1'!AE83)</f>
        <v>2.2194821208384705</v>
      </c>
      <c r="H26" s="113">
        <f>+IF(D26=0,"",'Ark1'!AF83)</f>
        <v>2.5655400270198339</v>
      </c>
      <c r="I26" s="432"/>
      <c r="J26" s="5">
        <f>+IF(D26=0,"",'Ark1'!S83)</f>
        <v>4.4166666666666679</v>
      </c>
      <c r="K26" s="466">
        <f t="shared" si="1"/>
        <v>-0.4833333333333325</v>
      </c>
      <c r="L26" s="435"/>
      <c r="M26" s="430">
        <f>+IF(E26=0,"",'Ark1'!AR83)</f>
        <v>211.94444444444443</v>
      </c>
      <c r="N26" s="431">
        <f>+IF(E26=0,"",'Ark1'!AS83)</f>
        <v>29.695352301533323</v>
      </c>
      <c r="O26" s="427"/>
      <c r="P26" s="112">
        <f>+IF(D26=0,"",'Ark1'!T83)</f>
        <v>7.3611111111111107</v>
      </c>
      <c r="Q26" s="459">
        <f t="shared" si="2"/>
        <v>-0.87222222222222001</v>
      </c>
      <c r="R26" s="18">
        <f>+IF(D26=0,"",'Ark1'!U83)</f>
        <v>286.27499999999998</v>
      </c>
      <c r="S26" s="114">
        <f t="shared" si="3"/>
        <v>-22.781666666666638</v>
      </c>
      <c r="T26" s="114">
        <f>+IF(D26=0,"",'Ark1'!W83)</f>
        <v>80.555555555555557</v>
      </c>
      <c r="U26" s="458">
        <f>+IF(D26=0,"",'Ark1'!AG83)</f>
        <v>688.94444444444434</v>
      </c>
      <c r="V26" s="392">
        <f>+IF(D26=0,"",'Ark1'!AI83)</f>
        <v>19.444444444444443</v>
      </c>
      <c r="W26" s="114">
        <f>+IF(D26=0,"",'Ark1'!X83)</f>
        <v>13.888888888888889</v>
      </c>
      <c r="X26" s="428">
        <f>+IF(D26=0,"",'Ark1'!Y83)</f>
        <v>65.906652737034193</v>
      </c>
      <c r="Y26" s="378">
        <f>+IF(D26=0,"",'Ark1'!Z83)</f>
        <v>1.4601179556612678</v>
      </c>
      <c r="Z26" s="378">
        <f>+IF(D26=0,"",'Ark1'!AA83)</f>
        <v>1.3155644706905163</v>
      </c>
      <c r="AA26" s="114">
        <f t="shared" si="4"/>
        <v>415.52697363115885</v>
      </c>
      <c r="AB26" s="25"/>
      <c r="AG26"/>
      <c r="AI26"/>
      <c r="AK26"/>
      <c r="AN26"/>
      <c r="AS26"/>
      <c r="AU26"/>
      <c r="AY26"/>
      <c r="BA26"/>
      <c r="BB26"/>
      <c r="BD26"/>
    </row>
    <row r="27" spans="1:56" ht="15.6">
      <c r="A27" s="25"/>
      <c r="B27" s="409">
        <f>+'Ark1'!C84</f>
        <v>2024</v>
      </c>
      <c r="C27" s="90">
        <f>+'Ark1'!E84</f>
        <v>18</v>
      </c>
      <c r="D27" s="90">
        <f>+'Ark1'!Q84</f>
        <v>10</v>
      </c>
      <c r="E27" s="114">
        <f>+IF(D27=0,"",'Ark1'!R84)</f>
        <v>41</v>
      </c>
      <c r="F27" s="114">
        <f t="shared" si="0"/>
        <v>7</v>
      </c>
      <c r="G27" s="113">
        <f>+IF(D27=0,"",'Ark1'!AE84)</f>
        <v>2.5277435265104806</v>
      </c>
      <c r="H27" s="113">
        <f>+IF(D27=0,"",'Ark1'!AF84)</f>
        <v>2.5515247635764462</v>
      </c>
      <c r="I27" s="432"/>
      <c r="J27" s="5">
        <f>+IF(D27=0,"",'Ark1'!S84)</f>
        <v>4.1951219512195124</v>
      </c>
      <c r="K27" s="466">
        <f t="shared" si="1"/>
        <v>-0.89311334289813527</v>
      </c>
      <c r="L27" s="435"/>
      <c r="M27" s="430">
        <f>+IF(E27=0,"",'Ark1'!AR84)</f>
        <v>202</v>
      </c>
      <c r="N27" s="431">
        <f>+IF(E27=0,"",'Ark1'!AS84)</f>
        <v>29.7717225921139</v>
      </c>
      <c r="O27" s="427"/>
      <c r="P27" s="112">
        <f>+IF(D27=0,"",'Ark1'!T84)</f>
        <v>8.1219512195121943</v>
      </c>
      <c r="Q27" s="459">
        <f t="shared" si="2"/>
        <v>0.35724533715925499</v>
      </c>
      <c r="R27" s="18">
        <f>+IF(D27=0,"",'Ark1'!U84)</f>
        <v>249.99024390243903</v>
      </c>
      <c r="S27" s="114">
        <f t="shared" si="3"/>
        <v>-62.006814921090381</v>
      </c>
      <c r="T27" s="114">
        <f>+IF(D27=0,"",'Ark1'!W84)</f>
        <v>90.243902439024382</v>
      </c>
      <c r="U27" s="458">
        <f>+IF(D27=0,"",'Ark1'!AG84)</f>
        <v>681.90243902439011</v>
      </c>
      <c r="V27" s="392">
        <f>+IF(D27=0,"",'Ark1'!AI84)</f>
        <v>0</v>
      </c>
      <c r="W27" s="114">
        <f>+IF(D27=0,"",'Ark1'!X84)</f>
        <v>12.195121951219512</v>
      </c>
      <c r="X27" s="428">
        <f>+IF(D27=0,"",'Ark1'!Y84)</f>
        <v>61.737085367683115</v>
      </c>
      <c r="Y27" s="378">
        <f>+IF(D27=0,"",'Ark1'!Z84)</f>
        <v>0.63320756028034864</v>
      </c>
      <c r="Z27" s="378">
        <f>+IF(D27=0,"",'Ark1'!AA84)</f>
        <v>1.2335774259904289</v>
      </c>
      <c r="AA27" s="114">
        <f t="shared" si="4"/>
        <v>366.60705343729887</v>
      </c>
      <c r="AB27" s="25"/>
      <c r="AG27"/>
      <c r="AI27"/>
      <c r="AK27"/>
      <c r="AN27"/>
      <c r="AS27"/>
      <c r="AU27"/>
      <c r="AY27"/>
      <c r="BA27"/>
      <c r="BB27"/>
      <c r="BD27"/>
    </row>
    <row r="28" spans="1:56" ht="15.6">
      <c r="A28" s="25"/>
      <c r="B28" s="409">
        <f>+'Ark1'!C85</f>
        <v>2024</v>
      </c>
      <c r="C28" s="90">
        <f>+'Ark1'!E85</f>
        <v>19</v>
      </c>
      <c r="D28" s="90">
        <f>+'Ark1'!Q85</f>
        <v>8</v>
      </c>
      <c r="E28" s="114">
        <f>+IF(D28=0,"",'Ark1'!R85)</f>
        <v>39</v>
      </c>
      <c r="F28" s="114">
        <f t="shared" si="0"/>
        <v>-53</v>
      </c>
      <c r="G28" s="113">
        <f>+IF(D28=0,"",'Ark1'!AE85)</f>
        <v>2.4044389642416775</v>
      </c>
      <c r="H28" s="113">
        <f>+IF(D28=0,"",'Ark1'!AF85)</f>
        <v>2.4095548747351594</v>
      </c>
      <c r="I28" s="432"/>
      <c r="J28" s="5">
        <f>+IF(D28=0,"",'Ark1'!S85)</f>
        <v>4.0512820512820493</v>
      </c>
      <c r="K28" s="466">
        <f t="shared" si="1"/>
        <v>-0.84002229654403759</v>
      </c>
      <c r="L28" s="435"/>
      <c r="M28" s="430">
        <f>+IF(E28=0,"",'Ark1'!AR85)</f>
        <v>204.35897435897436</v>
      </c>
      <c r="N28" s="431">
        <f>+IF(E28=0,"",'Ark1'!AS85)</f>
        <v>28.442885869096195</v>
      </c>
      <c r="O28" s="427"/>
      <c r="P28" s="112">
        <f>+IF(D28=0,"",'Ark1'!T85)</f>
        <v>7.1794871794871806</v>
      </c>
      <c r="Q28" s="459">
        <f t="shared" si="2"/>
        <v>-0.98355629877368855</v>
      </c>
      <c r="R28" s="18">
        <f>+IF(D28=0,"",'Ark1'!U85)</f>
        <v>248.18717948717952</v>
      </c>
      <c r="S28" s="114">
        <f t="shared" si="3"/>
        <v>-31.230211817168396</v>
      </c>
      <c r="T28" s="114">
        <f>+IF(D28=0,"",'Ark1'!W85)</f>
        <v>69.230769230769269</v>
      </c>
      <c r="U28" s="458">
        <f>+IF(D28=0,"",'Ark1'!AG85)</f>
        <v>601.97435897435901</v>
      </c>
      <c r="V28" s="392">
        <f>+IF(D28=0,"",'Ark1'!AI85)</f>
        <v>25.641025641025639</v>
      </c>
      <c r="W28" s="114">
        <f>+IF(D28=0,"",'Ark1'!X85)</f>
        <v>2.5641025641025639</v>
      </c>
      <c r="X28" s="428">
        <f>+IF(D28=0,"",'Ark1'!Y85)</f>
        <v>69.393885711178044</v>
      </c>
      <c r="Y28" s="378">
        <f>+IF(D28=0,"",'Ark1'!Z85)</f>
        <v>1.6633102297668576</v>
      </c>
      <c r="Z28" s="378">
        <f>+IF(D28=0,"",'Ark1'!AA85)</f>
        <v>1.8793315078778137</v>
      </c>
      <c r="AA28" s="114">
        <f t="shared" ref="AA28:AA30" si="5">IF(D28=0,"",1000*R28/U28)</f>
        <v>412.28862290752659</v>
      </c>
      <c r="AB28" s="25"/>
      <c r="AG28"/>
      <c r="AI28"/>
      <c r="AK28"/>
      <c r="AN28"/>
      <c r="AS28"/>
      <c r="AU28"/>
      <c r="AY28"/>
      <c r="BA28"/>
      <c r="BB28"/>
      <c r="BD28"/>
    </row>
    <row r="29" spans="1:56" ht="15.6">
      <c r="A29" s="25"/>
      <c r="B29" s="409">
        <f>+'Ark1'!C86</f>
        <v>2024</v>
      </c>
      <c r="C29" s="90">
        <f>+'Ark1'!E86</f>
        <v>20</v>
      </c>
      <c r="D29" s="90">
        <f>+'Ark1'!Q86</f>
        <v>14</v>
      </c>
      <c r="E29" s="114">
        <f>+IF(D29=0,"",'Ark1'!R86)</f>
        <v>56</v>
      </c>
      <c r="F29" s="114">
        <f t="shared" si="0"/>
        <v>40</v>
      </c>
      <c r="G29" s="113">
        <f>+IF(D29=0,"",'Ark1'!AE86)</f>
        <v>3.4525277435265114</v>
      </c>
      <c r="H29" s="113">
        <f>+IF(D29=0,"",'Ark1'!AF86)</f>
        <v>3.3347614131667287</v>
      </c>
      <c r="I29" s="432"/>
      <c r="J29" s="5">
        <f>+IF(D29=0,"",'Ark1'!S86)</f>
        <v>4.4642857142857153</v>
      </c>
      <c r="K29" s="466">
        <f t="shared" si="1"/>
        <v>-9.8214285714284699E-2</v>
      </c>
      <c r="L29" s="435"/>
      <c r="M29" s="430">
        <f>+IF(E29=0,"",'Ark1'!AR86)</f>
        <v>198.26785714285711</v>
      </c>
      <c r="N29" s="431">
        <f>+IF(E29=0,"",'Ark1'!AS86)</f>
        <v>29.661442641823072</v>
      </c>
      <c r="O29" s="427"/>
      <c r="P29" s="112">
        <f>+IF(D29=0,"",'Ark1'!T86)</f>
        <v>7.4107142857142883</v>
      </c>
      <c r="Q29" s="459">
        <f t="shared" si="2"/>
        <v>0.84821428571428825</v>
      </c>
      <c r="R29" s="18">
        <f>+IF(D29=0,"",'Ark1'!U86)</f>
        <v>239.21249999999995</v>
      </c>
      <c r="S29" s="114">
        <f t="shared" si="3"/>
        <v>-18.100000000000051</v>
      </c>
      <c r="T29" s="114">
        <f>+IF(D29=0,"",'Ark1'!W86)</f>
        <v>75</v>
      </c>
      <c r="U29" s="458">
        <f>+IF(D29=0,"",'Ark1'!AG86)</f>
        <v>591.83928571428555</v>
      </c>
      <c r="V29" s="392">
        <f>+IF(D29=0,"",'Ark1'!AI86)</f>
        <v>21.428571428571423</v>
      </c>
      <c r="W29" s="114">
        <f>+IF(D29=0,"",'Ark1'!X86)</f>
        <v>5.3571428571428559</v>
      </c>
      <c r="X29" s="428">
        <f>+IF(D29=0,"",'Ark1'!Y86)</f>
        <v>80.125691578250169</v>
      </c>
      <c r="Y29" s="378">
        <f>+IF(D29=0,"",'Ark1'!Z86)</f>
        <v>1.1489791387246715</v>
      </c>
      <c r="Z29" s="378">
        <f>+IF(D29=0,"",'Ark1'!AA86)</f>
        <v>1.6450877713697245</v>
      </c>
      <c r="AA29" s="114">
        <f t="shared" si="5"/>
        <v>404.18489575475968</v>
      </c>
      <c r="AB29" s="25"/>
      <c r="AG29"/>
      <c r="AI29"/>
      <c r="AK29"/>
      <c r="AN29"/>
      <c r="AS29"/>
      <c r="AU29"/>
      <c r="AY29"/>
      <c r="BA29"/>
      <c r="BB29"/>
      <c r="BD29"/>
    </row>
    <row r="30" spans="1:56" ht="15.6">
      <c r="A30" s="25"/>
      <c r="B30" s="409">
        <f>+'Ark1'!C87</f>
        <v>2024</v>
      </c>
      <c r="C30" s="90">
        <f>+'Ark1'!E87</f>
        <v>21</v>
      </c>
      <c r="D30" s="90">
        <f>+'Ark1'!Q87</f>
        <v>10</v>
      </c>
      <c r="E30" s="114">
        <f>+IF(D30=0,"",'Ark1'!R87)</f>
        <v>42</v>
      </c>
      <c r="F30" s="114">
        <f t="shared" si="0"/>
        <v>-13</v>
      </c>
      <c r="G30" s="113">
        <f>+IF(D30=0,"",'Ark1'!AE87)</f>
        <v>2.5893958076448822</v>
      </c>
      <c r="H30" s="113">
        <f>+IF(D30=0,"",'Ark1'!AF87)</f>
        <v>2.5501804931928871</v>
      </c>
      <c r="I30" s="432"/>
      <c r="J30" s="5">
        <f>+IF(D30=0,"",'Ark1'!S87)</f>
        <v>4.5</v>
      </c>
      <c r="K30" s="466">
        <f t="shared" si="1"/>
        <v>0.35454545454545539</v>
      </c>
      <c r="L30" s="435"/>
      <c r="M30" s="430">
        <f>+IF(E30=0,"",'Ark1'!AR87)</f>
        <v>200.64285714285711</v>
      </c>
      <c r="N30" s="431">
        <f>+IF(E30=0,"",'Ark1'!AS87)</f>
        <v>29.493624539963673</v>
      </c>
      <c r="O30" s="427"/>
      <c r="P30" s="112">
        <f>+IF(D30=0,"",'Ark1'!T87)</f>
        <v>7.3095238095238066</v>
      </c>
      <c r="Q30" s="459">
        <f t="shared" si="2"/>
        <v>-0.290476190476193</v>
      </c>
      <c r="R30" s="18">
        <f>+IF(D30=0,"",'Ark1'!U87)</f>
        <v>243.90952380952393</v>
      </c>
      <c r="S30" s="114">
        <f t="shared" si="3"/>
        <v>-18.552294372294227</v>
      </c>
      <c r="T30" s="114">
        <f>+IF(D30=0,"",'Ark1'!W87)</f>
        <v>64.285714285714306</v>
      </c>
      <c r="U30" s="458">
        <f>+IF(D30=0,"",'Ark1'!AG87)</f>
        <v>652.16666666666652</v>
      </c>
      <c r="V30" s="392">
        <f>+IF(D30=0,"",'Ark1'!AI87)</f>
        <v>50</v>
      </c>
      <c r="W30" s="114">
        <f>+IF(D30=0,"",'Ark1'!X87)</f>
        <v>0</v>
      </c>
      <c r="X30" s="428">
        <f>+IF(D30=0,"",'Ark1'!Y87)</f>
        <v>61.532615468870738</v>
      </c>
      <c r="Y30" s="378">
        <f>+IF(D30=0,"",'Ark1'!Z87)</f>
        <v>1.052208561618303</v>
      </c>
      <c r="Z30" s="378">
        <f>+IF(D30=0,"",'Ark1'!AA87)</f>
        <v>1.6688760865595311</v>
      </c>
      <c r="AA30" s="114">
        <f t="shared" si="5"/>
        <v>373.99875871636698</v>
      </c>
      <c r="AB30" s="25"/>
      <c r="AG30"/>
      <c r="AI30"/>
      <c r="AK30"/>
      <c r="AN30"/>
      <c r="AS30"/>
      <c r="AU30"/>
      <c r="AY30"/>
      <c r="BA30"/>
      <c r="BB30"/>
      <c r="BD30"/>
    </row>
    <row r="31" spans="1:56" ht="15.6">
      <c r="A31" s="25"/>
      <c r="B31" s="409">
        <f>+'Ark1'!C88</f>
        <v>2024</v>
      </c>
      <c r="C31" s="90">
        <f>+'Ark1'!E88</f>
        <v>22</v>
      </c>
      <c r="D31" s="90">
        <f>+'Ark1'!Q88</f>
        <v>12</v>
      </c>
      <c r="E31" s="114">
        <f>+IF(D31=0,"",'Ark1'!R88)</f>
        <v>42</v>
      </c>
      <c r="F31" s="114">
        <f t="shared" si="0"/>
        <v>30</v>
      </c>
      <c r="G31" s="113">
        <f>+IF(D31=0,"",'Ark1'!AE88)</f>
        <v>2.5893958076448822</v>
      </c>
      <c r="H31" s="113">
        <f>+IF(D31=0,"",'Ark1'!AF88)</f>
        <v>2.6139835486198941</v>
      </c>
      <c r="I31" s="432"/>
      <c r="J31" s="5">
        <f>+IF(D31=0,"",'Ark1'!S88)</f>
        <v>4.3333333333333321</v>
      </c>
      <c r="K31" s="466">
        <f t="shared" si="1"/>
        <v>-0.8333333333333357</v>
      </c>
      <c r="L31" s="435"/>
      <c r="M31" s="430">
        <f>+IF(E31=0,"",'Ark1'!AR88)</f>
        <v>203.11904761904765</v>
      </c>
      <c r="N31" s="431">
        <f>+IF(E31=0,"",'Ark1'!AS88)</f>
        <v>29.506159475664031</v>
      </c>
      <c r="O31" s="427"/>
      <c r="P31" s="112">
        <f>+IF(D31=0,"",'Ark1'!T88)</f>
        <v>7.9285714285714306</v>
      </c>
      <c r="Q31" s="459">
        <f t="shared" si="2"/>
        <v>9.5238095238099341E-2</v>
      </c>
      <c r="R31" s="18">
        <f>+IF(D31=0,"",'Ark1'!U88)</f>
        <v>250.01190476190473</v>
      </c>
      <c r="S31" s="114">
        <f t="shared" si="3"/>
        <v>30.420238095238119</v>
      </c>
      <c r="T31" s="114">
        <f>+IF(D31=0,"",'Ark1'!W88)</f>
        <v>80.952380952380949</v>
      </c>
      <c r="U31" s="458">
        <f>+IF(D31=0,"",'Ark1'!AG88)</f>
        <v>618.47619047619025</v>
      </c>
      <c r="V31" s="392">
        <f>+IF(D31=0,"",'Ark1'!AI88)</f>
        <v>19.047619047619055</v>
      </c>
      <c r="W31" s="114">
        <f>+IF(D31=0,"",'Ark1'!X88)</f>
        <v>2.3809523809523818</v>
      </c>
      <c r="X31" s="428">
        <f>+IF(D31=0,"",'Ark1'!Y88)</f>
        <v>52.861846905652691</v>
      </c>
      <c r="Y31" s="378">
        <f>+IF(D31=0,"",'Ark1'!Z88)</f>
        <v>0.94280904158206524</v>
      </c>
      <c r="Z31" s="378">
        <f>+IF(D31=0,"",'Ark1'!AA88)</f>
        <v>1.6093899634401123</v>
      </c>
      <c r="AA31" s="114">
        <f t="shared" si="4"/>
        <v>404.23852787188184</v>
      </c>
      <c r="AB31" s="25"/>
      <c r="AG31"/>
      <c r="AI31"/>
      <c r="AK31"/>
      <c r="AN31"/>
      <c r="AS31"/>
      <c r="AU31"/>
      <c r="AY31"/>
      <c r="BA31"/>
      <c r="BB31"/>
      <c r="BD31"/>
    </row>
    <row r="32" spans="1:56" ht="15.6">
      <c r="A32" s="25"/>
      <c r="B32" s="409">
        <f>+'Ark1'!C89</f>
        <v>2024</v>
      </c>
      <c r="C32" s="90">
        <f>+'Ark1'!E89</f>
        <v>23</v>
      </c>
      <c r="D32" s="90">
        <f>+'Ark1'!Q89</f>
        <v>11</v>
      </c>
      <c r="E32" s="114">
        <f>+IF(D32=0,"",'Ark1'!R89)</f>
        <v>23</v>
      </c>
      <c r="F32" s="114">
        <f t="shared" si="0"/>
        <v>-3</v>
      </c>
      <c r="G32" s="113">
        <f>+IF(D32=0,"",'Ark1'!AE89)</f>
        <v>1.4180024660912456</v>
      </c>
      <c r="H32" s="113">
        <f>+IF(D32=0,"",'Ark1'!AF89)</f>
        <v>1.325400810395889</v>
      </c>
      <c r="I32" s="432"/>
      <c r="J32" s="5">
        <f>+IF(D32=0,"",'Ark1'!S89)</f>
        <v>4.7391304347826084</v>
      </c>
      <c r="K32" s="466">
        <f t="shared" si="1"/>
        <v>0.16220735785953</v>
      </c>
      <c r="L32" s="435"/>
      <c r="M32" s="430">
        <f>+IF(E32=0,"",'Ark1'!AR89)</f>
        <v>193.60869565217391</v>
      </c>
      <c r="N32" s="431">
        <f>+IF(E32=0,"",'Ark1'!AS89)</f>
        <v>29.845239548732472</v>
      </c>
      <c r="O32" s="427"/>
      <c r="P32" s="112">
        <f>+IF(D32=0,"",'Ark1'!T89)</f>
        <v>7.6521739130434785</v>
      </c>
      <c r="Q32" s="459">
        <f t="shared" si="2"/>
        <v>0.26755852842809258</v>
      </c>
      <c r="R32" s="18">
        <f>+IF(D32=0,"",'Ark1'!U89)</f>
        <v>231.48695652173913</v>
      </c>
      <c r="S32" s="114">
        <f t="shared" si="3"/>
        <v>-29.828428093645613</v>
      </c>
      <c r="T32" s="114">
        <f>+IF(D32=0,"",'Ark1'!W89)</f>
        <v>73.913043478260875</v>
      </c>
      <c r="U32" s="458">
        <f>+IF(D32=0,"",'Ark1'!AG89)</f>
        <v>672.73913043478251</v>
      </c>
      <c r="V32" s="392">
        <f>+IF(D32=0,"",'Ark1'!AI89)</f>
        <v>73.913043478260875</v>
      </c>
      <c r="W32" s="114">
        <f>+IF(D32=0,"",'Ark1'!X89)</f>
        <v>13.043478260869565</v>
      </c>
      <c r="X32" s="428">
        <f>+IF(D32=0,"",'Ark1'!Y89)</f>
        <v>102.68032834904503</v>
      </c>
      <c r="Y32" s="378">
        <f>+IF(D32=0,"",'Ark1'!Z89)</f>
        <v>1.1118879871777774</v>
      </c>
      <c r="Z32" s="378">
        <f>+IF(D32=0,"",'Ark1'!AA89)</f>
        <v>1.9473213631790161</v>
      </c>
      <c r="AA32" s="114">
        <f t="shared" ref="AA32" si="6">IF(D32=0,"",1000*R32/U32)</f>
        <v>344.09616751761138</v>
      </c>
      <c r="AB32" s="25"/>
      <c r="AG32"/>
      <c r="AI32"/>
      <c r="AK32"/>
      <c r="AN32"/>
      <c r="AS32"/>
      <c r="AU32"/>
      <c r="AY32"/>
      <c r="BA32"/>
      <c r="BB32"/>
      <c r="BD32"/>
    </row>
    <row r="33" spans="1:65" ht="15.6">
      <c r="A33" s="25"/>
      <c r="B33" s="409">
        <f>+'Ark1'!C90</f>
        <v>2024</v>
      </c>
      <c r="C33" s="90">
        <f>+'Ark1'!E90</f>
        <v>24</v>
      </c>
      <c r="D33" s="90">
        <f>+'Ark1'!Q90</f>
        <v>9</v>
      </c>
      <c r="E33" s="114">
        <f>+IF(D33=0,"",'Ark1'!R90)</f>
        <v>37</v>
      </c>
      <c r="F33" s="114">
        <f t="shared" si="0"/>
        <v>-12</v>
      </c>
      <c r="G33" s="113">
        <f>+IF(D33=0,"",'Ark1'!AE90)</f>
        <v>2.281134401972873</v>
      </c>
      <c r="H33" s="113">
        <f>+IF(D33=0,"",'Ark1'!AF90)</f>
        <v>2.4817222792154139</v>
      </c>
      <c r="I33" s="432"/>
      <c r="J33" s="5">
        <f>+IF(D33=0,"",'Ark1'!S90)</f>
        <v>4.1891891891891904</v>
      </c>
      <c r="K33" s="466">
        <f t="shared" si="1"/>
        <v>-0.50468836183121724</v>
      </c>
      <c r="L33" s="435"/>
      <c r="M33" s="430">
        <f>+IF(E33=0,"",'Ark1'!AR90)</f>
        <v>208.972972972973</v>
      </c>
      <c r="N33" s="431">
        <f>+IF(E33=0,"",'Ark1'!AS90)</f>
        <v>29.322762736901545</v>
      </c>
      <c r="O33" s="427"/>
      <c r="P33" s="112">
        <f>+IF(D33=0,"",'Ark1'!T90)</f>
        <v>6.7837837837837851</v>
      </c>
      <c r="Q33" s="459">
        <f t="shared" si="2"/>
        <v>-0.95091009376723878</v>
      </c>
      <c r="R33" s="18">
        <f>+IF(D33=0,"",'Ark1'!U90)</f>
        <v>269.43783783783795</v>
      </c>
      <c r="S33" s="114">
        <f t="shared" si="3"/>
        <v>-3.441753998896786</v>
      </c>
      <c r="T33" s="114">
        <f>+IF(D33=0,"",'Ark1'!W90)</f>
        <v>59.459459459459438</v>
      </c>
      <c r="U33" s="458">
        <f>+IF(D33=0,"",'Ark1'!AG90)</f>
        <v>695.83783783783792</v>
      </c>
      <c r="V33" s="392">
        <f>+IF(D33=0,"",'Ark1'!AI90)</f>
        <v>18.918918918918923</v>
      </c>
      <c r="W33" s="114">
        <f>+IF(D33=0,"",'Ark1'!X90)</f>
        <v>5.4054054054054061</v>
      </c>
      <c r="X33" s="428">
        <f>+IF(D33=0,"",'Ark1'!Y90)</f>
        <v>45.638748066251409</v>
      </c>
      <c r="Y33" s="378">
        <f>+IF(D33=0,"",'Ark1'!Z90)</f>
        <v>0.95401959971474481</v>
      </c>
      <c r="Z33" s="378">
        <f>+IF(D33=0,"",'Ark1'!AA90)</f>
        <v>1.0170209579582008</v>
      </c>
      <c r="AA33" s="114">
        <f t="shared" si="4"/>
        <v>387.21354773557067</v>
      </c>
      <c r="AB33" s="25"/>
      <c r="AG33"/>
      <c r="AI33"/>
      <c r="AK33"/>
      <c r="AN33"/>
      <c r="AS33"/>
      <c r="AU33"/>
      <c r="AY33"/>
      <c r="BA33"/>
      <c r="BB33"/>
      <c r="BD33"/>
    </row>
    <row r="34" spans="1:65" ht="15.6">
      <c r="A34" s="25"/>
      <c r="B34" s="409">
        <f>+'Ark1'!C91</f>
        <v>2024</v>
      </c>
      <c r="C34" s="90">
        <f>+'Ark1'!E91</f>
        <v>25</v>
      </c>
      <c r="D34" s="90">
        <f>+'Ark1'!Q91</f>
        <v>4</v>
      </c>
      <c r="E34" s="114">
        <f>+IF(D34=0,"",'Ark1'!R91)</f>
        <v>4</v>
      </c>
      <c r="F34" s="114">
        <f t="shared" si="0"/>
        <v>-19</v>
      </c>
      <c r="G34" s="113">
        <f>+IF(D34=0,"",'Ark1'!AE91)</f>
        <v>0.24660912453760783</v>
      </c>
      <c r="H34" s="113">
        <f>+IF(D34=0,"",'Ark1'!AF91)</f>
        <v>0.27978249705194042</v>
      </c>
      <c r="I34" s="432"/>
      <c r="J34" s="5">
        <f>+IF(D34=0,"",'Ark1'!S91)</f>
        <v>4.5</v>
      </c>
      <c r="K34" s="466">
        <f t="shared" si="1"/>
        <v>-6.5217391304347672E-2</v>
      </c>
      <c r="L34" s="435"/>
      <c r="M34" s="430">
        <f>+IF(E34=0,"",'Ark1'!AR91)</f>
        <v>207.25</v>
      </c>
      <c r="N34" s="431">
        <f>+IF(E34=0,"",'Ark1'!AS91)</f>
        <v>31.444660259399008</v>
      </c>
      <c r="O34" s="427"/>
      <c r="P34" s="112">
        <f>+IF(D34=0,"",'Ark1'!T91)</f>
        <v>9.5</v>
      </c>
      <c r="Q34" s="459">
        <f t="shared" si="2"/>
        <v>1.7608695652173916</v>
      </c>
      <c r="R34" s="18">
        <f>+IF(D34=0,"",'Ark1'!U91)</f>
        <v>280.97500000000002</v>
      </c>
      <c r="S34" s="114">
        <f t="shared" si="3"/>
        <v>30.570652173913061</v>
      </c>
      <c r="T34" s="114">
        <f>+IF(D34=0,"",'Ark1'!W91)</f>
        <v>75</v>
      </c>
      <c r="U34" s="458">
        <f>+IF(D34=0,"",'Ark1'!AG91)</f>
        <v>755.25</v>
      </c>
      <c r="V34" s="392">
        <f>+IF(D34=0,"",'Ark1'!AI91)</f>
        <v>25</v>
      </c>
      <c r="W34" s="114">
        <f>+IF(D34=0,"",'Ark1'!X91)</f>
        <v>25</v>
      </c>
      <c r="X34" s="428">
        <f>+IF(D34=0,"",'Ark1'!Y91)</f>
        <v>45.66488667455539</v>
      </c>
      <c r="Y34" s="378">
        <f>+IF(D34=0,"",'Ark1'!Z91)</f>
        <v>1.1180339887498949</v>
      </c>
      <c r="Z34" s="378">
        <f>+IF(D34=0,"",'Ark1'!AA91)</f>
        <v>3.2015621187164238</v>
      </c>
      <c r="AA34" s="114">
        <f t="shared" ref="AA34" si="7">IF(D34=0,"",1000*R34/U34)</f>
        <v>372.02912942734196</v>
      </c>
      <c r="AB34" s="25"/>
      <c r="AG34"/>
      <c r="AI34"/>
      <c r="AK34"/>
      <c r="AN34"/>
      <c r="AS34"/>
      <c r="AU34"/>
      <c r="AY34"/>
      <c r="BA34"/>
      <c r="BB34"/>
      <c r="BD34"/>
    </row>
    <row r="35" spans="1:65" ht="15.6">
      <c r="A35" s="25"/>
      <c r="B35" s="409">
        <f>+'Ark1'!C92</f>
        <v>2024</v>
      </c>
      <c r="C35" s="90">
        <f>+'Ark1'!E92</f>
        <v>26</v>
      </c>
      <c r="D35" s="90">
        <f>+'Ark1'!Q92</f>
        <v>6</v>
      </c>
      <c r="E35" s="114">
        <f>+IF(D35=0,"",'Ark1'!R92)</f>
        <v>25</v>
      </c>
      <c r="F35" s="114">
        <f t="shared" si="0"/>
        <v>-10</v>
      </c>
      <c r="G35" s="113">
        <f>+IF(D35=0,"",'Ark1'!AE92)</f>
        <v>1.541307028360049</v>
      </c>
      <c r="H35" s="113">
        <f>+IF(D35=0,"",'Ark1'!AF92)</f>
        <v>1.7309970577904319</v>
      </c>
      <c r="I35" s="432"/>
      <c r="J35" s="5">
        <f>+IF(D35=0,"",'Ark1'!S92)</f>
        <v>4.7199999999999989</v>
      </c>
      <c r="K35" s="466">
        <f t="shared" si="1"/>
        <v>0.4914285714285711</v>
      </c>
      <c r="L35" s="435"/>
      <c r="M35" s="430">
        <f>+IF(E35=0,"",'Ark1'!AR92)</f>
        <v>208.36000000000004</v>
      </c>
      <c r="N35" s="431">
        <f>+IF(E35=0,"",'Ark1'!AS92)</f>
        <v>30.476150145169864</v>
      </c>
      <c r="O35" s="427"/>
      <c r="P35" s="112">
        <f>+IF(D35=0,"",'Ark1'!T92)</f>
        <v>7.6399999999999988</v>
      </c>
      <c r="Q35" s="459">
        <f t="shared" si="2"/>
        <v>0.41142857142856837</v>
      </c>
      <c r="R35" s="18">
        <f>+IF(D35=0,"",'Ark1'!U92)</f>
        <v>278.14</v>
      </c>
      <c r="S35" s="114">
        <f t="shared" si="3"/>
        <v>2.3400000000000318</v>
      </c>
      <c r="T35" s="114">
        <f>+IF(D35=0,"",'Ark1'!W92)</f>
        <v>68</v>
      </c>
      <c r="U35" s="458">
        <f>+IF(D35=0,"",'Ark1'!AG92)</f>
        <v>611.76</v>
      </c>
      <c r="V35" s="392">
        <f>+IF(D35=0,"",'Ark1'!AI92)</f>
        <v>28</v>
      </c>
      <c r="W35" s="114">
        <f>+IF(D35=0,"",'Ark1'!X92)</f>
        <v>0</v>
      </c>
      <c r="X35" s="428">
        <f>+IF(D35=0,"",'Ark1'!Y92)</f>
        <v>45.401911854017911</v>
      </c>
      <c r="Y35" s="378">
        <f>+IF(D35=0,"",'Ark1'!Z92)</f>
        <v>0.91738759529437885</v>
      </c>
      <c r="Z35" s="378">
        <f>+IF(D35=0,"",'Ark1'!AA92)</f>
        <v>1.8736061485808593</v>
      </c>
      <c r="AA35" s="114">
        <f t="shared" ref="AA35" si="8">IF(D35=0,"",1000*R35/U35)</f>
        <v>454.65542042631097</v>
      </c>
      <c r="AB35" s="25"/>
      <c r="AG35"/>
      <c r="AI35"/>
      <c r="AK35"/>
      <c r="AN35"/>
      <c r="AS35"/>
      <c r="AU35"/>
      <c r="AY35"/>
      <c r="BA35"/>
      <c r="BB35"/>
      <c r="BD35"/>
    </row>
    <row r="36" spans="1:65" ht="15.6">
      <c r="A36" s="25"/>
      <c r="B36" s="409">
        <f>+'Ark1'!C93</f>
        <v>2024</v>
      </c>
      <c r="C36" s="90">
        <f>+'Ark1'!E93</f>
        <v>27</v>
      </c>
      <c r="D36" s="90">
        <f>+'Ark1'!Q93</f>
        <v>3</v>
      </c>
      <c r="E36" s="114">
        <f>+IF(D36=0,"",'Ark1'!R93)</f>
        <v>12</v>
      </c>
      <c r="F36" s="114">
        <f t="shared" si="0"/>
        <v>-25</v>
      </c>
      <c r="G36" s="113">
        <f>+IF(D36=0,"",'Ark1'!AE93)</f>
        <v>0.73982737361282369</v>
      </c>
      <c r="H36" s="113">
        <f>+IF(D36=0,"",'Ark1'!AF93)</f>
        <v>0.83693278324461551</v>
      </c>
      <c r="I36" s="432"/>
      <c r="J36" s="5">
        <f>+IF(D36=0,"",'Ark1'!S93)</f>
        <v>4.6666666666666679</v>
      </c>
      <c r="K36" s="466">
        <f t="shared" si="1"/>
        <v>-0.46846846846846635</v>
      </c>
      <c r="L36" s="435"/>
      <c r="M36" s="430">
        <f>+IF(E36=0,"",'Ark1'!AR93)</f>
        <v>207.16666666666663</v>
      </c>
      <c r="N36" s="431">
        <f>+IF(E36=0,"",'Ark1'!AS93)</f>
        <v>31.221678141288589</v>
      </c>
      <c r="O36" s="427"/>
      <c r="P36" s="112">
        <f>+IF(D36=0,"",'Ark1'!T93)</f>
        <v>9.9166666666666643</v>
      </c>
      <c r="Q36" s="459">
        <f t="shared" si="2"/>
        <v>2.7545045045045029</v>
      </c>
      <c r="R36" s="18">
        <f>+IF(D36=0,"",'Ark1'!U93)</f>
        <v>280.16666666666674</v>
      </c>
      <c r="S36" s="114">
        <f t="shared" si="3"/>
        <v>-0.69279279279265893</v>
      </c>
      <c r="T36" s="114">
        <f>+IF(D36=0,"",'Ark1'!W93)</f>
        <v>100</v>
      </c>
      <c r="U36" s="458">
        <f>+IF(D36=0,"",'Ark1'!AG93)</f>
        <v>678.33333333333348</v>
      </c>
      <c r="V36" s="392">
        <f>+IF(D36=0,"",'Ark1'!AI93)</f>
        <v>0</v>
      </c>
      <c r="W36" s="114">
        <f>+IF(D36=0,"",'Ark1'!X93)</f>
        <v>0</v>
      </c>
      <c r="X36" s="428">
        <f>+IF(D36=0,"",'Ark1'!Y93)</f>
        <v>50.093052301580549</v>
      </c>
      <c r="Y36" s="378">
        <f>+IF(D36=0,"",'Ark1'!Z93)</f>
        <v>0.62360956446232085</v>
      </c>
      <c r="Z36" s="378">
        <f>+IF(D36=0,"",'Ark1'!AA93)</f>
        <v>1.9773017529507799</v>
      </c>
      <c r="AA36" s="114">
        <f t="shared" ref="AA36" si="9">IF(D36=0,"",1000*R36/U36)</f>
        <v>413.02211302211305</v>
      </c>
      <c r="AB36" s="25"/>
      <c r="AG36"/>
      <c r="AI36"/>
      <c r="AK36"/>
      <c r="AN36"/>
      <c r="AS36"/>
      <c r="AU36"/>
      <c r="AY36"/>
      <c r="BA36"/>
      <c r="BB36"/>
      <c r="BD36"/>
    </row>
    <row r="37" spans="1:65" ht="15.6">
      <c r="A37" s="25"/>
      <c r="B37" s="409">
        <f>+'Ark1'!C94</f>
        <v>2024</v>
      </c>
      <c r="C37" s="90">
        <f>+'Ark1'!E94</f>
        <v>28</v>
      </c>
      <c r="D37" s="90">
        <f>+'Ark1'!Q94</f>
        <v>5</v>
      </c>
      <c r="E37" s="114">
        <f>+IF(D37=0,"",'Ark1'!R94)</f>
        <v>8</v>
      </c>
      <c r="F37" s="114">
        <f t="shared" si="0"/>
        <v>7</v>
      </c>
      <c r="G37" s="113">
        <f>+IF(D37=0,"",'Ark1'!AE94)</f>
        <v>0.49321824907521566</v>
      </c>
      <c r="H37" s="113">
        <f>+IF(D37=0,"",'Ark1'!AF94)</f>
        <v>0.61014939075923635</v>
      </c>
      <c r="I37" s="432"/>
      <c r="J37" s="5">
        <f>+IF(D37=0,"",'Ark1'!S94)</f>
        <v>5.5</v>
      </c>
      <c r="K37" s="466">
        <f t="shared" si="1"/>
        <v>-3.5</v>
      </c>
      <c r="L37" s="435"/>
      <c r="M37" s="430">
        <f>+IF(E37=0,"",'Ark1'!AR94)</f>
        <v>206.875</v>
      </c>
      <c r="N37" s="431">
        <f>+IF(E37=0,"",'Ark1'!AS94)</f>
        <v>32.321056000202248</v>
      </c>
      <c r="O37" s="427"/>
      <c r="P37" s="112">
        <f>+IF(D37=0,"",'Ark1'!T94)</f>
        <v>8.375</v>
      </c>
      <c r="Q37" s="459">
        <f t="shared" si="2"/>
        <v>1.375</v>
      </c>
      <c r="R37" s="18">
        <f>+IF(D37=0,"",'Ark1'!U94)</f>
        <v>306.37500000000006</v>
      </c>
      <c r="S37" s="114">
        <f t="shared" si="3"/>
        <v>-29.724999999999966</v>
      </c>
      <c r="T37" s="114">
        <f>+IF(D37=0,"",'Ark1'!W94)</f>
        <v>87.5</v>
      </c>
      <c r="U37" s="458">
        <f>+IF(D37=0,"",'Ark1'!AG94)</f>
        <v>597</v>
      </c>
      <c r="V37" s="392">
        <f>+IF(D37=0,"",'Ark1'!AI94)</f>
        <v>62.5</v>
      </c>
      <c r="W37" s="114">
        <f>+IF(D37=0,"",'Ark1'!X94)</f>
        <v>25</v>
      </c>
      <c r="X37" s="428">
        <f>+IF(D37=0,"",'Ark1'!Y94)</f>
        <v>113.66478951284776</v>
      </c>
      <c r="Y37" s="378">
        <f>+IF(D37=0,"",'Ark1'!Z94)</f>
        <v>1.2247448713915889</v>
      </c>
      <c r="Z37" s="378">
        <f>+IF(D37=0,"",'Ark1'!AA94)</f>
        <v>2.1758618981911511</v>
      </c>
      <c r="AA37" s="114">
        <f t="shared" ref="AA37:AA38" si="10">IF(D37=0,"",1000*R37/U37)</f>
        <v>513.19095477386941</v>
      </c>
      <c r="AB37" s="25"/>
      <c r="AG37"/>
      <c r="AI37"/>
      <c r="AK37"/>
      <c r="AN37"/>
      <c r="AS37"/>
      <c r="AU37"/>
      <c r="AY37"/>
      <c r="BA37"/>
      <c r="BB37"/>
      <c r="BD37"/>
    </row>
    <row r="38" spans="1:65" ht="15.6">
      <c r="A38" s="25"/>
      <c r="B38" s="409">
        <f>+'Ark1'!C95</f>
        <v>2024</v>
      </c>
      <c r="C38" s="90">
        <f>+'Ark1'!E95</f>
        <v>29</v>
      </c>
      <c r="D38" s="90">
        <f>+'Ark1'!Q95</f>
        <v>1</v>
      </c>
      <c r="E38" s="114">
        <f>+IF(D38=0,"",'Ark1'!R95)</f>
        <v>2</v>
      </c>
      <c r="F38" s="114">
        <f t="shared" si="0"/>
        <v>-8</v>
      </c>
      <c r="G38" s="113">
        <f>+IF(D38=0,"",'Ark1'!AE95)</f>
        <v>0.12330456226880392</v>
      </c>
      <c r="H38" s="113">
        <f>+IF(D38=0,"",'Ark1'!AF95)</f>
        <v>0.11383978637054216</v>
      </c>
      <c r="I38" s="432"/>
      <c r="J38" s="5">
        <f>+IF(D38=0,"",'Ark1'!S95)</f>
        <v>4</v>
      </c>
      <c r="K38" s="466">
        <f t="shared" si="1"/>
        <v>-0.59999999999999964</v>
      </c>
      <c r="L38" s="435"/>
      <c r="M38" s="430">
        <f>+IF(E38=0,"",'Ark1'!AR95)</f>
        <v>194</v>
      </c>
      <c r="N38" s="431">
        <f>+IF(E38=0,"",'Ark1'!AS95)</f>
        <v>31.314882660874758</v>
      </c>
      <c r="O38" s="427"/>
      <c r="P38" s="112">
        <f>+IF(D38=0,"",'Ark1'!T95)</f>
        <v>9.5</v>
      </c>
      <c r="Q38" s="459">
        <f t="shared" si="2"/>
        <v>2.0999999999999996</v>
      </c>
      <c r="R38" s="18">
        <f>+IF(D38=0,"",'Ark1'!U95)</f>
        <v>228.65</v>
      </c>
      <c r="S38" s="114">
        <f t="shared" si="3"/>
        <v>-42.260000000000019</v>
      </c>
      <c r="T38" s="114">
        <f>+IF(D38=0,"",'Ark1'!W95)</f>
        <v>100</v>
      </c>
      <c r="U38" s="458">
        <f>+IF(D38=0,"",'Ark1'!AG95)</f>
        <v>678</v>
      </c>
      <c r="V38" s="392">
        <f>+IF(D38=0,"",'Ark1'!AI95)</f>
        <v>0</v>
      </c>
      <c r="W38" s="114">
        <f>+IF(D38=0,"",'Ark1'!X95)</f>
        <v>0</v>
      </c>
      <c r="X38" s="428">
        <f>+IF(D38=0,"",'Ark1'!Y95)</f>
        <v>18.15000000000002</v>
      </c>
      <c r="Y38" s="378">
        <f>+IF(D38=0,"",'Ark1'!Z95)</f>
        <v>0</v>
      </c>
      <c r="Z38" s="378">
        <f>+IF(D38=0,"",'Ark1'!AA95)</f>
        <v>0.5</v>
      </c>
      <c r="AA38" s="114">
        <f t="shared" si="10"/>
        <v>337.2418879056047</v>
      </c>
      <c r="AB38" s="25"/>
      <c r="AG38"/>
      <c r="AI38"/>
      <c r="AK38"/>
      <c r="AN38"/>
      <c r="AS38"/>
      <c r="AU38"/>
      <c r="AY38"/>
      <c r="BA38"/>
      <c r="BB38"/>
      <c r="BD38"/>
    </row>
    <row r="39" spans="1:65" ht="15.6">
      <c r="A39" s="25"/>
      <c r="B39" s="409">
        <f>+'Ark1'!C96</f>
        <v>2024</v>
      </c>
      <c r="C39" s="90">
        <f>+'Ark1'!E96</f>
        <v>30</v>
      </c>
      <c r="D39" s="90">
        <f>+'Ark1'!Q96</f>
        <v>2</v>
      </c>
      <c r="E39" s="114">
        <f>+IF(D39=0,"",'Ark1'!R96)</f>
        <v>8</v>
      </c>
      <c r="F39" s="114">
        <f t="shared" si="0"/>
        <v>-16</v>
      </c>
      <c r="G39" s="113">
        <f>+IF(D39=0,"",'Ark1'!AE96)</f>
        <v>0.49321824907521566</v>
      </c>
      <c r="H39" s="113">
        <f>+IF(D39=0,"",'Ark1'!AF96)</f>
        <v>0.52486290309129879</v>
      </c>
      <c r="I39" s="432"/>
      <c r="J39" s="5">
        <f>+IF(D39=0,"",'Ark1'!S96)</f>
        <v>5.625</v>
      </c>
      <c r="K39" s="466">
        <f t="shared" si="1"/>
        <v>1.375</v>
      </c>
      <c r="L39" s="435"/>
      <c r="M39" s="430">
        <f>+IF(E39=0,"",'Ark1'!AR96)</f>
        <v>199</v>
      </c>
      <c r="N39" s="431">
        <f>+IF(E39=0,"",'Ark1'!AS96)</f>
        <v>33.160695388868952</v>
      </c>
      <c r="O39" s="427"/>
      <c r="P39" s="112">
        <f>+IF(D39=0,"",'Ark1'!T96)</f>
        <v>8.5</v>
      </c>
      <c r="Q39" s="459">
        <f t="shared" si="2"/>
        <v>1.1666666666666687</v>
      </c>
      <c r="R39" s="18">
        <f>+IF(D39=0,"",'Ark1'!U96)</f>
        <v>263.55</v>
      </c>
      <c r="S39" s="114">
        <f t="shared" si="3"/>
        <v>19.825000000000017</v>
      </c>
      <c r="T39" s="114">
        <f>+IF(D39=0,"",'Ark1'!W96)</f>
        <v>100</v>
      </c>
      <c r="U39" s="458">
        <f>+IF(D39=0,"",'Ark1'!AG96)</f>
        <v>566.375</v>
      </c>
      <c r="V39" s="392">
        <f>+IF(D39=0,"",'Ark1'!AI96)</f>
        <v>75</v>
      </c>
      <c r="W39" s="114">
        <f>+IF(D39=0,"",'Ark1'!X96)</f>
        <v>0</v>
      </c>
      <c r="X39" s="428">
        <f>+IF(D39=0,"",'Ark1'!Y96)</f>
        <v>40.281974877108446</v>
      </c>
      <c r="Y39" s="378">
        <f>+IF(D39=0,"",'Ark1'!Z96)</f>
        <v>0.48412291827592702</v>
      </c>
      <c r="Z39" s="378">
        <f>+IF(D39=0,"",'Ark1'!AA96)</f>
        <v>1.5</v>
      </c>
      <c r="AA39" s="114">
        <f t="shared" ref="AA39" si="11">IF(D39=0,"",1000*R39/U39)</f>
        <v>465.3277422202604</v>
      </c>
      <c r="AB39" s="25"/>
      <c r="AG39"/>
      <c r="AI39"/>
      <c r="AK39"/>
      <c r="AN39"/>
      <c r="AS39"/>
      <c r="AU39"/>
      <c r="AY39"/>
      <c r="BA39"/>
      <c r="BB39"/>
      <c r="BD39"/>
    </row>
    <row r="40" spans="1:65" ht="15.6">
      <c r="A40" s="25"/>
      <c r="B40" s="409">
        <f>+'Ark1'!C97</f>
        <v>2024</v>
      </c>
      <c r="C40" s="90">
        <f>+'Ark1'!E97</f>
        <v>31</v>
      </c>
      <c r="D40" s="90">
        <f>+'Ark1'!Q97</f>
        <v>6</v>
      </c>
      <c r="E40" s="114">
        <f>+IF(D40=0,"",'Ark1'!R97)</f>
        <v>16</v>
      </c>
      <c r="F40" s="114">
        <f t="shared" si="0"/>
        <v>11</v>
      </c>
      <c r="G40" s="113">
        <f>+IF(D40=0,"",'Ark1'!AE97)</f>
        <v>0.98643649815043133</v>
      </c>
      <c r="H40" s="113">
        <f>+IF(D40=0,"",'Ark1'!AF97)</f>
        <v>1.206159048595125</v>
      </c>
      <c r="I40" s="432"/>
      <c r="J40" s="5">
        <f>+IF(D40=0,"",'Ark1'!S97)</f>
        <v>4.5</v>
      </c>
      <c r="K40" s="466">
        <f t="shared" si="1"/>
        <v>-0.5</v>
      </c>
      <c r="L40" s="435"/>
      <c r="M40" s="430">
        <f>+IF(E40=0,"",'Ark1'!AR97)</f>
        <v>215</v>
      </c>
      <c r="N40" s="431">
        <f>+IF(E40=0,"",'Ark1'!AS97)</f>
        <v>30.424495613618124</v>
      </c>
      <c r="O40" s="427"/>
      <c r="P40" s="112">
        <f>+IF(D40=0,"",'Ark1'!T97)</f>
        <v>7.3125</v>
      </c>
      <c r="Q40" s="459">
        <f t="shared" si="2"/>
        <v>-1.4875000000000007</v>
      </c>
      <c r="R40" s="18">
        <f>+IF(D40=0,"",'Ark1'!U97)</f>
        <v>302.8250000000001</v>
      </c>
      <c r="S40" s="114">
        <f t="shared" si="3"/>
        <v>-5.5949999999999704</v>
      </c>
      <c r="T40" s="114">
        <f>+IF(D40=0,"",'Ark1'!W97)</f>
        <v>75</v>
      </c>
      <c r="U40" s="458">
        <f>+IF(D40=0,"",'Ark1'!AG97)</f>
        <v>645.9375</v>
      </c>
      <c r="V40" s="392">
        <f>+IF(D40=0,"",'Ark1'!AI97)</f>
        <v>6.25</v>
      </c>
      <c r="W40" s="114">
        <f>+IF(D40=0,"",'Ark1'!X97)</f>
        <v>0</v>
      </c>
      <c r="X40" s="428">
        <f>+IF(D40=0,"",'Ark1'!Y97)</f>
        <v>35.033724823375366</v>
      </c>
      <c r="Y40" s="378">
        <f>+IF(D40=0,"",'Ark1'!Z97)</f>
        <v>0.79056941504209499</v>
      </c>
      <c r="Z40" s="378">
        <f>+IF(D40=0,"",'Ark1'!AA97)</f>
        <v>1.2103072956898175</v>
      </c>
      <c r="AA40" s="114">
        <f t="shared" ref="AA40" si="12">IF(D40=0,"",1000*R40/U40)</f>
        <v>468.81470730527354</v>
      </c>
      <c r="AB40" s="25"/>
      <c r="AG40"/>
      <c r="AI40"/>
      <c r="AK40"/>
      <c r="AN40"/>
      <c r="AS40"/>
      <c r="AU40"/>
      <c r="AY40"/>
      <c r="BA40"/>
      <c r="BB40"/>
      <c r="BD40"/>
    </row>
    <row r="41" spans="1:65" ht="15.6">
      <c r="A41" s="25"/>
      <c r="B41" s="409">
        <f>+'Ark1'!C98</f>
        <v>2024</v>
      </c>
      <c r="C41" s="90">
        <f>+'Ark1'!E98</f>
        <v>32</v>
      </c>
      <c r="D41" s="90">
        <f>+'Ark1'!Q98</f>
        <v>3</v>
      </c>
      <c r="E41" s="114">
        <f>+IF(D41=0,"",'Ark1'!R98)</f>
        <v>7</v>
      </c>
      <c r="F41" s="114">
        <f t="shared" si="0"/>
        <v>-17</v>
      </c>
      <c r="G41" s="113">
        <f>+IF(D41=0,"",'Ark1'!AE98)</f>
        <v>0.43156596794081392</v>
      </c>
      <c r="H41" s="113">
        <f>+IF(D41=0,"",'Ark1'!AF98)</f>
        <v>0.28388998989058889</v>
      </c>
      <c r="I41" s="432"/>
      <c r="J41" s="5">
        <f>+IF(D41=0,"",'Ark1'!S98)</f>
        <v>3.7142857142857153</v>
      </c>
      <c r="K41" s="466">
        <f t="shared" si="1"/>
        <v>-0.6607142857142847</v>
      </c>
      <c r="L41" s="435"/>
      <c r="M41" s="430">
        <f>+IF(E41=0,"",'Ark1'!AR98)</f>
        <v>179.33333333333337</v>
      </c>
      <c r="N41" s="431">
        <f>+IF(E41=0,"",'Ark1'!AS98)</f>
        <v>26.549923048079329</v>
      </c>
      <c r="O41" s="427"/>
      <c r="P41" s="112">
        <f>+IF(D41=0,"",'Ark1'!T98)</f>
        <v>5.4285714285714306</v>
      </c>
      <c r="Q41" s="459">
        <f t="shared" si="2"/>
        <v>-1.4880952380952381</v>
      </c>
      <c r="R41" s="18">
        <f>+IF(D41=0,"",'Ark1'!U98)</f>
        <v>162.91428571428577</v>
      </c>
      <c r="S41" s="114">
        <f t="shared" si="3"/>
        <v>-86.019047619047626</v>
      </c>
      <c r="T41" s="114">
        <f>+IF(D41=0,"",'Ark1'!W98)</f>
        <v>14.285714285714288</v>
      </c>
      <c r="U41" s="458">
        <f>+IF(D41=0,"",'Ark1'!AG98)</f>
        <v>598</v>
      </c>
      <c r="V41" s="392">
        <f>+IF(D41=0,"",'Ark1'!AI98)</f>
        <v>28.571428571428577</v>
      </c>
      <c r="W41" s="114">
        <f>+IF(D41=0,"",'Ark1'!X98)</f>
        <v>0</v>
      </c>
      <c r="X41" s="428">
        <f>+IF(D41=0,"",'Ark1'!Y98)</f>
        <v>29.228627286638325</v>
      </c>
      <c r="Y41" s="378">
        <f>+IF(D41=0,"",'Ark1'!Z98)</f>
        <v>0.88063057185271099</v>
      </c>
      <c r="Z41" s="378">
        <f>+IF(D41=0,"",'Ark1'!AA98)</f>
        <v>1.2936264483053443</v>
      </c>
      <c r="AA41" s="114">
        <f t="shared" ref="AA41" si="13">IF(D41=0,"",1000*R41/U41)</f>
        <v>272.43191591017688</v>
      </c>
      <c r="AB41" s="25"/>
      <c r="AG41"/>
      <c r="AI41"/>
      <c r="AK41"/>
      <c r="AN41"/>
      <c r="AS41"/>
      <c r="AU41"/>
      <c r="AY41"/>
      <c r="BA41"/>
      <c r="BB41"/>
      <c r="BD41"/>
    </row>
    <row r="42" spans="1:65" ht="15.6">
      <c r="A42" s="25"/>
      <c r="B42" s="409">
        <f>+'Ark1'!C99</f>
        <v>2024</v>
      </c>
      <c r="C42" s="90">
        <f>+'Ark1'!E99</f>
        <v>33</v>
      </c>
      <c r="D42" s="90">
        <f>+'Ark1'!Q99</f>
        <v>6</v>
      </c>
      <c r="E42" s="114">
        <f>+IF(D42=0,"",'Ark1'!R99)</f>
        <v>68</v>
      </c>
      <c r="F42" s="114">
        <f t="shared" ref="F42:F61" si="14">+IF(D42=0,"",E42-E96)</f>
        <v>49</v>
      </c>
      <c r="G42" s="113">
        <f>+IF(D42=0,"",'Ark1'!AE99)</f>
        <v>4.1923551171393347</v>
      </c>
      <c r="H42" s="113">
        <f>+IF(D42=0,"",'Ark1'!AF99)</f>
        <v>4.8686237085980277</v>
      </c>
      <c r="I42" s="432"/>
      <c r="J42" s="5">
        <f>+IF(D42=0,"",'Ark1'!S99)</f>
        <v>4.7794117647058814</v>
      </c>
      <c r="K42" s="466">
        <f t="shared" ref="K42:K59" si="15">+IF(D42=0,"",J42-J96)</f>
        <v>0.25309597523219729</v>
      </c>
      <c r="L42" s="435"/>
      <c r="M42" s="430">
        <f>+IF(E42=0,"",'Ark1'!AR99)</f>
        <v>212.73529411764704</v>
      </c>
      <c r="N42" s="431">
        <f>+IF(E42=0,"",'Ark1'!AS99)</f>
        <v>29.819754252668904</v>
      </c>
      <c r="O42" s="427"/>
      <c r="P42" s="112">
        <f>+IF(D42=0,"",'Ark1'!T99)</f>
        <v>6.5147058823529411</v>
      </c>
      <c r="Q42" s="459">
        <f t="shared" ref="Q42:Q59" si="16">+IF(D42=0,"",P42-P96)</f>
        <v>-1.1609907120740282E-2</v>
      </c>
      <c r="R42" s="18">
        <f>+IF(D42=0,"",'Ark1'!U99)</f>
        <v>287.61029411764719</v>
      </c>
      <c r="S42" s="114">
        <f t="shared" ref="S42:S61" si="17">+IF(D42=0,"",R42-R96)</f>
        <v>21.062925696594561</v>
      </c>
      <c r="T42" s="114">
        <f>+IF(D42=0,"",'Ark1'!W99)</f>
        <v>33.823529411764696</v>
      </c>
      <c r="U42" s="458">
        <f>+IF(D42=0,"",'Ark1'!AG99)</f>
        <v>720.14705882352939</v>
      </c>
      <c r="V42" s="392">
        <f>+IF(D42=0,"",'Ark1'!AI99)</f>
        <v>45.588235294117645</v>
      </c>
      <c r="W42" s="114">
        <f>+IF(D42=0,"",'Ark1'!X99)</f>
        <v>10.294117647058826</v>
      </c>
      <c r="X42" s="428">
        <f>+IF(D42=0,"",'Ark1'!Y99)</f>
        <v>50.541619831655424</v>
      </c>
      <c r="Y42" s="378">
        <f>+IF(D42=0,"",'Ark1'!Z99)</f>
        <v>1.3703325941847555</v>
      </c>
      <c r="Z42" s="378">
        <f>+IF(D42=0,"",'Ark1'!AA99)</f>
        <v>2.1178002395578477</v>
      </c>
      <c r="AA42" s="114">
        <f t="shared" ref="AA42" si="18">IF(D42=0,"",1000*R42/U42)</f>
        <v>399.37716969573222</v>
      </c>
      <c r="AB42" s="25"/>
      <c r="AG42"/>
      <c r="AI42"/>
      <c r="AK42"/>
      <c r="AN42"/>
      <c r="AS42"/>
      <c r="AU42"/>
      <c r="AY42"/>
      <c r="BA42"/>
      <c r="BB42"/>
      <c r="BD42"/>
    </row>
    <row r="43" spans="1:65" ht="15.6">
      <c r="A43" s="25"/>
      <c r="B43" s="409">
        <f>+'Ark1'!C100</f>
        <v>2024</v>
      </c>
      <c r="C43" s="90">
        <f>+'Ark1'!E100</f>
        <v>34</v>
      </c>
      <c r="D43" s="90">
        <f>+'Ark1'!Q100</f>
        <v>11</v>
      </c>
      <c r="E43" s="114">
        <f>+IF(D43=0,"",'Ark1'!R100)</f>
        <v>70</v>
      </c>
      <c r="F43" s="114">
        <f t="shared" si="14"/>
        <v>30</v>
      </c>
      <c r="G43" s="113">
        <f>+IF(D43=0,"",'Ark1'!AE100)</f>
        <v>4.3156596794081388</v>
      </c>
      <c r="H43" s="113">
        <f>+IF(D43=0,"",'Ark1'!AF100)</f>
        <v>4.0254674513554596</v>
      </c>
      <c r="I43" s="432"/>
      <c r="J43" s="5">
        <f>+IF(D43=0,"",'Ark1'!S100)</f>
        <v>3.6714285714285722</v>
      </c>
      <c r="K43" s="466">
        <f t="shared" si="15"/>
        <v>-1.4285714285714275</v>
      </c>
      <c r="L43" s="435"/>
      <c r="M43" s="430">
        <f>+IF(E43=0,"",'Ark1'!AR100)</f>
        <v>202.79710144927537</v>
      </c>
      <c r="N43" s="431">
        <f>+IF(E43=0,"",'Ark1'!AS100)</f>
        <v>26.593828591579104</v>
      </c>
      <c r="O43" s="427"/>
      <c r="P43" s="112">
        <f>+IF(D43=0,"",'Ark1'!T100)</f>
        <v>6.3714285714285692</v>
      </c>
      <c r="Q43" s="459">
        <f t="shared" si="16"/>
        <v>-0.95357142857143096</v>
      </c>
      <c r="R43" s="18">
        <f>+IF(D43=0,"",'Ark1'!U100)</f>
        <v>231.00714285714281</v>
      </c>
      <c r="S43" s="114">
        <f t="shared" si="17"/>
        <v>-43.512857142857229</v>
      </c>
      <c r="T43" s="114">
        <f>+IF(D43=0,"",'Ark1'!W100)</f>
        <v>40</v>
      </c>
      <c r="U43" s="458">
        <f>+IF(D43=0,"",'Ark1'!AG100)</f>
        <v>692.59420289855075</v>
      </c>
      <c r="V43" s="392">
        <f>+IF(D43=0,"",'Ark1'!AI100)</f>
        <v>30</v>
      </c>
      <c r="W43" s="114">
        <f>+IF(D43=0,"",'Ark1'!X100)</f>
        <v>1.4285714285714288</v>
      </c>
      <c r="X43" s="428">
        <f>+IF(D43=0,"",'Ark1'!Y100)</f>
        <v>73.306821591423059</v>
      </c>
      <c r="Y43" s="378">
        <f>+IF(D43=0,"",'Ark1'!Z100)</f>
        <v>0.84043234743329887</v>
      </c>
      <c r="Z43" s="378">
        <f>+IF(D43=0,"",'Ark1'!AA100)</f>
        <v>1.6403085822179819</v>
      </c>
      <c r="AA43" s="114">
        <f t="shared" ref="AA43:AA44" si="19">IF(D43=0,"",1000*R43/U43)</f>
        <v>333.53894948927268</v>
      </c>
      <c r="AB43" s="25"/>
      <c r="AG43"/>
      <c r="AI43"/>
      <c r="AK43"/>
      <c r="AN43"/>
      <c r="AS43"/>
      <c r="AU43"/>
      <c r="AY43"/>
      <c r="BA43"/>
      <c r="BB43"/>
      <c r="BD43"/>
    </row>
    <row r="44" spans="1:65" s="3" customFormat="1" ht="15.6">
      <c r="A44" s="25"/>
      <c r="B44" s="409">
        <f>+'Ark1'!C101</f>
        <v>2024</v>
      </c>
      <c r="C44" s="90">
        <f>+'Ark1'!E101</f>
        <v>35</v>
      </c>
      <c r="D44" s="90">
        <f>+'Ark1'!Q101</f>
        <v>8</v>
      </c>
      <c r="E44" s="114">
        <f>+IF(D44=0,"",'Ark1'!R101)</f>
        <v>18</v>
      </c>
      <c r="F44" s="114">
        <f t="shared" si="14"/>
        <v>-59</v>
      </c>
      <c r="G44" s="113">
        <f>+IF(D44=0,"",'Ark1'!AE101)</f>
        <v>1.1097410604192353</v>
      </c>
      <c r="H44" s="113">
        <f>+IF(D44=0,"",'Ark1'!AF101)</f>
        <v>1.0886847534097788</v>
      </c>
      <c r="I44" s="432"/>
      <c r="J44" s="5">
        <f>+IF(D44=0,"",'Ark1'!S101)</f>
        <v>4.9444444444444438</v>
      </c>
      <c r="K44" s="466">
        <f t="shared" si="15"/>
        <v>0.90548340548340356</v>
      </c>
      <c r="L44" s="435"/>
      <c r="M44" s="430">
        <f>+IF(E44=0,"",'Ark1'!AR101)</f>
        <v>198</v>
      </c>
      <c r="N44" s="431">
        <f>+IF(E44=0,"",'Ark1'!AS101)</f>
        <v>30.815856454538444</v>
      </c>
      <c r="O44" s="427"/>
      <c r="P44" s="112">
        <f>+IF(D44=0,"",'Ark1'!T101)</f>
        <v>7.7777777777777777</v>
      </c>
      <c r="Q44" s="459">
        <f t="shared" si="16"/>
        <v>1.01154401154401</v>
      </c>
      <c r="R44" s="18">
        <f>+IF(D44=0,"",'Ark1'!U101)</f>
        <v>242.96111111111111</v>
      </c>
      <c r="S44" s="114">
        <f t="shared" si="17"/>
        <v>-23.949278499278591</v>
      </c>
      <c r="T44" s="114">
        <f>+IF(D44=0,"",'Ark1'!W101)</f>
        <v>77.777777777777771</v>
      </c>
      <c r="U44" s="458">
        <f>+IF(D44=0,"",'Ark1'!AG101)</f>
        <v>714.3888888888888</v>
      </c>
      <c r="V44" s="392">
        <f>+IF(D44=0,"",'Ark1'!AI101)</f>
        <v>61.111111111111121</v>
      </c>
      <c r="W44" s="114">
        <f>+IF(D44=0,"",'Ark1'!X101)</f>
        <v>11.111111111111112</v>
      </c>
      <c r="X44" s="428">
        <f>+IF(D44=0,"",'Ark1'!Y101)</f>
        <v>62.759205954973389</v>
      </c>
      <c r="Y44" s="378">
        <f>+IF(D44=0,"",'Ark1'!Z101)</f>
        <v>1.2234841969747361</v>
      </c>
      <c r="Z44" s="378">
        <f>+IF(D44=0,"",'Ark1'!AA101)</f>
        <v>1.7177360926378149</v>
      </c>
      <c r="AA44" s="114">
        <f t="shared" si="19"/>
        <v>340.0964305155922</v>
      </c>
      <c r="AB44" s="25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s="3" customFormat="1" ht="15.6">
      <c r="A45" s="25"/>
      <c r="B45" s="409">
        <f>+'Ark1'!C102</f>
        <v>2024</v>
      </c>
      <c r="C45" s="90">
        <f>+'Ark1'!E102</f>
        <v>36</v>
      </c>
      <c r="D45" s="90">
        <f>+'Ark1'!Q102</f>
        <v>15</v>
      </c>
      <c r="E45" s="114">
        <f>+IF(D45=0,"",'Ark1'!R102)</f>
        <v>62</v>
      </c>
      <c r="F45" s="114">
        <f t="shared" si="14"/>
        <v>32</v>
      </c>
      <c r="G45" s="113">
        <f>+IF(D45=0,"",'Ark1'!AE102)</f>
        <v>3.8224414303329226</v>
      </c>
      <c r="H45" s="113">
        <f>+IF(D45=0,"",'Ark1'!AF102)</f>
        <v>4.1871533058222603</v>
      </c>
      <c r="I45" s="432"/>
      <c r="J45" s="5">
        <f>+IF(D45=0,"",'Ark1'!S102)</f>
        <v>4.274193548387097</v>
      </c>
      <c r="K45" s="466">
        <f t="shared" si="15"/>
        <v>-0.32580645161290267</v>
      </c>
      <c r="L45" s="435"/>
      <c r="M45" s="430">
        <f>+IF(E45=0,"",'Ark1'!AR102)</f>
        <v>210.40322580645156</v>
      </c>
      <c r="N45" s="431">
        <f>+IF(E45=0,"",'Ark1'!AS102)</f>
        <v>29.035463537058163</v>
      </c>
      <c r="O45" s="427"/>
      <c r="P45" s="112">
        <f>+IF(D45=0,"",'Ark1'!T102)</f>
        <v>6.6935483870967758</v>
      </c>
      <c r="Q45" s="459">
        <f t="shared" si="16"/>
        <v>-0.70645161290322456</v>
      </c>
      <c r="R45" s="18">
        <f>+IF(D45=0,"",'Ark1'!U102)</f>
        <v>271.29032258064541</v>
      </c>
      <c r="S45" s="114">
        <f t="shared" si="17"/>
        <v>-10.58967741935453</v>
      </c>
      <c r="T45" s="114">
        <f>+IF(D45=0,"",'Ark1'!W102)</f>
        <v>54.838709677419359</v>
      </c>
      <c r="U45" s="458">
        <f>+IF(D45=0,"",'Ark1'!AG102)</f>
        <v>716.8709677419356</v>
      </c>
      <c r="V45" s="392">
        <f>+IF(D45=0,"",'Ark1'!AI102)</f>
        <v>22.58064516129032</v>
      </c>
      <c r="W45" s="114">
        <f>+IF(D45=0,"",'Ark1'!X102)</f>
        <v>8.0645161290322562</v>
      </c>
      <c r="X45" s="428">
        <f>+IF(D45=0,"",'Ark1'!Y102)</f>
        <v>46.804971853622625</v>
      </c>
      <c r="Y45" s="378">
        <f>+IF(D45=0,"",'Ark1'!Z102)</f>
        <v>1.1096258427623777</v>
      </c>
      <c r="Z45" s="378">
        <f>+IF(D45=0,"",'Ark1'!AA102)</f>
        <v>1.8455588337815212</v>
      </c>
      <c r="AA45" s="114">
        <f t="shared" ref="AA45" si="20">IF(D45=0,"",1000*R45/U45)</f>
        <v>378.43675471358529</v>
      </c>
      <c r="AB45" s="2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s="3" customFormat="1" ht="15.6">
      <c r="A46" s="25"/>
      <c r="B46" s="409">
        <f>+'Ark1'!C103</f>
        <v>2024</v>
      </c>
      <c r="C46" s="90">
        <f>+'Ark1'!E103</f>
        <v>37</v>
      </c>
      <c r="D46" s="90">
        <f>+'Ark1'!Q103</f>
        <v>6</v>
      </c>
      <c r="E46" s="114">
        <f>+IF(D46=0,"",'Ark1'!R103)</f>
        <v>82</v>
      </c>
      <c r="F46" s="114">
        <f t="shared" si="14"/>
        <v>49</v>
      </c>
      <c r="G46" s="113">
        <f>+IF(D46=0,"",'Ark1'!AE103)</f>
        <v>5.0554870530209612</v>
      </c>
      <c r="H46" s="113">
        <f>+IF(D46=0,"",'Ark1'!AF103)</f>
        <v>5.0979711723705616</v>
      </c>
      <c r="I46" s="432"/>
      <c r="J46" s="5">
        <f>+IF(D46=0,"",'Ark1'!S103)</f>
        <v>3.8780487804878057</v>
      </c>
      <c r="K46" s="466">
        <f t="shared" si="15"/>
        <v>0.81744271988174555</v>
      </c>
      <c r="L46" s="435"/>
      <c r="M46" s="430">
        <f>+IF(E46=0,"",'Ark1'!AR103)</f>
        <v>207.31707317073167</v>
      </c>
      <c r="N46" s="431">
        <f>+IF(E46=0,"",'Ark1'!AS103)</f>
        <v>27.76865914601203</v>
      </c>
      <c r="O46" s="427"/>
      <c r="P46" s="112">
        <f>+IF(D46=0,"",'Ark1'!T103)</f>
        <v>6.5609756097560972</v>
      </c>
      <c r="Q46" s="459">
        <f t="shared" si="16"/>
        <v>1.5003695491500366</v>
      </c>
      <c r="R46" s="18">
        <f>+IF(D46=0,"",'Ark1'!U103)</f>
        <v>249.74146341463407</v>
      </c>
      <c r="S46" s="114">
        <f t="shared" si="17"/>
        <v>48.496008869179548</v>
      </c>
      <c r="T46" s="114">
        <f>+IF(D46=0,"",'Ark1'!W103)</f>
        <v>57.317073170731696</v>
      </c>
      <c r="U46" s="458">
        <f>+IF(D46=0,"",'Ark1'!AG103)</f>
        <v>673.21951219512209</v>
      </c>
      <c r="V46" s="392">
        <f>+IF(D46=0,"",'Ark1'!AI103)</f>
        <v>24.390243902439025</v>
      </c>
      <c r="W46" s="114">
        <f>+IF(D46=0,"",'Ark1'!X103)</f>
        <v>0</v>
      </c>
      <c r="X46" s="428">
        <f>+IF(D46=0,"",'Ark1'!Y103)</f>
        <v>46.003777552261312</v>
      </c>
      <c r="Y46" s="378">
        <f>+IF(D46=0,"",'Ark1'!Z103)</f>
        <v>0.802287034312125</v>
      </c>
      <c r="Z46" s="378">
        <f>+IF(D46=0,"",'Ark1'!AA103)</f>
        <v>1.1163699991556904</v>
      </c>
      <c r="AA46" s="114">
        <f t="shared" ref="AA46:AA47" si="21">IF(D46=0,"",1000*R46/U46)</f>
        <v>370.96587203825794</v>
      </c>
      <c r="AB46" s="25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s="3" customFormat="1" ht="15.6">
      <c r="A47" s="25"/>
      <c r="B47" s="409">
        <f>+'Ark1'!C104</f>
        <v>2024</v>
      </c>
      <c r="C47" s="90">
        <f>+'Ark1'!E104</f>
        <v>38</v>
      </c>
      <c r="D47" s="90">
        <f>+'Ark1'!Q104</f>
        <v>13</v>
      </c>
      <c r="E47" s="114">
        <f>+IF(D47=0,"",'Ark1'!R104)</f>
        <v>43</v>
      </c>
      <c r="F47" s="114">
        <f t="shared" si="14"/>
        <v>24</v>
      </c>
      <c r="G47" s="113">
        <f>+IF(D47=0,"",'Ark1'!AE104)</f>
        <v>2.6510480887792842</v>
      </c>
      <c r="H47" s="113">
        <f>+IF(D47=0,"",'Ark1'!AF104)</f>
        <v>2.3750270409945204</v>
      </c>
      <c r="I47" s="432"/>
      <c r="J47" s="5">
        <f>+IF(D47=0,"",'Ark1'!S104)</f>
        <v>4.4418604651162781</v>
      </c>
      <c r="K47" s="466">
        <f t="shared" si="15"/>
        <v>0.3365973072215418</v>
      </c>
      <c r="L47" s="435"/>
      <c r="M47" s="430">
        <f>+IF(E47=0,"",'Ark1'!AR104)</f>
        <v>196.51162790697677</v>
      </c>
      <c r="N47" s="431">
        <f>+IF(E47=0,"",'Ark1'!AS104)</f>
        <v>28.28013403423649</v>
      </c>
      <c r="O47" s="427"/>
      <c r="P47" s="112">
        <f>+IF(D47=0,"",'Ark1'!T104)</f>
        <v>5.7441860465116257</v>
      </c>
      <c r="Q47" s="459">
        <f t="shared" si="16"/>
        <v>-0.15055079559363715</v>
      </c>
      <c r="R47" s="18">
        <f>+IF(D47=0,"",'Ark1'!U104)</f>
        <v>221.87441860465125</v>
      </c>
      <c r="S47" s="114">
        <f t="shared" si="17"/>
        <v>-6.5992656058751322</v>
      </c>
      <c r="T47" s="114">
        <f>+IF(D47=0,"",'Ark1'!W104)</f>
        <v>20.930232558139537</v>
      </c>
      <c r="U47" s="458">
        <f>+IF(D47=0,"",'Ark1'!AG104)</f>
        <v>632.62790697674404</v>
      </c>
      <c r="V47" s="392">
        <f>+IF(D47=0,"",'Ark1'!AI104)</f>
        <v>67.441860465116264</v>
      </c>
      <c r="W47" s="114">
        <f>+IF(D47=0,"",'Ark1'!X104)</f>
        <v>0</v>
      </c>
      <c r="X47" s="428">
        <f>+IF(D47=0,"",'Ark1'!Y104)</f>
        <v>66.381837993231571</v>
      </c>
      <c r="Y47" s="378">
        <f>+IF(D47=0,"",'Ark1'!Z104)</f>
        <v>1.263114010604677</v>
      </c>
      <c r="Z47" s="378">
        <f>+IF(D47=0,"",'Ark1'!AA104)</f>
        <v>1.0363851141933549</v>
      </c>
      <c r="AA47" s="114">
        <f t="shared" si="21"/>
        <v>350.71867073484566</v>
      </c>
      <c r="AB47" s="25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s="3" customFormat="1" ht="15.6">
      <c r="A48" s="25"/>
      <c r="B48" s="409">
        <f>+'Ark1'!C105</f>
        <v>2024</v>
      </c>
      <c r="C48" s="90">
        <f>+'Ark1'!E105</f>
        <v>39</v>
      </c>
      <c r="D48" s="90">
        <f>+'Ark1'!Q105</f>
        <v>11</v>
      </c>
      <c r="E48" s="114">
        <f>+IF(D48=0,"",'Ark1'!R105)</f>
        <v>31</v>
      </c>
      <c r="F48" s="114">
        <f t="shared" si="14"/>
        <v>10</v>
      </c>
      <c r="G48" s="113">
        <f>+IF(D48=0,"",'Ark1'!AE105)</f>
        <v>1.9112207151664613</v>
      </c>
      <c r="H48" s="113">
        <f>+IF(D48=0,"",'Ark1'!AF105)</f>
        <v>1.7628363507639555</v>
      </c>
      <c r="I48" s="432"/>
      <c r="J48" s="5">
        <f>+IF(D48=0,"",'Ark1'!S105)</f>
        <v>4.1290322580645151</v>
      </c>
      <c r="K48" s="466">
        <f t="shared" si="15"/>
        <v>-1.3824884792629E-2</v>
      </c>
      <c r="L48" s="435"/>
      <c r="M48" s="430">
        <f>+IF(E48=0,"",'Ark1'!AR105)</f>
        <v>200.70967741935485</v>
      </c>
      <c r="N48" s="431">
        <f>+IF(E48=0,"",'Ark1'!AS105)</f>
        <v>27.630526791535956</v>
      </c>
      <c r="O48" s="427"/>
      <c r="P48" s="112">
        <f>+IF(D48=0,"",'Ark1'!T105)</f>
        <v>6.5483870967741948</v>
      </c>
      <c r="Q48" s="459">
        <f t="shared" si="16"/>
        <v>0.16743471582181257</v>
      </c>
      <c r="R48" s="18">
        <f>+IF(D48=0,"",'Ark1'!U105)</f>
        <v>228.43225806451605</v>
      </c>
      <c r="S48" s="114">
        <f t="shared" si="17"/>
        <v>-21.501075268817345</v>
      </c>
      <c r="T48" s="114">
        <f>+IF(D48=0,"",'Ark1'!W105)</f>
        <v>54.838709677419359</v>
      </c>
      <c r="U48" s="458">
        <f>+IF(D48=0,"",'Ark1'!AG105)</f>
        <v>559.35483870967755</v>
      </c>
      <c r="V48" s="392">
        <f>+IF(D48=0,"",'Ark1'!AI105)</f>
        <v>45.161290322580641</v>
      </c>
      <c r="W48" s="114">
        <f>+IF(D48=0,"",'Ark1'!X105)</f>
        <v>3.2258064516129026</v>
      </c>
      <c r="X48" s="428">
        <f>+IF(D48=0,"",'Ark1'!Y105)</f>
        <v>62.451805351609615</v>
      </c>
      <c r="Y48" s="378">
        <f>+IF(D48=0,"",'Ark1'!Z105)</f>
        <v>1.2634294211332993</v>
      </c>
      <c r="Z48" s="378">
        <f>+IF(D48=0,"",'Ark1'!AA105)</f>
        <v>1.8809522241436436</v>
      </c>
      <c r="AA48" s="114">
        <f t="shared" ref="AA48" si="22">IF(D48=0,"",1000*R48/U48)</f>
        <v>408.3852364475199</v>
      </c>
      <c r="AB48" s="25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3" customFormat="1" ht="15.6">
      <c r="A49" s="25"/>
      <c r="B49" s="409">
        <f>+'Ark1'!C106</f>
        <v>2024</v>
      </c>
      <c r="C49" s="90">
        <f>+'Ark1'!E106</f>
        <v>40</v>
      </c>
      <c r="D49" s="90">
        <f>+'Ark1'!Q106</f>
        <v>12</v>
      </c>
      <c r="E49" s="114">
        <f>+IF(D49=0,"",'Ark1'!R106)</f>
        <v>51</v>
      </c>
      <c r="F49" s="114">
        <f t="shared" si="14"/>
        <v>-39</v>
      </c>
      <c r="G49" s="113">
        <f>+IF(D49=0,"",'Ark1'!AE106)</f>
        <v>3.1442663378545004</v>
      </c>
      <c r="H49" s="113">
        <f>+IF(D49=0,"",'Ark1'!AF106)</f>
        <v>2.9866202777212818</v>
      </c>
      <c r="I49" s="432"/>
      <c r="J49" s="5">
        <f>+IF(D49=0,"",'Ark1'!S106)</f>
        <v>3.7450980392156863</v>
      </c>
      <c r="K49" s="466">
        <f t="shared" si="15"/>
        <v>-0.42156862745098156</v>
      </c>
      <c r="L49" s="435"/>
      <c r="M49" s="430">
        <f>+IF(E49=0,"",'Ark1'!AR106)</f>
        <v>204.9</v>
      </c>
      <c r="N49" s="431">
        <f>+IF(E49=0,"",'Ark1'!AS106)</f>
        <v>26.866867468381233</v>
      </c>
      <c r="O49" s="427"/>
      <c r="P49" s="112">
        <f>+IF(D49=0,"",'Ark1'!T106)</f>
        <v>5.7647058823529411</v>
      </c>
      <c r="Q49" s="459">
        <f t="shared" si="16"/>
        <v>-1.0686274509803901</v>
      </c>
      <c r="R49" s="18">
        <f>+IF(D49=0,"",'Ark1'!U106)</f>
        <v>235.24313725490205</v>
      </c>
      <c r="S49" s="114">
        <f t="shared" si="17"/>
        <v>-3.1013071895424957</v>
      </c>
      <c r="T49" s="114">
        <f>+IF(D49=0,"",'Ark1'!W106)</f>
        <v>43.137254901960794</v>
      </c>
      <c r="U49" s="458">
        <f>+IF(D49=0,"",'Ark1'!AG106)</f>
        <v>661.26</v>
      </c>
      <c r="V49" s="392">
        <f>+IF(D49=0,"",'Ark1'!AI106)</f>
        <v>35.294117647058826</v>
      </c>
      <c r="W49" s="114">
        <f>+IF(D49=0,"",'Ark1'!X106)</f>
        <v>7.8431372549019596</v>
      </c>
      <c r="X49" s="428">
        <f>+IF(D49=0,"",'Ark1'!Y106)</f>
        <v>66.341189567981587</v>
      </c>
      <c r="Y49" s="378">
        <f>+IF(D49=0,"",'Ark1'!Z106)</f>
        <v>1.4395415563119724</v>
      </c>
      <c r="Z49" s="378">
        <f>+IF(D49=0,"",'Ark1'!AA106)</f>
        <v>2.4541939717042962</v>
      </c>
      <c r="AA49" s="114">
        <f t="shared" ref="AA49" si="23">IF(D49=0,"",1000*R49/U49)</f>
        <v>355.74983706091712</v>
      </c>
      <c r="AB49" s="25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s="2" customFormat="1" ht="15.6">
      <c r="A50" s="25"/>
      <c r="B50" s="409">
        <f>+'Ark1'!C107</f>
        <v>2024</v>
      </c>
      <c r="C50" s="90">
        <f>+'Ark1'!E107</f>
        <v>41</v>
      </c>
      <c r="D50" s="90">
        <f>+'Ark1'!Q107</f>
        <v>22</v>
      </c>
      <c r="E50" s="114">
        <f>+IF(D50=0,"",'Ark1'!R107)</f>
        <v>55</v>
      </c>
      <c r="F50" s="114">
        <f t="shared" si="14"/>
        <v>-27</v>
      </c>
      <c r="G50" s="113">
        <f>+IF(D50=0,"",'Ark1'!AE107)</f>
        <v>3.3908754623921089</v>
      </c>
      <c r="H50" s="113">
        <f>+IF(D50=0,"",'Ark1'!AF107)</f>
        <v>3.3327699014873846</v>
      </c>
      <c r="I50" s="432"/>
      <c r="J50" s="5">
        <f>+IF(D50=0,"",'Ark1'!S107)</f>
        <v>4.1272727272727261</v>
      </c>
      <c r="K50" s="466">
        <f t="shared" si="15"/>
        <v>0.68824833702882326</v>
      </c>
      <c r="L50" s="435"/>
      <c r="M50" s="430">
        <f>+IF(E50=0,"",'Ark1'!AR107)</f>
        <v>202.2</v>
      </c>
      <c r="N50" s="431">
        <f>+IF(E50=0,"",'Ark1'!AS107)</f>
        <v>28.806911734758181</v>
      </c>
      <c r="O50" s="427"/>
      <c r="P50" s="112">
        <f>+IF(D50=0,"",'Ark1'!T107)</f>
        <v>6.6363636363636376</v>
      </c>
      <c r="Q50" s="459">
        <f t="shared" si="16"/>
        <v>1.2949002217294892</v>
      </c>
      <c r="R50" s="18">
        <f>+IF(D50=0,"",'Ark1'!U107)</f>
        <v>243.41636363636368</v>
      </c>
      <c r="S50" s="114">
        <f t="shared" si="17"/>
        <v>-16.223880266075213</v>
      </c>
      <c r="T50" s="114">
        <f>+IF(D50=0,"",'Ark1'!W107)</f>
        <v>56.36363636363636</v>
      </c>
      <c r="U50" s="458">
        <f>+IF(D50=0,"",'Ark1'!AG107)</f>
        <v>711.2</v>
      </c>
      <c r="V50" s="392">
        <f>+IF(D50=0,"",'Ark1'!AI107)</f>
        <v>27.272727272727277</v>
      </c>
      <c r="W50" s="114">
        <f>+IF(D50=0,"",'Ark1'!X107)</f>
        <v>3.6363636363636358</v>
      </c>
      <c r="X50" s="428">
        <f>+IF(D50=0,"",'Ark1'!Y107)</f>
        <v>68.732942382783406</v>
      </c>
      <c r="Y50" s="378">
        <f>+IF(D50=0,"",'Ark1'!Z107)</f>
        <v>0.99186775978079067</v>
      </c>
      <c r="Z50" s="378">
        <f>+IF(D50=0,"",'Ark1'!AA107)</f>
        <v>1.9103891689547183</v>
      </c>
      <c r="AA50" s="114">
        <f t="shared" ref="AA50" si="24">IF(D50=0,"",1000*R50/U50)</f>
        <v>342.26147867880155</v>
      </c>
      <c r="AB50" s="25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s="3" customFormat="1" ht="15.6">
      <c r="A51" s="25"/>
      <c r="B51" s="409">
        <f>+'Ark1'!C108</f>
        <v>2024</v>
      </c>
      <c r="C51" s="90">
        <f>+'Ark1'!E108</f>
        <v>42</v>
      </c>
      <c r="D51" s="90">
        <f>+'Ark1'!Q108</f>
        <v>9</v>
      </c>
      <c r="E51" s="114">
        <f>+IF(D51=0,"",'Ark1'!R108)</f>
        <v>19</v>
      </c>
      <c r="F51" s="114">
        <f t="shared" si="14"/>
        <v>-43</v>
      </c>
      <c r="G51" s="113">
        <f>+IF(D51=0,"",'Ark1'!AE108)</f>
        <v>1.1713933415536375</v>
      </c>
      <c r="H51" s="113">
        <f>+IF(D51=0,"",'Ark1'!AF108)</f>
        <v>0.90051179360769507</v>
      </c>
      <c r="I51" s="432"/>
      <c r="J51" s="5">
        <f>+IF(D51=0,"",'Ark1'!S108)</f>
        <v>3.6315789473684226</v>
      </c>
      <c r="K51" s="466">
        <f t="shared" si="15"/>
        <v>-0.38455008488964149</v>
      </c>
      <c r="L51" s="435"/>
      <c r="M51" s="430">
        <f>+IF(E51=0,"",'Ark1'!AR108)</f>
        <v>190.63157894736841</v>
      </c>
      <c r="N51" s="431">
        <f>+IF(E51=0,"",'Ark1'!AS108)</f>
        <v>27.014011299865111</v>
      </c>
      <c r="O51" s="427"/>
      <c r="P51" s="112">
        <f>+IF(D51=0,"",'Ark1'!T108)</f>
        <v>6.0526315789473681</v>
      </c>
      <c r="Q51" s="459">
        <f t="shared" si="16"/>
        <v>-0.173174872665534</v>
      </c>
      <c r="R51" s="18">
        <f>+IF(D51=0,"",'Ark1'!U108)</f>
        <v>190.38947368421057</v>
      </c>
      <c r="S51" s="114">
        <f t="shared" si="17"/>
        <v>-55.12342954159584</v>
      </c>
      <c r="T51" s="114">
        <f>+IF(D51=0,"",'Ark1'!W108)</f>
        <v>31.578947368421055</v>
      </c>
      <c r="U51" s="458">
        <f>+IF(D51=0,"",'Ark1'!AG108)</f>
        <v>661.94736842105237</v>
      </c>
      <c r="V51" s="392">
        <f>+IF(D51=0,"",'Ark1'!AI108)</f>
        <v>42.105263157894754</v>
      </c>
      <c r="W51" s="114">
        <f>+IF(D51=0,"",'Ark1'!X108)</f>
        <v>0</v>
      </c>
      <c r="X51" s="428">
        <f>+IF(D51=0,"",'Ark1'!Y108)</f>
        <v>51.513553604717949</v>
      </c>
      <c r="Y51" s="378">
        <f>+IF(D51=0,"",'Ark1'!Z108)</f>
        <v>1.1792292896004248</v>
      </c>
      <c r="Z51" s="378">
        <f>+IF(D51=0,"",'Ark1'!AA108)</f>
        <v>1.5380672838107867</v>
      </c>
      <c r="AA51" s="114">
        <f t="shared" ref="AA51" si="25">IF(D51=0,"",1000*R51/U51)</f>
        <v>287.6202592033078</v>
      </c>
      <c r="AB51" s="25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s="3" customFormat="1" ht="15.6">
      <c r="A52" s="25"/>
      <c r="B52" s="409">
        <f>+'Ark1'!C109</f>
        <v>2024</v>
      </c>
      <c r="C52" s="90">
        <f>+'Ark1'!E109</f>
        <v>43</v>
      </c>
      <c r="D52" s="90">
        <f>+'Ark1'!Q109</f>
        <v>14</v>
      </c>
      <c r="E52" s="114">
        <f>+IF(D52=0,"",'Ark1'!R109)</f>
        <v>86</v>
      </c>
      <c r="F52" s="114">
        <f t="shared" si="14"/>
        <v>57</v>
      </c>
      <c r="G52" s="113">
        <f>+IF(D52=0,"",'Ark1'!AE109)</f>
        <v>5.3020961775585684</v>
      </c>
      <c r="H52" s="113">
        <f>+IF(D52=0,"",'Ark1'!AF109)</f>
        <v>4.5849079759793794</v>
      </c>
      <c r="I52" s="432"/>
      <c r="J52" s="5">
        <f>+IF(D52=0,"",'Ark1'!S109)</f>
        <v>3.8488372093023262</v>
      </c>
      <c r="K52" s="466">
        <f t="shared" si="15"/>
        <v>-0.56495589414594871</v>
      </c>
      <c r="L52" s="435"/>
      <c r="M52" s="430">
        <f>+IF(E52=0,"",'Ark1'!AR109)</f>
        <v>194.94186046511632</v>
      </c>
      <c r="N52" s="431">
        <f>+IF(E52=0,"",'Ark1'!AS109)</f>
        <v>27.947020986379645</v>
      </c>
      <c r="O52" s="427"/>
      <c r="P52" s="112">
        <f>+IF(D52=0,"",'Ark1'!T109)</f>
        <v>5.8953488372093004</v>
      </c>
      <c r="Q52" s="459">
        <f t="shared" si="16"/>
        <v>-0.72534081796311423</v>
      </c>
      <c r="R52" s="18">
        <f>+IF(D52=0,"",'Ark1'!U109)</f>
        <v>214.160465116279</v>
      </c>
      <c r="S52" s="114">
        <f t="shared" si="17"/>
        <v>-16.498155573376124</v>
      </c>
      <c r="T52" s="114">
        <f>+IF(D52=0,"",'Ark1'!W109)</f>
        <v>37.209302325581397</v>
      </c>
      <c r="U52" s="458">
        <f>+IF(D52=0,"",'Ark1'!AG109)</f>
        <v>631.32558139534899</v>
      </c>
      <c r="V52" s="392">
        <f>+IF(D52=0,"",'Ark1'!AI109)</f>
        <v>23.255813953488367</v>
      </c>
      <c r="W52" s="114">
        <f>+IF(D52=0,"",'Ark1'!X109)</f>
        <v>3.4883720930232553</v>
      </c>
      <c r="X52" s="428">
        <f>+IF(D52=0,"",'Ark1'!Y109)</f>
        <v>69.594086020911362</v>
      </c>
      <c r="Y52" s="378">
        <f>+IF(D52=0,"",'Ark1'!Z109)</f>
        <v>1.0512168127711219</v>
      </c>
      <c r="Z52" s="378">
        <f>+IF(D52=0,"",'Ark1'!AA109)</f>
        <v>1.7588914966299802</v>
      </c>
      <c r="AA52" s="114">
        <f t="shared" ref="AA52:AA56" si="26">IF(D52=0,"",1000*R52/U52)</f>
        <v>339.2234869414666</v>
      </c>
      <c r="AB52" s="25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s="3" customFormat="1" ht="15.6">
      <c r="A53" s="25"/>
      <c r="B53" s="409">
        <f>+'Ark1'!C110</f>
        <v>2024</v>
      </c>
      <c r="C53" s="90">
        <f>+'Ark1'!E110</f>
        <v>44</v>
      </c>
      <c r="D53" s="90">
        <f>+'Ark1'!Q110</f>
        <v>15</v>
      </c>
      <c r="E53" s="114">
        <f>+IF(D53=0,"",'Ark1'!R110)</f>
        <v>56</v>
      </c>
      <c r="F53" s="114">
        <f t="shared" si="14"/>
        <v>-29</v>
      </c>
      <c r="G53" s="113">
        <f>+IF(D53=0,"",'Ark1'!AE110)</f>
        <v>3.4525277435265114</v>
      </c>
      <c r="H53" s="113">
        <f>+IF(D53=0,"",'Ark1'!AF110)</f>
        <v>3.6436448746330945</v>
      </c>
      <c r="I53" s="432"/>
      <c r="J53" s="5">
        <f>+IF(D53=0,"",'Ark1'!S110)</f>
        <v>4.1964285714285694</v>
      </c>
      <c r="K53" s="466">
        <f t="shared" si="15"/>
        <v>-2.710084033613569E-2</v>
      </c>
      <c r="L53" s="435"/>
      <c r="M53" s="430">
        <f>+IF(E53=0,"",'Ark1'!AR110)</f>
        <v>206.32142857142861</v>
      </c>
      <c r="N53" s="431">
        <f>+IF(E53=0,"",'Ark1'!AS110)</f>
        <v>29.448390339476799</v>
      </c>
      <c r="O53" s="427"/>
      <c r="P53" s="112">
        <f>+IF(D53=0,"",'Ark1'!T110)</f>
        <v>6.6071428571428559</v>
      </c>
      <c r="Q53" s="459">
        <f t="shared" si="16"/>
        <v>-9.8739495798319865E-2</v>
      </c>
      <c r="R53" s="18">
        <f>+IF(D53=0,"",'Ark1'!U110)</f>
        <v>261.36964285714294</v>
      </c>
      <c r="S53" s="114">
        <f t="shared" si="17"/>
        <v>29.615525210084058</v>
      </c>
      <c r="T53" s="114">
        <f>+IF(D53=0,"",'Ark1'!W110)</f>
        <v>51.785714285714306</v>
      </c>
      <c r="U53" s="458">
        <f>+IF(D53=0,"",'Ark1'!AG110)</f>
        <v>724.642857142857</v>
      </c>
      <c r="V53" s="392">
        <f>+IF(D53=0,"",'Ark1'!AI110)</f>
        <v>17.857142857142861</v>
      </c>
      <c r="W53" s="114">
        <f>+IF(D53=0,"",'Ark1'!X110)</f>
        <v>1.785714285714286</v>
      </c>
      <c r="X53" s="428">
        <f>+IF(D53=0,"",'Ark1'!Y110)</f>
        <v>49.47498978431581</v>
      </c>
      <c r="Y53" s="378">
        <f>+IF(D53=0,"",'Ark1'!Z110)</f>
        <v>0.78875224376277986</v>
      </c>
      <c r="Z53" s="378">
        <f>+IF(D53=0,"",'Ark1'!AA110)</f>
        <v>1.3585519001150184</v>
      </c>
      <c r="AA53" s="114">
        <f t="shared" si="26"/>
        <v>360.68753080335159</v>
      </c>
      <c r="AB53" s="25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s="3" customFormat="1" ht="15.6">
      <c r="A54" s="25"/>
      <c r="B54" s="409">
        <f>+'Ark1'!C111</f>
        <v>2024</v>
      </c>
      <c r="C54" s="90">
        <f>+'Ark1'!E111</f>
        <v>45</v>
      </c>
      <c r="D54" s="90">
        <f>+'Ark1'!Q111</f>
        <v>16</v>
      </c>
      <c r="E54" s="114">
        <f>+IF(D54=0,"",'Ark1'!R111)</f>
        <v>104</v>
      </c>
      <c r="F54" s="114">
        <f t="shared" si="14"/>
        <v>28</v>
      </c>
      <c r="G54" s="113">
        <f>+IF(D54=0,"",'Ark1'!AE111)</f>
        <v>6.4118372379778048</v>
      </c>
      <c r="H54" s="113">
        <f>+IF(D54=0,"",'Ark1'!AF111)</f>
        <v>6.1101071956055311</v>
      </c>
      <c r="I54" s="432"/>
      <c r="J54" s="5">
        <f>+IF(D54=0,"",'Ark1'!S111)</f>
        <v>4.6730769230769216</v>
      </c>
      <c r="K54" s="466">
        <f t="shared" si="15"/>
        <v>0.39676113360323662</v>
      </c>
      <c r="L54" s="435"/>
      <c r="M54" s="430">
        <f>+IF(E54=0,"",'Ark1'!AR111)</f>
        <v>197.91346153846155</v>
      </c>
      <c r="N54" s="431">
        <f>+IF(E54=0,"",'Ark1'!AS111)</f>
        <v>29.864076548680998</v>
      </c>
      <c r="O54" s="427"/>
      <c r="P54" s="112">
        <f>+IF(D54=0,"",'Ark1'!T111)</f>
        <v>6.5096153846153859</v>
      </c>
      <c r="Q54" s="459">
        <f t="shared" si="16"/>
        <v>-0.35880566801619196</v>
      </c>
      <c r="R54" s="18">
        <f>+IF(D54=0,"",'Ark1'!U111)</f>
        <v>236.00576923076937</v>
      </c>
      <c r="S54" s="114">
        <f t="shared" si="17"/>
        <v>-17.592914979756813</v>
      </c>
      <c r="T54" s="114">
        <f>+IF(D54=0,"",'Ark1'!W111)</f>
        <v>38.461538461538446</v>
      </c>
      <c r="U54" s="458">
        <f>+IF(D54=0,"",'Ark1'!AG111)</f>
        <v>650.00961538461524</v>
      </c>
      <c r="V54" s="392">
        <f>+IF(D54=0,"",'Ark1'!AI111)</f>
        <v>54.807692307692307</v>
      </c>
      <c r="W54" s="114">
        <f>+IF(D54=0,"",'Ark1'!X111)</f>
        <v>1.9230769230769225</v>
      </c>
      <c r="X54" s="428">
        <f>+IF(D54=0,"",'Ark1'!Y111)</f>
        <v>61.347407359992403</v>
      </c>
      <c r="Y54" s="378">
        <f>+IF(D54=0,"",'Ark1'!Z111)</f>
        <v>1.2203586144773149</v>
      </c>
      <c r="Z54" s="378">
        <f>+IF(D54=0,"",'Ark1'!AA111)</f>
        <v>1.4477780874611057</v>
      </c>
      <c r="AA54" s="114">
        <f t="shared" si="26"/>
        <v>363.08042780432271</v>
      </c>
      <c r="AB54" s="25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s="3" customFormat="1" ht="15.6">
      <c r="A55" s="25"/>
      <c r="B55" s="409">
        <f>+'Ark1'!C112</f>
        <v>2024</v>
      </c>
      <c r="C55" s="90">
        <f>+'Ark1'!E112</f>
        <v>46</v>
      </c>
      <c r="D55" s="90">
        <f>+'Ark1'!Q112</f>
        <v>13</v>
      </c>
      <c r="E55" s="114">
        <f>+IF(D55=0,"",'Ark1'!R112)</f>
        <v>54</v>
      </c>
      <c r="F55" s="114">
        <f t="shared" si="14"/>
        <v>-27</v>
      </c>
      <c r="G55" s="113">
        <f>+IF(D55=0,"",'Ark1'!AE112)</f>
        <v>3.3292231812577064</v>
      </c>
      <c r="H55" s="113">
        <f>+IF(D55=0,"",'Ark1'!AF112)</f>
        <v>3.6986105969830088</v>
      </c>
      <c r="I55" s="432"/>
      <c r="J55" s="5">
        <f>+IF(D55=0,"",'Ark1'!S112)</f>
        <v>4.7777777777777777</v>
      </c>
      <c r="K55" s="466">
        <f t="shared" si="15"/>
        <v>0.70370370370370416</v>
      </c>
      <c r="L55" s="435"/>
      <c r="M55" s="430">
        <f>+IF(E55=0,"",'Ark1'!AR112)</f>
        <v>207.46296296296296</v>
      </c>
      <c r="N55" s="431">
        <f>+IF(E55=0,"",'Ark1'!AS112)</f>
        <v>30.555349581342451</v>
      </c>
      <c r="O55" s="427"/>
      <c r="P55" s="112">
        <f>+IF(D55=0,"",'Ark1'!T112)</f>
        <v>7.3703703703703711</v>
      </c>
      <c r="Q55" s="459">
        <f t="shared" si="16"/>
        <v>1.0123456790123484</v>
      </c>
      <c r="R55" s="18">
        <f>+IF(D55=0,"",'Ark1'!U112)</f>
        <v>275.13888888888886</v>
      </c>
      <c r="S55" s="114">
        <f t="shared" si="17"/>
        <v>45.80925925925925</v>
      </c>
      <c r="T55" s="114">
        <f>+IF(D55=0,"",'Ark1'!W112)</f>
        <v>77.777777777777771</v>
      </c>
      <c r="U55" s="458">
        <f>+IF(D55=0,"",'Ark1'!AG112)</f>
        <v>643.37037037037032</v>
      </c>
      <c r="V55" s="392">
        <f>+IF(D55=0,"",'Ark1'!AI112)</f>
        <v>57.407407407407398</v>
      </c>
      <c r="W55" s="114">
        <f>+IF(D55=0,"",'Ark1'!X112)</f>
        <v>1.8518518518518521</v>
      </c>
      <c r="X55" s="428">
        <f>+IF(D55=0,"",'Ark1'!Y112)</f>
        <v>50.478519144897184</v>
      </c>
      <c r="Y55" s="378">
        <f>+IF(D55=0,"",'Ark1'!Z112)</f>
        <v>1.2422599874998843</v>
      </c>
      <c r="Z55" s="378">
        <f>+IF(D55=0,"",'Ark1'!AA112)</f>
        <v>1.6020391669542349</v>
      </c>
      <c r="AA55" s="114">
        <f t="shared" si="26"/>
        <v>427.65240918772668</v>
      </c>
      <c r="AB55" s="2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s="3" customFormat="1" ht="15.6">
      <c r="A56" s="25"/>
      <c r="B56" s="409">
        <f>+'Ark1'!C113</f>
        <v>2024</v>
      </c>
      <c r="C56" s="90">
        <f>+'Ark1'!E113</f>
        <v>47</v>
      </c>
      <c r="D56" s="90">
        <f>+'Ark1'!Q113</f>
        <v>17</v>
      </c>
      <c r="E56" s="114">
        <f>+IF(D56=0,"",'Ark1'!R113)</f>
        <v>68</v>
      </c>
      <c r="F56" s="114">
        <f t="shared" si="14"/>
        <v>39</v>
      </c>
      <c r="G56" s="113">
        <f>+IF(D56=0,"",'Ark1'!AE113)</f>
        <v>4.1923551171393347</v>
      </c>
      <c r="H56" s="113">
        <f>+IF(D56=0,"",'Ark1'!AF113)</f>
        <v>4.2686061335074568</v>
      </c>
      <c r="I56" s="432"/>
      <c r="J56" s="5">
        <f>+IF(D56=0,"",'Ark1'!S113)</f>
        <v>4.1323529411764692</v>
      </c>
      <c r="K56" s="466">
        <f t="shared" si="15"/>
        <v>0.3047667342799163</v>
      </c>
      <c r="L56" s="435"/>
      <c r="M56" s="430">
        <f>+IF(E56=0,"",'Ark1'!AR113)</f>
        <v>204.60294117647061</v>
      </c>
      <c r="N56" s="431">
        <f>+IF(E56=0,"",'Ark1'!AS113)</f>
        <v>28.925787149324083</v>
      </c>
      <c r="O56" s="427"/>
      <c r="P56" s="112">
        <f>+IF(D56=0,"",'Ark1'!T113)</f>
        <v>6.882352941176471</v>
      </c>
      <c r="Q56" s="459">
        <f t="shared" si="16"/>
        <v>0.5030425963488856</v>
      </c>
      <c r="R56" s="18">
        <f>+IF(D56=0,"",'Ark1'!U113)</f>
        <v>252.16470588235296</v>
      </c>
      <c r="S56" s="114">
        <f t="shared" si="17"/>
        <v>-0.92150101419863972</v>
      </c>
      <c r="T56" s="114">
        <f>+IF(D56=0,"",'Ark1'!W113)</f>
        <v>60.294117647058819</v>
      </c>
      <c r="U56" s="458">
        <f>+IF(D56=0,"",'Ark1'!AG113)</f>
        <v>655.20588235294122</v>
      </c>
      <c r="V56" s="392">
        <f>+IF(D56=0,"",'Ark1'!AI113)</f>
        <v>19.117647058823529</v>
      </c>
      <c r="W56" s="114">
        <f>+IF(D56=0,"",'Ark1'!X113)</f>
        <v>5.882352941176471</v>
      </c>
      <c r="X56" s="428">
        <f>+IF(D56=0,"",'Ark1'!Y113)</f>
        <v>61.572508104877848</v>
      </c>
      <c r="Y56" s="378">
        <f>+IF(D56=0,"",'Ark1'!Z113)</f>
        <v>1.0558577745787563</v>
      </c>
      <c r="Z56" s="378">
        <f>+IF(D56=0,"",'Ark1'!AA113)</f>
        <v>1.5860551485544401</v>
      </c>
      <c r="AA56" s="114">
        <f t="shared" si="26"/>
        <v>384.86331193607754</v>
      </c>
      <c r="AB56" s="25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s="3" customFormat="1" ht="15.6">
      <c r="A57" s="25"/>
      <c r="B57" s="409">
        <f>+'Ark1'!C114</f>
        <v>2024</v>
      </c>
      <c r="C57" s="90">
        <f>+'Ark1'!E114</f>
        <v>48</v>
      </c>
      <c r="D57" s="90">
        <f>+'Ark1'!Q114</f>
        <v>14</v>
      </c>
      <c r="E57" s="114">
        <f>+IF(D57=0,"",'Ark1'!R114)</f>
        <v>35</v>
      </c>
      <c r="F57" s="114">
        <f t="shared" si="14"/>
        <v>16</v>
      </c>
      <c r="G57" s="113">
        <f>+IF(D57=0,"",'Ark1'!AE114)</f>
        <v>2.1578298397040694</v>
      </c>
      <c r="H57" s="113">
        <f>+IF(D57=0,"",'Ark1'!AF114)</f>
        <v>1.8229800034801664</v>
      </c>
      <c r="I57" s="432"/>
      <c r="J57" s="5">
        <f>+IF(D57=0,"",'Ark1'!S114)</f>
        <v>4.0857142857142845</v>
      </c>
      <c r="K57" s="466">
        <f t="shared" si="15"/>
        <v>-1.1248120300751872</v>
      </c>
      <c r="L57" s="435"/>
      <c r="M57" s="430">
        <f>+IF(E57=0,"",'Ark1'!AR114)</f>
        <v>188.6</v>
      </c>
      <c r="N57" s="431">
        <f>+IF(E57=0,"",'Ark1'!AS114)</f>
        <v>27.040882357473599</v>
      </c>
      <c r="O57" s="427"/>
      <c r="P57" s="112">
        <f>+IF(D57=0,"",'Ark1'!T114)</f>
        <v>6.8</v>
      </c>
      <c r="Q57" s="459">
        <f t="shared" si="16"/>
        <v>-0.77894736842104972</v>
      </c>
      <c r="R57" s="18">
        <f>+IF(D57=0,"",'Ark1'!U114)</f>
        <v>209.22857142857151</v>
      </c>
      <c r="S57" s="114">
        <f t="shared" si="17"/>
        <v>-57.324060150375772</v>
      </c>
      <c r="T57" s="114">
        <f>+IF(D57=0,"",'Ark1'!W114)</f>
        <v>57.142857142857153</v>
      </c>
      <c r="U57" s="458">
        <f>+IF(D57=0,"",'Ark1'!AG114)</f>
        <v>609.6</v>
      </c>
      <c r="V57" s="392">
        <f>+IF(D57=0,"",'Ark1'!AI114)</f>
        <v>48.571428571428562</v>
      </c>
      <c r="W57" s="114">
        <f>+IF(D57=0,"",'Ark1'!X114)</f>
        <v>14.285714285714288</v>
      </c>
      <c r="X57" s="428">
        <f>+IF(D57=0,"",'Ark1'!Y114)</f>
        <v>117.6852717364134</v>
      </c>
      <c r="Y57" s="378">
        <f>+IF(D57=0,"",'Ark1'!Z114)</f>
        <v>0.93721254096324325</v>
      </c>
      <c r="Z57" s="378">
        <f>+IF(D57=0,"",'Ark1'!AA114)</f>
        <v>1.9537509711175736</v>
      </c>
      <c r="AA57" s="114">
        <f t="shared" ref="AA57:AA58" si="27">IF(D57=0,"",1000*R57/U57)</f>
        <v>343.22272215973015</v>
      </c>
      <c r="AB57" s="25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3" customFormat="1" ht="15.6">
      <c r="A58" s="25"/>
      <c r="B58" s="409">
        <f>+'Ark1'!C115</f>
        <v>2024</v>
      </c>
      <c r="C58" s="90">
        <f>+'Ark1'!E115</f>
        <v>49</v>
      </c>
      <c r="D58" s="90">
        <f>+'Ark1'!Q115</f>
        <v>10</v>
      </c>
      <c r="E58" s="114">
        <f>+IF(D58=0,"",'Ark1'!R115)</f>
        <v>16</v>
      </c>
      <c r="F58" s="114">
        <f t="shared" si="14"/>
        <v>-15</v>
      </c>
      <c r="G58" s="113">
        <f>+IF(D58=0,"",'Ark1'!AE115)</f>
        <v>0.98643649815043133</v>
      </c>
      <c r="H58" s="113">
        <f>+IF(D58=0,"",'Ark1'!AF115)</f>
        <v>0.93611006487598203</v>
      </c>
      <c r="I58" s="432"/>
      <c r="J58" s="5">
        <f>+IF(D58=0,"",'Ark1'!S115)</f>
        <v>4.1875</v>
      </c>
      <c r="K58" s="466">
        <f t="shared" si="15"/>
        <v>9.0725806451612989E-2</v>
      </c>
      <c r="L58" s="435"/>
      <c r="M58" s="430">
        <f>+IF(E58=0,"",'Ark1'!AR115)</f>
        <v>198.1875</v>
      </c>
      <c r="N58" s="431">
        <f>+IF(E58=0,"",'Ark1'!AS115)</f>
        <v>29.601062368938113</v>
      </c>
      <c r="O58" s="427"/>
      <c r="P58" s="112">
        <f>+IF(D58=0,"",'Ark1'!T115)</f>
        <v>6.8125</v>
      </c>
      <c r="Q58" s="459">
        <f t="shared" si="16"/>
        <v>0.45766129032258096</v>
      </c>
      <c r="R58" s="18">
        <f>+IF(D58=0,"",'Ark1'!U115)</f>
        <v>235.02500000000001</v>
      </c>
      <c r="S58" s="114">
        <f t="shared" si="17"/>
        <v>36.195967741935533</v>
      </c>
      <c r="T58" s="114">
        <f>+IF(D58=0,"",'Ark1'!W115)</f>
        <v>56.25</v>
      </c>
      <c r="U58" s="458">
        <f>+IF(D58=0,"",'Ark1'!AG115)</f>
        <v>741.75</v>
      </c>
      <c r="V58" s="392">
        <f>+IF(D58=0,"",'Ark1'!AI115)</f>
        <v>37.5</v>
      </c>
      <c r="W58" s="114">
        <f>+IF(D58=0,"",'Ark1'!X115)</f>
        <v>6.25</v>
      </c>
      <c r="X58" s="428">
        <f>+IF(D58=0,"",'Ark1'!Y115)</f>
        <v>60.593744520371203</v>
      </c>
      <c r="Y58" s="378">
        <f>+IF(D58=0,"",'Ark1'!Z115)</f>
        <v>1.333170562981346</v>
      </c>
      <c r="Z58" s="378">
        <f>+IF(D58=0,"",'Ark1'!AA115)</f>
        <v>1.9435389756832764</v>
      </c>
      <c r="AA58" s="114">
        <f t="shared" si="27"/>
        <v>316.85203909673072</v>
      </c>
      <c r="AB58" s="25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3" customFormat="1" ht="15.6">
      <c r="A59" s="25"/>
      <c r="B59" s="409">
        <f>+'Ark1'!C116</f>
        <v>2024</v>
      </c>
      <c r="C59" s="90">
        <f>+'Ark1'!E116</f>
        <v>50</v>
      </c>
      <c r="D59" s="90">
        <f>+'Ark1'!Q116</f>
        <v>12</v>
      </c>
      <c r="E59" s="114">
        <f>+IF(D59=0,"",'Ark1'!R116)</f>
        <v>16</v>
      </c>
      <c r="F59" s="114">
        <f t="shared" si="14"/>
        <v>-16</v>
      </c>
      <c r="G59" s="113">
        <f>+IF(D59=0,"",'Ark1'!AE116)</f>
        <v>0.98643649815043133</v>
      </c>
      <c r="H59" s="113">
        <f>+IF(D59=0,"",'Ark1'!AF116)</f>
        <v>0.97424751353543326</v>
      </c>
      <c r="I59" s="432"/>
      <c r="J59" s="5">
        <f>+IF(D59=0,"",'Ark1'!S116)</f>
        <v>4.5625</v>
      </c>
      <c r="K59" s="466">
        <f t="shared" si="15"/>
        <v>-3.125E-2</v>
      </c>
      <c r="L59" s="435"/>
      <c r="M59" s="430">
        <f>+IF(E59=0,"",'Ark1'!AR116)</f>
        <v>197.6875</v>
      </c>
      <c r="N59" s="431">
        <f>+IF(E59=0,"",'Ark1'!AS116)</f>
        <v>29.401008204647113</v>
      </c>
      <c r="O59" s="427"/>
      <c r="P59" s="112">
        <f>+IF(D59=0,"",'Ark1'!T116)</f>
        <v>7.3125</v>
      </c>
      <c r="Q59" s="459">
        <f t="shared" si="16"/>
        <v>0.46875</v>
      </c>
      <c r="R59" s="18">
        <f>+IF(D59=0,"",'Ark1'!U116)</f>
        <v>244.6</v>
      </c>
      <c r="S59" s="114">
        <f t="shared" si="17"/>
        <v>-4.3656249999999943</v>
      </c>
      <c r="T59" s="114">
        <f>+IF(D59=0,"",'Ark1'!W116)</f>
        <v>62.5</v>
      </c>
      <c r="U59" s="458">
        <f>+IF(D59=0,"",'Ark1'!AG116)</f>
        <v>644.8125</v>
      </c>
      <c r="V59" s="392">
        <f>+IF(D59=0,"",'Ark1'!AI116)</f>
        <v>37.5</v>
      </c>
      <c r="W59" s="114">
        <f>+IF(D59=0,"",'Ark1'!X116)</f>
        <v>12.5</v>
      </c>
      <c r="X59" s="428">
        <f>+IF(D59=0,"",'Ark1'!Y116)</f>
        <v>117.39569838797328</v>
      </c>
      <c r="Y59" s="378">
        <f>+IF(D59=0,"",'Ark1'!Z116)</f>
        <v>1.223149111923808</v>
      </c>
      <c r="Z59" s="378">
        <f>+IF(D59=0,"",'Ark1'!AA116)</f>
        <v>2.5426057008509986</v>
      </c>
      <c r="AA59" s="114">
        <f t="shared" ref="AA59:AA60" si="28">IF(D59=0,"",1000*R59/U59)</f>
        <v>379.33507802655811</v>
      </c>
      <c r="AB59" s="25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3" customFormat="1" ht="15.6">
      <c r="A60" s="25"/>
      <c r="B60" s="409">
        <f>+'Ark1'!C117</f>
        <v>2024</v>
      </c>
      <c r="C60" s="90">
        <f>+'Ark1'!E117</f>
        <v>51</v>
      </c>
      <c r="D60" s="90">
        <f>+'Ark1'!Q117</f>
        <v>3</v>
      </c>
      <c r="E60" s="114">
        <f>+IF(D60=0,"",'Ark1'!R117)</f>
        <v>9</v>
      </c>
      <c r="F60" s="114">
        <f t="shared" si="14"/>
        <v>1</v>
      </c>
      <c r="G60" s="113">
        <f>+IF(D60=0,"",'Ark1'!AE117)</f>
        <v>0.55487053020961763</v>
      </c>
      <c r="H60" s="113">
        <f>+IF(D60=0,"",'Ark1'!AF117)</f>
        <v>0.51027508004009914</v>
      </c>
      <c r="I60" s="432"/>
      <c r="J60" s="5">
        <f>+IF(D60=0,"",'Ark1'!S117)</f>
        <v>4.8888888888888884</v>
      </c>
      <c r="K60" s="466">
        <f>+IF(D60=0,"",J60-J114)</f>
        <v>-0.3611111111111116</v>
      </c>
      <c r="L60" s="435"/>
      <c r="M60" s="430">
        <f>+IF(E60=0,"",'Ark1'!AR117)</f>
        <v>194.22222222222223</v>
      </c>
      <c r="N60" s="431">
        <f>+IF(E60=0,"",'Ark1'!AS117)</f>
        <v>30.033275785507058</v>
      </c>
      <c r="O60" s="427"/>
      <c r="P60" s="112">
        <f>+IF(D60=0,"",'Ark1'!T117)</f>
        <v>6.8888888888888884</v>
      </c>
      <c r="Q60" s="459">
        <f>+IF(D60=0,"",P60-P114)</f>
        <v>-1.2361111111111116</v>
      </c>
      <c r="R60" s="18">
        <f>+IF(D60=0,"",'Ark1'!U117)</f>
        <v>227.75555555555556</v>
      </c>
      <c r="S60" s="114">
        <f t="shared" si="17"/>
        <v>-82.406944444444463</v>
      </c>
      <c r="T60" s="114">
        <f>+IF(D60=0,"",'Ark1'!W117)</f>
        <v>66.666666666666686</v>
      </c>
      <c r="U60" s="458">
        <f>+IF(D60=0,"",'Ark1'!AG117)</f>
        <v>586.66666666666652</v>
      </c>
      <c r="V60" s="392">
        <f>+IF(D60=0,"",'Ark1'!AI117)</f>
        <v>55.555555555555557</v>
      </c>
      <c r="W60" s="114">
        <f>+IF(D60=0,"",'Ark1'!X117)</f>
        <v>0</v>
      </c>
      <c r="X60" s="428">
        <f>+IF(D60=0,"",'Ark1'!Y117)</f>
        <v>71.61896259000919</v>
      </c>
      <c r="Y60" s="378">
        <f>+IF(D60=0,"",'Ark1'!Z117)</f>
        <v>1.1967032904743331</v>
      </c>
      <c r="Z60" s="378">
        <f>+IF(D60=0,"",'Ark1'!AA117)</f>
        <v>1.3698697784375469</v>
      </c>
      <c r="AA60" s="114">
        <f t="shared" si="28"/>
        <v>388.21969696969705</v>
      </c>
      <c r="AB60" s="25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2" customFormat="1" ht="15.6">
      <c r="A61" s="25"/>
      <c r="B61" s="409">
        <f>+'Ark1'!C118</f>
        <v>2024</v>
      </c>
      <c r="C61" s="90">
        <f>+'Ark1'!E118</f>
        <v>52</v>
      </c>
      <c r="D61" s="90">
        <f>+'Ark1'!Q118</f>
        <v>1</v>
      </c>
      <c r="E61" s="114">
        <f>+IF(D61=0,"",'Ark1'!R118)</f>
        <v>2</v>
      </c>
      <c r="F61" s="114">
        <f t="shared" si="14"/>
        <v>-8</v>
      </c>
      <c r="G61" s="113">
        <f>+IF(D61=0,"",'Ark1'!AE118)</f>
        <v>0.12330456226880392</v>
      </c>
      <c r="H61" s="113">
        <f>+IF(D61=0,"",'Ark1'!AF118)</f>
        <v>0.18483717773918121</v>
      </c>
      <c r="I61" s="432"/>
      <c r="J61" s="5">
        <f>+IF(D61=0,"",'Ark1'!S118)</f>
        <v>6.5</v>
      </c>
      <c r="K61" s="466">
        <f>+IF(D61=0,"",J61-J115)</f>
        <v>2.8</v>
      </c>
      <c r="L61" s="435"/>
      <c r="M61" s="430">
        <f>+IF(E61=0,"",'Ark1'!AR118)</f>
        <v>224.5</v>
      </c>
      <c r="N61" s="431">
        <f>+IF(E61=0,"",'Ark1'!AS118)</f>
        <v>32.856796357811994</v>
      </c>
      <c r="O61" s="427"/>
      <c r="P61" s="112">
        <f>+IF(D61=0,"",'Ark1'!T118)</f>
        <v>9.5</v>
      </c>
      <c r="Q61" s="459">
        <f>+IF(D61=0,"",P61-P115)</f>
        <v>2.2000000000000002</v>
      </c>
      <c r="R61" s="18">
        <f>+IF(D61=0,"",'Ark1'!U118)</f>
        <v>371.25</v>
      </c>
      <c r="S61" s="114">
        <f t="shared" si="17"/>
        <v>123.16</v>
      </c>
      <c r="T61" s="114">
        <f>+IF(D61=0,"",'Ark1'!W118)</f>
        <v>100</v>
      </c>
      <c r="U61" s="458">
        <f>+IF(D61=0,"",'Ark1'!AG118)</f>
        <v>678</v>
      </c>
      <c r="V61" s="392">
        <f>+IF(D61=0,"",'Ark1'!AI118)</f>
        <v>100</v>
      </c>
      <c r="W61" s="114">
        <f>+IF(D61=0,"",'Ark1'!X118)</f>
        <v>100</v>
      </c>
      <c r="X61" s="428">
        <f>+IF(D61=0,"",'Ark1'!Y118)</f>
        <v>8.4499999999997932</v>
      </c>
      <c r="Y61" s="378">
        <f>+IF(D61=0,"",'Ark1'!Z118)</f>
        <v>0.5</v>
      </c>
      <c r="Z61" s="378">
        <f>+IF(D61=0,"",'Ark1'!AA118)</f>
        <v>0.5</v>
      </c>
      <c r="AA61" s="114">
        <f t="shared" ref="AA61" si="29">IF(D61=0,"",1000*R61/U61)</f>
        <v>547.56637168141594</v>
      </c>
      <c r="AB61" s="25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2" customFormat="1" ht="15.6">
      <c r="A62" s="25"/>
      <c r="B62" s="407"/>
      <c r="C62" s="25"/>
      <c r="D62" s="25"/>
      <c r="E62" s="25"/>
      <c r="F62" s="25"/>
      <c r="G62" s="25"/>
      <c r="H62" s="25"/>
      <c r="I62" s="432"/>
      <c r="J62" s="25"/>
      <c r="K62" s="407"/>
      <c r="L62" s="25"/>
      <c r="M62" s="25"/>
      <c r="N62" s="25"/>
      <c r="O62" s="427"/>
      <c r="P62" s="25"/>
      <c r="Q62" s="434"/>
      <c r="R62" s="127"/>
      <c r="S62" s="25"/>
      <c r="T62" s="25"/>
      <c r="U62" s="434"/>
      <c r="V62" s="25"/>
      <c r="W62" s="25"/>
      <c r="X62" s="25"/>
      <c r="Y62" s="25"/>
      <c r="Z62" s="25"/>
      <c r="AA62" s="25"/>
      <c r="AB62" s="25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2" customFormat="1" ht="15.6">
      <c r="A63" s="25"/>
      <c r="B63" s="407"/>
      <c r="C63" s="25"/>
      <c r="D63" s="25"/>
      <c r="E63" s="25"/>
      <c r="F63" s="25"/>
      <c r="G63" s="25"/>
      <c r="H63" s="25"/>
      <c r="I63" s="432"/>
      <c r="J63" s="25"/>
      <c r="K63" s="407"/>
      <c r="L63" s="25"/>
      <c r="M63" s="25"/>
      <c r="N63" s="25"/>
      <c r="O63" s="427"/>
      <c r="P63" s="25"/>
      <c r="Q63" s="434"/>
      <c r="R63" s="127"/>
      <c r="S63" s="127"/>
      <c r="T63" s="25"/>
      <c r="U63" s="434"/>
      <c r="V63" s="25"/>
      <c r="W63" s="25"/>
      <c r="X63" s="25"/>
      <c r="Y63" s="25"/>
      <c r="Z63" s="25"/>
      <c r="AA63" s="25"/>
      <c r="AB63" s="25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2" customFormat="1" ht="15.6">
      <c r="A64" s="25"/>
      <c r="B64" s="409">
        <f>+'Ark1'!C119</f>
        <v>2023</v>
      </c>
      <c r="C64" s="90">
        <f>+'Ark1'!E119</f>
        <v>1</v>
      </c>
      <c r="D64" s="90">
        <f>+'Ark1'!Q119</f>
        <v>9</v>
      </c>
      <c r="E64" s="114">
        <f>+IF(D64=0,"",'Ark1'!R119)</f>
        <v>45</v>
      </c>
      <c r="F64" s="25"/>
      <c r="G64" s="113">
        <f>+IF(D64=0,"",'Ark1'!AE119)</f>
        <v>2.6239067055393597</v>
      </c>
      <c r="H64" s="113">
        <f>+IF(D64=0,"",'Ark1'!AF119)</f>
        <v>2.5381654874505233</v>
      </c>
      <c r="I64" s="432"/>
      <c r="J64" s="453">
        <f>+IF(D64=0,"",'Ark1'!S119)</f>
        <v>3.3777777777777782</v>
      </c>
      <c r="K64" s="407"/>
      <c r="L64" s="435"/>
      <c r="M64" s="430">
        <f>+IF(E64=0,"",'Ark1'!AR119)</f>
        <v>207.28888888888889</v>
      </c>
      <c r="N64" s="431">
        <f>+IF(E64=0,"",'Ark1'!AS119)</f>
        <v>27.119163348997713</v>
      </c>
      <c r="O64" s="427"/>
      <c r="P64" s="112">
        <f>+IF(D64=0,"",'Ark1'!T119)</f>
        <v>6.2</v>
      </c>
      <c r="Q64" s="434"/>
      <c r="R64" s="114">
        <f>+IF(D64=0,"",'Ark1'!U119)</f>
        <v>245.00888888888889</v>
      </c>
      <c r="S64" s="127"/>
      <c r="T64" s="114">
        <f>+IF(D64=0,"",'Ark1'!W119)</f>
        <v>40</v>
      </c>
      <c r="U64" s="136">
        <f>+IF(D64=0,"",'Ark1'!AG119)</f>
        <v>853.62222222222226</v>
      </c>
      <c r="V64" s="114">
        <f>+IF(D64=0,"",'Ark1'!AI119)</f>
        <v>6.6666666666666687</v>
      </c>
      <c r="W64" s="114">
        <f>+IF(D64=0,"",'Ark1'!X119)</f>
        <v>0</v>
      </c>
      <c r="X64" s="114">
        <f>+IF(D64=0,"",'Ark1'!Y119)</f>
        <v>56.883056732298257</v>
      </c>
      <c r="Y64" s="112">
        <f>+IF(D64=0,"",'Ark1'!Z119)</f>
        <v>1.0389928646720856</v>
      </c>
      <c r="Z64" s="112">
        <f>+IF(D64=0,"",'Ark1'!AA119)</f>
        <v>1.4236104336041737</v>
      </c>
      <c r="AA64" s="114">
        <f t="shared" ref="AA64:AA95" si="30">IF(D64=0,"",1000*R64/U64)</f>
        <v>287.02262254965763</v>
      </c>
      <c r="AB64" s="25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2" customFormat="1" ht="15.6">
      <c r="A65" s="25"/>
      <c r="B65" s="409">
        <f>+'Ark1'!C120</f>
        <v>2023</v>
      </c>
      <c r="C65" s="90">
        <f>+'Ark1'!E120</f>
        <v>2</v>
      </c>
      <c r="D65" s="90">
        <f>+'Ark1'!Q120</f>
        <v>11</v>
      </c>
      <c r="E65" s="114">
        <f>+IF(D65=0,"",'Ark1'!R120)</f>
        <v>35</v>
      </c>
      <c r="F65" s="25"/>
      <c r="G65" s="113">
        <f>+IF(D65=0,"",'Ark1'!AE120)</f>
        <v>2.0408163265306123</v>
      </c>
      <c r="H65" s="113">
        <f>+IF(D65=0,"",'Ark1'!AF120)</f>
        <v>2.224641481304817</v>
      </c>
      <c r="I65" s="432"/>
      <c r="J65" s="453">
        <f>+IF(D65=0,"",'Ark1'!S120)</f>
        <v>4.2571428571428562</v>
      </c>
      <c r="K65" s="407"/>
      <c r="L65" s="435"/>
      <c r="M65" s="430">
        <f>+IF(E65=0,"",'Ark1'!AR120)</f>
        <v>209.82857142857139</v>
      </c>
      <c r="N65" s="431">
        <f>+IF(E65=0,"",'Ark1'!AS120)</f>
        <v>29.370046011483339</v>
      </c>
      <c r="O65" s="427"/>
      <c r="P65" s="112">
        <f>+IF(D65=0,"",'Ark1'!T120)</f>
        <v>6.5428571428571436</v>
      </c>
      <c r="Q65" s="434"/>
      <c r="R65" s="114">
        <f>+IF(D65=0,"",'Ark1'!U120)</f>
        <v>276.10000000000002</v>
      </c>
      <c r="S65" s="127"/>
      <c r="T65" s="114">
        <f>+IF(D65=0,"",'Ark1'!W120)</f>
        <v>60</v>
      </c>
      <c r="U65" s="136">
        <f>+IF(D65=0,"",'Ark1'!AG120)</f>
        <v>707.65714285714307</v>
      </c>
      <c r="V65" s="114">
        <f>+IF(D65=0,"",'Ark1'!AI120)</f>
        <v>14.285714285714288</v>
      </c>
      <c r="W65" s="114">
        <f>+IF(D65=0,"",'Ark1'!X120)</f>
        <v>17.142857142857139</v>
      </c>
      <c r="X65" s="114">
        <f>+IF(D65=0,"",'Ark1'!Y120)</f>
        <v>64.19757004747143</v>
      </c>
      <c r="Y65" s="112">
        <f>+IF(D65=0,"",'Ark1'!Z120)</f>
        <v>0.76877851697564115</v>
      </c>
      <c r="Z65" s="112">
        <f>+IF(D65=0,"",'Ark1'!AA120)</f>
        <v>1.6960939519606661</v>
      </c>
      <c r="AA65" s="114">
        <f t="shared" si="30"/>
        <v>390.16069121447015</v>
      </c>
      <c r="AB65" s="2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3" customFormat="1" ht="15.6">
      <c r="A66" s="25"/>
      <c r="B66" s="409">
        <f>+'Ark1'!C121</f>
        <v>2023</v>
      </c>
      <c r="C66" s="90">
        <f>+'Ark1'!E121</f>
        <v>3</v>
      </c>
      <c r="D66" s="90">
        <f>+'Ark1'!Q121</f>
        <v>5</v>
      </c>
      <c r="E66" s="114">
        <f>+IF(D66=0,"",'Ark1'!R121)</f>
        <v>14</v>
      </c>
      <c r="F66" s="25"/>
      <c r="G66" s="113">
        <f>+IF(D66=0,"",'Ark1'!AE121)</f>
        <v>0.81632653061224492</v>
      </c>
      <c r="H66" s="113">
        <f>+IF(D66=0,"",'Ark1'!AF121)</f>
        <v>0.91039139048667983</v>
      </c>
      <c r="I66" s="432"/>
      <c r="J66" s="453">
        <f>+IF(D66=0,"",'Ark1'!S121)</f>
        <v>4.8571428571428559</v>
      </c>
      <c r="K66" s="407"/>
      <c r="L66" s="435"/>
      <c r="M66" s="430">
        <f>+IF(E66=0,"",'Ark1'!AR121)</f>
        <v>210.21428571428575</v>
      </c>
      <c r="N66" s="431">
        <f>+IF(E66=0,"",'Ark1'!AS121)</f>
        <v>30.341970299057657</v>
      </c>
      <c r="O66" s="427"/>
      <c r="P66" s="112">
        <f>+IF(D66=0,"",'Ark1'!T121)</f>
        <v>8.1428571428571388</v>
      </c>
      <c r="Q66" s="434"/>
      <c r="R66" s="114">
        <f>+IF(D66=0,"",'Ark1'!U121)</f>
        <v>282.47142857142859</v>
      </c>
      <c r="S66" s="127"/>
      <c r="T66" s="114">
        <f>+IF(D66=0,"",'Ark1'!W121)</f>
        <v>92.857142857142875</v>
      </c>
      <c r="U66" s="136">
        <f>+IF(D66=0,"",'Ark1'!AG121)</f>
        <v>649.5</v>
      </c>
      <c r="V66" s="114">
        <f>+IF(D66=0,"",'Ark1'!AI121)</f>
        <v>50</v>
      </c>
      <c r="W66" s="114">
        <f>+IF(D66=0,"",'Ark1'!X121)</f>
        <v>7.1428571428571441</v>
      </c>
      <c r="X66" s="114">
        <f>+IF(D66=0,"",'Ark1'!Y121)</f>
        <v>39.701321111005555</v>
      </c>
      <c r="Y66" s="112">
        <f>+IF(D66=0,"",'Ark1'!Z121)</f>
        <v>1.1866605518454409</v>
      </c>
      <c r="Z66" s="112">
        <f>+IF(D66=0,"",'Ark1'!AA121)</f>
        <v>1.1866605518454445</v>
      </c>
      <c r="AA66" s="114">
        <f t="shared" si="30"/>
        <v>434.90597162652591</v>
      </c>
      <c r="AB66" s="25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ht="15.6">
      <c r="A67" s="25"/>
      <c r="B67" s="409">
        <f>+'Ark1'!C122</f>
        <v>2023</v>
      </c>
      <c r="C67" s="90">
        <f>+'Ark1'!E122</f>
        <v>4</v>
      </c>
      <c r="D67" s="90">
        <f>+'Ark1'!Q122</f>
        <v>11</v>
      </c>
      <c r="E67" s="114">
        <f>+IF(D67=0,"",'Ark1'!R122)</f>
        <v>23</v>
      </c>
      <c r="F67" s="25"/>
      <c r="G67" s="113">
        <f>+IF(D67=0,"",'Ark1'!AE122)</f>
        <v>1.341107871720117</v>
      </c>
      <c r="H67" s="113">
        <f>+IF(D67=0,"",'Ark1'!AF122)</f>
        <v>1.4440889479046912</v>
      </c>
      <c r="I67" s="432"/>
      <c r="J67" s="453">
        <f>+IF(D67=0,"",'Ark1'!S122)</f>
        <v>4.3478260869565215</v>
      </c>
      <c r="K67" s="407"/>
      <c r="L67" s="435"/>
      <c r="M67" s="430">
        <f>+IF(E67=0,"",'Ark1'!AR122)</f>
        <v>209.42105263157899</v>
      </c>
      <c r="N67" s="431">
        <f>+IF(E67=0,"",'Ark1'!AS122)</f>
        <v>30.514280638229771</v>
      </c>
      <c r="O67" s="427"/>
      <c r="P67" s="112">
        <f>+IF(D67=0,"",'Ark1'!T122)</f>
        <v>7.695652173913043</v>
      </c>
      <c r="Q67" s="434"/>
      <c r="R67" s="114">
        <f>+IF(D67=0,"",'Ark1'!U122)</f>
        <v>272.73478260869558</v>
      </c>
      <c r="S67" s="127"/>
      <c r="T67" s="114">
        <f>+IF(D67=0,"",'Ark1'!W122)</f>
        <v>73.913043478260875</v>
      </c>
      <c r="U67" s="136">
        <f>+IF(D67=0,"",'Ark1'!AG122)</f>
        <v>799.42105263157907</v>
      </c>
      <c r="V67" s="114">
        <f>+IF(D67=0,"",'Ark1'!AI122)</f>
        <v>26.086956521739129</v>
      </c>
      <c r="W67" s="114">
        <f>+IF(D67=0,"",'Ark1'!X122)</f>
        <v>8.695652173913043</v>
      </c>
      <c r="X67" s="114">
        <f>+IF(D67=0,"",'Ark1'!Y122)</f>
        <v>48.701643653145595</v>
      </c>
      <c r="Y67" s="112">
        <f>+IF(D67=0,"",'Ark1'!Z122)</f>
        <v>1.5494373635830845</v>
      </c>
      <c r="Z67" s="112">
        <f>+IF(D67=0,"",'Ark1'!AA122)</f>
        <v>1.6794093839850397</v>
      </c>
      <c r="AA67" s="114">
        <f t="shared" si="30"/>
        <v>341.16537425539633</v>
      </c>
      <c r="AB67" s="25"/>
      <c r="AG67"/>
      <c r="AI67"/>
      <c r="AK67"/>
      <c r="AN67"/>
      <c r="AS67"/>
      <c r="AU67"/>
      <c r="AY67"/>
      <c r="BA67"/>
      <c r="BB67"/>
      <c r="BD67"/>
    </row>
    <row r="68" spans="1:65" ht="15.6">
      <c r="A68" s="25"/>
      <c r="B68" s="409">
        <f>+'Ark1'!C123</f>
        <v>2023</v>
      </c>
      <c r="C68" s="90">
        <f>+'Ark1'!E123</f>
        <v>5</v>
      </c>
      <c r="D68" s="90">
        <f>+'Ark1'!Q123</f>
        <v>4</v>
      </c>
      <c r="E68" s="114">
        <f>+IF(D68=0,"",'Ark1'!R123)</f>
        <v>8</v>
      </c>
      <c r="F68" s="25"/>
      <c r="G68" s="113">
        <f>+IF(D68=0,"",'Ark1'!AE123)</f>
        <v>0.4664723032069969</v>
      </c>
      <c r="H68" s="113">
        <f>+IF(D68=0,"",'Ark1'!AF123)</f>
        <v>0.39034532992191728</v>
      </c>
      <c r="I68" s="432"/>
      <c r="J68" s="453">
        <f>+IF(D68=0,"",'Ark1'!S123)</f>
        <v>5.25</v>
      </c>
      <c r="K68" s="407"/>
      <c r="L68" s="435"/>
      <c r="M68" s="430">
        <f>+IF(E68=0,"",'Ark1'!AR123)</f>
        <v>184.125</v>
      </c>
      <c r="N68" s="431">
        <f>+IF(E68=0,"",'Ark1'!AS123)</f>
        <v>31.935457515903476</v>
      </c>
      <c r="O68" s="427"/>
      <c r="P68" s="112">
        <f>+IF(D68=0,"",'Ark1'!T123)</f>
        <v>7.125</v>
      </c>
      <c r="Q68" s="434"/>
      <c r="R68" s="114">
        <f>+IF(D68=0,"",'Ark1'!U123)</f>
        <v>211.95</v>
      </c>
      <c r="S68" s="127"/>
      <c r="T68" s="114">
        <f>+IF(D68=0,"",'Ark1'!W123)</f>
        <v>62.5</v>
      </c>
      <c r="U68" s="136">
        <f>+IF(D68=0,"",'Ark1'!AG123)</f>
        <v>646.375</v>
      </c>
      <c r="V68" s="114">
        <f>+IF(D68=0,"",'Ark1'!AI123)</f>
        <v>62.5</v>
      </c>
      <c r="W68" s="114">
        <f>+IF(D68=0,"",'Ark1'!X123)</f>
        <v>0</v>
      </c>
      <c r="X68" s="114">
        <f>+IF(D68=0,"",'Ark1'!Y123)</f>
        <v>87.874527025754205</v>
      </c>
      <c r="Y68" s="112">
        <f>+IF(D68=0,"",'Ark1'!Z123)</f>
        <v>1.19895788082818</v>
      </c>
      <c r="Z68" s="112">
        <f>+IF(D68=0,"",'Ark1'!AA123)</f>
        <v>1.2686114456365278</v>
      </c>
      <c r="AA68" s="114">
        <f t="shared" si="30"/>
        <v>327.90562753819376</v>
      </c>
      <c r="AB68" s="25"/>
      <c r="AG68"/>
      <c r="AI68"/>
      <c r="AK68"/>
      <c r="AN68"/>
      <c r="AS68"/>
      <c r="AU68"/>
      <c r="AY68"/>
      <c r="BA68"/>
      <c r="BB68"/>
      <c r="BD68"/>
    </row>
    <row r="69" spans="1:65" ht="15.6">
      <c r="A69" s="25"/>
      <c r="B69" s="409">
        <f>+'Ark1'!C124</f>
        <v>2023</v>
      </c>
      <c r="C69" s="90">
        <f>+'Ark1'!E124</f>
        <v>6</v>
      </c>
      <c r="D69" s="90">
        <f>+'Ark1'!Q124</f>
        <v>5</v>
      </c>
      <c r="E69" s="114">
        <f>+IF(D69=0,"",'Ark1'!R124)</f>
        <v>10</v>
      </c>
      <c r="F69" s="25"/>
      <c r="G69" s="113">
        <f>+IF(D69=0,"",'Ark1'!AE124)</f>
        <v>0.58309037900874605</v>
      </c>
      <c r="H69" s="113">
        <f>+IF(D69=0,"",'Ark1'!AF124)</f>
        <v>0.54276786055490955</v>
      </c>
      <c r="I69" s="432"/>
      <c r="J69" s="453">
        <f>+IF(D69=0,"",'Ark1'!S124)</f>
        <v>4.2</v>
      </c>
      <c r="K69" s="407"/>
      <c r="L69" s="435"/>
      <c r="M69" s="430">
        <f>+IF(E69=0,"",'Ark1'!AR124)</f>
        <v>198.5</v>
      </c>
      <c r="N69" s="431">
        <f>+IF(E69=0,"",'Ark1'!AS124)</f>
        <v>29.686525988606174</v>
      </c>
      <c r="O69" s="427"/>
      <c r="P69" s="112">
        <f>+IF(D69=0,"",'Ark1'!T124)</f>
        <v>7.3</v>
      </c>
      <c r="Q69" s="434"/>
      <c r="R69" s="114">
        <f>+IF(D69=0,"",'Ark1'!U124)</f>
        <v>235.77000000000004</v>
      </c>
      <c r="S69" s="127"/>
      <c r="T69" s="114">
        <f>+IF(D69=0,"",'Ark1'!W124)</f>
        <v>60</v>
      </c>
      <c r="U69" s="136">
        <f>+IF(D69=0,"",'Ark1'!AG124)</f>
        <v>694.3</v>
      </c>
      <c r="V69" s="114">
        <f>+IF(D69=0,"",'Ark1'!AI124)</f>
        <v>20</v>
      </c>
      <c r="W69" s="114">
        <f>+IF(D69=0,"",'Ark1'!X124)</f>
        <v>10</v>
      </c>
      <c r="X69" s="114">
        <f>+IF(D69=0,"",'Ark1'!Y124)</f>
        <v>51.319665821203237</v>
      </c>
      <c r="Y69" s="112">
        <f>+IF(D69=0,"",'Ark1'!Z124)</f>
        <v>0.97979589711327109</v>
      </c>
      <c r="Z69" s="112">
        <f>+IF(D69=0,"",'Ark1'!AA124)</f>
        <v>1.1000000000000012</v>
      </c>
      <c r="AA69" s="114">
        <f t="shared" si="30"/>
        <v>339.57943252196463</v>
      </c>
      <c r="AB69" s="25"/>
      <c r="AG69"/>
      <c r="AI69"/>
      <c r="AK69"/>
      <c r="AN69"/>
      <c r="AS69"/>
      <c r="AU69"/>
      <c r="AY69"/>
      <c r="BA69"/>
      <c r="BB69"/>
      <c r="BD69"/>
    </row>
    <row r="70" spans="1:65" ht="15.6">
      <c r="A70" s="25"/>
      <c r="B70" s="409">
        <f>+'Ark1'!C125</f>
        <v>2023</v>
      </c>
      <c r="C70" s="90">
        <f>+'Ark1'!E125</f>
        <v>7</v>
      </c>
      <c r="D70" s="90">
        <f>+'Ark1'!Q125</f>
        <v>4</v>
      </c>
      <c r="E70" s="114">
        <f>+IF(D70=0,"",'Ark1'!R125)</f>
        <v>11</v>
      </c>
      <c r="F70" s="25"/>
      <c r="G70" s="113">
        <f>+IF(D70=0,"",'Ark1'!AE125)</f>
        <v>0.6413994169096211</v>
      </c>
      <c r="H70" s="113">
        <f>+IF(D70=0,"",'Ark1'!AF125)</f>
        <v>0.73075795044299452</v>
      </c>
      <c r="I70" s="432"/>
      <c r="J70" s="453">
        <f>+IF(D70=0,"",'Ark1'!S125)</f>
        <v>4.3636363636363633</v>
      </c>
      <c r="K70" s="407"/>
      <c r="L70" s="435"/>
      <c r="M70" s="430">
        <f>+IF(E70=0,"",'Ark1'!AR125)</f>
        <v>212.27272727272728</v>
      </c>
      <c r="N70" s="431">
        <f>+IF(E70=0,"",'Ark1'!AS125)</f>
        <v>29.893978860047127</v>
      </c>
      <c r="O70" s="427"/>
      <c r="P70" s="112">
        <f>+IF(D70=0,"",'Ark1'!T125)</f>
        <v>7.5454545454545459</v>
      </c>
      <c r="Q70" s="434"/>
      <c r="R70" s="114">
        <f>+IF(D70=0,"",'Ark1'!U125)</f>
        <v>288.57272727272726</v>
      </c>
      <c r="S70" s="127"/>
      <c r="T70" s="114">
        <f>+IF(D70=0,"",'Ark1'!W125)</f>
        <v>72.727272727272734</v>
      </c>
      <c r="U70" s="136">
        <f>+IF(D70=0,"",'Ark1'!AG125)</f>
        <v>728.36363636363649</v>
      </c>
      <c r="V70" s="114">
        <f>+IF(D70=0,"",'Ark1'!AI125)</f>
        <v>36.363636363636367</v>
      </c>
      <c r="W70" s="114">
        <f>+IF(D70=0,"",'Ark1'!X125)</f>
        <v>0</v>
      </c>
      <c r="X70" s="114">
        <f>+IF(D70=0,"",'Ark1'!Y125)</f>
        <v>56.585576236497992</v>
      </c>
      <c r="Y70" s="112">
        <f>+IF(D70=0,"",'Ark1'!Z125)</f>
        <v>1.1499191491521401</v>
      </c>
      <c r="Z70" s="112">
        <f>+IF(D70=0,"",'Ark1'!AA125)</f>
        <v>1.6713433009863827</v>
      </c>
      <c r="AA70" s="114">
        <f t="shared" si="30"/>
        <v>396.19321018472277</v>
      </c>
      <c r="AB70" s="25"/>
      <c r="AG70"/>
      <c r="AI70"/>
      <c r="AK70"/>
      <c r="AN70"/>
      <c r="AS70"/>
      <c r="AU70"/>
      <c r="AY70"/>
      <c r="BA70"/>
      <c r="BB70"/>
      <c r="BD70"/>
    </row>
    <row r="71" spans="1:65" ht="15.6">
      <c r="A71" s="25"/>
      <c r="B71" s="409">
        <f>+'Ark1'!C126</f>
        <v>2023</v>
      </c>
      <c r="C71" s="90">
        <f>+'Ark1'!E126</f>
        <v>8</v>
      </c>
      <c r="D71" s="90">
        <f>+'Ark1'!Q126</f>
        <v>6</v>
      </c>
      <c r="E71" s="114">
        <f>+IF(D71=0,"",'Ark1'!R126)</f>
        <v>21</v>
      </c>
      <c r="F71" s="25"/>
      <c r="G71" s="113">
        <f>+IF(D71=0,"",'Ark1'!AE126)</f>
        <v>1.2244897959183672</v>
      </c>
      <c r="H71" s="113">
        <f>+IF(D71=0,"",'Ark1'!AF126)</f>
        <v>1.145758850566986</v>
      </c>
      <c r="I71" s="432"/>
      <c r="J71" s="453">
        <f>+IF(D71=0,"",'Ark1'!S126)</f>
        <v>3.952380952380953</v>
      </c>
      <c r="K71" s="407"/>
      <c r="L71" s="435"/>
      <c r="M71" s="430">
        <f>+IF(E71=0,"",'Ark1'!AR126)</f>
        <v>201.28571428571425</v>
      </c>
      <c r="N71" s="431">
        <f>+IF(E71=0,"",'Ark1'!AS126)</f>
        <v>28.789633890470043</v>
      </c>
      <c r="O71" s="427"/>
      <c r="P71" s="112">
        <f>+IF(D71=0,"",'Ark1'!T126)</f>
        <v>7.9523809523809508</v>
      </c>
      <c r="Q71" s="434"/>
      <c r="R71" s="114">
        <f>+IF(D71=0,"",'Ark1'!U126)</f>
        <v>236.99999999999997</v>
      </c>
      <c r="S71" s="127"/>
      <c r="T71" s="114">
        <f>+IF(D71=0,"",'Ark1'!W126)</f>
        <v>90.476190476190439</v>
      </c>
      <c r="U71" s="136">
        <f>+IF(D71=0,"",'Ark1'!AG126)</f>
        <v>610.66666666666652</v>
      </c>
      <c r="V71" s="114">
        <f>+IF(D71=0,"",'Ark1'!AI126)</f>
        <v>4.7619047619047636</v>
      </c>
      <c r="W71" s="114">
        <f>+IF(D71=0,"",'Ark1'!X126)</f>
        <v>0</v>
      </c>
      <c r="X71" s="114">
        <f>+IF(D71=0,"",'Ark1'!Y126)</f>
        <v>41.460687059293008</v>
      </c>
      <c r="Y71" s="112">
        <f>+IF(D71=0,"",'Ark1'!Z126)</f>
        <v>0.78535345249860256</v>
      </c>
      <c r="Z71" s="112">
        <f>+IF(D71=0,"",'Ark1'!AA126)</f>
        <v>1.1741740958036149</v>
      </c>
      <c r="AA71" s="114">
        <f t="shared" si="30"/>
        <v>388.10043668122273</v>
      </c>
      <c r="AB71" s="25"/>
      <c r="AG71"/>
      <c r="AI71"/>
      <c r="AK71"/>
      <c r="AN71"/>
      <c r="AS71"/>
      <c r="AU71"/>
      <c r="AY71"/>
      <c r="BA71"/>
      <c r="BB71"/>
      <c r="BD71"/>
    </row>
    <row r="72" spans="1:65" ht="15.6">
      <c r="A72" s="25"/>
      <c r="B72" s="409">
        <f>+'Ark1'!C127</f>
        <v>2023</v>
      </c>
      <c r="C72" s="90">
        <f>+'Ark1'!E127</f>
        <v>9</v>
      </c>
      <c r="D72" s="90">
        <f>+'Ark1'!Q127</f>
        <v>7</v>
      </c>
      <c r="E72" s="114">
        <f>+IF(D72=0,"",'Ark1'!R127)</f>
        <v>22</v>
      </c>
      <c r="F72" s="25"/>
      <c r="G72" s="113">
        <f>+IF(D72=0,"",'Ark1'!AE127)</f>
        <v>1.2827988338192422</v>
      </c>
      <c r="H72" s="113">
        <f>+IF(D72=0,"",'Ark1'!AF127)</f>
        <v>1.3511068302145155</v>
      </c>
      <c r="I72" s="432"/>
      <c r="J72" s="453">
        <f>+IF(D72=0,"",'Ark1'!S127)</f>
        <v>4.4090909090909092</v>
      </c>
      <c r="K72" s="407"/>
      <c r="L72" s="435"/>
      <c r="M72" s="430">
        <f>+IF(E72=0,"",'Ark1'!AR127)</f>
        <v>207.5</v>
      </c>
      <c r="N72" s="431">
        <f>+IF(E72=0,"",'Ark1'!AS127)</f>
        <v>29.448625442078775</v>
      </c>
      <c r="O72" s="427"/>
      <c r="P72" s="112">
        <f>+IF(D72=0,"",'Ark1'!T127)</f>
        <v>7.7727272727272716</v>
      </c>
      <c r="Q72" s="434"/>
      <c r="R72" s="114">
        <f>+IF(D72=0,"",'Ark1'!U127)</f>
        <v>266.77272727272725</v>
      </c>
      <c r="S72" s="127"/>
      <c r="T72" s="114">
        <f>+IF(D72=0,"",'Ark1'!W127)</f>
        <v>81.818181818181813</v>
      </c>
      <c r="U72" s="136">
        <f>+IF(D72=0,"",'Ark1'!AG127)</f>
        <v>639</v>
      </c>
      <c r="V72" s="114">
        <f>+IF(D72=0,"",'Ark1'!AI127)</f>
        <v>18.181818181818183</v>
      </c>
      <c r="W72" s="114">
        <f>+IF(D72=0,"",'Ark1'!X127)</f>
        <v>9.0909090909090917</v>
      </c>
      <c r="X72" s="114">
        <f>+IF(D72=0,"",'Ark1'!Y127)</f>
        <v>55.532481746502512</v>
      </c>
      <c r="Y72" s="112">
        <f>+IF(D72=0,"",'Ark1'!Z127)</f>
        <v>0.77805648948289474</v>
      </c>
      <c r="Z72" s="112">
        <f>+IF(D72=0,"",'Ark1'!AA127)</f>
        <v>1.2034729358976137</v>
      </c>
      <c r="AA72" s="114">
        <f t="shared" si="30"/>
        <v>417.48470621710055</v>
      </c>
      <c r="AB72" s="25"/>
      <c r="AG72"/>
      <c r="AI72"/>
      <c r="AK72"/>
      <c r="AN72"/>
      <c r="AS72"/>
      <c r="AU72"/>
      <c r="AY72"/>
      <c r="BA72"/>
      <c r="BB72"/>
      <c r="BD72"/>
    </row>
    <row r="73" spans="1:65" ht="15.6">
      <c r="A73" s="25"/>
      <c r="B73" s="409">
        <f>+'Ark1'!C128</f>
        <v>2023</v>
      </c>
      <c r="C73" s="90">
        <f>+'Ark1'!E128</f>
        <v>10</v>
      </c>
      <c r="D73" s="90">
        <f>+'Ark1'!Q128</f>
        <v>10</v>
      </c>
      <c r="E73" s="114">
        <f>+IF(D73=0,"",'Ark1'!R128)</f>
        <v>27</v>
      </c>
      <c r="F73" s="25"/>
      <c r="G73" s="113">
        <f>+IF(D73=0,"",'Ark1'!AE128)</f>
        <v>1.5743440233236154</v>
      </c>
      <c r="H73" s="113">
        <f>+IF(D73=0,"",'Ark1'!AF128)</f>
        <v>1.7005437117245878</v>
      </c>
      <c r="I73" s="432"/>
      <c r="J73" s="453">
        <f>+IF(D73=0,"",'Ark1'!S128)</f>
        <v>5.0370370370370381</v>
      </c>
      <c r="K73" s="407"/>
      <c r="L73" s="435"/>
      <c r="M73" s="430">
        <f>+IF(E73=0,"",'Ark1'!AR128)</f>
        <v>202.18518518518519</v>
      </c>
      <c r="N73" s="431">
        <f>+IF(E73=0,"",'Ark1'!AS128)</f>
        <v>31.606234251650157</v>
      </c>
      <c r="O73" s="427"/>
      <c r="P73" s="112">
        <f>+IF(D73=0,"",'Ark1'!T128)</f>
        <v>8.9629629629629655</v>
      </c>
      <c r="Q73" s="434"/>
      <c r="R73" s="114">
        <f>+IF(D73=0,"",'Ark1'!U128)</f>
        <v>273.5888888888889</v>
      </c>
      <c r="S73" s="127"/>
      <c r="T73" s="114">
        <f>+IF(D73=0,"",'Ark1'!W128)</f>
        <v>81.481481481481467</v>
      </c>
      <c r="U73" s="136">
        <f>+IF(D73=0,"",'Ark1'!AG128)</f>
        <v>768.48148148148141</v>
      </c>
      <c r="V73" s="114">
        <f>+IF(D73=0,"",'Ark1'!AI128)</f>
        <v>40.740740740740733</v>
      </c>
      <c r="W73" s="114">
        <f>+IF(D73=0,"",'Ark1'!X128)</f>
        <v>22.222222222222225</v>
      </c>
      <c r="X73" s="114">
        <f>+IF(D73=0,"",'Ark1'!Y128)</f>
        <v>96.702140362131018</v>
      </c>
      <c r="Y73" s="112">
        <f>+IF(D73=0,"",'Ark1'!Z128)</f>
        <v>0.99931389357274325</v>
      </c>
      <c r="Z73" s="112">
        <f>+IF(D73=0,"",'Ark1'!AA128)</f>
        <v>2.1684860990080632</v>
      </c>
      <c r="AA73" s="114">
        <f t="shared" si="30"/>
        <v>356.0123379439973</v>
      </c>
      <c r="AB73" s="25"/>
      <c r="AG73"/>
      <c r="AI73"/>
      <c r="AK73"/>
      <c r="AN73"/>
      <c r="AS73"/>
      <c r="AU73"/>
      <c r="AY73"/>
      <c r="BA73"/>
      <c r="BB73"/>
      <c r="BD73"/>
    </row>
    <row r="74" spans="1:65" ht="15.6">
      <c r="A74" s="25"/>
      <c r="B74" s="409">
        <f>+'Ark1'!C129</f>
        <v>2023</v>
      </c>
      <c r="C74" s="90">
        <f>+'Ark1'!E129</f>
        <v>11</v>
      </c>
      <c r="D74" s="90">
        <f>+'Ark1'!Q129</f>
        <v>7</v>
      </c>
      <c r="E74" s="114">
        <f>+IF(D74=0,"",'Ark1'!R129)</f>
        <v>19</v>
      </c>
      <c r="F74" s="25"/>
      <c r="G74" s="113">
        <f>+IF(D74=0,"",'Ark1'!AE129)</f>
        <v>1.1078717201166182</v>
      </c>
      <c r="H74" s="113">
        <f>+IF(D74=0,"",'Ark1'!AF129)</f>
        <v>1.0289959634848937</v>
      </c>
      <c r="I74" s="432"/>
      <c r="J74" s="453">
        <f>+IF(D74=0,"",'Ark1'!S129)</f>
        <v>3.7368421052631593</v>
      </c>
      <c r="K74" s="407"/>
      <c r="L74" s="435"/>
      <c r="M74" s="430">
        <f>+IF(E74=0,"",'Ark1'!AR129)</f>
        <v>202.52631578947364</v>
      </c>
      <c r="N74" s="431">
        <f>+IF(E74=0,"",'Ark1'!AS129)</f>
        <v>27.825669616980939</v>
      </c>
      <c r="O74" s="427"/>
      <c r="P74" s="112">
        <f>+IF(D74=0,"",'Ark1'!T129)</f>
        <v>7.3157894736842097</v>
      </c>
      <c r="Q74" s="434"/>
      <c r="R74" s="114">
        <f>+IF(D74=0,"",'Ark1'!U129)</f>
        <v>235.25263157894736</v>
      </c>
      <c r="S74" s="127"/>
      <c r="T74" s="114">
        <f>+IF(D74=0,"",'Ark1'!W129)</f>
        <v>73.68421052631578</v>
      </c>
      <c r="U74" s="136">
        <f>+IF(D74=0,"",'Ark1'!AG129)</f>
        <v>676.31578947368405</v>
      </c>
      <c r="V74" s="114">
        <f>+IF(D74=0,"",'Ark1'!AI129)</f>
        <v>5.2631578947368443</v>
      </c>
      <c r="W74" s="114">
        <f>+IF(D74=0,"",'Ark1'!X129)</f>
        <v>5.2631578947368443</v>
      </c>
      <c r="X74" s="114">
        <f>+IF(D74=0,"",'Ark1'!Y129)</f>
        <v>58.354636025823851</v>
      </c>
      <c r="Y74" s="112">
        <f>+IF(D74=0,"",'Ark1'!Z129)</f>
        <v>1.0683043752728649</v>
      </c>
      <c r="Z74" s="112">
        <f>+IF(D74=0,"",'Ark1'!AA129)</f>
        <v>1.2162336850833009</v>
      </c>
      <c r="AA74" s="114">
        <f t="shared" si="30"/>
        <v>347.84435797665378</v>
      </c>
      <c r="AB74" s="25"/>
      <c r="AG74"/>
      <c r="AI74"/>
      <c r="AK74"/>
      <c r="AN74"/>
      <c r="AS74"/>
      <c r="AU74"/>
      <c r="AY74"/>
      <c r="BA74"/>
      <c r="BB74"/>
      <c r="BD74"/>
    </row>
    <row r="75" spans="1:65" ht="15.6">
      <c r="A75" s="25"/>
      <c r="B75" s="409">
        <f>+'Ark1'!C130</f>
        <v>2023</v>
      </c>
      <c r="C75" s="90">
        <f>+'Ark1'!E130</f>
        <v>12</v>
      </c>
      <c r="D75" s="90">
        <f>+'Ark1'!Q130</f>
        <v>10</v>
      </c>
      <c r="E75" s="114">
        <f>+IF(D75=0,"",'Ark1'!R130)</f>
        <v>33</v>
      </c>
      <c r="F75" s="25"/>
      <c r="G75" s="113">
        <f>+IF(D75=0,"",'Ark1'!AE130)</f>
        <v>1.9241982507288635</v>
      </c>
      <c r="H75" s="113">
        <f>+IF(D75=0,"",'Ark1'!AF130)</f>
        <v>1.3464335522023578</v>
      </c>
      <c r="I75" s="432"/>
      <c r="J75" s="453">
        <f>+IF(D75=0,"",'Ark1'!S130)</f>
        <v>4.1515151515151514</v>
      </c>
      <c r="K75" s="407"/>
      <c r="L75" s="435"/>
      <c r="M75" s="430">
        <f>+IF(E75=0,"",'Ark1'!AR130)</f>
        <v>182.96969696969697</v>
      </c>
      <c r="N75" s="431">
        <f>+IF(E75=0,"",'Ark1'!AS130)</f>
        <v>27.679511566689065</v>
      </c>
      <c r="O75" s="427"/>
      <c r="P75" s="112">
        <f>+IF(D75=0,"",'Ark1'!T130)</f>
        <v>6.3636363636363633</v>
      </c>
      <c r="Q75" s="434"/>
      <c r="R75" s="114">
        <f>+IF(D75=0,"",'Ark1'!U130)</f>
        <v>177.23333333333338</v>
      </c>
      <c r="S75" s="127"/>
      <c r="T75" s="114">
        <f>+IF(D75=0,"",'Ark1'!W130)</f>
        <v>45.454545454545446</v>
      </c>
      <c r="U75" s="136">
        <f>+IF(D75=0,"",'Ark1'!AG130)</f>
        <v>629.24242424242414</v>
      </c>
      <c r="V75" s="114">
        <f>+IF(D75=0,"",'Ark1'!AI130)</f>
        <v>54.545454545454554</v>
      </c>
      <c r="W75" s="114">
        <f>+IF(D75=0,"",'Ark1'!X130)</f>
        <v>3.0303030303030303</v>
      </c>
      <c r="X75" s="114">
        <f>+IF(D75=0,"",'Ark1'!Y130)</f>
        <v>68.282357926776356</v>
      </c>
      <c r="Y75" s="112">
        <f>+IF(D75=0,"",'Ark1'!Z130)</f>
        <v>1.2090871117127295</v>
      </c>
      <c r="Z75" s="112">
        <f>+IF(D75=0,"",'Ark1'!AA130)</f>
        <v>2.0123585110162425</v>
      </c>
      <c r="AA75" s="114">
        <f t="shared" si="30"/>
        <v>281.66144955453899</v>
      </c>
      <c r="AB75" s="25"/>
      <c r="AG75"/>
      <c r="AI75"/>
      <c r="AK75"/>
      <c r="AN75"/>
      <c r="AS75"/>
      <c r="AU75"/>
      <c r="AY75"/>
      <c r="BA75"/>
      <c r="BB75"/>
      <c r="BD75"/>
    </row>
    <row r="76" spans="1:65" ht="15.6">
      <c r="A76" s="25"/>
      <c r="B76" s="409">
        <f>+'Ark1'!C131</f>
        <v>2023</v>
      </c>
      <c r="C76" s="90">
        <f>+'Ark1'!E131</f>
        <v>13</v>
      </c>
      <c r="D76" s="90">
        <f>+'Ark1'!Q131</f>
        <v>11</v>
      </c>
      <c r="E76" s="114">
        <f>+IF(D76=0,"",'Ark1'!R131)</f>
        <v>41</v>
      </c>
      <c r="F76" s="25"/>
      <c r="G76" s="113">
        <f>+IF(D76=0,"",'Ark1'!AE131)</f>
        <v>2.3906705539358595</v>
      </c>
      <c r="H76" s="113">
        <f>+IF(D76=0,"",'Ark1'!AF131)</f>
        <v>2.3387109027345807</v>
      </c>
      <c r="I76" s="432"/>
      <c r="J76" s="453">
        <f>+IF(D76=0,"",'Ark1'!S131)</f>
        <v>4.2439024390243905</v>
      </c>
      <c r="K76" s="407"/>
      <c r="L76" s="435"/>
      <c r="M76" s="430">
        <f>+IF(E76=0,"",'Ark1'!AR131)</f>
        <v>202.82926829268297</v>
      </c>
      <c r="N76" s="431">
        <f>+IF(E76=0,"",'Ark1'!AS131)</f>
        <v>29.126357006517686</v>
      </c>
      <c r="O76" s="427"/>
      <c r="P76" s="112">
        <f>+IF(D76=0,"",'Ark1'!T131)</f>
        <v>7.6097560975609744</v>
      </c>
      <c r="Q76" s="434"/>
      <c r="R76" s="114">
        <f>+IF(D76=0,"",'Ark1'!U131)</f>
        <v>247.78048780487808</v>
      </c>
      <c r="S76" s="127"/>
      <c r="T76" s="114">
        <f>+IF(D76=0,"",'Ark1'!W131)</f>
        <v>75.609756097560989</v>
      </c>
      <c r="U76" s="136">
        <f>+IF(D76=0,"",'Ark1'!AG131)</f>
        <v>571.8536585365855</v>
      </c>
      <c r="V76" s="114">
        <f>+IF(D76=0,"",'Ark1'!AI131)</f>
        <v>12.195121951219512</v>
      </c>
      <c r="W76" s="114">
        <f>+IF(D76=0,"",'Ark1'!X131)</f>
        <v>2.4390243902439024</v>
      </c>
      <c r="X76" s="114">
        <f>+IF(D76=0,"",'Ark1'!Y131)</f>
        <v>62.209277872521646</v>
      </c>
      <c r="Y76" s="112">
        <f>+IF(D76=0,"",'Ark1'!Z131)</f>
        <v>1.1429633672058512</v>
      </c>
      <c r="Z76" s="112">
        <f>+IF(D76=0,"",'Ark1'!AA131)</f>
        <v>1.4959791439215291</v>
      </c>
      <c r="AA76" s="114">
        <f t="shared" si="30"/>
        <v>433.29352554806781</v>
      </c>
      <c r="AB76" s="25"/>
      <c r="AG76"/>
      <c r="AI76"/>
      <c r="AK76"/>
      <c r="AN76"/>
      <c r="AS76"/>
      <c r="AU76"/>
      <c r="AY76"/>
      <c r="BA76"/>
      <c r="BB76"/>
      <c r="BD76"/>
    </row>
    <row r="77" spans="1:65" ht="15.6">
      <c r="A77" s="25"/>
      <c r="B77" s="409">
        <f>+'Ark1'!C132</f>
        <v>2023</v>
      </c>
      <c r="C77" s="90">
        <f>+'Ark1'!E132</f>
        <v>14</v>
      </c>
      <c r="D77" s="90">
        <f>+'Ark1'!Q132</f>
        <v>3</v>
      </c>
      <c r="E77" s="114">
        <f>+IF(D77=0,"",'Ark1'!R132)</f>
        <v>9</v>
      </c>
      <c r="F77" s="25"/>
      <c r="G77" s="113">
        <f>+IF(D77=0,"",'Ark1'!AE132)</f>
        <v>0.52478134110787156</v>
      </c>
      <c r="H77" s="113">
        <f>+IF(D77=0,"",'Ark1'!AF132)</f>
        <v>0.61171597703970204</v>
      </c>
      <c r="I77" s="432"/>
      <c r="J77" s="453">
        <f>+IF(D77=0,"",'Ark1'!S132)</f>
        <v>4.3333333333333321</v>
      </c>
      <c r="K77" s="407"/>
      <c r="L77" s="435"/>
      <c r="M77" s="430">
        <f>+IF(E77=0,"",'Ark1'!AR132)</f>
        <v>216.22222222222223</v>
      </c>
      <c r="N77" s="431">
        <f>+IF(E77=0,"",'Ark1'!AS132)</f>
        <v>29.149450782419443</v>
      </c>
      <c r="O77" s="427"/>
      <c r="P77" s="112">
        <f>+IF(D77=0,"",'Ark1'!T132)</f>
        <v>7.5555555555555554</v>
      </c>
      <c r="Q77" s="434"/>
      <c r="R77" s="114">
        <f>+IF(D77=0,"",'Ark1'!U132)</f>
        <v>295.24444444444441</v>
      </c>
      <c r="S77" s="127"/>
      <c r="T77" s="114">
        <f>+IF(D77=0,"",'Ark1'!W132)</f>
        <v>77.777777777777771</v>
      </c>
      <c r="U77" s="136">
        <f>+IF(D77=0,"",'Ark1'!AG132)</f>
        <v>641.8888888888888</v>
      </c>
      <c r="V77" s="114">
        <f>+IF(D77=0,"",'Ark1'!AI132)</f>
        <v>0</v>
      </c>
      <c r="W77" s="114">
        <f>+IF(D77=0,"",'Ark1'!X132)</f>
        <v>11.111111111111112</v>
      </c>
      <c r="X77" s="114">
        <f>+IF(D77=0,"",'Ark1'!Y132)</f>
        <v>32.868495929862007</v>
      </c>
      <c r="Y77" s="112">
        <f>+IF(D77=0,"",'Ark1'!Z132)</f>
        <v>0.66666666666666941</v>
      </c>
      <c r="Z77" s="112">
        <f>+IF(D77=0,"",'Ark1'!AA132)</f>
        <v>1.342560663732733</v>
      </c>
      <c r="AA77" s="114">
        <f t="shared" si="30"/>
        <v>459.96191795049339</v>
      </c>
      <c r="AB77" s="25"/>
      <c r="AG77"/>
      <c r="AI77"/>
      <c r="AK77"/>
      <c r="AN77"/>
      <c r="AS77"/>
      <c r="AU77"/>
      <c r="AY77"/>
      <c r="BA77"/>
      <c r="BB77"/>
      <c r="BD77"/>
    </row>
    <row r="78" spans="1:65" ht="15.6">
      <c r="A78" s="25"/>
      <c r="B78" s="409">
        <f>+'Ark1'!C133</f>
        <v>2023</v>
      </c>
      <c r="C78" s="90">
        <f>+'Ark1'!E133</f>
        <v>15</v>
      </c>
      <c r="D78" s="90">
        <f>+'Ark1'!Q133</f>
        <v>9</v>
      </c>
      <c r="E78" s="114">
        <f>+IF(D78=0,"",'Ark1'!R133)</f>
        <v>30</v>
      </c>
      <c r="F78" s="25"/>
      <c r="G78" s="113">
        <f>+IF(D78=0,"",'Ark1'!AE133)</f>
        <v>1.7492711370262388</v>
      </c>
      <c r="H78" s="113">
        <f>+IF(D78=0,"",'Ark1'!AF133)</f>
        <v>1.4263627209620238</v>
      </c>
      <c r="I78" s="432"/>
      <c r="J78" s="453">
        <f>+IF(D78=0,"",'Ark1'!S133)</f>
        <v>3.7333333333333343</v>
      </c>
      <c r="K78" s="407"/>
      <c r="L78" s="435"/>
      <c r="M78" s="430">
        <f>+IF(E78=0,"",'Ark1'!AR133)</f>
        <v>194.65517241379317</v>
      </c>
      <c r="N78" s="431">
        <f>+IF(E78=0,"",'Ark1'!AS133)</f>
        <v>27.70705226194778</v>
      </c>
      <c r="O78" s="427"/>
      <c r="P78" s="112">
        <f>+IF(D78=0,"",'Ark1'!T133)</f>
        <v>6.9</v>
      </c>
      <c r="Q78" s="434"/>
      <c r="R78" s="114">
        <f>+IF(D78=0,"",'Ark1'!U133)</f>
        <v>206.53</v>
      </c>
      <c r="S78" s="127"/>
      <c r="T78" s="114">
        <f>+IF(D78=0,"",'Ark1'!W133)</f>
        <v>76.666666666666686</v>
      </c>
      <c r="U78" s="136">
        <f>+IF(D78=0,"",'Ark1'!AG133)</f>
        <v>611.55172413793116</v>
      </c>
      <c r="V78" s="114">
        <f>+IF(D78=0,"",'Ark1'!AI133)</f>
        <v>6.6666666666666687</v>
      </c>
      <c r="W78" s="114">
        <f>+IF(D78=0,"",'Ark1'!X133)</f>
        <v>0</v>
      </c>
      <c r="X78" s="114">
        <f>+IF(D78=0,"",'Ark1'!Y133)</f>
        <v>46.145936260231323</v>
      </c>
      <c r="Y78" s="112">
        <f>+IF(D78=0,"",'Ark1'!Z133)</f>
        <v>0.67986926847903684</v>
      </c>
      <c r="Z78" s="112">
        <f>+IF(D78=0,"",'Ark1'!AA133)</f>
        <v>0.86986589004665604</v>
      </c>
      <c r="AA78" s="114">
        <f t="shared" si="30"/>
        <v>337.71468846912876</v>
      </c>
      <c r="AB78" s="25"/>
      <c r="AG78"/>
      <c r="AI78"/>
      <c r="AK78"/>
      <c r="AN78"/>
      <c r="AS78"/>
      <c r="AU78"/>
      <c r="AY78"/>
      <c r="BA78"/>
      <c r="BB78"/>
      <c r="BD78"/>
    </row>
    <row r="79" spans="1:65" ht="15.6">
      <c r="A79" s="25"/>
      <c r="B79" s="409">
        <f>+'Ark1'!C134</f>
        <v>2023</v>
      </c>
      <c r="C79" s="90">
        <f>+'Ark1'!E134</f>
        <v>16</v>
      </c>
      <c r="D79" s="90">
        <f>+'Ark1'!Q134</f>
        <v>11</v>
      </c>
      <c r="E79" s="114">
        <f>+IF(D79=0,"",'Ark1'!R134)</f>
        <v>21</v>
      </c>
      <c r="F79" s="25"/>
      <c r="G79" s="113">
        <f>+IF(D79=0,"",'Ark1'!AE134)</f>
        <v>1.2244897959183672</v>
      </c>
      <c r="H79" s="113">
        <f>+IF(D79=0,"",'Ark1'!AF134)</f>
        <v>1.0454330102862768</v>
      </c>
      <c r="I79" s="432"/>
      <c r="J79" s="453">
        <f>+IF(D79=0,"",'Ark1'!S134)</f>
        <v>4.4761904761904772</v>
      </c>
      <c r="K79" s="407"/>
      <c r="L79" s="435"/>
      <c r="M79" s="430">
        <f>+IF(E79=0,"",'Ark1'!AR134)</f>
        <v>192.61904761904765</v>
      </c>
      <c r="N79" s="431">
        <f>+IF(E79=0,"",'Ark1'!AS134)</f>
        <v>29.248841968795698</v>
      </c>
      <c r="O79" s="427"/>
      <c r="P79" s="112">
        <f>+IF(D79=0,"",'Ark1'!T134)</f>
        <v>6.190476190476188</v>
      </c>
      <c r="Q79" s="434"/>
      <c r="R79" s="114">
        <f>+IF(D79=0,"",'Ark1'!U134)</f>
        <v>216.24761904761911</v>
      </c>
      <c r="S79" s="127"/>
      <c r="T79" s="114">
        <f>+IF(D79=0,"",'Ark1'!W134)</f>
        <v>38.095238095238109</v>
      </c>
      <c r="U79" s="136">
        <f>+IF(D79=0,"",'Ark1'!AG134)</f>
        <v>604.19047619047603</v>
      </c>
      <c r="V79" s="114">
        <f>+IF(D79=0,"",'Ark1'!AI134)</f>
        <v>47.619047619047642</v>
      </c>
      <c r="W79" s="114">
        <f>+IF(D79=0,"",'Ark1'!X134)</f>
        <v>4.7619047619047636</v>
      </c>
      <c r="X79" s="114">
        <f>+IF(D79=0,"",'Ark1'!Y134)</f>
        <v>72.476397596850404</v>
      </c>
      <c r="Y79" s="112">
        <f>+IF(D79=0,"",'Ark1'!Z134)</f>
        <v>1.1799534946060812</v>
      </c>
      <c r="Z79" s="112">
        <f>+IF(D79=0,"",'Ark1'!AA134)</f>
        <v>1.3669238185149823</v>
      </c>
      <c r="AA79" s="114">
        <f t="shared" si="30"/>
        <v>357.91298865069376</v>
      </c>
      <c r="AB79" s="25"/>
      <c r="AG79"/>
      <c r="AI79"/>
      <c r="AK79"/>
      <c r="AN79"/>
      <c r="AS79"/>
      <c r="AU79"/>
      <c r="AY79"/>
      <c r="BA79"/>
      <c r="BB79"/>
      <c r="BD79"/>
    </row>
    <row r="80" spans="1:65" ht="15.6">
      <c r="A80" s="25"/>
      <c r="B80" s="409">
        <f>+'Ark1'!C135</f>
        <v>2023</v>
      </c>
      <c r="C80" s="90">
        <f>+'Ark1'!E135</f>
        <v>17</v>
      </c>
      <c r="D80" s="90">
        <f>+'Ark1'!Q135</f>
        <v>11</v>
      </c>
      <c r="E80" s="114">
        <f>+IF(D80=0,"",'Ark1'!R135)</f>
        <v>30</v>
      </c>
      <c r="F80" s="25"/>
      <c r="G80" s="113">
        <f>+IF(D80=0,"",'Ark1'!AE135)</f>
        <v>1.7492711370262388</v>
      </c>
      <c r="H80" s="113">
        <f>+IF(D80=0,"",'Ark1'!AF135)</f>
        <v>2.1344449135627745</v>
      </c>
      <c r="I80" s="432"/>
      <c r="J80" s="453">
        <f>+IF(D80=0,"",'Ark1'!S135)</f>
        <v>4.9000000000000004</v>
      </c>
      <c r="K80" s="407"/>
      <c r="L80" s="435"/>
      <c r="M80" s="430">
        <f>+IF(E80=0,"",'Ark1'!AR135)</f>
        <v>214.32142857142861</v>
      </c>
      <c r="N80" s="431">
        <f>+IF(E80=0,"",'Ark1'!AS135)</f>
        <v>31.785231074102455</v>
      </c>
      <c r="O80" s="427"/>
      <c r="P80" s="112">
        <f>+IF(D80=0,"",'Ark1'!T135)</f>
        <v>8.2333333333333307</v>
      </c>
      <c r="Q80" s="434"/>
      <c r="R80" s="114">
        <f>+IF(D80=0,"",'Ark1'!U135)</f>
        <v>309.05666666666662</v>
      </c>
      <c r="S80" s="127"/>
      <c r="T80" s="114">
        <f>+IF(D80=0,"",'Ark1'!W135)</f>
        <v>83.333333333333314</v>
      </c>
      <c r="U80" s="136">
        <f>+IF(D80=0,"",'Ark1'!AG135)</f>
        <v>777.607142857143</v>
      </c>
      <c r="V80" s="114">
        <f>+IF(D80=0,"",'Ark1'!AI135)</f>
        <v>33.333333333333343</v>
      </c>
      <c r="W80" s="114">
        <f>+IF(D80=0,"",'Ark1'!X135)</f>
        <v>40</v>
      </c>
      <c r="X80" s="114">
        <f>+IF(D80=0,"",'Ark1'!Y135)</f>
        <v>77.466038508640935</v>
      </c>
      <c r="Y80" s="112">
        <f>+IF(D80=0,"",'Ark1'!Z135)</f>
        <v>1.0440306508910524</v>
      </c>
      <c r="Z80" s="112">
        <f>+IF(D80=0,"",'Ark1'!AA135)</f>
        <v>1.476105988365642</v>
      </c>
      <c r="AA80" s="114">
        <f t="shared" si="30"/>
        <v>397.44576616298463</v>
      </c>
      <c r="AB80" s="25"/>
      <c r="AG80"/>
      <c r="AI80"/>
      <c r="AK80"/>
      <c r="AN80"/>
      <c r="AS80"/>
      <c r="AU80"/>
      <c r="AY80"/>
      <c r="BA80"/>
      <c r="BB80"/>
      <c r="BD80"/>
    </row>
    <row r="81" spans="1:56" ht="15.6">
      <c r="A81" s="25"/>
      <c r="B81" s="409">
        <f>+'Ark1'!C136</f>
        <v>2023</v>
      </c>
      <c r="C81" s="90">
        <f>+'Ark1'!E136</f>
        <v>18</v>
      </c>
      <c r="D81" s="90">
        <f>+'Ark1'!Q136</f>
        <v>9</v>
      </c>
      <c r="E81" s="114">
        <f>+IF(D81=0,"",'Ark1'!R136)</f>
        <v>34</v>
      </c>
      <c r="F81" s="25"/>
      <c r="G81" s="113">
        <f>+IF(D81=0,"",'Ark1'!AE136)</f>
        <v>1.9825072886297377</v>
      </c>
      <c r="H81" s="113">
        <f>+IF(D81=0,"",'Ark1'!AF136)</f>
        <v>2.4420525037029406</v>
      </c>
      <c r="I81" s="432"/>
      <c r="J81" s="453">
        <f>+IF(D81=0,"",'Ark1'!S136)</f>
        <v>5.0882352941176476</v>
      </c>
      <c r="K81" s="407"/>
      <c r="L81" s="435"/>
      <c r="M81" s="430">
        <f>+IF(E81=0,"",'Ark1'!AR136)</f>
        <v>215.35294117647061</v>
      </c>
      <c r="N81" s="431">
        <f>+IF(E81=0,"",'Ark1'!AS136)</f>
        <v>31.349112902940696</v>
      </c>
      <c r="O81" s="427"/>
      <c r="P81" s="112">
        <f>+IF(D81=0,"",'Ark1'!T136)</f>
        <v>7.7647058823529393</v>
      </c>
      <c r="Q81" s="434"/>
      <c r="R81" s="114">
        <f>+IF(D81=0,"",'Ark1'!U136)</f>
        <v>311.99705882352941</v>
      </c>
      <c r="S81" s="127"/>
      <c r="T81" s="114">
        <f>+IF(D81=0,"",'Ark1'!W136)</f>
        <v>82.352941176470608</v>
      </c>
      <c r="U81" s="136">
        <f>+IF(D81=0,"",'Ark1'!AG136)</f>
        <v>672.67647058823525</v>
      </c>
      <c r="V81" s="114">
        <f>+IF(D81=0,"",'Ark1'!AI136)</f>
        <v>29.411764705882355</v>
      </c>
      <c r="W81" s="114">
        <f>+IF(D81=0,"",'Ark1'!X136)</f>
        <v>17.647058823529413</v>
      </c>
      <c r="X81" s="114">
        <f>+IF(D81=0,"",'Ark1'!Y136)</f>
        <v>48.877220035598441</v>
      </c>
      <c r="Y81" s="112">
        <f>+IF(D81=0,"",'Ark1'!Z136)</f>
        <v>1.1724194957643983</v>
      </c>
      <c r="Z81" s="112">
        <f>+IF(D81=0,"",'Ark1'!AA136)</f>
        <v>1.6098743745181181</v>
      </c>
      <c r="AA81" s="114">
        <f t="shared" si="30"/>
        <v>463.81443749726731</v>
      </c>
      <c r="AB81" s="25"/>
      <c r="AG81"/>
      <c r="AI81"/>
      <c r="AK81"/>
      <c r="AN81"/>
      <c r="AS81"/>
      <c r="AU81"/>
      <c r="AY81"/>
      <c r="BA81"/>
      <c r="BB81"/>
      <c r="BD81"/>
    </row>
    <row r="82" spans="1:56" ht="15.6">
      <c r="A82" s="25"/>
      <c r="B82" s="409">
        <f>+'Ark1'!C137</f>
        <v>2023</v>
      </c>
      <c r="C82" s="90">
        <f>+'Ark1'!E137</f>
        <v>19</v>
      </c>
      <c r="D82" s="90">
        <f>+'Ark1'!Q137</f>
        <v>20</v>
      </c>
      <c r="E82" s="114">
        <f>+IF(D82=0,"",'Ark1'!R137)</f>
        <v>92</v>
      </c>
      <c r="F82" s="25"/>
      <c r="G82" s="113">
        <f>+IF(D82=0,"",'Ark1'!AE137)</f>
        <v>5.3644314868804681</v>
      </c>
      <c r="H82" s="113">
        <f>+IF(D82=0,"",'Ark1'!AF137)</f>
        <v>5.9178893542726891</v>
      </c>
      <c r="I82" s="432"/>
      <c r="J82" s="453">
        <f>+IF(D82=0,"",'Ark1'!S137)</f>
        <v>4.8913043478260869</v>
      </c>
      <c r="K82" s="407"/>
      <c r="L82" s="435"/>
      <c r="M82" s="430">
        <f>+IF(E82=0,"",'Ark1'!AR137)</f>
        <v>206.58695652173913</v>
      </c>
      <c r="N82" s="431">
        <f>+IF(E82=0,"",'Ark1'!AS137)</f>
        <v>31.3920511264174</v>
      </c>
      <c r="O82" s="427"/>
      <c r="P82" s="112">
        <f>+IF(D82=0,"",'Ark1'!T137)</f>
        <v>8.1630434782608692</v>
      </c>
      <c r="Q82" s="434"/>
      <c r="R82" s="114">
        <f>+IF(D82=0,"",'Ark1'!U137)</f>
        <v>279.41739130434792</v>
      </c>
      <c r="S82" s="127"/>
      <c r="T82" s="114">
        <f>+IF(D82=0,"",'Ark1'!W137)</f>
        <v>93.478260869565219</v>
      </c>
      <c r="U82" s="136">
        <f>+IF(D82=0,"",'Ark1'!AG137)</f>
        <v>626.29347826086962</v>
      </c>
      <c r="V82" s="114">
        <f>+IF(D82=0,"",'Ark1'!AI137)</f>
        <v>28.260869565217391</v>
      </c>
      <c r="W82" s="114">
        <f>+IF(D82=0,"",'Ark1'!X137)</f>
        <v>7.6086956521739122</v>
      </c>
      <c r="X82" s="114">
        <f>+IF(D82=0,"",'Ark1'!Y137)</f>
        <v>58.014255385873021</v>
      </c>
      <c r="Y82" s="112">
        <f>+IF(D82=0,"",'Ark1'!Z137)</f>
        <v>1.2807650714482972</v>
      </c>
      <c r="Z82" s="112">
        <f>+IF(D82=0,"",'Ark1'!AA137)</f>
        <v>1.3615621935135038</v>
      </c>
      <c r="AA82" s="114">
        <f t="shared" si="30"/>
        <v>446.14450094586863</v>
      </c>
      <c r="AB82" s="25"/>
      <c r="AG82"/>
      <c r="AI82"/>
      <c r="AK82"/>
      <c r="AN82"/>
      <c r="AS82"/>
      <c r="AU82"/>
      <c r="AY82"/>
      <c r="BA82"/>
      <c r="BB82"/>
      <c r="BD82"/>
    </row>
    <row r="83" spans="1:56" ht="15.6">
      <c r="A83" s="25"/>
      <c r="B83" s="409">
        <f>+'Ark1'!C138</f>
        <v>2023</v>
      </c>
      <c r="C83" s="90">
        <f>+'Ark1'!E138</f>
        <v>20</v>
      </c>
      <c r="D83" s="90">
        <f>+'Ark1'!Q138</f>
        <v>4</v>
      </c>
      <c r="E83" s="114">
        <f>+IF(D83=0,"",'Ark1'!R138)</f>
        <v>16</v>
      </c>
      <c r="F83" s="25"/>
      <c r="G83" s="113">
        <f>+IF(D83=0,"",'Ark1'!AE138)</f>
        <v>0.93294460641399379</v>
      </c>
      <c r="H83" s="113">
        <f>+IF(D83=0,"",'Ark1'!AF138)</f>
        <v>0.94777761458394238</v>
      </c>
      <c r="I83" s="432"/>
      <c r="J83" s="453">
        <f>+IF(D83=0,"",'Ark1'!S138)</f>
        <v>4.5625</v>
      </c>
      <c r="K83" s="407"/>
      <c r="L83" s="435"/>
      <c r="M83" s="430">
        <f>+IF(E83=0,"",'Ark1'!AR138)</f>
        <v>204.75</v>
      </c>
      <c r="N83" s="431">
        <f>+IF(E83=0,"",'Ark1'!AS138)</f>
        <v>30.037857841609846</v>
      </c>
      <c r="O83" s="427"/>
      <c r="P83" s="112">
        <f>+IF(D83=0,"",'Ark1'!T138)</f>
        <v>6.5625</v>
      </c>
      <c r="Q83" s="434"/>
      <c r="R83" s="114">
        <f>+IF(D83=0,"",'Ark1'!U138)</f>
        <v>257.3125</v>
      </c>
      <c r="S83" s="127"/>
      <c r="T83" s="114">
        <f>+IF(D83=0,"",'Ark1'!W138)</f>
        <v>43.75</v>
      </c>
      <c r="U83" s="136">
        <f>+IF(D83=0,"",'Ark1'!AG138)</f>
        <v>646.4375</v>
      </c>
      <c r="V83" s="114">
        <f>+IF(D83=0,"",'Ark1'!AI138)</f>
        <v>12.5</v>
      </c>
      <c r="W83" s="114">
        <f>+IF(D83=0,"",'Ark1'!X138)</f>
        <v>0</v>
      </c>
      <c r="X83" s="114">
        <f>+IF(D83=0,"",'Ark1'!Y138)</f>
        <v>31.701318485987425</v>
      </c>
      <c r="Y83" s="112">
        <f>+IF(D83=0,"",'Ark1'!Z138)</f>
        <v>1.3213984069916231</v>
      </c>
      <c r="Z83" s="112">
        <f>+IF(D83=0,"",'Ark1'!AA138)</f>
        <v>0.99804496391695696</v>
      </c>
      <c r="AA83" s="114">
        <f t="shared" si="30"/>
        <v>398.04698830126654</v>
      </c>
      <c r="AB83" s="25"/>
      <c r="AG83"/>
      <c r="AI83"/>
      <c r="AK83"/>
      <c r="AN83"/>
      <c r="AS83"/>
      <c r="AU83"/>
      <c r="AY83"/>
      <c r="BA83"/>
      <c r="BB83"/>
      <c r="BD83"/>
    </row>
    <row r="84" spans="1:56" ht="15.6">
      <c r="A84" s="25"/>
      <c r="B84" s="409">
        <f>+'Ark1'!C139</f>
        <v>2023</v>
      </c>
      <c r="C84" s="90">
        <f>+'Ark1'!E139</f>
        <v>21</v>
      </c>
      <c r="D84" s="90">
        <f>+'Ark1'!Q139</f>
        <v>15</v>
      </c>
      <c r="E84" s="114">
        <f>+IF(D84=0,"",'Ark1'!R139)</f>
        <v>55</v>
      </c>
      <c r="F84" s="25"/>
      <c r="G84" s="113">
        <f>+IF(D84=0,"",'Ark1'!AE139)</f>
        <v>3.2069970845481057</v>
      </c>
      <c r="H84" s="113">
        <f>+IF(D84=0,"",'Ark1'!AF139)</f>
        <v>3.3231841091972405</v>
      </c>
      <c r="I84" s="432"/>
      <c r="J84" s="453">
        <f>+IF(D84=0,"",'Ark1'!S139)</f>
        <v>4.1454545454545446</v>
      </c>
      <c r="K84" s="407"/>
      <c r="L84" s="435"/>
      <c r="M84" s="430">
        <f>+IF(E84=0,"",'Ark1'!AR139)</f>
        <v>206.14814814814821</v>
      </c>
      <c r="N84" s="431">
        <f>+IF(E84=0,"",'Ark1'!AS139)</f>
        <v>29.405065047710348</v>
      </c>
      <c r="O84" s="427"/>
      <c r="P84" s="112">
        <f>+IF(D84=0,"",'Ark1'!T139)</f>
        <v>7.6</v>
      </c>
      <c r="Q84" s="434"/>
      <c r="R84" s="114">
        <f>+IF(D84=0,"",'Ark1'!U139)</f>
        <v>262.46181818181816</v>
      </c>
      <c r="S84" s="127"/>
      <c r="T84" s="114">
        <f>+IF(D84=0,"",'Ark1'!W139)</f>
        <v>74.545454545454547</v>
      </c>
      <c r="U84" s="136">
        <f>+IF(D84=0,"",'Ark1'!AG139)</f>
        <v>648.59259259259261</v>
      </c>
      <c r="V84" s="114">
        <f>+IF(D84=0,"",'Ark1'!AI139)</f>
        <v>5.4545454545454541</v>
      </c>
      <c r="W84" s="114">
        <f>+IF(D84=0,"",'Ark1'!X139)</f>
        <v>7.2727272727272716</v>
      </c>
      <c r="X84" s="114">
        <f>+IF(D84=0,"",'Ark1'!Y139)</f>
        <v>63.097763945135512</v>
      </c>
      <c r="Y84" s="112">
        <f>+IF(D84=0,"",'Ark1'!Z139)</f>
        <v>0.81838381344922795</v>
      </c>
      <c r="Z84" s="112">
        <f>+IF(D84=0,"",'Ark1'!AA139)</f>
        <v>1.4090615832725524</v>
      </c>
      <c r="AA84" s="114">
        <f t="shared" si="30"/>
        <v>404.66360729266165</v>
      </c>
      <c r="AB84" s="25"/>
      <c r="AG84"/>
      <c r="AI84"/>
      <c r="AK84"/>
      <c r="AN84"/>
      <c r="AS84"/>
      <c r="AU84"/>
      <c r="AY84"/>
      <c r="BA84"/>
      <c r="BB84"/>
      <c r="BD84"/>
    </row>
    <row r="85" spans="1:56" ht="15.6">
      <c r="A85" s="25"/>
      <c r="B85" s="409">
        <f>+'Ark1'!C140</f>
        <v>2023</v>
      </c>
      <c r="C85" s="90">
        <f>+'Ark1'!E140</f>
        <v>22</v>
      </c>
      <c r="D85" s="90">
        <f>+'Ark1'!Q140</f>
        <v>7</v>
      </c>
      <c r="E85" s="114">
        <f>+IF(D85=0,"",'Ark1'!R140)</f>
        <v>12</v>
      </c>
      <c r="F85" s="25"/>
      <c r="G85" s="113">
        <f>+IF(D85=0,"",'Ark1'!AE140)</f>
        <v>0.69970845481049548</v>
      </c>
      <c r="H85" s="113">
        <f>+IF(D85=0,"",'Ark1'!AF140)</f>
        <v>0.60662831969641651</v>
      </c>
      <c r="I85" s="432"/>
      <c r="J85" s="453">
        <f>+IF(D85=0,"",'Ark1'!S140)</f>
        <v>5.1666666666666679</v>
      </c>
      <c r="K85" s="407"/>
      <c r="L85" s="435"/>
      <c r="M85" s="430">
        <f>+IF(E85=0,"",'Ark1'!AR140)</f>
        <v>189.63636363636363</v>
      </c>
      <c r="N85" s="431">
        <f>+IF(E85=0,"",'Ark1'!AS140)</f>
        <v>31.690407834520435</v>
      </c>
      <c r="O85" s="427"/>
      <c r="P85" s="112">
        <f>+IF(D85=0,"",'Ark1'!T140)</f>
        <v>7.8333333333333313</v>
      </c>
      <c r="Q85" s="434"/>
      <c r="R85" s="114">
        <f>+IF(D85=0,"",'Ark1'!U140)</f>
        <v>219.59166666666661</v>
      </c>
      <c r="S85" s="127"/>
      <c r="T85" s="114">
        <f>+IF(D85=0,"",'Ark1'!W140)</f>
        <v>66.666666666666686</v>
      </c>
      <c r="U85" s="136">
        <f>+IF(D85=0,"",'Ark1'!AG140)</f>
        <v>829.90909090909088</v>
      </c>
      <c r="V85" s="114">
        <f>+IF(D85=0,"",'Ark1'!AI140)</f>
        <v>91.666666666666686</v>
      </c>
      <c r="W85" s="114">
        <f>+IF(D85=0,"",'Ark1'!X140)</f>
        <v>16.666666666666671</v>
      </c>
      <c r="X85" s="114">
        <f>+IF(D85=0,"",'Ark1'!Y140)</f>
        <v>88.416207585990065</v>
      </c>
      <c r="Y85" s="112">
        <f>+IF(D85=0,"",'Ark1'!Z140)</f>
        <v>1.3437096247164235</v>
      </c>
      <c r="Z85" s="112">
        <f>+IF(D85=0,"",'Ark1'!AA140)</f>
        <v>2.0749832663314578</v>
      </c>
      <c r="AA85" s="114">
        <f t="shared" si="30"/>
        <v>264.59725417168721</v>
      </c>
      <c r="AB85" s="25"/>
      <c r="AG85"/>
      <c r="AI85"/>
      <c r="AK85"/>
      <c r="AN85"/>
      <c r="AS85"/>
      <c r="AU85"/>
      <c r="AY85"/>
      <c r="BA85"/>
      <c r="BB85"/>
      <c r="BD85"/>
    </row>
    <row r="86" spans="1:56" ht="15.6">
      <c r="A86" s="25"/>
      <c r="B86" s="409">
        <f>+'Ark1'!C141</f>
        <v>2023</v>
      </c>
      <c r="C86" s="90">
        <f>+'Ark1'!E141</f>
        <v>23</v>
      </c>
      <c r="D86" s="90">
        <f>+'Ark1'!Q141</f>
        <v>9</v>
      </c>
      <c r="E86" s="114">
        <f>+IF(D86=0,"",'Ark1'!R141)</f>
        <v>26</v>
      </c>
      <c r="F86" s="25"/>
      <c r="G86" s="113">
        <f>+IF(D86=0,"",'Ark1'!AE141)</f>
        <v>1.5160349854227402</v>
      </c>
      <c r="H86" s="113">
        <f>+IF(D86=0,"",'Ark1'!AF141)</f>
        <v>1.5640978064139477</v>
      </c>
      <c r="I86" s="432"/>
      <c r="J86" s="453">
        <f>+IF(D86=0,"",'Ark1'!S141)</f>
        <v>4.5769230769230784</v>
      </c>
      <c r="K86" s="407"/>
      <c r="L86" s="435"/>
      <c r="M86" s="430">
        <f>+IF(E86=0,"",'Ark1'!AR141)</f>
        <v>204.57692307692312</v>
      </c>
      <c r="N86" s="431">
        <f>+IF(E86=0,"",'Ark1'!AS141)</f>
        <v>30.293023932710295</v>
      </c>
      <c r="O86" s="427"/>
      <c r="P86" s="112">
        <f>+IF(D86=0,"",'Ark1'!T141)</f>
        <v>7.3846153846153859</v>
      </c>
      <c r="Q86" s="434"/>
      <c r="R86" s="114">
        <f>+IF(D86=0,"",'Ark1'!U141)</f>
        <v>261.31538461538474</v>
      </c>
      <c r="S86" s="127"/>
      <c r="T86" s="114">
        <f>+IF(D86=0,"",'Ark1'!W141)</f>
        <v>65.384615384615401</v>
      </c>
      <c r="U86" s="136">
        <f>+IF(D86=0,"",'Ark1'!AG141)</f>
        <v>646.2692307692306</v>
      </c>
      <c r="V86" s="114">
        <f>+IF(D86=0,"",'Ark1'!AI141)</f>
        <v>23.07692307692308</v>
      </c>
      <c r="W86" s="114">
        <f>+IF(D86=0,"",'Ark1'!X141)</f>
        <v>0</v>
      </c>
      <c r="X86" s="114">
        <f>+IF(D86=0,"",'Ark1'!Y141)</f>
        <v>43.844135581079286</v>
      </c>
      <c r="Y86" s="112">
        <f>+IF(D86=0,"",'Ark1'!Z141)</f>
        <v>1.0066347944848018</v>
      </c>
      <c r="Z86" s="112">
        <f>+IF(D86=0,"",'Ark1'!AA141)</f>
        <v>1.7990793174656132</v>
      </c>
      <c r="AA86" s="114">
        <f t="shared" si="30"/>
        <v>404.34446229839938</v>
      </c>
      <c r="AB86" s="25"/>
      <c r="AG86"/>
      <c r="AI86"/>
      <c r="AK86"/>
      <c r="AN86"/>
      <c r="AS86"/>
      <c r="AU86"/>
      <c r="AY86"/>
      <c r="BA86"/>
      <c r="BB86"/>
      <c r="BD86"/>
    </row>
    <row r="87" spans="1:56" ht="15.6">
      <c r="A87" s="25"/>
      <c r="B87" s="409">
        <f>+'Ark1'!C142</f>
        <v>2023</v>
      </c>
      <c r="C87" s="90">
        <f>+'Ark1'!E142</f>
        <v>24</v>
      </c>
      <c r="D87" s="90">
        <f>+'Ark1'!Q142</f>
        <v>7</v>
      </c>
      <c r="E87" s="114">
        <f>+IF(D87=0,"",'Ark1'!R142)</f>
        <v>49</v>
      </c>
      <c r="F87" s="25"/>
      <c r="G87" s="113">
        <f>+IF(D87=0,"",'Ark1'!AE142)</f>
        <v>2.8571428571428577</v>
      </c>
      <c r="H87" s="113">
        <f>+IF(D87=0,"",'Ark1'!AF142)</f>
        <v>3.07817081913125</v>
      </c>
      <c r="I87" s="432"/>
      <c r="J87" s="453">
        <f>+IF(D87=0,"",'Ark1'!S142)</f>
        <v>4.6938775510204076</v>
      </c>
      <c r="K87" s="407"/>
      <c r="L87" s="435"/>
      <c r="M87" s="430">
        <f>+IF(E87=0,"",'Ark1'!AR142)</f>
        <v>206.87755102040816</v>
      </c>
      <c r="N87" s="431">
        <f>+IF(E87=0,"",'Ark1'!AS142)</f>
        <v>30.74550571308361</v>
      </c>
      <c r="O87" s="427"/>
      <c r="P87" s="112">
        <f>+IF(D87=0,"",'Ark1'!T142)</f>
        <v>7.7346938775510239</v>
      </c>
      <c r="Q87" s="434"/>
      <c r="R87" s="114">
        <f>+IF(D87=0,"",'Ark1'!U142)</f>
        <v>272.87959183673473</v>
      </c>
      <c r="S87" s="127"/>
      <c r="T87" s="114">
        <f>+IF(D87=0,"",'Ark1'!W142)</f>
        <v>79.591836734693885</v>
      </c>
      <c r="U87" s="136">
        <f>+IF(D87=0,"",'Ark1'!AG142)</f>
        <v>689.5918367346942</v>
      </c>
      <c r="V87" s="114">
        <f>+IF(D87=0,"",'Ark1'!AI142)</f>
        <v>42.857142857142847</v>
      </c>
      <c r="W87" s="114">
        <f>+IF(D87=0,"",'Ark1'!X142)</f>
        <v>4.0816326530612246</v>
      </c>
      <c r="X87" s="114">
        <f>+IF(D87=0,"",'Ark1'!Y142)</f>
        <v>42.724590155027741</v>
      </c>
      <c r="Y87" s="112">
        <f>+IF(D87=0,"",'Ark1'!Z142)</f>
        <v>1.1815603939698029</v>
      </c>
      <c r="Z87" s="112">
        <f>+IF(D87=0,"",'Ark1'!AA142)</f>
        <v>1.5488706906947172</v>
      </c>
      <c r="AA87" s="114">
        <f t="shared" si="30"/>
        <v>395.71174903817683</v>
      </c>
      <c r="AB87" s="25"/>
      <c r="AG87"/>
      <c r="AI87"/>
      <c r="AK87"/>
      <c r="AN87"/>
      <c r="AS87"/>
      <c r="AU87"/>
      <c r="AY87"/>
      <c r="BA87"/>
      <c r="BB87"/>
      <c r="BD87"/>
    </row>
    <row r="88" spans="1:56" ht="15.6">
      <c r="A88" s="25"/>
      <c r="B88" s="409">
        <f>+'Ark1'!C143</f>
        <v>2023</v>
      </c>
      <c r="C88" s="90">
        <f>+'Ark1'!E143</f>
        <v>25</v>
      </c>
      <c r="D88" s="90">
        <f>+'Ark1'!Q143</f>
        <v>13</v>
      </c>
      <c r="E88" s="114">
        <f>+IF(D88=0,"",'Ark1'!R143)</f>
        <v>23</v>
      </c>
      <c r="F88" s="25"/>
      <c r="G88" s="113">
        <f>+IF(D88=0,"",'Ark1'!AE143)</f>
        <v>1.341107871720117</v>
      </c>
      <c r="H88" s="113">
        <f>+IF(D88=0,"",'Ark1'!AF143)</f>
        <v>1.325852712089701</v>
      </c>
      <c r="I88" s="432"/>
      <c r="J88" s="453">
        <f>+IF(D88=0,"",'Ark1'!S143)</f>
        <v>4.5652173913043477</v>
      </c>
      <c r="K88" s="407"/>
      <c r="L88" s="435"/>
      <c r="M88" s="430">
        <f>+IF(E88=0,"",'Ark1'!AR143)</f>
        <v>201.13043478260872</v>
      </c>
      <c r="N88" s="431">
        <f>+IF(E88=0,"",'Ark1'!AS143)</f>
        <v>30.20389365979106</v>
      </c>
      <c r="O88" s="427"/>
      <c r="P88" s="112">
        <f>+IF(D88=0,"",'Ark1'!T143)</f>
        <v>7.7391304347826084</v>
      </c>
      <c r="Q88" s="434"/>
      <c r="R88" s="114">
        <f>+IF(D88=0,"",'Ark1'!U143)</f>
        <v>250.40434782608696</v>
      </c>
      <c r="S88" s="127"/>
      <c r="T88" s="114">
        <f>+IF(D88=0,"",'Ark1'!W143)</f>
        <v>82.608695652173907</v>
      </c>
      <c r="U88" s="136">
        <f>+IF(D88=0,"",'Ark1'!AG143)</f>
        <v>654.73913043478251</v>
      </c>
      <c r="V88" s="114">
        <f>+IF(D88=0,"",'Ark1'!AI143)</f>
        <v>39.130434782608695</v>
      </c>
      <c r="W88" s="114">
        <f>+IF(D88=0,"",'Ark1'!X143)</f>
        <v>4.3478260869565215</v>
      </c>
      <c r="X88" s="114">
        <f>+IF(D88=0,"",'Ark1'!Y143)</f>
        <v>63.548321075628749</v>
      </c>
      <c r="Y88" s="112">
        <f>+IF(D88=0,"",'Ark1'!Z143)</f>
        <v>0.87606268172217105</v>
      </c>
      <c r="Z88" s="112">
        <f>+IF(D88=0,"",'Ark1'!AA143)</f>
        <v>1.4808162057327321</v>
      </c>
      <c r="AA88" s="114">
        <f t="shared" si="30"/>
        <v>382.44903380038522</v>
      </c>
      <c r="AB88" s="25"/>
      <c r="AG88"/>
      <c r="AI88"/>
      <c r="AK88"/>
      <c r="AN88"/>
      <c r="AS88"/>
      <c r="AU88"/>
      <c r="AY88"/>
      <c r="BA88"/>
      <c r="BB88"/>
      <c r="BD88"/>
    </row>
    <row r="89" spans="1:56" ht="15.6">
      <c r="A89" s="25"/>
      <c r="B89" s="409">
        <f>+'Ark1'!C144</f>
        <v>2023</v>
      </c>
      <c r="C89" s="90">
        <f>+'Ark1'!E144</f>
        <v>26</v>
      </c>
      <c r="D89" s="90">
        <f>+'Ark1'!Q144</f>
        <v>7</v>
      </c>
      <c r="E89" s="114">
        <f>+IF(D89=0,"",'Ark1'!R144)</f>
        <v>35</v>
      </c>
      <c r="F89" s="25"/>
      <c r="G89" s="113">
        <f>+IF(D89=0,"",'Ark1'!AE144)</f>
        <v>2.0408163265306123</v>
      </c>
      <c r="H89" s="113">
        <f>+IF(D89=0,"",'Ark1'!AF144)</f>
        <v>2.2222242685399074</v>
      </c>
      <c r="I89" s="432"/>
      <c r="J89" s="453">
        <f>+IF(D89=0,"",'Ark1'!S144)</f>
        <v>4.2285714285714278</v>
      </c>
      <c r="K89" s="407"/>
      <c r="L89" s="435"/>
      <c r="M89" s="430">
        <f>+IF(E89=0,"",'Ark1'!AR144)</f>
        <v>212.44117647058823</v>
      </c>
      <c r="N89" s="431">
        <f>+IF(E89=0,"",'Ark1'!AS144)</f>
        <v>28.692928322471243</v>
      </c>
      <c r="O89" s="427"/>
      <c r="P89" s="112">
        <f>+IF(D89=0,"",'Ark1'!T144)</f>
        <v>7.2285714285714304</v>
      </c>
      <c r="Q89" s="434"/>
      <c r="R89" s="114">
        <f>+IF(D89=0,"",'Ark1'!U144)</f>
        <v>275.79999999999995</v>
      </c>
      <c r="S89" s="127"/>
      <c r="T89" s="114">
        <f>+IF(D89=0,"",'Ark1'!W144)</f>
        <v>80</v>
      </c>
      <c r="U89" s="136">
        <f>+IF(D89=0,"",'Ark1'!AG144)</f>
        <v>703.14705882352916</v>
      </c>
      <c r="V89" s="114">
        <f>+IF(D89=0,"",'Ark1'!AI144)</f>
        <v>20</v>
      </c>
      <c r="W89" s="114">
        <f>+IF(D89=0,"",'Ark1'!X144)</f>
        <v>2.8571428571428577</v>
      </c>
      <c r="X89" s="114">
        <f>+IF(D89=0,"",'Ark1'!Y144)</f>
        <v>30.532025341084761</v>
      </c>
      <c r="Y89" s="112">
        <f>+IF(D89=0,"",'Ark1'!Z144)</f>
        <v>0.9587406706035726</v>
      </c>
      <c r="Z89" s="112">
        <f>+IF(D89=0,"",'Ark1'!AA144)</f>
        <v>0.89716105532042989</v>
      </c>
      <c r="AA89" s="114">
        <f t="shared" si="30"/>
        <v>392.23658342744807</v>
      </c>
      <c r="AB89" s="25"/>
      <c r="AG89"/>
      <c r="AI89"/>
      <c r="AK89"/>
      <c r="AN89"/>
      <c r="AS89"/>
      <c r="AU89"/>
      <c r="AY89"/>
      <c r="BA89"/>
      <c r="BB89"/>
      <c r="BD89"/>
    </row>
    <row r="90" spans="1:56" ht="15.6">
      <c r="A90" s="25"/>
      <c r="B90" s="409">
        <f>+'Ark1'!C145</f>
        <v>2023</v>
      </c>
      <c r="C90" s="90">
        <f>+'Ark1'!E145</f>
        <v>27</v>
      </c>
      <c r="D90" s="90">
        <f>+'Ark1'!Q145</f>
        <v>8</v>
      </c>
      <c r="E90" s="114">
        <f>+IF(D90=0,"",'Ark1'!R145)</f>
        <v>37</v>
      </c>
      <c r="F90" s="25"/>
      <c r="G90" s="113">
        <f>+IF(D90=0,"",'Ark1'!AE145)</f>
        <v>2.1574344023323606</v>
      </c>
      <c r="H90" s="113">
        <f>+IF(D90=0,"",'Ark1'!AF145)</f>
        <v>2.3923039628937119</v>
      </c>
      <c r="I90" s="432"/>
      <c r="J90" s="453">
        <f>+IF(D90=0,"",'Ark1'!S145)</f>
        <v>5.1351351351351342</v>
      </c>
      <c r="K90" s="407"/>
      <c r="L90" s="435"/>
      <c r="M90" s="430">
        <f>+IF(E90=0,"",'Ark1'!AR145)</f>
        <v>206.62162162162164</v>
      </c>
      <c r="N90" s="431">
        <f>+IF(E90=0,"",'Ark1'!AS145)</f>
        <v>31.764596548605976</v>
      </c>
      <c r="O90" s="427"/>
      <c r="P90" s="112">
        <f>+IF(D90=0,"",'Ark1'!T145)</f>
        <v>7.1621621621621614</v>
      </c>
      <c r="Q90" s="434"/>
      <c r="R90" s="114">
        <f>+IF(D90=0,"",'Ark1'!U145)</f>
        <v>280.8594594594594</v>
      </c>
      <c r="S90" s="127"/>
      <c r="T90" s="114">
        <f>+IF(D90=0,"",'Ark1'!W145)</f>
        <v>78.378378378378386</v>
      </c>
      <c r="U90" s="136">
        <f>+IF(D90=0,"",'Ark1'!AG145)</f>
        <v>573.81081081081084</v>
      </c>
      <c r="V90" s="114">
        <f>+IF(D90=0,"",'Ark1'!AI145)</f>
        <v>24.324324324324326</v>
      </c>
      <c r="W90" s="114">
        <f>+IF(D90=0,"",'Ark1'!X145)</f>
        <v>10.810810810810812</v>
      </c>
      <c r="X90" s="114">
        <f>+IF(D90=0,"",'Ark1'!Y145)</f>
        <v>46.17423207608261</v>
      </c>
      <c r="Y90" s="112">
        <f>+IF(D90=0,"",'Ark1'!Z145)</f>
        <v>1.579636669859726</v>
      </c>
      <c r="Z90" s="112">
        <f>+IF(D90=0,"",'Ark1'!AA145)</f>
        <v>1.6359725351807097</v>
      </c>
      <c r="AA90" s="114">
        <f t="shared" si="30"/>
        <v>489.46352032405434</v>
      </c>
      <c r="AB90" s="25"/>
      <c r="AG90"/>
      <c r="AI90"/>
      <c r="AK90"/>
      <c r="AN90"/>
      <c r="AS90"/>
      <c r="AU90"/>
      <c r="AY90"/>
      <c r="BA90"/>
      <c r="BB90"/>
      <c r="BD90"/>
    </row>
    <row r="91" spans="1:56" ht="15.6">
      <c r="A91" s="25"/>
      <c r="B91" s="409">
        <f>+'Ark1'!C146</f>
        <v>2023</v>
      </c>
      <c r="C91" s="90">
        <f>+'Ark1'!E146</f>
        <v>28</v>
      </c>
      <c r="D91" s="90">
        <f>+'Ark1'!Q146</f>
        <v>1</v>
      </c>
      <c r="E91" s="114">
        <f>+IF(D91=0,"",'Ark1'!R146)</f>
        <v>1</v>
      </c>
      <c r="F91" s="25"/>
      <c r="G91" s="113">
        <f>+IF(D91=0,"",'Ark1'!AE146)</f>
        <v>5.8309037900874605E-2</v>
      </c>
      <c r="H91" s="113">
        <f>+IF(D91=0,"",'Ark1'!AF146)</f>
        <v>7.7373829551047643E-2</v>
      </c>
      <c r="I91" s="432"/>
      <c r="J91" s="453">
        <f>+IF(D91=0,"",'Ark1'!S146)</f>
        <v>9</v>
      </c>
      <c r="K91" s="407"/>
      <c r="L91" s="435"/>
      <c r="M91" s="430">
        <f>+IF(E91=0,"",'Ark1'!AR146)</f>
        <v>203</v>
      </c>
      <c r="N91" s="431">
        <f>+IF(E91=0,"",'Ark1'!AS146)</f>
        <v>40.165313737123043</v>
      </c>
      <c r="O91" s="427"/>
      <c r="P91" s="112">
        <f>+IF(D91=0,"",'Ark1'!T146)</f>
        <v>7</v>
      </c>
      <c r="Q91" s="434"/>
      <c r="R91" s="114">
        <f>+IF(D91=0,"",'Ark1'!U146)</f>
        <v>336.1</v>
      </c>
      <c r="S91" s="127"/>
      <c r="T91" s="114">
        <f>+IF(D91=0,"",'Ark1'!W146)</f>
        <v>100</v>
      </c>
      <c r="U91" s="136">
        <f>+IF(D91=0,"",'Ark1'!AG146)</f>
        <v>384</v>
      </c>
      <c r="V91" s="114">
        <f>+IF(D91=0,"",'Ark1'!AI146)</f>
        <v>100</v>
      </c>
      <c r="W91" s="114">
        <f>+IF(D91=0,"",'Ark1'!X146)</f>
        <v>0</v>
      </c>
      <c r="X91" s="114">
        <f>+IF(D91=0,"",'Ark1'!Y146)</f>
        <v>0</v>
      </c>
      <c r="Y91" s="112">
        <f>+IF(D91=0,"",'Ark1'!Z146)</f>
        <v>0</v>
      </c>
      <c r="Z91" s="112">
        <f>+IF(D91=0,"",'Ark1'!AA146)</f>
        <v>0</v>
      </c>
      <c r="AA91" s="114">
        <f t="shared" si="30"/>
        <v>875.26041666666663</v>
      </c>
      <c r="AB91" s="25"/>
      <c r="AG91"/>
      <c r="AI91"/>
      <c r="AK91"/>
      <c r="AN91"/>
      <c r="AS91"/>
      <c r="AU91"/>
      <c r="AY91"/>
      <c r="BA91"/>
      <c r="BB91"/>
      <c r="BD91"/>
    </row>
    <row r="92" spans="1:56" ht="15.6">
      <c r="A92" s="25"/>
      <c r="B92" s="409">
        <f>+'Ark1'!C147</f>
        <v>2023</v>
      </c>
      <c r="C92" s="90">
        <f>+'Ark1'!E147</f>
        <v>29</v>
      </c>
      <c r="D92" s="90">
        <f>+'Ark1'!Q147</f>
        <v>4</v>
      </c>
      <c r="E92" s="114">
        <f>+IF(D92=0,"",'Ark1'!R147)</f>
        <v>10</v>
      </c>
      <c r="F92" s="25"/>
      <c r="G92" s="113">
        <f>+IF(D92=0,"",'Ark1'!AE147)</f>
        <v>0.58309037900874605</v>
      </c>
      <c r="H92" s="113">
        <f>+IF(D92=0,"",'Ark1'!AF147)</f>
        <v>0.62366391442053903</v>
      </c>
      <c r="I92" s="432"/>
      <c r="J92" s="453">
        <f>+IF(D92=0,"",'Ark1'!S147)</f>
        <v>4.5999999999999996</v>
      </c>
      <c r="K92" s="407"/>
      <c r="L92" s="435"/>
      <c r="M92" s="430">
        <f>+IF(E92=0,"",'Ark1'!AR147)</f>
        <v>207.6</v>
      </c>
      <c r="N92" s="431">
        <f>+IF(E92=0,"",'Ark1'!AS147)</f>
        <v>29.309147681558713</v>
      </c>
      <c r="O92" s="427"/>
      <c r="P92" s="112">
        <f>+IF(D92=0,"",'Ark1'!T147)</f>
        <v>7.4</v>
      </c>
      <c r="Q92" s="434"/>
      <c r="R92" s="114">
        <f>+IF(D92=0,"",'Ark1'!U147)</f>
        <v>270.91000000000003</v>
      </c>
      <c r="S92" s="127"/>
      <c r="T92" s="114">
        <f>+IF(D92=0,"",'Ark1'!W147)</f>
        <v>80</v>
      </c>
      <c r="U92" s="136">
        <f>+IF(D92=0,"",'Ark1'!AG147)</f>
        <v>532</v>
      </c>
      <c r="V92" s="114">
        <f>+IF(D92=0,"",'Ark1'!AI147)</f>
        <v>30</v>
      </c>
      <c r="W92" s="114">
        <f>+IF(D92=0,"",'Ark1'!X147)</f>
        <v>0</v>
      </c>
      <c r="X92" s="114">
        <f>+IF(D92=0,"",'Ark1'!Y147)</f>
        <v>72.314513757612986</v>
      </c>
      <c r="Y92" s="112">
        <f>+IF(D92=0,"",'Ark1'!Z147)</f>
        <v>0.66332495807108227</v>
      </c>
      <c r="Z92" s="112">
        <f>+IF(D92=0,"",'Ark1'!AA147)</f>
        <v>1.7999999999999996</v>
      </c>
      <c r="AA92" s="114">
        <f t="shared" si="30"/>
        <v>509.22932330827069</v>
      </c>
      <c r="AB92" s="25"/>
      <c r="AG92"/>
      <c r="AI92"/>
      <c r="AK92"/>
      <c r="AN92"/>
      <c r="AS92"/>
      <c r="AU92"/>
      <c r="AY92"/>
      <c r="BA92"/>
      <c r="BB92"/>
      <c r="BD92"/>
    </row>
    <row r="93" spans="1:56" ht="15.6">
      <c r="A93" s="25"/>
      <c r="B93" s="409">
        <f>+'Ark1'!C148</f>
        <v>2023</v>
      </c>
      <c r="C93" s="90">
        <f>+'Ark1'!E148</f>
        <v>30</v>
      </c>
      <c r="D93" s="90">
        <f>+'Ark1'!Q148</f>
        <v>6</v>
      </c>
      <c r="E93" s="114">
        <f>+IF(D93=0,"",'Ark1'!R148)</f>
        <v>24</v>
      </c>
      <c r="F93" s="25"/>
      <c r="G93" s="113">
        <f>+IF(D93=0,"",'Ark1'!AE148)</f>
        <v>1.399416909620991</v>
      </c>
      <c r="H93" s="113">
        <f>+IF(D93=0,"",'Ark1'!AF148)</f>
        <v>1.346594699720018</v>
      </c>
      <c r="I93" s="432"/>
      <c r="J93" s="453">
        <f>+IF(D93=0,"",'Ark1'!S148)</f>
        <v>4.25</v>
      </c>
      <c r="K93" s="407"/>
      <c r="L93" s="435"/>
      <c r="M93" s="430">
        <f>+IF(E93=0,"",'Ark1'!AR148)</f>
        <v>200.875</v>
      </c>
      <c r="N93" s="431">
        <f>+IF(E93=0,"",'Ark1'!AS148)</f>
        <v>29.527544004489432</v>
      </c>
      <c r="O93" s="427"/>
      <c r="P93" s="112">
        <f>+IF(D93=0,"",'Ark1'!T148)</f>
        <v>7.3333333333333313</v>
      </c>
      <c r="Q93" s="434"/>
      <c r="R93" s="114">
        <f>+IF(D93=0,"",'Ark1'!U148)</f>
        <v>243.72499999999999</v>
      </c>
      <c r="S93" s="127"/>
      <c r="T93" s="114">
        <f>+IF(D93=0,"",'Ark1'!W148)</f>
        <v>79.166666666666686</v>
      </c>
      <c r="U93" s="136">
        <f>+IF(D93=0,"",'Ark1'!AG148)</f>
        <v>645.875</v>
      </c>
      <c r="V93" s="114">
        <f>+IF(D93=0,"",'Ark1'!AI148)</f>
        <v>16.666666666666671</v>
      </c>
      <c r="W93" s="114">
        <f>+IF(D93=0,"",'Ark1'!X148)</f>
        <v>0</v>
      </c>
      <c r="X93" s="114">
        <f>+IF(D93=0,"",'Ark1'!Y148)</f>
        <v>63.319495747097243</v>
      </c>
      <c r="Y93" s="112">
        <f>+IF(D93=0,"",'Ark1'!Z148)</f>
        <v>1.0507933510765413</v>
      </c>
      <c r="Z93" s="112">
        <f>+IF(D93=0,"",'Ark1'!AA148)</f>
        <v>1.0671873729054779</v>
      </c>
      <c r="AA93" s="114">
        <f t="shared" si="30"/>
        <v>377.35629959357459</v>
      </c>
      <c r="AB93" s="25"/>
      <c r="AG93"/>
      <c r="AI93"/>
      <c r="AK93"/>
      <c r="AN93"/>
      <c r="AS93"/>
      <c r="AU93"/>
      <c r="AY93"/>
      <c r="BA93"/>
      <c r="BB93"/>
      <c r="BD93"/>
    </row>
    <row r="94" spans="1:56" ht="15.6">
      <c r="A94" s="25"/>
      <c r="B94" s="409">
        <f>+'Ark1'!C149</f>
        <v>2023</v>
      </c>
      <c r="C94" s="90">
        <f>+'Ark1'!E149</f>
        <v>31</v>
      </c>
      <c r="D94" s="90">
        <f>+'Ark1'!Q149</f>
        <v>3</v>
      </c>
      <c r="E94" s="114">
        <f>+IF(D94=0,"",'Ark1'!R149)</f>
        <v>5</v>
      </c>
      <c r="F94" s="25"/>
      <c r="G94" s="113">
        <f>+IF(D94=0,"",'Ark1'!AE149)</f>
        <v>0.29154518950437303</v>
      </c>
      <c r="H94" s="113">
        <f>+IF(D94=0,"",'Ark1'!AF149)</f>
        <v>0.3550079814063391</v>
      </c>
      <c r="I94" s="432"/>
      <c r="J94" s="453">
        <f>+IF(D94=0,"",'Ark1'!S149)</f>
        <v>5</v>
      </c>
      <c r="K94" s="407"/>
      <c r="L94" s="435"/>
      <c r="M94" s="430">
        <f>+IF(E94=0,"",'Ark1'!AR149)</f>
        <v>212</v>
      </c>
      <c r="N94" s="431">
        <f>+IF(E94=0,"",'Ark1'!AS149)</f>
        <v>31.922757408306666</v>
      </c>
      <c r="O94" s="427"/>
      <c r="P94" s="112">
        <f>+IF(D94=0,"",'Ark1'!T149)</f>
        <v>8.8000000000000007</v>
      </c>
      <c r="Q94" s="434"/>
      <c r="R94" s="114">
        <f>+IF(D94=0,"",'Ark1'!U149)</f>
        <v>308.42000000000007</v>
      </c>
      <c r="S94" s="127"/>
      <c r="T94" s="114">
        <f>+IF(D94=0,"",'Ark1'!W149)</f>
        <v>100</v>
      </c>
      <c r="U94" s="136">
        <f>+IF(D94=0,"",'Ark1'!AG149)</f>
        <v>948.2</v>
      </c>
      <c r="V94" s="114">
        <f>+IF(D94=0,"",'Ark1'!AI149)</f>
        <v>80</v>
      </c>
      <c r="W94" s="114">
        <f>+IF(D94=0,"",'Ark1'!X149)</f>
        <v>40</v>
      </c>
      <c r="X94" s="114">
        <f>+IF(D94=0,"",'Ark1'!Y149)</f>
        <v>64.746193710518511</v>
      </c>
      <c r="Y94" s="112">
        <f>+IF(D94=0,"",'Ark1'!Z149)</f>
        <v>1.0954451150103319</v>
      </c>
      <c r="Z94" s="112">
        <f>+IF(D94=0,"",'Ark1'!AA149)</f>
        <v>1.5999999999999972</v>
      </c>
      <c r="AA94" s="114">
        <f t="shared" si="30"/>
        <v>325.26893060535758</v>
      </c>
      <c r="AB94" s="25"/>
      <c r="AG94"/>
      <c r="AI94"/>
      <c r="AK94"/>
      <c r="AN94"/>
      <c r="AS94"/>
      <c r="AU94"/>
      <c r="AY94"/>
      <c r="BA94"/>
      <c r="BB94"/>
      <c r="BD94"/>
    </row>
    <row r="95" spans="1:56" ht="15.6">
      <c r="A95" s="25"/>
      <c r="B95" s="409">
        <f>+'Ark1'!C150</f>
        <v>2023</v>
      </c>
      <c r="C95" s="90">
        <f>+'Ark1'!E150</f>
        <v>32</v>
      </c>
      <c r="D95" s="90">
        <f>+'Ark1'!Q150</f>
        <v>8</v>
      </c>
      <c r="E95" s="114">
        <f>+IF(D95=0,"",'Ark1'!R150)</f>
        <v>24</v>
      </c>
      <c r="F95" s="25"/>
      <c r="G95" s="113">
        <f>+IF(D95=0,"",'Ark1'!AE150)</f>
        <v>1.399416909620991</v>
      </c>
      <c r="H95" s="113">
        <f>+IF(D95=0,"",'Ark1'!AF150)</f>
        <v>1.3753710421594141</v>
      </c>
      <c r="I95" s="432"/>
      <c r="J95" s="453">
        <f>+IF(D95=0,"",'Ark1'!S150)</f>
        <v>4.375</v>
      </c>
      <c r="K95" s="407"/>
      <c r="L95" s="435"/>
      <c r="M95" s="430">
        <f>+IF(E95=0,"",'Ark1'!AR150)</f>
        <v>203.69565217391303</v>
      </c>
      <c r="N95" s="431">
        <f>+IF(E95=0,"",'Ark1'!AS150)</f>
        <v>29.728105198541481</v>
      </c>
      <c r="O95" s="427"/>
      <c r="P95" s="112">
        <f>+IF(D95=0,"",'Ark1'!T150)</f>
        <v>6.9166666666666687</v>
      </c>
      <c r="Q95" s="434"/>
      <c r="R95" s="114">
        <f>+IF(D95=0,"",'Ark1'!U150)</f>
        <v>248.93333333333339</v>
      </c>
      <c r="S95" s="127"/>
      <c r="T95" s="114">
        <f>+IF(D95=0,"",'Ark1'!W150)</f>
        <v>54.16666666666665</v>
      </c>
      <c r="U95" s="136">
        <f>+IF(D95=0,"",'Ark1'!AG150)</f>
        <v>597.304347826087</v>
      </c>
      <c r="V95" s="114">
        <f>+IF(D95=0,"",'Ark1'!AI150)</f>
        <v>20.833333333333329</v>
      </c>
      <c r="W95" s="114">
        <f>+IF(D95=0,"",'Ark1'!X150)</f>
        <v>4.1666666666666679</v>
      </c>
      <c r="X95" s="114">
        <f>+IF(D95=0,"",'Ark1'!Y150)</f>
        <v>49.705194787757087</v>
      </c>
      <c r="Y95" s="112">
        <f>+IF(D95=0,"",'Ark1'!Z150)</f>
        <v>1.7514874630819748</v>
      </c>
      <c r="Z95" s="112">
        <f>+IF(D95=0,"",'Ark1'!AA150)</f>
        <v>1.497683396300951</v>
      </c>
      <c r="AA95" s="114">
        <f t="shared" si="30"/>
        <v>416.76129470568264</v>
      </c>
      <c r="AB95" s="25"/>
      <c r="AG95"/>
      <c r="AI95"/>
      <c r="AK95"/>
      <c r="AN95"/>
      <c r="AS95"/>
      <c r="AU95"/>
      <c r="AY95"/>
      <c r="BA95"/>
      <c r="BB95"/>
      <c r="BD95"/>
    </row>
    <row r="96" spans="1:56" ht="15.6">
      <c r="A96" s="25"/>
      <c r="B96" s="409">
        <f>+'Ark1'!C151</f>
        <v>2023</v>
      </c>
      <c r="C96" s="90">
        <f>+'Ark1'!E151</f>
        <v>33</v>
      </c>
      <c r="D96" s="90">
        <f>+'Ark1'!Q151</f>
        <v>4</v>
      </c>
      <c r="E96" s="114">
        <f>+IF(D96=0,"",'Ark1'!R151)</f>
        <v>19</v>
      </c>
      <c r="F96" s="25"/>
      <c r="G96" s="113">
        <f>+IF(D96=0,"",'Ark1'!AE151)</f>
        <v>1.1078717201166182</v>
      </c>
      <c r="H96" s="113">
        <f>+IF(D96=0,"",'Ark1'!AF151)</f>
        <v>1.1658792692006117</v>
      </c>
      <c r="I96" s="432"/>
      <c r="J96" s="453">
        <f>+IF(D96=0,"",'Ark1'!S151)</f>
        <v>4.5263157894736841</v>
      </c>
      <c r="K96" s="407"/>
      <c r="L96" s="435"/>
      <c r="M96" s="430">
        <f>+IF(E96=0,"",'Ark1'!AR151)</f>
        <v>207.15789473684217</v>
      </c>
      <c r="N96" s="431">
        <f>+IF(E96=0,"",'Ark1'!AS151)</f>
        <v>29.728123500086998</v>
      </c>
      <c r="O96" s="427"/>
      <c r="P96" s="112">
        <f>+IF(D96=0,"",'Ark1'!T151)</f>
        <v>6.5263157894736814</v>
      </c>
      <c r="Q96" s="434"/>
      <c r="R96" s="114">
        <f>+IF(D96=0,"",'Ark1'!U151)</f>
        <v>266.54736842105262</v>
      </c>
      <c r="S96" s="127"/>
      <c r="T96" s="114">
        <f>+IF(D96=0,"",'Ark1'!W151)</f>
        <v>57.894736842105239</v>
      </c>
      <c r="U96" s="136">
        <f>+IF(D96=0,"",'Ark1'!AG151)</f>
        <v>686.8421052631578</v>
      </c>
      <c r="V96" s="114">
        <f>+IF(D96=0,"",'Ark1'!AI151)</f>
        <v>36.84210526315789</v>
      </c>
      <c r="W96" s="114">
        <f>+IF(D96=0,"",'Ark1'!X151)</f>
        <v>0</v>
      </c>
      <c r="X96" s="114">
        <f>+IF(D96=0,"",'Ark1'!Y151)</f>
        <v>45.20128512869212</v>
      </c>
      <c r="Y96" s="112">
        <f>+IF(D96=0,"",'Ark1'!Z151)</f>
        <v>0.59545834205183024</v>
      </c>
      <c r="Z96" s="112">
        <f>+IF(D96=0,"",'Ark1'!AA151)</f>
        <v>1.8171238422770619</v>
      </c>
      <c r="AA96" s="114">
        <f t="shared" ref="AA96:AA115" si="31">IF(D96=0,"",1000*R96/U96)</f>
        <v>388.0766283524905</v>
      </c>
      <c r="AB96" s="25"/>
      <c r="AG96"/>
      <c r="AI96"/>
      <c r="AK96"/>
      <c r="AN96"/>
      <c r="AS96"/>
      <c r="AU96"/>
      <c r="AY96"/>
      <c r="BA96"/>
      <c r="BB96"/>
      <c r="BD96"/>
    </row>
    <row r="97" spans="1:56" ht="15.6">
      <c r="A97" s="25"/>
      <c r="B97" s="409">
        <f>+'Ark1'!C152</f>
        <v>2023</v>
      </c>
      <c r="C97" s="90">
        <f>+'Ark1'!E152</f>
        <v>34</v>
      </c>
      <c r="D97" s="90">
        <f>+'Ark1'!Q152</f>
        <v>7</v>
      </c>
      <c r="E97" s="114">
        <f>+IF(D97=0,"",'Ark1'!R152)</f>
        <v>40</v>
      </c>
      <c r="F97" s="25"/>
      <c r="G97" s="113">
        <f>+IF(D97=0,"",'Ark1'!AE152)</f>
        <v>2.3323615160349842</v>
      </c>
      <c r="H97" s="113">
        <f>+IF(D97=0,"",'Ark1'!AF152)</f>
        <v>2.5278980884681457</v>
      </c>
      <c r="I97" s="432"/>
      <c r="J97" s="453">
        <f>+IF(D97=0,"",'Ark1'!S152)</f>
        <v>5.0999999999999996</v>
      </c>
      <c r="K97" s="407"/>
      <c r="L97" s="435"/>
      <c r="M97" s="430">
        <f>+IF(E97=0,"",'Ark1'!AR152)</f>
        <v>204.88888888888889</v>
      </c>
      <c r="N97" s="431">
        <f>+IF(E97=0,"",'Ark1'!AS152)</f>
        <v>31.490075737378003</v>
      </c>
      <c r="O97" s="427"/>
      <c r="P97" s="112">
        <f>+IF(D97=0,"",'Ark1'!T152)</f>
        <v>7.3250000000000002</v>
      </c>
      <c r="Q97" s="434"/>
      <c r="R97" s="114">
        <f>+IF(D97=0,"",'Ark1'!U152)</f>
        <v>274.52000000000004</v>
      </c>
      <c r="S97" s="127"/>
      <c r="T97" s="114">
        <f>+IF(D97=0,"",'Ark1'!W152)</f>
        <v>65</v>
      </c>
      <c r="U97" s="136">
        <f>+IF(D97=0,"",'Ark1'!AG152)</f>
        <v>668.97222222222229</v>
      </c>
      <c r="V97" s="114">
        <f>+IF(D97=0,"",'Ark1'!AI152)</f>
        <v>60</v>
      </c>
      <c r="W97" s="114">
        <f>+IF(D97=0,"",'Ark1'!X152)</f>
        <v>2.5</v>
      </c>
      <c r="X97" s="114">
        <f>+IF(D97=0,"",'Ark1'!Y152)</f>
        <v>51.025612196229282</v>
      </c>
      <c r="Y97" s="112">
        <f>+IF(D97=0,"",'Ark1'!Z152)</f>
        <v>1.3000000000000016</v>
      </c>
      <c r="Z97" s="112">
        <f>+IF(D97=0,"",'Ark1'!AA152)</f>
        <v>1.7231874535290701</v>
      </c>
      <c r="AA97" s="114">
        <f t="shared" si="31"/>
        <v>410.36083544408922</v>
      </c>
      <c r="AB97" s="25"/>
      <c r="AG97"/>
      <c r="AI97"/>
      <c r="AK97"/>
      <c r="AN97"/>
      <c r="AS97"/>
      <c r="AU97"/>
      <c r="AY97"/>
      <c r="BA97"/>
      <c r="BB97"/>
      <c r="BD97"/>
    </row>
    <row r="98" spans="1:56" ht="15.6">
      <c r="A98" s="25"/>
      <c r="B98" s="409">
        <f>+'Ark1'!C153</f>
        <v>2023</v>
      </c>
      <c r="C98" s="90">
        <f>+'Ark1'!E153</f>
        <v>35</v>
      </c>
      <c r="D98" s="90">
        <f>+'Ark1'!Q153</f>
        <v>10</v>
      </c>
      <c r="E98" s="114">
        <f>+IF(D98=0,"",'Ark1'!R153)</f>
        <v>77</v>
      </c>
      <c r="F98" s="25"/>
      <c r="G98" s="113">
        <f>+IF(D98=0,"",'Ark1'!AE153)</f>
        <v>4.4897959183673448</v>
      </c>
      <c r="H98" s="113">
        <f>+IF(D98=0,"",'Ark1'!AF153)</f>
        <v>4.7313141395896681</v>
      </c>
      <c r="I98" s="432"/>
      <c r="J98" s="453">
        <f>+IF(D98=0,"",'Ark1'!S153)</f>
        <v>4.0389610389610402</v>
      </c>
      <c r="K98" s="407"/>
      <c r="L98" s="435"/>
      <c r="M98" s="430">
        <f>+IF(E98=0,"",'Ark1'!AR153)</f>
        <v>209.41558441558445</v>
      </c>
      <c r="N98" s="431">
        <f>+IF(E98=0,"",'Ark1'!AS153)</f>
        <v>28.209884724183993</v>
      </c>
      <c r="O98" s="427"/>
      <c r="P98" s="112">
        <f>+IF(D98=0,"",'Ark1'!T153)</f>
        <v>6.7662337662337677</v>
      </c>
      <c r="Q98" s="434"/>
      <c r="R98" s="114">
        <f>+IF(D98=0,"",'Ark1'!U153)</f>
        <v>266.9103896103897</v>
      </c>
      <c r="S98" s="127"/>
      <c r="T98" s="114">
        <f>+IF(D98=0,"",'Ark1'!W153)</f>
        <v>57.142857142857153</v>
      </c>
      <c r="U98" s="136">
        <f>+IF(D98=0,"",'Ark1'!AG153)</f>
        <v>695.20779220779241</v>
      </c>
      <c r="V98" s="114">
        <f>+IF(D98=0,"",'Ark1'!AI153)</f>
        <v>11.688311688311691</v>
      </c>
      <c r="W98" s="114">
        <f>+IF(D98=0,"",'Ark1'!X153)</f>
        <v>11.688311688311691</v>
      </c>
      <c r="X98" s="114">
        <f>+IF(D98=0,"",'Ark1'!Y153)</f>
        <v>74.898933781906109</v>
      </c>
      <c r="Y98" s="112">
        <f>+IF(D98=0,"",'Ark1'!Z153)</f>
        <v>1.0374989712598035</v>
      </c>
      <c r="Z98" s="112">
        <f>+IF(D98=0,"",'Ark1'!AA153)</f>
        <v>1.6188508341646044</v>
      </c>
      <c r="AA98" s="114">
        <f t="shared" si="31"/>
        <v>383.9289383721582</v>
      </c>
      <c r="AB98" s="25"/>
      <c r="AG98"/>
      <c r="AI98"/>
      <c r="AK98"/>
      <c r="AN98"/>
      <c r="AS98"/>
      <c r="AU98"/>
      <c r="AY98"/>
      <c r="BA98"/>
      <c r="BB98"/>
      <c r="BD98"/>
    </row>
    <row r="99" spans="1:56" ht="15.6">
      <c r="A99" s="25"/>
      <c r="B99" s="409">
        <f>+'Ark1'!C154</f>
        <v>2023</v>
      </c>
      <c r="C99" s="90">
        <f>+'Ark1'!E154</f>
        <v>36</v>
      </c>
      <c r="D99" s="90">
        <f>+'Ark1'!Q154</f>
        <v>9</v>
      </c>
      <c r="E99" s="114">
        <f>+IF(D99=0,"",'Ark1'!R154)</f>
        <v>30</v>
      </c>
      <c r="F99" s="25"/>
      <c r="G99" s="113">
        <f>+IF(D99=0,"",'Ark1'!AE154)</f>
        <v>1.7492711370262388</v>
      </c>
      <c r="H99" s="113">
        <f>+IF(D99=0,"",'Ark1'!AF154)</f>
        <v>1.946754097636058</v>
      </c>
      <c r="I99" s="432"/>
      <c r="J99" s="453">
        <f>+IF(D99=0,"",'Ark1'!S154)</f>
        <v>4.5999999999999996</v>
      </c>
      <c r="K99" s="407"/>
      <c r="L99" s="435"/>
      <c r="M99" s="430">
        <f>+IF(E99=0,"",'Ark1'!AR154)</f>
        <v>211.06666666666661</v>
      </c>
      <c r="N99" s="431">
        <f>+IF(E99=0,"",'Ark1'!AS154)</f>
        <v>30.07755229451713</v>
      </c>
      <c r="O99" s="427"/>
      <c r="P99" s="112">
        <f>+IF(D99=0,"",'Ark1'!T154)</f>
        <v>7.4</v>
      </c>
      <c r="Q99" s="434"/>
      <c r="R99" s="114">
        <f>+IF(D99=0,"",'Ark1'!U154)</f>
        <v>281.87999999999994</v>
      </c>
      <c r="S99" s="127"/>
      <c r="T99" s="114">
        <f>+IF(D99=0,"",'Ark1'!W154)</f>
        <v>76.666666666666686</v>
      </c>
      <c r="U99" s="136">
        <f>+IF(D99=0,"",'Ark1'!AG154)</f>
        <v>672.26666666666642</v>
      </c>
      <c r="V99" s="114">
        <f>+IF(D99=0,"",'Ark1'!AI154)</f>
        <v>23.333333333333329</v>
      </c>
      <c r="W99" s="114">
        <f>+IF(D99=0,"",'Ark1'!X154)</f>
        <v>0</v>
      </c>
      <c r="X99" s="114">
        <f>+IF(D99=0,"",'Ark1'!Y154)</f>
        <v>35.507261229219623</v>
      </c>
      <c r="Y99" s="112">
        <f>+IF(D99=0,"",'Ark1'!Z154)</f>
        <v>1.0198039027185577</v>
      </c>
      <c r="Z99" s="112">
        <f>+IF(D99=0,"",'Ark1'!AA154)</f>
        <v>1.1718930554164602</v>
      </c>
      <c r="AA99" s="114">
        <f t="shared" si="31"/>
        <v>419.29789765965893</v>
      </c>
      <c r="AB99" s="25"/>
      <c r="AG99"/>
      <c r="AI99"/>
      <c r="AK99"/>
      <c r="AN99"/>
      <c r="AS99"/>
      <c r="AU99"/>
      <c r="AY99"/>
      <c r="BA99"/>
      <c r="BB99"/>
      <c r="BD99"/>
    </row>
    <row r="100" spans="1:56" ht="15.6">
      <c r="A100" s="25"/>
      <c r="B100" s="409">
        <f>+'Ark1'!C155</f>
        <v>2023</v>
      </c>
      <c r="C100" s="90">
        <f>+'Ark1'!E155</f>
        <v>37</v>
      </c>
      <c r="D100" s="90">
        <f>+'Ark1'!Q155</f>
        <v>7</v>
      </c>
      <c r="E100" s="114">
        <f>+IF(D100=0,"",'Ark1'!R155)</f>
        <v>33</v>
      </c>
      <c r="F100" s="25"/>
      <c r="G100" s="113">
        <f>+IF(D100=0,"",'Ark1'!AE155)</f>
        <v>1.9241982507288635</v>
      </c>
      <c r="H100" s="113">
        <f>+IF(D100=0,"",'Ark1'!AF155)</f>
        <v>1.5288525421941757</v>
      </c>
      <c r="I100" s="432"/>
      <c r="J100" s="453">
        <f>+IF(D100=0,"",'Ark1'!S155)</f>
        <v>3.0606060606060601</v>
      </c>
      <c r="K100" s="407"/>
      <c r="L100" s="435"/>
      <c r="M100" s="430">
        <f>+IF(E100=0,"",'Ark1'!AR155)</f>
        <v>197.24242424242425</v>
      </c>
      <c r="N100" s="431">
        <f>+IF(E100=0,"",'Ark1'!AS155)</f>
        <v>25.39542493934162</v>
      </c>
      <c r="O100" s="427"/>
      <c r="P100" s="112">
        <f>+IF(D100=0,"",'Ark1'!T155)</f>
        <v>5.0606060606060606</v>
      </c>
      <c r="Q100" s="434"/>
      <c r="R100" s="114">
        <f>+IF(D100=0,"",'Ark1'!U155)</f>
        <v>201.24545454545452</v>
      </c>
      <c r="S100" s="127"/>
      <c r="T100" s="114">
        <f>+IF(D100=0,"",'Ark1'!W155)</f>
        <v>24.242424242424246</v>
      </c>
      <c r="U100" s="136">
        <f>+IF(D100=0,"",'Ark1'!AG155)</f>
        <v>651</v>
      </c>
      <c r="V100" s="114">
        <f>+IF(D100=0,"",'Ark1'!AI155)</f>
        <v>9.0909090909090917</v>
      </c>
      <c r="W100" s="114">
        <f>+IF(D100=0,"",'Ark1'!X155)</f>
        <v>0</v>
      </c>
      <c r="X100" s="114">
        <f>+IF(D100=0,"",'Ark1'!Y155)</f>
        <v>62.858470613145741</v>
      </c>
      <c r="Y100" s="112">
        <f>+IF(D100=0,"",'Ark1'!Z155)</f>
        <v>0.919136417460795</v>
      </c>
      <c r="Z100" s="112">
        <f>+IF(D100=0,"",'Ark1'!AA155)</f>
        <v>1.6503331883866788</v>
      </c>
      <c r="AA100" s="114">
        <f t="shared" si="31"/>
        <v>309.13280268118973</v>
      </c>
      <c r="AB100" s="25"/>
      <c r="AG100"/>
      <c r="AI100"/>
      <c r="AK100"/>
      <c r="AN100"/>
      <c r="AS100"/>
      <c r="AU100"/>
      <c r="AY100"/>
      <c r="BA100"/>
      <c r="BB100"/>
      <c r="BD100"/>
    </row>
    <row r="101" spans="1:56" ht="15.6">
      <c r="A101" s="25"/>
      <c r="B101" s="409">
        <f>+'Ark1'!C156</f>
        <v>2023</v>
      </c>
      <c r="C101" s="90">
        <f>+'Ark1'!E156</f>
        <v>38</v>
      </c>
      <c r="D101" s="90">
        <f>+'Ark1'!Q156</f>
        <v>6</v>
      </c>
      <c r="E101" s="114">
        <f>+IF(D101=0,"",'Ark1'!R156)</f>
        <v>19</v>
      </c>
      <c r="F101" s="25"/>
      <c r="G101" s="113">
        <f>+IF(D101=0,"",'Ark1'!AE156)</f>
        <v>1.1078717201166182</v>
      </c>
      <c r="H101" s="113">
        <f>+IF(D101=0,"",'Ark1'!AF156)</f>
        <v>0.99934482023533999</v>
      </c>
      <c r="I101" s="432"/>
      <c r="J101" s="453">
        <f>+IF(D101=0,"",'Ark1'!S156)</f>
        <v>4.1052631578947363</v>
      </c>
      <c r="K101" s="407"/>
      <c r="L101" s="435"/>
      <c r="M101" s="430">
        <f>+IF(E101=0,"",'Ark1'!AR156)</f>
        <v>197.36842105263159</v>
      </c>
      <c r="N101" s="431">
        <f>+IF(E101=0,"",'Ark1'!AS156)</f>
        <v>28.875722317856798</v>
      </c>
      <c r="O101" s="427"/>
      <c r="P101" s="112">
        <f>+IF(D101=0,"",'Ark1'!T156)</f>
        <v>5.8947368421052628</v>
      </c>
      <c r="Q101" s="434"/>
      <c r="R101" s="114">
        <f>+IF(D101=0,"",'Ark1'!U156)</f>
        <v>228.47368421052639</v>
      </c>
      <c r="S101" s="127"/>
      <c r="T101" s="114">
        <f>+IF(D101=0,"",'Ark1'!W156)</f>
        <v>31.578947368421055</v>
      </c>
      <c r="U101" s="136">
        <f>+IF(D101=0,"",'Ark1'!AG156)</f>
        <v>649.26315789473676</v>
      </c>
      <c r="V101" s="114">
        <f>+IF(D101=0,"",'Ark1'!AI156)</f>
        <v>26.315789473684205</v>
      </c>
      <c r="W101" s="114">
        <f>+IF(D101=0,"",'Ark1'!X156)</f>
        <v>5.2631578947368443</v>
      </c>
      <c r="X101" s="114">
        <f>+IF(D101=0,"",'Ark1'!Y156)</f>
        <v>72.533853019090316</v>
      </c>
      <c r="Y101" s="112">
        <f>+IF(D101=0,"",'Ark1'!Z156)</f>
        <v>1.0205641805087009</v>
      </c>
      <c r="Z101" s="112">
        <f>+IF(D101=0,"",'Ark1'!AA156)</f>
        <v>1.5859493866651975</v>
      </c>
      <c r="AA101" s="114">
        <f t="shared" si="31"/>
        <v>351.89688715953321</v>
      </c>
      <c r="AB101" s="25"/>
      <c r="AG101"/>
      <c r="AI101"/>
      <c r="AK101"/>
      <c r="AN101"/>
      <c r="AS101"/>
      <c r="AU101"/>
      <c r="AY101"/>
      <c r="BA101"/>
      <c r="BB101"/>
      <c r="BD101"/>
    </row>
    <row r="102" spans="1:56" ht="15.6">
      <c r="A102" s="25"/>
      <c r="B102" s="409">
        <f>+'Ark1'!C157</f>
        <v>2023</v>
      </c>
      <c r="C102" s="90">
        <f>+'Ark1'!E157</f>
        <v>39</v>
      </c>
      <c r="D102" s="90">
        <f>+'Ark1'!Q157</f>
        <v>7</v>
      </c>
      <c r="E102" s="114">
        <f>+IF(D102=0,"",'Ark1'!R157)</f>
        <v>21</v>
      </c>
      <c r="F102" s="25"/>
      <c r="G102" s="113">
        <f>+IF(D102=0,"",'Ark1'!AE157)</f>
        <v>1.2244897959183672</v>
      </c>
      <c r="H102" s="113">
        <f>+IF(D102=0,"",'Ark1'!AF157)</f>
        <v>1.2082840874193057</v>
      </c>
      <c r="I102" s="432"/>
      <c r="J102" s="453">
        <f>+IF(D102=0,"",'Ark1'!S157)</f>
        <v>4.1428571428571441</v>
      </c>
      <c r="K102" s="407"/>
      <c r="L102" s="435"/>
      <c r="M102" s="430">
        <f>+IF(E102=0,"",'Ark1'!AR157)</f>
        <v>206.65</v>
      </c>
      <c r="N102" s="431">
        <f>+IF(E102=0,"",'Ark1'!AS157)</f>
        <v>27.982544814268184</v>
      </c>
      <c r="O102" s="427"/>
      <c r="P102" s="112">
        <f>+IF(D102=0,"",'Ark1'!T157)</f>
        <v>6.3809523809523823</v>
      </c>
      <c r="Q102" s="434"/>
      <c r="R102" s="114">
        <f>+IF(D102=0,"",'Ark1'!U157)</f>
        <v>249.93333333333339</v>
      </c>
      <c r="S102" s="127"/>
      <c r="T102" s="114">
        <f>+IF(D102=0,"",'Ark1'!W157)</f>
        <v>57.142857142857153</v>
      </c>
      <c r="U102" s="136">
        <f>+IF(D102=0,"",'Ark1'!AG157)</f>
        <v>679.65</v>
      </c>
      <c r="V102" s="114">
        <f>+IF(D102=0,"",'Ark1'!AI157)</f>
        <v>38.095238095238109</v>
      </c>
      <c r="W102" s="114">
        <f>+IF(D102=0,"",'Ark1'!X157)</f>
        <v>0</v>
      </c>
      <c r="X102" s="114">
        <f>+IF(D102=0,"",'Ark1'!Y157)</f>
        <v>50.845773653399057</v>
      </c>
      <c r="Y102" s="112">
        <f>+IF(D102=0,"",'Ark1'!Z157)</f>
        <v>0.9897433186107869</v>
      </c>
      <c r="Z102" s="112">
        <f>+IF(D102=0,"",'Ark1'!AA157)</f>
        <v>1.3619380615309571</v>
      </c>
      <c r="AA102" s="114">
        <f t="shared" si="31"/>
        <v>367.73829667230694</v>
      </c>
      <c r="AB102" s="25"/>
      <c r="AG102"/>
      <c r="AI102"/>
      <c r="AK102"/>
      <c r="AN102"/>
      <c r="AS102"/>
      <c r="AU102"/>
      <c r="AY102"/>
      <c r="BA102"/>
      <c r="BB102"/>
      <c r="BD102"/>
    </row>
    <row r="103" spans="1:56" ht="15.6">
      <c r="A103" s="25"/>
      <c r="B103" s="409">
        <f>+'Ark1'!C158</f>
        <v>2023</v>
      </c>
      <c r="C103" s="90">
        <f>+'Ark1'!E158</f>
        <v>40</v>
      </c>
      <c r="D103" s="90">
        <f>+'Ark1'!Q158</f>
        <v>21</v>
      </c>
      <c r="E103" s="114">
        <f>+IF(D103=0,"",'Ark1'!R158)</f>
        <v>90</v>
      </c>
      <c r="F103" s="25"/>
      <c r="G103" s="113">
        <f>+IF(D103=0,"",'Ark1'!AE158)</f>
        <v>5.2478134110787193</v>
      </c>
      <c r="H103" s="113">
        <f>+IF(D103=0,"",'Ark1'!AF158)</f>
        <v>4.9382505733398494</v>
      </c>
      <c r="I103" s="432"/>
      <c r="J103" s="453">
        <f>+IF(D103=0,"",'Ark1'!S158)</f>
        <v>4.1666666666666679</v>
      </c>
      <c r="K103" s="407"/>
      <c r="L103" s="435"/>
      <c r="M103" s="430">
        <f>+IF(E103=0,"",'Ark1'!AR158)</f>
        <v>201.3</v>
      </c>
      <c r="N103" s="431">
        <f>+IF(E103=0,"",'Ark1'!AS158)</f>
        <v>28.565541178785232</v>
      </c>
      <c r="O103" s="427"/>
      <c r="P103" s="112">
        <f>+IF(D103=0,"",'Ark1'!T158)</f>
        <v>6.8333333333333313</v>
      </c>
      <c r="Q103" s="434"/>
      <c r="R103" s="114">
        <f>+IF(D103=0,"",'Ark1'!U158)</f>
        <v>238.34444444444455</v>
      </c>
      <c r="S103" s="127"/>
      <c r="T103" s="114">
        <f>+IF(D103=0,"",'Ark1'!W158)</f>
        <v>61.111111111111121</v>
      </c>
      <c r="U103" s="136">
        <f>+IF(D103=0,"",'Ark1'!AG158)</f>
        <v>659.16666666666652</v>
      </c>
      <c r="V103" s="114">
        <f>+IF(D103=0,"",'Ark1'!AI158)</f>
        <v>36.666666666666657</v>
      </c>
      <c r="W103" s="114">
        <f>+IF(D103=0,"",'Ark1'!X158)</f>
        <v>2.2222222222222223</v>
      </c>
      <c r="X103" s="114">
        <f>+IF(D103=0,"",'Ark1'!Y158)</f>
        <v>64.302749398815621</v>
      </c>
      <c r="Y103" s="112">
        <f>+IF(D103=0,"",'Ark1'!Z158)</f>
        <v>0.99163165204289982</v>
      </c>
      <c r="Z103" s="112">
        <f>+IF(D103=0,"",'Ark1'!AA158)</f>
        <v>1.7527755766846538</v>
      </c>
      <c r="AA103" s="114">
        <f t="shared" si="31"/>
        <v>361.58449220396147</v>
      </c>
      <c r="AB103" s="25"/>
      <c r="AG103"/>
      <c r="AI103"/>
      <c r="AK103"/>
      <c r="AN103"/>
      <c r="AS103"/>
      <c r="AU103"/>
      <c r="AY103"/>
      <c r="BA103"/>
      <c r="BB103"/>
      <c r="BD103"/>
    </row>
    <row r="104" spans="1:56" ht="15.6">
      <c r="A104" s="25"/>
      <c r="B104" s="409">
        <f>+'Ark1'!C159</f>
        <v>2023</v>
      </c>
      <c r="C104" s="90">
        <f>+'Ark1'!E159</f>
        <v>41</v>
      </c>
      <c r="D104" s="90">
        <f>+'Ark1'!Q159</f>
        <v>11</v>
      </c>
      <c r="E104" s="114">
        <f>+IF(D104=0,"",'Ark1'!R159)</f>
        <v>82</v>
      </c>
      <c r="F104" s="25"/>
      <c r="G104" s="113">
        <f>+IF(D104=0,"",'Ark1'!AE159)</f>
        <v>4.781341107871719</v>
      </c>
      <c r="H104" s="113">
        <f>+IF(D104=0,"",'Ark1'!AF159)</f>
        <v>4.9013017496476605</v>
      </c>
      <c r="I104" s="432"/>
      <c r="J104" s="453">
        <f>+IF(D104=0,"",'Ark1'!S159)</f>
        <v>3.4390243902439028</v>
      </c>
      <c r="K104" s="407"/>
      <c r="L104" s="435"/>
      <c r="M104" s="430">
        <f>+IF(E104=0,"",'Ark1'!AR159)</f>
        <v>212.75609756097563</v>
      </c>
      <c r="N104" s="431">
        <f>+IF(E104=0,"",'Ark1'!AS159)</f>
        <v>26.933338867232724</v>
      </c>
      <c r="O104" s="427"/>
      <c r="P104" s="112">
        <f>+IF(D104=0,"",'Ark1'!T159)</f>
        <v>5.3414634146341484</v>
      </c>
      <c r="Q104" s="434"/>
      <c r="R104" s="114">
        <f>+IF(D104=0,"",'Ark1'!U159)</f>
        <v>259.6402439024389</v>
      </c>
      <c r="S104" s="127"/>
      <c r="T104" s="114">
        <f>+IF(D104=0,"",'Ark1'!W159)</f>
        <v>26.829268292682919</v>
      </c>
      <c r="U104" s="136">
        <f>+IF(D104=0,"",'Ark1'!AG159)</f>
        <v>849.45121951219505</v>
      </c>
      <c r="V104" s="114">
        <f>+IF(D104=0,"",'Ark1'!AI159)</f>
        <v>19.512195121951219</v>
      </c>
      <c r="W104" s="114">
        <f>+IF(D104=0,"",'Ark1'!X159)</f>
        <v>1.2195121951219512</v>
      </c>
      <c r="X104" s="114">
        <f>+IF(D104=0,"",'Ark1'!Y159)</f>
        <v>38.616102605368333</v>
      </c>
      <c r="Y104" s="112">
        <f>+IF(D104=0,"",'Ark1'!Z159)</f>
        <v>1.0603446399650811</v>
      </c>
      <c r="Z104" s="112">
        <f>+IF(D104=0,"",'Ark1'!AA159)</f>
        <v>1.7265467593077659</v>
      </c>
      <c r="AA104" s="114">
        <f t="shared" si="31"/>
        <v>305.6564496446772</v>
      </c>
      <c r="AB104" s="25"/>
      <c r="AG104"/>
      <c r="AI104"/>
      <c r="AK104"/>
      <c r="AN104"/>
      <c r="AS104"/>
      <c r="AU104"/>
      <c r="AY104"/>
      <c r="BA104"/>
      <c r="BB104"/>
      <c r="BD104"/>
    </row>
    <row r="105" spans="1:56" ht="15.6">
      <c r="A105" s="25"/>
      <c r="B105" s="409">
        <f>+'Ark1'!C160</f>
        <v>2023</v>
      </c>
      <c r="C105" s="90">
        <f>+'Ark1'!E160</f>
        <v>42</v>
      </c>
      <c r="D105" s="90">
        <f>+'Ark1'!Q160</f>
        <v>14</v>
      </c>
      <c r="E105" s="114">
        <f>+IF(D105=0,"",'Ark1'!R160)</f>
        <v>62</v>
      </c>
      <c r="F105" s="25"/>
      <c r="G105" s="113">
        <f>+IF(D105=0,"",'Ark1'!AE160)</f>
        <v>3.6151603498542255</v>
      </c>
      <c r="H105" s="113">
        <f>+IF(D105=0,"",'Ark1'!AF160)</f>
        <v>3.5042218347519678</v>
      </c>
      <c r="I105" s="432"/>
      <c r="J105" s="453">
        <f>+IF(D105=0,"",'Ark1'!S160)</f>
        <v>4.0161290322580641</v>
      </c>
      <c r="K105" s="407"/>
      <c r="L105" s="435"/>
      <c r="M105" s="430">
        <f>+IF(E105=0,"",'Ark1'!AR160)</f>
        <v>203.758064516129</v>
      </c>
      <c r="N105" s="431">
        <f>+IF(E105=0,"",'Ark1'!AS160)</f>
        <v>28.415098435409551</v>
      </c>
      <c r="O105" s="427"/>
      <c r="P105" s="112">
        <f>+IF(D105=0,"",'Ark1'!T160)</f>
        <v>6.2258064516129021</v>
      </c>
      <c r="Q105" s="434"/>
      <c r="R105" s="114">
        <f>+IF(D105=0,"",'Ark1'!U160)</f>
        <v>245.51290322580641</v>
      </c>
      <c r="S105" s="127"/>
      <c r="T105" s="114">
        <f>+IF(D105=0,"",'Ark1'!W160)</f>
        <v>41.935483870967744</v>
      </c>
      <c r="U105" s="136">
        <f>+IF(D105=0,"",'Ark1'!AG160)</f>
        <v>681.62903225806451</v>
      </c>
      <c r="V105" s="114">
        <f>+IF(D105=0,"",'Ark1'!AI160)</f>
        <v>22.58064516129032</v>
      </c>
      <c r="W105" s="114">
        <f>+IF(D105=0,"",'Ark1'!X160)</f>
        <v>8.0645161290322562</v>
      </c>
      <c r="X105" s="114">
        <f>+IF(D105=0,"",'Ark1'!Y160)</f>
        <v>71.809421800438116</v>
      </c>
      <c r="Y105" s="112">
        <f>+IF(D105=0,"",'Ark1'!Z160)</f>
        <v>1.4084071932720128</v>
      </c>
      <c r="Z105" s="112">
        <f>+IF(D105=0,"",'Ark1'!AA160)</f>
        <v>1.8528039330031465</v>
      </c>
      <c r="AA105" s="114">
        <f t="shared" si="31"/>
        <v>360.18551383071861</v>
      </c>
      <c r="AB105" s="25"/>
      <c r="AG105"/>
      <c r="AI105"/>
      <c r="AK105"/>
      <c r="AN105"/>
      <c r="AS105"/>
      <c r="AU105"/>
      <c r="AY105"/>
      <c r="BA105"/>
      <c r="BB105"/>
      <c r="BD105"/>
    </row>
    <row r="106" spans="1:56" ht="15.6">
      <c r="A106" s="25"/>
      <c r="B106" s="409">
        <f>+'Ark1'!C161</f>
        <v>2023</v>
      </c>
      <c r="C106" s="90">
        <f>+'Ark1'!E161</f>
        <v>43</v>
      </c>
      <c r="D106" s="90">
        <f>+'Ark1'!Q161</f>
        <v>9</v>
      </c>
      <c r="E106" s="114">
        <f>+IF(D106=0,"",'Ark1'!R161)</f>
        <v>29</v>
      </c>
      <c r="F106" s="25"/>
      <c r="G106" s="113">
        <f>+IF(D106=0,"",'Ark1'!AE161)</f>
        <v>1.6909620991253644</v>
      </c>
      <c r="H106" s="113">
        <f>+IF(D106=0,"",'Ark1'!AF161)</f>
        <v>1.5399026576909036</v>
      </c>
      <c r="I106" s="432"/>
      <c r="J106" s="453">
        <f>+IF(D106=0,"",'Ark1'!S161)</f>
        <v>4.4137931034482749</v>
      </c>
      <c r="K106" s="407"/>
      <c r="L106" s="435"/>
      <c r="M106" s="430">
        <f>+IF(E106=0,"",'Ark1'!AR161)</f>
        <v>196.51724137931035</v>
      </c>
      <c r="N106" s="431">
        <f>+IF(E106=0,"",'Ark1'!AS161)</f>
        <v>29.433328064885178</v>
      </c>
      <c r="O106" s="427"/>
      <c r="P106" s="112">
        <f>+IF(D106=0,"",'Ark1'!T161)</f>
        <v>6.6206896551724146</v>
      </c>
      <c r="Q106" s="434"/>
      <c r="R106" s="114">
        <f>+IF(D106=0,"",'Ark1'!U161)</f>
        <v>230.65862068965512</v>
      </c>
      <c r="S106" s="127"/>
      <c r="T106" s="114">
        <f>+IF(D106=0,"",'Ark1'!W161)</f>
        <v>41.379310344827594</v>
      </c>
      <c r="U106" s="136">
        <f>+IF(D106=0,"",'Ark1'!AG161)</f>
        <v>629.68965517241361</v>
      </c>
      <c r="V106" s="114">
        <f>+IF(D106=0,"",'Ark1'!AI161)</f>
        <v>34.482758620689651</v>
      </c>
      <c r="W106" s="114">
        <f>+IF(D106=0,"",'Ark1'!X161)</f>
        <v>0</v>
      </c>
      <c r="X106" s="114">
        <f>+IF(D106=0,"",'Ark1'!Y161)</f>
        <v>73.260835457225099</v>
      </c>
      <c r="Y106" s="112">
        <f>+IF(D106=0,"",'Ark1'!Z161)</f>
        <v>1.4023930625974317</v>
      </c>
      <c r="Z106" s="112">
        <f>+IF(D106=0,"",'Ark1'!AA161)</f>
        <v>1.4482758620689653</v>
      </c>
      <c r="AA106" s="114">
        <f t="shared" si="31"/>
        <v>366.30524067685235</v>
      </c>
      <c r="AB106" s="25"/>
      <c r="AG106"/>
      <c r="AI106"/>
      <c r="AK106"/>
      <c r="AN106"/>
      <c r="AS106"/>
      <c r="AU106"/>
      <c r="AY106"/>
      <c r="BA106"/>
      <c r="BB106"/>
      <c r="BD106"/>
    </row>
    <row r="107" spans="1:56" ht="15.6">
      <c r="A107" s="25"/>
      <c r="B107" s="409">
        <f>+'Ark1'!C162</f>
        <v>2023</v>
      </c>
      <c r="C107" s="90">
        <f>+'Ark1'!E162</f>
        <v>44</v>
      </c>
      <c r="D107" s="90">
        <f>+'Ark1'!Q162</f>
        <v>22</v>
      </c>
      <c r="E107" s="114">
        <f>+IF(D107=0,"",'Ark1'!R162)</f>
        <v>85</v>
      </c>
      <c r="F107" s="25"/>
      <c r="G107" s="113">
        <f>+IF(D107=0,"",'Ark1'!AE162)</f>
        <v>4.9562682215743443</v>
      </c>
      <c r="H107" s="113">
        <f>+IF(D107=0,"",'Ark1'!AF162)</f>
        <v>4.5349443787832255</v>
      </c>
      <c r="I107" s="432"/>
      <c r="J107" s="453">
        <f>+IF(D107=0,"",'Ark1'!S162)</f>
        <v>4.2235294117647051</v>
      </c>
      <c r="K107" s="407"/>
      <c r="L107" s="435"/>
      <c r="M107" s="430">
        <f>+IF(E107=0,"",'Ark1'!AR162)</f>
        <v>199.64705882352939</v>
      </c>
      <c r="N107" s="431">
        <f>+IF(E107=0,"",'Ark1'!AS162)</f>
        <v>28.519308765825425</v>
      </c>
      <c r="O107" s="427"/>
      <c r="P107" s="112">
        <f>+IF(D107=0,"",'Ark1'!T162)</f>
        <v>6.7058823529411757</v>
      </c>
      <c r="Q107" s="434"/>
      <c r="R107" s="114">
        <f>+IF(D107=0,"",'Ark1'!U162)</f>
        <v>231.75411764705888</v>
      </c>
      <c r="S107" s="127"/>
      <c r="T107" s="114">
        <f>+IF(D107=0,"",'Ark1'!W162)</f>
        <v>55.294117647058819</v>
      </c>
      <c r="U107" s="136">
        <f>+IF(D107=0,"",'Ark1'!AG162)</f>
        <v>575.03529411764703</v>
      </c>
      <c r="V107" s="114">
        <f>+IF(D107=0,"",'Ark1'!AI162)</f>
        <v>28.235294117647062</v>
      </c>
      <c r="W107" s="114">
        <f>+IF(D107=0,"",'Ark1'!X162)</f>
        <v>1.1764705882352939</v>
      </c>
      <c r="X107" s="114">
        <f>+IF(D107=0,"",'Ark1'!Y162)</f>
        <v>61.071733237988482</v>
      </c>
      <c r="Y107" s="112">
        <f>+IF(D107=0,"",'Ark1'!Z162)</f>
        <v>0.9985456552434312</v>
      </c>
      <c r="Z107" s="112">
        <f>+IF(D107=0,"",'Ark1'!AA162)</f>
        <v>1.7876934163510949</v>
      </c>
      <c r="AA107" s="114">
        <f t="shared" si="31"/>
        <v>403.02590122345447</v>
      </c>
      <c r="AB107" s="25"/>
      <c r="AG107"/>
      <c r="AI107"/>
      <c r="AK107"/>
      <c r="AN107"/>
      <c r="AS107"/>
      <c r="AU107"/>
      <c r="AY107"/>
      <c r="BA107"/>
      <c r="BB107"/>
      <c r="BD107"/>
    </row>
    <row r="108" spans="1:56" ht="15.6">
      <c r="A108" s="25"/>
      <c r="B108" s="409">
        <f>+'Ark1'!C163</f>
        <v>2023</v>
      </c>
      <c r="C108" s="90">
        <f>+'Ark1'!E163</f>
        <v>45</v>
      </c>
      <c r="D108" s="90">
        <f>+'Ark1'!Q163</f>
        <v>18</v>
      </c>
      <c r="E108" s="114">
        <f>+IF(D108=0,"",'Ark1'!R163)</f>
        <v>76</v>
      </c>
      <c r="F108" s="25"/>
      <c r="G108" s="113">
        <f>+IF(D108=0,"",'Ark1'!AE163)</f>
        <v>4.4314868804664727</v>
      </c>
      <c r="H108" s="113">
        <f>+IF(D108=0,"",'Ark1'!AF163)</f>
        <v>4.4369666880455698</v>
      </c>
      <c r="I108" s="432"/>
      <c r="J108" s="453">
        <f>+IF(D108=0,"",'Ark1'!S163)</f>
        <v>4.276315789473685</v>
      </c>
      <c r="K108" s="407"/>
      <c r="L108" s="435"/>
      <c r="M108" s="430">
        <f>+IF(E108=0,"",'Ark1'!AR163)</f>
        <v>203.64473684210523</v>
      </c>
      <c r="N108" s="431">
        <f>+IF(E108=0,"",'Ark1'!AS163)</f>
        <v>29.133661042644981</v>
      </c>
      <c r="O108" s="427"/>
      <c r="P108" s="112">
        <f>+IF(D108=0,"",'Ark1'!T163)</f>
        <v>6.8684210526315779</v>
      </c>
      <c r="Q108" s="434"/>
      <c r="R108" s="114">
        <f>+IF(D108=0,"",'Ark1'!U163)</f>
        <v>253.59868421052619</v>
      </c>
      <c r="S108" s="127"/>
      <c r="T108" s="114">
        <f>+IF(D108=0,"",'Ark1'!W163)</f>
        <v>50</v>
      </c>
      <c r="U108" s="136">
        <f>+IF(D108=0,"",'Ark1'!AG163)</f>
        <v>691.60526315789457</v>
      </c>
      <c r="V108" s="114">
        <f>+IF(D108=0,"",'Ark1'!AI163)</f>
        <v>40.789473684210527</v>
      </c>
      <c r="W108" s="114">
        <f>+IF(D108=0,"",'Ark1'!X163)</f>
        <v>3.9473684210526319</v>
      </c>
      <c r="X108" s="114">
        <f>+IF(D108=0,"",'Ark1'!Y163)</f>
        <v>72.856415195306113</v>
      </c>
      <c r="Y108" s="112">
        <f>+IF(D108=0,"",'Ark1'!Z163)</f>
        <v>1.1986690449095518</v>
      </c>
      <c r="Z108" s="112">
        <f>+IF(D108=0,"",'Ark1'!AA163)</f>
        <v>2.1047696790057704</v>
      </c>
      <c r="AA108" s="114">
        <f t="shared" si="31"/>
        <v>366.68125261595816</v>
      </c>
      <c r="AB108" s="25"/>
      <c r="AG108"/>
      <c r="AI108"/>
      <c r="AK108"/>
      <c r="AN108"/>
      <c r="AS108"/>
      <c r="AU108"/>
      <c r="AY108"/>
      <c r="BA108"/>
      <c r="BB108"/>
      <c r="BD108"/>
    </row>
    <row r="109" spans="1:56" ht="15.6">
      <c r="A109" s="25"/>
      <c r="B109" s="409">
        <f>+'Ark1'!C164</f>
        <v>2023</v>
      </c>
      <c r="C109" s="90">
        <f>+'Ark1'!E164</f>
        <v>46</v>
      </c>
      <c r="D109" s="90">
        <f>+'Ark1'!Q164</f>
        <v>20</v>
      </c>
      <c r="E109" s="114">
        <f>+IF(D109=0,"",'Ark1'!R164)</f>
        <v>81</v>
      </c>
      <c r="F109" s="25"/>
      <c r="G109" s="113">
        <f>+IF(D109=0,"",'Ark1'!AE164)</f>
        <v>4.7230320699708441</v>
      </c>
      <c r="H109" s="113">
        <f>+IF(D109=0,"",'Ark1'!AF164)</f>
        <v>4.2763256340118874</v>
      </c>
      <c r="I109" s="432"/>
      <c r="J109" s="453">
        <f>+IF(D109=0,"",'Ark1'!S164)</f>
        <v>4.0740740740740735</v>
      </c>
      <c r="K109" s="407"/>
      <c r="L109" s="435"/>
      <c r="M109" s="430">
        <f>+IF(E109=0,"",'Ark1'!AR164)</f>
        <v>200.62962962962965</v>
      </c>
      <c r="N109" s="431">
        <f>+IF(E109=0,"",'Ark1'!AS164)</f>
        <v>27.951369136130928</v>
      </c>
      <c r="O109" s="427"/>
      <c r="P109" s="112">
        <f>+IF(D109=0,"",'Ark1'!T164)</f>
        <v>6.3580246913580227</v>
      </c>
      <c r="Q109" s="434"/>
      <c r="R109" s="114">
        <f>+IF(D109=0,"",'Ark1'!U164)</f>
        <v>229.32962962962961</v>
      </c>
      <c r="S109" s="127"/>
      <c r="T109" s="114">
        <f>+IF(D109=0,"",'Ark1'!W164)</f>
        <v>45.679012345679006</v>
      </c>
      <c r="U109" s="136">
        <f>+IF(D109=0,"",'Ark1'!AG164)</f>
        <v>621.60493827160496</v>
      </c>
      <c r="V109" s="114">
        <f>+IF(D109=0,"",'Ark1'!AI164)</f>
        <v>33.333333333333343</v>
      </c>
      <c r="W109" s="114">
        <f>+IF(D109=0,"",'Ark1'!X164)</f>
        <v>2.4691358024691361</v>
      </c>
      <c r="X109" s="114">
        <f>+IF(D109=0,"",'Ark1'!Y164)</f>
        <v>57.720536697547857</v>
      </c>
      <c r="Y109" s="112">
        <f>+IF(D109=0,"",'Ark1'!Z164)</f>
        <v>1.2840693202488662</v>
      </c>
      <c r="Z109" s="112">
        <f>+IF(D109=0,"",'Ark1'!AA164)</f>
        <v>1.5737714548125887</v>
      </c>
      <c r="AA109" s="114">
        <f t="shared" si="31"/>
        <v>368.93147964250244</v>
      </c>
      <c r="AB109" s="25"/>
      <c r="AG109"/>
      <c r="AI109"/>
      <c r="AK109"/>
      <c r="AN109"/>
      <c r="AS109"/>
      <c r="AU109"/>
      <c r="AY109"/>
      <c r="BA109"/>
      <c r="BB109"/>
      <c r="BD109"/>
    </row>
    <row r="110" spans="1:56" ht="15.6">
      <c r="A110" s="25"/>
      <c r="B110" s="409">
        <f>+'Ark1'!C165</f>
        <v>2023</v>
      </c>
      <c r="C110" s="90">
        <f>+'Ark1'!E165</f>
        <v>47</v>
      </c>
      <c r="D110" s="90">
        <f>+'Ark1'!Q165</f>
        <v>9</v>
      </c>
      <c r="E110" s="114">
        <f>+IF(D110=0,"",'Ark1'!R165)</f>
        <v>29</v>
      </c>
      <c r="F110" s="25"/>
      <c r="G110" s="113">
        <f>+IF(D110=0,"",'Ark1'!AE165)</f>
        <v>1.6909620991253644</v>
      </c>
      <c r="H110" s="113">
        <f>+IF(D110=0,"",'Ark1'!AF165)</f>
        <v>1.689631722671568</v>
      </c>
      <c r="I110" s="432"/>
      <c r="J110" s="453">
        <f>+IF(D110=0,"",'Ark1'!S165)</f>
        <v>3.8275862068965529</v>
      </c>
      <c r="K110" s="407"/>
      <c r="L110" s="435"/>
      <c r="M110" s="430">
        <f>+IF(E110=0,"",'Ark1'!AR165)</f>
        <v>207.03448275862075</v>
      </c>
      <c r="N110" s="431">
        <f>+IF(E110=0,"",'Ark1'!AS165)</f>
        <v>28.192886743335841</v>
      </c>
      <c r="O110" s="427"/>
      <c r="P110" s="112">
        <f>+IF(D110=0,"",'Ark1'!T165)</f>
        <v>6.3793103448275854</v>
      </c>
      <c r="Q110" s="434"/>
      <c r="R110" s="114">
        <f>+IF(D110=0,"",'Ark1'!U165)</f>
        <v>253.0862068965516</v>
      </c>
      <c r="S110" s="127"/>
      <c r="T110" s="114">
        <f>+IF(D110=0,"",'Ark1'!W165)</f>
        <v>55.172413793103438</v>
      </c>
      <c r="U110" s="136">
        <f>+IF(D110=0,"",'Ark1'!AG165)</f>
        <v>744.82758620689629</v>
      </c>
      <c r="V110" s="114">
        <f>+IF(D110=0,"",'Ark1'!AI165)</f>
        <v>20.689655172413797</v>
      </c>
      <c r="W110" s="114">
        <f>+IF(D110=0,"",'Ark1'!X165)</f>
        <v>0</v>
      </c>
      <c r="X110" s="114">
        <f>+IF(D110=0,"",'Ark1'!Y165)</f>
        <v>49.463526960837406</v>
      </c>
      <c r="Y110" s="112">
        <f>+IF(D110=0,"",'Ark1'!Z165)</f>
        <v>0.83331351542031595</v>
      </c>
      <c r="Z110" s="112">
        <f>+IF(D110=0,"",'Ark1'!AA165)</f>
        <v>1.0639481807270001</v>
      </c>
      <c r="AA110" s="114">
        <f t="shared" si="31"/>
        <v>339.79166666666663</v>
      </c>
      <c r="AB110" s="25"/>
      <c r="AG110"/>
      <c r="AI110"/>
      <c r="AK110"/>
      <c r="AN110"/>
      <c r="AS110"/>
      <c r="AU110"/>
      <c r="AY110"/>
      <c r="BA110"/>
      <c r="BB110"/>
      <c r="BD110"/>
    </row>
    <row r="111" spans="1:56" ht="15.6">
      <c r="A111" s="25"/>
      <c r="B111" s="409">
        <f>+'Ark1'!C166</f>
        <v>2023</v>
      </c>
      <c r="C111" s="90">
        <f>+'Ark1'!E166</f>
        <v>48</v>
      </c>
      <c r="D111" s="90">
        <f>+'Ark1'!Q166</f>
        <v>7</v>
      </c>
      <c r="E111" s="114">
        <f>+IF(D111=0,"",'Ark1'!R166)</f>
        <v>19</v>
      </c>
      <c r="F111" s="25"/>
      <c r="G111" s="113">
        <f>+IF(D111=0,"",'Ark1'!AE166)</f>
        <v>1.1078717201166182</v>
      </c>
      <c r="H111" s="113">
        <f>+IF(D111=0,"",'Ark1'!AF166)</f>
        <v>1.1659022902745628</v>
      </c>
      <c r="I111" s="432"/>
      <c r="J111" s="453">
        <f>+IF(D111=0,"",'Ark1'!S166)</f>
        <v>5.2105263157894717</v>
      </c>
      <c r="K111" s="407"/>
      <c r="L111" s="435"/>
      <c r="M111" s="430">
        <f>+IF(E111=0,"",'Ark1'!AR166)</f>
        <v>202.21052631578945</v>
      </c>
      <c r="N111" s="431">
        <f>+IF(E111=0,"",'Ark1'!AS166)</f>
        <v>31.449884525236619</v>
      </c>
      <c r="O111" s="427"/>
      <c r="P111" s="112">
        <f>+IF(D111=0,"",'Ark1'!T166)</f>
        <v>7.5789473684210495</v>
      </c>
      <c r="Q111" s="434"/>
      <c r="R111" s="114">
        <f>+IF(D111=0,"",'Ark1'!U166)</f>
        <v>266.55263157894728</v>
      </c>
      <c r="S111" s="127"/>
      <c r="T111" s="114">
        <f>+IF(D111=0,"",'Ark1'!W166)</f>
        <v>78.947368421052644</v>
      </c>
      <c r="U111" s="136">
        <f>+IF(D111=0,"",'Ark1'!AG166)</f>
        <v>578.21052631578959</v>
      </c>
      <c r="V111" s="114">
        <f>+IF(D111=0,"",'Ark1'!AI166)</f>
        <v>42.105263157894754</v>
      </c>
      <c r="W111" s="114">
        <f>+IF(D111=0,"",'Ark1'!X166)</f>
        <v>10.526315789473689</v>
      </c>
      <c r="X111" s="114">
        <f>+IF(D111=0,"",'Ark1'!Y166)</f>
        <v>65.334784548678059</v>
      </c>
      <c r="Y111" s="112">
        <f>+IF(D111=0,"",'Ark1'!Z166)</f>
        <v>1.1040093138633165</v>
      </c>
      <c r="Z111" s="112">
        <f>+IF(D111=0,"",'Ark1'!AA166)</f>
        <v>1.4623625252052452</v>
      </c>
      <c r="AA111" s="114">
        <f t="shared" si="31"/>
        <v>460.99581285272143</v>
      </c>
      <c r="AB111" s="25"/>
      <c r="AG111"/>
      <c r="AI111"/>
      <c r="AK111"/>
      <c r="AN111"/>
      <c r="AS111"/>
      <c r="AU111"/>
      <c r="AY111"/>
      <c r="BA111"/>
      <c r="BB111"/>
      <c r="BD111"/>
    </row>
    <row r="112" spans="1:56" ht="15.6">
      <c r="A112" s="25"/>
      <c r="B112" s="409">
        <f>+'Ark1'!C167</f>
        <v>2023</v>
      </c>
      <c r="C112" s="90">
        <f>+'Ark1'!E167</f>
        <v>49</v>
      </c>
      <c r="D112" s="90">
        <f>+'Ark1'!Q167</f>
        <v>13</v>
      </c>
      <c r="E112" s="114">
        <f>+IF(D112=0,"",'Ark1'!R167)</f>
        <v>31</v>
      </c>
      <c r="F112" s="25"/>
      <c r="G112" s="113">
        <f>+IF(D112=0,"",'Ark1'!AE167)</f>
        <v>1.8075801749271128</v>
      </c>
      <c r="H112" s="113">
        <f>+IF(D112=0,"",'Ark1'!AF167)</f>
        <v>1.4189499351496351</v>
      </c>
      <c r="I112" s="432"/>
      <c r="J112" s="453">
        <f>+IF(D112=0,"",'Ark1'!S167)</f>
        <v>4.096774193548387</v>
      </c>
      <c r="K112" s="407"/>
      <c r="L112" s="435"/>
      <c r="M112" s="430">
        <f>+IF(E112=0,"",'Ark1'!AR167)</f>
        <v>189.38709677419348</v>
      </c>
      <c r="N112" s="431">
        <f>+IF(E112=0,"",'Ark1'!AS167)</f>
        <v>28.168866842842181</v>
      </c>
      <c r="O112" s="427"/>
      <c r="P112" s="112">
        <f>+IF(D112=0,"",'Ark1'!T167)</f>
        <v>6.354838709677419</v>
      </c>
      <c r="Q112" s="434"/>
      <c r="R112" s="114">
        <f>+IF(D112=0,"",'Ark1'!U167)</f>
        <v>198.82903225806447</v>
      </c>
      <c r="S112" s="127"/>
      <c r="T112" s="114">
        <f>+IF(D112=0,"",'Ark1'!W167)</f>
        <v>45.161290322580641</v>
      </c>
      <c r="U112" s="136">
        <f>+IF(D112=0,"",'Ark1'!AG167)</f>
        <v>557.0645161290322</v>
      </c>
      <c r="V112" s="114">
        <f>+IF(D112=0,"",'Ark1'!AI167)</f>
        <v>25.806451612903221</v>
      </c>
      <c r="W112" s="114">
        <f>+IF(D112=0,"",'Ark1'!X167)</f>
        <v>0</v>
      </c>
      <c r="X112" s="114">
        <f>+IF(D112=0,"",'Ark1'!Y167)</f>
        <v>66.777218413643638</v>
      </c>
      <c r="Y112" s="112">
        <f>+IF(D112=0,"",'Ark1'!Z167)</f>
        <v>1.1459561076342983</v>
      </c>
      <c r="Z112" s="112">
        <f>+IF(D112=0,"",'Ark1'!AA167)</f>
        <v>1.6174130498995725</v>
      </c>
      <c r="AA112" s="114">
        <f t="shared" si="31"/>
        <v>356.92280965892638</v>
      </c>
      <c r="AB112" s="25"/>
      <c r="AG112"/>
      <c r="AI112"/>
      <c r="AK112"/>
      <c r="AN112"/>
      <c r="AS112"/>
      <c r="AU112"/>
      <c r="AY112"/>
      <c r="BA112"/>
      <c r="BB112"/>
      <c r="BD112"/>
    </row>
    <row r="113" spans="1:56" ht="15.6">
      <c r="A113" s="25"/>
      <c r="B113" s="409">
        <f>+'Ark1'!C168</f>
        <v>2023</v>
      </c>
      <c r="C113" s="90">
        <f>+'Ark1'!E168</f>
        <v>50</v>
      </c>
      <c r="D113" s="90">
        <f>+'Ark1'!Q168</f>
        <v>7</v>
      </c>
      <c r="E113" s="114">
        <f>+IF(D113=0,"",'Ark1'!R168)</f>
        <v>32</v>
      </c>
      <c r="F113" s="25"/>
      <c r="G113" s="113">
        <f>+IF(D113=0,"",'Ark1'!AE168)</f>
        <v>1.8658892128279876</v>
      </c>
      <c r="H113" s="113">
        <f>+IF(D113=0,"",'Ark1'!AF168)</f>
        <v>1.8340659406433837</v>
      </c>
      <c r="I113" s="432"/>
      <c r="J113" s="453">
        <f>+IF(D113=0,"",'Ark1'!S168)</f>
        <v>4.59375</v>
      </c>
      <c r="K113" s="407"/>
      <c r="L113" s="435"/>
      <c r="M113" s="430">
        <f>+IF(E113=0,"",'Ark1'!AR168)</f>
        <v>201.125</v>
      </c>
      <c r="N113" s="431">
        <f>+IF(E113=0,"",'Ark1'!AS168)</f>
        <v>29.337791762352776</v>
      </c>
      <c r="O113" s="427"/>
      <c r="P113" s="112">
        <f>+IF(D113=0,"",'Ark1'!T168)</f>
        <v>6.84375</v>
      </c>
      <c r="Q113" s="434"/>
      <c r="R113" s="114">
        <f>+IF(D113=0,"",'Ark1'!U168)</f>
        <v>248.96562499999999</v>
      </c>
      <c r="S113" s="127"/>
      <c r="T113" s="114">
        <f>+IF(D113=0,"",'Ark1'!W168)</f>
        <v>59.375</v>
      </c>
      <c r="U113" s="136">
        <f>+IF(D113=0,"",'Ark1'!AG168)</f>
        <v>655.34375</v>
      </c>
      <c r="V113" s="114">
        <f>+IF(D113=0,"",'Ark1'!AI168)</f>
        <v>40.625</v>
      </c>
      <c r="W113" s="114">
        <f>+IF(D113=0,"",'Ark1'!X168)</f>
        <v>9.375</v>
      </c>
      <c r="X113" s="114">
        <f>+IF(D113=0,"",'Ark1'!Y168)</f>
        <v>80.078916581453413</v>
      </c>
      <c r="Y113" s="112">
        <f>+IF(D113=0,"",'Ark1'!Z168)</f>
        <v>1.4330774359747629</v>
      </c>
      <c r="Z113" s="112">
        <f>+IF(D113=0,"",'Ark1'!AA168)</f>
        <v>1.5229366163764004</v>
      </c>
      <c r="AA113" s="114">
        <f t="shared" si="31"/>
        <v>379.90081541175908</v>
      </c>
      <c r="AB113" s="25"/>
      <c r="AG113"/>
      <c r="AI113"/>
      <c r="AK113"/>
      <c r="AN113"/>
      <c r="AS113"/>
      <c r="AU113"/>
      <c r="AY113"/>
      <c r="BA113"/>
      <c r="BB113"/>
      <c r="BD113"/>
    </row>
    <row r="114" spans="1:56" ht="15.6">
      <c r="A114" s="25"/>
      <c r="B114" s="409">
        <f>+'Ark1'!C169</f>
        <v>2023</v>
      </c>
      <c r="C114" s="90">
        <f>+'Ark1'!E169</f>
        <v>51</v>
      </c>
      <c r="D114" s="90">
        <f>+'Ark1'!Q169</f>
        <v>2</v>
      </c>
      <c r="E114" s="114">
        <f>+IF(D114=0,"",'Ark1'!R169)</f>
        <v>8</v>
      </c>
      <c r="F114" s="25"/>
      <c r="G114" s="113">
        <f>+IF(D114=0,"",'Ark1'!AE169)</f>
        <v>0.4664723032069969</v>
      </c>
      <c r="H114" s="113">
        <f>+IF(D114=0,"",'Ark1'!AF169)</f>
        <v>0.57122190795898387</v>
      </c>
      <c r="I114" s="432"/>
      <c r="J114" s="453">
        <f>+IF(D114=0,"",'Ark1'!S169)</f>
        <v>5.25</v>
      </c>
      <c r="K114" s="407"/>
      <c r="L114" s="435"/>
      <c r="M114" s="430">
        <f>+IF(E114=0,"",'Ark1'!AR169)</f>
        <v>212.75</v>
      </c>
      <c r="N114" s="431">
        <f>+IF(E114=0,"",'Ark1'!AS169)</f>
        <v>32.289659787833841</v>
      </c>
      <c r="O114" s="427"/>
      <c r="P114" s="112">
        <f>+IF(D114=0,"",'Ark1'!T169)</f>
        <v>8.125</v>
      </c>
      <c r="Q114" s="434"/>
      <c r="R114" s="114">
        <f>+IF(D114=0,"",'Ark1'!U169)</f>
        <v>310.16250000000002</v>
      </c>
      <c r="S114" s="127"/>
      <c r="T114" s="114">
        <f>+IF(D114=0,"",'Ark1'!W169)</f>
        <v>100</v>
      </c>
      <c r="U114" s="136">
        <f>+IF(D114=0,"",'Ark1'!AG169)</f>
        <v>648.75</v>
      </c>
      <c r="V114" s="114">
        <f>+IF(D114=0,"",'Ark1'!AI169)</f>
        <v>37.5</v>
      </c>
      <c r="W114" s="114">
        <f>+IF(D114=0,"",'Ark1'!X169)</f>
        <v>25</v>
      </c>
      <c r="X114" s="114">
        <f>+IF(D114=0,"",'Ark1'!Y169)</f>
        <v>29.52236175765746</v>
      </c>
      <c r="Y114" s="112">
        <f>+IF(D114=0,"",'Ark1'!Z169)</f>
        <v>0.82915619758885006</v>
      </c>
      <c r="Z114" s="112">
        <f>+IF(D114=0,"",'Ark1'!AA169)</f>
        <v>1.0532687216470451</v>
      </c>
      <c r="AA114" s="114">
        <f t="shared" si="31"/>
        <v>478.09248554913296</v>
      </c>
      <c r="AB114" s="25"/>
      <c r="AG114"/>
      <c r="AI114"/>
      <c r="AK114"/>
      <c r="AN114"/>
      <c r="AS114"/>
      <c r="AU114"/>
      <c r="AY114"/>
      <c r="BA114"/>
      <c r="BB114"/>
      <c r="BD114"/>
    </row>
    <row r="115" spans="1:56" ht="15.6">
      <c r="A115" s="25"/>
      <c r="B115" s="409">
        <f>+'Ark1'!C170</f>
        <v>2023</v>
      </c>
      <c r="C115" s="90">
        <f>+'Ark1'!E170</f>
        <v>52</v>
      </c>
      <c r="D115" s="90">
        <f>+'Ark1'!Q170</f>
        <v>4</v>
      </c>
      <c r="E115" s="114">
        <f>+IF(D115=0,"",'Ark1'!R170)</f>
        <v>10</v>
      </c>
      <c r="F115" s="25"/>
      <c r="G115" s="113">
        <f>+IF(D115=0,"",'Ark1'!AE170)</f>
        <v>0.58309037900874605</v>
      </c>
      <c r="H115" s="113">
        <f>+IF(D115=0,"",'Ark1'!AF170)</f>
        <v>0.57112982366317755</v>
      </c>
      <c r="I115" s="432"/>
      <c r="J115" s="453">
        <f>+IF(D115=0,"",'Ark1'!S170)</f>
        <v>3.7</v>
      </c>
      <c r="K115" s="407"/>
      <c r="L115" s="435"/>
      <c r="M115" s="430">
        <f>+IF(E115=0,"",'Ark1'!AR170)</f>
        <v>206.9</v>
      </c>
      <c r="N115" s="431">
        <f>+IF(E115=0,"",'Ark1'!AS170)</f>
        <v>27.893196470616495</v>
      </c>
      <c r="O115" s="427"/>
      <c r="P115" s="112">
        <f>+IF(D115=0,"",'Ark1'!T170)</f>
        <v>7.3</v>
      </c>
      <c r="Q115" s="434"/>
      <c r="R115" s="114">
        <f>+IF(D115=0,"",'Ark1'!U170)</f>
        <v>248.09</v>
      </c>
      <c r="S115" s="127"/>
      <c r="T115" s="114">
        <f>+IF(D115=0,"",'Ark1'!W170)</f>
        <v>100</v>
      </c>
      <c r="U115" s="136">
        <f>+IF(D115=0,"",'Ark1'!AG170)</f>
        <v>748.3</v>
      </c>
      <c r="V115" s="114">
        <f>+IF(D115=0,"",'Ark1'!AI170)</f>
        <v>20</v>
      </c>
      <c r="W115" s="114">
        <f>+IF(D115=0,"",'Ark1'!X170)</f>
        <v>0</v>
      </c>
      <c r="X115" s="114">
        <f>+IF(D115=0,"",'Ark1'!Y170)</f>
        <v>48.932329803515437</v>
      </c>
      <c r="Y115" s="112">
        <f>+IF(D115=0,"",'Ark1'!Z170)</f>
        <v>0.8999999999999998</v>
      </c>
      <c r="Z115" s="112">
        <f>+IF(D115=0,"",'Ark1'!AA170)</f>
        <v>0.64031242374328656</v>
      </c>
      <c r="AA115" s="114">
        <f t="shared" si="31"/>
        <v>331.53815314713353</v>
      </c>
      <c r="AB115" s="25"/>
      <c r="AG115"/>
      <c r="AI115"/>
      <c r="AK115"/>
      <c r="AN115"/>
      <c r="AS115"/>
      <c r="AU115"/>
      <c r="AY115"/>
      <c r="BA115"/>
      <c r="BB115"/>
      <c r="BD115"/>
    </row>
    <row r="116" spans="1:56">
      <c r="A116" s="25"/>
      <c r="B116" s="407"/>
      <c r="C116" s="25"/>
      <c r="D116" s="25"/>
      <c r="E116" s="25"/>
      <c r="F116" s="25"/>
      <c r="G116" s="25"/>
      <c r="H116" s="25"/>
      <c r="I116" s="432"/>
      <c r="J116" s="25"/>
      <c r="K116" s="407"/>
      <c r="L116" s="25"/>
      <c r="M116" s="25"/>
      <c r="N116" s="25"/>
      <c r="O116" s="25"/>
      <c r="P116" s="25"/>
      <c r="Q116" s="434"/>
      <c r="R116" s="127"/>
      <c r="S116" s="127"/>
      <c r="T116" s="127"/>
      <c r="U116" s="434"/>
      <c r="V116" s="127"/>
      <c r="W116" s="127"/>
      <c r="X116" s="127"/>
      <c r="Y116" s="25"/>
      <c r="Z116" s="25"/>
      <c r="AA116" s="25"/>
      <c r="AB116" s="25"/>
      <c r="AC116" s="1"/>
      <c r="AE116" s="1"/>
      <c r="AM116" s="1"/>
      <c r="AO116" s="1"/>
      <c r="AQ116" s="1"/>
      <c r="AV116" s="1"/>
      <c r="AW116" s="1"/>
      <c r="AX116" s="1"/>
      <c r="AZ116" s="1"/>
      <c r="BC116" s="1"/>
    </row>
    <row r="117" spans="1:56">
      <c r="A117" s="25"/>
      <c r="B117" s="407"/>
      <c r="C117" s="25"/>
      <c r="D117" s="25"/>
      <c r="E117" s="25"/>
      <c r="F117" s="25"/>
      <c r="G117" s="25"/>
      <c r="H117" s="25"/>
      <c r="I117" s="432"/>
      <c r="J117" s="25"/>
      <c r="K117" s="407"/>
      <c r="L117" s="25"/>
      <c r="M117" s="25"/>
      <c r="N117" s="25"/>
      <c r="O117" s="25"/>
      <c r="P117" s="25"/>
      <c r="Q117" s="434"/>
      <c r="R117" s="127"/>
      <c r="S117" s="127"/>
      <c r="T117" s="127"/>
      <c r="U117" s="434"/>
      <c r="V117" s="127"/>
      <c r="W117" s="127"/>
      <c r="X117" s="127"/>
      <c r="Y117" s="25"/>
      <c r="Z117" s="25"/>
      <c r="AA117" s="25"/>
      <c r="AB117" s="25"/>
      <c r="AC117" s="1"/>
      <c r="AE117" s="1"/>
      <c r="AM117" s="1"/>
      <c r="AO117" s="1"/>
      <c r="AQ117" s="1"/>
      <c r="AV117" s="1"/>
      <c r="AW117" s="1"/>
      <c r="AX117" s="1"/>
      <c r="AZ117" s="1"/>
      <c r="BC117" s="1"/>
    </row>
    <row r="118" spans="1:56">
      <c r="A118" s="25"/>
      <c r="B118" s="407"/>
      <c r="C118" s="25"/>
      <c r="D118" s="25"/>
      <c r="E118" s="25"/>
      <c r="F118" s="25"/>
      <c r="G118" s="25"/>
      <c r="H118" s="25"/>
      <c r="I118" s="25"/>
      <c r="J118" s="25"/>
      <c r="K118" s="407"/>
      <c r="L118" s="25"/>
      <c r="M118" s="25"/>
      <c r="N118" s="25"/>
      <c r="O118" s="25"/>
      <c r="P118" s="25"/>
      <c r="Q118" s="434"/>
      <c r="R118" s="127"/>
      <c r="S118" s="127"/>
      <c r="T118" s="127"/>
      <c r="U118" s="434"/>
      <c r="V118" s="127"/>
      <c r="W118" s="127"/>
      <c r="X118" s="127"/>
      <c r="Y118" s="25"/>
      <c r="Z118" s="25"/>
      <c r="AA118" s="25"/>
      <c r="AB118" s="25"/>
      <c r="AC118" s="1"/>
      <c r="AE118" s="1"/>
      <c r="AM118" s="1"/>
      <c r="AO118" s="1"/>
      <c r="AQ118" s="1"/>
      <c r="AV118" s="1"/>
      <c r="AW118" s="1"/>
      <c r="AX118" s="1"/>
      <c r="AZ118" s="1"/>
      <c r="BC118" s="1"/>
    </row>
    <row r="119" spans="1:56">
      <c r="B119" s="319"/>
      <c r="C119" s="10"/>
      <c r="D119" s="10"/>
      <c r="F119" s="10"/>
      <c r="G119" s="10"/>
      <c r="H119" s="10"/>
      <c r="I119" s="10"/>
      <c r="J119" s="10"/>
      <c r="K119" s="319"/>
      <c r="L119" s="10"/>
      <c r="M119" s="10"/>
      <c r="N119" s="10"/>
      <c r="O119" s="10"/>
      <c r="P119" s="10"/>
      <c r="Q119" s="358"/>
      <c r="U119" s="358"/>
      <c r="Y119" s="10"/>
      <c r="Z119" s="10"/>
      <c r="AA119" s="10"/>
      <c r="AC119" s="1"/>
      <c r="AE119" s="1"/>
      <c r="AM119" s="1"/>
      <c r="AO119" s="1"/>
      <c r="AQ119" s="1"/>
      <c r="AV119" s="1"/>
      <c r="AW119" s="1"/>
      <c r="AX119" s="1"/>
      <c r="AZ119" s="1"/>
      <c r="BC119" s="1"/>
    </row>
    <row r="120" spans="1:56">
      <c r="B120" s="319"/>
      <c r="C120" s="10"/>
      <c r="D120" s="10"/>
      <c r="F120" s="10"/>
      <c r="G120" s="10"/>
      <c r="H120" s="10"/>
      <c r="I120" s="10"/>
      <c r="J120" s="10"/>
      <c r="K120" s="319"/>
      <c r="L120" s="10"/>
      <c r="M120" s="10"/>
      <c r="N120" s="10"/>
      <c r="O120" s="10"/>
      <c r="P120" s="10"/>
      <c r="Q120" s="358"/>
      <c r="U120" s="358"/>
      <c r="Y120" s="10"/>
      <c r="Z120" s="10"/>
      <c r="AA120" s="10"/>
      <c r="AC120" s="1"/>
      <c r="AE120" s="1"/>
      <c r="AM120" s="1"/>
      <c r="AO120" s="1"/>
      <c r="AQ120" s="1"/>
      <c r="AV120" s="1"/>
      <c r="AW120" s="1"/>
      <c r="AX120" s="1"/>
      <c r="AZ120" s="1"/>
      <c r="BC120" s="1"/>
    </row>
    <row r="121" spans="1:56">
      <c r="B121" s="319"/>
      <c r="C121" s="10"/>
      <c r="D121" s="10"/>
      <c r="F121" s="10"/>
      <c r="G121" s="10"/>
      <c r="H121" s="10"/>
      <c r="I121" s="10"/>
      <c r="J121" s="10"/>
      <c r="K121" s="319"/>
      <c r="L121" s="10"/>
      <c r="M121" s="10"/>
      <c r="N121" s="10"/>
      <c r="O121" s="10"/>
      <c r="P121" s="10"/>
      <c r="Q121" s="358"/>
      <c r="U121" s="358"/>
      <c r="Y121" s="10"/>
      <c r="Z121" s="10"/>
      <c r="AA121" s="10"/>
      <c r="AC121" s="1"/>
      <c r="AE121" s="1"/>
      <c r="AM121" s="1"/>
      <c r="AO121" s="1"/>
      <c r="AQ121" s="1"/>
      <c r="AV121" s="1"/>
      <c r="AW121" s="1"/>
      <c r="AX121" s="1"/>
      <c r="AZ121" s="1"/>
      <c r="BC121" s="1"/>
    </row>
    <row r="122" spans="1:56">
      <c r="B122" s="319"/>
      <c r="C122" s="10"/>
      <c r="D122" s="10"/>
      <c r="F122" s="10"/>
      <c r="G122" s="10"/>
      <c r="H122" s="10"/>
      <c r="I122" s="10"/>
      <c r="J122" s="10"/>
      <c r="K122" s="319"/>
      <c r="L122" s="10"/>
      <c r="M122" s="10"/>
      <c r="N122" s="10"/>
      <c r="O122" s="10"/>
      <c r="P122" s="10"/>
      <c r="Q122" s="358"/>
      <c r="U122" s="358"/>
      <c r="Y122" s="10"/>
      <c r="Z122" s="10"/>
      <c r="AA122" s="10"/>
      <c r="AC122" s="1"/>
      <c r="AE122" s="1"/>
      <c r="AM122" s="1"/>
      <c r="AO122" s="1"/>
      <c r="AQ122" s="1"/>
      <c r="AV122" s="1"/>
      <c r="AW122" s="1"/>
      <c r="AX122" s="1"/>
      <c r="AZ122" s="1"/>
      <c r="BC122" s="1"/>
    </row>
    <row r="123" spans="1:56">
      <c r="B123" s="319"/>
      <c r="C123" s="10"/>
      <c r="D123" s="10"/>
      <c r="F123" s="10"/>
      <c r="G123" s="10"/>
      <c r="H123" s="10"/>
      <c r="I123" s="10"/>
      <c r="J123" s="10"/>
      <c r="K123" s="319"/>
      <c r="L123" s="10"/>
      <c r="M123" s="10"/>
      <c r="N123" s="10"/>
      <c r="O123" s="10"/>
      <c r="P123" s="10"/>
      <c r="Q123" s="358"/>
      <c r="U123" s="358"/>
      <c r="Y123" s="10"/>
      <c r="Z123" s="10"/>
      <c r="AA123" s="10"/>
      <c r="AC123" s="1"/>
      <c r="AE123" s="1"/>
      <c r="AM123" s="1"/>
      <c r="AO123" s="1"/>
      <c r="AQ123" s="1"/>
      <c r="AV123" s="1"/>
      <c r="AW123" s="1"/>
      <c r="AX123" s="1"/>
      <c r="AZ123" s="1"/>
      <c r="BC123" s="1"/>
    </row>
    <row r="124" spans="1:56">
      <c r="B124" s="319"/>
      <c r="C124" s="10"/>
      <c r="D124" s="10"/>
      <c r="F124" s="10"/>
      <c r="G124" s="10"/>
      <c r="H124" s="10"/>
      <c r="I124" s="10"/>
      <c r="J124" s="10"/>
      <c r="K124" s="319"/>
      <c r="L124" s="10"/>
      <c r="M124" s="10"/>
      <c r="N124" s="10"/>
      <c r="O124" s="10"/>
      <c r="P124" s="10"/>
      <c r="Q124" s="358"/>
      <c r="U124" s="358"/>
      <c r="Y124" s="10"/>
      <c r="Z124" s="10"/>
      <c r="AA124" s="10"/>
      <c r="AC124" s="1"/>
      <c r="AE124" s="1"/>
      <c r="AM124" s="1"/>
      <c r="AO124" s="1"/>
      <c r="AQ124" s="1"/>
      <c r="AV124" s="1"/>
      <c r="AW124" s="1"/>
      <c r="AX124" s="1"/>
      <c r="AZ124" s="1"/>
      <c r="BC124" s="1"/>
    </row>
    <row r="125" spans="1:56">
      <c r="B125" s="319"/>
      <c r="C125" s="10"/>
      <c r="D125" s="10"/>
      <c r="F125" s="10"/>
      <c r="G125" s="10"/>
      <c r="H125" s="10"/>
      <c r="I125" s="10"/>
      <c r="J125" s="10"/>
      <c r="K125" s="319"/>
      <c r="L125" s="10"/>
      <c r="M125" s="10"/>
      <c r="N125" s="10"/>
      <c r="O125" s="10"/>
      <c r="P125" s="10"/>
      <c r="Q125" s="358"/>
      <c r="U125" s="358"/>
      <c r="Y125" s="10"/>
      <c r="Z125" s="10"/>
      <c r="AA125" s="10"/>
      <c r="AC125" s="1"/>
      <c r="AE125" s="1"/>
      <c r="AM125" s="1"/>
      <c r="AO125" s="1"/>
      <c r="AQ125" s="1"/>
      <c r="AV125" s="1"/>
      <c r="AW125" s="1"/>
      <c r="AX125" s="1"/>
      <c r="AZ125" s="1"/>
      <c r="BC125" s="1"/>
    </row>
    <row r="126" spans="1:56">
      <c r="B126" s="319"/>
      <c r="C126" s="10"/>
      <c r="D126" s="10"/>
      <c r="F126" s="10"/>
      <c r="G126" s="10"/>
      <c r="H126" s="10"/>
      <c r="I126" s="10"/>
      <c r="J126" s="10"/>
      <c r="K126" s="319"/>
      <c r="L126" s="10"/>
      <c r="M126" s="10"/>
      <c r="N126" s="10"/>
      <c r="O126" s="10"/>
      <c r="P126" s="10"/>
      <c r="Q126" s="358"/>
      <c r="U126" s="358"/>
      <c r="Y126" s="10"/>
      <c r="Z126" s="10"/>
      <c r="AA126" s="10"/>
      <c r="AC126" s="1"/>
      <c r="AE126" s="1"/>
      <c r="AM126" s="1"/>
      <c r="AO126" s="1"/>
      <c r="AQ126" s="1"/>
      <c r="AV126" s="1"/>
      <c r="AW126" s="1"/>
      <c r="AX126" s="1"/>
      <c r="AZ126" s="1"/>
      <c r="BC126" s="1"/>
    </row>
    <row r="127" spans="1:56">
      <c r="B127" s="319"/>
      <c r="C127" s="10"/>
      <c r="D127" s="10"/>
      <c r="F127" s="10"/>
      <c r="G127" s="10"/>
      <c r="H127" s="10"/>
      <c r="I127" s="10"/>
      <c r="J127" s="10"/>
      <c r="K127" s="319"/>
      <c r="L127" s="10"/>
      <c r="M127" s="10"/>
      <c r="N127" s="10"/>
      <c r="O127" s="10"/>
      <c r="P127" s="10"/>
      <c r="Q127" s="358"/>
      <c r="U127" s="358"/>
      <c r="Y127" s="10"/>
      <c r="Z127" s="10"/>
      <c r="AA127" s="10"/>
      <c r="AC127" s="1"/>
      <c r="AE127" s="1"/>
      <c r="AM127" s="1"/>
      <c r="AO127" s="1"/>
      <c r="AQ127" s="1"/>
      <c r="AV127" s="1"/>
      <c r="AW127" s="1"/>
      <c r="AX127" s="1"/>
      <c r="AZ127" s="1"/>
      <c r="BC127" s="1"/>
    </row>
    <row r="128" spans="1:56">
      <c r="B128" s="319"/>
      <c r="C128" s="10"/>
      <c r="D128" s="10"/>
      <c r="F128" s="10"/>
      <c r="G128" s="10"/>
      <c r="H128" s="10"/>
      <c r="I128" s="10"/>
      <c r="J128" s="10"/>
      <c r="K128" s="319"/>
      <c r="L128" s="10"/>
      <c r="M128" s="10"/>
      <c r="N128" s="10"/>
      <c r="O128" s="10"/>
      <c r="P128" s="10"/>
      <c r="Q128" s="358"/>
      <c r="U128" s="358"/>
      <c r="Y128" s="10"/>
      <c r="Z128" s="10"/>
      <c r="AA128" s="10"/>
      <c r="AC128" s="1"/>
      <c r="AE128" s="1"/>
      <c r="AM128" s="1"/>
      <c r="AO128" s="1"/>
      <c r="AQ128" s="1"/>
      <c r="AV128" s="1"/>
      <c r="AW128" s="1"/>
      <c r="AX128" s="1"/>
      <c r="AZ128" s="1"/>
      <c r="BC128" s="1"/>
    </row>
    <row r="129" spans="2:55">
      <c r="B129" s="319"/>
      <c r="C129" s="10"/>
      <c r="D129" s="10"/>
      <c r="F129" s="10"/>
      <c r="G129" s="10"/>
      <c r="H129" s="10"/>
      <c r="I129" s="10"/>
      <c r="J129" s="10"/>
      <c r="K129" s="319"/>
      <c r="L129" s="10"/>
      <c r="M129" s="10"/>
      <c r="N129" s="10"/>
      <c r="O129" s="10"/>
      <c r="P129" s="10"/>
      <c r="Q129" s="358"/>
      <c r="U129" s="358"/>
      <c r="Y129" s="10"/>
      <c r="Z129" s="10"/>
      <c r="AA129" s="10"/>
      <c r="AC129" s="1"/>
      <c r="AE129" s="1"/>
      <c r="AM129" s="1"/>
      <c r="AO129" s="1"/>
      <c r="AQ129" s="1"/>
      <c r="AV129" s="1"/>
      <c r="AW129" s="1"/>
      <c r="AX129" s="1"/>
      <c r="AZ129" s="1"/>
      <c r="BC129" s="1"/>
    </row>
    <row r="130" spans="2:55">
      <c r="B130" s="319"/>
      <c r="C130" s="10"/>
      <c r="D130" s="10"/>
      <c r="F130" s="10"/>
      <c r="G130" s="10"/>
      <c r="H130" s="10"/>
      <c r="I130" s="10"/>
      <c r="J130" s="10"/>
      <c r="K130" s="319"/>
      <c r="L130" s="10"/>
      <c r="M130" s="10"/>
      <c r="N130" s="10"/>
      <c r="O130" s="10"/>
      <c r="P130" s="10"/>
      <c r="Q130" s="358"/>
      <c r="U130" s="358"/>
      <c r="Y130" s="10"/>
      <c r="Z130" s="10"/>
      <c r="AA130" s="10"/>
      <c r="AC130" s="1"/>
      <c r="AE130" s="1"/>
      <c r="AM130" s="1"/>
      <c r="AO130" s="1"/>
      <c r="AQ130" s="1"/>
      <c r="AV130" s="1"/>
      <c r="AW130" s="1"/>
      <c r="AX130" s="1"/>
      <c r="AZ130" s="1"/>
      <c r="BC130" s="1"/>
    </row>
    <row r="131" spans="2:55">
      <c r="B131" s="319"/>
      <c r="C131" s="10"/>
      <c r="D131" s="10"/>
      <c r="F131" s="10"/>
      <c r="G131" s="10"/>
      <c r="H131" s="10"/>
      <c r="I131" s="10"/>
      <c r="J131" s="10"/>
      <c r="K131" s="319"/>
      <c r="L131" s="10"/>
      <c r="M131" s="10"/>
      <c r="N131" s="10"/>
      <c r="O131" s="10"/>
      <c r="P131" s="10"/>
      <c r="Q131" s="358"/>
      <c r="U131" s="358"/>
      <c r="Y131" s="10"/>
      <c r="Z131" s="10"/>
      <c r="AA131" s="10"/>
      <c r="AC131" s="1"/>
      <c r="AE131" s="1"/>
      <c r="AM131" s="1"/>
      <c r="AO131" s="1"/>
      <c r="AQ131" s="1"/>
      <c r="AV131" s="1"/>
      <c r="AW131" s="1"/>
      <c r="AX131" s="1"/>
      <c r="AZ131" s="1"/>
      <c r="BC131" s="1"/>
    </row>
    <row r="132" spans="2:55">
      <c r="B132" s="319"/>
      <c r="C132" s="10"/>
      <c r="D132" s="10"/>
      <c r="F132" s="10"/>
      <c r="G132" s="10"/>
      <c r="H132" s="10"/>
      <c r="I132" s="10"/>
      <c r="J132" s="10"/>
      <c r="K132" s="319"/>
      <c r="L132" s="10"/>
      <c r="M132" s="10"/>
      <c r="N132" s="10"/>
      <c r="O132" s="10"/>
      <c r="P132" s="10"/>
      <c r="Q132" s="358"/>
      <c r="U132" s="358"/>
      <c r="Y132" s="10"/>
      <c r="Z132" s="10"/>
      <c r="AA132" s="10"/>
      <c r="AC132" s="1"/>
      <c r="AE132" s="1"/>
      <c r="AM132" s="1"/>
      <c r="AO132" s="1"/>
      <c r="AQ132" s="1"/>
      <c r="AV132" s="1"/>
      <c r="AW132" s="1"/>
      <c r="AX132" s="1"/>
      <c r="AZ132" s="1"/>
      <c r="BC132" s="1"/>
    </row>
    <row r="133" spans="2:55">
      <c r="B133" s="319"/>
      <c r="C133" s="10"/>
      <c r="D133" s="10"/>
      <c r="F133" s="10"/>
      <c r="G133" s="10"/>
      <c r="H133" s="10"/>
      <c r="I133" s="10"/>
      <c r="J133" s="10"/>
      <c r="K133" s="319"/>
      <c r="L133" s="10"/>
      <c r="M133" s="10"/>
      <c r="N133" s="10"/>
      <c r="O133" s="10"/>
      <c r="P133" s="10"/>
      <c r="Q133" s="358"/>
      <c r="U133" s="358"/>
      <c r="Y133" s="10"/>
      <c r="Z133" s="10"/>
      <c r="AA133" s="10"/>
      <c r="AC133" s="1"/>
      <c r="AE133" s="1"/>
      <c r="AM133" s="1"/>
      <c r="AO133" s="1"/>
      <c r="AQ133" s="1"/>
      <c r="AV133" s="1"/>
      <c r="AW133" s="1"/>
      <c r="AX133" s="1"/>
      <c r="AZ133" s="1"/>
      <c r="BC133" s="1"/>
    </row>
    <row r="134" spans="2:55">
      <c r="B134" s="319"/>
      <c r="C134" s="10"/>
      <c r="D134" s="10"/>
      <c r="F134" s="10"/>
      <c r="G134" s="10"/>
      <c r="H134" s="10"/>
      <c r="I134" s="10"/>
      <c r="J134" s="10"/>
      <c r="K134" s="319"/>
      <c r="L134" s="10"/>
      <c r="M134" s="10"/>
      <c r="N134" s="10"/>
      <c r="O134" s="10"/>
      <c r="P134" s="10"/>
      <c r="Q134" s="358"/>
      <c r="U134" s="358"/>
      <c r="Y134" s="10"/>
      <c r="Z134" s="10"/>
      <c r="AA134" s="10"/>
      <c r="AC134" s="1"/>
      <c r="AE134" s="1"/>
      <c r="AM134" s="1"/>
      <c r="AO134" s="1"/>
      <c r="AQ134" s="1"/>
      <c r="AV134" s="1"/>
      <c r="AW134" s="1"/>
      <c r="AX134" s="1"/>
      <c r="AZ134" s="1"/>
      <c r="BC134" s="1"/>
    </row>
    <row r="135" spans="2:55">
      <c r="B135" s="319"/>
      <c r="C135" s="10"/>
      <c r="D135" s="10"/>
      <c r="F135" s="10"/>
      <c r="G135" s="10"/>
      <c r="H135" s="10"/>
      <c r="I135" s="10"/>
      <c r="J135" s="10"/>
      <c r="K135" s="319"/>
      <c r="L135" s="10"/>
      <c r="M135" s="10"/>
      <c r="N135" s="10"/>
      <c r="O135" s="10"/>
      <c r="P135" s="10"/>
      <c r="Q135" s="358"/>
      <c r="U135" s="358"/>
      <c r="Y135" s="10"/>
      <c r="Z135" s="10"/>
      <c r="AA135" s="10"/>
      <c r="AC135" s="1"/>
      <c r="AE135" s="1"/>
      <c r="AM135" s="1"/>
      <c r="AO135" s="1"/>
      <c r="AQ135" s="1"/>
      <c r="AV135" s="1"/>
      <c r="AW135" s="1"/>
      <c r="AX135" s="1"/>
      <c r="AZ135" s="1"/>
      <c r="BC135" s="1"/>
    </row>
    <row r="136" spans="2:55">
      <c r="B136" s="319"/>
      <c r="C136" s="10"/>
      <c r="D136" s="10"/>
      <c r="F136" s="10"/>
      <c r="G136" s="10"/>
      <c r="H136" s="10"/>
      <c r="I136" s="10"/>
      <c r="J136" s="10"/>
      <c r="K136" s="319"/>
      <c r="L136" s="10"/>
      <c r="M136" s="10"/>
      <c r="N136" s="10"/>
      <c r="O136" s="10"/>
      <c r="P136" s="10"/>
      <c r="Q136" s="358"/>
      <c r="U136" s="358"/>
      <c r="Y136" s="10"/>
      <c r="Z136" s="10"/>
      <c r="AA136" s="10"/>
      <c r="AC136" s="1"/>
      <c r="AE136" s="1"/>
      <c r="AM136" s="1"/>
      <c r="AO136" s="1"/>
      <c r="AQ136" s="1"/>
      <c r="AV136" s="1"/>
      <c r="AW136" s="1"/>
      <c r="AX136" s="1"/>
      <c r="AZ136" s="1"/>
      <c r="BC136" s="1"/>
    </row>
    <row r="137" spans="2:55">
      <c r="B137" s="319"/>
      <c r="C137" s="10"/>
      <c r="D137" s="10"/>
      <c r="F137" s="10"/>
      <c r="G137" s="10"/>
      <c r="H137" s="10"/>
      <c r="I137" s="10"/>
      <c r="J137" s="10"/>
      <c r="K137" s="319"/>
      <c r="L137" s="10"/>
      <c r="M137" s="10"/>
      <c r="N137" s="10"/>
      <c r="O137" s="10"/>
      <c r="P137" s="10"/>
      <c r="Q137" s="358"/>
      <c r="U137" s="358"/>
      <c r="Y137" s="10"/>
      <c r="Z137" s="10"/>
      <c r="AA137" s="10"/>
      <c r="AC137" s="1"/>
      <c r="AE137" s="1"/>
      <c r="AM137" s="1"/>
      <c r="AO137" s="1"/>
      <c r="AQ137" s="1"/>
      <c r="AV137" s="1"/>
      <c r="AW137" s="1"/>
      <c r="AX137" s="1"/>
      <c r="AZ137" s="1"/>
      <c r="BC137" s="1"/>
    </row>
    <row r="138" spans="2:55">
      <c r="B138" s="319"/>
      <c r="C138" s="10"/>
      <c r="D138" s="10"/>
      <c r="F138" s="10"/>
      <c r="G138" s="10"/>
      <c r="H138" s="10"/>
      <c r="I138" s="10"/>
      <c r="J138" s="10"/>
      <c r="K138" s="319"/>
      <c r="L138" s="10"/>
      <c r="M138" s="10"/>
      <c r="N138" s="10"/>
      <c r="O138" s="10"/>
      <c r="P138" s="10"/>
      <c r="Q138" s="358"/>
      <c r="U138" s="358"/>
      <c r="Y138" s="10"/>
      <c r="Z138" s="10"/>
      <c r="AA138" s="10"/>
      <c r="AC138" s="1"/>
      <c r="AE138" s="1"/>
      <c r="AM138" s="1"/>
      <c r="AO138" s="1"/>
      <c r="AQ138" s="1"/>
      <c r="AV138" s="1"/>
      <c r="AW138" s="1"/>
      <c r="AX138" s="1"/>
      <c r="AZ138" s="1"/>
      <c r="BC138" s="1"/>
    </row>
    <row r="139" spans="2:55">
      <c r="B139" s="319"/>
      <c r="C139" s="10"/>
      <c r="D139" s="10"/>
      <c r="F139" s="10"/>
      <c r="G139" s="10"/>
      <c r="H139" s="10"/>
      <c r="I139" s="10"/>
      <c r="J139" s="10"/>
      <c r="K139" s="319"/>
      <c r="L139" s="10"/>
      <c r="M139" s="10"/>
      <c r="N139" s="10"/>
      <c r="O139" s="10"/>
      <c r="P139" s="10"/>
      <c r="Q139" s="358"/>
      <c r="U139" s="358"/>
      <c r="Y139" s="10"/>
      <c r="Z139" s="10"/>
      <c r="AA139" s="10"/>
      <c r="AC139" s="1"/>
      <c r="AE139" s="1"/>
      <c r="AM139" s="1"/>
      <c r="AO139" s="1"/>
      <c r="AQ139" s="1"/>
      <c r="AV139" s="1"/>
      <c r="AW139" s="1"/>
      <c r="AX139" s="1"/>
      <c r="AZ139" s="1"/>
      <c r="BC139" s="1"/>
    </row>
    <row r="140" spans="2:55">
      <c r="B140" s="319"/>
      <c r="C140" s="10"/>
      <c r="D140" s="10"/>
      <c r="F140" s="10"/>
      <c r="G140" s="10"/>
      <c r="H140" s="10"/>
      <c r="I140" s="10"/>
      <c r="J140" s="10"/>
      <c r="K140" s="319"/>
      <c r="L140" s="10"/>
      <c r="M140" s="10"/>
      <c r="N140" s="10"/>
      <c r="O140" s="10"/>
      <c r="P140" s="10"/>
      <c r="Q140" s="358"/>
      <c r="U140" s="358"/>
      <c r="Y140" s="10"/>
      <c r="Z140" s="10"/>
      <c r="AA140" s="10"/>
      <c r="AC140" s="1"/>
      <c r="AE140" s="1"/>
      <c r="AM140" s="1"/>
      <c r="AO140" s="1"/>
      <c r="AQ140" s="1"/>
      <c r="AV140" s="1"/>
      <c r="AW140" s="1"/>
      <c r="AX140" s="1"/>
      <c r="AZ140" s="1"/>
      <c r="BC140" s="1"/>
    </row>
    <row r="141" spans="2:55">
      <c r="B141" s="319"/>
      <c r="C141" s="10"/>
      <c r="D141" s="10"/>
      <c r="F141" s="10"/>
      <c r="G141" s="10"/>
      <c r="H141" s="10"/>
      <c r="I141" s="10"/>
      <c r="J141" s="10"/>
      <c r="K141" s="319"/>
      <c r="L141" s="10"/>
      <c r="M141" s="10"/>
      <c r="N141" s="10"/>
      <c r="O141" s="10"/>
      <c r="P141" s="10"/>
      <c r="Q141" s="358"/>
      <c r="U141" s="358"/>
      <c r="Y141" s="10"/>
      <c r="Z141" s="10"/>
      <c r="AA141" s="10"/>
      <c r="AC141" s="1"/>
      <c r="AE141" s="1"/>
      <c r="AM141" s="1"/>
      <c r="AO141" s="1"/>
      <c r="AQ141" s="1"/>
      <c r="AV141" s="1"/>
      <c r="AW141" s="1"/>
      <c r="AX141" s="1"/>
      <c r="AZ141" s="1"/>
      <c r="BC141" s="1"/>
    </row>
    <row r="142" spans="2:55">
      <c r="B142" s="319"/>
      <c r="C142" s="10"/>
      <c r="D142" s="10"/>
      <c r="F142" s="10"/>
      <c r="G142" s="10"/>
      <c r="H142" s="10"/>
      <c r="I142" s="10"/>
      <c r="J142" s="10"/>
      <c r="K142" s="319"/>
      <c r="L142" s="10"/>
      <c r="M142" s="10"/>
      <c r="N142" s="10"/>
      <c r="O142" s="10"/>
      <c r="P142" s="10"/>
      <c r="Q142" s="358"/>
      <c r="U142" s="358"/>
      <c r="Y142" s="10"/>
      <c r="Z142" s="10"/>
      <c r="AA142" s="10"/>
      <c r="AC142" s="1"/>
      <c r="AE142" s="1"/>
      <c r="AM142" s="1"/>
      <c r="AO142" s="1"/>
      <c r="AQ142" s="1"/>
      <c r="AV142" s="1"/>
      <c r="AW142" s="1"/>
      <c r="AX142" s="1"/>
      <c r="AZ142" s="1"/>
      <c r="BC142" s="1"/>
    </row>
    <row r="143" spans="2:55">
      <c r="B143" s="319"/>
      <c r="C143" s="10"/>
      <c r="D143" s="10"/>
      <c r="F143" s="10"/>
      <c r="G143" s="10"/>
      <c r="H143" s="10"/>
      <c r="I143" s="10"/>
      <c r="J143" s="10"/>
      <c r="K143" s="319"/>
      <c r="L143" s="10"/>
      <c r="M143" s="10"/>
      <c r="N143" s="10"/>
      <c r="O143" s="10"/>
      <c r="P143" s="10"/>
      <c r="Q143" s="358"/>
      <c r="U143" s="358"/>
      <c r="Y143" s="10"/>
      <c r="Z143" s="10"/>
      <c r="AA143" s="10"/>
      <c r="AC143" s="1"/>
      <c r="AE143" s="1"/>
      <c r="AM143" s="1"/>
      <c r="AO143" s="1"/>
      <c r="AQ143" s="1"/>
      <c r="AV143" s="1"/>
      <c r="AW143" s="1"/>
      <c r="AX143" s="1"/>
      <c r="AZ143" s="1"/>
      <c r="BC143" s="1"/>
    </row>
    <row r="144" spans="2:55">
      <c r="B144" s="319"/>
      <c r="C144" s="10"/>
      <c r="D144" s="10"/>
      <c r="F144" s="10"/>
      <c r="G144" s="10"/>
      <c r="H144" s="10"/>
      <c r="I144" s="10"/>
      <c r="J144" s="10"/>
      <c r="K144" s="319"/>
      <c r="L144" s="10"/>
      <c r="M144" s="10"/>
      <c r="N144" s="10"/>
      <c r="O144" s="10"/>
      <c r="P144" s="10"/>
      <c r="Q144" s="358"/>
      <c r="U144" s="358"/>
      <c r="Y144" s="10"/>
      <c r="Z144" s="10"/>
      <c r="AA144" s="10"/>
      <c r="AC144" s="1"/>
      <c r="AE144" s="1"/>
      <c r="AM144" s="1"/>
      <c r="AO144" s="1"/>
      <c r="AQ144" s="1"/>
      <c r="AV144" s="1"/>
      <c r="AW144" s="1"/>
      <c r="AX144" s="1"/>
      <c r="AZ144" s="1"/>
      <c r="BC144" s="1"/>
    </row>
    <row r="145" spans="2:55">
      <c r="B145" s="319"/>
      <c r="C145" s="10"/>
      <c r="D145" s="10"/>
      <c r="F145" s="10"/>
      <c r="G145" s="10"/>
      <c r="H145" s="10"/>
      <c r="I145" s="10"/>
      <c r="J145" s="10"/>
      <c r="K145" s="319"/>
      <c r="L145" s="10"/>
      <c r="M145" s="10"/>
      <c r="N145" s="10"/>
      <c r="O145" s="10"/>
      <c r="P145" s="10"/>
      <c r="Q145" s="358"/>
      <c r="U145" s="358"/>
      <c r="Y145" s="10"/>
      <c r="Z145" s="10"/>
      <c r="AA145" s="10"/>
      <c r="AC145" s="1"/>
      <c r="AE145" s="1"/>
      <c r="AM145" s="1"/>
      <c r="AO145" s="1"/>
      <c r="AQ145" s="1"/>
      <c r="AV145" s="1"/>
      <c r="AW145" s="1"/>
      <c r="AX145" s="1"/>
      <c r="AZ145" s="1"/>
      <c r="BC145" s="1"/>
    </row>
    <row r="146" spans="2:55">
      <c r="B146" s="319"/>
      <c r="C146" s="10"/>
      <c r="D146" s="10"/>
      <c r="F146" s="10"/>
      <c r="G146" s="10"/>
      <c r="H146" s="10"/>
      <c r="I146" s="10"/>
      <c r="J146" s="10"/>
      <c r="K146" s="319"/>
      <c r="L146" s="10"/>
      <c r="M146" s="10"/>
      <c r="N146" s="10"/>
      <c r="O146" s="10"/>
      <c r="P146" s="10"/>
      <c r="Q146" s="358"/>
      <c r="U146" s="358"/>
      <c r="Y146" s="10"/>
      <c r="Z146" s="10"/>
      <c r="AA146" s="10"/>
      <c r="AC146" s="1"/>
      <c r="AE146" s="1"/>
      <c r="AM146" s="1"/>
      <c r="AO146" s="1"/>
      <c r="AQ146" s="1"/>
      <c r="AV146" s="1"/>
      <c r="AW146" s="1"/>
      <c r="AX146" s="1"/>
      <c r="AZ146" s="1"/>
      <c r="BC146" s="1"/>
    </row>
    <row r="147" spans="2:55">
      <c r="B147" s="319"/>
      <c r="C147" s="10"/>
      <c r="D147" s="10"/>
      <c r="F147" s="10"/>
      <c r="G147" s="10"/>
      <c r="H147" s="10"/>
      <c r="I147" s="10"/>
      <c r="J147" s="10"/>
      <c r="K147" s="319"/>
      <c r="L147" s="10"/>
      <c r="M147" s="10"/>
      <c r="N147" s="10"/>
      <c r="O147" s="10"/>
      <c r="P147" s="10"/>
      <c r="Q147" s="358"/>
      <c r="U147" s="358"/>
      <c r="Y147" s="10"/>
      <c r="Z147" s="10"/>
      <c r="AA147" s="10"/>
      <c r="AC147" s="1"/>
      <c r="AE147" s="1"/>
      <c r="AM147" s="1"/>
      <c r="AO147" s="1"/>
      <c r="AQ147" s="1"/>
      <c r="AV147" s="1"/>
      <c r="AW147" s="1"/>
      <c r="AX147" s="1"/>
      <c r="AZ147" s="1"/>
      <c r="BC147" s="1"/>
    </row>
    <row r="148" spans="2:55">
      <c r="B148" s="319"/>
      <c r="C148" s="10"/>
      <c r="D148" s="10"/>
      <c r="F148" s="10"/>
      <c r="G148" s="10"/>
      <c r="H148" s="10"/>
      <c r="I148" s="10"/>
      <c r="J148" s="10"/>
      <c r="K148" s="319"/>
      <c r="L148" s="10"/>
      <c r="M148" s="10"/>
      <c r="N148" s="10"/>
      <c r="O148" s="10"/>
      <c r="P148" s="10"/>
      <c r="Q148" s="358"/>
      <c r="U148" s="358"/>
      <c r="Y148" s="10"/>
      <c r="Z148" s="10"/>
      <c r="AA148" s="10"/>
      <c r="AC148" s="1"/>
      <c r="AE148" s="1"/>
      <c r="AM148" s="1"/>
      <c r="AO148" s="1"/>
      <c r="AQ148" s="1"/>
      <c r="AV148" s="1"/>
      <c r="AW148" s="1"/>
      <c r="AX148" s="1"/>
      <c r="AZ148" s="1"/>
      <c r="BC148" s="1"/>
    </row>
    <row r="149" spans="2:55">
      <c r="B149" s="319"/>
      <c r="C149" s="10"/>
      <c r="D149" s="10"/>
      <c r="F149" s="10"/>
      <c r="G149" s="10"/>
      <c r="H149" s="10"/>
      <c r="I149" s="10"/>
      <c r="J149" s="10"/>
      <c r="K149" s="319"/>
      <c r="L149" s="10"/>
      <c r="M149" s="10"/>
      <c r="N149" s="10"/>
      <c r="O149" s="10"/>
      <c r="P149" s="10"/>
      <c r="Q149" s="358"/>
      <c r="U149" s="358"/>
      <c r="Y149" s="10"/>
      <c r="Z149" s="10"/>
      <c r="AA149" s="10"/>
      <c r="AC149" s="1"/>
      <c r="AE149" s="1"/>
      <c r="AM149" s="1"/>
      <c r="AO149" s="1"/>
      <c r="AQ149" s="1"/>
      <c r="AV149" s="1"/>
      <c r="AW149" s="1"/>
      <c r="AX149" s="1"/>
      <c r="AZ149" s="1"/>
      <c r="BC149" s="1"/>
    </row>
    <row r="150" spans="2:55">
      <c r="B150" s="319"/>
      <c r="C150" s="10"/>
      <c r="D150" s="10"/>
      <c r="F150" s="10"/>
      <c r="G150" s="10"/>
      <c r="H150" s="10"/>
      <c r="I150" s="10"/>
      <c r="J150" s="10"/>
      <c r="K150" s="319"/>
      <c r="L150" s="10"/>
      <c r="M150" s="10"/>
      <c r="N150" s="10"/>
      <c r="O150" s="10"/>
      <c r="P150" s="10"/>
      <c r="Q150" s="358"/>
      <c r="U150" s="358"/>
      <c r="Y150" s="10"/>
      <c r="Z150" s="10"/>
      <c r="AA150" s="10"/>
      <c r="AC150" s="1"/>
      <c r="AE150" s="1"/>
      <c r="AM150" s="1"/>
      <c r="AO150" s="1"/>
      <c r="AQ150" s="1"/>
      <c r="AV150" s="1"/>
      <c r="AW150" s="1"/>
      <c r="AX150" s="1"/>
      <c r="AZ150" s="1"/>
      <c r="BC150" s="1"/>
    </row>
    <row r="151" spans="2:55">
      <c r="B151" s="319"/>
      <c r="C151" s="10"/>
      <c r="D151" s="10"/>
      <c r="F151" s="10"/>
      <c r="G151" s="10"/>
      <c r="H151" s="10"/>
      <c r="I151" s="10"/>
      <c r="J151" s="10"/>
      <c r="K151" s="319"/>
      <c r="L151" s="10"/>
      <c r="M151" s="10"/>
      <c r="N151" s="10"/>
      <c r="O151" s="10"/>
      <c r="P151" s="10"/>
      <c r="Q151" s="358"/>
      <c r="U151" s="358"/>
      <c r="Y151" s="10"/>
      <c r="Z151" s="10"/>
      <c r="AA151" s="10"/>
      <c r="AC151" s="1"/>
      <c r="AE151" s="1"/>
      <c r="AM151" s="1"/>
      <c r="AO151" s="1"/>
      <c r="AQ151" s="1"/>
      <c r="AV151" s="1"/>
      <c r="AW151" s="1"/>
      <c r="AX151" s="1"/>
      <c r="AZ151" s="1"/>
      <c r="BC151" s="1"/>
    </row>
    <row r="152" spans="2:55">
      <c r="B152" s="319"/>
      <c r="C152" s="10"/>
      <c r="D152" s="10"/>
      <c r="F152" s="10"/>
      <c r="G152" s="10"/>
      <c r="H152" s="10"/>
      <c r="I152" s="10"/>
      <c r="J152" s="10"/>
      <c r="K152" s="319"/>
      <c r="L152" s="10"/>
      <c r="M152" s="10"/>
      <c r="N152" s="10"/>
      <c r="O152" s="10"/>
      <c r="P152" s="10"/>
      <c r="Q152" s="358"/>
      <c r="U152" s="358"/>
      <c r="Y152" s="10"/>
      <c r="Z152" s="10"/>
      <c r="AA152" s="10"/>
      <c r="AC152" s="1"/>
      <c r="AE152" s="1"/>
      <c r="AM152" s="1"/>
      <c r="AO152" s="1"/>
      <c r="AQ152" s="1"/>
      <c r="AV152" s="1"/>
      <c r="AW152" s="1"/>
      <c r="AX152" s="1"/>
      <c r="AZ152" s="1"/>
      <c r="BC152" s="1"/>
    </row>
    <row r="153" spans="2:55">
      <c r="B153" s="319"/>
      <c r="C153" s="10"/>
      <c r="D153" s="10"/>
      <c r="F153" s="10"/>
      <c r="G153" s="10"/>
      <c r="H153" s="10"/>
      <c r="I153" s="10"/>
      <c r="J153" s="10"/>
      <c r="K153" s="319"/>
      <c r="L153" s="10"/>
      <c r="M153" s="10"/>
      <c r="N153" s="10"/>
      <c r="O153" s="10"/>
      <c r="P153" s="10"/>
      <c r="Q153" s="358"/>
      <c r="U153" s="358"/>
      <c r="Y153" s="10"/>
      <c r="Z153" s="10"/>
      <c r="AA153" s="10"/>
      <c r="AC153" s="1"/>
      <c r="AE153" s="1"/>
      <c r="AM153" s="1"/>
      <c r="AO153" s="1"/>
      <c r="AQ153" s="1"/>
      <c r="AV153" s="1"/>
      <c r="AW153" s="1"/>
      <c r="AX153" s="1"/>
      <c r="AZ153" s="1"/>
      <c r="BC153" s="1"/>
    </row>
    <row r="154" spans="2:55">
      <c r="B154" s="319"/>
      <c r="C154" s="10"/>
      <c r="D154" s="10"/>
      <c r="F154" s="10"/>
      <c r="G154" s="10"/>
      <c r="H154" s="10"/>
      <c r="I154" s="10"/>
      <c r="J154" s="10"/>
      <c r="K154" s="319"/>
      <c r="L154" s="10"/>
      <c r="M154" s="10"/>
      <c r="N154" s="10"/>
      <c r="O154" s="10"/>
      <c r="P154" s="10"/>
      <c r="Q154" s="358"/>
      <c r="U154" s="358"/>
      <c r="Y154" s="10"/>
      <c r="Z154" s="10"/>
      <c r="AA154" s="10"/>
      <c r="AC154" s="1"/>
      <c r="AE154" s="1"/>
      <c r="AM154" s="1"/>
      <c r="AO154" s="1"/>
      <c r="AQ154" s="1"/>
      <c r="AV154" s="1"/>
      <c r="AW154" s="1"/>
      <c r="AX154" s="1"/>
      <c r="AZ154" s="1"/>
      <c r="BC154" s="1"/>
    </row>
    <row r="155" spans="2:55">
      <c r="B155" s="319"/>
      <c r="C155" s="10"/>
      <c r="D155" s="10"/>
      <c r="F155" s="10"/>
      <c r="G155" s="10"/>
      <c r="H155" s="10"/>
      <c r="I155" s="10"/>
      <c r="J155" s="10"/>
      <c r="K155" s="319"/>
      <c r="L155" s="10"/>
      <c r="M155" s="10"/>
      <c r="N155" s="10"/>
      <c r="O155" s="10"/>
      <c r="P155" s="10"/>
      <c r="Q155" s="358"/>
      <c r="U155" s="358"/>
      <c r="Y155" s="10"/>
      <c r="Z155" s="10"/>
      <c r="AA155" s="10"/>
      <c r="AC155" s="1"/>
      <c r="AE155" s="1"/>
      <c r="AM155" s="1"/>
      <c r="AO155" s="1"/>
      <c r="AQ155" s="1"/>
      <c r="AV155" s="1"/>
      <c r="AW155" s="1"/>
      <c r="AX155" s="1"/>
      <c r="AZ155" s="1"/>
      <c r="BC155" s="1"/>
    </row>
    <row r="156" spans="2:55">
      <c r="B156" s="319"/>
      <c r="C156" s="10"/>
      <c r="D156" s="10"/>
      <c r="F156" s="10"/>
      <c r="G156" s="10"/>
      <c r="H156" s="10"/>
      <c r="I156" s="10"/>
      <c r="J156" s="10"/>
      <c r="K156" s="319"/>
      <c r="L156" s="10"/>
      <c r="M156" s="10"/>
      <c r="N156" s="10"/>
      <c r="O156" s="10"/>
      <c r="P156" s="10"/>
      <c r="Q156" s="358"/>
      <c r="U156" s="358"/>
      <c r="Y156" s="10"/>
      <c r="Z156" s="10"/>
      <c r="AA156" s="10"/>
      <c r="AC156" s="1"/>
      <c r="AE156" s="1"/>
      <c r="AM156" s="1"/>
      <c r="AO156" s="1"/>
      <c r="AQ156" s="1"/>
      <c r="AV156" s="1"/>
      <c r="AW156" s="1"/>
      <c r="AX156" s="1"/>
      <c r="AZ156" s="1"/>
      <c r="BC156" s="1"/>
    </row>
    <row r="157" spans="2:55">
      <c r="B157" s="319"/>
      <c r="C157" s="10"/>
      <c r="D157" s="10"/>
      <c r="F157" s="10"/>
      <c r="G157" s="10"/>
      <c r="H157" s="10"/>
      <c r="I157" s="10"/>
      <c r="J157" s="10"/>
      <c r="K157" s="319"/>
      <c r="L157" s="10"/>
      <c r="M157" s="10"/>
      <c r="N157" s="10"/>
      <c r="O157" s="10"/>
      <c r="P157" s="10"/>
      <c r="Q157" s="358"/>
      <c r="U157" s="358"/>
      <c r="Y157" s="10"/>
      <c r="Z157" s="10"/>
      <c r="AA157" s="10"/>
      <c r="AC157" s="1"/>
      <c r="AE157" s="1"/>
      <c r="AM157" s="1"/>
      <c r="AO157" s="1"/>
      <c r="AQ157" s="1"/>
      <c r="AV157" s="1"/>
      <c r="AW157" s="1"/>
      <c r="AX157" s="1"/>
      <c r="AZ157" s="1"/>
      <c r="BC157" s="1"/>
    </row>
    <row r="158" spans="2:55">
      <c r="B158" s="319"/>
      <c r="C158" s="10"/>
      <c r="D158" s="10"/>
      <c r="F158" s="10"/>
      <c r="G158" s="10"/>
      <c r="H158" s="10"/>
      <c r="I158" s="10"/>
      <c r="J158" s="10"/>
      <c r="K158" s="319"/>
      <c r="L158" s="10"/>
      <c r="M158" s="10"/>
      <c r="N158" s="10"/>
      <c r="O158" s="10"/>
      <c r="P158" s="10"/>
      <c r="Q158" s="358"/>
      <c r="U158" s="358"/>
      <c r="Y158" s="10"/>
      <c r="Z158" s="10"/>
      <c r="AA158" s="10"/>
      <c r="AC158" s="1"/>
      <c r="AE158" s="1"/>
      <c r="AM158" s="1"/>
      <c r="AO158" s="1"/>
      <c r="AQ158" s="1"/>
      <c r="AV158" s="1"/>
      <c r="AW158" s="1"/>
      <c r="AX158" s="1"/>
      <c r="AZ158" s="1"/>
      <c r="BC158" s="1"/>
    </row>
    <row r="159" spans="2:55">
      <c r="B159" s="319"/>
      <c r="C159" s="10"/>
      <c r="D159" s="10"/>
      <c r="F159" s="10"/>
      <c r="G159" s="10"/>
      <c r="H159" s="10"/>
      <c r="I159" s="10"/>
      <c r="J159" s="10"/>
      <c r="K159" s="319"/>
      <c r="L159" s="10"/>
      <c r="M159" s="10"/>
      <c r="N159" s="10"/>
      <c r="O159" s="10"/>
      <c r="P159" s="10"/>
      <c r="Q159" s="358"/>
      <c r="U159" s="358"/>
      <c r="Y159" s="10"/>
      <c r="Z159" s="10"/>
      <c r="AA159" s="10"/>
      <c r="AC159" s="1"/>
      <c r="AE159" s="1"/>
      <c r="AM159" s="1"/>
      <c r="AO159" s="1"/>
      <c r="AQ159" s="1"/>
      <c r="AV159" s="1"/>
      <c r="AW159" s="1"/>
      <c r="AX159" s="1"/>
      <c r="AZ159" s="1"/>
      <c r="BC159" s="1"/>
    </row>
    <row r="160" spans="2:55">
      <c r="B160" s="319"/>
      <c r="C160" s="10"/>
      <c r="D160" s="10"/>
      <c r="F160" s="10"/>
      <c r="G160" s="10"/>
      <c r="H160" s="10"/>
      <c r="I160" s="10"/>
      <c r="J160" s="10"/>
      <c r="K160" s="319"/>
      <c r="L160" s="10"/>
      <c r="M160" s="10"/>
      <c r="N160" s="10"/>
      <c r="O160" s="10"/>
      <c r="P160" s="10"/>
      <c r="Q160" s="358"/>
      <c r="U160" s="358"/>
      <c r="Y160" s="10"/>
      <c r="Z160" s="10"/>
      <c r="AA160" s="10"/>
      <c r="AC160" s="1"/>
      <c r="AE160" s="1"/>
      <c r="AM160" s="1"/>
      <c r="AO160" s="1"/>
      <c r="AQ160" s="1"/>
      <c r="AV160" s="1"/>
      <c r="AW160" s="1"/>
      <c r="AX160" s="1"/>
      <c r="AZ160" s="1"/>
      <c r="BC160" s="1"/>
    </row>
    <row r="161" spans="2:55">
      <c r="B161" s="319"/>
      <c r="C161" s="10"/>
      <c r="D161" s="10"/>
      <c r="F161" s="10"/>
      <c r="G161" s="10"/>
      <c r="H161" s="10"/>
      <c r="I161" s="10"/>
      <c r="J161" s="10"/>
      <c r="K161" s="319"/>
      <c r="L161" s="10"/>
      <c r="M161" s="10"/>
      <c r="N161" s="10"/>
      <c r="O161" s="10"/>
      <c r="P161" s="10"/>
      <c r="Q161" s="358"/>
      <c r="U161" s="358"/>
      <c r="Y161" s="10"/>
      <c r="Z161" s="10"/>
      <c r="AA161" s="10"/>
      <c r="AC161" s="1"/>
      <c r="AE161" s="1"/>
      <c r="AM161" s="1"/>
      <c r="AO161" s="1"/>
      <c r="AQ161" s="1"/>
      <c r="AV161" s="1"/>
      <c r="AW161" s="1"/>
      <c r="AX161" s="1"/>
      <c r="AZ161" s="1"/>
      <c r="BC161" s="1"/>
    </row>
    <row r="162" spans="2:55">
      <c r="B162" s="319"/>
      <c r="C162" s="10"/>
      <c r="D162" s="10"/>
      <c r="F162" s="10"/>
      <c r="G162" s="10"/>
      <c r="H162" s="10"/>
      <c r="I162" s="10"/>
      <c r="J162" s="10"/>
      <c r="K162" s="319"/>
      <c r="L162" s="10"/>
      <c r="M162" s="10"/>
      <c r="N162" s="10"/>
      <c r="O162" s="10"/>
      <c r="P162" s="10"/>
      <c r="Q162" s="358"/>
      <c r="U162" s="358"/>
      <c r="Y162" s="10"/>
      <c r="Z162" s="10"/>
      <c r="AA162" s="10"/>
      <c r="AC162" s="1"/>
      <c r="AE162" s="1"/>
      <c r="AM162" s="1"/>
      <c r="AO162" s="1"/>
      <c r="AQ162" s="1"/>
      <c r="AV162" s="1"/>
      <c r="AW162" s="1"/>
      <c r="AX162" s="1"/>
      <c r="AZ162" s="1"/>
      <c r="BC162" s="1"/>
    </row>
    <row r="163" spans="2:55">
      <c r="B163" s="319"/>
      <c r="C163" s="10"/>
      <c r="D163" s="10"/>
      <c r="F163" s="10"/>
      <c r="G163" s="10"/>
      <c r="H163" s="10"/>
      <c r="I163" s="10"/>
      <c r="J163" s="10"/>
      <c r="K163" s="319"/>
      <c r="L163" s="10"/>
      <c r="M163" s="10"/>
      <c r="N163" s="10"/>
      <c r="O163" s="10"/>
      <c r="P163" s="10"/>
      <c r="Q163" s="358"/>
      <c r="U163" s="358"/>
      <c r="Y163" s="10"/>
      <c r="Z163" s="10"/>
      <c r="AA163" s="10"/>
      <c r="AC163" s="1"/>
      <c r="AE163" s="1"/>
      <c r="AM163" s="1"/>
      <c r="AO163" s="1"/>
      <c r="AQ163" s="1"/>
      <c r="AV163" s="1"/>
      <c r="AW163" s="1"/>
      <c r="AX163" s="1"/>
      <c r="AZ163" s="1"/>
      <c r="BC163" s="1"/>
    </row>
    <row r="164" spans="2:55">
      <c r="B164" s="319"/>
      <c r="C164" s="10"/>
      <c r="D164" s="10"/>
      <c r="F164" s="10"/>
      <c r="G164" s="10"/>
      <c r="H164" s="10"/>
      <c r="I164" s="10"/>
      <c r="J164" s="10"/>
      <c r="K164" s="319"/>
      <c r="L164" s="10"/>
      <c r="M164" s="10"/>
      <c r="N164" s="10"/>
      <c r="O164" s="10"/>
      <c r="P164" s="10"/>
      <c r="Q164" s="358"/>
      <c r="U164" s="358"/>
      <c r="Y164" s="10"/>
      <c r="Z164" s="10"/>
      <c r="AA164" s="10"/>
      <c r="AC164" s="1"/>
      <c r="AE164" s="1"/>
      <c r="AM164" s="1"/>
      <c r="AO164" s="1"/>
      <c r="AQ164" s="1"/>
      <c r="AV164" s="1"/>
      <c r="AW164" s="1"/>
      <c r="AX164" s="1"/>
      <c r="AZ164" s="1"/>
      <c r="BC164" s="1"/>
    </row>
    <row r="165" spans="2:55">
      <c r="B165" s="319"/>
      <c r="C165" s="10"/>
      <c r="D165" s="10"/>
      <c r="F165" s="10"/>
      <c r="G165" s="10"/>
      <c r="H165" s="10"/>
      <c r="I165" s="10"/>
      <c r="J165" s="10"/>
      <c r="K165" s="319"/>
      <c r="L165" s="10"/>
      <c r="M165" s="10"/>
      <c r="N165" s="10"/>
      <c r="O165" s="10"/>
      <c r="P165" s="10"/>
      <c r="Q165" s="358"/>
      <c r="U165" s="358"/>
      <c r="Y165" s="10"/>
      <c r="Z165" s="10"/>
      <c r="AA165" s="10"/>
      <c r="AC165" s="1"/>
      <c r="AE165" s="1"/>
      <c r="AM165" s="1"/>
      <c r="AO165" s="1"/>
      <c r="AQ165" s="1"/>
      <c r="AV165" s="1"/>
      <c r="AW165" s="1"/>
      <c r="AX165" s="1"/>
      <c r="AZ165" s="1"/>
      <c r="BC165" s="1"/>
    </row>
    <row r="166" spans="2:55">
      <c r="B166" s="319"/>
      <c r="C166" s="10"/>
      <c r="D166" s="10"/>
      <c r="F166" s="10"/>
      <c r="G166" s="10"/>
      <c r="H166" s="10"/>
      <c r="I166" s="10"/>
      <c r="J166" s="10"/>
      <c r="K166" s="319"/>
      <c r="L166" s="10"/>
      <c r="M166" s="10"/>
      <c r="N166" s="10"/>
      <c r="O166" s="10"/>
      <c r="P166" s="10"/>
      <c r="Q166" s="358"/>
      <c r="U166" s="358"/>
      <c r="Y166" s="10"/>
      <c r="Z166" s="10"/>
      <c r="AA166" s="10"/>
      <c r="AC166" s="1"/>
      <c r="AE166" s="1"/>
      <c r="AM166" s="1"/>
      <c r="AO166" s="1"/>
      <c r="AQ166" s="1"/>
      <c r="AV166" s="1"/>
      <c r="AW166" s="1"/>
      <c r="AX166" s="1"/>
      <c r="AZ166" s="1"/>
      <c r="BC166" s="1"/>
    </row>
    <row r="167" spans="2:55">
      <c r="B167" s="319"/>
      <c r="C167" s="10"/>
      <c r="D167" s="10"/>
      <c r="F167" s="10"/>
      <c r="G167" s="10"/>
      <c r="H167" s="10"/>
      <c r="I167" s="10"/>
      <c r="J167" s="10"/>
      <c r="K167" s="319"/>
      <c r="L167" s="10"/>
      <c r="M167" s="10"/>
      <c r="N167" s="10"/>
      <c r="O167" s="10"/>
      <c r="P167" s="10"/>
      <c r="Q167" s="358"/>
      <c r="U167" s="358"/>
      <c r="Y167" s="10"/>
      <c r="Z167" s="10"/>
      <c r="AA167" s="10"/>
      <c r="AC167" s="1"/>
      <c r="AE167" s="1"/>
      <c r="AM167" s="1"/>
      <c r="AO167" s="1"/>
      <c r="AQ167" s="1"/>
      <c r="AV167" s="1"/>
      <c r="AW167" s="1"/>
      <c r="AX167" s="1"/>
      <c r="AZ167" s="1"/>
      <c r="BC167" s="1"/>
    </row>
    <row r="168" spans="2:55">
      <c r="B168" s="319"/>
      <c r="C168" s="10"/>
      <c r="D168" s="10"/>
      <c r="F168" s="10"/>
      <c r="G168" s="10"/>
      <c r="H168" s="10"/>
      <c r="I168" s="10"/>
      <c r="J168" s="10"/>
      <c r="K168" s="319"/>
      <c r="L168" s="10"/>
      <c r="M168" s="10"/>
      <c r="N168" s="10"/>
      <c r="O168" s="10"/>
      <c r="P168" s="10"/>
      <c r="Q168" s="358"/>
      <c r="U168" s="358"/>
      <c r="Y168" s="10"/>
      <c r="Z168" s="10"/>
      <c r="AA168" s="10"/>
      <c r="AC168" s="1"/>
      <c r="AE168" s="1"/>
      <c r="AM168" s="1"/>
      <c r="AO168" s="1"/>
      <c r="AQ168" s="1"/>
      <c r="AV168" s="1"/>
      <c r="AW168" s="1"/>
      <c r="AX168" s="1"/>
      <c r="AZ168" s="1"/>
      <c r="BC168" s="1"/>
    </row>
    <row r="169" spans="2:55">
      <c r="B169" s="319"/>
      <c r="C169" s="10"/>
      <c r="D169" s="10"/>
      <c r="F169" s="10"/>
      <c r="G169" s="10"/>
      <c r="H169" s="10"/>
      <c r="I169" s="10"/>
      <c r="J169" s="10"/>
      <c r="K169" s="319"/>
      <c r="L169" s="10"/>
      <c r="M169" s="10"/>
      <c r="N169" s="10"/>
      <c r="O169" s="10"/>
      <c r="P169" s="10"/>
      <c r="Q169" s="358"/>
      <c r="U169" s="358"/>
      <c r="Y169" s="10"/>
      <c r="Z169" s="10"/>
      <c r="AA169" s="10"/>
      <c r="AC169" s="1"/>
      <c r="AE169" s="1"/>
      <c r="AM169" s="1"/>
      <c r="AO169" s="1"/>
      <c r="AQ169" s="1"/>
      <c r="AV169" s="1"/>
      <c r="AW169" s="1"/>
      <c r="AX169" s="1"/>
      <c r="AZ169" s="1"/>
      <c r="BC169" s="1"/>
    </row>
    <row r="170" spans="2:55">
      <c r="B170" s="319"/>
      <c r="C170" s="10"/>
      <c r="D170" s="10"/>
      <c r="F170" s="10"/>
      <c r="G170" s="10"/>
      <c r="H170" s="10"/>
      <c r="I170" s="10"/>
      <c r="J170" s="10"/>
      <c r="K170" s="319"/>
      <c r="L170" s="10"/>
      <c r="M170" s="10"/>
      <c r="N170" s="10"/>
      <c r="O170" s="10"/>
      <c r="P170" s="10"/>
      <c r="Q170" s="358"/>
      <c r="U170" s="358"/>
      <c r="Y170" s="10"/>
      <c r="Z170" s="10"/>
      <c r="AA170" s="10"/>
      <c r="AC170" s="1"/>
      <c r="AE170" s="1"/>
      <c r="AM170" s="1"/>
      <c r="AO170" s="1"/>
      <c r="AQ170" s="1"/>
      <c r="AV170" s="1"/>
      <c r="AW170" s="1"/>
      <c r="AX170" s="1"/>
      <c r="AZ170" s="1"/>
      <c r="BC170" s="1"/>
    </row>
    <row r="171" spans="2:55">
      <c r="B171" s="319"/>
      <c r="C171" s="10"/>
      <c r="D171" s="10"/>
      <c r="F171" s="10"/>
      <c r="G171" s="10"/>
      <c r="H171" s="10"/>
      <c r="I171" s="10"/>
      <c r="J171" s="10"/>
      <c r="K171" s="319"/>
      <c r="L171" s="10"/>
      <c r="M171" s="10"/>
      <c r="N171" s="10"/>
      <c r="O171" s="10"/>
      <c r="P171" s="10"/>
      <c r="Q171" s="358"/>
      <c r="U171" s="358"/>
      <c r="Y171" s="10"/>
      <c r="Z171" s="10"/>
      <c r="AA171" s="10"/>
      <c r="AC171" s="1"/>
      <c r="AE171" s="1"/>
      <c r="AM171" s="1"/>
      <c r="AO171" s="1"/>
      <c r="AQ171" s="1"/>
      <c r="AV171" s="1"/>
      <c r="AW171" s="1"/>
      <c r="AX171" s="1"/>
      <c r="AZ171" s="1"/>
      <c r="BC171" s="1"/>
    </row>
    <row r="172" spans="2:55">
      <c r="B172" s="319"/>
      <c r="C172" s="10"/>
      <c r="D172" s="10"/>
      <c r="F172" s="10"/>
      <c r="G172" s="10"/>
      <c r="H172" s="10"/>
      <c r="I172" s="10"/>
      <c r="J172" s="10"/>
      <c r="K172" s="319"/>
      <c r="L172" s="10"/>
      <c r="M172" s="10"/>
      <c r="N172" s="10"/>
      <c r="O172" s="10"/>
      <c r="P172" s="10"/>
      <c r="Q172" s="358"/>
      <c r="U172" s="358"/>
      <c r="Y172" s="10"/>
      <c r="Z172" s="10"/>
      <c r="AA172" s="10"/>
      <c r="AC172" s="1"/>
      <c r="AE172" s="1"/>
      <c r="AM172" s="1"/>
      <c r="AO172" s="1"/>
      <c r="AQ172" s="1"/>
      <c r="AV172" s="1"/>
      <c r="AW172" s="1"/>
      <c r="AX172" s="1"/>
      <c r="AZ172" s="1"/>
      <c r="BC172" s="1"/>
    </row>
    <row r="173" spans="2:55">
      <c r="B173" s="319"/>
      <c r="C173" s="10"/>
      <c r="D173" s="10"/>
      <c r="F173" s="10"/>
      <c r="G173" s="10"/>
      <c r="H173" s="10"/>
      <c r="I173" s="10"/>
      <c r="J173" s="10"/>
      <c r="K173" s="319"/>
      <c r="L173" s="10"/>
      <c r="M173" s="10"/>
      <c r="N173" s="10"/>
      <c r="O173" s="10"/>
      <c r="P173" s="10"/>
      <c r="Q173" s="358"/>
      <c r="U173" s="358"/>
      <c r="Y173" s="10"/>
      <c r="Z173" s="10"/>
      <c r="AA173" s="10"/>
      <c r="AC173" s="1"/>
      <c r="AE173" s="1"/>
      <c r="AM173" s="1"/>
      <c r="AO173" s="1"/>
      <c r="AQ173" s="1"/>
      <c r="AV173" s="1"/>
      <c r="AW173" s="1"/>
      <c r="AX173" s="1"/>
      <c r="AZ173" s="1"/>
      <c r="BC173" s="1"/>
    </row>
    <row r="174" spans="2:55">
      <c r="B174" s="319"/>
      <c r="C174" s="10"/>
      <c r="D174" s="10"/>
      <c r="F174" s="10"/>
      <c r="G174" s="10"/>
      <c r="H174" s="10"/>
      <c r="I174" s="10"/>
      <c r="J174" s="10"/>
      <c r="K174" s="319"/>
      <c r="L174" s="10"/>
      <c r="M174" s="10"/>
      <c r="N174" s="10"/>
      <c r="O174" s="10"/>
      <c r="P174" s="10"/>
      <c r="Q174" s="358"/>
      <c r="U174" s="358"/>
      <c r="Y174" s="10"/>
      <c r="Z174" s="10"/>
      <c r="AA174" s="10"/>
      <c r="AC174" s="1"/>
      <c r="AE174" s="1"/>
      <c r="AM174" s="1"/>
      <c r="AO174" s="1"/>
      <c r="AQ174" s="1"/>
      <c r="AV174" s="1"/>
      <c r="AW174" s="1"/>
      <c r="AX174" s="1"/>
      <c r="AZ174" s="1"/>
      <c r="BC174" s="1"/>
    </row>
    <row r="175" spans="2:55">
      <c r="B175" s="319"/>
      <c r="C175" s="10"/>
      <c r="D175" s="10"/>
      <c r="F175" s="10"/>
      <c r="G175" s="10"/>
      <c r="H175" s="10"/>
      <c r="I175" s="10"/>
      <c r="J175" s="10"/>
      <c r="K175" s="319"/>
      <c r="L175" s="10"/>
      <c r="M175" s="10"/>
      <c r="N175" s="10"/>
      <c r="O175" s="10"/>
      <c r="P175" s="10"/>
      <c r="Q175" s="358"/>
      <c r="U175" s="358"/>
      <c r="Y175" s="10"/>
      <c r="Z175" s="10"/>
      <c r="AA175" s="10"/>
      <c r="AC175" s="1"/>
      <c r="AE175" s="1"/>
      <c r="AM175" s="1"/>
      <c r="AO175" s="1"/>
      <c r="AQ175" s="1"/>
      <c r="AV175" s="1"/>
      <c r="AW175" s="1"/>
      <c r="AX175" s="1"/>
      <c r="AZ175" s="1"/>
      <c r="BC175" s="1"/>
    </row>
    <row r="176" spans="2:55">
      <c r="B176" s="319"/>
      <c r="C176" s="10"/>
      <c r="D176" s="10"/>
      <c r="F176" s="10"/>
      <c r="G176" s="10"/>
      <c r="H176" s="10"/>
      <c r="I176" s="10"/>
      <c r="J176" s="10"/>
      <c r="K176" s="319"/>
      <c r="L176" s="10"/>
      <c r="M176" s="10"/>
      <c r="N176" s="10"/>
      <c r="O176" s="10"/>
      <c r="P176" s="10"/>
      <c r="Q176" s="358"/>
      <c r="U176" s="358"/>
      <c r="Y176" s="10"/>
      <c r="Z176" s="10"/>
      <c r="AA176" s="10"/>
      <c r="AC176" s="1"/>
      <c r="AE176" s="1"/>
      <c r="AM176" s="1"/>
      <c r="AO176" s="1"/>
      <c r="AQ176" s="1"/>
      <c r="AV176" s="1"/>
      <c r="AW176" s="1"/>
      <c r="AX176" s="1"/>
      <c r="AZ176" s="1"/>
      <c r="BC176" s="1"/>
    </row>
    <row r="177" spans="2:55">
      <c r="B177" s="319"/>
      <c r="C177" s="10"/>
      <c r="D177" s="10"/>
      <c r="F177" s="10"/>
      <c r="G177" s="10"/>
      <c r="H177" s="10"/>
      <c r="I177" s="10"/>
      <c r="J177" s="10"/>
      <c r="K177" s="319"/>
      <c r="L177" s="10"/>
      <c r="M177" s="10"/>
      <c r="N177" s="10"/>
      <c r="O177" s="10"/>
      <c r="P177" s="10"/>
      <c r="Q177" s="358"/>
      <c r="U177" s="358"/>
      <c r="Y177" s="10"/>
      <c r="Z177" s="10"/>
      <c r="AA177" s="10"/>
      <c r="AC177" s="1"/>
      <c r="AE177" s="1"/>
      <c r="AM177" s="1"/>
      <c r="AO177" s="1"/>
      <c r="AQ177" s="1"/>
      <c r="AV177" s="1"/>
      <c r="AW177" s="1"/>
      <c r="AX177" s="1"/>
      <c r="AZ177" s="1"/>
      <c r="BC177" s="1"/>
    </row>
    <row r="178" spans="2:55">
      <c r="B178" s="319"/>
      <c r="C178" s="10"/>
      <c r="D178" s="10"/>
      <c r="F178" s="10"/>
      <c r="G178" s="10"/>
      <c r="H178" s="10"/>
      <c r="I178" s="10"/>
      <c r="J178" s="10"/>
      <c r="K178" s="319"/>
      <c r="L178" s="10"/>
      <c r="M178" s="10"/>
      <c r="N178" s="10"/>
      <c r="O178" s="10"/>
      <c r="P178" s="10"/>
      <c r="Q178" s="358"/>
      <c r="U178" s="358"/>
      <c r="Y178" s="10"/>
      <c r="Z178" s="10"/>
      <c r="AA178" s="10"/>
      <c r="AC178" s="1"/>
      <c r="AE178" s="1"/>
      <c r="AM178" s="1"/>
      <c r="AO178" s="1"/>
      <c r="AQ178" s="1"/>
      <c r="AV178" s="1"/>
      <c r="AW178" s="1"/>
      <c r="AX178" s="1"/>
      <c r="AZ178" s="1"/>
      <c r="BC178" s="1"/>
    </row>
    <row r="179" spans="2:55">
      <c r="B179" s="319"/>
      <c r="C179" s="10"/>
      <c r="D179" s="10"/>
      <c r="F179" s="10"/>
      <c r="G179" s="10"/>
      <c r="H179" s="10"/>
      <c r="I179" s="10"/>
      <c r="J179" s="10"/>
      <c r="K179" s="319"/>
      <c r="L179" s="10"/>
      <c r="M179" s="10"/>
      <c r="N179" s="10"/>
      <c r="O179" s="10"/>
      <c r="P179" s="10"/>
      <c r="Q179" s="358"/>
      <c r="U179" s="358"/>
      <c r="Y179" s="10"/>
      <c r="Z179" s="10"/>
      <c r="AA179" s="10"/>
      <c r="AC179" s="1"/>
      <c r="AE179" s="1"/>
      <c r="AM179" s="1"/>
      <c r="AO179" s="1"/>
      <c r="AQ179" s="1"/>
      <c r="AV179" s="1"/>
      <c r="AW179" s="1"/>
      <c r="AX179" s="1"/>
      <c r="AZ179" s="1"/>
      <c r="BC179" s="1"/>
    </row>
    <row r="180" spans="2:55">
      <c r="B180" s="319"/>
      <c r="C180" s="10"/>
      <c r="D180" s="10"/>
      <c r="F180" s="10"/>
      <c r="G180" s="10"/>
      <c r="H180" s="10"/>
      <c r="I180" s="10"/>
      <c r="J180" s="10"/>
      <c r="K180" s="319"/>
      <c r="L180" s="10"/>
      <c r="M180" s="10"/>
      <c r="N180" s="10"/>
      <c r="O180" s="10"/>
      <c r="P180" s="10"/>
      <c r="Q180" s="358"/>
      <c r="U180" s="358"/>
      <c r="Y180" s="10"/>
      <c r="Z180" s="10"/>
      <c r="AA180" s="10"/>
      <c r="AC180" s="1"/>
      <c r="AE180" s="1"/>
      <c r="AM180" s="1"/>
      <c r="AO180" s="1"/>
      <c r="AQ180" s="1"/>
      <c r="AV180" s="1"/>
      <c r="AW180" s="1"/>
      <c r="AX180" s="1"/>
      <c r="AZ180" s="1"/>
      <c r="BC180" s="1"/>
    </row>
    <row r="181" spans="2:55">
      <c r="B181" s="319"/>
      <c r="C181" s="10"/>
      <c r="D181" s="10"/>
      <c r="F181" s="10"/>
      <c r="G181" s="10"/>
      <c r="H181" s="10"/>
      <c r="I181" s="10"/>
      <c r="J181" s="10"/>
      <c r="K181" s="319"/>
      <c r="L181" s="10"/>
      <c r="M181" s="10"/>
      <c r="N181" s="10"/>
      <c r="O181" s="10"/>
      <c r="P181" s="10"/>
      <c r="Q181" s="358"/>
      <c r="U181" s="358"/>
      <c r="Y181" s="10"/>
      <c r="Z181" s="10"/>
      <c r="AA181" s="10"/>
      <c r="AC181" s="1"/>
      <c r="AE181" s="1"/>
      <c r="AM181" s="1"/>
      <c r="AO181" s="1"/>
      <c r="AQ181" s="1"/>
      <c r="AV181" s="1"/>
      <c r="AW181" s="1"/>
      <c r="AX181" s="1"/>
      <c r="AZ181" s="1"/>
      <c r="BC181" s="1"/>
    </row>
    <row r="182" spans="2:55">
      <c r="B182" s="319"/>
      <c r="C182" s="10"/>
      <c r="D182" s="10"/>
      <c r="F182" s="10"/>
      <c r="G182" s="10"/>
      <c r="H182" s="10"/>
      <c r="I182" s="10"/>
      <c r="J182" s="10"/>
      <c r="K182" s="319"/>
      <c r="L182" s="10"/>
      <c r="M182" s="10"/>
      <c r="N182" s="10"/>
      <c r="O182" s="10"/>
      <c r="P182" s="10"/>
      <c r="Q182" s="358"/>
      <c r="U182" s="358"/>
      <c r="Y182" s="10"/>
      <c r="Z182" s="10"/>
      <c r="AA182" s="10"/>
      <c r="AC182" s="1"/>
      <c r="AE182" s="1"/>
      <c r="AM182" s="1"/>
      <c r="AO182" s="1"/>
      <c r="AQ182" s="1"/>
      <c r="AV182" s="1"/>
      <c r="AW182" s="1"/>
      <c r="AX182" s="1"/>
      <c r="AZ182" s="1"/>
      <c r="BC182" s="1"/>
    </row>
    <row r="183" spans="2:55">
      <c r="B183" s="319"/>
      <c r="C183" s="10"/>
      <c r="D183" s="10"/>
      <c r="F183" s="10"/>
      <c r="G183" s="10"/>
      <c r="H183" s="10"/>
      <c r="I183" s="10"/>
      <c r="J183" s="10"/>
      <c r="K183" s="319"/>
      <c r="L183" s="10"/>
      <c r="M183" s="10"/>
      <c r="N183" s="10"/>
      <c r="O183" s="10"/>
      <c r="P183" s="10"/>
      <c r="Q183" s="358"/>
      <c r="U183" s="358"/>
      <c r="Y183" s="10"/>
      <c r="Z183" s="10"/>
      <c r="AA183" s="10"/>
      <c r="AC183" s="1"/>
      <c r="AE183" s="1"/>
      <c r="AM183" s="1"/>
      <c r="AO183" s="1"/>
      <c r="AQ183" s="1"/>
      <c r="AV183" s="1"/>
      <c r="AW183" s="1"/>
      <c r="AX183" s="1"/>
      <c r="AZ183" s="1"/>
      <c r="BC183" s="1"/>
    </row>
    <row r="184" spans="2:55">
      <c r="B184" s="319"/>
      <c r="C184" s="10"/>
      <c r="D184" s="10"/>
      <c r="F184" s="10"/>
      <c r="G184" s="10"/>
      <c r="H184" s="10"/>
      <c r="I184" s="10"/>
      <c r="J184" s="10"/>
      <c r="K184" s="319"/>
      <c r="L184" s="10"/>
      <c r="M184" s="10"/>
      <c r="N184" s="10"/>
      <c r="O184" s="10"/>
      <c r="P184" s="10"/>
      <c r="Q184" s="358"/>
      <c r="U184" s="358"/>
      <c r="Y184" s="10"/>
      <c r="Z184" s="10"/>
      <c r="AA184" s="10"/>
      <c r="AC184" s="1"/>
      <c r="AE184" s="1"/>
      <c r="AM184" s="1"/>
      <c r="AO184" s="1"/>
      <c r="AQ184" s="1"/>
      <c r="AV184" s="1"/>
      <c r="AW184" s="1"/>
      <c r="AX184" s="1"/>
      <c r="AZ184" s="1"/>
      <c r="BC184" s="1"/>
    </row>
    <row r="185" spans="2:55">
      <c r="B185" s="319"/>
      <c r="C185" s="10"/>
      <c r="D185" s="10"/>
      <c r="F185" s="10"/>
      <c r="G185" s="10"/>
      <c r="H185" s="10"/>
      <c r="I185" s="10"/>
      <c r="J185" s="10"/>
      <c r="K185" s="319"/>
      <c r="L185" s="10"/>
      <c r="M185" s="10"/>
      <c r="N185" s="10"/>
      <c r="O185" s="10"/>
      <c r="P185" s="10"/>
      <c r="Q185" s="358"/>
      <c r="U185" s="358"/>
      <c r="Y185" s="10"/>
      <c r="Z185" s="10"/>
      <c r="AA185" s="10"/>
      <c r="AC185" s="1"/>
      <c r="AE185" s="1"/>
      <c r="AM185" s="1"/>
      <c r="AO185" s="1"/>
      <c r="AQ185" s="1"/>
      <c r="AV185" s="1"/>
      <c r="AW185" s="1"/>
      <c r="AX185" s="1"/>
      <c r="AZ185" s="1"/>
      <c r="BC185" s="1"/>
    </row>
    <row r="186" spans="2:55">
      <c r="B186" s="319"/>
      <c r="C186" s="10"/>
      <c r="D186" s="10"/>
      <c r="F186" s="10"/>
      <c r="G186" s="10"/>
      <c r="H186" s="10"/>
      <c r="I186" s="10"/>
      <c r="J186" s="10"/>
      <c r="K186" s="319"/>
      <c r="L186" s="10"/>
      <c r="M186" s="10"/>
      <c r="N186" s="10"/>
      <c r="O186" s="10"/>
      <c r="P186" s="10"/>
      <c r="Q186" s="358"/>
      <c r="U186" s="358"/>
      <c r="Y186" s="10"/>
      <c r="Z186" s="10"/>
      <c r="AA186" s="10"/>
      <c r="AC186" s="1"/>
      <c r="AE186" s="1"/>
      <c r="AM186" s="1"/>
      <c r="AO186" s="1"/>
      <c r="AQ186" s="1"/>
      <c r="AV186" s="1"/>
      <c r="AW186" s="1"/>
      <c r="AX186" s="1"/>
      <c r="AZ186" s="1"/>
      <c r="BC186" s="1"/>
    </row>
    <row r="187" spans="2:55">
      <c r="B187" s="319"/>
      <c r="C187" s="10"/>
      <c r="D187" s="10"/>
      <c r="F187" s="10"/>
      <c r="G187" s="10"/>
      <c r="H187" s="10"/>
      <c r="I187" s="10"/>
      <c r="J187" s="10"/>
      <c r="K187" s="319"/>
      <c r="L187" s="10"/>
      <c r="M187" s="10"/>
      <c r="N187" s="10"/>
      <c r="O187" s="10"/>
      <c r="P187" s="10"/>
      <c r="Q187" s="358"/>
      <c r="U187" s="358"/>
      <c r="Y187" s="10"/>
      <c r="Z187" s="10"/>
      <c r="AA187" s="10"/>
      <c r="AC187" s="1"/>
      <c r="AE187" s="1"/>
      <c r="AM187" s="1"/>
      <c r="AO187" s="1"/>
      <c r="AQ187" s="1"/>
      <c r="AV187" s="1"/>
      <c r="AW187" s="1"/>
      <c r="AX187" s="1"/>
      <c r="AZ187" s="1"/>
      <c r="BC187" s="1"/>
    </row>
    <row r="188" spans="2:55">
      <c r="B188" s="319"/>
      <c r="C188" s="10"/>
      <c r="D188" s="10"/>
      <c r="F188" s="10"/>
      <c r="G188" s="10"/>
      <c r="H188" s="10"/>
      <c r="I188" s="10"/>
      <c r="J188" s="10"/>
      <c r="K188" s="319"/>
      <c r="L188" s="10"/>
      <c r="M188" s="10"/>
      <c r="N188" s="10"/>
      <c r="O188" s="10"/>
      <c r="P188" s="10"/>
      <c r="Q188" s="358"/>
      <c r="U188" s="358"/>
      <c r="Y188" s="10"/>
      <c r="Z188" s="10"/>
      <c r="AA188" s="10"/>
      <c r="AC188" s="1"/>
      <c r="AE188" s="1"/>
      <c r="AM188" s="1"/>
      <c r="AO188" s="1"/>
      <c r="AQ188" s="1"/>
      <c r="AV188" s="1"/>
      <c r="AW188" s="1"/>
      <c r="AX188" s="1"/>
      <c r="AZ188" s="1"/>
      <c r="BC188" s="1"/>
    </row>
    <row r="189" spans="2:55">
      <c r="B189" s="319"/>
      <c r="C189" s="10"/>
      <c r="D189" s="10"/>
      <c r="F189" s="10"/>
      <c r="G189" s="10"/>
      <c r="H189" s="10"/>
      <c r="I189" s="10"/>
      <c r="J189" s="10"/>
      <c r="K189" s="319"/>
      <c r="L189" s="10"/>
      <c r="M189" s="10"/>
      <c r="N189" s="10"/>
      <c r="O189" s="10"/>
      <c r="P189" s="10"/>
      <c r="Q189" s="358"/>
      <c r="U189" s="358"/>
      <c r="Y189" s="10"/>
      <c r="Z189" s="10"/>
      <c r="AA189" s="10"/>
      <c r="AC189" s="1"/>
      <c r="AE189" s="1"/>
      <c r="AM189" s="1"/>
      <c r="AO189" s="1"/>
      <c r="AQ189" s="1"/>
      <c r="AV189" s="1"/>
      <c r="AW189" s="1"/>
      <c r="AX189" s="1"/>
      <c r="AZ189" s="1"/>
      <c r="BC189" s="1"/>
    </row>
    <row r="190" spans="2:55">
      <c r="B190" s="319"/>
      <c r="C190" s="10"/>
      <c r="D190" s="10"/>
      <c r="F190" s="10"/>
      <c r="G190" s="10"/>
      <c r="H190" s="10"/>
      <c r="I190" s="10"/>
      <c r="J190" s="10"/>
      <c r="K190" s="319"/>
      <c r="L190" s="10"/>
      <c r="M190" s="10"/>
      <c r="N190" s="10"/>
      <c r="O190" s="10"/>
      <c r="P190" s="10"/>
      <c r="Q190" s="358"/>
      <c r="U190" s="358"/>
      <c r="Y190" s="10"/>
      <c r="Z190" s="10"/>
      <c r="AA190" s="10"/>
      <c r="AC190" s="1"/>
      <c r="AE190" s="1"/>
      <c r="AM190" s="1"/>
      <c r="AO190" s="1"/>
      <c r="AQ190" s="1"/>
      <c r="AV190" s="1"/>
      <c r="AW190" s="1"/>
      <c r="AX190" s="1"/>
      <c r="AZ190" s="1"/>
      <c r="BC190" s="1"/>
    </row>
    <row r="191" spans="2:55">
      <c r="B191" s="319"/>
      <c r="C191" s="10"/>
      <c r="D191" s="10"/>
      <c r="F191" s="10"/>
      <c r="G191" s="10"/>
      <c r="H191" s="10"/>
      <c r="I191" s="10"/>
      <c r="J191" s="10"/>
      <c r="K191" s="319"/>
      <c r="L191" s="10"/>
      <c r="M191" s="10"/>
      <c r="N191" s="10"/>
      <c r="O191" s="10"/>
      <c r="P191" s="10"/>
      <c r="Q191" s="358"/>
      <c r="U191" s="358"/>
      <c r="Y191" s="10"/>
      <c r="Z191" s="10"/>
      <c r="AA191" s="10"/>
      <c r="AC191" s="1"/>
      <c r="AE191" s="1"/>
      <c r="AM191" s="1"/>
      <c r="AO191" s="1"/>
      <c r="AQ191" s="1"/>
      <c r="AV191" s="1"/>
      <c r="AW191" s="1"/>
      <c r="AX191" s="1"/>
      <c r="AZ191" s="1"/>
      <c r="BC191" s="1"/>
    </row>
    <row r="192" spans="2:55">
      <c r="B192" s="319"/>
      <c r="C192" s="10"/>
      <c r="D192" s="10"/>
      <c r="F192" s="10"/>
      <c r="G192" s="10"/>
      <c r="H192" s="10"/>
      <c r="I192" s="10"/>
      <c r="J192" s="10"/>
      <c r="K192" s="319"/>
      <c r="L192" s="10"/>
      <c r="M192" s="10"/>
      <c r="N192" s="10"/>
      <c r="O192" s="10"/>
      <c r="P192" s="10"/>
      <c r="Q192" s="358"/>
      <c r="U192" s="358"/>
      <c r="Y192" s="10"/>
      <c r="Z192" s="10"/>
      <c r="AA192" s="10"/>
      <c r="AC192" s="1"/>
      <c r="AE192" s="1"/>
      <c r="AM192" s="1"/>
      <c r="AO192" s="1"/>
      <c r="AQ192" s="1"/>
      <c r="AV192" s="1"/>
      <c r="AW192" s="1"/>
      <c r="AX192" s="1"/>
      <c r="AZ192" s="1"/>
      <c r="BC192" s="1"/>
    </row>
    <row r="193" spans="2:55">
      <c r="B193" s="319"/>
      <c r="C193" s="10"/>
      <c r="D193" s="10"/>
      <c r="F193" s="10"/>
      <c r="G193" s="10"/>
      <c r="H193" s="10"/>
      <c r="I193" s="10"/>
      <c r="J193" s="10"/>
      <c r="K193" s="319"/>
      <c r="L193" s="10"/>
      <c r="M193" s="10"/>
      <c r="N193" s="10"/>
      <c r="O193" s="10"/>
      <c r="P193" s="10"/>
      <c r="Q193" s="358"/>
      <c r="U193" s="358"/>
      <c r="Y193" s="10"/>
      <c r="Z193" s="10"/>
      <c r="AA193" s="10"/>
      <c r="AC193" s="1"/>
      <c r="AE193" s="1"/>
      <c r="AM193" s="1"/>
      <c r="AO193" s="1"/>
      <c r="AQ193" s="1"/>
      <c r="AV193" s="1"/>
      <c r="AW193" s="1"/>
      <c r="AX193" s="1"/>
      <c r="AZ193" s="1"/>
      <c r="BC193" s="1"/>
    </row>
    <row r="194" spans="2:55">
      <c r="B194" s="319"/>
      <c r="C194" s="10"/>
      <c r="D194" s="10"/>
      <c r="F194" s="10"/>
      <c r="G194" s="10"/>
      <c r="H194" s="10"/>
      <c r="I194" s="10"/>
      <c r="J194" s="10"/>
      <c r="K194" s="319"/>
      <c r="L194" s="10"/>
      <c r="M194" s="10"/>
      <c r="N194" s="10"/>
      <c r="O194" s="10"/>
      <c r="P194" s="10"/>
      <c r="Q194" s="358"/>
      <c r="U194" s="358"/>
      <c r="Y194" s="10"/>
      <c r="Z194" s="10"/>
      <c r="AA194" s="10"/>
      <c r="AC194" s="1"/>
      <c r="AE194" s="1"/>
      <c r="AM194" s="1"/>
      <c r="AO194" s="1"/>
      <c r="AQ194" s="1"/>
      <c r="AV194" s="1"/>
      <c r="AW194" s="1"/>
      <c r="AX194" s="1"/>
      <c r="AZ194" s="1"/>
      <c r="BC194" s="1"/>
    </row>
    <row r="195" spans="2:55">
      <c r="B195" s="319"/>
      <c r="C195" s="10"/>
      <c r="D195" s="10"/>
      <c r="F195" s="10"/>
      <c r="G195" s="10"/>
      <c r="H195" s="10"/>
      <c r="I195" s="10"/>
      <c r="J195" s="10"/>
      <c r="K195" s="319"/>
      <c r="L195" s="10"/>
      <c r="M195" s="10"/>
      <c r="N195" s="10"/>
      <c r="O195" s="10"/>
      <c r="P195" s="10"/>
      <c r="Q195" s="358"/>
      <c r="U195" s="358"/>
      <c r="Y195" s="10"/>
      <c r="Z195" s="10"/>
      <c r="AA195" s="10"/>
      <c r="AC195" s="1"/>
      <c r="AE195" s="1"/>
      <c r="AM195" s="1"/>
      <c r="AO195" s="1"/>
      <c r="AQ195" s="1"/>
      <c r="AV195" s="1"/>
      <c r="AW195" s="1"/>
      <c r="AX195" s="1"/>
      <c r="AZ195" s="1"/>
      <c r="BC195" s="1"/>
    </row>
    <row r="196" spans="2:55">
      <c r="B196" s="319"/>
      <c r="C196" s="10"/>
      <c r="D196" s="10"/>
      <c r="F196" s="10"/>
      <c r="G196" s="10"/>
      <c r="H196" s="10"/>
      <c r="I196" s="10"/>
      <c r="J196" s="10"/>
      <c r="K196" s="319"/>
      <c r="L196" s="10"/>
      <c r="M196" s="10"/>
      <c r="N196" s="10"/>
      <c r="O196" s="10"/>
      <c r="P196" s="10"/>
      <c r="Q196" s="358"/>
      <c r="U196" s="358"/>
      <c r="Y196" s="10"/>
      <c r="Z196" s="10"/>
      <c r="AA196" s="10"/>
      <c r="AC196" s="1"/>
      <c r="AE196" s="1"/>
      <c r="AM196" s="1"/>
      <c r="AO196" s="1"/>
      <c r="AQ196" s="1"/>
      <c r="AV196" s="1"/>
      <c r="AW196" s="1"/>
      <c r="AX196" s="1"/>
      <c r="AZ196" s="1"/>
      <c r="BC196" s="1"/>
    </row>
    <row r="197" spans="2:55">
      <c r="B197" s="319"/>
      <c r="C197" s="10"/>
      <c r="D197" s="10"/>
      <c r="F197" s="10"/>
      <c r="G197" s="10"/>
      <c r="H197" s="10"/>
      <c r="I197" s="10"/>
      <c r="J197" s="10"/>
      <c r="K197" s="319"/>
      <c r="L197" s="10"/>
      <c r="M197" s="10"/>
      <c r="N197" s="10"/>
      <c r="O197" s="10"/>
      <c r="P197" s="10"/>
      <c r="Q197" s="358"/>
      <c r="U197" s="358"/>
      <c r="Y197" s="10"/>
      <c r="Z197" s="10"/>
      <c r="AA197" s="10"/>
      <c r="AC197" s="1"/>
      <c r="AE197" s="1"/>
      <c r="AM197" s="1"/>
      <c r="AO197" s="1"/>
      <c r="AQ197" s="1"/>
      <c r="AV197" s="1"/>
      <c r="AW197" s="1"/>
      <c r="AX197" s="1"/>
      <c r="AZ197" s="1"/>
      <c r="BC197" s="1"/>
    </row>
    <row r="198" spans="2:55">
      <c r="B198" s="319"/>
      <c r="C198" s="10"/>
      <c r="D198" s="10"/>
      <c r="F198" s="10"/>
      <c r="G198" s="10"/>
      <c r="H198" s="10"/>
      <c r="I198" s="10"/>
      <c r="J198" s="10"/>
      <c r="K198" s="319"/>
      <c r="L198" s="10"/>
      <c r="M198" s="10"/>
      <c r="N198" s="10"/>
      <c r="O198" s="10"/>
      <c r="P198" s="10"/>
      <c r="Q198" s="358"/>
      <c r="U198" s="358"/>
      <c r="Y198" s="10"/>
      <c r="Z198" s="10"/>
      <c r="AA198" s="10"/>
      <c r="AC198" s="1"/>
      <c r="AE198" s="1"/>
      <c r="AM198" s="1"/>
      <c r="AO198" s="1"/>
      <c r="AQ198" s="1"/>
      <c r="AV198" s="1"/>
      <c r="AW198" s="1"/>
      <c r="AX198" s="1"/>
      <c r="AZ198" s="1"/>
      <c r="BC198" s="1"/>
    </row>
    <row r="199" spans="2:55">
      <c r="B199" s="319"/>
      <c r="C199" s="10"/>
      <c r="D199" s="10"/>
      <c r="F199" s="10"/>
      <c r="G199" s="10"/>
      <c r="H199" s="10"/>
      <c r="I199" s="10"/>
      <c r="J199" s="10"/>
      <c r="K199" s="319"/>
      <c r="L199" s="10"/>
      <c r="M199" s="10"/>
      <c r="N199" s="10"/>
      <c r="O199" s="10"/>
      <c r="P199" s="10"/>
      <c r="Q199" s="358"/>
      <c r="U199" s="358"/>
      <c r="Y199" s="10"/>
      <c r="Z199" s="10"/>
      <c r="AA199" s="10"/>
      <c r="AC199" s="1"/>
      <c r="AE199" s="1"/>
      <c r="AM199" s="1"/>
      <c r="AO199" s="1"/>
      <c r="AQ199" s="1"/>
      <c r="AV199" s="1"/>
      <c r="AW199" s="1"/>
      <c r="AX199" s="1"/>
      <c r="AZ199" s="1"/>
      <c r="BC199" s="1"/>
    </row>
    <row r="200" spans="2:55">
      <c r="B200" s="319"/>
      <c r="C200" s="10"/>
      <c r="D200" s="10"/>
      <c r="F200" s="10"/>
      <c r="G200" s="10"/>
      <c r="H200" s="10"/>
      <c r="I200" s="10"/>
      <c r="J200" s="10"/>
      <c r="K200" s="319"/>
      <c r="L200" s="10"/>
      <c r="M200" s="10"/>
      <c r="N200" s="10"/>
      <c r="O200" s="10"/>
      <c r="P200" s="10"/>
      <c r="Q200" s="358"/>
      <c r="U200" s="358"/>
      <c r="Y200" s="10"/>
      <c r="Z200" s="10"/>
      <c r="AA200" s="10"/>
      <c r="AC200" s="1"/>
      <c r="AE200" s="1"/>
      <c r="AM200" s="1"/>
      <c r="AO200" s="1"/>
      <c r="AQ200" s="1"/>
      <c r="AV200" s="1"/>
      <c r="AW200" s="1"/>
      <c r="AX200" s="1"/>
      <c r="AZ200" s="1"/>
      <c r="BC200" s="1"/>
    </row>
    <row r="201" spans="2:55">
      <c r="B201" s="319"/>
      <c r="C201" s="10"/>
      <c r="D201" s="10"/>
      <c r="F201" s="10"/>
      <c r="G201" s="10"/>
      <c r="H201" s="10"/>
      <c r="I201" s="10"/>
      <c r="J201" s="10"/>
      <c r="K201" s="319"/>
      <c r="L201" s="10"/>
      <c r="M201" s="10"/>
      <c r="N201" s="10"/>
      <c r="O201" s="10"/>
      <c r="P201" s="10"/>
      <c r="Q201" s="358"/>
      <c r="U201" s="358"/>
      <c r="Y201" s="10"/>
      <c r="Z201" s="10"/>
      <c r="AA201" s="10"/>
      <c r="AC201" s="1"/>
      <c r="AE201" s="1"/>
      <c r="AM201" s="1"/>
      <c r="AO201" s="1"/>
      <c r="AQ201" s="1"/>
      <c r="AV201" s="1"/>
      <c r="AW201" s="1"/>
      <c r="AX201" s="1"/>
      <c r="AZ201" s="1"/>
      <c r="BC201" s="1"/>
    </row>
    <row r="202" spans="2:55">
      <c r="B202" s="319"/>
      <c r="C202" s="10"/>
      <c r="D202" s="10"/>
      <c r="F202" s="10"/>
      <c r="G202" s="10"/>
      <c r="H202" s="10"/>
      <c r="I202" s="10"/>
      <c r="J202" s="10"/>
      <c r="K202" s="319"/>
      <c r="L202" s="10"/>
      <c r="M202" s="10"/>
      <c r="N202" s="10"/>
      <c r="O202" s="10"/>
      <c r="P202" s="10"/>
      <c r="Q202" s="358"/>
      <c r="U202" s="358"/>
      <c r="Y202" s="10"/>
      <c r="Z202" s="10"/>
      <c r="AA202" s="10"/>
      <c r="AC202" s="1"/>
      <c r="AE202" s="1"/>
      <c r="AM202" s="1"/>
      <c r="AO202" s="1"/>
      <c r="AQ202" s="1"/>
      <c r="AV202" s="1"/>
      <c r="AW202" s="1"/>
      <c r="AX202" s="1"/>
      <c r="AZ202" s="1"/>
      <c r="BC202" s="1"/>
    </row>
    <row r="203" spans="2:55">
      <c r="B203" s="319"/>
      <c r="C203" s="10"/>
      <c r="D203" s="10"/>
      <c r="F203" s="10"/>
      <c r="G203" s="10"/>
      <c r="H203" s="10"/>
      <c r="I203" s="10"/>
      <c r="J203" s="10"/>
      <c r="K203" s="319"/>
      <c r="L203" s="10"/>
      <c r="M203" s="10"/>
      <c r="N203" s="10"/>
      <c r="O203" s="10"/>
      <c r="P203" s="10"/>
      <c r="Q203" s="358"/>
      <c r="U203" s="358"/>
      <c r="Y203" s="10"/>
      <c r="Z203" s="10"/>
      <c r="AA203" s="10"/>
      <c r="AC203" s="1"/>
      <c r="AE203" s="1"/>
      <c r="AM203" s="1"/>
      <c r="AO203" s="1"/>
      <c r="AQ203" s="1"/>
      <c r="AV203" s="1"/>
      <c r="AW203" s="1"/>
      <c r="AX203" s="1"/>
      <c r="AZ203" s="1"/>
      <c r="BC203" s="1"/>
    </row>
    <row r="204" spans="2:55">
      <c r="B204" s="319"/>
      <c r="C204" s="10"/>
      <c r="D204" s="10"/>
      <c r="F204" s="10"/>
      <c r="G204" s="10"/>
      <c r="H204" s="10"/>
      <c r="I204" s="10"/>
      <c r="J204" s="10"/>
      <c r="K204" s="319"/>
      <c r="L204" s="10"/>
      <c r="M204" s="10"/>
      <c r="N204" s="10"/>
      <c r="O204" s="10"/>
      <c r="P204" s="10"/>
      <c r="Q204" s="358"/>
      <c r="U204" s="358"/>
      <c r="Y204" s="10"/>
      <c r="Z204" s="10"/>
      <c r="AA204" s="10"/>
      <c r="AC204" s="1"/>
      <c r="AE204" s="1"/>
      <c r="AM204" s="1"/>
      <c r="AO204" s="1"/>
      <c r="AQ204" s="1"/>
      <c r="AV204" s="1"/>
      <c r="AW204" s="1"/>
      <c r="AX204" s="1"/>
      <c r="AZ204" s="1"/>
      <c r="BC204" s="1"/>
    </row>
    <row r="205" spans="2:55">
      <c r="B205" s="319"/>
      <c r="C205" s="10"/>
      <c r="D205" s="10"/>
      <c r="F205" s="10"/>
      <c r="G205" s="10"/>
      <c r="H205" s="10"/>
      <c r="I205" s="10"/>
      <c r="J205" s="10"/>
      <c r="K205" s="319"/>
      <c r="L205" s="10"/>
      <c r="M205" s="10"/>
      <c r="N205" s="10"/>
      <c r="O205" s="10"/>
      <c r="P205" s="10"/>
      <c r="Q205" s="358"/>
      <c r="U205" s="358"/>
      <c r="Y205" s="10"/>
      <c r="Z205" s="10"/>
      <c r="AA205" s="10"/>
      <c r="AC205" s="1"/>
      <c r="AE205" s="1"/>
      <c r="AM205" s="1"/>
      <c r="AO205" s="1"/>
      <c r="AQ205" s="1"/>
      <c r="AV205" s="1"/>
      <c r="AW205" s="1"/>
      <c r="AX205" s="1"/>
      <c r="AZ205" s="1"/>
      <c r="BC205" s="1"/>
    </row>
    <row r="206" spans="2:55">
      <c r="B206" s="319"/>
      <c r="C206" s="10"/>
      <c r="D206" s="10"/>
      <c r="F206" s="10"/>
      <c r="G206" s="10"/>
      <c r="H206" s="10"/>
      <c r="I206" s="10"/>
      <c r="J206" s="10"/>
      <c r="K206" s="319"/>
      <c r="L206" s="10"/>
      <c r="M206" s="10"/>
      <c r="N206" s="10"/>
      <c r="O206" s="10"/>
      <c r="P206" s="10"/>
      <c r="Q206" s="358"/>
      <c r="U206" s="358"/>
      <c r="Y206" s="10"/>
      <c r="Z206" s="10"/>
      <c r="AA206" s="10"/>
      <c r="AC206" s="1"/>
      <c r="AE206" s="1"/>
      <c r="AM206" s="1"/>
      <c r="AO206" s="1"/>
      <c r="AQ206" s="1"/>
      <c r="AV206" s="1"/>
      <c r="AW206" s="1"/>
      <c r="AX206" s="1"/>
      <c r="AZ206" s="1"/>
      <c r="BC206" s="1"/>
    </row>
    <row r="207" spans="2:55">
      <c r="B207" s="319"/>
      <c r="C207" s="10"/>
      <c r="D207" s="10"/>
      <c r="F207" s="10"/>
      <c r="G207" s="10"/>
      <c r="H207" s="10"/>
      <c r="I207" s="10"/>
      <c r="J207" s="10"/>
      <c r="K207" s="319"/>
      <c r="L207" s="10"/>
      <c r="M207" s="10"/>
      <c r="N207" s="10"/>
      <c r="O207" s="10"/>
      <c r="P207" s="10"/>
      <c r="Q207" s="358"/>
      <c r="U207" s="358"/>
      <c r="Y207" s="10"/>
      <c r="Z207" s="10"/>
      <c r="AA207" s="10"/>
      <c r="AC207" s="1"/>
      <c r="AE207" s="1"/>
      <c r="AM207" s="1"/>
      <c r="AO207" s="1"/>
      <c r="AQ207" s="1"/>
      <c r="AV207" s="1"/>
      <c r="AW207" s="1"/>
      <c r="AX207" s="1"/>
      <c r="AZ207" s="1"/>
      <c r="BC207" s="1"/>
    </row>
    <row r="208" spans="2:55">
      <c r="B208" s="319"/>
      <c r="C208" s="10"/>
      <c r="D208" s="10"/>
      <c r="F208" s="10"/>
      <c r="G208" s="10"/>
      <c r="H208" s="10"/>
      <c r="I208" s="10"/>
      <c r="J208" s="10"/>
      <c r="K208" s="319"/>
      <c r="L208" s="10"/>
      <c r="M208" s="10"/>
      <c r="N208" s="10"/>
      <c r="O208" s="10"/>
      <c r="P208" s="10"/>
      <c r="Q208" s="358"/>
      <c r="U208" s="358"/>
      <c r="Y208" s="10"/>
      <c r="Z208" s="10"/>
      <c r="AA208" s="10"/>
      <c r="AC208" s="1"/>
      <c r="AE208" s="1"/>
      <c r="AM208" s="1"/>
      <c r="AO208" s="1"/>
      <c r="AQ208" s="1"/>
      <c r="AV208" s="1"/>
      <c r="AW208" s="1"/>
      <c r="AX208" s="1"/>
      <c r="AZ208" s="1"/>
      <c r="BC208" s="1"/>
    </row>
    <row r="209" spans="2:55">
      <c r="B209" s="319"/>
      <c r="C209" s="10"/>
      <c r="D209" s="10"/>
      <c r="F209" s="10"/>
      <c r="G209" s="10"/>
      <c r="H209" s="10"/>
      <c r="I209" s="10"/>
      <c r="J209" s="10"/>
      <c r="K209" s="319"/>
      <c r="L209" s="10"/>
      <c r="M209" s="10"/>
      <c r="N209" s="10"/>
      <c r="O209" s="10"/>
      <c r="P209" s="10"/>
      <c r="Q209" s="358"/>
      <c r="U209" s="358"/>
      <c r="Y209" s="10"/>
      <c r="Z209" s="10"/>
      <c r="AA209" s="10"/>
      <c r="AC209" s="1"/>
      <c r="AE209" s="1"/>
      <c r="AM209" s="1"/>
      <c r="AO209" s="1"/>
      <c r="AQ209" s="1"/>
      <c r="AV209" s="1"/>
      <c r="AW209" s="1"/>
      <c r="AX209" s="1"/>
      <c r="AZ209" s="1"/>
      <c r="BC209" s="1"/>
    </row>
    <row r="210" spans="2:55">
      <c r="B210" s="319"/>
      <c r="C210" s="10"/>
      <c r="D210" s="10"/>
      <c r="F210" s="10"/>
      <c r="G210" s="10"/>
      <c r="H210" s="10"/>
      <c r="I210" s="10"/>
      <c r="J210" s="10"/>
      <c r="K210" s="319"/>
      <c r="L210" s="10"/>
      <c r="M210" s="10"/>
      <c r="N210" s="10"/>
      <c r="O210" s="10"/>
      <c r="P210" s="10"/>
      <c r="Q210" s="358"/>
      <c r="U210" s="358"/>
      <c r="Y210" s="10"/>
      <c r="Z210" s="10"/>
      <c r="AA210" s="10"/>
      <c r="AC210" s="1"/>
      <c r="AE210" s="1"/>
      <c r="AM210" s="1"/>
      <c r="AO210" s="1"/>
      <c r="AQ210" s="1"/>
      <c r="AV210" s="1"/>
      <c r="AW210" s="1"/>
      <c r="AX210" s="1"/>
      <c r="AZ210" s="1"/>
      <c r="BC210" s="1"/>
    </row>
    <row r="211" spans="2:55">
      <c r="B211" s="319"/>
      <c r="C211" s="10"/>
      <c r="D211" s="10"/>
      <c r="F211" s="10"/>
      <c r="G211" s="10"/>
      <c r="H211" s="10"/>
      <c r="I211" s="10"/>
      <c r="J211" s="10"/>
      <c r="K211" s="319"/>
      <c r="L211" s="10"/>
      <c r="M211" s="10"/>
      <c r="N211" s="10"/>
      <c r="O211" s="10"/>
      <c r="P211" s="10"/>
      <c r="Q211" s="358"/>
      <c r="U211" s="358"/>
      <c r="Y211" s="10"/>
      <c r="Z211" s="10"/>
      <c r="AA211" s="10"/>
      <c r="AC211" s="1"/>
      <c r="AE211" s="1"/>
      <c r="AM211" s="1"/>
      <c r="AO211" s="1"/>
      <c r="AQ211" s="1"/>
      <c r="AV211" s="1"/>
      <c r="AW211" s="1"/>
      <c r="AX211" s="1"/>
      <c r="AZ211" s="1"/>
      <c r="BC211" s="1"/>
    </row>
    <row r="212" spans="2:55">
      <c r="B212" s="319"/>
      <c r="C212" s="10"/>
      <c r="D212" s="10"/>
      <c r="F212" s="10"/>
      <c r="G212" s="10"/>
      <c r="H212" s="10"/>
      <c r="I212" s="10"/>
      <c r="J212" s="10"/>
      <c r="K212" s="319"/>
      <c r="L212" s="10"/>
      <c r="M212" s="10"/>
      <c r="N212" s="10"/>
      <c r="O212" s="10"/>
      <c r="P212" s="10"/>
      <c r="Q212" s="358"/>
      <c r="U212" s="358"/>
      <c r="Y212" s="10"/>
      <c r="Z212" s="10"/>
      <c r="AA212" s="10"/>
      <c r="AC212" s="1"/>
      <c r="AE212" s="1"/>
      <c r="AM212" s="1"/>
      <c r="AO212" s="1"/>
      <c r="AQ212" s="1"/>
      <c r="AV212" s="1"/>
      <c r="AW212" s="1"/>
      <c r="AX212" s="1"/>
      <c r="AZ212" s="1"/>
      <c r="BC212" s="1"/>
    </row>
    <row r="213" spans="2:55">
      <c r="B213" s="319"/>
      <c r="C213" s="10"/>
      <c r="D213" s="10"/>
      <c r="F213" s="10"/>
      <c r="G213" s="10"/>
      <c r="H213" s="10"/>
      <c r="I213" s="10"/>
      <c r="J213" s="10"/>
      <c r="K213" s="319"/>
      <c r="L213" s="10"/>
      <c r="M213" s="10"/>
      <c r="N213" s="10"/>
      <c r="O213" s="10"/>
      <c r="P213" s="10"/>
      <c r="Q213" s="358"/>
      <c r="U213" s="358"/>
      <c r="Y213" s="10"/>
      <c r="Z213" s="10"/>
      <c r="AA213" s="10"/>
      <c r="AC213" s="1"/>
      <c r="AE213" s="1"/>
      <c r="AM213" s="1"/>
      <c r="AO213" s="1"/>
      <c r="AQ213" s="1"/>
      <c r="AV213" s="1"/>
      <c r="AW213" s="1"/>
      <c r="AX213" s="1"/>
      <c r="AZ213" s="1"/>
      <c r="BC213" s="1"/>
    </row>
    <row r="214" spans="2:55">
      <c r="B214" s="319"/>
      <c r="C214" s="10"/>
      <c r="D214" s="10"/>
      <c r="F214" s="10"/>
      <c r="G214" s="10"/>
      <c r="H214" s="10"/>
      <c r="I214" s="10"/>
      <c r="J214" s="10"/>
      <c r="K214" s="319"/>
      <c r="L214" s="10"/>
      <c r="M214" s="10"/>
      <c r="N214" s="10"/>
      <c r="O214" s="10"/>
      <c r="P214" s="10"/>
      <c r="Q214" s="358"/>
      <c r="U214" s="358"/>
      <c r="Y214" s="10"/>
      <c r="Z214" s="10"/>
      <c r="AA214" s="10"/>
      <c r="AC214" s="1"/>
      <c r="AE214" s="1"/>
      <c r="AM214" s="1"/>
      <c r="AO214" s="1"/>
      <c r="AQ214" s="1"/>
      <c r="AV214" s="1"/>
      <c r="AW214" s="1"/>
      <c r="AX214" s="1"/>
      <c r="AZ214" s="1"/>
      <c r="BC214" s="1"/>
    </row>
    <row r="215" spans="2:55">
      <c r="B215" s="319"/>
      <c r="C215" s="10"/>
      <c r="D215" s="10"/>
      <c r="F215" s="10"/>
      <c r="G215" s="10"/>
      <c r="H215" s="10"/>
      <c r="I215" s="10"/>
      <c r="J215" s="10"/>
      <c r="K215" s="319"/>
      <c r="L215" s="10"/>
      <c r="M215" s="10"/>
      <c r="N215" s="10"/>
      <c r="O215" s="10"/>
      <c r="P215" s="10"/>
      <c r="Q215" s="358"/>
      <c r="U215" s="358"/>
      <c r="Y215" s="10"/>
      <c r="Z215" s="10"/>
      <c r="AA215" s="10"/>
      <c r="AC215" s="1"/>
      <c r="AE215" s="1"/>
      <c r="AM215" s="1"/>
      <c r="AO215" s="1"/>
      <c r="AQ215" s="1"/>
      <c r="AV215" s="1"/>
      <c r="AW215" s="1"/>
      <c r="AX215" s="1"/>
      <c r="AZ215" s="1"/>
      <c r="BC215" s="1"/>
    </row>
    <row r="216" spans="2:55">
      <c r="B216" s="319"/>
      <c r="C216" s="10"/>
      <c r="D216" s="10"/>
      <c r="F216" s="10"/>
      <c r="G216" s="10"/>
      <c r="H216" s="10"/>
      <c r="I216" s="10"/>
      <c r="J216" s="10"/>
      <c r="K216" s="319"/>
      <c r="L216" s="10"/>
      <c r="M216" s="10"/>
      <c r="N216" s="10"/>
      <c r="O216" s="10"/>
      <c r="P216" s="10"/>
      <c r="Q216" s="358"/>
      <c r="U216" s="358"/>
      <c r="Y216" s="10"/>
      <c r="Z216" s="10"/>
      <c r="AA216" s="10"/>
      <c r="AC216" s="1"/>
      <c r="AE216" s="1"/>
      <c r="AM216" s="1"/>
      <c r="AO216" s="1"/>
      <c r="AQ216" s="1"/>
      <c r="AV216" s="1"/>
      <c r="AW216" s="1"/>
      <c r="AX216" s="1"/>
      <c r="AZ216" s="1"/>
      <c r="BC216" s="1"/>
    </row>
    <row r="217" spans="2:55">
      <c r="B217" s="319"/>
      <c r="C217" s="10"/>
      <c r="D217" s="10"/>
      <c r="F217" s="10"/>
      <c r="G217" s="10"/>
      <c r="H217" s="10"/>
      <c r="I217" s="10"/>
      <c r="J217" s="10"/>
      <c r="K217" s="319"/>
      <c r="L217" s="10"/>
      <c r="M217" s="10"/>
      <c r="N217" s="10"/>
      <c r="O217" s="10"/>
      <c r="P217" s="10"/>
      <c r="Q217" s="358"/>
      <c r="U217" s="358"/>
      <c r="Y217" s="10"/>
      <c r="Z217" s="10"/>
      <c r="AA217" s="10"/>
      <c r="AC217" s="1"/>
      <c r="AE217" s="1"/>
      <c r="AM217" s="1"/>
      <c r="AO217" s="1"/>
      <c r="AQ217" s="1"/>
      <c r="AV217" s="1"/>
      <c r="AW217" s="1"/>
      <c r="AX217" s="1"/>
      <c r="AZ217" s="1"/>
      <c r="BC217" s="1"/>
    </row>
    <row r="218" spans="2:55">
      <c r="B218" s="319"/>
      <c r="C218" s="10"/>
      <c r="D218" s="10"/>
      <c r="F218" s="10"/>
      <c r="G218" s="10"/>
      <c r="H218" s="10"/>
      <c r="I218" s="10"/>
      <c r="J218" s="10"/>
      <c r="K218" s="319"/>
      <c r="L218" s="10"/>
      <c r="M218" s="10"/>
      <c r="N218" s="10"/>
      <c r="O218" s="10"/>
      <c r="P218" s="10"/>
      <c r="Q218" s="358"/>
      <c r="U218" s="358"/>
      <c r="Y218" s="10"/>
      <c r="Z218" s="10"/>
      <c r="AA218" s="10"/>
      <c r="AC218" s="1"/>
      <c r="AE218" s="1"/>
      <c r="AM218" s="1"/>
      <c r="AO218" s="1"/>
      <c r="AQ218" s="1"/>
      <c r="AV218" s="1"/>
      <c r="AW218" s="1"/>
      <c r="AX218" s="1"/>
      <c r="AZ218" s="1"/>
      <c r="BC218" s="1"/>
    </row>
    <row r="219" spans="2:55">
      <c r="B219" s="319"/>
      <c r="C219" s="10"/>
      <c r="D219" s="10"/>
      <c r="F219" s="10"/>
      <c r="G219" s="10"/>
      <c r="H219" s="10"/>
      <c r="I219" s="10"/>
      <c r="J219" s="10"/>
      <c r="K219" s="319"/>
      <c r="L219" s="10"/>
      <c r="M219" s="10"/>
      <c r="N219" s="10"/>
      <c r="O219" s="10"/>
      <c r="P219" s="10"/>
      <c r="Q219" s="358"/>
      <c r="U219" s="358"/>
      <c r="Y219" s="10"/>
      <c r="Z219" s="10"/>
      <c r="AA219" s="10"/>
      <c r="AC219" s="1"/>
      <c r="AE219" s="1"/>
      <c r="AM219" s="1"/>
      <c r="AO219" s="1"/>
      <c r="AQ219" s="1"/>
      <c r="AV219" s="1"/>
      <c r="AW219" s="1"/>
      <c r="AX219" s="1"/>
      <c r="AZ219" s="1"/>
      <c r="BC219" s="1"/>
    </row>
    <row r="220" spans="2:55">
      <c r="B220" s="319"/>
      <c r="C220" s="10"/>
      <c r="D220" s="10"/>
      <c r="F220" s="10"/>
      <c r="G220" s="10"/>
      <c r="H220" s="10"/>
      <c r="I220" s="10"/>
      <c r="J220" s="10"/>
      <c r="K220" s="319"/>
      <c r="L220" s="10"/>
      <c r="M220" s="10"/>
      <c r="N220" s="10"/>
      <c r="O220" s="10"/>
      <c r="P220" s="10"/>
      <c r="Q220" s="358"/>
      <c r="U220" s="358"/>
      <c r="Y220" s="10"/>
      <c r="Z220" s="10"/>
      <c r="AA220" s="10"/>
      <c r="AC220" s="1"/>
      <c r="AE220" s="1"/>
      <c r="AM220" s="1"/>
      <c r="AO220" s="1"/>
      <c r="AQ220" s="1"/>
      <c r="AV220" s="1"/>
      <c r="AW220" s="1"/>
      <c r="AX220" s="1"/>
      <c r="AZ220" s="1"/>
      <c r="BC220" s="1"/>
    </row>
    <row r="221" spans="2:55">
      <c r="B221" s="319"/>
      <c r="C221" s="10"/>
      <c r="D221" s="10"/>
      <c r="F221" s="10"/>
      <c r="G221" s="10"/>
      <c r="H221" s="10"/>
      <c r="I221" s="10"/>
      <c r="J221" s="10"/>
      <c r="K221" s="319"/>
      <c r="L221" s="10"/>
      <c r="M221" s="10"/>
      <c r="N221" s="10"/>
      <c r="O221" s="10"/>
      <c r="P221" s="10"/>
      <c r="Q221" s="358"/>
      <c r="U221" s="358"/>
      <c r="Y221" s="10"/>
      <c r="Z221" s="10"/>
      <c r="AA221" s="10"/>
      <c r="AC221" s="1"/>
      <c r="AE221" s="1"/>
      <c r="AM221" s="1"/>
      <c r="AO221" s="1"/>
      <c r="AQ221" s="1"/>
      <c r="AV221" s="1"/>
      <c r="AW221" s="1"/>
      <c r="AX221" s="1"/>
      <c r="AZ221" s="1"/>
      <c r="BC221" s="1"/>
    </row>
    <row r="222" spans="2:55">
      <c r="B222" s="319"/>
      <c r="C222" s="10"/>
      <c r="D222" s="10"/>
      <c r="F222" s="10"/>
      <c r="G222" s="10"/>
      <c r="H222" s="10"/>
      <c r="I222" s="10"/>
      <c r="J222" s="10"/>
      <c r="K222" s="319"/>
      <c r="L222" s="10"/>
      <c r="M222" s="10"/>
      <c r="N222" s="10"/>
      <c r="O222" s="10"/>
      <c r="P222" s="10"/>
      <c r="Q222" s="358"/>
      <c r="U222" s="358"/>
      <c r="Y222" s="10"/>
      <c r="Z222" s="10"/>
      <c r="AA222" s="10"/>
      <c r="AC222" s="1"/>
      <c r="AE222" s="1"/>
      <c r="AM222" s="1"/>
      <c r="AO222" s="1"/>
      <c r="AQ222" s="1"/>
      <c r="AV222" s="1"/>
      <c r="AW222" s="1"/>
      <c r="AX222" s="1"/>
      <c r="AZ222" s="1"/>
      <c r="BC222" s="1"/>
    </row>
    <row r="223" spans="2:55">
      <c r="B223" s="319"/>
      <c r="C223" s="10"/>
      <c r="D223" s="10"/>
      <c r="F223" s="10"/>
      <c r="G223" s="10"/>
      <c r="H223" s="10"/>
      <c r="I223" s="10"/>
      <c r="J223" s="10"/>
      <c r="K223" s="319"/>
      <c r="L223" s="10"/>
      <c r="M223" s="10"/>
      <c r="N223" s="10"/>
      <c r="O223" s="10"/>
      <c r="P223" s="10"/>
      <c r="Q223" s="358"/>
      <c r="U223" s="358"/>
      <c r="Y223" s="10"/>
      <c r="Z223" s="10"/>
      <c r="AA223" s="10"/>
      <c r="AC223" s="1"/>
      <c r="AE223" s="1"/>
      <c r="AM223" s="1"/>
      <c r="AO223" s="1"/>
      <c r="AQ223" s="1"/>
      <c r="AV223" s="1"/>
      <c r="AW223" s="1"/>
      <c r="AX223" s="1"/>
      <c r="AZ223" s="1"/>
      <c r="BC223" s="1"/>
    </row>
    <row r="224" spans="2:55">
      <c r="B224" s="319"/>
      <c r="C224" s="10"/>
      <c r="D224" s="10"/>
      <c r="F224" s="10"/>
      <c r="G224" s="10"/>
      <c r="H224" s="10"/>
      <c r="I224" s="10"/>
      <c r="J224" s="10"/>
      <c r="K224" s="319"/>
      <c r="L224" s="10"/>
      <c r="M224" s="10"/>
      <c r="N224" s="10"/>
      <c r="O224" s="10"/>
      <c r="P224" s="10"/>
      <c r="Q224" s="358"/>
      <c r="U224" s="358"/>
      <c r="Y224" s="10"/>
      <c r="Z224" s="10"/>
      <c r="AA224" s="10"/>
      <c r="AC224" s="1"/>
      <c r="AE224" s="1"/>
      <c r="AM224" s="1"/>
      <c r="AO224" s="1"/>
      <c r="AQ224" s="1"/>
      <c r="AV224" s="1"/>
      <c r="AW224" s="1"/>
      <c r="AX224" s="1"/>
      <c r="AZ224" s="1"/>
      <c r="BC224" s="1"/>
    </row>
    <row r="225" spans="1:55">
      <c r="B225" s="319"/>
      <c r="C225" s="10"/>
      <c r="D225" s="10"/>
      <c r="F225" s="10"/>
      <c r="G225" s="10"/>
      <c r="H225" s="10"/>
      <c r="I225" s="10"/>
      <c r="J225" s="10"/>
      <c r="K225" s="319"/>
      <c r="L225" s="10"/>
      <c r="M225" s="10"/>
      <c r="N225" s="10"/>
      <c r="O225" s="10"/>
      <c r="P225" s="10"/>
      <c r="Q225" s="358"/>
      <c r="U225" s="358"/>
      <c r="Y225" s="10"/>
      <c r="Z225" s="10"/>
      <c r="AA225" s="10"/>
      <c r="AC225" s="1"/>
      <c r="AE225" s="1"/>
      <c r="AM225" s="1"/>
      <c r="AO225" s="1"/>
      <c r="AQ225" s="1"/>
      <c r="AV225" s="1"/>
      <c r="AW225" s="1"/>
      <c r="AX225" s="1"/>
      <c r="AZ225" s="1"/>
      <c r="BC225" s="1"/>
    </row>
    <row r="226" spans="1:55">
      <c r="B226" s="319"/>
      <c r="C226" s="10"/>
      <c r="D226" s="10"/>
      <c r="F226" s="10"/>
      <c r="G226" s="10"/>
      <c r="H226" s="10"/>
      <c r="I226" s="10"/>
      <c r="J226" s="10"/>
      <c r="K226" s="319"/>
      <c r="L226" s="10"/>
      <c r="M226" s="10"/>
      <c r="N226" s="10"/>
      <c r="O226" s="10"/>
      <c r="P226" s="10"/>
      <c r="Q226" s="358"/>
      <c r="U226" s="358"/>
      <c r="Y226" s="10"/>
      <c r="Z226" s="10"/>
      <c r="AA226" s="10"/>
      <c r="AC226" s="1"/>
      <c r="AE226" s="1"/>
      <c r="AM226" s="1"/>
      <c r="AO226" s="1"/>
      <c r="AQ226" s="1"/>
      <c r="AV226" s="1"/>
      <c r="AW226" s="1"/>
      <c r="AX226" s="1"/>
      <c r="AZ226" s="1"/>
      <c r="BC226" s="1"/>
    </row>
    <row r="227" spans="1:55">
      <c r="B227" s="319"/>
      <c r="C227" s="10"/>
      <c r="D227" s="10"/>
      <c r="F227" s="10"/>
      <c r="G227" s="10"/>
      <c r="H227" s="10"/>
      <c r="I227" s="10"/>
      <c r="J227" s="10"/>
      <c r="K227" s="319"/>
      <c r="L227" s="10"/>
      <c r="M227" s="10"/>
      <c r="N227" s="10"/>
      <c r="O227" s="10"/>
      <c r="P227" s="10"/>
      <c r="Q227" s="358"/>
      <c r="U227" s="358"/>
      <c r="Y227" s="10"/>
      <c r="Z227" s="10"/>
      <c r="AA227" s="10"/>
      <c r="AC227" s="1"/>
      <c r="AE227" s="1"/>
      <c r="AM227" s="1"/>
      <c r="AO227" s="1"/>
      <c r="AQ227" s="1"/>
      <c r="AV227" s="1"/>
      <c r="AW227" s="1"/>
      <c r="AX227" s="1"/>
      <c r="AZ227" s="1"/>
      <c r="BC227" s="1"/>
    </row>
    <row r="228" spans="1:55">
      <c r="B228" s="319"/>
      <c r="C228" s="10"/>
      <c r="D228" s="10"/>
      <c r="F228" s="10"/>
      <c r="G228" s="10"/>
      <c r="H228" s="10"/>
      <c r="I228" s="10"/>
      <c r="J228" s="10"/>
      <c r="K228" s="319"/>
      <c r="L228" s="10"/>
      <c r="M228" s="10"/>
      <c r="N228" s="10"/>
      <c r="O228" s="10"/>
      <c r="P228" s="10"/>
      <c r="Q228" s="358"/>
      <c r="U228" s="358"/>
      <c r="Y228" s="10"/>
      <c r="Z228" s="10"/>
      <c r="AA228" s="10"/>
      <c r="AC228" s="1"/>
      <c r="AE228" s="1"/>
      <c r="AM228" s="1"/>
      <c r="AO228" s="1"/>
      <c r="AQ228" s="1"/>
      <c r="AV228" s="1"/>
      <c r="AW228" s="1"/>
      <c r="AX228" s="1"/>
      <c r="AZ228" s="1"/>
      <c r="BC228" s="1"/>
    </row>
    <row r="229" spans="1:55">
      <c r="B229" s="319"/>
      <c r="C229" s="10"/>
      <c r="D229" s="10"/>
      <c r="F229" s="10"/>
      <c r="G229" s="10"/>
      <c r="H229" s="10"/>
      <c r="I229" s="10"/>
      <c r="J229" s="10"/>
      <c r="K229" s="319"/>
      <c r="L229" s="10"/>
      <c r="M229" s="10"/>
      <c r="N229" s="10"/>
      <c r="O229" s="10"/>
      <c r="P229" s="10"/>
      <c r="Q229" s="358"/>
      <c r="U229" s="358"/>
      <c r="Y229" s="10"/>
      <c r="Z229" s="10"/>
      <c r="AA229" s="10"/>
      <c r="AC229" s="1"/>
      <c r="AE229" s="1"/>
      <c r="AM229" s="1"/>
      <c r="AO229" s="1"/>
      <c r="AQ229" s="1"/>
      <c r="AV229" s="1"/>
      <c r="AW229" s="1"/>
      <c r="AX229" s="1"/>
      <c r="AZ229" s="1"/>
      <c r="BC229" s="1"/>
    </row>
    <row r="230" spans="1:55">
      <c r="B230" s="319"/>
      <c r="C230" s="10"/>
      <c r="D230" s="10"/>
      <c r="F230" s="10"/>
      <c r="G230" s="10"/>
      <c r="H230" s="10"/>
      <c r="I230" s="10"/>
      <c r="J230" s="10"/>
      <c r="K230" s="319"/>
      <c r="L230" s="10"/>
      <c r="M230" s="10"/>
      <c r="N230" s="10"/>
      <c r="O230" s="10"/>
      <c r="P230" s="10"/>
      <c r="Q230" s="358"/>
      <c r="U230" s="358"/>
      <c r="Y230" s="10"/>
      <c r="Z230" s="10"/>
      <c r="AA230" s="10"/>
      <c r="AC230" s="1"/>
      <c r="AE230" s="1"/>
      <c r="AM230" s="1"/>
      <c r="AO230" s="1"/>
      <c r="AQ230" s="1"/>
      <c r="AV230" s="1"/>
      <c r="AW230" s="1"/>
      <c r="AX230" s="1"/>
      <c r="AZ230" s="1"/>
      <c r="BC230" s="1"/>
    </row>
    <row r="231" spans="1:55">
      <c r="B231" s="319"/>
      <c r="C231" s="10"/>
      <c r="D231" s="10"/>
      <c r="F231" s="10"/>
      <c r="G231" s="10"/>
      <c r="H231" s="10"/>
      <c r="I231" s="10"/>
      <c r="J231" s="10"/>
      <c r="K231" s="319"/>
      <c r="L231" s="10"/>
      <c r="M231" s="10"/>
      <c r="N231" s="10"/>
      <c r="O231" s="10"/>
      <c r="P231" s="10"/>
      <c r="Q231" s="358"/>
      <c r="U231" s="358"/>
      <c r="Y231" s="10"/>
      <c r="Z231" s="10"/>
      <c r="AA231" s="10"/>
      <c r="AC231" s="1"/>
      <c r="AE231" s="1"/>
      <c r="AM231" s="1"/>
      <c r="AO231" s="1"/>
      <c r="AQ231" s="1"/>
      <c r="AV231" s="1"/>
      <c r="AW231" s="1"/>
      <c r="AX231" s="1"/>
      <c r="AZ231" s="1"/>
      <c r="BC231" s="1"/>
    </row>
    <row r="232" spans="1:55">
      <c r="B232" s="319"/>
      <c r="C232" s="10"/>
      <c r="D232" s="10"/>
      <c r="F232" s="10"/>
      <c r="G232" s="10"/>
      <c r="H232" s="10"/>
      <c r="I232" s="10"/>
      <c r="J232" s="10"/>
      <c r="K232" s="319"/>
      <c r="L232" s="10"/>
      <c r="M232" s="10"/>
      <c r="N232" s="10"/>
      <c r="O232" s="10"/>
      <c r="P232" s="10"/>
      <c r="Q232" s="358"/>
      <c r="U232" s="358"/>
      <c r="Y232" s="10"/>
      <c r="Z232" s="10"/>
      <c r="AA232" s="10"/>
      <c r="AC232" s="1"/>
      <c r="AE232" s="1"/>
      <c r="AM232" s="1"/>
      <c r="AO232" s="1"/>
      <c r="AQ232" s="1"/>
      <c r="AV232" s="1"/>
      <c r="AW232" s="1"/>
      <c r="AX232" s="1"/>
      <c r="AZ232" s="1"/>
      <c r="BC232" s="1"/>
    </row>
    <row r="233" spans="1:55">
      <c r="B233" s="319"/>
      <c r="C233" s="10"/>
      <c r="D233" s="10"/>
      <c r="F233" s="10"/>
      <c r="G233" s="10"/>
      <c r="H233" s="10"/>
      <c r="I233" s="10"/>
      <c r="J233" s="10"/>
      <c r="K233" s="319"/>
      <c r="L233" s="10"/>
      <c r="M233" s="10"/>
      <c r="N233" s="10"/>
      <c r="O233" s="10"/>
      <c r="P233" s="10"/>
      <c r="Q233" s="358"/>
      <c r="U233" s="358"/>
      <c r="Y233" s="10"/>
      <c r="Z233" s="10"/>
      <c r="AA233" s="10"/>
      <c r="AC233" s="1"/>
      <c r="AE233" s="1"/>
      <c r="AM233" s="1"/>
      <c r="AO233" s="1"/>
      <c r="AQ233" s="1"/>
      <c r="AV233" s="1"/>
      <c r="AW233" s="1"/>
      <c r="AX233" s="1"/>
      <c r="AZ233" s="1"/>
      <c r="BC233" s="1"/>
    </row>
    <row r="234" spans="1:55">
      <c r="B234" s="319"/>
      <c r="C234" s="10"/>
      <c r="D234" s="10"/>
      <c r="F234" s="10"/>
      <c r="G234" s="10"/>
      <c r="H234" s="10"/>
      <c r="I234" s="10"/>
      <c r="J234" s="10"/>
      <c r="K234" s="319"/>
      <c r="L234" s="10"/>
      <c r="M234" s="10"/>
      <c r="N234" s="10"/>
      <c r="O234" s="10"/>
      <c r="P234" s="10"/>
      <c r="Q234" s="358"/>
      <c r="U234" s="358"/>
      <c r="Y234" s="10"/>
      <c r="Z234" s="10"/>
      <c r="AA234" s="10"/>
      <c r="AC234" s="1"/>
      <c r="AE234" s="1"/>
      <c r="AM234" s="1"/>
      <c r="AO234" s="1"/>
      <c r="AQ234" s="1"/>
      <c r="AV234" s="1"/>
      <c r="AW234" s="1"/>
      <c r="AX234" s="1"/>
      <c r="AZ234" s="1"/>
      <c r="BC234" s="1"/>
    </row>
    <row r="235" spans="1:55">
      <c r="B235" s="319"/>
      <c r="C235" s="10"/>
      <c r="D235" s="10"/>
      <c r="F235" s="10"/>
      <c r="G235" s="10"/>
      <c r="H235" s="10"/>
      <c r="I235" s="10"/>
      <c r="J235" s="10"/>
      <c r="K235" s="319"/>
      <c r="L235" s="10"/>
      <c r="M235" s="10"/>
      <c r="N235" s="10"/>
      <c r="O235" s="10"/>
      <c r="P235" s="10"/>
      <c r="Q235" s="358"/>
      <c r="U235" s="358"/>
      <c r="Y235" s="10"/>
      <c r="Z235" s="10"/>
      <c r="AA235" s="10"/>
      <c r="AC235" s="1"/>
      <c r="AE235" s="1"/>
      <c r="AM235" s="1"/>
      <c r="AO235" s="1"/>
      <c r="AQ235" s="1"/>
      <c r="AV235" s="1"/>
      <c r="AW235" s="1"/>
      <c r="AX235" s="1"/>
      <c r="AZ235" s="1"/>
      <c r="BC235" s="1"/>
    </row>
    <row r="236" spans="1:55">
      <c r="A236" s="10"/>
      <c r="B236" s="319"/>
      <c r="C236" s="10"/>
      <c r="D236" s="10"/>
      <c r="F236" s="10"/>
      <c r="G236" s="10"/>
      <c r="H236" s="10"/>
      <c r="I236" s="10"/>
      <c r="J236" s="10"/>
      <c r="K236" s="319"/>
      <c r="L236" s="10"/>
      <c r="M236" s="10"/>
      <c r="N236" s="10"/>
      <c r="O236" s="10"/>
      <c r="P236" s="10"/>
      <c r="Q236" s="358"/>
      <c r="U236" s="358"/>
      <c r="Y236" s="10"/>
      <c r="Z236" s="10"/>
      <c r="AA236" s="10"/>
      <c r="AC236" s="1"/>
      <c r="AE236" s="1"/>
      <c r="AM236" s="1"/>
      <c r="AO236" s="1"/>
      <c r="AQ236" s="1"/>
      <c r="AV236" s="1"/>
      <c r="AW236" s="1"/>
      <c r="AX236" s="1"/>
      <c r="AZ236" s="1"/>
      <c r="BC236" s="1"/>
    </row>
    <row r="237" spans="1:55">
      <c r="A237" s="10"/>
      <c r="B237" s="319"/>
      <c r="C237" s="10"/>
      <c r="D237" s="10"/>
      <c r="F237" s="10"/>
      <c r="G237" s="10"/>
      <c r="H237" s="10"/>
      <c r="I237" s="10"/>
      <c r="J237" s="10"/>
      <c r="K237" s="319"/>
      <c r="L237" s="10"/>
      <c r="M237" s="10"/>
      <c r="N237" s="10"/>
      <c r="O237" s="10"/>
      <c r="P237" s="10"/>
      <c r="Q237" s="358"/>
      <c r="U237" s="358"/>
      <c r="Y237" s="10"/>
      <c r="Z237" s="10"/>
      <c r="AA237" s="10"/>
      <c r="AC237" s="1"/>
      <c r="AE237" s="1"/>
      <c r="AM237" s="1"/>
      <c r="AO237" s="1"/>
      <c r="AQ237" s="1"/>
      <c r="AV237" s="1"/>
      <c r="AW237" s="1"/>
      <c r="AX237" s="1"/>
      <c r="AZ237" s="1"/>
      <c r="BC237" s="1"/>
    </row>
    <row r="238" spans="1:55">
      <c r="A238" s="10"/>
      <c r="B238" s="319"/>
      <c r="C238" s="10"/>
      <c r="D238" s="10"/>
      <c r="F238" s="10"/>
      <c r="G238" s="10"/>
      <c r="H238" s="10"/>
      <c r="I238" s="10"/>
      <c r="J238" s="10"/>
      <c r="K238" s="319"/>
      <c r="L238" s="10"/>
      <c r="M238" s="10"/>
      <c r="N238" s="10"/>
      <c r="O238" s="10"/>
      <c r="P238" s="10"/>
      <c r="Q238" s="358"/>
      <c r="U238" s="358"/>
      <c r="Y238" s="10"/>
      <c r="Z238" s="10"/>
      <c r="AA238" s="10"/>
      <c r="AC238" s="1"/>
      <c r="AE238" s="1"/>
      <c r="AM238" s="1"/>
      <c r="AO238" s="1"/>
      <c r="AQ238" s="1"/>
      <c r="AV238" s="1"/>
      <c r="AW238" s="1"/>
      <c r="AX238" s="1"/>
      <c r="AZ238" s="1"/>
      <c r="BC238" s="1"/>
    </row>
    <row r="239" spans="1:55">
      <c r="A239" s="10"/>
      <c r="B239" s="319"/>
      <c r="C239" s="10"/>
      <c r="D239" s="10"/>
      <c r="F239" s="10"/>
      <c r="G239" s="10"/>
      <c r="H239" s="10"/>
      <c r="I239" s="10"/>
      <c r="J239" s="10"/>
      <c r="K239" s="319"/>
      <c r="L239" s="10"/>
      <c r="M239" s="10"/>
      <c r="N239" s="10"/>
      <c r="O239" s="10"/>
      <c r="P239" s="10"/>
      <c r="Q239" s="358"/>
      <c r="U239" s="358"/>
      <c r="Y239" s="10"/>
      <c r="Z239" s="10"/>
      <c r="AA239" s="10"/>
      <c r="AC239" s="1"/>
      <c r="AE239" s="1"/>
      <c r="AM239" s="1"/>
      <c r="AO239" s="1"/>
      <c r="AQ239" s="1"/>
      <c r="AV239" s="1"/>
      <c r="AW239" s="1"/>
      <c r="AX239" s="1"/>
      <c r="AZ239" s="1"/>
      <c r="BC239" s="1"/>
    </row>
    <row r="240" spans="1:55">
      <c r="A240" s="10"/>
      <c r="B240" s="319"/>
      <c r="C240" s="10"/>
      <c r="D240" s="10"/>
      <c r="F240" s="10"/>
      <c r="G240" s="10"/>
      <c r="H240" s="10"/>
      <c r="I240" s="10"/>
      <c r="J240" s="10"/>
      <c r="K240" s="319"/>
      <c r="L240" s="10"/>
      <c r="M240" s="10"/>
      <c r="N240" s="10"/>
      <c r="O240" s="10"/>
      <c r="P240" s="10"/>
      <c r="Q240" s="358"/>
      <c r="U240" s="358"/>
      <c r="Y240" s="10"/>
      <c r="Z240" s="10"/>
      <c r="AA240" s="10"/>
      <c r="AC240" s="1"/>
      <c r="AE240" s="1"/>
      <c r="AM240" s="1"/>
      <c r="AO240" s="1"/>
      <c r="AQ240" s="1"/>
      <c r="AV240" s="1"/>
      <c r="AW240" s="1"/>
      <c r="AX240" s="1"/>
      <c r="AZ240" s="1"/>
      <c r="BC240" s="1"/>
    </row>
    <row r="241" spans="1:55">
      <c r="A241" s="10"/>
      <c r="B241" s="319"/>
      <c r="C241" s="10"/>
      <c r="D241" s="10"/>
      <c r="F241" s="10"/>
      <c r="G241" s="10"/>
      <c r="H241" s="10"/>
      <c r="I241" s="10"/>
      <c r="J241" s="10"/>
      <c r="K241" s="319"/>
      <c r="L241" s="10"/>
      <c r="M241" s="10"/>
      <c r="N241" s="10"/>
      <c r="O241" s="10"/>
      <c r="P241" s="10"/>
      <c r="Q241" s="358"/>
      <c r="U241" s="358"/>
      <c r="Y241" s="10"/>
      <c r="Z241" s="10"/>
      <c r="AA241" s="10"/>
      <c r="AC241" s="1"/>
      <c r="AE241" s="1"/>
      <c r="AM241" s="1"/>
      <c r="AO241" s="1"/>
      <c r="AQ241" s="1"/>
      <c r="AV241" s="1"/>
      <c r="AW241" s="1"/>
      <c r="AX241" s="1"/>
      <c r="AZ241" s="1"/>
      <c r="BC241" s="1"/>
    </row>
    <row r="242" spans="1:55">
      <c r="A242" s="10"/>
      <c r="B242" s="319"/>
      <c r="C242" s="10"/>
      <c r="D242" s="10"/>
      <c r="F242" s="10"/>
      <c r="G242" s="10"/>
      <c r="H242" s="10"/>
      <c r="I242" s="10"/>
      <c r="J242" s="10"/>
      <c r="K242" s="319"/>
      <c r="L242" s="10"/>
      <c r="M242" s="10"/>
      <c r="N242" s="10"/>
      <c r="O242" s="10"/>
      <c r="P242" s="10"/>
      <c r="Q242" s="358"/>
      <c r="U242" s="358"/>
      <c r="Y242" s="10"/>
      <c r="Z242" s="10"/>
      <c r="AA242" s="10"/>
      <c r="AC242" s="1"/>
      <c r="AE242" s="1"/>
      <c r="AM242" s="1"/>
      <c r="AO242" s="1"/>
      <c r="AQ242" s="1"/>
      <c r="AV242" s="1"/>
      <c r="AW242" s="1"/>
      <c r="AX242" s="1"/>
      <c r="AZ242" s="1"/>
      <c r="BC242" s="1"/>
    </row>
    <row r="243" spans="1:55">
      <c r="A243" s="10"/>
      <c r="B243" s="319"/>
      <c r="C243" s="10"/>
      <c r="D243" s="10"/>
      <c r="F243" s="10"/>
      <c r="G243" s="10"/>
      <c r="H243" s="10"/>
      <c r="I243" s="10"/>
      <c r="J243" s="10"/>
      <c r="K243" s="319"/>
      <c r="L243" s="10"/>
      <c r="M243" s="10"/>
      <c r="N243" s="10"/>
      <c r="O243" s="10"/>
      <c r="P243" s="10"/>
      <c r="Q243" s="358"/>
      <c r="U243" s="358"/>
      <c r="Y243" s="10"/>
      <c r="Z243" s="10"/>
      <c r="AA243" s="10"/>
      <c r="AC243" s="1"/>
      <c r="AE243" s="1"/>
      <c r="AM243" s="1"/>
      <c r="AO243" s="1"/>
      <c r="AQ243" s="1"/>
      <c r="AV243" s="1"/>
      <c r="AW243" s="1"/>
      <c r="AX243" s="1"/>
      <c r="AZ243" s="1"/>
      <c r="BC243" s="1"/>
    </row>
    <row r="244" spans="1:55">
      <c r="A244" s="10"/>
      <c r="B244" s="319"/>
      <c r="C244" s="10"/>
      <c r="D244" s="10"/>
      <c r="F244" s="10"/>
      <c r="G244" s="10"/>
      <c r="H244" s="10"/>
      <c r="I244" s="10"/>
      <c r="J244" s="10"/>
      <c r="K244" s="319"/>
      <c r="L244" s="10"/>
      <c r="M244" s="10"/>
      <c r="N244" s="10"/>
      <c r="O244" s="10"/>
      <c r="P244" s="10"/>
      <c r="Q244" s="358"/>
      <c r="U244" s="358"/>
      <c r="Y244" s="10"/>
      <c r="Z244" s="10"/>
      <c r="AA244" s="10"/>
      <c r="AC244" s="1"/>
      <c r="AE244" s="1"/>
      <c r="AM244" s="1"/>
      <c r="AO244" s="1"/>
      <c r="AQ244" s="1"/>
      <c r="AV244" s="1"/>
      <c r="AW244" s="1"/>
      <c r="AX244" s="1"/>
      <c r="AZ244" s="1"/>
      <c r="BC244" s="1"/>
    </row>
    <row r="245" spans="1:55">
      <c r="A245" s="10"/>
      <c r="B245" s="319"/>
      <c r="C245" s="10"/>
      <c r="D245" s="10"/>
      <c r="F245" s="10"/>
      <c r="G245" s="10"/>
      <c r="H245" s="10"/>
      <c r="I245" s="10"/>
      <c r="J245" s="10"/>
      <c r="K245" s="319"/>
      <c r="L245" s="10"/>
      <c r="M245" s="10"/>
      <c r="N245" s="10"/>
      <c r="O245" s="10"/>
      <c r="P245" s="10"/>
      <c r="Q245" s="358"/>
      <c r="U245" s="358"/>
      <c r="Y245" s="10"/>
      <c r="Z245" s="10"/>
      <c r="AA245" s="10"/>
      <c r="AC245" s="1"/>
      <c r="AE245" s="1"/>
      <c r="AM245" s="1"/>
      <c r="AO245" s="1"/>
      <c r="AQ245" s="1"/>
      <c r="AV245" s="1"/>
      <c r="AW245" s="1"/>
      <c r="AX245" s="1"/>
      <c r="AZ245" s="1"/>
      <c r="BC245" s="1"/>
    </row>
    <row r="246" spans="1:55">
      <c r="A246" s="10"/>
      <c r="B246" s="319"/>
      <c r="C246" s="10"/>
      <c r="D246" s="10"/>
      <c r="F246" s="10"/>
      <c r="G246" s="10"/>
      <c r="H246" s="10"/>
      <c r="I246" s="10"/>
      <c r="J246" s="10"/>
      <c r="K246" s="319"/>
      <c r="L246" s="10"/>
      <c r="M246" s="10"/>
      <c r="N246" s="10"/>
      <c r="O246" s="10"/>
      <c r="P246" s="10"/>
      <c r="Q246" s="358"/>
      <c r="U246" s="358"/>
      <c r="Y246" s="10"/>
      <c r="Z246" s="10"/>
      <c r="AA246" s="10"/>
      <c r="AC246" s="1"/>
      <c r="AE246" s="1"/>
      <c r="AM246" s="1"/>
      <c r="AO246" s="1"/>
      <c r="AQ246" s="1"/>
      <c r="AV246" s="1"/>
      <c r="AW246" s="1"/>
      <c r="AX246" s="1"/>
      <c r="AZ246" s="1"/>
      <c r="BC246" s="1"/>
    </row>
    <row r="247" spans="1:55">
      <c r="A247" s="10"/>
      <c r="B247" s="319"/>
      <c r="C247" s="10"/>
      <c r="D247" s="10"/>
      <c r="F247" s="10"/>
      <c r="G247" s="10"/>
      <c r="H247" s="10"/>
      <c r="I247" s="10"/>
      <c r="J247" s="10"/>
      <c r="K247" s="319"/>
      <c r="L247" s="10"/>
      <c r="M247" s="10"/>
      <c r="N247" s="10"/>
      <c r="O247" s="10"/>
      <c r="P247" s="10"/>
      <c r="Q247" s="358"/>
      <c r="U247" s="358"/>
      <c r="Y247" s="10"/>
      <c r="Z247" s="10"/>
      <c r="AA247" s="10"/>
      <c r="AC247" s="1"/>
      <c r="AE247" s="1"/>
      <c r="AM247" s="1"/>
      <c r="AO247" s="1"/>
      <c r="AQ247" s="1"/>
      <c r="AV247" s="1"/>
      <c r="AW247" s="1"/>
      <c r="AX247" s="1"/>
      <c r="AZ247" s="1"/>
      <c r="BC247" s="1"/>
    </row>
    <row r="248" spans="1:55">
      <c r="A248" s="10"/>
      <c r="B248" s="319"/>
      <c r="C248" s="10"/>
      <c r="D248" s="10"/>
      <c r="F248" s="10"/>
      <c r="G248" s="10"/>
      <c r="H248" s="10"/>
      <c r="I248" s="10"/>
      <c r="J248" s="10"/>
      <c r="K248" s="319"/>
      <c r="L248" s="10"/>
      <c r="M248" s="10"/>
      <c r="N248" s="10"/>
      <c r="O248" s="10"/>
      <c r="P248" s="10"/>
      <c r="Q248" s="358"/>
      <c r="U248" s="358"/>
      <c r="Y248" s="10"/>
      <c r="Z248" s="10"/>
      <c r="AA248" s="10"/>
      <c r="AC248" s="1"/>
      <c r="AE248" s="1"/>
      <c r="AM248" s="1"/>
      <c r="AO248" s="1"/>
      <c r="AQ248" s="1"/>
      <c r="AV248" s="1"/>
      <c r="AW248" s="1"/>
      <c r="AX248" s="1"/>
      <c r="AZ248" s="1"/>
      <c r="BC248" s="1"/>
    </row>
    <row r="249" spans="1:55">
      <c r="A249" s="10"/>
      <c r="B249" s="319"/>
      <c r="C249" s="10"/>
      <c r="D249" s="10"/>
      <c r="F249" s="10"/>
      <c r="G249" s="10"/>
      <c r="H249" s="10"/>
      <c r="I249" s="10"/>
      <c r="J249" s="10"/>
      <c r="K249" s="319"/>
      <c r="L249" s="10"/>
      <c r="M249" s="10"/>
      <c r="N249" s="10"/>
      <c r="O249" s="10"/>
      <c r="P249" s="10"/>
      <c r="Q249" s="358"/>
      <c r="U249" s="358"/>
      <c r="Y249" s="10"/>
      <c r="Z249" s="10"/>
      <c r="AA249" s="10"/>
      <c r="AC249" s="1"/>
      <c r="AE249" s="1"/>
      <c r="AM249" s="1"/>
      <c r="AO249" s="1"/>
      <c r="AQ249" s="1"/>
      <c r="AV249" s="1"/>
      <c r="AW249" s="1"/>
      <c r="AX249" s="1"/>
      <c r="AZ249" s="1"/>
      <c r="BC249" s="1"/>
    </row>
    <row r="250" spans="1:55">
      <c r="A250" s="10"/>
      <c r="B250" s="319"/>
      <c r="C250" s="10"/>
      <c r="D250" s="10"/>
      <c r="F250" s="10"/>
      <c r="G250" s="10"/>
      <c r="H250" s="10"/>
      <c r="I250" s="10"/>
      <c r="J250" s="10"/>
      <c r="K250" s="319"/>
      <c r="L250" s="10"/>
      <c r="M250" s="10"/>
      <c r="N250" s="10"/>
      <c r="O250" s="10"/>
      <c r="P250" s="10"/>
      <c r="Q250" s="358"/>
      <c r="U250" s="358"/>
      <c r="Y250" s="10"/>
      <c r="Z250" s="10"/>
      <c r="AA250" s="10"/>
      <c r="AC250" s="1"/>
      <c r="AE250" s="1"/>
      <c r="AM250" s="1"/>
      <c r="AO250" s="1"/>
      <c r="AQ250" s="1"/>
      <c r="AV250" s="1"/>
      <c r="AW250" s="1"/>
      <c r="AX250" s="1"/>
      <c r="AZ250" s="1"/>
      <c r="BC250" s="1"/>
    </row>
    <row r="251" spans="1:55">
      <c r="A251" s="10"/>
      <c r="B251" s="319"/>
      <c r="C251" s="10"/>
      <c r="D251" s="10"/>
      <c r="F251" s="10"/>
      <c r="G251" s="10"/>
      <c r="H251" s="10"/>
      <c r="I251" s="10"/>
      <c r="J251" s="10"/>
      <c r="K251" s="319"/>
      <c r="L251" s="10"/>
      <c r="M251" s="10"/>
      <c r="N251" s="10"/>
      <c r="O251" s="10"/>
      <c r="P251" s="10"/>
      <c r="Q251" s="358"/>
      <c r="U251" s="358"/>
      <c r="Y251" s="10"/>
      <c r="Z251" s="10"/>
      <c r="AA251" s="10"/>
      <c r="AC251" s="1"/>
      <c r="AE251" s="1"/>
      <c r="AM251" s="1"/>
      <c r="AO251" s="1"/>
      <c r="AQ251" s="1"/>
      <c r="AV251" s="1"/>
      <c r="AW251" s="1"/>
      <c r="AX251" s="1"/>
      <c r="AZ251" s="1"/>
      <c r="BC251" s="1"/>
    </row>
    <row r="252" spans="1:55">
      <c r="A252" s="10"/>
      <c r="B252" s="319"/>
      <c r="C252" s="10"/>
      <c r="D252" s="10"/>
      <c r="F252" s="10"/>
      <c r="G252" s="10"/>
      <c r="H252" s="10"/>
      <c r="I252" s="10"/>
      <c r="J252" s="10"/>
      <c r="K252" s="319"/>
      <c r="L252" s="10"/>
      <c r="M252" s="10"/>
      <c r="N252" s="10"/>
      <c r="O252" s="10"/>
      <c r="P252" s="10"/>
      <c r="Q252" s="358"/>
      <c r="U252" s="358"/>
      <c r="Y252" s="10"/>
      <c r="Z252" s="10"/>
      <c r="AA252" s="10"/>
      <c r="AC252" s="1"/>
      <c r="AE252" s="1"/>
      <c r="AM252" s="1"/>
      <c r="AO252" s="1"/>
      <c r="AQ252" s="1"/>
      <c r="AV252" s="1"/>
      <c r="AW252" s="1"/>
      <c r="AX252" s="1"/>
      <c r="AZ252" s="1"/>
      <c r="BC252" s="1"/>
    </row>
    <row r="253" spans="1:55">
      <c r="A253" s="10"/>
      <c r="B253" s="319"/>
      <c r="C253" s="10"/>
      <c r="D253" s="10"/>
      <c r="F253" s="10"/>
      <c r="G253" s="10"/>
      <c r="H253" s="10"/>
      <c r="I253" s="10"/>
      <c r="J253" s="10"/>
      <c r="K253" s="319"/>
      <c r="L253" s="10"/>
      <c r="M253" s="10"/>
      <c r="N253" s="10"/>
      <c r="O253" s="10"/>
      <c r="P253" s="10"/>
      <c r="Q253" s="358"/>
      <c r="U253" s="358"/>
      <c r="Y253" s="10"/>
      <c r="Z253" s="10"/>
      <c r="AA253" s="10"/>
      <c r="AC253" s="1"/>
      <c r="AE253" s="1"/>
      <c r="AM253" s="1"/>
      <c r="AO253" s="1"/>
      <c r="AQ253" s="1"/>
      <c r="AV253" s="1"/>
      <c r="AW253" s="1"/>
      <c r="AX253" s="1"/>
      <c r="AZ253" s="1"/>
      <c r="BC253" s="1"/>
    </row>
    <row r="254" spans="1:55">
      <c r="A254" s="10"/>
      <c r="B254" s="319"/>
      <c r="C254" s="10"/>
      <c r="D254" s="10"/>
      <c r="F254" s="10"/>
      <c r="G254" s="10"/>
      <c r="H254" s="10"/>
      <c r="I254" s="10"/>
      <c r="J254" s="10"/>
      <c r="K254" s="319"/>
      <c r="L254" s="10"/>
      <c r="M254" s="10"/>
      <c r="N254" s="10"/>
      <c r="O254" s="10"/>
      <c r="P254" s="10"/>
      <c r="Q254" s="358"/>
      <c r="U254" s="358"/>
      <c r="Y254" s="10"/>
      <c r="Z254" s="10"/>
      <c r="AA254" s="10"/>
      <c r="AC254" s="1"/>
      <c r="AE254" s="1"/>
      <c r="AM254" s="1"/>
      <c r="AO254" s="1"/>
      <c r="AQ254" s="1"/>
      <c r="AV254" s="1"/>
      <c r="AW254" s="1"/>
      <c r="AX254" s="1"/>
      <c r="AZ254" s="1"/>
      <c r="BC254" s="1"/>
    </row>
    <row r="255" spans="1:55">
      <c r="A255" s="10"/>
      <c r="B255" s="319"/>
      <c r="C255" s="10"/>
      <c r="D255" s="10"/>
      <c r="F255" s="10"/>
      <c r="G255" s="10"/>
      <c r="H255" s="10"/>
      <c r="I255" s="10"/>
      <c r="J255" s="10"/>
      <c r="K255" s="319"/>
      <c r="L255" s="10"/>
      <c r="M255" s="10"/>
      <c r="N255" s="10"/>
      <c r="O255" s="10"/>
      <c r="P255" s="10"/>
      <c r="Q255" s="358"/>
      <c r="U255" s="358"/>
      <c r="Y255" s="10"/>
      <c r="Z255" s="10"/>
      <c r="AA255" s="10"/>
      <c r="AC255" s="1"/>
      <c r="AE255" s="1"/>
      <c r="AM255" s="1"/>
      <c r="AO255" s="1"/>
      <c r="AQ255" s="1"/>
      <c r="AV255" s="1"/>
      <c r="AW255" s="1"/>
      <c r="AX255" s="1"/>
      <c r="AZ255" s="1"/>
      <c r="BC255" s="1"/>
    </row>
    <row r="256" spans="1:55">
      <c r="A256" s="10"/>
      <c r="B256" s="319"/>
      <c r="C256" s="10"/>
      <c r="D256" s="10"/>
      <c r="F256" s="10"/>
      <c r="G256" s="10"/>
      <c r="H256" s="10"/>
      <c r="I256" s="10"/>
      <c r="J256" s="10"/>
      <c r="K256" s="319"/>
      <c r="L256" s="10"/>
      <c r="M256" s="10"/>
      <c r="N256" s="10"/>
      <c r="O256" s="10"/>
      <c r="P256" s="10"/>
      <c r="Q256" s="358"/>
      <c r="U256" s="358"/>
      <c r="Y256" s="10"/>
      <c r="Z256" s="10"/>
      <c r="AA256" s="10"/>
      <c r="AC256" s="1"/>
      <c r="AE256" s="1"/>
      <c r="AM256" s="1"/>
      <c r="AO256" s="1"/>
      <c r="AQ256" s="1"/>
      <c r="AV256" s="1"/>
      <c r="AW256" s="1"/>
      <c r="AX256" s="1"/>
      <c r="AZ256" s="1"/>
      <c r="BC256" s="1"/>
    </row>
    <row r="257" spans="1:55">
      <c r="A257" s="10"/>
      <c r="B257" s="319"/>
      <c r="C257" s="10"/>
      <c r="D257" s="10"/>
      <c r="F257" s="10"/>
      <c r="G257" s="10"/>
      <c r="H257" s="10"/>
      <c r="I257" s="10"/>
      <c r="J257" s="10"/>
      <c r="K257" s="319"/>
      <c r="L257" s="10"/>
      <c r="M257" s="10"/>
      <c r="N257" s="10"/>
      <c r="O257" s="10"/>
      <c r="P257" s="10"/>
      <c r="Q257" s="358"/>
      <c r="U257" s="358"/>
      <c r="Y257" s="10"/>
      <c r="Z257" s="10"/>
      <c r="AA257" s="10"/>
      <c r="AC257" s="1"/>
      <c r="AE257" s="1"/>
      <c r="AM257" s="1"/>
      <c r="AO257" s="1"/>
      <c r="AQ257" s="1"/>
      <c r="AV257" s="1"/>
      <c r="AW257" s="1"/>
      <c r="AX257" s="1"/>
      <c r="AZ257" s="1"/>
      <c r="BC257" s="1"/>
    </row>
    <row r="258" spans="1:55">
      <c r="A258" s="10"/>
      <c r="B258" s="319"/>
      <c r="C258" s="10"/>
      <c r="D258" s="10"/>
      <c r="F258" s="10"/>
      <c r="G258" s="10"/>
      <c r="H258" s="10"/>
      <c r="I258" s="10"/>
      <c r="J258" s="10"/>
      <c r="K258" s="319"/>
      <c r="L258" s="10"/>
      <c r="M258" s="10"/>
      <c r="N258" s="10"/>
      <c r="O258" s="10"/>
      <c r="P258" s="10"/>
      <c r="Q258" s="358"/>
      <c r="U258" s="358"/>
      <c r="Y258" s="10"/>
      <c r="Z258" s="10"/>
      <c r="AA258" s="10"/>
      <c r="AC258" s="1"/>
      <c r="AE258" s="1"/>
      <c r="AM258" s="1"/>
      <c r="AO258" s="1"/>
      <c r="AQ258" s="1"/>
      <c r="AV258" s="1"/>
      <c r="AW258" s="1"/>
      <c r="AX258" s="1"/>
      <c r="AZ258" s="1"/>
      <c r="BC258" s="1"/>
    </row>
    <row r="259" spans="1:55">
      <c r="A259" s="10"/>
      <c r="B259" s="319"/>
      <c r="C259" s="10"/>
      <c r="D259" s="10"/>
      <c r="F259" s="10"/>
      <c r="G259" s="10"/>
      <c r="H259" s="10"/>
      <c r="I259" s="10"/>
      <c r="J259" s="10"/>
      <c r="K259" s="319"/>
      <c r="L259" s="10"/>
      <c r="M259" s="10"/>
      <c r="N259" s="10"/>
      <c r="O259" s="10"/>
      <c r="P259" s="10"/>
      <c r="Q259" s="358"/>
      <c r="U259" s="358"/>
      <c r="Y259" s="10"/>
      <c r="Z259" s="10"/>
      <c r="AA259" s="10"/>
      <c r="AC259" s="1"/>
      <c r="AE259" s="1"/>
      <c r="AM259" s="1"/>
      <c r="AO259" s="1"/>
      <c r="AQ259" s="1"/>
      <c r="AV259" s="1"/>
      <c r="AW259" s="1"/>
      <c r="AX259" s="1"/>
      <c r="AZ259" s="1"/>
      <c r="BC259" s="1"/>
    </row>
    <row r="260" spans="1:55">
      <c r="A260" s="10"/>
      <c r="B260" s="319"/>
      <c r="C260" s="10"/>
      <c r="D260" s="10"/>
      <c r="F260" s="10"/>
      <c r="G260" s="10"/>
      <c r="H260" s="10"/>
      <c r="I260" s="10"/>
      <c r="J260" s="10"/>
      <c r="K260" s="319"/>
      <c r="L260" s="10"/>
      <c r="M260" s="10"/>
      <c r="N260" s="10"/>
      <c r="O260" s="10"/>
      <c r="P260" s="10"/>
      <c r="Q260" s="358"/>
      <c r="U260" s="358"/>
      <c r="Y260" s="10"/>
      <c r="Z260" s="10"/>
      <c r="AA260" s="10"/>
      <c r="AC260" s="1"/>
      <c r="AE260" s="1"/>
      <c r="AM260" s="1"/>
      <c r="AO260" s="1"/>
      <c r="AQ260" s="1"/>
      <c r="AV260" s="1"/>
      <c r="AW260" s="1"/>
      <c r="AX260" s="1"/>
      <c r="AZ260" s="1"/>
      <c r="BC260" s="1"/>
    </row>
    <row r="261" spans="1:55">
      <c r="A261" s="10"/>
      <c r="B261" s="319"/>
      <c r="C261" s="10"/>
      <c r="D261" s="10"/>
      <c r="F261" s="10"/>
      <c r="G261" s="10"/>
      <c r="H261" s="10"/>
      <c r="I261" s="10"/>
      <c r="J261" s="10"/>
      <c r="K261" s="319"/>
      <c r="L261" s="10"/>
      <c r="M261" s="10"/>
      <c r="N261" s="10"/>
      <c r="O261" s="10"/>
      <c r="P261" s="10"/>
      <c r="Q261" s="358"/>
      <c r="U261" s="358"/>
      <c r="Y261" s="10"/>
      <c r="Z261" s="10"/>
      <c r="AA261" s="10"/>
      <c r="AC261" s="1"/>
      <c r="AE261" s="1"/>
      <c r="AM261" s="1"/>
      <c r="AO261" s="1"/>
      <c r="AQ261" s="1"/>
      <c r="AV261" s="1"/>
      <c r="AW261" s="1"/>
      <c r="AX261" s="1"/>
      <c r="AZ261" s="1"/>
      <c r="BC261" s="1"/>
    </row>
    <row r="262" spans="1:55">
      <c r="A262" s="10"/>
      <c r="B262" s="319"/>
      <c r="C262" s="10"/>
      <c r="D262" s="10"/>
      <c r="F262" s="10"/>
      <c r="G262" s="10"/>
      <c r="H262" s="10"/>
      <c r="I262" s="10"/>
      <c r="J262" s="10"/>
      <c r="K262" s="319"/>
      <c r="L262" s="10"/>
      <c r="M262" s="10"/>
      <c r="N262" s="10"/>
      <c r="O262" s="10"/>
      <c r="P262" s="10"/>
      <c r="Q262" s="358"/>
      <c r="U262" s="358"/>
      <c r="Y262" s="10"/>
      <c r="Z262" s="10"/>
      <c r="AA262" s="10"/>
      <c r="AC262" s="1"/>
      <c r="AE262" s="1"/>
      <c r="AM262" s="1"/>
      <c r="AO262" s="1"/>
      <c r="AQ262" s="1"/>
      <c r="AV262" s="1"/>
      <c r="AW262" s="1"/>
      <c r="AX262" s="1"/>
      <c r="AZ262" s="1"/>
      <c r="BC262" s="1"/>
    </row>
    <row r="263" spans="1:55">
      <c r="A263" s="10"/>
      <c r="B263" s="319"/>
      <c r="C263" s="10"/>
      <c r="D263" s="10"/>
      <c r="F263" s="10"/>
      <c r="G263" s="10"/>
      <c r="H263" s="10"/>
      <c r="I263" s="10"/>
      <c r="J263" s="10"/>
      <c r="K263" s="319"/>
      <c r="L263" s="10"/>
      <c r="M263" s="10"/>
      <c r="N263" s="10"/>
      <c r="O263" s="10"/>
      <c r="P263" s="10"/>
      <c r="Q263" s="358"/>
      <c r="U263" s="358"/>
      <c r="Y263" s="10"/>
      <c r="Z263" s="10"/>
      <c r="AA263" s="10"/>
      <c r="AC263" s="1"/>
      <c r="AE263" s="1"/>
      <c r="AM263" s="1"/>
      <c r="AO263" s="1"/>
      <c r="AQ263" s="1"/>
      <c r="AV263" s="1"/>
      <c r="AW263" s="1"/>
      <c r="AX263" s="1"/>
      <c r="AZ263" s="1"/>
      <c r="BC263" s="1"/>
    </row>
    <row r="264" spans="1:55">
      <c r="A264" s="10"/>
      <c r="B264" s="319"/>
      <c r="C264" s="10"/>
      <c r="D264" s="10"/>
      <c r="F264" s="10"/>
      <c r="G264" s="10"/>
      <c r="H264" s="10"/>
      <c r="I264" s="10"/>
      <c r="J264" s="10"/>
      <c r="K264" s="319"/>
      <c r="L264" s="10"/>
      <c r="M264" s="10"/>
      <c r="N264" s="10"/>
      <c r="O264" s="10"/>
      <c r="P264" s="10"/>
      <c r="Q264" s="358"/>
      <c r="U264" s="358"/>
      <c r="Y264" s="10"/>
      <c r="Z264" s="10"/>
      <c r="AA264" s="10"/>
      <c r="AC264" s="1"/>
      <c r="AE264" s="1"/>
      <c r="AM264" s="1"/>
      <c r="AO264" s="1"/>
      <c r="AQ264" s="1"/>
      <c r="AV264" s="1"/>
      <c r="AW264" s="1"/>
      <c r="AX264" s="1"/>
      <c r="AZ264" s="1"/>
      <c r="BC264" s="1"/>
    </row>
    <row r="265" spans="1:55">
      <c r="A265" s="10"/>
      <c r="B265" s="319"/>
      <c r="C265" s="10"/>
      <c r="D265" s="10"/>
      <c r="F265" s="10"/>
      <c r="G265" s="10"/>
      <c r="H265" s="10"/>
      <c r="I265" s="10"/>
      <c r="J265" s="10"/>
      <c r="K265" s="319"/>
      <c r="L265" s="10"/>
      <c r="M265" s="10"/>
      <c r="N265" s="10"/>
      <c r="O265" s="10"/>
      <c r="P265" s="10"/>
      <c r="Q265" s="358"/>
      <c r="U265" s="358"/>
      <c r="Y265" s="10"/>
      <c r="Z265" s="10"/>
      <c r="AA265" s="10"/>
      <c r="AC265" s="1"/>
      <c r="AE265" s="1"/>
      <c r="AM265" s="1"/>
      <c r="AO265" s="1"/>
      <c r="AQ265" s="1"/>
      <c r="AV265" s="1"/>
      <c r="AW265" s="1"/>
      <c r="AX265" s="1"/>
      <c r="AZ265" s="1"/>
      <c r="BC265" s="1"/>
    </row>
    <row r="266" spans="1:55">
      <c r="A266" s="10"/>
      <c r="B266" s="319"/>
      <c r="C266" s="10"/>
      <c r="D266" s="10"/>
      <c r="F266" s="10"/>
      <c r="G266" s="10"/>
      <c r="H266" s="10"/>
      <c r="I266" s="10"/>
      <c r="J266" s="10"/>
      <c r="K266" s="319"/>
      <c r="L266" s="10"/>
      <c r="M266" s="10"/>
      <c r="N266" s="10"/>
      <c r="O266" s="10"/>
      <c r="P266" s="10"/>
      <c r="Q266" s="358"/>
      <c r="U266" s="358"/>
      <c r="Y266" s="10"/>
      <c r="Z266" s="10"/>
      <c r="AA266" s="10"/>
      <c r="AC266" s="1"/>
      <c r="AE266" s="1"/>
      <c r="AM266" s="1"/>
      <c r="AO266" s="1"/>
      <c r="AQ266" s="1"/>
      <c r="AV266" s="1"/>
      <c r="AW266" s="1"/>
      <c r="AX266" s="1"/>
      <c r="AZ266" s="1"/>
      <c r="BC266" s="1"/>
    </row>
    <row r="267" spans="1:55">
      <c r="A267" s="10"/>
      <c r="B267" s="319"/>
      <c r="C267" s="10"/>
      <c r="D267" s="10"/>
      <c r="F267" s="10"/>
      <c r="G267" s="10"/>
      <c r="H267" s="10"/>
      <c r="I267" s="10"/>
      <c r="J267" s="10"/>
      <c r="K267" s="319"/>
      <c r="L267" s="10"/>
      <c r="M267" s="10"/>
      <c r="N267" s="10"/>
      <c r="O267" s="10"/>
      <c r="P267" s="10"/>
      <c r="Q267" s="358"/>
      <c r="U267" s="358"/>
      <c r="Y267" s="10"/>
      <c r="Z267" s="10"/>
      <c r="AA267" s="10"/>
      <c r="AC267" s="1"/>
      <c r="AE267" s="1"/>
      <c r="AM267" s="1"/>
      <c r="AO267" s="1"/>
      <c r="AQ267" s="1"/>
      <c r="AV267" s="1"/>
      <c r="AW267" s="1"/>
      <c r="AX267" s="1"/>
      <c r="AZ267" s="1"/>
      <c r="BC267" s="1"/>
    </row>
    <row r="268" spans="1:55">
      <c r="A268" s="10"/>
      <c r="B268" s="319"/>
      <c r="C268" s="10"/>
      <c r="D268" s="10"/>
      <c r="F268" s="10"/>
      <c r="G268" s="10"/>
      <c r="H268" s="10"/>
      <c r="I268" s="10"/>
      <c r="J268" s="10"/>
      <c r="K268" s="319"/>
      <c r="L268" s="10"/>
      <c r="M268" s="10"/>
      <c r="N268" s="10"/>
      <c r="O268" s="10"/>
      <c r="P268" s="10"/>
      <c r="Q268" s="358"/>
      <c r="U268" s="358"/>
      <c r="Y268" s="10"/>
      <c r="Z268" s="10"/>
      <c r="AA268" s="10"/>
      <c r="AC268" s="1"/>
      <c r="AE268" s="1"/>
      <c r="AM268" s="1"/>
      <c r="AO268" s="1"/>
      <c r="AQ268" s="1"/>
      <c r="AV268" s="1"/>
      <c r="AW268" s="1"/>
      <c r="AX268" s="1"/>
      <c r="AZ268" s="1"/>
      <c r="BC268" s="1"/>
    </row>
    <row r="269" spans="1:55">
      <c r="A269" s="10"/>
      <c r="B269" s="319"/>
      <c r="C269" s="10"/>
      <c r="D269" s="10"/>
      <c r="F269" s="10"/>
      <c r="G269" s="10"/>
      <c r="H269" s="10"/>
      <c r="I269" s="10"/>
      <c r="J269" s="10"/>
      <c r="K269" s="319"/>
      <c r="L269" s="10"/>
      <c r="M269" s="10"/>
      <c r="N269" s="10"/>
      <c r="O269" s="10"/>
      <c r="P269" s="10"/>
      <c r="Q269" s="358"/>
      <c r="U269" s="358"/>
      <c r="Y269" s="10"/>
      <c r="Z269" s="10"/>
      <c r="AA269" s="10"/>
      <c r="AC269" s="1"/>
      <c r="AE269" s="1"/>
      <c r="AM269" s="1"/>
      <c r="AO269" s="1"/>
      <c r="AQ269" s="1"/>
      <c r="AV269" s="1"/>
      <c r="AW269" s="1"/>
      <c r="AX269" s="1"/>
      <c r="AZ269" s="1"/>
      <c r="BC269" s="1"/>
    </row>
    <row r="270" spans="1:55">
      <c r="A270" s="10"/>
      <c r="B270" s="319"/>
      <c r="C270" s="10"/>
      <c r="D270" s="10"/>
      <c r="F270" s="10"/>
      <c r="G270" s="10"/>
      <c r="H270" s="10"/>
      <c r="I270" s="10"/>
      <c r="J270" s="10"/>
      <c r="K270" s="319"/>
      <c r="L270" s="10"/>
      <c r="M270" s="10"/>
      <c r="N270" s="10"/>
      <c r="O270" s="10"/>
      <c r="P270" s="10"/>
      <c r="Q270" s="358"/>
      <c r="U270" s="358"/>
      <c r="Y270" s="10"/>
      <c r="Z270" s="10"/>
      <c r="AA270" s="10"/>
      <c r="AC270" s="1"/>
      <c r="AE270" s="1"/>
      <c r="AM270" s="1"/>
      <c r="AO270" s="1"/>
      <c r="AQ270" s="1"/>
      <c r="AV270" s="1"/>
      <c r="AW270" s="1"/>
      <c r="AX270" s="1"/>
      <c r="AZ270" s="1"/>
      <c r="BC270" s="1"/>
    </row>
    <row r="271" spans="1:55">
      <c r="A271" s="10"/>
      <c r="B271" s="319"/>
      <c r="C271" s="10"/>
      <c r="D271" s="10"/>
      <c r="F271" s="10"/>
      <c r="G271" s="10"/>
      <c r="H271" s="10"/>
      <c r="I271" s="10"/>
      <c r="J271" s="10"/>
      <c r="K271" s="319"/>
      <c r="L271" s="10"/>
      <c r="M271" s="10"/>
      <c r="N271" s="10"/>
      <c r="O271" s="10"/>
      <c r="P271" s="10"/>
      <c r="Q271" s="358"/>
      <c r="U271" s="358"/>
      <c r="Y271" s="10"/>
      <c r="Z271" s="10"/>
      <c r="AA271" s="10"/>
      <c r="AC271" s="1"/>
      <c r="AE271" s="1"/>
      <c r="AM271" s="1"/>
      <c r="AO271" s="1"/>
      <c r="AQ271" s="1"/>
      <c r="AV271" s="1"/>
      <c r="AW271" s="1"/>
      <c r="AX271" s="1"/>
      <c r="AZ271" s="1"/>
      <c r="BC271" s="1"/>
    </row>
    <row r="272" spans="1:55">
      <c r="A272" s="10"/>
      <c r="B272" s="319"/>
      <c r="C272" s="10"/>
      <c r="D272" s="10"/>
      <c r="F272" s="10"/>
      <c r="G272" s="10"/>
      <c r="H272" s="10"/>
      <c r="I272" s="10"/>
      <c r="J272" s="10"/>
      <c r="K272" s="319"/>
      <c r="L272" s="10"/>
      <c r="M272" s="10"/>
      <c r="N272" s="10"/>
      <c r="O272" s="10"/>
      <c r="P272" s="10"/>
      <c r="Q272" s="358"/>
      <c r="U272" s="358"/>
      <c r="Y272" s="10"/>
      <c r="Z272" s="10"/>
      <c r="AA272" s="10"/>
      <c r="AC272" s="1"/>
      <c r="AE272" s="1"/>
      <c r="AM272" s="1"/>
      <c r="AO272" s="1"/>
      <c r="AQ272" s="1"/>
      <c r="AV272" s="1"/>
      <c r="AW272" s="1"/>
      <c r="AX272" s="1"/>
      <c r="AZ272" s="1"/>
      <c r="BC272" s="1"/>
    </row>
    <row r="273" spans="1:55">
      <c r="A273" s="10"/>
      <c r="B273" s="319"/>
      <c r="C273" s="10"/>
      <c r="D273" s="10"/>
      <c r="F273" s="10"/>
      <c r="G273" s="10"/>
      <c r="H273" s="10"/>
      <c r="I273" s="10"/>
      <c r="J273" s="10"/>
      <c r="K273" s="319"/>
      <c r="L273" s="10"/>
      <c r="M273" s="10"/>
      <c r="N273" s="10"/>
      <c r="O273" s="10"/>
      <c r="P273" s="10"/>
      <c r="Q273" s="358"/>
      <c r="U273" s="358"/>
      <c r="Y273" s="10"/>
      <c r="Z273" s="10"/>
      <c r="AA273" s="10"/>
      <c r="AC273" s="1"/>
      <c r="AE273" s="1"/>
      <c r="AM273" s="1"/>
      <c r="AO273" s="1"/>
      <c r="AQ273" s="1"/>
      <c r="AV273" s="1"/>
      <c r="AW273" s="1"/>
      <c r="AX273" s="1"/>
      <c r="AZ273" s="1"/>
      <c r="BC273" s="1"/>
    </row>
    <row r="274" spans="1:55">
      <c r="A274" s="10"/>
      <c r="B274" s="319"/>
      <c r="C274" s="10"/>
      <c r="D274" s="10"/>
      <c r="F274" s="10"/>
      <c r="G274" s="10"/>
      <c r="H274" s="10"/>
      <c r="I274" s="10"/>
      <c r="J274" s="10"/>
      <c r="K274" s="319"/>
      <c r="L274" s="10"/>
      <c r="M274" s="10"/>
      <c r="N274" s="10"/>
      <c r="O274" s="10"/>
      <c r="P274" s="10"/>
      <c r="Q274" s="358"/>
      <c r="U274" s="358"/>
      <c r="Y274" s="10"/>
      <c r="Z274" s="10"/>
      <c r="AA274" s="10"/>
      <c r="AC274" s="1"/>
      <c r="AE274" s="1"/>
      <c r="AM274" s="1"/>
      <c r="AO274" s="1"/>
      <c r="AQ274" s="1"/>
      <c r="AV274" s="1"/>
      <c r="AW274" s="1"/>
      <c r="AX274" s="1"/>
      <c r="AZ274" s="1"/>
      <c r="BC274" s="1"/>
    </row>
    <row r="275" spans="1:55">
      <c r="A275" s="10"/>
      <c r="B275" s="319"/>
      <c r="C275" s="10"/>
      <c r="D275" s="10"/>
      <c r="F275" s="10"/>
      <c r="G275" s="10"/>
      <c r="H275" s="10"/>
      <c r="I275" s="10"/>
      <c r="J275" s="10"/>
      <c r="K275" s="319"/>
      <c r="L275" s="10"/>
      <c r="M275" s="10"/>
      <c r="N275" s="10"/>
      <c r="O275" s="10"/>
      <c r="P275" s="10"/>
      <c r="Q275" s="358"/>
      <c r="U275" s="358"/>
      <c r="Y275" s="10"/>
      <c r="Z275" s="10"/>
      <c r="AA275" s="10"/>
      <c r="AC275" s="1"/>
      <c r="AE275" s="1"/>
      <c r="AM275" s="1"/>
      <c r="AO275" s="1"/>
      <c r="AQ275" s="1"/>
      <c r="AV275" s="1"/>
      <c r="AW275" s="1"/>
      <c r="AX275" s="1"/>
      <c r="AZ275" s="1"/>
      <c r="BC275" s="1"/>
    </row>
    <row r="276" spans="1:55">
      <c r="A276" s="10"/>
      <c r="B276" s="319"/>
      <c r="C276" s="10"/>
      <c r="D276" s="10"/>
      <c r="F276" s="10"/>
      <c r="G276" s="10"/>
      <c r="H276" s="10"/>
      <c r="I276" s="10"/>
      <c r="J276" s="10"/>
      <c r="K276" s="319"/>
      <c r="L276" s="10"/>
      <c r="M276" s="10"/>
      <c r="N276" s="10"/>
      <c r="O276" s="10"/>
      <c r="P276" s="10"/>
      <c r="Q276" s="358"/>
      <c r="U276" s="358"/>
      <c r="Y276" s="10"/>
      <c r="Z276" s="10"/>
      <c r="AA276" s="10"/>
      <c r="AC276" s="1"/>
      <c r="AE276" s="1"/>
      <c r="AM276" s="1"/>
      <c r="AO276" s="1"/>
      <c r="AQ276" s="1"/>
      <c r="AV276" s="1"/>
      <c r="AW276" s="1"/>
      <c r="AX276" s="1"/>
      <c r="AZ276" s="1"/>
      <c r="BC276" s="1"/>
    </row>
    <row r="277" spans="1:55">
      <c r="A277" s="10"/>
      <c r="B277" s="319"/>
      <c r="C277" s="10"/>
      <c r="D277" s="10"/>
      <c r="F277" s="10"/>
      <c r="G277" s="10"/>
      <c r="H277" s="10"/>
      <c r="I277" s="10"/>
      <c r="J277" s="10"/>
      <c r="K277" s="319"/>
      <c r="L277" s="10"/>
      <c r="M277" s="10"/>
      <c r="N277" s="10"/>
      <c r="O277" s="10"/>
      <c r="P277" s="10"/>
      <c r="Q277" s="358"/>
      <c r="U277" s="358"/>
      <c r="Y277" s="10"/>
      <c r="Z277" s="10"/>
      <c r="AA277" s="10"/>
      <c r="AC277" s="1"/>
      <c r="AE277" s="1"/>
      <c r="AM277" s="1"/>
      <c r="AO277" s="1"/>
      <c r="AQ277" s="1"/>
      <c r="AV277" s="1"/>
      <c r="AW277" s="1"/>
      <c r="AX277" s="1"/>
      <c r="AZ277" s="1"/>
      <c r="BC277" s="1"/>
    </row>
    <row r="278" spans="1:55">
      <c r="A278" s="10"/>
      <c r="B278" s="319"/>
      <c r="C278" s="10"/>
      <c r="D278" s="10"/>
      <c r="F278" s="10"/>
      <c r="G278" s="10"/>
      <c r="H278" s="10"/>
      <c r="I278" s="10"/>
      <c r="J278" s="10"/>
      <c r="K278" s="319"/>
      <c r="L278" s="10"/>
      <c r="M278" s="10"/>
      <c r="N278" s="10"/>
      <c r="O278" s="10"/>
      <c r="P278" s="10"/>
      <c r="Q278" s="358"/>
      <c r="U278" s="358"/>
      <c r="Y278" s="10"/>
      <c r="Z278" s="10"/>
      <c r="AA278" s="10"/>
      <c r="AC278" s="1"/>
      <c r="AE278" s="1"/>
      <c r="AM278" s="1"/>
      <c r="AO278" s="1"/>
      <c r="AQ278" s="1"/>
      <c r="AV278" s="1"/>
      <c r="AW278" s="1"/>
      <c r="AX278" s="1"/>
      <c r="AZ278" s="1"/>
      <c r="BC278" s="1"/>
    </row>
    <row r="279" spans="1:55">
      <c r="A279" s="10"/>
      <c r="B279" s="319"/>
      <c r="C279" s="10"/>
      <c r="D279" s="10"/>
      <c r="F279" s="10"/>
      <c r="G279" s="10"/>
      <c r="H279" s="10"/>
      <c r="I279" s="10"/>
      <c r="J279" s="10"/>
      <c r="K279" s="319"/>
      <c r="L279" s="10"/>
      <c r="M279" s="10"/>
      <c r="N279" s="10"/>
      <c r="O279" s="10"/>
      <c r="P279" s="10"/>
      <c r="Q279" s="358"/>
      <c r="U279" s="358"/>
      <c r="Y279" s="10"/>
      <c r="Z279" s="10"/>
      <c r="AA279" s="10"/>
      <c r="AC279" s="1"/>
      <c r="AE279" s="1"/>
      <c r="AM279" s="1"/>
      <c r="AO279" s="1"/>
      <c r="AQ279" s="1"/>
      <c r="AV279" s="1"/>
      <c r="AW279" s="1"/>
      <c r="AX279" s="1"/>
      <c r="AZ279" s="1"/>
      <c r="BC279" s="1"/>
    </row>
    <row r="280" spans="1:55">
      <c r="A280" s="10"/>
      <c r="B280" s="319"/>
      <c r="C280" s="10"/>
      <c r="D280" s="10"/>
      <c r="F280" s="10"/>
      <c r="G280" s="10"/>
      <c r="H280" s="10"/>
      <c r="I280" s="10"/>
      <c r="J280" s="10"/>
      <c r="K280" s="319"/>
      <c r="L280" s="10"/>
      <c r="M280" s="10"/>
      <c r="N280" s="10"/>
      <c r="O280" s="10"/>
      <c r="P280" s="10"/>
      <c r="Q280" s="358"/>
      <c r="U280" s="358"/>
      <c r="Y280" s="10"/>
      <c r="Z280" s="10"/>
      <c r="AA280" s="10"/>
      <c r="AC280" s="1"/>
      <c r="AE280" s="1"/>
      <c r="AM280" s="1"/>
      <c r="AO280" s="1"/>
      <c r="AQ280" s="1"/>
      <c r="AV280" s="1"/>
      <c r="AW280" s="1"/>
      <c r="AX280" s="1"/>
      <c r="AZ280" s="1"/>
      <c r="BC280" s="1"/>
    </row>
    <row r="281" spans="1:55">
      <c r="A281" s="10"/>
      <c r="B281" s="319"/>
      <c r="C281" s="10"/>
      <c r="D281" s="10"/>
      <c r="F281" s="10"/>
      <c r="G281" s="10"/>
      <c r="H281" s="10"/>
      <c r="I281" s="10"/>
      <c r="J281" s="10"/>
      <c r="K281" s="319"/>
      <c r="L281" s="10"/>
      <c r="M281" s="10"/>
      <c r="N281" s="10"/>
      <c r="O281" s="10"/>
      <c r="P281" s="10"/>
      <c r="Q281" s="358"/>
      <c r="U281" s="358"/>
      <c r="Y281" s="10"/>
      <c r="Z281" s="10"/>
      <c r="AA281" s="10"/>
      <c r="AC281" s="1"/>
      <c r="AE281" s="1"/>
      <c r="AM281" s="1"/>
      <c r="AO281" s="1"/>
      <c r="AQ281" s="1"/>
      <c r="AV281" s="1"/>
      <c r="AW281" s="1"/>
      <c r="AX281" s="1"/>
      <c r="AZ281" s="1"/>
      <c r="BC281" s="1"/>
    </row>
    <row r="282" spans="1:55">
      <c r="A282" s="10"/>
      <c r="B282" s="319"/>
      <c r="C282" s="10"/>
      <c r="D282" s="10"/>
      <c r="F282" s="10"/>
      <c r="G282" s="10"/>
      <c r="H282" s="10"/>
      <c r="I282" s="10"/>
      <c r="J282" s="10"/>
      <c r="K282" s="319"/>
      <c r="L282" s="10"/>
      <c r="M282" s="10"/>
      <c r="N282" s="10"/>
      <c r="O282" s="10"/>
      <c r="P282" s="10"/>
      <c r="Q282" s="358"/>
      <c r="U282" s="358"/>
      <c r="Y282" s="10"/>
      <c r="Z282" s="10"/>
      <c r="AA282" s="10"/>
      <c r="AC282" s="1"/>
      <c r="AE282" s="1"/>
      <c r="AM282" s="1"/>
      <c r="AO282" s="1"/>
      <c r="AQ282" s="1"/>
      <c r="AV282" s="1"/>
      <c r="AW282" s="1"/>
      <c r="AX282" s="1"/>
      <c r="AZ282" s="1"/>
      <c r="BC282" s="1"/>
    </row>
    <row r="283" spans="1:55">
      <c r="A283" s="10"/>
      <c r="B283" s="319"/>
      <c r="C283" s="10"/>
      <c r="D283" s="10"/>
      <c r="F283" s="10"/>
      <c r="G283" s="10"/>
      <c r="H283" s="10"/>
      <c r="I283" s="10"/>
      <c r="J283" s="10"/>
      <c r="K283" s="319"/>
      <c r="L283" s="10"/>
      <c r="M283" s="10"/>
      <c r="N283" s="10"/>
      <c r="O283" s="10"/>
      <c r="P283" s="10"/>
      <c r="Q283" s="358"/>
      <c r="U283" s="358"/>
      <c r="Y283" s="10"/>
      <c r="Z283" s="10"/>
      <c r="AA283" s="10"/>
      <c r="AC283" s="1"/>
      <c r="AE283" s="1"/>
      <c r="AM283" s="1"/>
      <c r="AO283" s="1"/>
      <c r="AQ283" s="1"/>
      <c r="AV283" s="1"/>
      <c r="AW283" s="1"/>
      <c r="AX283" s="1"/>
      <c r="AZ283" s="1"/>
      <c r="BC283" s="1"/>
    </row>
    <row r="284" spans="1:55">
      <c r="A284" s="10"/>
      <c r="B284" s="319"/>
      <c r="C284" s="10"/>
      <c r="D284" s="10"/>
      <c r="F284" s="10"/>
      <c r="G284" s="10"/>
      <c r="H284" s="10"/>
      <c r="I284" s="10"/>
      <c r="J284" s="10"/>
      <c r="K284" s="319"/>
      <c r="L284" s="10"/>
      <c r="M284" s="10"/>
      <c r="N284" s="10"/>
      <c r="O284" s="10"/>
      <c r="P284" s="10"/>
      <c r="Q284" s="358"/>
      <c r="U284" s="358"/>
      <c r="Y284" s="10"/>
      <c r="Z284" s="10"/>
      <c r="AA284" s="10"/>
      <c r="AC284" s="1"/>
      <c r="AE284" s="1"/>
      <c r="AM284" s="1"/>
      <c r="AO284" s="1"/>
      <c r="AQ284" s="1"/>
      <c r="AV284" s="1"/>
      <c r="AW284" s="1"/>
      <c r="AX284" s="1"/>
      <c r="AZ284" s="1"/>
      <c r="BC284" s="1"/>
    </row>
    <row r="285" spans="1:55">
      <c r="A285" s="10"/>
      <c r="B285" s="319"/>
      <c r="C285" s="10"/>
      <c r="D285" s="10"/>
      <c r="F285" s="10"/>
      <c r="G285" s="10"/>
      <c r="H285" s="10"/>
      <c r="I285" s="10"/>
      <c r="J285" s="10"/>
      <c r="K285" s="319"/>
      <c r="L285" s="10"/>
      <c r="M285" s="10"/>
      <c r="N285" s="10"/>
      <c r="O285" s="10"/>
      <c r="P285" s="10"/>
      <c r="Q285" s="358"/>
      <c r="U285" s="358"/>
      <c r="Y285" s="10"/>
      <c r="Z285" s="10"/>
      <c r="AA285" s="10"/>
      <c r="AC285" s="1"/>
      <c r="AE285" s="1"/>
      <c r="AM285" s="1"/>
      <c r="AO285" s="1"/>
      <c r="AQ285" s="1"/>
      <c r="AV285" s="1"/>
      <c r="AW285" s="1"/>
      <c r="AX285" s="1"/>
      <c r="AZ285" s="1"/>
      <c r="BC285" s="1"/>
    </row>
    <row r="286" spans="1:55">
      <c r="A286" s="10"/>
      <c r="B286" s="319"/>
      <c r="C286" s="10"/>
      <c r="D286" s="10"/>
      <c r="F286" s="10"/>
      <c r="G286" s="10"/>
      <c r="H286" s="10"/>
      <c r="I286" s="10"/>
      <c r="J286" s="10"/>
      <c r="K286" s="319"/>
      <c r="L286" s="10"/>
      <c r="M286" s="10"/>
      <c r="N286" s="10"/>
      <c r="O286" s="10"/>
      <c r="P286" s="10"/>
      <c r="Q286" s="358"/>
      <c r="U286" s="358"/>
      <c r="Y286" s="10"/>
      <c r="Z286" s="10"/>
      <c r="AA286" s="10"/>
      <c r="AC286" s="1"/>
      <c r="AE286" s="1"/>
      <c r="AM286" s="1"/>
      <c r="AO286" s="1"/>
      <c r="AQ286" s="1"/>
      <c r="AV286" s="1"/>
      <c r="AW286" s="1"/>
      <c r="AX286" s="1"/>
      <c r="AZ286" s="1"/>
      <c r="BC286" s="1"/>
    </row>
    <row r="287" spans="1:55">
      <c r="A287" s="10"/>
      <c r="B287" s="319"/>
      <c r="C287" s="10"/>
      <c r="D287" s="10"/>
      <c r="F287" s="10"/>
      <c r="G287" s="10"/>
      <c r="H287" s="10"/>
      <c r="I287" s="10"/>
      <c r="J287" s="10"/>
      <c r="K287" s="319"/>
      <c r="L287" s="10"/>
      <c r="M287" s="10"/>
      <c r="N287" s="10"/>
      <c r="O287" s="10"/>
      <c r="P287" s="10"/>
      <c r="Q287" s="358"/>
      <c r="U287" s="358"/>
      <c r="Y287" s="10"/>
      <c r="Z287" s="10"/>
      <c r="AA287" s="10"/>
      <c r="AC287" s="1"/>
      <c r="AE287" s="1"/>
      <c r="AM287" s="1"/>
      <c r="AO287" s="1"/>
      <c r="AQ287" s="1"/>
      <c r="AV287" s="1"/>
      <c r="AW287" s="1"/>
      <c r="AX287" s="1"/>
      <c r="AZ287" s="1"/>
      <c r="BC287" s="1"/>
    </row>
    <row r="288" spans="1:55">
      <c r="A288" s="10"/>
      <c r="B288" s="319"/>
      <c r="C288" s="10"/>
      <c r="D288" s="10"/>
      <c r="F288" s="10"/>
      <c r="G288" s="10"/>
      <c r="H288" s="10"/>
      <c r="I288" s="10"/>
      <c r="J288" s="10"/>
      <c r="K288" s="319"/>
      <c r="L288" s="10"/>
      <c r="M288" s="10"/>
      <c r="N288" s="10"/>
      <c r="O288" s="10"/>
      <c r="P288" s="10"/>
      <c r="Q288" s="358"/>
      <c r="U288" s="358"/>
      <c r="Y288" s="10"/>
      <c r="Z288" s="10"/>
      <c r="AA288" s="10"/>
      <c r="AC288" s="1"/>
      <c r="AE288" s="1"/>
      <c r="AM288" s="1"/>
      <c r="AO288" s="1"/>
      <c r="AQ288" s="1"/>
      <c r="AV288" s="1"/>
      <c r="AW288" s="1"/>
      <c r="AX288" s="1"/>
      <c r="AZ288" s="1"/>
      <c r="BC288" s="1"/>
    </row>
    <row r="289" spans="1:55">
      <c r="A289" s="10"/>
      <c r="B289" s="319"/>
      <c r="C289" s="10"/>
      <c r="D289" s="10"/>
      <c r="F289" s="10"/>
      <c r="G289" s="10"/>
      <c r="H289" s="10"/>
      <c r="I289" s="10"/>
      <c r="J289" s="10"/>
      <c r="K289" s="319"/>
      <c r="L289" s="10"/>
      <c r="M289" s="10"/>
      <c r="N289" s="10"/>
      <c r="O289" s="10"/>
      <c r="P289" s="10"/>
      <c r="Q289" s="358"/>
      <c r="U289" s="358"/>
      <c r="Y289" s="10"/>
      <c r="Z289" s="10"/>
      <c r="AA289" s="10"/>
      <c r="AC289" s="1"/>
      <c r="AE289" s="1"/>
      <c r="AM289" s="1"/>
      <c r="AO289" s="1"/>
      <c r="AQ289" s="1"/>
      <c r="AV289" s="1"/>
      <c r="AW289" s="1"/>
      <c r="AX289" s="1"/>
      <c r="AZ289" s="1"/>
      <c r="BC289" s="1"/>
    </row>
    <row r="290" spans="1:55">
      <c r="A290" s="10"/>
      <c r="B290" s="319"/>
      <c r="C290" s="10"/>
      <c r="D290" s="10"/>
      <c r="F290" s="10"/>
      <c r="G290" s="10"/>
      <c r="H290" s="10"/>
      <c r="I290" s="10"/>
      <c r="J290" s="10"/>
      <c r="K290" s="319"/>
      <c r="L290" s="10"/>
      <c r="M290" s="10"/>
      <c r="N290" s="10"/>
      <c r="O290" s="10"/>
      <c r="P290" s="10"/>
      <c r="Q290" s="358"/>
      <c r="U290" s="358"/>
      <c r="Y290" s="10"/>
      <c r="Z290" s="10"/>
      <c r="AA290" s="10"/>
      <c r="AC290" s="1"/>
      <c r="AE290" s="1"/>
      <c r="AM290" s="1"/>
      <c r="AO290" s="1"/>
      <c r="AQ290" s="1"/>
      <c r="AV290" s="1"/>
      <c r="AW290" s="1"/>
      <c r="AX290" s="1"/>
      <c r="AZ290" s="1"/>
      <c r="BC290" s="1"/>
    </row>
    <row r="291" spans="1:55">
      <c r="A291" s="10"/>
      <c r="B291" s="319"/>
      <c r="C291" s="10"/>
      <c r="D291" s="10"/>
      <c r="F291" s="10"/>
      <c r="G291" s="10"/>
      <c r="H291" s="10"/>
      <c r="I291" s="10"/>
      <c r="J291" s="10"/>
      <c r="K291" s="319"/>
      <c r="L291" s="10"/>
      <c r="M291" s="10"/>
      <c r="N291" s="10"/>
      <c r="O291" s="10"/>
      <c r="P291" s="10"/>
      <c r="Q291" s="358"/>
      <c r="U291" s="358"/>
      <c r="Y291" s="10"/>
      <c r="Z291" s="10"/>
      <c r="AA291" s="10"/>
      <c r="AC291" s="1"/>
      <c r="AE291" s="1"/>
      <c r="AM291" s="1"/>
      <c r="AO291" s="1"/>
      <c r="AQ291" s="1"/>
      <c r="AV291" s="1"/>
      <c r="AW291" s="1"/>
      <c r="AX291" s="1"/>
      <c r="AZ291" s="1"/>
      <c r="BC291" s="1"/>
    </row>
    <row r="292" spans="1:55">
      <c r="A292" s="10"/>
      <c r="B292" s="319"/>
      <c r="C292" s="10"/>
      <c r="D292" s="10"/>
      <c r="F292" s="10"/>
      <c r="G292" s="10"/>
      <c r="H292" s="10"/>
      <c r="I292" s="10"/>
      <c r="J292" s="10"/>
      <c r="K292" s="319"/>
      <c r="L292" s="10"/>
      <c r="M292" s="10"/>
      <c r="N292" s="10"/>
      <c r="O292" s="10"/>
      <c r="P292" s="10"/>
      <c r="Q292" s="358"/>
      <c r="U292" s="358"/>
      <c r="Y292" s="10"/>
      <c r="Z292" s="10"/>
      <c r="AA292" s="10"/>
      <c r="AC292" s="1"/>
      <c r="AE292" s="1"/>
      <c r="AM292" s="1"/>
      <c r="AO292" s="1"/>
      <c r="AQ292" s="1"/>
      <c r="AV292" s="1"/>
      <c r="AW292" s="1"/>
      <c r="AX292" s="1"/>
      <c r="AZ292" s="1"/>
      <c r="BC292" s="1"/>
    </row>
    <row r="293" spans="1:55">
      <c r="A293" s="10"/>
      <c r="B293" s="319"/>
      <c r="C293" s="10"/>
      <c r="D293" s="10"/>
      <c r="F293" s="10"/>
      <c r="G293" s="10"/>
      <c r="H293" s="10"/>
      <c r="I293" s="10"/>
      <c r="J293" s="10"/>
      <c r="K293" s="319"/>
      <c r="L293" s="10"/>
      <c r="M293" s="10"/>
      <c r="N293" s="10"/>
      <c r="O293" s="10"/>
      <c r="P293" s="10"/>
      <c r="Q293" s="358"/>
      <c r="U293" s="358"/>
      <c r="Y293" s="10"/>
      <c r="Z293" s="10"/>
      <c r="AA293" s="10"/>
      <c r="AC293" s="1"/>
      <c r="AE293" s="1"/>
      <c r="AM293" s="1"/>
      <c r="AO293" s="1"/>
      <c r="AQ293" s="1"/>
      <c r="AV293" s="1"/>
      <c r="AW293" s="1"/>
      <c r="AX293" s="1"/>
      <c r="AZ293" s="1"/>
      <c r="BC293" s="1"/>
    </row>
    <row r="294" spans="1:55">
      <c r="A294" s="10"/>
      <c r="B294" s="319"/>
      <c r="C294" s="10"/>
      <c r="D294" s="10"/>
      <c r="F294" s="10"/>
      <c r="G294" s="10"/>
      <c r="H294" s="10"/>
      <c r="I294" s="10"/>
      <c r="J294" s="10"/>
      <c r="K294" s="319"/>
      <c r="L294" s="10"/>
      <c r="M294" s="10"/>
      <c r="N294" s="10"/>
      <c r="O294" s="10"/>
      <c r="P294" s="10"/>
      <c r="Q294" s="358"/>
      <c r="U294" s="358"/>
      <c r="Y294" s="10"/>
      <c r="Z294" s="10"/>
      <c r="AA294" s="10"/>
      <c r="AC294" s="1"/>
      <c r="AE294" s="1"/>
      <c r="AM294" s="1"/>
      <c r="AO294" s="1"/>
      <c r="AQ294" s="1"/>
      <c r="AV294" s="1"/>
      <c r="AW294" s="1"/>
      <c r="AX294" s="1"/>
      <c r="AZ294" s="1"/>
      <c r="BC294" s="1"/>
    </row>
    <row r="295" spans="1:55">
      <c r="A295" s="10"/>
      <c r="B295" s="319"/>
      <c r="C295" s="10"/>
      <c r="D295" s="10"/>
      <c r="F295" s="10"/>
      <c r="G295" s="10"/>
      <c r="H295" s="10"/>
      <c r="I295" s="10"/>
      <c r="J295" s="10"/>
      <c r="K295" s="319"/>
      <c r="L295" s="10"/>
      <c r="M295" s="10"/>
      <c r="N295" s="10"/>
      <c r="O295" s="10"/>
      <c r="P295" s="10"/>
      <c r="Q295" s="358"/>
      <c r="U295" s="358"/>
      <c r="Y295" s="10"/>
      <c r="Z295" s="10"/>
      <c r="AA295" s="10"/>
      <c r="AC295" s="1"/>
      <c r="AE295" s="1"/>
      <c r="AM295" s="1"/>
      <c r="AO295" s="1"/>
      <c r="AQ295" s="1"/>
      <c r="AV295" s="1"/>
      <c r="AW295" s="1"/>
      <c r="AX295" s="1"/>
      <c r="AZ295" s="1"/>
      <c r="BC295" s="1"/>
    </row>
    <row r="296" spans="1:55">
      <c r="A296" s="10"/>
      <c r="B296" s="319"/>
      <c r="C296" s="10"/>
      <c r="D296" s="10"/>
      <c r="F296" s="10"/>
      <c r="G296" s="10"/>
      <c r="H296" s="10"/>
      <c r="I296" s="10"/>
      <c r="J296" s="10"/>
      <c r="K296" s="319"/>
      <c r="L296" s="10"/>
      <c r="M296" s="10"/>
      <c r="N296" s="10"/>
      <c r="O296" s="10"/>
      <c r="P296" s="10"/>
      <c r="Q296" s="358"/>
      <c r="U296" s="358"/>
      <c r="Y296" s="10"/>
      <c r="Z296" s="10"/>
      <c r="AA296" s="10"/>
      <c r="AC296" s="1"/>
      <c r="AE296" s="1"/>
      <c r="AM296" s="1"/>
      <c r="AO296" s="1"/>
      <c r="AQ296" s="1"/>
      <c r="AV296" s="1"/>
      <c r="AW296" s="1"/>
      <c r="AX296" s="1"/>
      <c r="AZ296" s="1"/>
      <c r="BC296" s="1"/>
    </row>
    <row r="297" spans="1:55">
      <c r="A297" s="10"/>
      <c r="B297" s="319"/>
      <c r="C297" s="10"/>
      <c r="D297" s="10"/>
      <c r="F297" s="10"/>
      <c r="G297" s="10"/>
      <c r="H297" s="10"/>
      <c r="I297" s="10"/>
      <c r="J297" s="10"/>
      <c r="K297" s="319"/>
      <c r="L297" s="10"/>
      <c r="M297" s="10"/>
      <c r="N297" s="10"/>
      <c r="O297" s="10"/>
      <c r="P297" s="10"/>
      <c r="Q297" s="358"/>
      <c r="U297" s="358"/>
      <c r="Y297" s="10"/>
      <c r="Z297" s="10"/>
      <c r="AA297" s="10"/>
      <c r="AC297" s="1"/>
      <c r="AE297" s="1"/>
      <c r="AM297" s="1"/>
      <c r="AO297" s="1"/>
      <c r="AQ297" s="1"/>
      <c r="AV297" s="1"/>
      <c r="AW297" s="1"/>
      <c r="AX297" s="1"/>
      <c r="AZ297" s="1"/>
      <c r="BC297" s="1"/>
    </row>
    <row r="298" spans="1:55">
      <c r="A298" s="10"/>
      <c r="B298" s="319"/>
      <c r="C298" s="10"/>
      <c r="D298" s="10"/>
      <c r="F298" s="10"/>
      <c r="G298" s="10"/>
      <c r="H298" s="10"/>
      <c r="I298" s="10"/>
      <c r="J298" s="10"/>
      <c r="K298" s="319"/>
      <c r="L298" s="10"/>
      <c r="M298" s="10"/>
      <c r="N298" s="10"/>
      <c r="O298" s="10"/>
      <c r="P298" s="10"/>
      <c r="Q298" s="358"/>
      <c r="U298" s="358"/>
      <c r="Y298" s="10"/>
      <c r="Z298" s="10"/>
      <c r="AA298" s="10"/>
      <c r="AC298" s="1"/>
      <c r="AE298" s="1"/>
      <c r="AM298" s="1"/>
      <c r="AO298" s="1"/>
      <c r="AQ298" s="1"/>
      <c r="AV298" s="1"/>
      <c r="AW298" s="1"/>
      <c r="AX298" s="1"/>
      <c r="AZ298" s="1"/>
      <c r="BC298" s="1"/>
    </row>
    <row r="299" spans="1:55">
      <c r="A299" s="10"/>
      <c r="B299" s="319"/>
      <c r="C299" s="10"/>
      <c r="D299" s="10"/>
      <c r="F299" s="10"/>
      <c r="G299" s="10"/>
      <c r="H299" s="10"/>
      <c r="I299" s="10"/>
      <c r="J299" s="10"/>
      <c r="K299" s="319"/>
      <c r="L299" s="10"/>
      <c r="M299" s="10"/>
      <c r="N299" s="10"/>
      <c r="O299" s="10"/>
      <c r="P299" s="10"/>
      <c r="Q299" s="358"/>
      <c r="U299" s="358"/>
      <c r="Y299" s="10"/>
      <c r="Z299" s="10"/>
      <c r="AA299" s="10"/>
      <c r="AC299" s="1"/>
      <c r="AE299" s="1"/>
      <c r="AM299" s="1"/>
      <c r="AO299" s="1"/>
      <c r="AQ299" s="1"/>
      <c r="AV299" s="1"/>
      <c r="AW299" s="1"/>
      <c r="AX299" s="1"/>
      <c r="AZ299" s="1"/>
      <c r="BC299" s="1"/>
    </row>
    <row r="300" spans="1:55">
      <c r="A300" s="10"/>
      <c r="B300" s="319"/>
      <c r="C300" s="10"/>
      <c r="D300" s="10"/>
      <c r="F300" s="10"/>
      <c r="G300" s="10"/>
      <c r="H300" s="10"/>
      <c r="I300" s="10"/>
      <c r="J300" s="10"/>
      <c r="K300" s="319"/>
      <c r="L300" s="10"/>
      <c r="M300" s="10"/>
      <c r="N300" s="10"/>
      <c r="O300" s="10"/>
      <c r="P300" s="10"/>
      <c r="Q300" s="358"/>
      <c r="U300" s="358"/>
      <c r="Y300" s="10"/>
      <c r="Z300" s="10"/>
      <c r="AA300" s="10"/>
      <c r="AC300" s="1"/>
      <c r="AE300" s="1"/>
      <c r="AM300" s="1"/>
      <c r="AO300" s="1"/>
      <c r="AQ300" s="1"/>
      <c r="AV300" s="1"/>
      <c r="AW300" s="1"/>
      <c r="AX300" s="1"/>
      <c r="AZ300" s="1"/>
      <c r="BC300" s="1"/>
    </row>
    <row r="301" spans="1:55">
      <c r="A301" s="10"/>
      <c r="B301" s="319"/>
      <c r="C301" s="10"/>
      <c r="D301" s="10"/>
      <c r="F301" s="10"/>
      <c r="G301" s="10"/>
      <c r="H301" s="10"/>
      <c r="I301" s="10"/>
      <c r="J301" s="10"/>
      <c r="K301" s="319"/>
      <c r="L301" s="10"/>
      <c r="M301" s="10"/>
      <c r="N301" s="10"/>
      <c r="O301" s="10"/>
      <c r="P301" s="10"/>
      <c r="Q301" s="358"/>
      <c r="U301" s="358"/>
      <c r="Y301" s="10"/>
      <c r="Z301" s="10"/>
      <c r="AA301" s="10"/>
      <c r="AC301" s="1"/>
      <c r="AE301" s="1"/>
      <c r="AM301" s="1"/>
      <c r="AO301" s="1"/>
      <c r="AQ301" s="1"/>
      <c r="AV301" s="1"/>
      <c r="AW301" s="1"/>
      <c r="AX301" s="1"/>
      <c r="AZ301" s="1"/>
      <c r="BC301" s="1"/>
    </row>
    <row r="302" spans="1:55">
      <c r="A302" s="10"/>
      <c r="B302" s="319"/>
      <c r="C302" s="10"/>
      <c r="D302" s="10"/>
      <c r="F302" s="10"/>
      <c r="G302" s="10"/>
      <c r="H302" s="10"/>
      <c r="I302" s="10"/>
      <c r="J302" s="10"/>
      <c r="K302" s="319"/>
      <c r="L302" s="10"/>
      <c r="M302" s="10"/>
      <c r="N302" s="10"/>
      <c r="O302" s="10"/>
      <c r="P302" s="10"/>
      <c r="Q302" s="358"/>
      <c r="U302" s="358"/>
      <c r="Y302" s="10"/>
      <c r="Z302" s="10"/>
      <c r="AA302" s="10"/>
      <c r="AC302" s="1"/>
      <c r="AE302" s="1"/>
      <c r="AM302" s="1"/>
      <c r="AO302" s="1"/>
      <c r="AQ302" s="1"/>
      <c r="AV302" s="1"/>
      <c r="AW302" s="1"/>
      <c r="AX302" s="1"/>
      <c r="AZ302" s="1"/>
      <c r="BC302" s="1"/>
    </row>
    <row r="303" spans="1:55">
      <c r="A303" s="10"/>
      <c r="B303" s="319"/>
      <c r="C303" s="10"/>
      <c r="D303" s="10"/>
      <c r="F303" s="10"/>
      <c r="G303" s="10"/>
      <c r="H303" s="10"/>
      <c r="I303" s="10"/>
      <c r="J303" s="10"/>
      <c r="K303" s="319"/>
      <c r="L303" s="10"/>
      <c r="M303" s="10"/>
      <c r="N303" s="10"/>
      <c r="O303" s="10"/>
      <c r="P303" s="10"/>
      <c r="Q303" s="358"/>
      <c r="U303" s="358"/>
      <c r="Y303" s="10"/>
      <c r="Z303" s="10"/>
      <c r="AA303" s="10"/>
      <c r="AC303" s="1"/>
      <c r="AE303" s="1"/>
      <c r="AM303" s="1"/>
      <c r="AO303" s="1"/>
      <c r="AQ303" s="1"/>
      <c r="AV303" s="1"/>
      <c r="AW303" s="1"/>
      <c r="AX303" s="1"/>
      <c r="AZ303" s="1"/>
      <c r="BC303" s="1"/>
    </row>
    <row r="304" spans="1:55">
      <c r="A304" s="10"/>
      <c r="B304" s="319"/>
      <c r="C304" s="10"/>
      <c r="D304" s="10"/>
      <c r="F304" s="10"/>
      <c r="G304" s="10"/>
      <c r="H304" s="10"/>
      <c r="I304" s="10"/>
      <c r="J304" s="10"/>
      <c r="K304" s="319"/>
      <c r="L304" s="10"/>
      <c r="M304" s="10"/>
      <c r="N304" s="10"/>
      <c r="O304" s="10"/>
      <c r="P304" s="10"/>
      <c r="Q304" s="358"/>
      <c r="U304" s="358"/>
      <c r="Y304" s="10"/>
      <c r="Z304" s="10"/>
      <c r="AA304" s="10"/>
      <c r="AC304" s="1"/>
      <c r="AE304" s="1"/>
      <c r="AM304" s="1"/>
      <c r="AO304" s="1"/>
      <c r="AQ304" s="1"/>
      <c r="AV304" s="1"/>
      <c r="AW304" s="1"/>
      <c r="AX304" s="1"/>
      <c r="AZ304" s="1"/>
      <c r="BC304" s="1"/>
    </row>
    <row r="305" spans="1:55">
      <c r="A305" s="10"/>
      <c r="B305" s="319"/>
      <c r="C305" s="10"/>
      <c r="D305" s="10"/>
      <c r="F305" s="10"/>
      <c r="G305" s="10"/>
      <c r="H305" s="10"/>
      <c r="I305" s="10"/>
      <c r="J305" s="10"/>
      <c r="K305" s="319"/>
      <c r="L305" s="10"/>
      <c r="M305" s="10"/>
      <c r="N305" s="10"/>
      <c r="O305" s="10"/>
      <c r="P305" s="10"/>
      <c r="Q305" s="358"/>
      <c r="U305" s="358"/>
      <c r="Y305" s="10"/>
      <c r="Z305" s="10"/>
      <c r="AA305" s="10"/>
      <c r="AC305" s="1"/>
      <c r="AE305" s="1"/>
      <c r="AM305" s="1"/>
      <c r="AO305" s="1"/>
      <c r="AQ305" s="1"/>
      <c r="AV305" s="1"/>
      <c r="AW305" s="1"/>
      <c r="AX305" s="1"/>
      <c r="AZ305" s="1"/>
      <c r="BC305" s="1"/>
    </row>
    <row r="306" spans="1:55">
      <c r="A306" s="10"/>
      <c r="B306" s="319"/>
      <c r="C306" s="10"/>
      <c r="D306" s="10"/>
      <c r="F306" s="10"/>
      <c r="G306" s="10"/>
      <c r="H306" s="10"/>
      <c r="I306" s="10"/>
      <c r="J306" s="10"/>
      <c r="K306" s="319"/>
      <c r="L306" s="10"/>
      <c r="M306" s="10"/>
      <c r="N306" s="10"/>
      <c r="O306" s="10"/>
      <c r="P306" s="10"/>
      <c r="Q306" s="358"/>
      <c r="U306" s="358"/>
      <c r="Y306" s="10"/>
      <c r="Z306" s="10"/>
      <c r="AA306" s="10"/>
      <c r="AC306" s="1"/>
      <c r="AE306" s="1"/>
      <c r="AM306" s="1"/>
      <c r="AO306" s="1"/>
      <c r="AQ306" s="1"/>
      <c r="AV306" s="1"/>
      <c r="AW306" s="1"/>
      <c r="AX306" s="1"/>
      <c r="AZ306" s="1"/>
      <c r="BC306" s="1"/>
    </row>
    <row r="307" spans="1:55">
      <c r="A307" s="10"/>
      <c r="B307" s="319"/>
      <c r="C307" s="10"/>
      <c r="D307" s="10"/>
      <c r="F307" s="10"/>
      <c r="G307" s="10"/>
      <c r="H307" s="10"/>
      <c r="I307" s="10"/>
      <c r="J307" s="10"/>
      <c r="K307" s="319"/>
      <c r="L307" s="10"/>
      <c r="M307" s="10"/>
      <c r="N307" s="10"/>
      <c r="O307" s="10"/>
      <c r="P307" s="10"/>
      <c r="Q307" s="358"/>
      <c r="U307" s="358"/>
      <c r="Y307" s="10"/>
      <c r="Z307" s="10"/>
      <c r="AA307" s="10"/>
      <c r="AC307" s="1"/>
      <c r="AE307" s="1"/>
      <c r="AM307" s="1"/>
      <c r="AO307" s="1"/>
      <c r="AQ307" s="1"/>
      <c r="AV307" s="1"/>
      <c r="AW307" s="1"/>
      <c r="AX307" s="1"/>
      <c r="AZ307" s="1"/>
      <c r="BC307" s="1"/>
    </row>
    <row r="308" spans="1:55">
      <c r="A308" s="10"/>
      <c r="B308" s="319"/>
      <c r="C308" s="10"/>
      <c r="D308" s="10"/>
      <c r="F308" s="10"/>
      <c r="G308" s="10"/>
      <c r="H308" s="10"/>
      <c r="I308" s="10"/>
      <c r="J308" s="10"/>
      <c r="K308" s="319"/>
      <c r="L308" s="10"/>
      <c r="M308" s="10"/>
      <c r="N308" s="10"/>
      <c r="O308" s="10"/>
      <c r="P308" s="10"/>
      <c r="Q308" s="358"/>
      <c r="U308" s="358"/>
      <c r="Y308" s="10"/>
      <c r="Z308" s="10"/>
      <c r="AA308" s="10"/>
      <c r="AC308" s="1"/>
      <c r="AE308" s="1"/>
      <c r="AM308" s="1"/>
      <c r="AO308" s="1"/>
      <c r="AQ308" s="1"/>
      <c r="AV308" s="1"/>
      <c r="AW308" s="1"/>
      <c r="AX308" s="1"/>
      <c r="AZ308" s="1"/>
      <c r="BC308" s="1"/>
    </row>
    <row r="309" spans="1:55">
      <c r="A309" s="10"/>
      <c r="B309" s="319"/>
      <c r="C309" s="10"/>
      <c r="D309" s="10"/>
      <c r="F309" s="10"/>
      <c r="G309" s="10"/>
      <c r="H309" s="10"/>
      <c r="I309" s="10"/>
      <c r="J309" s="10"/>
      <c r="K309" s="319"/>
      <c r="L309" s="10"/>
      <c r="M309" s="10"/>
      <c r="N309" s="10"/>
      <c r="O309" s="10"/>
      <c r="P309" s="10"/>
      <c r="Q309" s="358"/>
      <c r="U309" s="358"/>
      <c r="Y309" s="10"/>
      <c r="Z309" s="10"/>
      <c r="AA309" s="10"/>
      <c r="AC309" s="1"/>
      <c r="AE309" s="1"/>
      <c r="AM309" s="1"/>
      <c r="AO309" s="1"/>
      <c r="AQ309" s="1"/>
      <c r="AV309" s="1"/>
      <c r="AW309" s="1"/>
      <c r="AX309" s="1"/>
      <c r="AZ309" s="1"/>
      <c r="BC309" s="1"/>
    </row>
    <row r="310" spans="1:55">
      <c r="A310" s="10"/>
      <c r="B310" s="319"/>
      <c r="C310" s="10"/>
      <c r="D310" s="10"/>
      <c r="F310" s="10"/>
      <c r="G310" s="10"/>
      <c r="H310" s="10"/>
      <c r="I310" s="10"/>
      <c r="J310" s="10"/>
      <c r="K310" s="319"/>
      <c r="L310" s="10"/>
      <c r="M310" s="10"/>
      <c r="N310" s="10"/>
      <c r="O310" s="10"/>
      <c r="P310" s="10"/>
      <c r="Q310" s="358"/>
      <c r="U310" s="358"/>
      <c r="Y310" s="10"/>
      <c r="Z310" s="10"/>
      <c r="AA310" s="10"/>
      <c r="AC310" s="1"/>
      <c r="AE310" s="1"/>
      <c r="AM310" s="1"/>
      <c r="AO310" s="1"/>
      <c r="AQ310" s="1"/>
      <c r="AV310" s="1"/>
      <c r="AW310" s="1"/>
      <c r="AX310" s="1"/>
      <c r="AZ310" s="1"/>
      <c r="BC310" s="1"/>
    </row>
    <row r="311" spans="1:55">
      <c r="A311" s="10"/>
      <c r="B311" s="319"/>
      <c r="C311" s="10"/>
      <c r="D311" s="10"/>
      <c r="F311" s="10"/>
      <c r="G311" s="10"/>
      <c r="H311" s="10"/>
      <c r="I311" s="10"/>
      <c r="J311" s="10"/>
      <c r="K311" s="319"/>
      <c r="L311" s="10"/>
      <c r="M311" s="10"/>
      <c r="N311" s="10"/>
      <c r="O311" s="10"/>
      <c r="P311" s="10"/>
      <c r="Q311" s="358"/>
      <c r="U311" s="358"/>
      <c r="Y311" s="10"/>
      <c r="Z311" s="10"/>
      <c r="AA311" s="10"/>
      <c r="AC311" s="1"/>
      <c r="AE311" s="1"/>
      <c r="AM311" s="1"/>
      <c r="AO311" s="1"/>
      <c r="AQ311" s="1"/>
      <c r="AV311" s="1"/>
      <c r="AW311" s="1"/>
      <c r="AX311" s="1"/>
      <c r="AZ311" s="1"/>
      <c r="BC311" s="1"/>
    </row>
    <row r="312" spans="1:55">
      <c r="A312" s="10"/>
      <c r="B312" s="319"/>
      <c r="C312" s="10"/>
      <c r="D312" s="10"/>
      <c r="F312" s="10"/>
      <c r="G312" s="10"/>
      <c r="H312" s="10"/>
      <c r="I312" s="10"/>
      <c r="J312" s="10"/>
      <c r="K312" s="319"/>
      <c r="L312" s="10"/>
      <c r="M312" s="10"/>
      <c r="N312" s="10"/>
      <c r="O312" s="10"/>
      <c r="P312" s="10"/>
      <c r="Q312" s="358"/>
      <c r="U312" s="358"/>
      <c r="Y312" s="10"/>
      <c r="Z312" s="10"/>
      <c r="AA312" s="10"/>
      <c r="AC312" s="1"/>
      <c r="AE312" s="1"/>
      <c r="AM312" s="1"/>
      <c r="AO312" s="1"/>
      <c r="AQ312" s="1"/>
      <c r="AV312" s="1"/>
      <c r="AW312" s="1"/>
      <c r="AX312" s="1"/>
      <c r="AZ312" s="1"/>
      <c r="BC312" s="1"/>
    </row>
    <row r="313" spans="1:55">
      <c r="A313" s="10"/>
      <c r="B313" s="319"/>
      <c r="C313" s="10"/>
      <c r="D313" s="10"/>
      <c r="F313" s="10"/>
      <c r="G313" s="10"/>
      <c r="H313" s="10"/>
      <c r="I313" s="10"/>
      <c r="J313" s="10"/>
      <c r="K313" s="319"/>
      <c r="L313" s="10"/>
      <c r="M313" s="10"/>
      <c r="N313" s="10"/>
      <c r="O313" s="10"/>
      <c r="P313" s="10"/>
      <c r="Q313" s="358"/>
      <c r="U313" s="358"/>
      <c r="Y313" s="10"/>
      <c r="Z313" s="10"/>
      <c r="AA313" s="10"/>
      <c r="AC313" s="1"/>
      <c r="AE313" s="1"/>
      <c r="AM313" s="1"/>
      <c r="AO313" s="1"/>
      <c r="AQ313" s="1"/>
      <c r="AV313" s="1"/>
      <c r="AW313" s="1"/>
      <c r="AX313" s="1"/>
      <c r="AZ313" s="1"/>
      <c r="BC313" s="1"/>
    </row>
    <row r="314" spans="1:55">
      <c r="A314" s="10"/>
      <c r="B314" s="319"/>
      <c r="C314" s="10"/>
      <c r="D314" s="10"/>
      <c r="F314" s="10"/>
      <c r="G314" s="10"/>
      <c r="H314" s="10"/>
      <c r="I314" s="10"/>
      <c r="J314" s="10"/>
      <c r="K314" s="319"/>
      <c r="L314" s="10"/>
      <c r="M314" s="10"/>
      <c r="N314" s="10"/>
      <c r="O314" s="10"/>
      <c r="P314" s="10"/>
      <c r="Q314" s="358"/>
      <c r="U314" s="358"/>
      <c r="Y314" s="10"/>
      <c r="Z314" s="10"/>
      <c r="AA314" s="10"/>
      <c r="AC314" s="1"/>
      <c r="AE314" s="1"/>
      <c r="AM314" s="1"/>
      <c r="AO314" s="1"/>
      <c r="AQ314" s="1"/>
      <c r="AV314" s="1"/>
      <c r="AW314" s="1"/>
      <c r="AX314" s="1"/>
      <c r="AZ314" s="1"/>
      <c r="BC314" s="1"/>
    </row>
    <row r="315" spans="1:55">
      <c r="A315" s="10"/>
      <c r="B315" s="319"/>
      <c r="C315" s="10"/>
      <c r="D315" s="10"/>
      <c r="F315" s="10"/>
      <c r="G315" s="10"/>
      <c r="H315" s="10"/>
      <c r="I315" s="10"/>
      <c r="J315" s="10"/>
      <c r="K315" s="319"/>
      <c r="L315" s="10"/>
      <c r="M315" s="10"/>
      <c r="N315" s="10"/>
      <c r="O315" s="10"/>
      <c r="P315" s="10"/>
      <c r="Q315" s="358"/>
      <c r="U315" s="358"/>
      <c r="Y315" s="10"/>
      <c r="Z315" s="10"/>
      <c r="AA315" s="10"/>
      <c r="AC315" s="1"/>
      <c r="AE315" s="1"/>
      <c r="AM315" s="1"/>
      <c r="AO315" s="1"/>
      <c r="AQ315" s="1"/>
      <c r="AV315" s="1"/>
      <c r="AW315" s="1"/>
      <c r="AX315" s="1"/>
      <c r="AZ315" s="1"/>
      <c r="BC315" s="1"/>
    </row>
    <row r="316" spans="1:55">
      <c r="A316" s="10"/>
      <c r="B316" s="319"/>
      <c r="C316" s="10"/>
      <c r="D316" s="10"/>
      <c r="F316" s="10"/>
      <c r="G316" s="10"/>
      <c r="H316" s="10"/>
      <c r="I316" s="10"/>
      <c r="J316" s="10"/>
      <c r="K316" s="319"/>
      <c r="L316" s="10"/>
      <c r="M316" s="10"/>
      <c r="N316" s="10"/>
      <c r="O316" s="10"/>
      <c r="P316" s="10"/>
      <c r="Q316" s="358"/>
      <c r="U316" s="358"/>
      <c r="Y316" s="10"/>
      <c r="Z316" s="10"/>
      <c r="AA316" s="10"/>
      <c r="AC316" s="1"/>
      <c r="AE316" s="1"/>
      <c r="AM316" s="1"/>
      <c r="AO316" s="1"/>
      <c r="AQ316" s="1"/>
      <c r="AV316" s="1"/>
      <c r="AW316" s="1"/>
      <c r="AX316" s="1"/>
      <c r="AZ316" s="1"/>
      <c r="BC316" s="1"/>
    </row>
    <row r="317" spans="1:55">
      <c r="A317" s="10"/>
      <c r="B317" s="319"/>
      <c r="C317" s="10"/>
      <c r="D317" s="10"/>
      <c r="F317" s="10"/>
      <c r="G317" s="10"/>
      <c r="H317" s="10"/>
      <c r="I317" s="10"/>
      <c r="J317" s="10"/>
      <c r="K317" s="319"/>
      <c r="L317" s="10"/>
      <c r="M317" s="10"/>
      <c r="N317" s="10"/>
      <c r="O317" s="10"/>
      <c r="P317" s="10"/>
      <c r="Q317" s="358"/>
      <c r="U317" s="358"/>
      <c r="Y317" s="10"/>
      <c r="Z317" s="10"/>
      <c r="AA317" s="10"/>
      <c r="AC317" s="1"/>
      <c r="AE317" s="1"/>
      <c r="AM317" s="1"/>
      <c r="AO317" s="1"/>
      <c r="AQ317" s="1"/>
      <c r="AV317" s="1"/>
      <c r="AW317" s="1"/>
      <c r="AX317" s="1"/>
      <c r="AZ317" s="1"/>
      <c r="BC317" s="1"/>
    </row>
    <row r="318" spans="1:55">
      <c r="A318" s="10"/>
      <c r="B318" s="319"/>
      <c r="C318" s="10"/>
      <c r="D318" s="10"/>
      <c r="F318" s="10"/>
      <c r="G318" s="10"/>
      <c r="H318" s="10"/>
      <c r="I318" s="10"/>
      <c r="J318" s="10"/>
      <c r="K318" s="319"/>
      <c r="L318" s="10"/>
      <c r="M318" s="10"/>
      <c r="N318" s="10"/>
      <c r="O318" s="10"/>
      <c r="P318" s="10"/>
      <c r="Q318" s="358"/>
      <c r="U318" s="358"/>
      <c r="Y318" s="10"/>
      <c r="Z318" s="10"/>
      <c r="AA318" s="10"/>
      <c r="AC318" s="1"/>
      <c r="AE318" s="1"/>
      <c r="AM318" s="1"/>
      <c r="AO318" s="1"/>
      <c r="AQ318" s="1"/>
      <c r="AV318" s="1"/>
      <c r="AW318" s="1"/>
      <c r="AX318" s="1"/>
      <c r="AZ318" s="1"/>
      <c r="BC318" s="1"/>
    </row>
    <row r="319" spans="1:55">
      <c r="A319" s="10"/>
      <c r="B319" s="319"/>
      <c r="C319" s="10"/>
      <c r="D319" s="10"/>
      <c r="F319" s="10"/>
      <c r="G319" s="10"/>
      <c r="H319" s="10"/>
      <c r="I319" s="10"/>
      <c r="J319" s="10"/>
      <c r="K319" s="319"/>
      <c r="L319" s="10"/>
      <c r="M319" s="10"/>
      <c r="N319" s="10"/>
      <c r="O319" s="10"/>
      <c r="P319" s="10"/>
      <c r="Q319" s="358"/>
      <c r="U319" s="358"/>
      <c r="Y319" s="10"/>
      <c r="Z319" s="10"/>
      <c r="AA319" s="10"/>
      <c r="AC319" s="1"/>
      <c r="AE319" s="1"/>
      <c r="AM319" s="1"/>
      <c r="AO319" s="1"/>
      <c r="AQ319" s="1"/>
      <c r="AV319" s="1"/>
      <c r="AW319" s="1"/>
      <c r="AX319" s="1"/>
      <c r="AZ319" s="1"/>
      <c r="BC319" s="1"/>
    </row>
    <row r="320" spans="1:55">
      <c r="A320" s="10"/>
      <c r="B320" s="319"/>
      <c r="C320" s="10"/>
      <c r="D320" s="10"/>
      <c r="F320" s="10"/>
      <c r="G320" s="10"/>
      <c r="H320" s="10"/>
      <c r="I320" s="10"/>
      <c r="J320" s="10"/>
      <c r="K320" s="319"/>
      <c r="L320" s="10"/>
      <c r="M320" s="10"/>
      <c r="N320" s="10"/>
      <c r="O320" s="10"/>
      <c r="P320" s="10"/>
      <c r="Q320" s="358"/>
      <c r="U320" s="358"/>
      <c r="Y320" s="10"/>
      <c r="Z320" s="10"/>
      <c r="AA320" s="10"/>
      <c r="AC320" s="1"/>
      <c r="AE320" s="1"/>
      <c r="AM320" s="1"/>
      <c r="AO320" s="1"/>
      <c r="AQ320" s="1"/>
      <c r="AV320" s="1"/>
      <c r="AW320" s="1"/>
      <c r="AX320" s="1"/>
      <c r="AZ320" s="1"/>
      <c r="BC320" s="1"/>
    </row>
    <row r="321" spans="1:55">
      <c r="A321" s="10"/>
      <c r="B321" s="319"/>
      <c r="C321" s="10"/>
      <c r="D321" s="10"/>
      <c r="F321" s="10"/>
      <c r="G321" s="10"/>
      <c r="H321" s="10"/>
      <c r="I321" s="10"/>
      <c r="J321" s="10"/>
      <c r="K321" s="319"/>
      <c r="L321" s="10"/>
      <c r="M321" s="10"/>
      <c r="N321" s="10"/>
      <c r="O321" s="10"/>
      <c r="P321" s="10"/>
      <c r="Q321" s="358"/>
      <c r="U321" s="358"/>
      <c r="Y321" s="10"/>
      <c r="Z321" s="10"/>
      <c r="AA321" s="10"/>
      <c r="AC321" s="1"/>
      <c r="AE321" s="1"/>
      <c r="AM321" s="1"/>
      <c r="AO321" s="1"/>
      <c r="AQ321" s="1"/>
      <c r="AV321" s="1"/>
      <c r="AW321" s="1"/>
      <c r="AX321" s="1"/>
      <c r="AZ321" s="1"/>
      <c r="BC321" s="1"/>
    </row>
    <row r="322" spans="1:55">
      <c r="A322" s="10"/>
      <c r="B322" s="319"/>
      <c r="C322" s="10"/>
      <c r="D322" s="10"/>
      <c r="F322" s="10"/>
      <c r="G322" s="10"/>
      <c r="H322" s="10"/>
      <c r="I322" s="10"/>
      <c r="J322" s="10"/>
      <c r="K322" s="319"/>
      <c r="L322" s="10"/>
      <c r="M322" s="10"/>
      <c r="N322" s="10"/>
      <c r="O322" s="10"/>
      <c r="P322" s="10"/>
      <c r="Q322" s="358"/>
      <c r="U322" s="358"/>
      <c r="Y322" s="10"/>
      <c r="Z322" s="10"/>
      <c r="AA322" s="10"/>
      <c r="AC322" s="1"/>
      <c r="AE322" s="1"/>
      <c r="AM322" s="1"/>
      <c r="AO322" s="1"/>
      <c r="AQ322" s="1"/>
      <c r="AV322" s="1"/>
      <c r="AW322" s="1"/>
      <c r="AX322" s="1"/>
      <c r="AZ322" s="1"/>
      <c r="BC322" s="1"/>
    </row>
    <row r="323" spans="1:55">
      <c r="A323" s="10"/>
      <c r="B323" s="319"/>
      <c r="C323" s="10"/>
      <c r="D323" s="10"/>
      <c r="F323" s="10"/>
      <c r="G323" s="10"/>
      <c r="H323" s="10"/>
      <c r="I323" s="10"/>
      <c r="J323" s="10"/>
      <c r="K323" s="319"/>
      <c r="L323" s="10"/>
      <c r="M323" s="10"/>
      <c r="N323" s="10"/>
      <c r="O323" s="10"/>
      <c r="P323" s="10"/>
      <c r="Q323" s="358"/>
      <c r="U323" s="358"/>
      <c r="Y323" s="10"/>
      <c r="Z323" s="10"/>
      <c r="AA323" s="10"/>
      <c r="AC323" s="1"/>
      <c r="AE323" s="1"/>
      <c r="AM323" s="1"/>
      <c r="AO323" s="1"/>
      <c r="AQ323" s="1"/>
      <c r="AV323" s="1"/>
      <c r="AW323" s="1"/>
      <c r="AX323" s="1"/>
      <c r="AZ323" s="1"/>
      <c r="BC323" s="1"/>
    </row>
    <row r="324" spans="1:55">
      <c r="A324" s="10"/>
      <c r="B324" s="319"/>
      <c r="C324" s="10"/>
      <c r="D324" s="10"/>
      <c r="F324" s="10"/>
      <c r="G324" s="10"/>
      <c r="H324" s="10"/>
      <c r="I324" s="10"/>
      <c r="J324" s="10"/>
      <c r="K324" s="319"/>
      <c r="L324" s="10"/>
      <c r="M324" s="10"/>
      <c r="N324" s="10"/>
      <c r="O324" s="10"/>
      <c r="P324" s="10"/>
      <c r="Q324" s="358"/>
      <c r="U324" s="358"/>
      <c r="Y324" s="10"/>
      <c r="Z324" s="10"/>
      <c r="AA324" s="10"/>
      <c r="AC324" s="1"/>
      <c r="AE324" s="1"/>
      <c r="AM324" s="1"/>
      <c r="AO324" s="1"/>
      <c r="AQ324" s="1"/>
      <c r="AV324" s="1"/>
      <c r="AW324" s="1"/>
      <c r="AX324" s="1"/>
      <c r="AZ324" s="1"/>
      <c r="BC324" s="1"/>
    </row>
    <row r="325" spans="1:55">
      <c r="A325" s="10"/>
      <c r="B325" s="319"/>
      <c r="C325" s="10"/>
      <c r="D325" s="10"/>
      <c r="F325" s="10"/>
      <c r="G325" s="10"/>
      <c r="H325" s="10"/>
      <c r="I325" s="10"/>
      <c r="J325" s="10"/>
      <c r="K325" s="319"/>
      <c r="L325" s="10"/>
      <c r="M325" s="10"/>
      <c r="N325" s="10"/>
      <c r="O325" s="10"/>
      <c r="P325" s="10"/>
      <c r="Q325" s="358"/>
      <c r="U325" s="358"/>
      <c r="Y325" s="10"/>
      <c r="Z325" s="10"/>
      <c r="AA325" s="10"/>
      <c r="AC325" s="1"/>
      <c r="AE325" s="1"/>
      <c r="AM325" s="1"/>
      <c r="AO325" s="1"/>
      <c r="AQ325" s="1"/>
      <c r="AV325" s="1"/>
      <c r="AW325" s="1"/>
      <c r="AX325" s="1"/>
      <c r="AZ325" s="1"/>
      <c r="BC325" s="1"/>
    </row>
    <row r="326" spans="1:55">
      <c r="A326" s="10"/>
      <c r="B326" s="319"/>
      <c r="C326" s="10"/>
      <c r="D326" s="10"/>
      <c r="F326" s="10"/>
      <c r="G326" s="10"/>
      <c r="H326" s="10"/>
      <c r="I326" s="10"/>
      <c r="J326" s="10"/>
      <c r="K326" s="319"/>
      <c r="L326" s="10"/>
      <c r="M326" s="10"/>
      <c r="N326" s="10"/>
      <c r="O326" s="10"/>
      <c r="P326" s="10"/>
      <c r="Q326" s="358"/>
      <c r="U326" s="358"/>
      <c r="Y326" s="10"/>
      <c r="Z326" s="10"/>
      <c r="AA326" s="10"/>
      <c r="AC326" s="1"/>
      <c r="AE326" s="1"/>
      <c r="AM326" s="1"/>
      <c r="AO326" s="1"/>
      <c r="AQ326" s="1"/>
      <c r="AV326" s="1"/>
      <c r="AW326" s="1"/>
      <c r="AX326" s="1"/>
      <c r="AZ326" s="1"/>
      <c r="BC326" s="1"/>
    </row>
    <row r="327" spans="1:55">
      <c r="A327" s="10"/>
      <c r="B327" s="319"/>
      <c r="C327" s="10"/>
      <c r="D327" s="10"/>
      <c r="F327" s="10"/>
      <c r="G327" s="10"/>
      <c r="H327" s="10"/>
      <c r="I327" s="10"/>
      <c r="J327" s="10"/>
      <c r="K327" s="319"/>
      <c r="L327" s="10"/>
      <c r="M327" s="10"/>
      <c r="N327" s="10"/>
      <c r="O327" s="10"/>
      <c r="P327" s="10"/>
      <c r="Q327" s="358"/>
      <c r="U327" s="358"/>
      <c r="Y327" s="10"/>
      <c r="Z327" s="10"/>
      <c r="AA327" s="10"/>
      <c r="AC327" s="1"/>
      <c r="AE327" s="1"/>
      <c r="AM327" s="1"/>
      <c r="AO327" s="1"/>
      <c r="AQ327" s="1"/>
      <c r="AV327" s="1"/>
      <c r="AW327" s="1"/>
      <c r="AX327" s="1"/>
      <c r="AZ327" s="1"/>
      <c r="BC327" s="1"/>
    </row>
    <row r="328" spans="1:55">
      <c r="A328" s="10"/>
      <c r="B328" s="319"/>
      <c r="C328" s="10"/>
      <c r="D328" s="10"/>
      <c r="F328" s="10"/>
      <c r="G328" s="10"/>
      <c r="H328" s="10"/>
      <c r="I328" s="10"/>
      <c r="J328" s="10"/>
      <c r="K328" s="319"/>
      <c r="L328" s="10"/>
      <c r="M328" s="10"/>
      <c r="N328" s="10"/>
      <c r="O328" s="10"/>
      <c r="P328" s="10"/>
      <c r="Q328" s="358"/>
      <c r="U328" s="358"/>
      <c r="Y328" s="10"/>
      <c r="Z328" s="10"/>
      <c r="AA328" s="10"/>
      <c r="AC328" s="1"/>
      <c r="AE328" s="1"/>
      <c r="AM328" s="1"/>
      <c r="AO328" s="1"/>
      <c r="AQ328" s="1"/>
      <c r="AV328" s="1"/>
      <c r="AW328" s="1"/>
      <c r="AX328" s="1"/>
      <c r="AZ328" s="1"/>
      <c r="BC328" s="1"/>
    </row>
    <row r="329" spans="1:55">
      <c r="A329" s="10"/>
      <c r="B329" s="319"/>
      <c r="C329" s="10"/>
      <c r="D329" s="10"/>
      <c r="F329" s="10"/>
      <c r="G329" s="10"/>
      <c r="H329" s="10"/>
      <c r="I329" s="10"/>
      <c r="J329" s="10"/>
      <c r="K329" s="319"/>
      <c r="L329" s="10"/>
      <c r="M329" s="10"/>
      <c r="N329" s="10"/>
      <c r="O329" s="10"/>
      <c r="P329" s="10"/>
      <c r="Q329" s="358"/>
      <c r="U329" s="358"/>
      <c r="Y329" s="10"/>
      <c r="Z329" s="10"/>
      <c r="AA329" s="10"/>
      <c r="AC329" s="1"/>
      <c r="AE329" s="1"/>
      <c r="AM329" s="1"/>
      <c r="AO329" s="1"/>
      <c r="AQ329" s="1"/>
      <c r="AV329" s="1"/>
      <c r="AW329" s="1"/>
      <c r="AX329" s="1"/>
      <c r="AZ329" s="1"/>
      <c r="BC329" s="1"/>
    </row>
    <row r="330" spans="1:55">
      <c r="A330" s="10"/>
      <c r="B330" s="319"/>
      <c r="C330" s="10"/>
      <c r="D330" s="10"/>
      <c r="F330" s="10"/>
      <c r="G330" s="10"/>
      <c r="H330" s="10"/>
      <c r="I330" s="10"/>
      <c r="J330" s="10"/>
      <c r="K330" s="319"/>
      <c r="L330" s="10"/>
      <c r="M330" s="10"/>
      <c r="N330" s="10"/>
      <c r="O330" s="10"/>
      <c r="P330" s="10"/>
      <c r="Q330" s="358"/>
      <c r="U330" s="358"/>
      <c r="Y330" s="10"/>
      <c r="Z330" s="10"/>
      <c r="AA330" s="10"/>
      <c r="AC330" s="1"/>
      <c r="AE330" s="1"/>
      <c r="AM330" s="1"/>
      <c r="AO330" s="1"/>
      <c r="AQ330" s="1"/>
      <c r="AV330" s="1"/>
      <c r="AW330" s="1"/>
      <c r="AX330" s="1"/>
      <c r="AZ330" s="1"/>
      <c r="BC330" s="1"/>
    </row>
    <row r="331" spans="1:55">
      <c r="A331" s="10"/>
      <c r="B331" s="319"/>
      <c r="C331" s="10"/>
      <c r="D331" s="10"/>
      <c r="F331" s="10"/>
      <c r="G331" s="10"/>
      <c r="H331" s="10"/>
      <c r="I331" s="10"/>
      <c r="J331" s="10"/>
      <c r="K331" s="319"/>
      <c r="L331" s="10"/>
      <c r="M331" s="10"/>
      <c r="N331" s="10"/>
      <c r="O331" s="10"/>
      <c r="P331" s="10"/>
      <c r="Q331" s="358"/>
      <c r="U331" s="358"/>
      <c r="Y331" s="10"/>
      <c r="Z331" s="10"/>
      <c r="AA331" s="10"/>
      <c r="AC331" s="1"/>
      <c r="AE331" s="1"/>
      <c r="AM331" s="1"/>
      <c r="AO331" s="1"/>
      <c r="AQ331" s="1"/>
      <c r="AV331" s="1"/>
      <c r="AW331" s="1"/>
      <c r="AX331" s="1"/>
      <c r="AZ331" s="1"/>
      <c r="BC331" s="1"/>
    </row>
    <row r="332" spans="1:55">
      <c r="A332" s="10"/>
      <c r="B332" s="319"/>
      <c r="C332" s="10"/>
      <c r="D332" s="10"/>
      <c r="F332" s="10"/>
      <c r="G332" s="10"/>
      <c r="H332" s="10"/>
      <c r="I332" s="10"/>
      <c r="J332" s="10"/>
      <c r="K332" s="319"/>
      <c r="L332" s="10"/>
      <c r="M332" s="10"/>
      <c r="N332" s="10"/>
      <c r="O332" s="10"/>
      <c r="P332" s="10"/>
      <c r="Q332" s="358"/>
      <c r="U332" s="358"/>
      <c r="Y332" s="10"/>
      <c r="Z332" s="10"/>
      <c r="AA332" s="10"/>
      <c r="AC332" s="1"/>
      <c r="AE332" s="1"/>
      <c r="AM332" s="1"/>
      <c r="AO332" s="1"/>
      <c r="AQ332" s="1"/>
      <c r="AV332" s="1"/>
      <c r="AW332" s="1"/>
      <c r="AX332" s="1"/>
      <c r="AZ332" s="1"/>
      <c r="BC332" s="1"/>
    </row>
    <row r="333" spans="1:55">
      <c r="A333" s="10"/>
      <c r="B333" s="319"/>
      <c r="C333" s="10"/>
      <c r="D333" s="10"/>
      <c r="F333" s="10"/>
      <c r="G333" s="10"/>
      <c r="H333" s="10"/>
      <c r="I333" s="10"/>
      <c r="J333" s="10"/>
      <c r="K333" s="319"/>
      <c r="L333" s="10"/>
      <c r="M333" s="10"/>
      <c r="N333" s="10"/>
      <c r="O333" s="10"/>
      <c r="P333" s="10"/>
      <c r="Q333" s="358"/>
      <c r="U333" s="358"/>
      <c r="Y333" s="10"/>
      <c r="Z333" s="10"/>
      <c r="AA333" s="10"/>
      <c r="AC333" s="1"/>
      <c r="AE333" s="1"/>
      <c r="AM333" s="1"/>
      <c r="AO333" s="1"/>
      <c r="AQ333" s="1"/>
      <c r="AV333" s="1"/>
      <c r="AW333" s="1"/>
      <c r="AX333" s="1"/>
      <c r="AZ333" s="1"/>
      <c r="BC333" s="1"/>
    </row>
    <row r="334" spans="1:55">
      <c r="A334" s="10"/>
      <c r="B334" s="319"/>
      <c r="C334" s="10"/>
      <c r="D334" s="10"/>
      <c r="F334" s="10"/>
      <c r="G334" s="10"/>
      <c r="H334" s="10"/>
      <c r="I334" s="10"/>
      <c r="J334" s="10"/>
      <c r="K334" s="319"/>
      <c r="L334" s="10"/>
      <c r="M334" s="10"/>
      <c r="N334" s="10"/>
      <c r="O334" s="10"/>
      <c r="P334" s="10"/>
      <c r="Q334" s="358"/>
      <c r="U334" s="358"/>
      <c r="Y334" s="10"/>
      <c r="Z334" s="10"/>
      <c r="AA334" s="10"/>
      <c r="AC334" s="1"/>
      <c r="AE334" s="1"/>
      <c r="AM334" s="1"/>
      <c r="AO334" s="1"/>
      <c r="AQ334" s="1"/>
      <c r="AV334" s="1"/>
      <c r="AW334" s="1"/>
      <c r="AX334" s="1"/>
      <c r="AZ334" s="1"/>
      <c r="BC334" s="1"/>
    </row>
    <row r="335" spans="1:55">
      <c r="A335" s="10"/>
      <c r="B335" s="319"/>
      <c r="C335" s="10"/>
      <c r="D335" s="10"/>
      <c r="F335" s="10"/>
      <c r="G335" s="10"/>
      <c r="H335" s="10"/>
      <c r="I335" s="10"/>
      <c r="J335" s="10"/>
      <c r="K335" s="319"/>
      <c r="L335" s="10"/>
      <c r="M335" s="10"/>
      <c r="N335" s="10"/>
      <c r="O335" s="10"/>
      <c r="P335" s="10"/>
      <c r="Q335" s="358"/>
      <c r="U335" s="358"/>
      <c r="Y335" s="10"/>
      <c r="Z335" s="10"/>
      <c r="AA335" s="10"/>
      <c r="AC335" s="1"/>
      <c r="AE335" s="1"/>
      <c r="AM335" s="1"/>
      <c r="AO335" s="1"/>
      <c r="AQ335" s="1"/>
      <c r="AV335" s="1"/>
      <c r="AW335" s="1"/>
      <c r="AX335" s="1"/>
      <c r="AZ335" s="1"/>
      <c r="BC335" s="1"/>
    </row>
    <row r="336" spans="1:55">
      <c r="A336" s="10"/>
      <c r="B336" s="319"/>
      <c r="C336" s="10"/>
      <c r="D336" s="10"/>
      <c r="F336" s="10"/>
      <c r="G336" s="10"/>
      <c r="H336" s="10"/>
      <c r="I336" s="10"/>
      <c r="J336" s="10"/>
      <c r="K336" s="319"/>
      <c r="L336" s="10"/>
      <c r="M336" s="10"/>
      <c r="N336" s="10"/>
      <c r="O336" s="10"/>
      <c r="P336" s="10"/>
      <c r="Q336" s="358"/>
      <c r="U336" s="358"/>
      <c r="Y336" s="10"/>
      <c r="Z336" s="10"/>
      <c r="AA336" s="10"/>
      <c r="AC336" s="1"/>
      <c r="AE336" s="1"/>
      <c r="AM336" s="1"/>
      <c r="AO336" s="1"/>
      <c r="AQ336" s="1"/>
      <c r="AV336" s="1"/>
      <c r="AW336" s="1"/>
      <c r="AX336" s="1"/>
      <c r="AZ336" s="1"/>
      <c r="BC336" s="1"/>
    </row>
    <row r="337" spans="1:55">
      <c r="A337" s="10"/>
      <c r="B337" s="319"/>
      <c r="C337" s="10"/>
      <c r="D337" s="10"/>
      <c r="F337" s="10"/>
      <c r="G337" s="10"/>
      <c r="H337" s="10"/>
      <c r="I337" s="10"/>
      <c r="J337" s="10"/>
      <c r="K337" s="319"/>
      <c r="L337" s="10"/>
      <c r="M337" s="10"/>
      <c r="N337" s="10"/>
      <c r="O337" s="10"/>
      <c r="P337" s="10"/>
      <c r="Q337" s="358"/>
      <c r="U337" s="358"/>
      <c r="Y337" s="10"/>
      <c r="Z337" s="10"/>
      <c r="AA337" s="10"/>
      <c r="AC337" s="1"/>
      <c r="AE337" s="1"/>
      <c r="AM337" s="1"/>
      <c r="AO337" s="1"/>
      <c r="AQ337" s="1"/>
      <c r="AV337" s="1"/>
      <c r="AW337" s="1"/>
      <c r="AX337" s="1"/>
      <c r="AZ337" s="1"/>
      <c r="BC337" s="1"/>
    </row>
    <row r="338" spans="1:55">
      <c r="A338" s="10"/>
      <c r="B338" s="319"/>
      <c r="C338" s="10"/>
      <c r="D338" s="10"/>
      <c r="F338" s="10"/>
      <c r="G338" s="10"/>
      <c r="H338" s="10"/>
      <c r="I338" s="10"/>
      <c r="J338" s="10"/>
      <c r="K338" s="319"/>
      <c r="L338" s="10"/>
      <c r="M338" s="10"/>
      <c r="N338" s="10"/>
      <c r="O338" s="10"/>
      <c r="P338" s="10"/>
      <c r="Q338" s="358"/>
      <c r="U338" s="358"/>
      <c r="Y338" s="10"/>
      <c r="Z338" s="10"/>
      <c r="AA338" s="10"/>
      <c r="AC338" s="1"/>
      <c r="AE338" s="1"/>
      <c r="AM338" s="1"/>
      <c r="AO338" s="1"/>
      <c r="AQ338" s="1"/>
      <c r="AV338" s="1"/>
      <c r="AW338" s="1"/>
      <c r="AX338" s="1"/>
      <c r="AZ338" s="1"/>
      <c r="BC338" s="1"/>
    </row>
    <row r="339" spans="1:55">
      <c r="A339" s="10"/>
      <c r="B339" s="319"/>
      <c r="C339" s="10"/>
      <c r="D339" s="10"/>
      <c r="F339" s="10"/>
      <c r="G339" s="10"/>
      <c r="H339" s="10"/>
      <c r="I339" s="10"/>
      <c r="J339" s="10"/>
      <c r="K339" s="319"/>
      <c r="L339" s="10"/>
      <c r="M339" s="10"/>
      <c r="N339" s="10"/>
      <c r="O339" s="10"/>
      <c r="P339" s="10"/>
      <c r="Q339" s="358"/>
      <c r="U339" s="358"/>
      <c r="Y339" s="10"/>
      <c r="Z339" s="10"/>
      <c r="AA339" s="10"/>
      <c r="AC339" s="1"/>
      <c r="AE339" s="1"/>
      <c r="AM339" s="1"/>
      <c r="AO339" s="1"/>
      <c r="AQ339" s="1"/>
      <c r="AV339" s="1"/>
      <c r="AW339" s="1"/>
      <c r="AX339" s="1"/>
      <c r="AZ339" s="1"/>
      <c r="BC339" s="1"/>
    </row>
    <row r="340" spans="1:55">
      <c r="A340" s="10"/>
      <c r="B340" s="319"/>
      <c r="C340" s="10"/>
      <c r="D340" s="10"/>
      <c r="F340" s="10"/>
      <c r="G340" s="10"/>
      <c r="H340" s="10"/>
      <c r="I340" s="10"/>
      <c r="J340" s="10"/>
      <c r="K340" s="319"/>
      <c r="L340" s="10"/>
      <c r="M340" s="10"/>
      <c r="N340" s="10"/>
      <c r="O340" s="10"/>
      <c r="P340" s="10"/>
      <c r="Q340" s="358"/>
      <c r="U340" s="358"/>
      <c r="Y340" s="10"/>
      <c r="Z340" s="10"/>
      <c r="AA340" s="10"/>
      <c r="AC340" s="1"/>
      <c r="AE340" s="1"/>
      <c r="AM340" s="1"/>
      <c r="AO340" s="1"/>
      <c r="AQ340" s="1"/>
      <c r="AV340" s="1"/>
      <c r="AW340" s="1"/>
      <c r="AX340" s="1"/>
      <c r="AZ340" s="1"/>
      <c r="BC340" s="1"/>
    </row>
    <row r="341" spans="1:55">
      <c r="A341" s="10"/>
      <c r="B341" s="319"/>
      <c r="C341" s="10"/>
      <c r="D341" s="10"/>
      <c r="F341" s="10"/>
      <c r="G341" s="10"/>
      <c r="H341" s="10"/>
      <c r="I341" s="10"/>
      <c r="J341" s="10"/>
      <c r="K341" s="319"/>
      <c r="L341" s="10"/>
      <c r="M341" s="10"/>
      <c r="N341" s="10"/>
      <c r="O341" s="10"/>
      <c r="P341" s="10"/>
      <c r="Q341" s="358"/>
      <c r="U341" s="358"/>
      <c r="Y341" s="10"/>
      <c r="Z341" s="10"/>
      <c r="AA341" s="10"/>
      <c r="AC341" s="1"/>
      <c r="AE341" s="1"/>
      <c r="AM341" s="1"/>
      <c r="AO341" s="1"/>
      <c r="AQ341" s="1"/>
      <c r="AV341" s="1"/>
      <c r="AW341" s="1"/>
      <c r="AX341" s="1"/>
      <c r="AZ341" s="1"/>
      <c r="BC341" s="1"/>
    </row>
    <row r="342" spans="1:55">
      <c r="A342" s="10"/>
      <c r="B342" s="319"/>
      <c r="C342" s="10"/>
      <c r="D342" s="10"/>
      <c r="F342" s="10"/>
      <c r="G342" s="10"/>
      <c r="H342" s="10"/>
      <c r="I342" s="10"/>
      <c r="J342" s="10"/>
      <c r="K342" s="319"/>
      <c r="L342" s="10"/>
      <c r="M342" s="10"/>
      <c r="N342" s="10"/>
      <c r="O342" s="10"/>
      <c r="P342" s="10"/>
      <c r="Q342" s="358"/>
      <c r="U342" s="358"/>
      <c r="Y342" s="10"/>
      <c r="Z342" s="10"/>
      <c r="AA342" s="10"/>
      <c r="AC342" s="1"/>
      <c r="AE342" s="1"/>
      <c r="AM342" s="1"/>
      <c r="AO342" s="1"/>
      <c r="AQ342" s="1"/>
      <c r="AV342" s="1"/>
      <c r="AW342" s="1"/>
      <c r="AX342" s="1"/>
      <c r="AZ342" s="1"/>
      <c r="BC342" s="1"/>
    </row>
    <row r="343" spans="1:55">
      <c r="A343" s="10"/>
      <c r="B343" s="319"/>
      <c r="C343" s="10"/>
      <c r="D343" s="10"/>
      <c r="F343" s="10"/>
      <c r="G343" s="10"/>
      <c r="H343" s="10"/>
      <c r="I343" s="10"/>
      <c r="J343" s="10"/>
      <c r="K343" s="319"/>
      <c r="L343" s="10"/>
      <c r="M343" s="10"/>
      <c r="N343" s="10"/>
      <c r="O343" s="10"/>
      <c r="P343" s="10"/>
      <c r="Q343" s="358"/>
      <c r="U343" s="358"/>
      <c r="Y343" s="10"/>
      <c r="Z343" s="10"/>
      <c r="AA343" s="10"/>
      <c r="AC343" s="1"/>
      <c r="AE343" s="1"/>
      <c r="AM343" s="1"/>
      <c r="AO343" s="1"/>
      <c r="AQ343" s="1"/>
      <c r="AV343" s="1"/>
      <c r="AW343" s="1"/>
      <c r="AX343" s="1"/>
      <c r="AZ343" s="1"/>
      <c r="BC343" s="1"/>
    </row>
    <row r="344" spans="1:55">
      <c r="A344" s="10"/>
      <c r="B344" s="319"/>
      <c r="C344" s="10"/>
      <c r="D344" s="10"/>
      <c r="F344" s="10"/>
      <c r="G344" s="10"/>
      <c r="H344" s="10"/>
      <c r="I344" s="10"/>
      <c r="J344" s="10"/>
      <c r="K344" s="319"/>
      <c r="L344" s="10"/>
      <c r="M344" s="10"/>
      <c r="N344" s="10"/>
      <c r="O344" s="10"/>
      <c r="P344" s="10"/>
      <c r="Q344" s="358"/>
      <c r="U344" s="358"/>
      <c r="Y344" s="10"/>
      <c r="Z344" s="10"/>
      <c r="AA344" s="10"/>
      <c r="AC344" s="1"/>
      <c r="AE344" s="1"/>
      <c r="AM344" s="1"/>
      <c r="AO344" s="1"/>
      <c r="AQ344" s="1"/>
      <c r="AV344" s="1"/>
      <c r="AW344" s="1"/>
      <c r="AX344" s="1"/>
      <c r="AZ344" s="1"/>
      <c r="BC344" s="1"/>
    </row>
    <row r="345" spans="1:55">
      <c r="A345" s="10"/>
      <c r="B345" s="319"/>
      <c r="C345" s="10"/>
      <c r="D345" s="10"/>
      <c r="F345" s="10"/>
      <c r="G345" s="10"/>
      <c r="H345" s="10"/>
      <c r="I345" s="10"/>
      <c r="J345" s="10"/>
      <c r="K345" s="319"/>
      <c r="L345" s="10"/>
      <c r="M345" s="10"/>
      <c r="N345" s="10"/>
      <c r="O345" s="10"/>
      <c r="P345" s="10"/>
      <c r="Q345" s="358"/>
      <c r="U345" s="358"/>
      <c r="Y345" s="10"/>
      <c r="Z345" s="10"/>
      <c r="AA345" s="10"/>
      <c r="AC345" s="1"/>
      <c r="AE345" s="1"/>
      <c r="AM345" s="1"/>
      <c r="AO345" s="1"/>
      <c r="AQ345" s="1"/>
      <c r="AV345" s="1"/>
      <c r="AW345" s="1"/>
      <c r="AX345" s="1"/>
      <c r="AZ345" s="1"/>
      <c r="BC345" s="1"/>
    </row>
    <row r="346" spans="1:55">
      <c r="A346" s="10"/>
      <c r="B346" s="319"/>
      <c r="C346" s="10"/>
      <c r="D346" s="10"/>
      <c r="F346" s="10"/>
      <c r="G346" s="10"/>
      <c r="H346" s="10"/>
      <c r="I346" s="10"/>
      <c r="J346" s="10"/>
      <c r="K346" s="319"/>
      <c r="L346" s="10"/>
      <c r="M346" s="10"/>
      <c r="N346" s="10"/>
      <c r="O346" s="10"/>
      <c r="P346" s="10"/>
      <c r="Q346" s="358"/>
      <c r="U346" s="358"/>
      <c r="Y346" s="10"/>
      <c r="Z346" s="10"/>
      <c r="AA346" s="10"/>
      <c r="AC346" s="1"/>
      <c r="AE346" s="1"/>
      <c r="AM346" s="1"/>
      <c r="AO346" s="1"/>
      <c r="AQ346" s="1"/>
      <c r="AV346" s="1"/>
      <c r="AW346" s="1"/>
      <c r="AX346" s="1"/>
      <c r="AZ346" s="1"/>
      <c r="BC346" s="1"/>
    </row>
    <row r="347" spans="1:55">
      <c r="A347" s="10"/>
      <c r="B347" s="319"/>
      <c r="C347" s="10"/>
      <c r="D347" s="10"/>
      <c r="F347" s="10"/>
      <c r="G347" s="10"/>
      <c r="H347" s="10"/>
      <c r="I347" s="10"/>
      <c r="J347" s="10"/>
      <c r="K347" s="319"/>
      <c r="L347" s="10"/>
      <c r="M347" s="10"/>
      <c r="N347" s="10"/>
      <c r="O347" s="10"/>
      <c r="P347" s="10"/>
      <c r="Q347" s="358"/>
      <c r="U347" s="358"/>
      <c r="Y347" s="10"/>
      <c r="Z347" s="10"/>
      <c r="AA347" s="10"/>
      <c r="AC347" s="1"/>
      <c r="AE347" s="1"/>
      <c r="AM347" s="1"/>
      <c r="AO347" s="1"/>
      <c r="AQ347" s="1"/>
      <c r="AV347" s="1"/>
      <c r="AW347" s="1"/>
      <c r="AX347" s="1"/>
      <c r="AZ347" s="1"/>
      <c r="BC347" s="1"/>
    </row>
    <row r="348" spans="1:55">
      <c r="A348" s="10"/>
      <c r="B348" s="319"/>
      <c r="C348" s="10"/>
      <c r="D348" s="10"/>
      <c r="F348" s="10"/>
      <c r="G348" s="10"/>
      <c r="H348" s="10"/>
      <c r="I348" s="10"/>
      <c r="J348" s="10"/>
      <c r="K348" s="319"/>
      <c r="L348" s="10"/>
      <c r="M348" s="10"/>
      <c r="N348" s="10"/>
      <c r="O348" s="10"/>
      <c r="P348" s="10"/>
      <c r="Q348" s="358"/>
      <c r="U348" s="358"/>
      <c r="Y348" s="10"/>
      <c r="Z348" s="10"/>
      <c r="AA348" s="10"/>
      <c r="AC348" s="1"/>
      <c r="AE348" s="1"/>
      <c r="AM348" s="1"/>
      <c r="AO348" s="1"/>
      <c r="AQ348" s="1"/>
      <c r="AV348" s="1"/>
      <c r="AW348" s="1"/>
      <c r="AX348" s="1"/>
      <c r="AZ348" s="1"/>
      <c r="BC348" s="1"/>
    </row>
    <row r="349" spans="1:55">
      <c r="A349" s="10"/>
      <c r="B349" s="319"/>
      <c r="C349" s="10"/>
      <c r="D349" s="10"/>
      <c r="F349" s="10"/>
      <c r="G349" s="10"/>
      <c r="H349" s="10"/>
      <c r="I349" s="10"/>
      <c r="J349" s="10"/>
      <c r="K349" s="319"/>
      <c r="L349" s="10"/>
      <c r="M349" s="10"/>
      <c r="N349" s="10"/>
      <c r="O349" s="10"/>
      <c r="P349" s="10"/>
      <c r="Q349" s="358"/>
      <c r="U349" s="358"/>
      <c r="Y349" s="10"/>
      <c r="Z349" s="10"/>
      <c r="AA349" s="10"/>
      <c r="AC349" s="1"/>
      <c r="AE349" s="1"/>
      <c r="AM349" s="1"/>
      <c r="AO349" s="1"/>
      <c r="AQ349" s="1"/>
      <c r="AV349" s="1"/>
      <c r="AW349" s="1"/>
      <c r="AX349" s="1"/>
      <c r="AZ349" s="1"/>
      <c r="BC349" s="1"/>
    </row>
    <row r="350" spans="1:55">
      <c r="A350" s="10"/>
      <c r="B350" s="319"/>
      <c r="C350" s="10"/>
      <c r="D350" s="10"/>
      <c r="F350" s="10"/>
      <c r="G350" s="10"/>
      <c r="H350" s="10"/>
      <c r="I350" s="10"/>
      <c r="J350" s="10"/>
      <c r="K350" s="319"/>
      <c r="L350" s="10"/>
      <c r="M350" s="10"/>
      <c r="N350" s="10"/>
      <c r="O350" s="10"/>
      <c r="P350" s="10"/>
      <c r="Q350" s="358"/>
      <c r="U350" s="358"/>
      <c r="Y350" s="10"/>
      <c r="Z350" s="10"/>
      <c r="AA350" s="10"/>
      <c r="AC350" s="1"/>
      <c r="AE350" s="1"/>
      <c r="AM350" s="1"/>
      <c r="AO350" s="1"/>
      <c r="AQ350" s="1"/>
      <c r="AV350" s="1"/>
      <c r="AW350" s="1"/>
      <c r="AX350" s="1"/>
      <c r="AZ350" s="1"/>
      <c r="BC350" s="1"/>
    </row>
    <row r="351" spans="1:55">
      <c r="A351" s="10"/>
      <c r="B351" s="319"/>
      <c r="C351" s="10"/>
      <c r="D351" s="10"/>
      <c r="F351" s="10"/>
      <c r="G351" s="10"/>
      <c r="H351" s="10"/>
      <c r="I351" s="10"/>
      <c r="J351" s="10"/>
      <c r="K351" s="319"/>
      <c r="L351" s="10"/>
      <c r="M351" s="10"/>
      <c r="N351" s="10"/>
      <c r="O351" s="10"/>
      <c r="P351" s="10"/>
      <c r="Q351" s="358"/>
      <c r="U351" s="358"/>
      <c r="Y351" s="10"/>
      <c r="Z351" s="10"/>
      <c r="AA351" s="10"/>
      <c r="AC351" s="1"/>
      <c r="AE351" s="1"/>
      <c r="AM351" s="1"/>
      <c r="AO351" s="1"/>
      <c r="AQ351" s="1"/>
      <c r="AV351" s="1"/>
      <c r="AW351" s="1"/>
      <c r="AX351" s="1"/>
      <c r="AZ351" s="1"/>
      <c r="BC351" s="1"/>
    </row>
    <row r="352" spans="1:55">
      <c r="A352" s="10"/>
      <c r="B352" s="319"/>
      <c r="C352" s="10"/>
      <c r="D352" s="10"/>
      <c r="F352" s="10"/>
      <c r="G352" s="10"/>
      <c r="H352" s="10"/>
      <c r="I352" s="10"/>
      <c r="J352" s="10"/>
      <c r="K352" s="319"/>
      <c r="L352" s="10"/>
      <c r="M352" s="10"/>
      <c r="N352" s="10"/>
      <c r="O352" s="10"/>
      <c r="P352" s="10"/>
      <c r="Q352" s="358"/>
      <c r="U352" s="358"/>
      <c r="Y352" s="10"/>
      <c r="Z352" s="10"/>
      <c r="AA352" s="10"/>
      <c r="AC352" s="1"/>
      <c r="AE352" s="1"/>
      <c r="AM352" s="1"/>
      <c r="AO352" s="1"/>
      <c r="AQ352" s="1"/>
      <c r="AV352" s="1"/>
      <c r="AW352" s="1"/>
      <c r="AX352" s="1"/>
      <c r="AZ352" s="1"/>
      <c r="BC352" s="1"/>
    </row>
    <row r="353" spans="1:55">
      <c r="A353" s="10"/>
      <c r="B353" s="319"/>
      <c r="C353" s="10"/>
      <c r="D353" s="10"/>
      <c r="F353" s="10"/>
      <c r="G353" s="10"/>
      <c r="H353" s="10"/>
      <c r="I353" s="10"/>
      <c r="J353" s="10"/>
      <c r="K353" s="319"/>
      <c r="L353" s="10"/>
      <c r="M353" s="10"/>
      <c r="N353" s="10"/>
      <c r="O353" s="10"/>
      <c r="P353" s="10"/>
      <c r="Q353" s="358"/>
      <c r="U353" s="358"/>
      <c r="Y353" s="10"/>
      <c r="Z353" s="10"/>
      <c r="AA353" s="10"/>
      <c r="AC353" s="1"/>
      <c r="AE353" s="1"/>
      <c r="AM353" s="1"/>
      <c r="AO353" s="1"/>
      <c r="AQ353" s="1"/>
      <c r="AV353" s="1"/>
      <c r="AW353" s="1"/>
      <c r="AX353" s="1"/>
      <c r="AZ353" s="1"/>
      <c r="BC353" s="1"/>
    </row>
    <row r="354" spans="1:55">
      <c r="A354" s="10"/>
      <c r="B354" s="319"/>
      <c r="C354" s="10"/>
      <c r="D354" s="10"/>
      <c r="F354" s="10"/>
      <c r="G354" s="10"/>
      <c r="H354" s="10"/>
      <c r="I354" s="10"/>
      <c r="J354" s="10"/>
      <c r="K354" s="319"/>
      <c r="L354" s="10"/>
      <c r="M354" s="10"/>
      <c r="N354" s="10"/>
      <c r="O354" s="10"/>
      <c r="P354" s="10"/>
      <c r="Q354" s="358"/>
      <c r="U354" s="358"/>
      <c r="Y354" s="10"/>
      <c r="Z354" s="10"/>
      <c r="AA354" s="10"/>
      <c r="AC354" s="1"/>
      <c r="AE354" s="1"/>
      <c r="AM354" s="1"/>
      <c r="AO354" s="1"/>
      <c r="AQ354" s="1"/>
      <c r="AV354" s="1"/>
      <c r="AW354" s="1"/>
      <c r="AX354" s="1"/>
      <c r="AZ354" s="1"/>
      <c r="BC354" s="1"/>
    </row>
    <row r="355" spans="1:55">
      <c r="A355" s="10"/>
      <c r="B355" s="319"/>
      <c r="C355" s="10"/>
      <c r="D355" s="10"/>
      <c r="F355" s="10"/>
      <c r="G355" s="10"/>
      <c r="H355" s="10"/>
      <c r="I355" s="10"/>
      <c r="J355" s="10"/>
      <c r="K355" s="319"/>
      <c r="L355" s="10"/>
      <c r="M355" s="10"/>
      <c r="N355" s="10"/>
      <c r="O355" s="10"/>
      <c r="P355" s="10"/>
      <c r="Q355" s="358"/>
      <c r="U355" s="358"/>
      <c r="Y355" s="10"/>
      <c r="Z355" s="10"/>
      <c r="AA355" s="10"/>
      <c r="AC355" s="1"/>
      <c r="AE355" s="1"/>
      <c r="AM355" s="1"/>
      <c r="AO355" s="1"/>
      <c r="AQ355" s="1"/>
      <c r="AV355" s="1"/>
      <c r="AW355" s="1"/>
      <c r="AX355" s="1"/>
      <c r="AZ355" s="1"/>
      <c r="BC355" s="1"/>
    </row>
    <row r="356" spans="1:55">
      <c r="A356" s="10"/>
      <c r="B356" s="319"/>
      <c r="C356" s="10"/>
      <c r="D356" s="10"/>
      <c r="F356" s="10"/>
      <c r="G356" s="10"/>
      <c r="H356" s="10"/>
      <c r="I356" s="10"/>
      <c r="J356" s="10"/>
      <c r="K356" s="319"/>
      <c r="L356" s="10"/>
      <c r="M356" s="10"/>
      <c r="N356" s="10"/>
      <c r="O356" s="10"/>
      <c r="P356" s="10"/>
      <c r="Q356" s="358"/>
      <c r="U356" s="358"/>
      <c r="Y356" s="10"/>
      <c r="Z356" s="10"/>
      <c r="AA356" s="10"/>
      <c r="AC356" s="1"/>
      <c r="AE356" s="1"/>
      <c r="AM356" s="1"/>
      <c r="AO356" s="1"/>
      <c r="AQ356" s="1"/>
      <c r="AV356" s="1"/>
      <c r="AW356" s="1"/>
      <c r="AX356" s="1"/>
      <c r="AZ356" s="1"/>
      <c r="BC356" s="1"/>
    </row>
    <row r="357" spans="1:55">
      <c r="A357" s="10"/>
      <c r="B357" s="319"/>
      <c r="C357" s="10"/>
      <c r="D357" s="10"/>
      <c r="F357" s="10"/>
      <c r="G357" s="10"/>
      <c r="H357" s="10"/>
      <c r="I357" s="10"/>
      <c r="J357" s="10"/>
      <c r="K357" s="319"/>
      <c r="L357" s="10"/>
      <c r="M357" s="10"/>
      <c r="N357" s="10"/>
      <c r="O357" s="10"/>
      <c r="P357" s="10"/>
      <c r="Q357" s="358"/>
      <c r="U357" s="358"/>
      <c r="Y357" s="10"/>
      <c r="Z357" s="10"/>
      <c r="AA357" s="10"/>
      <c r="AC357" s="1"/>
      <c r="AE357" s="1"/>
      <c r="AM357" s="1"/>
      <c r="AO357" s="1"/>
      <c r="AQ357" s="1"/>
      <c r="AV357" s="1"/>
      <c r="AW357" s="1"/>
      <c r="AX357" s="1"/>
      <c r="AZ357" s="1"/>
      <c r="BC357" s="1"/>
    </row>
    <row r="358" spans="1:55">
      <c r="A358" s="10"/>
      <c r="B358" s="319"/>
      <c r="C358" s="10"/>
      <c r="D358" s="10"/>
      <c r="F358" s="10"/>
      <c r="G358" s="10"/>
      <c r="H358" s="10"/>
      <c r="I358" s="10"/>
      <c r="J358" s="10"/>
      <c r="K358" s="319"/>
      <c r="L358" s="10"/>
      <c r="M358" s="10"/>
      <c r="N358" s="10"/>
      <c r="O358" s="10"/>
      <c r="P358" s="10"/>
      <c r="Q358" s="358"/>
      <c r="U358" s="358"/>
      <c r="Y358" s="10"/>
      <c r="Z358" s="10"/>
      <c r="AA358" s="10"/>
      <c r="AC358" s="1"/>
      <c r="AE358" s="1"/>
      <c r="AM358" s="1"/>
      <c r="AO358" s="1"/>
      <c r="AQ358" s="1"/>
      <c r="AV358" s="1"/>
      <c r="AW358" s="1"/>
      <c r="AX358" s="1"/>
      <c r="AZ358" s="1"/>
      <c r="BC358" s="1"/>
    </row>
    <row r="359" spans="1:55">
      <c r="A359" s="10"/>
      <c r="B359" s="319"/>
      <c r="C359" s="10"/>
      <c r="D359" s="10"/>
      <c r="F359" s="10"/>
      <c r="G359" s="10"/>
      <c r="H359" s="10"/>
      <c r="I359" s="10"/>
      <c r="J359" s="10"/>
      <c r="K359" s="319"/>
      <c r="L359" s="10"/>
      <c r="M359" s="10"/>
      <c r="N359" s="10"/>
      <c r="O359" s="10"/>
      <c r="P359" s="10"/>
      <c r="Q359" s="358"/>
      <c r="U359" s="358"/>
      <c r="Y359" s="10"/>
      <c r="Z359" s="10"/>
      <c r="AA359" s="10"/>
      <c r="AC359" s="1"/>
      <c r="AE359" s="1"/>
      <c r="AM359" s="1"/>
      <c r="AO359" s="1"/>
      <c r="AQ359" s="1"/>
      <c r="AV359" s="1"/>
      <c r="AW359" s="1"/>
      <c r="AX359" s="1"/>
      <c r="AZ359" s="1"/>
      <c r="BC359" s="1"/>
    </row>
    <row r="360" spans="1:55">
      <c r="A360" s="10"/>
      <c r="B360" s="319"/>
      <c r="C360" s="10"/>
      <c r="D360" s="10"/>
      <c r="F360" s="10"/>
      <c r="G360" s="10"/>
      <c r="H360" s="10"/>
      <c r="I360" s="10"/>
      <c r="J360" s="10"/>
      <c r="K360" s="319"/>
      <c r="L360" s="10"/>
      <c r="M360" s="10"/>
      <c r="N360" s="10"/>
      <c r="O360" s="10"/>
      <c r="P360" s="10"/>
      <c r="Q360" s="358"/>
      <c r="U360" s="358"/>
      <c r="Y360" s="10"/>
      <c r="Z360" s="10"/>
      <c r="AA360" s="10"/>
      <c r="AC360" s="1"/>
      <c r="AE360" s="1"/>
      <c r="AM360" s="1"/>
      <c r="AO360" s="1"/>
      <c r="AQ360" s="1"/>
      <c r="AV360" s="1"/>
      <c r="AW360" s="1"/>
      <c r="AX360" s="1"/>
      <c r="AZ360" s="1"/>
      <c r="BC360" s="1"/>
    </row>
    <row r="361" spans="1:55">
      <c r="A361" s="10"/>
      <c r="B361" s="319"/>
      <c r="C361" s="10"/>
      <c r="D361" s="10"/>
      <c r="F361" s="10"/>
      <c r="G361" s="10"/>
      <c r="H361" s="10"/>
      <c r="I361" s="10"/>
      <c r="J361" s="10"/>
      <c r="K361" s="319"/>
      <c r="L361" s="10"/>
      <c r="M361" s="10"/>
      <c r="N361" s="10"/>
      <c r="O361" s="10"/>
      <c r="P361" s="10"/>
      <c r="Q361" s="358"/>
      <c r="U361" s="358"/>
      <c r="Y361" s="10"/>
      <c r="Z361" s="10"/>
      <c r="AA361" s="10"/>
      <c r="AC361" s="1"/>
      <c r="AE361" s="1"/>
      <c r="AM361" s="1"/>
      <c r="AO361" s="1"/>
      <c r="AQ361" s="1"/>
      <c r="AV361" s="1"/>
      <c r="AW361" s="1"/>
      <c r="AX361" s="1"/>
      <c r="AZ361" s="1"/>
      <c r="BC361" s="1"/>
    </row>
    <row r="362" spans="1:55">
      <c r="A362" s="10"/>
      <c r="B362" s="319"/>
      <c r="C362" s="10"/>
      <c r="D362" s="10"/>
      <c r="F362" s="10"/>
      <c r="G362" s="10"/>
      <c r="H362" s="10"/>
      <c r="I362" s="10"/>
      <c r="J362" s="10"/>
      <c r="K362" s="319"/>
      <c r="L362" s="10"/>
      <c r="M362" s="10"/>
      <c r="N362" s="10"/>
      <c r="O362" s="10"/>
      <c r="P362" s="10"/>
      <c r="Q362" s="358"/>
      <c r="U362" s="358"/>
      <c r="Y362" s="10"/>
      <c r="Z362" s="10"/>
      <c r="AA362" s="10"/>
      <c r="AC362" s="1"/>
      <c r="AE362" s="1"/>
      <c r="AM362" s="1"/>
      <c r="AO362" s="1"/>
      <c r="AQ362" s="1"/>
      <c r="AV362" s="1"/>
      <c r="AW362" s="1"/>
      <c r="AX362" s="1"/>
      <c r="AZ362" s="1"/>
      <c r="BC362" s="1"/>
    </row>
    <row r="363" spans="1:55">
      <c r="A363" s="10"/>
      <c r="B363" s="319"/>
      <c r="C363" s="10"/>
      <c r="D363" s="10"/>
      <c r="F363" s="10"/>
      <c r="G363" s="10"/>
      <c r="H363" s="10"/>
      <c r="I363" s="10"/>
      <c r="J363" s="10"/>
      <c r="K363" s="319"/>
      <c r="L363" s="10"/>
      <c r="M363" s="10"/>
      <c r="N363" s="10"/>
      <c r="O363" s="10"/>
      <c r="P363" s="10"/>
      <c r="Q363" s="358"/>
      <c r="U363" s="358"/>
      <c r="Y363" s="10"/>
      <c r="Z363" s="10"/>
      <c r="AA363" s="10"/>
      <c r="AC363" s="1"/>
      <c r="AE363" s="1"/>
      <c r="AM363" s="1"/>
      <c r="AO363" s="1"/>
      <c r="AQ363" s="1"/>
      <c r="AV363" s="1"/>
      <c r="AW363" s="1"/>
      <c r="AX363" s="1"/>
      <c r="AZ363" s="1"/>
      <c r="BC363" s="1"/>
    </row>
    <row r="364" spans="1:55">
      <c r="A364" s="10"/>
      <c r="B364" s="319"/>
      <c r="C364" s="10"/>
      <c r="D364" s="10"/>
      <c r="F364" s="10"/>
      <c r="G364" s="10"/>
      <c r="H364" s="10"/>
      <c r="I364" s="10"/>
      <c r="J364" s="10"/>
      <c r="K364" s="319"/>
      <c r="L364" s="10"/>
      <c r="M364" s="10"/>
      <c r="N364" s="10"/>
      <c r="O364" s="10"/>
      <c r="P364" s="10"/>
      <c r="Q364" s="358"/>
      <c r="U364" s="358"/>
      <c r="Y364" s="10"/>
      <c r="Z364" s="10"/>
      <c r="AA364" s="10"/>
      <c r="AC364" s="1"/>
      <c r="AE364" s="1"/>
      <c r="AM364" s="1"/>
      <c r="AO364" s="1"/>
      <c r="AQ364" s="1"/>
      <c r="AV364" s="1"/>
      <c r="AW364" s="1"/>
      <c r="AX364" s="1"/>
      <c r="AZ364" s="1"/>
      <c r="BC364" s="1"/>
    </row>
    <row r="365" spans="1:55">
      <c r="A365" s="10"/>
      <c r="B365" s="319"/>
      <c r="C365" s="10"/>
      <c r="D365" s="10"/>
      <c r="F365" s="10"/>
      <c r="G365" s="10"/>
      <c r="H365" s="10"/>
      <c r="I365" s="10"/>
      <c r="J365" s="10"/>
      <c r="K365" s="319"/>
      <c r="L365" s="10"/>
      <c r="M365" s="10"/>
      <c r="N365" s="10"/>
      <c r="O365" s="10"/>
      <c r="P365" s="10"/>
      <c r="Q365" s="358"/>
      <c r="U365" s="358"/>
      <c r="Y365" s="10"/>
      <c r="Z365" s="10"/>
      <c r="AA365" s="10"/>
      <c r="AC365" s="1"/>
      <c r="AE365" s="1"/>
      <c r="AM365" s="1"/>
      <c r="AO365" s="1"/>
      <c r="AQ365" s="1"/>
      <c r="AV365" s="1"/>
      <c r="AW365" s="1"/>
      <c r="AX365" s="1"/>
      <c r="AZ365" s="1"/>
      <c r="BC365" s="1"/>
    </row>
    <row r="366" spans="1:55">
      <c r="A366" s="10"/>
      <c r="B366" s="319"/>
      <c r="C366" s="10"/>
      <c r="D366" s="10"/>
      <c r="F366" s="10"/>
      <c r="G366" s="10"/>
      <c r="H366" s="10"/>
      <c r="I366" s="10"/>
      <c r="J366" s="10"/>
      <c r="K366" s="319"/>
      <c r="L366" s="10"/>
      <c r="M366" s="10"/>
      <c r="N366" s="10"/>
      <c r="O366" s="10"/>
      <c r="P366" s="10"/>
      <c r="Q366" s="358"/>
      <c r="U366" s="358"/>
      <c r="Y366" s="10"/>
      <c r="Z366" s="10"/>
      <c r="AA366" s="10"/>
      <c r="AC366" s="1"/>
      <c r="AE366" s="1"/>
      <c r="AM366" s="1"/>
      <c r="AO366" s="1"/>
      <c r="AQ366" s="1"/>
      <c r="AV366" s="1"/>
      <c r="AW366" s="1"/>
      <c r="AX366" s="1"/>
      <c r="AZ366" s="1"/>
      <c r="BC366" s="1"/>
    </row>
    <row r="367" spans="1:55">
      <c r="A367" s="10"/>
      <c r="B367" s="319"/>
      <c r="C367" s="10"/>
      <c r="D367" s="10"/>
      <c r="F367" s="10"/>
      <c r="G367" s="10"/>
      <c r="H367" s="10"/>
      <c r="I367" s="10"/>
      <c r="J367" s="10"/>
      <c r="K367" s="319"/>
      <c r="L367" s="10"/>
      <c r="M367" s="10"/>
      <c r="N367" s="10"/>
      <c r="O367" s="10"/>
      <c r="P367" s="10"/>
      <c r="Q367" s="358"/>
      <c r="U367" s="358"/>
      <c r="Y367" s="10"/>
      <c r="Z367" s="10"/>
      <c r="AA367" s="10"/>
      <c r="AC367" s="1"/>
      <c r="AE367" s="1"/>
      <c r="AM367" s="1"/>
      <c r="AO367" s="1"/>
      <c r="AQ367" s="1"/>
      <c r="AV367" s="1"/>
      <c r="AW367" s="1"/>
      <c r="AX367" s="1"/>
      <c r="AZ367" s="1"/>
      <c r="BC367" s="1"/>
    </row>
    <row r="368" spans="1:55">
      <c r="A368" s="10"/>
      <c r="B368" s="319"/>
      <c r="C368" s="10"/>
      <c r="D368" s="10"/>
      <c r="F368" s="10"/>
      <c r="G368" s="10"/>
      <c r="H368" s="10"/>
      <c r="I368" s="10"/>
      <c r="J368" s="10"/>
      <c r="K368" s="319"/>
      <c r="L368" s="10"/>
      <c r="M368" s="10"/>
      <c r="N368" s="10"/>
      <c r="O368" s="10"/>
      <c r="P368" s="10"/>
      <c r="Q368" s="358"/>
      <c r="U368" s="358"/>
      <c r="Y368" s="10"/>
      <c r="Z368" s="10"/>
      <c r="AA368" s="10"/>
      <c r="AC368" s="1"/>
      <c r="AE368" s="1"/>
      <c r="AM368" s="1"/>
      <c r="AO368" s="1"/>
      <c r="AQ368" s="1"/>
      <c r="AV368" s="1"/>
      <c r="AW368" s="1"/>
      <c r="AX368" s="1"/>
      <c r="AZ368" s="1"/>
      <c r="BC368" s="1"/>
    </row>
    <row r="369" spans="1:55">
      <c r="A369" s="10"/>
      <c r="B369" s="319"/>
      <c r="C369" s="10"/>
      <c r="D369" s="10"/>
      <c r="F369" s="10"/>
      <c r="G369" s="10"/>
      <c r="H369" s="10"/>
      <c r="I369" s="10"/>
      <c r="J369" s="10"/>
      <c r="K369" s="319"/>
      <c r="L369" s="10"/>
      <c r="M369" s="10"/>
      <c r="N369" s="10"/>
      <c r="O369" s="10"/>
      <c r="P369" s="10"/>
      <c r="Q369" s="358"/>
      <c r="U369" s="358"/>
      <c r="Y369" s="10"/>
      <c r="Z369" s="10"/>
      <c r="AA369" s="10"/>
      <c r="AC369" s="1"/>
      <c r="AE369" s="1"/>
      <c r="AM369" s="1"/>
      <c r="AO369" s="1"/>
      <c r="AQ369" s="1"/>
      <c r="AV369" s="1"/>
      <c r="AW369" s="1"/>
      <c r="AX369" s="1"/>
      <c r="AZ369" s="1"/>
      <c r="BC369" s="1"/>
    </row>
    <row r="370" spans="1:55">
      <c r="A370" s="10"/>
      <c r="B370" s="319"/>
      <c r="C370" s="10"/>
      <c r="D370" s="10"/>
      <c r="F370" s="10"/>
      <c r="G370" s="10"/>
      <c r="H370" s="10"/>
      <c r="I370" s="10"/>
      <c r="J370" s="10"/>
      <c r="K370" s="319"/>
      <c r="L370" s="10"/>
      <c r="M370" s="10"/>
      <c r="N370" s="10"/>
      <c r="O370" s="10"/>
      <c r="P370" s="10"/>
      <c r="Q370" s="358"/>
      <c r="U370" s="358"/>
      <c r="Y370" s="10"/>
      <c r="Z370" s="10"/>
      <c r="AA370" s="10"/>
      <c r="AC370" s="1"/>
      <c r="AE370" s="1"/>
      <c r="AM370" s="1"/>
      <c r="AO370" s="1"/>
      <c r="AQ370" s="1"/>
      <c r="AV370" s="1"/>
      <c r="AW370" s="1"/>
      <c r="AX370" s="1"/>
      <c r="AZ370" s="1"/>
      <c r="BC370" s="1"/>
    </row>
    <row r="371" spans="1:55">
      <c r="A371" s="10"/>
      <c r="B371" s="319"/>
      <c r="C371" s="10"/>
      <c r="D371" s="10"/>
      <c r="F371" s="10"/>
      <c r="G371" s="10"/>
      <c r="H371" s="10"/>
      <c r="I371" s="10"/>
      <c r="J371" s="10"/>
      <c r="K371" s="319"/>
      <c r="L371" s="10"/>
      <c r="M371" s="10"/>
      <c r="N371" s="10"/>
      <c r="O371" s="10"/>
      <c r="P371" s="10"/>
      <c r="Q371" s="358"/>
      <c r="U371" s="358"/>
      <c r="Y371" s="10"/>
      <c r="Z371" s="10"/>
      <c r="AA371" s="10"/>
      <c r="AC371" s="1"/>
      <c r="AE371" s="1"/>
      <c r="AM371" s="1"/>
      <c r="AO371" s="1"/>
      <c r="AQ371" s="1"/>
      <c r="AV371" s="1"/>
      <c r="AW371" s="1"/>
      <c r="AX371" s="1"/>
      <c r="AZ371" s="1"/>
      <c r="BC371" s="1"/>
    </row>
    <row r="372" spans="1:55">
      <c r="A372" s="10"/>
      <c r="B372" s="319"/>
      <c r="C372" s="10"/>
      <c r="D372" s="10"/>
      <c r="F372" s="10"/>
      <c r="G372" s="10"/>
      <c r="H372" s="10"/>
      <c r="I372" s="10"/>
      <c r="J372" s="10"/>
      <c r="K372" s="319"/>
      <c r="L372" s="10"/>
      <c r="M372" s="10"/>
      <c r="N372" s="10"/>
      <c r="O372" s="10"/>
      <c r="P372" s="10"/>
      <c r="Q372" s="358"/>
      <c r="U372" s="358"/>
      <c r="Y372" s="10"/>
      <c r="Z372" s="10"/>
      <c r="AA372" s="10"/>
      <c r="AC372" s="1"/>
      <c r="AE372" s="1"/>
      <c r="AM372" s="1"/>
      <c r="AO372" s="1"/>
      <c r="AQ372" s="1"/>
      <c r="AV372" s="1"/>
      <c r="AW372" s="1"/>
      <c r="AX372" s="1"/>
      <c r="AZ372" s="1"/>
      <c r="BC372" s="1"/>
    </row>
    <row r="373" spans="1:55">
      <c r="A373" s="10"/>
      <c r="B373" s="319"/>
      <c r="C373" s="10"/>
      <c r="D373" s="10"/>
      <c r="F373" s="10"/>
      <c r="G373" s="10"/>
      <c r="H373" s="10"/>
      <c r="I373" s="10"/>
      <c r="J373" s="10"/>
      <c r="K373" s="319"/>
      <c r="L373" s="10"/>
      <c r="M373" s="10"/>
      <c r="N373" s="10"/>
      <c r="O373" s="10"/>
      <c r="P373" s="10"/>
      <c r="Q373" s="358"/>
      <c r="U373" s="358"/>
      <c r="Y373" s="10"/>
      <c r="Z373" s="10"/>
      <c r="AA373" s="10"/>
      <c r="AC373" s="1"/>
      <c r="AE373" s="1"/>
      <c r="AM373" s="1"/>
      <c r="AO373" s="1"/>
      <c r="AQ373" s="1"/>
      <c r="AV373" s="1"/>
      <c r="AW373" s="1"/>
      <c r="AX373" s="1"/>
      <c r="AZ373" s="1"/>
      <c r="BC373" s="1"/>
    </row>
    <row r="374" spans="1:55">
      <c r="A374" s="10"/>
      <c r="B374" s="319"/>
      <c r="C374" s="10"/>
      <c r="D374" s="10"/>
      <c r="F374" s="10"/>
      <c r="G374" s="10"/>
      <c r="H374" s="10"/>
      <c r="I374" s="10"/>
      <c r="J374" s="10"/>
      <c r="K374" s="319"/>
      <c r="L374" s="10"/>
      <c r="M374" s="10"/>
      <c r="N374" s="10"/>
      <c r="O374" s="10"/>
      <c r="P374" s="10"/>
      <c r="Q374" s="358"/>
      <c r="U374" s="358"/>
      <c r="Y374" s="10"/>
      <c r="Z374" s="10"/>
      <c r="AA374" s="10"/>
      <c r="AC374" s="1"/>
      <c r="AE374" s="1"/>
      <c r="AM374" s="1"/>
      <c r="AO374" s="1"/>
      <c r="AQ374" s="1"/>
      <c r="AV374" s="1"/>
      <c r="AW374" s="1"/>
      <c r="AX374" s="1"/>
      <c r="AZ374" s="1"/>
      <c r="BC374" s="1"/>
    </row>
    <row r="375" spans="1:55">
      <c r="A375" s="10"/>
      <c r="B375" s="319"/>
      <c r="C375" s="10"/>
      <c r="D375" s="10"/>
      <c r="F375" s="10"/>
      <c r="G375" s="10"/>
      <c r="H375" s="10"/>
      <c r="I375" s="10"/>
      <c r="J375" s="10"/>
      <c r="K375" s="319"/>
      <c r="L375" s="10"/>
      <c r="M375" s="10"/>
      <c r="N375" s="10"/>
      <c r="O375" s="10"/>
      <c r="P375" s="10"/>
      <c r="Q375" s="358"/>
      <c r="U375" s="358"/>
      <c r="Y375" s="10"/>
      <c r="Z375" s="10"/>
      <c r="AA375" s="10"/>
      <c r="AC375" s="1"/>
      <c r="AE375" s="1"/>
      <c r="AM375" s="1"/>
      <c r="AO375" s="1"/>
      <c r="AQ375" s="1"/>
      <c r="AV375" s="1"/>
      <c r="AW375" s="1"/>
      <c r="AX375" s="1"/>
      <c r="AZ375" s="1"/>
      <c r="BC375" s="1"/>
    </row>
    <row r="376" spans="1:55">
      <c r="A376" s="10"/>
      <c r="B376" s="319"/>
      <c r="C376" s="10"/>
      <c r="D376" s="10"/>
      <c r="F376" s="10"/>
      <c r="G376" s="10"/>
      <c r="H376" s="10"/>
      <c r="I376" s="10"/>
      <c r="J376" s="10"/>
      <c r="K376" s="319"/>
      <c r="L376" s="10"/>
      <c r="M376" s="10"/>
      <c r="N376" s="10"/>
      <c r="O376" s="10"/>
      <c r="P376" s="10"/>
      <c r="Q376" s="358"/>
      <c r="U376" s="358"/>
      <c r="Y376" s="10"/>
      <c r="Z376" s="10"/>
      <c r="AA376" s="10"/>
      <c r="AC376" s="1"/>
      <c r="AE376" s="1"/>
      <c r="AM376" s="1"/>
      <c r="AO376" s="1"/>
      <c r="AQ376" s="1"/>
      <c r="AV376" s="1"/>
      <c r="AW376" s="1"/>
      <c r="AX376" s="1"/>
      <c r="AZ376" s="1"/>
      <c r="BC376" s="1"/>
    </row>
    <row r="377" spans="1:55">
      <c r="A377" s="10"/>
      <c r="B377" s="319"/>
      <c r="C377" s="10"/>
      <c r="D377" s="10"/>
      <c r="F377" s="10"/>
      <c r="G377" s="10"/>
      <c r="H377" s="10"/>
      <c r="I377" s="10"/>
      <c r="J377" s="10"/>
      <c r="K377" s="319"/>
      <c r="L377" s="10"/>
      <c r="M377" s="10"/>
      <c r="N377" s="10"/>
      <c r="O377" s="10"/>
      <c r="P377" s="10"/>
      <c r="Q377" s="358"/>
      <c r="U377" s="358"/>
      <c r="Y377" s="10"/>
      <c r="Z377" s="10"/>
      <c r="AA377" s="10"/>
      <c r="AC377" s="1"/>
      <c r="AE377" s="1"/>
      <c r="AM377" s="1"/>
      <c r="AO377" s="1"/>
      <c r="AQ377" s="1"/>
      <c r="AV377" s="1"/>
      <c r="AW377" s="1"/>
      <c r="AX377" s="1"/>
      <c r="AZ377" s="1"/>
      <c r="BC377" s="1"/>
    </row>
    <row r="378" spans="1:55">
      <c r="A378" s="10"/>
      <c r="B378" s="319"/>
      <c r="C378" s="10"/>
      <c r="D378" s="10"/>
      <c r="F378" s="10"/>
      <c r="G378" s="10"/>
      <c r="H378" s="10"/>
      <c r="I378" s="10"/>
      <c r="J378" s="10"/>
      <c r="K378" s="319"/>
      <c r="L378" s="10"/>
      <c r="M378" s="10"/>
      <c r="N378" s="10"/>
      <c r="O378" s="10"/>
      <c r="P378" s="10"/>
      <c r="Q378" s="358"/>
      <c r="U378" s="358"/>
      <c r="Y378" s="10"/>
      <c r="Z378" s="10"/>
      <c r="AA378" s="10"/>
      <c r="AC378" s="1"/>
      <c r="AE378" s="1"/>
      <c r="AM378" s="1"/>
      <c r="AO378" s="1"/>
      <c r="AQ378" s="1"/>
      <c r="AV378" s="1"/>
      <c r="AW378" s="1"/>
      <c r="AX378" s="1"/>
      <c r="AZ378" s="1"/>
      <c r="BC378" s="1"/>
    </row>
    <row r="379" spans="1:55">
      <c r="A379" s="10"/>
      <c r="B379" s="319"/>
      <c r="C379" s="10"/>
      <c r="D379" s="10"/>
      <c r="F379" s="10"/>
      <c r="G379" s="10"/>
      <c r="H379" s="10"/>
      <c r="I379" s="10"/>
      <c r="J379" s="10"/>
      <c r="K379" s="319"/>
      <c r="L379" s="10"/>
      <c r="M379" s="10"/>
      <c r="N379" s="10"/>
      <c r="O379" s="10"/>
      <c r="P379" s="10"/>
      <c r="Q379" s="358"/>
      <c r="U379" s="358"/>
      <c r="Y379" s="10"/>
      <c r="Z379" s="10"/>
      <c r="AA379" s="10"/>
      <c r="AC379" s="1"/>
      <c r="AE379" s="1"/>
      <c r="AM379" s="1"/>
      <c r="AO379" s="1"/>
      <c r="AQ379" s="1"/>
      <c r="AV379" s="1"/>
      <c r="AW379" s="1"/>
      <c r="AX379" s="1"/>
      <c r="AZ379" s="1"/>
      <c r="BC379" s="1"/>
    </row>
    <row r="380" spans="1:55">
      <c r="A380" s="10"/>
      <c r="B380" s="319"/>
      <c r="C380" s="10"/>
      <c r="D380" s="10"/>
      <c r="F380" s="10"/>
      <c r="G380" s="10"/>
      <c r="H380" s="10"/>
      <c r="I380" s="10"/>
      <c r="J380" s="10"/>
      <c r="K380" s="319"/>
      <c r="L380" s="10"/>
      <c r="M380" s="10"/>
      <c r="N380" s="10"/>
      <c r="O380" s="10"/>
      <c r="P380" s="10"/>
      <c r="Q380" s="358"/>
      <c r="U380" s="358"/>
      <c r="Y380" s="10"/>
      <c r="Z380" s="10"/>
      <c r="AA380" s="10"/>
      <c r="AC380" s="1"/>
      <c r="AE380" s="1"/>
      <c r="AM380" s="1"/>
      <c r="AO380" s="1"/>
      <c r="AQ380" s="1"/>
      <c r="AV380" s="1"/>
      <c r="AW380" s="1"/>
      <c r="AX380" s="1"/>
      <c r="AZ380" s="1"/>
      <c r="BC380" s="1"/>
    </row>
    <row r="381" spans="1:55">
      <c r="A381" s="10"/>
      <c r="B381" s="319"/>
      <c r="C381" s="10"/>
      <c r="D381" s="10"/>
      <c r="F381" s="10"/>
      <c r="G381" s="10"/>
      <c r="H381" s="10"/>
      <c r="I381" s="10"/>
      <c r="J381" s="10"/>
      <c r="K381" s="319"/>
      <c r="L381" s="10"/>
      <c r="M381" s="10"/>
      <c r="N381" s="10"/>
      <c r="O381" s="10"/>
      <c r="P381" s="10"/>
      <c r="Q381" s="358"/>
      <c r="U381" s="358"/>
      <c r="Y381" s="10"/>
      <c r="Z381" s="10"/>
      <c r="AA381" s="10"/>
      <c r="AC381" s="1"/>
      <c r="AE381" s="1"/>
      <c r="AM381" s="1"/>
      <c r="AO381" s="1"/>
      <c r="AQ381" s="1"/>
      <c r="AV381" s="1"/>
      <c r="AW381" s="1"/>
      <c r="AX381" s="1"/>
      <c r="AZ381" s="1"/>
      <c r="BC381" s="1"/>
    </row>
    <row r="382" spans="1:55">
      <c r="A382" s="10"/>
      <c r="B382" s="319"/>
      <c r="C382" s="10"/>
      <c r="D382" s="10"/>
      <c r="F382" s="10"/>
      <c r="G382" s="10"/>
      <c r="H382" s="10"/>
      <c r="I382" s="10"/>
      <c r="J382" s="10"/>
      <c r="K382" s="319"/>
      <c r="L382" s="10"/>
      <c r="M382" s="10"/>
      <c r="N382" s="10"/>
      <c r="O382" s="10"/>
      <c r="P382" s="10"/>
      <c r="Q382" s="358"/>
      <c r="U382" s="358"/>
      <c r="Y382" s="10"/>
      <c r="Z382" s="10"/>
      <c r="AA382" s="10"/>
      <c r="AC382" s="1"/>
      <c r="AE382" s="1"/>
      <c r="AM382" s="1"/>
      <c r="AO382" s="1"/>
      <c r="AQ382" s="1"/>
      <c r="AV382" s="1"/>
      <c r="AW382" s="1"/>
      <c r="AX382" s="1"/>
      <c r="AZ382" s="1"/>
      <c r="BC382" s="1"/>
    </row>
    <row r="383" spans="1:55">
      <c r="A383" s="10"/>
      <c r="B383" s="319"/>
      <c r="C383" s="10"/>
      <c r="D383" s="10"/>
      <c r="F383" s="10"/>
      <c r="G383" s="10"/>
      <c r="H383" s="10"/>
      <c r="I383" s="10"/>
      <c r="J383" s="10"/>
      <c r="K383" s="319"/>
      <c r="L383" s="10"/>
      <c r="M383" s="10"/>
      <c r="N383" s="10"/>
      <c r="O383" s="10"/>
      <c r="P383" s="10"/>
      <c r="Q383" s="358"/>
      <c r="U383" s="358"/>
      <c r="Y383" s="10"/>
      <c r="Z383" s="10"/>
      <c r="AA383" s="10"/>
      <c r="AC383" s="1"/>
      <c r="AE383" s="1"/>
      <c r="AM383" s="1"/>
      <c r="AO383" s="1"/>
      <c r="AQ383" s="1"/>
      <c r="AV383" s="1"/>
      <c r="AW383" s="1"/>
      <c r="AX383" s="1"/>
      <c r="AZ383" s="1"/>
      <c r="BC383" s="1"/>
    </row>
    <row r="384" spans="1:55">
      <c r="A384" s="10"/>
      <c r="B384" s="319"/>
      <c r="C384" s="10"/>
      <c r="D384" s="10"/>
      <c r="F384" s="10"/>
      <c r="G384" s="10"/>
      <c r="H384" s="10"/>
      <c r="I384" s="10"/>
      <c r="J384" s="10"/>
      <c r="K384" s="319"/>
      <c r="L384" s="10"/>
      <c r="M384" s="10"/>
      <c r="N384" s="10"/>
      <c r="O384" s="10"/>
      <c r="P384" s="10"/>
      <c r="Q384" s="358"/>
      <c r="U384" s="358"/>
      <c r="Y384" s="10"/>
      <c r="Z384" s="10"/>
      <c r="AA384" s="10"/>
      <c r="AC384" s="1"/>
      <c r="AE384" s="1"/>
      <c r="AM384" s="1"/>
      <c r="AO384" s="1"/>
      <c r="AQ384" s="1"/>
      <c r="AV384" s="1"/>
      <c r="AW384" s="1"/>
      <c r="AX384" s="1"/>
      <c r="AZ384" s="1"/>
      <c r="BC384" s="1"/>
    </row>
    <row r="385" spans="1:55">
      <c r="A385" s="10"/>
      <c r="B385" s="319"/>
      <c r="C385" s="10"/>
      <c r="D385" s="10"/>
      <c r="F385" s="10"/>
      <c r="G385" s="10"/>
      <c r="H385" s="10"/>
      <c r="I385" s="10"/>
      <c r="J385" s="10"/>
      <c r="K385" s="319"/>
      <c r="L385" s="10"/>
      <c r="M385" s="10"/>
      <c r="N385" s="10"/>
      <c r="O385" s="10"/>
      <c r="P385" s="10"/>
      <c r="Q385" s="358"/>
      <c r="U385" s="358"/>
      <c r="Y385" s="10"/>
      <c r="Z385" s="10"/>
      <c r="AA385" s="10"/>
      <c r="AC385" s="1"/>
      <c r="AE385" s="1"/>
      <c r="AM385" s="1"/>
      <c r="AO385" s="1"/>
      <c r="AQ385" s="1"/>
      <c r="AV385" s="1"/>
      <c r="AW385" s="1"/>
      <c r="AX385" s="1"/>
      <c r="AZ385" s="1"/>
      <c r="BC385" s="1"/>
    </row>
    <row r="386" spans="1:55">
      <c r="A386" s="10"/>
      <c r="B386" s="319"/>
      <c r="C386" s="10"/>
      <c r="D386" s="10"/>
      <c r="F386" s="10"/>
      <c r="G386" s="10"/>
      <c r="H386" s="10"/>
      <c r="I386" s="10"/>
      <c r="J386" s="10"/>
      <c r="K386" s="319"/>
      <c r="L386" s="10"/>
      <c r="M386" s="10"/>
      <c r="N386" s="10"/>
      <c r="O386" s="10"/>
      <c r="P386" s="10"/>
      <c r="Q386" s="358"/>
      <c r="U386" s="358"/>
      <c r="Y386" s="10"/>
      <c r="Z386" s="10"/>
      <c r="AA386" s="10"/>
      <c r="AC386" s="1"/>
      <c r="AE386" s="1"/>
      <c r="AM386" s="1"/>
      <c r="AO386" s="1"/>
      <c r="AQ386" s="1"/>
      <c r="AV386" s="1"/>
      <c r="AW386" s="1"/>
      <c r="AX386" s="1"/>
      <c r="AZ386" s="1"/>
      <c r="BC386" s="1"/>
    </row>
    <row r="387" spans="1:55">
      <c r="A387" s="10"/>
      <c r="B387" s="319"/>
      <c r="C387" s="10"/>
      <c r="D387" s="10"/>
      <c r="F387" s="10"/>
      <c r="G387" s="10"/>
      <c r="H387" s="10"/>
      <c r="I387" s="10"/>
      <c r="J387" s="10"/>
      <c r="K387" s="319"/>
      <c r="L387" s="10"/>
      <c r="M387" s="10"/>
      <c r="N387" s="10"/>
      <c r="O387" s="10"/>
      <c r="P387" s="10"/>
      <c r="Q387" s="358"/>
      <c r="U387" s="358"/>
      <c r="Y387" s="10"/>
      <c r="Z387" s="10"/>
      <c r="AA387" s="10"/>
      <c r="AC387" s="1"/>
      <c r="AE387" s="1"/>
      <c r="AM387" s="1"/>
      <c r="AO387" s="1"/>
      <c r="AQ387" s="1"/>
      <c r="AV387" s="1"/>
      <c r="AW387" s="1"/>
      <c r="AX387" s="1"/>
      <c r="AZ387" s="1"/>
      <c r="BC387" s="1"/>
    </row>
    <row r="388" spans="1:55">
      <c r="A388" s="10"/>
      <c r="B388" s="319"/>
      <c r="C388" s="10"/>
      <c r="D388" s="10"/>
      <c r="F388" s="10"/>
      <c r="G388" s="10"/>
      <c r="H388" s="10"/>
      <c r="I388" s="10"/>
      <c r="J388" s="10"/>
      <c r="K388" s="319"/>
      <c r="L388" s="10"/>
      <c r="M388" s="10"/>
      <c r="N388" s="10"/>
      <c r="O388" s="10"/>
      <c r="P388" s="10"/>
      <c r="Q388" s="358"/>
      <c r="U388" s="358"/>
      <c r="Y388" s="10"/>
      <c r="Z388" s="10"/>
      <c r="AA388" s="10"/>
      <c r="AC388" s="1"/>
      <c r="AE388" s="1"/>
      <c r="AM388" s="1"/>
      <c r="AO388" s="1"/>
      <c r="AQ388" s="1"/>
      <c r="AV388" s="1"/>
      <c r="AW388" s="1"/>
      <c r="AX388" s="1"/>
      <c r="AZ388" s="1"/>
      <c r="BC388" s="1"/>
    </row>
    <row r="389" spans="1:55">
      <c r="A389" s="10"/>
      <c r="B389" s="319"/>
      <c r="C389" s="10"/>
      <c r="D389" s="10"/>
      <c r="F389" s="10"/>
      <c r="G389" s="10"/>
      <c r="H389" s="10"/>
      <c r="I389" s="10"/>
      <c r="J389" s="10"/>
      <c r="K389" s="319"/>
      <c r="L389" s="10"/>
      <c r="M389" s="10"/>
      <c r="N389" s="10"/>
      <c r="O389" s="10"/>
      <c r="P389" s="10"/>
      <c r="Q389" s="358"/>
      <c r="U389" s="358"/>
      <c r="Y389" s="10"/>
      <c r="Z389" s="10"/>
      <c r="AA389" s="10"/>
      <c r="AC389" s="1"/>
      <c r="AE389" s="1"/>
      <c r="AM389" s="1"/>
      <c r="AO389" s="1"/>
      <c r="AQ389" s="1"/>
      <c r="AV389" s="1"/>
      <c r="AW389" s="1"/>
      <c r="AX389" s="1"/>
      <c r="AZ389" s="1"/>
      <c r="BC389" s="1"/>
    </row>
    <row r="390" spans="1:55">
      <c r="A390" s="10"/>
      <c r="B390" s="319"/>
      <c r="C390" s="10"/>
      <c r="D390" s="10"/>
      <c r="F390" s="10"/>
      <c r="G390" s="10"/>
      <c r="H390" s="10"/>
      <c r="I390" s="10"/>
      <c r="J390" s="10"/>
      <c r="K390" s="319"/>
      <c r="L390" s="10"/>
      <c r="M390" s="10"/>
      <c r="N390" s="10"/>
      <c r="O390" s="10"/>
      <c r="P390" s="10"/>
      <c r="Q390" s="358"/>
      <c r="U390" s="358"/>
      <c r="Y390" s="10"/>
      <c r="Z390" s="10"/>
      <c r="AA390" s="10"/>
      <c r="AC390" s="1"/>
      <c r="AE390" s="1"/>
      <c r="AM390" s="1"/>
      <c r="AO390" s="1"/>
      <c r="AQ390" s="1"/>
      <c r="AV390" s="1"/>
      <c r="AW390" s="1"/>
      <c r="AX390" s="1"/>
      <c r="AZ390" s="1"/>
      <c r="BC390" s="1"/>
    </row>
    <row r="391" spans="1:55">
      <c r="A391" s="10"/>
      <c r="B391" s="319"/>
      <c r="C391" s="10"/>
      <c r="D391" s="10"/>
      <c r="F391" s="10"/>
      <c r="G391" s="10"/>
      <c r="H391" s="10"/>
      <c r="I391" s="10"/>
      <c r="J391" s="10"/>
      <c r="K391" s="319"/>
      <c r="L391" s="10"/>
      <c r="M391" s="10"/>
      <c r="N391" s="10"/>
      <c r="O391" s="10"/>
      <c r="P391" s="10"/>
      <c r="Q391" s="358"/>
      <c r="U391" s="358"/>
      <c r="Y391" s="10"/>
      <c r="Z391" s="10"/>
      <c r="AA391" s="10"/>
      <c r="AC391" s="1"/>
      <c r="AE391" s="1"/>
      <c r="AM391" s="1"/>
      <c r="AO391" s="1"/>
      <c r="AQ391" s="1"/>
      <c r="AV391" s="1"/>
      <c r="AW391" s="1"/>
      <c r="AX391" s="1"/>
      <c r="AZ391" s="1"/>
      <c r="BC391" s="1"/>
    </row>
    <row r="392" spans="1:55">
      <c r="A392" s="10"/>
      <c r="B392" s="319"/>
      <c r="C392" s="10"/>
      <c r="D392" s="10"/>
      <c r="F392" s="10"/>
      <c r="G392" s="10"/>
      <c r="H392" s="10"/>
      <c r="I392" s="10"/>
      <c r="J392" s="10"/>
      <c r="K392" s="319"/>
      <c r="L392" s="10"/>
      <c r="M392" s="10"/>
      <c r="N392" s="10"/>
      <c r="O392" s="10"/>
      <c r="P392" s="10"/>
      <c r="Q392" s="358"/>
      <c r="U392" s="358"/>
      <c r="Y392" s="10"/>
      <c r="Z392" s="10"/>
      <c r="AA392" s="10"/>
      <c r="AC392" s="1"/>
      <c r="AE392" s="1"/>
      <c r="AM392" s="1"/>
      <c r="AO392" s="1"/>
      <c r="AQ392" s="1"/>
      <c r="AV392" s="1"/>
      <c r="AW392" s="1"/>
      <c r="AX392" s="1"/>
      <c r="AZ392" s="1"/>
      <c r="BC392" s="1"/>
    </row>
    <row r="393" spans="1:55">
      <c r="A393" s="10"/>
      <c r="B393" s="319"/>
      <c r="C393" s="10"/>
      <c r="D393" s="10"/>
      <c r="F393" s="10"/>
      <c r="G393" s="10"/>
      <c r="H393" s="10"/>
      <c r="I393" s="10"/>
      <c r="J393" s="10"/>
      <c r="K393" s="319"/>
      <c r="L393" s="10"/>
      <c r="M393" s="10"/>
      <c r="N393" s="10"/>
      <c r="O393" s="10"/>
      <c r="P393" s="10"/>
      <c r="Q393" s="358"/>
      <c r="U393" s="358"/>
      <c r="Y393" s="10"/>
      <c r="Z393" s="10"/>
      <c r="AA393" s="10"/>
      <c r="AC393" s="1"/>
      <c r="AE393" s="1"/>
      <c r="AM393" s="1"/>
      <c r="AO393" s="1"/>
      <c r="AQ393" s="1"/>
      <c r="AV393" s="1"/>
      <c r="AW393" s="1"/>
      <c r="AX393" s="1"/>
      <c r="AZ393" s="1"/>
      <c r="BC393" s="1"/>
    </row>
    <row r="394" spans="1:55">
      <c r="A394" s="10"/>
      <c r="B394" s="319"/>
      <c r="C394" s="10"/>
      <c r="D394" s="10"/>
      <c r="F394" s="10"/>
      <c r="G394" s="10"/>
      <c r="H394" s="10"/>
      <c r="I394" s="10"/>
      <c r="J394" s="10"/>
      <c r="K394" s="319"/>
      <c r="L394" s="10"/>
      <c r="M394" s="10"/>
      <c r="N394" s="10"/>
      <c r="O394" s="10"/>
      <c r="P394" s="10"/>
      <c r="Q394" s="358"/>
      <c r="U394" s="358"/>
      <c r="Y394" s="10"/>
      <c r="Z394" s="10"/>
      <c r="AA394" s="10"/>
      <c r="AC394" s="1"/>
      <c r="AE394" s="1"/>
      <c r="AM394" s="1"/>
      <c r="AO394" s="1"/>
      <c r="AQ394" s="1"/>
      <c r="AV394" s="1"/>
      <c r="AW394" s="1"/>
      <c r="AX394" s="1"/>
      <c r="AZ394" s="1"/>
      <c r="BC394" s="1"/>
    </row>
    <row r="395" spans="1:55">
      <c r="A395" s="10"/>
      <c r="B395" s="319"/>
      <c r="C395" s="10"/>
      <c r="D395" s="10"/>
      <c r="F395" s="10"/>
      <c r="G395" s="10"/>
      <c r="H395" s="10"/>
      <c r="I395" s="10"/>
      <c r="J395" s="10"/>
      <c r="K395" s="319"/>
      <c r="L395" s="10"/>
      <c r="M395" s="10"/>
      <c r="N395" s="10"/>
      <c r="O395" s="10"/>
      <c r="P395" s="10"/>
      <c r="Q395" s="358"/>
      <c r="U395" s="358"/>
      <c r="Y395" s="10"/>
      <c r="Z395" s="10"/>
      <c r="AA395" s="10"/>
      <c r="AC395" s="1"/>
      <c r="AE395" s="1"/>
      <c r="AM395" s="1"/>
      <c r="AO395" s="1"/>
      <c r="AQ395" s="1"/>
      <c r="AV395" s="1"/>
      <c r="AW395" s="1"/>
      <c r="AX395" s="1"/>
      <c r="AZ395" s="1"/>
      <c r="BC395" s="1"/>
    </row>
    <row r="396" spans="1:55">
      <c r="A396" s="10"/>
      <c r="B396" s="319"/>
      <c r="C396" s="10"/>
      <c r="D396" s="10"/>
      <c r="F396" s="10"/>
      <c r="G396" s="10"/>
      <c r="H396" s="10"/>
      <c r="I396" s="10"/>
      <c r="J396" s="10"/>
      <c r="K396" s="319"/>
      <c r="L396" s="10"/>
      <c r="M396" s="10"/>
      <c r="N396" s="10"/>
      <c r="O396" s="10"/>
      <c r="P396" s="10"/>
      <c r="Q396" s="358"/>
      <c r="U396" s="358"/>
      <c r="Y396" s="10"/>
      <c r="Z396" s="10"/>
      <c r="AA396" s="10"/>
      <c r="AC396" s="1"/>
      <c r="AE396" s="1"/>
      <c r="AM396" s="1"/>
      <c r="AO396" s="1"/>
      <c r="AQ396" s="1"/>
      <c r="AV396" s="1"/>
      <c r="AW396" s="1"/>
      <c r="AX396" s="1"/>
      <c r="AZ396" s="1"/>
      <c r="BC396" s="1"/>
    </row>
    <row r="397" spans="1:55">
      <c r="A397" s="10"/>
      <c r="B397" s="319"/>
      <c r="C397" s="10"/>
      <c r="D397" s="10"/>
      <c r="F397" s="10"/>
      <c r="G397" s="10"/>
      <c r="H397" s="10"/>
      <c r="I397" s="10"/>
      <c r="J397" s="10"/>
      <c r="K397" s="319"/>
      <c r="L397" s="10"/>
      <c r="M397" s="10"/>
      <c r="N397" s="10"/>
      <c r="O397" s="10"/>
      <c r="P397" s="10"/>
      <c r="Q397" s="358"/>
      <c r="U397" s="358"/>
      <c r="Y397" s="10"/>
      <c r="Z397" s="10"/>
      <c r="AA397" s="10"/>
      <c r="AC397" s="1"/>
      <c r="AE397" s="1"/>
      <c r="AM397" s="1"/>
      <c r="AO397" s="1"/>
      <c r="AQ397" s="1"/>
      <c r="AV397" s="1"/>
      <c r="AW397" s="1"/>
      <c r="AX397" s="1"/>
      <c r="AZ397" s="1"/>
      <c r="BC397" s="1"/>
    </row>
    <row r="398" spans="1:55">
      <c r="A398" s="10"/>
      <c r="B398" s="319"/>
      <c r="C398" s="10"/>
      <c r="D398" s="10"/>
      <c r="F398" s="10"/>
      <c r="G398" s="10"/>
      <c r="H398" s="10"/>
      <c r="I398" s="10"/>
      <c r="J398" s="10"/>
      <c r="K398" s="319"/>
      <c r="L398" s="10"/>
      <c r="M398" s="10"/>
      <c r="N398" s="10"/>
      <c r="O398" s="10"/>
      <c r="P398" s="10"/>
      <c r="Q398" s="358"/>
      <c r="U398" s="358"/>
      <c r="Y398" s="10"/>
      <c r="Z398" s="10"/>
      <c r="AA398" s="10"/>
      <c r="AC398" s="1"/>
      <c r="AE398" s="1"/>
      <c r="AM398" s="1"/>
      <c r="AO398" s="1"/>
      <c r="AQ398" s="1"/>
      <c r="AV398" s="1"/>
      <c r="AW398" s="1"/>
      <c r="AX398" s="1"/>
      <c r="AZ398" s="1"/>
      <c r="BC398" s="1"/>
    </row>
    <row r="399" spans="1:55">
      <c r="A399" s="10"/>
      <c r="B399" s="319"/>
      <c r="C399" s="10"/>
      <c r="D399" s="10"/>
      <c r="F399" s="10"/>
      <c r="G399" s="10"/>
      <c r="H399" s="10"/>
      <c r="I399" s="10"/>
      <c r="J399" s="10"/>
      <c r="K399" s="319"/>
      <c r="L399" s="10"/>
      <c r="M399" s="10"/>
      <c r="N399" s="10"/>
      <c r="O399" s="10"/>
      <c r="P399" s="10"/>
      <c r="Q399" s="358"/>
      <c r="U399" s="358"/>
      <c r="Y399" s="10"/>
      <c r="Z399" s="10"/>
      <c r="AA399" s="10"/>
      <c r="AC399" s="1"/>
      <c r="AE399" s="1"/>
      <c r="AM399" s="1"/>
      <c r="AO399" s="1"/>
      <c r="AQ399" s="1"/>
      <c r="AV399" s="1"/>
      <c r="AW399" s="1"/>
      <c r="AX399" s="1"/>
      <c r="AZ399" s="1"/>
      <c r="BC399" s="1"/>
    </row>
    <row r="400" spans="1:55">
      <c r="A400" s="10"/>
      <c r="B400" s="319"/>
      <c r="C400" s="10"/>
      <c r="D400" s="10"/>
      <c r="F400" s="10"/>
      <c r="G400" s="10"/>
      <c r="H400" s="10"/>
      <c r="I400" s="10"/>
      <c r="J400" s="10"/>
      <c r="K400" s="319"/>
      <c r="L400" s="10"/>
      <c r="M400" s="10"/>
      <c r="N400" s="10"/>
      <c r="O400" s="10"/>
      <c r="P400" s="10"/>
      <c r="Q400" s="358"/>
      <c r="U400" s="358"/>
      <c r="Y400" s="10"/>
      <c r="Z400" s="10"/>
      <c r="AA400" s="10"/>
      <c r="AC400" s="1"/>
      <c r="AE400" s="1"/>
      <c r="AM400" s="1"/>
      <c r="AO400" s="1"/>
      <c r="AQ400" s="1"/>
      <c r="AV400" s="1"/>
      <c r="AW400" s="1"/>
      <c r="AX400" s="1"/>
      <c r="AZ400" s="1"/>
      <c r="BC400" s="1"/>
    </row>
    <row r="401" spans="1:55">
      <c r="A401" s="10"/>
      <c r="B401" s="319"/>
      <c r="C401" s="10"/>
      <c r="D401" s="10"/>
      <c r="F401" s="10"/>
      <c r="G401" s="10"/>
      <c r="H401" s="10"/>
      <c r="I401" s="10"/>
      <c r="J401" s="10"/>
      <c r="K401" s="319"/>
      <c r="L401" s="10"/>
      <c r="M401" s="10"/>
      <c r="N401" s="10"/>
      <c r="O401" s="10"/>
      <c r="P401" s="10"/>
      <c r="Q401" s="358"/>
      <c r="U401" s="358"/>
      <c r="Y401" s="10"/>
      <c r="Z401" s="10"/>
      <c r="AA401" s="10"/>
      <c r="AC401" s="1"/>
      <c r="AE401" s="1"/>
      <c r="AM401" s="1"/>
      <c r="AO401" s="1"/>
      <c r="AQ401" s="1"/>
      <c r="AV401" s="1"/>
      <c r="AW401" s="1"/>
      <c r="AX401" s="1"/>
      <c r="AZ401" s="1"/>
      <c r="BC401" s="1"/>
    </row>
    <row r="402" spans="1:55">
      <c r="A402" s="10"/>
      <c r="B402" s="319"/>
      <c r="C402" s="10"/>
      <c r="D402" s="10"/>
      <c r="F402" s="10"/>
      <c r="G402" s="10"/>
      <c r="H402" s="10"/>
      <c r="I402" s="10"/>
      <c r="J402" s="10"/>
      <c r="K402" s="319"/>
      <c r="L402" s="10"/>
      <c r="M402" s="10"/>
      <c r="N402" s="10"/>
      <c r="O402" s="10"/>
      <c r="P402" s="10"/>
      <c r="Q402" s="358"/>
      <c r="U402" s="358"/>
      <c r="Y402" s="10"/>
      <c r="Z402" s="10"/>
      <c r="AA402" s="10"/>
      <c r="AC402" s="1"/>
      <c r="AE402" s="1"/>
      <c r="AM402" s="1"/>
      <c r="AO402" s="1"/>
      <c r="AQ402" s="1"/>
      <c r="AV402" s="1"/>
      <c r="AW402" s="1"/>
      <c r="AX402" s="1"/>
      <c r="AZ402" s="1"/>
      <c r="BC402" s="1"/>
    </row>
    <row r="403" spans="1:55">
      <c r="A403" s="10"/>
      <c r="B403" s="319"/>
      <c r="C403" s="10"/>
      <c r="D403" s="10"/>
      <c r="F403" s="10"/>
      <c r="G403" s="10"/>
      <c r="H403" s="10"/>
      <c r="I403" s="10"/>
      <c r="J403" s="10"/>
      <c r="K403" s="319"/>
      <c r="L403" s="10"/>
      <c r="M403" s="10"/>
      <c r="N403" s="10"/>
      <c r="O403" s="10"/>
      <c r="P403" s="10"/>
      <c r="Q403" s="358"/>
      <c r="U403" s="358"/>
      <c r="Y403" s="10"/>
      <c r="Z403" s="10"/>
      <c r="AA403" s="10"/>
      <c r="AC403" s="1"/>
      <c r="AE403" s="1"/>
      <c r="AM403" s="1"/>
      <c r="AO403" s="1"/>
      <c r="AQ403" s="1"/>
      <c r="AV403" s="1"/>
      <c r="AW403" s="1"/>
      <c r="AX403" s="1"/>
      <c r="AZ403" s="1"/>
      <c r="BC403" s="1"/>
    </row>
    <row r="404" spans="1:55">
      <c r="A404" s="10"/>
      <c r="B404" s="319"/>
      <c r="C404" s="10"/>
      <c r="D404" s="10"/>
      <c r="F404" s="10"/>
      <c r="G404" s="10"/>
      <c r="H404" s="10"/>
      <c r="I404" s="10"/>
      <c r="J404" s="10"/>
      <c r="K404" s="319"/>
      <c r="L404" s="10"/>
      <c r="M404" s="10"/>
      <c r="N404" s="10"/>
      <c r="O404" s="10"/>
      <c r="P404" s="10"/>
      <c r="Q404" s="358"/>
      <c r="U404" s="358"/>
      <c r="Y404" s="10"/>
      <c r="Z404" s="10"/>
      <c r="AA404" s="10"/>
      <c r="AC404" s="1"/>
      <c r="AE404" s="1"/>
      <c r="AM404" s="1"/>
      <c r="AO404" s="1"/>
      <c r="AQ404" s="1"/>
      <c r="AV404" s="1"/>
      <c r="AW404" s="1"/>
      <c r="AX404" s="1"/>
      <c r="AZ404" s="1"/>
      <c r="BC404" s="1"/>
    </row>
    <row r="405" spans="1:55">
      <c r="A405" s="10"/>
      <c r="B405" s="319"/>
      <c r="C405" s="10"/>
      <c r="D405" s="10"/>
      <c r="F405" s="10"/>
      <c r="G405" s="10"/>
      <c r="H405" s="10"/>
      <c r="I405" s="10"/>
      <c r="J405" s="10"/>
      <c r="K405" s="319"/>
      <c r="L405" s="10"/>
      <c r="M405" s="10"/>
      <c r="N405" s="10"/>
      <c r="O405" s="10"/>
      <c r="P405" s="10"/>
      <c r="Q405" s="358"/>
      <c r="U405" s="358"/>
      <c r="Y405" s="10"/>
      <c r="Z405" s="10"/>
      <c r="AA405" s="10"/>
      <c r="AC405" s="1"/>
      <c r="AE405" s="1"/>
      <c r="AM405" s="1"/>
      <c r="AO405" s="1"/>
      <c r="AQ405" s="1"/>
      <c r="AV405" s="1"/>
      <c r="AW405" s="1"/>
      <c r="AX405" s="1"/>
      <c r="AZ405" s="1"/>
      <c r="BC405" s="1"/>
    </row>
    <row r="406" spans="1:55">
      <c r="A406" s="10"/>
      <c r="B406" s="319"/>
      <c r="C406" s="10"/>
      <c r="D406" s="10"/>
      <c r="F406" s="10"/>
      <c r="G406" s="10"/>
      <c r="H406" s="10"/>
      <c r="I406" s="10"/>
      <c r="J406" s="10"/>
      <c r="K406" s="319"/>
      <c r="L406" s="10"/>
      <c r="M406" s="10"/>
      <c r="N406" s="10"/>
      <c r="O406" s="10"/>
      <c r="P406" s="10"/>
      <c r="Q406" s="358"/>
      <c r="U406" s="358"/>
      <c r="Y406" s="10"/>
      <c r="Z406" s="10"/>
      <c r="AA406" s="10"/>
      <c r="AC406" s="1"/>
      <c r="AE406" s="1"/>
      <c r="AM406" s="1"/>
      <c r="AO406" s="1"/>
      <c r="AQ406" s="1"/>
      <c r="AV406" s="1"/>
      <c r="AW406" s="1"/>
      <c r="AX406" s="1"/>
      <c r="AZ406" s="1"/>
      <c r="BC406" s="1"/>
    </row>
    <row r="407" spans="1:55">
      <c r="A407" s="10"/>
      <c r="B407" s="319"/>
      <c r="C407" s="10"/>
      <c r="D407" s="10"/>
      <c r="F407" s="10"/>
      <c r="G407" s="10"/>
      <c r="H407" s="10"/>
      <c r="I407" s="10"/>
      <c r="J407" s="10"/>
      <c r="K407" s="319"/>
      <c r="L407" s="10"/>
      <c r="M407" s="10"/>
      <c r="N407" s="10"/>
      <c r="O407" s="10"/>
      <c r="P407" s="10"/>
      <c r="Q407" s="358"/>
      <c r="U407" s="358"/>
      <c r="Y407" s="10"/>
      <c r="Z407" s="10"/>
      <c r="AA407" s="10"/>
      <c r="AC407" s="1"/>
      <c r="AE407" s="1"/>
      <c r="AM407" s="1"/>
      <c r="AO407" s="1"/>
      <c r="AQ407" s="1"/>
      <c r="AV407" s="1"/>
      <c r="AW407" s="1"/>
      <c r="AX407" s="1"/>
      <c r="AZ407" s="1"/>
      <c r="BC407" s="1"/>
    </row>
    <row r="408" spans="1:55">
      <c r="A408" s="10"/>
      <c r="B408" s="319"/>
      <c r="C408" s="10"/>
      <c r="D408" s="10"/>
      <c r="F408" s="10"/>
      <c r="G408" s="10"/>
      <c r="H408" s="10"/>
      <c r="I408" s="10"/>
      <c r="J408" s="10"/>
      <c r="K408" s="319"/>
      <c r="L408" s="10"/>
      <c r="M408" s="10"/>
      <c r="N408" s="10"/>
      <c r="O408" s="10"/>
      <c r="P408" s="10"/>
      <c r="Q408" s="358"/>
      <c r="U408" s="358"/>
      <c r="Y408" s="10"/>
      <c r="Z408" s="10"/>
      <c r="AA408" s="10"/>
      <c r="AC408" s="1"/>
      <c r="AE408" s="1"/>
      <c r="AM408" s="1"/>
      <c r="AO408" s="1"/>
      <c r="AQ408" s="1"/>
      <c r="AV408" s="1"/>
      <c r="AW408" s="1"/>
      <c r="AX408" s="1"/>
      <c r="AZ408" s="1"/>
      <c r="BC408" s="1"/>
    </row>
    <row r="409" spans="1:55">
      <c r="A409" s="10"/>
      <c r="B409" s="319"/>
      <c r="C409" s="10"/>
      <c r="D409" s="10"/>
      <c r="F409" s="10"/>
      <c r="G409" s="10"/>
      <c r="H409" s="10"/>
      <c r="I409" s="10"/>
      <c r="J409" s="10"/>
      <c r="K409" s="319"/>
      <c r="L409" s="10"/>
      <c r="M409" s="10"/>
      <c r="N409" s="10"/>
      <c r="O409" s="10"/>
      <c r="P409" s="10"/>
      <c r="Q409" s="358"/>
      <c r="U409" s="358"/>
      <c r="Y409" s="10"/>
      <c r="Z409" s="10"/>
      <c r="AA409" s="10"/>
      <c r="AC409" s="1"/>
      <c r="AE409" s="1"/>
      <c r="AM409" s="1"/>
      <c r="AO409" s="1"/>
      <c r="AQ409" s="1"/>
      <c r="AV409" s="1"/>
      <c r="AW409" s="1"/>
      <c r="AX409" s="1"/>
      <c r="AZ409" s="1"/>
      <c r="BC409" s="1"/>
    </row>
    <row r="410" spans="1:55">
      <c r="A410" s="10"/>
      <c r="B410" s="319"/>
      <c r="C410" s="10"/>
      <c r="D410" s="10"/>
      <c r="F410" s="10"/>
      <c r="G410" s="10"/>
      <c r="H410" s="10"/>
      <c r="I410" s="10"/>
      <c r="J410" s="10"/>
      <c r="K410" s="319"/>
      <c r="L410" s="10"/>
      <c r="M410" s="10"/>
      <c r="N410" s="10"/>
      <c r="O410" s="10"/>
      <c r="P410" s="10"/>
      <c r="Q410" s="358"/>
      <c r="U410" s="358"/>
      <c r="Y410" s="10"/>
      <c r="Z410" s="10"/>
      <c r="AA410" s="10"/>
      <c r="AC410" s="1"/>
      <c r="AE410" s="1"/>
      <c r="AM410" s="1"/>
      <c r="AO410" s="1"/>
      <c r="AQ410" s="1"/>
      <c r="AV410" s="1"/>
      <c r="AW410" s="1"/>
      <c r="AX410" s="1"/>
      <c r="AZ410" s="1"/>
      <c r="BC410" s="1"/>
    </row>
    <row r="411" spans="1:55">
      <c r="A411" s="10"/>
      <c r="B411" s="319"/>
      <c r="C411" s="10"/>
      <c r="D411" s="10"/>
      <c r="F411" s="10"/>
      <c r="G411" s="10"/>
      <c r="H411" s="10"/>
      <c r="I411" s="10"/>
      <c r="J411" s="10"/>
      <c r="K411" s="319"/>
      <c r="L411" s="10"/>
      <c r="M411" s="10"/>
      <c r="N411" s="10"/>
      <c r="O411" s="10"/>
      <c r="P411" s="10"/>
      <c r="Q411" s="358"/>
      <c r="U411" s="358"/>
      <c r="Y411" s="10"/>
      <c r="Z411" s="10"/>
      <c r="AA411" s="10"/>
      <c r="AC411" s="1"/>
      <c r="AE411" s="1"/>
      <c r="AM411" s="1"/>
      <c r="AO411" s="1"/>
      <c r="AQ411" s="1"/>
      <c r="AV411" s="1"/>
      <c r="AW411" s="1"/>
      <c r="AX411" s="1"/>
      <c r="AZ411" s="1"/>
      <c r="BC411" s="1"/>
    </row>
    <row r="412" spans="1:55">
      <c r="A412" s="10"/>
      <c r="B412" s="319"/>
      <c r="C412" s="10"/>
      <c r="D412" s="10"/>
      <c r="F412" s="10"/>
      <c r="G412" s="10"/>
      <c r="H412" s="10"/>
      <c r="I412" s="10"/>
      <c r="J412" s="10"/>
      <c r="K412" s="319"/>
      <c r="L412" s="10"/>
      <c r="M412" s="10"/>
      <c r="N412" s="10"/>
      <c r="O412" s="10"/>
      <c r="P412" s="10"/>
      <c r="Q412" s="358"/>
      <c r="U412" s="358"/>
      <c r="Y412" s="10"/>
      <c r="Z412" s="10"/>
      <c r="AA412" s="10"/>
      <c r="AC412" s="1"/>
      <c r="AE412" s="1"/>
      <c r="AM412" s="1"/>
      <c r="AO412" s="1"/>
      <c r="AQ412" s="1"/>
      <c r="AV412" s="1"/>
      <c r="AW412" s="1"/>
      <c r="AX412" s="1"/>
      <c r="AZ412" s="1"/>
      <c r="BC412" s="1"/>
    </row>
    <row r="413" spans="1:55">
      <c r="A413" s="10"/>
      <c r="B413" s="319"/>
      <c r="C413" s="10"/>
      <c r="D413" s="10"/>
      <c r="F413" s="10"/>
      <c r="G413" s="10"/>
      <c r="H413" s="10"/>
      <c r="I413" s="10"/>
      <c r="J413" s="10"/>
      <c r="K413" s="319"/>
      <c r="L413" s="10"/>
      <c r="M413" s="10"/>
      <c r="N413" s="10"/>
      <c r="O413" s="10"/>
      <c r="P413" s="10"/>
      <c r="Q413" s="358"/>
      <c r="U413" s="358"/>
      <c r="Y413" s="10"/>
      <c r="Z413" s="10"/>
      <c r="AA413" s="10"/>
      <c r="AC413" s="1"/>
      <c r="AE413" s="1"/>
      <c r="AM413" s="1"/>
      <c r="AO413" s="1"/>
      <c r="AQ413" s="1"/>
      <c r="AV413" s="1"/>
      <c r="AW413" s="1"/>
      <c r="AX413" s="1"/>
      <c r="AZ413" s="1"/>
      <c r="BC413" s="1"/>
    </row>
    <row r="414" spans="1:55">
      <c r="A414" s="10"/>
      <c r="B414" s="319"/>
      <c r="C414" s="10"/>
      <c r="D414" s="10"/>
      <c r="F414" s="10"/>
      <c r="G414" s="10"/>
      <c r="H414" s="10"/>
      <c r="I414" s="10"/>
      <c r="J414" s="10"/>
      <c r="K414" s="319"/>
      <c r="L414" s="10"/>
      <c r="M414" s="10"/>
      <c r="N414" s="10"/>
      <c r="O414" s="10"/>
      <c r="P414" s="10"/>
      <c r="Q414" s="358"/>
      <c r="U414" s="358"/>
      <c r="Y414" s="10"/>
      <c r="Z414" s="10"/>
      <c r="AA414" s="10"/>
      <c r="AC414" s="1"/>
      <c r="AE414" s="1"/>
      <c r="AM414" s="1"/>
      <c r="AO414" s="1"/>
      <c r="AQ414" s="1"/>
      <c r="AV414" s="1"/>
      <c r="AW414" s="1"/>
      <c r="AX414" s="1"/>
      <c r="AZ414" s="1"/>
      <c r="BC414" s="1"/>
    </row>
    <row r="415" spans="1:55">
      <c r="A415" s="10"/>
      <c r="B415" s="319"/>
      <c r="C415" s="10"/>
      <c r="D415" s="10"/>
      <c r="F415" s="10"/>
      <c r="G415" s="10"/>
      <c r="H415" s="10"/>
      <c r="I415" s="10"/>
      <c r="J415" s="10"/>
      <c r="K415" s="319"/>
      <c r="L415" s="10"/>
      <c r="M415" s="10"/>
      <c r="N415" s="10"/>
      <c r="O415" s="10"/>
      <c r="P415" s="10"/>
      <c r="Q415" s="358"/>
      <c r="U415" s="358"/>
      <c r="Y415" s="10"/>
      <c r="Z415" s="10"/>
      <c r="AA415" s="10"/>
      <c r="AC415" s="1"/>
      <c r="AE415" s="1"/>
      <c r="AM415" s="1"/>
      <c r="AO415" s="1"/>
      <c r="AQ415" s="1"/>
      <c r="AV415" s="1"/>
      <c r="AW415" s="1"/>
      <c r="AX415" s="1"/>
      <c r="AZ415" s="1"/>
      <c r="BC415" s="1"/>
    </row>
    <row r="416" spans="1:55">
      <c r="A416" s="10"/>
      <c r="B416" s="319"/>
      <c r="C416" s="10"/>
      <c r="D416" s="10"/>
      <c r="F416" s="10"/>
      <c r="G416" s="10"/>
      <c r="H416" s="10"/>
      <c r="I416" s="10"/>
      <c r="J416" s="10"/>
      <c r="K416" s="319"/>
      <c r="L416" s="10"/>
      <c r="M416" s="10"/>
      <c r="N416" s="10"/>
      <c r="O416" s="10"/>
      <c r="P416" s="10"/>
      <c r="Q416" s="358"/>
      <c r="U416" s="358"/>
      <c r="Y416" s="10"/>
      <c r="Z416" s="10"/>
      <c r="AA416" s="10"/>
      <c r="AC416" s="1"/>
      <c r="AE416" s="1"/>
      <c r="AM416" s="1"/>
      <c r="AO416" s="1"/>
      <c r="AQ416" s="1"/>
      <c r="AV416" s="1"/>
      <c r="AW416" s="1"/>
      <c r="AX416" s="1"/>
      <c r="AZ416" s="1"/>
      <c r="BC416" s="1"/>
    </row>
    <row r="417" spans="1:55">
      <c r="A417" s="10"/>
      <c r="B417" s="319"/>
      <c r="C417" s="10"/>
      <c r="D417" s="10"/>
      <c r="F417" s="10"/>
      <c r="G417" s="10"/>
      <c r="H417" s="10"/>
      <c r="I417" s="10"/>
      <c r="J417" s="10"/>
      <c r="K417" s="319"/>
      <c r="L417" s="10"/>
      <c r="M417" s="10"/>
      <c r="N417" s="10"/>
      <c r="O417" s="10"/>
      <c r="P417" s="10"/>
      <c r="Q417" s="358"/>
      <c r="U417" s="358"/>
      <c r="Y417" s="10"/>
      <c r="Z417" s="10"/>
      <c r="AA417" s="10"/>
      <c r="AC417" s="1"/>
      <c r="AE417" s="1"/>
      <c r="AM417" s="1"/>
      <c r="AO417" s="1"/>
      <c r="AQ417" s="1"/>
      <c r="AV417" s="1"/>
      <c r="AW417" s="1"/>
      <c r="AX417" s="1"/>
      <c r="AZ417" s="1"/>
      <c r="BC417" s="1"/>
    </row>
    <row r="418" spans="1:55">
      <c r="A418" s="10"/>
      <c r="B418" s="319"/>
      <c r="C418" s="10"/>
      <c r="D418" s="10"/>
      <c r="F418" s="10"/>
      <c r="G418" s="10"/>
      <c r="H418" s="10"/>
      <c r="I418" s="10"/>
      <c r="J418" s="10"/>
      <c r="K418" s="319"/>
      <c r="L418" s="10"/>
      <c r="M418" s="10"/>
      <c r="N418" s="10"/>
      <c r="O418" s="10"/>
      <c r="P418" s="10"/>
      <c r="Q418" s="358"/>
      <c r="U418" s="358"/>
      <c r="Y418" s="10"/>
      <c r="Z418" s="10"/>
      <c r="AA418" s="10"/>
      <c r="AC418" s="1"/>
      <c r="AE418" s="1"/>
      <c r="AM418" s="1"/>
      <c r="AO418" s="1"/>
      <c r="AQ418" s="1"/>
      <c r="AV418" s="1"/>
      <c r="AW418" s="1"/>
      <c r="AX418" s="1"/>
      <c r="AZ418" s="1"/>
      <c r="BC418" s="1"/>
    </row>
    <row r="419" spans="1:55">
      <c r="A419" s="10"/>
      <c r="B419" s="319"/>
      <c r="C419" s="10"/>
      <c r="D419" s="10"/>
      <c r="F419" s="10"/>
      <c r="G419" s="10"/>
      <c r="H419" s="10"/>
      <c r="I419" s="10"/>
      <c r="J419" s="10"/>
      <c r="K419" s="319"/>
      <c r="L419" s="10"/>
      <c r="M419" s="10"/>
      <c r="N419" s="10"/>
      <c r="O419" s="10"/>
      <c r="P419" s="10"/>
      <c r="Q419" s="358"/>
      <c r="U419" s="358"/>
      <c r="Y419" s="10"/>
      <c r="Z419" s="10"/>
      <c r="AA419" s="10"/>
      <c r="AC419" s="1"/>
      <c r="AE419" s="1"/>
      <c r="AM419" s="1"/>
      <c r="AO419" s="1"/>
      <c r="AQ419" s="1"/>
      <c r="AV419" s="1"/>
      <c r="AW419" s="1"/>
      <c r="AX419" s="1"/>
      <c r="AZ419" s="1"/>
      <c r="BC419" s="1"/>
    </row>
    <row r="420" spans="1:55">
      <c r="A420" s="10"/>
      <c r="B420" s="319"/>
      <c r="C420" s="10"/>
      <c r="D420" s="10"/>
      <c r="F420" s="10"/>
      <c r="G420" s="10"/>
      <c r="H420" s="10"/>
      <c r="I420" s="10"/>
      <c r="J420" s="10"/>
      <c r="K420" s="319"/>
      <c r="L420" s="10"/>
      <c r="M420" s="10"/>
      <c r="N420" s="10"/>
      <c r="O420" s="10"/>
      <c r="P420" s="10"/>
      <c r="Q420" s="358"/>
      <c r="U420" s="358"/>
      <c r="Y420" s="10"/>
      <c r="Z420" s="10"/>
      <c r="AA420" s="10"/>
      <c r="AC420" s="1"/>
      <c r="AE420" s="1"/>
      <c r="AM420" s="1"/>
      <c r="AO420" s="1"/>
      <c r="AQ420" s="1"/>
      <c r="AV420" s="1"/>
      <c r="AW420" s="1"/>
      <c r="AX420" s="1"/>
      <c r="AZ420" s="1"/>
      <c r="BC420" s="1"/>
    </row>
    <row r="421" spans="1:55">
      <c r="A421" s="10"/>
      <c r="B421" s="319"/>
      <c r="C421" s="10"/>
      <c r="D421" s="10"/>
      <c r="F421" s="10"/>
      <c r="G421" s="10"/>
      <c r="H421" s="10"/>
      <c r="I421" s="10"/>
      <c r="J421" s="10"/>
      <c r="K421" s="319"/>
      <c r="L421" s="10"/>
      <c r="M421" s="10"/>
      <c r="N421" s="10"/>
      <c r="O421" s="10"/>
      <c r="P421" s="10"/>
      <c r="Q421" s="358"/>
      <c r="U421" s="358"/>
      <c r="Y421" s="10"/>
      <c r="Z421" s="10"/>
      <c r="AA421" s="10"/>
      <c r="AC421" s="1"/>
      <c r="AE421" s="1"/>
      <c r="AM421" s="1"/>
      <c r="AO421" s="1"/>
      <c r="AQ421" s="1"/>
      <c r="AV421" s="1"/>
      <c r="AW421" s="1"/>
      <c r="AX421" s="1"/>
      <c r="AZ421" s="1"/>
      <c r="BC421" s="1"/>
    </row>
    <row r="422" spans="1:55">
      <c r="A422" s="10"/>
      <c r="B422" s="319"/>
      <c r="C422" s="10"/>
      <c r="D422" s="10"/>
      <c r="F422" s="10"/>
      <c r="G422" s="10"/>
      <c r="H422" s="10"/>
      <c r="I422" s="10"/>
      <c r="J422" s="10"/>
      <c r="K422" s="319"/>
      <c r="L422" s="10"/>
      <c r="M422" s="10"/>
      <c r="N422" s="10"/>
      <c r="O422" s="10"/>
      <c r="P422" s="10"/>
      <c r="Q422" s="358"/>
      <c r="U422" s="358"/>
      <c r="Y422" s="10"/>
      <c r="Z422" s="10"/>
      <c r="AA422" s="10"/>
      <c r="AC422" s="1"/>
      <c r="AE422" s="1"/>
      <c r="AM422" s="1"/>
      <c r="AO422" s="1"/>
      <c r="AQ422" s="1"/>
      <c r="AV422" s="1"/>
      <c r="AW422" s="1"/>
      <c r="AX422" s="1"/>
      <c r="AZ422" s="1"/>
      <c r="BC422" s="1"/>
    </row>
    <row r="423" spans="1:55">
      <c r="A423" s="10"/>
      <c r="B423" s="319"/>
      <c r="C423" s="10"/>
      <c r="D423" s="10"/>
      <c r="F423" s="10"/>
      <c r="G423" s="10"/>
      <c r="H423" s="10"/>
      <c r="I423" s="10"/>
      <c r="J423" s="10"/>
      <c r="K423" s="319"/>
      <c r="L423" s="10"/>
      <c r="M423" s="10"/>
      <c r="N423" s="10"/>
      <c r="O423" s="10"/>
      <c r="P423" s="10"/>
      <c r="Q423" s="358"/>
      <c r="U423" s="358"/>
      <c r="Y423" s="10"/>
      <c r="Z423" s="10"/>
      <c r="AA423" s="10"/>
      <c r="AC423" s="1"/>
      <c r="AE423" s="1"/>
      <c r="AM423" s="1"/>
      <c r="AO423" s="1"/>
      <c r="AQ423" s="1"/>
      <c r="AV423" s="1"/>
      <c r="AW423" s="1"/>
      <c r="AX423" s="1"/>
      <c r="AZ423" s="1"/>
      <c r="BC423" s="1"/>
    </row>
    <row r="424" spans="1:55">
      <c r="A424" s="10"/>
      <c r="B424" s="319"/>
      <c r="C424" s="10"/>
      <c r="D424" s="10"/>
      <c r="F424" s="10"/>
      <c r="G424" s="10"/>
      <c r="H424" s="10"/>
      <c r="I424" s="10"/>
      <c r="J424" s="10"/>
      <c r="K424" s="319"/>
      <c r="L424" s="10"/>
      <c r="M424" s="10"/>
      <c r="N424" s="10"/>
      <c r="O424" s="10"/>
      <c r="P424" s="10"/>
      <c r="Q424" s="358"/>
      <c r="U424" s="358"/>
      <c r="Y424" s="10"/>
      <c r="Z424" s="10"/>
      <c r="AA424" s="10"/>
      <c r="AC424" s="1"/>
      <c r="AE424" s="1"/>
      <c r="AM424" s="1"/>
      <c r="AO424" s="1"/>
      <c r="AQ424" s="1"/>
      <c r="AV424" s="1"/>
      <c r="AW424" s="1"/>
      <c r="AX424" s="1"/>
      <c r="AZ424" s="1"/>
      <c r="BC424" s="1"/>
    </row>
    <row r="425" spans="1:55">
      <c r="A425" s="10"/>
      <c r="B425" s="319"/>
      <c r="C425" s="10"/>
      <c r="D425" s="10"/>
      <c r="F425" s="10"/>
      <c r="G425" s="10"/>
      <c r="H425" s="10"/>
      <c r="I425" s="10"/>
      <c r="J425" s="10"/>
      <c r="K425" s="319"/>
      <c r="L425" s="10"/>
      <c r="M425" s="10"/>
      <c r="N425" s="10"/>
      <c r="O425" s="10"/>
      <c r="P425" s="10"/>
      <c r="Q425" s="358"/>
      <c r="U425" s="358"/>
      <c r="Y425" s="10"/>
      <c r="Z425" s="10"/>
      <c r="AA425" s="10"/>
      <c r="AC425" s="1"/>
      <c r="AE425" s="1"/>
      <c r="AM425" s="1"/>
      <c r="AO425" s="1"/>
      <c r="AQ425" s="1"/>
      <c r="AV425" s="1"/>
      <c r="AW425" s="1"/>
      <c r="AX425" s="1"/>
      <c r="AZ425" s="1"/>
      <c r="BC425" s="1"/>
    </row>
    <row r="426" spans="1:55">
      <c r="A426" s="10"/>
      <c r="B426" s="319"/>
      <c r="C426" s="10"/>
      <c r="D426" s="10"/>
      <c r="F426" s="10"/>
      <c r="G426" s="10"/>
      <c r="H426" s="10"/>
      <c r="I426" s="10"/>
      <c r="J426" s="10"/>
      <c r="K426" s="319"/>
      <c r="L426" s="10"/>
      <c r="M426" s="10"/>
      <c r="N426" s="10"/>
      <c r="O426" s="10"/>
      <c r="P426" s="10"/>
      <c r="Q426" s="358"/>
      <c r="U426" s="358"/>
      <c r="Y426" s="10"/>
      <c r="Z426" s="10"/>
      <c r="AA426" s="10"/>
      <c r="AC426" s="1"/>
      <c r="AE426" s="1"/>
      <c r="AM426" s="1"/>
      <c r="AO426" s="1"/>
      <c r="AQ426" s="1"/>
      <c r="AV426" s="1"/>
      <c r="AW426" s="1"/>
      <c r="AX426" s="1"/>
      <c r="AZ426" s="1"/>
      <c r="BC426" s="1"/>
    </row>
    <row r="427" spans="1:55">
      <c r="A427" s="10"/>
      <c r="B427" s="319"/>
      <c r="C427" s="10"/>
      <c r="D427" s="10"/>
      <c r="F427" s="10"/>
      <c r="G427" s="10"/>
      <c r="H427" s="10"/>
      <c r="I427" s="10"/>
      <c r="J427" s="10"/>
      <c r="K427" s="319"/>
      <c r="L427" s="10"/>
      <c r="M427" s="10"/>
      <c r="N427" s="10"/>
      <c r="O427" s="10"/>
      <c r="P427" s="10"/>
      <c r="Q427" s="358"/>
      <c r="U427" s="358"/>
      <c r="Y427" s="10"/>
      <c r="Z427" s="10"/>
      <c r="AA427" s="10"/>
      <c r="AC427" s="1"/>
      <c r="AE427" s="1"/>
      <c r="AM427" s="1"/>
      <c r="AO427" s="1"/>
      <c r="AQ427" s="1"/>
      <c r="AV427" s="1"/>
      <c r="AW427" s="1"/>
      <c r="AX427" s="1"/>
      <c r="AZ427" s="1"/>
      <c r="BC427" s="1"/>
    </row>
    <row r="428" spans="1:55">
      <c r="A428" s="10"/>
      <c r="B428" s="319"/>
      <c r="C428" s="10"/>
      <c r="D428" s="10"/>
      <c r="F428" s="10"/>
      <c r="G428" s="10"/>
      <c r="H428" s="10"/>
      <c r="I428" s="10"/>
      <c r="J428" s="10"/>
      <c r="K428" s="319"/>
      <c r="L428" s="10"/>
      <c r="M428" s="10"/>
      <c r="N428" s="10"/>
      <c r="O428" s="10"/>
      <c r="P428" s="10"/>
      <c r="Q428" s="358"/>
      <c r="U428" s="358"/>
      <c r="Y428" s="10"/>
      <c r="Z428" s="10"/>
      <c r="AA428" s="10"/>
      <c r="AC428" s="1"/>
      <c r="AE428" s="1"/>
      <c r="AM428" s="1"/>
      <c r="AO428" s="1"/>
      <c r="AQ428" s="1"/>
      <c r="AV428" s="1"/>
      <c r="AW428" s="1"/>
      <c r="AX428" s="1"/>
      <c r="AZ428" s="1"/>
      <c r="BC428" s="1"/>
    </row>
    <row r="429" spans="1:55">
      <c r="A429" s="10"/>
      <c r="B429" s="319"/>
      <c r="C429" s="10"/>
      <c r="D429" s="10"/>
      <c r="F429" s="10"/>
      <c r="G429" s="10"/>
      <c r="H429" s="10"/>
      <c r="I429" s="10"/>
      <c r="J429" s="10"/>
      <c r="K429" s="319"/>
      <c r="L429" s="10"/>
      <c r="M429" s="10"/>
      <c r="N429" s="10"/>
      <c r="O429" s="10"/>
      <c r="P429" s="10"/>
      <c r="Q429" s="358"/>
      <c r="U429" s="358"/>
      <c r="Y429" s="10"/>
      <c r="Z429" s="10"/>
      <c r="AA429" s="10"/>
      <c r="AC429" s="1"/>
      <c r="AE429" s="1"/>
      <c r="AM429" s="1"/>
      <c r="AO429" s="1"/>
      <c r="AQ429" s="1"/>
      <c r="AV429" s="1"/>
      <c r="AW429" s="1"/>
      <c r="AX429" s="1"/>
      <c r="AZ429" s="1"/>
      <c r="BC429" s="1"/>
    </row>
    <row r="430" spans="1:55">
      <c r="A430" s="10"/>
      <c r="B430" s="319"/>
      <c r="C430" s="10"/>
      <c r="D430" s="10"/>
      <c r="F430" s="10"/>
      <c r="G430" s="10"/>
      <c r="H430" s="10"/>
      <c r="I430" s="10"/>
      <c r="J430" s="10"/>
      <c r="K430" s="319"/>
      <c r="L430" s="10"/>
      <c r="M430" s="10"/>
      <c r="N430" s="10"/>
      <c r="O430" s="10"/>
      <c r="P430" s="10"/>
      <c r="Q430" s="358"/>
      <c r="U430" s="358"/>
      <c r="Y430" s="10"/>
      <c r="Z430" s="10"/>
      <c r="AA430" s="10"/>
      <c r="AC430" s="1"/>
      <c r="AE430" s="1"/>
      <c r="AM430" s="1"/>
      <c r="AO430" s="1"/>
      <c r="AQ430" s="1"/>
      <c r="AV430" s="1"/>
      <c r="AW430" s="1"/>
      <c r="AX430" s="1"/>
      <c r="AZ430" s="1"/>
      <c r="BC430" s="1"/>
    </row>
    <row r="431" spans="1:55">
      <c r="A431" s="10"/>
      <c r="B431" s="319"/>
      <c r="C431" s="10"/>
      <c r="D431" s="10"/>
      <c r="F431" s="10"/>
      <c r="G431" s="10"/>
      <c r="H431" s="10"/>
      <c r="I431" s="10"/>
      <c r="J431" s="10"/>
      <c r="K431" s="319"/>
      <c r="L431" s="10"/>
      <c r="M431" s="10"/>
      <c r="N431" s="10"/>
      <c r="O431" s="10"/>
      <c r="P431" s="10"/>
      <c r="Q431" s="358"/>
      <c r="U431" s="358"/>
      <c r="Y431" s="10"/>
      <c r="Z431" s="10"/>
      <c r="AA431" s="10"/>
      <c r="AC431" s="1"/>
      <c r="AE431" s="1"/>
      <c r="AM431" s="1"/>
      <c r="AO431" s="1"/>
      <c r="AQ431" s="1"/>
      <c r="AV431" s="1"/>
      <c r="AW431" s="1"/>
      <c r="AX431" s="1"/>
      <c r="AZ431" s="1"/>
      <c r="BC431" s="1"/>
    </row>
    <row r="432" spans="1:55">
      <c r="A432" s="10"/>
      <c r="B432" s="319"/>
      <c r="C432" s="10"/>
      <c r="D432" s="10"/>
      <c r="F432" s="10"/>
      <c r="G432" s="10"/>
      <c r="H432" s="10"/>
      <c r="I432" s="10"/>
      <c r="J432" s="10"/>
      <c r="K432" s="319"/>
      <c r="L432" s="10"/>
      <c r="M432" s="10"/>
      <c r="N432" s="10"/>
      <c r="O432" s="10"/>
      <c r="P432" s="10"/>
      <c r="Q432" s="358"/>
      <c r="U432" s="358"/>
      <c r="Y432" s="10"/>
      <c r="Z432" s="10"/>
      <c r="AA432" s="10"/>
      <c r="AC432" s="1"/>
      <c r="AE432" s="1"/>
      <c r="AM432" s="1"/>
      <c r="AO432" s="1"/>
      <c r="AQ432" s="1"/>
      <c r="AV432" s="1"/>
      <c r="AW432" s="1"/>
      <c r="AX432" s="1"/>
      <c r="AZ432" s="1"/>
      <c r="BC432" s="1"/>
    </row>
    <row r="433" spans="1:55">
      <c r="A433" s="10"/>
      <c r="B433" s="319"/>
      <c r="C433" s="10"/>
      <c r="D433" s="10"/>
      <c r="F433" s="10"/>
      <c r="G433" s="10"/>
      <c r="H433" s="10"/>
      <c r="I433" s="10"/>
      <c r="J433" s="10"/>
      <c r="K433" s="319"/>
      <c r="L433" s="10"/>
      <c r="M433" s="10"/>
      <c r="N433" s="10"/>
      <c r="O433" s="10"/>
      <c r="P433" s="10"/>
      <c r="Q433" s="358"/>
      <c r="U433" s="358"/>
      <c r="Y433" s="10"/>
      <c r="Z433" s="10"/>
      <c r="AA433" s="10"/>
      <c r="AC433" s="1"/>
      <c r="AE433" s="1"/>
      <c r="AM433" s="1"/>
      <c r="AO433" s="1"/>
      <c r="AQ433" s="1"/>
      <c r="AV433" s="1"/>
      <c r="AW433" s="1"/>
      <c r="AX433" s="1"/>
      <c r="AZ433" s="1"/>
      <c r="BC433" s="1"/>
    </row>
    <row r="434" spans="1:55">
      <c r="A434" s="10"/>
      <c r="B434" s="319"/>
      <c r="C434" s="10"/>
      <c r="D434" s="10"/>
      <c r="F434" s="10"/>
      <c r="G434" s="10"/>
      <c r="H434" s="10"/>
      <c r="I434" s="10"/>
      <c r="J434" s="10"/>
      <c r="K434" s="319"/>
      <c r="L434" s="10"/>
      <c r="M434" s="10"/>
      <c r="N434" s="10"/>
      <c r="O434" s="10"/>
      <c r="P434" s="10"/>
      <c r="Q434" s="358"/>
      <c r="U434" s="358"/>
      <c r="Y434" s="10"/>
      <c r="Z434" s="10"/>
      <c r="AA434" s="10"/>
      <c r="AC434" s="1"/>
      <c r="AE434" s="1"/>
      <c r="AM434" s="1"/>
      <c r="AO434" s="1"/>
      <c r="AQ434" s="1"/>
      <c r="AV434" s="1"/>
      <c r="AW434" s="1"/>
      <c r="AX434" s="1"/>
      <c r="AZ434" s="1"/>
      <c r="BC434" s="1"/>
    </row>
    <row r="435" spans="1:55">
      <c r="A435" s="10"/>
      <c r="B435" s="319"/>
      <c r="C435" s="10"/>
      <c r="D435" s="10"/>
      <c r="F435" s="10"/>
      <c r="G435" s="10"/>
      <c r="H435" s="10"/>
      <c r="I435" s="10"/>
      <c r="J435" s="10"/>
      <c r="K435" s="319"/>
      <c r="L435" s="10"/>
      <c r="M435" s="10"/>
      <c r="N435" s="10"/>
      <c r="O435" s="10"/>
      <c r="P435" s="10"/>
      <c r="Q435" s="358"/>
      <c r="U435" s="358"/>
      <c r="Y435" s="10"/>
      <c r="Z435" s="10"/>
      <c r="AA435" s="10"/>
      <c r="AC435" s="1"/>
      <c r="AE435" s="1"/>
      <c r="AM435" s="1"/>
      <c r="AO435" s="1"/>
      <c r="AQ435" s="1"/>
      <c r="AV435" s="1"/>
      <c r="AW435" s="1"/>
      <c r="AX435" s="1"/>
      <c r="AZ435" s="1"/>
      <c r="BC435" s="1"/>
    </row>
    <row r="436" spans="1:55">
      <c r="A436" s="10"/>
      <c r="B436" s="319"/>
      <c r="C436" s="10"/>
      <c r="D436" s="10"/>
      <c r="F436" s="10"/>
      <c r="G436" s="10"/>
      <c r="H436" s="10"/>
      <c r="I436" s="10"/>
      <c r="J436" s="10"/>
      <c r="K436" s="319"/>
      <c r="L436" s="10"/>
      <c r="M436" s="10"/>
      <c r="N436" s="10"/>
      <c r="O436" s="10"/>
      <c r="P436" s="10"/>
      <c r="Q436" s="358"/>
      <c r="U436" s="358"/>
      <c r="Y436" s="10"/>
      <c r="Z436" s="10"/>
      <c r="AA436" s="10"/>
      <c r="AC436" s="1"/>
      <c r="AE436" s="1"/>
      <c r="AM436" s="1"/>
      <c r="AO436" s="1"/>
      <c r="AQ436" s="1"/>
      <c r="AV436" s="1"/>
      <c r="AW436" s="1"/>
      <c r="AX436" s="1"/>
      <c r="AZ436" s="1"/>
      <c r="BC436" s="1"/>
    </row>
    <row r="437" spans="1:55">
      <c r="A437" s="10"/>
      <c r="B437" s="319"/>
      <c r="C437" s="10"/>
      <c r="D437" s="10"/>
      <c r="F437" s="10"/>
      <c r="G437" s="10"/>
      <c r="H437" s="10"/>
      <c r="I437" s="10"/>
      <c r="J437" s="10"/>
      <c r="K437" s="319"/>
      <c r="L437" s="10"/>
      <c r="M437" s="10"/>
      <c r="N437" s="10"/>
      <c r="O437" s="10"/>
      <c r="P437" s="10"/>
      <c r="Q437" s="358"/>
      <c r="U437" s="358"/>
      <c r="Y437" s="10"/>
      <c r="Z437" s="10"/>
      <c r="AA437" s="10"/>
      <c r="AC437" s="1"/>
      <c r="AE437" s="1"/>
      <c r="AM437" s="1"/>
      <c r="AO437" s="1"/>
      <c r="AQ437" s="1"/>
      <c r="AV437" s="1"/>
      <c r="AW437" s="1"/>
      <c r="AX437" s="1"/>
      <c r="AZ437" s="1"/>
      <c r="BC437" s="1"/>
    </row>
    <row r="438" spans="1:55">
      <c r="A438" s="10"/>
      <c r="B438" s="319"/>
      <c r="C438" s="10"/>
      <c r="D438" s="10"/>
      <c r="F438" s="10"/>
      <c r="G438" s="10"/>
      <c r="H438" s="10"/>
      <c r="I438" s="10"/>
      <c r="J438" s="10"/>
      <c r="K438" s="319"/>
      <c r="L438" s="10"/>
      <c r="M438" s="10"/>
      <c r="N438" s="10"/>
      <c r="O438" s="10"/>
      <c r="P438" s="10"/>
      <c r="Q438" s="358"/>
      <c r="U438" s="358"/>
      <c r="Y438" s="10"/>
      <c r="Z438" s="10"/>
      <c r="AA438" s="10"/>
      <c r="AC438" s="1"/>
      <c r="AE438" s="1"/>
      <c r="AM438" s="1"/>
      <c r="AO438" s="1"/>
      <c r="AQ438" s="1"/>
      <c r="AV438" s="1"/>
      <c r="AW438" s="1"/>
      <c r="AX438" s="1"/>
      <c r="AZ438" s="1"/>
      <c r="BC438" s="1"/>
    </row>
    <row r="439" spans="1:55">
      <c r="A439" s="10"/>
      <c r="B439" s="319"/>
      <c r="C439" s="10"/>
      <c r="D439" s="10"/>
      <c r="F439" s="10"/>
      <c r="G439" s="10"/>
      <c r="H439" s="10"/>
      <c r="I439" s="10"/>
      <c r="J439" s="10"/>
      <c r="K439" s="319"/>
      <c r="L439" s="10"/>
      <c r="M439" s="10"/>
      <c r="N439" s="10"/>
      <c r="O439" s="10"/>
      <c r="P439" s="10"/>
      <c r="Q439" s="358"/>
      <c r="U439" s="358"/>
      <c r="Y439" s="10"/>
      <c r="Z439" s="10"/>
      <c r="AA439" s="10"/>
      <c r="AC439" s="1"/>
      <c r="AE439" s="1"/>
      <c r="AM439" s="1"/>
      <c r="AO439" s="1"/>
      <c r="AQ439" s="1"/>
      <c r="AV439" s="1"/>
      <c r="AW439" s="1"/>
      <c r="AX439" s="1"/>
      <c r="AZ439" s="1"/>
      <c r="BC439" s="1"/>
    </row>
    <row r="440" spans="1:55">
      <c r="A440" s="10"/>
      <c r="B440" s="319"/>
      <c r="C440" s="10"/>
      <c r="D440" s="10"/>
      <c r="F440" s="10"/>
      <c r="G440" s="10"/>
      <c r="H440" s="10"/>
      <c r="I440" s="10"/>
      <c r="J440" s="10"/>
      <c r="K440" s="319"/>
      <c r="L440" s="10"/>
      <c r="M440" s="10"/>
      <c r="N440" s="10"/>
      <c r="O440" s="10"/>
      <c r="P440" s="10"/>
      <c r="Q440" s="358"/>
      <c r="U440" s="358"/>
      <c r="Y440" s="10"/>
      <c r="Z440" s="10"/>
      <c r="AA440" s="10"/>
      <c r="AC440" s="1"/>
      <c r="AE440" s="1"/>
      <c r="AM440" s="1"/>
      <c r="AO440" s="1"/>
      <c r="AQ440" s="1"/>
      <c r="AV440" s="1"/>
      <c r="AW440" s="1"/>
      <c r="AX440" s="1"/>
      <c r="AZ440" s="1"/>
      <c r="BC440" s="1"/>
    </row>
    <row r="441" spans="1:55">
      <c r="A441" s="10"/>
      <c r="B441" s="319"/>
      <c r="C441" s="10"/>
      <c r="D441" s="10"/>
      <c r="F441" s="10"/>
      <c r="G441" s="10"/>
      <c r="H441" s="10"/>
      <c r="I441" s="10"/>
      <c r="J441" s="10"/>
      <c r="K441" s="319"/>
      <c r="L441" s="10"/>
      <c r="M441" s="10"/>
      <c r="N441" s="10"/>
      <c r="O441" s="10"/>
      <c r="P441" s="10"/>
      <c r="Q441" s="358"/>
      <c r="U441" s="358"/>
      <c r="Y441" s="10"/>
      <c r="Z441" s="10"/>
      <c r="AA441" s="10"/>
      <c r="AC441" s="1"/>
      <c r="AE441" s="1"/>
      <c r="AM441" s="1"/>
      <c r="AO441" s="1"/>
      <c r="AQ441" s="1"/>
      <c r="AV441" s="1"/>
      <c r="AW441" s="1"/>
      <c r="AX441" s="1"/>
      <c r="AZ441" s="1"/>
      <c r="BC441" s="1"/>
    </row>
    <row r="442" spans="1:55">
      <c r="A442" s="10"/>
      <c r="B442" s="319"/>
      <c r="C442" s="10"/>
      <c r="D442" s="10"/>
      <c r="F442" s="10"/>
      <c r="G442" s="10"/>
      <c r="H442" s="10"/>
      <c r="I442" s="10"/>
      <c r="J442" s="10"/>
      <c r="K442" s="319"/>
      <c r="L442" s="10"/>
      <c r="M442" s="10"/>
      <c r="N442" s="10"/>
      <c r="O442" s="10"/>
      <c r="P442" s="10"/>
      <c r="Q442" s="358"/>
      <c r="U442" s="358"/>
      <c r="Y442" s="10"/>
      <c r="Z442" s="10"/>
      <c r="AA442" s="10"/>
      <c r="AC442" s="1"/>
      <c r="AE442" s="1"/>
      <c r="AM442" s="1"/>
      <c r="AO442" s="1"/>
      <c r="AQ442" s="1"/>
      <c r="AV442" s="1"/>
      <c r="AW442" s="1"/>
      <c r="AX442" s="1"/>
      <c r="AZ442" s="1"/>
      <c r="BC442" s="1"/>
    </row>
    <row r="443" spans="1:55">
      <c r="A443" s="10"/>
      <c r="B443" s="319"/>
      <c r="C443" s="10"/>
      <c r="D443" s="10"/>
      <c r="F443" s="10"/>
      <c r="G443" s="10"/>
      <c r="H443" s="10"/>
      <c r="I443" s="10"/>
      <c r="J443" s="10"/>
      <c r="K443" s="319"/>
      <c r="L443" s="10"/>
      <c r="M443" s="10"/>
      <c r="N443" s="10"/>
      <c r="O443" s="10"/>
      <c r="P443" s="10"/>
      <c r="Q443" s="358"/>
      <c r="U443" s="358"/>
      <c r="Y443" s="10"/>
      <c r="Z443" s="10"/>
      <c r="AA443" s="10"/>
      <c r="AC443" s="1"/>
      <c r="AE443" s="1"/>
      <c r="AM443" s="1"/>
      <c r="AO443" s="1"/>
      <c r="AQ443" s="1"/>
      <c r="AV443" s="1"/>
      <c r="AW443" s="1"/>
      <c r="AX443" s="1"/>
      <c r="AZ443" s="1"/>
      <c r="BC443" s="1"/>
    </row>
    <row r="444" spans="1:55">
      <c r="A444" s="10"/>
      <c r="B444" s="319"/>
      <c r="C444" s="10"/>
      <c r="D444" s="10"/>
      <c r="F444" s="10"/>
      <c r="G444" s="10"/>
      <c r="H444" s="10"/>
      <c r="I444" s="10"/>
      <c r="J444" s="10"/>
      <c r="K444" s="319"/>
      <c r="L444" s="10"/>
      <c r="M444" s="10"/>
      <c r="N444" s="10"/>
      <c r="O444" s="10"/>
      <c r="P444" s="10"/>
      <c r="Q444" s="358"/>
      <c r="U444" s="358"/>
      <c r="Y444" s="10"/>
      <c r="Z444" s="10"/>
      <c r="AA444" s="10"/>
      <c r="AC444" s="1"/>
      <c r="AE444" s="1"/>
      <c r="AM444" s="1"/>
      <c r="AO444" s="1"/>
      <c r="AQ444" s="1"/>
      <c r="AV444" s="1"/>
      <c r="AW444" s="1"/>
      <c r="AX444" s="1"/>
      <c r="AZ444" s="1"/>
      <c r="BC444" s="1"/>
    </row>
    <row r="445" spans="1:55">
      <c r="A445" s="10"/>
      <c r="B445" s="319"/>
      <c r="C445" s="10"/>
      <c r="D445" s="10"/>
      <c r="F445" s="10"/>
      <c r="G445" s="10"/>
      <c r="H445" s="10"/>
      <c r="I445" s="10"/>
      <c r="J445" s="10"/>
      <c r="K445" s="319"/>
      <c r="L445" s="10"/>
      <c r="M445" s="10"/>
      <c r="N445" s="10"/>
      <c r="O445" s="10"/>
      <c r="P445" s="10"/>
      <c r="Q445" s="358"/>
      <c r="U445" s="358"/>
      <c r="Y445" s="10"/>
      <c r="Z445" s="10"/>
      <c r="AA445" s="10"/>
      <c r="AC445" s="1"/>
      <c r="AE445" s="1"/>
      <c r="AM445" s="1"/>
      <c r="AO445" s="1"/>
      <c r="AQ445" s="1"/>
      <c r="AV445" s="1"/>
      <c r="AW445" s="1"/>
      <c r="AX445" s="1"/>
      <c r="AZ445" s="1"/>
      <c r="BC445" s="1"/>
    </row>
    <row r="446" spans="1:55">
      <c r="A446" s="10"/>
      <c r="B446" s="319"/>
      <c r="C446" s="10"/>
      <c r="D446" s="10"/>
      <c r="F446" s="10"/>
      <c r="G446" s="10"/>
      <c r="H446" s="10"/>
      <c r="I446" s="10"/>
      <c r="J446" s="10"/>
      <c r="K446" s="319"/>
      <c r="L446" s="10"/>
      <c r="M446" s="10"/>
      <c r="N446" s="10"/>
      <c r="O446" s="10"/>
      <c r="P446" s="10"/>
      <c r="Q446" s="358"/>
      <c r="U446" s="358"/>
      <c r="Y446" s="10"/>
      <c r="Z446" s="10"/>
      <c r="AA446" s="10"/>
      <c r="AC446" s="1"/>
      <c r="AE446" s="1"/>
      <c r="AM446" s="1"/>
      <c r="AO446" s="1"/>
      <c r="AQ446" s="1"/>
      <c r="AV446" s="1"/>
      <c r="AW446" s="1"/>
      <c r="AX446" s="1"/>
      <c r="AZ446" s="1"/>
      <c r="BC446" s="1"/>
    </row>
    <row r="447" spans="1:55">
      <c r="A447" s="10"/>
      <c r="B447" s="319"/>
      <c r="C447" s="10"/>
      <c r="D447" s="10"/>
      <c r="F447" s="10"/>
      <c r="G447" s="10"/>
      <c r="H447" s="10"/>
      <c r="I447" s="10"/>
      <c r="J447" s="10"/>
      <c r="K447" s="319"/>
      <c r="L447" s="10"/>
      <c r="M447" s="10"/>
      <c r="N447" s="10"/>
      <c r="O447" s="10"/>
      <c r="P447" s="10"/>
      <c r="Q447" s="358"/>
      <c r="U447" s="358"/>
      <c r="Y447" s="10"/>
      <c r="Z447" s="10"/>
      <c r="AA447" s="10"/>
      <c r="AC447" s="1"/>
      <c r="AE447" s="1"/>
      <c r="AM447" s="1"/>
      <c r="AO447" s="1"/>
      <c r="AQ447" s="1"/>
      <c r="AV447" s="1"/>
      <c r="AW447" s="1"/>
      <c r="AX447" s="1"/>
      <c r="AZ447" s="1"/>
      <c r="BC447" s="1"/>
    </row>
    <row r="448" spans="1:55">
      <c r="A448" s="10"/>
      <c r="B448" s="319"/>
      <c r="C448" s="10"/>
      <c r="D448" s="10"/>
      <c r="F448" s="10"/>
      <c r="G448" s="10"/>
      <c r="H448" s="10"/>
      <c r="I448" s="10"/>
      <c r="J448" s="10"/>
      <c r="K448" s="319"/>
      <c r="L448" s="10"/>
      <c r="M448" s="10"/>
      <c r="N448" s="10"/>
      <c r="O448" s="10"/>
      <c r="P448" s="10"/>
      <c r="Q448" s="358"/>
      <c r="U448" s="358"/>
      <c r="Y448" s="10"/>
      <c r="Z448" s="10"/>
      <c r="AA448" s="10"/>
      <c r="AC448" s="1"/>
      <c r="AE448" s="1"/>
      <c r="AM448" s="1"/>
      <c r="AO448" s="1"/>
      <c r="AQ448" s="1"/>
      <c r="AV448" s="1"/>
      <c r="AW448" s="1"/>
      <c r="AX448" s="1"/>
      <c r="AZ448" s="1"/>
      <c r="BC448" s="1"/>
    </row>
    <row r="449" spans="1:55">
      <c r="A449" s="10"/>
      <c r="B449" s="319"/>
      <c r="C449" s="10"/>
      <c r="D449" s="10"/>
      <c r="F449" s="10"/>
      <c r="G449" s="10"/>
      <c r="H449" s="10"/>
      <c r="I449" s="10"/>
      <c r="J449" s="10"/>
      <c r="K449" s="319"/>
      <c r="L449" s="10"/>
      <c r="M449" s="10"/>
      <c r="N449" s="10"/>
      <c r="O449" s="10"/>
      <c r="P449" s="10"/>
      <c r="Q449" s="358"/>
      <c r="U449" s="358"/>
      <c r="Y449" s="10"/>
      <c r="Z449" s="10"/>
      <c r="AA449" s="10"/>
      <c r="AC449" s="1"/>
      <c r="AE449" s="1"/>
      <c r="AM449" s="1"/>
      <c r="AO449" s="1"/>
      <c r="AQ449" s="1"/>
      <c r="AV449" s="1"/>
      <c r="AW449" s="1"/>
      <c r="AX449" s="1"/>
      <c r="AZ449" s="1"/>
      <c r="BC449" s="1"/>
    </row>
    <row r="450" spans="1:55">
      <c r="A450" s="10"/>
      <c r="B450" s="319"/>
      <c r="C450" s="10"/>
      <c r="D450" s="10"/>
      <c r="F450" s="10"/>
      <c r="G450" s="10"/>
      <c r="H450" s="10"/>
      <c r="I450" s="10"/>
      <c r="J450" s="10"/>
      <c r="K450" s="319"/>
      <c r="L450" s="10"/>
      <c r="M450" s="10"/>
      <c r="N450" s="10"/>
      <c r="O450" s="10"/>
      <c r="P450" s="10"/>
      <c r="Q450" s="358"/>
      <c r="U450" s="358"/>
      <c r="Y450" s="10"/>
      <c r="Z450" s="10"/>
      <c r="AA450" s="10"/>
      <c r="AC450" s="1"/>
      <c r="AE450" s="1"/>
      <c r="AM450" s="1"/>
      <c r="AO450" s="1"/>
      <c r="AQ450" s="1"/>
      <c r="AV450" s="1"/>
      <c r="AW450" s="1"/>
      <c r="AX450" s="1"/>
      <c r="AZ450" s="1"/>
      <c r="BC450" s="1"/>
    </row>
    <row r="451" spans="1:55">
      <c r="A451" s="10"/>
      <c r="B451" s="319"/>
      <c r="C451" s="10"/>
      <c r="D451" s="10"/>
      <c r="F451" s="10"/>
      <c r="G451" s="10"/>
      <c r="H451" s="10"/>
      <c r="I451" s="10"/>
      <c r="J451" s="10"/>
      <c r="K451" s="319"/>
      <c r="L451" s="10"/>
      <c r="M451" s="10"/>
      <c r="N451" s="10"/>
      <c r="O451" s="10"/>
      <c r="P451" s="10"/>
      <c r="Q451" s="358"/>
      <c r="U451" s="358"/>
      <c r="Y451" s="10"/>
      <c r="Z451" s="10"/>
      <c r="AA451" s="10"/>
      <c r="AC451" s="1"/>
      <c r="AE451" s="1"/>
      <c r="AM451" s="1"/>
      <c r="AO451" s="1"/>
      <c r="AQ451" s="1"/>
      <c r="AV451" s="1"/>
      <c r="AW451" s="1"/>
      <c r="AX451" s="1"/>
      <c r="AZ451" s="1"/>
      <c r="BC451" s="1"/>
    </row>
    <row r="452" spans="1:55">
      <c r="A452" s="10"/>
      <c r="B452" s="319"/>
      <c r="C452" s="10"/>
      <c r="D452" s="10"/>
      <c r="F452" s="10"/>
      <c r="G452" s="10"/>
      <c r="H452" s="10"/>
      <c r="I452" s="10"/>
      <c r="J452" s="10"/>
      <c r="K452" s="319"/>
      <c r="L452" s="10"/>
      <c r="M452" s="10"/>
      <c r="N452" s="10"/>
      <c r="O452" s="10"/>
      <c r="P452" s="10"/>
      <c r="Q452" s="358"/>
      <c r="U452" s="358"/>
      <c r="Y452" s="10"/>
      <c r="Z452" s="10"/>
      <c r="AA452" s="10"/>
      <c r="AC452" s="1"/>
      <c r="AE452" s="1"/>
      <c r="AM452" s="1"/>
      <c r="AO452" s="1"/>
      <c r="AQ452" s="1"/>
      <c r="AV452" s="1"/>
      <c r="AW452" s="1"/>
      <c r="AX452" s="1"/>
      <c r="AZ452" s="1"/>
      <c r="BC452" s="1"/>
    </row>
    <row r="453" spans="1:55">
      <c r="A453" s="10"/>
      <c r="B453" s="319"/>
      <c r="C453" s="10"/>
      <c r="D453" s="10"/>
      <c r="F453" s="10"/>
      <c r="G453" s="10"/>
      <c r="H453" s="10"/>
      <c r="I453" s="10"/>
      <c r="J453" s="10"/>
      <c r="K453" s="319"/>
      <c r="L453" s="10"/>
      <c r="M453" s="10"/>
      <c r="N453" s="10"/>
      <c r="O453" s="10"/>
      <c r="P453" s="10"/>
      <c r="Q453" s="358"/>
      <c r="U453" s="358"/>
      <c r="Y453" s="10"/>
      <c r="Z453" s="10"/>
      <c r="AA453" s="10"/>
      <c r="AC453" s="1"/>
      <c r="AE453" s="1"/>
      <c r="AM453" s="1"/>
      <c r="AO453" s="1"/>
      <c r="AQ453" s="1"/>
      <c r="AV453" s="1"/>
      <c r="AW453" s="1"/>
      <c r="AX453" s="1"/>
      <c r="AZ453" s="1"/>
      <c r="BC453" s="1"/>
    </row>
    <row r="454" spans="1:55">
      <c r="A454" s="10"/>
      <c r="B454" s="319"/>
      <c r="C454" s="10"/>
      <c r="D454" s="10"/>
      <c r="F454" s="10"/>
      <c r="G454" s="10"/>
      <c r="H454" s="10"/>
      <c r="I454" s="10"/>
      <c r="J454" s="10"/>
      <c r="K454" s="319"/>
      <c r="L454" s="10"/>
      <c r="M454" s="10"/>
      <c r="N454" s="10"/>
      <c r="O454" s="10"/>
      <c r="P454" s="10"/>
      <c r="Q454" s="358"/>
      <c r="U454" s="358"/>
      <c r="Y454" s="10"/>
      <c r="Z454" s="10"/>
      <c r="AA454" s="10"/>
      <c r="AC454" s="1"/>
      <c r="AE454" s="1"/>
      <c r="AM454" s="1"/>
      <c r="AO454" s="1"/>
      <c r="AQ454" s="1"/>
      <c r="AV454" s="1"/>
      <c r="AW454" s="1"/>
      <c r="AX454" s="1"/>
      <c r="AZ454" s="1"/>
      <c r="BC454" s="1"/>
    </row>
    <row r="455" spans="1:55">
      <c r="A455" s="10"/>
      <c r="B455" s="319"/>
      <c r="C455" s="10"/>
      <c r="D455" s="10"/>
      <c r="F455" s="10"/>
      <c r="G455" s="10"/>
      <c r="H455" s="10"/>
      <c r="I455" s="10"/>
      <c r="J455" s="10"/>
      <c r="K455" s="319"/>
      <c r="L455" s="10"/>
      <c r="M455" s="10"/>
      <c r="N455" s="10"/>
      <c r="O455" s="10"/>
      <c r="P455" s="10"/>
      <c r="Q455" s="358"/>
      <c r="U455" s="358"/>
      <c r="Y455" s="10"/>
      <c r="Z455" s="10"/>
      <c r="AA455" s="10"/>
      <c r="AC455" s="1"/>
      <c r="AE455" s="1"/>
      <c r="AM455" s="1"/>
      <c r="AO455" s="1"/>
      <c r="AQ455" s="1"/>
      <c r="AV455" s="1"/>
      <c r="AW455" s="1"/>
      <c r="AX455" s="1"/>
      <c r="AZ455" s="1"/>
      <c r="BC455" s="1"/>
    </row>
    <row r="456" spans="1:55">
      <c r="A456" s="10"/>
      <c r="B456" s="319"/>
      <c r="C456" s="10"/>
      <c r="D456" s="10"/>
      <c r="F456" s="10"/>
      <c r="G456" s="10"/>
      <c r="H456" s="10"/>
      <c r="I456" s="10"/>
      <c r="J456" s="10"/>
      <c r="K456" s="319"/>
      <c r="L456" s="10"/>
      <c r="M456" s="10"/>
      <c r="N456" s="10"/>
      <c r="O456" s="10"/>
      <c r="P456" s="10"/>
      <c r="Q456" s="358"/>
      <c r="U456" s="358"/>
      <c r="Y456" s="10"/>
      <c r="Z456" s="10"/>
      <c r="AA456" s="10"/>
      <c r="AC456" s="1"/>
      <c r="AE456" s="1"/>
      <c r="AM456" s="1"/>
      <c r="AO456" s="1"/>
      <c r="AQ456" s="1"/>
      <c r="AV456" s="1"/>
      <c r="AW456" s="1"/>
      <c r="AX456" s="1"/>
      <c r="AZ456" s="1"/>
      <c r="BC456" s="1"/>
    </row>
    <row r="457" spans="1:55">
      <c r="A457" s="10"/>
      <c r="B457" s="319"/>
      <c r="C457" s="10"/>
      <c r="D457" s="10"/>
      <c r="F457" s="10"/>
      <c r="G457" s="10"/>
      <c r="H457" s="10"/>
      <c r="I457" s="10"/>
      <c r="J457" s="10"/>
      <c r="K457" s="319"/>
      <c r="L457" s="10"/>
      <c r="M457" s="10"/>
      <c r="N457" s="10"/>
      <c r="O457" s="10"/>
      <c r="P457" s="10"/>
      <c r="Q457" s="358"/>
      <c r="U457" s="358"/>
      <c r="Y457" s="10"/>
      <c r="Z457" s="10"/>
      <c r="AA457" s="10"/>
      <c r="AC457" s="1"/>
      <c r="AE457" s="1"/>
      <c r="AM457" s="1"/>
      <c r="AO457" s="1"/>
      <c r="AQ457" s="1"/>
      <c r="AV457" s="1"/>
      <c r="AW457" s="1"/>
      <c r="AX457" s="1"/>
      <c r="AZ457" s="1"/>
      <c r="BC457" s="1"/>
    </row>
    <row r="458" spans="1:55">
      <c r="A458" s="10"/>
      <c r="B458" s="319"/>
      <c r="C458" s="10"/>
      <c r="D458" s="10"/>
      <c r="F458" s="10"/>
      <c r="G458" s="10"/>
      <c r="H458" s="10"/>
      <c r="I458" s="10"/>
      <c r="J458" s="10"/>
      <c r="K458" s="319"/>
      <c r="L458" s="10"/>
      <c r="M458" s="10"/>
      <c r="N458" s="10"/>
      <c r="O458" s="10"/>
      <c r="P458" s="10"/>
      <c r="Q458" s="358"/>
      <c r="U458" s="358"/>
      <c r="Y458" s="10"/>
      <c r="Z458" s="10"/>
      <c r="AA458" s="10"/>
      <c r="AC458" s="1"/>
      <c r="AE458" s="1"/>
      <c r="AM458" s="1"/>
      <c r="AO458" s="1"/>
      <c r="AQ458" s="1"/>
      <c r="AV458" s="1"/>
      <c r="AW458" s="1"/>
      <c r="AX458" s="1"/>
      <c r="AZ458" s="1"/>
      <c r="BC458" s="1"/>
    </row>
    <row r="459" spans="1:55">
      <c r="A459" s="10"/>
      <c r="B459" s="319"/>
      <c r="C459" s="10"/>
      <c r="D459" s="10"/>
      <c r="F459" s="10"/>
      <c r="G459" s="10"/>
      <c r="H459" s="10"/>
      <c r="I459" s="10"/>
      <c r="J459" s="10"/>
      <c r="K459" s="319"/>
      <c r="L459" s="10"/>
      <c r="M459" s="10"/>
      <c r="N459" s="10"/>
      <c r="O459" s="10"/>
      <c r="P459" s="10"/>
      <c r="Q459" s="358"/>
      <c r="U459" s="358"/>
      <c r="Y459" s="10"/>
      <c r="Z459" s="10"/>
      <c r="AA459" s="10"/>
      <c r="AC459" s="1"/>
      <c r="AE459" s="1"/>
      <c r="AM459" s="1"/>
      <c r="AO459" s="1"/>
      <c r="AQ459" s="1"/>
      <c r="AV459" s="1"/>
      <c r="AW459" s="1"/>
      <c r="AX459" s="1"/>
      <c r="AZ459" s="1"/>
      <c r="BC459" s="1"/>
    </row>
    <row r="460" spans="1:55">
      <c r="A460" s="10"/>
      <c r="B460" s="319"/>
      <c r="C460" s="10"/>
      <c r="D460" s="10"/>
      <c r="F460" s="10"/>
      <c r="G460" s="10"/>
      <c r="H460" s="10"/>
      <c r="I460" s="10"/>
      <c r="J460" s="10"/>
      <c r="K460" s="319"/>
      <c r="L460" s="10"/>
      <c r="M460" s="10"/>
      <c r="N460" s="10"/>
      <c r="O460" s="10"/>
      <c r="P460" s="10"/>
      <c r="Q460" s="358"/>
      <c r="U460" s="358"/>
      <c r="Y460" s="10"/>
      <c r="Z460" s="10"/>
      <c r="AA460" s="10"/>
      <c r="AC460" s="1"/>
      <c r="AE460" s="1"/>
      <c r="AM460" s="1"/>
      <c r="AO460" s="1"/>
      <c r="AQ460" s="1"/>
      <c r="AV460" s="1"/>
      <c r="AW460" s="1"/>
      <c r="AX460" s="1"/>
      <c r="AZ460" s="1"/>
      <c r="BC460" s="1"/>
    </row>
    <row r="461" spans="1:55">
      <c r="A461" s="10"/>
      <c r="B461" s="319"/>
      <c r="C461" s="10"/>
      <c r="D461" s="10"/>
      <c r="F461" s="10"/>
      <c r="G461" s="10"/>
      <c r="H461" s="10"/>
      <c r="I461" s="10"/>
      <c r="J461" s="10"/>
      <c r="K461" s="319"/>
      <c r="L461" s="10"/>
      <c r="M461" s="10"/>
      <c r="N461" s="10"/>
      <c r="O461" s="10"/>
      <c r="P461" s="10"/>
      <c r="Q461" s="358"/>
      <c r="U461" s="358"/>
      <c r="Y461" s="10"/>
      <c r="Z461" s="10"/>
      <c r="AA461" s="10"/>
      <c r="AC461" s="1"/>
      <c r="AE461" s="1"/>
      <c r="AM461" s="1"/>
      <c r="AO461" s="1"/>
      <c r="AQ461" s="1"/>
      <c r="AV461" s="1"/>
      <c r="AW461" s="1"/>
      <c r="AX461" s="1"/>
      <c r="AZ461" s="1"/>
      <c r="BC461" s="1"/>
    </row>
    <row r="462" spans="1:55">
      <c r="A462" s="10"/>
      <c r="B462" s="319"/>
      <c r="C462" s="10"/>
      <c r="D462" s="10"/>
      <c r="F462" s="10"/>
      <c r="G462" s="10"/>
      <c r="H462" s="10"/>
      <c r="I462" s="10"/>
      <c r="J462" s="10"/>
      <c r="K462" s="319"/>
      <c r="L462" s="10"/>
      <c r="M462" s="10"/>
      <c r="N462" s="10"/>
      <c r="O462" s="10"/>
      <c r="P462" s="10"/>
      <c r="Q462" s="358"/>
      <c r="U462" s="358"/>
      <c r="Y462" s="10"/>
      <c r="Z462" s="10"/>
      <c r="AA462" s="10"/>
      <c r="AC462" s="1"/>
      <c r="AE462" s="1"/>
      <c r="AM462" s="1"/>
      <c r="AO462" s="1"/>
      <c r="AQ462" s="1"/>
      <c r="AV462" s="1"/>
      <c r="AW462" s="1"/>
      <c r="AX462" s="1"/>
      <c r="AZ462" s="1"/>
      <c r="BC462" s="1"/>
    </row>
    <row r="463" spans="1:55">
      <c r="A463" s="10"/>
      <c r="B463" s="319"/>
      <c r="C463" s="10"/>
      <c r="D463" s="10"/>
      <c r="F463" s="10"/>
      <c r="G463" s="10"/>
      <c r="H463" s="10"/>
      <c r="I463" s="10"/>
      <c r="J463" s="10"/>
      <c r="K463" s="319"/>
      <c r="L463" s="10"/>
      <c r="M463" s="10"/>
      <c r="N463" s="10"/>
      <c r="O463" s="10"/>
      <c r="P463" s="10"/>
      <c r="Q463" s="358"/>
      <c r="U463" s="358"/>
      <c r="Y463" s="10"/>
      <c r="Z463" s="10"/>
      <c r="AA463" s="10"/>
      <c r="AC463" s="1"/>
      <c r="AE463" s="1"/>
      <c r="AM463" s="1"/>
      <c r="AO463" s="1"/>
      <c r="AQ463" s="1"/>
      <c r="AV463" s="1"/>
      <c r="AW463" s="1"/>
      <c r="AX463" s="1"/>
      <c r="AZ463" s="1"/>
      <c r="BC463" s="1"/>
    </row>
    <row r="464" spans="1:55">
      <c r="A464" s="10"/>
      <c r="B464" s="319"/>
      <c r="C464" s="10"/>
      <c r="D464" s="10"/>
      <c r="F464" s="10"/>
      <c r="G464" s="10"/>
      <c r="H464" s="10"/>
      <c r="I464" s="10"/>
      <c r="J464" s="10"/>
      <c r="K464" s="319"/>
      <c r="L464" s="10"/>
      <c r="M464" s="10"/>
      <c r="N464" s="10"/>
      <c r="O464" s="10"/>
      <c r="P464" s="10"/>
      <c r="Q464" s="358"/>
      <c r="U464" s="358"/>
      <c r="Y464" s="10"/>
      <c r="Z464" s="10"/>
      <c r="AA464" s="10"/>
      <c r="AC464" s="1"/>
      <c r="AE464" s="1"/>
      <c r="AM464" s="1"/>
      <c r="AO464" s="1"/>
      <c r="AQ464" s="1"/>
      <c r="AV464" s="1"/>
      <c r="AW464" s="1"/>
      <c r="AX464" s="1"/>
      <c r="AZ464" s="1"/>
      <c r="BC464" s="1"/>
    </row>
    <row r="465" spans="1:55">
      <c r="A465" s="10"/>
      <c r="B465" s="319"/>
      <c r="C465" s="10"/>
      <c r="D465" s="10"/>
      <c r="F465" s="10"/>
      <c r="G465" s="10"/>
      <c r="H465" s="10"/>
      <c r="I465" s="10"/>
      <c r="J465" s="10"/>
      <c r="K465" s="319"/>
      <c r="L465" s="10"/>
      <c r="M465" s="10"/>
      <c r="N465" s="10"/>
      <c r="O465" s="10"/>
      <c r="P465" s="10"/>
      <c r="Q465" s="358"/>
      <c r="U465" s="358"/>
      <c r="Y465" s="10"/>
      <c r="Z465" s="10"/>
      <c r="AA465" s="10"/>
      <c r="AC465" s="1"/>
      <c r="AE465" s="1"/>
      <c r="AM465" s="1"/>
      <c r="AO465" s="1"/>
      <c r="AQ465" s="1"/>
      <c r="AV465" s="1"/>
      <c r="AW465" s="1"/>
      <c r="AX465" s="1"/>
      <c r="AZ465" s="1"/>
      <c r="BC465" s="1"/>
    </row>
    <row r="466" spans="1:55">
      <c r="A466" s="10"/>
      <c r="B466" s="319"/>
      <c r="C466" s="10"/>
      <c r="D466" s="10"/>
      <c r="F466" s="10"/>
      <c r="G466" s="10"/>
      <c r="H466" s="10"/>
      <c r="I466" s="10"/>
      <c r="J466" s="10"/>
      <c r="K466" s="319"/>
      <c r="L466" s="10"/>
      <c r="M466" s="10"/>
      <c r="N466" s="10"/>
      <c r="O466" s="10"/>
      <c r="P466" s="10"/>
      <c r="Q466" s="358"/>
      <c r="U466" s="358"/>
      <c r="Y466" s="10"/>
      <c r="Z466" s="10"/>
      <c r="AA466" s="10"/>
      <c r="AC466" s="1"/>
      <c r="AE466" s="1"/>
      <c r="AM466" s="1"/>
      <c r="AO466" s="1"/>
      <c r="AQ466" s="1"/>
      <c r="AV466" s="1"/>
      <c r="AW466" s="1"/>
      <c r="AX466" s="1"/>
      <c r="AZ466" s="1"/>
      <c r="BC466" s="1"/>
    </row>
    <row r="467" spans="1:55">
      <c r="A467" s="10"/>
      <c r="B467" s="319"/>
      <c r="C467" s="10"/>
      <c r="D467" s="10"/>
      <c r="F467" s="10"/>
      <c r="G467" s="10"/>
      <c r="H467" s="10"/>
      <c r="I467" s="10"/>
      <c r="J467" s="10"/>
      <c r="K467" s="319"/>
      <c r="L467" s="10"/>
      <c r="M467" s="10"/>
      <c r="N467" s="10"/>
      <c r="O467" s="10"/>
      <c r="P467" s="10"/>
      <c r="Q467" s="358"/>
      <c r="U467" s="358"/>
      <c r="Y467" s="10"/>
      <c r="Z467" s="10"/>
      <c r="AA467" s="10"/>
      <c r="AC467" s="1"/>
      <c r="AE467" s="1"/>
      <c r="AM467" s="1"/>
      <c r="AO467" s="1"/>
      <c r="AQ467" s="1"/>
      <c r="AV467" s="1"/>
      <c r="AW467" s="1"/>
      <c r="AX467" s="1"/>
      <c r="AZ467" s="1"/>
      <c r="BC467" s="1"/>
    </row>
    <row r="468" spans="1:55">
      <c r="A468" s="10"/>
      <c r="B468" s="319"/>
      <c r="C468" s="10"/>
      <c r="D468" s="10"/>
      <c r="F468" s="10"/>
      <c r="G468" s="10"/>
      <c r="H468" s="10"/>
      <c r="I468" s="10"/>
      <c r="J468" s="10"/>
      <c r="K468" s="319"/>
      <c r="L468" s="10"/>
      <c r="M468" s="10"/>
      <c r="N468" s="10"/>
      <c r="O468" s="10"/>
      <c r="P468" s="10"/>
      <c r="Q468" s="358"/>
      <c r="U468" s="358"/>
      <c r="Y468" s="10"/>
      <c r="Z468" s="10"/>
      <c r="AA468" s="10"/>
      <c r="AC468" s="1"/>
      <c r="AE468" s="1"/>
      <c r="AM468" s="1"/>
      <c r="AO468" s="1"/>
      <c r="AQ468" s="1"/>
      <c r="AV468" s="1"/>
      <c r="AW468" s="1"/>
      <c r="AX468" s="1"/>
      <c r="AZ468" s="1"/>
      <c r="BC468" s="1"/>
    </row>
    <row r="469" spans="1:55">
      <c r="A469" s="10"/>
      <c r="B469" s="319"/>
      <c r="C469" s="10"/>
      <c r="D469" s="10"/>
      <c r="F469" s="10"/>
      <c r="G469" s="10"/>
      <c r="H469" s="10"/>
      <c r="I469" s="10"/>
      <c r="J469" s="10"/>
      <c r="K469" s="319"/>
      <c r="L469" s="10"/>
      <c r="M469" s="10"/>
      <c r="N469" s="10"/>
      <c r="O469" s="10"/>
      <c r="P469" s="10"/>
      <c r="Q469" s="358"/>
      <c r="U469" s="358"/>
      <c r="Y469" s="10"/>
      <c r="Z469" s="10"/>
      <c r="AA469" s="10"/>
      <c r="AC469" s="1"/>
      <c r="AE469" s="1"/>
      <c r="AM469" s="1"/>
      <c r="AO469" s="1"/>
      <c r="AQ469" s="1"/>
      <c r="AV469" s="1"/>
      <c r="AW469" s="1"/>
      <c r="AX469" s="1"/>
      <c r="AZ469" s="1"/>
      <c r="BC469" s="1"/>
    </row>
    <row r="470" spans="1:55">
      <c r="A470" s="10"/>
      <c r="B470" s="319"/>
      <c r="C470" s="10"/>
      <c r="D470" s="10"/>
      <c r="F470" s="10"/>
      <c r="G470" s="10"/>
      <c r="H470" s="10"/>
      <c r="I470" s="10"/>
      <c r="J470" s="10"/>
      <c r="K470" s="319"/>
      <c r="L470" s="10"/>
      <c r="M470" s="10"/>
      <c r="N470" s="10"/>
      <c r="O470" s="10"/>
      <c r="P470" s="10"/>
      <c r="Q470" s="358"/>
      <c r="U470" s="358"/>
      <c r="Y470" s="10"/>
      <c r="Z470" s="10"/>
      <c r="AA470" s="10"/>
      <c r="AC470" s="1"/>
      <c r="AE470" s="1"/>
      <c r="AM470" s="1"/>
      <c r="AO470" s="1"/>
      <c r="AQ470" s="1"/>
      <c r="AV470" s="1"/>
      <c r="AW470" s="1"/>
      <c r="AX470" s="1"/>
      <c r="AZ470" s="1"/>
      <c r="BC470" s="1"/>
    </row>
    <row r="471" spans="1:55">
      <c r="A471" s="10"/>
      <c r="B471" s="319"/>
      <c r="C471" s="10"/>
      <c r="D471" s="10"/>
      <c r="F471" s="10"/>
      <c r="G471" s="10"/>
      <c r="H471" s="10"/>
      <c r="I471" s="10"/>
      <c r="J471" s="10"/>
      <c r="K471" s="319"/>
      <c r="L471" s="10"/>
      <c r="M471" s="10"/>
      <c r="N471" s="10"/>
      <c r="O471" s="10"/>
      <c r="P471" s="10"/>
      <c r="Q471" s="358"/>
      <c r="U471" s="358"/>
      <c r="Y471" s="10"/>
      <c r="Z471" s="10"/>
      <c r="AA471" s="10"/>
      <c r="AC471" s="1"/>
      <c r="AE471" s="1"/>
      <c r="AM471" s="1"/>
      <c r="AO471" s="1"/>
      <c r="AQ471" s="1"/>
      <c r="AV471" s="1"/>
      <c r="AW471" s="1"/>
      <c r="AX471" s="1"/>
      <c r="AZ471" s="1"/>
      <c r="BC471" s="1"/>
    </row>
    <row r="472" spans="1:55">
      <c r="A472" s="10"/>
      <c r="B472" s="319"/>
      <c r="C472" s="10"/>
      <c r="D472" s="10"/>
      <c r="F472" s="10"/>
      <c r="G472" s="10"/>
      <c r="H472" s="10"/>
      <c r="I472" s="10"/>
      <c r="J472" s="10"/>
      <c r="K472" s="319"/>
      <c r="L472" s="10"/>
      <c r="M472" s="10"/>
      <c r="N472" s="10"/>
      <c r="O472" s="10"/>
      <c r="P472" s="10"/>
      <c r="Q472" s="358"/>
      <c r="U472" s="358"/>
      <c r="Y472" s="10"/>
      <c r="Z472" s="10"/>
      <c r="AA472" s="10"/>
      <c r="AC472" s="1"/>
      <c r="AE472" s="1"/>
      <c r="AM472" s="1"/>
      <c r="AO472" s="1"/>
      <c r="AQ472" s="1"/>
      <c r="AV472" s="1"/>
      <c r="AW472" s="1"/>
      <c r="AX472" s="1"/>
      <c r="AZ472" s="1"/>
      <c r="BC472" s="1"/>
    </row>
    <row r="473" spans="1:55">
      <c r="A473" s="10"/>
      <c r="B473" s="319"/>
      <c r="C473" s="10"/>
      <c r="D473" s="10"/>
      <c r="F473" s="10"/>
      <c r="G473" s="10"/>
      <c r="H473" s="10"/>
      <c r="I473" s="10"/>
      <c r="J473" s="10"/>
      <c r="K473" s="319"/>
      <c r="L473" s="10"/>
      <c r="M473" s="10"/>
      <c r="N473" s="10"/>
      <c r="O473" s="10"/>
      <c r="P473" s="10"/>
      <c r="Q473" s="358"/>
      <c r="U473" s="358"/>
      <c r="Y473" s="10"/>
      <c r="Z473" s="10"/>
      <c r="AA473" s="10"/>
      <c r="AC473" s="1"/>
      <c r="AE473" s="1"/>
      <c r="AM473" s="1"/>
      <c r="AO473" s="1"/>
      <c r="AQ473" s="1"/>
      <c r="AV473" s="1"/>
      <c r="AW473" s="1"/>
      <c r="AX473" s="1"/>
      <c r="AZ473" s="1"/>
      <c r="BC473" s="1"/>
    </row>
    <row r="474" spans="1:55">
      <c r="A474" s="10"/>
      <c r="B474" s="319"/>
      <c r="C474" s="10"/>
      <c r="D474" s="10"/>
      <c r="F474" s="10"/>
      <c r="G474" s="10"/>
      <c r="H474" s="10"/>
      <c r="I474" s="10"/>
      <c r="J474" s="10"/>
      <c r="K474" s="319"/>
      <c r="L474" s="10"/>
      <c r="M474" s="10"/>
      <c r="N474" s="10"/>
      <c r="O474" s="10"/>
      <c r="P474" s="10"/>
      <c r="Q474" s="358"/>
      <c r="U474" s="358"/>
      <c r="Y474" s="10"/>
      <c r="Z474" s="10"/>
      <c r="AA474" s="10"/>
      <c r="AC474" s="1"/>
      <c r="AE474" s="1"/>
      <c r="AM474" s="1"/>
      <c r="AO474" s="1"/>
      <c r="AQ474" s="1"/>
      <c r="AV474" s="1"/>
      <c r="AW474" s="1"/>
      <c r="AX474" s="1"/>
      <c r="AZ474" s="1"/>
      <c r="BC474" s="1"/>
    </row>
    <row r="475" spans="1:55">
      <c r="A475" s="10"/>
      <c r="B475" s="319"/>
      <c r="C475" s="10"/>
      <c r="D475" s="10"/>
      <c r="F475" s="10"/>
      <c r="G475" s="10"/>
      <c r="H475" s="10"/>
      <c r="I475" s="10"/>
      <c r="J475" s="10"/>
      <c r="K475" s="319"/>
      <c r="L475" s="10"/>
      <c r="M475" s="10"/>
      <c r="N475" s="10"/>
      <c r="O475" s="10"/>
      <c r="P475" s="10"/>
      <c r="Q475" s="358"/>
      <c r="U475" s="358"/>
      <c r="Y475" s="10"/>
      <c r="Z475" s="10"/>
      <c r="AA475" s="10"/>
      <c r="AC475" s="1"/>
      <c r="AE475" s="1"/>
      <c r="AM475" s="1"/>
      <c r="AO475" s="1"/>
      <c r="AQ475" s="1"/>
      <c r="AV475" s="1"/>
      <c r="AW475" s="1"/>
      <c r="AX475" s="1"/>
      <c r="AZ475" s="1"/>
      <c r="BC475" s="1"/>
    </row>
    <row r="476" spans="1:55">
      <c r="A476" s="10"/>
      <c r="B476" s="319"/>
      <c r="C476" s="10"/>
      <c r="D476" s="10"/>
      <c r="F476" s="10"/>
      <c r="G476" s="10"/>
      <c r="H476" s="10"/>
      <c r="I476" s="10"/>
      <c r="J476" s="10"/>
      <c r="K476" s="319"/>
      <c r="L476" s="10"/>
      <c r="M476" s="10"/>
      <c r="N476" s="10"/>
      <c r="O476" s="10"/>
      <c r="P476" s="10"/>
      <c r="Q476" s="358"/>
      <c r="U476" s="358"/>
      <c r="Y476" s="10"/>
      <c r="Z476" s="10"/>
      <c r="AA476" s="10"/>
      <c r="AC476" s="1"/>
      <c r="AE476" s="1"/>
      <c r="AM476" s="1"/>
      <c r="AO476" s="1"/>
      <c r="AQ476" s="1"/>
      <c r="AV476" s="1"/>
      <c r="AW476" s="1"/>
      <c r="AX476" s="1"/>
      <c r="AZ476" s="1"/>
      <c r="BC476" s="1"/>
    </row>
    <row r="477" spans="1:55">
      <c r="A477" s="10"/>
      <c r="B477" s="319"/>
      <c r="C477" s="10"/>
      <c r="D477" s="10"/>
      <c r="F477" s="10"/>
      <c r="G477" s="10"/>
      <c r="H477" s="10"/>
      <c r="I477" s="10"/>
      <c r="J477" s="10"/>
      <c r="K477" s="319"/>
      <c r="L477" s="10"/>
      <c r="M477" s="10"/>
      <c r="N477" s="10"/>
      <c r="O477" s="10"/>
      <c r="P477" s="10"/>
      <c r="Q477" s="358"/>
      <c r="U477" s="358"/>
      <c r="Y477" s="10"/>
      <c r="Z477" s="10"/>
      <c r="AA477" s="10"/>
      <c r="AC477" s="1"/>
      <c r="AE477" s="1"/>
      <c r="AM477" s="1"/>
      <c r="AO477" s="1"/>
      <c r="AQ477" s="1"/>
      <c r="AV477" s="1"/>
      <c r="AW477" s="1"/>
      <c r="AX477" s="1"/>
      <c r="AZ477" s="1"/>
      <c r="BC477" s="1"/>
    </row>
    <row r="478" spans="1:55">
      <c r="A478" s="10"/>
      <c r="B478" s="319"/>
      <c r="C478" s="10"/>
      <c r="D478" s="10"/>
      <c r="F478" s="10"/>
      <c r="G478" s="10"/>
      <c r="H478" s="10"/>
      <c r="I478" s="10"/>
      <c r="J478" s="10"/>
      <c r="K478" s="319"/>
      <c r="L478" s="10"/>
      <c r="M478" s="10"/>
      <c r="N478" s="10"/>
      <c r="O478" s="10"/>
      <c r="P478" s="10"/>
      <c r="Q478" s="358"/>
      <c r="U478" s="358"/>
      <c r="Y478" s="10"/>
      <c r="Z478" s="10"/>
      <c r="AA478" s="10"/>
      <c r="AC478" s="1"/>
      <c r="AE478" s="1"/>
      <c r="AM478" s="1"/>
      <c r="AO478" s="1"/>
      <c r="AQ478" s="1"/>
      <c r="AV478" s="1"/>
      <c r="AW478" s="1"/>
      <c r="AX478" s="1"/>
      <c r="AZ478" s="1"/>
      <c r="BC478" s="1"/>
    </row>
    <row r="479" spans="1:55">
      <c r="A479" s="10"/>
      <c r="B479" s="319"/>
      <c r="C479" s="10"/>
      <c r="D479" s="10"/>
      <c r="F479" s="10"/>
      <c r="G479" s="10"/>
      <c r="H479" s="10"/>
      <c r="I479" s="10"/>
      <c r="J479" s="10"/>
      <c r="K479" s="319"/>
      <c r="L479" s="10"/>
      <c r="M479" s="10"/>
      <c r="N479" s="10"/>
      <c r="O479" s="10"/>
      <c r="P479" s="10"/>
      <c r="Q479" s="358"/>
      <c r="U479" s="358"/>
      <c r="Y479" s="10"/>
      <c r="Z479" s="10"/>
      <c r="AA479" s="10"/>
      <c r="AC479" s="1"/>
      <c r="AE479" s="1"/>
      <c r="AM479" s="1"/>
      <c r="AO479" s="1"/>
      <c r="AQ479" s="1"/>
      <c r="AV479" s="1"/>
      <c r="AW479" s="1"/>
      <c r="AX479" s="1"/>
      <c r="AZ479" s="1"/>
      <c r="BC479" s="1"/>
    </row>
    <row r="480" spans="1:55">
      <c r="A480" s="10"/>
      <c r="B480" s="319"/>
      <c r="C480" s="10"/>
      <c r="D480" s="10"/>
      <c r="F480" s="10"/>
      <c r="G480" s="10"/>
      <c r="H480" s="10"/>
      <c r="I480" s="10"/>
      <c r="J480" s="10"/>
      <c r="K480" s="319"/>
      <c r="L480" s="10"/>
      <c r="M480" s="10"/>
      <c r="N480" s="10"/>
      <c r="O480" s="10"/>
      <c r="P480" s="10"/>
      <c r="Q480" s="358"/>
      <c r="U480" s="358"/>
      <c r="Y480" s="10"/>
      <c r="Z480" s="10"/>
      <c r="AA480" s="10"/>
      <c r="AC480" s="1"/>
      <c r="AE480" s="1"/>
      <c r="AM480" s="1"/>
      <c r="AO480" s="1"/>
      <c r="AQ480" s="1"/>
      <c r="AV480" s="1"/>
      <c r="AW480" s="1"/>
      <c r="AX480" s="1"/>
      <c r="AZ480" s="1"/>
      <c r="BC480" s="1"/>
    </row>
    <row r="481" spans="1:55">
      <c r="A481" s="10"/>
      <c r="B481" s="319"/>
      <c r="C481" s="10"/>
      <c r="D481" s="10"/>
      <c r="F481" s="10"/>
      <c r="G481" s="10"/>
      <c r="H481" s="10"/>
      <c r="I481" s="10"/>
      <c r="J481" s="10"/>
      <c r="K481" s="319"/>
      <c r="L481" s="10"/>
      <c r="M481" s="10"/>
      <c r="N481" s="10"/>
      <c r="O481" s="10"/>
      <c r="P481" s="10"/>
      <c r="Q481" s="358"/>
      <c r="U481" s="358"/>
      <c r="Y481" s="10"/>
      <c r="Z481" s="10"/>
      <c r="AA481" s="10"/>
      <c r="AC481" s="1"/>
      <c r="AE481" s="1"/>
      <c r="AM481" s="1"/>
      <c r="AO481" s="1"/>
      <c r="AQ481" s="1"/>
      <c r="AV481" s="1"/>
      <c r="AW481" s="1"/>
      <c r="AX481" s="1"/>
      <c r="AZ481" s="1"/>
      <c r="BC481" s="1"/>
    </row>
    <row r="482" spans="1:55">
      <c r="A482" s="10"/>
      <c r="B482" s="319"/>
      <c r="C482" s="10"/>
      <c r="D482" s="10"/>
      <c r="F482" s="10"/>
      <c r="G482" s="10"/>
      <c r="H482" s="10"/>
      <c r="I482" s="10"/>
      <c r="J482" s="10"/>
      <c r="K482" s="319"/>
      <c r="L482" s="10"/>
      <c r="M482" s="10"/>
      <c r="N482" s="10"/>
      <c r="O482" s="10"/>
      <c r="P482" s="10"/>
      <c r="Q482" s="358"/>
      <c r="U482" s="358"/>
      <c r="Y482" s="10"/>
      <c r="Z482" s="10"/>
      <c r="AA482" s="10"/>
      <c r="AC482" s="1"/>
      <c r="AE482" s="1"/>
      <c r="AM482" s="1"/>
      <c r="AO482" s="1"/>
      <c r="AQ482" s="1"/>
      <c r="AV482" s="1"/>
      <c r="AW482" s="1"/>
      <c r="AX482" s="1"/>
      <c r="AZ482" s="1"/>
      <c r="BC482" s="1"/>
    </row>
    <row r="483" spans="1:55">
      <c r="A483" s="10"/>
      <c r="B483" s="319"/>
      <c r="C483" s="10"/>
      <c r="D483" s="10"/>
      <c r="F483" s="10"/>
      <c r="G483" s="10"/>
      <c r="H483" s="10"/>
      <c r="I483" s="10"/>
      <c r="J483" s="10"/>
      <c r="K483" s="319"/>
      <c r="L483" s="10"/>
      <c r="M483" s="10"/>
      <c r="N483" s="10"/>
      <c r="O483" s="10"/>
      <c r="P483" s="10"/>
      <c r="Q483" s="358"/>
      <c r="U483" s="358"/>
      <c r="Y483" s="10"/>
      <c r="Z483" s="10"/>
      <c r="AA483" s="10"/>
      <c r="AC483" s="1"/>
      <c r="AE483" s="1"/>
      <c r="AM483" s="1"/>
      <c r="AO483" s="1"/>
      <c r="AQ483" s="1"/>
      <c r="AV483" s="1"/>
      <c r="AW483" s="1"/>
      <c r="AX483" s="1"/>
      <c r="AZ483" s="1"/>
      <c r="BC483" s="1"/>
    </row>
    <row r="484" spans="1:55">
      <c r="A484" s="10"/>
      <c r="B484" s="319"/>
      <c r="C484" s="10"/>
      <c r="D484" s="10"/>
      <c r="F484" s="10"/>
      <c r="G484" s="10"/>
      <c r="H484" s="10"/>
      <c r="I484" s="10"/>
      <c r="J484" s="10"/>
      <c r="K484" s="319"/>
      <c r="L484" s="10"/>
      <c r="M484" s="10"/>
      <c r="N484" s="10"/>
      <c r="O484" s="10"/>
      <c r="P484" s="10"/>
      <c r="Q484" s="358"/>
      <c r="U484" s="358"/>
      <c r="Y484" s="10"/>
      <c r="Z484" s="10"/>
      <c r="AA484" s="10"/>
      <c r="AC484" s="1"/>
      <c r="AE484" s="1"/>
      <c r="AM484" s="1"/>
      <c r="AO484" s="1"/>
      <c r="AQ484" s="1"/>
      <c r="AV484" s="1"/>
      <c r="AW484" s="1"/>
      <c r="AX484" s="1"/>
      <c r="AZ484" s="1"/>
      <c r="BC484" s="1"/>
    </row>
    <row r="485" spans="1:55">
      <c r="A485" s="10"/>
      <c r="B485" s="319"/>
      <c r="C485" s="10"/>
      <c r="D485" s="10"/>
      <c r="F485" s="10"/>
      <c r="G485" s="10"/>
      <c r="H485" s="10"/>
      <c r="I485" s="10"/>
      <c r="J485" s="10"/>
      <c r="K485" s="319"/>
      <c r="L485" s="10"/>
      <c r="M485" s="10"/>
      <c r="N485" s="10"/>
      <c r="O485" s="10"/>
      <c r="P485" s="10"/>
      <c r="Q485" s="358"/>
      <c r="U485" s="358"/>
      <c r="Y485" s="10"/>
      <c r="Z485" s="10"/>
      <c r="AA485" s="10"/>
      <c r="AC485" s="1"/>
      <c r="AE485" s="1"/>
      <c r="AM485" s="1"/>
      <c r="AO485" s="1"/>
      <c r="AQ485" s="1"/>
      <c r="AV485" s="1"/>
      <c r="AW485" s="1"/>
      <c r="AX485" s="1"/>
      <c r="AZ485" s="1"/>
      <c r="BC485" s="1"/>
    </row>
    <row r="486" spans="1:55">
      <c r="A486" s="10"/>
      <c r="B486" s="319"/>
      <c r="C486" s="10"/>
      <c r="D486" s="10"/>
      <c r="F486" s="10"/>
      <c r="G486" s="10"/>
      <c r="H486" s="10"/>
      <c r="I486" s="10"/>
      <c r="J486" s="10"/>
      <c r="K486" s="319"/>
      <c r="L486" s="10"/>
      <c r="M486" s="10"/>
      <c r="N486" s="10"/>
      <c r="O486" s="10"/>
      <c r="P486" s="10"/>
      <c r="Q486" s="358"/>
      <c r="U486" s="358"/>
      <c r="Y486" s="10"/>
      <c r="Z486" s="10"/>
      <c r="AA486" s="10"/>
      <c r="AC486" s="1"/>
      <c r="AE486" s="1"/>
      <c r="AM486" s="1"/>
      <c r="AO486" s="1"/>
      <c r="AQ486" s="1"/>
      <c r="AV486" s="1"/>
      <c r="AW486" s="1"/>
      <c r="AX486" s="1"/>
      <c r="AZ486" s="1"/>
      <c r="BC486" s="1"/>
    </row>
    <row r="487" spans="1:55">
      <c r="A487" s="10"/>
      <c r="B487" s="319"/>
      <c r="C487" s="10"/>
      <c r="D487" s="10"/>
      <c r="F487" s="10"/>
      <c r="G487" s="10"/>
      <c r="H487" s="10"/>
      <c r="I487" s="10"/>
      <c r="J487" s="10"/>
      <c r="K487" s="319"/>
      <c r="L487" s="10"/>
      <c r="M487" s="10"/>
      <c r="N487" s="10"/>
      <c r="O487" s="10"/>
      <c r="P487" s="10"/>
      <c r="Q487" s="358"/>
      <c r="U487" s="358"/>
      <c r="Y487" s="10"/>
      <c r="Z487" s="10"/>
      <c r="AA487" s="10"/>
      <c r="AC487" s="1"/>
      <c r="AE487" s="1"/>
      <c r="AM487" s="1"/>
      <c r="AO487" s="1"/>
      <c r="AQ487" s="1"/>
      <c r="AV487" s="1"/>
      <c r="AW487" s="1"/>
      <c r="AX487" s="1"/>
      <c r="AZ487" s="1"/>
      <c r="BC487" s="1"/>
    </row>
    <row r="488" spans="1:55">
      <c r="A488" s="10"/>
      <c r="B488" s="319"/>
      <c r="C488" s="10"/>
      <c r="D488" s="10"/>
      <c r="F488" s="10"/>
      <c r="G488" s="10"/>
      <c r="H488" s="10"/>
      <c r="I488" s="10"/>
      <c r="J488" s="10"/>
      <c r="K488" s="319"/>
      <c r="L488" s="10"/>
      <c r="M488" s="10"/>
      <c r="N488" s="10"/>
      <c r="O488" s="10"/>
      <c r="P488" s="10"/>
      <c r="Q488" s="358"/>
      <c r="U488" s="358"/>
      <c r="Y488" s="10"/>
      <c r="Z488" s="10"/>
      <c r="AA488" s="10"/>
      <c r="AC488" s="1"/>
      <c r="AE488" s="1"/>
      <c r="AM488" s="1"/>
      <c r="AO488" s="1"/>
      <c r="AQ488" s="1"/>
      <c r="AV488" s="1"/>
      <c r="AW488" s="1"/>
      <c r="AX488" s="1"/>
      <c r="AZ488" s="1"/>
      <c r="BC488" s="1"/>
    </row>
    <row r="489" spans="1:55">
      <c r="A489" s="10"/>
      <c r="B489" s="319"/>
      <c r="C489" s="10"/>
      <c r="D489" s="10"/>
      <c r="F489" s="10"/>
      <c r="G489" s="10"/>
      <c r="H489" s="10"/>
      <c r="I489" s="10"/>
      <c r="J489" s="10"/>
      <c r="K489" s="319"/>
      <c r="L489" s="10"/>
      <c r="M489" s="10"/>
      <c r="N489" s="10"/>
      <c r="O489" s="10"/>
      <c r="P489" s="10"/>
      <c r="Q489" s="358"/>
      <c r="U489" s="358"/>
      <c r="Y489" s="10"/>
      <c r="Z489" s="10"/>
      <c r="AA489" s="10"/>
      <c r="AC489" s="1"/>
      <c r="AE489" s="1"/>
      <c r="AM489" s="1"/>
      <c r="AO489" s="1"/>
      <c r="AQ489" s="1"/>
      <c r="AV489" s="1"/>
      <c r="AW489" s="1"/>
      <c r="AX489" s="1"/>
      <c r="AZ489" s="1"/>
      <c r="BC489" s="1"/>
    </row>
    <row r="490" spans="1:55">
      <c r="A490" s="10"/>
      <c r="B490" s="319"/>
      <c r="C490" s="10"/>
      <c r="D490" s="10"/>
      <c r="F490" s="10"/>
      <c r="G490" s="10"/>
      <c r="H490" s="10"/>
      <c r="I490" s="10"/>
      <c r="J490" s="10"/>
      <c r="K490" s="319"/>
      <c r="L490" s="10"/>
      <c r="M490" s="10"/>
      <c r="N490" s="10"/>
      <c r="O490" s="10"/>
      <c r="P490" s="10"/>
      <c r="Q490" s="358"/>
      <c r="U490" s="358"/>
      <c r="Y490" s="10"/>
      <c r="Z490" s="10"/>
      <c r="AA490" s="10"/>
      <c r="AC490" s="1"/>
      <c r="AE490" s="1"/>
      <c r="AM490" s="1"/>
      <c r="AO490" s="1"/>
      <c r="AQ490" s="1"/>
      <c r="AV490" s="1"/>
      <c r="AW490" s="1"/>
      <c r="AX490" s="1"/>
      <c r="AZ490" s="1"/>
      <c r="BC490" s="1"/>
    </row>
    <row r="491" spans="1:55">
      <c r="A491" s="10"/>
      <c r="B491" s="319"/>
      <c r="C491" s="10"/>
      <c r="D491" s="10"/>
      <c r="F491" s="10"/>
      <c r="G491" s="10"/>
      <c r="H491" s="10"/>
      <c r="I491" s="10"/>
      <c r="J491" s="10"/>
      <c r="K491" s="319"/>
      <c r="L491" s="10"/>
      <c r="M491" s="10"/>
      <c r="N491" s="10"/>
      <c r="O491" s="10"/>
      <c r="P491" s="10"/>
      <c r="Q491" s="358"/>
      <c r="U491" s="358"/>
      <c r="Y491" s="10"/>
      <c r="Z491" s="10"/>
      <c r="AA491" s="10"/>
      <c r="AC491" s="1"/>
      <c r="AE491" s="1"/>
      <c r="AM491" s="1"/>
      <c r="AO491" s="1"/>
      <c r="AQ491" s="1"/>
      <c r="AV491" s="1"/>
      <c r="AW491" s="1"/>
      <c r="AX491" s="1"/>
      <c r="AZ491" s="1"/>
      <c r="BC491" s="1"/>
    </row>
    <row r="492" spans="1:55">
      <c r="A492" s="10"/>
      <c r="B492" s="319"/>
      <c r="C492" s="10"/>
      <c r="D492" s="10"/>
      <c r="F492" s="10"/>
      <c r="G492" s="10"/>
      <c r="H492" s="10"/>
      <c r="I492" s="10"/>
      <c r="J492" s="10"/>
      <c r="K492" s="319"/>
      <c r="L492" s="10"/>
      <c r="M492" s="10"/>
      <c r="N492" s="10"/>
      <c r="O492" s="10"/>
      <c r="P492" s="10"/>
      <c r="Q492" s="358"/>
      <c r="U492" s="358"/>
      <c r="Y492" s="10"/>
      <c r="Z492" s="10"/>
      <c r="AA492" s="10"/>
      <c r="AC492" s="1"/>
      <c r="AE492" s="1"/>
      <c r="AM492" s="1"/>
      <c r="AO492" s="1"/>
      <c r="AQ492" s="1"/>
      <c r="AV492" s="1"/>
      <c r="AW492" s="1"/>
      <c r="AX492" s="1"/>
      <c r="AZ492" s="1"/>
      <c r="BC492" s="1"/>
    </row>
    <row r="493" spans="1:55">
      <c r="A493" s="10"/>
      <c r="B493" s="319"/>
      <c r="C493" s="10"/>
      <c r="D493" s="10"/>
      <c r="F493" s="10"/>
      <c r="G493" s="10"/>
      <c r="H493" s="10"/>
      <c r="I493" s="10"/>
      <c r="J493" s="10"/>
      <c r="K493" s="319"/>
      <c r="L493" s="10"/>
      <c r="M493" s="10"/>
      <c r="N493" s="10"/>
      <c r="O493" s="10"/>
      <c r="P493" s="10"/>
      <c r="Q493" s="358"/>
      <c r="U493" s="358"/>
      <c r="Y493" s="10"/>
      <c r="Z493" s="10"/>
      <c r="AA493" s="10"/>
      <c r="AC493" s="1"/>
      <c r="AE493" s="1"/>
      <c r="AM493" s="1"/>
      <c r="AO493" s="1"/>
      <c r="AQ493" s="1"/>
      <c r="AV493" s="1"/>
      <c r="AW493" s="1"/>
      <c r="AX493" s="1"/>
      <c r="AZ493" s="1"/>
      <c r="BC493" s="1"/>
    </row>
    <row r="494" spans="1:55">
      <c r="A494" s="10"/>
      <c r="B494" s="319"/>
      <c r="C494" s="10"/>
      <c r="D494" s="10"/>
      <c r="F494" s="10"/>
      <c r="G494" s="10"/>
      <c r="H494" s="10"/>
      <c r="I494" s="10"/>
      <c r="J494" s="10"/>
      <c r="K494" s="319"/>
      <c r="L494" s="10"/>
      <c r="M494" s="10"/>
      <c r="N494" s="10"/>
      <c r="O494" s="10"/>
      <c r="P494" s="10"/>
      <c r="Q494" s="358"/>
      <c r="U494" s="358"/>
      <c r="Y494" s="10"/>
      <c r="Z494" s="10"/>
      <c r="AA494" s="10"/>
      <c r="AC494" s="1"/>
      <c r="AE494" s="1"/>
      <c r="AM494" s="1"/>
      <c r="AO494" s="1"/>
      <c r="AQ494" s="1"/>
      <c r="AV494" s="1"/>
      <c r="AW494" s="1"/>
      <c r="AX494" s="1"/>
      <c r="AZ494" s="1"/>
      <c r="BC494" s="1"/>
    </row>
    <row r="495" spans="1:55">
      <c r="A495" s="10"/>
      <c r="B495" s="319"/>
      <c r="C495" s="10"/>
      <c r="D495" s="10"/>
      <c r="F495" s="10"/>
      <c r="G495" s="10"/>
      <c r="H495" s="10"/>
      <c r="I495" s="10"/>
      <c r="J495" s="10"/>
      <c r="K495" s="319"/>
      <c r="L495" s="10"/>
      <c r="M495" s="10"/>
      <c r="N495" s="10"/>
      <c r="O495" s="10"/>
      <c r="P495" s="10"/>
      <c r="Q495" s="358"/>
      <c r="U495" s="358"/>
      <c r="Y495" s="10"/>
      <c r="Z495" s="10"/>
      <c r="AA495" s="10"/>
      <c r="AC495" s="1"/>
      <c r="AE495" s="1"/>
      <c r="AM495" s="1"/>
      <c r="AO495" s="1"/>
      <c r="AQ495" s="1"/>
      <c r="AV495" s="1"/>
      <c r="AW495" s="1"/>
      <c r="AX495" s="1"/>
      <c r="AZ495" s="1"/>
      <c r="BC495" s="1"/>
    </row>
    <row r="496" spans="1:55">
      <c r="A496" s="10"/>
      <c r="B496" s="319"/>
      <c r="C496" s="10"/>
      <c r="D496" s="10"/>
      <c r="F496" s="10"/>
      <c r="G496" s="10"/>
      <c r="H496" s="10"/>
      <c r="I496" s="10"/>
      <c r="J496" s="10"/>
      <c r="K496" s="319"/>
      <c r="L496" s="10"/>
      <c r="M496" s="10"/>
      <c r="N496" s="10"/>
      <c r="O496" s="10"/>
      <c r="P496" s="10"/>
      <c r="Q496" s="358"/>
      <c r="U496" s="358"/>
      <c r="Y496" s="10"/>
      <c r="Z496" s="10"/>
      <c r="AA496" s="10"/>
      <c r="AC496" s="1"/>
      <c r="AE496" s="1"/>
      <c r="AM496" s="1"/>
      <c r="AO496" s="1"/>
      <c r="AQ496" s="1"/>
      <c r="AV496" s="1"/>
      <c r="AW496" s="1"/>
      <c r="AX496" s="1"/>
      <c r="AZ496" s="1"/>
      <c r="BC496" s="1"/>
    </row>
    <row r="497" spans="1:55">
      <c r="A497" s="10"/>
      <c r="B497" s="319"/>
      <c r="C497" s="10"/>
      <c r="D497" s="10"/>
      <c r="F497" s="10"/>
      <c r="G497" s="10"/>
      <c r="H497" s="10"/>
      <c r="I497" s="10"/>
      <c r="J497" s="10"/>
      <c r="K497" s="319"/>
      <c r="L497" s="10"/>
      <c r="M497" s="10"/>
      <c r="N497" s="10"/>
      <c r="O497" s="10"/>
      <c r="P497" s="10"/>
      <c r="Q497" s="358"/>
      <c r="U497" s="358"/>
      <c r="Y497" s="10"/>
      <c r="Z497" s="10"/>
      <c r="AA497" s="10"/>
      <c r="AC497" s="1"/>
      <c r="AE497" s="1"/>
      <c r="AM497" s="1"/>
      <c r="AO497" s="1"/>
      <c r="AQ497" s="1"/>
      <c r="AV497" s="1"/>
      <c r="AW497" s="1"/>
      <c r="AX497" s="1"/>
      <c r="AZ497" s="1"/>
      <c r="BC497" s="1"/>
    </row>
    <row r="498" spans="1:55">
      <c r="A498" s="10"/>
      <c r="B498" s="319"/>
      <c r="C498" s="10"/>
      <c r="D498" s="10"/>
      <c r="F498" s="10"/>
      <c r="G498" s="10"/>
      <c r="H498" s="10"/>
      <c r="I498" s="10"/>
      <c r="J498" s="10"/>
      <c r="K498" s="319"/>
      <c r="L498" s="10"/>
      <c r="M498" s="10"/>
      <c r="N498" s="10"/>
      <c r="O498" s="10"/>
      <c r="P498" s="10"/>
      <c r="Q498" s="358"/>
      <c r="U498" s="358"/>
      <c r="Y498" s="10"/>
      <c r="Z498" s="10"/>
      <c r="AA498" s="10"/>
      <c r="AC498" s="1"/>
      <c r="AE498" s="1"/>
      <c r="AM498" s="1"/>
      <c r="AO498" s="1"/>
      <c r="AQ498" s="1"/>
      <c r="AV498" s="1"/>
      <c r="AW498" s="1"/>
      <c r="AX498" s="1"/>
      <c r="AZ498" s="1"/>
      <c r="BC498" s="1"/>
    </row>
    <row r="499" spans="1:55">
      <c r="A499" s="10"/>
      <c r="B499" s="319"/>
      <c r="C499" s="10"/>
      <c r="D499" s="10"/>
      <c r="F499" s="10"/>
      <c r="G499" s="10"/>
      <c r="H499" s="10"/>
      <c r="I499" s="10"/>
      <c r="J499" s="10"/>
      <c r="K499" s="319"/>
      <c r="L499" s="10"/>
      <c r="M499" s="10"/>
      <c r="N499" s="10"/>
      <c r="O499" s="10"/>
      <c r="P499" s="10"/>
      <c r="Q499" s="358"/>
      <c r="U499" s="358"/>
      <c r="Y499" s="10"/>
      <c r="Z499" s="10"/>
      <c r="AA499" s="10"/>
      <c r="AC499" s="1"/>
      <c r="AE499" s="1"/>
      <c r="AM499" s="1"/>
      <c r="AO499" s="1"/>
      <c r="AQ499" s="1"/>
      <c r="AV499" s="1"/>
      <c r="AW499" s="1"/>
      <c r="AX499" s="1"/>
      <c r="AZ499" s="1"/>
      <c r="BC499" s="1"/>
    </row>
    <row r="500" spans="1:55">
      <c r="A500" s="10"/>
      <c r="B500" s="319"/>
      <c r="C500" s="10"/>
      <c r="D500" s="10"/>
      <c r="F500" s="10"/>
      <c r="G500" s="10"/>
      <c r="H500" s="10"/>
      <c r="I500" s="10"/>
      <c r="J500" s="10"/>
      <c r="K500" s="319"/>
      <c r="L500" s="10"/>
      <c r="M500" s="10"/>
      <c r="N500" s="10"/>
      <c r="O500" s="10"/>
      <c r="P500" s="10"/>
      <c r="Q500" s="358"/>
      <c r="U500" s="358"/>
      <c r="Y500" s="10"/>
      <c r="Z500" s="10"/>
      <c r="AA500" s="10"/>
      <c r="AC500" s="1"/>
      <c r="AE500" s="1"/>
      <c r="AM500" s="1"/>
      <c r="AO500" s="1"/>
      <c r="AQ500" s="1"/>
      <c r="AV500" s="1"/>
      <c r="AW500" s="1"/>
      <c r="AX500" s="1"/>
      <c r="AZ500" s="1"/>
      <c r="BC500" s="1"/>
    </row>
    <row r="501" spans="1:55">
      <c r="A501" s="10"/>
      <c r="B501" s="319"/>
      <c r="C501" s="10"/>
      <c r="D501" s="10"/>
      <c r="F501" s="10"/>
      <c r="G501" s="10"/>
      <c r="H501" s="10"/>
      <c r="I501" s="10"/>
      <c r="J501" s="10"/>
      <c r="K501" s="319"/>
      <c r="L501" s="10"/>
      <c r="M501" s="10"/>
      <c r="N501" s="10"/>
      <c r="O501" s="10"/>
      <c r="P501" s="10"/>
      <c r="Q501" s="358"/>
      <c r="U501" s="358"/>
      <c r="Y501" s="10"/>
      <c r="Z501" s="10"/>
      <c r="AA501" s="10"/>
      <c r="AC501" s="1"/>
      <c r="AE501" s="1"/>
      <c r="AM501" s="1"/>
      <c r="AO501" s="1"/>
      <c r="AQ501" s="1"/>
      <c r="AV501" s="1"/>
      <c r="AW501" s="1"/>
      <c r="AX501" s="1"/>
      <c r="AZ501" s="1"/>
      <c r="BC501" s="1"/>
    </row>
    <row r="502" spans="1:55">
      <c r="A502" s="10"/>
      <c r="B502" s="319"/>
      <c r="C502" s="10"/>
      <c r="D502" s="10"/>
      <c r="F502" s="10"/>
      <c r="G502" s="10"/>
      <c r="H502" s="10"/>
      <c r="I502" s="10"/>
      <c r="J502" s="10"/>
      <c r="K502" s="319"/>
      <c r="L502" s="10"/>
      <c r="M502" s="10"/>
      <c r="N502" s="10"/>
      <c r="O502" s="10"/>
      <c r="P502" s="10"/>
      <c r="Q502" s="358"/>
      <c r="U502" s="358"/>
      <c r="Y502" s="10"/>
      <c r="Z502" s="10"/>
      <c r="AA502" s="10"/>
      <c r="AC502" s="1"/>
      <c r="AE502" s="1"/>
      <c r="AM502" s="1"/>
      <c r="AO502" s="1"/>
      <c r="AQ502" s="1"/>
      <c r="AV502" s="1"/>
      <c r="AW502" s="1"/>
      <c r="AX502" s="1"/>
      <c r="AZ502" s="1"/>
      <c r="BC502" s="1"/>
    </row>
    <row r="503" spans="1:55">
      <c r="A503" s="10"/>
      <c r="B503" s="319"/>
      <c r="C503" s="10"/>
      <c r="D503" s="10"/>
      <c r="F503" s="10"/>
      <c r="G503" s="10"/>
      <c r="H503" s="10"/>
      <c r="I503" s="10"/>
      <c r="J503" s="10"/>
      <c r="K503" s="319"/>
      <c r="L503" s="10"/>
      <c r="M503" s="10"/>
      <c r="N503" s="10"/>
      <c r="O503" s="10"/>
      <c r="P503" s="10"/>
      <c r="Q503" s="358"/>
      <c r="U503" s="358"/>
      <c r="Y503" s="10"/>
      <c r="Z503" s="10"/>
      <c r="AA503" s="10"/>
      <c r="AC503" s="1"/>
      <c r="AE503" s="1"/>
      <c r="AM503" s="1"/>
      <c r="AO503" s="1"/>
      <c r="AQ503" s="1"/>
      <c r="AV503" s="1"/>
      <c r="AW503" s="1"/>
      <c r="AX503" s="1"/>
      <c r="AZ503" s="1"/>
      <c r="BC503" s="1"/>
    </row>
    <row r="504" spans="1:55">
      <c r="A504" s="10"/>
      <c r="B504" s="319"/>
      <c r="C504" s="10"/>
      <c r="D504" s="10"/>
      <c r="F504" s="10"/>
      <c r="G504" s="10"/>
      <c r="H504" s="10"/>
      <c r="I504" s="10"/>
      <c r="J504" s="10"/>
      <c r="K504" s="319"/>
      <c r="L504" s="10"/>
      <c r="M504" s="10"/>
      <c r="N504" s="10"/>
      <c r="O504" s="10"/>
      <c r="P504" s="10"/>
      <c r="Q504" s="358"/>
      <c r="U504" s="358"/>
      <c r="Y504" s="10"/>
      <c r="Z504" s="10"/>
      <c r="AA504" s="10"/>
      <c r="AC504" s="1"/>
      <c r="AE504" s="1"/>
      <c r="AM504" s="1"/>
      <c r="AO504" s="1"/>
      <c r="AQ504" s="1"/>
      <c r="AV504" s="1"/>
      <c r="AW504" s="1"/>
      <c r="AX504" s="1"/>
      <c r="AZ504" s="1"/>
      <c r="BC504" s="1"/>
    </row>
    <row r="505" spans="1:55">
      <c r="A505" s="10"/>
      <c r="B505" s="319"/>
      <c r="C505" s="10"/>
      <c r="D505" s="10"/>
      <c r="F505" s="10"/>
      <c r="G505" s="10"/>
      <c r="H505" s="10"/>
      <c r="I505" s="10"/>
      <c r="J505" s="10"/>
      <c r="K505" s="319"/>
      <c r="L505" s="10"/>
      <c r="M505" s="10"/>
      <c r="N505" s="10"/>
      <c r="O505" s="10"/>
      <c r="P505" s="10"/>
      <c r="Q505" s="358"/>
      <c r="U505" s="358"/>
      <c r="Y505" s="10"/>
      <c r="Z505" s="10"/>
      <c r="AA505" s="10"/>
      <c r="AC505" s="1"/>
      <c r="AE505" s="1"/>
      <c r="AM505" s="1"/>
      <c r="AO505" s="1"/>
      <c r="AQ505" s="1"/>
      <c r="AV505" s="1"/>
      <c r="AW505" s="1"/>
      <c r="AX505" s="1"/>
      <c r="AZ505" s="1"/>
      <c r="BC505" s="1"/>
    </row>
    <row r="506" spans="1:55">
      <c r="A506" s="10"/>
      <c r="B506" s="319"/>
      <c r="C506" s="10"/>
      <c r="D506" s="10"/>
      <c r="F506" s="10"/>
      <c r="G506" s="10"/>
      <c r="H506" s="10"/>
      <c r="I506" s="10"/>
      <c r="J506" s="10"/>
      <c r="K506" s="319"/>
      <c r="L506" s="10"/>
      <c r="M506" s="10"/>
      <c r="N506" s="10"/>
      <c r="O506" s="10"/>
      <c r="P506" s="10"/>
      <c r="Q506" s="358"/>
      <c r="U506" s="358"/>
      <c r="Y506" s="10"/>
      <c r="Z506" s="10"/>
      <c r="AA506" s="10"/>
      <c r="AC506" s="1"/>
      <c r="AE506" s="1"/>
      <c r="AM506" s="1"/>
      <c r="AO506" s="1"/>
      <c r="AQ506" s="1"/>
      <c r="AV506" s="1"/>
      <c r="AW506" s="1"/>
      <c r="AX506" s="1"/>
      <c r="AZ506" s="1"/>
      <c r="BC506" s="1"/>
    </row>
    <row r="507" spans="1:55">
      <c r="A507" s="10"/>
      <c r="B507" s="319"/>
      <c r="C507" s="10"/>
      <c r="D507" s="10"/>
      <c r="F507" s="10"/>
      <c r="G507" s="10"/>
      <c r="H507" s="10"/>
      <c r="I507" s="10"/>
      <c r="J507" s="10"/>
      <c r="K507" s="319"/>
      <c r="L507" s="10"/>
      <c r="M507" s="10"/>
      <c r="N507" s="10"/>
      <c r="O507" s="10"/>
      <c r="P507" s="10"/>
      <c r="Q507" s="358"/>
      <c r="U507" s="358"/>
      <c r="Y507" s="10"/>
      <c r="Z507" s="10"/>
      <c r="AA507" s="10"/>
      <c r="AC507" s="1"/>
      <c r="AE507" s="1"/>
      <c r="AM507" s="1"/>
      <c r="AO507" s="1"/>
      <c r="AQ507" s="1"/>
      <c r="AV507" s="1"/>
      <c r="AW507" s="1"/>
      <c r="AX507" s="1"/>
      <c r="AZ507" s="1"/>
      <c r="BC507" s="1"/>
    </row>
    <row r="508" spans="1:55">
      <c r="A508" s="10"/>
      <c r="B508" s="319"/>
      <c r="C508" s="10"/>
      <c r="D508" s="10"/>
      <c r="F508" s="10"/>
      <c r="G508" s="10"/>
      <c r="H508" s="10"/>
      <c r="I508" s="10"/>
      <c r="J508" s="10"/>
      <c r="K508" s="319"/>
      <c r="L508" s="10"/>
      <c r="M508" s="10"/>
      <c r="N508" s="10"/>
      <c r="O508" s="10"/>
      <c r="P508" s="10"/>
      <c r="Q508" s="358"/>
      <c r="U508" s="358"/>
      <c r="Y508" s="10"/>
      <c r="Z508" s="10"/>
      <c r="AA508" s="10"/>
      <c r="AC508" s="1"/>
      <c r="AE508" s="1"/>
      <c r="AM508" s="1"/>
      <c r="AO508" s="1"/>
      <c r="AQ508" s="1"/>
      <c r="AV508" s="1"/>
      <c r="AW508" s="1"/>
      <c r="AX508" s="1"/>
      <c r="AZ508" s="1"/>
      <c r="BC508" s="1"/>
    </row>
    <row r="509" spans="1:55">
      <c r="A509" s="10"/>
      <c r="B509" s="319"/>
      <c r="C509" s="10"/>
      <c r="D509" s="10"/>
      <c r="F509" s="10"/>
      <c r="G509" s="10"/>
      <c r="H509" s="10"/>
      <c r="I509" s="10"/>
      <c r="J509" s="10"/>
      <c r="K509" s="319"/>
      <c r="L509" s="10"/>
      <c r="M509" s="10"/>
      <c r="N509" s="10"/>
      <c r="O509" s="10"/>
      <c r="P509" s="10"/>
      <c r="Q509" s="358"/>
      <c r="U509" s="358"/>
      <c r="Y509" s="10"/>
      <c r="Z509" s="10"/>
      <c r="AA509" s="10"/>
      <c r="AC509" s="1"/>
      <c r="AE509" s="1"/>
      <c r="AM509" s="1"/>
      <c r="AO509" s="1"/>
      <c r="AQ509" s="1"/>
      <c r="AV509" s="1"/>
      <c r="AW509" s="1"/>
      <c r="AX509" s="1"/>
      <c r="AZ509" s="1"/>
      <c r="BC509" s="1"/>
    </row>
    <row r="510" spans="1:55">
      <c r="A510" s="10"/>
      <c r="B510" s="319"/>
      <c r="C510" s="10"/>
      <c r="D510" s="10"/>
      <c r="F510" s="10"/>
      <c r="G510" s="10"/>
      <c r="H510" s="10"/>
      <c r="I510" s="10"/>
      <c r="J510" s="10"/>
      <c r="K510" s="319"/>
      <c r="L510" s="10"/>
      <c r="M510" s="10"/>
      <c r="N510" s="10"/>
      <c r="O510" s="10"/>
      <c r="P510" s="10"/>
      <c r="Q510" s="358"/>
      <c r="U510" s="358"/>
      <c r="Y510" s="10"/>
      <c r="Z510" s="10"/>
      <c r="AA510" s="10"/>
      <c r="AC510" s="1"/>
      <c r="AE510" s="1"/>
      <c r="AM510" s="1"/>
      <c r="AO510" s="1"/>
      <c r="AQ510" s="1"/>
      <c r="AV510" s="1"/>
      <c r="AW510" s="1"/>
      <c r="AX510" s="1"/>
      <c r="AZ510" s="1"/>
      <c r="BC510" s="1"/>
    </row>
    <row r="511" spans="1:55">
      <c r="A511" s="10"/>
      <c r="B511" s="319"/>
      <c r="C511" s="10"/>
      <c r="D511" s="10"/>
      <c r="F511" s="10"/>
      <c r="G511" s="10"/>
      <c r="H511" s="10"/>
      <c r="I511" s="10"/>
      <c r="J511" s="10"/>
      <c r="K511" s="319"/>
      <c r="L511" s="10"/>
      <c r="M511" s="10"/>
      <c r="N511" s="10"/>
      <c r="O511" s="10"/>
      <c r="P511" s="10"/>
      <c r="Q511" s="358"/>
      <c r="U511" s="358"/>
      <c r="Y511" s="10"/>
      <c r="Z511" s="10"/>
      <c r="AA511" s="10"/>
      <c r="AC511" s="1"/>
      <c r="AE511" s="1"/>
      <c r="AM511" s="1"/>
      <c r="AO511" s="1"/>
      <c r="AQ511" s="1"/>
      <c r="AV511" s="1"/>
      <c r="AW511" s="1"/>
      <c r="AX511" s="1"/>
      <c r="AZ511" s="1"/>
      <c r="BC511" s="1"/>
    </row>
    <row r="512" spans="1:55">
      <c r="A512" s="10"/>
      <c r="B512" s="319"/>
      <c r="C512" s="10"/>
      <c r="D512" s="10"/>
      <c r="F512" s="10"/>
      <c r="G512" s="10"/>
      <c r="H512" s="10"/>
      <c r="I512" s="10"/>
      <c r="J512" s="10"/>
      <c r="K512" s="319"/>
      <c r="L512" s="10"/>
      <c r="M512" s="10"/>
      <c r="N512" s="10"/>
      <c r="O512" s="10"/>
      <c r="P512" s="10"/>
      <c r="Q512" s="358"/>
      <c r="U512" s="358"/>
      <c r="Y512" s="10"/>
      <c r="Z512" s="10"/>
      <c r="AA512" s="10"/>
      <c r="AC512" s="1"/>
      <c r="AE512" s="1"/>
      <c r="AM512" s="1"/>
      <c r="AO512" s="1"/>
      <c r="AQ512" s="1"/>
      <c r="AV512" s="1"/>
      <c r="AW512" s="1"/>
      <c r="AX512" s="1"/>
      <c r="AZ512" s="1"/>
      <c r="BC512" s="1"/>
    </row>
    <row r="513" spans="1:55">
      <c r="A513" s="10"/>
      <c r="B513" s="319"/>
      <c r="C513" s="10"/>
      <c r="D513" s="10"/>
      <c r="F513" s="10"/>
      <c r="G513" s="10"/>
      <c r="H513" s="10"/>
      <c r="I513" s="10"/>
      <c r="J513" s="10"/>
      <c r="K513" s="319"/>
      <c r="L513" s="10"/>
      <c r="M513" s="10"/>
      <c r="N513" s="10"/>
      <c r="O513" s="10"/>
      <c r="P513" s="10"/>
      <c r="Q513" s="358"/>
      <c r="U513" s="358"/>
      <c r="Y513" s="10"/>
      <c r="Z513" s="10"/>
      <c r="AA513" s="10"/>
      <c r="AC513" s="1"/>
      <c r="AE513" s="1"/>
      <c r="AM513" s="1"/>
      <c r="AO513" s="1"/>
      <c r="AQ513" s="1"/>
      <c r="AV513" s="1"/>
      <c r="AW513" s="1"/>
      <c r="AX513" s="1"/>
      <c r="AZ513" s="1"/>
      <c r="BC513" s="1"/>
    </row>
    <row r="514" spans="1:55">
      <c r="A514" s="10"/>
      <c r="B514" s="319"/>
      <c r="C514" s="10"/>
      <c r="D514" s="10"/>
      <c r="F514" s="10"/>
      <c r="G514" s="10"/>
      <c r="H514" s="10"/>
      <c r="I514" s="10"/>
      <c r="J514" s="10"/>
      <c r="K514" s="319"/>
      <c r="L514" s="10"/>
      <c r="M514" s="10"/>
      <c r="N514" s="10"/>
      <c r="O514" s="10"/>
      <c r="P514" s="10"/>
      <c r="Q514" s="358"/>
      <c r="U514" s="358"/>
      <c r="Y514" s="10"/>
      <c r="Z514" s="10"/>
      <c r="AA514" s="10"/>
      <c r="AC514" s="1"/>
      <c r="AE514" s="1"/>
      <c r="AM514" s="1"/>
      <c r="AO514" s="1"/>
      <c r="AQ514" s="1"/>
      <c r="AV514" s="1"/>
      <c r="AW514" s="1"/>
      <c r="AX514" s="1"/>
      <c r="AZ514" s="1"/>
      <c r="BC514" s="1"/>
    </row>
    <row r="515" spans="1:55">
      <c r="A515" s="10"/>
      <c r="B515" s="319"/>
      <c r="C515" s="10"/>
      <c r="D515" s="10"/>
      <c r="F515" s="10"/>
      <c r="G515" s="10"/>
      <c r="H515" s="10"/>
      <c r="I515" s="10"/>
      <c r="J515" s="10"/>
      <c r="K515" s="319"/>
      <c r="L515" s="10"/>
      <c r="M515" s="10"/>
      <c r="N515" s="10"/>
      <c r="O515" s="10"/>
      <c r="P515" s="10"/>
      <c r="Q515" s="358"/>
      <c r="U515" s="358"/>
      <c r="Y515" s="10"/>
      <c r="Z515" s="10"/>
      <c r="AA515" s="10"/>
      <c r="AC515" s="1"/>
      <c r="AE515" s="1"/>
      <c r="AM515" s="1"/>
      <c r="AO515" s="1"/>
      <c r="AQ515" s="1"/>
      <c r="AV515" s="1"/>
      <c r="AW515" s="1"/>
      <c r="AX515" s="1"/>
      <c r="AZ515" s="1"/>
      <c r="BC515" s="1"/>
    </row>
    <row r="516" spans="1:55">
      <c r="A516" s="10"/>
      <c r="B516" s="319"/>
      <c r="C516" s="10"/>
      <c r="D516" s="10"/>
      <c r="F516" s="10"/>
      <c r="G516" s="10"/>
      <c r="H516" s="10"/>
      <c r="I516" s="10"/>
      <c r="J516" s="10"/>
      <c r="K516" s="319"/>
      <c r="L516" s="10"/>
      <c r="M516" s="10"/>
      <c r="N516" s="10"/>
      <c r="O516" s="10"/>
      <c r="P516" s="10"/>
      <c r="Q516" s="358"/>
      <c r="U516" s="358"/>
      <c r="Y516" s="10"/>
      <c r="Z516" s="10"/>
      <c r="AA516" s="10"/>
      <c r="AC516" s="1"/>
      <c r="AE516" s="1"/>
      <c r="AM516" s="1"/>
      <c r="AO516" s="1"/>
      <c r="AQ516" s="1"/>
      <c r="AV516" s="1"/>
      <c r="AW516" s="1"/>
      <c r="AX516" s="1"/>
      <c r="AZ516" s="1"/>
      <c r="BC516" s="1"/>
    </row>
    <row r="517" spans="1:55">
      <c r="A517" s="10"/>
      <c r="B517" s="319"/>
      <c r="C517" s="10"/>
      <c r="D517" s="10"/>
      <c r="F517" s="10"/>
      <c r="G517" s="10"/>
      <c r="H517" s="10"/>
      <c r="I517" s="10"/>
      <c r="J517" s="10"/>
      <c r="K517" s="319"/>
      <c r="L517" s="10"/>
      <c r="M517" s="10"/>
      <c r="N517" s="10"/>
      <c r="O517" s="10"/>
      <c r="P517" s="10"/>
      <c r="Q517" s="358"/>
      <c r="U517" s="358"/>
      <c r="Y517" s="10"/>
      <c r="Z517" s="10"/>
      <c r="AA517" s="10"/>
      <c r="AC517" s="1"/>
      <c r="AE517" s="1"/>
      <c r="AM517" s="1"/>
      <c r="AO517" s="1"/>
      <c r="AQ517" s="1"/>
      <c r="AV517" s="1"/>
      <c r="AW517" s="1"/>
      <c r="AX517" s="1"/>
      <c r="AZ517" s="1"/>
      <c r="BC517" s="1"/>
    </row>
    <row r="518" spans="1:55">
      <c r="A518" s="10"/>
      <c r="B518" s="319"/>
      <c r="C518" s="10"/>
      <c r="D518" s="10"/>
      <c r="F518" s="10"/>
      <c r="G518" s="10"/>
      <c r="H518" s="10"/>
      <c r="I518" s="10"/>
      <c r="J518" s="10"/>
      <c r="K518" s="319"/>
      <c r="L518" s="10"/>
      <c r="M518" s="10"/>
      <c r="N518" s="10"/>
      <c r="O518" s="10"/>
      <c r="P518" s="10"/>
      <c r="Q518" s="358"/>
      <c r="U518" s="358"/>
      <c r="Y518" s="10"/>
      <c r="Z518" s="10"/>
      <c r="AA518" s="10"/>
      <c r="AC518" s="1"/>
      <c r="AE518" s="1"/>
      <c r="AM518" s="1"/>
      <c r="AO518" s="1"/>
      <c r="AQ518" s="1"/>
      <c r="AV518" s="1"/>
      <c r="AW518" s="1"/>
      <c r="AX518" s="1"/>
      <c r="AZ518" s="1"/>
      <c r="BC518" s="1"/>
    </row>
    <row r="519" spans="1:55">
      <c r="A519" s="10"/>
      <c r="B519" s="319"/>
      <c r="C519" s="10"/>
      <c r="D519" s="10"/>
      <c r="F519" s="10"/>
      <c r="G519" s="10"/>
      <c r="H519" s="10"/>
      <c r="I519" s="10"/>
      <c r="J519" s="10"/>
      <c r="K519" s="319"/>
      <c r="L519" s="10"/>
      <c r="M519" s="10"/>
      <c r="N519" s="10"/>
      <c r="O519" s="10"/>
      <c r="P519" s="10"/>
      <c r="Q519" s="358"/>
      <c r="U519" s="358"/>
      <c r="Y519" s="10"/>
      <c r="Z519" s="10"/>
      <c r="AA519" s="10"/>
      <c r="AC519" s="1"/>
      <c r="AE519" s="1"/>
      <c r="AM519" s="1"/>
      <c r="AO519" s="1"/>
      <c r="AQ519" s="1"/>
      <c r="AV519" s="1"/>
      <c r="AW519" s="1"/>
      <c r="AX519" s="1"/>
      <c r="AZ519" s="1"/>
      <c r="BC519" s="1"/>
    </row>
    <row r="520" spans="1:55">
      <c r="A520" s="10"/>
      <c r="B520" s="319"/>
      <c r="C520" s="10"/>
      <c r="D520" s="10"/>
      <c r="F520" s="10"/>
      <c r="G520" s="10"/>
      <c r="H520" s="10"/>
      <c r="I520" s="10"/>
      <c r="J520" s="10"/>
      <c r="K520" s="319"/>
      <c r="L520" s="10"/>
      <c r="M520" s="10"/>
      <c r="N520" s="10"/>
      <c r="O520" s="10"/>
      <c r="P520" s="10"/>
      <c r="Q520" s="358"/>
      <c r="U520" s="358"/>
      <c r="Y520" s="10"/>
      <c r="Z520" s="10"/>
      <c r="AA520" s="10"/>
      <c r="AC520" s="1"/>
      <c r="AE520" s="1"/>
      <c r="AM520" s="1"/>
      <c r="AO520" s="1"/>
      <c r="AQ520" s="1"/>
      <c r="AV520" s="1"/>
      <c r="AW520" s="1"/>
      <c r="AX520" s="1"/>
      <c r="AZ520" s="1"/>
      <c r="BC520" s="1"/>
    </row>
    <row r="521" spans="1:55">
      <c r="A521" s="10"/>
      <c r="B521" s="319"/>
      <c r="C521" s="10"/>
      <c r="D521" s="10"/>
      <c r="F521" s="10"/>
      <c r="G521" s="10"/>
      <c r="H521" s="10"/>
      <c r="I521" s="10"/>
      <c r="J521" s="10"/>
      <c r="K521" s="319"/>
      <c r="L521" s="10"/>
      <c r="M521" s="10"/>
      <c r="N521" s="10"/>
      <c r="O521" s="10"/>
      <c r="P521" s="10"/>
      <c r="Q521" s="358"/>
      <c r="U521" s="358"/>
      <c r="Y521" s="10"/>
      <c r="Z521" s="10"/>
      <c r="AA521" s="10"/>
      <c r="AC521" s="1"/>
      <c r="AE521" s="1"/>
      <c r="AM521" s="1"/>
      <c r="AO521" s="1"/>
      <c r="AQ521" s="1"/>
      <c r="AV521" s="1"/>
      <c r="AW521" s="1"/>
      <c r="AX521" s="1"/>
      <c r="AZ521" s="1"/>
      <c r="BC521" s="1"/>
    </row>
    <row r="522" spans="1:55">
      <c r="A522" s="10"/>
      <c r="B522" s="319"/>
      <c r="C522" s="10"/>
      <c r="D522" s="10"/>
      <c r="F522" s="10"/>
      <c r="G522" s="10"/>
      <c r="H522" s="10"/>
      <c r="I522" s="10"/>
      <c r="J522" s="10"/>
      <c r="K522" s="319"/>
      <c r="L522" s="10"/>
      <c r="M522" s="10"/>
      <c r="N522" s="10"/>
      <c r="O522" s="10"/>
      <c r="P522" s="10"/>
      <c r="Q522" s="358"/>
      <c r="U522" s="358"/>
      <c r="Y522" s="10"/>
      <c r="Z522" s="10"/>
      <c r="AA522" s="10"/>
      <c r="AC522" s="1"/>
      <c r="AE522" s="1"/>
      <c r="AM522" s="1"/>
      <c r="AO522" s="1"/>
      <c r="AQ522" s="1"/>
      <c r="AV522" s="1"/>
      <c r="AW522" s="1"/>
      <c r="AX522" s="1"/>
      <c r="AZ522" s="1"/>
      <c r="BC522" s="1"/>
    </row>
    <row r="523" spans="1:55">
      <c r="A523" s="10"/>
      <c r="B523" s="319"/>
      <c r="C523" s="10"/>
      <c r="D523" s="10"/>
      <c r="F523" s="10"/>
      <c r="G523" s="10"/>
      <c r="H523" s="10"/>
      <c r="I523" s="10"/>
      <c r="J523" s="10"/>
      <c r="K523" s="319"/>
      <c r="L523" s="10"/>
      <c r="M523" s="10"/>
      <c r="N523" s="10"/>
      <c r="O523" s="10"/>
      <c r="P523" s="10"/>
      <c r="Q523" s="358"/>
      <c r="U523" s="358"/>
      <c r="Y523" s="10"/>
      <c r="Z523" s="10"/>
      <c r="AA523" s="10"/>
      <c r="AC523" s="1"/>
      <c r="AE523" s="1"/>
      <c r="AM523" s="1"/>
      <c r="AO523" s="1"/>
      <c r="AQ523" s="1"/>
      <c r="AV523" s="1"/>
      <c r="AW523" s="1"/>
      <c r="AX523" s="1"/>
      <c r="AZ523" s="1"/>
      <c r="BC523" s="1"/>
    </row>
    <row r="524" spans="1:55">
      <c r="A524" s="10"/>
      <c r="B524" s="319"/>
      <c r="C524" s="10"/>
      <c r="D524" s="10"/>
      <c r="F524" s="10"/>
      <c r="G524" s="10"/>
      <c r="H524" s="10"/>
      <c r="I524" s="10"/>
      <c r="J524" s="10"/>
      <c r="K524" s="319"/>
      <c r="L524" s="10"/>
      <c r="M524" s="10"/>
      <c r="N524" s="10"/>
      <c r="O524" s="10"/>
      <c r="P524" s="10"/>
      <c r="Q524" s="358"/>
      <c r="U524" s="358"/>
      <c r="Y524" s="10"/>
      <c r="Z524" s="10"/>
      <c r="AA524" s="10"/>
      <c r="AC524" s="1"/>
      <c r="AE524" s="1"/>
      <c r="AM524" s="1"/>
      <c r="AO524" s="1"/>
      <c r="AQ524" s="1"/>
      <c r="AV524" s="1"/>
      <c r="AW524" s="1"/>
      <c r="AX524" s="1"/>
      <c r="AZ524" s="1"/>
      <c r="BC524" s="1"/>
    </row>
    <row r="525" spans="1:55">
      <c r="A525" s="10"/>
      <c r="B525" s="319"/>
      <c r="C525" s="10"/>
      <c r="D525" s="10"/>
      <c r="F525" s="10"/>
      <c r="G525" s="10"/>
      <c r="H525" s="10"/>
      <c r="I525" s="10"/>
      <c r="J525" s="10"/>
      <c r="K525" s="319"/>
      <c r="L525" s="10"/>
      <c r="M525" s="10"/>
      <c r="N525" s="10"/>
      <c r="O525" s="10"/>
      <c r="P525" s="10"/>
      <c r="Q525" s="358"/>
      <c r="U525" s="358"/>
      <c r="Y525" s="10"/>
      <c r="Z525" s="10"/>
      <c r="AA525" s="10"/>
      <c r="AC525" s="1"/>
      <c r="AE525" s="1"/>
      <c r="AM525" s="1"/>
      <c r="AO525" s="1"/>
      <c r="AQ525" s="1"/>
      <c r="AV525" s="1"/>
      <c r="AW525" s="1"/>
      <c r="AX525" s="1"/>
      <c r="AZ525" s="1"/>
      <c r="BC525" s="1"/>
    </row>
    <row r="526" spans="1:55">
      <c r="A526" s="10"/>
      <c r="B526" s="319"/>
      <c r="C526" s="10"/>
      <c r="D526" s="10"/>
      <c r="F526" s="10"/>
      <c r="G526" s="10"/>
      <c r="H526" s="10"/>
      <c r="I526" s="10"/>
      <c r="J526" s="10"/>
      <c r="K526" s="319"/>
      <c r="L526" s="10"/>
      <c r="M526" s="10"/>
      <c r="N526" s="10"/>
      <c r="O526" s="10"/>
      <c r="P526" s="10"/>
      <c r="Q526" s="358"/>
      <c r="U526" s="358"/>
      <c r="Y526" s="10"/>
      <c r="Z526" s="10"/>
      <c r="AA526" s="10"/>
      <c r="AC526" s="1"/>
      <c r="AE526" s="1"/>
      <c r="AM526" s="1"/>
      <c r="AO526" s="1"/>
      <c r="AQ526" s="1"/>
      <c r="AV526" s="1"/>
      <c r="AW526" s="1"/>
      <c r="AX526" s="1"/>
      <c r="AZ526" s="1"/>
      <c r="BC526" s="1"/>
    </row>
    <row r="527" spans="1:55">
      <c r="A527" s="10"/>
      <c r="B527" s="319"/>
      <c r="C527" s="10"/>
      <c r="D527" s="10"/>
      <c r="F527" s="10"/>
      <c r="G527" s="10"/>
      <c r="H527" s="10"/>
      <c r="I527" s="10"/>
      <c r="J527" s="10"/>
      <c r="K527" s="319"/>
      <c r="L527" s="10"/>
      <c r="M527" s="10"/>
      <c r="N527" s="10"/>
      <c r="O527" s="10"/>
      <c r="P527" s="10"/>
      <c r="Q527" s="358"/>
      <c r="U527" s="358"/>
      <c r="Y527" s="10"/>
      <c r="Z527" s="10"/>
      <c r="AA527" s="10"/>
      <c r="AC527" s="1"/>
      <c r="AE527" s="1"/>
      <c r="AM527" s="1"/>
      <c r="AO527" s="1"/>
      <c r="AQ527" s="1"/>
      <c r="AV527" s="1"/>
      <c r="AW527" s="1"/>
      <c r="AX527" s="1"/>
      <c r="AZ527" s="1"/>
      <c r="BC527" s="1"/>
    </row>
    <row r="528" spans="1:55">
      <c r="A528" s="10"/>
      <c r="B528" s="319"/>
      <c r="C528" s="10"/>
      <c r="D528" s="10"/>
      <c r="F528" s="10"/>
      <c r="G528" s="10"/>
      <c r="H528" s="10"/>
      <c r="I528" s="10"/>
      <c r="J528" s="10"/>
      <c r="K528" s="319"/>
      <c r="L528" s="10"/>
      <c r="M528" s="10"/>
      <c r="N528" s="10"/>
      <c r="O528" s="10"/>
      <c r="P528" s="10"/>
      <c r="Q528" s="358"/>
      <c r="U528" s="358"/>
      <c r="Y528" s="10"/>
      <c r="Z528" s="10"/>
      <c r="AA528" s="10"/>
      <c r="AC528" s="1"/>
      <c r="AE528" s="1"/>
      <c r="AM528" s="1"/>
      <c r="AO528" s="1"/>
      <c r="AQ528" s="1"/>
      <c r="AV528" s="1"/>
      <c r="AW528" s="1"/>
      <c r="AX528" s="1"/>
      <c r="AZ528" s="1"/>
      <c r="BC528" s="1"/>
    </row>
    <row r="529" spans="1:55">
      <c r="A529" s="10"/>
      <c r="B529" s="319"/>
      <c r="C529" s="10"/>
      <c r="D529" s="10"/>
      <c r="F529" s="10"/>
      <c r="G529" s="10"/>
      <c r="H529" s="10"/>
      <c r="I529" s="10"/>
      <c r="J529" s="10"/>
      <c r="K529" s="319"/>
      <c r="L529" s="10"/>
      <c r="M529" s="10"/>
      <c r="N529" s="10"/>
      <c r="O529" s="10"/>
      <c r="P529" s="10"/>
      <c r="Q529" s="358"/>
      <c r="U529" s="358"/>
      <c r="Y529" s="10"/>
      <c r="Z529" s="10"/>
      <c r="AA529" s="10"/>
      <c r="AC529" s="1"/>
      <c r="AE529" s="1"/>
      <c r="AM529" s="1"/>
      <c r="AO529" s="1"/>
      <c r="AQ529" s="1"/>
      <c r="AV529" s="1"/>
      <c r="AW529" s="1"/>
      <c r="AX529" s="1"/>
      <c r="AZ529" s="1"/>
      <c r="BC529" s="1"/>
    </row>
    <row r="530" spans="1:55">
      <c r="A530" s="10"/>
      <c r="B530" s="319"/>
      <c r="C530" s="10"/>
      <c r="D530" s="10"/>
      <c r="F530" s="10"/>
      <c r="G530" s="10"/>
      <c r="H530" s="10"/>
      <c r="I530" s="10"/>
      <c r="J530" s="10"/>
      <c r="K530" s="319"/>
      <c r="L530" s="10"/>
      <c r="M530" s="10"/>
      <c r="N530" s="10"/>
      <c r="O530" s="10"/>
      <c r="P530" s="10"/>
      <c r="Q530" s="358"/>
      <c r="U530" s="358"/>
      <c r="Y530" s="10"/>
      <c r="Z530" s="10"/>
      <c r="AA530" s="10"/>
      <c r="AC530" s="1"/>
      <c r="AE530" s="1"/>
      <c r="AM530" s="1"/>
      <c r="AO530" s="1"/>
      <c r="AQ530" s="1"/>
      <c r="AV530" s="1"/>
      <c r="AW530" s="1"/>
      <c r="AX530" s="1"/>
      <c r="AZ530" s="1"/>
      <c r="BC530" s="1"/>
    </row>
    <row r="531" spans="1:55">
      <c r="A531" s="10"/>
      <c r="B531" s="319"/>
      <c r="C531" s="10"/>
      <c r="D531" s="10"/>
      <c r="F531" s="10"/>
      <c r="G531" s="10"/>
      <c r="H531" s="10"/>
      <c r="I531" s="10"/>
      <c r="J531" s="10"/>
      <c r="K531" s="319"/>
      <c r="L531" s="10"/>
      <c r="M531" s="10"/>
      <c r="N531" s="10"/>
      <c r="O531" s="10"/>
      <c r="P531" s="10"/>
      <c r="Q531" s="358"/>
      <c r="U531" s="358"/>
      <c r="Y531" s="10"/>
      <c r="Z531" s="10"/>
      <c r="AA531" s="10"/>
      <c r="AC531" s="1"/>
      <c r="AE531" s="1"/>
      <c r="AM531" s="1"/>
      <c r="AO531" s="1"/>
      <c r="AQ531" s="1"/>
      <c r="AV531" s="1"/>
      <c r="AW531" s="1"/>
      <c r="AX531" s="1"/>
      <c r="AZ531" s="1"/>
      <c r="BC531" s="1"/>
    </row>
    <row r="532" spans="1:55">
      <c r="A532" s="10"/>
      <c r="B532" s="319"/>
      <c r="C532" s="10"/>
      <c r="D532" s="10"/>
      <c r="F532" s="10"/>
      <c r="G532" s="10"/>
      <c r="H532" s="10"/>
      <c r="I532" s="10"/>
      <c r="J532" s="10"/>
      <c r="K532" s="319"/>
      <c r="L532" s="10"/>
      <c r="M532" s="10"/>
      <c r="N532" s="10"/>
      <c r="O532" s="10"/>
      <c r="P532" s="10"/>
      <c r="Q532" s="358"/>
      <c r="U532" s="358"/>
      <c r="Y532" s="10"/>
      <c r="Z532" s="10"/>
      <c r="AA532" s="10"/>
      <c r="AC532" s="1"/>
      <c r="AE532" s="1"/>
      <c r="AM532" s="1"/>
      <c r="AO532" s="1"/>
      <c r="AQ532" s="1"/>
      <c r="AV532" s="1"/>
      <c r="AW532" s="1"/>
      <c r="AX532" s="1"/>
      <c r="AZ532" s="1"/>
      <c r="BC532" s="1"/>
    </row>
    <row r="533" spans="1:55">
      <c r="A533" s="10"/>
      <c r="B533" s="319"/>
      <c r="C533" s="10"/>
      <c r="D533" s="10"/>
      <c r="F533" s="10"/>
      <c r="G533" s="10"/>
      <c r="H533" s="10"/>
      <c r="I533" s="10"/>
      <c r="J533" s="10"/>
      <c r="K533" s="319"/>
      <c r="L533" s="10"/>
      <c r="M533" s="10"/>
      <c r="N533" s="10"/>
      <c r="O533" s="10"/>
      <c r="P533" s="10"/>
      <c r="Q533" s="358"/>
      <c r="U533" s="358"/>
      <c r="Y533" s="10"/>
      <c r="Z533" s="10"/>
      <c r="AA533" s="10"/>
      <c r="AC533" s="1"/>
      <c r="AE533" s="1"/>
      <c r="AM533" s="1"/>
      <c r="AO533" s="1"/>
      <c r="AQ533" s="1"/>
      <c r="AV533" s="1"/>
      <c r="AW533" s="1"/>
      <c r="AX533" s="1"/>
      <c r="AZ533" s="1"/>
      <c r="BC533" s="1"/>
    </row>
    <row r="534" spans="1:55">
      <c r="A534" s="10"/>
      <c r="B534" s="319"/>
      <c r="C534" s="10"/>
      <c r="D534" s="10"/>
      <c r="F534" s="10"/>
      <c r="G534" s="10"/>
      <c r="H534" s="10"/>
      <c r="I534" s="10"/>
      <c r="J534" s="10"/>
      <c r="K534" s="319"/>
      <c r="L534" s="10"/>
      <c r="M534" s="10"/>
      <c r="N534" s="10"/>
      <c r="O534" s="10"/>
      <c r="P534" s="10"/>
      <c r="Q534" s="358"/>
      <c r="U534" s="358"/>
      <c r="Y534" s="10"/>
      <c r="Z534" s="10"/>
      <c r="AA534" s="10"/>
      <c r="AC534" s="1"/>
      <c r="AE534" s="1"/>
      <c r="AM534" s="1"/>
      <c r="AO534" s="1"/>
      <c r="AQ534" s="1"/>
      <c r="AV534" s="1"/>
      <c r="AW534" s="1"/>
      <c r="AX534" s="1"/>
      <c r="AZ534" s="1"/>
      <c r="BC534" s="1"/>
    </row>
    <row r="535" spans="1:55">
      <c r="A535" s="10"/>
      <c r="B535" s="319"/>
      <c r="C535" s="10"/>
      <c r="D535" s="10"/>
      <c r="F535" s="10"/>
      <c r="G535" s="10"/>
      <c r="H535" s="10"/>
      <c r="I535" s="10"/>
      <c r="J535" s="10"/>
      <c r="K535" s="319"/>
      <c r="L535" s="10"/>
      <c r="M535" s="10"/>
      <c r="N535" s="10"/>
      <c r="O535" s="10"/>
      <c r="P535" s="10"/>
      <c r="Q535" s="358"/>
      <c r="U535" s="358"/>
      <c r="Y535" s="10"/>
      <c r="Z535" s="10"/>
      <c r="AA535" s="10"/>
      <c r="AC535" s="1"/>
      <c r="AE535" s="1"/>
      <c r="AM535" s="1"/>
      <c r="AO535" s="1"/>
      <c r="AQ535" s="1"/>
      <c r="AV535" s="1"/>
      <c r="AW535" s="1"/>
      <c r="AX535" s="1"/>
      <c r="AZ535" s="1"/>
      <c r="BC535" s="1"/>
    </row>
    <row r="536" spans="1:55">
      <c r="A536" s="10"/>
      <c r="B536" s="319"/>
      <c r="C536" s="10"/>
      <c r="D536" s="10"/>
      <c r="F536" s="10"/>
      <c r="G536" s="10"/>
      <c r="H536" s="10"/>
      <c r="I536" s="10"/>
      <c r="J536" s="10"/>
      <c r="K536" s="319"/>
      <c r="L536" s="10"/>
      <c r="M536" s="10"/>
      <c r="N536" s="10"/>
      <c r="O536" s="10"/>
      <c r="P536" s="10"/>
      <c r="Q536" s="358"/>
      <c r="U536" s="358"/>
      <c r="Y536" s="10"/>
      <c r="Z536" s="10"/>
      <c r="AA536" s="10"/>
      <c r="AC536" s="1"/>
      <c r="AE536" s="1"/>
      <c r="AM536" s="1"/>
      <c r="AO536" s="1"/>
      <c r="AQ536" s="1"/>
      <c r="AV536" s="1"/>
      <c r="AW536" s="1"/>
      <c r="AX536" s="1"/>
      <c r="AZ536" s="1"/>
      <c r="BC536" s="1"/>
    </row>
    <row r="537" spans="1:55">
      <c r="A537" s="10"/>
      <c r="B537" s="319"/>
      <c r="C537" s="10"/>
      <c r="D537" s="10"/>
      <c r="F537" s="10"/>
      <c r="G537" s="10"/>
      <c r="H537" s="10"/>
      <c r="I537" s="10"/>
      <c r="J537" s="10"/>
      <c r="K537" s="319"/>
      <c r="L537" s="10"/>
      <c r="M537" s="10"/>
      <c r="N537" s="10"/>
      <c r="O537" s="10"/>
      <c r="P537" s="10"/>
      <c r="Q537" s="358"/>
      <c r="U537" s="358"/>
      <c r="Y537" s="10"/>
      <c r="Z537" s="10"/>
      <c r="AA537" s="10"/>
      <c r="AC537" s="1"/>
      <c r="AE537" s="1"/>
      <c r="AM537" s="1"/>
      <c r="AO537" s="1"/>
      <c r="AQ537" s="1"/>
      <c r="AV537" s="1"/>
      <c r="AW537" s="1"/>
      <c r="AX537" s="1"/>
      <c r="AZ537" s="1"/>
      <c r="BC537" s="1"/>
    </row>
    <row r="538" spans="1:55">
      <c r="A538" s="10"/>
      <c r="B538" s="319"/>
      <c r="C538" s="10"/>
      <c r="D538" s="10"/>
      <c r="F538" s="10"/>
      <c r="G538" s="10"/>
      <c r="H538" s="10"/>
      <c r="I538" s="10"/>
      <c r="J538" s="10"/>
      <c r="K538" s="319"/>
      <c r="L538" s="10"/>
      <c r="M538" s="10"/>
      <c r="N538" s="10"/>
      <c r="O538" s="10"/>
      <c r="P538" s="10"/>
      <c r="Q538" s="358"/>
      <c r="U538" s="358"/>
      <c r="Y538" s="10"/>
      <c r="Z538" s="10"/>
      <c r="AA538" s="10"/>
      <c r="AC538" s="1"/>
      <c r="AE538" s="1"/>
      <c r="AM538" s="1"/>
      <c r="AO538" s="1"/>
      <c r="AQ538" s="1"/>
      <c r="AV538" s="1"/>
      <c r="AW538" s="1"/>
      <c r="AX538" s="1"/>
      <c r="AZ538" s="1"/>
      <c r="BC538" s="1"/>
    </row>
    <row r="539" spans="1:55">
      <c r="A539" s="10"/>
      <c r="B539" s="319"/>
      <c r="C539" s="10"/>
      <c r="D539" s="10"/>
      <c r="F539" s="10"/>
      <c r="G539" s="10"/>
      <c r="H539" s="10"/>
      <c r="I539" s="10"/>
      <c r="J539" s="10"/>
      <c r="K539" s="319"/>
      <c r="L539" s="10"/>
      <c r="M539" s="10"/>
      <c r="N539" s="10"/>
      <c r="O539" s="10"/>
      <c r="P539" s="10"/>
      <c r="Q539" s="358"/>
      <c r="U539" s="358"/>
      <c r="Y539" s="10"/>
      <c r="Z539" s="10"/>
      <c r="AA539" s="10"/>
      <c r="AC539" s="1"/>
      <c r="AE539" s="1"/>
      <c r="AM539" s="1"/>
      <c r="AO539" s="1"/>
      <c r="AQ539" s="1"/>
      <c r="AV539" s="1"/>
      <c r="AW539" s="1"/>
      <c r="AX539" s="1"/>
      <c r="AZ539" s="1"/>
      <c r="BC539" s="1"/>
    </row>
    <row r="540" spans="1:55">
      <c r="A540" s="10"/>
      <c r="B540" s="319"/>
      <c r="C540" s="10"/>
      <c r="D540" s="10"/>
      <c r="F540" s="10"/>
      <c r="G540" s="10"/>
      <c r="H540" s="10"/>
      <c r="I540" s="10"/>
      <c r="J540" s="10"/>
      <c r="K540" s="319"/>
      <c r="L540" s="10"/>
      <c r="M540" s="10"/>
      <c r="N540" s="10"/>
      <c r="O540" s="10"/>
      <c r="P540" s="10"/>
      <c r="Q540" s="358"/>
      <c r="U540" s="358"/>
      <c r="Y540" s="10"/>
      <c r="Z540" s="10"/>
      <c r="AA540" s="10"/>
      <c r="AC540" s="1"/>
      <c r="AE540" s="1"/>
      <c r="AM540" s="1"/>
      <c r="AO540" s="1"/>
      <c r="AQ540" s="1"/>
      <c r="AV540" s="1"/>
      <c r="AW540" s="1"/>
      <c r="AX540" s="1"/>
      <c r="AZ540" s="1"/>
      <c r="BC540" s="1"/>
    </row>
    <row r="541" spans="1:55">
      <c r="A541" s="10"/>
      <c r="B541" s="319"/>
      <c r="C541" s="10"/>
      <c r="D541" s="10"/>
      <c r="F541" s="10"/>
      <c r="G541" s="10"/>
      <c r="H541" s="10"/>
      <c r="I541" s="10"/>
      <c r="J541" s="10"/>
      <c r="K541" s="319"/>
      <c r="L541" s="10"/>
      <c r="M541" s="10"/>
      <c r="N541" s="10"/>
      <c r="O541" s="10"/>
      <c r="P541" s="10"/>
      <c r="Q541" s="358"/>
      <c r="U541" s="358"/>
      <c r="Y541" s="10"/>
      <c r="Z541" s="10"/>
      <c r="AA541" s="10"/>
      <c r="AC541" s="1"/>
      <c r="AE541" s="1"/>
      <c r="AM541" s="1"/>
      <c r="AO541" s="1"/>
      <c r="AQ541" s="1"/>
      <c r="AV541" s="1"/>
      <c r="AW541" s="1"/>
      <c r="AX541" s="1"/>
      <c r="AZ541" s="1"/>
      <c r="BC541" s="1"/>
    </row>
    <row r="542" spans="1:55">
      <c r="A542" s="10"/>
      <c r="B542" s="319"/>
      <c r="C542" s="10"/>
      <c r="D542" s="10"/>
      <c r="F542" s="10"/>
      <c r="G542" s="10"/>
      <c r="H542" s="10"/>
      <c r="I542" s="10"/>
      <c r="J542" s="10"/>
      <c r="K542" s="319"/>
      <c r="L542" s="10"/>
      <c r="M542" s="10"/>
      <c r="N542" s="10"/>
      <c r="O542" s="10"/>
      <c r="P542" s="10"/>
      <c r="Q542" s="358"/>
      <c r="U542" s="358"/>
      <c r="Y542" s="10"/>
      <c r="Z542" s="10"/>
      <c r="AA542" s="10"/>
      <c r="AC542" s="1"/>
      <c r="AE542" s="1"/>
      <c r="AM542" s="1"/>
      <c r="AO542" s="1"/>
      <c r="AQ542" s="1"/>
      <c r="AV542" s="1"/>
      <c r="AW542" s="1"/>
      <c r="AX542" s="1"/>
      <c r="AZ542" s="1"/>
      <c r="BC542" s="1"/>
    </row>
    <row r="543" spans="1:55">
      <c r="A543" s="10"/>
      <c r="B543" s="319"/>
      <c r="C543" s="10"/>
      <c r="D543" s="10"/>
      <c r="F543" s="10"/>
      <c r="G543" s="10"/>
      <c r="H543" s="10"/>
      <c r="I543" s="10"/>
      <c r="J543" s="10"/>
      <c r="K543" s="319"/>
      <c r="L543" s="10"/>
      <c r="M543" s="10"/>
      <c r="N543" s="10"/>
      <c r="O543" s="10"/>
      <c r="P543" s="10"/>
      <c r="Q543" s="358"/>
      <c r="U543" s="358"/>
      <c r="Y543" s="10"/>
      <c r="Z543" s="10"/>
      <c r="AA543" s="10"/>
      <c r="AC543" s="1"/>
      <c r="AE543" s="1"/>
      <c r="AM543" s="1"/>
      <c r="AO543" s="1"/>
      <c r="AQ543" s="1"/>
      <c r="AV543" s="1"/>
      <c r="AW543" s="1"/>
      <c r="AX543" s="1"/>
      <c r="AZ543" s="1"/>
      <c r="BC543" s="1"/>
    </row>
    <row r="544" spans="1:55">
      <c r="A544" s="10"/>
      <c r="B544" s="319"/>
      <c r="C544" s="10"/>
      <c r="D544" s="10"/>
      <c r="F544" s="10"/>
      <c r="G544" s="10"/>
      <c r="H544" s="10"/>
      <c r="I544" s="10"/>
      <c r="J544" s="10"/>
      <c r="K544" s="319"/>
      <c r="L544" s="10"/>
      <c r="M544" s="10"/>
      <c r="N544" s="10"/>
      <c r="O544" s="10"/>
      <c r="P544" s="10"/>
      <c r="Q544" s="358"/>
      <c r="U544" s="358"/>
      <c r="Y544" s="10"/>
      <c r="Z544" s="10"/>
      <c r="AA544" s="10"/>
      <c r="AC544" s="1"/>
      <c r="AE544" s="1"/>
      <c r="AM544" s="1"/>
      <c r="AO544" s="1"/>
      <c r="AQ544" s="1"/>
      <c r="AV544" s="1"/>
      <c r="AW544" s="1"/>
      <c r="AX544" s="1"/>
      <c r="AZ544" s="1"/>
      <c r="BC544" s="1"/>
    </row>
    <row r="545" spans="1:55">
      <c r="A545" s="10"/>
      <c r="B545" s="319"/>
      <c r="C545" s="10"/>
      <c r="D545" s="10"/>
      <c r="F545" s="10"/>
      <c r="G545" s="10"/>
      <c r="H545" s="10"/>
      <c r="I545" s="10"/>
      <c r="J545" s="10"/>
      <c r="K545" s="319"/>
      <c r="L545" s="10"/>
      <c r="M545" s="10"/>
      <c r="N545" s="10"/>
      <c r="O545" s="10"/>
      <c r="P545" s="10"/>
      <c r="Q545" s="358"/>
      <c r="U545" s="358"/>
      <c r="Y545" s="10"/>
      <c r="Z545" s="10"/>
      <c r="AA545" s="10"/>
      <c r="AC545" s="1"/>
      <c r="AE545" s="1"/>
      <c r="AM545" s="1"/>
      <c r="AO545" s="1"/>
      <c r="AQ545" s="1"/>
      <c r="AV545" s="1"/>
      <c r="AW545" s="1"/>
      <c r="AX545" s="1"/>
      <c r="AZ545" s="1"/>
      <c r="BC545" s="1"/>
    </row>
    <row r="546" spans="1:55">
      <c r="A546" s="10"/>
      <c r="B546" s="319"/>
      <c r="C546" s="10"/>
      <c r="D546" s="10"/>
      <c r="F546" s="10"/>
      <c r="G546" s="10"/>
      <c r="H546" s="10"/>
      <c r="I546" s="10"/>
      <c r="J546" s="10"/>
      <c r="K546" s="319"/>
      <c r="L546" s="10"/>
      <c r="M546" s="10"/>
      <c r="N546" s="10"/>
      <c r="O546" s="10"/>
      <c r="P546" s="10"/>
      <c r="Q546" s="358"/>
      <c r="U546" s="358"/>
      <c r="Y546" s="10"/>
      <c r="Z546" s="10"/>
      <c r="AA546" s="10"/>
      <c r="AC546" s="1"/>
      <c r="AE546" s="1"/>
      <c r="AM546" s="1"/>
      <c r="AO546" s="1"/>
      <c r="AQ546" s="1"/>
      <c r="AV546" s="1"/>
      <c r="AW546" s="1"/>
      <c r="AX546" s="1"/>
      <c r="AZ546" s="1"/>
      <c r="BC546" s="1"/>
    </row>
    <row r="547" spans="1:55">
      <c r="A547" s="10"/>
      <c r="B547" s="319"/>
      <c r="C547" s="10"/>
      <c r="D547" s="10"/>
      <c r="F547" s="10"/>
      <c r="G547" s="10"/>
      <c r="H547" s="10"/>
      <c r="I547" s="10"/>
      <c r="J547" s="10"/>
      <c r="K547" s="319"/>
      <c r="L547" s="10"/>
      <c r="M547" s="10"/>
      <c r="N547" s="10"/>
      <c r="O547" s="10"/>
      <c r="P547" s="10"/>
      <c r="Q547" s="358"/>
      <c r="U547" s="358"/>
      <c r="Y547" s="10"/>
      <c r="Z547" s="10"/>
      <c r="AA547" s="10"/>
      <c r="AC547" s="1"/>
      <c r="AE547" s="1"/>
      <c r="AM547" s="1"/>
      <c r="AO547" s="1"/>
      <c r="AQ547" s="1"/>
      <c r="AV547" s="1"/>
      <c r="AW547" s="1"/>
      <c r="AX547" s="1"/>
      <c r="AZ547" s="1"/>
      <c r="BC547" s="1"/>
    </row>
    <row r="548" spans="1:55">
      <c r="A548" s="10"/>
      <c r="B548" s="319"/>
      <c r="C548" s="10"/>
      <c r="D548" s="10"/>
      <c r="F548" s="10"/>
      <c r="G548" s="10"/>
      <c r="H548" s="10"/>
      <c r="I548" s="10"/>
      <c r="J548" s="10"/>
      <c r="K548" s="319"/>
      <c r="L548" s="10"/>
      <c r="M548" s="10"/>
      <c r="N548" s="10"/>
      <c r="O548" s="10"/>
      <c r="P548" s="10"/>
      <c r="Q548" s="358"/>
      <c r="U548" s="358"/>
      <c r="Y548" s="10"/>
      <c r="Z548" s="10"/>
      <c r="AA548" s="10"/>
      <c r="AC548" s="1"/>
      <c r="AE548" s="1"/>
      <c r="AM548" s="1"/>
      <c r="AO548" s="1"/>
      <c r="AQ548" s="1"/>
      <c r="AV548" s="1"/>
      <c r="AW548" s="1"/>
      <c r="AX548" s="1"/>
      <c r="AZ548" s="1"/>
      <c r="BC548" s="1"/>
    </row>
    <row r="549" spans="1:55">
      <c r="A549" s="10"/>
      <c r="B549" s="319"/>
      <c r="C549" s="10"/>
      <c r="D549" s="10"/>
      <c r="F549" s="10"/>
      <c r="G549" s="10"/>
      <c r="H549" s="10"/>
      <c r="I549" s="10"/>
      <c r="J549" s="10"/>
      <c r="K549" s="319"/>
      <c r="L549" s="10"/>
      <c r="M549" s="10"/>
      <c r="N549" s="10"/>
      <c r="O549" s="10"/>
      <c r="P549" s="10"/>
      <c r="Q549" s="358"/>
      <c r="U549" s="358"/>
      <c r="Y549" s="10"/>
      <c r="Z549" s="10"/>
      <c r="AA549" s="10"/>
      <c r="AC549" s="1"/>
      <c r="AE549" s="1"/>
      <c r="AM549" s="1"/>
      <c r="AO549" s="1"/>
      <c r="AQ549" s="1"/>
      <c r="AV549" s="1"/>
      <c r="AW549" s="1"/>
      <c r="AX549" s="1"/>
      <c r="AZ549" s="1"/>
      <c r="BC549" s="1"/>
    </row>
    <row r="550" spans="1:55">
      <c r="A550" s="10"/>
      <c r="B550" s="319"/>
      <c r="C550" s="10"/>
      <c r="D550" s="10"/>
      <c r="F550" s="10"/>
      <c r="G550" s="10"/>
      <c r="H550" s="10"/>
      <c r="I550" s="10"/>
      <c r="J550" s="10"/>
      <c r="K550" s="319"/>
      <c r="L550" s="10"/>
      <c r="M550" s="10"/>
      <c r="N550" s="10"/>
      <c r="O550" s="10"/>
      <c r="P550" s="10"/>
      <c r="Q550" s="358"/>
      <c r="U550" s="358"/>
      <c r="Y550" s="10"/>
      <c r="Z550" s="10"/>
      <c r="AA550" s="10"/>
      <c r="AC550" s="1"/>
      <c r="AE550" s="1"/>
      <c r="AM550" s="1"/>
      <c r="AO550" s="1"/>
      <c r="AQ550" s="1"/>
      <c r="AV550" s="1"/>
      <c r="AW550" s="1"/>
      <c r="AX550" s="1"/>
      <c r="AZ550" s="1"/>
      <c r="BC550" s="1"/>
    </row>
    <row r="551" spans="1:55">
      <c r="A551" s="10"/>
      <c r="B551" s="319"/>
      <c r="C551" s="10"/>
      <c r="D551" s="10"/>
      <c r="F551" s="10"/>
      <c r="G551" s="10"/>
      <c r="H551" s="10"/>
      <c r="I551" s="10"/>
      <c r="J551" s="10"/>
      <c r="K551" s="319"/>
      <c r="L551" s="10"/>
      <c r="M551" s="10"/>
      <c r="N551" s="10"/>
      <c r="O551" s="10"/>
      <c r="P551" s="10"/>
      <c r="Q551" s="358"/>
      <c r="U551" s="358"/>
      <c r="Y551" s="10"/>
      <c r="Z551" s="10"/>
      <c r="AA551" s="10"/>
      <c r="AC551" s="1"/>
      <c r="AE551" s="1"/>
      <c r="AM551" s="1"/>
      <c r="AO551" s="1"/>
      <c r="AQ551" s="1"/>
      <c r="AV551" s="1"/>
      <c r="AW551" s="1"/>
      <c r="AX551" s="1"/>
      <c r="AZ551" s="1"/>
      <c r="BC551" s="1"/>
    </row>
    <row r="552" spans="1:55">
      <c r="A552" s="10"/>
      <c r="B552" s="319"/>
      <c r="C552" s="10"/>
      <c r="D552" s="10"/>
      <c r="F552" s="10"/>
      <c r="G552" s="10"/>
      <c r="H552" s="10"/>
      <c r="I552" s="10"/>
      <c r="J552" s="10"/>
      <c r="K552" s="319"/>
      <c r="L552" s="10"/>
      <c r="M552" s="10"/>
      <c r="N552" s="10"/>
      <c r="O552" s="10"/>
      <c r="P552" s="10"/>
      <c r="Q552" s="358"/>
      <c r="U552" s="358"/>
      <c r="Y552" s="10"/>
      <c r="Z552" s="10"/>
      <c r="AA552" s="10"/>
      <c r="AC552" s="1"/>
      <c r="AE552" s="1"/>
      <c r="AM552" s="1"/>
      <c r="AO552" s="1"/>
      <c r="AQ552" s="1"/>
      <c r="AV552" s="1"/>
      <c r="AW552" s="1"/>
      <c r="AX552" s="1"/>
      <c r="AZ552" s="1"/>
      <c r="BC552" s="1"/>
    </row>
    <row r="553" spans="1:55">
      <c r="A553" s="10"/>
      <c r="B553" s="319"/>
      <c r="C553" s="10"/>
      <c r="D553" s="10"/>
      <c r="F553" s="10"/>
      <c r="G553" s="10"/>
      <c r="H553" s="10"/>
      <c r="I553" s="10"/>
      <c r="J553" s="10"/>
      <c r="K553" s="319"/>
      <c r="L553" s="10"/>
      <c r="M553" s="10"/>
      <c r="N553" s="10"/>
      <c r="O553" s="10"/>
      <c r="P553" s="10"/>
      <c r="Q553" s="358"/>
      <c r="U553" s="358"/>
      <c r="Y553" s="10"/>
      <c r="Z553" s="10"/>
      <c r="AA553" s="10"/>
      <c r="AC553" s="1"/>
      <c r="AE553" s="1"/>
      <c r="AM553" s="1"/>
      <c r="AO553" s="1"/>
      <c r="AQ553" s="1"/>
      <c r="AV553" s="1"/>
      <c r="AW553" s="1"/>
      <c r="AX553" s="1"/>
      <c r="AZ553" s="1"/>
      <c r="BC553" s="1"/>
    </row>
    <row r="554" spans="1:55">
      <c r="A554" s="10"/>
      <c r="B554" s="319"/>
      <c r="C554" s="10"/>
      <c r="D554" s="10"/>
      <c r="F554" s="10"/>
      <c r="G554" s="10"/>
      <c r="H554" s="10"/>
      <c r="I554" s="10"/>
      <c r="J554" s="10"/>
      <c r="K554" s="319"/>
      <c r="L554" s="10"/>
      <c r="M554" s="10"/>
      <c r="N554" s="10"/>
      <c r="O554" s="10"/>
      <c r="P554" s="10"/>
      <c r="Q554" s="358"/>
      <c r="U554" s="358"/>
      <c r="Y554" s="10"/>
      <c r="Z554" s="10"/>
      <c r="AA554" s="10"/>
      <c r="AC554" s="1"/>
      <c r="AE554" s="1"/>
      <c r="AM554" s="1"/>
      <c r="AO554" s="1"/>
      <c r="AQ554" s="1"/>
      <c r="AV554" s="1"/>
      <c r="AW554" s="1"/>
      <c r="AX554" s="1"/>
      <c r="AZ554" s="1"/>
      <c r="BC554" s="1"/>
    </row>
    <row r="555" spans="1:55">
      <c r="A555" s="10"/>
      <c r="B555" s="319"/>
      <c r="C555" s="10"/>
      <c r="D555" s="10"/>
      <c r="F555" s="10"/>
      <c r="G555" s="10"/>
      <c r="H555" s="10"/>
      <c r="I555" s="10"/>
      <c r="J555" s="10"/>
      <c r="K555" s="319"/>
      <c r="L555" s="10"/>
      <c r="M555" s="10"/>
      <c r="N555" s="10"/>
      <c r="O555" s="10"/>
      <c r="P555" s="10"/>
      <c r="Q555" s="358"/>
      <c r="U555" s="358"/>
      <c r="Y555" s="10"/>
      <c r="Z555" s="10"/>
      <c r="AA555" s="10"/>
      <c r="AC555" s="1"/>
      <c r="AE555" s="1"/>
      <c r="AM555" s="1"/>
      <c r="AO555" s="1"/>
      <c r="AQ555" s="1"/>
      <c r="AV555" s="1"/>
      <c r="AW555" s="1"/>
      <c r="AX555" s="1"/>
      <c r="AZ555" s="1"/>
      <c r="BC555" s="1"/>
    </row>
    <row r="556" spans="1:55">
      <c r="A556" s="10"/>
      <c r="B556" s="319"/>
      <c r="C556" s="10"/>
      <c r="D556" s="10"/>
      <c r="F556" s="10"/>
      <c r="G556" s="10"/>
      <c r="H556" s="10"/>
      <c r="I556" s="10"/>
      <c r="J556" s="10"/>
      <c r="K556" s="319"/>
      <c r="L556" s="10"/>
      <c r="M556" s="10"/>
      <c r="N556" s="10"/>
      <c r="O556" s="10"/>
      <c r="P556" s="10"/>
      <c r="Q556" s="358"/>
      <c r="U556" s="358"/>
      <c r="Y556" s="10"/>
      <c r="Z556" s="10"/>
      <c r="AA556" s="10"/>
      <c r="AC556" s="1"/>
      <c r="AE556" s="1"/>
      <c r="AM556" s="1"/>
      <c r="AO556" s="1"/>
      <c r="AQ556" s="1"/>
      <c r="AV556" s="1"/>
      <c r="AW556" s="1"/>
      <c r="AX556" s="1"/>
      <c r="AZ556" s="1"/>
      <c r="BC556" s="1"/>
    </row>
    <row r="557" spans="1:55">
      <c r="A557" s="10"/>
      <c r="B557" s="319"/>
      <c r="C557" s="10"/>
      <c r="D557" s="10"/>
      <c r="F557" s="10"/>
      <c r="G557" s="10"/>
      <c r="H557" s="10"/>
      <c r="I557" s="10"/>
      <c r="J557" s="10"/>
      <c r="K557" s="319"/>
      <c r="L557" s="10"/>
      <c r="M557" s="10"/>
      <c r="N557" s="10"/>
      <c r="O557" s="10"/>
      <c r="P557" s="10"/>
      <c r="Q557" s="358"/>
      <c r="U557" s="358"/>
      <c r="Y557" s="10"/>
      <c r="Z557" s="10"/>
      <c r="AA557" s="10"/>
      <c r="AC557" s="1"/>
      <c r="AE557" s="1"/>
      <c r="AM557" s="1"/>
      <c r="AO557" s="1"/>
      <c r="AQ557" s="1"/>
      <c r="AV557" s="1"/>
      <c r="AW557" s="1"/>
      <c r="AX557" s="1"/>
      <c r="AZ557" s="1"/>
      <c r="BC557" s="1"/>
    </row>
    <row r="558" spans="1:55">
      <c r="A558" s="10"/>
      <c r="B558" s="319"/>
      <c r="C558" s="10"/>
      <c r="D558" s="10"/>
      <c r="F558" s="10"/>
      <c r="G558" s="10"/>
      <c r="H558" s="10"/>
      <c r="I558" s="10"/>
      <c r="J558" s="10"/>
      <c r="K558" s="319"/>
      <c r="L558" s="10"/>
      <c r="M558" s="10"/>
      <c r="N558" s="10"/>
      <c r="O558" s="10"/>
      <c r="P558" s="10"/>
      <c r="Q558" s="358"/>
      <c r="U558" s="358"/>
      <c r="Y558" s="10"/>
      <c r="Z558" s="10"/>
      <c r="AA558" s="10"/>
      <c r="AC558" s="1"/>
      <c r="AE558" s="1"/>
      <c r="AM558" s="1"/>
      <c r="AO558" s="1"/>
      <c r="AQ558" s="1"/>
      <c r="AV558" s="1"/>
      <c r="AW558" s="1"/>
      <c r="AX558" s="1"/>
      <c r="AZ558" s="1"/>
      <c r="BC558" s="1"/>
    </row>
    <row r="559" spans="1:55">
      <c r="A559" s="10"/>
      <c r="B559" s="319"/>
      <c r="C559" s="10"/>
      <c r="D559" s="10"/>
      <c r="F559" s="10"/>
      <c r="G559" s="10"/>
      <c r="H559" s="10"/>
      <c r="I559" s="10"/>
      <c r="J559" s="10"/>
      <c r="K559" s="319"/>
      <c r="L559" s="10"/>
      <c r="M559" s="10"/>
      <c r="N559" s="10"/>
      <c r="O559" s="10"/>
      <c r="P559" s="10"/>
      <c r="Q559" s="358"/>
      <c r="U559" s="358"/>
      <c r="Y559" s="10"/>
      <c r="Z559" s="10"/>
      <c r="AA559" s="10"/>
      <c r="AC559" s="1"/>
      <c r="AE559" s="1"/>
      <c r="AM559" s="1"/>
      <c r="AO559" s="1"/>
      <c r="AQ559" s="1"/>
      <c r="AV559" s="1"/>
      <c r="AW559" s="1"/>
      <c r="AX559" s="1"/>
      <c r="AZ559" s="1"/>
      <c r="BC559" s="1"/>
    </row>
    <row r="560" spans="1:55">
      <c r="A560" s="10"/>
      <c r="B560" s="319"/>
      <c r="C560" s="10"/>
      <c r="D560" s="10"/>
      <c r="F560" s="10"/>
      <c r="G560" s="10"/>
      <c r="H560" s="10"/>
      <c r="I560" s="10"/>
      <c r="J560" s="10"/>
      <c r="K560" s="319"/>
      <c r="L560" s="10"/>
      <c r="M560" s="10"/>
      <c r="N560" s="10"/>
      <c r="O560" s="10"/>
      <c r="P560" s="10"/>
      <c r="Q560" s="358"/>
      <c r="U560" s="358"/>
      <c r="Y560" s="10"/>
      <c r="Z560" s="10"/>
      <c r="AA560" s="10"/>
      <c r="AC560" s="1"/>
      <c r="AE560" s="1"/>
      <c r="AM560" s="1"/>
      <c r="AO560" s="1"/>
      <c r="AQ560" s="1"/>
      <c r="AV560" s="1"/>
      <c r="AW560" s="1"/>
      <c r="AX560" s="1"/>
      <c r="AZ560" s="1"/>
      <c r="BC560" s="1"/>
    </row>
    <row r="561" spans="1:55">
      <c r="A561" s="10"/>
      <c r="B561" s="319"/>
      <c r="C561" s="10"/>
      <c r="D561" s="10"/>
      <c r="F561" s="10"/>
      <c r="G561" s="10"/>
      <c r="H561" s="10"/>
      <c r="I561" s="10"/>
      <c r="J561" s="10"/>
      <c r="K561" s="319"/>
      <c r="L561" s="10"/>
      <c r="M561" s="10"/>
      <c r="N561" s="10"/>
      <c r="O561" s="10"/>
      <c r="P561" s="10"/>
      <c r="Q561" s="358"/>
      <c r="U561" s="358"/>
      <c r="Y561" s="10"/>
      <c r="Z561" s="10"/>
      <c r="AA561" s="10"/>
      <c r="AC561" s="1"/>
      <c r="AE561" s="1"/>
      <c r="AM561" s="1"/>
      <c r="AO561" s="1"/>
      <c r="AQ561" s="1"/>
      <c r="AV561" s="1"/>
      <c r="AW561" s="1"/>
      <c r="AX561" s="1"/>
      <c r="AZ561" s="1"/>
      <c r="BC561" s="1"/>
    </row>
    <row r="562" spans="1:55">
      <c r="A562" s="10"/>
      <c r="B562" s="319"/>
      <c r="C562" s="10"/>
      <c r="D562" s="10"/>
      <c r="F562" s="10"/>
      <c r="G562" s="10"/>
      <c r="H562" s="10"/>
      <c r="I562" s="10"/>
      <c r="J562" s="10"/>
      <c r="K562" s="319"/>
      <c r="L562" s="10"/>
      <c r="M562" s="10"/>
      <c r="N562" s="10"/>
      <c r="O562" s="10"/>
      <c r="P562" s="10"/>
      <c r="Q562" s="358"/>
      <c r="U562" s="358"/>
      <c r="Y562" s="10"/>
      <c r="Z562" s="10"/>
      <c r="AA562" s="10"/>
      <c r="AC562" s="1"/>
      <c r="AE562" s="1"/>
      <c r="AM562" s="1"/>
      <c r="AO562" s="1"/>
      <c r="AQ562" s="1"/>
      <c r="AV562" s="1"/>
      <c r="AW562" s="1"/>
      <c r="AX562" s="1"/>
      <c r="AZ562" s="1"/>
      <c r="BC562" s="1"/>
    </row>
    <row r="563" spans="1:55">
      <c r="A563" s="10"/>
      <c r="B563" s="319"/>
      <c r="C563" s="10"/>
      <c r="D563" s="10"/>
      <c r="F563" s="10"/>
      <c r="G563" s="10"/>
      <c r="H563" s="10"/>
      <c r="I563" s="10"/>
      <c r="J563" s="10"/>
      <c r="K563" s="319"/>
      <c r="L563" s="10"/>
      <c r="M563" s="10"/>
      <c r="N563" s="10"/>
      <c r="O563" s="10"/>
      <c r="P563" s="10"/>
      <c r="Q563" s="358"/>
      <c r="U563" s="358"/>
      <c r="Y563" s="10"/>
      <c r="Z563" s="10"/>
      <c r="AA563" s="10"/>
      <c r="AC563" s="1"/>
      <c r="AE563" s="1"/>
      <c r="AM563" s="1"/>
      <c r="AO563" s="1"/>
      <c r="AQ563" s="1"/>
      <c r="AV563" s="1"/>
      <c r="AW563" s="1"/>
      <c r="AX563" s="1"/>
      <c r="AZ563" s="1"/>
      <c r="BC563" s="1"/>
    </row>
    <row r="564" spans="1:55">
      <c r="A564" s="10"/>
      <c r="B564" s="319"/>
      <c r="C564" s="10"/>
      <c r="D564" s="10"/>
      <c r="F564" s="10"/>
      <c r="G564" s="10"/>
      <c r="H564" s="10"/>
      <c r="I564" s="10"/>
      <c r="J564" s="10"/>
      <c r="K564" s="319"/>
      <c r="L564" s="10"/>
      <c r="M564" s="10"/>
      <c r="N564" s="10"/>
      <c r="O564" s="10"/>
      <c r="P564" s="10"/>
      <c r="Q564" s="358"/>
      <c r="U564" s="358"/>
      <c r="Y564" s="10"/>
      <c r="Z564" s="10"/>
      <c r="AA564" s="10"/>
      <c r="AC564" s="1"/>
      <c r="AE564" s="1"/>
      <c r="AM564" s="1"/>
      <c r="AO564" s="1"/>
      <c r="AQ564" s="1"/>
      <c r="AV564" s="1"/>
      <c r="AW564" s="1"/>
      <c r="AX564" s="1"/>
      <c r="AZ564" s="1"/>
      <c r="BC564" s="1"/>
    </row>
    <row r="565" spans="1:55">
      <c r="A565" s="10"/>
      <c r="B565" s="319"/>
      <c r="C565" s="10"/>
      <c r="D565" s="10"/>
      <c r="F565" s="10"/>
      <c r="G565" s="10"/>
      <c r="H565" s="10"/>
      <c r="I565" s="10"/>
      <c r="J565" s="10"/>
      <c r="K565" s="319"/>
      <c r="L565" s="10"/>
      <c r="M565" s="10"/>
      <c r="N565" s="10"/>
      <c r="O565" s="10"/>
      <c r="P565" s="10"/>
      <c r="Q565" s="358"/>
      <c r="U565" s="358"/>
      <c r="Y565" s="10"/>
      <c r="Z565" s="10"/>
      <c r="AA565" s="10"/>
      <c r="AC565" s="1"/>
      <c r="AE565" s="1"/>
      <c r="AM565" s="1"/>
      <c r="AO565" s="1"/>
      <c r="AQ565" s="1"/>
      <c r="AV565" s="1"/>
      <c r="AW565" s="1"/>
      <c r="AX565" s="1"/>
      <c r="AZ565" s="1"/>
      <c r="BC565" s="1"/>
    </row>
    <row r="566" spans="1:55">
      <c r="A566" s="10"/>
      <c r="B566" s="319"/>
      <c r="C566" s="10"/>
      <c r="D566" s="10"/>
      <c r="F566" s="10"/>
      <c r="G566" s="10"/>
      <c r="H566" s="10"/>
      <c r="I566" s="10"/>
      <c r="J566" s="10"/>
      <c r="K566" s="319"/>
      <c r="L566" s="10"/>
      <c r="M566" s="10"/>
      <c r="N566" s="10"/>
      <c r="O566" s="10"/>
      <c r="P566" s="10"/>
      <c r="Q566" s="358"/>
      <c r="U566" s="358"/>
      <c r="Y566" s="10"/>
      <c r="Z566" s="10"/>
      <c r="AA566" s="10"/>
      <c r="AC566" s="1"/>
      <c r="AE566" s="1"/>
      <c r="AM566" s="1"/>
      <c r="AO566" s="1"/>
      <c r="AQ566" s="1"/>
      <c r="AV566" s="1"/>
      <c r="AW566" s="1"/>
      <c r="AX566" s="1"/>
      <c r="AZ566" s="1"/>
      <c r="BC566" s="1"/>
    </row>
    <row r="567" spans="1:55">
      <c r="A567" s="10"/>
      <c r="B567" s="319"/>
      <c r="C567" s="10"/>
      <c r="D567" s="10"/>
      <c r="F567" s="10"/>
      <c r="G567" s="10"/>
      <c r="H567" s="10"/>
      <c r="I567" s="10"/>
      <c r="J567" s="10"/>
      <c r="K567" s="319"/>
      <c r="L567" s="10"/>
      <c r="M567" s="10"/>
      <c r="N567" s="10"/>
      <c r="O567" s="10"/>
      <c r="P567" s="10"/>
      <c r="Q567" s="358"/>
      <c r="U567" s="358"/>
      <c r="Y567" s="10"/>
      <c r="Z567" s="10"/>
      <c r="AA567" s="10"/>
      <c r="AC567" s="1"/>
      <c r="AE567" s="1"/>
      <c r="AM567" s="1"/>
      <c r="AO567" s="1"/>
      <c r="AQ567" s="1"/>
      <c r="AV567" s="1"/>
      <c r="AW567" s="1"/>
      <c r="AX567" s="1"/>
      <c r="AZ567" s="1"/>
      <c r="BC567" s="1"/>
    </row>
    <row r="568" spans="1:55">
      <c r="A568" s="10"/>
      <c r="B568" s="319"/>
      <c r="C568" s="10"/>
      <c r="D568" s="10"/>
      <c r="F568" s="10"/>
      <c r="G568" s="10"/>
      <c r="H568" s="10"/>
      <c r="I568" s="10"/>
      <c r="J568" s="10"/>
      <c r="K568" s="319"/>
      <c r="L568" s="10"/>
      <c r="M568" s="10"/>
      <c r="N568" s="10"/>
      <c r="O568" s="10"/>
      <c r="P568" s="10"/>
      <c r="Q568" s="358"/>
      <c r="U568" s="358"/>
      <c r="Y568" s="10"/>
      <c r="Z568" s="10"/>
      <c r="AA568" s="10"/>
      <c r="AC568" s="1"/>
      <c r="AE568" s="1"/>
      <c r="AM568" s="1"/>
      <c r="AO568" s="1"/>
      <c r="AQ568" s="1"/>
      <c r="AV568" s="1"/>
      <c r="AW568" s="1"/>
      <c r="AX568" s="1"/>
      <c r="AZ568" s="1"/>
      <c r="BC568" s="1"/>
    </row>
    <row r="569" spans="1:55">
      <c r="A569" s="10"/>
      <c r="B569" s="319"/>
      <c r="C569" s="10"/>
      <c r="D569" s="10"/>
      <c r="F569" s="10"/>
      <c r="G569" s="10"/>
      <c r="H569" s="10"/>
      <c r="I569" s="10"/>
      <c r="J569" s="10"/>
      <c r="K569" s="319"/>
      <c r="L569" s="10"/>
      <c r="M569" s="10"/>
      <c r="N569" s="10"/>
      <c r="O569" s="10"/>
      <c r="P569" s="10"/>
      <c r="Q569" s="358"/>
      <c r="U569" s="358"/>
      <c r="Y569" s="10"/>
      <c r="Z569" s="10"/>
      <c r="AA569" s="10"/>
      <c r="AC569" s="1"/>
      <c r="AE569" s="1"/>
      <c r="AM569" s="1"/>
      <c r="AO569" s="1"/>
      <c r="AQ569" s="1"/>
      <c r="AV569" s="1"/>
      <c r="AW569" s="1"/>
      <c r="AX569" s="1"/>
      <c r="AZ569" s="1"/>
      <c r="BC569" s="1"/>
    </row>
    <row r="570" spans="1:55">
      <c r="A570" s="10"/>
      <c r="B570" s="319"/>
      <c r="C570" s="10"/>
      <c r="D570" s="10"/>
      <c r="F570" s="10"/>
      <c r="G570" s="10"/>
      <c r="H570" s="10"/>
      <c r="I570" s="10"/>
      <c r="J570" s="10"/>
      <c r="K570" s="319"/>
      <c r="L570" s="10"/>
      <c r="M570" s="10"/>
      <c r="N570" s="10"/>
      <c r="O570" s="10"/>
      <c r="P570" s="10"/>
      <c r="Q570" s="358"/>
      <c r="U570" s="358"/>
      <c r="Y570" s="10"/>
      <c r="Z570" s="10"/>
      <c r="AA570" s="10"/>
      <c r="AC570" s="1"/>
      <c r="AE570" s="1"/>
      <c r="AM570" s="1"/>
      <c r="AO570" s="1"/>
      <c r="AQ570" s="1"/>
      <c r="AV570" s="1"/>
      <c r="AW570" s="1"/>
      <c r="AX570" s="1"/>
      <c r="AZ570" s="1"/>
      <c r="BC570" s="1"/>
    </row>
    <row r="571" spans="1:55">
      <c r="A571" s="10"/>
      <c r="B571" s="319"/>
      <c r="C571" s="10"/>
      <c r="D571" s="10"/>
      <c r="F571" s="10"/>
      <c r="G571" s="10"/>
      <c r="H571" s="10"/>
      <c r="I571" s="10"/>
      <c r="J571" s="10"/>
      <c r="K571" s="319"/>
      <c r="L571" s="10"/>
      <c r="M571" s="10"/>
      <c r="N571" s="10"/>
      <c r="O571" s="10"/>
      <c r="P571" s="10"/>
      <c r="Q571" s="358"/>
      <c r="U571" s="358"/>
      <c r="Y571" s="10"/>
      <c r="Z571" s="10"/>
      <c r="AA571" s="10"/>
      <c r="AC571" s="1"/>
      <c r="AE571" s="1"/>
      <c r="AM571" s="1"/>
      <c r="AO571" s="1"/>
      <c r="AQ571" s="1"/>
      <c r="AV571" s="1"/>
      <c r="AW571" s="1"/>
      <c r="AX571" s="1"/>
      <c r="AZ571" s="1"/>
      <c r="BC571" s="1"/>
    </row>
    <row r="572" spans="1:55">
      <c r="A572" s="10"/>
      <c r="B572" s="319"/>
      <c r="C572" s="10"/>
      <c r="D572" s="10"/>
      <c r="F572" s="10"/>
      <c r="G572" s="10"/>
      <c r="H572" s="10"/>
      <c r="I572" s="10"/>
      <c r="J572" s="10"/>
      <c r="K572" s="319"/>
      <c r="L572" s="10"/>
      <c r="M572" s="10"/>
      <c r="N572" s="10"/>
      <c r="O572" s="10"/>
      <c r="P572" s="10"/>
      <c r="Q572" s="358"/>
      <c r="U572" s="358"/>
      <c r="Y572" s="10"/>
      <c r="Z572" s="10"/>
      <c r="AA572" s="10"/>
      <c r="AC572" s="1"/>
      <c r="AE572" s="1"/>
      <c r="AM572" s="1"/>
      <c r="AO572" s="1"/>
      <c r="AQ572" s="1"/>
      <c r="AV572" s="1"/>
      <c r="AW572" s="1"/>
      <c r="AX572" s="1"/>
      <c r="AZ572" s="1"/>
      <c r="BC572" s="1"/>
    </row>
    <row r="573" spans="1:55">
      <c r="A573" s="10"/>
      <c r="B573" s="319"/>
      <c r="C573" s="10"/>
      <c r="D573" s="10"/>
      <c r="F573" s="10"/>
      <c r="G573" s="10"/>
      <c r="H573" s="10"/>
      <c r="I573" s="10"/>
      <c r="J573" s="10"/>
      <c r="K573" s="319"/>
      <c r="L573" s="10"/>
      <c r="M573" s="10"/>
      <c r="N573" s="10"/>
      <c r="O573" s="10"/>
      <c r="P573" s="10"/>
      <c r="Q573" s="358"/>
      <c r="U573" s="358"/>
      <c r="Y573" s="10"/>
      <c r="Z573" s="10"/>
      <c r="AA573" s="10"/>
      <c r="AC573" s="1"/>
      <c r="AE573" s="1"/>
      <c r="AM573" s="1"/>
      <c r="AO573" s="1"/>
      <c r="AQ573" s="1"/>
      <c r="AV573" s="1"/>
      <c r="AW573" s="1"/>
      <c r="AX573" s="1"/>
      <c r="AZ573" s="1"/>
      <c r="BC573" s="1"/>
    </row>
    <row r="574" spans="1:55">
      <c r="A574" s="10"/>
      <c r="B574" s="319"/>
      <c r="C574" s="10"/>
      <c r="D574" s="10"/>
      <c r="F574" s="10"/>
      <c r="G574" s="10"/>
      <c r="H574" s="10"/>
      <c r="I574" s="10"/>
      <c r="J574" s="10"/>
      <c r="K574" s="319"/>
      <c r="L574" s="10"/>
      <c r="M574" s="10"/>
      <c r="N574" s="10"/>
      <c r="O574" s="10"/>
      <c r="P574" s="10"/>
      <c r="Q574" s="358"/>
      <c r="U574" s="358"/>
      <c r="Y574" s="10"/>
      <c r="Z574" s="10"/>
      <c r="AA574" s="10"/>
      <c r="AC574" s="1"/>
      <c r="AE574" s="1"/>
      <c r="AM574" s="1"/>
      <c r="AO574" s="1"/>
      <c r="AQ574" s="1"/>
      <c r="AV574" s="1"/>
      <c r="AW574" s="1"/>
      <c r="AX574" s="1"/>
      <c r="AZ574" s="1"/>
      <c r="BC574" s="1"/>
    </row>
    <row r="575" spans="1:55">
      <c r="A575" s="10"/>
      <c r="B575" s="319"/>
      <c r="C575" s="10"/>
      <c r="D575" s="10"/>
      <c r="F575" s="10"/>
      <c r="G575" s="10"/>
      <c r="H575" s="10"/>
      <c r="I575" s="10"/>
      <c r="J575" s="10"/>
      <c r="K575" s="319"/>
      <c r="L575" s="10"/>
      <c r="M575" s="10"/>
      <c r="N575" s="10"/>
      <c r="O575" s="10"/>
      <c r="P575" s="10"/>
      <c r="Q575" s="358"/>
      <c r="U575" s="358"/>
      <c r="Y575" s="10"/>
      <c r="Z575" s="10"/>
      <c r="AA575" s="10"/>
      <c r="AC575" s="1"/>
      <c r="AE575" s="1"/>
      <c r="AM575" s="1"/>
      <c r="AO575" s="1"/>
      <c r="AQ575" s="1"/>
      <c r="AV575" s="1"/>
      <c r="AW575" s="1"/>
      <c r="AX575" s="1"/>
      <c r="AZ575" s="1"/>
      <c r="BC575" s="1"/>
    </row>
    <row r="576" spans="1:55">
      <c r="A576" s="10"/>
      <c r="B576" s="319"/>
      <c r="C576" s="10"/>
      <c r="D576" s="10"/>
      <c r="F576" s="10"/>
      <c r="G576" s="10"/>
      <c r="H576" s="10"/>
      <c r="I576" s="10"/>
      <c r="J576" s="10"/>
      <c r="K576" s="319"/>
      <c r="L576" s="10"/>
      <c r="M576" s="10"/>
      <c r="N576" s="10"/>
      <c r="O576" s="10"/>
      <c r="P576" s="10"/>
      <c r="Q576" s="358"/>
      <c r="U576" s="358"/>
      <c r="Y576" s="10"/>
      <c r="Z576" s="10"/>
      <c r="AA576" s="10"/>
      <c r="AC576" s="1"/>
      <c r="AE576" s="1"/>
      <c r="AM576" s="1"/>
      <c r="AO576" s="1"/>
      <c r="AQ576" s="1"/>
      <c r="AV576" s="1"/>
      <c r="AW576" s="1"/>
      <c r="AX576" s="1"/>
      <c r="AZ576" s="1"/>
      <c r="BC576" s="1"/>
    </row>
    <row r="577" spans="1:55">
      <c r="A577" s="10"/>
      <c r="B577" s="319"/>
      <c r="C577" s="10"/>
      <c r="D577" s="10"/>
      <c r="F577" s="10"/>
      <c r="G577" s="10"/>
      <c r="H577" s="10"/>
      <c r="I577" s="10"/>
      <c r="J577" s="10"/>
      <c r="K577" s="319"/>
      <c r="L577" s="10"/>
      <c r="M577" s="10"/>
      <c r="N577" s="10"/>
      <c r="O577" s="10"/>
      <c r="P577" s="10"/>
      <c r="Q577" s="358"/>
      <c r="U577" s="358"/>
      <c r="Y577" s="10"/>
      <c r="Z577" s="10"/>
      <c r="AA577" s="10"/>
      <c r="AC577" s="1"/>
      <c r="AE577" s="1"/>
      <c r="AM577" s="1"/>
      <c r="AO577" s="1"/>
      <c r="AQ577" s="1"/>
      <c r="AV577" s="1"/>
      <c r="AW577" s="1"/>
      <c r="AX577" s="1"/>
      <c r="AZ577" s="1"/>
      <c r="BC577" s="1"/>
    </row>
    <row r="578" spans="1:55">
      <c r="A578" s="10"/>
      <c r="B578" s="319"/>
      <c r="C578" s="10"/>
      <c r="D578" s="10"/>
      <c r="F578" s="10"/>
      <c r="G578" s="10"/>
      <c r="H578" s="10"/>
      <c r="I578" s="10"/>
      <c r="J578" s="10"/>
      <c r="K578" s="319"/>
      <c r="L578" s="10"/>
      <c r="M578" s="10"/>
      <c r="N578" s="10"/>
      <c r="O578" s="10"/>
      <c r="P578" s="10"/>
      <c r="Q578" s="358"/>
      <c r="U578" s="358"/>
      <c r="Y578" s="10"/>
      <c r="Z578" s="10"/>
      <c r="AA578" s="10"/>
      <c r="AC578" s="1"/>
      <c r="AE578" s="1"/>
      <c r="AM578" s="1"/>
      <c r="AO578" s="1"/>
      <c r="AQ578" s="1"/>
      <c r="AV578" s="1"/>
      <c r="AW578" s="1"/>
      <c r="AX578" s="1"/>
      <c r="AZ578" s="1"/>
      <c r="BC578" s="1"/>
    </row>
    <row r="579" spans="1:55">
      <c r="A579" s="10"/>
      <c r="B579" s="319"/>
      <c r="C579" s="10"/>
      <c r="D579" s="10"/>
      <c r="F579" s="10"/>
      <c r="G579" s="10"/>
      <c r="H579" s="10"/>
      <c r="I579" s="10"/>
      <c r="J579" s="10"/>
      <c r="K579" s="319"/>
      <c r="L579" s="10"/>
      <c r="M579" s="10"/>
      <c r="N579" s="10"/>
      <c r="O579" s="10"/>
      <c r="P579" s="10"/>
      <c r="Q579" s="358"/>
      <c r="U579" s="358"/>
      <c r="Y579" s="10"/>
      <c r="Z579" s="10"/>
      <c r="AA579" s="10"/>
      <c r="AC579" s="1"/>
      <c r="AE579" s="1"/>
      <c r="AM579" s="1"/>
      <c r="AO579" s="1"/>
      <c r="AQ579" s="1"/>
      <c r="AV579" s="1"/>
      <c r="AW579" s="1"/>
      <c r="AX579" s="1"/>
      <c r="AZ579" s="1"/>
      <c r="BC579" s="1"/>
    </row>
    <row r="580" spans="1:55">
      <c r="A580" s="10"/>
      <c r="B580" s="319"/>
      <c r="C580" s="10"/>
      <c r="D580" s="10"/>
      <c r="F580" s="10"/>
      <c r="G580" s="10"/>
      <c r="H580" s="10"/>
      <c r="I580" s="10"/>
      <c r="J580" s="10"/>
      <c r="K580" s="319"/>
      <c r="L580" s="10"/>
      <c r="M580" s="10"/>
      <c r="N580" s="10"/>
      <c r="O580" s="10"/>
      <c r="P580" s="10"/>
      <c r="Q580" s="358"/>
      <c r="U580" s="358"/>
      <c r="Y580" s="10"/>
      <c r="Z580" s="10"/>
      <c r="AA580" s="10"/>
      <c r="AC580" s="1"/>
      <c r="AE580" s="1"/>
      <c r="AM580" s="1"/>
      <c r="AO580" s="1"/>
      <c r="AQ580" s="1"/>
      <c r="AV580" s="1"/>
      <c r="AW580" s="1"/>
      <c r="AX580" s="1"/>
      <c r="AZ580" s="1"/>
      <c r="BC580" s="1"/>
    </row>
    <row r="581" spans="1:55">
      <c r="A581" s="10"/>
      <c r="B581" s="319"/>
      <c r="C581" s="10"/>
      <c r="D581" s="10"/>
      <c r="F581" s="10"/>
      <c r="G581" s="10"/>
      <c r="H581" s="10"/>
      <c r="I581" s="10"/>
      <c r="J581" s="10"/>
      <c r="K581" s="319"/>
      <c r="L581" s="10"/>
      <c r="M581" s="10"/>
      <c r="N581" s="10"/>
      <c r="O581" s="10"/>
      <c r="P581" s="10"/>
      <c r="Q581" s="358"/>
      <c r="U581" s="358"/>
      <c r="Y581" s="10"/>
      <c r="Z581" s="10"/>
      <c r="AA581" s="10"/>
      <c r="AC581" s="1"/>
      <c r="AE581" s="1"/>
      <c r="AM581" s="1"/>
      <c r="AO581" s="1"/>
      <c r="AQ581" s="1"/>
      <c r="AV581" s="1"/>
      <c r="AW581" s="1"/>
      <c r="AX581" s="1"/>
      <c r="AZ581" s="1"/>
      <c r="BC581" s="1"/>
    </row>
    <row r="582" spans="1:55">
      <c r="A582" s="10"/>
      <c r="B582" s="319"/>
      <c r="C582" s="10"/>
      <c r="D582" s="10"/>
      <c r="F582" s="10"/>
      <c r="G582" s="10"/>
      <c r="H582" s="10"/>
      <c r="I582" s="10"/>
      <c r="J582" s="10"/>
      <c r="K582" s="319"/>
      <c r="L582" s="10"/>
      <c r="M582" s="10"/>
      <c r="N582" s="10"/>
      <c r="O582" s="10"/>
      <c r="P582" s="10"/>
      <c r="Q582" s="358"/>
      <c r="U582" s="358"/>
      <c r="Y582" s="10"/>
      <c r="Z582" s="10"/>
      <c r="AA582" s="10"/>
      <c r="AC582" s="1"/>
      <c r="AE582" s="1"/>
      <c r="AM582" s="1"/>
      <c r="AO582" s="1"/>
      <c r="AQ582" s="1"/>
      <c r="AV582" s="1"/>
      <c r="AW582" s="1"/>
      <c r="AX582" s="1"/>
      <c r="AZ582" s="1"/>
      <c r="BC582" s="1"/>
    </row>
    <row r="583" spans="1:55">
      <c r="A583" s="10"/>
      <c r="B583" s="319"/>
      <c r="C583" s="10"/>
      <c r="D583" s="10"/>
      <c r="F583" s="10"/>
      <c r="G583" s="10"/>
      <c r="H583" s="10"/>
      <c r="I583" s="10"/>
      <c r="J583" s="10"/>
      <c r="K583" s="319"/>
      <c r="L583" s="10"/>
      <c r="M583" s="10"/>
      <c r="N583" s="10"/>
      <c r="O583" s="10"/>
      <c r="P583" s="10"/>
      <c r="Q583" s="358"/>
      <c r="U583" s="358"/>
      <c r="Y583" s="10"/>
      <c r="Z583" s="10"/>
      <c r="AA583" s="10"/>
      <c r="AC583" s="1"/>
      <c r="AE583" s="1"/>
      <c r="AM583" s="1"/>
      <c r="AO583" s="1"/>
      <c r="AQ583" s="1"/>
      <c r="AV583" s="1"/>
      <c r="AW583" s="1"/>
      <c r="AX583" s="1"/>
      <c r="AZ583" s="1"/>
      <c r="BC583" s="1"/>
    </row>
    <row r="584" spans="1:55">
      <c r="A584" s="10"/>
      <c r="B584" s="319"/>
      <c r="C584" s="10"/>
      <c r="D584" s="10"/>
      <c r="F584" s="10"/>
      <c r="G584" s="10"/>
      <c r="H584" s="10"/>
      <c r="I584" s="10"/>
      <c r="J584" s="10"/>
      <c r="K584" s="319"/>
      <c r="L584" s="10"/>
      <c r="M584" s="10"/>
      <c r="N584" s="10"/>
      <c r="O584" s="10"/>
      <c r="P584" s="10"/>
      <c r="Q584" s="358"/>
      <c r="U584" s="358"/>
      <c r="Y584" s="10"/>
      <c r="Z584" s="10"/>
      <c r="AA584" s="10"/>
      <c r="AC584" s="1"/>
      <c r="AE584" s="1"/>
      <c r="AM584" s="1"/>
      <c r="AO584" s="1"/>
      <c r="AQ584" s="1"/>
      <c r="AV584" s="1"/>
      <c r="AW584" s="1"/>
      <c r="AX584" s="1"/>
      <c r="AZ584" s="1"/>
      <c r="BC584" s="1"/>
    </row>
    <row r="585" spans="1:55">
      <c r="A585" s="10"/>
      <c r="B585" s="319"/>
      <c r="C585" s="10"/>
      <c r="D585" s="10"/>
      <c r="F585" s="10"/>
      <c r="G585" s="10"/>
      <c r="H585" s="10"/>
      <c r="I585" s="10"/>
      <c r="J585" s="10"/>
      <c r="K585" s="319"/>
      <c r="L585" s="10"/>
      <c r="M585" s="10"/>
      <c r="N585" s="10"/>
      <c r="O585" s="10"/>
      <c r="P585" s="10"/>
      <c r="Q585" s="358"/>
      <c r="U585" s="358"/>
      <c r="Y585" s="10"/>
      <c r="Z585" s="10"/>
      <c r="AA585" s="10"/>
      <c r="AC585" s="1"/>
      <c r="AE585" s="1"/>
      <c r="AM585" s="1"/>
      <c r="AO585" s="1"/>
      <c r="AQ585" s="1"/>
      <c r="AV585" s="1"/>
      <c r="AW585" s="1"/>
      <c r="AX585" s="1"/>
      <c r="AZ585" s="1"/>
      <c r="BC585" s="1"/>
    </row>
    <row r="586" spans="1:55">
      <c r="A586" s="10"/>
      <c r="B586" s="319"/>
      <c r="C586" s="10"/>
      <c r="D586" s="10"/>
      <c r="F586" s="10"/>
      <c r="G586" s="10"/>
      <c r="H586" s="10"/>
      <c r="I586" s="10"/>
      <c r="J586" s="10"/>
      <c r="K586" s="319"/>
      <c r="L586" s="10"/>
      <c r="M586" s="10"/>
      <c r="N586" s="10"/>
      <c r="O586" s="10"/>
      <c r="P586" s="10"/>
      <c r="Q586" s="358"/>
      <c r="U586" s="358"/>
      <c r="Y586" s="10"/>
      <c r="Z586" s="10"/>
      <c r="AA586" s="10"/>
      <c r="AC586" s="1"/>
      <c r="AE586" s="1"/>
      <c r="AM586" s="1"/>
      <c r="AO586" s="1"/>
      <c r="AQ586" s="1"/>
      <c r="AV586" s="1"/>
      <c r="AW586" s="1"/>
      <c r="AX586" s="1"/>
      <c r="AZ586" s="1"/>
      <c r="BC586" s="1"/>
    </row>
    <row r="587" spans="1:55">
      <c r="A587" s="10"/>
      <c r="B587" s="319"/>
      <c r="C587" s="10"/>
      <c r="D587" s="10"/>
      <c r="F587" s="10"/>
      <c r="G587" s="10"/>
      <c r="H587" s="10"/>
      <c r="I587" s="10"/>
      <c r="J587" s="10"/>
      <c r="K587" s="319"/>
      <c r="L587" s="10"/>
      <c r="M587" s="10"/>
      <c r="N587" s="10"/>
      <c r="O587" s="10"/>
      <c r="P587" s="10"/>
      <c r="Q587" s="358"/>
      <c r="U587" s="358"/>
      <c r="Y587" s="10"/>
      <c r="Z587" s="10"/>
      <c r="AA587" s="10"/>
      <c r="AC587" s="1"/>
      <c r="AE587" s="1"/>
      <c r="AM587" s="1"/>
      <c r="AO587" s="1"/>
      <c r="AQ587" s="1"/>
      <c r="AV587" s="1"/>
      <c r="AW587" s="1"/>
      <c r="AX587" s="1"/>
      <c r="AZ587" s="1"/>
      <c r="BC587" s="1"/>
    </row>
    <row r="588" spans="1:55">
      <c r="A588" s="10"/>
      <c r="B588" s="319"/>
      <c r="C588" s="10"/>
      <c r="D588" s="10"/>
      <c r="F588" s="10"/>
      <c r="G588" s="10"/>
      <c r="H588" s="10"/>
      <c r="I588" s="10"/>
      <c r="J588" s="10"/>
      <c r="K588" s="319"/>
      <c r="L588" s="10"/>
      <c r="M588" s="10"/>
      <c r="N588" s="10"/>
      <c r="O588" s="10"/>
      <c r="P588" s="10"/>
      <c r="Q588" s="358"/>
      <c r="U588" s="358"/>
      <c r="Y588" s="10"/>
      <c r="Z588" s="10"/>
      <c r="AA588" s="10"/>
      <c r="AC588" s="1"/>
      <c r="AE588" s="1"/>
      <c r="AM588" s="1"/>
      <c r="AO588" s="1"/>
      <c r="AQ588" s="1"/>
      <c r="AV588" s="1"/>
      <c r="AW588" s="1"/>
      <c r="AX588" s="1"/>
      <c r="AZ588" s="1"/>
      <c r="BC588" s="1"/>
    </row>
    <row r="589" spans="1:55">
      <c r="A589" s="10"/>
      <c r="B589" s="319"/>
      <c r="C589" s="10"/>
      <c r="D589" s="10"/>
      <c r="F589" s="10"/>
      <c r="G589" s="10"/>
      <c r="H589" s="10"/>
      <c r="I589" s="10"/>
      <c r="J589" s="10"/>
      <c r="K589" s="319"/>
      <c r="L589" s="10"/>
      <c r="M589" s="10"/>
      <c r="N589" s="10"/>
      <c r="O589" s="10"/>
      <c r="P589" s="10"/>
      <c r="Q589" s="358"/>
      <c r="U589" s="358"/>
      <c r="Y589" s="10"/>
      <c r="Z589" s="10"/>
      <c r="AA589" s="10"/>
      <c r="AC589" s="1"/>
      <c r="AE589" s="1"/>
      <c r="AM589" s="1"/>
      <c r="AO589" s="1"/>
      <c r="AQ589" s="1"/>
      <c r="AV589" s="1"/>
      <c r="AW589" s="1"/>
      <c r="AX589" s="1"/>
      <c r="AZ589" s="1"/>
      <c r="BC589" s="1"/>
    </row>
    <row r="590" spans="1:55">
      <c r="A590" s="10"/>
      <c r="B590" s="319"/>
      <c r="C590" s="10"/>
      <c r="D590" s="10"/>
      <c r="F590" s="10"/>
      <c r="G590" s="10"/>
      <c r="H590" s="10"/>
      <c r="I590" s="10"/>
      <c r="J590" s="10"/>
      <c r="K590" s="319"/>
      <c r="L590" s="10"/>
      <c r="M590" s="10"/>
      <c r="N590" s="10"/>
      <c r="O590" s="10"/>
      <c r="P590" s="10"/>
      <c r="Q590" s="358"/>
      <c r="U590" s="358"/>
      <c r="Y590" s="10"/>
      <c r="Z590" s="10"/>
      <c r="AA590" s="10"/>
      <c r="AC590" s="1"/>
      <c r="AE590" s="1"/>
      <c r="AM590" s="1"/>
      <c r="AO590" s="1"/>
      <c r="AQ590" s="1"/>
      <c r="AV590" s="1"/>
      <c r="AW590" s="1"/>
      <c r="AX590" s="1"/>
      <c r="AZ590" s="1"/>
      <c r="BC590" s="1"/>
    </row>
    <row r="591" spans="1:55">
      <c r="A591" s="10"/>
      <c r="B591" s="319"/>
      <c r="C591" s="10"/>
      <c r="D591" s="10"/>
      <c r="F591" s="10"/>
      <c r="G591" s="10"/>
      <c r="H591" s="10"/>
      <c r="I591" s="10"/>
      <c r="J591" s="10"/>
      <c r="K591" s="319"/>
      <c r="L591" s="10"/>
      <c r="M591" s="10"/>
      <c r="N591" s="10"/>
      <c r="O591" s="10"/>
      <c r="P591" s="10"/>
      <c r="Q591" s="358"/>
      <c r="U591" s="358"/>
      <c r="Y591" s="10"/>
      <c r="Z591" s="10"/>
      <c r="AA591" s="10"/>
      <c r="AC591" s="1"/>
      <c r="AE591" s="1"/>
      <c r="AM591" s="1"/>
      <c r="AO591" s="1"/>
      <c r="AQ591" s="1"/>
      <c r="AV591" s="1"/>
      <c r="AW591" s="1"/>
      <c r="AX591" s="1"/>
      <c r="AZ591" s="1"/>
      <c r="BC591" s="1"/>
    </row>
    <row r="592" spans="1:55">
      <c r="A592" s="10"/>
      <c r="B592" s="319"/>
      <c r="C592" s="10"/>
      <c r="D592" s="10"/>
      <c r="F592" s="10"/>
      <c r="G592" s="10"/>
      <c r="H592" s="10"/>
      <c r="I592" s="10"/>
      <c r="J592" s="10"/>
      <c r="K592" s="319"/>
      <c r="L592" s="10"/>
      <c r="M592" s="10"/>
      <c r="N592" s="10"/>
      <c r="O592" s="10"/>
      <c r="P592" s="10"/>
      <c r="Q592" s="358"/>
      <c r="U592" s="358"/>
      <c r="Y592" s="10"/>
      <c r="Z592" s="10"/>
      <c r="AA592" s="10"/>
      <c r="AC592" s="1"/>
      <c r="AE592" s="1"/>
      <c r="AM592" s="1"/>
      <c r="AO592" s="1"/>
      <c r="AQ592" s="1"/>
      <c r="AV592" s="1"/>
      <c r="AW592" s="1"/>
      <c r="AX592" s="1"/>
      <c r="AZ592" s="1"/>
      <c r="BC592" s="1"/>
    </row>
    <row r="593" spans="1:55">
      <c r="A593" s="10"/>
      <c r="B593" s="319"/>
      <c r="C593" s="10"/>
      <c r="D593" s="10"/>
      <c r="F593" s="10"/>
      <c r="G593" s="10"/>
      <c r="H593" s="10"/>
      <c r="I593" s="10"/>
      <c r="J593" s="10"/>
      <c r="K593" s="319"/>
      <c r="L593" s="10"/>
      <c r="M593" s="10"/>
      <c r="N593" s="10"/>
      <c r="O593" s="10"/>
      <c r="P593" s="10"/>
      <c r="Q593" s="358"/>
      <c r="U593" s="358"/>
      <c r="Y593" s="10"/>
      <c r="Z593" s="10"/>
      <c r="AA593" s="10"/>
      <c r="AC593" s="1"/>
      <c r="AE593" s="1"/>
      <c r="AM593" s="1"/>
      <c r="AO593" s="1"/>
      <c r="AQ593" s="1"/>
      <c r="AV593" s="1"/>
      <c r="AW593" s="1"/>
      <c r="AX593" s="1"/>
      <c r="AZ593" s="1"/>
      <c r="BC593" s="1"/>
    </row>
    <row r="594" spans="1:55">
      <c r="A594" s="10"/>
      <c r="B594" s="319"/>
      <c r="C594" s="10"/>
      <c r="D594" s="10"/>
      <c r="F594" s="10"/>
      <c r="G594" s="10"/>
      <c r="H594" s="10"/>
      <c r="I594" s="10"/>
      <c r="J594" s="10"/>
      <c r="K594" s="319"/>
      <c r="L594" s="10"/>
      <c r="M594" s="10"/>
      <c r="N594" s="10"/>
      <c r="O594" s="10"/>
      <c r="P594" s="10"/>
      <c r="Q594" s="358"/>
      <c r="U594" s="358"/>
      <c r="Y594" s="10"/>
      <c r="Z594" s="10"/>
      <c r="AA594" s="10"/>
      <c r="AC594" s="1"/>
      <c r="AE594" s="1"/>
      <c r="AM594" s="1"/>
      <c r="AO594" s="1"/>
      <c r="AQ594" s="1"/>
      <c r="AV594" s="1"/>
      <c r="AW594" s="1"/>
      <c r="AX594" s="1"/>
      <c r="AZ594" s="1"/>
      <c r="BC594" s="1"/>
    </row>
    <row r="595" spans="1:55">
      <c r="A595" s="10"/>
      <c r="B595" s="319"/>
      <c r="C595" s="10"/>
      <c r="D595" s="10"/>
      <c r="F595" s="10"/>
      <c r="G595" s="10"/>
      <c r="H595" s="10"/>
      <c r="I595" s="10"/>
      <c r="J595" s="10"/>
      <c r="K595" s="319"/>
      <c r="L595" s="10"/>
      <c r="M595" s="10"/>
      <c r="N595" s="10"/>
      <c r="O595" s="10"/>
      <c r="P595" s="10"/>
      <c r="Q595" s="358"/>
      <c r="U595" s="358"/>
      <c r="Y595" s="10"/>
      <c r="Z595" s="10"/>
      <c r="AA595" s="10"/>
      <c r="AC595" s="1"/>
      <c r="AE595" s="1"/>
      <c r="AM595" s="1"/>
      <c r="AO595" s="1"/>
      <c r="AQ595" s="1"/>
      <c r="AV595" s="1"/>
      <c r="AW595" s="1"/>
      <c r="AX595" s="1"/>
      <c r="AZ595" s="1"/>
      <c r="BC595" s="1"/>
    </row>
    <row r="596" spans="1:55">
      <c r="A596" s="10"/>
      <c r="B596" s="319"/>
      <c r="C596" s="10"/>
      <c r="D596" s="10"/>
      <c r="F596" s="10"/>
      <c r="G596" s="10"/>
      <c r="H596" s="10"/>
      <c r="I596" s="10"/>
      <c r="J596" s="10"/>
      <c r="K596" s="319"/>
      <c r="L596" s="10"/>
      <c r="M596" s="10"/>
      <c r="N596" s="10"/>
      <c r="O596" s="10"/>
      <c r="P596" s="10"/>
      <c r="Q596" s="358"/>
      <c r="U596" s="358"/>
      <c r="Y596" s="10"/>
      <c r="Z596" s="10"/>
      <c r="AA596" s="10"/>
      <c r="AC596" s="1"/>
      <c r="AE596" s="1"/>
      <c r="AM596" s="1"/>
      <c r="AO596" s="1"/>
      <c r="AQ596" s="1"/>
      <c r="AV596" s="1"/>
      <c r="AW596" s="1"/>
      <c r="AX596" s="1"/>
      <c r="AZ596" s="1"/>
      <c r="BC596" s="1"/>
    </row>
    <row r="597" spans="1:55">
      <c r="A597" s="10"/>
      <c r="B597" s="319"/>
      <c r="C597" s="10"/>
      <c r="D597" s="10"/>
      <c r="F597" s="10"/>
      <c r="G597" s="10"/>
      <c r="H597" s="10"/>
      <c r="I597" s="10"/>
      <c r="J597" s="10"/>
      <c r="K597" s="319"/>
      <c r="L597" s="10"/>
      <c r="M597" s="10"/>
      <c r="N597" s="10"/>
      <c r="O597" s="10"/>
      <c r="P597" s="10"/>
      <c r="Q597" s="358"/>
      <c r="U597" s="358"/>
      <c r="Y597" s="10"/>
      <c r="Z597" s="10"/>
      <c r="AA597" s="10"/>
      <c r="AC597" s="1"/>
      <c r="AE597" s="1"/>
      <c r="AM597" s="1"/>
      <c r="AO597" s="1"/>
      <c r="AQ597" s="1"/>
      <c r="AV597" s="1"/>
      <c r="AW597" s="1"/>
      <c r="AX597" s="1"/>
      <c r="AZ597" s="1"/>
      <c r="BC597" s="1"/>
    </row>
    <row r="598" spans="1:55">
      <c r="A598" s="10"/>
      <c r="B598" s="319"/>
      <c r="C598" s="10"/>
      <c r="D598" s="10"/>
      <c r="F598" s="10"/>
      <c r="G598" s="10"/>
      <c r="H598" s="10"/>
      <c r="I598" s="10"/>
      <c r="J598" s="10"/>
      <c r="K598" s="319"/>
      <c r="L598" s="10"/>
      <c r="M598" s="10"/>
      <c r="N598" s="10"/>
      <c r="O598" s="10"/>
      <c r="P598" s="10"/>
      <c r="Q598" s="358"/>
      <c r="U598" s="358"/>
      <c r="Y598" s="10"/>
      <c r="Z598" s="10"/>
      <c r="AA598" s="10"/>
      <c r="AC598" s="1"/>
      <c r="AE598" s="1"/>
      <c r="AM598" s="1"/>
      <c r="AO598" s="1"/>
      <c r="AQ598" s="1"/>
      <c r="AV598" s="1"/>
      <c r="AW598" s="1"/>
      <c r="AX598" s="1"/>
      <c r="AZ598" s="1"/>
      <c r="BC598" s="1"/>
    </row>
    <row r="599" spans="1:55">
      <c r="A599" s="10"/>
      <c r="B599" s="319"/>
      <c r="C599" s="10"/>
      <c r="D599" s="10"/>
      <c r="F599" s="10"/>
      <c r="G599" s="10"/>
      <c r="H599" s="10"/>
      <c r="I599" s="10"/>
      <c r="J599" s="10"/>
      <c r="K599" s="319"/>
      <c r="L599" s="10"/>
      <c r="M599" s="10"/>
      <c r="N599" s="10"/>
      <c r="O599" s="10"/>
      <c r="P599" s="10"/>
      <c r="Q599" s="358"/>
      <c r="U599" s="358"/>
      <c r="Y599" s="10"/>
      <c r="Z599" s="10"/>
      <c r="AA599" s="10"/>
      <c r="AC599" s="1"/>
      <c r="AE599" s="1"/>
      <c r="AM599" s="1"/>
      <c r="AO599" s="1"/>
      <c r="AQ599" s="1"/>
      <c r="AV599" s="1"/>
      <c r="AW599" s="1"/>
      <c r="AX599" s="1"/>
      <c r="AZ599" s="1"/>
      <c r="BC599" s="1"/>
    </row>
    <row r="600" spans="1:55">
      <c r="A600" s="10"/>
      <c r="B600" s="319"/>
      <c r="C600" s="10"/>
      <c r="D600" s="10"/>
      <c r="F600" s="10"/>
      <c r="G600" s="10"/>
      <c r="H600" s="10"/>
      <c r="I600" s="10"/>
      <c r="J600" s="10"/>
      <c r="K600" s="319"/>
      <c r="L600" s="10"/>
      <c r="M600" s="10"/>
      <c r="N600" s="10"/>
      <c r="O600" s="10"/>
      <c r="P600" s="10"/>
      <c r="Q600" s="358"/>
      <c r="U600" s="358"/>
      <c r="Y600" s="10"/>
      <c r="Z600" s="10"/>
      <c r="AA600" s="10"/>
      <c r="AC600" s="1"/>
      <c r="AE600" s="1"/>
      <c r="AM600" s="1"/>
      <c r="AO600" s="1"/>
      <c r="AQ600" s="1"/>
      <c r="AV600" s="1"/>
      <c r="AW600" s="1"/>
      <c r="AX600" s="1"/>
      <c r="AZ600" s="1"/>
      <c r="BC600" s="1"/>
    </row>
    <row r="601" spans="1:55">
      <c r="A601" s="10"/>
      <c r="B601" s="319"/>
      <c r="C601" s="10"/>
      <c r="D601" s="10"/>
      <c r="F601" s="10"/>
      <c r="G601" s="10"/>
      <c r="H601" s="10"/>
      <c r="I601" s="10"/>
      <c r="J601" s="10"/>
      <c r="K601" s="319"/>
      <c r="L601" s="10"/>
      <c r="M601" s="10"/>
      <c r="N601" s="10"/>
      <c r="O601" s="10"/>
      <c r="P601" s="10"/>
      <c r="Q601" s="358"/>
      <c r="U601" s="358"/>
      <c r="Y601" s="10"/>
      <c r="Z601" s="10"/>
      <c r="AA601" s="10"/>
      <c r="AC601" s="1"/>
      <c r="AE601" s="1"/>
      <c r="AM601" s="1"/>
      <c r="AO601" s="1"/>
      <c r="AQ601" s="1"/>
      <c r="AV601" s="1"/>
      <c r="AW601" s="1"/>
      <c r="AX601" s="1"/>
      <c r="AZ601" s="1"/>
      <c r="BC601" s="1"/>
    </row>
    <row r="602" spans="1:55">
      <c r="A602" s="10"/>
      <c r="B602" s="319"/>
      <c r="C602" s="10"/>
      <c r="D602" s="10"/>
      <c r="F602" s="10"/>
      <c r="G602" s="10"/>
      <c r="H602" s="10"/>
      <c r="I602" s="10"/>
      <c r="J602" s="10"/>
      <c r="K602" s="319"/>
      <c r="L602" s="10"/>
      <c r="M602" s="10"/>
      <c r="N602" s="10"/>
      <c r="O602" s="10"/>
      <c r="P602" s="10"/>
      <c r="Q602" s="358"/>
      <c r="U602" s="358"/>
      <c r="Y602" s="10"/>
      <c r="Z602" s="10"/>
      <c r="AA602" s="10"/>
      <c r="AC602" s="1"/>
      <c r="AE602" s="1"/>
      <c r="AM602" s="1"/>
      <c r="AO602" s="1"/>
      <c r="AQ602" s="1"/>
      <c r="AV602" s="1"/>
      <c r="AW602" s="1"/>
      <c r="AX602" s="1"/>
      <c r="AZ602" s="1"/>
      <c r="BC602" s="1"/>
    </row>
    <row r="603" spans="1:55">
      <c r="A603" s="10"/>
      <c r="B603" s="319"/>
      <c r="C603" s="10"/>
      <c r="D603" s="10"/>
      <c r="F603" s="10"/>
      <c r="G603" s="10"/>
      <c r="H603" s="10"/>
      <c r="I603" s="10"/>
      <c r="J603" s="10"/>
      <c r="K603" s="319"/>
      <c r="L603" s="10"/>
      <c r="M603" s="10"/>
      <c r="N603" s="10"/>
      <c r="O603" s="10"/>
      <c r="P603" s="10"/>
      <c r="Q603" s="358"/>
      <c r="U603" s="358"/>
      <c r="Y603" s="10"/>
      <c r="Z603" s="10"/>
      <c r="AA603" s="10"/>
      <c r="AC603" s="1"/>
      <c r="AE603" s="1"/>
      <c r="AM603" s="1"/>
      <c r="AO603" s="1"/>
      <c r="AQ603" s="1"/>
      <c r="AV603" s="1"/>
      <c r="AW603" s="1"/>
      <c r="AX603" s="1"/>
      <c r="AZ603" s="1"/>
      <c r="BC603" s="1"/>
    </row>
    <row r="604" spans="1:55">
      <c r="A604" s="10"/>
      <c r="B604" s="319"/>
      <c r="C604" s="10"/>
      <c r="D604" s="10"/>
      <c r="F604" s="10"/>
      <c r="G604" s="10"/>
      <c r="H604" s="10"/>
      <c r="I604" s="10"/>
      <c r="J604" s="10"/>
      <c r="K604" s="319"/>
      <c r="L604" s="10"/>
      <c r="M604" s="10"/>
      <c r="N604" s="10"/>
      <c r="O604" s="10"/>
      <c r="P604" s="10"/>
      <c r="Q604" s="358"/>
      <c r="U604" s="358"/>
      <c r="Y604" s="10"/>
      <c r="Z604" s="10"/>
      <c r="AA604" s="10"/>
      <c r="AC604" s="1"/>
      <c r="AE604" s="1"/>
      <c r="AM604" s="1"/>
      <c r="AO604" s="1"/>
      <c r="AQ604" s="1"/>
      <c r="AV604" s="1"/>
      <c r="AW604" s="1"/>
      <c r="AX604" s="1"/>
      <c r="AZ604" s="1"/>
      <c r="BC604" s="1"/>
    </row>
    <row r="605" spans="1:55">
      <c r="A605" s="10"/>
      <c r="B605" s="319"/>
      <c r="C605" s="10"/>
      <c r="D605" s="10"/>
      <c r="F605" s="10"/>
      <c r="G605" s="10"/>
      <c r="H605" s="10"/>
      <c r="I605" s="10"/>
      <c r="J605" s="10"/>
      <c r="K605" s="319"/>
      <c r="L605" s="10"/>
      <c r="M605" s="10"/>
      <c r="N605" s="10"/>
      <c r="O605" s="10"/>
      <c r="P605" s="10"/>
      <c r="Q605" s="358"/>
      <c r="U605" s="358"/>
      <c r="Y605" s="10"/>
      <c r="Z605" s="10"/>
      <c r="AA605" s="10"/>
      <c r="AC605" s="1"/>
      <c r="AE605" s="1"/>
      <c r="AM605" s="1"/>
      <c r="AO605" s="1"/>
      <c r="AQ605" s="1"/>
      <c r="AV605" s="1"/>
      <c r="AW605" s="1"/>
      <c r="AX605" s="1"/>
      <c r="AZ605" s="1"/>
      <c r="BC605" s="1"/>
    </row>
    <row r="606" spans="1:55">
      <c r="A606" s="10"/>
      <c r="B606" s="319"/>
      <c r="C606" s="10"/>
      <c r="D606" s="10"/>
      <c r="F606" s="10"/>
      <c r="G606" s="10"/>
      <c r="H606" s="10"/>
      <c r="I606" s="10"/>
      <c r="J606" s="10"/>
      <c r="K606" s="319"/>
      <c r="L606" s="10"/>
      <c r="M606" s="10"/>
      <c r="N606" s="10"/>
      <c r="O606" s="10"/>
      <c r="P606" s="10"/>
      <c r="Q606" s="358"/>
      <c r="U606" s="358"/>
      <c r="Y606" s="10"/>
      <c r="Z606" s="10"/>
      <c r="AA606" s="10"/>
      <c r="AC606" s="1"/>
      <c r="AE606" s="1"/>
      <c r="AM606" s="1"/>
      <c r="AO606" s="1"/>
      <c r="AQ606" s="1"/>
      <c r="AV606" s="1"/>
      <c r="AW606" s="1"/>
      <c r="AX606" s="1"/>
      <c r="AZ606" s="1"/>
      <c r="BC606" s="1"/>
    </row>
    <row r="607" spans="1:55">
      <c r="A607" s="10"/>
      <c r="B607" s="319"/>
      <c r="C607" s="10"/>
      <c r="D607" s="10"/>
      <c r="F607" s="10"/>
      <c r="G607" s="10"/>
      <c r="H607" s="10"/>
      <c r="I607" s="10"/>
      <c r="J607" s="10"/>
      <c r="K607" s="319"/>
      <c r="L607" s="10"/>
      <c r="M607" s="10"/>
      <c r="N607" s="10"/>
      <c r="O607" s="10"/>
      <c r="P607" s="10"/>
      <c r="Q607" s="358"/>
      <c r="U607" s="358"/>
      <c r="Y607" s="10"/>
      <c r="Z607" s="10"/>
      <c r="AA607" s="10"/>
      <c r="AC607" s="1"/>
      <c r="AE607" s="1"/>
      <c r="AM607" s="1"/>
      <c r="AO607" s="1"/>
      <c r="AQ607" s="1"/>
      <c r="AV607" s="1"/>
      <c r="AW607" s="1"/>
      <c r="AX607" s="1"/>
      <c r="AZ607" s="1"/>
      <c r="BC607" s="1"/>
    </row>
    <row r="608" spans="1:55">
      <c r="A608" s="10"/>
      <c r="B608" s="319"/>
      <c r="C608" s="10"/>
      <c r="D608" s="10"/>
      <c r="F608" s="10"/>
      <c r="G608" s="10"/>
      <c r="H608" s="10"/>
      <c r="I608" s="10"/>
      <c r="J608" s="10"/>
      <c r="K608" s="319"/>
      <c r="L608" s="10"/>
      <c r="M608" s="10"/>
      <c r="N608" s="10"/>
      <c r="O608" s="10"/>
      <c r="P608" s="10"/>
      <c r="Q608" s="358"/>
      <c r="U608" s="358"/>
      <c r="Y608" s="10"/>
      <c r="Z608" s="10"/>
      <c r="AA608" s="10"/>
      <c r="AC608" s="1"/>
      <c r="AE608" s="1"/>
      <c r="AM608" s="1"/>
      <c r="AO608" s="1"/>
      <c r="AQ608" s="1"/>
      <c r="AV608" s="1"/>
      <c r="AW608" s="1"/>
      <c r="AX608" s="1"/>
      <c r="AZ608" s="1"/>
      <c r="BC608" s="1"/>
    </row>
    <row r="609" spans="1:55">
      <c r="A609" s="10"/>
      <c r="B609" s="319"/>
      <c r="C609" s="10"/>
      <c r="D609" s="10"/>
      <c r="F609" s="10"/>
      <c r="G609" s="10"/>
      <c r="H609" s="10"/>
      <c r="I609" s="10"/>
      <c r="J609" s="10"/>
      <c r="K609" s="319"/>
      <c r="L609" s="10"/>
      <c r="M609" s="10"/>
      <c r="N609" s="10"/>
      <c r="O609" s="10"/>
      <c r="P609" s="10"/>
      <c r="Q609" s="358"/>
      <c r="U609" s="358"/>
      <c r="Y609" s="10"/>
      <c r="Z609" s="10"/>
      <c r="AA609" s="10"/>
      <c r="AC609" s="1"/>
      <c r="AE609" s="1"/>
      <c r="AM609" s="1"/>
      <c r="AO609" s="1"/>
      <c r="AQ609" s="1"/>
      <c r="AV609" s="1"/>
      <c r="AW609" s="1"/>
      <c r="AX609" s="1"/>
      <c r="AZ609" s="1"/>
      <c r="BC609" s="1"/>
    </row>
    <row r="610" spans="1:55">
      <c r="A610" s="10"/>
      <c r="B610" s="319"/>
      <c r="C610" s="10"/>
      <c r="D610" s="10"/>
      <c r="F610" s="10"/>
      <c r="G610" s="10"/>
      <c r="H610" s="10"/>
      <c r="I610" s="10"/>
      <c r="J610" s="10"/>
      <c r="K610" s="319"/>
      <c r="L610" s="10"/>
      <c r="M610" s="10"/>
      <c r="N610" s="10"/>
      <c r="O610" s="10"/>
      <c r="P610" s="10"/>
      <c r="Q610" s="358"/>
      <c r="U610" s="358"/>
      <c r="Y610" s="10"/>
      <c r="Z610" s="10"/>
      <c r="AA610" s="10"/>
      <c r="AC610" s="1"/>
      <c r="AE610" s="1"/>
      <c r="AM610" s="1"/>
      <c r="AO610" s="1"/>
      <c r="AQ610" s="1"/>
      <c r="AV610" s="1"/>
      <c r="AW610" s="1"/>
      <c r="AX610" s="1"/>
      <c r="AZ610" s="1"/>
      <c r="BC610" s="1"/>
    </row>
    <row r="611" spans="1:55">
      <c r="A611" s="10"/>
      <c r="B611" s="319"/>
      <c r="C611" s="10"/>
      <c r="D611" s="10"/>
      <c r="F611" s="10"/>
      <c r="G611" s="10"/>
      <c r="H611" s="10"/>
      <c r="I611" s="10"/>
      <c r="J611" s="10"/>
      <c r="K611" s="319"/>
      <c r="L611" s="10"/>
      <c r="M611" s="10"/>
      <c r="N611" s="10"/>
      <c r="O611" s="10"/>
      <c r="P611" s="10"/>
      <c r="Q611" s="358"/>
      <c r="U611" s="358"/>
      <c r="Y611" s="10"/>
      <c r="Z611" s="10"/>
      <c r="AA611" s="10"/>
      <c r="AC611" s="1"/>
      <c r="AE611" s="1"/>
      <c r="AM611" s="1"/>
      <c r="AO611" s="1"/>
      <c r="AQ611" s="1"/>
      <c r="AV611" s="1"/>
      <c r="AW611" s="1"/>
      <c r="AX611" s="1"/>
      <c r="AZ611" s="1"/>
      <c r="BC611" s="1"/>
    </row>
    <row r="612" spans="1:55">
      <c r="A612" s="10"/>
      <c r="B612" s="319"/>
      <c r="C612" s="10"/>
      <c r="D612" s="10"/>
      <c r="F612" s="10"/>
      <c r="G612" s="10"/>
      <c r="H612" s="10"/>
      <c r="I612" s="10"/>
      <c r="J612" s="10"/>
      <c r="K612" s="319"/>
      <c r="L612" s="10"/>
      <c r="M612" s="10"/>
      <c r="N612" s="10"/>
      <c r="O612" s="10"/>
      <c r="P612" s="10"/>
      <c r="Q612" s="358"/>
      <c r="U612" s="358"/>
      <c r="Y612" s="10"/>
      <c r="Z612" s="10"/>
      <c r="AA612" s="10"/>
      <c r="AC612" s="1"/>
      <c r="AE612" s="1"/>
      <c r="AM612" s="1"/>
      <c r="AO612" s="1"/>
      <c r="AQ612" s="1"/>
      <c r="AV612" s="1"/>
      <c r="AW612" s="1"/>
      <c r="AX612" s="1"/>
      <c r="AZ612" s="1"/>
      <c r="BC612" s="1"/>
    </row>
    <row r="613" spans="1:55">
      <c r="A613" s="10"/>
      <c r="B613" s="319"/>
      <c r="C613" s="10"/>
      <c r="D613" s="10"/>
      <c r="F613" s="10"/>
      <c r="G613" s="10"/>
      <c r="H613" s="10"/>
      <c r="I613" s="10"/>
      <c r="J613" s="10"/>
      <c r="K613" s="319"/>
      <c r="L613" s="10"/>
      <c r="M613" s="10"/>
      <c r="N613" s="10"/>
      <c r="O613" s="10"/>
      <c r="P613" s="10"/>
      <c r="Q613" s="358"/>
      <c r="U613" s="358"/>
      <c r="Y613" s="10"/>
      <c r="Z613" s="10"/>
      <c r="AA613" s="10"/>
      <c r="AC613" s="1"/>
      <c r="AE613" s="1"/>
      <c r="AM613" s="1"/>
      <c r="AO613" s="1"/>
      <c r="AQ613" s="1"/>
      <c r="AV613" s="1"/>
      <c r="AW613" s="1"/>
      <c r="AX613" s="1"/>
      <c r="AZ613" s="1"/>
      <c r="BC613" s="1"/>
    </row>
    <row r="614" spans="1:55">
      <c r="A614" s="10"/>
      <c r="B614" s="319"/>
      <c r="C614" s="10"/>
      <c r="D614" s="10"/>
      <c r="F614" s="10"/>
      <c r="G614" s="10"/>
      <c r="H614" s="10"/>
      <c r="I614" s="10"/>
      <c r="J614" s="10"/>
      <c r="K614" s="319"/>
      <c r="L614" s="10"/>
      <c r="M614" s="10"/>
      <c r="N614" s="10"/>
      <c r="O614" s="10"/>
      <c r="P614" s="10"/>
      <c r="Q614" s="358"/>
      <c r="U614" s="358"/>
      <c r="Y614" s="10"/>
      <c r="Z614" s="10"/>
      <c r="AA614" s="10"/>
      <c r="AC614" s="1"/>
      <c r="AE614" s="1"/>
      <c r="AM614" s="1"/>
      <c r="AO614" s="1"/>
      <c r="AQ614" s="1"/>
      <c r="AV614" s="1"/>
      <c r="AW614" s="1"/>
      <c r="AX614" s="1"/>
      <c r="AZ614" s="1"/>
      <c r="BC614" s="1"/>
    </row>
    <row r="615" spans="1:55">
      <c r="A615" s="10"/>
      <c r="B615" s="319"/>
      <c r="C615" s="10"/>
      <c r="D615" s="10"/>
      <c r="F615" s="10"/>
      <c r="G615" s="10"/>
      <c r="H615" s="10"/>
      <c r="I615" s="10"/>
      <c r="J615" s="10"/>
      <c r="K615" s="319"/>
      <c r="L615" s="10"/>
      <c r="M615" s="10"/>
      <c r="N615" s="10"/>
      <c r="O615" s="10"/>
      <c r="P615" s="10"/>
      <c r="Q615" s="358"/>
      <c r="U615" s="358"/>
      <c r="Y615" s="10"/>
      <c r="Z615" s="10"/>
      <c r="AA615" s="10"/>
      <c r="AC615" s="1"/>
      <c r="AE615" s="1"/>
      <c r="AM615" s="1"/>
      <c r="AO615" s="1"/>
      <c r="AQ615" s="1"/>
      <c r="AV615" s="1"/>
      <c r="AW615" s="1"/>
      <c r="AX615" s="1"/>
      <c r="AZ615" s="1"/>
      <c r="BC615" s="1"/>
    </row>
    <row r="616" spans="1:55">
      <c r="A616" s="10"/>
      <c r="B616" s="319"/>
      <c r="C616" s="10"/>
      <c r="D616" s="10"/>
      <c r="F616" s="10"/>
      <c r="G616" s="10"/>
      <c r="H616" s="10"/>
      <c r="I616" s="10"/>
      <c r="J616" s="10"/>
      <c r="K616" s="319"/>
      <c r="L616" s="10"/>
      <c r="M616" s="10"/>
      <c r="N616" s="10"/>
      <c r="O616" s="10"/>
      <c r="P616" s="10"/>
      <c r="Q616" s="358"/>
      <c r="U616" s="358"/>
      <c r="Y616" s="10"/>
      <c r="Z616" s="10"/>
      <c r="AA616" s="10"/>
      <c r="AC616" s="1"/>
      <c r="AE616" s="1"/>
      <c r="AM616" s="1"/>
      <c r="AO616" s="1"/>
      <c r="AQ616" s="1"/>
      <c r="AV616" s="1"/>
      <c r="AW616" s="1"/>
      <c r="AX616" s="1"/>
      <c r="AZ616" s="1"/>
      <c r="BC616" s="1"/>
    </row>
    <row r="617" spans="1:55">
      <c r="A617" s="10"/>
      <c r="B617" s="319"/>
      <c r="C617" s="10"/>
      <c r="D617" s="10"/>
      <c r="F617" s="10"/>
      <c r="G617" s="10"/>
      <c r="H617" s="10"/>
      <c r="I617" s="10"/>
      <c r="J617" s="10"/>
      <c r="K617" s="319"/>
      <c r="L617" s="10"/>
      <c r="M617" s="10"/>
      <c r="N617" s="10"/>
      <c r="O617" s="10"/>
      <c r="P617" s="10"/>
      <c r="Q617" s="358"/>
      <c r="U617" s="358"/>
      <c r="Y617" s="10"/>
      <c r="Z617" s="10"/>
      <c r="AA617" s="10"/>
      <c r="AC617" s="1"/>
      <c r="AE617" s="1"/>
      <c r="AM617" s="1"/>
      <c r="AO617" s="1"/>
      <c r="AQ617" s="1"/>
      <c r="AV617" s="1"/>
      <c r="AW617" s="1"/>
      <c r="AX617" s="1"/>
      <c r="AZ617" s="1"/>
      <c r="BC617" s="1"/>
    </row>
    <row r="618" spans="1:55">
      <c r="A618" s="10"/>
      <c r="B618" s="319"/>
      <c r="C618" s="10"/>
      <c r="D618" s="10"/>
      <c r="F618" s="10"/>
      <c r="G618" s="10"/>
      <c r="H618" s="10"/>
      <c r="I618" s="10"/>
      <c r="J618" s="10"/>
      <c r="K618" s="319"/>
      <c r="L618" s="10"/>
      <c r="M618" s="10"/>
      <c r="N618" s="10"/>
      <c r="O618" s="10"/>
      <c r="P618" s="10"/>
      <c r="Q618" s="358"/>
      <c r="U618" s="358"/>
      <c r="Y618" s="10"/>
      <c r="Z618" s="10"/>
      <c r="AA618" s="10"/>
      <c r="AC618" s="1"/>
      <c r="AE618" s="1"/>
      <c r="AM618" s="1"/>
      <c r="AO618" s="1"/>
      <c r="AQ618" s="1"/>
      <c r="AV618" s="1"/>
      <c r="AW618" s="1"/>
      <c r="AX618" s="1"/>
      <c r="AZ618" s="1"/>
      <c r="BC618" s="1"/>
    </row>
    <row r="619" spans="1:55">
      <c r="A619" s="10"/>
      <c r="B619" s="319"/>
      <c r="C619" s="10"/>
      <c r="D619" s="10"/>
      <c r="F619" s="10"/>
      <c r="G619" s="10"/>
      <c r="H619" s="10"/>
      <c r="I619" s="10"/>
      <c r="J619" s="10"/>
      <c r="K619" s="319"/>
      <c r="L619" s="10"/>
      <c r="M619" s="10"/>
      <c r="N619" s="10"/>
      <c r="O619" s="10"/>
      <c r="P619" s="10"/>
      <c r="Q619" s="358"/>
      <c r="U619" s="358"/>
      <c r="Y619" s="10"/>
      <c r="Z619" s="10"/>
      <c r="AA619" s="10"/>
      <c r="AC619" s="1"/>
      <c r="AE619" s="1"/>
      <c r="AM619" s="1"/>
      <c r="AO619" s="1"/>
      <c r="AQ619" s="1"/>
      <c r="AV619" s="1"/>
      <c r="AW619" s="1"/>
      <c r="AX619" s="1"/>
      <c r="AZ619" s="1"/>
      <c r="BC619" s="1"/>
    </row>
    <row r="620" spans="1:55">
      <c r="A620" s="10"/>
      <c r="B620" s="319"/>
      <c r="C620" s="10"/>
      <c r="D620" s="10"/>
      <c r="F620" s="10"/>
      <c r="G620" s="10"/>
      <c r="H620" s="10"/>
      <c r="I620" s="10"/>
      <c r="J620" s="10"/>
      <c r="K620" s="319"/>
      <c r="L620" s="10"/>
      <c r="M620" s="10"/>
      <c r="N620" s="10"/>
      <c r="O620" s="10"/>
      <c r="P620" s="10"/>
      <c r="Q620" s="358"/>
      <c r="U620" s="358"/>
      <c r="Y620" s="10"/>
      <c r="Z620" s="10"/>
      <c r="AA620" s="10"/>
      <c r="AC620" s="1"/>
      <c r="AE620" s="1"/>
      <c r="AM620" s="1"/>
      <c r="AO620" s="1"/>
      <c r="AQ620" s="1"/>
      <c r="AV620" s="1"/>
      <c r="AW620" s="1"/>
      <c r="AX620" s="1"/>
      <c r="AZ620" s="1"/>
      <c r="BC620" s="1"/>
    </row>
    <row r="621" spans="1:55">
      <c r="A621" s="10"/>
      <c r="B621" s="319"/>
      <c r="C621" s="10"/>
      <c r="D621" s="10"/>
      <c r="F621" s="10"/>
      <c r="G621" s="10"/>
      <c r="H621" s="10"/>
      <c r="I621" s="10"/>
      <c r="J621" s="10"/>
      <c r="K621" s="319"/>
      <c r="L621" s="10"/>
      <c r="M621" s="10"/>
      <c r="N621" s="10"/>
      <c r="O621" s="10"/>
      <c r="P621" s="10"/>
      <c r="Q621" s="358"/>
      <c r="U621" s="358"/>
      <c r="Y621" s="10"/>
      <c r="Z621" s="10"/>
      <c r="AA621" s="10"/>
      <c r="AC621" s="1"/>
      <c r="AE621" s="1"/>
      <c r="AM621" s="1"/>
      <c r="AO621" s="1"/>
      <c r="AQ621" s="1"/>
      <c r="AV621" s="1"/>
      <c r="AW621" s="1"/>
      <c r="AX621" s="1"/>
      <c r="AZ621" s="1"/>
      <c r="BC621" s="1"/>
    </row>
    <row r="622" spans="1:55">
      <c r="A622" s="10"/>
      <c r="B622" s="319"/>
      <c r="C622" s="10"/>
      <c r="D622" s="10"/>
      <c r="F622" s="10"/>
      <c r="G622" s="10"/>
      <c r="H622" s="10"/>
      <c r="I622" s="10"/>
      <c r="J622" s="10"/>
      <c r="K622" s="319"/>
      <c r="L622" s="10"/>
      <c r="M622" s="10"/>
      <c r="N622" s="10"/>
      <c r="O622" s="10"/>
      <c r="P622" s="10"/>
      <c r="Q622" s="358"/>
      <c r="U622" s="358"/>
      <c r="Y622" s="10"/>
      <c r="Z622" s="10"/>
      <c r="AA622" s="10"/>
      <c r="AC622" s="1"/>
      <c r="AE622" s="1"/>
      <c r="AM622" s="1"/>
      <c r="AO622" s="1"/>
      <c r="AQ622" s="1"/>
      <c r="AV622" s="1"/>
      <c r="AW622" s="1"/>
      <c r="AX622" s="1"/>
      <c r="AZ622" s="1"/>
      <c r="BC622" s="1"/>
    </row>
    <row r="623" spans="1:55">
      <c r="A623" s="10"/>
      <c r="B623" s="319"/>
      <c r="C623" s="10"/>
      <c r="D623" s="10"/>
      <c r="F623" s="10"/>
      <c r="G623" s="10"/>
      <c r="H623" s="10"/>
      <c r="I623" s="10"/>
      <c r="J623" s="10"/>
      <c r="K623" s="319"/>
      <c r="L623" s="10"/>
      <c r="M623" s="10"/>
      <c r="N623" s="10"/>
      <c r="O623" s="10"/>
      <c r="P623" s="10"/>
      <c r="Q623" s="358"/>
      <c r="U623" s="358"/>
      <c r="Y623" s="10"/>
      <c r="Z623" s="10"/>
      <c r="AA623" s="10"/>
      <c r="AC623" s="1"/>
      <c r="AE623" s="1"/>
      <c r="AM623" s="1"/>
      <c r="AO623" s="1"/>
      <c r="AQ623" s="1"/>
      <c r="AV623" s="1"/>
      <c r="AW623" s="1"/>
      <c r="AX623" s="1"/>
      <c r="AZ623" s="1"/>
      <c r="BC623" s="1"/>
    </row>
    <row r="624" spans="1:55">
      <c r="A624" s="10"/>
      <c r="B624" s="319"/>
      <c r="C624" s="10"/>
      <c r="D624" s="10"/>
      <c r="F624" s="10"/>
      <c r="G624" s="10"/>
      <c r="H624" s="10"/>
      <c r="I624" s="10"/>
      <c r="J624" s="10"/>
      <c r="K624" s="319"/>
      <c r="L624" s="10"/>
      <c r="M624" s="10"/>
      <c r="N624" s="10"/>
      <c r="O624" s="10"/>
      <c r="P624" s="10"/>
      <c r="Q624" s="358"/>
      <c r="U624" s="358"/>
      <c r="Y624" s="10"/>
      <c r="Z624" s="10"/>
      <c r="AA624" s="10"/>
      <c r="AC624" s="1"/>
      <c r="AE624" s="1"/>
      <c r="AM624" s="1"/>
      <c r="AO624" s="1"/>
      <c r="AQ624" s="1"/>
      <c r="AV624" s="1"/>
      <c r="AW624" s="1"/>
      <c r="AX624" s="1"/>
      <c r="AZ624" s="1"/>
      <c r="BC624" s="1"/>
    </row>
    <row r="625" spans="1:55">
      <c r="A625" s="10"/>
      <c r="B625" s="319"/>
      <c r="C625" s="10"/>
      <c r="D625" s="10"/>
      <c r="F625" s="10"/>
      <c r="G625" s="10"/>
      <c r="H625" s="10"/>
      <c r="I625" s="10"/>
      <c r="J625" s="10"/>
      <c r="K625" s="319"/>
      <c r="L625" s="10"/>
      <c r="M625" s="10"/>
      <c r="N625" s="10"/>
      <c r="O625" s="10"/>
      <c r="P625" s="10"/>
      <c r="Q625" s="358"/>
      <c r="U625" s="358"/>
      <c r="Y625" s="10"/>
      <c r="Z625" s="10"/>
      <c r="AA625" s="10"/>
      <c r="AC625" s="1"/>
      <c r="AE625" s="1"/>
      <c r="AM625" s="1"/>
      <c r="AO625" s="1"/>
      <c r="AQ625" s="1"/>
      <c r="AV625" s="1"/>
      <c r="AW625" s="1"/>
      <c r="AX625" s="1"/>
      <c r="AZ625" s="1"/>
      <c r="BC625" s="1"/>
    </row>
    <row r="626" spans="1:55">
      <c r="A626" s="10"/>
      <c r="B626" s="319"/>
      <c r="C626" s="10"/>
      <c r="D626" s="10"/>
      <c r="F626" s="10"/>
      <c r="G626" s="10"/>
      <c r="H626" s="10"/>
      <c r="I626" s="10"/>
      <c r="J626" s="10"/>
      <c r="K626" s="319"/>
      <c r="L626" s="10"/>
      <c r="M626" s="10"/>
      <c r="N626" s="10"/>
      <c r="O626" s="10"/>
      <c r="P626" s="10"/>
      <c r="Q626" s="358"/>
      <c r="U626" s="358"/>
      <c r="Y626" s="10"/>
      <c r="Z626" s="10"/>
      <c r="AA626" s="10"/>
      <c r="AC626" s="1"/>
      <c r="AE626" s="1"/>
      <c r="AM626" s="1"/>
      <c r="AO626" s="1"/>
      <c r="AQ626" s="1"/>
      <c r="AV626" s="1"/>
      <c r="AW626" s="1"/>
      <c r="AX626" s="1"/>
      <c r="AZ626" s="1"/>
      <c r="BC626" s="1"/>
    </row>
    <row r="627" spans="1:55">
      <c r="A627" s="10"/>
      <c r="B627" s="319"/>
      <c r="C627" s="10"/>
      <c r="D627" s="10"/>
      <c r="F627" s="10"/>
      <c r="G627" s="10"/>
      <c r="H627" s="10"/>
      <c r="I627" s="10"/>
      <c r="J627" s="10"/>
      <c r="K627" s="319"/>
      <c r="L627" s="10"/>
      <c r="M627" s="10"/>
      <c r="N627" s="10"/>
      <c r="O627" s="10"/>
      <c r="P627" s="10"/>
      <c r="Q627" s="358"/>
      <c r="U627" s="358"/>
      <c r="Y627" s="10"/>
      <c r="Z627" s="10"/>
      <c r="AA627" s="10"/>
      <c r="AC627" s="1"/>
      <c r="AE627" s="1"/>
      <c r="AM627" s="1"/>
      <c r="AO627" s="1"/>
      <c r="AQ627" s="1"/>
      <c r="AV627" s="1"/>
      <c r="AW627" s="1"/>
      <c r="AX627" s="1"/>
      <c r="AZ627" s="1"/>
      <c r="BC627" s="1"/>
    </row>
    <row r="628" spans="1:55">
      <c r="A628" s="10"/>
      <c r="B628" s="319"/>
      <c r="C628" s="10"/>
      <c r="D628" s="10"/>
      <c r="F628" s="10"/>
      <c r="G628" s="10"/>
      <c r="H628" s="10"/>
      <c r="I628" s="10"/>
      <c r="J628" s="10"/>
      <c r="K628" s="319"/>
      <c r="L628" s="10"/>
      <c r="M628" s="10"/>
      <c r="N628" s="10"/>
      <c r="O628" s="10"/>
      <c r="P628" s="10"/>
      <c r="Q628" s="358"/>
      <c r="U628" s="358"/>
      <c r="Y628" s="10"/>
      <c r="Z628" s="10"/>
      <c r="AA628" s="10"/>
      <c r="AC628" s="1"/>
      <c r="AE628" s="1"/>
      <c r="AM628" s="1"/>
      <c r="AO628" s="1"/>
      <c r="AQ628" s="1"/>
      <c r="AV628" s="1"/>
      <c r="AW628" s="1"/>
      <c r="AX628" s="1"/>
      <c r="AZ628" s="1"/>
      <c r="BC628" s="1"/>
    </row>
    <row r="629" spans="1:55">
      <c r="A629" s="10"/>
      <c r="B629" s="319"/>
      <c r="C629" s="10"/>
      <c r="D629" s="10"/>
      <c r="F629" s="10"/>
      <c r="G629" s="10"/>
      <c r="H629" s="10"/>
      <c r="I629" s="10"/>
      <c r="J629" s="10"/>
      <c r="K629" s="319"/>
      <c r="L629" s="10"/>
      <c r="M629" s="10"/>
      <c r="N629" s="10"/>
      <c r="O629" s="10"/>
      <c r="P629" s="10"/>
      <c r="Q629" s="358"/>
      <c r="U629" s="358"/>
      <c r="Y629" s="10"/>
      <c r="Z629" s="10"/>
      <c r="AA629" s="10"/>
      <c r="AC629" s="1"/>
      <c r="AE629" s="1"/>
      <c r="AM629" s="1"/>
      <c r="AO629" s="1"/>
      <c r="AQ629" s="1"/>
      <c r="AV629" s="1"/>
      <c r="AW629" s="1"/>
      <c r="AX629" s="1"/>
      <c r="AZ629" s="1"/>
      <c r="BC629" s="1"/>
    </row>
    <row r="630" spans="1:55">
      <c r="A630" s="10"/>
      <c r="B630" s="319"/>
      <c r="C630" s="10"/>
      <c r="D630" s="10"/>
      <c r="F630" s="10"/>
      <c r="G630" s="10"/>
      <c r="H630" s="10"/>
      <c r="I630" s="10"/>
      <c r="J630" s="10"/>
      <c r="K630" s="319"/>
      <c r="L630" s="10"/>
      <c r="M630" s="10"/>
      <c r="N630" s="10"/>
      <c r="O630" s="10"/>
      <c r="P630" s="10"/>
      <c r="Q630" s="358"/>
      <c r="U630" s="358"/>
      <c r="Y630" s="10"/>
      <c r="Z630" s="10"/>
      <c r="AA630" s="10"/>
      <c r="AC630" s="1"/>
      <c r="AE630" s="1"/>
      <c r="AM630" s="1"/>
      <c r="AO630" s="1"/>
      <c r="AQ630" s="1"/>
      <c r="AV630" s="1"/>
      <c r="AW630" s="1"/>
      <c r="AX630" s="1"/>
      <c r="AZ630" s="1"/>
      <c r="BC630" s="1"/>
    </row>
    <row r="631" spans="1:55">
      <c r="A631" s="10"/>
      <c r="B631" s="319"/>
      <c r="C631" s="10"/>
      <c r="D631" s="10"/>
      <c r="F631" s="10"/>
      <c r="G631" s="10"/>
      <c r="H631" s="10"/>
      <c r="I631" s="10"/>
      <c r="J631" s="10"/>
      <c r="K631" s="319"/>
      <c r="L631" s="10"/>
      <c r="M631" s="10"/>
      <c r="N631" s="10"/>
      <c r="O631" s="10"/>
      <c r="P631" s="10"/>
      <c r="Q631" s="358"/>
      <c r="U631" s="358"/>
      <c r="Y631" s="10"/>
      <c r="Z631" s="10"/>
      <c r="AA631" s="10"/>
      <c r="AC631" s="1"/>
      <c r="AE631" s="1"/>
      <c r="AM631" s="1"/>
      <c r="AO631" s="1"/>
      <c r="AQ631" s="1"/>
      <c r="AV631" s="1"/>
      <c r="AW631" s="1"/>
      <c r="AX631" s="1"/>
      <c r="AZ631" s="1"/>
      <c r="BC631" s="1"/>
    </row>
    <row r="632" spans="1:55">
      <c r="A632" s="10"/>
      <c r="B632" s="319"/>
      <c r="C632" s="10"/>
      <c r="D632" s="10"/>
      <c r="F632" s="10"/>
      <c r="G632" s="10"/>
      <c r="H632" s="10"/>
      <c r="I632" s="10"/>
      <c r="J632" s="10"/>
      <c r="K632" s="319"/>
      <c r="L632" s="10"/>
      <c r="M632" s="10"/>
      <c r="N632" s="10"/>
      <c r="O632" s="10"/>
      <c r="P632" s="10"/>
      <c r="Q632" s="358"/>
      <c r="U632" s="358"/>
      <c r="Y632" s="10"/>
      <c r="Z632" s="10"/>
      <c r="AA632" s="10"/>
      <c r="AC632" s="1"/>
      <c r="AE632" s="1"/>
      <c r="AM632" s="1"/>
      <c r="AO632" s="1"/>
      <c r="AQ632" s="1"/>
      <c r="AV632" s="1"/>
      <c r="AW632" s="1"/>
      <c r="AX632" s="1"/>
      <c r="AZ632" s="1"/>
      <c r="BC632" s="1"/>
    </row>
    <row r="633" spans="1:55">
      <c r="A633" s="10"/>
      <c r="B633" s="319"/>
      <c r="C633" s="10"/>
      <c r="D633" s="10"/>
      <c r="F633" s="10"/>
      <c r="G633" s="10"/>
      <c r="H633" s="10"/>
      <c r="I633" s="10"/>
      <c r="J633" s="10"/>
      <c r="K633" s="319"/>
      <c r="L633" s="10"/>
      <c r="M633" s="10"/>
      <c r="N633" s="10"/>
      <c r="O633" s="10"/>
      <c r="P633" s="10"/>
      <c r="Q633" s="358"/>
      <c r="U633" s="358"/>
      <c r="Y633" s="10"/>
      <c r="Z633" s="10"/>
      <c r="AA633" s="10"/>
      <c r="AC633" s="1"/>
      <c r="AE633" s="1"/>
      <c r="AM633" s="1"/>
      <c r="AO633" s="1"/>
      <c r="AQ633" s="1"/>
      <c r="AV633" s="1"/>
      <c r="AW633" s="1"/>
      <c r="AX633" s="1"/>
      <c r="AZ633" s="1"/>
      <c r="BC633" s="1"/>
    </row>
    <row r="634" spans="1:55">
      <c r="A634" s="10"/>
      <c r="B634" s="319"/>
      <c r="C634" s="10"/>
      <c r="D634" s="10"/>
      <c r="F634" s="10"/>
      <c r="G634" s="10"/>
      <c r="H634" s="10"/>
      <c r="I634" s="10"/>
      <c r="J634" s="10"/>
      <c r="K634" s="319"/>
      <c r="L634" s="10"/>
      <c r="M634" s="10"/>
      <c r="N634" s="10"/>
      <c r="O634" s="10"/>
      <c r="P634" s="10"/>
      <c r="Q634" s="358"/>
      <c r="U634" s="358"/>
      <c r="Y634" s="10"/>
      <c r="Z634" s="10"/>
      <c r="AA634" s="10"/>
      <c r="AC634" s="1"/>
      <c r="AE634" s="1"/>
      <c r="AM634" s="1"/>
      <c r="AO634" s="1"/>
      <c r="AQ634" s="1"/>
      <c r="AV634" s="1"/>
      <c r="AW634" s="1"/>
      <c r="AX634" s="1"/>
      <c r="AZ634" s="1"/>
      <c r="BC634" s="1"/>
    </row>
    <row r="635" spans="1:55">
      <c r="A635" s="10"/>
      <c r="B635" s="319"/>
      <c r="C635" s="10"/>
      <c r="D635" s="10"/>
      <c r="F635" s="10"/>
      <c r="G635" s="10"/>
      <c r="H635" s="10"/>
      <c r="I635" s="10"/>
      <c r="J635" s="10"/>
      <c r="K635" s="319"/>
      <c r="L635" s="10"/>
      <c r="M635" s="10"/>
      <c r="N635" s="10"/>
      <c r="O635" s="10"/>
      <c r="P635" s="10"/>
      <c r="Q635" s="358"/>
      <c r="U635" s="358"/>
      <c r="Y635" s="10"/>
      <c r="Z635" s="10"/>
      <c r="AA635" s="10"/>
      <c r="AC635" s="1"/>
      <c r="AE635" s="1"/>
      <c r="AM635" s="1"/>
      <c r="AO635" s="1"/>
      <c r="AQ635" s="1"/>
      <c r="AV635" s="1"/>
      <c r="AW635" s="1"/>
      <c r="AX635" s="1"/>
      <c r="AZ635" s="1"/>
      <c r="BC635" s="1"/>
    </row>
    <row r="636" spans="1:55">
      <c r="A636" s="10"/>
      <c r="B636" s="319"/>
      <c r="C636" s="10"/>
      <c r="D636" s="10"/>
      <c r="F636" s="10"/>
      <c r="G636" s="10"/>
      <c r="H636" s="10"/>
      <c r="I636" s="10"/>
      <c r="J636" s="10"/>
      <c r="K636" s="319"/>
      <c r="L636" s="10"/>
      <c r="M636" s="10"/>
      <c r="N636" s="10"/>
      <c r="O636" s="10"/>
      <c r="P636" s="10"/>
      <c r="Q636" s="358"/>
      <c r="U636" s="358"/>
      <c r="Y636" s="10"/>
      <c r="Z636" s="10"/>
      <c r="AA636" s="10"/>
      <c r="AC636" s="1"/>
      <c r="AE636" s="1"/>
      <c r="AM636" s="1"/>
      <c r="AO636" s="1"/>
      <c r="AQ636" s="1"/>
      <c r="AV636" s="1"/>
      <c r="AW636" s="1"/>
      <c r="AX636" s="1"/>
      <c r="AZ636" s="1"/>
      <c r="BC636" s="1"/>
    </row>
    <row r="637" spans="1:55">
      <c r="A637" s="10"/>
      <c r="B637" s="319"/>
      <c r="C637" s="10"/>
      <c r="D637" s="10"/>
      <c r="F637" s="10"/>
      <c r="G637" s="10"/>
      <c r="H637" s="10"/>
      <c r="I637" s="10"/>
      <c r="J637" s="10"/>
      <c r="K637" s="319"/>
      <c r="L637" s="10"/>
      <c r="M637" s="10"/>
      <c r="N637" s="10"/>
      <c r="O637" s="10"/>
      <c r="P637" s="10"/>
      <c r="Q637" s="358"/>
      <c r="U637" s="358"/>
      <c r="Y637" s="10"/>
      <c r="Z637" s="10"/>
      <c r="AA637" s="10"/>
      <c r="AC637" s="1"/>
      <c r="AE637" s="1"/>
      <c r="AM637" s="1"/>
      <c r="AO637" s="1"/>
      <c r="AQ637" s="1"/>
      <c r="AV637" s="1"/>
      <c r="AW637" s="1"/>
      <c r="AX637" s="1"/>
      <c r="AZ637" s="1"/>
      <c r="BC637" s="1"/>
    </row>
    <row r="638" spans="1:55">
      <c r="A638" s="10"/>
      <c r="B638" s="319"/>
      <c r="C638" s="10"/>
      <c r="D638" s="10"/>
      <c r="F638" s="10"/>
      <c r="G638" s="10"/>
      <c r="H638" s="10"/>
      <c r="I638" s="10"/>
      <c r="J638" s="10"/>
      <c r="K638" s="319"/>
      <c r="L638" s="10"/>
      <c r="M638" s="10"/>
      <c r="N638" s="10"/>
      <c r="O638" s="10"/>
      <c r="P638" s="10"/>
      <c r="Q638" s="358"/>
      <c r="U638" s="358"/>
      <c r="Y638" s="10"/>
      <c r="Z638" s="10"/>
      <c r="AA638" s="10"/>
      <c r="AC638" s="1"/>
      <c r="AE638" s="1"/>
      <c r="AM638" s="1"/>
      <c r="AO638" s="1"/>
      <c r="AQ638" s="1"/>
      <c r="AV638" s="1"/>
      <c r="AW638" s="1"/>
      <c r="AX638" s="1"/>
      <c r="AZ638" s="1"/>
      <c r="BC638" s="1"/>
    </row>
    <row r="639" spans="1:55">
      <c r="A639" s="10"/>
      <c r="B639" s="319"/>
      <c r="C639" s="10"/>
      <c r="D639" s="10"/>
      <c r="F639" s="10"/>
      <c r="G639" s="10"/>
      <c r="H639" s="10"/>
      <c r="I639" s="10"/>
      <c r="J639" s="10"/>
      <c r="K639" s="319"/>
      <c r="L639" s="10"/>
      <c r="M639" s="10"/>
      <c r="N639" s="10"/>
      <c r="O639" s="10"/>
      <c r="P639" s="10"/>
      <c r="Q639" s="358"/>
      <c r="U639" s="358"/>
      <c r="Y639" s="10"/>
      <c r="Z639" s="10"/>
      <c r="AA639" s="10"/>
      <c r="AC639" s="1"/>
      <c r="AE639" s="1"/>
      <c r="AM639" s="1"/>
      <c r="AO639" s="1"/>
      <c r="AQ639" s="1"/>
      <c r="AV639" s="1"/>
      <c r="AW639" s="1"/>
      <c r="AX639" s="1"/>
      <c r="AZ639" s="1"/>
      <c r="BC639" s="1"/>
    </row>
    <row r="640" spans="1:55">
      <c r="A640" s="10"/>
      <c r="B640" s="319"/>
      <c r="C640" s="10"/>
      <c r="D640" s="10"/>
      <c r="F640" s="10"/>
      <c r="G640" s="10"/>
      <c r="H640" s="10"/>
      <c r="I640" s="10"/>
      <c r="J640" s="10"/>
      <c r="K640" s="319"/>
      <c r="L640" s="10"/>
      <c r="M640" s="10"/>
      <c r="N640" s="10"/>
      <c r="O640" s="10"/>
      <c r="P640" s="10"/>
      <c r="Q640" s="358"/>
      <c r="U640" s="358"/>
      <c r="Y640" s="10"/>
      <c r="Z640" s="10"/>
      <c r="AA640" s="10"/>
      <c r="AC640" s="1"/>
      <c r="AE640" s="1"/>
      <c r="AM640" s="1"/>
      <c r="AO640" s="1"/>
      <c r="AQ640" s="1"/>
      <c r="AV640" s="1"/>
      <c r="AW640" s="1"/>
      <c r="AX640" s="1"/>
      <c r="AZ640" s="1"/>
      <c r="BC640" s="1"/>
    </row>
    <row r="641" spans="1:55">
      <c r="A641" s="10"/>
      <c r="B641" s="319"/>
      <c r="C641" s="10"/>
      <c r="D641" s="10"/>
      <c r="F641" s="10"/>
      <c r="G641" s="10"/>
      <c r="H641" s="10"/>
      <c r="I641" s="10"/>
      <c r="J641" s="10"/>
      <c r="K641" s="319"/>
      <c r="L641" s="10"/>
      <c r="M641" s="10"/>
      <c r="N641" s="10"/>
      <c r="O641" s="10"/>
      <c r="P641" s="10"/>
      <c r="Q641" s="358"/>
      <c r="U641" s="358"/>
      <c r="Y641" s="10"/>
      <c r="Z641" s="10"/>
      <c r="AA641" s="10"/>
      <c r="AC641" s="1"/>
      <c r="AE641" s="1"/>
      <c r="AM641" s="1"/>
      <c r="AO641" s="1"/>
      <c r="AQ641" s="1"/>
      <c r="AV641" s="1"/>
      <c r="AW641" s="1"/>
      <c r="AX641" s="1"/>
      <c r="AZ641" s="1"/>
      <c r="BC641" s="1"/>
    </row>
    <row r="642" spans="1:55">
      <c r="A642" s="10"/>
      <c r="B642" s="319"/>
      <c r="C642" s="10"/>
      <c r="D642" s="10"/>
      <c r="F642" s="10"/>
      <c r="G642" s="10"/>
      <c r="H642" s="10"/>
      <c r="I642" s="10"/>
      <c r="J642" s="10"/>
      <c r="K642" s="319"/>
      <c r="L642" s="10"/>
      <c r="M642" s="10"/>
      <c r="N642" s="10"/>
      <c r="O642" s="10"/>
      <c r="P642" s="10"/>
      <c r="Q642" s="358"/>
      <c r="U642" s="358"/>
      <c r="Y642" s="10"/>
      <c r="Z642" s="10"/>
      <c r="AA642" s="10"/>
      <c r="AC642" s="1"/>
      <c r="AE642" s="1"/>
      <c r="AM642" s="1"/>
      <c r="AO642" s="1"/>
      <c r="AQ642" s="1"/>
      <c r="AV642" s="1"/>
      <c r="AW642" s="1"/>
      <c r="AX642" s="1"/>
      <c r="AZ642" s="1"/>
      <c r="BC642" s="1"/>
    </row>
    <row r="643" spans="1:55">
      <c r="A643" s="10"/>
      <c r="B643" s="319"/>
      <c r="C643" s="10"/>
      <c r="D643" s="10"/>
      <c r="F643" s="10"/>
      <c r="G643" s="10"/>
      <c r="H643" s="10"/>
      <c r="I643" s="10"/>
      <c r="J643" s="10"/>
      <c r="K643" s="319"/>
      <c r="L643" s="10"/>
      <c r="M643" s="10"/>
      <c r="N643" s="10"/>
      <c r="O643" s="10"/>
      <c r="P643" s="10"/>
      <c r="Q643" s="358"/>
      <c r="U643" s="358"/>
      <c r="Y643" s="10"/>
      <c r="Z643" s="10"/>
      <c r="AA643" s="10"/>
      <c r="AC643" s="1"/>
      <c r="AE643" s="1"/>
      <c r="AM643" s="1"/>
      <c r="AO643" s="1"/>
      <c r="AQ643" s="1"/>
      <c r="AV643" s="1"/>
      <c r="AW643" s="1"/>
      <c r="AX643" s="1"/>
      <c r="AZ643" s="1"/>
      <c r="BC643" s="1"/>
    </row>
    <row r="644" spans="1:55">
      <c r="A644" s="10"/>
      <c r="B644" s="319"/>
      <c r="C644" s="10"/>
      <c r="D644" s="10"/>
      <c r="F644" s="10"/>
      <c r="G644" s="10"/>
      <c r="H644" s="10"/>
      <c r="I644" s="10"/>
      <c r="J644" s="10"/>
      <c r="K644" s="319"/>
      <c r="L644" s="10"/>
      <c r="M644" s="10"/>
      <c r="N644" s="10"/>
      <c r="O644" s="10"/>
      <c r="P644" s="10"/>
      <c r="Q644" s="358"/>
      <c r="U644" s="358"/>
      <c r="Y644" s="10"/>
      <c r="Z644" s="10"/>
      <c r="AA644" s="10"/>
      <c r="AC644" s="1"/>
      <c r="AE644" s="1"/>
      <c r="AM644" s="1"/>
      <c r="AO644" s="1"/>
      <c r="AQ644" s="1"/>
      <c r="AV644" s="1"/>
      <c r="AW644" s="1"/>
      <c r="AX644" s="1"/>
      <c r="AZ644" s="1"/>
      <c r="BC644" s="1"/>
    </row>
    <row r="645" spans="1:55">
      <c r="A645" s="10"/>
      <c r="B645" s="319"/>
      <c r="C645" s="10"/>
      <c r="D645" s="10"/>
      <c r="F645" s="10"/>
      <c r="G645" s="10"/>
      <c r="H645" s="10"/>
      <c r="I645" s="10"/>
      <c r="J645" s="10"/>
      <c r="K645" s="319"/>
      <c r="L645" s="10"/>
      <c r="M645" s="10"/>
      <c r="N645" s="10"/>
      <c r="O645" s="10"/>
      <c r="P645" s="10"/>
      <c r="Q645" s="358"/>
      <c r="U645" s="358"/>
      <c r="Y645" s="10"/>
      <c r="Z645" s="10"/>
      <c r="AA645" s="10"/>
      <c r="AC645" s="1"/>
      <c r="AE645" s="1"/>
      <c r="AM645" s="1"/>
      <c r="AO645" s="1"/>
      <c r="AQ645" s="1"/>
      <c r="AV645" s="1"/>
      <c r="AW645" s="1"/>
      <c r="AX645" s="1"/>
      <c r="AZ645" s="1"/>
      <c r="BC645" s="1"/>
    </row>
    <row r="646" spans="1:55">
      <c r="A646" s="10"/>
      <c r="B646" s="319"/>
      <c r="C646" s="10"/>
      <c r="D646" s="10"/>
      <c r="F646" s="10"/>
      <c r="G646" s="10"/>
      <c r="H646" s="10"/>
      <c r="I646" s="10"/>
      <c r="J646" s="10"/>
      <c r="K646" s="319"/>
      <c r="L646" s="10"/>
      <c r="M646" s="10"/>
      <c r="N646" s="10"/>
      <c r="O646" s="10"/>
      <c r="P646" s="10"/>
      <c r="Q646" s="358"/>
      <c r="U646" s="358"/>
      <c r="Y646" s="10"/>
      <c r="Z646" s="10"/>
      <c r="AA646" s="10"/>
      <c r="AC646" s="1"/>
      <c r="AE646" s="1"/>
      <c r="AM646" s="1"/>
      <c r="AO646" s="1"/>
      <c r="AQ646" s="1"/>
      <c r="AV646" s="1"/>
      <c r="AW646" s="1"/>
      <c r="AX646" s="1"/>
      <c r="AZ646" s="1"/>
      <c r="BC646" s="1"/>
    </row>
    <row r="647" spans="1:55">
      <c r="A647" s="10"/>
      <c r="B647" s="319"/>
      <c r="C647" s="10"/>
      <c r="D647" s="10"/>
      <c r="F647" s="10"/>
      <c r="G647" s="10"/>
      <c r="H647" s="10"/>
      <c r="I647" s="10"/>
      <c r="J647" s="10"/>
      <c r="K647" s="319"/>
      <c r="L647" s="10"/>
      <c r="M647" s="10"/>
      <c r="N647" s="10"/>
      <c r="O647" s="10"/>
      <c r="P647" s="10"/>
      <c r="Q647" s="358"/>
      <c r="U647" s="358"/>
      <c r="Y647" s="10"/>
      <c r="Z647" s="10"/>
      <c r="AA647" s="10"/>
      <c r="AC647" s="1"/>
      <c r="AE647" s="1"/>
      <c r="AM647" s="1"/>
      <c r="AO647" s="1"/>
      <c r="AQ647" s="1"/>
      <c r="AV647" s="1"/>
      <c r="AW647" s="1"/>
      <c r="AX647" s="1"/>
      <c r="AZ647" s="1"/>
      <c r="BC647" s="1"/>
    </row>
    <row r="648" spans="1:55">
      <c r="A648" s="10"/>
      <c r="B648" s="319"/>
      <c r="C648" s="10"/>
      <c r="D648" s="10"/>
      <c r="F648" s="10"/>
      <c r="G648" s="10"/>
      <c r="H648" s="10"/>
      <c r="I648" s="10"/>
      <c r="J648" s="10"/>
      <c r="K648" s="319"/>
      <c r="L648" s="10"/>
      <c r="M648" s="10"/>
      <c r="N648" s="10"/>
      <c r="O648" s="10"/>
      <c r="P648" s="10"/>
      <c r="Q648" s="358"/>
      <c r="U648" s="358"/>
      <c r="Y648" s="10"/>
      <c r="Z648" s="10"/>
      <c r="AA648" s="10"/>
      <c r="AC648" s="1"/>
      <c r="AE648" s="1"/>
      <c r="AM648" s="1"/>
      <c r="AO648" s="1"/>
      <c r="AQ648" s="1"/>
      <c r="AV648" s="1"/>
      <c r="AW648" s="1"/>
      <c r="AX648" s="1"/>
      <c r="AZ648" s="1"/>
      <c r="BC648" s="1"/>
    </row>
    <row r="649" spans="1:55">
      <c r="A649" s="10"/>
      <c r="B649" s="319"/>
      <c r="C649" s="10"/>
      <c r="D649" s="10"/>
      <c r="F649" s="10"/>
      <c r="G649" s="10"/>
      <c r="H649" s="10"/>
      <c r="I649" s="10"/>
      <c r="J649" s="10"/>
      <c r="K649" s="319"/>
      <c r="L649" s="10"/>
      <c r="M649" s="10"/>
      <c r="N649" s="10"/>
      <c r="O649" s="10"/>
      <c r="P649" s="10"/>
      <c r="Q649" s="358"/>
      <c r="U649" s="358"/>
      <c r="Y649" s="10"/>
      <c r="Z649" s="10"/>
      <c r="AA649" s="10"/>
      <c r="AC649" s="1"/>
      <c r="AE649" s="1"/>
      <c r="AM649" s="1"/>
      <c r="AO649" s="1"/>
      <c r="AQ649" s="1"/>
      <c r="AV649" s="1"/>
      <c r="AW649" s="1"/>
      <c r="AX649" s="1"/>
      <c r="AZ649" s="1"/>
      <c r="BC649" s="1"/>
    </row>
    <row r="650" spans="1:55">
      <c r="A650" s="10"/>
      <c r="B650" s="319"/>
      <c r="C650" s="10"/>
      <c r="D650" s="10"/>
      <c r="F650" s="10"/>
      <c r="G650" s="10"/>
      <c r="H650" s="10"/>
      <c r="I650" s="10"/>
      <c r="J650" s="10"/>
      <c r="K650" s="319"/>
      <c r="L650" s="10"/>
      <c r="M650" s="10"/>
      <c r="N650" s="10"/>
      <c r="O650" s="10"/>
      <c r="P650" s="10"/>
      <c r="Q650" s="358"/>
      <c r="U650" s="358"/>
      <c r="Y650" s="10"/>
      <c r="Z650" s="10"/>
      <c r="AA650" s="10"/>
      <c r="AC650" s="1"/>
      <c r="AE650" s="1"/>
      <c r="AM650" s="1"/>
      <c r="AO650" s="1"/>
      <c r="AQ650" s="1"/>
      <c r="AV650" s="1"/>
      <c r="AW650" s="1"/>
      <c r="AX650" s="1"/>
      <c r="AZ650" s="1"/>
      <c r="BC650" s="1"/>
    </row>
    <row r="651" spans="1:55">
      <c r="A651" s="10"/>
      <c r="B651" s="319"/>
      <c r="C651" s="10"/>
      <c r="D651" s="10"/>
      <c r="F651" s="10"/>
      <c r="G651" s="10"/>
      <c r="H651" s="10"/>
      <c r="I651" s="10"/>
      <c r="J651" s="10"/>
      <c r="K651" s="319"/>
      <c r="L651" s="10"/>
      <c r="M651" s="10"/>
      <c r="N651" s="10"/>
      <c r="O651" s="10"/>
      <c r="P651" s="10"/>
      <c r="Q651" s="358"/>
      <c r="U651" s="358"/>
      <c r="Y651" s="10"/>
      <c r="Z651" s="10"/>
      <c r="AA651" s="10"/>
      <c r="AC651" s="1"/>
      <c r="AE651" s="1"/>
      <c r="AM651" s="1"/>
      <c r="AO651" s="1"/>
      <c r="AQ651" s="1"/>
      <c r="AV651" s="1"/>
      <c r="AW651" s="1"/>
      <c r="AX651" s="1"/>
      <c r="AZ651" s="1"/>
      <c r="BC651" s="1"/>
    </row>
    <row r="652" spans="1:55">
      <c r="A652" s="10"/>
      <c r="B652" s="319"/>
      <c r="C652" s="10"/>
      <c r="D652" s="10"/>
      <c r="F652" s="10"/>
      <c r="G652" s="10"/>
      <c r="H652" s="10"/>
      <c r="I652" s="10"/>
      <c r="J652" s="10"/>
      <c r="K652" s="319"/>
      <c r="L652" s="10"/>
      <c r="M652" s="10"/>
      <c r="N652" s="10"/>
      <c r="O652" s="10"/>
      <c r="P652" s="10"/>
      <c r="Q652" s="358"/>
      <c r="U652" s="358"/>
      <c r="Y652" s="10"/>
      <c r="Z652" s="10"/>
      <c r="AA652" s="10"/>
      <c r="AC652" s="1"/>
      <c r="AE652" s="1"/>
      <c r="AM652" s="1"/>
      <c r="AO652" s="1"/>
      <c r="AQ652" s="1"/>
      <c r="AV652" s="1"/>
      <c r="AW652" s="1"/>
      <c r="AX652" s="1"/>
      <c r="AZ652" s="1"/>
      <c r="BC652" s="1"/>
    </row>
    <row r="653" spans="1:55">
      <c r="A653" s="10"/>
      <c r="B653" s="319"/>
      <c r="C653" s="10"/>
      <c r="D653" s="10"/>
      <c r="F653" s="10"/>
      <c r="G653" s="10"/>
      <c r="H653" s="10"/>
      <c r="I653" s="10"/>
      <c r="J653" s="10"/>
      <c r="K653" s="319"/>
      <c r="L653" s="10"/>
      <c r="M653" s="10"/>
      <c r="N653" s="10"/>
      <c r="O653" s="10"/>
      <c r="P653" s="10"/>
      <c r="Q653" s="358"/>
      <c r="U653" s="358"/>
      <c r="Y653" s="10"/>
      <c r="Z653" s="10"/>
      <c r="AA653" s="10"/>
      <c r="AC653" s="1"/>
      <c r="AE653" s="1"/>
      <c r="AM653" s="1"/>
      <c r="AO653" s="1"/>
      <c r="AQ653" s="1"/>
      <c r="AV653" s="1"/>
      <c r="AW653" s="1"/>
      <c r="AX653" s="1"/>
      <c r="AZ653" s="1"/>
      <c r="BC653" s="1"/>
    </row>
    <row r="654" spans="1:55">
      <c r="A654" s="10"/>
      <c r="B654" s="319"/>
      <c r="C654" s="10"/>
      <c r="D654" s="10"/>
      <c r="F654" s="10"/>
      <c r="G654" s="10"/>
      <c r="H654" s="10"/>
      <c r="I654" s="10"/>
      <c r="J654" s="10"/>
      <c r="K654" s="319"/>
      <c r="L654" s="10"/>
      <c r="M654" s="10"/>
      <c r="N654" s="10"/>
      <c r="O654" s="10"/>
      <c r="P654" s="10"/>
      <c r="Q654" s="358"/>
      <c r="U654" s="358"/>
      <c r="Y654" s="10"/>
      <c r="Z654" s="10"/>
      <c r="AA654" s="10"/>
      <c r="AC654" s="1"/>
      <c r="AE654" s="1"/>
      <c r="AM654" s="1"/>
      <c r="AO654" s="1"/>
      <c r="AQ654" s="1"/>
      <c r="AV654" s="1"/>
      <c r="AW654" s="1"/>
      <c r="AX654" s="1"/>
      <c r="AZ654" s="1"/>
      <c r="BC654" s="1"/>
    </row>
    <row r="655" spans="1:55">
      <c r="A655" s="10"/>
      <c r="B655" s="319"/>
      <c r="C655" s="10"/>
      <c r="D655" s="10"/>
      <c r="F655" s="10"/>
      <c r="G655" s="10"/>
      <c r="H655" s="10"/>
      <c r="I655" s="10"/>
      <c r="J655" s="10"/>
      <c r="K655" s="319"/>
      <c r="L655" s="10"/>
      <c r="M655" s="10"/>
      <c r="N655" s="10"/>
      <c r="O655" s="10"/>
      <c r="P655" s="10"/>
      <c r="Q655" s="358"/>
      <c r="U655" s="358"/>
      <c r="Y655" s="10"/>
      <c r="Z655" s="10"/>
      <c r="AA655" s="10"/>
      <c r="AC655" s="1"/>
      <c r="AE655" s="1"/>
      <c r="AM655" s="1"/>
      <c r="AO655" s="1"/>
      <c r="AQ655" s="1"/>
      <c r="AV655" s="1"/>
      <c r="AW655" s="1"/>
      <c r="AX655" s="1"/>
      <c r="AZ655" s="1"/>
      <c r="BC655" s="1"/>
    </row>
    <row r="656" spans="1:55">
      <c r="A656" s="10"/>
      <c r="B656" s="319"/>
      <c r="C656" s="10"/>
      <c r="D656" s="10"/>
      <c r="F656" s="10"/>
      <c r="G656" s="10"/>
      <c r="H656" s="10"/>
      <c r="I656" s="10"/>
      <c r="J656" s="10"/>
      <c r="K656" s="319"/>
      <c r="L656" s="10"/>
      <c r="M656" s="10"/>
      <c r="N656" s="10"/>
      <c r="O656" s="10"/>
      <c r="P656" s="10"/>
      <c r="Q656" s="358"/>
      <c r="U656" s="358"/>
      <c r="Y656" s="10"/>
      <c r="Z656" s="10"/>
      <c r="AA656" s="10"/>
      <c r="AC656" s="1"/>
      <c r="AE656" s="1"/>
      <c r="AM656" s="1"/>
      <c r="AO656" s="1"/>
      <c r="AQ656" s="1"/>
      <c r="AV656" s="1"/>
      <c r="AW656" s="1"/>
      <c r="AX656" s="1"/>
      <c r="AZ656" s="1"/>
      <c r="BC656" s="1"/>
    </row>
    <row r="657" spans="1:55">
      <c r="A657" s="10"/>
      <c r="B657" s="319"/>
      <c r="C657" s="10"/>
      <c r="D657" s="10"/>
      <c r="F657" s="10"/>
      <c r="G657" s="10"/>
      <c r="H657" s="10"/>
      <c r="I657" s="10"/>
      <c r="J657" s="10"/>
      <c r="K657" s="319"/>
      <c r="L657" s="10"/>
      <c r="M657" s="10"/>
      <c r="N657" s="10"/>
      <c r="O657" s="10"/>
      <c r="P657" s="10"/>
      <c r="Q657" s="358"/>
      <c r="U657" s="358"/>
      <c r="Y657" s="10"/>
      <c r="Z657" s="10"/>
      <c r="AA657" s="10"/>
      <c r="AC657" s="1"/>
      <c r="AE657" s="1"/>
      <c r="AM657" s="1"/>
      <c r="AO657" s="1"/>
      <c r="AQ657" s="1"/>
      <c r="AV657" s="1"/>
      <c r="AW657" s="1"/>
      <c r="AX657" s="1"/>
      <c r="AZ657" s="1"/>
      <c r="BC657" s="1"/>
    </row>
    <row r="658" spans="1:55">
      <c r="A658" s="10"/>
      <c r="B658" s="319"/>
      <c r="C658" s="10"/>
      <c r="D658" s="10"/>
      <c r="F658" s="10"/>
      <c r="G658" s="10"/>
      <c r="H658" s="10"/>
      <c r="I658" s="10"/>
      <c r="J658" s="10"/>
      <c r="K658" s="319"/>
      <c r="L658" s="10"/>
      <c r="M658" s="10"/>
      <c r="N658" s="10"/>
      <c r="O658" s="10"/>
      <c r="P658" s="10"/>
      <c r="Q658" s="358"/>
      <c r="U658" s="358"/>
      <c r="Y658" s="10"/>
      <c r="Z658" s="10"/>
      <c r="AA658" s="10"/>
      <c r="AC658" s="1"/>
      <c r="AE658" s="1"/>
      <c r="AM658" s="1"/>
      <c r="AO658" s="1"/>
      <c r="AQ658" s="1"/>
      <c r="AV658" s="1"/>
      <c r="AW658" s="1"/>
      <c r="AX658" s="1"/>
      <c r="AZ658" s="1"/>
      <c r="BC658" s="1"/>
    </row>
    <row r="659" spans="1:55">
      <c r="A659" s="10"/>
      <c r="B659" s="319"/>
      <c r="C659" s="10"/>
      <c r="D659" s="10"/>
      <c r="F659" s="10"/>
      <c r="G659" s="10"/>
      <c r="H659" s="10"/>
      <c r="I659" s="10"/>
      <c r="J659" s="10"/>
      <c r="K659" s="319"/>
      <c r="L659" s="10"/>
      <c r="M659" s="10"/>
      <c r="N659" s="10"/>
      <c r="O659" s="10"/>
      <c r="P659" s="10"/>
      <c r="Q659" s="358"/>
      <c r="U659" s="358"/>
      <c r="Y659" s="10"/>
      <c r="Z659" s="10"/>
      <c r="AA659" s="10"/>
      <c r="AC659" s="1"/>
      <c r="AE659" s="1"/>
      <c r="AM659" s="1"/>
      <c r="AO659" s="1"/>
      <c r="AQ659" s="1"/>
      <c r="AV659" s="1"/>
      <c r="AW659" s="1"/>
      <c r="AX659" s="1"/>
      <c r="AZ659" s="1"/>
      <c r="BC659" s="1"/>
    </row>
    <row r="660" spans="1:55">
      <c r="A660" s="10"/>
      <c r="B660" s="319"/>
      <c r="C660" s="10"/>
      <c r="D660" s="10"/>
      <c r="F660" s="10"/>
      <c r="G660" s="10"/>
      <c r="H660" s="10"/>
      <c r="I660" s="10"/>
      <c r="J660" s="10"/>
      <c r="K660" s="319"/>
      <c r="L660" s="10"/>
      <c r="M660" s="10"/>
      <c r="N660" s="10"/>
      <c r="O660" s="10"/>
      <c r="P660" s="10"/>
      <c r="Q660" s="358"/>
      <c r="U660" s="358"/>
      <c r="Y660" s="10"/>
      <c r="Z660" s="10"/>
      <c r="AA660" s="10"/>
      <c r="AC660" s="1"/>
      <c r="AE660" s="1"/>
      <c r="AM660" s="1"/>
      <c r="AO660" s="1"/>
      <c r="AQ660" s="1"/>
      <c r="AV660" s="1"/>
      <c r="AW660" s="1"/>
      <c r="AX660" s="1"/>
      <c r="AZ660" s="1"/>
      <c r="BC660" s="1"/>
    </row>
    <row r="661" spans="1:55">
      <c r="A661" s="10"/>
      <c r="B661" s="319"/>
      <c r="C661" s="10"/>
      <c r="D661" s="10"/>
      <c r="F661" s="10"/>
      <c r="G661" s="10"/>
      <c r="H661" s="10"/>
      <c r="I661" s="10"/>
      <c r="J661" s="10"/>
      <c r="K661" s="319"/>
      <c r="L661" s="10"/>
      <c r="M661" s="10"/>
      <c r="N661" s="10"/>
      <c r="O661" s="10"/>
      <c r="P661" s="10"/>
      <c r="Q661" s="358"/>
      <c r="U661" s="358"/>
      <c r="Y661" s="10"/>
      <c r="Z661" s="10"/>
      <c r="AA661" s="10"/>
      <c r="AC661" s="1"/>
      <c r="AE661" s="1"/>
      <c r="AM661" s="1"/>
      <c r="AO661" s="1"/>
      <c r="AQ661" s="1"/>
      <c r="AV661" s="1"/>
      <c r="AW661" s="1"/>
      <c r="AX661" s="1"/>
      <c r="AZ661" s="1"/>
      <c r="BC661" s="1"/>
    </row>
    <row r="662" spans="1:55">
      <c r="A662" s="10"/>
      <c r="B662" s="319"/>
      <c r="C662" s="10"/>
      <c r="D662" s="10"/>
      <c r="F662" s="10"/>
      <c r="G662" s="10"/>
      <c r="H662" s="10"/>
      <c r="I662" s="10"/>
      <c r="J662" s="10"/>
      <c r="K662" s="319"/>
      <c r="L662" s="10"/>
      <c r="M662" s="10"/>
      <c r="N662" s="10"/>
      <c r="O662" s="10"/>
      <c r="P662" s="10"/>
      <c r="Q662" s="358"/>
      <c r="U662" s="358"/>
      <c r="Y662" s="10"/>
      <c r="Z662" s="10"/>
      <c r="AA662" s="10"/>
      <c r="AC662" s="1"/>
      <c r="AE662" s="1"/>
      <c r="AM662" s="1"/>
      <c r="AO662" s="1"/>
      <c r="AQ662" s="1"/>
      <c r="AV662" s="1"/>
      <c r="AW662" s="1"/>
      <c r="AX662" s="1"/>
      <c r="AZ662" s="1"/>
      <c r="BC662" s="1"/>
    </row>
    <row r="663" spans="1:55">
      <c r="A663" s="10"/>
      <c r="B663" s="319"/>
      <c r="C663" s="10"/>
      <c r="D663" s="10"/>
      <c r="F663" s="10"/>
      <c r="G663" s="10"/>
      <c r="H663" s="10"/>
      <c r="I663" s="10"/>
      <c r="J663" s="10"/>
      <c r="K663" s="319"/>
      <c r="L663" s="10"/>
      <c r="M663" s="10"/>
      <c r="N663" s="10"/>
      <c r="O663" s="10"/>
      <c r="P663" s="10"/>
      <c r="Q663" s="358"/>
      <c r="U663" s="358"/>
      <c r="Y663" s="10"/>
      <c r="Z663" s="10"/>
      <c r="AA663" s="10"/>
      <c r="AC663" s="1"/>
      <c r="AE663" s="1"/>
      <c r="AM663" s="1"/>
      <c r="AO663" s="1"/>
      <c r="AQ663" s="1"/>
      <c r="AV663" s="1"/>
      <c r="AW663" s="1"/>
      <c r="AX663" s="1"/>
      <c r="AZ663" s="1"/>
      <c r="BC663" s="1"/>
    </row>
    <row r="664" spans="1:55">
      <c r="A664" s="10"/>
      <c r="B664" s="319"/>
      <c r="C664" s="10"/>
      <c r="D664" s="10"/>
      <c r="F664" s="10"/>
      <c r="G664" s="10"/>
      <c r="H664" s="10"/>
      <c r="I664" s="10"/>
      <c r="J664" s="10"/>
      <c r="K664" s="319"/>
      <c r="L664" s="10"/>
      <c r="M664" s="10"/>
      <c r="N664" s="10"/>
      <c r="O664" s="10"/>
      <c r="P664" s="10"/>
      <c r="Q664" s="358"/>
      <c r="U664" s="358"/>
      <c r="Y664" s="10"/>
      <c r="Z664" s="10"/>
      <c r="AA664" s="10"/>
      <c r="AC664" s="1"/>
      <c r="AE664" s="1"/>
      <c r="AM664" s="1"/>
      <c r="AO664" s="1"/>
      <c r="AQ664" s="1"/>
      <c r="AV664" s="1"/>
      <c r="AW664" s="1"/>
      <c r="AX664" s="1"/>
      <c r="AZ664" s="1"/>
      <c r="BC664" s="1"/>
    </row>
    <row r="665" spans="1:55">
      <c r="A665" s="10"/>
      <c r="B665" s="319"/>
      <c r="C665" s="10"/>
      <c r="D665" s="10"/>
      <c r="F665" s="10"/>
      <c r="G665" s="10"/>
      <c r="H665" s="10"/>
      <c r="I665" s="10"/>
      <c r="J665" s="10"/>
      <c r="K665" s="319"/>
      <c r="L665" s="10"/>
      <c r="M665" s="10"/>
      <c r="N665" s="10"/>
      <c r="O665" s="10"/>
      <c r="P665" s="10"/>
      <c r="Q665" s="358"/>
      <c r="U665" s="358"/>
      <c r="Y665" s="10"/>
      <c r="Z665" s="10"/>
      <c r="AA665" s="10"/>
      <c r="AC665" s="1"/>
      <c r="AE665" s="1"/>
      <c r="AM665" s="1"/>
      <c r="AO665" s="1"/>
      <c r="AQ665" s="1"/>
      <c r="AV665" s="1"/>
      <c r="AW665" s="1"/>
      <c r="AX665" s="1"/>
      <c r="AZ665" s="1"/>
      <c r="BC665" s="1"/>
    </row>
    <row r="666" spans="1:55">
      <c r="A666" s="10"/>
      <c r="B666" s="319"/>
      <c r="C666" s="10"/>
      <c r="D666" s="10"/>
      <c r="F666" s="10"/>
      <c r="G666" s="10"/>
      <c r="H666" s="10"/>
      <c r="I666" s="10"/>
      <c r="J666" s="10"/>
      <c r="K666" s="319"/>
      <c r="L666" s="10"/>
      <c r="M666" s="10"/>
      <c r="N666" s="10"/>
      <c r="O666" s="10"/>
      <c r="P666" s="10"/>
      <c r="Q666" s="358"/>
      <c r="U666" s="358"/>
      <c r="Y666" s="10"/>
      <c r="Z666" s="10"/>
      <c r="AA666" s="10"/>
      <c r="AC666" s="1"/>
      <c r="AE666" s="1"/>
      <c r="AM666" s="1"/>
      <c r="AO666" s="1"/>
      <c r="AQ666" s="1"/>
      <c r="AV666" s="1"/>
      <c r="AW666" s="1"/>
      <c r="AX666" s="1"/>
      <c r="AZ666" s="1"/>
      <c r="BC666" s="1"/>
    </row>
    <row r="667" spans="1:55">
      <c r="A667" s="10"/>
      <c r="B667" s="319"/>
      <c r="C667" s="10"/>
      <c r="D667" s="10"/>
      <c r="F667" s="10"/>
      <c r="G667" s="10"/>
      <c r="H667" s="10"/>
      <c r="I667" s="10"/>
      <c r="J667" s="10"/>
      <c r="K667" s="319"/>
      <c r="L667" s="10"/>
      <c r="M667" s="10"/>
      <c r="N667" s="10"/>
      <c r="O667" s="10"/>
      <c r="P667" s="10"/>
      <c r="Q667" s="358"/>
      <c r="U667" s="358"/>
      <c r="Y667" s="10"/>
      <c r="Z667" s="10"/>
      <c r="AA667" s="10"/>
      <c r="AC667" s="1"/>
      <c r="AE667" s="1"/>
      <c r="AM667" s="1"/>
      <c r="AO667" s="1"/>
      <c r="AQ667" s="1"/>
      <c r="AV667" s="1"/>
      <c r="AW667" s="1"/>
      <c r="AX667" s="1"/>
      <c r="AZ667" s="1"/>
      <c r="BC667" s="1"/>
    </row>
    <row r="668" spans="1:55">
      <c r="A668" s="10"/>
      <c r="B668" s="319"/>
      <c r="C668" s="10"/>
      <c r="D668" s="10"/>
      <c r="F668" s="10"/>
      <c r="G668" s="10"/>
      <c r="H668" s="10"/>
      <c r="I668" s="10"/>
      <c r="J668" s="10"/>
      <c r="K668" s="319"/>
      <c r="L668" s="10"/>
      <c r="M668" s="10"/>
      <c r="N668" s="10"/>
      <c r="O668" s="10"/>
      <c r="P668" s="10"/>
      <c r="Q668" s="358"/>
      <c r="U668" s="358"/>
      <c r="Y668" s="10"/>
      <c r="Z668" s="10"/>
      <c r="AA668" s="10"/>
      <c r="AC668" s="1"/>
      <c r="AE668" s="1"/>
      <c r="AM668" s="1"/>
      <c r="AO668" s="1"/>
      <c r="AQ668" s="1"/>
      <c r="AV668" s="1"/>
      <c r="AW668" s="1"/>
      <c r="AX668" s="1"/>
      <c r="AZ668" s="1"/>
      <c r="BC668" s="1"/>
    </row>
    <row r="669" spans="1:55">
      <c r="A669" s="10"/>
      <c r="B669" s="319"/>
      <c r="C669" s="10"/>
      <c r="D669" s="10"/>
      <c r="F669" s="10"/>
      <c r="G669" s="10"/>
      <c r="H669" s="10"/>
      <c r="I669" s="10"/>
      <c r="J669" s="10"/>
      <c r="K669" s="319"/>
      <c r="L669" s="10"/>
      <c r="M669" s="10"/>
      <c r="N669" s="10"/>
      <c r="O669" s="10"/>
      <c r="P669" s="10"/>
      <c r="Q669" s="358"/>
      <c r="U669" s="358"/>
      <c r="Y669" s="10"/>
      <c r="Z669" s="10"/>
      <c r="AA669" s="10"/>
      <c r="AC669" s="1"/>
      <c r="AE669" s="1"/>
      <c r="AM669" s="1"/>
      <c r="AO669" s="1"/>
      <c r="AQ669" s="1"/>
      <c r="AV669" s="1"/>
      <c r="AW669" s="1"/>
      <c r="AX669" s="1"/>
      <c r="AZ669" s="1"/>
      <c r="BC669" s="1"/>
    </row>
    <row r="670" spans="1:55">
      <c r="A670" s="10"/>
      <c r="B670" s="319"/>
      <c r="C670" s="10"/>
      <c r="D670" s="10"/>
      <c r="F670" s="10"/>
      <c r="G670" s="10"/>
      <c r="H670" s="10"/>
      <c r="I670" s="10"/>
      <c r="J670" s="10"/>
      <c r="K670" s="319"/>
      <c r="L670" s="10"/>
      <c r="M670" s="10"/>
      <c r="N670" s="10"/>
      <c r="O670" s="10"/>
      <c r="P670" s="10"/>
      <c r="Q670" s="358"/>
      <c r="U670" s="358"/>
      <c r="Y670" s="10"/>
      <c r="Z670" s="10"/>
      <c r="AA670" s="10"/>
      <c r="AC670" s="1"/>
      <c r="AE670" s="1"/>
      <c r="AM670" s="1"/>
      <c r="AO670" s="1"/>
      <c r="AQ670" s="1"/>
      <c r="AV670" s="1"/>
      <c r="AW670" s="1"/>
      <c r="AX670" s="1"/>
      <c r="AZ670" s="1"/>
      <c r="BC670" s="1"/>
    </row>
    <row r="671" spans="1:55">
      <c r="A671" s="10"/>
      <c r="B671" s="319"/>
      <c r="C671" s="10"/>
      <c r="D671" s="10"/>
      <c r="F671" s="10"/>
      <c r="G671" s="10"/>
      <c r="H671" s="10"/>
      <c r="I671" s="10"/>
      <c r="J671" s="10"/>
      <c r="K671" s="319"/>
      <c r="L671" s="10"/>
      <c r="M671" s="10"/>
      <c r="N671" s="10"/>
      <c r="O671" s="10"/>
      <c r="P671" s="10"/>
      <c r="Q671" s="358"/>
      <c r="U671" s="358"/>
      <c r="Y671" s="10"/>
      <c r="Z671" s="10"/>
      <c r="AA671" s="10"/>
      <c r="AC671" s="1"/>
      <c r="AE671" s="1"/>
      <c r="AM671" s="1"/>
      <c r="AO671" s="1"/>
      <c r="AQ671" s="1"/>
      <c r="AV671" s="1"/>
      <c r="AW671" s="1"/>
      <c r="AX671" s="1"/>
      <c r="AZ671" s="1"/>
      <c r="BC671" s="1"/>
    </row>
    <row r="672" spans="1:55">
      <c r="A672" s="10"/>
      <c r="B672" s="319"/>
      <c r="C672" s="10"/>
      <c r="D672" s="10"/>
      <c r="F672" s="10"/>
      <c r="G672" s="10"/>
      <c r="H672" s="10"/>
      <c r="I672" s="10"/>
      <c r="J672" s="10"/>
      <c r="K672" s="319"/>
      <c r="L672" s="10"/>
      <c r="M672" s="10"/>
      <c r="N672" s="10"/>
      <c r="O672" s="10"/>
      <c r="P672" s="10"/>
      <c r="Q672" s="358"/>
      <c r="U672" s="358"/>
      <c r="Y672" s="10"/>
      <c r="Z672" s="10"/>
      <c r="AA672" s="10"/>
      <c r="AC672" s="1"/>
      <c r="AE672" s="1"/>
      <c r="AM672" s="1"/>
      <c r="AO672" s="1"/>
      <c r="AQ672" s="1"/>
      <c r="AV672" s="1"/>
      <c r="AW672" s="1"/>
      <c r="AX672" s="1"/>
      <c r="AZ672" s="1"/>
      <c r="BC672" s="1"/>
    </row>
    <row r="673" spans="1:55">
      <c r="A673" s="10"/>
      <c r="B673" s="319"/>
      <c r="C673" s="10"/>
      <c r="D673" s="10"/>
      <c r="F673" s="10"/>
      <c r="G673" s="10"/>
      <c r="H673" s="10"/>
      <c r="I673" s="10"/>
      <c r="J673" s="10"/>
      <c r="K673" s="319"/>
      <c r="L673" s="10"/>
      <c r="M673" s="10"/>
      <c r="N673" s="10"/>
      <c r="O673" s="10"/>
      <c r="P673" s="10"/>
      <c r="Q673" s="358"/>
      <c r="U673" s="358"/>
      <c r="Y673" s="10"/>
      <c r="Z673" s="10"/>
      <c r="AA673" s="10"/>
      <c r="AC673" s="1"/>
      <c r="AE673" s="1"/>
      <c r="AM673" s="1"/>
      <c r="AO673" s="1"/>
      <c r="AQ673" s="1"/>
      <c r="AV673" s="1"/>
      <c r="AW673" s="1"/>
      <c r="AX673" s="1"/>
      <c r="AZ673" s="1"/>
      <c r="BC673" s="1"/>
    </row>
    <row r="674" spans="1:55">
      <c r="A674" s="10"/>
      <c r="B674" s="319"/>
      <c r="C674" s="10"/>
      <c r="D674" s="10"/>
      <c r="F674" s="10"/>
      <c r="G674" s="10"/>
      <c r="H674" s="10"/>
      <c r="I674" s="10"/>
      <c r="J674" s="10"/>
      <c r="K674" s="319"/>
      <c r="L674" s="10"/>
      <c r="M674" s="10"/>
      <c r="N674" s="10"/>
      <c r="O674" s="10"/>
      <c r="P674" s="10"/>
      <c r="Q674" s="358"/>
      <c r="U674" s="358"/>
      <c r="Y674" s="10"/>
      <c r="Z674" s="10"/>
      <c r="AA674" s="10"/>
      <c r="AC674" s="1"/>
      <c r="AE674" s="1"/>
      <c r="AM674" s="1"/>
      <c r="AO674" s="1"/>
      <c r="AQ674" s="1"/>
      <c r="AV674" s="1"/>
      <c r="AW674" s="1"/>
      <c r="AX674" s="1"/>
      <c r="AZ674" s="1"/>
      <c r="BC674" s="1"/>
    </row>
    <row r="675" spans="1:55">
      <c r="A675" s="10"/>
      <c r="B675" s="319"/>
      <c r="C675" s="10"/>
      <c r="D675" s="10"/>
      <c r="F675" s="10"/>
      <c r="G675" s="10"/>
      <c r="H675" s="10"/>
      <c r="I675" s="10"/>
      <c r="J675" s="10"/>
      <c r="K675" s="319"/>
      <c r="L675" s="10"/>
      <c r="M675" s="10"/>
      <c r="N675" s="10"/>
      <c r="O675" s="10"/>
      <c r="P675" s="10"/>
      <c r="Q675" s="358"/>
      <c r="U675" s="358"/>
      <c r="Y675" s="10"/>
      <c r="Z675" s="10"/>
      <c r="AA675" s="10"/>
      <c r="AC675" s="1"/>
      <c r="AE675" s="1"/>
      <c r="AM675" s="1"/>
      <c r="AO675" s="1"/>
      <c r="AQ675" s="1"/>
      <c r="AV675" s="1"/>
      <c r="AW675" s="1"/>
      <c r="AX675" s="1"/>
      <c r="AZ675" s="1"/>
      <c r="BC675" s="1"/>
    </row>
    <row r="676" spans="1:55">
      <c r="A676" s="10"/>
      <c r="B676" s="319"/>
      <c r="C676" s="10"/>
      <c r="D676" s="10"/>
      <c r="F676" s="10"/>
      <c r="G676" s="10"/>
      <c r="H676" s="10"/>
      <c r="I676" s="10"/>
      <c r="J676" s="10"/>
      <c r="K676" s="319"/>
      <c r="L676" s="10"/>
      <c r="M676" s="10"/>
      <c r="N676" s="10"/>
      <c r="O676" s="10"/>
      <c r="P676" s="10"/>
      <c r="Q676" s="358"/>
      <c r="U676" s="358"/>
      <c r="Y676" s="10"/>
      <c r="Z676" s="10"/>
      <c r="AA676" s="10"/>
      <c r="AC676" s="1"/>
      <c r="AE676" s="1"/>
      <c r="AM676" s="1"/>
      <c r="AO676" s="1"/>
      <c r="AQ676" s="1"/>
      <c r="AV676" s="1"/>
      <c r="AW676" s="1"/>
      <c r="AX676" s="1"/>
      <c r="AZ676" s="1"/>
      <c r="BC676" s="1"/>
    </row>
    <row r="677" spans="1:55">
      <c r="A677" s="10"/>
      <c r="B677" s="319"/>
      <c r="C677" s="10"/>
      <c r="D677" s="10"/>
      <c r="F677" s="10"/>
      <c r="G677" s="10"/>
      <c r="H677" s="10"/>
      <c r="I677" s="10"/>
      <c r="J677" s="10"/>
      <c r="K677" s="319"/>
      <c r="L677" s="10"/>
      <c r="M677" s="10"/>
      <c r="N677" s="10"/>
      <c r="O677" s="10"/>
      <c r="P677" s="10"/>
      <c r="Q677" s="358"/>
      <c r="U677" s="358"/>
      <c r="Y677" s="10"/>
      <c r="Z677" s="10"/>
      <c r="AA677" s="10"/>
      <c r="AC677" s="1"/>
      <c r="AE677" s="1"/>
      <c r="AM677" s="1"/>
      <c r="AO677" s="1"/>
      <c r="AQ677" s="1"/>
      <c r="AV677" s="1"/>
      <c r="AW677" s="1"/>
      <c r="AX677" s="1"/>
      <c r="AZ677" s="1"/>
      <c r="BC677" s="1"/>
    </row>
    <row r="678" spans="1:55">
      <c r="A678" s="10"/>
      <c r="B678" s="319"/>
      <c r="C678" s="10"/>
      <c r="D678" s="10"/>
      <c r="F678" s="10"/>
      <c r="G678" s="10"/>
      <c r="H678" s="10"/>
      <c r="I678" s="10"/>
      <c r="J678" s="10"/>
      <c r="K678" s="319"/>
      <c r="L678" s="10"/>
      <c r="M678" s="10"/>
      <c r="N678" s="10"/>
      <c r="O678" s="10"/>
      <c r="P678" s="10"/>
      <c r="Q678" s="358"/>
      <c r="U678" s="358"/>
      <c r="Y678" s="10"/>
      <c r="Z678" s="10"/>
      <c r="AA678" s="10"/>
      <c r="AC678" s="1"/>
      <c r="AE678" s="1"/>
      <c r="AM678" s="1"/>
      <c r="AO678" s="1"/>
      <c r="AQ678" s="1"/>
      <c r="AV678" s="1"/>
      <c r="AW678" s="1"/>
      <c r="AX678" s="1"/>
      <c r="AZ678" s="1"/>
      <c r="BC678" s="1"/>
    </row>
    <row r="679" spans="1:55">
      <c r="A679" s="10"/>
      <c r="B679" s="319"/>
      <c r="C679" s="10"/>
      <c r="D679" s="10"/>
      <c r="F679" s="10"/>
      <c r="G679" s="10"/>
      <c r="H679" s="10"/>
      <c r="I679" s="10"/>
      <c r="J679" s="10"/>
      <c r="K679" s="319"/>
      <c r="L679" s="10"/>
      <c r="M679" s="10"/>
      <c r="N679" s="10"/>
      <c r="O679" s="10"/>
      <c r="P679" s="10"/>
      <c r="Q679" s="358"/>
      <c r="U679" s="358"/>
      <c r="Y679" s="10"/>
      <c r="Z679" s="10"/>
      <c r="AA679" s="10"/>
      <c r="AC679" s="1"/>
      <c r="AE679" s="1"/>
      <c r="AM679" s="1"/>
      <c r="AO679" s="1"/>
      <c r="AQ679" s="1"/>
      <c r="AV679" s="1"/>
      <c r="AW679" s="1"/>
      <c r="AX679" s="1"/>
      <c r="AZ679" s="1"/>
      <c r="BC679" s="1"/>
    </row>
    <row r="680" spans="1:55">
      <c r="A680" s="10"/>
      <c r="B680" s="319"/>
      <c r="C680" s="10"/>
      <c r="D680" s="10"/>
      <c r="F680" s="10"/>
      <c r="G680" s="10"/>
      <c r="H680" s="10"/>
      <c r="I680" s="10"/>
      <c r="J680" s="10"/>
      <c r="K680" s="319"/>
      <c r="L680" s="10"/>
      <c r="M680" s="10"/>
      <c r="N680" s="10"/>
      <c r="O680" s="10"/>
      <c r="P680" s="10"/>
      <c r="Q680" s="358"/>
      <c r="U680" s="358"/>
      <c r="Y680" s="10"/>
      <c r="Z680" s="10"/>
      <c r="AA680" s="10"/>
      <c r="AC680" s="1"/>
      <c r="AE680" s="1"/>
      <c r="AM680" s="1"/>
      <c r="AO680" s="1"/>
      <c r="AQ680" s="1"/>
      <c r="AV680" s="1"/>
      <c r="AW680" s="1"/>
      <c r="AX680" s="1"/>
      <c r="AZ680" s="1"/>
      <c r="BC680" s="1"/>
    </row>
    <row r="681" spans="1:55">
      <c r="A681" s="10"/>
      <c r="B681" s="319"/>
      <c r="C681" s="10"/>
      <c r="D681" s="10"/>
      <c r="F681" s="10"/>
      <c r="G681" s="10"/>
      <c r="H681" s="10"/>
      <c r="I681" s="10"/>
      <c r="J681" s="10"/>
      <c r="K681" s="319"/>
      <c r="L681" s="10"/>
      <c r="M681" s="10"/>
      <c r="N681" s="10"/>
      <c r="O681" s="10"/>
      <c r="P681" s="10"/>
      <c r="Q681" s="358"/>
      <c r="U681" s="358"/>
      <c r="Y681" s="10"/>
      <c r="Z681" s="10"/>
      <c r="AA681" s="10"/>
      <c r="AC681" s="1"/>
      <c r="AE681" s="1"/>
      <c r="AM681" s="1"/>
      <c r="AO681" s="1"/>
      <c r="AQ681" s="1"/>
      <c r="AV681" s="1"/>
      <c r="AW681" s="1"/>
      <c r="AX681" s="1"/>
      <c r="AZ681" s="1"/>
      <c r="BC681" s="1"/>
    </row>
    <row r="682" spans="1:55">
      <c r="A682" s="10"/>
      <c r="B682" s="319"/>
      <c r="C682" s="10"/>
      <c r="D682" s="10"/>
      <c r="F682" s="10"/>
      <c r="G682" s="10"/>
      <c r="H682" s="10"/>
      <c r="I682" s="10"/>
      <c r="J682" s="10"/>
      <c r="K682" s="319"/>
      <c r="L682" s="10"/>
      <c r="M682" s="10"/>
      <c r="N682" s="10"/>
      <c r="O682" s="10"/>
      <c r="P682" s="10"/>
      <c r="Q682" s="358"/>
      <c r="U682" s="358"/>
      <c r="Y682" s="10"/>
      <c r="Z682" s="10"/>
      <c r="AA682" s="10"/>
      <c r="AC682" s="1"/>
      <c r="AE682" s="1"/>
      <c r="AM682" s="1"/>
      <c r="AO682" s="1"/>
      <c r="AQ682" s="1"/>
      <c r="AV682" s="1"/>
      <c r="AW682" s="1"/>
      <c r="AX682" s="1"/>
      <c r="AZ682" s="1"/>
      <c r="BC682" s="1"/>
    </row>
    <row r="683" spans="1:55">
      <c r="A683" s="10"/>
      <c r="B683" s="319"/>
      <c r="C683" s="10"/>
      <c r="D683" s="10"/>
      <c r="F683" s="10"/>
      <c r="G683" s="10"/>
      <c r="H683" s="10"/>
      <c r="I683" s="10"/>
      <c r="J683" s="10"/>
      <c r="K683" s="319"/>
      <c r="L683" s="10"/>
      <c r="M683" s="10"/>
      <c r="N683" s="10"/>
      <c r="O683" s="10"/>
      <c r="P683" s="10"/>
      <c r="Q683" s="358"/>
      <c r="U683" s="358"/>
      <c r="Y683" s="10"/>
      <c r="Z683" s="10"/>
      <c r="AA683" s="10"/>
      <c r="AC683" s="1"/>
      <c r="AE683" s="1"/>
      <c r="AM683" s="1"/>
      <c r="AO683" s="1"/>
      <c r="AQ683" s="1"/>
      <c r="AV683" s="1"/>
      <c r="AW683" s="1"/>
      <c r="AX683" s="1"/>
      <c r="AZ683" s="1"/>
      <c r="BC683" s="1"/>
    </row>
    <row r="684" spans="1:55">
      <c r="A684" s="10"/>
      <c r="B684" s="319"/>
      <c r="C684" s="10"/>
      <c r="D684" s="10"/>
      <c r="F684" s="10"/>
      <c r="G684" s="10"/>
      <c r="H684" s="10"/>
      <c r="I684" s="10"/>
      <c r="J684" s="10"/>
      <c r="K684" s="319"/>
      <c r="L684" s="10"/>
      <c r="M684" s="10"/>
      <c r="N684" s="10"/>
      <c r="O684" s="10"/>
      <c r="P684" s="10"/>
      <c r="Q684" s="358"/>
      <c r="U684" s="358"/>
      <c r="Y684" s="10"/>
      <c r="Z684" s="10"/>
      <c r="AA684" s="10"/>
      <c r="AC684" s="1"/>
      <c r="AE684" s="1"/>
      <c r="AM684" s="1"/>
      <c r="AO684" s="1"/>
      <c r="AQ684" s="1"/>
      <c r="AV684" s="1"/>
      <c r="AW684" s="1"/>
      <c r="AX684" s="1"/>
      <c r="AZ684" s="1"/>
      <c r="BC684" s="1"/>
    </row>
    <row r="685" spans="1:55">
      <c r="A685" s="10"/>
      <c r="B685" s="319"/>
      <c r="C685" s="10"/>
      <c r="D685" s="10"/>
      <c r="F685" s="10"/>
      <c r="G685" s="10"/>
      <c r="H685" s="10"/>
      <c r="I685" s="10"/>
      <c r="J685" s="10"/>
      <c r="K685" s="319"/>
      <c r="L685" s="10"/>
      <c r="M685" s="10"/>
      <c r="N685" s="10"/>
      <c r="O685" s="10"/>
      <c r="P685" s="10"/>
      <c r="Q685" s="358"/>
      <c r="U685" s="358"/>
      <c r="Y685" s="10"/>
      <c r="Z685" s="10"/>
      <c r="AA685" s="10"/>
      <c r="AC685" s="1"/>
      <c r="AE685" s="1"/>
      <c r="AM685" s="1"/>
      <c r="AO685" s="1"/>
      <c r="AQ685" s="1"/>
      <c r="AV685" s="1"/>
      <c r="AW685" s="1"/>
      <c r="AX685" s="1"/>
      <c r="AZ685" s="1"/>
      <c r="BC685" s="1"/>
    </row>
    <row r="686" spans="1:55">
      <c r="A686" s="10"/>
      <c r="B686" s="319"/>
      <c r="C686" s="10"/>
      <c r="D686" s="10"/>
      <c r="F686" s="10"/>
      <c r="G686" s="10"/>
      <c r="H686" s="10"/>
      <c r="I686" s="10"/>
      <c r="J686" s="10"/>
      <c r="K686" s="319"/>
      <c r="L686" s="10"/>
      <c r="M686" s="10"/>
      <c r="N686" s="10"/>
      <c r="O686" s="10"/>
      <c r="P686" s="10"/>
      <c r="Q686" s="358"/>
      <c r="U686" s="358"/>
      <c r="Y686" s="10"/>
      <c r="Z686" s="10"/>
      <c r="AA686" s="10"/>
      <c r="AC686" s="1"/>
      <c r="AE686" s="1"/>
      <c r="AM686" s="1"/>
      <c r="AO686" s="1"/>
      <c r="AQ686" s="1"/>
      <c r="AV686" s="1"/>
      <c r="AW686" s="1"/>
      <c r="AX686" s="1"/>
      <c r="AZ686" s="1"/>
      <c r="BC686" s="1"/>
    </row>
    <row r="687" spans="1:55">
      <c r="A687" s="10"/>
      <c r="B687" s="319"/>
      <c r="C687" s="10"/>
      <c r="D687" s="10"/>
      <c r="F687" s="10"/>
      <c r="G687" s="10"/>
      <c r="H687" s="10"/>
      <c r="I687" s="10"/>
      <c r="J687" s="10"/>
      <c r="K687" s="319"/>
      <c r="L687" s="10"/>
      <c r="M687" s="10"/>
      <c r="N687" s="10"/>
      <c r="O687" s="10"/>
      <c r="P687" s="10"/>
      <c r="Q687" s="358"/>
      <c r="U687" s="358"/>
      <c r="Y687" s="10"/>
      <c r="Z687" s="10"/>
      <c r="AA687" s="10"/>
      <c r="AC687" s="1"/>
      <c r="AE687" s="1"/>
      <c r="AM687" s="1"/>
      <c r="AO687" s="1"/>
      <c r="AQ687" s="1"/>
      <c r="AV687" s="1"/>
      <c r="AW687" s="1"/>
      <c r="AX687" s="1"/>
      <c r="AZ687" s="1"/>
      <c r="BC687" s="1"/>
    </row>
    <row r="688" spans="1:55">
      <c r="A688" s="10"/>
      <c r="B688" s="319"/>
      <c r="C688" s="10"/>
      <c r="D688" s="10"/>
      <c r="F688" s="10"/>
      <c r="G688" s="10"/>
      <c r="H688" s="10"/>
      <c r="I688" s="10"/>
      <c r="J688" s="10"/>
      <c r="K688" s="319"/>
      <c r="L688" s="10"/>
      <c r="M688" s="10"/>
      <c r="N688" s="10"/>
      <c r="O688" s="10"/>
      <c r="P688" s="10"/>
      <c r="Q688" s="358"/>
      <c r="U688" s="358"/>
      <c r="Y688" s="10"/>
      <c r="Z688" s="10"/>
      <c r="AA688" s="10"/>
      <c r="AC688" s="1"/>
      <c r="AE688" s="1"/>
      <c r="AM688" s="1"/>
      <c r="AO688" s="1"/>
      <c r="AQ688" s="1"/>
      <c r="AV688" s="1"/>
      <c r="AW688" s="1"/>
      <c r="AX688" s="1"/>
      <c r="AZ688" s="1"/>
      <c r="BC688" s="1"/>
    </row>
    <row r="689" spans="1:55">
      <c r="A689" s="10"/>
      <c r="B689" s="319"/>
      <c r="C689" s="10"/>
      <c r="D689" s="10"/>
      <c r="F689" s="10"/>
      <c r="G689" s="10"/>
      <c r="H689" s="10"/>
      <c r="I689" s="10"/>
      <c r="J689" s="10"/>
      <c r="K689" s="319"/>
      <c r="L689" s="10"/>
      <c r="M689" s="10"/>
      <c r="N689" s="10"/>
      <c r="O689" s="10"/>
      <c r="P689" s="10"/>
      <c r="Q689" s="358"/>
      <c r="U689" s="358"/>
      <c r="Y689" s="10"/>
      <c r="Z689" s="10"/>
      <c r="AA689" s="10"/>
      <c r="AC689" s="1"/>
      <c r="AE689" s="1"/>
      <c r="AM689" s="1"/>
      <c r="AO689" s="1"/>
      <c r="AQ689" s="1"/>
      <c r="AV689" s="1"/>
      <c r="AW689" s="1"/>
      <c r="AX689" s="1"/>
      <c r="AZ689" s="1"/>
      <c r="BC689" s="1"/>
    </row>
    <row r="690" spans="1:55">
      <c r="A690" s="10"/>
      <c r="B690" s="319"/>
      <c r="C690" s="10"/>
      <c r="D690" s="10"/>
      <c r="F690" s="10"/>
      <c r="G690" s="10"/>
      <c r="H690" s="10"/>
      <c r="I690" s="10"/>
      <c r="J690" s="10"/>
      <c r="K690" s="319"/>
      <c r="L690" s="10"/>
      <c r="M690" s="10"/>
      <c r="N690" s="10"/>
      <c r="O690" s="10"/>
      <c r="P690" s="10"/>
      <c r="Q690" s="358"/>
      <c r="U690" s="358"/>
      <c r="Y690" s="10"/>
      <c r="Z690" s="10"/>
      <c r="AA690" s="10"/>
      <c r="AC690" s="1"/>
      <c r="AE690" s="1"/>
      <c r="AM690" s="1"/>
      <c r="AO690" s="1"/>
      <c r="AQ690" s="1"/>
      <c r="AV690" s="1"/>
      <c r="AW690" s="1"/>
      <c r="AX690" s="1"/>
      <c r="AZ690" s="1"/>
      <c r="BC690" s="1"/>
    </row>
    <row r="691" spans="1:55">
      <c r="A691" s="10"/>
      <c r="B691" s="319"/>
      <c r="C691" s="10"/>
      <c r="D691" s="10"/>
      <c r="F691" s="10"/>
      <c r="G691" s="10"/>
      <c r="H691" s="10"/>
      <c r="I691" s="10"/>
      <c r="J691" s="10"/>
      <c r="K691" s="319"/>
      <c r="L691" s="10"/>
      <c r="M691" s="10"/>
      <c r="N691" s="10"/>
      <c r="O691" s="10"/>
      <c r="P691" s="10"/>
      <c r="Q691" s="358"/>
      <c r="U691" s="358"/>
      <c r="Y691" s="10"/>
      <c r="Z691" s="10"/>
      <c r="AA691" s="10"/>
      <c r="AC691" s="1"/>
      <c r="AE691" s="1"/>
      <c r="AM691" s="1"/>
      <c r="AO691" s="1"/>
      <c r="AQ691" s="1"/>
      <c r="AV691" s="1"/>
      <c r="AW691" s="1"/>
      <c r="AX691" s="1"/>
      <c r="AZ691" s="1"/>
      <c r="BC691" s="1"/>
    </row>
    <row r="692" spans="1:55">
      <c r="A692" s="10"/>
      <c r="B692" s="319"/>
      <c r="C692" s="10"/>
      <c r="D692" s="10"/>
      <c r="F692" s="10"/>
      <c r="G692" s="10"/>
      <c r="H692" s="10"/>
      <c r="I692" s="10"/>
      <c r="J692" s="10"/>
      <c r="K692" s="319"/>
      <c r="L692" s="10"/>
      <c r="M692" s="10"/>
      <c r="N692" s="10"/>
      <c r="O692" s="10"/>
      <c r="P692" s="10"/>
      <c r="Q692" s="358"/>
      <c r="U692" s="358"/>
      <c r="Y692" s="10"/>
      <c r="Z692" s="10"/>
      <c r="AA692" s="10"/>
      <c r="AC692" s="1"/>
      <c r="AE692" s="1"/>
      <c r="AM692" s="1"/>
      <c r="AO692" s="1"/>
      <c r="AQ692" s="1"/>
      <c r="AV692" s="1"/>
      <c r="AW692" s="1"/>
      <c r="AX692" s="1"/>
      <c r="AZ692" s="1"/>
      <c r="BC692" s="1"/>
    </row>
    <row r="693" spans="1:55">
      <c r="A693" s="10"/>
      <c r="B693" s="319"/>
      <c r="C693" s="10"/>
      <c r="D693" s="10"/>
      <c r="F693" s="10"/>
      <c r="G693" s="10"/>
      <c r="H693" s="10"/>
      <c r="I693" s="10"/>
      <c r="J693" s="10"/>
      <c r="K693" s="319"/>
      <c r="L693" s="10"/>
      <c r="M693" s="10"/>
      <c r="N693" s="10"/>
      <c r="O693" s="10"/>
      <c r="P693" s="10"/>
      <c r="Q693" s="358"/>
      <c r="U693" s="358"/>
      <c r="Y693" s="10"/>
      <c r="Z693" s="10"/>
      <c r="AA693" s="10"/>
      <c r="AC693" s="1"/>
      <c r="AE693" s="1"/>
      <c r="AM693" s="1"/>
      <c r="AO693" s="1"/>
      <c r="AQ693" s="1"/>
      <c r="AV693" s="1"/>
      <c r="AW693" s="1"/>
      <c r="AX693" s="1"/>
      <c r="AZ693" s="1"/>
      <c r="BC693" s="1"/>
    </row>
    <row r="694" spans="1:55">
      <c r="A694" s="10"/>
      <c r="B694" s="319"/>
      <c r="C694" s="10"/>
      <c r="D694" s="10"/>
      <c r="F694" s="10"/>
      <c r="G694" s="10"/>
      <c r="H694" s="10"/>
      <c r="I694" s="10"/>
      <c r="J694" s="10"/>
      <c r="K694" s="319"/>
      <c r="L694" s="10"/>
      <c r="M694" s="10"/>
      <c r="N694" s="10"/>
      <c r="O694" s="10"/>
      <c r="P694" s="10"/>
      <c r="Q694" s="358"/>
      <c r="U694" s="358"/>
      <c r="Y694" s="10"/>
      <c r="Z694" s="10"/>
      <c r="AA694" s="10"/>
      <c r="AC694" s="1"/>
      <c r="AE694" s="1"/>
      <c r="AM694" s="1"/>
      <c r="AO694" s="1"/>
      <c r="AQ694" s="1"/>
      <c r="AV694" s="1"/>
      <c r="AW694" s="1"/>
      <c r="AX694" s="1"/>
      <c r="AZ694" s="1"/>
      <c r="BC694" s="1"/>
    </row>
    <row r="695" spans="1:55">
      <c r="A695" s="10"/>
      <c r="B695" s="319"/>
      <c r="C695" s="10"/>
      <c r="D695" s="10"/>
      <c r="F695" s="10"/>
      <c r="G695" s="10"/>
      <c r="H695" s="10"/>
      <c r="I695" s="10"/>
      <c r="J695" s="10"/>
      <c r="K695" s="319"/>
      <c r="L695" s="10"/>
      <c r="M695" s="10"/>
      <c r="N695" s="10"/>
      <c r="O695" s="10"/>
      <c r="P695" s="10"/>
      <c r="Q695" s="358"/>
      <c r="U695" s="358"/>
      <c r="Y695" s="10"/>
      <c r="Z695" s="10"/>
      <c r="AA695" s="10"/>
      <c r="AC695" s="1"/>
      <c r="AE695" s="1"/>
      <c r="AM695" s="1"/>
      <c r="AO695" s="1"/>
      <c r="AQ695" s="1"/>
      <c r="AV695" s="1"/>
      <c r="AW695" s="1"/>
      <c r="AX695" s="1"/>
      <c r="AZ695" s="1"/>
      <c r="BC695" s="1"/>
    </row>
    <row r="696" spans="1:55">
      <c r="A696" s="10"/>
      <c r="B696" s="319"/>
      <c r="C696" s="10"/>
      <c r="D696" s="10"/>
      <c r="F696" s="10"/>
      <c r="G696" s="10"/>
      <c r="H696" s="10"/>
      <c r="I696" s="10"/>
      <c r="J696" s="10"/>
      <c r="K696" s="319"/>
      <c r="L696" s="10"/>
      <c r="M696" s="10"/>
      <c r="N696" s="10"/>
      <c r="O696" s="10"/>
      <c r="P696" s="10"/>
      <c r="Q696" s="358"/>
      <c r="U696" s="358"/>
      <c r="Y696" s="10"/>
      <c r="Z696" s="10"/>
      <c r="AA696" s="10"/>
      <c r="AC696" s="1"/>
      <c r="AE696" s="1"/>
      <c r="AM696" s="1"/>
      <c r="AO696" s="1"/>
      <c r="AQ696" s="1"/>
      <c r="AV696" s="1"/>
      <c r="AW696" s="1"/>
      <c r="AX696" s="1"/>
      <c r="AZ696" s="1"/>
      <c r="BC696" s="1"/>
    </row>
    <row r="697" spans="1:55">
      <c r="A697" s="10"/>
      <c r="B697" s="319"/>
      <c r="C697" s="10"/>
      <c r="D697" s="10"/>
      <c r="F697" s="10"/>
      <c r="G697" s="10"/>
      <c r="H697" s="10"/>
      <c r="I697" s="10"/>
      <c r="J697" s="10"/>
      <c r="K697" s="319"/>
      <c r="L697" s="10"/>
      <c r="M697" s="10"/>
      <c r="N697" s="10"/>
      <c r="O697" s="10"/>
      <c r="P697" s="10"/>
      <c r="Q697" s="358"/>
      <c r="U697" s="358"/>
      <c r="Y697" s="10"/>
      <c r="Z697" s="10"/>
      <c r="AA697" s="10"/>
      <c r="AC697" s="1"/>
      <c r="AE697" s="1"/>
      <c r="AM697" s="1"/>
      <c r="AO697" s="1"/>
      <c r="AQ697" s="1"/>
      <c r="AV697" s="1"/>
      <c r="AW697" s="1"/>
      <c r="AX697" s="1"/>
      <c r="AZ697" s="1"/>
      <c r="BC697" s="1"/>
    </row>
    <row r="698" spans="1:55">
      <c r="A698" s="10"/>
      <c r="B698" s="319"/>
      <c r="C698" s="10"/>
      <c r="D698" s="10"/>
      <c r="F698" s="10"/>
      <c r="G698" s="10"/>
      <c r="H698" s="10"/>
      <c r="I698" s="10"/>
      <c r="J698" s="10"/>
      <c r="K698" s="319"/>
      <c r="L698" s="10"/>
      <c r="M698" s="10"/>
      <c r="N698" s="10"/>
      <c r="O698" s="10"/>
      <c r="P698" s="10"/>
      <c r="Q698" s="358"/>
      <c r="U698" s="358"/>
      <c r="Y698" s="10"/>
      <c r="Z698" s="10"/>
      <c r="AA698" s="10"/>
      <c r="AC698" s="1"/>
      <c r="AE698" s="1"/>
      <c r="AM698" s="1"/>
      <c r="AO698" s="1"/>
      <c r="AQ698" s="1"/>
      <c r="AV698" s="1"/>
      <c r="AW698" s="1"/>
      <c r="AX698" s="1"/>
      <c r="AZ698" s="1"/>
      <c r="BC698" s="1"/>
    </row>
    <row r="699" spans="1:55">
      <c r="A699" s="10"/>
      <c r="B699" s="319"/>
      <c r="C699" s="10"/>
      <c r="D699" s="10"/>
      <c r="F699" s="10"/>
      <c r="G699" s="10"/>
      <c r="H699" s="10"/>
      <c r="I699" s="10"/>
      <c r="J699" s="10"/>
      <c r="K699" s="319"/>
      <c r="L699" s="10"/>
      <c r="M699" s="10"/>
      <c r="N699" s="10"/>
      <c r="O699" s="10"/>
      <c r="P699" s="10"/>
      <c r="Q699" s="358"/>
      <c r="U699" s="358"/>
      <c r="Y699" s="10"/>
      <c r="Z699" s="10"/>
      <c r="AA699" s="10"/>
      <c r="AC699" s="1"/>
      <c r="AE699" s="1"/>
      <c r="AM699" s="1"/>
      <c r="AO699" s="1"/>
      <c r="AQ699" s="1"/>
      <c r="AV699" s="1"/>
      <c r="AW699" s="1"/>
      <c r="AX699" s="1"/>
      <c r="AZ699" s="1"/>
      <c r="BC699" s="1"/>
    </row>
    <row r="700" spans="1:55">
      <c r="A700" s="10"/>
      <c r="B700" s="319"/>
      <c r="C700" s="10"/>
      <c r="D700" s="10"/>
      <c r="F700" s="10"/>
      <c r="G700" s="10"/>
      <c r="H700" s="10"/>
      <c r="I700" s="10"/>
      <c r="J700" s="10"/>
      <c r="K700" s="319"/>
      <c r="L700" s="10"/>
      <c r="M700" s="10"/>
      <c r="N700" s="10"/>
      <c r="O700" s="10"/>
      <c r="P700" s="10"/>
      <c r="Q700" s="358"/>
      <c r="U700" s="358"/>
      <c r="Y700" s="10"/>
      <c r="Z700" s="10"/>
      <c r="AA700" s="10"/>
      <c r="AC700" s="1"/>
      <c r="AE700" s="1"/>
      <c r="AM700" s="1"/>
      <c r="AO700" s="1"/>
      <c r="AQ700" s="1"/>
      <c r="AV700" s="1"/>
      <c r="AW700" s="1"/>
      <c r="AX700" s="1"/>
      <c r="AZ700" s="1"/>
      <c r="BC700" s="1"/>
    </row>
    <row r="701" spans="1:55">
      <c r="A701" s="10"/>
      <c r="B701" s="319"/>
      <c r="C701" s="10"/>
      <c r="D701" s="10"/>
      <c r="F701" s="10"/>
      <c r="G701" s="10"/>
      <c r="H701" s="10"/>
      <c r="I701" s="10"/>
      <c r="J701" s="10"/>
      <c r="K701" s="319"/>
      <c r="L701" s="10"/>
      <c r="M701" s="10"/>
      <c r="N701" s="10"/>
      <c r="O701" s="10"/>
      <c r="P701" s="10"/>
      <c r="Q701" s="358"/>
      <c r="U701" s="358"/>
      <c r="Y701" s="10"/>
      <c r="Z701" s="10"/>
      <c r="AA701" s="10"/>
      <c r="AC701" s="1"/>
      <c r="AE701" s="1"/>
      <c r="AM701" s="1"/>
      <c r="AO701" s="1"/>
      <c r="AQ701" s="1"/>
      <c r="AV701" s="1"/>
      <c r="AW701" s="1"/>
      <c r="AX701" s="1"/>
      <c r="AZ701" s="1"/>
      <c r="BC701" s="1"/>
    </row>
    <row r="702" spans="1:55">
      <c r="A702" s="10"/>
      <c r="B702" s="319"/>
      <c r="C702" s="10"/>
      <c r="D702" s="10"/>
      <c r="F702" s="10"/>
      <c r="G702" s="10"/>
      <c r="H702" s="10"/>
      <c r="I702" s="10"/>
      <c r="J702" s="10"/>
      <c r="K702" s="319"/>
      <c r="L702" s="10"/>
      <c r="M702" s="10"/>
      <c r="N702" s="10"/>
      <c r="O702" s="10"/>
      <c r="P702" s="10"/>
      <c r="Q702" s="358"/>
      <c r="U702" s="358"/>
      <c r="Y702" s="10"/>
      <c r="Z702" s="10"/>
      <c r="AA702" s="10"/>
      <c r="AC702" s="1"/>
      <c r="AE702" s="1"/>
      <c r="AM702" s="1"/>
      <c r="AO702" s="1"/>
      <c r="AQ702" s="1"/>
      <c r="AV702" s="1"/>
      <c r="AW702" s="1"/>
      <c r="AX702" s="1"/>
      <c r="AZ702" s="1"/>
      <c r="BC702" s="1"/>
    </row>
    <row r="703" spans="1:55">
      <c r="A703" s="10"/>
      <c r="B703" s="319"/>
      <c r="C703" s="10"/>
      <c r="D703" s="10"/>
      <c r="F703" s="10"/>
      <c r="G703" s="10"/>
      <c r="H703" s="10"/>
      <c r="I703" s="10"/>
      <c r="J703" s="10"/>
      <c r="K703" s="319"/>
      <c r="L703" s="10"/>
      <c r="M703" s="10"/>
      <c r="N703" s="10"/>
      <c r="O703" s="10"/>
      <c r="P703" s="10"/>
      <c r="Q703" s="358"/>
      <c r="U703" s="358"/>
      <c r="Y703" s="10"/>
      <c r="Z703" s="10"/>
      <c r="AA703" s="10"/>
      <c r="AC703" s="1"/>
      <c r="AE703" s="1"/>
      <c r="AM703" s="1"/>
      <c r="AO703" s="1"/>
      <c r="AQ703" s="1"/>
      <c r="AV703" s="1"/>
      <c r="AW703" s="1"/>
      <c r="AX703" s="1"/>
      <c r="AZ703" s="1"/>
      <c r="BC703" s="1"/>
    </row>
    <row r="704" spans="1:55">
      <c r="A704" s="10"/>
      <c r="B704" s="319"/>
      <c r="C704" s="10"/>
      <c r="D704" s="10"/>
      <c r="F704" s="10"/>
      <c r="G704" s="10"/>
      <c r="H704" s="10"/>
      <c r="I704" s="10"/>
      <c r="J704" s="10"/>
      <c r="K704" s="319"/>
      <c r="L704" s="10"/>
      <c r="M704" s="10"/>
      <c r="N704" s="10"/>
      <c r="O704" s="10"/>
      <c r="P704" s="10"/>
      <c r="Q704" s="358"/>
      <c r="U704" s="358"/>
      <c r="Y704" s="10"/>
      <c r="Z704" s="10"/>
      <c r="AA704" s="10"/>
      <c r="AC704" s="1"/>
      <c r="AE704" s="1"/>
      <c r="AM704" s="1"/>
      <c r="AO704" s="1"/>
      <c r="AQ704" s="1"/>
      <c r="AV704" s="1"/>
      <c r="AW704" s="1"/>
      <c r="AX704" s="1"/>
      <c r="AZ704" s="1"/>
      <c r="BC704" s="1"/>
    </row>
    <row r="705" spans="1:55">
      <c r="A705" s="10"/>
      <c r="B705" s="319"/>
      <c r="C705" s="10"/>
      <c r="D705" s="10"/>
      <c r="F705" s="10"/>
      <c r="G705" s="10"/>
      <c r="H705" s="10"/>
      <c r="I705" s="10"/>
      <c r="J705" s="10"/>
      <c r="K705" s="319"/>
      <c r="L705" s="10"/>
      <c r="M705" s="10"/>
      <c r="N705" s="10"/>
      <c r="O705" s="10"/>
      <c r="P705" s="10"/>
      <c r="Q705" s="358"/>
      <c r="U705" s="358"/>
      <c r="Y705" s="10"/>
      <c r="Z705" s="10"/>
      <c r="AA705" s="10"/>
      <c r="AC705" s="1"/>
      <c r="AE705" s="1"/>
      <c r="AM705" s="1"/>
      <c r="AO705" s="1"/>
      <c r="AQ705" s="1"/>
      <c r="AV705" s="1"/>
      <c r="AW705" s="1"/>
      <c r="AX705" s="1"/>
      <c r="AZ705" s="1"/>
      <c r="BC705" s="1"/>
    </row>
    <row r="706" spans="1:55">
      <c r="A706" s="10"/>
      <c r="B706" s="319"/>
      <c r="C706" s="10"/>
      <c r="D706" s="10"/>
      <c r="F706" s="10"/>
      <c r="G706" s="10"/>
      <c r="H706" s="10"/>
      <c r="I706" s="10"/>
      <c r="J706" s="10"/>
      <c r="K706" s="319"/>
      <c r="L706" s="10"/>
      <c r="M706" s="10"/>
      <c r="N706" s="10"/>
      <c r="O706" s="10"/>
      <c r="P706" s="10"/>
      <c r="Q706" s="358"/>
      <c r="U706" s="358"/>
      <c r="Y706" s="10"/>
      <c r="Z706" s="10"/>
      <c r="AA706" s="10"/>
      <c r="AC706" s="1"/>
      <c r="AE706" s="1"/>
      <c r="AM706" s="1"/>
      <c r="AO706" s="1"/>
      <c r="AQ706" s="1"/>
      <c r="AV706" s="1"/>
      <c r="AW706" s="1"/>
      <c r="AX706" s="1"/>
      <c r="AZ706" s="1"/>
      <c r="BC706" s="1"/>
    </row>
    <row r="707" spans="1:55">
      <c r="A707" s="10"/>
      <c r="B707" s="319"/>
      <c r="C707" s="10"/>
      <c r="D707" s="10"/>
      <c r="F707" s="10"/>
      <c r="G707" s="10"/>
      <c r="H707" s="10"/>
      <c r="I707" s="10"/>
      <c r="J707" s="10"/>
      <c r="K707" s="319"/>
      <c r="L707" s="10"/>
      <c r="M707" s="10"/>
      <c r="N707" s="10"/>
      <c r="O707" s="10"/>
      <c r="P707" s="10"/>
      <c r="Q707" s="358"/>
      <c r="U707" s="358"/>
      <c r="Y707" s="10"/>
      <c r="Z707" s="10"/>
      <c r="AA707" s="10"/>
      <c r="AC707" s="1"/>
      <c r="AE707" s="1"/>
      <c r="AM707" s="1"/>
      <c r="AO707" s="1"/>
      <c r="AQ707" s="1"/>
      <c r="AV707" s="1"/>
      <c r="AW707" s="1"/>
      <c r="AX707" s="1"/>
      <c r="AZ707" s="1"/>
      <c r="BC707" s="1"/>
    </row>
    <row r="708" spans="1:55">
      <c r="A708" s="10"/>
      <c r="B708" s="319"/>
      <c r="C708" s="10"/>
      <c r="D708" s="10"/>
      <c r="F708" s="10"/>
      <c r="G708" s="10"/>
      <c r="H708" s="10"/>
      <c r="I708" s="10"/>
      <c r="J708" s="10"/>
      <c r="K708" s="319"/>
      <c r="L708" s="10"/>
      <c r="M708" s="10"/>
      <c r="N708" s="10"/>
      <c r="O708" s="10"/>
      <c r="P708" s="10"/>
      <c r="Q708" s="358"/>
      <c r="U708" s="358"/>
      <c r="Y708" s="10"/>
      <c r="Z708" s="10"/>
      <c r="AA708" s="10"/>
      <c r="AC708" s="1"/>
      <c r="AE708" s="1"/>
      <c r="AM708" s="1"/>
      <c r="AO708" s="1"/>
      <c r="AQ708" s="1"/>
      <c r="AV708" s="1"/>
      <c r="AW708" s="1"/>
      <c r="AX708" s="1"/>
      <c r="AZ708" s="1"/>
      <c r="BC708" s="1"/>
    </row>
    <row r="709" spans="1:55">
      <c r="A709" s="10"/>
      <c r="B709" s="319"/>
      <c r="C709" s="10"/>
      <c r="D709" s="10"/>
      <c r="F709" s="10"/>
      <c r="G709" s="10"/>
      <c r="H709" s="10"/>
      <c r="I709" s="10"/>
      <c r="J709" s="10"/>
      <c r="K709" s="319"/>
      <c r="L709" s="10"/>
      <c r="M709" s="10"/>
      <c r="N709" s="10"/>
      <c r="O709" s="10"/>
      <c r="P709" s="10"/>
      <c r="Q709" s="358"/>
      <c r="U709" s="358"/>
      <c r="Y709" s="10"/>
      <c r="Z709" s="10"/>
      <c r="AA709" s="10"/>
      <c r="AC709" s="1"/>
      <c r="AE709" s="1"/>
      <c r="AM709" s="1"/>
      <c r="AO709" s="1"/>
      <c r="AQ709" s="1"/>
      <c r="AV709" s="1"/>
      <c r="AW709" s="1"/>
      <c r="AX709" s="1"/>
      <c r="AZ709" s="1"/>
      <c r="BC709" s="1"/>
    </row>
    <row r="710" spans="1:55">
      <c r="A710" s="10"/>
      <c r="B710" s="319"/>
      <c r="C710" s="10"/>
      <c r="D710" s="10"/>
      <c r="F710" s="10"/>
      <c r="G710" s="10"/>
      <c r="H710" s="10"/>
      <c r="I710" s="10"/>
      <c r="J710" s="10"/>
      <c r="K710" s="319"/>
      <c r="L710" s="10"/>
      <c r="M710" s="10"/>
      <c r="N710" s="10"/>
      <c r="O710" s="10"/>
      <c r="P710" s="10"/>
      <c r="Q710" s="358"/>
      <c r="U710" s="358"/>
      <c r="Y710" s="10"/>
      <c r="Z710" s="10"/>
      <c r="AA710" s="10"/>
      <c r="AC710" s="1"/>
      <c r="AE710" s="1"/>
      <c r="AM710" s="1"/>
      <c r="AO710" s="1"/>
      <c r="AQ710" s="1"/>
      <c r="AV710" s="1"/>
      <c r="AW710" s="1"/>
      <c r="AX710" s="1"/>
      <c r="AZ710" s="1"/>
      <c r="BC710" s="1"/>
    </row>
    <row r="711" spans="1:55">
      <c r="A711" s="10"/>
      <c r="B711" s="319"/>
      <c r="C711" s="10"/>
      <c r="D711" s="10"/>
      <c r="F711" s="10"/>
      <c r="G711" s="10"/>
      <c r="H711" s="10"/>
      <c r="I711" s="10"/>
      <c r="J711" s="10"/>
      <c r="K711" s="319"/>
      <c r="L711" s="10"/>
      <c r="M711" s="10"/>
      <c r="N711" s="10"/>
      <c r="O711" s="10"/>
      <c r="P711" s="10"/>
      <c r="Q711" s="358"/>
      <c r="U711" s="358"/>
      <c r="Y711" s="10"/>
      <c r="Z711" s="10"/>
      <c r="AA711" s="10"/>
      <c r="AC711" s="1"/>
      <c r="AE711" s="1"/>
      <c r="AM711" s="1"/>
      <c r="AO711" s="1"/>
      <c r="AQ711" s="1"/>
      <c r="AV711" s="1"/>
      <c r="AW711" s="1"/>
      <c r="AX711" s="1"/>
      <c r="AZ711" s="1"/>
      <c r="BC711" s="1"/>
    </row>
    <row r="712" spans="1:55">
      <c r="A712" s="10"/>
      <c r="B712" s="319"/>
      <c r="C712" s="10"/>
      <c r="D712" s="10"/>
      <c r="F712" s="10"/>
      <c r="G712" s="10"/>
      <c r="H712" s="10"/>
      <c r="I712" s="10"/>
      <c r="J712" s="10"/>
      <c r="K712" s="319"/>
      <c r="L712" s="10"/>
      <c r="M712" s="10"/>
      <c r="N712" s="10"/>
      <c r="O712" s="10"/>
      <c r="P712" s="10"/>
      <c r="Q712" s="358"/>
      <c r="U712" s="358"/>
      <c r="Y712" s="10"/>
      <c r="Z712" s="10"/>
      <c r="AA712" s="10"/>
      <c r="AC712" s="1"/>
      <c r="AE712" s="1"/>
      <c r="AM712" s="1"/>
      <c r="AO712" s="1"/>
      <c r="AQ712" s="1"/>
      <c r="AV712" s="1"/>
      <c r="AW712" s="1"/>
      <c r="AX712" s="1"/>
      <c r="AZ712" s="1"/>
      <c r="BC712" s="1"/>
    </row>
    <row r="713" spans="1:55">
      <c r="A713" s="10"/>
      <c r="B713" s="319"/>
      <c r="C713" s="10"/>
      <c r="D713" s="10"/>
      <c r="F713" s="10"/>
      <c r="G713" s="10"/>
      <c r="H713" s="10"/>
      <c r="I713" s="10"/>
      <c r="J713" s="10"/>
      <c r="K713" s="319"/>
      <c r="L713" s="10"/>
      <c r="M713" s="10"/>
      <c r="N713" s="10"/>
      <c r="O713" s="10"/>
      <c r="P713" s="10"/>
      <c r="Q713" s="358"/>
      <c r="U713" s="358"/>
      <c r="Y713" s="10"/>
      <c r="Z713" s="10"/>
      <c r="AA713" s="10"/>
      <c r="AC713" s="1"/>
      <c r="AE713" s="1"/>
      <c r="AM713" s="1"/>
      <c r="AO713" s="1"/>
      <c r="AQ713" s="1"/>
      <c r="AV713" s="1"/>
      <c r="AW713" s="1"/>
      <c r="AX713" s="1"/>
      <c r="AZ713" s="1"/>
      <c r="BC713" s="1"/>
    </row>
    <row r="714" spans="1:55">
      <c r="A714" s="10"/>
      <c r="B714" s="319"/>
      <c r="C714" s="10"/>
      <c r="D714" s="10"/>
      <c r="F714" s="10"/>
      <c r="G714" s="10"/>
      <c r="H714" s="10"/>
      <c r="I714" s="10"/>
      <c r="J714" s="10"/>
      <c r="K714" s="319"/>
      <c r="L714" s="10"/>
      <c r="M714" s="10"/>
      <c r="N714" s="10"/>
      <c r="O714" s="10"/>
      <c r="P714" s="10"/>
      <c r="Q714" s="358"/>
      <c r="U714" s="358"/>
      <c r="Y714" s="10"/>
      <c r="Z714" s="10"/>
      <c r="AA714" s="10"/>
      <c r="AC714" s="1"/>
      <c r="AE714" s="1"/>
      <c r="AM714" s="1"/>
      <c r="AO714" s="1"/>
      <c r="AQ714" s="1"/>
      <c r="AV714" s="1"/>
      <c r="AW714" s="1"/>
      <c r="AX714" s="1"/>
      <c r="AZ714" s="1"/>
      <c r="BC714" s="1"/>
    </row>
    <row r="715" spans="1:55">
      <c r="A715" s="10"/>
      <c r="B715" s="319"/>
      <c r="C715" s="10"/>
      <c r="D715" s="10"/>
      <c r="F715" s="10"/>
      <c r="G715" s="10"/>
      <c r="H715" s="10"/>
      <c r="I715" s="10"/>
      <c r="J715" s="10"/>
      <c r="K715" s="319"/>
      <c r="L715" s="10"/>
      <c r="M715" s="10"/>
      <c r="N715" s="10"/>
      <c r="O715" s="10"/>
      <c r="P715" s="10"/>
      <c r="Q715" s="358"/>
      <c r="U715" s="358"/>
      <c r="Y715" s="10"/>
      <c r="Z715" s="10"/>
      <c r="AA715" s="10"/>
      <c r="AC715" s="1"/>
      <c r="AE715" s="1"/>
      <c r="AM715" s="1"/>
      <c r="AO715" s="1"/>
      <c r="AQ715" s="1"/>
      <c r="AV715" s="1"/>
      <c r="AW715" s="1"/>
      <c r="AX715" s="1"/>
      <c r="AZ715" s="1"/>
      <c r="BC715" s="1"/>
    </row>
    <row r="716" spans="1:55">
      <c r="A716" s="10"/>
      <c r="B716" s="319"/>
      <c r="C716" s="10"/>
      <c r="D716" s="10"/>
      <c r="F716" s="10"/>
      <c r="G716" s="10"/>
      <c r="H716" s="10"/>
      <c r="I716" s="10"/>
      <c r="J716" s="10"/>
      <c r="K716" s="319"/>
      <c r="L716" s="10"/>
      <c r="M716" s="10"/>
      <c r="N716" s="10"/>
      <c r="O716" s="10"/>
      <c r="P716" s="10"/>
      <c r="Q716" s="358"/>
      <c r="U716" s="358"/>
      <c r="Y716" s="10"/>
      <c r="Z716" s="10"/>
      <c r="AA716" s="10"/>
      <c r="AC716" s="1"/>
      <c r="AE716" s="1"/>
      <c r="AM716" s="1"/>
      <c r="AO716" s="1"/>
      <c r="AQ716" s="1"/>
      <c r="AV716" s="1"/>
      <c r="AW716" s="1"/>
      <c r="AX716" s="1"/>
      <c r="AZ716" s="1"/>
      <c r="BC716" s="1"/>
    </row>
    <row r="717" spans="1:55">
      <c r="A717" s="10"/>
      <c r="B717" s="319"/>
      <c r="C717" s="10"/>
      <c r="D717" s="10"/>
      <c r="F717" s="10"/>
      <c r="G717" s="10"/>
      <c r="H717" s="10"/>
      <c r="I717" s="10"/>
      <c r="J717" s="10"/>
      <c r="K717" s="319"/>
      <c r="L717" s="10"/>
      <c r="M717" s="10"/>
      <c r="N717" s="10"/>
      <c r="O717" s="10"/>
      <c r="P717" s="10"/>
      <c r="Q717" s="358"/>
      <c r="U717" s="358"/>
      <c r="Y717" s="10"/>
      <c r="Z717" s="10"/>
      <c r="AA717" s="10"/>
      <c r="AC717" s="1"/>
      <c r="AE717" s="1"/>
      <c r="AM717" s="1"/>
      <c r="AO717" s="1"/>
      <c r="AQ717" s="1"/>
      <c r="AV717" s="1"/>
      <c r="AW717" s="1"/>
      <c r="AX717" s="1"/>
      <c r="AZ717" s="1"/>
      <c r="BC717" s="1"/>
    </row>
    <row r="718" spans="1:55">
      <c r="A718" s="10"/>
      <c r="B718" s="319"/>
      <c r="C718" s="10"/>
      <c r="D718" s="10"/>
      <c r="F718" s="10"/>
      <c r="G718" s="10"/>
      <c r="H718" s="10"/>
      <c r="I718" s="10"/>
      <c r="J718" s="10"/>
      <c r="K718" s="319"/>
      <c r="L718" s="10"/>
      <c r="M718" s="10"/>
      <c r="N718" s="10"/>
      <c r="O718" s="10"/>
      <c r="P718" s="10"/>
      <c r="Q718" s="358"/>
      <c r="U718" s="358"/>
      <c r="Y718" s="10"/>
      <c r="Z718" s="10"/>
      <c r="AA718" s="10"/>
      <c r="AC718" s="1"/>
      <c r="AE718" s="1"/>
      <c r="AM718" s="1"/>
      <c r="AO718" s="1"/>
      <c r="AQ718" s="1"/>
      <c r="AV718" s="1"/>
      <c r="AW718" s="1"/>
      <c r="AX718" s="1"/>
      <c r="AZ718" s="1"/>
      <c r="BC718" s="1"/>
    </row>
    <row r="719" spans="1:55">
      <c r="A719" s="10"/>
      <c r="B719" s="319"/>
      <c r="C719" s="10"/>
      <c r="D719" s="10"/>
      <c r="F719" s="10"/>
      <c r="G719" s="10"/>
      <c r="H719" s="10"/>
      <c r="I719" s="10"/>
      <c r="J719" s="10"/>
      <c r="K719" s="319"/>
      <c r="L719" s="10"/>
      <c r="M719" s="10"/>
      <c r="N719" s="10"/>
      <c r="O719" s="10"/>
      <c r="P719" s="10"/>
      <c r="Q719" s="358"/>
      <c r="U719" s="358"/>
      <c r="Y719" s="10"/>
      <c r="Z719" s="10"/>
      <c r="AA719" s="10"/>
      <c r="AC719" s="1"/>
      <c r="AE719" s="1"/>
      <c r="AM719" s="1"/>
      <c r="AO719" s="1"/>
      <c r="AQ719" s="1"/>
      <c r="AV719" s="1"/>
      <c r="AW719" s="1"/>
      <c r="AX719" s="1"/>
      <c r="AZ719" s="1"/>
      <c r="BC719" s="1"/>
    </row>
    <row r="720" spans="1:55">
      <c r="A720" s="10"/>
      <c r="B720" s="319"/>
      <c r="C720" s="10"/>
      <c r="D720" s="10"/>
      <c r="F720" s="10"/>
      <c r="G720" s="10"/>
      <c r="H720" s="10"/>
      <c r="I720" s="10"/>
      <c r="J720" s="10"/>
      <c r="K720" s="319"/>
      <c r="L720" s="10"/>
      <c r="M720" s="10"/>
      <c r="N720" s="10"/>
      <c r="O720" s="10"/>
      <c r="P720" s="10"/>
      <c r="Q720" s="358"/>
      <c r="U720" s="358"/>
      <c r="Y720" s="10"/>
      <c r="Z720" s="10"/>
      <c r="AA720" s="10"/>
      <c r="AC720" s="1"/>
      <c r="AE720" s="1"/>
      <c r="AM720" s="1"/>
      <c r="AO720" s="1"/>
      <c r="AQ720" s="1"/>
      <c r="AV720" s="1"/>
      <c r="AW720" s="1"/>
      <c r="AX720" s="1"/>
      <c r="AZ720" s="1"/>
      <c r="BC720" s="1"/>
    </row>
    <row r="721" spans="1:55">
      <c r="A721" s="10"/>
      <c r="B721" s="319"/>
      <c r="C721" s="10"/>
      <c r="D721" s="10"/>
      <c r="F721" s="10"/>
      <c r="G721" s="10"/>
      <c r="H721" s="10"/>
      <c r="I721" s="10"/>
      <c r="J721" s="10"/>
      <c r="K721" s="319"/>
      <c r="L721" s="10"/>
      <c r="M721" s="10"/>
      <c r="N721" s="10"/>
      <c r="O721" s="10"/>
      <c r="P721" s="10"/>
      <c r="Q721" s="358"/>
      <c r="U721" s="358"/>
      <c r="Y721" s="10"/>
      <c r="Z721" s="10"/>
      <c r="AA721" s="10"/>
      <c r="AC721" s="1"/>
      <c r="AE721" s="1"/>
      <c r="AM721" s="1"/>
      <c r="AO721" s="1"/>
      <c r="AQ721" s="1"/>
      <c r="AV721" s="1"/>
      <c r="AW721" s="1"/>
      <c r="AX721" s="1"/>
      <c r="AZ721" s="1"/>
      <c r="BC721" s="1"/>
    </row>
    <row r="722" spans="1:55">
      <c r="A722" s="10"/>
      <c r="B722" s="319"/>
      <c r="C722" s="10"/>
      <c r="D722" s="10"/>
      <c r="F722" s="10"/>
      <c r="G722" s="10"/>
      <c r="H722" s="10"/>
      <c r="I722" s="10"/>
      <c r="J722" s="10"/>
      <c r="K722" s="319"/>
      <c r="L722" s="10"/>
      <c r="M722" s="10"/>
      <c r="N722" s="10"/>
      <c r="O722" s="10"/>
      <c r="P722" s="10"/>
      <c r="Q722" s="358"/>
      <c r="U722" s="358"/>
      <c r="Y722" s="10"/>
      <c r="Z722" s="10"/>
      <c r="AA722" s="10"/>
      <c r="AC722" s="1"/>
      <c r="AE722" s="1"/>
      <c r="AM722" s="1"/>
      <c r="AO722" s="1"/>
      <c r="AQ722" s="1"/>
      <c r="AV722" s="1"/>
      <c r="AW722" s="1"/>
      <c r="AX722" s="1"/>
      <c r="AZ722" s="1"/>
      <c r="BC722" s="1"/>
    </row>
    <row r="723" spans="1:55">
      <c r="A723" s="10"/>
      <c r="B723" s="319"/>
      <c r="C723" s="10"/>
      <c r="D723" s="10"/>
      <c r="F723" s="10"/>
      <c r="G723" s="10"/>
      <c r="H723" s="10"/>
      <c r="I723" s="10"/>
      <c r="J723" s="10"/>
      <c r="K723" s="319"/>
      <c r="L723" s="10"/>
      <c r="M723" s="10"/>
      <c r="N723" s="10"/>
      <c r="O723" s="10"/>
      <c r="P723" s="10"/>
      <c r="Q723" s="358"/>
      <c r="U723" s="358"/>
      <c r="Y723" s="10"/>
      <c r="Z723" s="10"/>
      <c r="AA723" s="10"/>
      <c r="AC723" s="1"/>
      <c r="AE723" s="1"/>
      <c r="AM723" s="1"/>
      <c r="AO723" s="1"/>
      <c r="AQ723" s="1"/>
      <c r="AV723" s="1"/>
      <c r="AW723" s="1"/>
      <c r="AX723" s="1"/>
      <c r="AZ723" s="1"/>
      <c r="BC723" s="1"/>
    </row>
    <row r="724" spans="1:55">
      <c r="A724" s="10"/>
      <c r="B724" s="319"/>
      <c r="C724" s="10"/>
      <c r="D724" s="10"/>
      <c r="F724" s="10"/>
      <c r="G724" s="10"/>
      <c r="H724" s="10"/>
      <c r="I724" s="10"/>
      <c r="J724" s="10"/>
      <c r="K724" s="319"/>
      <c r="L724" s="10"/>
      <c r="M724" s="10"/>
      <c r="N724" s="10"/>
      <c r="O724" s="10"/>
      <c r="P724" s="10"/>
      <c r="Q724" s="358"/>
      <c r="U724" s="358"/>
      <c r="Y724" s="10"/>
      <c r="Z724" s="10"/>
      <c r="AA724" s="10"/>
      <c r="AC724" s="1"/>
      <c r="AE724" s="1"/>
      <c r="AM724" s="1"/>
      <c r="AO724" s="1"/>
      <c r="AQ724" s="1"/>
      <c r="AV724" s="1"/>
      <c r="AW724" s="1"/>
      <c r="AX724" s="1"/>
      <c r="AZ724" s="1"/>
      <c r="BC724" s="1"/>
    </row>
    <row r="725" spans="1:55">
      <c r="A725" s="10"/>
      <c r="B725" s="319"/>
      <c r="C725" s="10"/>
      <c r="D725" s="10"/>
      <c r="F725" s="10"/>
      <c r="G725" s="10"/>
      <c r="H725" s="10"/>
      <c r="I725" s="10"/>
      <c r="J725" s="10"/>
      <c r="K725" s="319"/>
      <c r="L725" s="10"/>
      <c r="M725" s="10"/>
      <c r="N725" s="10"/>
      <c r="O725" s="10"/>
      <c r="P725" s="10"/>
      <c r="Q725" s="358"/>
      <c r="U725" s="358"/>
      <c r="Y725" s="10"/>
      <c r="Z725" s="10"/>
      <c r="AA725" s="10"/>
      <c r="AC725" s="1"/>
      <c r="AE725" s="1"/>
      <c r="AM725" s="1"/>
      <c r="AO725" s="1"/>
      <c r="AQ725" s="1"/>
      <c r="AV725" s="1"/>
      <c r="AW725" s="1"/>
      <c r="AX725" s="1"/>
      <c r="AZ725" s="1"/>
      <c r="BC725" s="1"/>
    </row>
    <row r="726" spans="1:55">
      <c r="A726" s="10"/>
      <c r="B726" s="319"/>
      <c r="C726" s="10"/>
      <c r="D726" s="10"/>
      <c r="F726" s="10"/>
      <c r="G726" s="10"/>
      <c r="H726" s="10"/>
      <c r="I726" s="10"/>
      <c r="J726" s="10"/>
      <c r="K726" s="319"/>
      <c r="L726" s="10"/>
      <c r="M726" s="10"/>
      <c r="N726" s="10"/>
      <c r="O726" s="10"/>
      <c r="P726" s="10"/>
      <c r="Q726" s="358"/>
      <c r="U726" s="358"/>
      <c r="Y726" s="10"/>
      <c r="Z726" s="10"/>
      <c r="AA726" s="10"/>
      <c r="AC726" s="1"/>
      <c r="AE726" s="1"/>
      <c r="AM726" s="1"/>
      <c r="AO726" s="1"/>
      <c r="AQ726" s="1"/>
      <c r="AV726" s="1"/>
      <c r="AW726" s="1"/>
      <c r="AX726" s="1"/>
      <c r="AZ726" s="1"/>
      <c r="BC726" s="1"/>
    </row>
    <row r="727" spans="1:55">
      <c r="A727" s="10"/>
      <c r="B727" s="319"/>
      <c r="C727" s="10"/>
      <c r="D727" s="10"/>
      <c r="F727" s="10"/>
      <c r="G727" s="10"/>
      <c r="H727" s="10"/>
      <c r="I727" s="10"/>
      <c r="J727" s="10"/>
      <c r="K727" s="319"/>
      <c r="L727" s="10"/>
      <c r="M727" s="10"/>
      <c r="N727" s="10"/>
      <c r="O727" s="10"/>
      <c r="P727" s="10"/>
      <c r="Q727" s="358"/>
      <c r="U727" s="358"/>
      <c r="Y727" s="10"/>
      <c r="Z727" s="10"/>
      <c r="AA727" s="10"/>
      <c r="AC727" s="1"/>
      <c r="AE727" s="1"/>
      <c r="AM727" s="1"/>
      <c r="AO727" s="1"/>
      <c r="AQ727" s="1"/>
      <c r="AV727" s="1"/>
      <c r="AW727" s="1"/>
      <c r="AX727" s="1"/>
      <c r="AZ727" s="1"/>
      <c r="BC727" s="1"/>
    </row>
    <row r="728" spans="1:55">
      <c r="A728" s="10"/>
      <c r="B728" s="319"/>
      <c r="C728" s="10"/>
      <c r="D728" s="10"/>
      <c r="F728" s="10"/>
      <c r="G728" s="10"/>
      <c r="H728" s="10"/>
      <c r="I728" s="10"/>
      <c r="J728" s="10"/>
      <c r="K728" s="319"/>
      <c r="L728" s="10"/>
      <c r="M728" s="10"/>
      <c r="N728" s="10"/>
      <c r="O728" s="10"/>
      <c r="P728" s="10"/>
      <c r="Q728" s="358"/>
      <c r="U728" s="358"/>
      <c r="Y728" s="10"/>
      <c r="Z728" s="10"/>
      <c r="AA728" s="10"/>
      <c r="AC728" s="1"/>
      <c r="AE728" s="1"/>
      <c r="AM728" s="1"/>
      <c r="AO728" s="1"/>
      <c r="AQ728" s="1"/>
      <c r="AV728" s="1"/>
      <c r="AW728" s="1"/>
      <c r="AX728" s="1"/>
      <c r="AZ728" s="1"/>
      <c r="BC728" s="1"/>
    </row>
    <row r="729" spans="1:55">
      <c r="A729" s="10"/>
      <c r="B729" s="319"/>
      <c r="C729" s="10"/>
      <c r="D729" s="10"/>
      <c r="F729" s="10"/>
      <c r="G729" s="10"/>
      <c r="H729" s="10"/>
      <c r="I729" s="10"/>
      <c r="J729" s="10"/>
      <c r="K729" s="319"/>
      <c r="L729" s="10"/>
      <c r="M729" s="10"/>
      <c r="N729" s="10"/>
      <c r="O729" s="10"/>
      <c r="P729" s="10"/>
      <c r="Q729" s="358"/>
      <c r="U729" s="358"/>
      <c r="Y729" s="10"/>
      <c r="Z729" s="10"/>
      <c r="AA729" s="10"/>
      <c r="AC729" s="1"/>
      <c r="AE729" s="1"/>
      <c r="AM729" s="1"/>
      <c r="AO729" s="1"/>
      <c r="AQ729" s="1"/>
      <c r="AV729" s="1"/>
      <c r="AW729" s="1"/>
      <c r="AX729" s="1"/>
      <c r="AZ729" s="1"/>
      <c r="BC729" s="1"/>
    </row>
    <row r="730" spans="1:55">
      <c r="A730" s="10"/>
      <c r="B730" s="319"/>
      <c r="C730" s="10"/>
      <c r="D730" s="10"/>
      <c r="F730" s="10"/>
      <c r="G730" s="10"/>
      <c r="H730" s="10"/>
      <c r="I730" s="10"/>
      <c r="J730" s="10"/>
      <c r="K730" s="319"/>
      <c r="L730" s="10"/>
      <c r="M730" s="10"/>
      <c r="N730" s="10"/>
      <c r="O730" s="10"/>
      <c r="P730" s="10"/>
      <c r="Q730" s="358"/>
      <c r="U730" s="358"/>
      <c r="Y730" s="10"/>
      <c r="Z730" s="10"/>
      <c r="AA730" s="10"/>
      <c r="AC730" s="1"/>
      <c r="AE730" s="1"/>
      <c r="AM730" s="1"/>
      <c r="AO730" s="1"/>
      <c r="AQ730" s="1"/>
      <c r="AV730" s="1"/>
      <c r="AW730" s="1"/>
      <c r="AX730" s="1"/>
      <c r="AZ730" s="1"/>
      <c r="BC730" s="1"/>
    </row>
    <row r="731" spans="1:55">
      <c r="A731" s="10"/>
      <c r="B731" s="319"/>
      <c r="C731" s="10"/>
      <c r="D731" s="10"/>
      <c r="F731" s="10"/>
      <c r="G731" s="10"/>
      <c r="H731" s="10"/>
      <c r="I731" s="10"/>
      <c r="J731" s="10"/>
      <c r="K731" s="319"/>
      <c r="L731" s="10"/>
      <c r="M731" s="10"/>
      <c r="N731" s="10"/>
      <c r="O731" s="10"/>
      <c r="P731" s="10"/>
      <c r="Q731" s="358"/>
      <c r="U731" s="358"/>
      <c r="Y731" s="10"/>
      <c r="Z731" s="10"/>
      <c r="AA731" s="10"/>
      <c r="AC731" s="1"/>
      <c r="AE731" s="1"/>
      <c r="AM731" s="1"/>
      <c r="AO731" s="1"/>
      <c r="AQ731" s="1"/>
      <c r="AV731" s="1"/>
      <c r="AW731" s="1"/>
      <c r="AX731" s="1"/>
      <c r="AZ731" s="1"/>
      <c r="BC731" s="1"/>
    </row>
    <row r="732" spans="1:55">
      <c r="A732" s="10"/>
      <c r="B732" s="319"/>
      <c r="C732" s="10"/>
      <c r="D732" s="10"/>
      <c r="F732" s="10"/>
      <c r="G732" s="10"/>
      <c r="H732" s="10"/>
      <c r="I732" s="10"/>
      <c r="J732" s="10"/>
      <c r="K732" s="319"/>
      <c r="L732" s="10"/>
      <c r="M732" s="10"/>
      <c r="N732" s="10"/>
      <c r="O732" s="10"/>
      <c r="P732" s="10"/>
      <c r="Q732" s="358"/>
      <c r="U732" s="358"/>
      <c r="Y732" s="10"/>
      <c r="Z732" s="10"/>
      <c r="AA732" s="10"/>
      <c r="AC732" s="1"/>
      <c r="AE732" s="1"/>
      <c r="AM732" s="1"/>
      <c r="AO732" s="1"/>
      <c r="AQ732" s="1"/>
      <c r="AV732" s="1"/>
      <c r="AW732" s="1"/>
      <c r="AX732" s="1"/>
      <c r="AZ732" s="1"/>
      <c r="BC732" s="1"/>
    </row>
    <row r="733" spans="1:55">
      <c r="A733" s="10"/>
      <c r="B733" s="319"/>
      <c r="C733" s="10"/>
      <c r="D733" s="10"/>
      <c r="F733" s="10"/>
      <c r="G733" s="10"/>
      <c r="H733" s="10"/>
      <c r="I733" s="10"/>
      <c r="J733" s="10"/>
      <c r="K733" s="319"/>
      <c r="L733" s="10"/>
      <c r="M733" s="10"/>
      <c r="N733" s="10"/>
      <c r="O733" s="10"/>
      <c r="P733" s="10"/>
      <c r="Q733" s="358"/>
      <c r="U733" s="358"/>
      <c r="Y733" s="10"/>
      <c r="Z733" s="10"/>
      <c r="AA733" s="10"/>
      <c r="AC733" s="1"/>
      <c r="AE733" s="1"/>
      <c r="AM733" s="1"/>
      <c r="AO733" s="1"/>
      <c r="AQ733" s="1"/>
      <c r="AV733" s="1"/>
      <c r="AW733" s="1"/>
      <c r="AX733" s="1"/>
      <c r="AZ733" s="1"/>
      <c r="BC733" s="1"/>
    </row>
    <row r="734" spans="1:55">
      <c r="A734" s="10"/>
      <c r="B734" s="319"/>
      <c r="C734" s="10"/>
      <c r="D734" s="10"/>
      <c r="F734" s="10"/>
      <c r="G734" s="10"/>
      <c r="H734" s="10"/>
      <c r="I734" s="10"/>
      <c r="J734" s="10"/>
      <c r="K734" s="319"/>
      <c r="L734" s="10"/>
      <c r="M734" s="10"/>
      <c r="N734" s="10"/>
      <c r="O734" s="10"/>
      <c r="P734" s="10"/>
      <c r="Q734" s="358"/>
      <c r="U734" s="358"/>
      <c r="Y734" s="10"/>
      <c r="Z734" s="10"/>
      <c r="AA734" s="10"/>
      <c r="AC734" s="1"/>
      <c r="AE734" s="1"/>
      <c r="AM734" s="1"/>
      <c r="AO734" s="1"/>
      <c r="AQ734" s="1"/>
      <c r="AV734" s="1"/>
      <c r="AW734" s="1"/>
      <c r="AX734" s="1"/>
      <c r="AZ734" s="1"/>
      <c r="BC734" s="1"/>
    </row>
    <row r="735" spans="1:55">
      <c r="A735" s="10"/>
      <c r="B735" s="319"/>
      <c r="C735" s="10"/>
      <c r="D735" s="10"/>
      <c r="F735" s="10"/>
      <c r="G735" s="10"/>
      <c r="H735" s="10"/>
      <c r="I735" s="10"/>
      <c r="J735" s="10"/>
      <c r="K735" s="319"/>
      <c r="L735" s="10"/>
      <c r="M735" s="10"/>
      <c r="N735" s="10"/>
      <c r="O735" s="10"/>
      <c r="P735" s="10"/>
      <c r="Q735" s="358"/>
      <c r="U735" s="358"/>
      <c r="Y735" s="10"/>
      <c r="Z735" s="10"/>
      <c r="AA735" s="10"/>
      <c r="AC735" s="1"/>
      <c r="AE735" s="1"/>
      <c r="AM735" s="1"/>
      <c r="AO735" s="1"/>
      <c r="AQ735" s="1"/>
      <c r="AV735" s="1"/>
      <c r="AW735" s="1"/>
      <c r="AX735" s="1"/>
      <c r="AZ735" s="1"/>
      <c r="BC735" s="1"/>
    </row>
    <row r="736" spans="1:55">
      <c r="A736" s="10"/>
      <c r="B736" s="319"/>
      <c r="C736" s="10"/>
      <c r="D736" s="10"/>
      <c r="F736" s="10"/>
      <c r="G736" s="10"/>
      <c r="H736" s="10"/>
      <c r="I736" s="10"/>
      <c r="J736" s="10"/>
      <c r="K736" s="319"/>
      <c r="L736" s="10"/>
      <c r="M736" s="10"/>
      <c r="N736" s="10"/>
      <c r="O736" s="10"/>
      <c r="P736" s="10"/>
      <c r="Q736" s="358"/>
      <c r="U736" s="358"/>
      <c r="Y736" s="10"/>
      <c r="Z736" s="10"/>
      <c r="AA736" s="10"/>
      <c r="AC736" s="1"/>
      <c r="AE736" s="1"/>
      <c r="AM736" s="1"/>
      <c r="AO736" s="1"/>
      <c r="AQ736" s="1"/>
      <c r="AV736" s="1"/>
      <c r="AW736" s="1"/>
      <c r="AX736" s="1"/>
      <c r="AZ736" s="1"/>
      <c r="BC736" s="1"/>
    </row>
    <row r="737" spans="1:55">
      <c r="A737" s="10"/>
      <c r="B737" s="319"/>
      <c r="C737" s="10"/>
      <c r="D737" s="10"/>
      <c r="F737" s="10"/>
      <c r="G737" s="10"/>
      <c r="H737" s="10"/>
      <c r="I737" s="10"/>
      <c r="J737" s="10"/>
      <c r="K737" s="319"/>
      <c r="L737" s="10"/>
      <c r="M737" s="10"/>
      <c r="N737" s="10"/>
      <c r="O737" s="10"/>
      <c r="P737" s="10"/>
      <c r="Q737" s="358"/>
      <c r="U737" s="358"/>
      <c r="Y737" s="10"/>
      <c r="Z737" s="10"/>
      <c r="AA737" s="10"/>
      <c r="AC737" s="1"/>
      <c r="AE737" s="1"/>
      <c r="AM737" s="1"/>
      <c r="AO737" s="1"/>
      <c r="AQ737" s="1"/>
      <c r="AV737" s="1"/>
      <c r="AW737" s="1"/>
      <c r="AX737" s="1"/>
      <c r="AZ737" s="1"/>
      <c r="BC737" s="1"/>
    </row>
    <row r="738" spans="1:55">
      <c r="A738" s="10"/>
      <c r="B738" s="319"/>
      <c r="C738" s="10"/>
      <c r="D738" s="10"/>
      <c r="F738" s="10"/>
      <c r="G738" s="10"/>
      <c r="H738" s="10"/>
      <c r="I738" s="10"/>
      <c r="J738" s="10"/>
      <c r="K738" s="319"/>
      <c r="L738" s="10"/>
      <c r="M738" s="10"/>
      <c r="N738" s="10"/>
      <c r="O738" s="10"/>
      <c r="P738" s="10"/>
      <c r="Q738" s="358"/>
      <c r="U738" s="358"/>
      <c r="Y738" s="10"/>
      <c r="Z738" s="10"/>
      <c r="AA738" s="10"/>
      <c r="AC738" s="1"/>
      <c r="AE738" s="1"/>
      <c r="AM738" s="1"/>
      <c r="AO738" s="1"/>
      <c r="AQ738" s="1"/>
      <c r="AV738" s="1"/>
      <c r="AW738" s="1"/>
      <c r="AX738" s="1"/>
      <c r="AZ738" s="1"/>
      <c r="BC738" s="1"/>
    </row>
    <row r="739" spans="1:55">
      <c r="A739" s="10"/>
      <c r="B739" s="319"/>
      <c r="C739" s="10"/>
      <c r="D739" s="10"/>
      <c r="F739" s="10"/>
      <c r="G739" s="10"/>
      <c r="H739" s="10"/>
      <c r="I739" s="10"/>
      <c r="J739" s="10"/>
      <c r="K739" s="319"/>
      <c r="L739" s="10"/>
      <c r="M739" s="10"/>
      <c r="N739" s="10"/>
      <c r="O739" s="10"/>
      <c r="P739" s="10"/>
      <c r="Q739" s="358"/>
      <c r="U739" s="358"/>
      <c r="Y739" s="10"/>
      <c r="Z739" s="10"/>
      <c r="AA739" s="10"/>
      <c r="AC739" s="1"/>
      <c r="AE739" s="1"/>
      <c r="AM739" s="1"/>
      <c r="AO739" s="1"/>
      <c r="AQ739" s="1"/>
      <c r="AV739" s="1"/>
      <c r="AW739" s="1"/>
      <c r="AX739" s="1"/>
      <c r="AZ739" s="1"/>
      <c r="BC739" s="1"/>
    </row>
    <row r="740" spans="1:55">
      <c r="A740" s="10"/>
      <c r="B740" s="319"/>
      <c r="C740" s="10"/>
      <c r="D740" s="10"/>
      <c r="F740" s="10"/>
      <c r="G740" s="10"/>
      <c r="H740" s="10"/>
      <c r="I740" s="10"/>
      <c r="J740" s="10"/>
      <c r="K740" s="319"/>
      <c r="L740" s="10"/>
      <c r="M740" s="10"/>
      <c r="N740" s="10"/>
      <c r="O740" s="10"/>
      <c r="P740" s="10"/>
      <c r="Q740" s="358"/>
      <c r="U740" s="358"/>
      <c r="Y740" s="10"/>
      <c r="Z740" s="10"/>
      <c r="AA740" s="10"/>
      <c r="AC740" s="1"/>
      <c r="AE740" s="1"/>
      <c r="AM740" s="1"/>
      <c r="AO740" s="1"/>
      <c r="AQ740" s="1"/>
      <c r="AV740" s="1"/>
      <c r="AW740" s="1"/>
      <c r="AX740" s="1"/>
      <c r="AZ740" s="1"/>
      <c r="BC740" s="1"/>
    </row>
    <row r="741" spans="1:55">
      <c r="A741" s="10"/>
      <c r="B741" s="319"/>
      <c r="C741" s="10"/>
      <c r="D741" s="10"/>
      <c r="F741" s="10"/>
      <c r="G741" s="10"/>
      <c r="H741" s="10"/>
      <c r="I741" s="10"/>
      <c r="J741" s="10"/>
      <c r="K741" s="319"/>
      <c r="L741" s="10"/>
      <c r="M741" s="10"/>
      <c r="N741" s="10"/>
      <c r="O741" s="10"/>
      <c r="P741" s="10"/>
      <c r="Q741" s="358"/>
      <c r="U741" s="358"/>
      <c r="Y741" s="10"/>
      <c r="Z741" s="10"/>
      <c r="AA741" s="10"/>
      <c r="AC741" s="1"/>
      <c r="AE741" s="1"/>
      <c r="AM741" s="1"/>
      <c r="AO741" s="1"/>
      <c r="AQ741" s="1"/>
      <c r="AV741" s="1"/>
      <c r="AW741" s="1"/>
      <c r="AX741" s="1"/>
      <c r="AZ741" s="1"/>
      <c r="BC741" s="1"/>
    </row>
    <row r="742" spans="1:55">
      <c r="A742" s="10"/>
      <c r="B742" s="319"/>
      <c r="C742" s="10"/>
      <c r="D742" s="10"/>
      <c r="F742" s="10"/>
      <c r="G742" s="10"/>
      <c r="H742" s="10"/>
      <c r="I742" s="10"/>
      <c r="J742" s="10"/>
      <c r="K742" s="319"/>
      <c r="L742" s="10"/>
      <c r="M742" s="10"/>
      <c r="N742" s="10"/>
      <c r="O742" s="10"/>
      <c r="P742" s="10"/>
      <c r="Q742" s="358"/>
      <c r="U742" s="358"/>
      <c r="Y742" s="10"/>
      <c r="Z742" s="10"/>
      <c r="AA742" s="10"/>
      <c r="AC742" s="1"/>
      <c r="AE742" s="1"/>
      <c r="AM742" s="1"/>
      <c r="AO742" s="1"/>
      <c r="AQ742" s="1"/>
      <c r="AV742" s="1"/>
      <c r="AW742" s="1"/>
      <c r="AX742" s="1"/>
      <c r="AZ742" s="1"/>
      <c r="BC742" s="1"/>
    </row>
    <row r="743" spans="1:55">
      <c r="A743" s="10"/>
      <c r="B743" s="319"/>
      <c r="C743" s="10"/>
      <c r="D743" s="10"/>
      <c r="F743" s="10"/>
      <c r="G743" s="10"/>
      <c r="H743" s="10"/>
      <c r="I743" s="10"/>
      <c r="J743" s="10"/>
      <c r="K743" s="319"/>
      <c r="L743" s="10"/>
      <c r="M743" s="10"/>
      <c r="N743" s="10"/>
      <c r="O743" s="10"/>
      <c r="P743" s="10"/>
      <c r="Q743" s="358"/>
      <c r="U743" s="358"/>
      <c r="Y743" s="10"/>
      <c r="Z743" s="10"/>
      <c r="AA743" s="10"/>
      <c r="AC743" s="1"/>
      <c r="AE743" s="1"/>
      <c r="AM743" s="1"/>
      <c r="AO743" s="1"/>
      <c r="AQ743" s="1"/>
      <c r="AV743" s="1"/>
      <c r="AW743" s="1"/>
      <c r="AX743" s="1"/>
      <c r="AZ743" s="1"/>
      <c r="BC743" s="1"/>
    </row>
    <row r="744" spans="1:55">
      <c r="A744" s="10"/>
      <c r="B744" s="319"/>
      <c r="C744" s="10"/>
      <c r="D744" s="10"/>
      <c r="F744" s="10"/>
      <c r="G744" s="10"/>
      <c r="H744" s="10"/>
      <c r="I744" s="10"/>
      <c r="J744" s="10"/>
      <c r="K744" s="319"/>
      <c r="L744" s="10"/>
      <c r="M744" s="10"/>
      <c r="N744" s="10"/>
      <c r="O744" s="10"/>
      <c r="P744" s="10"/>
      <c r="Q744" s="358"/>
      <c r="U744" s="358"/>
      <c r="Y744" s="10"/>
      <c r="Z744" s="10"/>
      <c r="AA744" s="10"/>
      <c r="AC744" s="1"/>
      <c r="AE744" s="1"/>
      <c r="AM744" s="1"/>
      <c r="AO744" s="1"/>
      <c r="AQ744" s="1"/>
      <c r="AV744" s="1"/>
      <c r="AW744" s="1"/>
      <c r="AX744" s="1"/>
      <c r="AZ744" s="1"/>
      <c r="BC744" s="1"/>
    </row>
    <row r="745" spans="1:55">
      <c r="A745" s="10"/>
      <c r="B745" s="319"/>
      <c r="C745" s="10"/>
      <c r="D745" s="10"/>
      <c r="F745" s="10"/>
      <c r="G745" s="10"/>
      <c r="H745" s="10"/>
      <c r="I745" s="10"/>
      <c r="J745" s="10"/>
      <c r="K745" s="319"/>
      <c r="L745" s="10"/>
      <c r="M745" s="10"/>
      <c r="N745" s="10"/>
      <c r="O745" s="10"/>
      <c r="P745" s="10"/>
      <c r="Q745" s="358"/>
      <c r="U745" s="358"/>
      <c r="Y745" s="10"/>
      <c r="Z745" s="10"/>
      <c r="AA745" s="10"/>
      <c r="AC745" s="1"/>
      <c r="AE745" s="1"/>
      <c r="AM745" s="1"/>
      <c r="AO745" s="1"/>
      <c r="AQ745" s="1"/>
      <c r="AV745" s="1"/>
      <c r="AW745" s="1"/>
      <c r="AX745" s="1"/>
      <c r="AZ745" s="1"/>
      <c r="BC745" s="1"/>
    </row>
    <row r="746" spans="1:55">
      <c r="A746" s="10"/>
      <c r="B746" s="319"/>
      <c r="C746" s="10"/>
      <c r="D746" s="10"/>
      <c r="F746" s="10"/>
      <c r="G746" s="10"/>
      <c r="H746" s="10"/>
      <c r="I746" s="10"/>
      <c r="J746" s="10"/>
      <c r="K746" s="319"/>
      <c r="L746" s="10"/>
      <c r="M746" s="10"/>
      <c r="N746" s="10"/>
      <c r="O746" s="10"/>
      <c r="P746" s="10"/>
      <c r="Q746" s="358"/>
      <c r="U746" s="358"/>
      <c r="Y746" s="10"/>
      <c r="Z746" s="10"/>
      <c r="AA746" s="10"/>
      <c r="AC746" s="1"/>
      <c r="AE746" s="1"/>
      <c r="AM746" s="1"/>
      <c r="AO746" s="1"/>
      <c r="AQ746" s="1"/>
      <c r="AV746" s="1"/>
      <c r="AW746" s="1"/>
      <c r="AX746" s="1"/>
      <c r="AZ746" s="1"/>
      <c r="BC746" s="1"/>
    </row>
    <row r="747" spans="1:55">
      <c r="A747" s="10"/>
      <c r="B747" s="319"/>
      <c r="C747" s="10"/>
      <c r="D747" s="10"/>
      <c r="F747" s="10"/>
      <c r="G747" s="10"/>
      <c r="H747" s="10"/>
      <c r="I747" s="10"/>
      <c r="J747" s="10"/>
      <c r="K747" s="319"/>
      <c r="L747" s="10"/>
      <c r="M747" s="10"/>
      <c r="N747" s="10"/>
      <c r="O747" s="10"/>
      <c r="P747" s="10"/>
      <c r="Q747" s="358"/>
      <c r="U747" s="358"/>
      <c r="Y747" s="10"/>
      <c r="Z747" s="10"/>
      <c r="AA747" s="10"/>
      <c r="AC747" s="1"/>
      <c r="AE747" s="1"/>
      <c r="AM747" s="1"/>
      <c r="AO747" s="1"/>
      <c r="AQ747" s="1"/>
      <c r="AV747" s="1"/>
      <c r="AW747" s="1"/>
      <c r="AX747" s="1"/>
      <c r="AZ747" s="1"/>
      <c r="BC747" s="1"/>
    </row>
    <row r="748" spans="1:55">
      <c r="A748" s="10"/>
      <c r="B748" s="319"/>
      <c r="C748" s="10"/>
      <c r="D748" s="10"/>
      <c r="F748" s="10"/>
      <c r="G748" s="10"/>
      <c r="H748" s="10"/>
      <c r="I748" s="10"/>
      <c r="J748" s="10"/>
      <c r="K748" s="319"/>
      <c r="L748" s="10"/>
      <c r="M748" s="10"/>
      <c r="N748" s="10"/>
      <c r="O748" s="10"/>
      <c r="P748" s="10"/>
      <c r="Q748" s="358"/>
      <c r="U748" s="358"/>
      <c r="Y748" s="10"/>
      <c r="Z748" s="10"/>
      <c r="AA748" s="10"/>
      <c r="AC748" s="1"/>
      <c r="AE748" s="1"/>
      <c r="AM748" s="1"/>
      <c r="AO748" s="1"/>
      <c r="AQ748" s="1"/>
      <c r="AV748" s="1"/>
      <c r="AW748" s="1"/>
      <c r="AX748" s="1"/>
      <c r="AZ748" s="1"/>
      <c r="BC748" s="1"/>
    </row>
    <row r="749" spans="1:55">
      <c r="A749" s="10"/>
      <c r="B749" s="319"/>
      <c r="C749" s="10"/>
      <c r="D749" s="10"/>
      <c r="F749" s="10"/>
      <c r="G749" s="10"/>
      <c r="H749" s="10"/>
      <c r="I749" s="10"/>
      <c r="J749" s="10"/>
      <c r="K749" s="319"/>
      <c r="L749" s="10"/>
      <c r="M749" s="10"/>
      <c r="N749" s="10"/>
      <c r="O749" s="10"/>
      <c r="P749" s="10"/>
      <c r="Q749" s="358"/>
      <c r="U749" s="358"/>
      <c r="Y749" s="10"/>
      <c r="Z749" s="10"/>
      <c r="AA749" s="10"/>
      <c r="AC749" s="1"/>
      <c r="AE749" s="1"/>
      <c r="AM749" s="1"/>
      <c r="AO749" s="1"/>
      <c r="AQ749" s="1"/>
      <c r="AV749" s="1"/>
      <c r="AW749" s="1"/>
      <c r="AX749" s="1"/>
      <c r="AZ749" s="1"/>
      <c r="BC749" s="1"/>
    </row>
    <row r="750" spans="1:55">
      <c r="A750" s="10"/>
      <c r="B750" s="319"/>
      <c r="C750" s="10"/>
      <c r="D750" s="10"/>
      <c r="F750" s="10"/>
      <c r="G750" s="10"/>
      <c r="H750" s="10"/>
      <c r="I750" s="10"/>
      <c r="J750" s="10"/>
      <c r="K750" s="319"/>
      <c r="L750" s="10"/>
      <c r="M750" s="10"/>
      <c r="N750" s="10"/>
      <c r="O750" s="10"/>
      <c r="P750" s="10"/>
      <c r="Q750" s="358"/>
      <c r="U750" s="358"/>
      <c r="Y750" s="10"/>
      <c r="Z750" s="10"/>
      <c r="AA750" s="10"/>
      <c r="AC750" s="1"/>
      <c r="AE750" s="1"/>
      <c r="AM750" s="1"/>
      <c r="AO750" s="1"/>
      <c r="AQ750" s="1"/>
      <c r="AV750" s="1"/>
      <c r="AW750" s="1"/>
      <c r="AX750" s="1"/>
      <c r="AZ750" s="1"/>
      <c r="BC750" s="1"/>
    </row>
    <row r="751" spans="1:55">
      <c r="A751" s="10"/>
      <c r="B751" s="319"/>
      <c r="C751" s="10"/>
      <c r="D751" s="10"/>
      <c r="F751" s="10"/>
      <c r="G751" s="10"/>
      <c r="H751" s="10"/>
      <c r="I751" s="10"/>
      <c r="J751" s="10"/>
      <c r="K751" s="319"/>
      <c r="L751" s="10"/>
      <c r="M751" s="10"/>
      <c r="N751" s="10"/>
      <c r="O751" s="10"/>
      <c r="P751" s="10"/>
      <c r="Q751" s="358"/>
      <c r="U751" s="358"/>
      <c r="Y751" s="10"/>
      <c r="Z751" s="10"/>
      <c r="AA751" s="10"/>
      <c r="AC751" s="1"/>
      <c r="AE751" s="1"/>
      <c r="AM751" s="1"/>
      <c r="AO751" s="1"/>
      <c r="AQ751" s="1"/>
      <c r="AV751" s="1"/>
      <c r="AW751" s="1"/>
      <c r="AX751" s="1"/>
      <c r="AZ751" s="1"/>
      <c r="BC751" s="1"/>
    </row>
    <row r="752" spans="1:55">
      <c r="A752" s="10"/>
      <c r="B752" s="319"/>
      <c r="C752" s="10"/>
      <c r="D752" s="10"/>
      <c r="F752" s="10"/>
      <c r="G752" s="10"/>
      <c r="H752" s="10"/>
      <c r="I752" s="10"/>
      <c r="J752" s="10"/>
      <c r="K752" s="319"/>
      <c r="L752" s="10"/>
      <c r="M752" s="10"/>
      <c r="N752" s="10"/>
      <c r="O752" s="10"/>
      <c r="P752" s="10"/>
      <c r="Q752" s="358"/>
      <c r="U752" s="358"/>
      <c r="Y752" s="10"/>
      <c r="Z752" s="10"/>
      <c r="AA752" s="10"/>
      <c r="AC752" s="1"/>
      <c r="AE752" s="1"/>
      <c r="AM752" s="1"/>
      <c r="AO752" s="1"/>
      <c r="AQ752" s="1"/>
      <c r="AV752" s="1"/>
      <c r="AW752" s="1"/>
      <c r="AX752" s="1"/>
      <c r="AZ752" s="1"/>
      <c r="BC752" s="1"/>
    </row>
    <row r="753" spans="1:27">
      <c r="A753" s="10"/>
      <c r="B753" s="319"/>
      <c r="C753" s="10"/>
      <c r="D753" s="10"/>
      <c r="F753" s="10"/>
      <c r="G753" s="10"/>
      <c r="H753" s="10"/>
      <c r="I753" s="10"/>
      <c r="J753" s="10"/>
      <c r="K753" s="319"/>
      <c r="L753" s="10"/>
      <c r="M753" s="10"/>
      <c r="N753" s="10"/>
      <c r="O753" s="10"/>
      <c r="P753" s="10"/>
      <c r="Q753" s="358"/>
      <c r="U753" s="358"/>
      <c r="Y753" s="10"/>
      <c r="Z753" s="10"/>
      <c r="AA753" s="10"/>
    </row>
    <row r="754" spans="1:27">
      <c r="A754" s="10"/>
      <c r="B754" s="319"/>
      <c r="C754" s="10"/>
      <c r="D754" s="10"/>
      <c r="F754" s="10"/>
      <c r="G754" s="10"/>
      <c r="H754" s="10"/>
      <c r="I754" s="10"/>
      <c r="J754" s="10"/>
      <c r="K754" s="319"/>
      <c r="L754" s="10"/>
      <c r="M754" s="10"/>
      <c r="N754" s="10"/>
      <c r="O754" s="10"/>
      <c r="P754" s="10"/>
      <c r="Q754" s="358"/>
      <c r="U754" s="358"/>
      <c r="Y754" s="10"/>
      <c r="Z754" s="10"/>
      <c r="AA754" s="10"/>
    </row>
    <row r="755" spans="1:27">
      <c r="A755" s="10"/>
      <c r="B755" s="319"/>
      <c r="C755" s="10"/>
      <c r="D755" s="10"/>
      <c r="F755" s="10"/>
      <c r="G755" s="10"/>
      <c r="H755" s="10"/>
      <c r="I755" s="10"/>
      <c r="J755" s="10"/>
      <c r="K755" s="319"/>
      <c r="L755" s="10"/>
      <c r="M755" s="10"/>
      <c r="N755" s="10"/>
      <c r="O755" s="10"/>
      <c r="P755" s="10"/>
      <c r="Q755" s="358"/>
      <c r="U755" s="358"/>
      <c r="Y755" s="10"/>
      <c r="Z755" s="10"/>
      <c r="AA755" s="10"/>
    </row>
    <row r="756" spans="1:27">
      <c r="A756" s="10"/>
      <c r="B756" s="319"/>
      <c r="C756" s="10"/>
      <c r="D756" s="10"/>
      <c r="F756" s="10"/>
      <c r="G756" s="10"/>
      <c r="H756" s="10"/>
      <c r="I756" s="10"/>
      <c r="J756" s="10"/>
      <c r="K756" s="319"/>
      <c r="L756" s="10"/>
      <c r="M756" s="10"/>
      <c r="N756" s="10"/>
      <c r="O756" s="10"/>
      <c r="P756" s="10"/>
      <c r="Q756" s="358"/>
      <c r="U756" s="358"/>
      <c r="Y756" s="10"/>
      <c r="Z756" s="10"/>
      <c r="AA756" s="10"/>
    </row>
    <row r="757" spans="1:27">
      <c r="A757" s="10"/>
      <c r="B757" s="319"/>
      <c r="C757" s="10"/>
      <c r="D757" s="10"/>
      <c r="F757" s="10"/>
      <c r="G757" s="10"/>
      <c r="H757" s="10"/>
      <c r="I757" s="10"/>
      <c r="J757" s="10"/>
      <c r="K757" s="319"/>
      <c r="L757" s="10"/>
      <c r="M757" s="10"/>
      <c r="N757" s="10"/>
      <c r="O757" s="10"/>
      <c r="P757" s="10"/>
      <c r="Q757" s="358"/>
      <c r="U757" s="358"/>
      <c r="Y757" s="10"/>
      <c r="Z757" s="10"/>
      <c r="AA757" s="10"/>
    </row>
    <row r="758" spans="1:27">
      <c r="A758" s="10"/>
      <c r="B758" s="319"/>
      <c r="C758" s="10"/>
      <c r="D758" s="10"/>
      <c r="F758" s="10"/>
      <c r="G758" s="10"/>
      <c r="H758" s="10"/>
      <c r="I758" s="10"/>
      <c r="J758" s="10"/>
      <c r="K758" s="319"/>
      <c r="L758" s="10"/>
      <c r="M758" s="10"/>
      <c r="N758" s="10"/>
      <c r="O758" s="10"/>
      <c r="P758" s="10"/>
      <c r="Q758" s="358"/>
      <c r="U758" s="358"/>
      <c r="Y758" s="10"/>
      <c r="Z758" s="10"/>
      <c r="AA758" s="10"/>
    </row>
    <row r="759" spans="1:27">
      <c r="A759" s="10"/>
      <c r="B759" s="319"/>
      <c r="C759" s="10"/>
      <c r="D759" s="10"/>
      <c r="F759" s="10"/>
      <c r="G759" s="10"/>
      <c r="H759" s="10"/>
      <c r="I759" s="10"/>
      <c r="J759" s="10"/>
      <c r="K759" s="319"/>
      <c r="L759" s="10"/>
      <c r="M759" s="10"/>
      <c r="N759" s="10"/>
      <c r="O759" s="10"/>
      <c r="P759" s="10"/>
      <c r="Q759" s="358"/>
      <c r="U759" s="358"/>
      <c r="Y759" s="10"/>
      <c r="Z759" s="10"/>
      <c r="AA759" s="10"/>
    </row>
    <row r="760" spans="1:27">
      <c r="A760" s="10"/>
      <c r="B760" s="319"/>
      <c r="C760" s="10"/>
      <c r="D760" s="10"/>
      <c r="F760" s="10"/>
      <c r="G760" s="10"/>
      <c r="H760" s="10"/>
      <c r="I760" s="10"/>
      <c r="J760" s="10"/>
      <c r="K760" s="319"/>
      <c r="L760" s="10"/>
      <c r="M760" s="10"/>
      <c r="N760" s="10"/>
      <c r="O760" s="10"/>
      <c r="P760" s="10"/>
      <c r="Q760" s="358"/>
      <c r="U760" s="358"/>
      <c r="Y760" s="10"/>
      <c r="Z760" s="10"/>
      <c r="AA760" s="10"/>
    </row>
    <row r="761" spans="1:27">
      <c r="A761" s="10"/>
      <c r="B761" s="319"/>
      <c r="C761" s="10"/>
      <c r="D761" s="10"/>
      <c r="F761" s="10"/>
      <c r="G761" s="10"/>
      <c r="H761" s="10"/>
      <c r="I761" s="10"/>
      <c r="J761" s="10"/>
      <c r="K761" s="319"/>
      <c r="L761" s="10"/>
      <c r="M761" s="10"/>
      <c r="N761" s="10"/>
      <c r="O761" s="10"/>
      <c r="P761" s="10"/>
      <c r="Q761" s="358"/>
      <c r="U761" s="358"/>
      <c r="Y761" s="10"/>
      <c r="Z761" s="10"/>
      <c r="AA761" s="10"/>
    </row>
    <row r="762" spans="1:27">
      <c r="A762" s="10"/>
      <c r="B762" s="319"/>
      <c r="C762" s="10"/>
      <c r="D762" s="10"/>
      <c r="F762" s="10"/>
      <c r="G762" s="10"/>
      <c r="H762" s="10"/>
      <c r="I762" s="10"/>
      <c r="J762" s="10"/>
      <c r="K762" s="319"/>
      <c r="L762" s="10"/>
      <c r="M762" s="10"/>
      <c r="N762" s="10"/>
      <c r="O762" s="10"/>
      <c r="P762" s="10"/>
      <c r="Q762" s="358"/>
      <c r="U762" s="358"/>
      <c r="Y762" s="10"/>
      <c r="Z762" s="10"/>
      <c r="AA762" s="10"/>
    </row>
    <row r="763" spans="1:27">
      <c r="A763" s="10"/>
      <c r="B763" s="319"/>
      <c r="C763" s="10"/>
      <c r="D763" s="10"/>
      <c r="F763" s="10"/>
      <c r="G763" s="10"/>
      <c r="H763" s="10"/>
      <c r="I763" s="10"/>
      <c r="J763" s="10"/>
      <c r="K763" s="319"/>
      <c r="L763" s="10"/>
      <c r="M763" s="10"/>
      <c r="N763" s="10"/>
      <c r="O763" s="10"/>
      <c r="P763" s="10"/>
      <c r="Q763" s="358"/>
      <c r="U763" s="358"/>
      <c r="Y763" s="10"/>
      <c r="Z763" s="10"/>
      <c r="AA763" s="10"/>
    </row>
    <row r="764" spans="1:27">
      <c r="A764" s="10"/>
      <c r="B764" s="319"/>
      <c r="C764" s="10"/>
      <c r="D764" s="10"/>
      <c r="F764" s="10"/>
      <c r="G764" s="10"/>
      <c r="H764" s="10"/>
      <c r="I764" s="10"/>
      <c r="J764" s="10"/>
      <c r="K764" s="319"/>
      <c r="L764" s="10"/>
      <c r="M764" s="10"/>
      <c r="N764" s="10"/>
      <c r="O764" s="10"/>
      <c r="P764" s="10"/>
      <c r="Q764" s="358"/>
      <c r="U764" s="358"/>
      <c r="Y764" s="10"/>
      <c r="Z764" s="10"/>
      <c r="AA764" s="10"/>
    </row>
    <row r="765" spans="1:27">
      <c r="A765" s="10"/>
      <c r="B765" s="319"/>
      <c r="C765" s="10"/>
      <c r="D765" s="10"/>
      <c r="F765" s="10"/>
      <c r="G765" s="10"/>
      <c r="H765" s="10"/>
      <c r="I765" s="10"/>
      <c r="J765" s="10"/>
      <c r="K765" s="319"/>
      <c r="L765" s="10"/>
      <c r="M765" s="10"/>
      <c r="N765" s="10"/>
      <c r="O765" s="10"/>
      <c r="P765" s="10"/>
      <c r="Q765" s="358"/>
      <c r="U765" s="358"/>
      <c r="Y765" s="10"/>
      <c r="Z765" s="10"/>
      <c r="AA765" s="10"/>
    </row>
    <row r="766" spans="1:27">
      <c r="A766" s="10"/>
      <c r="B766" s="319"/>
      <c r="C766" s="10"/>
      <c r="D766" s="10"/>
      <c r="F766" s="10"/>
      <c r="G766" s="10"/>
      <c r="H766" s="10"/>
      <c r="I766" s="10"/>
      <c r="J766" s="10"/>
      <c r="K766" s="319"/>
      <c r="L766" s="10"/>
      <c r="M766" s="10"/>
      <c r="N766" s="10"/>
      <c r="O766" s="10"/>
      <c r="P766" s="10"/>
      <c r="Q766" s="358"/>
      <c r="U766" s="358"/>
      <c r="Y766" s="10"/>
      <c r="Z766" s="10"/>
      <c r="AA766" s="10"/>
    </row>
    <row r="767" spans="1:27">
      <c r="A767" s="10"/>
      <c r="B767" s="319"/>
      <c r="C767" s="10"/>
      <c r="D767" s="10"/>
      <c r="F767" s="10"/>
      <c r="G767" s="10"/>
      <c r="H767" s="10"/>
      <c r="I767" s="10"/>
      <c r="J767" s="10"/>
      <c r="K767" s="319"/>
      <c r="L767" s="10"/>
      <c r="M767" s="10"/>
      <c r="N767" s="10"/>
      <c r="O767" s="10"/>
      <c r="P767" s="10"/>
      <c r="Q767" s="358"/>
      <c r="U767" s="358"/>
      <c r="Y767" s="10"/>
      <c r="Z767" s="10"/>
      <c r="AA767" s="10"/>
    </row>
    <row r="768" spans="1:27">
      <c r="A768" s="10"/>
      <c r="B768" s="319"/>
      <c r="C768" s="10"/>
      <c r="D768" s="10"/>
      <c r="F768" s="10"/>
      <c r="G768" s="10"/>
      <c r="H768" s="10"/>
      <c r="I768" s="10"/>
      <c r="J768" s="10"/>
      <c r="K768" s="319"/>
      <c r="L768" s="10"/>
      <c r="M768" s="10"/>
      <c r="N768" s="10"/>
      <c r="O768" s="10"/>
      <c r="P768" s="10"/>
      <c r="Q768" s="358"/>
      <c r="U768" s="358"/>
      <c r="Y768" s="10"/>
      <c r="Z768" s="10"/>
      <c r="AA768" s="10"/>
    </row>
    <row r="769" spans="1:27">
      <c r="A769" s="10"/>
      <c r="B769" s="319"/>
      <c r="C769" s="10"/>
      <c r="D769" s="10"/>
      <c r="F769" s="10"/>
      <c r="G769" s="10"/>
      <c r="H769" s="10"/>
      <c r="I769" s="10"/>
      <c r="J769" s="10"/>
      <c r="K769" s="319"/>
      <c r="L769" s="10"/>
      <c r="M769" s="10"/>
      <c r="N769" s="10"/>
      <c r="O769" s="10"/>
      <c r="P769" s="10"/>
      <c r="Q769" s="358"/>
      <c r="U769" s="358"/>
      <c r="Y769" s="10"/>
      <c r="Z769" s="10"/>
      <c r="AA769" s="10"/>
    </row>
    <row r="770" spans="1:27">
      <c r="A770" s="10"/>
      <c r="B770" s="319"/>
      <c r="C770" s="10"/>
      <c r="D770" s="10"/>
      <c r="F770" s="10"/>
      <c r="G770" s="10"/>
      <c r="H770" s="10"/>
      <c r="I770" s="10"/>
      <c r="J770" s="10"/>
      <c r="K770" s="319"/>
      <c r="L770" s="10"/>
      <c r="M770" s="10"/>
      <c r="N770" s="10"/>
      <c r="O770" s="10"/>
      <c r="P770" s="10"/>
      <c r="Q770" s="358"/>
      <c r="U770" s="358"/>
      <c r="Y770" s="10"/>
      <c r="Z770" s="10"/>
      <c r="AA770" s="10"/>
    </row>
    <row r="771" spans="1:27">
      <c r="A771" s="10"/>
      <c r="B771" s="319"/>
      <c r="C771" s="10"/>
      <c r="D771" s="10"/>
      <c r="F771" s="10"/>
      <c r="G771" s="10"/>
      <c r="H771" s="10"/>
      <c r="I771" s="10"/>
      <c r="J771" s="10"/>
      <c r="K771" s="319"/>
      <c r="L771" s="10"/>
      <c r="M771" s="10"/>
      <c r="N771" s="10"/>
      <c r="O771" s="10"/>
      <c r="P771" s="10"/>
      <c r="Q771" s="358"/>
      <c r="U771" s="358"/>
      <c r="Y771" s="10"/>
      <c r="Z771" s="10"/>
      <c r="AA771" s="10"/>
    </row>
    <row r="772" spans="1:27">
      <c r="A772" s="10"/>
      <c r="B772" s="319"/>
      <c r="C772" s="10"/>
      <c r="D772" s="10"/>
      <c r="F772" s="10"/>
      <c r="G772" s="10"/>
      <c r="H772" s="10"/>
      <c r="I772" s="10"/>
      <c r="J772" s="10"/>
      <c r="K772" s="319"/>
      <c r="L772" s="10"/>
      <c r="M772" s="10"/>
      <c r="N772" s="10"/>
      <c r="O772" s="10"/>
      <c r="P772" s="10"/>
      <c r="Q772" s="358"/>
      <c r="U772" s="358"/>
      <c r="Y772" s="10"/>
      <c r="Z772" s="10"/>
      <c r="AA772" s="10"/>
    </row>
    <row r="773" spans="1:27">
      <c r="A773" s="10"/>
      <c r="B773" s="319"/>
      <c r="C773" s="10"/>
      <c r="D773" s="10"/>
      <c r="F773" s="10"/>
      <c r="G773" s="10"/>
      <c r="H773" s="10"/>
      <c r="I773" s="10"/>
      <c r="J773" s="10"/>
      <c r="K773" s="319"/>
      <c r="L773" s="10"/>
      <c r="M773" s="10"/>
      <c r="N773" s="10"/>
      <c r="O773" s="10"/>
      <c r="P773" s="10"/>
      <c r="Q773" s="358"/>
      <c r="U773" s="358"/>
      <c r="Y773" s="10"/>
      <c r="Z773" s="10"/>
      <c r="AA773" s="10"/>
    </row>
    <row r="774" spans="1:27">
      <c r="A774" s="10"/>
      <c r="B774" s="319"/>
      <c r="C774" s="10"/>
      <c r="D774" s="10"/>
      <c r="F774" s="10"/>
      <c r="G774" s="10"/>
      <c r="H774" s="10"/>
      <c r="I774" s="10"/>
      <c r="J774" s="10"/>
      <c r="K774" s="319"/>
      <c r="L774" s="10"/>
      <c r="M774" s="10"/>
      <c r="N774" s="10"/>
      <c r="O774" s="10"/>
      <c r="P774" s="10"/>
      <c r="Q774" s="358"/>
      <c r="U774" s="358"/>
      <c r="Y774" s="10"/>
      <c r="Z774" s="10"/>
      <c r="AA774" s="10"/>
    </row>
    <row r="775" spans="1:27">
      <c r="A775" s="10"/>
      <c r="B775" s="319"/>
      <c r="C775" s="10"/>
      <c r="D775" s="10"/>
      <c r="F775" s="10"/>
      <c r="G775" s="10"/>
      <c r="H775" s="10"/>
      <c r="I775" s="10"/>
      <c r="J775" s="10"/>
      <c r="K775" s="319"/>
      <c r="L775" s="10"/>
      <c r="M775" s="10"/>
      <c r="N775" s="10"/>
      <c r="O775" s="10"/>
      <c r="P775" s="10"/>
      <c r="Q775" s="358"/>
      <c r="U775" s="358"/>
      <c r="Y775" s="10"/>
      <c r="Z775" s="10"/>
      <c r="AA775" s="10"/>
    </row>
    <row r="776" spans="1:27">
      <c r="A776" s="10"/>
      <c r="B776" s="319"/>
      <c r="C776" s="10"/>
      <c r="D776" s="10"/>
      <c r="F776" s="10"/>
      <c r="G776" s="10"/>
      <c r="H776" s="10"/>
      <c r="I776" s="10"/>
      <c r="J776" s="10"/>
      <c r="K776" s="319"/>
      <c r="L776" s="10"/>
      <c r="M776" s="10"/>
      <c r="N776" s="10"/>
      <c r="O776" s="10"/>
      <c r="P776" s="10"/>
      <c r="Q776" s="358"/>
      <c r="U776" s="358"/>
      <c r="Y776" s="10"/>
      <c r="Z776" s="10"/>
      <c r="AA776" s="10"/>
    </row>
    <row r="777" spans="1:27">
      <c r="A777" s="10"/>
      <c r="B777" s="319"/>
      <c r="C777" s="10"/>
      <c r="D777" s="10"/>
      <c r="F777" s="10"/>
      <c r="G777" s="10"/>
      <c r="H777" s="10"/>
      <c r="I777" s="10"/>
      <c r="J777" s="10"/>
      <c r="K777" s="319"/>
      <c r="L777" s="10"/>
      <c r="M777" s="10"/>
      <c r="N777" s="10"/>
      <c r="O777" s="10"/>
      <c r="P777" s="10"/>
      <c r="Q777" s="358"/>
      <c r="U777" s="358"/>
      <c r="Y777" s="10"/>
      <c r="Z777" s="10"/>
      <c r="AA777" s="10"/>
    </row>
    <row r="778" spans="1:27">
      <c r="A778" s="10"/>
      <c r="B778" s="319"/>
      <c r="C778" s="10"/>
      <c r="D778" s="10"/>
      <c r="F778" s="10"/>
      <c r="G778" s="10"/>
      <c r="H778" s="10"/>
      <c r="I778" s="10"/>
      <c r="J778" s="10"/>
      <c r="K778" s="319"/>
      <c r="L778" s="10"/>
      <c r="M778" s="10"/>
      <c r="N778" s="10"/>
      <c r="O778" s="10"/>
      <c r="P778" s="10"/>
      <c r="Q778" s="358"/>
      <c r="U778" s="358"/>
      <c r="Y778" s="10"/>
      <c r="Z778" s="10"/>
      <c r="AA778" s="10"/>
    </row>
    <row r="779" spans="1:27">
      <c r="A779" s="10"/>
      <c r="B779" s="319"/>
      <c r="C779" s="10"/>
      <c r="D779" s="10"/>
      <c r="F779" s="10"/>
      <c r="G779" s="10"/>
      <c r="H779" s="10"/>
      <c r="I779" s="10"/>
      <c r="J779" s="10"/>
      <c r="K779" s="319"/>
      <c r="L779" s="10"/>
      <c r="M779" s="10"/>
      <c r="N779" s="10"/>
      <c r="O779" s="10"/>
      <c r="P779" s="10"/>
      <c r="Q779" s="358"/>
      <c r="U779" s="358"/>
      <c r="Y779" s="10"/>
      <c r="Z779" s="10"/>
      <c r="AA779" s="10"/>
    </row>
    <row r="780" spans="1:27">
      <c r="A780" s="10"/>
      <c r="B780" s="319"/>
      <c r="C780" s="10"/>
      <c r="D780" s="10"/>
      <c r="F780" s="10"/>
      <c r="G780" s="10"/>
      <c r="H780" s="10"/>
      <c r="I780" s="10"/>
      <c r="J780" s="10"/>
      <c r="K780" s="319"/>
      <c r="L780" s="10"/>
      <c r="M780" s="10"/>
      <c r="N780" s="10"/>
      <c r="O780" s="10"/>
      <c r="P780" s="10"/>
      <c r="Q780" s="358"/>
      <c r="U780" s="358"/>
      <c r="Y780" s="10"/>
      <c r="Z780" s="10"/>
      <c r="AA780" s="10"/>
    </row>
    <row r="781" spans="1:27">
      <c r="A781" s="10"/>
      <c r="B781" s="319"/>
      <c r="C781" s="10"/>
      <c r="D781" s="10"/>
      <c r="F781" s="10"/>
      <c r="G781" s="10"/>
      <c r="H781" s="10"/>
      <c r="I781" s="10"/>
      <c r="J781" s="10"/>
      <c r="K781" s="319"/>
      <c r="L781" s="10"/>
      <c r="M781" s="10"/>
      <c r="N781" s="10"/>
      <c r="O781" s="10"/>
      <c r="P781" s="10"/>
      <c r="Q781" s="358"/>
      <c r="U781" s="358"/>
      <c r="Y781" s="10"/>
      <c r="Z781" s="10"/>
      <c r="AA781" s="10"/>
    </row>
    <row r="782" spans="1:27">
      <c r="A782" s="10"/>
      <c r="B782" s="319"/>
      <c r="C782" s="10"/>
      <c r="D782" s="10"/>
      <c r="F782" s="10"/>
      <c r="G782" s="10"/>
      <c r="H782" s="10"/>
      <c r="I782" s="10"/>
      <c r="J782" s="10"/>
      <c r="K782" s="319"/>
      <c r="L782" s="10"/>
      <c r="M782" s="10"/>
      <c r="N782" s="10"/>
      <c r="O782" s="10"/>
      <c r="P782" s="10"/>
      <c r="Q782" s="358"/>
      <c r="U782" s="358"/>
      <c r="Y782" s="10"/>
      <c r="Z782" s="10"/>
      <c r="AA782" s="10"/>
    </row>
    <row r="783" spans="1:27">
      <c r="A783" s="10"/>
      <c r="B783" s="319"/>
      <c r="C783" s="10"/>
      <c r="D783" s="10"/>
      <c r="F783" s="10"/>
      <c r="G783" s="10"/>
      <c r="H783" s="10"/>
      <c r="I783" s="10"/>
      <c r="J783" s="10"/>
      <c r="K783" s="319"/>
      <c r="L783" s="10"/>
      <c r="M783" s="10"/>
      <c r="N783" s="10"/>
      <c r="O783" s="10"/>
      <c r="P783" s="10"/>
      <c r="Q783" s="358"/>
      <c r="U783" s="358"/>
      <c r="Y783" s="10"/>
      <c r="Z783" s="10"/>
      <c r="AA783" s="10"/>
    </row>
    <row r="784" spans="1:27">
      <c r="A784" s="10"/>
      <c r="B784" s="319"/>
      <c r="C784" s="10"/>
      <c r="D784" s="10"/>
      <c r="F784" s="10"/>
      <c r="G784" s="10"/>
      <c r="H784" s="10"/>
      <c r="I784" s="10"/>
      <c r="J784" s="10"/>
      <c r="K784" s="319"/>
      <c r="L784" s="10"/>
      <c r="M784" s="10"/>
      <c r="N784" s="10"/>
      <c r="O784" s="10"/>
      <c r="P784" s="10"/>
      <c r="Q784" s="358"/>
      <c r="U784" s="358"/>
      <c r="Y784" s="10"/>
      <c r="Z784" s="10"/>
      <c r="AA784" s="10"/>
    </row>
    <row r="785" spans="1:27">
      <c r="A785" s="10"/>
      <c r="B785" s="319"/>
      <c r="C785" s="10"/>
      <c r="D785" s="10"/>
      <c r="F785" s="10"/>
      <c r="G785" s="10"/>
      <c r="H785" s="10"/>
      <c r="I785" s="10"/>
      <c r="J785" s="10"/>
      <c r="K785" s="319"/>
      <c r="L785" s="10"/>
      <c r="M785" s="10"/>
      <c r="N785" s="10"/>
      <c r="O785" s="10"/>
      <c r="P785" s="10"/>
      <c r="Q785" s="358"/>
      <c r="U785" s="358"/>
      <c r="Y785" s="10"/>
      <c r="Z785" s="10"/>
      <c r="AA785" s="10"/>
    </row>
    <row r="786" spans="1:27">
      <c r="A786" s="10"/>
      <c r="B786" s="319"/>
      <c r="C786" s="10"/>
      <c r="D786" s="10"/>
      <c r="F786" s="10"/>
      <c r="G786" s="10"/>
      <c r="H786" s="10"/>
      <c r="I786" s="10"/>
      <c r="J786" s="10"/>
      <c r="K786" s="319"/>
      <c r="L786" s="10"/>
      <c r="M786" s="10"/>
      <c r="N786" s="10"/>
      <c r="O786" s="10"/>
      <c r="P786" s="10"/>
      <c r="Q786" s="358"/>
      <c r="U786" s="358"/>
      <c r="Y786" s="10"/>
      <c r="Z786" s="10"/>
      <c r="AA786" s="10"/>
    </row>
    <row r="787" spans="1:27">
      <c r="A787" s="10"/>
      <c r="B787" s="319"/>
      <c r="C787" s="10"/>
      <c r="D787" s="10"/>
      <c r="F787" s="10"/>
      <c r="G787" s="10"/>
      <c r="H787" s="10"/>
      <c r="I787" s="10"/>
      <c r="J787" s="10"/>
      <c r="K787" s="319"/>
      <c r="L787" s="10"/>
      <c r="M787" s="10"/>
      <c r="N787" s="10"/>
      <c r="O787" s="10"/>
      <c r="P787" s="10"/>
      <c r="Q787" s="358"/>
      <c r="U787" s="358"/>
      <c r="Y787" s="10"/>
      <c r="Z787" s="10"/>
      <c r="AA787" s="10"/>
    </row>
    <row r="788" spans="1:27">
      <c r="A788" s="10"/>
      <c r="B788" s="319"/>
      <c r="C788" s="10"/>
      <c r="D788" s="10"/>
      <c r="F788" s="10"/>
      <c r="G788" s="10"/>
      <c r="H788" s="10"/>
      <c r="I788" s="10"/>
      <c r="J788" s="10"/>
      <c r="K788" s="319"/>
      <c r="L788" s="10"/>
      <c r="M788" s="10"/>
      <c r="N788" s="10"/>
      <c r="O788" s="10"/>
      <c r="P788" s="10"/>
      <c r="Q788" s="358"/>
      <c r="U788" s="358"/>
      <c r="Y788" s="10"/>
      <c r="Z788" s="10"/>
      <c r="AA788" s="10"/>
    </row>
    <row r="789" spans="1:27">
      <c r="A789" s="10"/>
      <c r="B789" s="319"/>
      <c r="C789" s="10"/>
      <c r="D789" s="10"/>
      <c r="F789" s="10"/>
      <c r="G789" s="10"/>
      <c r="H789" s="10"/>
      <c r="I789" s="10"/>
      <c r="J789" s="10"/>
      <c r="K789" s="319"/>
      <c r="L789" s="10"/>
      <c r="M789" s="10"/>
      <c r="N789" s="10"/>
      <c r="O789" s="10"/>
      <c r="P789" s="10"/>
      <c r="Q789" s="358"/>
      <c r="U789" s="358"/>
      <c r="Y789" s="10"/>
      <c r="Z789" s="10"/>
      <c r="AA789" s="10"/>
    </row>
    <row r="790" spans="1:27">
      <c r="A790" s="10"/>
      <c r="B790" s="319"/>
      <c r="C790" s="10"/>
      <c r="D790" s="10"/>
      <c r="F790" s="10"/>
      <c r="G790" s="10"/>
      <c r="H790" s="10"/>
      <c r="I790" s="10"/>
      <c r="J790" s="10"/>
      <c r="K790" s="319"/>
      <c r="L790" s="10"/>
      <c r="M790" s="10"/>
      <c r="N790" s="10"/>
      <c r="O790" s="10"/>
      <c r="P790" s="10"/>
      <c r="Q790" s="358"/>
      <c r="U790" s="358"/>
      <c r="Y790" s="10"/>
      <c r="Z790" s="10"/>
      <c r="AA790" s="10"/>
    </row>
    <row r="791" spans="1:27">
      <c r="A791" s="10"/>
      <c r="B791" s="319"/>
      <c r="C791" s="10"/>
      <c r="D791" s="10"/>
      <c r="F791" s="10"/>
      <c r="G791" s="10"/>
      <c r="H791" s="10"/>
      <c r="I791" s="10"/>
      <c r="J791" s="10"/>
      <c r="K791" s="319"/>
      <c r="L791" s="10"/>
      <c r="M791" s="10"/>
      <c r="N791" s="10"/>
      <c r="O791" s="10"/>
      <c r="P791" s="10"/>
      <c r="Q791" s="358"/>
      <c r="U791" s="358"/>
      <c r="Y791" s="10"/>
      <c r="Z791" s="10"/>
      <c r="AA791" s="10"/>
    </row>
    <row r="792" spans="1:27">
      <c r="A792" s="10"/>
      <c r="B792" s="319"/>
      <c r="C792" s="10"/>
      <c r="D792" s="10"/>
      <c r="F792" s="10"/>
      <c r="G792" s="10"/>
      <c r="H792" s="10"/>
      <c r="I792" s="10"/>
      <c r="J792" s="10"/>
      <c r="K792" s="319"/>
      <c r="L792" s="10"/>
      <c r="M792" s="10"/>
      <c r="N792" s="10"/>
      <c r="O792" s="10"/>
      <c r="P792" s="10"/>
      <c r="Q792" s="358"/>
      <c r="U792" s="358"/>
      <c r="Y792" s="10"/>
      <c r="Z792" s="10"/>
      <c r="AA792" s="10"/>
    </row>
    <row r="793" spans="1:27">
      <c r="A793" s="10"/>
      <c r="B793" s="319"/>
      <c r="C793" s="10"/>
      <c r="D793" s="10"/>
      <c r="F793" s="10"/>
      <c r="G793" s="10"/>
      <c r="H793" s="10"/>
      <c r="I793" s="10"/>
      <c r="J793" s="10"/>
      <c r="K793" s="319"/>
      <c r="L793" s="10"/>
      <c r="M793" s="10"/>
      <c r="N793" s="10"/>
      <c r="O793" s="10"/>
      <c r="P793" s="10"/>
      <c r="Q793" s="358"/>
      <c r="U793" s="358"/>
      <c r="Y793" s="10"/>
      <c r="Z793" s="10"/>
      <c r="AA793" s="10"/>
    </row>
    <row r="794" spans="1:27">
      <c r="A794" s="10"/>
      <c r="B794" s="319"/>
      <c r="C794" s="10"/>
      <c r="D794" s="10"/>
      <c r="F794" s="10"/>
      <c r="G794" s="10"/>
      <c r="H794" s="10"/>
      <c r="I794" s="10"/>
      <c r="J794" s="10"/>
      <c r="K794" s="319"/>
      <c r="L794" s="10"/>
      <c r="M794" s="10"/>
      <c r="N794" s="10"/>
      <c r="O794" s="10"/>
      <c r="P794" s="10"/>
      <c r="Q794" s="358"/>
      <c r="U794" s="358"/>
      <c r="Y794" s="10"/>
      <c r="Z794" s="10"/>
      <c r="AA794" s="10"/>
    </row>
    <row r="795" spans="1:27">
      <c r="A795" s="10"/>
      <c r="B795" s="319"/>
      <c r="C795" s="10"/>
      <c r="D795" s="10"/>
      <c r="F795" s="10"/>
      <c r="G795" s="10"/>
      <c r="H795" s="10"/>
      <c r="I795" s="10"/>
      <c r="J795" s="10"/>
      <c r="K795" s="319"/>
      <c r="L795" s="10"/>
      <c r="M795" s="10"/>
      <c r="N795" s="10"/>
      <c r="O795" s="10"/>
      <c r="P795" s="10"/>
      <c r="Q795" s="358"/>
      <c r="U795" s="358"/>
      <c r="Y795" s="10"/>
      <c r="Z795" s="10"/>
      <c r="AA795" s="10"/>
    </row>
    <row r="796" spans="1:27">
      <c r="A796" s="10"/>
      <c r="B796" s="319"/>
      <c r="C796" s="10"/>
      <c r="D796" s="10"/>
      <c r="F796" s="10"/>
      <c r="G796" s="10"/>
      <c r="H796" s="10"/>
      <c r="I796" s="10"/>
      <c r="J796" s="10"/>
      <c r="K796" s="319"/>
      <c r="L796" s="10"/>
      <c r="M796" s="10"/>
      <c r="N796" s="10"/>
      <c r="O796" s="10"/>
      <c r="P796" s="10"/>
      <c r="Q796" s="358"/>
      <c r="U796" s="358"/>
      <c r="Y796" s="10"/>
      <c r="Z796" s="10"/>
      <c r="AA796" s="10"/>
    </row>
    <row r="797" spans="1:27">
      <c r="A797" s="10"/>
      <c r="B797" s="319"/>
      <c r="C797" s="10"/>
      <c r="D797" s="10"/>
      <c r="F797" s="10"/>
      <c r="G797" s="10"/>
      <c r="H797" s="10"/>
      <c r="I797" s="10"/>
      <c r="J797" s="10"/>
      <c r="K797" s="319"/>
      <c r="L797" s="10"/>
      <c r="M797" s="10"/>
      <c r="N797" s="10"/>
      <c r="O797" s="10"/>
      <c r="P797" s="10"/>
      <c r="Q797" s="358"/>
      <c r="U797" s="358"/>
      <c r="Y797" s="10"/>
      <c r="Z797" s="10"/>
      <c r="AA797" s="10"/>
    </row>
    <row r="798" spans="1:27">
      <c r="A798" s="10"/>
      <c r="B798" s="319"/>
      <c r="C798" s="10"/>
      <c r="D798" s="10"/>
      <c r="F798" s="10"/>
      <c r="G798" s="10"/>
      <c r="H798" s="10"/>
      <c r="I798" s="10"/>
      <c r="J798" s="10"/>
      <c r="K798" s="319"/>
      <c r="L798" s="10"/>
      <c r="M798" s="10"/>
      <c r="N798" s="10"/>
      <c r="O798" s="10"/>
      <c r="P798" s="10"/>
      <c r="Q798" s="358"/>
      <c r="U798" s="358"/>
      <c r="Y798" s="10"/>
      <c r="Z798" s="10"/>
      <c r="AA798" s="10"/>
    </row>
    <row r="799" spans="1:27">
      <c r="A799" s="10"/>
      <c r="B799" s="319"/>
      <c r="C799" s="10"/>
      <c r="D799" s="10"/>
      <c r="F799" s="10"/>
      <c r="G799" s="10"/>
      <c r="H799" s="10"/>
      <c r="I799" s="10"/>
      <c r="J799" s="10"/>
      <c r="K799" s="319"/>
      <c r="L799" s="10"/>
      <c r="M799" s="10"/>
      <c r="N799" s="10"/>
      <c r="O799" s="10"/>
      <c r="P799" s="10"/>
      <c r="Q799" s="358"/>
      <c r="U799" s="358"/>
      <c r="Y799" s="10"/>
      <c r="Z799" s="10"/>
      <c r="AA799" s="10"/>
    </row>
    <row r="800" spans="1:27">
      <c r="A800" s="10"/>
      <c r="B800" s="319"/>
      <c r="C800" s="10"/>
      <c r="D800" s="10"/>
      <c r="F800" s="10"/>
      <c r="G800" s="10"/>
      <c r="H800" s="10"/>
      <c r="I800" s="10"/>
      <c r="J800" s="10"/>
      <c r="K800" s="319"/>
      <c r="L800" s="10"/>
      <c r="M800" s="10"/>
      <c r="N800" s="10"/>
      <c r="O800" s="10"/>
      <c r="P800" s="10"/>
      <c r="Q800" s="358"/>
      <c r="U800" s="358"/>
      <c r="Y800" s="10"/>
      <c r="Z800" s="10"/>
      <c r="AA800" s="10"/>
    </row>
    <row r="801" spans="1:27">
      <c r="A801" s="10"/>
      <c r="B801" s="319"/>
      <c r="C801" s="10"/>
      <c r="D801" s="10"/>
      <c r="F801" s="10"/>
      <c r="G801" s="10"/>
      <c r="H801" s="10"/>
      <c r="I801" s="10"/>
      <c r="J801" s="10"/>
      <c r="K801" s="319"/>
      <c r="L801" s="10"/>
      <c r="M801" s="10"/>
      <c r="N801" s="10"/>
      <c r="O801" s="10"/>
      <c r="P801" s="10"/>
      <c r="Q801" s="358"/>
      <c r="U801" s="358"/>
      <c r="Y801" s="10"/>
      <c r="Z801" s="10"/>
      <c r="AA801" s="10"/>
    </row>
    <row r="802" spans="1:27">
      <c r="A802" s="10"/>
      <c r="B802" s="319"/>
      <c r="C802" s="10"/>
      <c r="D802" s="10"/>
      <c r="F802" s="10"/>
      <c r="G802" s="10"/>
      <c r="H802" s="10"/>
      <c r="I802" s="10"/>
      <c r="J802" s="10"/>
      <c r="K802" s="319"/>
      <c r="L802" s="10"/>
      <c r="M802" s="10"/>
      <c r="N802" s="10"/>
      <c r="O802" s="10"/>
      <c r="P802" s="10"/>
      <c r="Q802" s="358"/>
      <c r="U802" s="358"/>
      <c r="Y802" s="10"/>
      <c r="Z802" s="10"/>
      <c r="AA802" s="10"/>
    </row>
    <row r="803" spans="1:27">
      <c r="A803" s="10"/>
      <c r="B803" s="319"/>
      <c r="C803" s="10"/>
      <c r="D803" s="10"/>
      <c r="F803" s="10"/>
      <c r="G803" s="10"/>
      <c r="H803" s="10"/>
      <c r="I803" s="10"/>
      <c r="J803" s="10"/>
      <c r="K803" s="319"/>
      <c r="L803" s="10"/>
      <c r="M803" s="10"/>
      <c r="N803" s="10"/>
      <c r="O803" s="10"/>
      <c r="P803" s="10"/>
      <c r="Q803" s="358"/>
      <c r="U803" s="358"/>
      <c r="Y803" s="10"/>
      <c r="Z803" s="10"/>
      <c r="AA803" s="10"/>
    </row>
    <row r="804" spans="1:27">
      <c r="A804" s="10"/>
      <c r="B804" s="319"/>
      <c r="C804" s="10"/>
      <c r="D804" s="10"/>
      <c r="F804" s="10"/>
      <c r="G804" s="10"/>
      <c r="H804" s="10"/>
      <c r="I804" s="10"/>
      <c r="J804" s="10"/>
      <c r="K804" s="319"/>
      <c r="L804" s="10"/>
      <c r="M804" s="10"/>
      <c r="N804" s="10"/>
      <c r="O804" s="10"/>
      <c r="P804" s="10"/>
      <c r="Q804" s="358"/>
      <c r="U804" s="358"/>
      <c r="Y804" s="10"/>
      <c r="Z804" s="10"/>
      <c r="AA804" s="10"/>
    </row>
    <row r="805" spans="1:27">
      <c r="A805" s="10"/>
      <c r="B805" s="319"/>
      <c r="C805" s="10"/>
      <c r="D805" s="10"/>
      <c r="F805" s="10"/>
      <c r="G805" s="10"/>
      <c r="H805" s="10"/>
      <c r="I805" s="10"/>
      <c r="J805" s="10"/>
      <c r="K805" s="319"/>
      <c r="L805" s="10"/>
      <c r="M805" s="10"/>
      <c r="N805" s="10"/>
      <c r="O805" s="10"/>
      <c r="P805" s="10"/>
      <c r="Q805" s="358"/>
      <c r="U805" s="358"/>
      <c r="Y805" s="10"/>
      <c r="Z805" s="10"/>
      <c r="AA805" s="10"/>
    </row>
    <row r="806" spans="1:27">
      <c r="A806" s="10"/>
      <c r="B806" s="319"/>
      <c r="C806" s="10"/>
      <c r="D806" s="10"/>
      <c r="F806" s="10"/>
      <c r="G806" s="10"/>
      <c r="H806" s="10"/>
      <c r="I806" s="10"/>
      <c r="J806" s="10"/>
      <c r="K806" s="319"/>
      <c r="L806" s="10"/>
      <c r="M806" s="10"/>
      <c r="N806" s="10"/>
      <c r="O806" s="10"/>
      <c r="P806" s="10"/>
      <c r="Q806" s="358"/>
      <c r="U806" s="358"/>
      <c r="Y806" s="10"/>
      <c r="Z806" s="10"/>
      <c r="AA806" s="10"/>
    </row>
    <row r="807" spans="1:27">
      <c r="A807" s="10"/>
      <c r="B807" s="319"/>
      <c r="C807" s="10"/>
      <c r="D807" s="10"/>
      <c r="F807" s="10"/>
      <c r="G807" s="10"/>
      <c r="H807" s="10"/>
      <c r="I807" s="10"/>
      <c r="J807" s="10"/>
      <c r="K807" s="319"/>
      <c r="L807" s="10"/>
      <c r="M807" s="10"/>
      <c r="N807" s="10"/>
      <c r="O807" s="10"/>
      <c r="P807" s="10"/>
      <c r="Q807" s="358"/>
      <c r="U807" s="358"/>
      <c r="Y807" s="10"/>
      <c r="Z807" s="10"/>
      <c r="AA807" s="10"/>
    </row>
    <row r="808" spans="1:27">
      <c r="A808" s="10"/>
      <c r="B808" s="319"/>
      <c r="C808" s="10"/>
      <c r="D808" s="10"/>
      <c r="F808" s="10"/>
      <c r="G808" s="10"/>
      <c r="H808" s="10"/>
      <c r="I808" s="10"/>
      <c r="J808" s="10"/>
      <c r="K808" s="319"/>
      <c r="L808" s="10"/>
      <c r="M808" s="10"/>
      <c r="N808" s="10"/>
      <c r="O808" s="10"/>
      <c r="P808" s="10"/>
      <c r="Q808" s="358"/>
      <c r="U808" s="358"/>
      <c r="Y808" s="10"/>
      <c r="Z808" s="10"/>
      <c r="AA808" s="10"/>
    </row>
    <row r="809" spans="1:27">
      <c r="A809" s="10"/>
      <c r="B809" s="319"/>
      <c r="C809" s="10"/>
      <c r="D809" s="10"/>
      <c r="F809" s="10"/>
      <c r="G809" s="10"/>
      <c r="H809" s="10"/>
      <c r="I809" s="10"/>
      <c r="J809" s="10"/>
      <c r="K809" s="319"/>
      <c r="L809" s="10"/>
      <c r="M809" s="10"/>
      <c r="N809" s="10"/>
      <c r="O809" s="10"/>
      <c r="P809" s="10"/>
      <c r="Q809" s="358"/>
      <c r="U809" s="358"/>
      <c r="Y809" s="10"/>
      <c r="Z809" s="10"/>
      <c r="AA809" s="10"/>
    </row>
    <row r="810" spans="1:27">
      <c r="A810" s="10"/>
      <c r="B810" s="319"/>
      <c r="C810" s="10"/>
      <c r="D810" s="10"/>
      <c r="F810" s="10"/>
      <c r="G810" s="10"/>
      <c r="H810" s="10"/>
      <c r="I810" s="10"/>
      <c r="J810" s="10"/>
      <c r="K810" s="319"/>
      <c r="L810" s="10"/>
      <c r="M810" s="10"/>
      <c r="N810" s="10"/>
      <c r="O810" s="10"/>
      <c r="P810" s="10"/>
      <c r="Q810" s="358"/>
      <c r="U810" s="358"/>
      <c r="Y810" s="10"/>
      <c r="Z810" s="10"/>
      <c r="AA810" s="10"/>
    </row>
    <row r="811" spans="1:27">
      <c r="A811" s="10"/>
      <c r="B811" s="319"/>
      <c r="C811" s="10"/>
      <c r="D811" s="10"/>
      <c r="F811" s="10"/>
      <c r="G811" s="10"/>
      <c r="H811" s="10"/>
      <c r="I811" s="10"/>
      <c r="J811" s="10"/>
      <c r="K811" s="319"/>
      <c r="L811" s="10"/>
      <c r="M811" s="10"/>
      <c r="N811" s="10"/>
      <c r="O811" s="10"/>
      <c r="P811" s="10"/>
      <c r="Q811" s="358"/>
      <c r="U811" s="358"/>
      <c r="Y811" s="10"/>
      <c r="Z811" s="10"/>
      <c r="AA811" s="10"/>
    </row>
    <row r="812" spans="1:27">
      <c r="A812" s="10"/>
      <c r="B812" s="319"/>
      <c r="C812" s="10"/>
      <c r="D812" s="10"/>
      <c r="F812" s="10"/>
      <c r="G812" s="10"/>
      <c r="H812" s="10"/>
      <c r="I812" s="10"/>
      <c r="J812" s="10"/>
      <c r="K812" s="319"/>
      <c r="L812" s="10"/>
      <c r="M812" s="10"/>
      <c r="N812" s="10"/>
      <c r="O812" s="10"/>
      <c r="P812" s="10"/>
      <c r="Q812" s="358"/>
      <c r="U812" s="358"/>
      <c r="Y812" s="10"/>
      <c r="Z812" s="10"/>
      <c r="AA812" s="10"/>
    </row>
    <row r="813" spans="1:27">
      <c r="A813" s="10"/>
      <c r="B813" s="319"/>
      <c r="C813" s="10"/>
      <c r="D813" s="10"/>
      <c r="F813" s="10"/>
      <c r="G813" s="10"/>
      <c r="H813" s="10"/>
      <c r="I813" s="10"/>
      <c r="J813" s="10"/>
      <c r="K813" s="319"/>
      <c r="L813" s="10"/>
      <c r="M813" s="10"/>
      <c r="N813" s="10"/>
      <c r="O813" s="10"/>
      <c r="P813" s="10"/>
      <c r="Q813" s="358"/>
      <c r="U813" s="358"/>
      <c r="Y813" s="10"/>
      <c r="Z813" s="10"/>
      <c r="AA813" s="10"/>
    </row>
    <row r="814" spans="1:27">
      <c r="A814" s="10"/>
      <c r="B814" s="319"/>
      <c r="C814" s="10"/>
      <c r="D814" s="10"/>
      <c r="F814" s="10"/>
      <c r="G814" s="10"/>
      <c r="H814" s="10"/>
      <c r="I814" s="10"/>
      <c r="J814" s="10"/>
      <c r="K814" s="319"/>
      <c r="L814" s="10"/>
      <c r="M814" s="10"/>
      <c r="N814" s="10"/>
      <c r="O814" s="10"/>
      <c r="P814" s="10"/>
      <c r="Q814" s="358"/>
      <c r="U814" s="358"/>
      <c r="Y814" s="10"/>
      <c r="Z814" s="10"/>
      <c r="AA814" s="10"/>
    </row>
    <row r="815" spans="1:27">
      <c r="A815" s="10"/>
      <c r="B815" s="319"/>
      <c r="C815" s="10"/>
      <c r="D815" s="10"/>
      <c r="F815" s="10"/>
      <c r="G815" s="10"/>
      <c r="H815" s="10"/>
      <c r="I815" s="10"/>
      <c r="J815" s="10"/>
      <c r="K815" s="319"/>
      <c r="L815" s="10"/>
      <c r="M815" s="10"/>
      <c r="N815" s="10"/>
      <c r="O815" s="10"/>
      <c r="P815" s="10"/>
      <c r="Q815" s="358"/>
      <c r="U815" s="358"/>
      <c r="Y815" s="10"/>
      <c r="Z815" s="10"/>
      <c r="AA815" s="10"/>
    </row>
    <row r="816" spans="1:27">
      <c r="A816" s="10"/>
      <c r="B816" s="319"/>
      <c r="C816" s="10"/>
      <c r="D816" s="10"/>
      <c r="F816" s="10"/>
      <c r="G816" s="10"/>
      <c r="H816" s="10"/>
      <c r="I816" s="10"/>
      <c r="J816" s="10"/>
      <c r="K816" s="319"/>
      <c r="L816" s="10"/>
      <c r="M816" s="10"/>
      <c r="N816" s="10"/>
      <c r="O816" s="10"/>
      <c r="P816" s="10"/>
      <c r="Q816" s="358"/>
      <c r="U816" s="358"/>
      <c r="Y816" s="10"/>
      <c r="Z816" s="10"/>
      <c r="AA816" s="10"/>
    </row>
    <row r="817" spans="1:27">
      <c r="A817" s="10"/>
      <c r="B817" s="319"/>
      <c r="C817" s="10"/>
      <c r="D817" s="10"/>
      <c r="F817" s="10"/>
      <c r="G817" s="10"/>
      <c r="H817" s="10"/>
      <c r="I817" s="10"/>
      <c r="J817" s="10"/>
      <c r="K817" s="319"/>
      <c r="L817" s="10"/>
      <c r="M817" s="10"/>
      <c r="N817" s="10"/>
      <c r="O817" s="10"/>
      <c r="P817" s="10"/>
      <c r="Q817" s="358"/>
      <c r="U817" s="358"/>
      <c r="Y817" s="10"/>
      <c r="Z817" s="10"/>
      <c r="AA817" s="10"/>
    </row>
    <row r="818" spans="1:27">
      <c r="A818" s="10"/>
      <c r="B818" s="319"/>
      <c r="C818" s="10"/>
      <c r="D818" s="10"/>
      <c r="F818" s="10"/>
      <c r="G818" s="10"/>
      <c r="H818" s="10"/>
      <c r="I818" s="10"/>
      <c r="J818" s="10"/>
      <c r="K818" s="319"/>
      <c r="L818" s="10"/>
      <c r="M818" s="10"/>
      <c r="N818" s="10"/>
      <c r="O818" s="10"/>
      <c r="P818" s="10"/>
      <c r="Q818" s="358"/>
      <c r="U818" s="358"/>
      <c r="Y818" s="10"/>
      <c r="Z818" s="10"/>
      <c r="AA818" s="10"/>
    </row>
    <row r="819" spans="1:27">
      <c r="A819" s="10"/>
      <c r="B819" s="319"/>
      <c r="C819" s="10"/>
      <c r="D819" s="10"/>
      <c r="F819" s="10"/>
      <c r="G819" s="10"/>
      <c r="H819" s="10"/>
      <c r="I819" s="10"/>
      <c r="J819" s="10"/>
      <c r="K819" s="319"/>
      <c r="L819" s="10"/>
      <c r="M819" s="10"/>
      <c r="N819" s="10"/>
      <c r="O819" s="10"/>
      <c r="P819" s="10"/>
      <c r="Q819" s="358"/>
      <c r="U819" s="358"/>
      <c r="Y819" s="10"/>
      <c r="Z819" s="10"/>
      <c r="AA819" s="10"/>
    </row>
    <row r="820" spans="1:27">
      <c r="A820" s="10"/>
      <c r="B820" s="319"/>
      <c r="C820" s="10"/>
      <c r="D820" s="10"/>
      <c r="F820" s="10"/>
      <c r="G820" s="10"/>
      <c r="H820" s="10"/>
      <c r="I820" s="10"/>
      <c r="J820" s="10"/>
      <c r="K820" s="319"/>
      <c r="L820" s="10"/>
      <c r="M820" s="10"/>
      <c r="N820" s="10"/>
      <c r="O820" s="10"/>
      <c r="P820" s="10"/>
      <c r="Q820" s="358"/>
      <c r="U820" s="358"/>
      <c r="Y820" s="10"/>
      <c r="Z820" s="10"/>
      <c r="AA820" s="10"/>
    </row>
    <row r="821" spans="1:27">
      <c r="A821" s="10"/>
      <c r="B821" s="319"/>
      <c r="C821" s="10"/>
      <c r="D821" s="10"/>
      <c r="F821" s="10"/>
      <c r="G821" s="10"/>
      <c r="H821" s="10"/>
      <c r="I821" s="10"/>
      <c r="J821" s="10"/>
      <c r="K821" s="319"/>
      <c r="L821" s="10"/>
      <c r="M821" s="10"/>
      <c r="N821" s="10"/>
      <c r="O821" s="10"/>
      <c r="P821" s="10"/>
      <c r="Q821" s="358"/>
      <c r="U821" s="358"/>
      <c r="Y821" s="10"/>
      <c r="Z821" s="10"/>
      <c r="AA821" s="10"/>
    </row>
    <row r="822" spans="1:27">
      <c r="A822" s="10"/>
      <c r="B822" s="319"/>
      <c r="C822" s="10"/>
      <c r="D822" s="10"/>
      <c r="F822" s="10"/>
      <c r="G822" s="10"/>
      <c r="H822" s="10"/>
      <c r="I822" s="10"/>
      <c r="J822" s="10"/>
      <c r="K822" s="319"/>
      <c r="L822" s="10"/>
      <c r="M822" s="10"/>
      <c r="N822" s="10"/>
      <c r="O822" s="10"/>
      <c r="P822" s="10"/>
      <c r="Q822" s="358"/>
      <c r="U822" s="358"/>
      <c r="Y822" s="10"/>
      <c r="Z822" s="10"/>
      <c r="AA822" s="10"/>
    </row>
    <row r="823" spans="1:27">
      <c r="A823" s="10"/>
      <c r="B823" s="319"/>
      <c r="C823" s="10"/>
      <c r="D823" s="10"/>
      <c r="F823" s="10"/>
      <c r="G823" s="10"/>
      <c r="H823" s="10"/>
      <c r="I823" s="10"/>
      <c r="J823" s="10"/>
      <c r="K823" s="319"/>
      <c r="L823" s="10"/>
      <c r="M823" s="10"/>
      <c r="N823" s="10"/>
      <c r="O823" s="10"/>
      <c r="P823" s="10"/>
      <c r="Q823" s="358"/>
      <c r="U823" s="358"/>
      <c r="Y823" s="10"/>
      <c r="Z823" s="10"/>
      <c r="AA823" s="10"/>
    </row>
    <row r="824" spans="1:27">
      <c r="A824" s="10"/>
      <c r="B824" s="319"/>
      <c r="C824" s="10"/>
      <c r="D824" s="10"/>
      <c r="F824" s="10"/>
      <c r="G824" s="10"/>
      <c r="H824" s="10"/>
      <c r="I824" s="10"/>
      <c r="J824" s="10"/>
      <c r="K824" s="319"/>
      <c r="L824" s="10"/>
      <c r="M824" s="10"/>
      <c r="N824" s="10"/>
      <c r="O824" s="10"/>
      <c r="P824" s="10"/>
      <c r="Q824" s="358"/>
      <c r="U824" s="358"/>
      <c r="Y824" s="10"/>
      <c r="Z824" s="10"/>
      <c r="AA824" s="10"/>
    </row>
    <row r="825" spans="1:27">
      <c r="A825" s="10"/>
      <c r="B825" s="319"/>
      <c r="C825" s="10"/>
      <c r="D825" s="10"/>
      <c r="F825" s="10"/>
      <c r="G825" s="10"/>
      <c r="H825" s="10"/>
      <c r="I825" s="10"/>
      <c r="J825" s="10"/>
      <c r="K825" s="319"/>
      <c r="L825" s="10"/>
      <c r="M825" s="10"/>
      <c r="N825" s="10"/>
      <c r="O825" s="10"/>
      <c r="P825" s="10"/>
      <c r="Q825" s="358"/>
      <c r="U825" s="358"/>
      <c r="Y825" s="10"/>
      <c r="Z825" s="10"/>
      <c r="AA825" s="10"/>
    </row>
    <row r="826" spans="1:27">
      <c r="A826" s="10"/>
      <c r="B826" s="319"/>
      <c r="C826" s="10"/>
      <c r="D826" s="10"/>
      <c r="F826" s="10"/>
      <c r="G826" s="10"/>
      <c r="H826" s="10"/>
      <c r="I826" s="10"/>
      <c r="J826" s="10"/>
      <c r="K826" s="319"/>
      <c r="L826" s="10"/>
      <c r="M826" s="10"/>
      <c r="N826" s="10"/>
      <c r="O826" s="10"/>
      <c r="P826" s="10"/>
      <c r="Q826" s="358"/>
      <c r="U826" s="358"/>
      <c r="Y826" s="10"/>
      <c r="Z826" s="10"/>
      <c r="AA826" s="10"/>
    </row>
    <row r="827" spans="1:27">
      <c r="A827" s="10"/>
      <c r="B827" s="319"/>
      <c r="C827" s="10"/>
      <c r="D827" s="10"/>
      <c r="F827" s="10"/>
      <c r="G827" s="10"/>
      <c r="H827" s="10"/>
      <c r="I827" s="10"/>
      <c r="J827" s="10"/>
      <c r="K827" s="319"/>
      <c r="L827" s="10"/>
      <c r="M827" s="10"/>
      <c r="N827" s="10"/>
      <c r="O827" s="10"/>
      <c r="P827" s="10"/>
      <c r="Q827" s="358"/>
      <c r="U827" s="358"/>
      <c r="Y827" s="10"/>
      <c r="Z827" s="10"/>
      <c r="AA827" s="10"/>
    </row>
    <row r="828" spans="1:27">
      <c r="A828" s="10"/>
      <c r="B828" s="319"/>
      <c r="C828" s="10"/>
      <c r="D828" s="10"/>
      <c r="F828" s="10"/>
      <c r="G828" s="10"/>
      <c r="H828" s="10"/>
      <c r="I828" s="10"/>
      <c r="J828" s="10"/>
      <c r="K828" s="319"/>
      <c r="L828" s="10"/>
      <c r="M828" s="10"/>
      <c r="N828" s="10"/>
      <c r="O828" s="10"/>
      <c r="P828" s="10"/>
      <c r="Q828" s="358"/>
      <c r="U828" s="358"/>
      <c r="Y828" s="10"/>
      <c r="Z828" s="10"/>
      <c r="AA828" s="10"/>
    </row>
    <row r="829" spans="1:27">
      <c r="A829" s="10"/>
      <c r="B829" s="319"/>
      <c r="C829" s="10"/>
      <c r="D829" s="10"/>
      <c r="F829" s="10"/>
      <c r="G829" s="10"/>
      <c r="H829" s="10"/>
      <c r="I829" s="10"/>
      <c r="J829" s="10"/>
      <c r="K829" s="319"/>
      <c r="L829" s="10"/>
      <c r="M829" s="10"/>
      <c r="N829" s="10"/>
      <c r="O829" s="10"/>
      <c r="P829" s="10"/>
      <c r="Q829" s="358"/>
      <c r="U829" s="358"/>
      <c r="Y829" s="10"/>
      <c r="Z829" s="10"/>
      <c r="AA829" s="10"/>
    </row>
    <row r="830" spans="1:27">
      <c r="A830" s="10"/>
      <c r="B830" s="319"/>
      <c r="C830" s="10"/>
      <c r="D830" s="10"/>
      <c r="F830" s="10"/>
      <c r="G830" s="10"/>
      <c r="H830" s="10"/>
      <c r="I830" s="10"/>
      <c r="J830" s="10"/>
      <c r="K830" s="319"/>
      <c r="L830" s="10"/>
      <c r="M830" s="10"/>
      <c r="N830" s="10"/>
      <c r="O830" s="10"/>
      <c r="P830" s="10"/>
      <c r="Q830" s="358"/>
      <c r="U830" s="358"/>
      <c r="Y830" s="10"/>
      <c r="Z830" s="10"/>
      <c r="AA830" s="10"/>
    </row>
    <row r="831" spans="1:27">
      <c r="A831" s="10"/>
      <c r="B831" s="319"/>
      <c r="C831" s="10"/>
      <c r="D831" s="10"/>
      <c r="F831" s="10"/>
      <c r="G831" s="10"/>
      <c r="H831" s="10"/>
      <c r="I831" s="10"/>
      <c r="J831" s="10"/>
      <c r="K831" s="319"/>
      <c r="L831" s="10"/>
      <c r="M831" s="10"/>
      <c r="N831" s="10"/>
      <c r="O831" s="10"/>
      <c r="P831" s="10"/>
      <c r="Q831" s="358"/>
      <c r="U831" s="358"/>
      <c r="Y831" s="10"/>
      <c r="Z831" s="10"/>
      <c r="AA831" s="10"/>
    </row>
    <row r="832" spans="1:27">
      <c r="A832" s="10"/>
      <c r="B832" s="319"/>
      <c r="C832" s="10"/>
      <c r="D832" s="10"/>
      <c r="F832" s="10"/>
      <c r="G832" s="10"/>
      <c r="H832" s="10"/>
      <c r="I832" s="10"/>
      <c r="J832" s="10"/>
      <c r="K832" s="319"/>
      <c r="L832" s="10"/>
      <c r="M832" s="10"/>
      <c r="N832" s="10"/>
      <c r="O832" s="10"/>
      <c r="P832" s="10"/>
      <c r="Q832" s="358"/>
      <c r="U832" s="358"/>
      <c r="Y832" s="10"/>
      <c r="Z832" s="10"/>
      <c r="AA832" s="10"/>
    </row>
    <row r="833" spans="1:27">
      <c r="A833" s="10"/>
      <c r="B833" s="319"/>
      <c r="C833" s="10"/>
      <c r="D833" s="10"/>
      <c r="F833" s="10"/>
      <c r="G833" s="10"/>
      <c r="H833" s="10"/>
      <c r="I833" s="10"/>
      <c r="J833" s="10"/>
      <c r="K833" s="319"/>
      <c r="L833" s="10"/>
      <c r="M833" s="10"/>
      <c r="N833" s="10"/>
      <c r="O833" s="10"/>
      <c r="P833" s="10"/>
      <c r="Q833" s="358"/>
      <c r="U833" s="358"/>
      <c r="Y833" s="10"/>
      <c r="Z833" s="10"/>
      <c r="AA833" s="10"/>
    </row>
    <row r="834" spans="1:27">
      <c r="A834" s="10"/>
      <c r="B834" s="319"/>
      <c r="C834" s="10"/>
      <c r="D834" s="10"/>
      <c r="F834" s="10"/>
      <c r="G834" s="10"/>
      <c r="H834" s="10"/>
      <c r="I834" s="10"/>
      <c r="J834" s="10"/>
      <c r="K834" s="319"/>
      <c r="L834" s="10"/>
      <c r="M834" s="10"/>
      <c r="N834" s="10"/>
      <c r="O834" s="10"/>
      <c r="P834" s="10"/>
      <c r="Q834" s="358"/>
      <c r="U834" s="358"/>
      <c r="Y834" s="10"/>
      <c r="Z834" s="10"/>
      <c r="AA834" s="10"/>
    </row>
    <row r="835" spans="1:27">
      <c r="A835" s="10"/>
      <c r="B835" s="319"/>
      <c r="C835" s="10"/>
      <c r="D835" s="10"/>
      <c r="F835" s="10"/>
      <c r="G835" s="10"/>
      <c r="H835" s="10"/>
      <c r="I835" s="10"/>
      <c r="J835" s="10"/>
      <c r="K835" s="319"/>
      <c r="L835" s="10"/>
      <c r="M835" s="10"/>
      <c r="N835" s="10"/>
      <c r="O835" s="10"/>
      <c r="P835" s="10"/>
      <c r="Q835" s="358"/>
      <c r="U835" s="358"/>
      <c r="Y835" s="10"/>
      <c r="Z835" s="10"/>
      <c r="AA835" s="10"/>
    </row>
    <row r="836" spans="1:27">
      <c r="A836" s="10"/>
      <c r="B836" s="319"/>
      <c r="C836" s="10"/>
      <c r="D836" s="10"/>
      <c r="F836" s="10"/>
      <c r="G836" s="10"/>
      <c r="H836" s="10"/>
      <c r="I836" s="10"/>
      <c r="J836" s="10"/>
      <c r="K836" s="319"/>
      <c r="L836" s="10"/>
      <c r="M836" s="10"/>
      <c r="N836" s="10"/>
      <c r="O836" s="10"/>
      <c r="P836" s="10"/>
      <c r="Q836" s="358"/>
      <c r="U836" s="358"/>
      <c r="Y836" s="10"/>
      <c r="Z836" s="10"/>
      <c r="AA836" s="10"/>
    </row>
    <row r="837" spans="1:27">
      <c r="A837" s="10"/>
      <c r="B837" s="319"/>
      <c r="C837" s="10"/>
      <c r="D837" s="10"/>
      <c r="F837" s="10"/>
      <c r="G837" s="10"/>
      <c r="H837" s="10"/>
      <c r="I837" s="10"/>
      <c r="J837" s="10"/>
      <c r="K837" s="319"/>
      <c r="L837" s="10"/>
      <c r="M837" s="10"/>
      <c r="N837" s="10"/>
      <c r="O837" s="10"/>
      <c r="P837" s="10"/>
      <c r="Q837" s="358"/>
      <c r="U837" s="358"/>
      <c r="Y837" s="10"/>
      <c r="Z837" s="10"/>
      <c r="AA837" s="10"/>
    </row>
    <row r="838" spans="1:27">
      <c r="A838" s="10"/>
      <c r="B838" s="319"/>
      <c r="C838" s="10"/>
      <c r="D838" s="10"/>
      <c r="F838" s="10"/>
      <c r="G838" s="10"/>
      <c r="H838" s="10"/>
      <c r="I838" s="10"/>
      <c r="J838" s="10"/>
      <c r="K838" s="319"/>
      <c r="L838" s="10"/>
      <c r="M838" s="10"/>
      <c r="N838" s="10"/>
      <c r="O838" s="10"/>
      <c r="P838" s="10"/>
      <c r="Q838" s="358"/>
      <c r="U838" s="358"/>
      <c r="Y838" s="10"/>
      <c r="Z838" s="10"/>
      <c r="AA838" s="10"/>
    </row>
    <row r="839" spans="1:27">
      <c r="A839" s="10"/>
      <c r="B839" s="319"/>
      <c r="C839" s="10"/>
      <c r="D839" s="10"/>
      <c r="F839" s="10"/>
      <c r="G839" s="10"/>
      <c r="H839" s="10"/>
      <c r="I839" s="10"/>
      <c r="J839" s="10"/>
      <c r="K839" s="319"/>
      <c r="L839" s="10"/>
      <c r="M839" s="10"/>
      <c r="N839" s="10"/>
      <c r="O839" s="10"/>
      <c r="P839" s="10"/>
      <c r="Q839" s="358"/>
      <c r="U839" s="358"/>
      <c r="Y839" s="10"/>
      <c r="Z839" s="10"/>
      <c r="AA839" s="10"/>
    </row>
    <row r="840" spans="1:27">
      <c r="A840" s="10"/>
      <c r="B840" s="319"/>
      <c r="C840" s="10"/>
      <c r="D840" s="10"/>
      <c r="F840" s="10"/>
      <c r="G840" s="10"/>
      <c r="H840" s="10"/>
      <c r="I840" s="10"/>
      <c r="J840" s="10"/>
      <c r="K840" s="319"/>
      <c r="L840" s="10"/>
      <c r="M840" s="10"/>
      <c r="N840" s="10"/>
      <c r="O840" s="10"/>
      <c r="P840" s="10"/>
      <c r="Q840" s="358"/>
      <c r="U840" s="358"/>
      <c r="Y840" s="10"/>
      <c r="Z840" s="10"/>
      <c r="AA840" s="10"/>
    </row>
    <row r="841" spans="1:27">
      <c r="A841" s="10"/>
      <c r="B841" s="319"/>
      <c r="C841" s="10"/>
      <c r="D841" s="10"/>
      <c r="F841" s="10"/>
      <c r="G841" s="10"/>
      <c r="H841" s="10"/>
      <c r="I841" s="10"/>
      <c r="J841" s="10"/>
      <c r="K841" s="319"/>
      <c r="L841" s="10"/>
      <c r="M841" s="10"/>
      <c r="N841" s="10"/>
      <c r="O841" s="10"/>
      <c r="P841" s="10"/>
      <c r="Q841" s="358"/>
      <c r="U841" s="358"/>
      <c r="Y841" s="10"/>
      <c r="Z841" s="10"/>
      <c r="AA841" s="10"/>
    </row>
    <row r="842" spans="1:27">
      <c r="A842" s="10"/>
      <c r="B842" s="319"/>
      <c r="C842" s="10"/>
      <c r="D842" s="10"/>
      <c r="F842" s="10"/>
      <c r="G842" s="10"/>
      <c r="H842" s="10"/>
      <c r="I842" s="10"/>
      <c r="J842" s="10"/>
      <c r="K842" s="319"/>
      <c r="L842" s="10"/>
      <c r="M842" s="10"/>
      <c r="N842" s="10"/>
      <c r="O842" s="10"/>
      <c r="P842" s="10"/>
      <c r="Q842" s="358"/>
      <c r="U842" s="358"/>
      <c r="Y842" s="10"/>
      <c r="Z842" s="10"/>
      <c r="AA842" s="10"/>
    </row>
    <row r="843" spans="1:27">
      <c r="A843" s="10"/>
      <c r="B843" s="319"/>
      <c r="C843" s="10"/>
      <c r="D843" s="10"/>
      <c r="F843" s="10"/>
      <c r="G843" s="10"/>
      <c r="H843" s="10"/>
      <c r="I843" s="10"/>
      <c r="J843" s="10"/>
      <c r="K843" s="319"/>
      <c r="L843" s="10"/>
      <c r="M843" s="10"/>
      <c r="N843" s="10"/>
      <c r="O843" s="10"/>
      <c r="P843" s="10"/>
      <c r="Q843" s="358"/>
      <c r="U843" s="358"/>
      <c r="Y843" s="10"/>
      <c r="Z843" s="10"/>
      <c r="AA843" s="10"/>
    </row>
    <row r="844" spans="1:27">
      <c r="A844" s="10"/>
      <c r="B844" s="319"/>
      <c r="C844" s="10"/>
      <c r="D844" s="10"/>
      <c r="F844" s="10"/>
      <c r="G844" s="10"/>
      <c r="H844" s="10"/>
      <c r="I844" s="10"/>
      <c r="J844" s="10"/>
      <c r="K844" s="319"/>
      <c r="L844" s="10"/>
      <c r="M844" s="10"/>
      <c r="N844" s="10"/>
      <c r="O844" s="10"/>
      <c r="P844" s="10"/>
      <c r="Q844" s="358"/>
      <c r="U844" s="358"/>
      <c r="Y844" s="10"/>
      <c r="Z844" s="10"/>
      <c r="AA844" s="10"/>
    </row>
    <row r="845" spans="1:27">
      <c r="A845" s="10"/>
      <c r="B845" s="319"/>
      <c r="C845" s="10"/>
      <c r="D845" s="10"/>
      <c r="F845" s="10"/>
      <c r="G845" s="10"/>
      <c r="H845" s="10"/>
      <c r="I845" s="10"/>
      <c r="J845" s="10"/>
      <c r="K845" s="319"/>
      <c r="L845" s="10"/>
      <c r="M845" s="10"/>
      <c r="N845" s="10"/>
      <c r="O845" s="10"/>
      <c r="P845" s="10"/>
      <c r="Q845" s="358"/>
      <c r="U845" s="358"/>
      <c r="Y845" s="10"/>
      <c r="Z845" s="10"/>
      <c r="AA845" s="10"/>
    </row>
    <row r="846" spans="1:27">
      <c r="A846" s="10"/>
      <c r="B846" s="319"/>
      <c r="C846" s="10"/>
      <c r="D846" s="10"/>
      <c r="F846" s="10"/>
      <c r="G846" s="10"/>
      <c r="H846" s="10"/>
      <c r="I846" s="10"/>
      <c r="J846" s="10"/>
      <c r="K846" s="319"/>
      <c r="L846" s="10"/>
      <c r="M846" s="10"/>
      <c r="N846" s="10"/>
      <c r="O846" s="10"/>
      <c r="P846" s="10"/>
      <c r="Q846" s="358"/>
      <c r="U846" s="358"/>
      <c r="Y846" s="10"/>
      <c r="Z846" s="10"/>
      <c r="AA846" s="10"/>
    </row>
    <row r="847" spans="1:27">
      <c r="A847" s="10"/>
      <c r="B847" s="319"/>
      <c r="C847" s="10"/>
      <c r="D847" s="10"/>
      <c r="F847" s="10"/>
      <c r="G847" s="10"/>
      <c r="H847" s="10"/>
      <c r="I847" s="10"/>
      <c r="J847" s="10"/>
      <c r="K847" s="319"/>
      <c r="L847" s="10"/>
      <c r="M847" s="10"/>
      <c r="N847" s="10"/>
      <c r="O847" s="10"/>
      <c r="P847" s="10"/>
      <c r="Q847" s="358"/>
      <c r="U847" s="358"/>
      <c r="Y847" s="10"/>
      <c r="Z847" s="10"/>
      <c r="AA847" s="10"/>
    </row>
    <row r="848" spans="1:27">
      <c r="A848" s="10"/>
      <c r="B848" s="319"/>
      <c r="C848" s="10"/>
      <c r="D848" s="10"/>
      <c r="F848" s="10"/>
      <c r="G848" s="10"/>
      <c r="H848" s="10"/>
      <c r="I848" s="10"/>
      <c r="J848" s="10"/>
      <c r="K848" s="319"/>
      <c r="L848" s="10"/>
      <c r="M848" s="10"/>
      <c r="N848" s="10"/>
      <c r="O848" s="10"/>
      <c r="P848" s="10"/>
      <c r="Q848" s="358"/>
      <c r="U848" s="358"/>
      <c r="Y848" s="10"/>
      <c r="Z848" s="10"/>
      <c r="AA848" s="10"/>
    </row>
    <row r="849" spans="1:27">
      <c r="A849" s="10"/>
      <c r="B849" s="319"/>
      <c r="C849" s="10"/>
      <c r="D849" s="10"/>
      <c r="F849" s="10"/>
      <c r="G849" s="10"/>
      <c r="H849" s="10"/>
      <c r="I849" s="10"/>
      <c r="J849" s="10"/>
      <c r="K849" s="319"/>
      <c r="L849" s="10"/>
      <c r="M849" s="10"/>
      <c r="N849" s="10"/>
      <c r="O849" s="10"/>
      <c r="P849" s="10"/>
      <c r="Q849" s="358"/>
      <c r="U849" s="358"/>
      <c r="Y849" s="10"/>
      <c r="Z849" s="10"/>
      <c r="AA849" s="10"/>
    </row>
    <row r="850" spans="1:27">
      <c r="A850" s="10"/>
      <c r="B850" s="319"/>
      <c r="C850" s="10"/>
      <c r="D850" s="10"/>
      <c r="F850" s="10"/>
      <c r="G850" s="10"/>
      <c r="H850" s="10"/>
      <c r="I850" s="10"/>
      <c r="J850" s="10"/>
      <c r="K850" s="319"/>
      <c r="L850" s="10"/>
      <c r="M850" s="10"/>
      <c r="N850" s="10"/>
      <c r="O850" s="10"/>
      <c r="P850" s="10"/>
      <c r="Q850" s="358"/>
      <c r="U850" s="358"/>
      <c r="Y850" s="10"/>
      <c r="Z850" s="10"/>
      <c r="AA850" s="10"/>
    </row>
    <row r="851" spans="1:27">
      <c r="A851" s="10"/>
      <c r="B851" s="319"/>
      <c r="C851" s="10"/>
      <c r="D851" s="10"/>
      <c r="F851" s="10"/>
      <c r="G851" s="10"/>
      <c r="H851" s="10"/>
      <c r="I851" s="10"/>
      <c r="J851" s="10"/>
      <c r="K851" s="319"/>
      <c r="L851" s="10"/>
      <c r="M851" s="10"/>
      <c r="N851" s="10"/>
      <c r="O851" s="10"/>
      <c r="P851" s="10"/>
      <c r="Q851" s="358"/>
      <c r="U851" s="358"/>
      <c r="Y851" s="10"/>
      <c r="Z851" s="10"/>
      <c r="AA851" s="10"/>
    </row>
    <row r="852" spans="1:27">
      <c r="A852" s="10"/>
      <c r="B852" s="319"/>
      <c r="C852" s="10"/>
      <c r="D852" s="10"/>
      <c r="F852" s="10"/>
      <c r="G852" s="10"/>
      <c r="H852" s="10"/>
      <c r="I852" s="10"/>
      <c r="J852" s="10"/>
      <c r="K852" s="319"/>
      <c r="L852" s="10"/>
      <c r="M852" s="10"/>
      <c r="N852" s="10"/>
      <c r="O852" s="10"/>
      <c r="P852" s="10"/>
      <c r="Q852" s="358"/>
      <c r="U852" s="358"/>
      <c r="Y852" s="10"/>
      <c r="Z852" s="10"/>
      <c r="AA852" s="10"/>
    </row>
    <row r="853" spans="1:27">
      <c r="A853" s="10"/>
      <c r="B853" s="319"/>
      <c r="C853" s="10"/>
      <c r="D853" s="10"/>
      <c r="F853" s="10"/>
      <c r="G853" s="10"/>
      <c r="H853" s="10"/>
      <c r="I853" s="10"/>
      <c r="J853" s="10"/>
      <c r="K853" s="319"/>
      <c r="L853" s="10"/>
      <c r="M853" s="10"/>
      <c r="N853" s="10"/>
      <c r="O853" s="10"/>
      <c r="P853" s="10"/>
      <c r="Q853" s="358"/>
      <c r="U853" s="358"/>
      <c r="Y853" s="10"/>
      <c r="Z853" s="10"/>
      <c r="AA853" s="10"/>
    </row>
    <row r="854" spans="1:27">
      <c r="A854" s="10"/>
      <c r="B854" s="319"/>
      <c r="C854" s="10"/>
      <c r="D854" s="10"/>
      <c r="F854" s="10"/>
      <c r="G854" s="10"/>
      <c r="H854" s="10"/>
      <c r="I854" s="10"/>
      <c r="J854" s="10"/>
      <c r="K854" s="319"/>
      <c r="L854" s="10"/>
      <c r="M854" s="10"/>
      <c r="N854" s="10"/>
      <c r="O854" s="10"/>
      <c r="P854" s="10"/>
      <c r="Q854" s="358"/>
      <c r="U854" s="358"/>
      <c r="Y854" s="10"/>
      <c r="Z854" s="10"/>
      <c r="AA854" s="10"/>
    </row>
    <row r="855" spans="1:27">
      <c r="A855" s="10"/>
      <c r="B855" s="319"/>
      <c r="C855" s="10"/>
      <c r="D855" s="10"/>
      <c r="F855" s="10"/>
      <c r="G855" s="10"/>
      <c r="H855" s="10"/>
      <c r="I855" s="10"/>
      <c r="J855" s="10"/>
      <c r="K855" s="319"/>
      <c r="L855" s="10"/>
      <c r="M855" s="10"/>
      <c r="N855" s="10"/>
      <c r="O855" s="10"/>
      <c r="P855" s="10"/>
      <c r="Q855" s="358"/>
      <c r="U855" s="358"/>
      <c r="Y855" s="10"/>
      <c r="Z855" s="10"/>
      <c r="AA855" s="10"/>
    </row>
    <row r="856" spans="1:27">
      <c r="A856" s="10"/>
      <c r="B856" s="319"/>
      <c r="C856" s="10"/>
      <c r="D856" s="10"/>
      <c r="F856" s="10"/>
      <c r="G856" s="10"/>
      <c r="H856" s="10"/>
      <c r="I856" s="10"/>
      <c r="J856" s="10"/>
      <c r="K856" s="319"/>
      <c r="L856" s="10"/>
      <c r="M856" s="10"/>
      <c r="N856" s="10"/>
      <c r="O856" s="10"/>
      <c r="P856" s="10"/>
      <c r="Q856" s="358"/>
      <c r="U856" s="358"/>
      <c r="Y856" s="10"/>
      <c r="Z856" s="10"/>
      <c r="AA856" s="10"/>
    </row>
    <row r="857" spans="1:27">
      <c r="A857" s="10"/>
      <c r="B857" s="319"/>
      <c r="C857" s="10"/>
      <c r="D857" s="10"/>
      <c r="F857" s="10"/>
      <c r="G857" s="10"/>
      <c r="H857" s="10"/>
      <c r="I857" s="10"/>
      <c r="J857" s="10"/>
      <c r="K857" s="319"/>
      <c r="L857" s="10"/>
      <c r="M857" s="10"/>
      <c r="N857" s="10"/>
      <c r="O857" s="10"/>
      <c r="P857" s="10"/>
      <c r="Q857" s="358"/>
      <c r="U857" s="358"/>
      <c r="Y857" s="10"/>
      <c r="Z857" s="10"/>
      <c r="AA857" s="10"/>
    </row>
    <row r="858" spans="1:27">
      <c r="A858" s="10"/>
      <c r="B858" s="319"/>
      <c r="C858" s="10"/>
      <c r="D858" s="10"/>
      <c r="F858" s="10"/>
      <c r="G858" s="10"/>
      <c r="H858" s="10"/>
      <c r="I858" s="10"/>
      <c r="J858" s="10"/>
      <c r="K858" s="319"/>
      <c r="L858" s="10"/>
      <c r="M858" s="10"/>
      <c r="N858" s="10"/>
      <c r="O858" s="10"/>
      <c r="P858" s="10"/>
      <c r="Q858" s="358"/>
      <c r="U858" s="358"/>
      <c r="Y858" s="10"/>
      <c r="Z858" s="10"/>
      <c r="AA858" s="10"/>
    </row>
    <row r="859" spans="1:27">
      <c r="A859" s="10"/>
      <c r="B859" s="319"/>
      <c r="C859" s="10"/>
      <c r="D859" s="10"/>
      <c r="F859" s="10"/>
      <c r="G859" s="10"/>
      <c r="H859" s="10"/>
      <c r="I859" s="10"/>
      <c r="J859" s="10"/>
      <c r="K859" s="319"/>
      <c r="L859" s="10"/>
      <c r="M859" s="10"/>
      <c r="N859" s="10"/>
      <c r="O859" s="10"/>
      <c r="P859" s="10"/>
      <c r="Q859" s="358"/>
      <c r="U859" s="358"/>
      <c r="Y859" s="10"/>
      <c r="Z859" s="10"/>
      <c r="AA859" s="10"/>
    </row>
    <row r="860" spans="1:27">
      <c r="A860" s="10"/>
      <c r="B860" s="319"/>
      <c r="C860" s="10"/>
      <c r="D860" s="10"/>
      <c r="F860" s="10"/>
      <c r="G860" s="10"/>
      <c r="H860" s="10"/>
      <c r="I860" s="10"/>
      <c r="J860" s="10"/>
      <c r="K860" s="319"/>
      <c r="L860" s="10"/>
      <c r="M860" s="10"/>
      <c r="N860" s="10"/>
      <c r="O860" s="10"/>
      <c r="P860" s="10"/>
      <c r="Q860" s="358"/>
      <c r="U860" s="358"/>
      <c r="Y860" s="10"/>
      <c r="Z860" s="10"/>
      <c r="AA860" s="10"/>
    </row>
    <row r="861" spans="1:27">
      <c r="A861" s="10"/>
      <c r="B861" s="319"/>
      <c r="C861" s="10"/>
      <c r="D861" s="10"/>
      <c r="F861" s="10"/>
      <c r="G861" s="10"/>
      <c r="H861" s="10"/>
      <c r="I861" s="10"/>
      <c r="J861" s="10"/>
      <c r="K861" s="319"/>
      <c r="L861" s="10"/>
      <c r="M861" s="10"/>
      <c r="N861" s="10"/>
      <c r="O861" s="10"/>
      <c r="P861" s="10"/>
      <c r="Q861" s="358"/>
      <c r="U861" s="358"/>
      <c r="Y861" s="10"/>
      <c r="Z861" s="10"/>
      <c r="AA861" s="10"/>
    </row>
    <row r="862" spans="1:27">
      <c r="A862" s="10"/>
      <c r="B862" s="319"/>
      <c r="C862" s="10"/>
      <c r="D862" s="10"/>
      <c r="F862" s="10"/>
      <c r="G862" s="10"/>
      <c r="H862" s="10"/>
      <c r="I862" s="10"/>
      <c r="J862" s="10"/>
      <c r="K862" s="319"/>
      <c r="L862" s="10"/>
      <c r="M862" s="10"/>
      <c r="N862" s="10"/>
      <c r="O862" s="10"/>
      <c r="P862" s="10"/>
      <c r="Q862" s="358"/>
      <c r="U862" s="358"/>
      <c r="Y862" s="10"/>
      <c r="Z862" s="10"/>
      <c r="AA862" s="10"/>
    </row>
    <row r="863" spans="1:27">
      <c r="A863" s="10"/>
      <c r="B863" s="319"/>
      <c r="C863" s="10"/>
      <c r="D863" s="10"/>
      <c r="F863" s="10"/>
      <c r="G863" s="10"/>
      <c r="H863" s="10"/>
      <c r="I863" s="10"/>
      <c r="J863" s="10"/>
      <c r="K863" s="319"/>
      <c r="L863" s="10"/>
      <c r="M863" s="10"/>
      <c r="N863" s="10"/>
      <c r="O863" s="10"/>
      <c r="P863" s="10"/>
      <c r="Q863" s="358"/>
      <c r="U863" s="358"/>
      <c r="Y863" s="10"/>
      <c r="Z863" s="10"/>
      <c r="AA863" s="10"/>
    </row>
    <row r="864" spans="1:27">
      <c r="A864" s="10"/>
      <c r="B864" s="319"/>
      <c r="C864" s="10"/>
      <c r="D864" s="10"/>
      <c r="F864" s="10"/>
      <c r="G864" s="10"/>
      <c r="H864" s="10"/>
      <c r="I864" s="10"/>
      <c r="J864" s="10"/>
      <c r="K864" s="319"/>
      <c r="L864" s="10"/>
      <c r="M864" s="10"/>
      <c r="N864" s="10"/>
      <c r="O864" s="10"/>
      <c r="P864" s="10"/>
      <c r="Q864" s="358"/>
      <c r="U864" s="358"/>
      <c r="Y864" s="10"/>
      <c r="Z864" s="10"/>
      <c r="AA864" s="10"/>
    </row>
    <row r="865" spans="1:27">
      <c r="A865" s="10"/>
      <c r="B865" s="319"/>
      <c r="C865" s="10"/>
      <c r="D865" s="10"/>
      <c r="F865" s="10"/>
      <c r="G865" s="10"/>
      <c r="H865" s="10"/>
      <c r="I865" s="10"/>
      <c r="J865" s="10"/>
      <c r="K865" s="319"/>
      <c r="L865" s="10"/>
      <c r="M865" s="10"/>
      <c r="N865" s="10"/>
      <c r="O865" s="10"/>
      <c r="P865" s="10"/>
      <c r="Q865" s="358"/>
      <c r="U865" s="358"/>
      <c r="Y865" s="10"/>
      <c r="Z865" s="10"/>
      <c r="AA865" s="10"/>
    </row>
    <row r="866" spans="1:27">
      <c r="A866" s="10"/>
      <c r="B866" s="319"/>
      <c r="C866" s="10"/>
      <c r="D866" s="10"/>
      <c r="F866" s="10"/>
      <c r="G866" s="10"/>
      <c r="H866" s="10"/>
      <c r="I866" s="10"/>
      <c r="J866" s="10"/>
      <c r="K866" s="319"/>
      <c r="L866" s="10"/>
      <c r="M866" s="10"/>
      <c r="N866" s="10"/>
      <c r="O866" s="10"/>
      <c r="P866" s="10"/>
      <c r="Q866" s="358"/>
      <c r="U866" s="358"/>
      <c r="Y866" s="10"/>
      <c r="Z866" s="10"/>
      <c r="AA866" s="10"/>
    </row>
    <row r="867" spans="1:27">
      <c r="A867" s="10"/>
      <c r="B867" s="319"/>
      <c r="C867" s="10"/>
      <c r="D867" s="10"/>
      <c r="F867" s="10"/>
      <c r="G867" s="10"/>
      <c r="H867" s="10"/>
      <c r="I867" s="10"/>
      <c r="J867" s="10"/>
      <c r="K867" s="319"/>
      <c r="L867" s="10"/>
      <c r="M867" s="10"/>
      <c r="N867" s="10"/>
      <c r="O867" s="10"/>
      <c r="P867" s="10"/>
      <c r="Q867" s="358"/>
      <c r="U867" s="358"/>
      <c r="Y867" s="10"/>
      <c r="Z867" s="10"/>
      <c r="AA867" s="10"/>
    </row>
    <row r="868" spans="1:27">
      <c r="A868" s="10"/>
      <c r="B868" s="319"/>
      <c r="C868" s="10"/>
      <c r="D868" s="10"/>
      <c r="F868" s="10"/>
      <c r="G868" s="10"/>
      <c r="H868" s="10"/>
      <c r="I868" s="10"/>
      <c r="J868" s="10"/>
      <c r="K868" s="319"/>
      <c r="L868" s="10"/>
      <c r="M868" s="10"/>
      <c r="N868" s="10"/>
      <c r="O868" s="10"/>
      <c r="P868" s="10"/>
      <c r="Q868" s="358"/>
      <c r="U868" s="358"/>
      <c r="Y868" s="10"/>
      <c r="Z868" s="10"/>
      <c r="AA868" s="10"/>
    </row>
    <row r="869" spans="1:27">
      <c r="A869" s="10"/>
      <c r="B869" s="319"/>
      <c r="C869" s="10"/>
      <c r="D869" s="10"/>
      <c r="F869" s="10"/>
      <c r="G869" s="10"/>
      <c r="H869" s="10"/>
      <c r="I869" s="10"/>
      <c r="J869" s="10"/>
      <c r="K869" s="319"/>
      <c r="L869" s="10"/>
      <c r="M869" s="10"/>
      <c r="N869" s="10"/>
      <c r="O869" s="10"/>
      <c r="P869" s="10"/>
      <c r="Q869" s="358"/>
      <c r="U869" s="358"/>
      <c r="Y869" s="10"/>
      <c r="Z869" s="10"/>
      <c r="AA869" s="10"/>
    </row>
    <row r="870" spans="1:27">
      <c r="A870" s="10"/>
      <c r="B870" s="319"/>
      <c r="C870" s="10"/>
      <c r="D870" s="10"/>
      <c r="F870" s="10"/>
      <c r="G870" s="10"/>
      <c r="H870" s="10"/>
      <c r="I870" s="10"/>
      <c r="J870" s="10"/>
      <c r="K870" s="319"/>
      <c r="L870" s="10"/>
      <c r="M870" s="10"/>
      <c r="N870" s="10"/>
      <c r="O870" s="10"/>
      <c r="P870" s="10"/>
      <c r="Q870" s="358"/>
      <c r="U870" s="358"/>
      <c r="Y870" s="10"/>
      <c r="Z870" s="10"/>
      <c r="AA870" s="10"/>
    </row>
    <row r="871" spans="1:27">
      <c r="A871" s="10"/>
      <c r="B871" s="319"/>
      <c r="C871" s="10"/>
      <c r="D871" s="10"/>
      <c r="F871" s="10"/>
      <c r="G871" s="10"/>
      <c r="H871" s="10"/>
      <c r="I871" s="10"/>
      <c r="J871" s="10"/>
      <c r="K871" s="319"/>
      <c r="L871" s="10"/>
      <c r="M871" s="10"/>
      <c r="N871" s="10"/>
      <c r="O871" s="10"/>
      <c r="P871" s="10"/>
      <c r="Q871" s="358"/>
      <c r="U871" s="358"/>
      <c r="Y871" s="10"/>
      <c r="Z871" s="10"/>
      <c r="AA871" s="10"/>
    </row>
    <row r="872" spans="1:27">
      <c r="A872" s="10"/>
      <c r="B872" s="319"/>
      <c r="C872" s="10"/>
      <c r="D872" s="10"/>
      <c r="F872" s="10"/>
      <c r="G872" s="10"/>
      <c r="H872" s="10"/>
      <c r="I872" s="10"/>
      <c r="J872" s="10"/>
      <c r="K872" s="319"/>
      <c r="L872" s="10"/>
      <c r="M872" s="10"/>
      <c r="N872" s="10"/>
      <c r="O872" s="10"/>
      <c r="P872" s="10"/>
      <c r="Q872" s="358"/>
      <c r="U872" s="358"/>
      <c r="Y872" s="10"/>
      <c r="Z872" s="10"/>
      <c r="AA872" s="10"/>
    </row>
    <row r="873" spans="1:27">
      <c r="A873" s="10"/>
      <c r="B873" s="319"/>
      <c r="C873" s="10"/>
      <c r="D873" s="10"/>
      <c r="F873" s="10"/>
      <c r="G873" s="10"/>
      <c r="H873" s="10"/>
      <c r="I873" s="10"/>
      <c r="J873" s="10"/>
      <c r="K873" s="319"/>
      <c r="L873" s="10"/>
      <c r="M873" s="10"/>
      <c r="N873" s="10"/>
      <c r="O873" s="10"/>
      <c r="P873" s="10"/>
      <c r="Q873" s="358"/>
      <c r="U873" s="358"/>
      <c r="Y873" s="10"/>
      <c r="Z873" s="10"/>
      <c r="AA873" s="10"/>
    </row>
    <row r="874" spans="1:27">
      <c r="A874" s="10"/>
      <c r="B874" s="319"/>
      <c r="C874" s="10"/>
      <c r="D874" s="10"/>
      <c r="F874" s="10"/>
      <c r="G874" s="10"/>
      <c r="H874" s="10"/>
      <c r="I874" s="10"/>
      <c r="J874" s="10"/>
      <c r="K874" s="319"/>
      <c r="L874" s="10"/>
      <c r="M874" s="10"/>
      <c r="N874" s="10"/>
      <c r="O874" s="10"/>
      <c r="P874" s="10"/>
      <c r="Q874" s="358"/>
      <c r="U874" s="358"/>
      <c r="Y874" s="10"/>
      <c r="Z874" s="10"/>
      <c r="AA874" s="10"/>
    </row>
    <row r="875" spans="1:27">
      <c r="A875" s="10"/>
      <c r="B875" s="319"/>
      <c r="C875" s="10"/>
      <c r="D875" s="10"/>
      <c r="F875" s="10"/>
      <c r="G875" s="10"/>
      <c r="H875" s="10"/>
      <c r="I875" s="10"/>
      <c r="J875" s="10"/>
      <c r="K875" s="319"/>
      <c r="L875" s="10"/>
      <c r="M875" s="10"/>
      <c r="N875" s="10"/>
      <c r="O875" s="10"/>
      <c r="P875" s="10"/>
      <c r="Q875" s="358"/>
      <c r="U875" s="358"/>
      <c r="Y875" s="10"/>
      <c r="Z875" s="10"/>
      <c r="AA875" s="10"/>
    </row>
    <row r="876" spans="1:27">
      <c r="A876" s="10"/>
      <c r="B876" s="319"/>
      <c r="C876" s="10"/>
      <c r="D876" s="10"/>
      <c r="F876" s="10"/>
      <c r="G876" s="10"/>
      <c r="H876" s="10"/>
      <c r="I876" s="10"/>
      <c r="J876" s="10"/>
      <c r="K876" s="319"/>
      <c r="L876" s="10"/>
      <c r="M876" s="10"/>
      <c r="N876" s="10"/>
      <c r="O876" s="10"/>
      <c r="P876" s="10"/>
      <c r="Q876" s="358"/>
      <c r="U876" s="358"/>
      <c r="Y876" s="10"/>
      <c r="Z876" s="10"/>
      <c r="AA876" s="10"/>
    </row>
    <row r="877" spans="1:27">
      <c r="A877" s="10"/>
      <c r="B877" s="319"/>
      <c r="C877" s="10"/>
      <c r="D877" s="10"/>
      <c r="F877" s="10"/>
      <c r="G877" s="10"/>
      <c r="H877" s="10"/>
      <c r="I877" s="10"/>
      <c r="J877" s="10"/>
      <c r="K877" s="319"/>
      <c r="L877" s="10"/>
      <c r="M877" s="10"/>
      <c r="N877" s="10"/>
      <c r="O877" s="10"/>
      <c r="P877" s="10"/>
      <c r="Q877" s="358"/>
      <c r="U877" s="358"/>
      <c r="Y877" s="10"/>
      <c r="Z877" s="10"/>
      <c r="AA877" s="10"/>
    </row>
    <row r="878" spans="1:27">
      <c r="A878" s="10"/>
      <c r="B878" s="319"/>
      <c r="C878" s="10"/>
      <c r="D878" s="10"/>
      <c r="F878" s="10"/>
      <c r="G878" s="10"/>
      <c r="H878" s="10"/>
      <c r="I878" s="10"/>
      <c r="J878" s="10"/>
      <c r="K878" s="319"/>
      <c r="L878" s="10"/>
      <c r="M878" s="10"/>
      <c r="N878" s="10"/>
      <c r="O878" s="10"/>
      <c r="P878" s="10"/>
      <c r="Q878" s="358"/>
      <c r="U878" s="358"/>
      <c r="Y878" s="10"/>
      <c r="Z878" s="10"/>
      <c r="AA878" s="10"/>
    </row>
    <row r="879" spans="1:27">
      <c r="A879" s="10"/>
      <c r="B879" s="319"/>
      <c r="C879" s="10"/>
      <c r="D879" s="10"/>
      <c r="F879" s="10"/>
      <c r="G879" s="10"/>
      <c r="H879" s="10"/>
      <c r="I879" s="10"/>
      <c r="J879" s="10"/>
      <c r="K879" s="319"/>
      <c r="L879" s="10"/>
      <c r="M879" s="10"/>
      <c r="N879" s="10"/>
      <c r="O879" s="10"/>
      <c r="P879" s="10"/>
      <c r="Q879" s="358"/>
      <c r="U879" s="358"/>
      <c r="Y879" s="10"/>
      <c r="Z879" s="10"/>
      <c r="AA879" s="10"/>
    </row>
    <row r="880" spans="1:27">
      <c r="A880" s="10"/>
      <c r="B880" s="319"/>
      <c r="C880" s="10"/>
      <c r="D880" s="10"/>
      <c r="F880" s="10"/>
      <c r="G880" s="10"/>
      <c r="H880" s="10"/>
      <c r="I880" s="10"/>
      <c r="J880" s="10"/>
      <c r="K880" s="319"/>
      <c r="L880" s="10"/>
      <c r="M880" s="10"/>
      <c r="N880" s="10"/>
      <c r="O880" s="10"/>
      <c r="P880" s="10"/>
      <c r="Q880" s="358"/>
      <c r="U880" s="358"/>
      <c r="Y880" s="10"/>
      <c r="Z880" s="10"/>
      <c r="AA880" s="10"/>
    </row>
    <row r="881" spans="1:27">
      <c r="A881" s="10"/>
      <c r="B881" s="319"/>
      <c r="C881" s="10"/>
      <c r="D881" s="10"/>
      <c r="F881" s="10"/>
      <c r="G881" s="10"/>
      <c r="H881" s="10"/>
      <c r="I881" s="10"/>
      <c r="J881" s="10"/>
      <c r="K881" s="319"/>
      <c r="L881" s="10"/>
      <c r="M881" s="10"/>
      <c r="N881" s="10"/>
      <c r="O881" s="10"/>
      <c r="P881" s="10"/>
      <c r="Q881" s="358"/>
      <c r="U881" s="358"/>
      <c r="Y881" s="10"/>
      <c r="Z881" s="10"/>
      <c r="AA881" s="10"/>
    </row>
    <row r="882" spans="1:27">
      <c r="A882" s="10"/>
      <c r="B882" s="319"/>
      <c r="C882" s="10"/>
      <c r="D882" s="10"/>
      <c r="F882" s="10"/>
      <c r="G882" s="10"/>
      <c r="H882" s="10"/>
      <c r="I882" s="10"/>
      <c r="J882" s="10"/>
      <c r="K882" s="319"/>
      <c r="L882" s="10"/>
      <c r="M882" s="10"/>
      <c r="N882" s="10"/>
      <c r="O882" s="10"/>
      <c r="P882" s="10"/>
      <c r="Q882" s="358"/>
      <c r="U882" s="358"/>
      <c r="Y882" s="10"/>
      <c r="Z882" s="10"/>
      <c r="AA882" s="10"/>
    </row>
    <row r="883" spans="1:27">
      <c r="A883" s="10"/>
      <c r="B883" s="319"/>
      <c r="C883" s="10"/>
      <c r="D883" s="10"/>
      <c r="F883" s="10"/>
      <c r="G883" s="10"/>
      <c r="H883" s="10"/>
      <c r="I883" s="10"/>
      <c r="J883" s="10"/>
      <c r="K883" s="319"/>
      <c r="L883" s="10"/>
      <c r="M883" s="10"/>
      <c r="N883" s="10"/>
      <c r="O883" s="10"/>
      <c r="P883" s="10"/>
      <c r="Q883" s="358"/>
      <c r="U883" s="358"/>
      <c r="Y883" s="10"/>
      <c r="Z883" s="10"/>
      <c r="AA883" s="10"/>
    </row>
    <row r="884" spans="1:27">
      <c r="A884" s="10"/>
      <c r="B884" s="319"/>
      <c r="C884" s="10"/>
      <c r="D884" s="10"/>
      <c r="F884" s="10"/>
      <c r="G884" s="10"/>
      <c r="H884" s="10"/>
      <c r="I884" s="10"/>
      <c r="J884" s="10"/>
      <c r="K884" s="319"/>
      <c r="L884" s="10"/>
      <c r="M884" s="10"/>
      <c r="N884" s="10"/>
      <c r="O884" s="10"/>
      <c r="P884" s="10"/>
      <c r="Q884" s="358"/>
      <c r="U884" s="358"/>
      <c r="Y884" s="10"/>
      <c r="Z884" s="10"/>
      <c r="AA884" s="10"/>
    </row>
    <row r="885" spans="1:27">
      <c r="A885" s="10"/>
      <c r="B885" s="319"/>
      <c r="C885" s="10"/>
      <c r="D885" s="10"/>
      <c r="F885" s="10"/>
      <c r="G885" s="10"/>
      <c r="H885" s="10"/>
      <c r="I885" s="10"/>
      <c r="J885" s="10"/>
      <c r="K885" s="319"/>
      <c r="L885" s="10"/>
      <c r="M885" s="10"/>
      <c r="N885" s="10"/>
      <c r="O885" s="10"/>
      <c r="P885" s="10"/>
      <c r="Q885" s="358"/>
      <c r="U885" s="358"/>
      <c r="Y885" s="10"/>
      <c r="Z885" s="10"/>
      <c r="AA885" s="10"/>
    </row>
    <row r="886" spans="1:27">
      <c r="A886" s="10"/>
      <c r="B886" s="319"/>
      <c r="C886" s="10"/>
      <c r="D886" s="10"/>
      <c r="F886" s="10"/>
      <c r="G886" s="10"/>
      <c r="H886" s="10"/>
      <c r="I886" s="10"/>
      <c r="J886" s="10"/>
      <c r="K886" s="319"/>
      <c r="L886" s="10"/>
      <c r="M886" s="10"/>
      <c r="N886" s="10"/>
      <c r="O886" s="10"/>
      <c r="P886" s="10"/>
      <c r="Q886" s="358"/>
      <c r="U886" s="358"/>
      <c r="Y886" s="10"/>
      <c r="Z886" s="10"/>
      <c r="AA886" s="10"/>
    </row>
    <row r="887" spans="1:27">
      <c r="A887" s="10"/>
      <c r="B887" s="319"/>
      <c r="C887" s="10"/>
      <c r="D887" s="10"/>
      <c r="F887" s="10"/>
      <c r="G887" s="10"/>
      <c r="H887" s="10"/>
      <c r="I887" s="10"/>
      <c r="J887" s="10"/>
      <c r="K887" s="319"/>
      <c r="L887" s="10"/>
      <c r="M887" s="10"/>
      <c r="N887" s="10"/>
      <c r="O887" s="10"/>
      <c r="P887" s="10"/>
      <c r="Q887" s="358"/>
      <c r="U887" s="358"/>
      <c r="Y887" s="10"/>
      <c r="Z887" s="10"/>
      <c r="AA887" s="10"/>
    </row>
    <row r="888" spans="1:27">
      <c r="A888" s="10"/>
      <c r="B888" s="319"/>
      <c r="C888" s="10"/>
      <c r="D888" s="10"/>
      <c r="F888" s="10"/>
      <c r="G888" s="10"/>
      <c r="H888" s="10"/>
      <c r="I888" s="10"/>
      <c r="J888" s="10"/>
      <c r="K888" s="319"/>
      <c r="L888" s="10"/>
      <c r="M888" s="10"/>
      <c r="N888" s="10"/>
      <c r="O888" s="10"/>
      <c r="P888" s="10"/>
      <c r="Q888" s="358"/>
      <c r="U888" s="358"/>
      <c r="Y888" s="10"/>
      <c r="Z888" s="10"/>
      <c r="AA888" s="10"/>
    </row>
    <row r="889" spans="1:27">
      <c r="A889" s="10"/>
      <c r="B889" s="319"/>
      <c r="C889" s="10"/>
      <c r="D889" s="10"/>
      <c r="F889" s="10"/>
      <c r="G889" s="10"/>
      <c r="H889" s="10"/>
      <c r="I889" s="10"/>
      <c r="J889" s="10"/>
      <c r="K889" s="319"/>
      <c r="L889" s="10"/>
      <c r="M889" s="10"/>
      <c r="N889" s="10"/>
      <c r="O889" s="10"/>
      <c r="P889" s="10"/>
      <c r="Q889" s="358"/>
      <c r="U889" s="358"/>
      <c r="Y889" s="10"/>
      <c r="Z889" s="10"/>
      <c r="AA889" s="10"/>
    </row>
    <row r="890" spans="1:27">
      <c r="A890" s="10"/>
      <c r="B890" s="319"/>
      <c r="C890" s="10"/>
      <c r="D890" s="10"/>
      <c r="F890" s="10"/>
      <c r="G890" s="10"/>
      <c r="H890" s="10"/>
      <c r="I890" s="10"/>
      <c r="J890" s="10"/>
      <c r="K890" s="319"/>
      <c r="L890" s="10"/>
      <c r="M890" s="10"/>
      <c r="N890" s="10"/>
      <c r="O890" s="10"/>
      <c r="P890" s="10"/>
      <c r="Q890" s="358"/>
      <c r="U890" s="358"/>
      <c r="Y890" s="10"/>
      <c r="Z890" s="10"/>
      <c r="AA890" s="10"/>
    </row>
    <row r="891" spans="1:27">
      <c r="A891" s="10"/>
      <c r="B891" s="319"/>
      <c r="C891" s="10"/>
      <c r="D891" s="10"/>
      <c r="F891" s="10"/>
      <c r="G891" s="10"/>
      <c r="H891" s="10"/>
      <c r="I891" s="10"/>
      <c r="J891" s="10"/>
      <c r="K891" s="319"/>
      <c r="L891" s="10"/>
      <c r="M891" s="10"/>
      <c r="N891" s="10"/>
      <c r="O891" s="10"/>
      <c r="P891" s="10"/>
      <c r="Q891" s="358"/>
      <c r="U891" s="358"/>
      <c r="Y891" s="10"/>
      <c r="Z891" s="10"/>
      <c r="AA891" s="10"/>
    </row>
    <row r="892" spans="1:27">
      <c r="A892" s="10"/>
      <c r="B892" s="319"/>
      <c r="C892" s="10"/>
      <c r="D892" s="10"/>
      <c r="F892" s="10"/>
      <c r="G892" s="10"/>
      <c r="H892" s="10"/>
      <c r="I892" s="10"/>
      <c r="J892" s="10"/>
      <c r="K892" s="319"/>
      <c r="L892" s="10"/>
      <c r="M892" s="10"/>
      <c r="N892" s="10"/>
      <c r="O892" s="10"/>
      <c r="P892" s="10"/>
      <c r="Q892" s="358"/>
      <c r="U892" s="358"/>
      <c r="Y892" s="10"/>
      <c r="Z892" s="10"/>
      <c r="AA892" s="10"/>
    </row>
    <row r="893" spans="1:27">
      <c r="A893" s="10"/>
      <c r="B893" s="319"/>
      <c r="C893" s="10"/>
      <c r="D893" s="10"/>
      <c r="F893" s="10"/>
      <c r="G893" s="10"/>
      <c r="H893" s="10"/>
      <c r="I893" s="10"/>
      <c r="J893" s="10"/>
      <c r="K893" s="319"/>
      <c r="L893" s="10"/>
      <c r="M893" s="10"/>
      <c r="N893" s="10"/>
      <c r="O893" s="10"/>
      <c r="P893" s="10"/>
      <c r="Q893" s="358"/>
      <c r="U893" s="358"/>
      <c r="Y893" s="10"/>
      <c r="Z893" s="10"/>
      <c r="AA893" s="10"/>
    </row>
    <row r="894" spans="1:27">
      <c r="A894" s="10"/>
      <c r="B894" s="319"/>
      <c r="C894" s="10"/>
      <c r="D894" s="10"/>
      <c r="F894" s="10"/>
      <c r="G894" s="10"/>
      <c r="H894" s="10"/>
      <c r="I894" s="10"/>
      <c r="J894" s="10"/>
      <c r="K894" s="319"/>
      <c r="L894" s="10"/>
      <c r="M894" s="10"/>
      <c r="N894" s="10"/>
      <c r="O894" s="10"/>
      <c r="P894" s="10"/>
      <c r="Q894" s="358"/>
      <c r="U894" s="358"/>
      <c r="Y894" s="10"/>
      <c r="Z894" s="10"/>
      <c r="AA894" s="10"/>
    </row>
    <row r="895" spans="1:27">
      <c r="A895" s="10"/>
      <c r="B895" s="319"/>
      <c r="C895" s="10"/>
      <c r="D895" s="10"/>
      <c r="F895" s="10"/>
      <c r="G895" s="10"/>
      <c r="H895" s="10"/>
      <c r="I895" s="10"/>
      <c r="J895" s="10"/>
      <c r="K895" s="319"/>
      <c r="L895" s="10"/>
      <c r="M895" s="10"/>
      <c r="N895" s="10"/>
      <c r="O895" s="10"/>
      <c r="P895" s="10"/>
      <c r="Q895" s="358"/>
      <c r="U895" s="358"/>
      <c r="Y895" s="10"/>
      <c r="Z895" s="10"/>
      <c r="AA895" s="10"/>
    </row>
    <row r="896" spans="1:27">
      <c r="A896" s="10"/>
      <c r="B896" s="319"/>
      <c r="C896" s="10"/>
      <c r="D896" s="10"/>
      <c r="F896" s="10"/>
      <c r="G896" s="10"/>
      <c r="H896" s="10"/>
      <c r="I896" s="10"/>
      <c r="J896" s="10"/>
      <c r="K896" s="319"/>
      <c r="L896" s="10"/>
      <c r="M896" s="10"/>
      <c r="N896" s="10"/>
      <c r="O896" s="10"/>
      <c r="P896" s="10"/>
      <c r="Q896" s="358"/>
      <c r="U896" s="358"/>
      <c r="Y896" s="10"/>
      <c r="Z896" s="10"/>
      <c r="AA896" s="10"/>
    </row>
    <row r="897" spans="1:27">
      <c r="A897" s="10"/>
      <c r="B897" s="319"/>
      <c r="C897" s="10"/>
      <c r="D897" s="10"/>
      <c r="F897" s="10"/>
      <c r="G897" s="10"/>
      <c r="H897" s="10"/>
      <c r="I897" s="10"/>
      <c r="J897" s="10"/>
      <c r="K897" s="319"/>
      <c r="L897" s="10"/>
      <c r="M897" s="10"/>
      <c r="N897" s="10"/>
      <c r="O897" s="10"/>
      <c r="P897" s="10"/>
      <c r="Q897" s="358"/>
      <c r="U897" s="358"/>
      <c r="Y897" s="10"/>
      <c r="Z897" s="10"/>
      <c r="AA897" s="10"/>
    </row>
    <row r="898" spans="1:27">
      <c r="A898" s="10"/>
      <c r="B898" s="319"/>
      <c r="C898" s="10"/>
      <c r="D898" s="10"/>
      <c r="F898" s="10"/>
      <c r="G898" s="10"/>
      <c r="H898" s="10"/>
      <c r="I898" s="10"/>
      <c r="J898" s="10"/>
      <c r="K898" s="319"/>
      <c r="L898" s="10"/>
      <c r="M898" s="10"/>
      <c r="N898" s="10"/>
      <c r="O898" s="10"/>
      <c r="P898" s="10"/>
      <c r="Q898" s="358"/>
      <c r="U898" s="358"/>
      <c r="Y898" s="10"/>
      <c r="Z898" s="10"/>
      <c r="AA898" s="10"/>
    </row>
    <row r="899" spans="1:27">
      <c r="A899" s="10"/>
      <c r="B899" s="319"/>
      <c r="C899" s="10"/>
      <c r="D899" s="10"/>
      <c r="F899" s="10"/>
      <c r="G899" s="10"/>
      <c r="H899" s="10"/>
      <c r="I899" s="10"/>
      <c r="J899" s="10"/>
      <c r="K899" s="319"/>
      <c r="L899" s="10"/>
      <c r="M899" s="10"/>
      <c r="N899" s="10"/>
      <c r="O899" s="10"/>
      <c r="P899" s="10"/>
      <c r="Q899" s="358"/>
      <c r="U899" s="358"/>
      <c r="Y899" s="10"/>
      <c r="Z899" s="10"/>
      <c r="AA899" s="10"/>
    </row>
    <row r="900" spans="1:27">
      <c r="A900" s="10"/>
      <c r="B900" s="319"/>
      <c r="C900" s="10"/>
      <c r="D900" s="10"/>
      <c r="F900" s="10"/>
      <c r="G900" s="10"/>
      <c r="H900" s="10"/>
      <c r="I900" s="10"/>
      <c r="J900" s="10"/>
      <c r="K900" s="319"/>
      <c r="L900" s="10"/>
      <c r="M900" s="10"/>
      <c r="N900" s="10"/>
      <c r="O900" s="10"/>
      <c r="P900" s="10"/>
      <c r="Q900" s="358"/>
      <c r="U900" s="358"/>
      <c r="Y900" s="10"/>
      <c r="Z900" s="10"/>
      <c r="AA900" s="10"/>
    </row>
    <row r="901" spans="1:27">
      <c r="A901" s="10"/>
      <c r="B901" s="319"/>
      <c r="C901" s="10"/>
      <c r="D901" s="10"/>
      <c r="F901" s="10"/>
      <c r="G901" s="10"/>
      <c r="H901" s="10"/>
      <c r="I901" s="10"/>
      <c r="J901" s="10"/>
      <c r="K901" s="319"/>
      <c r="L901" s="10"/>
      <c r="M901" s="10"/>
      <c r="N901" s="10"/>
      <c r="O901" s="10"/>
      <c r="P901" s="10"/>
      <c r="Q901" s="358"/>
      <c r="U901" s="358"/>
      <c r="Y901" s="10"/>
      <c r="Z901" s="10"/>
      <c r="AA901" s="10"/>
    </row>
    <row r="902" spans="1:27">
      <c r="A902" s="10"/>
      <c r="B902" s="319"/>
      <c r="C902" s="10"/>
      <c r="D902" s="10"/>
      <c r="F902" s="10"/>
      <c r="G902" s="10"/>
      <c r="H902" s="10"/>
      <c r="I902" s="10"/>
      <c r="J902" s="10"/>
      <c r="K902" s="319"/>
      <c r="L902" s="10"/>
      <c r="M902" s="10"/>
      <c r="N902" s="10"/>
      <c r="O902" s="10"/>
      <c r="P902" s="10"/>
      <c r="Q902" s="358"/>
      <c r="U902" s="358"/>
      <c r="Y902" s="10"/>
      <c r="Z902" s="10"/>
      <c r="AA902" s="10"/>
    </row>
    <row r="903" spans="1:27">
      <c r="A903" s="10"/>
      <c r="B903" s="319"/>
      <c r="C903" s="10"/>
      <c r="D903" s="10"/>
      <c r="F903" s="10"/>
      <c r="G903" s="10"/>
      <c r="H903" s="10"/>
      <c r="I903" s="10"/>
      <c r="J903" s="10"/>
      <c r="K903" s="319"/>
      <c r="L903" s="10"/>
      <c r="M903" s="10"/>
      <c r="N903" s="10"/>
      <c r="O903" s="10"/>
      <c r="P903" s="10"/>
      <c r="Q903" s="358"/>
      <c r="U903" s="358"/>
      <c r="Y903" s="10"/>
      <c r="Z903" s="10"/>
      <c r="AA903" s="10"/>
    </row>
    <row r="904" spans="1:27">
      <c r="A904" s="10"/>
      <c r="B904" s="319"/>
      <c r="C904" s="10"/>
      <c r="D904" s="10"/>
      <c r="F904" s="10"/>
      <c r="G904" s="10"/>
      <c r="H904" s="10"/>
      <c r="I904" s="10"/>
      <c r="J904" s="10"/>
      <c r="K904" s="319"/>
      <c r="L904" s="10"/>
      <c r="M904" s="10"/>
      <c r="N904" s="10"/>
      <c r="O904" s="10"/>
      <c r="P904" s="10"/>
      <c r="Q904" s="358"/>
      <c r="U904" s="358"/>
      <c r="Y904" s="10"/>
      <c r="Z904" s="10"/>
      <c r="AA904" s="10"/>
    </row>
    <row r="905" spans="1:27">
      <c r="A905" s="10"/>
      <c r="B905" s="319"/>
      <c r="C905" s="10"/>
      <c r="D905" s="10"/>
      <c r="F905" s="10"/>
      <c r="G905" s="10"/>
      <c r="H905" s="10"/>
      <c r="I905" s="10"/>
      <c r="J905" s="10"/>
      <c r="K905" s="319"/>
      <c r="L905" s="10"/>
      <c r="M905" s="10"/>
      <c r="N905" s="10"/>
      <c r="O905" s="10"/>
      <c r="P905" s="10"/>
      <c r="Q905" s="358"/>
      <c r="U905" s="358"/>
      <c r="Y905" s="10"/>
      <c r="Z905" s="10"/>
      <c r="AA905" s="10"/>
    </row>
    <row r="906" spans="1:27">
      <c r="A906" s="10"/>
      <c r="B906" s="319"/>
      <c r="C906" s="10"/>
      <c r="D906" s="10"/>
      <c r="F906" s="10"/>
      <c r="G906" s="10"/>
      <c r="H906" s="10"/>
      <c r="I906" s="10"/>
      <c r="J906" s="10"/>
      <c r="K906" s="319"/>
      <c r="L906" s="10"/>
      <c r="M906" s="10"/>
      <c r="N906" s="10"/>
      <c r="O906" s="10"/>
      <c r="P906" s="10"/>
      <c r="Q906" s="358"/>
      <c r="U906" s="358"/>
      <c r="Y906" s="10"/>
      <c r="Z906" s="10"/>
      <c r="AA906" s="10"/>
    </row>
    <row r="907" spans="1:27">
      <c r="A907" s="10"/>
      <c r="B907" s="319"/>
      <c r="C907" s="10"/>
      <c r="D907" s="10"/>
      <c r="F907" s="10"/>
      <c r="G907" s="10"/>
      <c r="H907" s="10"/>
      <c r="I907" s="10"/>
      <c r="J907" s="10"/>
      <c r="K907" s="319"/>
      <c r="L907" s="10"/>
      <c r="M907" s="10"/>
      <c r="N907" s="10"/>
      <c r="O907" s="10"/>
      <c r="P907" s="10"/>
      <c r="Q907" s="358"/>
      <c r="U907" s="358"/>
      <c r="Y907" s="10"/>
      <c r="Z907" s="10"/>
      <c r="AA907" s="10"/>
    </row>
    <row r="908" spans="1:27">
      <c r="A908" s="10"/>
      <c r="B908" s="319"/>
      <c r="C908" s="10"/>
      <c r="D908" s="10"/>
      <c r="F908" s="10"/>
      <c r="G908" s="10"/>
      <c r="H908" s="10"/>
      <c r="I908" s="10"/>
      <c r="J908" s="10"/>
      <c r="K908" s="319"/>
      <c r="L908" s="10"/>
      <c r="M908" s="10"/>
      <c r="N908" s="10"/>
      <c r="O908" s="10"/>
      <c r="P908" s="10"/>
      <c r="Q908" s="358"/>
      <c r="U908" s="358"/>
      <c r="Y908" s="10"/>
      <c r="Z908" s="10"/>
      <c r="AA908" s="10"/>
    </row>
    <row r="909" spans="1:27">
      <c r="A909" s="10"/>
      <c r="B909" s="319"/>
      <c r="C909" s="10"/>
      <c r="D909" s="10"/>
      <c r="F909" s="10"/>
      <c r="G909" s="10"/>
      <c r="H909" s="10"/>
      <c r="I909" s="10"/>
      <c r="J909" s="10"/>
      <c r="K909" s="319"/>
      <c r="L909" s="10"/>
      <c r="M909" s="10"/>
      <c r="N909" s="10"/>
      <c r="O909" s="10"/>
      <c r="P909" s="10"/>
      <c r="Q909" s="358"/>
      <c r="U909" s="358"/>
      <c r="Y909" s="10"/>
      <c r="Z909" s="10"/>
      <c r="AA909" s="10"/>
    </row>
    <row r="910" spans="1:27">
      <c r="A910" s="10"/>
      <c r="B910" s="319"/>
      <c r="C910" s="10"/>
      <c r="D910" s="10"/>
      <c r="F910" s="10"/>
      <c r="G910" s="10"/>
      <c r="H910" s="10"/>
      <c r="I910" s="10"/>
      <c r="J910" s="10"/>
      <c r="K910" s="319"/>
      <c r="L910" s="10"/>
      <c r="M910" s="10"/>
      <c r="N910" s="10"/>
      <c r="O910" s="10"/>
      <c r="P910" s="10"/>
      <c r="Q910" s="358"/>
      <c r="U910" s="358"/>
      <c r="Y910" s="10"/>
      <c r="Z910" s="10"/>
      <c r="AA910" s="10"/>
    </row>
    <row r="911" spans="1:27">
      <c r="A911" s="10"/>
      <c r="B911" s="319"/>
      <c r="C911" s="10"/>
      <c r="D911" s="10"/>
      <c r="F911" s="10"/>
      <c r="G911" s="10"/>
      <c r="H911" s="10"/>
      <c r="I911" s="10"/>
      <c r="J911" s="10"/>
      <c r="K911" s="319"/>
      <c r="L911" s="10"/>
      <c r="M911" s="10"/>
      <c r="N911" s="10"/>
      <c r="O911" s="10"/>
      <c r="P911" s="10"/>
      <c r="Q911" s="358"/>
      <c r="U911" s="358"/>
      <c r="Y911" s="10"/>
      <c r="Z911" s="10"/>
      <c r="AA911" s="10"/>
    </row>
    <row r="912" spans="1:27">
      <c r="A912" s="10"/>
      <c r="B912" s="319"/>
      <c r="C912" s="10"/>
      <c r="D912" s="10"/>
      <c r="F912" s="10"/>
      <c r="G912" s="10"/>
      <c r="H912" s="10"/>
      <c r="I912" s="10"/>
      <c r="J912" s="10"/>
      <c r="K912" s="319"/>
      <c r="L912" s="10"/>
      <c r="M912" s="10"/>
      <c r="N912" s="10"/>
      <c r="O912" s="10"/>
      <c r="P912" s="10"/>
      <c r="Q912" s="358"/>
      <c r="U912" s="358"/>
      <c r="Y912" s="10"/>
      <c r="Z912" s="10"/>
      <c r="AA912" s="10"/>
    </row>
    <row r="913" spans="1:27">
      <c r="A913" s="10"/>
      <c r="B913" s="319"/>
      <c r="C913" s="10"/>
      <c r="D913" s="10"/>
      <c r="F913" s="10"/>
      <c r="G913" s="10"/>
      <c r="H913" s="10"/>
      <c r="I913" s="10"/>
      <c r="J913" s="10"/>
      <c r="K913" s="319"/>
      <c r="L913" s="10"/>
      <c r="M913" s="10"/>
      <c r="N913" s="10"/>
      <c r="O913" s="10"/>
      <c r="P913" s="10"/>
      <c r="Q913" s="358"/>
      <c r="U913" s="358"/>
      <c r="Y913" s="10"/>
      <c r="Z913" s="10"/>
      <c r="AA913" s="10"/>
    </row>
    <row r="914" spans="1:27">
      <c r="A914" s="10"/>
      <c r="B914" s="319"/>
      <c r="C914" s="10"/>
      <c r="D914" s="10"/>
      <c r="F914" s="10"/>
      <c r="G914" s="10"/>
      <c r="H914" s="10"/>
      <c r="I914" s="10"/>
      <c r="J914" s="10"/>
      <c r="K914" s="319"/>
      <c r="L914" s="10"/>
      <c r="M914" s="10"/>
      <c r="N914" s="10"/>
      <c r="O914" s="10"/>
      <c r="P914" s="10"/>
      <c r="Q914" s="358"/>
      <c r="U914" s="358"/>
      <c r="Y914" s="10"/>
      <c r="Z914" s="10"/>
      <c r="AA914" s="10"/>
    </row>
    <row r="915" spans="1:27">
      <c r="A915" s="10"/>
      <c r="B915" s="319"/>
      <c r="C915" s="10"/>
      <c r="D915" s="10"/>
      <c r="F915" s="10"/>
      <c r="G915" s="10"/>
      <c r="H915" s="10"/>
      <c r="I915" s="10"/>
      <c r="J915" s="10"/>
      <c r="K915" s="319"/>
      <c r="L915" s="10"/>
      <c r="M915" s="10"/>
      <c r="N915" s="10"/>
      <c r="O915" s="10"/>
      <c r="P915" s="10"/>
      <c r="Q915" s="358"/>
      <c r="U915" s="358"/>
      <c r="Y915" s="10"/>
      <c r="Z915" s="10"/>
      <c r="AA915" s="10"/>
    </row>
    <row r="916" spans="1:27">
      <c r="A916" s="10"/>
      <c r="B916" s="319"/>
      <c r="C916" s="10"/>
      <c r="D916" s="10"/>
      <c r="F916" s="10"/>
      <c r="G916" s="10"/>
      <c r="H916" s="10"/>
      <c r="I916" s="10"/>
      <c r="J916" s="10"/>
      <c r="K916" s="319"/>
      <c r="L916" s="10"/>
      <c r="M916" s="10"/>
      <c r="N916" s="10"/>
      <c r="O916" s="10"/>
      <c r="P916" s="10"/>
      <c r="Q916" s="358"/>
      <c r="U916" s="358"/>
      <c r="Y916" s="10"/>
      <c r="Z916" s="10"/>
      <c r="AA916" s="10"/>
    </row>
    <row r="917" spans="1:27">
      <c r="A917" s="10"/>
      <c r="B917" s="319"/>
      <c r="C917" s="10"/>
      <c r="D917" s="10"/>
      <c r="F917" s="10"/>
      <c r="G917" s="10"/>
      <c r="H917" s="10"/>
      <c r="I917" s="10"/>
      <c r="J917" s="10"/>
      <c r="K917" s="319"/>
      <c r="L917" s="10"/>
      <c r="M917" s="10"/>
      <c r="N917" s="10"/>
      <c r="O917" s="10"/>
      <c r="P917" s="10"/>
      <c r="Q917" s="358"/>
      <c r="U917" s="358"/>
      <c r="Y917" s="10"/>
      <c r="Z917" s="10"/>
      <c r="AA917" s="10"/>
    </row>
    <row r="918" spans="1:27">
      <c r="A918" s="10"/>
      <c r="B918" s="319"/>
      <c r="C918" s="10"/>
      <c r="D918" s="10"/>
      <c r="F918" s="10"/>
      <c r="G918" s="10"/>
      <c r="H918" s="10"/>
      <c r="I918" s="10"/>
      <c r="J918" s="10"/>
      <c r="K918" s="319"/>
      <c r="L918" s="10"/>
      <c r="M918" s="10"/>
      <c r="N918" s="10"/>
      <c r="O918" s="10"/>
      <c r="P918" s="10"/>
      <c r="Q918" s="358"/>
      <c r="U918" s="358"/>
      <c r="Y918" s="10"/>
      <c r="Z918" s="10"/>
      <c r="AA918" s="10"/>
    </row>
    <row r="919" spans="1:27">
      <c r="A919" s="10"/>
      <c r="B919" s="319"/>
      <c r="C919" s="10"/>
      <c r="D919" s="10"/>
      <c r="F919" s="10"/>
      <c r="G919" s="10"/>
      <c r="H919" s="10"/>
      <c r="I919" s="10"/>
      <c r="J919" s="10"/>
      <c r="K919" s="319"/>
      <c r="L919" s="10"/>
      <c r="M919" s="10"/>
      <c r="N919" s="10"/>
      <c r="O919" s="10"/>
      <c r="P919" s="10"/>
      <c r="Q919" s="358"/>
      <c r="U919" s="358"/>
      <c r="Y919" s="10"/>
      <c r="Z919" s="10"/>
      <c r="AA919" s="10"/>
    </row>
    <row r="920" spans="1:27">
      <c r="A920" s="10"/>
      <c r="B920" s="319"/>
      <c r="C920" s="10"/>
      <c r="D920" s="10"/>
      <c r="F920" s="10"/>
      <c r="G920" s="10"/>
      <c r="H920" s="10"/>
      <c r="I920" s="10"/>
      <c r="J920" s="10"/>
      <c r="K920" s="319"/>
      <c r="L920" s="10"/>
      <c r="M920" s="10"/>
      <c r="N920" s="10"/>
      <c r="O920" s="10"/>
      <c r="P920" s="10"/>
      <c r="Q920" s="358"/>
      <c r="U920" s="358"/>
      <c r="Y920" s="10"/>
      <c r="Z920" s="10"/>
      <c r="AA920" s="10"/>
    </row>
    <row r="921" spans="1:27">
      <c r="A921" s="10"/>
      <c r="B921" s="319"/>
      <c r="C921" s="10"/>
      <c r="D921" s="10"/>
      <c r="F921" s="10"/>
      <c r="G921" s="10"/>
      <c r="H921" s="10"/>
      <c r="I921" s="10"/>
      <c r="J921" s="10"/>
      <c r="K921" s="319"/>
      <c r="L921" s="10"/>
      <c r="M921" s="10"/>
      <c r="N921" s="10"/>
      <c r="O921" s="10"/>
      <c r="P921" s="10"/>
      <c r="Q921" s="358"/>
      <c r="U921" s="358"/>
      <c r="Y921" s="10"/>
      <c r="Z921" s="10"/>
      <c r="AA921" s="10"/>
    </row>
    <row r="922" spans="1:27">
      <c r="A922" s="10"/>
      <c r="B922" s="319"/>
      <c r="C922" s="10"/>
      <c r="D922" s="10"/>
      <c r="F922" s="10"/>
      <c r="G922" s="10"/>
      <c r="H922" s="10"/>
      <c r="I922" s="10"/>
      <c r="J922" s="10"/>
      <c r="K922" s="319"/>
      <c r="L922" s="10"/>
      <c r="M922" s="10"/>
      <c r="N922" s="10"/>
      <c r="O922" s="10"/>
      <c r="P922" s="10"/>
      <c r="Q922" s="358"/>
      <c r="U922" s="358"/>
      <c r="Y922" s="10"/>
      <c r="Z922" s="10"/>
      <c r="AA922" s="10"/>
    </row>
    <row r="923" spans="1:27">
      <c r="A923" s="10"/>
      <c r="B923" s="319"/>
      <c r="C923" s="10"/>
      <c r="D923" s="10"/>
      <c r="F923" s="10"/>
      <c r="G923" s="10"/>
      <c r="H923" s="10"/>
      <c r="I923" s="10"/>
      <c r="J923" s="10"/>
      <c r="K923" s="319"/>
      <c r="L923" s="10"/>
      <c r="M923" s="10"/>
      <c r="N923" s="10"/>
      <c r="O923" s="10"/>
      <c r="P923" s="10"/>
      <c r="Q923" s="358"/>
      <c r="U923" s="358"/>
      <c r="Y923" s="10"/>
      <c r="Z923" s="10"/>
      <c r="AA923" s="10"/>
    </row>
    <row r="924" spans="1:27">
      <c r="A924" s="10"/>
      <c r="B924" s="319"/>
      <c r="C924" s="10"/>
      <c r="D924" s="10"/>
      <c r="F924" s="10"/>
      <c r="G924" s="10"/>
      <c r="H924" s="10"/>
      <c r="I924" s="10"/>
      <c r="J924" s="10"/>
      <c r="K924" s="319"/>
      <c r="L924" s="10"/>
      <c r="M924" s="10"/>
      <c r="N924" s="10"/>
      <c r="O924" s="10"/>
      <c r="P924" s="10"/>
      <c r="Q924" s="358"/>
      <c r="U924" s="358"/>
      <c r="Y924" s="10"/>
      <c r="Z924" s="10"/>
      <c r="AA924" s="10"/>
    </row>
    <row r="925" spans="1:27">
      <c r="A925" s="10"/>
      <c r="B925" s="319"/>
      <c r="C925" s="10"/>
      <c r="D925" s="10"/>
      <c r="F925" s="10"/>
      <c r="G925" s="10"/>
      <c r="H925" s="10"/>
      <c r="I925" s="10"/>
      <c r="J925" s="10"/>
      <c r="K925" s="319"/>
      <c r="L925" s="10"/>
      <c r="M925" s="10"/>
      <c r="N925" s="10"/>
      <c r="O925" s="10"/>
      <c r="P925" s="10"/>
      <c r="Q925" s="358"/>
      <c r="U925" s="358"/>
      <c r="Y925" s="10"/>
      <c r="Z925" s="10"/>
      <c r="AA925" s="10"/>
    </row>
    <row r="926" spans="1:27">
      <c r="A926" s="10"/>
      <c r="B926" s="319"/>
      <c r="C926" s="10"/>
      <c r="D926" s="10"/>
      <c r="F926" s="10"/>
      <c r="G926" s="10"/>
      <c r="H926" s="10"/>
      <c r="I926" s="10"/>
      <c r="J926" s="10"/>
      <c r="K926" s="319"/>
      <c r="L926" s="10"/>
      <c r="M926" s="10"/>
      <c r="N926" s="10"/>
      <c r="O926" s="10"/>
      <c r="P926" s="10"/>
      <c r="Q926" s="358"/>
      <c r="U926" s="358"/>
      <c r="Y926" s="10"/>
      <c r="Z926" s="10"/>
      <c r="AA926" s="10"/>
    </row>
    <row r="927" spans="1:27">
      <c r="A927" s="10"/>
      <c r="B927" s="319"/>
      <c r="C927" s="10"/>
      <c r="D927" s="10"/>
      <c r="F927" s="10"/>
      <c r="G927" s="10"/>
      <c r="H927" s="10"/>
      <c r="I927" s="10"/>
      <c r="J927" s="10"/>
      <c r="K927" s="319"/>
      <c r="L927" s="10"/>
      <c r="M927" s="10"/>
      <c r="N927" s="10"/>
      <c r="O927" s="10"/>
      <c r="P927" s="10"/>
      <c r="Q927" s="358"/>
      <c r="U927" s="358"/>
      <c r="Y927" s="10"/>
      <c r="Z927" s="10"/>
      <c r="AA927" s="10"/>
    </row>
    <row r="928" spans="1:27">
      <c r="A928" s="10"/>
      <c r="B928" s="319"/>
      <c r="C928" s="10"/>
      <c r="D928" s="10"/>
      <c r="F928" s="10"/>
      <c r="G928" s="10"/>
      <c r="H928" s="10"/>
      <c r="I928" s="10"/>
      <c r="J928" s="10"/>
      <c r="K928" s="319"/>
      <c r="L928" s="10"/>
      <c r="M928" s="10"/>
      <c r="N928" s="10"/>
      <c r="O928" s="10"/>
      <c r="P928" s="10"/>
      <c r="Q928" s="358"/>
      <c r="U928" s="358"/>
      <c r="Y928" s="10"/>
      <c r="Z928" s="10"/>
      <c r="AA928" s="10"/>
    </row>
    <row r="929" spans="1:27">
      <c r="A929" s="10"/>
      <c r="B929" s="319"/>
      <c r="C929" s="10"/>
      <c r="D929" s="10"/>
      <c r="F929" s="10"/>
      <c r="G929" s="10"/>
      <c r="H929" s="10"/>
      <c r="I929" s="10"/>
      <c r="J929" s="10"/>
      <c r="K929" s="319"/>
      <c r="L929" s="10"/>
      <c r="M929" s="10"/>
      <c r="N929" s="10"/>
      <c r="O929" s="10"/>
      <c r="P929" s="10"/>
      <c r="Q929" s="358"/>
      <c r="U929" s="358"/>
      <c r="Y929" s="10"/>
      <c r="Z929" s="10"/>
      <c r="AA929" s="10"/>
    </row>
    <row r="930" spans="1:27">
      <c r="A930" s="10"/>
      <c r="B930" s="319"/>
      <c r="C930" s="10"/>
      <c r="D930" s="10"/>
      <c r="F930" s="10"/>
      <c r="G930" s="10"/>
      <c r="H930" s="10"/>
      <c r="I930" s="10"/>
      <c r="J930" s="10"/>
      <c r="K930" s="319"/>
      <c r="L930" s="10"/>
      <c r="M930" s="10"/>
      <c r="N930" s="10"/>
      <c r="O930" s="10"/>
      <c r="P930" s="10"/>
      <c r="Q930" s="358"/>
      <c r="U930" s="358"/>
      <c r="Y930" s="10"/>
      <c r="Z930" s="10"/>
      <c r="AA930" s="10"/>
    </row>
    <row r="931" spans="1:27">
      <c r="A931" s="10"/>
      <c r="B931" s="319"/>
      <c r="C931" s="10"/>
      <c r="D931" s="10"/>
      <c r="F931" s="10"/>
      <c r="G931" s="10"/>
      <c r="H931" s="10"/>
      <c r="I931" s="10"/>
      <c r="J931" s="10"/>
      <c r="K931" s="319"/>
      <c r="L931" s="10"/>
      <c r="M931" s="10"/>
      <c r="N931" s="10"/>
      <c r="O931" s="10"/>
      <c r="P931" s="10"/>
      <c r="Q931" s="358"/>
      <c r="U931" s="358"/>
      <c r="Y931" s="10"/>
      <c r="Z931" s="10"/>
      <c r="AA931" s="10"/>
    </row>
    <row r="932" spans="1:27">
      <c r="A932" s="10"/>
      <c r="B932" s="319"/>
      <c r="C932" s="10"/>
      <c r="D932" s="10"/>
      <c r="F932" s="10"/>
      <c r="G932" s="10"/>
      <c r="H932" s="10"/>
      <c r="I932" s="10"/>
      <c r="J932" s="10"/>
      <c r="K932" s="319"/>
      <c r="L932" s="10"/>
      <c r="M932" s="10"/>
      <c r="N932" s="10"/>
      <c r="O932" s="10"/>
      <c r="P932" s="10"/>
      <c r="Q932" s="358"/>
      <c r="U932" s="358"/>
      <c r="Y932" s="10"/>
      <c r="Z932" s="10"/>
      <c r="AA932" s="10"/>
    </row>
    <row r="933" spans="1:27">
      <c r="A933" s="10"/>
      <c r="B933" s="319"/>
      <c r="C933" s="10"/>
      <c r="D933" s="10"/>
      <c r="F933" s="10"/>
      <c r="G933" s="10"/>
      <c r="H933" s="10"/>
      <c r="I933" s="10"/>
      <c r="J933" s="10"/>
      <c r="K933" s="319"/>
      <c r="L933" s="10"/>
      <c r="M933" s="10"/>
      <c r="N933" s="10"/>
      <c r="O933" s="10"/>
      <c r="P933" s="10"/>
      <c r="Q933" s="358"/>
      <c r="U933" s="358"/>
      <c r="Y933" s="10"/>
      <c r="Z933" s="10"/>
      <c r="AA933" s="10"/>
    </row>
    <row r="934" spans="1:27">
      <c r="A934" s="10"/>
      <c r="B934" s="319"/>
      <c r="C934" s="10"/>
      <c r="D934" s="10"/>
      <c r="F934" s="10"/>
      <c r="G934" s="10"/>
      <c r="H934" s="10"/>
      <c r="I934" s="10"/>
      <c r="J934" s="10"/>
      <c r="K934" s="319"/>
      <c r="L934" s="10"/>
      <c r="M934" s="10"/>
      <c r="N934" s="10"/>
      <c r="O934" s="10"/>
      <c r="P934" s="10"/>
      <c r="Q934" s="358"/>
      <c r="U934" s="358"/>
      <c r="Y934" s="10"/>
      <c r="Z934" s="10"/>
      <c r="AA934" s="10"/>
    </row>
    <row r="935" spans="1:27">
      <c r="A935" s="10"/>
      <c r="B935" s="319"/>
      <c r="C935" s="10"/>
      <c r="D935" s="10"/>
      <c r="F935" s="10"/>
      <c r="G935" s="10"/>
      <c r="H935" s="10"/>
      <c r="I935" s="10"/>
      <c r="J935" s="10"/>
      <c r="K935" s="319"/>
      <c r="L935" s="10"/>
      <c r="M935" s="10"/>
      <c r="N935" s="10"/>
      <c r="O935" s="10"/>
      <c r="P935" s="10"/>
      <c r="Q935" s="358"/>
      <c r="U935" s="358"/>
      <c r="Y935" s="10"/>
      <c r="Z935" s="10"/>
      <c r="AA935" s="10"/>
    </row>
    <row r="936" spans="1:27">
      <c r="A936" s="10"/>
      <c r="B936" s="319"/>
      <c r="C936" s="10"/>
      <c r="D936" s="10"/>
      <c r="F936" s="10"/>
      <c r="G936" s="10"/>
      <c r="H936" s="10"/>
      <c r="I936" s="10"/>
      <c r="J936" s="10"/>
      <c r="K936" s="319"/>
      <c r="L936" s="10"/>
      <c r="M936" s="10"/>
      <c r="N936" s="10"/>
      <c r="O936" s="10"/>
      <c r="P936" s="10"/>
      <c r="Q936" s="358"/>
      <c r="U936" s="358"/>
      <c r="Y936" s="10"/>
      <c r="Z936" s="10"/>
      <c r="AA936" s="10"/>
    </row>
    <row r="937" spans="1:27">
      <c r="A937" s="10"/>
      <c r="B937" s="319"/>
      <c r="C937" s="10"/>
      <c r="D937" s="10"/>
      <c r="F937" s="10"/>
      <c r="G937" s="10"/>
      <c r="H937" s="10"/>
      <c r="I937" s="10"/>
      <c r="J937" s="10"/>
      <c r="K937" s="319"/>
      <c r="L937" s="10"/>
      <c r="M937" s="10"/>
      <c r="N937" s="10"/>
      <c r="O937" s="10"/>
      <c r="P937" s="10"/>
      <c r="Q937" s="358"/>
      <c r="U937" s="358"/>
      <c r="Y937" s="10"/>
      <c r="Z937" s="10"/>
      <c r="AA937" s="10"/>
    </row>
    <row r="938" spans="1:27">
      <c r="A938" s="10"/>
      <c r="B938" s="319"/>
      <c r="C938" s="10"/>
      <c r="D938" s="10"/>
      <c r="F938" s="10"/>
      <c r="G938" s="10"/>
      <c r="H938" s="10"/>
      <c r="I938" s="10"/>
      <c r="J938" s="10"/>
      <c r="K938" s="319"/>
      <c r="L938" s="10"/>
      <c r="M938" s="10"/>
      <c r="N938" s="10"/>
      <c r="O938" s="10"/>
      <c r="P938" s="10"/>
      <c r="Q938" s="358"/>
      <c r="U938" s="358"/>
      <c r="Y938" s="10"/>
      <c r="Z938" s="10"/>
      <c r="AA938" s="10"/>
    </row>
    <row r="939" spans="1:27">
      <c r="A939" s="10"/>
      <c r="B939" s="319"/>
      <c r="C939" s="10"/>
      <c r="D939" s="10"/>
      <c r="F939" s="10"/>
      <c r="G939" s="10"/>
      <c r="H939" s="10"/>
      <c r="I939" s="10"/>
      <c r="J939" s="10"/>
      <c r="K939" s="319"/>
      <c r="L939" s="10"/>
      <c r="M939" s="10"/>
      <c r="N939" s="10"/>
      <c r="O939" s="10"/>
      <c r="P939" s="10"/>
      <c r="Q939" s="358"/>
      <c r="U939" s="358"/>
      <c r="Y939" s="10"/>
      <c r="Z939" s="10"/>
      <c r="AA939" s="10"/>
    </row>
    <row r="940" spans="1:27">
      <c r="A940" s="10"/>
      <c r="B940" s="319"/>
      <c r="C940" s="10"/>
      <c r="D940" s="10"/>
      <c r="F940" s="10"/>
      <c r="G940" s="10"/>
      <c r="H940" s="10"/>
      <c r="I940" s="10"/>
      <c r="J940" s="10"/>
      <c r="K940" s="319"/>
      <c r="L940" s="10"/>
      <c r="M940" s="10"/>
      <c r="N940" s="10"/>
      <c r="O940" s="10"/>
      <c r="P940" s="10"/>
      <c r="Q940" s="358"/>
      <c r="U940" s="358"/>
      <c r="Y940" s="10"/>
      <c r="Z940" s="10"/>
      <c r="AA940" s="10"/>
    </row>
    <row r="941" spans="1:27">
      <c r="A941" s="10"/>
      <c r="B941" s="319"/>
      <c r="C941" s="10"/>
      <c r="D941" s="10"/>
      <c r="F941" s="10"/>
      <c r="G941" s="10"/>
      <c r="H941" s="10"/>
      <c r="I941" s="10"/>
      <c r="J941" s="10"/>
      <c r="K941" s="319"/>
      <c r="L941" s="10"/>
      <c r="M941" s="10"/>
      <c r="N941" s="10"/>
      <c r="O941" s="10"/>
      <c r="P941" s="10"/>
      <c r="Q941" s="358"/>
      <c r="U941" s="358"/>
      <c r="Y941" s="10"/>
      <c r="Z941" s="10"/>
      <c r="AA941" s="10"/>
    </row>
    <row r="942" spans="1:27">
      <c r="A942" s="10"/>
      <c r="B942" s="319"/>
      <c r="C942" s="10"/>
      <c r="D942" s="10"/>
      <c r="F942" s="10"/>
      <c r="G942" s="10"/>
      <c r="H942" s="10"/>
      <c r="I942" s="10"/>
      <c r="J942" s="10"/>
      <c r="K942" s="319"/>
      <c r="L942" s="10"/>
      <c r="M942" s="10"/>
      <c r="N942" s="10"/>
      <c r="O942" s="10"/>
      <c r="P942" s="10"/>
      <c r="Q942" s="358"/>
      <c r="U942" s="358"/>
      <c r="Y942" s="10"/>
      <c r="Z942" s="10"/>
      <c r="AA942" s="10"/>
    </row>
    <row r="943" spans="1:27">
      <c r="A943" s="10"/>
      <c r="B943" s="319"/>
      <c r="C943" s="10"/>
      <c r="D943" s="10"/>
      <c r="F943" s="10"/>
      <c r="G943" s="10"/>
      <c r="H943" s="10"/>
      <c r="I943" s="10"/>
      <c r="J943" s="10"/>
      <c r="K943" s="319"/>
      <c r="L943" s="10"/>
      <c r="M943" s="10"/>
      <c r="N943" s="10"/>
      <c r="O943" s="10"/>
      <c r="P943" s="10"/>
      <c r="Q943" s="358"/>
      <c r="U943" s="358"/>
      <c r="Y943" s="10"/>
      <c r="Z943" s="10"/>
      <c r="AA943" s="10"/>
    </row>
    <row r="944" spans="1:27">
      <c r="A944" s="10"/>
      <c r="B944" s="319"/>
      <c r="C944" s="10"/>
      <c r="D944" s="10"/>
      <c r="F944" s="10"/>
      <c r="G944" s="10"/>
      <c r="H944" s="10"/>
      <c r="I944" s="10"/>
      <c r="J944" s="10"/>
      <c r="K944" s="319"/>
      <c r="L944" s="10"/>
      <c r="M944" s="10"/>
      <c r="N944" s="10"/>
      <c r="O944" s="10"/>
      <c r="P944" s="10"/>
      <c r="Q944" s="358"/>
      <c r="U944" s="358"/>
      <c r="Y944" s="10"/>
      <c r="Z944" s="10"/>
      <c r="AA944" s="10"/>
    </row>
    <row r="945" spans="1:27">
      <c r="A945" s="10"/>
      <c r="B945" s="319"/>
      <c r="C945" s="10"/>
      <c r="D945" s="10"/>
      <c r="F945" s="10"/>
      <c r="G945" s="10"/>
      <c r="H945" s="10"/>
      <c r="I945" s="10"/>
      <c r="J945" s="10"/>
      <c r="K945" s="319"/>
      <c r="L945" s="10"/>
      <c r="M945" s="10"/>
      <c r="N945" s="10"/>
      <c r="O945" s="10"/>
      <c r="P945" s="10"/>
      <c r="Q945" s="358"/>
      <c r="U945" s="358"/>
      <c r="Y945" s="10"/>
      <c r="Z945" s="10"/>
      <c r="AA945" s="10"/>
    </row>
    <row r="946" spans="1:27">
      <c r="A946" s="10"/>
      <c r="B946" s="319"/>
      <c r="C946" s="10"/>
      <c r="D946" s="10"/>
      <c r="F946" s="10"/>
      <c r="G946" s="10"/>
      <c r="H946" s="10"/>
      <c r="I946" s="10"/>
      <c r="J946" s="10"/>
      <c r="K946" s="319"/>
      <c r="L946" s="10"/>
      <c r="M946" s="10"/>
      <c r="N946" s="10"/>
      <c r="O946" s="10"/>
      <c r="P946" s="10"/>
      <c r="Q946" s="358"/>
      <c r="U946" s="358"/>
      <c r="Y946" s="10"/>
      <c r="Z946" s="10"/>
      <c r="AA946" s="10"/>
    </row>
    <row r="947" spans="1:27">
      <c r="A947" s="10"/>
      <c r="B947" s="319"/>
      <c r="C947" s="10"/>
      <c r="D947" s="10"/>
      <c r="F947" s="10"/>
      <c r="G947" s="10"/>
      <c r="H947" s="10"/>
      <c r="I947" s="10"/>
      <c r="J947" s="10"/>
      <c r="K947" s="319"/>
      <c r="L947" s="10"/>
      <c r="M947" s="10"/>
      <c r="N947" s="10"/>
      <c r="O947" s="10"/>
      <c r="P947" s="10"/>
      <c r="Q947" s="358"/>
      <c r="U947" s="358"/>
      <c r="Y947" s="10"/>
      <c r="Z947" s="10"/>
      <c r="AA947" s="10"/>
    </row>
    <row r="948" spans="1:27">
      <c r="A948" s="10"/>
      <c r="B948" s="319"/>
      <c r="C948" s="10"/>
      <c r="D948" s="10"/>
      <c r="F948" s="10"/>
      <c r="G948" s="10"/>
      <c r="H948" s="10"/>
      <c r="I948" s="10"/>
      <c r="J948" s="10"/>
      <c r="K948" s="319"/>
      <c r="L948" s="10"/>
      <c r="M948" s="10"/>
      <c r="N948" s="10"/>
      <c r="O948" s="10"/>
      <c r="P948" s="10"/>
      <c r="Q948" s="358"/>
      <c r="U948" s="358"/>
      <c r="Y948" s="10"/>
      <c r="Z948" s="10"/>
      <c r="AA948" s="10"/>
    </row>
    <row r="949" spans="1:27">
      <c r="A949" s="10"/>
      <c r="B949" s="319"/>
      <c r="C949" s="10"/>
      <c r="D949" s="10"/>
      <c r="F949" s="10"/>
      <c r="G949" s="10"/>
      <c r="H949" s="10"/>
      <c r="I949" s="10"/>
      <c r="J949" s="10"/>
      <c r="K949" s="319"/>
      <c r="L949" s="10"/>
      <c r="M949" s="10"/>
      <c r="N949" s="10"/>
      <c r="O949" s="10"/>
      <c r="P949" s="10"/>
      <c r="Q949" s="358"/>
      <c r="U949" s="358"/>
      <c r="Y949" s="10"/>
      <c r="Z949" s="10"/>
      <c r="AA949" s="10"/>
    </row>
    <row r="950" spans="1:27">
      <c r="A950" s="10"/>
      <c r="B950" s="319"/>
      <c r="C950" s="10"/>
      <c r="D950" s="10"/>
      <c r="F950" s="10"/>
      <c r="G950" s="10"/>
      <c r="H950" s="10"/>
      <c r="I950" s="10"/>
      <c r="J950" s="10"/>
      <c r="K950" s="319"/>
      <c r="L950" s="10"/>
      <c r="M950" s="10"/>
      <c r="N950" s="10"/>
      <c r="O950" s="10"/>
      <c r="P950" s="10"/>
      <c r="Q950" s="358"/>
      <c r="U950" s="358"/>
      <c r="Y950" s="10"/>
      <c r="Z950" s="10"/>
      <c r="AA950" s="10"/>
    </row>
    <row r="951" spans="1:27">
      <c r="A951" s="10"/>
      <c r="B951" s="319"/>
      <c r="C951" s="10"/>
      <c r="D951" s="10"/>
      <c r="F951" s="10"/>
      <c r="G951" s="10"/>
      <c r="H951" s="10"/>
      <c r="I951" s="10"/>
      <c r="J951" s="10"/>
      <c r="K951" s="319"/>
      <c r="L951" s="10"/>
      <c r="M951" s="10"/>
      <c r="N951" s="10"/>
      <c r="O951" s="10"/>
      <c r="P951" s="10"/>
      <c r="Q951" s="358"/>
      <c r="U951" s="358"/>
      <c r="Y951" s="10"/>
      <c r="Z951" s="10"/>
      <c r="AA951" s="10"/>
    </row>
    <row r="952" spans="1:27">
      <c r="A952" s="10"/>
      <c r="B952" s="319"/>
      <c r="C952" s="10"/>
      <c r="D952" s="10"/>
      <c r="F952" s="10"/>
      <c r="G952" s="10"/>
      <c r="H952" s="10"/>
      <c r="I952" s="10"/>
      <c r="J952" s="10"/>
      <c r="K952" s="319"/>
      <c r="L952" s="10"/>
      <c r="M952" s="10"/>
      <c r="N952" s="10"/>
      <c r="O952" s="10"/>
      <c r="P952" s="10"/>
      <c r="Q952" s="358"/>
      <c r="U952" s="358"/>
      <c r="Y952" s="10"/>
      <c r="Z952" s="10"/>
      <c r="AA952" s="10"/>
    </row>
    <row r="953" spans="1:27">
      <c r="A953" s="10"/>
      <c r="B953" s="319"/>
      <c r="C953" s="10"/>
      <c r="D953" s="10"/>
      <c r="F953" s="10"/>
      <c r="G953" s="10"/>
      <c r="H953" s="10"/>
      <c r="I953" s="10"/>
      <c r="J953" s="10"/>
      <c r="K953" s="319"/>
      <c r="L953" s="10"/>
      <c r="M953" s="10"/>
      <c r="N953" s="10"/>
      <c r="O953" s="10"/>
      <c r="P953" s="10"/>
      <c r="Q953" s="358"/>
      <c r="U953" s="358"/>
      <c r="Y953" s="10"/>
      <c r="Z953" s="10"/>
      <c r="AA953" s="10"/>
    </row>
    <row r="954" spans="1:27">
      <c r="A954" s="10"/>
      <c r="B954" s="319"/>
      <c r="C954" s="10"/>
      <c r="D954" s="10"/>
      <c r="F954" s="10"/>
      <c r="G954" s="10"/>
      <c r="H954" s="10"/>
      <c r="I954" s="10"/>
      <c r="J954" s="10"/>
      <c r="K954" s="319"/>
      <c r="L954" s="10"/>
      <c r="M954" s="10"/>
      <c r="N954" s="10"/>
      <c r="O954" s="10"/>
      <c r="P954" s="10"/>
      <c r="Q954" s="358"/>
      <c r="U954" s="358"/>
      <c r="Y954" s="10"/>
      <c r="Z954" s="10"/>
      <c r="AA954" s="10"/>
    </row>
    <row r="955" spans="1:27">
      <c r="A955" s="10"/>
      <c r="B955" s="319"/>
      <c r="C955" s="10"/>
      <c r="D955" s="10"/>
      <c r="F955" s="10"/>
      <c r="G955" s="10"/>
      <c r="H955" s="10"/>
      <c r="I955" s="10"/>
      <c r="J955" s="10"/>
      <c r="K955" s="319"/>
      <c r="L955" s="10"/>
      <c r="M955" s="10"/>
      <c r="N955" s="10"/>
      <c r="O955" s="10"/>
      <c r="P955" s="10"/>
      <c r="Q955" s="358"/>
      <c r="U955" s="358"/>
      <c r="Y955" s="10"/>
      <c r="Z955" s="10"/>
      <c r="AA955" s="10"/>
    </row>
    <row r="956" spans="1:27">
      <c r="A956" s="10"/>
      <c r="B956" s="319"/>
      <c r="C956" s="10"/>
      <c r="D956" s="10"/>
      <c r="F956" s="10"/>
      <c r="G956" s="10"/>
      <c r="H956" s="10"/>
      <c r="I956" s="10"/>
      <c r="J956" s="10"/>
      <c r="K956" s="319"/>
      <c r="L956" s="10"/>
      <c r="M956" s="10"/>
      <c r="N956" s="10"/>
      <c r="O956" s="10"/>
      <c r="P956" s="10"/>
      <c r="Q956" s="358"/>
      <c r="U956" s="358"/>
      <c r="Y956" s="10"/>
      <c r="Z956" s="10"/>
      <c r="AA956" s="10"/>
    </row>
    <row r="957" spans="1:27">
      <c r="A957" s="10"/>
      <c r="B957" s="319"/>
      <c r="C957" s="10"/>
      <c r="D957" s="10"/>
      <c r="F957" s="10"/>
      <c r="G957" s="10"/>
      <c r="H957" s="10"/>
      <c r="I957" s="10"/>
      <c r="J957" s="10"/>
      <c r="K957" s="319"/>
      <c r="L957" s="10"/>
      <c r="M957" s="10"/>
      <c r="N957" s="10"/>
      <c r="O957" s="10"/>
      <c r="P957" s="10"/>
      <c r="Q957" s="358"/>
      <c r="U957" s="358"/>
      <c r="Y957" s="10"/>
      <c r="Z957" s="10"/>
      <c r="AA957" s="10"/>
    </row>
    <row r="958" spans="1:27">
      <c r="A958" s="10"/>
      <c r="B958" s="319"/>
      <c r="C958" s="10"/>
      <c r="D958" s="10"/>
      <c r="F958" s="10"/>
      <c r="G958" s="10"/>
      <c r="H958" s="10"/>
      <c r="I958" s="10"/>
      <c r="J958" s="10"/>
      <c r="K958" s="319"/>
      <c r="L958" s="10"/>
      <c r="M958" s="10"/>
      <c r="N958" s="10"/>
      <c r="O958" s="10"/>
      <c r="P958" s="10"/>
      <c r="Q958" s="358"/>
      <c r="U958" s="358"/>
      <c r="Y958" s="10"/>
      <c r="Z958" s="10"/>
      <c r="AA958" s="10"/>
    </row>
    <row r="959" spans="1:27">
      <c r="A959" s="10"/>
      <c r="B959" s="319"/>
      <c r="C959" s="10"/>
      <c r="D959" s="10"/>
      <c r="F959" s="10"/>
      <c r="G959" s="10"/>
      <c r="H959" s="10"/>
      <c r="I959" s="10"/>
      <c r="J959" s="10"/>
      <c r="K959" s="319"/>
      <c r="L959" s="10"/>
      <c r="M959" s="10"/>
      <c r="N959" s="10"/>
      <c r="O959" s="10"/>
      <c r="P959" s="10"/>
      <c r="Q959" s="358"/>
      <c r="U959" s="358"/>
      <c r="Y959" s="10"/>
      <c r="Z959" s="10"/>
      <c r="AA959" s="10"/>
    </row>
    <row r="960" spans="1:27">
      <c r="A960" s="10"/>
      <c r="B960" s="319"/>
      <c r="C960" s="10"/>
      <c r="D960" s="10"/>
      <c r="F960" s="10"/>
      <c r="G960" s="10"/>
      <c r="H960" s="10"/>
      <c r="I960" s="10"/>
      <c r="J960" s="10"/>
      <c r="K960" s="319"/>
      <c r="L960" s="10"/>
      <c r="M960" s="10"/>
      <c r="N960" s="10"/>
      <c r="O960" s="10"/>
      <c r="P960" s="10"/>
      <c r="Q960" s="358"/>
      <c r="U960" s="358"/>
      <c r="Y960" s="10"/>
      <c r="Z960" s="10"/>
      <c r="AA960" s="10"/>
    </row>
    <row r="961" spans="1:27">
      <c r="A961" s="10"/>
      <c r="B961" s="319"/>
      <c r="C961" s="10"/>
      <c r="D961" s="10"/>
      <c r="F961" s="10"/>
      <c r="G961" s="10"/>
      <c r="H961" s="10"/>
      <c r="I961" s="10"/>
      <c r="J961" s="10"/>
      <c r="K961" s="319"/>
      <c r="L961" s="10"/>
      <c r="M961" s="10"/>
      <c r="N961" s="10"/>
      <c r="O961" s="10"/>
      <c r="P961" s="10"/>
      <c r="Q961" s="358"/>
      <c r="U961" s="358"/>
      <c r="Y961" s="10"/>
      <c r="Z961" s="10"/>
      <c r="AA961" s="10"/>
    </row>
    <row r="962" spans="1:27">
      <c r="A962" s="10"/>
      <c r="B962" s="319"/>
      <c r="C962" s="10"/>
      <c r="D962" s="10"/>
      <c r="F962" s="10"/>
      <c r="G962" s="10"/>
      <c r="H962" s="10"/>
      <c r="I962" s="10"/>
      <c r="J962" s="10"/>
      <c r="K962" s="319"/>
      <c r="L962" s="10"/>
      <c r="M962" s="10"/>
      <c r="N962" s="10"/>
      <c r="O962" s="10"/>
      <c r="P962" s="10"/>
      <c r="Q962" s="358"/>
      <c r="U962" s="358"/>
      <c r="Y962" s="10"/>
      <c r="Z962" s="10"/>
      <c r="AA962" s="10"/>
    </row>
    <row r="963" spans="1:27">
      <c r="A963" s="10"/>
      <c r="B963" s="319"/>
      <c r="C963" s="10"/>
      <c r="D963" s="10"/>
      <c r="F963" s="10"/>
      <c r="G963" s="10"/>
      <c r="H963" s="10"/>
      <c r="I963" s="10"/>
      <c r="J963" s="10"/>
      <c r="K963" s="319"/>
      <c r="L963" s="10"/>
      <c r="M963" s="10"/>
      <c r="N963" s="10"/>
      <c r="O963" s="10"/>
      <c r="P963" s="10"/>
      <c r="Q963" s="358"/>
      <c r="U963" s="358"/>
      <c r="Y963" s="10"/>
      <c r="Z963" s="10"/>
      <c r="AA963" s="10"/>
    </row>
    <row r="964" spans="1:27">
      <c r="A964" s="10"/>
      <c r="B964" s="319"/>
      <c r="C964" s="10"/>
      <c r="D964" s="10"/>
      <c r="F964" s="10"/>
      <c r="G964" s="10"/>
      <c r="H964" s="10"/>
      <c r="I964" s="10"/>
      <c r="J964" s="10"/>
      <c r="K964" s="319"/>
      <c r="L964" s="10"/>
      <c r="M964" s="10"/>
      <c r="N964" s="10"/>
      <c r="O964" s="10"/>
      <c r="P964" s="10"/>
      <c r="Q964" s="358"/>
      <c r="U964" s="358"/>
      <c r="Y964" s="10"/>
      <c r="Z964" s="10"/>
      <c r="AA964" s="10"/>
    </row>
    <row r="965" spans="1:27">
      <c r="A965" s="10"/>
      <c r="B965" s="319"/>
      <c r="C965" s="10"/>
      <c r="D965" s="10"/>
      <c r="F965" s="10"/>
      <c r="G965" s="10"/>
      <c r="H965" s="10"/>
      <c r="I965" s="10"/>
      <c r="J965" s="10"/>
      <c r="K965" s="319"/>
      <c r="L965" s="10"/>
      <c r="M965" s="10"/>
      <c r="N965" s="10"/>
      <c r="O965" s="10"/>
      <c r="P965" s="10"/>
      <c r="Q965" s="358"/>
      <c r="U965" s="358"/>
      <c r="Y965" s="10"/>
      <c r="Z965" s="10"/>
      <c r="AA965" s="10"/>
    </row>
    <row r="966" spans="1:27">
      <c r="A966" s="10"/>
      <c r="B966" s="319"/>
      <c r="C966" s="10"/>
      <c r="D966" s="10"/>
      <c r="F966" s="10"/>
      <c r="G966" s="10"/>
      <c r="H966" s="10"/>
      <c r="I966" s="10"/>
      <c r="J966" s="10"/>
      <c r="K966" s="319"/>
      <c r="L966" s="10"/>
      <c r="M966" s="10"/>
      <c r="N966" s="10"/>
      <c r="O966" s="10"/>
      <c r="P966" s="10"/>
      <c r="Q966" s="358"/>
      <c r="U966" s="358"/>
      <c r="Y966" s="10"/>
      <c r="Z966" s="10"/>
      <c r="AA966" s="10"/>
    </row>
    <row r="967" spans="1:27">
      <c r="A967" s="10"/>
      <c r="B967" s="319"/>
      <c r="C967" s="10"/>
      <c r="D967" s="10"/>
      <c r="F967" s="10"/>
      <c r="G967" s="10"/>
      <c r="H967" s="10"/>
      <c r="I967" s="10"/>
      <c r="J967" s="10"/>
      <c r="K967" s="319"/>
      <c r="L967" s="10"/>
      <c r="M967" s="10"/>
      <c r="N967" s="10"/>
      <c r="O967" s="10"/>
      <c r="P967" s="10"/>
      <c r="Q967" s="358"/>
      <c r="U967" s="358"/>
      <c r="Y967" s="10"/>
      <c r="Z967" s="10"/>
      <c r="AA967" s="10"/>
    </row>
    <row r="968" spans="1:27">
      <c r="A968" s="10"/>
      <c r="B968" s="319"/>
      <c r="C968" s="10"/>
      <c r="D968" s="10"/>
      <c r="F968" s="10"/>
      <c r="G968" s="10"/>
      <c r="H968" s="10"/>
      <c r="I968" s="10"/>
      <c r="J968" s="10"/>
      <c r="K968" s="319"/>
      <c r="L968" s="10"/>
      <c r="M968" s="10"/>
      <c r="N968" s="10"/>
      <c r="O968" s="10"/>
      <c r="P968" s="10"/>
      <c r="Q968" s="358"/>
      <c r="U968" s="358"/>
      <c r="Y968" s="10"/>
      <c r="Z968" s="10"/>
      <c r="AA968" s="10"/>
    </row>
    <row r="969" spans="1:27">
      <c r="A969" s="10"/>
      <c r="B969" s="319"/>
      <c r="C969" s="10"/>
      <c r="D969" s="10"/>
      <c r="F969" s="10"/>
      <c r="G969" s="10"/>
      <c r="H969" s="10"/>
      <c r="I969" s="10"/>
      <c r="J969" s="10"/>
      <c r="K969" s="319"/>
      <c r="L969" s="10"/>
      <c r="M969" s="10"/>
      <c r="N969" s="10"/>
      <c r="O969" s="10"/>
      <c r="P969" s="10"/>
      <c r="Q969" s="358"/>
      <c r="U969" s="358"/>
      <c r="Y969" s="10"/>
      <c r="Z969" s="10"/>
      <c r="AA969" s="10"/>
    </row>
    <row r="970" spans="1:27">
      <c r="A970" s="10"/>
      <c r="B970" s="319"/>
      <c r="C970" s="10"/>
      <c r="D970" s="10"/>
      <c r="F970" s="10"/>
      <c r="G970" s="10"/>
      <c r="H970" s="10"/>
      <c r="I970" s="10"/>
      <c r="J970" s="10"/>
      <c r="K970" s="319"/>
      <c r="L970" s="10"/>
      <c r="M970" s="10"/>
      <c r="N970" s="10"/>
      <c r="O970" s="10"/>
      <c r="P970" s="10"/>
      <c r="Q970" s="358"/>
      <c r="U970" s="358"/>
      <c r="Y970" s="10"/>
      <c r="Z970" s="10"/>
      <c r="AA970" s="10"/>
    </row>
    <row r="971" spans="1:27">
      <c r="A971" s="10"/>
      <c r="B971" s="319"/>
      <c r="C971" s="10"/>
      <c r="D971" s="10"/>
      <c r="F971" s="10"/>
      <c r="G971" s="10"/>
      <c r="H971" s="10"/>
      <c r="I971" s="10"/>
      <c r="J971" s="10"/>
      <c r="K971" s="319"/>
      <c r="L971" s="10"/>
      <c r="M971" s="10"/>
      <c r="N971" s="10"/>
      <c r="O971" s="10"/>
      <c r="P971" s="10"/>
      <c r="Q971" s="358"/>
      <c r="U971" s="358"/>
      <c r="Y971" s="10"/>
      <c r="Z971" s="10"/>
      <c r="AA971" s="10"/>
    </row>
    <row r="972" spans="1:27">
      <c r="A972" s="10"/>
      <c r="B972" s="319"/>
      <c r="C972" s="10"/>
      <c r="D972" s="10"/>
      <c r="F972" s="10"/>
      <c r="G972" s="10"/>
      <c r="H972" s="10"/>
      <c r="I972" s="10"/>
      <c r="J972" s="10"/>
      <c r="K972" s="319"/>
      <c r="L972" s="10"/>
      <c r="M972" s="10"/>
      <c r="N972" s="10"/>
      <c r="O972" s="10"/>
      <c r="P972" s="10"/>
      <c r="Q972" s="358"/>
      <c r="U972" s="358"/>
      <c r="Y972" s="10"/>
      <c r="Z972" s="10"/>
      <c r="AA972" s="10"/>
    </row>
    <row r="973" spans="1:27">
      <c r="A973" s="10"/>
      <c r="B973" s="319"/>
      <c r="C973" s="10"/>
      <c r="D973" s="10"/>
      <c r="F973" s="10"/>
      <c r="G973" s="10"/>
      <c r="H973" s="10"/>
      <c r="I973" s="10"/>
      <c r="J973" s="10"/>
      <c r="K973" s="319"/>
      <c r="L973" s="10"/>
      <c r="M973" s="10"/>
      <c r="N973" s="10"/>
      <c r="O973" s="10"/>
      <c r="P973" s="10"/>
      <c r="Q973" s="358"/>
      <c r="U973" s="358"/>
      <c r="Y973" s="10"/>
      <c r="Z973" s="10"/>
      <c r="AA973" s="10"/>
    </row>
    <row r="974" spans="1:27">
      <c r="A974" s="10"/>
      <c r="B974" s="319"/>
      <c r="C974" s="10"/>
      <c r="D974" s="10"/>
      <c r="F974" s="10"/>
      <c r="G974" s="10"/>
      <c r="H974" s="10"/>
      <c r="I974" s="10"/>
      <c r="J974" s="10"/>
      <c r="K974" s="319"/>
      <c r="L974" s="10"/>
      <c r="M974" s="10"/>
      <c r="N974" s="10"/>
      <c r="O974" s="10"/>
      <c r="P974" s="10"/>
      <c r="Q974" s="358"/>
      <c r="U974" s="358"/>
      <c r="Y974" s="10"/>
      <c r="Z974" s="10"/>
      <c r="AA974" s="10"/>
    </row>
    <row r="975" spans="1:27">
      <c r="A975" s="10"/>
      <c r="B975" s="319"/>
      <c r="C975" s="10"/>
      <c r="D975" s="10"/>
      <c r="F975" s="10"/>
      <c r="G975" s="10"/>
      <c r="H975" s="10"/>
      <c r="I975" s="10"/>
      <c r="J975" s="10"/>
      <c r="K975" s="319"/>
      <c r="L975" s="10"/>
      <c r="M975" s="10"/>
      <c r="N975" s="10"/>
      <c r="O975" s="10"/>
      <c r="P975" s="10"/>
      <c r="Q975" s="358"/>
      <c r="U975" s="358"/>
      <c r="Y975" s="10"/>
      <c r="Z975" s="10"/>
      <c r="AA975" s="10"/>
    </row>
    <row r="976" spans="1:27">
      <c r="A976" s="10"/>
      <c r="B976" s="319"/>
      <c r="C976" s="10"/>
      <c r="D976" s="10"/>
      <c r="F976" s="10"/>
      <c r="G976" s="10"/>
      <c r="H976" s="10"/>
      <c r="I976" s="10"/>
      <c r="J976" s="10"/>
      <c r="K976" s="319"/>
      <c r="L976" s="10"/>
      <c r="M976" s="10"/>
      <c r="N976" s="10"/>
      <c r="O976" s="10"/>
      <c r="P976" s="10"/>
      <c r="Q976" s="358"/>
      <c r="U976" s="358"/>
      <c r="Y976" s="10"/>
      <c r="Z976" s="10"/>
      <c r="AA976" s="10"/>
    </row>
    <row r="977" spans="1:27">
      <c r="A977" s="10"/>
      <c r="B977" s="319"/>
      <c r="C977" s="10"/>
      <c r="D977" s="10"/>
      <c r="F977" s="10"/>
      <c r="G977" s="10"/>
      <c r="H977" s="10"/>
      <c r="I977" s="10"/>
      <c r="J977" s="10"/>
      <c r="K977" s="319"/>
      <c r="L977" s="10"/>
      <c r="M977" s="10"/>
      <c r="N977" s="10"/>
      <c r="O977" s="10"/>
      <c r="P977" s="10"/>
      <c r="Q977" s="358"/>
      <c r="U977" s="358"/>
      <c r="Y977" s="10"/>
      <c r="Z977" s="10"/>
      <c r="AA977" s="10"/>
    </row>
    <row r="978" spans="1:27">
      <c r="A978" s="10"/>
      <c r="B978" s="319"/>
      <c r="C978" s="10"/>
      <c r="D978" s="10"/>
      <c r="F978" s="10"/>
      <c r="G978" s="10"/>
      <c r="H978" s="10"/>
      <c r="I978" s="10"/>
      <c r="J978" s="10"/>
      <c r="K978" s="319"/>
      <c r="L978" s="10"/>
      <c r="M978" s="10"/>
      <c r="N978" s="10"/>
      <c r="O978" s="10"/>
      <c r="P978" s="10"/>
      <c r="Q978" s="358"/>
      <c r="U978" s="358"/>
      <c r="Y978" s="10"/>
      <c r="Z978" s="10"/>
      <c r="AA978" s="10"/>
    </row>
    <row r="979" spans="1:27">
      <c r="A979" s="10"/>
      <c r="B979" s="319"/>
      <c r="C979" s="10"/>
      <c r="D979" s="10"/>
      <c r="F979" s="10"/>
      <c r="G979" s="10"/>
      <c r="H979" s="10"/>
      <c r="I979" s="10"/>
      <c r="J979" s="10"/>
      <c r="K979" s="319"/>
      <c r="L979" s="10"/>
      <c r="M979" s="10"/>
      <c r="N979" s="10"/>
      <c r="O979" s="10"/>
      <c r="P979" s="10"/>
      <c r="Q979" s="358"/>
      <c r="U979" s="358"/>
      <c r="Y979" s="10"/>
      <c r="Z979" s="10"/>
      <c r="AA979" s="10"/>
    </row>
    <row r="980" spans="1:27">
      <c r="A980" s="10"/>
      <c r="B980" s="319"/>
      <c r="C980" s="10"/>
      <c r="D980" s="10"/>
      <c r="F980" s="10"/>
      <c r="G980" s="10"/>
      <c r="H980" s="10"/>
      <c r="I980" s="10"/>
      <c r="J980" s="10"/>
      <c r="K980" s="319"/>
      <c r="L980" s="10"/>
      <c r="M980" s="10"/>
      <c r="N980" s="10"/>
      <c r="O980" s="10"/>
      <c r="P980" s="10"/>
      <c r="Q980" s="358"/>
      <c r="U980" s="358"/>
      <c r="Y980" s="10"/>
      <c r="Z980" s="10"/>
      <c r="AA980" s="10"/>
    </row>
    <row r="981" spans="1:27">
      <c r="A981" s="10"/>
      <c r="B981" s="319"/>
      <c r="C981" s="10"/>
      <c r="D981" s="10"/>
      <c r="F981" s="10"/>
      <c r="G981" s="10"/>
      <c r="H981" s="10"/>
      <c r="I981" s="10"/>
      <c r="J981" s="10"/>
      <c r="K981" s="319"/>
      <c r="L981" s="10"/>
      <c r="M981" s="10"/>
      <c r="N981" s="10"/>
      <c r="O981" s="10"/>
      <c r="P981" s="10"/>
      <c r="Q981" s="358"/>
      <c r="U981" s="358"/>
      <c r="Y981" s="10"/>
      <c r="Z981" s="10"/>
      <c r="AA981" s="10"/>
    </row>
    <row r="982" spans="1:27">
      <c r="A982" s="10"/>
      <c r="B982" s="319"/>
      <c r="C982" s="10"/>
      <c r="D982" s="10"/>
      <c r="F982" s="10"/>
      <c r="G982" s="10"/>
      <c r="H982" s="10"/>
      <c r="I982" s="10"/>
      <c r="J982" s="10"/>
      <c r="K982" s="319"/>
      <c r="L982" s="10"/>
      <c r="M982" s="10"/>
      <c r="N982" s="10"/>
      <c r="O982" s="10"/>
      <c r="P982" s="10"/>
      <c r="Q982" s="358"/>
      <c r="U982" s="358"/>
      <c r="Y982" s="10"/>
      <c r="Z982" s="10"/>
      <c r="AA982" s="10"/>
    </row>
    <row r="983" spans="1:27">
      <c r="A983" s="10"/>
      <c r="B983" s="319"/>
      <c r="C983" s="10"/>
      <c r="D983" s="10"/>
      <c r="F983" s="10"/>
      <c r="G983" s="10"/>
      <c r="H983" s="10"/>
      <c r="I983" s="10"/>
      <c r="J983" s="10"/>
      <c r="K983" s="319"/>
      <c r="L983" s="10"/>
      <c r="M983" s="10"/>
      <c r="N983" s="10"/>
      <c r="O983" s="10"/>
      <c r="P983" s="10"/>
      <c r="Q983" s="358"/>
      <c r="U983" s="358"/>
      <c r="Y983" s="10"/>
      <c r="Z983" s="10"/>
      <c r="AA983" s="10"/>
    </row>
    <row r="984" spans="1:27">
      <c r="A984" s="10"/>
      <c r="B984" s="319"/>
      <c r="C984" s="10"/>
      <c r="D984" s="10"/>
      <c r="F984" s="10"/>
      <c r="G984" s="10"/>
      <c r="H984" s="10"/>
      <c r="I984" s="10"/>
      <c r="J984" s="10"/>
      <c r="K984" s="319"/>
      <c r="L984" s="10"/>
      <c r="M984" s="10"/>
      <c r="N984" s="10"/>
      <c r="O984" s="10"/>
      <c r="P984" s="10"/>
      <c r="Q984" s="358"/>
      <c r="U984" s="358"/>
      <c r="Y984" s="10"/>
      <c r="Z984" s="10"/>
      <c r="AA984" s="10"/>
    </row>
    <row r="985" spans="1:27">
      <c r="A985" s="10"/>
      <c r="B985" s="319"/>
      <c r="C985" s="10"/>
      <c r="D985" s="10"/>
      <c r="F985" s="10"/>
      <c r="G985" s="10"/>
      <c r="H985" s="10"/>
      <c r="I985" s="10"/>
      <c r="J985" s="10"/>
      <c r="K985" s="319"/>
      <c r="L985" s="10"/>
      <c r="M985" s="10"/>
      <c r="N985" s="10"/>
      <c r="O985" s="10"/>
      <c r="P985" s="10"/>
      <c r="Q985" s="358"/>
      <c r="U985" s="358"/>
      <c r="Y985" s="10"/>
      <c r="Z985" s="10"/>
      <c r="AA985" s="10"/>
    </row>
    <row r="986" spans="1:27">
      <c r="A986" s="10"/>
      <c r="B986" s="319"/>
      <c r="C986" s="10"/>
      <c r="D986" s="10"/>
      <c r="F986" s="10"/>
      <c r="G986" s="10"/>
      <c r="H986" s="10"/>
      <c r="I986" s="10"/>
      <c r="J986" s="10"/>
      <c r="K986" s="319"/>
      <c r="L986" s="10"/>
      <c r="M986" s="10"/>
      <c r="N986" s="10"/>
      <c r="O986" s="10"/>
      <c r="P986" s="10"/>
      <c r="Q986" s="358"/>
      <c r="U986" s="358"/>
      <c r="Y986" s="10"/>
      <c r="Z986" s="10"/>
      <c r="AA986" s="10"/>
    </row>
    <row r="987" spans="1:27">
      <c r="A987" s="10"/>
      <c r="B987" s="319"/>
      <c r="C987" s="10"/>
      <c r="D987" s="10"/>
      <c r="F987" s="10"/>
      <c r="G987" s="10"/>
      <c r="H987" s="10"/>
      <c r="I987" s="10"/>
      <c r="J987" s="10"/>
      <c r="K987" s="319"/>
      <c r="L987" s="10"/>
      <c r="M987" s="10"/>
      <c r="N987" s="10"/>
      <c r="O987" s="10"/>
      <c r="P987" s="10"/>
      <c r="Q987" s="358"/>
      <c r="U987" s="358"/>
      <c r="Y987" s="10"/>
      <c r="Z987" s="10"/>
      <c r="AA987" s="10"/>
    </row>
    <row r="988" spans="1:27">
      <c r="A988" s="10"/>
      <c r="B988" s="319"/>
      <c r="C988" s="10"/>
      <c r="D988" s="10"/>
      <c r="F988" s="10"/>
      <c r="G988" s="10"/>
      <c r="H988" s="10"/>
      <c r="I988" s="10"/>
      <c r="J988" s="10"/>
      <c r="K988" s="319"/>
      <c r="L988" s="10"/>
      <c r="M988" s="10"/>
      <c r="N988" s="10"/>
      <c r="O988" s="10"/>
      <c r="P988" s="10"/>
      <c r="Q988" s="358"/>
      <c r="U988" s="358"/>
      <c r="Y988" s="10"/>
      <c r="Z988" s="10"/>
      <c r="AA988" s="10"/>
    </row>
    <row r="989" spans="1:27">
      <c r="A989" s="10"/>
      <c r="B989" s="319"/>
      <c r="C989" s="10"/>
      <c r="D989" s="10"/>
      <c r="F989" s="10"/>
      <c r="G989" s="10"/>
      <c r="H989" s="10"/>
      <c r="I989" s="10"/>
      <c r="J989" s="10"/>
      <c r="K989" s="319"/>
      <c r="L989" s="10"/>
      <c r="M989" s="10"/>
      <c r="N989" s="10"/>
      <c r="O989" s="10"/>
      <c r="P989" s="10"/>
      <c r="Q989" s="358"/>
      <c r="U989" s="358"/>
      <c r="Y989" s="10"/>
      <c r="Z989" s="10"/>
      <c r="AA989" s="10"/>
    </row>
    <row r="990" spans="1:27">
      <c r="A990" s="10"/>
      <c r="B990" s="319"/>
      <c r="C990" s="10"/>
      <c r="D990" s="10"/>
      <c r="F990" s="10"/>
      <c r="G990" s="10"/>
      <c r="H990" s="10"/>
      <c r="I990" s="10"/>
      <c r="J990" s="10"/>
      <c r="K990" s="319"/>
      <c r="L990" s="10"/>
      <c r="M990" s="10"/>
      <c r="N990" s="10"/>
      <c r="O990" s="10"/>
      <c r="P990" s="10"/>
      <c r="Q990" s="358"/>
      <c r="U990" s="358"/>
      <c r="Y990" s="10"/>
      <c r="Z990" s="10"/>
      <c r="AA990" s="10"/>
    </row>
    <row r="991" spans="1:27">
      <c r="A991" s="10"/>
      <c r="B991" s="319"/>
      <c r="C991" s="10"/>
      <c r="D991" s="10"/>
      <c r="F991" s="10"/>
      <c r="G991" s="10"/>
      <c r="H991" s="10"/>
      <c r="I991" s="10"/>
      <c r="J991" s="10"/>
      <c r="K991" s="319"/>
      <c r="L991" s="10"/>
      <c r="M991" s="10"/>
      <c r="N991" s="10"/>
      <c r="O991" s="10"/>
      <c r="P991" s="10"/>
      <c r="Q991" s="358"/>
      <c r="U991" s="358"/>
      <c r="Y991" s="10"/>
      <c r="Z991" s="10"/>
      <c r="AA991" s="10"/>
    </row>
    <row r="992" spans="1:27">
      <c r="A992" s="10"/>
      <c r="B992" s="319"/>
      <c r="C992" s="10"/>
      <c r="D992" s="10"/>
      <c r="F992" s="10"/>
      <c r="G992" s="10"/>
      <c r="H992" s="10"/>
      <c r="I992" s="10"/>
      <c r="J992" s="10"/>
      <c r="K992" s="319"/>
      <c r="L992" s="10"/>
      <c r="M992" s="10"/>
      <c r="N992" s="10"/>
      <c r="O992" s="10"/>
      <c r="P992" s="10"/>
      <c r="Q992" s="358"/>
      <c r="U992" s="358"/>
      <c r="Y992" s="10"/>
      <c r="Z992" s="10"/>
      <c r="AA992" s="10"/>
    </row>
    <row r="993" spans="1:27">
      <c r="A993" s="10"/>
      <c r="B993" s="319"/>
      <c r="C993" s="10"/>
      <c r="D993" s="10"/>
      <c r="F993" s="10"/>
      <c r="G993" s="10"/>
      <c r="H993" s="10"/>
      <c r="I993" s="10"/>
      <c r="J993" s="10"/>
      <c r="K993" s="319"/>
      <c r="L993" s="10"/>
      <c r="M993" s="10"/>
      <c r="N993" s="10"/>
      <c r="O993" s="10"/>
      <c r="P993" s="10"/>
      <c r="Q993" s="358"/>
      <c r="U993" s="358"/>
      <c r="Y993" s="10"/>
      <c r="Z993" s="10"/>
      <c r="AA993" s="10"/>
    </row>
    <row r="994" spans="1:27">
      <c r="A994" s="10"/>
      <c r="B994" s="319"/>
      <c r="C994" s="10"/>
      <c r="D994" s="10"/>
      <c r="F994" s="10"/>
      <c r="G994" s="10"/>
      <c r="H994" s="10"/>
      <c r="I994" s="10"/>
      <c r="J994" s="10"/>
      <c r="K994" s="319"/>
      <c r="L994" s="10"/>
      <c r="M994" s="10"/>
      <c r="N994" s="10"/>
      <c r="O994" s="10"/>
      <c r="P994" s="10"/>
      <c r="Q994" s="358"/>
      <c r="U994" s="358"/>
      <c r="Y994" s="10"/>
      <c r="Z994" s="10"/>
      <c r="AA994" s="10"/>
    </row>
    <row r="995" spans="1:27">
      <c r="A995" s="10"/>
      <c r="B995" s="319"/>
      <c r="C995" s="10"/>
      <c r="D995" s="10"/>
      <c r="F995" s="10"/>
      <c r="G995" s="10"/>
      <c r="H995" s="10"/>
      <c r="I995" s="10"/>
      <c r="J995" s="10"/>
      <c r="K995" s="319"/>
      <c r="L995" s="10"/>
      <c r="M995" s="10"/>
      <c r="N995" s="10"/>
      <c r="O995" s="10"/>
      <c r="P995" s="10"/>
      <c r="Q995" s="358"/>
      <c r="U995" s="358"/>
      <c r="Y995" s="10"/>
      <c r="Z995" s="10"/>
      <c r="AA995" s="10"/>
    </row>
    <row r="996" spans="1:27">
      <c r="A996" s="10"/>
      <c r="B996" s="319"/>
      <c r="C996" s="10"/>
      <c r="D996" s="10"/>
      <c r="F996" s="10"/>
      <c r="G996" s="10"/>
      <c r="H996" s="10"/>
      <c r="I996" s="10"/>
      <c r="J996" s="10"/>
      <c r="K996" s="319"/>
      <c r="L996" s="10"/>
      <c r="M996" s="10"/>
      <c r="N996" s="10"/>
      <c r="O996" s="10"/>
      <c r="P996" s="10"/>
      <c r="Q996" s="358"/>
      <c r="U996" s="358"/>
      <c r="Y996" s="10"/>
      <c r="Z996" s="10"/>
      <c r="AA996" s="10"/>
    </row>
    <row r="997" spans="1:27">
      <c r="A997" s="10"/>
      <c r="B997" s="319"/>
      <c r="C997" s="10"/>
      <c r="D997" s="10"/>
      <c r="F997" s="10"/>
      <c r="G997" s="10"/>
      <c r="H997" s="10"/>
      <c r="I997" s="10"/>
      <c r="J997" s="10"/>
      <c r="K997" s="319"/>
      <c r="L997" s="10"/>
      <c r="M997" s="10"/>
      <c r="N997" s="10"/>
      <c r="O997" s="10"/>
      <c r="P997" s="10"/>
      <c r="Q997" s="358"/>
      <c r="U997" s="358"/>
      <c r="Y997" s="10"/>
      <c r="Z997" s="10"/>
      <c r="AA997" s="10"/>
    </row>
    <row r="998" spans="1:27">
      <c r="A998" s="10"/>
      <c r="B998" s="319"/>
      <c r="C998" s="10"/>
      <c r="D998" s="10"/>
      <c r="F998" s="10"/>
      <c r="G998" s="10"/>
      <c r="H998" s="10"/>
      <c r="I998" s="10"/>
      <c r="J998" s="10"/>
      <c r="K998" s="319"/>
      <c r="L998" s="10"/>
      <c r="M998" s="10"/>
      <c r="N998" s="10"/>
      <c r="O998" s="10"/>
      <c r="P998" s="10"/>
      <c r="Q998" s="358"/>
      <c r="U998" s="358"/>
      <c r="Y998" s="10"/>
      <c r="Z998" s="10"/>
      <c r="AA998" s="10"/>
    </row>
    <row r="999" spans="1:27">
      <c r="A999" s="10"/>
      <c r="B999" s="319"/>
      <c r="C999" s="10"/>
      <c r="D999" s="10"/>
      <c r="F999" s="10"/>
      <c r="G999" s="10"/>
      <c r="H999" s="10"/>
      <c r="I999" s="10"/>
      <c r="J999" s="10"/>
      <c r="K999" s="319"/>
      <c r="L999" s="10"/>
      <c r="M999" s="10"/>
      <c r="N999" s="10"/>
      <c r="O999" s="10"/>
      <c r="P999" s="10"/>
      <c r="Q999" s="358"/>
      <c r="U999" s="358"/>
      <c r="Y999" s="10"/>
      <c r="Z999" s="10"/>
      <c r="AA999" s="10"/>
    </row>
    <row r="1000" spans="1:27">
      <c r="A1000" s="10"/>
      <c r="B1000" s="319"/>
      <c r="C1000" s="10"/>
      <c r="D1000" s="10"/>
      <c r="F1000" s="10"/>
      <c r="G1000" s="10"/>
      <c r="H1000" s="10"/>
      <c r="I1000" s="10"/>
      <c r="J1000" s="10"/>
      <c r="K1000" s="319"/>
      <c r="L1000" s="10"/>
      <c r="M1000" s="10"/>
      <c r="N1000" s="10"/>
      <c r="O1000" s="10"/>
      <c r="P1000" s="10"/>
      <c r="Q1000" s="358"/>
      <c r="U1000" s="358"/>
      <c r="Y1000" s="10"/>
      <c r="Z1000" s="10"/>
      <c r="AA1000" s="10"/>
    </row>
    <row r="1001" spans="1:27">
      <c r="A1001" s="10"/>
      <c r="B1001" s="319"/>
      <c r="C1001" s="10"/>
      <c r="D1001" s="10"/>
      <c r="F1001" s="10"/>
      <c r="G1001" s="10"/>
      <c r="H1001" s="10"/>
      <c r="I1001" s="10"/>
      <c r="J1001" s="10"/>
      <c r="K1001" s="319"/>
      <c r="L1001" s="10"/>
      <c r="M1001" s="10"/>
      <c r="N1001" s="10"/>
      <c r="O1001" s="10"/>
      <c r="P1001" s="10"/>
      <c r="Q1001" s="358"/>
      <c r="U1001" s="358"/>
      <c r="Y1001" s="10"/>
      <c r="Z1001" s="10"/>
      <c r="AA1001" s="10"/>
    </row>
    <row r="1002" spans="1:27">
      <c r="A1002" s="10"/>
      <c r="B1002" s="319"/>
      <c r="C1002" s="10"/>
      <c r="D1002" s="10"/>
      <c r="F1002" s="10"/>
      <c r="G1002" s="10"/>
      <c r="H1002" s="10"/>
      <c r="I1002" s="10"/>
      <c r="J1002" s="10"/>
      <c r="K1002" s="319"/>
      <c r="L1002" s="10"/>
      <c r="M1002" s="10"/>
      <c r="N1002" s="10"/>
      <c r="O1002" s="10"/>
      <c r="P1002" s="10"/>
      <c r="Q1002" s="358"/>
      <c r="U1002" s="358"/>
      <c r="Y1002" s="10"/>
      <c r="Z1002" s="10"/>
      <c r="AA1002" s="10"/>
    </row>
    <row r="1003" spans="1:27">
      <c r="A1003" s="10"/>
      <c r="B1003" s="319"/>
      <c r="C1003" s="10"/>
      <c r="D1003" s="10"/>
      <c r="F1003" s="10"/>
      <c r="G1003" s="10"/>
      <c r="H1003" s="10"/>
      <c r="I1003" s="10"/>
      <c r="J1003" s="10"/>
      <c r="K1003" s="319"/>
      <c r="L1003" s="10"/>
      <c r="M1003" s="10"/>
      <c r="N1003" s="10"/>
      <c r="O1003" s="10"/>
      <c r="P1003" s="10"/>
      <c r="Q1003" s="358"/>
      <c r="U1003" s="358"/>
      <c r="Y1003" s="10"/>
      <c r="Z1003" s="10"/>
      <c r="AA1003" s="10"/>
    </row>
    <row r="1004" spans="1:27">
      <c r="A1004" s="10"/>
      <c r="B1004" s="319"/>
      <c r="C1004" s="10"/>
      <c r="D1004" s="10"/>
      <c r="F1004" s="10"/>
      <c r="G1004" s="10"/>
      <c r="H1004" s="10"/>
      <c r="I1004" s="10"/>
      <c r="J1004" s="10"/>
      <c r="K1004" s="319"/>
      <c r="L1004" s="10"/>
      <c r="M1004" s="10"/>
      <c r="N1004" s="10"/>
      <c r="O1004" s="10"/>
      <c r="P1004" s="10"/>
      <c r="Q1004" s="358"/>
      <c r="U1004" s="358"/>
      <c r="Y1004" s="10"/>
      <c r="Z1004" s="10"/>
      <c r="AA1004" s="10"/>
    </row>
    <row r="1005" spans="1:27">
      <c r="A1005" s="10"/>
      <c r="B1005" s="319"/>
      <c r="C1005" s="10"/>
      <c r="D1005" s="10"/>
      <c r="F1005" s="10"/>
      <c r="G1005" s="10"/>
      <c r="H1005" s="10"/>
      <c r="I1005" s="10"/>
      <c r="J1005" s="10"/>
      <c r="K1005" s="319"/>
      <c r="L1005" s="10"/>
      <c r="M1005" s="10"/>
      <c r="N1005" s="10"/>
      <c r="O1005" s="10"/>
      <c r="P1005" s="10"/>
      <c r="Q1005" s="358"/>
      <c r="U1005" s="358"/>
      <c r="Y1005" s="10"/>
      <c r="Z1005" s="10"/>
      <c r="AA1005" s="10"/>
    </row>
    <row r="1006" spans="1:27">
      <c r="A1006" s="10"/>
      <c r="B1006" s="319"/>
      <c r="C1006" s="10"/>
      <c r="D1006" s="10"/>
      <c r="F1006" s="10"/>
      <c r="G1006" s="10"/>
      <c r="H1006" s="10"/>
      <c r="I1006" s="10"/>
      <c r="J1006" s="10"/>
      <c r="K1006" s="319"/>
      <c r="L1006" s="10"/>
      <c r="M1006" s="10"/>
      <c r="N1006" s="10"/>
      <c r="O1006" s="10"/>
      <c r="P1006" s="10"/>
      <c r="Q1006" s="358"/>
      <c r="U1006" s="358"/>
      <c r="Y1006" s="10"/>
      <c r="Z1006" s="10"/>
      <c r="AA1006" s="10"/>
    </row>
    <row r="1007" spans="1:27">
      <c r="A1007" s="10"/>
      <c r="B1007" s="319"/>
      <c r="C1007" s="10"/>
      <c r="D1007" s="10"/>
      <c r="F1007" s="10"/>
      <c r="G1007" s="10"/>
      <c r="H1007" s="10"/>
      <c r="I1007" s="10"/>
      <c r="J1007" s="10"/>
      <c r="K1007" s="319"/>
      <c r="L1007" s="10"/>
      <c r="M1007" s="10"/>
      <c r="N1007" s="10"/>
      <c r="O1007" s="10"/>
      <c r="P1007" s="10"/>
      <c r="Q1007" s="358"/>
      <c r="U1007" s="358"/>
      <c r="Y1007" s="10"/>
      <c r="Z1007" s="10"/>
      <c r="AA1007" s="10"/>
    </row>
    <row r="1008" spans="1:27">
      <c r="A1008" s="10"/>
      <c r="B1008" s="319"/>
      <c r="C1008" s="10"/>
      <c r="D1008" s="10"/>
      <c r="F1008" s="10"/>
      <c r="G1008" s="10"/>
      <c r="H1008" s="10"/>
      <c r="I1008" s="10"/>
      <c r="J1008" s="10"/>
      <c r="K1008" s="319"/>
      <c r="L1008" s="10"/>
      <c r="M1008" s="10"/>
      <c r="N1008" s="10"/>
      <c r="O1008" s="10"/>
      <c r="P1008" s="10"/>
      <c r="Q1008" s="358"/>
      <c r="U1008" s="358"/>
      <c r="Y1008" s="10"/>
      <c r="Z1008" s="10"/>
      <c r="AA1008" s="10"/>
    </row>
    <row r="1009" spans="1:27">
      <c r="A1009" s="10"/>
      <c r="B1009" s="319"/>
      <c r="C1009" s="10"/>
      <c r="D1009" s="10"/>
      <c r="F1009" s="10"/>
      <c r="G1009" s="10"/>
      <c r="H1009" s="10"/>
      <c r="I1009" s="10"/>
      <c r="J1009" s="10"/>
      <c r="K1009" s="319"/>
      <c r="L1009" s="10"/>
      <c r="M1009" s="10"/>
      <c r="N1009" s="10"/>
      <c r="O1009" s="10"/>
      <c r="P1009" s="10"/>
      <c r="Q1009" s="358"/>
      <c r="U1009" s="358"/>
      <c r="Y1009" s="10"/>
      <c r="Z1009" s="10"/>
      <c r="AA1009" s="10"/>
    </row>
    <row r="1010" spans="1:27">
      <c r="A1010" s="10"/>
      <c r="B1010" s="319"/>
      <c r="C1010" s="10"/>
      <c r="D1010" s="10"/>
      <c r="F1010" s="10"/>
      <c r="G1010" s="10"/>
      <c r="H1010" s="10"/>
      <c r="I1010" s="10"/>
      <c r="J1010" s="10"/>
      <c r="K1010" s="319"/>
      <c r="L1010" s="10"/>
      <c r="M1010" s="10"/>
      <c r="N1010" s="10"/>
      <c r="O1010" s="10"/>
      <c r="P1010" s="10"/>
      <c r="Q1010" s="358"/>
      <c r="U1010" s="358"/>
      <c r="Y1010" s="10"/>
      <c r="Z1010" s="10"/>
      <c r="AA1010" s="10"/>
    </row>
    <row r="1011" spans="1:27">
      <c r="A1011" s="10"/>
      <c r="B1011" s="319"/>
      <c r="C1011" s="10"/>
      <c r="D1011" s="10"/>
      <c r="F1011" s="10"/>
      <c r="G1011" s="10"/>
      <c r="H1011" s="10"/>
      <c r="I1011" s="10"/>
      <c r="J1011" s="10"/>
      <c r="K1011" s="319"/>
      <c r="L1011" s="10"/>
      <c r="M1011" s="10"/>
      <c r="N1011" s="10"/>
      <c r="O1011" s="10"/>
      <c r="P1011" s="10"/>
      <c r="Q1011" s="358"/>
      <c r="U1011" s="358"/>
      <c r="Y1011" s="10"/>
      <c r="Z1011" s="10"/>
      <c r="AA1011" s="10"/>
    </row>
    <row r="1012" spans="1:27">
      <c r="A1012" s="10"/>
      <c r="B1012" s="319"/>
      <c r="C1012" s="10"/>
      <c r="D1012" s="10"/>
      <c r="F1012" s="10"/>
      <c r="G1012" s="10"/>
      <c r="H1012" s="10"/>
      <c r="I1012" s="10"/>
      <c r="J1012" s="10"/>
      <c r="K1012" s="319"/>
      <c r="L1012" s="10"/>
      <c r="M1012" s="10"/>
      <c r="N1012" s="10"/>
      <c r="O1012" s="10"/>
      <c r="P1012" s="10"/>
      <c r="Q1012" s="358"/>
      <c r="U1012" s="358"/>
      <c r="Y1012" s="10"/>
      <c r="Z1012" s="10"/>
      <c r="AA1012" s="10"/>
    </row>
    <row r="1013" spans="1:27">
      <c r="A1013" s="10"/>
      <c r="B1013" s="319"/>
      <c r="C1013" s="10"/>
      <c r="D1013" s="10"/>
      <c r="F1013" s="10"/>
      <c r="G1013" s="10"/>
      <c r="H1013" s="10"/>
      <c r="I1013" s="10"/>
      <c r="J1013" s="10"/>
      <c r="K1013" s="319"/>
      <c r="L1013" s="10"/>
      <c r="M1013" s="10"/>
      <c r="N1013" s="10"/>
      <c r="O1013" s="10"/>
      <c r="P1013" s="10"/>
      <c r="Q1013" s="358"/>
      <c r="U1013" s="358"/>
      <c r="Y1013" s="10"/>
      <c r="Z1013" s="10"/>
      <c r="AA1013" s="10"/>
    </row>
    <row r="1014" spans="1:27">
      <c r="A1014" s="10"/>
      <c r="B1014" s="319"/>
      <c r="C1014" s="10"/>
      <c r="D1014" s="10"/>
      <c r="F1014" s="10"/>
      <c r="G1014" s="10"/>
      <c r="H1014" s="10"/>
      <c r="I1014" s="10"/>
      <c r="J1014" s="10"/>
      <c r="K1014" s="319"/>
      <c r="L1014" s="10"/>
      <c r="M1014" s="10"/>
      <c r="N1014" s="10"/>
      <c r="O1014" s="10"/>
      <c r="P1014" s="10"/>
      <c r="Q1014" s="358"/>
      <c r="U1014" s="358"/>
      <c r="Y1014" s="10"/>
      <c r="Z1014" s="10"/>
      <c r="AA1014" s="10"/>
    </row>
    <row r="1015" spans="1:27">
      <c r="A1015" s="10"/>
      <c r="B1015" s="319"/>
      <c r="C1015" s="10"/>
      <c r="D1015" s="10"/>
      <c r="F1015" s="10"/>
      <c r="G1015" s="10"/>
      <c r="H1015" s="10"/>
      <c r="I1015" s="10"/>
      <c r="J1015" s="10"/>
      <c r="K1015" s="319"/>
      <c r="L1015" s="10"/>
      <c r="M1015" s="10"/>
      <c r="N1015" s="10"/>
      <c r="O1015" s="10"/>
      <c r="P1015" s="10"/>
      <c r="Q1015" s="358"/>
      <c r="U1015" s="358"/>
      <c r="Y1015" s="10"/>
      <c r="Z1015" s="10"/>
      <c r="AA1015" s="10"/>
    </row>
    <row r="1016" spans="1:27">
      <c r="A1016" s="10"/>
      <c r="B1016" s="319"/>
      <c r="C1016" s="10"/>
      <c r="D1016" s="10"/>
      <c r="F1016" s="10"/>
      <c r="G1016" s="10"/>
      <c r="H1016" s="10"/>
      <c r="I1016" s="10"/>
      <c r="J1016" s="10"/>
      <c r="K1016" s="319"/>
      <c r="L1016" s="10"/>
      <c r="M1016" s="10"/>
      <c r="N1016" s="10"/>
      <c r="O1016" s="10"/>
      <c r="P1016" s="10"/>
      <c r="Q1016" s="358"/>
      <c r="U1016" s="358"/>
      <c r="Y1016" s="10"/>
      <c r="Z1016" s="10"/>
      <c r="AA1016" s="10"/>
    </row>
    <row r="1017" spans="1:27">
      <c r="A1017" s="10"/>
      <c r="B1017" s="319"/>
      <c r="C1017" s="10"/>
      <c r="D1017" s="10"/>
      <c r="F1017" s="10"/>
      <c r="G1017" s="10"/>
      <c r="H1017" s="10"/>
      <c r="I1017" s="10"/>
      <c r="J1017" s="10"/>
      <c r="K1017" s="319"/>
      <c r="L1017" s="10"/>
      <c r="M1017" s="10"/>
      <c r="N1017" s="10"/>
      <c r="O1017" s="10"/>
      <c r="P1017" s="10"/>
      <c r="Q1017" s="358"/>
      <c r="U1017" s="358"/>
      <c r="Y1017" s="10"/>
      <c r="Z1017" s="10"/>
      <c r="AA1017" s="10"/>
    </row>
    <row r="1018" spans="1:27">
      <c r="A1018" s="10"/>
      <c r="B1018" s="319"/>
      <c r="C1018" s="10"/>
      <c r="D1018" s="10"/>
      <c r="F1018" s="10"/>
      <c r="G1018" s="10"/>
      <c r="H1018" s="10"/>
      <c r="I1018" s="10"/>
      <c r="J1018" s="10"/>
      <c r="K1018" s="319"/>
      <c r="L1018" s="10"/>
      <c r="M1018" s="10"/>
      <c r="N1018" s="10"/>
      <c r="O1018" s="10"/>
      <c r="P1018" s="10"/>
      <c r="Q1018" s="358"/>
      <c r="U1018" s="358"/>
      <c r="Y1018" s="10"/>
      <c r="Z1018" s="10"/>
      <c r="AA1018" s="10"/>
    </row>
    <row r="1019" spans="1:27">
      <c r="A1019" s="10"/>
      <c r="B1019" s="319"/>
      <c r="C1019" s="10"/>
      <c r="D1019" s="10"/>
      <c r="F1019" s="10"/>
      <c r="G1019" s="10"/>
      <c r="H1019" s="10"/>
      <c r="I1019" s="10"/>
      <c r="J1019" s="10"/>
      <c r="K1019" s="319"/>
      <c r="L1019" s="10"/>
      <c r="M1019" s="10"/>
      <c r="N1019" s="10"/>
      <c r="O1019" s="10"/>
      <c r="P1019" s="10"/>
      <c r="Q1019" s="358"/>
      <c r="U1019" s="358"/>
      <c r="Y1019" s="10"/>
      <c r="Z1019" s="10"/>
      <c r="AA1019" s="10"/>
    </row>
    <row r="1020" spans="1:27">
      <c r="A1020" s="10"/>
      <c r="B1020" s="319"/>
      <c r="C1020" s="10"/>
      <c r="D1020" s="10"/>
      <c r="F1020" s="10"/>
      <c r="G1020" s="10"/>
      <c r="H1020" s="10"/>
      <c r="I1020" s="10"/>
      <c r="J1020" s="10"/>
      <c r="K1020" s="319"/>
      <c r="L1020" s="10"/>
      <c r="M1020" s="10"/>
      <c r="N1020" s="10"/>
      <c r="O1020" s="10"/>
      <c r="P1020" s="10"/>
      <c r="Q1020" s="358"/>
      <c r="U1020" s="358"/>
      <c r="Y1020" s="10"/>
      <c r="Z1020" s="10"/>
      <c r="AA1020" s="10"/>
    </row>
    <row r="1021" spans="1:27">
      <c r="A1021" s="10"/>
      <c r="B1021" s="319"/>
      <c r="C1021" s="10"/>
      <c r="D1021" s="10"/>
      <c r="F1021" s="10"/>
      <c r="G1021" s="10"/>
      <c r="H1021" s="10"/>
      <c r="I1021" s="10"/>
      <c r="J1021" s="10"/>
      <c r="K1021" s="319"/>
      <c r="L1021" s="10"/>
      <c r="M1021" s="10"/>
      <c r="N1021" s="10"/>
      <c r="O1021" s="10"/>
      <c r="P1021" s="10"/>
      <c r="Q1021" s="358"/>
      <c r="U1021" s="358"/>
      <c r="Y1021" s="10"/>
      <c r="Z1021" s="10"/>
      <c r="AA1021" s="10"/>
    </row>
    <row r="1022" spans="1:27">
      <c r="A1022" s="10"/>
      <c r="B1022" s="319"/>
      <c r="C1022" s="10"/>
      <c r="D1022" s="10"/>
      <c r="F1022" s="10"/>
      <c r="G1022" s="10"/>
      <c r="H1022" s="10"/>
      <c r="I1022" s="10"/>
      <c r="J1022" s="10"/>
      <c r="K1022" s="319"/>
      <c r="L1022" s="10"/>
      <c r="M1022" s="10"/>
      <c r="N1022" s="10"/>
      <c r="O1022" s="10"/>
      <c r="P1022" s="10"/>
      <c r="Q1022" s="358"/>
      <c r="U1022" s="358"/>
      <c r="Y1022" s="10"/>
      <c r="Z1022" s="10"/>
      <c r="AA1022" s="10"/>
    </row>
    <row r="1023" spans="1:27">
      <c r="A1023" s="10"/>
      <c r="B1023" s="319"/>
      <c r="C1023" s="10"/>
      <c r="D1023" s="10"/>
      <c r="F1023" s="10"/>
      <c r="G1023" s="10"/>
      <c r="H1023" s="10"/>
      <c r="I1023" s="10"/>
      <c r="J1023" s="10"/>
      <c r="K1023" s="319"/>
      <c r="L1023" s="10"/>
      <c r="M1023" s="10"/>
      <c r="N1023" s="10"/>
      <c r="O1023" s="10"/>
      <c r="P1023" s="10"/>
      <c r="Q1023" s="358"/>
      <c r="U1023" s="358"/>
      <c r="Y1023" s="10"/>
      <c r="Z1023" s="10"/>
      <c r="AA1023" s="10"/>
    </row>
    <row r="1024" spans="1:27">
      <c r="A1024" s="10"/>
      <c r="B1024" s="319"/>
      <c r="C1024" s="10"/>
      <c r="D1024" s="10"/>
      <c r="F1024" s="10"/>
      <c r="G1024" s="10"/>
      <c r="H1024" s="10"/>
      <c r="I1024" s="10"/>
      <c r="J1024" s="10"/>
      <c r="K1024" s="319"/>
      <c r="L1024" s="10"/>
      <c r="M1024" s="10"/>
      <c r="N1024" s="10"/>
      <c r="O1024" s="10"/>
      <c r="P1024" s="10"/>
      <c r="Q1024" s="358"/>
      <c r="U1024" s="358"/>
      <c r="Y1024" s="10"/>
      <c r="Z1024" s="10"/>
      <c r="AA1024" s="10"/>
    </row>
    <row r="1025" spans="1:27">
      <c r="A1025" s="10"/>
      <c r="B1025" s="319"/>
      <c r="C1025" s="10"/>
      <c r="D1025" s="10"/>
      <c r="F1025" s="10"/>
      <c r="G1025" s="10"/>
      <c r="H1025" s="10"/>
      <c r="I1025" s="10"/>
      <c r="J1025" s="10"/>
      <c r="K1025" s="319"/>
      <c r="L1025" s="10"/>
      <c r="M1025" s="10"/>
      <c r="N1025" s="10"/>
      <c r="O1025" s="10"/>
      <c r="P1025" s="10"/>
      <c r="Q1025" s="358"/>
      <c r="U1025" s="358"/>
      <c r="Y1025" s="10"/>
      <c r="Z1025" s="10"/>
      <c r="AA1025" s="10"/>
    </row>
    <row r="1026" spans="1:27">
      <c r="A1026" s="10"/>
      <c r="B1026" s="319"/>
      <c r="C1026" s="10"/>
      <c r="D1026" s="10"/>
      <c r="F1026" s="10"/>
      <c r="G1026" s="10"/>
      <c r="H1026" s="10"/>
      <c r="I1026" s="10"/>
      <c r="J1026" s="10"/>
      <c r="K1026" s="319"/>
      <c r="L1026" s="10"/>
      <c r="M1026" s="10"/>
      <c r="N1026" s="10"/>
      <c r="O1026" s="10"/>
      <c r="P1026" s="10"/>
      <c r="Q1026" s="358"/>
      <c r="U1026" s="358"/>
      <c r="Y1026" s="10"/>
      <c r="Z1026" s="10"/>
      <c r="AA1026" s="10"/>
    </row>
    <row r="1027" spans="1:27">
      <c r="A1027" s="10"/>
      <c r="B1027" s="319"/>
      <c r="C1027" s="10"/>
      <c r="D1027" s="10"/>
      <c r="F1027" s="10"/>
      <c r="G1027" s="10"/>
      <c r="H1027" s="10"/>
      <c r="I1027" s="10"/>
      <c r="J1027" s="10"/>
      <c r="K1027" s="319"/>
      <c r="L1027" s="10"/>
      <c r="M1027" s="10"/>
      <c r="N1027" s="10"/>
      <c r="O1027" s="10"/>
      <c r="P1027" s="10"/>
      <c r="Q1027" s="358"/>
      <c r="U1027" s="358"/>
      <c r="Y1027" s="10"/>
      <c r="Z1027" s="10"/>
      <c r="AA1027" s="10"/>
    </row>
    <row r="1028" spans="1:27">
      <c r="A1028" s="10"/>
      <c r="B1028" s="319"/>
      <c r="C1028" s="10"/>
      <c r="D1028" s="10"/>
      <c r="F1028" s="10"/>
      <c r="G1028" s="10"/>
      <c r="H1028" s="10"/>
      <c r="I1028" s="10"/>
      <c r="J1028" s="10"/>
      <c r="K1028" s="319"/>
      <c r="L1028" s="10"/>
      <c r="M1028" s="10"/>
      <c r="N1028" s="10"/>
      <c r="O1028" s="10"/>
      <c r="P1028" s="10"/>
      <c r="Q1028" s="358"/>
      <c r="U1028" s="358"/>
      <c r="Y1028" s="10"/>
      <c r="Z1028" s="10"/>
      <c r="AA1028" s="10"/>
    </row>
    <row r="1029" spans="1:27">
      <c r="A1029" s="10"/>
      <c r="B1029" s="319"/>
      <c r="C1029" s="10"/>
      <c r="D1029" s="10"/>
      <c r="F1029" s="10"/>
      <c r="G1029" s="10"/>
      <c r="H1029" s="10"/>
      <c r="I1029" s="10"/>
      <c r="J1029" s="10"/>
      <c r="K1029" s="319"/>
      <c r="L1029" s="10"/>
      <c r="M1029" s="10"/>
      <c r="N1029" s="10"/>
      <c r="O1029" s="10"/>
      <c r="P1029" s="10"/>
      <c r="Q1029" s="358"/>
      <c r="U1029" s="358"/>
      <c r="Y1029" s="10"/>
      <c r="Z1029" s="10"/>
      <c r="AA1029" s="10"/>
    </row>
    <row r="1030" spans="1:27">
      <c r="A1030" s="10"/>
      <c r="B1030" s="319"/>
      <c r="C1030" s="10"/>
      <c r="D1030" s="10"/>
      <c r="F1030" s="10"/>
      <c r="G1030" s="10"/>
      <c r="H1030" s="10"/>
      <c r="I1030" s="10"/>
      <c r="J1030" s="10"/>
      <c r="K1030" s="319"/>
      <c r="L1030" s="10"/>
      <c r="M1030" s="10"/>
      <c r="N1030" s="10"/>
      <c r="O1030" s="10"/>
      <c r="P1030" s="10"/>
      <c r="Q1030" s="358"/>
      <c r="U1030" s="358"/>
      <c r="Y1030" s="10"/>
      <c r="Z1030" s="10"/>
      <c r="AA1030" s="10"/>
    </row>
    <row r="1031" spans="1:27">
      <c r="A1031" s="10"/>
      <c r="B1031" s="319"/>
      <c r="C1031" s="10"/>
      <c r="D1031" s="10"/>
      <c r="F1031" s="10"/>
      <c r="G1031" s="10"/>
      <c r="H1031" s="10"/>
      <c r="I1031" s="10"/>
      <c r="J1031" s="10"/>
      <c r="K1031" s="319"/>
      <c r="L1031" s="10"/>
      <c r="M1031" s="10"/>
      <c r="N1031" s="10"/>
      <c r="O1031" s="10"/>
      <c r="P1031" s="10"/>
      <c r="Q1031" s="358"/>
      <c r="U1031" s="358"/>
      <c r="Y1031" s="10"/>
      <c r="Z1031" s="10"/>
      <c r="AA1031" s="10"/>
    </row>
    <row r="1032" spans="1:27">
      <c r="A1032" s="10"/>
      <c r="B1032" s="319"/>
      <c r="C1032" s="10"/>
      <c r="D1032" s="10"/>
      <c r="F1032" s="10"/>
      <c r="G1032" s="10"/>
      <c r="H1032" s="10"/>
      <c r="I1032" s="10"/>
      <c r="J1032" s="10"/>
      <c r="K1032" s="319"/>
      <c r="L1032" s="10"/>
      <c r="M1032" s="10"/>
      <c r="N1032" s="10"/>
      <c r="O1032" s="10"/>
      <c r="P1032" s="10"/>
      <c r="Q1032" s="358"/>
      <c r="U1032" s="358"/>
      <c r="Y1032" s="10"/>
      <c r="Z1032" s="10"/>
      <c r="AA1032" s="10"/>
    </row>
    <row r="1033" spans="1:27">
      <c r="A1033" s="10"/>
      <c r="B1033" s="319"/>
      <c r="C1033" s="10"/>
      <c r="D1033" s="10"/>
      <c r="F1033" s="10"/>
      <c r="G1033" s="10"/>
      <c r="H1033" s="10"/>
      <c r="I1033" s="10"/>
      <c r="J1033" s="10"/>
      <c r="K1033" s="319"/>
      <c r="L1033" s="10"/>
      <c r="M1033" s="10"/>
      <c r="N1033" s="10"/>
      <c r="O1033" s="10"/>
      <c r="P1033" s="10"/>
      <c r="Q1033" s="358"/>
      <c r="U1033" s="358"/>
      <c r="Y1033" s="10"/>
      <c r="Z1033" s="10"/>
      <c r="AA1033" s="10"/>
    </row>
    <row r="1034" spans="1:27">
      <c r="A1034" s="10"/>
      <c r="B1034" s="319"/>
      <c r="C1034" s="10"/>
      <c r="D1034" s="10"/>
      <c r="F1034" s="10"/>
      <c r="G1034" s="10"/>
      <c r="H1034" s="10"/>
      <c r="I1034" s="10"/>
      <c r="J1034" s="10"/>
      <c r="K1034" s="319"/>
      <c r="L1034" s="10"/>
      <c r="M1034" s="10"/>
      <c r="N1034" s="10"/>
      <c r="O1034" s="10"/>
      <c r="P1034" s="10"/>
      <c r="Q1034" s="358"/>
      <c r="U1034" s="358"/>
      <c r="Y1034" s="10"/>
      <c r="Z1034" s="10"/>
      <c r="AA1034" s="10"/>
    </row>
    <row r="1035" spans="1:27">
      <c r="A1035" s="10"/>
      <c r="B1035" s="319"/>
      <c r="C1035" s="10"/>
      <c r="D1035" s="10"/>
      <c r="F1035" s="10"/>
      <c r="G1035" s="10"/>
      <c r="H1035" s="10"/>
      <c r="I1035" s="10"/>
      <c r="J1035" s="10"/>
      <c r="K1035" s="319"/>
      <c r="L1035" s="10"/>
      <c r="M1035" s="10"/>
      <c r="N1035" s="10"/>
      <c r="O1035" s="10"/>
      <c r="P1035" s="10"/>
      <c r="Q1035" s="358"/>
      <c r="U1035" s="358"/>
      <c r="Y1035" s="10"/>
      <c r="Z1035" s="10"/>
      <c r="AA1035" s="10"/>
    </row>
    <row r="1036" spans="1:27">
      <c r="A1036" s="10"/>
      <c r="B1036" s="319"/>
      <c r="C1036" s="10"/>
      <c r="D1036" s="10"/>
      <c r="F1036" s="10"/>
      <c r="G1036" s="10"/>
      <c r="H1036" s="10"/>
      <c r="I1036" s="10"/>
      <c r="J1036" s="10"/>
      <c r="K1036" s="319"/>
      <c r="L1036" s="10"/>
      <c r="M1036" s="10"/>
      <c r="N1036" s="10"/>
      <c r="O1036" s="10"/>
      <c r="P1036" s="10"/>
      <c r="Q1036" s="358"/>
      <c r="U1036" s="358"/>
      <c r="Y1036" s="10"/>
      <c r="Z1036" s="10"/>
      <c r="AA1036" s="10"/>
    </row>
    <row r="1037" spans="1:27">
      <c r="A1037" s="10"/>
      <c r="B1037" s="319"/>
      <c r="C1037" s="10"/>
      <c r="D1037" s="10"/>
      <c r="F1037" s="10"/>
      <c r="G1037" s="10"/>
      <c r="H1037" s="10"/>
      <c r="I1037" s="10"/>
      <c r="J1037" s="10"/>
      <c r="K1037" s="319"/>
      <c r="L1037" s="10"/>
      <c r="M1037" s="10"/>
      <c r="N1037" s="10"/>
      <c r="O1037" s="10"/>
      <c r="P1037" s="10"/>
      <c r="Q1037" s="358"/>
      <c r="U1037" s="358"/>
      <c r="Y1037" s="10"/>
      <c r="Z1037" s="10"/>
      <c r="AA1037" s="10"/>
    </row>
    <row r="1038" spans="1:27">
      <c r="A1038" s="10"/>
      <c r="B1038" s="319"/>
      <c r="C1038" s="10"/>
      <c r="D1038" s="10"/>
      <c r="F1038" s="10"/>
      <c r="G1038" s="10"/>
      <c r="H1038" s="10"/>
      <c r="I1038" s="10"/>
      <c r="J1038" s="10"/>
      <c r="K1038" s="319"/>
      <c r="L1038" s="10"/>
      <c r="M1038" s="10"/>
      <c r="N1038" s="10"/>
      <c r="O1038" s="10"/>
      <c r="P1038" s="10"/>
      <c r="Q1038" s="358"/>
      <c r="U1038" s="358"/>
      <c r="Y1038" s="10"/>
      <c r="Z1038" s="10"/>
      <c r="AA1038" s="10"/>
    </row>
    <row r="1039" spans="1:27">
      <c r="A1039" s="10"/>
      <c r="B1039" s="319"/>
      <c r="C1039" s="10"/>
      <c r="D1039" s="10"/>
      <c r="F1039" s="10"/>
      <c r="G1039" s="10"/>
      <c r="H1039" s="10"/>
      <c r="I1039" s="10"/>
      <c r="J1039" s="10"/>
      <c r="K1039" s="319"/>
      <c r="L1039" s="10"/>
      <c r="M1039" s="10"/>
      <c r="N1039" s="10"/>
      <c r="O1039" s="10"/>
      <c r="P1039" s="10"/>
      <c r="Q1039" s="358"/>
      <c r="U1039" s="358"/>
      <c r="Y1039" s="10"/>
      <c r="Z1039" s="10"/>
      <c r="AA1039" s="10"/>
    </row>
    <row r="1040" spans="1:27">
      <c r="A1040" s="10"/>
      <c r="B1040" s="319"/>
      <c r="C1040" s="10"/>
      <c r="D1040" s="10"/>
      <c r="F1040" s="10"/>
      <c r="G1040" s="10"/>
      <c r="H1040" s="10"/>
      <c r="I1040" s="10"/>
      <c r="J1040" s="10"/>
      <c r="K1040" s="319"/>
      <c r="L1040" s="10"/>
      <c r="M1040" s="10"/>
      <c r="N1040" s="10"/>
      <c r="O1040" s="10"/>
      <c r="P1040" s="10"/>
      <c r="Q1040" s="358"/>
      <c r="U1040" s="358"/>
      <c r="Y1040" s="10"/>
      <c r="Z1040" s="10"/>
      <c r="AA1040" s="10"/>
    </row>
    <row r="1041" spans="1:27">
      <c r="A1041" s="10"/>
      <c r="B1041" s="319"/>
      <c r="C1041" s="10"/>
      <c r="D1041" s="10"/>
      <c r="F1041" s="10"/>
      <c r="G1041" s="10"/>
      <c r="H1041" s="10"/>
      <c r="I1041" s="10"/>
      <c r="J1041" s="10"/>
      <c r="K1041" s="319"/>
      <c r="L1041" s="10"/>
      <c r="M1041" s="10"/>
      <c r="N1041" s="10"/>
      <c r="O1041" s="10"/>
      <c r="P1041" s="10"/>
      <c r="Q1041" s="358"/>
      <c r="U1041" s="358"/>
      <c r="Y1041" s="10"/>
      <c r="Z1041" s="10"/>
      <c r="AA1041" s="10"/>
    </row>
    <row r="1042" spans="1:27">
      <c r="A1042" s="10"/>
      <c r="B1042" s="319"/>
      <c r="C1042" s="10"/>
      <c r="D1042" s="10"/>
      <c r="F1042" s="10"/>
      <c r="G1042" s="10"/>
      <c r="H1042" s="10"/>
      <c r="I1042" s="10"/>
      <c r="J1042" s="10"/>
      <c r="K1042" s="319"/>
      <c r="L1042" s="10"/>
      <c r="M1042" s="10"/>
      <c r="N1042" s="10"/>
      <c r="O1042" s="10"/>
      <c r="P1042" s="10"/>
      <c r="Q1042" s="358"/>
      <c r="U1042" s="358"/>
      <c r="Y1042" s="10"/>
      <c r="Z1042" s="10"/>
      <c r="AA1042" s="10"/>
    </row>
    <row r="1043" spans="1:27">
      <c r="A1043" s="10"/>
      <c r="B1043" s="319"/>
      <c r="C1043" s="10"/>
      <c r="D1043" s="10"/>
      <c r="F1043" s="10"/>
      <c r="G1043" s="10"/>
      <c r="H1043" s="10"/>
      <c r="I1043" s="10"/>
      <c r="J1043" s="10"/>
      <c r="K1043" s="319"/>
      <c r="L1043" s="10"/>
      <c r="M1043" s="10"/>
      <c r="N1043" s="10"/>
      <c r="O1043" s="10"/>
      <c r="P1043" s="10"/>
      <c r="Q1043" s="358"/>
      <c r="U1043" s="358"/>
      <c r="Y1043" s="10"/>
      <c r="Z1043" s="10"/>
      <c r="AA1043" s="10"/>
    </row>
    <row r="1044" spans="1:27">
      <c r="A1044" s="10"/>
      <c r="B1044" s="319"/>
      <c r="C1044" s="10"/>
      <c r="D1044" s="10"/>
      <c r="F1044" s="10"/>
      <c r="G1044" s="10"/>
      <c r="H1044" s="10"/>
      <c r="I1044" s="10"/>
      <c r="J1044" s="10"/>
      <c r="K1044" s="319"/>
      <c r="L1044" s="10"/>
      <c r="M1044" s="10"/>
      <c r="N1044" s="10"/>
      <c r="O1044" s="10"/>
      <c r="P1044" s="10"/>
      <c r="Q1044" s="358"/>
      <c r="U1044" s="358"/>
      <c r="Y1044" s="10"/>
      <c r="Z1044" s="10"/>
      <c r="AA1044" s="10"/>
    </row>
    <row r="1045" spans="1:27">
      <c r="A1045" s="10"/>
      <c r="B1045" s="319"/>
      <c r="C1045" s="10"/>
      <c r="D1045" s="10"/>
      <c r="F1045" s="10"/>
      <c r="G1045" s="10"/>
      <c r="H1045" s="10"/>
      <c r="I1045" s="10"/>
      <c r="J1045" s="10"/>
      <c r="K1045" s="319"/>
      <c r="L1045" s="10"/>
      <c r="M1045" s="10"/>
      <c r="N1045" s="10"/>
      <c r="O1045" s="10"/>
      <c r="P1045" s="10"/>
      <c r="Q1045" s="358"/>
      <c r="U1045" s="358"/>
      <c r="Y1045" s="10"/>
      <c r="Z1045" s="10"/>
      <c r="AA1045" s="10"/>
    </row>
    <row r="1046" spans="1:27">
      <c r="A1046" s="10"/>
      <c r="B1046" s="319"/>
      <c r="C1046" s="10"/>
      <c r="D1046" s="10"/>
      <c r="F1046" s="10"/>
      <c r="G1046" s="10"/>
      <c r="H1046" s="10"/>
      <c r="I1046" s="10"/>
      <c r="J1046" s="10"/>
      <c r="K1046" s="319"/>
      <c r="L1046" s="10"/>
      <c r="M1046" s="10"/>
      <c r="N1046" s="10"/>
      <c r="O1046" s="10"/>
      <c r="P1046" s="10"/>
      <c r="Q1046" s="358"/>
      <c r="U1046" s="358"/>
      <c r="Y1046" s="10"/>
      <c r="Z1046" s="10"/>
      <c r="AA1046" s="10"/>
    </row>
    <row r="1047" spans="1:27">
      <c r="A1047" s="10"/>
      <c r="B1047" s="319"/>
      <c r="C1047" s="10"/>
      <c r="D1047" s="10"/>
      <c r="F1047" s="10"/>
      <c r="G1047" s="10"/>
      <c r="H1047" s="10"/>
      <c r="I1047" s="10"/>
      <c r="J1047" s="10"/>
      <c r="K1047" s="319"/>
      <c r="L1047" s="10"/>
      <c r="M1047" s="10"/>
      <c r="N1047" s="10"/>
      <c r="O1047" s="10"/>
      <c r="P1047" s="10"/>
      <c r="Q1047" s="358"/>
      <c r="U1047" s="358"/>
      <c r="Y1047" s="10"/>
      <c r="Z1047" s="10"/>
      <c r="AA1047" s="10"/>
    </row>
    <row r="1048" spans="1:27">
      <c r="A1048" s="10"/>
      <c r="B1048" s="319"/>
      <c r="C1048" s="10"/>
      <c r="D1048" s="10"/>
      <c r="F1048" s="10"/>
      <c r="G1048" s="10"/>
      <c r="H1048" s="10"/>
      <c r="I1048" s="10"/>
      <c r="J1048" s="10"/>
      <c r="K1048" s="319"/>
      <c r="L1048" s="10"/>
      <c r="M1048" s="10"/>
      <c r="N1048" s="10"/>
      <c r="O1048" s="10"/>
      <c r="P1048" s="10"/>
      <c r="Q1048" s="358"/>
      <c r="U1048" s="358"/>
      <c r="Y1048" s="10"/>
      <c r="Z1048" s="10"/>
      <c r="AA1048" s="10"/>
    </row>
    <row r="1049" spans="1:27">
      <c r="A1049" s="10"/>
      <c r="B1049" s="319"/>
      <c r="C1049" s="10"/>
      <c r="D1049" s="10"/>
      <c r="F1049" s="10"/>
      <c r="G1049" s="10"/>
      <c r="H1049" s="10"/>
      <c r="I1049" s="10"/>
      <c r="J1049" s="10"/>
      <c r="K1049" s="319"/>
      <c r="L1049" s="10"/>
      <c r="M1049" s="10"/>
      <c r="N1049" s="10"/>
      <c r="O1049" s="10"/>
      <c r="P1049" s="10"/>
      <c r="Q1049" s="358"/>
      <c r="U1049" s="358"/>
      <c r="Y1049" s="10"/>
      <c r="Z1049" s="10"/>
      <c r="AA1049" s="10"/>
    </row>
    <row r="1050" spans="1:27">
      <c r="A1050" s="10"/>
      <c r="B1050" s="319"/>
      <c r="C1050" s="10"/>
      <c r="D1050" s="10"/>
      <c r="F1050" s="10"/>
      <c r="G1050" s="10"/>
      <c r="H1050" s="10"/>
      <c r="I1050" s="10"/>
      <c r="J1050" s="10"/>
      <c r="K1050" s="319"/>
      <c r="L1050" s="10"/>
      <c r="M1050" s="10"/>
      <c r="N1050" s="10"/>
      <c r="O1050" s="10"/>
      <c r="P1050" s="10"/>
      <c r="Q1050" s="358"/>
      <c r="U1050" s="358"/>
      <c r="Y1050" s="10"/>
      <c r="Z1050" s="10"/>
      <c r="AA1050" s="10"/>
    </row>
    <row r="1051" spans="1:27">
      <c r="A1051" s="10"/>
      <c r="B1051" s="319"/>
      <c r="C1051" s="10"/>
      <c r="D1051" s="10"/>
      <c r="F1051" s="10"/>
      <c r="G1051" s="10"/>
      <c r="H1051" s="10"/>
      <c r="I1051" s="10"/>
      <c r="J1051" s="10"/>
      <c r="K1051" s="319"/>
      <c r="L1051" s="10"/>
      <c r="M1051" s="10"/>
      <c r="N1051" s="10"/>
      <c r="O1051" s="10"/>
      <c r="P1051" s="10"/>
      <c r="Q1051" s="358"/>
      <c r="U1051" s="358"/>
      <c r="Y1051" s="10"/>
      <c r="Z1051" s="10"/>
      <c r="AA1051" s="10"/>
    </row>
    <row r="1052" spans="1:27">
      <c r="A1052" s="10"/>
      <c r="B1052" s="319"/>
      <c r="C1052" s="10"/>
      <c r="D1052" s="10"/>
      <c r="F1052" s="10"/>
      <c r="G1052" s="10"/>
      <c r="H1052" s="10"/>
      <c r="I1052" s="10"/>
      <c r="J1052" s="10"/>
      <c r="K1052" s="319"/>
      <c r="L1052" s="10"/>
      <c r="M1052" s="10"/>
      <c r="N1052" s="10"/>
      <c r="O1052" s="10"/>
      <c r="P1052" s="10"/>
      <c r="Q1052" s="358"/>
      <c r="U1052" s="358"/>
      <c r="Y1052" s="10"/>
      <c r="Z1052" s="10"/>
      <c r="AA1052" s="10"/>
    </row>
    <row r="1053" spans="1:27">
      <c r="A1053" s="10"/>
      <c r="B1053" s="319"/>
      <c r="C1053" s="10"/>
      <c r="D1053" s="10"/>
      <c r="F1053" s="10"/>
      <c r="G1053" s="10"/>
      <c r="H1053" s="10"/>
      <c r="I1053" s="10"/>
      <c r="J1053" s="10"/>
      <c r="K1053" s="319"/>
      <c r="L1053" s="10"/>
      <c r="M1053" s="10"/>
      <c r="N1053" s="10"/>
      <c r="O1053" s="10"/>
      <c r="P1053" s="10"/>
      <c r="Q1053" s="358"/>
      <c r="U1053" s="358"/>
      <c r="Y1053" s="10"/>
      <c r="Z1053" s="10"/>
      <c r="AA1053" s="10"/>
    </row>
    <row r="1054" spans="1:27">
      <c r="A1054" s="10"/>
      <c r="B1054" s="319"/>
      <c r="C1054" s="10"/>
      <c r="D1054" s="10"/>
      <c r="F1054" s="10"/>
      <c r="G1054" s="10"/>
      <c r="H1054" s="10"/>
      <c r="I1054" s="10"/>
      <c r="J1054" s="10"/>
      <c r="K1054" s="319"/>
      <c r="L1054" s="10"/>
      <c r="M1054" s="10"/>
      <c r="N1054" s="10"/>
      <c r="O1054" s="10"/>
      <c r="P1054" s="10"/>
      <c r="Q1054" s="358"/>
      <c r="U1054" s="358"/>
      <c r="Y1054" s="10"/>
      <c r="Z1054" s="10"/>
      <c r="AA1054" s="10"/>
    </row>
    <row r="1055" spans="1:27">
      <c r="A1055" s="10"/>
      <c r="B1055" s="319"/>
      <c r="C1055" s="10"/>
      <c r="D1055" s="10"/>
      <c r="F1055" s="10"/>
      <c r="G1055" s="10"/>
      <c r="H1055" s="10"/>
      <c r="I1055" s="10"/>
      <c r="J1055" s="10"/>
      <c r="K1055" s="319"/>
      <c r="L1055" s="10"/>
      <c r="M1055" s="10"/>
      <c r="N1055" s="10"/>
      <c r="O1055" s="10"/>
      <c r="P1055" s="10"/>
      <c r="Q1055" s="358"/>
      <c r="U1055" s="358"/>
      <c r="Y1055" s="10"/>
      <c r="Z1055" s="10"/>
      <c r="AA1055" s="10"/>
    </row>
    <row r="1056" spans="1:27">
      <c r="A1056" s="10"/>
      <c r="B1056" s="319"/>
      <c r="C1056" s="10"/>
      <c r="D1056" s="10"/>
      <c r="F1056" s="10"/>
      <c r="G1056" s="10"/>
      <c r="H1056" s="10"/>
      <c r="I1056" s="10"/>
      <c r="J1056" s="10"/>
      <c r="K1056" s="319"/>
      <c r="L1056" s="10"/>
      <c r="M1056" s="10"/>
      <c r="N1056" s="10"/>
      <c r="O1056" s="10"/>
      <c r="P1056" s="10"/>
      <c r="Q1056" s="358"/>
      <c r="U1056" s="358"/>
      <c r="Y1056" s="10"/>
      <c r="Z1056" s="10"/>
      <c r="AA1056" s="10"/>
    </row>
  </sheetData>
  <mergeCells count="2">
    <mergeCell ref="G4:H4"/>
    <mergeCell ref="W4:Y4"/>
  </mergeCells>
  <phoneticPr fontId="11" type="noConversion"/>
  <conditionalFormatting sqref="F10">
    <cfRule type="cellIs" dxfId="314" priority="69" operator="lessThan">
      <formula>0</formula>
    </cfRule>
    <cfRule type="cellIs" dxfId="313" priority="70" operator="greaterThan">
      <formula>0</formula>
    </cfRule>
  </conditionalFormatting>
  <conditionalFormatting sqref="Q10">
    <cfRule type="cellIs" dxfId="312" priority="45" operator="lessThan">
      <formula>0</formula>
    </cfRule>
    <cfRule type="cellIs" dxfId="311" priority="46" operator="greaterThan">
      <formula>0</formula>
    </cfRule>
    <cfRule type="cellIs" dxfId="310" priority="63" operator="lessThan">
      <formula>0</formula>
    </cfRule>
    <cfRule type="cellIs" dxfId="309" priority="64" operator="greaterThan">
      <formula>0</formula>
    </cfRule>
    <cfRule type="cellIs" dxfId="308" priority="65" operator="lessThan">
      <formula>0</formula>
    </cfRule>
    <cfRule type="cellIs" dxfId="307" priority="66" operator="greaterThan">
      <formula>0</formula>
    </cfRule>
  </conditionalFormatting>
  <conditionalFormatting sqref="S10">
    <cfRule type="cellIs" dxfId="306" priority="61" operator="lessThan">
      <formula>0</formula>
    </cfRule>
    <cfRule type="cellIs" dxfId="305" priority="62" operator="greaterThan">
      <formula>0</formula>
    </cfRule>
  </conditionalFormatting>
  <conditionalFormatting sqref="F11:F61">
    <cfRule type="cellIs" dxfId="304" priority="35" operator="lessThan">
      <formula>0</formula>
    </cfRule>
    <cfRule type="cellIs" dxfId="303" priority="36" operator="greaterThan">
      <formula>0</formula>
    </cfRule>
  </conditionalFormatting>
  <conditionalFormatting sqref="L64:L115 K11:L61">
    <cfRule type="cellIs" dxfId="302" priority="33" operator="lessThan">
      <formula>0</formula>
    </cfRule>
    <cfRule type="cellIs" dxfId="301" priority="34" operator="greaterThan">
      <formula>0</formula>
    </cfRule>
  </conditionalFormatting>
  <conditionalFormatting sqref="Q11:Q61">
    <cfRule type="cellIs" dxfId="300" priority="15" operator="lessThan">
      <formula>0</formula>
    </cfRule>
    <cfRule type="cellIs" dxfId="299" priority="16" operator="greaterThan">
      <formula>0</formula>
    </cfRule>
    <cfRule type="cellIs" dxfId="298" priority="29" operator="lessThan">
      <formula>0</formula>
    </cfRule>
    <cfRule type="cellIs" dxfId="297" priority="30" operator="greaterThan">
      <formula>0</formula>
    </cfRule>
    <cfRule type="cellIs" dxfId="296" priority="31" operator="lessThan">
      <formula>0</formula>
    </cfRule>
    <cfRule type="cellIs" dxfId="295" priority="32" operator="greaterThan">
      <formula>0</formula>
    </cfRule>
  </conditionalFormatting>
  <conditionalFormatting sqref="S11:S61">
    <cfRule type="cellIs" dxfId="294" priority="27" operator="lessThan">
      <formula>0</formula>
    </cfRule>
    <cfRule type="cellIs" dxfId="293" priority="2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B1572"/>
  <sheetViews>
    <sheetView defaultGridColor="0" colorId="22" zoomScale="94" zoomScaleNormal="94" workbookViewId="0">
      <selection activeCell="A13" sqref="A13"/>
    </sheetView>
  </sheetViews>
  <sheetFormatPr baseColWidth="10" defaultColWidth="9.90625" defaultRowHeight="15"/>
  <cols>
    <col min="1" max="1" width="5.54296875" style="85" customWidth="1"/>
    <col min="2" max="2" width="5.36328125" style="85" customWidth="1"/>
    <col min="3" max="3" width="5.1796875" style="85" customWidth="1"/>
    <col min="4" max="4" width="4.81640625" style="85" customWidth="1"/>
    <col min="5" max="5" width="6" style="27" hidden="1" customWidth="1"/>
    <col min="6" max="6" width="5.36328125" style="85" customWidth="1"/>
    <col min="7" max="7" width="5.36328125" style="27" customWidth="1"/>
    <col min="8" max="8" width="6.36328125" style="85" customWidth="1"/>
    <col min="9" max="9" width="6.81640625" style="27" customWidth="1"/>
    <col min="10" max="10" width="4.453125" style="85" customWidth="1"/>
    <col min="11" max="11" width="7.90625" style="85" customWidth="1"/>
    <col min="12" max="12" width="4.6328125" style="32" customWidth="1"/>
    <col min="13" max="13" width="6.54296875" style="85" customWidth="1"/>
    <col min="14" max="14" width="4.54296875" style="85" customWidth="1"/>
    <col min="15" max="15" width="5.90625" style="85" customWidth="1"/>
    <col min="16" max="16" width="4.453125" style="85" customWidth="1"/>
    <col min="17" max="17" width="7.90625" style="27" customWidth="1"/>
    <col min="18" max="18" width="4" style="85" customWidth="1"/>
    <col min="19" max="19" width="7.81640625" style="27" customWidth="1"/>
    <col min="20" max="20" width="6.36328125" style="85" customWidth="1"/>
    <col min="21" max="22" width="7.90625" style="85" customWidth="1"/>
    <col min="23" max="23" width="8.54296875" style="27" customWidth="1"/>
    <col min="24" max="24" width="8.54296875" style="85" customWidth="1"/>
    <col min="25" max="25" width="8" style="27" customWidth="1"/>
    <col min="26" max="26" width="7.90625" style="27" customWidth="1"/>
    <col min="27" max="27" width="7.90625" style="85" customWidth="1"/>
    <col min="28" max="28" width="10.1796875" style="27" customWidth="1"/>
    <col min="29" max="29" width="5.54296875" style="85" customWidth="1"/>
    <col min="30" max="16384" width="9.90625" style="85"/>
  </cols>
  <sheetData>
    <row r="1" s="85" customFormat="1"/>
    <row r="2" s="85" customFormat="1"/>
    <row r="3" s="85" customFormat="1"/>
    <row r="4" s="85" customFormat="1"/>
    <row r="5" s="85" customFormat="1"/>
    <row r="6" s="85" customFormat="1"/>
    <row r="7" s="85" customFormat="1"/>
    <row r="8" s="85" customFormat="1"/>
    <row r="9" s="85" customFormat="1"/>
    <row r="10" s="85" customFormat="1"/>
    <row r="11" s="85" customFormat="1"/>
    <row r="12" s="85" customFormat="1"/>
    <row r="13" s="85" customFormat="1"/>
    <row r="14" s="85" customFormat="1"/>
    <row r="15" s="85" customFormat="1"/>
    <row r="16" s="85" customFormat="1"/>
    <row r="17" s="85" customFormat="1"/>
    <row r="18" s="85" customFormat="1"/>
    <row r="19" s="85" customFormat="1"/>
    <row r="20" s="85" customFormat="1"/>
    <row r="21" s="85" customFormat="1"/>
    <row r="22" s="85" customFormat="1"/>
    <row r="23" s="85" customFormat="1"/>
    <row r="24" s="85" customFormat="1"/>
    <row r="25" s="85" customFormat="1"/>
    <row r="26" s="85" customFormat="1"/>
    <row r="27" s="85" customFormat="1"/>
    <row r="28" s="85" customFormat="1"/>
    <row r="29" s="85" customFormat="1"/>
    <row r="30" s="85" customFormat="1"/>
    <row r="31" s="85" customFormat="1"/>
    <row r="32" s="85" customFormat="1"/>
    <row r="33" s="85" customFormat="1"/>
    <row r="34" s="85" customFormat="1"/>
    <row r="35" s="85" customFormat="1"/>
    <row r="36" s="85" customFormat="1"/>
    <row r="37" s="85" customFormat="1"/>
    <row r="38" s="85" customFormat="1"/>
    <row r="39" s="85" customFormat="1"/>
    <row r="40" s="85" customFormat="1"/>
    <row r="41" s="85" customFormat="1"/>
    <row r="42" s="85" customFormat="1"/>
    <row r="43" s="85" customFormat="1"/>
    <row r="44" s="85" customFormat="1"/>
    <row r="45" s="85" customFormat="1"/>
    <row r="46" s="85" customFormat="1"/>
    <row r="47" s="85" customFormat="1"/>
    <row r="48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="85" customFormat="1"/>
    <row r="114" s="85" customFormat="1"/>
    <row r="115" s="85" customFormat="1"/>
    <row r="116" s="85" customFormat="1"/>
    <row r="117" s="85" customFormat="1"/>
    <row r="118" s="85" customFormat="1"/>
    <row r="119" s="85" customFormat="1"/>
    <row r="120" s="85" customFormat="1"/>
    <row r="121" s="85" customFormat="1"/>
    <row r="122" s="85" customFormat="1"/>
    <row r="123" s="85" customFormat="1"/>
    <row r="124" s="85" customFormat="1"/>
    <row r="125" s="85" customFormat="1"/>
    <row r="126" s="85" customFormat="1"/>
    <row r="127" s="85" customFormat="1"/>
    <row r="128" s="85" customFormat="1"/>
    <row r="129" s="85" customFormat="1"/>
    <row r="130" s="85" customFormat="1"/>
    <row r="131" s="85" customFormat="1"/>
    <row r="132" s="85" customFormat="1"/>
    <row r="133" s="85" customFormat="1"/>
    <row r="134" s="85" customFormat="1"/>
    <row r="135" s="85" customFormat="1"/>
    <row r="136" s="85" customFormat="1"/>
    <row r="137" s="85" customFormat="1"/>
    <row r="138" s="85" customFormat="1"/>
    <row r="139" s="85" customFormat="1"/>
    <row r="140" s="85" customFormat="1"/>
    <row r="141" s="85" customFormat="1"/>
    <row r="142" s="85" customFormat="1"/>
    <row r="143" s="85" customFormat="1"/>
    <row r="144" s="85" customFormat="1"/>
    <row r="145" s="85" customFormat="1"/>
    <row r="146" s="85" customFormat="1"/>
    <row r="147" s="85" customFormat="1"/>
    <row r="148" s="85" customFormat="1"/>
    <row r="149" s="85" customFormat="1"/>
    <row r="150" s="85" customFormat="1"/>
    <row r="151" s="85" customFormat="1"/>
    <row r="152" s="85" customFormat="1"/>
    <row r="153" s="85" customFormat="1"/>
    <row r="154" s="85" customFormat="1"/>
    <row r="155" s="85" customFormat="1"/>
    <row r="156" s="85" customFormat="1"/>
    <row r="157" s="85" customFormat="1"/>
    <row r="158" s="85" customFormat="1"/>
    <row r="159" s="85" customFormat="1"/>
    <row r="160" s="85" customFormat="1"/>
    <row r="161" s="85" customFormat="1"/>
    <row r="162" s="85" customFormat="1"/>
    <row r="163" s="85" customFormat="1"/>
    <row r="164" s="85" customFormat="1"/>
    <row r="165" s="85" customFormat="1"/>
    <row r="166" s="85" customFormat="1"/>
    <row r="167" s="85" customFormat="1"/>
    <row r="168" s="85" customFormat="1"/>
    <row r="169" s="85" customFormat="1"/>
    <row r="170" s="85" customFormat="1"/>
    <row r="171" s="85" customFormat="1"/>
    <row r="172" s="85" customFormat="1"/>
    <row r="173" s="85" customFormat="1"/>
    <row r="174" s="85" customFormat="1"/>
    <row r="175" s="85" customFormat="1"/>
    <row r="176" s="85" customFormat="1"/>
    <row r="177" s="85" customFormat="1"/>
    <row r="178" s="85" customFormat="1"/>
    <row r="179" s="85" customFormat="1"/>
    <row r="180" s="85" customFormat="1"/>
    <row r="181" s="85" customFormat="1"/>
    <row r="182" s="85" customFormat="1"/>
    <row r="183" s="85" customFormat="1"/>
    <row r="184" s="85" customFormat="1"/>
    <row r="185" s="85" customFormat="1"/>
    <row r="186" s="85" customFormat="1"/>
    <row r="187" s="85" customFormat="1"/>
    <row r="188" s="85" customFormat="1"/>
    <row r="189" s="85" customFormat="1"/>
    <row r="190" s="85" customFormat="1"/>
    <row r="191" s="85" customFormat="1"/>
    <row r="192" s="85" customFormat="1"/>
    <row r="193" s="85" customFormat="1"/>
    <row r="194" s="85" customFormat="1"/>
    <row r="195" s="85" customFormat="1"/>
    <row r="196" s="85" customFormat="1"/>
    <row r="197" s="85" customFormat="1"/>
    <row r="198" s="85" customFormat="1"/>
    <row r="199" s="85" customFormat="1"/>
    <row r="200" s="85" customFormat="1"/>
    <row r="201" s="85" customFormat="1"/>
    <row r="202" s="85" customFormat="1"/>
    <row r="203" s="85" customFormat="1"/>
    <row r="204" s="85" customFormat="1"/>
    <row r="205" s="85" customFormat="1"/>
    <row r="206" s="85" customFormat="1"/>
    <row r="207" s="85" customFormat="1"/>
    <row r="208" s="85" customFormat="1"/>
    <row r="209" s="85" customFormat="1"/>
    <row r="210" s="85" customFormat="1"/>
    <row r="211" s="85" customFormat="1"/>
    <row r="212" s="85" customFormat="1"/>
    <row r="213" s="85" customFormat="1"/>
    <row r="214" s="85" customFormat="1"/>
    <row r="215" s="85" customFormat="1"/>
    <row r="216" s="85" customFormat="1"/>
    <row r="217" s="85" customFormat="1"/>
    <row r="218" s="85" customFormat="1"/>
    <row r="219" s="85" customFormat="1"/>
    <row r="220" s="85" customFormat="1"/>
    <row r="221" s="85" customFormat="1"/>
    <row r="222" s="85" customFormat="1"/>
    <row r="223" s="85" customFormat="1"/>
    <row r="224" s="85" customFormat="1"/>
    <row r="225" s="85" customFormat="1"/>
    <row r="226" s="85" customFormat="1"/>
    <row r="227" s="85" customFormat="1"/>
    <row r="228" s="85" customFormat="1"/>
    <row r="229" s="85" customFormat="1"/>
    <row r="230" s="85" customFormat="1"/>
    <row r="231" s="85" customFormat="1"/>
    <row r="232" s="85" customFormat="1"/>
    <row r="233" s="85" customFormat="1"/>
    <row r="234" s="85" customFormat="1"/>
    <row r="235" s="85" customFormat="1"/>
    <row r="236" s="85" customFormat="1"/>
    <row r="237" s="85" customFormat="1"/>
    <row r="238" s="85" customFormat="1"/>
    <row r="239" s="85" customFormat="1"/>
    <row r="240" s="85" customFormat="1"/>
    <row r="241" s="85" customFormat="1"/>
    <row r="242" s="85" customFormat="1"/>
    <row r="243" s="85" customFormat="1"/>
    <row r="244" s="85" customFormat="1"/>
    <row r="245" s="85" customFormat="1"/>
    <row r="246" s="85" customFormat="1"/>
    <row r="247" s="85" customFormat="1"/>
    <row r="248" s="85" customFormat="1"/>
    <row r="249" s="85" customFormat="1"/>
    <row r="250" s="85" customFormat="1"/>
    <row r="251" s="85" customFormat="1"/>
    <row r="252" s="85" customFormat="1"/>
    <row r="253" s="85" customFormat="1"/>
    <row r="254" s="85" customFormat="1"/>
    <row r="255" s="85" customFormat="1"/>
    <row r="256" s="85" customFormat="1"/>
    <row r="257" s="85" customFormat="1"/>
    <row r="258" s="85" customFormat="1"/>
    <row r="259" s="85" customFormat="1"/>
    <row r="260" s="85" customFormat="1"/>
    <row r="261" s="85" customFormat="1"/>
    <row r="262" s="85" customFormat="1"/>
    <row r="263" s="85" customFormat="1"/>
    <row r="264" s="85" customFormat="1"/>
    <row r="265" s="85" customFormat="1"/>
    <row r="266" s="85" customFormat="1"/>
    <row r="267" s="85" customFormat="1"/>
    <row r="268" s="85" customFormat="1"/>
    <row r="269" s="85" customFormat="1"/>
    <row r="270" s="85" customFormat="1"/>
    <row r="271" s="85" customFormat="1"/>
    <row r="272" s="85" customFormat="1"/>
    <row r="273" spans="5:28">
      <c r="E273" s="85"/>
      <c r="G273" s="85"/>
      <c r="I273" s="85"/>
      <c r="L273" s="85"/>
      <c r="Q273" s="85"/>
      <c r="S273" s="85"/>
      <c r="W273" s="85"/>
      <c r="Y273" s="85"/>
      <c r="Z273" s="85"/>
      <c r="AB273" s="85"/>
    </row>
    <row r="274" spans="5:28">
      <c r="E274" s="85"/>
      <c r="G274" s="85"/>
      <c r="I274" s="85"/>
      <c r="L274" s="85"/>
      <c r="Q274" s="85"/>
      <c r="S274" s="85"/>
      <c r="W274" s="85"/>
      <c r="Y274" s="85"/>
      <c r="Z274" s="85"/>
      <c r="AB274" s="85"/>
    </row>
    <row r="275" spans="5:28">
      <c r="E275" s="85"/>
      <c r="G275" s="85"/>
      <c r="I275" s="85"/>
      <c r="L275" s="85"/>
      <c r="Q275" s="85"/>
      <c r="S275" s="85"/>
      <c r="W275" s="85"/>
      <c r="Y275" s="85"/>
      <c r="Z275" s="85"/>
      <c r="AB275" s="85"/>
    </row>
    <row r="276" spans="5:28">
      <c r="E276" s="85"/>
      <c r="G276" s="85"/>
      <c r="I276" s="85"/>
      <c r="L276" s="85"/>
      <c r="Q276" s="85"/>
      <c r="S276" s="85"/>
      <c r="W276" s="85"/>
      <c r="Y276" s="85"/>
      <c r="Z276" s="85"/>
      <c r="AB276" s="85"/>
    </row>
    <row r="277" spans="5:28">
      <c r="E277" s="85"/>
      <c r="G277" s="85"/>
      <c r="I277" s="85"/>
      <c r="L277" s="85"/>
      <c r="Q277" s="85"/>
      <c r="S277" s="85"/>
      <c r="W277" s="85"/>
      <c r="Y277" s="85"/>
      <c r="Z277" s="85"/>
      <c r="AB277" s="85"/>
    </row>
    <row r="278" spans="5:28">
      <c r="E278" s="85"/>
      <c r="G278" s="85"/>
      <c r="I278" s="85"/>
      <c r="L278" s="85"/>
      <c r="Q278" s="85"/>
      <c r="S278" s="85"/>
      <c r="W278" s="85"/>
      <c r="Y278" s="85"/>
      <c r="Z278" s="85"/>
      <c r="AB278" s="85"/>
    </row>
    <row r="279" spans="5:28">
      <c r="E279" s="85"/>
      <c r="G279" s="85"/>
      <c r="I279" s="85"/>
      <c r="L279" s="85"/>
      <c r="Q279" s="85"/>
      <c r="S279" s="85"/>
      <c r="W279" s="85"/>
      <c r="Y279" s="85"/>
      <c r="Z279" s="85"/>
      <c r="AB279" s="85"/>
    </row>
    <row r="280" spans="5:28">
      <c r="E280" s="85"/>
      <c r="G280" s="85"/>
      <c r="I280" s="85"/>
      <c r="L280" s="85"/>
      <c r="Q280" s="85"/>
      <c r="S280" s="85"/>
      <c r="W280" s="85"/>
      <c r="Y280" s="85"/>
      <c r="Z280" s="85"/>
      <c r="AB280" s="85"/>
    </row>
    <row r="281" spans="5:28">
      <c r="E281" s="85"/>
      <c r="G281" s="85"/>
      <c r="I281" s="85"/>
      <c r="L281" s="85"/>
      <c r="Q281" s="85"/>
      <c r="S281" s="85"/>
      <c r="W281" s="85"/>
      <c r="Y281" s="85"/>
      <c r="Z281" s="85"/>
      <c r="AB281" s="85"/>
    </row>
    <row r="282" spans="5:28">
      <c r="E282" s="85"/>
      <c r="G282" s="85"/>
      <c r="I282" s="85"/>
      <c r="L282" s="85"/>
      <c r="Q282" s="85"/>
      <c r="S282" s="85"/>
      <c r="W282" s="85"/>
      <c r="Y282" s="85"/>
      <c r="Z282" s="85"/>
      <c r="AB282" s="85"/>
    </row>
    <row r="283" spans="5:28">
      <c r="E283" s="85"/>
      <c r="G283" s="85"/>
      <c r="I283" s="85"/>
      <c r="L283" s="85"/>
      <c r="Q283" s="85"/>
      <c r="S283" s="85"/>
      <c r="W283" s="85"/>
      <c r="Y283" s="85"/>
      <c r="Z283" s="85"/>
      <c r="AB283" s="85"/>
    </row>
    <row r="284" spans="5:28">
      <c r="E284" s="85"/>
      <c r="G284" s="85"/>
      <c r="I284" s="85"/>
      <c r="L284" s="85"/>
      <c r="Q284" s="85"/>
      <c r="S284" s="85"/>
      <c r="W284" s="85"/>
      <c r="Y284" s="85"/>
      <c r="Z284" s="85"/>
      <c r="AB284" s="85"/>
    </row>
    <row r="285" spans="5:28">
      <c r="E285" s="85"/>
      <c r="G285" s="85"/>
      <c r="I285" s="85"/>
      <c r="L285" s="85"/>
      <c r="Q285" s="85"/>
      <c r="S285" s="85"/>
      <c r="W285" s="85"/>
      <c r="Y285" s="85"/>
      <c r="Z285" s="85"/>
      <c r="AB285" s="85" t="s">
        <v>818</v>
      </c>
    </row>
    <row r="286" spans="5:28">
      <c r="E286" s="85"/>
      <c r="G286" s="85"/>
      <c r="I286" s="85"/>
      <c r="L286" s="85"/>
      <c r="Q286" s="85"/>
      <c r="S286" s="85"/>
      <c r="W286" s="85"/>
      <c r="Y286" s="85"/>
      <c r="Z286" s="85"/>
      <c r="AB286" s="85"/>
    </row>
    <row r="287" spans="5:28">
      <c r="E287" s="85"/>
      <c r="G287" s="85"/>
      <c r="I287" s="85"/>
      <c r="L287" s="85"/>
      <c r="Q287" s="85"/>
      <c r="S287" s="85"/>
      <c r="W287" s="85"/>
      <c r="Y287" s="85"/>
      <c r="Z287" s="85"/>
      <c r="AB287" s="85"/>
    </row>
    <row r="288" spans="5:28">
      <c r="E288" s="85"/>
      <c r="G288" s="85"/>
      <c r="I288" s="85"/>
      <c r="L288" s="85"/>
      <c r="Q288" s="85"/>
      <c r="S288" s="85"/>
      <c r="W288" s="85"/>
      <c r="Y288" s="85"/>
      <c r="Z288" s="85"/>
      <c r="AB288" s="85"/>
    </row>
    <row r="289" s="85" customFormat="1"/>
    <row r="290" s="85" customFormat="1"/>
    <row r="291" s="85" customFormat="1"/>
    <row r="292" s="85" customFormat="1"/>
    <row r="293" s="85" customFormat="1"/>
    <row r="294" s="85" customFormat="1"/>
    <row r="295" s="85" customFormat="1"/>
    <row r="296" s="85" customFormat="1"/>
    <row r="297" s="85" customFormat="1"/>
    <row r="298" s="85" customFormat="1"/>
    <row r="299" s="85" customFormat="1"/>
    <row r="300" s="85" customFormat="1"/>
    <row r="301" s="85" customFormat="1"/>
    <row r="302" s="85" customFormat="1"/>
    <row r="303" s="85" customFormat="1"/>
    <row r="304" s="85" customFormat="1"/>
    <row r="305" s="85" customFormat="1"/>
    <row r="306" s="85" customFormat="1"/>
    <row r="307" s="85" customFormat="1"/>
    <row r="308" s="85" customFormat="1"/>
    <row r="309" s="85" customFormat="1"/>
    <row r="310" s="85" customFormat="1"/>
    <row r="311" s="85" customFormat="1"/>
    <row r="312" s="85" customFormat="1"/>
    <row r="313" s="85" customFormat="1"/>
    <row r="314" s="85" customFormat="1"/>
    <row r="315" s="85" customFormat="1"/>
    <row r="316" s="85" customFormat="1"/>
    <row r="317" s="85" customFormat="1"/>
    <row r="318" s="85" customFormat="1"/>
    <row r="319" s="85" customFormat="1"/>
    <row r="320" s="85" customFormat="1"/>
    <row r="321" s="85" customFormat="1"/>
    <row r="322" s="85" customFormat="1"/>
    <row r="323" s="85" customFormat="1"/>
    <row r="324" s="85" customFormat="1"/>
    <row r="325" s="85" customFormat="1"/>
    <row r="326" s="85" customFormat="1"/>
    <row r="327" s="85" customFormat="1"/>
    <row r="328" s="85" customFormat="1"/>
    <row r="329" s="85" customFormat="1"/>
    <row r="330" s="85" customFormat="1"/>
    <row r="331" s="85" customFormat="1"/>
    <row r="332" s="85" customFormat="1"/>
    <row r="333" s="85" customFormat="1"/>
    <row r="334" s="85" customFormat="1"/>
    <row r="335" s="85" customFormat="1"/>
    <row r="336" s="85" customFormat="1"/>
    <row r="337" s="85" customFormat="1"/>
    <row r="338" s="85" customFormat="1"/>
    <row r="339" s="85" customFormat="1"/>
    <row r="340" s="85" customFormat="1"/>
    <row r="341" s="85" customFormat="1"/>
    <row r="342" s="85" customFormat="1"/>
    <row r="343" s="85" customFormat="1"/>
    <row r="344" s="85" customFormat="1"/>
    <row r="345" s="85" customFormat="1"/>
    <row r="346" s="85" customFormat="1"/>
    <row r="347" s="85" customFormat="1"/>
    <row r="348" s="85" customFormat="1"/>
    <row r="349" s="85" customFormat="1"/>
    <row r="350" s="85" customFormat="1"/>
    <row r="351" s="85" customFormat="1"/>
    <row r="352" s="85" customFormat="1"/>
    <row r="353" s="85" customFormat="1"/>
    <row r="354" s="85" customFormat="1"/>
    <row r="355" s="85" customFormat="1"/>
    <row r="356" s="85" customFormat="1"/>
    <row r="357" s="85" customFormat="1"/>
    <row r="358" s="85" customFormat="1"/>
    <row r="359" s="85" customFormat="1"/>
    <row r="360" s="85" customFormat="1"/>
    <row r="361" s="85" customFormat="1"/>
    <row r="362" s="85" customFormat="1"/>
    <row r="363" s="85" customFormat="1"/>
    <row r="364" s="85" customFormat="1"/>
    <row r="365" s="85" customFormat="1"/>
    <row r="366" s="85" customFormat="1"/>
    <row r="367" s="85" customFormat="1"/>
    <row r="368" s="85" customFormat="1"/>
    <row r="369" s="85" customFormat="1"/>
    <row r="370" s="85" customFormat="1"/>
    <row r="371" s="85" customFormat="1"/>
    <row r="372" s="85" customFormat="1"/>
    <row r="373" s="85" customFormat="1"/>
    <row r="374" s="85" customFormat="1"/>
    <row r="375" s="85" customFormat="1"/>
    <row r="376" s="85" customFormat="1"/>
    <row r="377" s="85" customFormat="1"/>
    <row r="378" s="85" customFormat="1"/>
    <row r="379" s="85" customFormat="1"/>
    <row r="380" s="85" customFormat="1"/>
    <row r="381" s="85" customFormat="1"/>
    <row r="382" s="85" customFormat="1"/>
    <row r="383" s="85" customFormat="1"/>
    <row r="384" s="85" customFormat="1"/>
    <row r="385" s="85" customFormat="1"/>
    <row r="386" s="85" customFormat="1"/>
    <row r="387" s="85" customFormat="1"/>
    <row r="388" s="85" customFormat="1"/>
    <row r="389" s="85" customFormat="1"/>
    <row r="390" s="85" customFormat="1"/>
    <row r="391" s="85" customFormat="1"/>
    <row r="392" s="85" customFormat="1"/>
    <row r="393" s="85" customFormat="1"/>
    <row r="394" s="85" customFormat="1"/>
    <row r="395" s="85" customFormat="1"/>
    <row r="396" s="85" customFormat="1"/>
    <row r="397" s="85" customFormat="1"/>
    <row r="398" s="85" customFormat="1"/>
    <row r="399" s="85" customFormat="1"/>
    <row r="400" s="85" customFormat="1"/>
    <row r="401" s="85" customFormat="1"/>
    <row r="402" s="85" customFormat="1"/>
    <row r="403" s="85" customFormat="1"/>
    <row r="404" s="85" customFormat="1"/>
    <row r="405" s="85" customFormat="1"/>
    <row r="406" s="85" customFormat="1"/>
    <row r="407" s="85" customFormat="1"/>
    <row r="408" s="85" customFormat="1"/>
    <row r="409" s="85" customFormat="1"/>
    <row r="410" s="85" customFormat="1"/>
    <row r="411" s="85" customFormat="1"/>
    <row r="412" s="85" customFormat="1"/>
    <row r="413" s="85" customFormat="1"/>
    <row r="414" s="85" customFormat="1"/>
    <row r="415" s="85" customFormat="1"/>
    <row r="416" s="85" customFormat="1"/>
    <row r="417" s="85" customFormat="1"/>
    <row r="418" s="85" customFormat="1"/>
    <row r="419" s="85" customFormat="1"/>
    <row r="420" s="85" customFormat="1"/>
    <row r="421" s="85" customFormat="1"/>
    <row r="422" s="85" customFormat="1"/>
    <row r="423" s="85" customFormat="1"/>
    <row r="424" s="85" customFormat="1"/>
    <row r="425" s="85" customFormat="1"/>
    <row r="426" s="85" customFormat="1"/>
    <row r="427" s="85" customFormat="1"/>
    <row r="428" s="85" customFormat="1"/>
    <row r="429" s="85" customFormat="1"/>
    <row r="430" s="85" customFormat="1"/>
    <row r="431" s="85" customFormat="1"/>
    <row r="432" s="85" customFormat="1"/>
    <row r="433" s="85" customFormat="1"/>
    <row r="434" s="85" customFormat="1"/>
    <row r="435" s="85" customFormat="1"/>
    <row r="436" s="85" customFormat="1"/>
    <row r="437" s="85" customFormat="1"/>
    <row r="438" s="85" customFormat="1"/>
    <row r="439" s="85" customFormat="1"/>
    <row r="440" s="85" customFormat="1"/>
    <row r="441" s="85" customFormat="1"/>
    <row r="442" s="85" customFormat="1"/>
    <row r="443" s="85" customFormat="1"/>
    <row r="444" s="85" customFormat="1"/>
    <row r="445" s="85" customFormat="1"/>
    <row r="446" s="85" customFormat="1"/>
    <row r="447" s="85" customFormat="1"/>
    <row r="448" s="85" customFormat="1"/>
    <row r="449" s="85" customFormat="1"/>
    <row r="450" s="85" customFormat="1"/>
    <row r="451" s="85" customFormat="1"/>
    <row r="452" s="85" customFormat="1"/>
    <row r="453" s="85" customFormat="1"/>
    <row r="454" s="85" customFormat="1"/>
    <row r="455" s="85" customFormat="1"/>
    <row r="456" s="85" customFormat="1"/>
    <row r="457" s="85" customFormat="1"/>
    <row r="458" s="85" customFormat="1"/>
    <row r="459" s="85" customFormat="1"/>
    <row r="460" s="85" customFormat="1"/>
    <row r="461" s="85" customFormat="1"/>
    <row r="462" s="85" customFormat="1"/>
    <row r="463" s="85" customFormat="1"/>
    <row r="464" s="85" customFormat="1"/>
    <row r="465" s="85" customFormat="1"/>
    <row r="466" s="85" customFormat="1"/>
    <row r="467" s="85" customFormat="1"/>
    <row r="468" s="85" customFormat="1"/>
    <row r="469" s="85" customFormat="1"/>
    <row r="470" s="85" customFormat="1"/>
    <row r="471" s="85" customFormat="1"/>
    <row r="472" s="85" customFormat="1"/>
    <row r="473" s="85" customFormat="1"/>
    <row r="474" s="85" customFormat="1"/>
    <row r="475" s="85" customFormat="1"/>
    <row r="476" s="85" customFormat="1"/>
    <row r="477" s="85" customFormat="1"/>
    <row r="478" s="85" customFormat="1"/>
    <row r="479" s="85" customFormat="1"/>
    <row r="480" s="85" customFormat="1"/>
    <row r="481" s="85" customFormat="1"/>
    <row r="482" s="85" customFormat="1"/>
    <row r="483" s="85" customFormat="1"/>
    <row r="484" s="85" customFormat="1"/>
    <row r="485" s="85" customFormat="1"/>
    <row r="486" s="85" customFormat="1"/>
    <row r="487" s="85" customFormat="1"/>
    <row r="488" s="85" customFormat="1"/>
    <row r="489" s="85" customFormat="1"/>
    <row r="490" s="85" customFormat="1"/>
    <row r="491" s="85" customFormat="1"/>
    <row r="492" s="85" customFormat="1"/>
    <row r="493" s="85" customFormat="1"/>
    <row r="494" s="85" customFormat="1"/>
    <row r="495" s="85" customFormat="1"/>
    <row r="496" s="85" customFormat="1"/>
    <row r="497" s="85" customFormat="1"/>
    <row r="498" s="85" customFormat="1"/>
    <row r="499" s="85" customFormat="1"/>
    <row r="500" s="85" customFormat="1"/>
    <row r="501" s="85" customFormat="1"/>
    <row r="502" s="85" customFormat="1"/>
    <row r="503" s="85" customFormat="1"/>
    <row r="504" s="85" customFormat="1"/>
    <row r="505" s="85" customFormat="1"/>
    <row r="506" s="85" customFormat="1"/>
    <row r="507" s="85" customFormat="1"/>
    <row r="508" s="85" customFormat="1"/>
    <row r="509" s="85" customFormat="1"/>
    <row r="510" s="85" customFormat="1"/>
    <row r="511" s="85" customFormat="1"/>
    <row r="512" s="85" customFormat="1"/>
    <row r="513" s="85" customFormat="1"/>
    <row r="514" s="85" customFormat="1"/>
    <row r="515" s="85" customFormat="1"/>
    <row r="516" s="85" customFormat="1"/>
    <row r="517" s="85" customFormat="1"/>
    <row r="518" s="85" customFormat="1"/>
    <row r="519" s="85" customFormat="1"/>
    <row r="520" s="85" customFormat="1"/>
    <row r="521" s="85" customFormat="1"/>
    <row r="522" s="85" customFormat="1"/>
    <row r="523" s="85" customFormat="1"/>
    <row r="524" s="85" customFormat="1"/>
    <row r="525" s="85" customFormat="1"/>
    <row r="526" s="85" customFormat="1"/>
    <row r="527" s="85" customFormat="1"/>
    <row r="528" s="85" customFormat="1"/>
    <row r="529" s="85" customFormat="1"/>
    <row r="530" s="85" customFormat="1"/>
    <row r="531" s="85" customFormat="1"/>
    <row r="532" s="85" customFormat="1"/>
    <row r="533" s="85" customFormat="1"/>
    <row r="534" s="85" customFormat="1"/>
    <row r="535" s="85" customFormat="1"/>
    <row r="536" s="85" customFormat="1"/>
    <row r="537" s="85" customFormat="1"/>
    <row r="538" s="85" customFormat="1"/>
    <row r="539" s="85" customFormat="1"/>
    <row r="540" s="85" customFormat="1"/>
    <row r="541" s="85" customFormat="1"/>
    <row r="542" s="85" customFormat="1"/>
    <row r="543" s="85" customFormat="1"/>
    <row r="544" s="85" customFormat="1"/>
    <row r="545" s="85" customFormat="1"/>
    <row r="546" s="85" customFormat="1"/>
    <row r="547" s="85" customFormat="1"/>
    <row r="548" s="85" customFormat="1"/>
    <row r="549" s="85" customFormat="1"/>
    <row r="550" s="85" customFormat="1"/>
    <row r="551" s="85" customFormat="1"/>
    <row r="552" s="85" customFormat="1"/>
    <row r="553" s="85" customFormat="1"/>
    <row r="554" s="85" customFormat="1"/>
    <row r="555" s="85" customFormat="1"/>
    <row r="556" s="85" customFormat="1"/>
    <row r="557" s="85" customFormat="1"/>
    <row r="558" s="85" customFormat="1"/>
    <row r="559" s="85" customFormat="1"/>
    <row r="560" s="85" customFormat="1"/>
    <row r="561" s="85" customFormat="1"/>
    <row r="562" s="85" customFormat="1"/>
    <row r="563" s="85" customFormat="1"/>
    <row r="564" s="85" customFormat="1"/>
    <row r="565" s="85" customFormat="1"/>
    <row r="566" s="85" customFormat="1"/>
    <row r="567" s="85" customFormat="1"/>
    <row r="568" s="85" customFormat="1"/>
    <row r="569" s="85" customFormat="1"/>
    <row r="570" s="85" customFormat="1"/>
    <row r="571" s="85" customFormat="1"/>
    <row r="572" s="85" customFormat="1"/>
    <row r="573" s="85" customFormat="1"/>
    <row r="574" s="85" customFormat="1"/>
    <row r="575" s="85" customFormat="1"/>
    <row r="576" s="85" customFormat="1"/>
    <row r="577" s="85" customFormat="1"/>
    <row r="578" s="85" customFormat="1"/>
    <row r="579" s="85" customFormat="1"/>
    <row r="580" s="85" customFormat="1"/>
    <row r="581" s="85" customFormat="1"/>
    <row r="582" s="85" customFormat="1"/>
    <row r="583" s="85" customFormat="1"/>
    <row r="584" s="85" customFormat="1"/>
    <row r="585" s="85" customFormat="1"/>
    <row r="586" s="85" customFormat="1"/>
    <row r="587" s="85" customFormat="1"/>
    <row r="588" s="85" customFormat="1"/>
    <row r="589" s="85" customFormat="1"/>
    <row r="590" s="85" customFormat="1"/>
    <row r="591" s="85" customFormat="1"/>
    <row r="592" s="85" customFormat="1"/>
    <row r="593" s="85" customFormat="1"/>
    <row r="594" s="85" customFormat="1"/>
    <row r="595" s="85" customFormat="1"/>
    <row r="596" s="85" customFormat="1"/>
    <row r="597" s="85" customFormat="1"/>
    <row r="598" s="85" customFormat="1"/>
    <row r="599" s="85" customFormat="1"/>
    <row r="600" s="85" customFormat="1"/>
    <row r="601" s="85" customFormat="1"/>
    <row r="602" s="85" customFormat="1"/>
    <row r="603" s="85" customFormat="1"/>
    <row r="604" s="85" customFormat="1"/>
    <row r="605" s="85" customFormat="1"/>
    <row r="606" s="85" customFormat="1"/>
    <row r="607" s="85" customFormat="1"/>
    <row r="608" s="85" customFormat="1"/>
    <row r="609" s="85" customFormat="1"/>
    <row r="610" s="85" customFormat="1"/>
    <row r="611" s="85" customFormat="1"/>
    <row r="612" s="85" customFormat="1"/>
    <row r="613" s="85" customFormat="1"/>
    <row r="614" s="85" customFormat="1"/>
    <row r="615" s="85" customFormat="1"/>
    <row r="616" s="85" customFormat="1"/>
    <row r="617" s="85" customFormat="1"/>
    <row r="618" s="85" customFormat="1"/>
    <row r="619" s="85" customFormat="1"/>
    <row r="620" s="85" customFormat="1"/>
    <row r="621" s="85" customFormat="1"/>
    <row r="622" s="85" customFormat="1"/>
    <row r="623" s="85" customFormat="1"/>
    <row r="624" s="85" customFormat="1"/>
    <row r="625" s="85" customFormat="1"/>
    <row r="626" s="85" customFormat="1"/>
    <row r="627" s="85" customFormat="1"/>
    <row r="628" s="85" customFormat="1"/>
    <row r="629" s="85" customFormat="1"/>
    <row r="630" s="85" customFormat="1"/>
    <row r="631" s="85" customFormat="1"/>
    <row r="632" s="85" customFormat="1"/>
    <row r="633" s="85" customFormat="1"/>
    <row r="634" s="85" customFormat="1"/>
    <row r="635" s="85" customFormat="1"/>
    <row r="636" s="85" customFormat="1"/>
    <row r="637" s="85" customFormat="1"/>
    <row r="638" s="85" customFormat="1"/>
    <row r="639" s="85" customFormat="1"/>
    <row r="640" s="85" customFormat="1"/>
    <row r="641" s="85" customFormat="1"/>
    <row r="642" s="85" customFormat="1"/>
    <row r="643" s="85" customFormat="1"/>
    <row r="644" s="85" customFormat="1"/>
    <row r="645" s="85" customFormat="1"/>
    <row r="646" s="85" customFormat="1"/>
    <row r="647" s="85" customFormat="1"/>
    <row r="648" s="85" customFormat="1"/>
    <row r="649" s="85" customFormat="1"/>
    <row r="650" s="85" customFormat="1"/>
    <row r="651" s="85" customFormat="1"/>
    <row r="652" s="85" customFormat="1"/>
    <row r="653" s="85" customFormat="1"/>
    <row r="654" s="85" customFormat="1"/>
    <row r="655" s="85" customFormat="1"/>
    <row r="656" s="85" customFormat="1"/>
    <row r="657" s="85" customFormat="1"/>
    <row r="658" s="85" customFormat="1"/>
    <row r="659" s="85" customFormat="1"/>
    <row r="660" s="85" customFormat="1"/>
    <row r="661" s="85" customFormat="1"/>
    <row r="662" s="85" customFormat="1"/>
    <row r="663" s="85" customFormat="1"/>
    <row r="664" s="85" customFormat="1"/>
    <row r="665" s="85" customFormat="1"/>
    <row r="666" s="85" customFormat="1"/>
    <row r="667" s="85" customFormat="1"/>
    <row r="668" s="85" customFormat="1"/>
    <row r="669" s="85" customFormat="1"/>
    <row r="670" s="85" customFormat="1"/>
    <row r="671" s="85" customFormat="1"/>
    <row r="672" s="85" customFormat="1"/>
    <row r="673" s="85" customFormat="1"/>
    <row r="674" s="85" customFormat="1"/>
    <row r="675" s="85" customFormat="1"/>
    <row r="676" s="85" customFormat="1"/>
    <row r="677" s="85" customFormat="1"/>
    <row r="678" s="85" customFormat="1"/>
    <row r="679" s="85" customFormat="1"/>
    <row r="680" s="85" customFormat="1"/>
    <row r="681" s="85" customFormat="1"/>
    <row r="682" s="85" customFormat="1"/>
    <row r="683" s="85" customFormat="1"/>
    <row r="684" s="85" customFormat="1"/>
    <row r="685" s="85" customFormat="1"/>
    <row r="686" s="85" customFormat="1"/>
    <row r="687" s="85" customFormat="1"/>
    <row r="688" s="85" customFormat="1"/>
    <row r="689" s="85" customFormat="1"/>
    <row r="690" s="85" customFormat="1"/>
    <row r="691" s="85" customFormat="1"/>
    <row r="692" s="85" customFormat="1"/>
    <row r="693" s="85" customFormat="1"/>
    <row r="694" s="85" customFormat="1"/>
    <row r="695" s="85" customFormat="1"/>
    <row r="696" s="85" customFormat="1"/>
    <row r="697" s="85" customFormat="1"/>
    <row r="698" s="85" customFormat="1"/>
    <row r="699" s="85" customFormat="1"/>
    <row r="700" s="85" customFormat="1"/>
    <row r="701" s="85" customFormat="1"/>
    <row r="702" s="85" customFormat="1"/>
    <row r="703" s="85" customFormat="1"/>
    <row r="704" s="85" customFormat="1"/>
    <row r="705" s="85" customFormat="1"/>
    <row r="706" s="85" customFormat="1"/>
    <row r="707" s="85" customFormat="1"/>
    <row r="708" s="85" customFormat="1"/>
    <row r="709" s="85" customFormat="1"/>
    <row r="710" s="85" customFormat="1"/>
    <row r="711" s="85" customFormat="1"/>
    <row r="712" s="85" customFormat="1"/>
    <row r="713" s="85" customFormat="1"/>
    <row r="714" s="85" customFormat="1"/>
    <row r="715" s="85" customFormat="1"/>
    <row r="716" s="85" customFormat="1"/>
    <row r="717" s="85" customFormat="1"/>
    <row r="718" s="85" customFormat="1"/>
    <row r="719" s="85" customFormat="1"/>
    <row r="720" s="85" customFormat="1"/>
    <row r="721" s="85" customFormat="1"/>
    <row r="722" s="85" customFormat="1"/>
    <row r="723" s="85" customFormat="1"/>
    <row r="724" s="85" customFormat="1"/>
    <row r="725" s="85" customFormat="1"/>
    <row r="726" s="85" customFormat="1"/>
    <row r="727" s="85" customFormat="1"/>
    <row r="728" s="85" customFormat="1"/>
    <row r="729" s="85" customFormat="1"/>
    <row r="730" s="85" customFormat="1"/>
    <row r="731" s="85" customFormat="1"/>
    <row r="732" s="85" customFormat="1"/>
    <row r="733" s="85" customFormat="1"/>
    <row r="734" s="85" customFormat="1"/>
    <row r="735" s="85" customFormat="1"/>
    <row r="736" s="85" customFormat="1"/>
    <row r="737" s="85" customFormat="1"/>
    <row r="738" s="85" customFormat="1"/>
    <row r="739" s="85" customFormat="1"/>
    <row r="740" s="85" customFormat="1"/>
    <row r="741" s="85" customFormat="1"/>
    <row r="742" s="85" customFormat="1"/>
    <row r="743" s="85" customFormat="1"/>
    <row r="744" s="85" customFormat="1"/>
    <row r="745" s="85" customFormat="1"/>
    <row r="746" s="85" customFormat="1"/>
    <row r="747" s="85" customFormat="1"/>
    <row r="748" s="85" customFormat="1"/>
    <row r="749" s="85" customFormat="1"/>
    <row r="750" s="85" customFormat="1"/>
    <row r="751" s="85" customFormat="1"/>
    <row r="752" s="85" customFormat="1"/>
    <row r="753" s="85" customFormat="1"/>
    <row r="754" s="85" customFormat="1"/>
    <row r="755" s="85" customFormat="1"/>
    <row r="756" s="85" customFormat="1"/>
    <row r="757" s="85" customFormat="1"/>
    <row r="758" s="85" customFormat="1"/>
    <row r="759" s="85" customFormat="1"/>
    <row r="760" s="85" customFormat="1"/>
    <row r="761" s="85" customFormat="1"/>
    <row r="762" s="85" customFormat="1"/>
    <row r="763" s="85" customFormat="1"/>
    <row r="764" s="85" customFormat="1"/>
    <row r="765" s="85" customFormat="1"/>
    <row r="766" s="85" customFormat="1"/>
    <row r="767" s="85" customFormat="1"/>
    <row r="768" s="85" customFormat="1"/>
    <row r="769" s="85" customFormat="1"/>
    <row r="770" s="85" customFormat="1"/>
    <row r="771" s="85" customFormat="1"/>
    <row r="772" s="85" customFormat="1"/>
    <row r="773" s="85" customFormat="1"/>
    <row r="774" s="85" customFormat="1"/>
    <row r="775" s="85" customFormat="1"/>
    <row r="776" s="85" customFormat="1"/>
    <row r="777" s="85" customFormat="1"/>
    <row r="778" s="85" customFormat="1"/>
    <row r="779" s="85" customFormat="1"/>
    <row r="780" s="85" customFormat="1"/>
    <row r="781" s="85" customFormat="1"/>
    <row r="782" s="85" customFormat="1"/>
    <row r="783" s="85" customFormat="1"/>
    <row r="784" s="85" customFormat="1"/>
    <row r="785" s="85" customFormat="1"/>
    <row r="786" s="85" customFormat="1"/>
    <row r="787" s="85" customFormat="1"/>
    <row r="788" s="85" customFormat="1"/>
    <row r="789" s="85" customFormat="1"/>
    <row r="790" s="85" customFormat="1"/>
    <row r="791" s="85" customFormat="1"/>
    <row r="792" s="85" customFormat="1"/>
    <row r="793" s="85" customFormat="1"/>
    <row r="794" s="85" customFormat="1"/>
    <row r="795" s="85" customFormat="1"/>
    <row r="796" s="85" customFormat="1"/>
    <row r="797" s="85" customFormat="1"/>
    <row r="798" s="85" customFormat="1"/>
    <row r="799" s="85" customFormat="1"/>
    <row r="800" s="85" customFormat="1"/>
    <row r="801" s="85" customFormat="1"/>
    <row r="802" s="85" customFormat="1"/>
    <row r="803" s="85" customFormat="1"/>
    <row r="804" s="85" customFormat="1"/>
    <row r="805" s="85" customFormat="1"/>
    <row r="806" s="85" customFormat="1"/>
    <row r="807" s="85" customFormat="1"/>
    <row r="808" s="85" customFormat="1"/>
    <row r="809" s="85" customFormat="1"/>
    <row r="810" s="85" customFormat="1"/>
    <row r="811" s="85" customFormat="1"/>
    <row r="812" s="85" customFormat="1"/>
    <row r="813" s="85" customFormat="1"/>
    <row r="814" s="85" customFormat="1"/>
    <row r="815" s="85" customFormat="1"/>
    <row r="816" s="85" customFormat="1"/>
    <row r="817" s="85" customFormat="1"/>
    <row r="818" s="85" customFormat="1"/>
    <row r="819" s="85" customFormat="1"/>
    <row r="820" s="85" customFormat="1"/>
    <row r="821" s="85" customFormat="1"/>
    <row r="822" s="85" customFormat="1"/>
    <row r="823" s="85" customFormat="1"/>
    <row r="824" s="85" customFormat="1"/>
    <row r="825" s="85" customFormat="1"/>
    <row r="826" s="85" customFormat="1"/>
    <row r="827" s="85" customFormat="1"/>
    <row r="828" s="85" customFormat="1"/>
    <row r="829" s="85" customFormat="1"/>
    <row r="830" s="85" customFormat="1"/>
    <row r="831" s="85" customFormat="1"/>
    <row r="832" s="85" customFormat="1"/>
    <row r="833" spans="1:28">
      <c r="E833" s="85"/>
      <c r="G833" s="85"/>
      <c r="I833" s="85"/>
      <c r="L833" s="85"/>
      <c r="Q833" s="85"/>
      <c r="S833" s="85"/>
      <c r="W833" s="85"/>
      <c r="Y833" s="85"/>
      <c r="Z833" s="85"/>
      <c r="AB833" s="85"/>
    </row>
    <row r="834" spans="1:28">
      <c r="A834" s="26"/>
      <c r="C834" s="26"/>
      <c r="K834" s="26"/>
      <c r="M834" s="26"/>
      <c r="O834" s="26"/>
      <c r="T834" s="26"/>
      <c r="U834" s="26"/>
      <c r="V834" s="26"/>
      <c r="X834" s="26"/>
      <c r="AA834" s="26"/>
    </row>
    <row r="835" spans="1:28">
      <c r="A835" s="26"/>
      <c r="C835" s="26"/>
      <c r="K835" s="26"/>
      <c r="M835" s="26"/>
      <c r="O835" s="26"/>
      <c r="T835" s="26"/>
      <c r="U835" s="26"/>
      <c r="V835" s="26"/>
      <c r="X835" s="26"/>
      <c r="AA835" s="26"/>
    </row>
    <row r="836" spans="1:28">
      <c r="A836" s="26"/>
      <c r="C836" s="26"/>
      <c r="K836" s="26"/>
      <c r="M836" s="26"/>
      <c r="O836" s="26"/>
      <c r="T836" s="26"/>
      <c r="U836" s="26"/>
      <c r="V836" s="26"/>
      <c r="X836" s="26"/>
      <c r="AA836" s="26"/>
    </row>
    <row r="837" spans="1:28">
      <c r="A837" s="26"/>
      <c r="C837" s="26"/>
      <c r="K837" s="26"/>
      <c r="M837" s="26"/>
      <c r="O837" s="26"/>
      <c r="T837" s="26"/>
      <c r="U837" s="26"/>
      <c r="V837" s="26"/>
      <c r="X837" s="26"/>
      <c r="AA837" s="26"/>
    </row>
    <row r="838" spans="1:28">
      <c r="A838" s="26"/>
      <c r="C838" s="26"/>
      <c r="K838" s="26"/>
      <c r="M838" s="26"/>
      <c r="O838" s="26"/>
      <c r="T838" s="26"/>
      <c r="U838" s="26"/>
      <c r="V838" s="26"/>
      <c r="X838" s="26"/>
      <c r="AA838" s="26"/>
    </row>
    <row r="839" spans="1:28">
      <c r="A839" s="26"/>
      <c r="C839" s="26"/>
      <c r="K839" s="26"/>
      <c r="M839" s="26"/>
      <c r="O839" s="26"/>
      <c r="T839" s="26"/>
      <c r="U839" s="26"/>
      <c r="V839" s="26"/>
      <c r="X839" s="26"/>
      <c r="AA839" s="26"/>
    </row>
    <row r="840" spans="1:28">
      <c r="A840" s="26"/>
      <c r="C840" s="26"/>
      <c r="K840" s="26"/>
      <c r="M840" s="26"/>
      <c r="O840" s="26"/>
      <c r="T840" s="26"/>
      <c r="U840" s="26"/>
      <c r="V840" s="26"/>
      <c r="X840" s="26"/>
      <c r="AA840" s="26"/>
    </row>
    <row r="841" spans="1:28">
      <c r="A841" s="26"/>
      <c r="C841" s="26"/>
      <c r="K841" s="26"/>
      <c r="M841" s="26"/>
      <c r="O841" s="26"/>
      <c r="T841" s="26"/>
      <c r="U841" s="26"/>
      <c r="V841" s="26"/>
      <c r="X841" s="26"/>
      <c r="AA841" s="26"/>
    </row>
    <row r="842" spans="1:28">
      <c r="A842" s="26"/>
      <c r="C842" s="26"/>
      <c r="K842" s="26"/>
      <c r="M842" s="26"/>
      <c r="O842" s="26"/>
      <c r="T842" s="26"/>
      <c r="U842" s="26"/>
      <c r="V842" s="26"/>
      <c r="X842" s="26"/>
      <c r="AA842" s="26"/>
    </row>
    <row r="843" spans="1:28">
      <c r="A843" s="26"/>
      <c r="C843" s="26"/>
      <c r="K843" s="26"/>
      <c r="M843" s="26"/>
      <c r="O843" s="26"/>
      <c r="T843" s="26"/>
      <c r="U843" s="26"/>
      <c r="V843" s="26"/>
      <c r="X843" s="26"/>
      <c r="AA843" s="26"/>
    </row>
    <row r="844" spans="1:28">
      <c r="A844" s="26"/>
      <c r="C844" s="26"/>
      <c r="K844" s="26"/>
      <c r="M844" s="26"/>
      <c r="O844" s="26"/>
      <c r="T844" s="26"/>
      <c r="U844" s="26"/>
      <c r="V844" s="26"/>
      <c r="X844" s="26"/>
      <c r="AA844" s="26"/>
    </row>
    <row r="845" spans="1:28">
      <c r="A845" s="26"/>
      <c r="C845" s="26"/>
      <c r="K845" s="26"/>
      <c r="M845" s="26"/>
      <c r="O845" s="26"/>
      <c r="T845" s="26"/>
      <c r="U845" s="26"/>
      <c r="V845" s="26"/>
      <c r="X845" s="26"/>
      <c r="AA845" s="26"/>
    </row>
    <row r="846" spans="1:28">
      <c r="A846" s="26"/>
      <c r="C846" s="26"/>
      <c r="K846" s="26"/>
      <c r="M846" s="26"/>
      <c r="O846" s="26"/>
      <c r="T846" s="26"/>
      <c r="U846" s="26"/>
      <c r="V846" s="26"/>
      <c r="X846" s="26"/>
      <c r="AA846" s="26"/>
    </row>
    <row r="847" spans="1:28">
      <c r="A847" s="26"/>
      <c r="C847" s="26"/>
      <c r="K847" s="26"/>
      <c r="M847" s="26"/>
      <c r="O847" s="26"/>
      <c r="T847" s="26"/>
      <c r="U847" s="26"/>
      <c r="V847" s="26"/>
      <c r="X847" s="26"/>
      <c r="AA847" s="26"/>
    </row>
    <row r="848" spans="1:28">
      <c r="A848" s="26"/>
      <c r="C848" s="26"/>
      <c r="K848" s="26"/>
      <c r="M848" s="26"/>
      <c r="O848" s="26"/>
      <c r="T848" s="26"/>
      <c r="U848" s="26"/>
      <c r="V848" s="26"/>
      <c r="X848" s="26"/>
      <c r="AA848" s="26"/>
    </row>
    <row r="849" spans="1:27">
      <c r="A849" s="26"/>
      <c r="C849" s="26"/>
      <c r="K849" s="26"/>
      <c r="M849" s="26"/>
      <c r="O849" s="26"/>
      <c r="T849" s="26"/>
      <c r="U849" s="26"/>
      <c r="V849" s="26"/>
      <c r="X849" s="26"/>
      <c r="AA849" s="26"/>
    </row>
    <row r="850" spans="1:27">
      <c r="A850" s="26"/>
      <c r="C850" s="26"/>
      <c r="K850" s="26"/>
      <c r="M850" s="26"/>
      <c r="O850" s="26"/>
      <c r="T850" s="26"/>
      <c r="U850" s="26"/>
      <c r="V850" s="26"/>
      <c r="X850" s="26"/>
      <c r="AA850" s="26"/>
    </row>
    <row r="851" spans="1:27">
      <c r="A851" s="26"/>
      <c r="C851" s="26"/>
      <c r="K851" s="26"/>
      <c r="M851" s="26"/>
      <c r="O851" s="26"/>
      <c r="T851" s="26"/>
      <c r="U851" s="26"/>
      <c r="V851" s="26"/>
      <c r="X851" s="26"/>
      <c r="AA851" s="26"/>
    </row>
    <row r="852" spans="1:27">
      <c r="A852" s="26"/>
      <c r="C852" s="26"/>
      <c r="K852" s="26"/>
      <c r="M852" s="26"/>
      <c r="O852" s="26"/>
      <c r="T852" s="26"/>
      <c r="U852" s="26"/>
      <c r="V852" s="26"/>
      <c r="X852" s="26"/>
      <c r="AA852" s="26"/>
    </row>
    <row r="853" spans="1:27">
      <c r="A853" s="26"/>
      <c r="C853" s="26"/>
      <c r="K853" s="26"/>
      <c r="M853" s="26"/>
      <c r="O853" s="26"/>
      <c r="T853" s="26"/>
      <c r="U853" s="26"/>
      <c r="V853" s="26"/>
      <c r="X853" s="26"/>
      <c r="AA853" s="26"/>
    </row>
    <row r="854" spans="1:27">
      <c r="A854" s="26"/>
      <c r="C854" s="26"/>
      <c r="K854" s="26"/>
      <c r="M854" s="26"/>
      <c r="O854" s="26"/>
      <c r="T854" s="26"/>
      <c r="U854" s="26"/>
      <c r="V854" s="26"/>
      <c r="X854" s="26"/>
      <c r="AA854" s="26"/>
    </row>
    <row r="855" spans="1:27">
      <c r="A855" s="26"/>
      <c r="C855" s="26"/>
      <c r="K855" s="26"/>
      <c r="M855" s="26"/>
      <c r="O855" s="26"/>
      <c r="T855" s="26"/>
      <c r="U855" s="26"/>
      <c r="V855" s="26"/>
      <c r="X855" s="26"/>
      <c r="AA855" s="26"/>
    </row>
    <row r="856" spans="1:27">
      <c r="A856" s="26"/>
      <c r="C856" s="26"/>
      <c r="K856" s="26"/>
      <c r="M856" s="26"/>
      <c r="O856" s="26"/>
      <c r="T856" s="26"/>
      <c r="U856" s="26"/>
      <c r="V856" s="26"/>
      <c r="X856" s="26"/>
      <c r="AA856" s="26"/>
    </row>
    <row r="857" spans="1:27">
      <c r="A857" s="26"/>
      <c r="C857" s="26"/>
      <c r="K857" s="26"/>
      <c r="M857" s="26"/>
      <c r="O857" s="26"/>
      <c r="T857" s="26"/>
      <c r="U857" s="26"/>
      <c r="V857" s="26"/>
      <c r="X857" s="26"/>
      <c r="AA857" s="26"/>
    </row>
    <row r="858" spans="1:27">
      <c r="A858" s="26"/>
      <c r="C858" s="26"/>
      <c r="K858" s="26"/>
      <c r="M858" s="26"/>
      <c r="O858" s="26"/>
      <c r="T858" s="26"/>
      <c r="U858" s="26"/>
      <c r="V858" s="26"/>
      <c r="X858" s="26"/>
      <c r="AA858" s="26"/>
    </row>
    <row r="859" spans="1:27">
      <c r="A859" s="26"/>
      <c r="C859" s="26"/>
      <c r="K859" s="26"/>
      <c r="M859" s="26"/>
      <c r="O859" s="26"/>
      <c r="T859" s="26"/>
      <c r="U859" s="26"/>
      <c r="V859" s="26"/>
      <c r="X859" s="26"/>
      <c r="AA859" s="26"/>
    </row>
    <row r="860" spans="1:27">
      <c r="A860" s="26"/>
      <c r="C860" s="26"/>
      <c r="K860" s="26"/>
      <c r="M860" s="26"/>
      <c r="O860" s="26"/>
      <c r="T860" s="26"/>
      <c r="U860" s="26"/>
      <c r="V860" s="26"/>
      <c r="X860" s="26"/>
      <c r="AA860" s="26"/>
    </row>
    <row r="861" spans="1:27">
      <c r="A861" s="26"/>
      <c r="C861" s="26"/>
      <c r="K861" s="26"/>
      <c r="M861" s="26"/>
      <c r="O861" s="26"/>
      <c r="T861" s="26"/>
      <c r="U861" s="26"/>
      <c r="V861" s="26"/>
      <c r="X861" s="26"/>
      <c r="AA861" s="26"/>
    </row>
    <row r="862" spans="1:27">
      <c r="A862" s="26"/>
      <c r="C862" s="26"/>
      <c r="K862" s="26"/>
      <c r="M862" s="26"/>
      <c r="O862" s="26"/>
      <c r="T862" s="26"/>
      <c r="U862" s="26"/>
      <c r="V862" s="26"/>
      <c r="X862" s="26"/>
      <c r="AA862" s="26"/>
    </row>
    <row r="863" spans="1:27">
      <c r="A863" s="26"/>
      <c r="C863" s="26"/>
      <c r="K863" s="26"/>
      <c r="M863" s="26"/>
      <c r="O863" s="26"/>
      <c r="T863" s="26"/>
      <c r="U863" s="26"/>
      <c r="V863" s="26"/>
      <c r="X863" s="26"/>
      <c r="AA863" s="26"/>
    </row>
    <row r="864" spans="1:27">
      <c r="A864" s="26"/>
      <c r="C864" s="26"/>
      <c r="K864" s="26"/>
      <c r="M864" s="26"/>
      <c r="O864" s="26"/>
      <c r="T864" s="26"/>
      <c r="U864" s="26"/>
      <c r="V864" s="26"/>
      <c r="X864" s="26"/>
      <c r="AA864" s="26"/>
    </row>
    <row r="865" spans="1:27">
      <c r="A865" s="26"/>
      <c r="C865" s="26"/>
      <c r="K865" s="26"/>
      <c r="M865" s="26"/>
      <c r="O865" s="26"/>
      <c r="T865" s="26"/>
      <c r="U865" s="26"/>
      <c r="V865" s="26"/>
      <c r="X865" s="26"/>
      <c r="AA865" s="26"/>
    </row>
    <row r="866" spans="1:27">
      <c r="A866" s="26"/>
      <c r="C866" s="26"/>
      <c r="K866" s="26"/>
      <c r="M866" s="26"/>
      <c r="O866" s="26"/>
      <c r="T866" s="26"/>
      <c r="U866" s="26"/>
      <c r="V866" s="26"/>
      <c r="X866" s="26"/>
      <c r="AA866" s="26"/>
    </row>
    <row r="867" spans="1:27">
      <c r="A867" s="26"/>
      <c r="C867" s="26"/>
      <c r="K867" s="26"/>
      <c r="M867" s="26"/>
      <c r="O867" s="26"/>
      <c r="T867" s="26"/>
      <c r="U867" s="26"/>
      <c r="V867" s="26"/>
      <c r="X867" s="26"/>
      <c r="AA867" s="26"/>
    </row>
    <row r="868" spans="1:27">
      <c r="A868" s="26"/>
      <c r="C868" s="26"/>
      <c r="K868" s="26"/>
      <c r="M868" s="26"/>
      <c r="O868" s="26"/>
      <c r="T868" s="26"/>
      <c r="U868" s="26"/>
      <c r="V868" s="26"/>
      <c r="X868" s="26"/>
      <c r="AA868" s="26"/>
    </row>
    <row r="869" spans="1:27">
      <c r="A869" s="26"/>
      <c r="C869" s="26"/>
      <c r="K869" s="26"/>
      <c r="M869" s="26"/>
      <c r="O869" s="26"/>
      <c r="T869" s="26"/>
      <c r="U869" s="26"/>
      <c r="V869" s="26"/>
      <c r="X869" s="26"/>
      <c r="AA869" s="26"/>
    </row>
    <row r="870" spans="1:27">
      <c r="A870" s="26"/>
      <c r="C870" s="26"/>
      <c r="K870" s="26"/>
      <c r="M870" s="26"/>
      <c r="O870" s="26"/>
      <c r="T870" s="26"/>
      <c r="U870" s="26"/>
      <c r="V870" s="26"/>
      <c r="X870" s="26"/>
      <c r="AA870" s="26"/>
    </row>
    <row r="871" spans="1:27">
      <c r="A871" s="26"/>
      <c r="C871" s="26"/>
      <c r="K871" s="26"/>
      <c r="M871" s="26"/>
      <c r="O871" s="26"/>
      <c r="T871" s="26"/>
      <c r="U871" s="26"/>
      <c r="V871" s="26"/>
      <c r="X871" s="26"/>
      <c r="AA871" s="26"/>
    </row>
    <row r="872" spans="1:27">
      <c r="A872" s="26"/>
      <c r="C872" s="26"/>
      <c r="K872" s="26"/>
      <c r="M872" s="26"/>
      <c r="O872" s="26"/>
      <c r="T872" s="26"/>
      <c r="U872" s="26"/>
      <c r="V872" s="26"/>
      <c r="X872" s="26"/>
      <c r="AA872" s="26"/>
    </row>
    <row r="873" spans="1:27">
      <c r="A873" s="26"/>
      <c r="C873" s="26"/>
      <c r="K873" s="26"/>
      <c r="M873" s="26"/>
      <c r="O873" s="26"/>
      <c r="T873" s="26"/>
      <c r="U873" s="26"/>
      <c r="V873" s="26"/>
      <c r="X873" s="26"/>
      <c r="AA873" s="26"/>
    </row>
    <row r="874" spans="1:27">
      <c r="A874" s="26"/>
      <c r="C874" s="26"/>
      <c r="K874" s="26"/>
      <c r="M874" s="26"/>
      <c r="O874" s="26"/>
      <c r="T874" s="26"/>
      <c r="U874" s="26"/>
      <c r="V874" s="26"/>
      <c r="X874" s="26"/>
      <c r="AA874" s="26"/>
    </row>
    <row r="875" spans="1:27">
      <c r="A875" s="26"/>
      <c r="C875" s="26"/>
      <c r="K875" s="26"/>
      <c r="M875" s="26"/>
      <c r="O875" s="26"/>
      <c r="T875" s="26"/>
      <c r="U875" s="26"/>
      <c r="V875" s="26"/>
      <c r="X875" s="26"/>
      <c r="AA875" s="26"/>
    </row>
    <row r="876" spans="1:27">
      <c r="A876" s="26"/>
      <c r="C876" s="26"/>
      <c r="K876" s="26"/>
      <c r="M876" s="26"/>
      <c r="O876" s="26"/>
      <c r="T876" s="26"/>
      <c r="U876" s="26"/>
      <c r="V876" s="26"/>
      <c r="X876" s="26"/>
      <c r="AA876" s="26"/>
    </row>
    <row r="877" spans="1:27">
      <c r="A877" s="26"/>
      <c r="C877" s="26"/>
      <c r="K877" s="26"/>
      <c r="M877" s="26"/>
      <c r="O877" s="26"/>
      <c r="T877" s="26"/>
      <c r="U877" s="26"/>
      <c r="V877" s="26"/>
      <c r="X877" s="26"/>
      <c r="AA877" s="26"/>
    </row>
    <row r="878" spans="1:27">
      <c r="A878" s="26"/>
      <c r="C878" s="26"/>
      <c r="K878" s="26"/>
      <c r="M878" s="26"/>
      <c r="O878" s="26"/>
      <c r="T878" s="26"/>
      <c r="U878" s="26"/>
      <c r="V878" s="26"/>
      <c r="X878" s="26"/>
      <c r="AA878" s="26"/>
    </row>
    <row r="879" spans="1:27">
      <c r="A879" s="26"/>
      <c r="C879" s="26"/>
      <c r="K879" s="26"/>
      <c r="M879" s="26"/>
      <c r="O879" s="26"/>
      <c r="T879" s="26"/>
      <c r="U879" s="26"/>
      <c r="V879" s="26"/>
      <c r="X879" s="26"/>
      <c r="AA879" s="26"/>
    </row>
    <row r="880" spans="1:27">
      <c r="A880" s="26"/>
      <c r="C880" s="26"/>
      <c r="K880" s="26"/>
      <c r="M880" s="26"/>
      <c r="O880" s="26"/>
      <c r="T880" s="26"/>
      <c r="U880" s="26"/>
      <c r="V880" s="26"/>
      <c r="X880" s="26"/>
      <c r="AA880" s="26"/>
    </row>
    <row r="881" spans="1:27">
      <c r="A881" s="26"/>
      <c r="C881" s="26"/>
      <c r="K881" s="26"/>
      <c r="M881" s="26"/>
      <c r="O881" s="26"/>
      <c r="T881" s="26"/>
      <c r="U881" s="26"/>
      <c r="V881" s="26"/>
      <c r="X881" s="26"/>
      <c r="AA881" s="26"/>
    </row>
    <row r="882" spans="1:27">
      <c r="A882" s="26"/>
      <c r="C882" s="26"/>
      <c r="K882" s="26"/>
      <c r="M882" s="26"/>
      <c r="O882" s="26"/>
      <c r="T882" s="26"/>
      <c r="U882" s="26"/>
      <c r="V882" s="26"/>
      <c r="X882" s="26"/>
      <c r="AA882" s="26"/>
    </row>
    <row r="883" spans="1:27">
      <c r="A883" s="26"/>
      <c r="C883" s="26"/>
      <c r="K883" s="26"/>
      <c r="M883" s="26"/>
      <c r="O883" s="26"/>
      <c r="T883" s="26"/>
      <c r="U883" s="26"/>
      <c r="V883" s="26"/>
      <c r="X883" s="26"/>
      <c r="AA883" s="26"/>
    </row>
    <row r="884" spans="1:27">
      <c r="A884" s="26"/>
      <c r="C884" s="26"/>
      <c r="K884" s="26"/>
      <c r="M884" s="26"/>
      <c r="O884" s="26"/>
      <c r="T884" s="26"/>
      <c r="U884" s="26"/>
      <c r="V884" s="26"/>
      <c r="X884" s="26"/>
      <c r="AA884" s="26"/>
    </row>
    <row r="885" spans="1:27">
      <c r="A885" s="26"/>
      <c r="C885" s="26"/>
      <c r="K885" s="26"/>
      <c r="M885" s="26"/>
      <c r="O885" s="26"/>
      <c r="T885" s="26"/>
      <c r="U885" s="26"/>
      <c r="V885" s="26"/>
      <c r="X885" s="26"/>
      <c r="AA885" s="26"/>
    </row>
    <row r="886" spans="1:27">
      <c r="A886" s="26"/>
      <c r="C886" s="26"/>
      <c r="K886" s="26"/>
      <c r="M886" s="26"/>
      <c r="O886" s="26"/>
      <c r="T886" s="26"/>
      <c r="U886" s="26"/>
      <c r="V886" s="26"/>
      <c r="X886" s="26"/>
      <c r="AA886" s="26"/>
    </row>
    <row r="887" spans="1:27">
      <c r="A887" s="26"/>
      <c r="C887" s="26"/>
      <c r="K887" s="26"/>
      <c r="M887" s="26"/>
      <c r="O887" s="26"/>
      <c r="T887" s="26"/>
      <c r="U887" s="26"/>
      <c r="V887" s="26"/>
      <c r="X887" s="26"/>
      <c r="AA887" s="26"/>
    </row>
    <row r="888" spans="1:27">
      <c r="A888" s="26"/>
      <c r="C888" s="26"/>
      <c r="K888" s="26"/>
      <c r="M888" s="26"/>
      <c r="O888" s="26"/>
      <c r="T888" s="26"/>
      <c r="U888" s="26"/>
      <c r="V888" s="26"/>
      <c r="X888" s="26"/>
      <c r="AA888" s="26"/>
    </row>
    <row r="889" spans="1:27">
      <c r="A889" s="26"/>
      <c r="C889" s="26"/>
      <c r="K889" s="26"/>
      <c r="M889" s="26"/>
      <c r="O889" s="26"/>
      <c r="T889" s="26"/>
      <c r="U889" s="26"/>
      <c r="V889" s="26"/>
      <c r="X889" s="26"/>
      <c r="AA889" s="26"/>
    </row>
    <row r="890" spans="1:27">
      <c r="A890" s="26"/>
      <c r="C890" s="26"/>
      <c r="K890" s="26"/>
      <c r="M890" s="26"/>
      <c r="O890" s="26"/>
      <c r="T890" s="26"/>
      <c r="U890" s="26"/>
      <c r="V890" s="26"/>
      <c r="X890" s="26"/>
      <c r="AA890" s="26"/>
    </row>
    <row r="891" spans="1:27">
      <c r="A891" s="26"/>
      <c r="C891" s="26"/>
      <c r="K891" s="26"/>
      <c r="M891" s="26"/>
      <c r="O891" s="26"/>
      <c r="T891" s="26"/>
      <c r="U891" s="26"/>
      <c r="V891" s="26"/>
      <c r="X891" s="26"/>
      <c r="AA891" s="26"/>
    </row>
    <row r="892" spans="1:27">
      <c r="A892" s="26"/>
      <c r="C892" s="26"/>
      <c r="K892" s="26"/>
      <c r="M892" s="26"/>
      <c r="O892" s="26"/>
      <c r="T892" s="26"/>
      <c r="U892" s="26"/>
      <c r="V892" s="26"/>
      <c r="X892" s="26"/>
      <c r="AA892" s="26"/>
    </row>
    <row r="893" spans="1:27">
      <c r="A893" s="26"/>
      <c r="C893" s="26"/>
      <c r="K893" s="26"/>
      <c r="M893" s="26"/>
      <c r="O893" s="26"/>
      <c r="T893" s="26"/>
      <c r="U893" s="26"/>
      <c r="V893" s="26"/>
      <c r="X893" s="26"/>
      <c r="AA893" s="26"/>
    </row>
    <row r="894" spans="1:27">
      <c r="A894" s="26"/>
      <c r="C894" s="26"/>
      <c r="K894" s="26"/>
      <c r="M894" s="26"/>
      <c r="O894" s="26"/>
      <c r="T894" s="26"/>
      <c r="U894" s="26"/>
      <c r="V894" s="26"/>
      <c r="X894" s="26"/>
      <c r="AA894" s="26"/>
    </row>
    <row r="895" spans="1:27">
      <c r="A895" s="26"/>
      <c r="C895" s="26"/>
      <c r="K895" s="26"/>
      <c r="M895" s="26"/>
      <c r="O895" s="26"/>
      <c r="T895" s="26"/>
      <c r="U895" s="26"/>
      <c r="V895" s="26"/>
      <c r="X895" s="26"/>
      <c r="AA895" s="26"/>
    </row>
    <row r="896" spans="1:27">
      <c r="A896" s="26"/>
      <c r="C896" s="26"/>
      <c r="K896" s="26"/>
      <c r="M896" s="26"/>
      <c r="O896" s="26"/>
      <c r="T896" s="26"/>
      <c r="U896" s="26"/>
      <c r="V896" s="26"/>
      <c r="X896" s="26"/>
      <c r="AA896" s="26"/>
    </row>
    <row r="897" spans="1:27">
      <c r="A897" s="26"/>
      <c r="C897" s="26"/>
      <c r="K897" s="26"/>
      <c r="M897" s="26"/>
      <c r="O897" s="26"/>
      <c r="T897" s="26"/>
      <c r="U897" s="26"/>
      <c r="V897" s="26"/>
      <c r="X897" s="26"/>
      <c r="AA897" s="26"/>
    </row>
    <row r="898" spans="1:27">
      <c r="A898" s="26"/>
      <c r="C898" s="26"/>
      <c r="K898" s="26"/>
      <c r="M898" s="26"/>
      <c r="O898" s="26"/>
      <c r="T898" s="26"/>
      <c r="U898" s="26"/>
      <c r="V898" s="26"/>
      <c r="X898" s="26"/>
      <c r="AA898" s="26"/>
    </row>
    <row r="899" spans="1:27">
      <c r="A899" s="26"/>
      <c r="C899" s="26"/>
      <c r="K899" s="26"/>
      <c r="M899" s="26"/>
      <c r="O899" s="26"/>
      <c r="T899" s="26"/>
      <c r="U899" s="26"/>
      <c r="V899" s="26"/>
      <c r="X899" s="26"/>
      <c r="AA899" s="26"/>
    </row>
    <row r="900" spans="1:27">
      <c r="A900" s="26"/>
      <c r="C900" s="26"/>
      <c r="K900" s="26"/>
      <c r="M900" s="26"/>
      <c r="O900" s="26"/>
      <c r="T900" s="26"/>
      <c r="U900" s="26"/>
      <c r="V900" s="26"/>
      <c r="X900" s="26"/>
      <c r="AA900" s="26"/>
    </row>
    <row r="901" spans="1:27">
      <c r="A901" s="26"/>
      <c r="C901" s="26"/>
      <c r="K901" s="26"/>
      <c r="M901" s="26"/>
      <c r="O901" s="26"/>
      <c r="T901" s="26"/>
      <c r="U901" s="26"/>
      <c r="V901" s="26"/>
      <c r="X901" s="26"/>
      <c r="AA901" s="26"/>
    </row>
    <row r="902" spans="1:27">
      <c r="A902" s="26"/>
      <c r="C902" s="26"/>
      <c r="K902" s="26"/>
      <c r="M902" s="26"/>
      <c r="O902" s="26"/>
      <c r="T902" s="26"/>
      <c r="U902" s="26"/>
      <c r="V902" s="26"/>
      <c r="X902" s="26"/>
      <c r="AA902" s="26"/>
    </row>
    <row r="903" spans="1:27">
      <c r="A903" s="26"/>
      <c r="C903" s="26"/>
      <c r="K903" s="26"/>
      <c r="M903" s="26"/>
      <c r="O903" s="26"/>
      <c r="T903" s="26"/>
      <c r="U903" s="26"/>
      <c r="V903" s="26"/>
      <c r="X903" s="26"/>
      <c r="AA903" s="26"/>
    </row>
    <row r="904" spans="1:27">
      <c r="A904" s="26"/>
      <c r="C904" s="26"/>
      <c r="K904" s="26"/>
      <c r="M904" s="26"/>
      <c r="O904" s="26"/>
      <c r="T904" s="26"/>
      <c r="U904" s="26"/>
      <c r="V904" s="26"/>
      <c r="X904" s="26"/>
      <c r="AA904" s="26"/>
    </row>
    <row r="905" spans="1:27">
      <c r="A905" s="26"/>
      <c r="C905" s="26"/>
      <c r="K905" s="26"/>
      <c r="M905" s="26"/>
      <c r="O905" s="26"/>
      <c r="T905" s="26"/>
      <c r="U905" s="26"/>
      <c r="V905" s="26"/>
      <c r="X905" s="26"/>
      <c r="AA905" s="26"/>
    </row>
    <row r="906" spans="1:27">
      <c r="A906" s="26"/>
      <c r="C906" s="26"/>
      <c r="K906" s="26"/>
      <c r="M906" s="26"/>
      <c r="O906" s="26"/>
      <c r="T906" s="26"/>
      <c r="U906" s="26"/>
      <c r="V906" s="26"/>
      <c r="X906" s="26"/>
      <c r="AA906" s="26"/>
    </row>
    <row r="907" spans="1:27">
      <c r="A907" s="26"/>
      <c r="C907" s="26"/>
      <c r="K907" s="26"/>
      <c r="M907" s="26"/>
      <c r="O907" s="26"/>
      <c r="T907" s="26"/>
      <c r="U907" s="26"/>
      <c r="V907" s="26"/>
      <c r="X907" s="26"/>
      <c r="AA907" s="26"/>
    </row>
    <row r="908" spans="1:27">
      <c r="A908" s="26"/>
      <c r="C908" s="26"/>
      <c r="K908" s="26"/>
      <c r="M908" s="26"/>
      <c r="O908" s="26"/>
      <c r="T908" s="26"/>
      <c r="U908" s="26"/>
      <c r="V908" s="26"/>
      <c r="X908" s="26"/>
      <c r="AA908" s="26"/>
    </row>
    <row r="909" spans="1:27">
      <c r="A909" s="26"/>
      <c r="C909" s="26"/>
      <c r="K909" s="26"/>
      <c r="M909" s="26"/>
      <c r="O909" s="26"/>
      <c r="T909" s="26"/>
      <c r="U909" s="26"/>
      <c r="V909" s="26"/>
      <c r="X909" s="26"/>
      <c r="AA909" s="26"/>
    </row>
    <row r="910" spans="1:27">
      <c r="A910" s="26"/>
      <c r="C910" s="26"/>
      <c r="K910" s="26"/>
      <c r="M910" s="26"/>
      <c r="O910" s="26"/>
      <c r="T910" s="26"/>
      <c r="U910" s="26"/>
      <c r="V910" s="26"/>
      <c r="X910" s="26"/>
      <c r="AA910" s="26"/>
    </row>
    <row r="911" spans="1:27">
      <c r="A911" s="26"/>
      <c r="C911" s="26"/>
      <c r="K911" s="26"/>
      <c r="M911" s="26"/>
      <c r="O911" s="26"/>
      <c r="T911" s="26"/>
      <c r="U911" s="26"/>
      <c r="V911" s="26"/>
      <c r="X911" s="26"/>
      <c r="AA911" s="26"/>
    </row>
    <row r="912" spans="1:27">
      <c r="A912" s="26"/>
      <c r="C912" s="26"/>
      <c r="K912" s="26"/>
      <c r="M912" s="26"/>
      <c r="O912" s="26"/>
      <c r="T912" s="26"/>
      <c r="U912" s="26"/>
      <c r="V912" s="26"/>
      <c r="X912" s="26"/>
      <c r="AA912" s="26"/>
    </row>
    <row r="913" spans="1:27">
      <c r="A913" s="26"/>
      <c r="C913" s="26"/>
      <c r="K913" s="26"/>
      <c r="M913" s="26"/>
      <c r="O913" s="26"/>
      <c r="T913" s="26"/>
      <c r="U913" s="26"/>
      <c r="V913" s="26"/>
      <c r="X913" s="26"/>
      <c r="AA913" s="26"/>
    </row>
    <row r="914" spans="1:27">
      <c r="A914" s="26"/>
      <c r="C914" s="26"/>
      <c r="K914" s="26"/>
      <c r="M914" s="26"/>
      <c r="O914" s="26"/>
      <c r="T914" s="26"/>
      <c r="U914" s="26"/>
      <c r="V914" s="26"/>
      <c r="X914" s="26"/>
      <c r="AA914" s="26"/>
    </row>
    <row r="915" spans="1:27">
      <c r="A915" s="26"/>
      <c r="C915" s="26"/>
      <c r="K915" s="26"/>
      <c r="M915" s="26"/>
      <c r="O915" s="26"/>
      <c r="T915" s="26"/>
      <c r="U915" s="26"/>
      <c r="V915" s="26"/>
      <c r="X915" s="26"/>
      <c r="AA915" s="26"/>
    </row>
    <row r="916" spans="1:27">
      <c r="A916" s="26"/>
      <c r="C916" s="26"/>
      <c r="K916" s="26"/>
      <c r="M916" s="26"/>
      <c r="O916" s="26"/>
      <c r="T916" s="26"/>
      <c r="U916" s="26"/>
      <c r="V916" s="26"/>
      <c r="X916" s="26"/>
      <c r="AA916" s="26"/>
    </row>
    <row r="917" spans="1:27">
      <c r="A917" s="26"/>
      <c r="C917" s="26"/>
      <c r="K917" s="26"/>
      <c r="M917" s="26"/>
      <c r="O917" s="26"/>
      <c r="T917" s="26"/>
      <c r="U917" s="26"/>
      <c r="V917" s="26"/>
      <c r="X917" s="26"/>
      <c r="AA917" s="26"/>
    </row>
    <row r="918" spans="1:27">
      <c r="A918" s="26"/>
      <c r="C918" s="26"/>
      <c r="K918" s="26"/>
      <c r="M918" s="26"/>
      <c r="O918" s="26"/>
      <c r="T918" s="26"/>
      <c r="U918" s="26"/>
      <c r="V918" s="26"/>
      <c r="X918" s="26"/>
      <c r="AA918" s="26"/>
    </row>
    <row r="919" spans="1:27">
      <c r="A919" s="26"/>
      <c r="C919" s="26"/>
      <c r="K919" s="26"/>
      <c r="M919" s="26"/>
      <c r="O919" s="26"/>
      <c r="T919" s="26"/>
      <c r="U919" s="26"/>
      <c r="V919" s="26"/>
      <c r="X919" s="26"/>
      <c r="AA919" s="26"/>
    </row>
    <row r="920" spans="1:27">
      <c r="A920" s="26"/>
      <c r="C920" s="26"/>
      <c r="K920" s="26"/>
      <c r="M920" s="26"/>
      <c r="O920" s="26"/>
      <c r="T920" s="26"/>
      <c r="U920" s="26"/>
      <c r="V920" s="26"/>
      <c r="X920" s="26"/>
      <c r="AA920" s="26"/>
    </row>
    <row r="921" spans="1:27">
      <c r="A921" s="26"/>
      <c r="C921" s="26"/>
      <c r="K921" s="26"/>
      <c r="M921" s="26"/>
      <c r="O921" s="26"/>
      <c r="T921" s="26"/>
      <c r="U921" s="26"/>
      <c r="V921" s="26"/>
      <c r="X921" s="26"/>
      <c r="AA921" s="26"/>
    </row>
    <row r="922" spans="1:27">
      <c r="A922" s="26"/>
      <c r="C922" s="26"/>
      <c r="K922" s="26"/>
      <c r="M922" s="26"/>
      <c r="O922" s="26"/>
      <c r="T922" s="26"/>
      <c r="U922" s="26"/>
      <c r="V922" s="26"/>
      <c r="X922" s="26"/>
      <c r="AA922" s="26"/>
    </row>
    <row r="923" spans="1:27">
      <c r="A923" s="26"/>
      <c r="C923" s="26"/>
      <c r="K923" s="26"/>
      <c r="M923" s="26"/>
      <c r="O923" s="26"/>
      <c r="T923" s="26"/>
      <c r="U923" s="26"/>
      <c r="V923" s="26"/>
      <c r="X923" s="26"/>
      <c r="AA923" s="26"/>
    </row>
    <row r="924" spans="1:27">
      <c r="A924" s="26"/>
      <c r="C924" s="26"/>
      <c r="K924" s="26"/>
      <c r="M924" s="26"/>
      <c r="O924" s="26"/>
      <c r="T924" s="26"/>
      <c r="U924" s="26"/>
      <c r="V924" s="26"/>
      <c r="X924" s="26"/>
      <c r="AA924" s="26"/>
    </row>
    <row r="925" spans="1:27">
      <c r="A925" s="26"/>
      <c r="C925" s="26"/>
      <c r="K925" s="26"/>
      <c r="M925" s="26"/>
      <c r="O925" s="26"/>
      <c r="T925" s="26"/>
      <c r="U925" s="26"/>
      <c r="V925" s="26"/>
      <c r="X925" s="26"/>
      <c r="AA925" s="26"/>
    </row>
    <row r="926" spans="1:27">
      <c r="A926" s="26"/>
      <c r="C926" s="26"/>
      <c r="K926" s="26"/>
      <c r="M926" s="26"/>
      <c r="O926" s="26"/>
      <c r="T926" s="26"/>
      <c r="U926" s="26"/>
      <c r="V926" s="26"/>
      <c r="X926" s="26"/>
      <c r="AA926" s="26"/>
    </row>
    <row r="927" spans="1:27">
      <c r="A927" s="26"/>
      <c r="C927" s="26"/>
      <c r="K927" s="26"/>
      <c r="M927" s="26"/>
      <c r="O927" s="26"/>
      <c r="T927" s="26"/>
      <c r="U927" s="26"/>
      <c r="V927" s="26"/>
      <c r="X927" s="26"/>
      <c r="AA927" s="26"/>
    </row>
    <row r="928" spans="1:27">
      <c r="A928" s="26"/>
      <c r="C928" s="26"/>
      <c r="K928" s="26"/>
      <c r="M928" s="26"/>
      <c r="O928" s="26"/>
      <c r="T928" s="26"/>
      <c r="U928" s="26"/>
      <c r="V928" s="26"/>
      <c r="X928" s="26"/>
      <c r="AA928" s="26"/>
    </row>
    <row r="929" spans="1:27">
      <c r="A929" s="26"/>
      <c r="C929" s="26"/>
      <c r="K929" s="26"/>
      <c r="M929" s="26"/>
      <c r="O929" s="26"/>
      <c r="T929" s="26"/>
      <c r="U929" s="26"/>
      <c r="V929" s="26"/>
      <c r="X929" s="26"/>
      <c r="AA929" s="26"/>
    </row>
    <row r="930" spans="1:27">
      <c r="A930" s="26"/>
      <c r="C930" s="26"/>
      <c r="K930" s="26"/>
      <c r="M930" s="26"/>
      <c r="O930" s="26"/>
      <c r="T930" s="26"/>
      <c r="U930" s="26"/>
      <c r="V930" s="26"/>
      <c r="X930" s="26"/>
      <c r="AA930" s="26"/>
    </row>
    <row r="931" spans="1:27">
      <c r="A931" s="26"/>
      <c r="C931" s="26"/>
      <c r="K931" s="26"/>
      <c r="M931" s="26"/>
      <c r="O931" s="26"/>
      <c r="T931" s="26"/>
      <c r="U931" s="26"/>
      <c r="V931" s="26"/>
      <c r="X931" s="26"/>
      <c r="AA931" s="26"/>
    </row>
    <row r="932" spans="1:27">
      <c r="A932" s="26"/>
      <c r="C932" s="26"/>
      <c r="K932" s="26"/>
      <c r="M932" s="26"/>
      <c r="O932" s="26"/>
      <c r="T932" s="26"/>
      <c r="U932" s="26"/>
      <c r="V932" s="26"/>
      <c r="X932" s="26"/>
      <c r="AA932" s="26"/>
    </row>
    <row r="933" spans="1:27">
      <c r="A933" s="26"/>
      <c r="C933" s="26"/>
      <c r="K933" s="26"/>
      <c r="M933" s="26"/>
      <c r="O933" s="26"/>
      <c r="T933" s="26"/>
      <c r="U933" s="26"/>
      <c r="V933" s="26"/>
      <c r="X933" s="26"/>
      <c r="AA933" s="26"/>
    </row>
    <row r="934" spans="1:27">
      <c r="A934" s="26"/>
      <c r="C934" s="26"/>
      <c r="K934" s="26"/>
      <c r="M934" s="26"/>
      <c r="O934" s="26"/>
      <c r="T934" s="26"/>
      <c r="U934" s="26"/>
      <c r="V934" s="26"/>
      <c r="X934" s="26"/>
      <c r="AA934" s="26"/>
    </row>
    <row r="935" spans="1:27">
      <c r="A935" s="26"/>
      <c r="C935" s="26"/>
      <c r="K935" s="26"/>
      <c r="M935" s="26"/>
      <c r="O935" s="26"/>
      <c r="T935" s="26"/>
      <c r="U935" s="26"/>
      <c r="V935" s="26"/>
      <c r="X935" s="26"/>
      <c r="AA935" s="26"/>
    </row>
    <row r="936" spans="1:27">
      <c r="A936" s="26"/>
      <c r="C936" s="26"/>
      <c r="K936" s="26"/>
      <c r="M936" s="26"/>
      <c r="O936" s="26"/>
      <c r="T936" s="26"/>
      <c r="U936" s="26"/>
      <c r="V936" s="26"/>
      <c r="X936" s="26"/>
      <c r="AA936" s="26"/>
    </row>
    <row r="937" spans="1:27">
      <c r="A937" s="26"/>
      <c r="C937" s="26"/>
      <c r="K937" s="26"/>
      <c r="M937" s="26"/>
      <c r="O937" s="26"/>
      <c r="T937" s="26"/>
      <c r="U937" s="26"/>
      <c r="V937" s="26"/>
      <c r="X937" s="26"/>
      <c r="AA937" s="26"/>
    </row>
    <row r="938" spans="1:27">
      <c r="A938" s="26"/>
      <c r="C938" s="26"/>
      <c r="K938" s="26"/>
      <c r="M938" s="26"/>
      <c r="O938" s="26"/>
      <c r="T938" s="26"/>
      <c r="U938" s="26"/>
      <c r="V938" s="26"/>
      <c r="X938" s="26"/>
      <c r="AA938" s="26"/>
    </row>
    <row r="939" spans="1:27">
      <c r="A939" s="26"/>
      <c r="C939" s="26"/>
      <c r="K939" s="26"/>
      <c r="M939" s="26"/>
      <c r="O939" s="26"/>
      <c r="T939" s="26"/>
      <c r="U939" s="26"/>
      <c r="V939" s="26"/>
      <c r="X939" s="26"/>
      <c r="AA939" s="26"/>
    </row>
    <row r="940" spans="1:27">
      <c r="A940" s="26"/>
      <c r="C940" s="26"/>
      <c r="K940" s="26"/>
      <c r="M940" s="26"/>
      <c r="O940" s="26"/>
      <c r="T940" s="26"/>
      <c r="U940" s="26"/>
      <c r="V940" s="26"/>
      <c r="X940" s="26"/>
      <c r="AA940" s="26"/>
    </row>
    <row r="941" spans="1:27">
      <c r="A941" s="26"/>
      <c r="C941" s="26"/>
      <c r="K941" s="26"/>
      <c r="M941" s="26"/>
      <c r="O941" s="26"/>
      <c r="T941" s="26"/>
      <c r="U941" s="26"/>
      <c r="V941" s="26"/>
      <c r="X941" s="26"/>
      <c r="AA941" s="26"/>
    </row>
    <row r="942" spans="1:27">
      <c r="A942" s="26"/>
      <c r="C942" s="26"/>
      <c r="K942" s="26"/>
      <c r="M942" s="26"/>
      <c r="O942" s="26"/>
      <c r="T942" s="26"/>
      <c r="U942" s="26"/>
      <c r="V942" s="26"/>
      <c r="X942" s="26"/>
      <c r="AA942" s="26"/>
    </row>
    <row r="943" spans="1:27">
      <c r="A943" s="26"/>
      <c r="C943" s="26"/>
      <c r="K943" s="26"/>
      <c r="M943" s="26"/>
      <c r="O943" s="26"/>
      <c r="T943" s="26"/>
      <c r="U943" s="26"/>
      <c r="V943" s="26"/>
      <c r="X943" s="26"/>
      <c r="AA943" s="26"/>
    </row>
    <row r="944" spans="1:27">
      <c r="A944" s="26"/>
      <c r="C944" s="26"/>
      <c r="K944" s="26"/>
      <c r="M944" s="26"/>
      <c r="O944" s="26"/>
      <c r="T944" s="26"/>
      <c r="U944" s="26"/>
      <c r="V944" s="26"/>
      <c r="X944" s="26"/>
      <c r="AA944" s="26"/>
    </row>
    <row r="945" spans="1:27">
      <c r="A945" s="26"/>
      <c r="C945" s="26"/>
      <c r="K945" s="26"/>
      <c r="M945" s="26"/>
      <c r="O945" s="26"/>
      <c r="T945" s="26"/>
      <c r="U945" s="26"/>
      <c r="V945" s="26"/>
      <c r="X945" s="26"/>
      <c r="AA945" s="26"/>
    </row>
    <row r="946" spans="1:27">
      <c r="A946" s="26"/>
      <c r="C946" s="26"/>
      <c r="K946" s="26"/>
      <c r="M946" s="26"/>
      <c r="O946" s="26"/>
      <c r="T946" s="26"/>
      <c r="U946" s="26"/>
      <c r="V946" s="26"/>
      <c r="X946" s="26"/>
      <c r="AA946" s="26"/>
    </row>
    <row r="947" spans="1:27">
      <c r="A947" s="26"/>
      <c r="C947" s="26"/>
      <c r="K947" s="26"/>
      <c r="M947" s="26"/>
      <c r="O947" s="26"/>
      <c r="T947" s="26"/>
      <c r="U947" s="26"/>
      <c r="V947" s="26"/>
      <c r="X947" s="26"/>
      <c r="AA947" s="26"/>
    </row>
    <row r="948" spans="1:27">
      <c r="A948" s="26"/>
      <c r="C948" s="26"/>
      <c r="K948" s="26"/>
      <c r="M948" s="26"/>
      <c r="O948" s="26"/>
      <c r="T948" s="26"/>
      <c r="U948" s="26"/>
      <c r="V948" s="26"/>
      <c r="X948" s="26"/>
      <c r="AA948" s="26"/>
    </row>
    <row r="949" spans="1:27">
      <c r="A949" s="26"/>
      <c r="C949" s="26"/>
      <c r="K949" s="26"/>
      <c r="M949" s="26"/>
      <c r="O949" s="26"/>
      <c r="T949" s="26"/>
      <c r="U949" s="26"/>
      <c r="V949" s="26"/>
      <c r="X949" s="26"/>
      <c r="AA949" s="26"/>
    </row>
    <row r="950" spans="1:27">
      <c r="A950" s="26"/>
      <c r="C950" s="26"/>
      <c r="K950" s="26"/>
      <c r="M950" s="26"/>
      <c r="O950" s="26"/>
      <c r="T950" s="26"/>
      <c r="U950" s="26"/>
      <c r="V950" s="26"/>
      <c r="X950" s="26"/>
      <c r="AA950" s="26"/>
    </row>
    <row r="951" spans="1:27">
      <c r="A951" s="26"/>
      <c r="C951" s="26"/>
      <c r="K951" s="26"/>
      <c r="M951" s="26"/>
      <c r="O951" s="26"/>
      <c r="T951" s="26"/>
      <c r="U951" s="26"/>
      <c r="V951" s="26"/>
      <c r="X951" s="26"/>
      <c r="AA951" s="26"/>
    </row>
    <row r="952" spans="1:27">
      <c r="A952" s="26"/>
      <c r="C952" s="26"/>
      <c r="K952" s="26"/>
      <c r="M952" s="26"/>
      <c r="O952" s="26"/>
      <c r="T952" s="26"/>
      <c r="U952" s="26"/>
      <c r="V952" s="26"/>
      <c r="X952" s="26"/>
      <c r="AA952" s="26"/>
    </row>
    <row r="953" spans="1:27">
      <c r="A953" s="26"/>
      <c r="C953" s="26"/>
      <c r="K953" s="26"/>
      <c r="M953" s="26"/>
      <c r="O953" s="26"/>
      <c r="T953" s="26"/>
      <c r="U953" s="26"/>
      <c r="V953" s="26"/>
      <c r="X953" s="26"/>
      <c r="AA953" s="26"/>
    </row>
    <row r="954" spans="1:27">
      <c r="A954" s="26"/>
      <c r="C954" s="26"/>
      <c r="K954" s="26"/>
      <c r="M954" s="26"/>
      <c r="O954" s="26"/>
      <c r="T954" s="26"/>
      <c r="U954" s="26"/>
      <c r="V954" s="26"/>
      <c r="X954" s="26"/>
      <c r="AA954" s="26"/>
    </row>
    <row r="955" spans="1:27">
      <c r="A955" s="26"/>
      <c r="C955" s="26"/>
      <c r="K955" s="26"/>
      <c r="M955" s="26"/>
      <c r="O955" s="26"/>
      <c r="T955" s="26"/>
      <c r="U955" s="26"/>
      <c r="V955" s="26"/>
      <c r="X955" s="26"/>
      <c r="AA955" s="26"/>
    </row>
    <row r="956" spans="1:27">
      <c r="A956" s="26"/>
      <c r="C956" s="26"/>
      <c r="K956" s="26"/>
      <c r="M956" s="26"/>
      <c r="O956" s="26"/>
      <c r="T956" s="26"/>
      <c r="U956" s="26"/>
      <c r="V956" s="26"/>
      <c r="X956" s="26"/>
      <c r="AA956" s="26"/>
    </row>
    <row r="957" spans="1:27">
      <c r="A957" s="26"/>
      <c r="C957" s="26"/>
      <c r="K957" s="26"/>
      <c r="M957" s="26"/>
      <c r="O957" s="26"/>
      <c r="T957" s="26"/>
      <c r="U957" s="26"/>
      <c r="V957" s="26"/>
      <c r="X957" s="26"/>
      <c r="AA957" s="26"/>
    </row>
    <row r="958" spans="1:27">
      <c r="A958" s="26"/>
      <c r="C958" s="26"/>
      <c r="K958" s="26"/>
      <c r="M958" s="26"/>
      <c r="O958" s="26"/>
      <c r="T958" s="26"/>
      <c r="U958" s="26"/>
      <c r="V958" s="26"/>
      <c r="X958" s="26"/>
      <c r="AA958" s="26"/>
    </row>
    <row r="959" spans="1:27">
      <c r="A959" s="26"/>
      <c r="C959" s="26"/>
      <c r="K959" s="26"/>
      <c r="M959" s="26"/>
      <c r="O959" s="26"/>
      <c r="T959" s="26"/>
      <c r="U959" s="26"/>
      <c r="V959" s="26"/>
      <c r="X959" s="26"/>
      <c r="AA959" s="26"/>
    </row>
    <row r="960" spans="1:27">
      <c r="A960" s="26"/>
      <c r="C960" s="26"/>
      <c r="K960" s="26"/>
      <c r="M960" s="26"/>
      <c r="O960" s="26"/>
      <c r="T960" s="26"/>
      <c r="U960" s="26"/>
      <c r="V960" s="26"/>
      <c r="X960" s="26"/>
      <c r="AA960" s="26"/>
    </row>
    <row r="961" spans="1:27">
      <c r="A961" s="26"/>
      <c r="C961" s="26"/>
      <c r="K961" s="26"/>
      <c r="M961" s="26"/>
      <c r="O961" s="26"/>
      <c r="T961" s="26"/>
      <c r="U961" s="26"/>
      <c r="V961" s="26"/>
      <c r="X961" s="26"/>
      <c r="AA961" s="26"/>
    </row>
    <row r="962" spans="1:27">
      <c r="A962" s="26"/>
      <c r="C962" s="26"/>
      <c r="K962" s="26"/>
      <c r="M962" s="26"/>
      <c r="O962" s="26"/>
      <c r="T962" s="26"/>
      <c r="U962" s="26"/>
      <c r="V962" s="26"/>
      <c r="X962" s="26"/>
      <c r="AA962" s="26"/>
    </row>
    <row r="963" spans="1:27">
      <c r="A963" s="26"/>
      <c r="C963" s="26"/>
      <c r="K963" s="26"/>
      <c r="M963" s="26"/>
      <c r="O963" s="26"/>
      <c r="T963" s="26"/>
      <c r="U963" s="26"/>
      <c r="V963" s="26"/>
      <c r="X963" s="26"/>
      <c r="AA963" s="26"/>
    </row>
    <row r="964" spans="1:27">
      <c r="A964" s="26"/>
      <c r="C964" s="26"/>
      <c r="K964" s="26"/>
      <c r="M964" s="26"/>
      <c r="O964" s="26"/>
      <c r="T964" s="26"/>
      <c r="U964" s="26"/>
      <c r="V964" s="26"/>
      <c r="X964" s="26"/>
      <c r="AA964" s="26"/>
    </row>
    <row r="965" spans="1:27">
      <c r="A965" s="26"/>
      <c r="C965" s="26"/>
      <c r="K965" s="26"/>
      <c r="M965" s="26"/>
      <c r="O965" s="26"/>
      <c r="T965" s="26"/>
      <c r="U965" s="26"/>
      <c r="V965" s="26"/>
      <c r="X965" s="26"/>
      <c r="AA965" s="26"/>
    </row>
    <row r="966" spans="1:27">
      <c r="A966" s="26"/>
      <c r="C966" s="26"/>
      <c r="K966" s="26"/>
      <c r="M966" s="26"/>
      <c r="O966" s="26"/>
      <c r="T966" s="26"/>
      <c r="U966" s="26"/>
      <c r="V966" s="26"/>
      <c r="X966" s="26"/>
      <c r="AA966" s="26"/>
    </row>
    <row r="967" spans="1:27">
      <c r="A967" s="26"/>
      <c r="C967" s="26"/>
      <c r="K967" s="26"/>
      <c r="M967" s="26"/>
      <c r="O967" s="26"/>
      <c r="T967" s="26"/>
      <c r="U967" s="26"/>
      <c r="V967" s="26"/>
      <c r="X967" s="26"/>
      <c r="AA967" s="26"/>
    </row>
    <row r="968" spans="1:27">
      <c r="A968" s="26"/>
      <c r="C968" s="26"/>
      <c r="K968" s="26"/>
      <c r="M968" s="26"/>
      <c r="O968" s="26"/>
      <c r="T968" s="26"/>
      <c r="U968" s="26"/>
      <c r="V968" s="26"/>
      <c r="X968" s="26"/>
      <c r="AA968" s="26"/>
    </row>
    <row r="969" spans="1:27">
      <c r="A969" s="26"/>
      <c r="C969" s="26"/>
      <c r="K969" s="26"/>
      <c r="M969" s="26"/>
      <c r="O969" s="26"/>
      <c r="T969" s="26"/>
      <c r="U969" s="26"/>
      <c r="V969" s="26"/>
      <c r="X969" s="26"/>
      <c r="AA969" s="26"/>
    </row>
    <row r="970" spans="1:27">
      <c r="A970" s="26"/>
      <c r="C970" s="26"/>
      <c r="K970" s="26"/>
      <c r="M970" s="26"/>
      <c r="O970" s="26"/>
      <c r="T970" s="26"/>
      <c r="U970" s="26"/>
      <c r="V970" s="26"/>
      <c r="X970" s="26"/>
      <c r="AA970" s="26"/>
    </row>
    <row r="971" spans="1:27">
      <c r="A971" s="26"/>
      <c r="C971" s="26"/>
      <c r="K971" s="26"/>
      <c r="M971" s="26"/>
      <c r="O971" s="26"/>
      <c r="T971" s="26"/>
      <c r="U971" s="26"/>
      <c r="V971" s="26"/>
      <c r="X971" s="26"/>
      <c r="AA971" s="26"/>
    </row>
    <row r="972" spans="1:27">
      <c r="A972" s="26"/>
      <c r="C972" s="26"/>
      <c r="K972" s="26"/>
      <c r="M972" s="26"/>
      <c r="O972" s="26"/>
      <c r="T972" s="26"/>
      <c r="U972" s="26"/>
      <c r="V972" s="26"/>
      <c r="X972" s="26"/>
      <c r="AA972" s="26"/>
    </row>
    <row r="973" spans="1:27">
      <c r="A973" s="26"/>
      <c r="C973" s="26"/>
      <c r="K973" s="26"/>
      <c r="M973" s="26"/>
      <c r="O973" s="26"/>
      <c r="T973" s="26"/>
      <c r="U973" s="26"/>
      <c r="V973" s="26"/>
      <c r="X973" s="26"/>
      <c r="AA973" s="26"/>
    </row>
    <row r="974" spans="1:27">
      <c r="A974" s="26"/>
      <c r="C974" s="26"/>
      <c r="K974" s="26"/>
      <c r="M974" s="26"/>
      <c r="O974" s="26"/>
      <c r="T974" s="26"/>
      <c r="U974" s="26"/>
      <c r="V974" s="26"/>
      <c r="X974" s="26"/>
      <c r="AA974" s="26"/>
    </row>
    <row r="975" spans="1:27">
      <c r="A975" s="26"/>
      <c r="C975" s="26"/>
      <c r="K975" s="26"/>
      <c r="M975" s="26"/>
      <c r="O975" s="26"/>
      <c r="T975" s="26"/>
      <c r="U975" s="26"/>
      <c r="V975" s="26"/>
      <c r="X975" s="26"/>
      <c r="AA975" s="26"/>
    </row>
    <row r="976" spans="1:27">
      <c r="A976" s="26"/>
      <c r="C976" s="26"/>
      <c r="K976" s="26"/>
      <c r="M976" s="26"/>
      <c r="O976" s="26"/>
      <c r="T976" s="26"/>
      <c r="U976" s="26"/>
      <c r="V976" s="26"/>
      <c r="X976" s="26"/>
      <c r="AA976" s="26"/>
    </row>
    <row r="977" spans="1:27">
      <c r="A977" s="26"/>
      <c r="C977" s="26"/>
      <c r="K977" s="26"/>
      <c r="M977" s="26"/>
      <c r="O977" s="26"/>
      <c r="T977" s="26"/>
      <c r="U977" s="26"/>
      <c r="V977" s="26"/>
      <c r="X977" s="26"/>
      <c r="AA977" s="26"/>
    </row>
    <row r="978" spans="1:27">
      <c r="A978" s="26"/>
      <c r="C978" s="26"/>
      <c r="K978" s="26"/>
      <c r="M978" s="26"/>
      <c r="O978" s="26"/>
      <c r="T978" s="26"/>
      <c r="U978" s="26"/>
      <c r="V978" s="26"/>
      <c r="X978" s="26"/>
      <c r="AA978" s="26"/>
    </row>
    <row r="979" spans="1:27">
      <c r="A979" s="26"/>
      <c r="C979" s="26"/>
      <c r="K979" s="26"/>
      <c r="M979" s="26"/>
      <c r="O979" s="26"/>
      <c r="T979" s="26"/>
      <c r="U979" s="26"/>
      <c r="V979" s="26"/>
      <c r="X979" s="26"/>
      <c r="AA979" s="26"/>
    </row>
    <row r="980" spans="1:27">
      <c r="A980" s="26"/>
      <c r="C980" s="26"/>
      <c r="K980" s="26"/>
      <c r="M980" s="26"/>
      <c r="O980" s="26"/>
      <c r="T980" s="26"/>
      <c r="U980" s="26"/>
      <c r="V980" s="26"/>
      <c r="X980" s="26"/>
      <c r="AA980" s="26"/>
    </row>
    <row r="981" spans="1:27">
      <c r="A981" s="26"/>
      <c r="C981" s="26"/>
      <c r="K981" s="26"/>
      <c r="M981" s="26"/>
      <c r="O981" s="26"/>
      <c r="T981" s="26"/>
      <c r="U981" s="26"/>
      <c r="V981" s="26"/>
      <c r="X981" s="26"/>
      <c r="AA981" s="26"/>
    </row>
    <row r="982" spans="1:27">
      <c r="A982" s="26"/>
      <c r="C982" s="26"/>
      <c r="K982" s="26"/>
      <c r="M982" s="26"/>
      <c r="O982" s="26"/>
      <c r="T982" s="26"/>
      <c r="U982" s="26"/>
      <c r="V982" s="26"/>
      <c r="X982" s="26"/>
      <c r="AA982" s="26"/>
    </row>
    <row r="983" spans="1:27">
      <c r="A983" s="26"/>
      <c r="C983" s="26"/>
      <c r="K983" s="26"/>
      <c r="M983" s="26"/>
      <c r="O983" s="26"/>
      <c r="T983" s="26"/>
      <c r="U983" s="26"/>
      <c r="V983" s="26"/>
      <c r="X983" s="26"/>
      <c r="AA983" s="26"/>
    </row>
    <row r="984" spans="1:27">
      <c r="A984" s="26"/>
      <c r="C984" s="26"/>
      <c r="K984" s="26"/>
      <c r="M984" s="26"/>
      <c r="O984" s="26"/>
      <c r="T984" s="26"/>
      <c r="U984" s="26"/>
      <c r="V984" s="26"/>
      <c r="X984" s="26"/>
      <c r="AA984" s="26"/>
    </row>
    <row r="985" spans="1:27">
      <c r="A985" s="26"/>
      <c r="C985" s="26"/>
      <c r="K985" s="26"/>
      <c r="M985" s="26"/>
      <c r="O985" s="26"/>
      <c r="T985" s="26"/>
      <c r="U985" s="26"/>
      <c r="V985" s="26"/>
      <c r="X985" s="26"/>
      <c r="AA985" s="26"/>
    </row>
    <row r="986" spans="1:27">
      <c r="A986" s="26"/>
      <c r="C986" s="26"/>
      <c r="K986" s="26"/>
      <c r="M986" s="26"/>
      <c r="O986" s="26"/>
      <c r="T986" s="26"/>
      <c r="U986" s="26"/>
      <c r="V986" s="26"/>
      <c r="X986" s="26"/>
      <c r="AA986" s="26"/>
    </row>
    <row r="987" spans="1:27">
      <c r="A987" s="26"/>
      <c r="C987" s="26"/>
      <c r="K987" s="26"/>
      <c r="M987" s="26"/>
      <c r="O987" s="26"/>
      <c r="T987" s="26"/>
      <c r="U987" s="26"/>
      <c r="V987" s="26"/>
      <c r="X987" s="26"/>
      <c r="AA987" s="26"/>
    </row>
    <row r="988" spans="1:27">
      <c r="A988" s="26"/>
      <c r="C988" s="26"/>
      <c r="K988" s="26"/>
      <c r="M988" s="26"/>
      <c r="O988" s="26"/>
      <c r="T988" s="26"/>
      <c r="U988" s="26"/>
      <c r="V988" s="26"/>
      <c r="X988" s="26"/>
      <c r="AA988" s="26"/>
    </row>
    <row r="989" spans="1:27">
      <c r="A989" s="26"/>
      <c r="C989" s="26"/>
      <c r="K989" s="26"/>
      <c r="M989" s="26"/>
      <c r="O989" s="26"/>
      <c r="T989" s="26"/>
      <c r="U989" s="26"/>
      <c r="V989" s="26"/>
      <c r="X989" s="26"/>
      <c r="AA989" s="26"/>
    </row>
    <row r="990" spans="1:27">
      <c r="A990" s="26"/>
      <c r="C990" s="26"/>
      <c r="K990" s="26"/>
      <c r="M990" s="26"/>
      <c r="O990" s="26"/>
      <c r="T990" s="26"/>
      <c r="U990" s="26"/>
      <c r="V990" s="26"/>
      <c r="X990" s="26"/>
      <c r="AA990" s="26"/>
    </row>
    <row r="991" spans="1:27">
      <c r="A991" s="26"/>
      <c r="C991" s="26"/>
      <c r="K991" s="26"/>
      <c r="M991" s="26"/>
      <c r="O991" s="26"/>
      <c r="T991" s="26"/>
      <c r="U991" s="26"/>
      <c r="V991" s="26"/>
      <c r="X991" s="26"/>
      <c r="AA991" s="26"/>
    </row>
    <row r="992" spans="1:27">
      <c r="A992" s="26"/>
      <c r="C992" s="26"/>
      <c r="K992" s="26"/>
      <c r="M992" s="26"/>
      <c r="O992" s="26"/>
      <c r="T992" s="26"/>
      <c r="U992" s="26"/>
      <c r="V992" s="26"/>
      <c r="X992" s="26"/>
      <c r="AA992" s="26"/>
    </row>
    <row r="993" spans="1:27">
      <c r="A993" s="26"/>
      <c r="C993" s="26"/>
      <c r="K993" s="26"/>
      <c r="M993" s="26"/>
      <c r="O993" s="26"/>
      <c r="T993" s="26"/>
      <c r="U993" s="26"/>
      <c r="V993" s="26"/>
      <c r="X993" s="26"/>
      <c r="AA993" s="26"/>
    </row>
    <row r="994" spans="1:27">
      <c r="A994" s="26"/>
      <c r="C994" s="26"/>
      <c r="K994" s="26"/>
      <c r="M994" s="26"/>
      <c r="O994" s="26"/>
      <c r="T994" s="26"/>
      <c r="U994" s="26"/>
      <c r="V994" s="26"/>
      <c r="X994" s="26"/>
      <c r="AA994" s="26"/>
    </row>
    <row r="995" spans="1:27">
      <c r="A995" s="26"/>
      <c r="C995" s="26"/>
      <c r="K995" s="26"/>
      <c r="M995" s="26"/>
      <c r="O995" s="26"/>
      <c r="T995" s="26"/>
      <c r="U995" s="26"/>
      <c r="V995" s="26"/>
      <c r="X995" s="26"/>
      <c r="AA995" s="26"/>
    </row>
    <row r="996" spans="1:27">
      <c r="A996" s="26"/>
      <c r="C996" s="26"/>
      <c r="K996" s="26"/>
      <c r="M996" s="26"/>
      <c r="O996" s="26"/>
      <c r="T996" s="26"/>
      <c r="U996" s="26"/>
      <c r="V996" s="26"/>
      <c r="X996" s="26"/>
      <c r="AA996" s="26"/>
    </row>
    <row r="997" spans="1:27">
      <c r="A997" s="26"/>
      <c r="C997" s="26"/>
      <c r="K997" s="26"/>
      <c r="M997" s="26"/>
      <c r="O997" s="26"/>
      <c r="T997" s="26"/>
      <c r="U997" s="26"/>
      <c r="V997" s="26"/>
      <c r="X997" s="26"/>
      <c r="AA997" s="26"/>
    </row>
    <row r="998" spans="1:27">
      <c r="A998" s="26"/>
      <c r="C998" s="26"/>
      <c r="K998" s="26"/>
      <c r="M998" s="26"/>
      <c r="O998" s="26"/>
      <c r="T998" s="26"/>
      <c r="U998" s="26"/>
      <c r="V998" s="26"/>
      <c r="X998" s="26"/>
      <c r="AA998" s="26"/>
    </row>
    <row r="999" spans="1:27">
      <c r="A999" s="26"/>
      <c r="C999" s="26"/>
      <c r="K999" s="26"/>
      <c r="M999" s="26"/>
      <c r="O999" s="26"/>
      <c r="T999" s="26"/>
      <c r="U999" s="26"/>
      <c r="V999" s="26"/>
      <c r="X999" s="26"/>
      <c r="AA999" s="26"/>
    </row>
    <row r="1000" spans="1:27">
      <c r="A1000" s="26"/>
      <c r="C1000" s="26"/>
      <c r="K1000" s="26"/>
      <c r="M1000" s="26"/>
      <c r="O1000" s="26"/>
      <c r="T1000" s="26"/>
      <c r="U1000" s="26"/>
      <c r="V1000" s="26"/>
      <c r="X1000" s="26"/>
      <c r="AA1000" s="26"/>
    </row>
    <row r="1001" spans="1:27">
      <c r="A1001" s="26"/>
      <c r="C1001" s="26"/>
      <c r="K1001" s="26"/>
      <c r="M1001" s="26"/>
      <c r="O1001" s="26"/>
      <c r="T1001" s="26"/>
      <c r="U1001" s="26"/>
      <c r="V1001" s="26"/>
      <c r="X1001" s="26"/>
      <c r="AA1001" s="26"/>
    </row>
    <row r="1002" spans="1:27">
      <c r="A1002" s="26"/>
      <c r="C1002" s="26"/>
      <c r="K1002" s="26"/>
      <c r="M1002" s="26"/>
      <c r="O1002" s="26"/>
      <c r="T1002" s="26"/>
      <c r="U1002" s="26"/>
      <c r="V1002" s="26"/>
      <c r="X1002" s="26"/>
      <c r="AA1002" s="26"/>
    </row>
    <row r="1003" spans="1:27">
      <c r="A1003" s="26"/>
      <c r="C1003" s="26"/>
      <c r="K1003" s="26"/>
      <c r="M1003" s="26"/>
      <c r="O1003" s="26"/>
      <c r="T1003" s="26"/>
      <c r="U1003" s="26"/>
      <c r="V1003" s="26"/>
      <c r="X1003" s="26"/>
      <c r="AA1003" s="26"/>
    </row>
    <row r="1004" spans="1:27">
      <c r="A1004" s="26"/>
      <c r="C1004" s="26"/>
      <c r="K1004" s="26"/>
      <c r="M1004" s="26"/>
      <c r="O1004" s="26"/>
      <c r="T1004" s="26"/>
      <c r="U1004" s="26"/>
      <c r="V1004" s="26"/>
      <c r="X1004" s="26"/>
      <c r="AA1004" s="26"/>
    </row>
    <row r="1005" spans="1:27">
      <c r="A1005" s="26"/>
      <c r="C1005" s="26"/>
      <c r="K1005" s="26"/>
      <c r="M1005" s="26"/>
      <c r="O1005" s="26"/>
      <c r="T1005" s="26"/>
      <c r="U1005" s="26"/>
      <c r="V1005" s="26"/>
      <c r="X1005" s="26"/>
      <c r="AA1005" s="26"/>
    </row>
    <row r="1006" spans="1:27">
      <c r="A1006" s="26"/>
      <c r="C1006" s="26"/>
      <c r="K1006" s="26"/>
      <c r="M1006" s="26"/>
      <c r="O1006" s="26"/>
      <c r="T1006" s="26"/>
      <c r="U1006" s="26"/>
      <c r="V1006" s="26"/>
      <c r="X1006" s="26"/>
      <c r="AA1006" s="26"/>
    </row>
    <row r="1007" spans="1:27">
      <c r="A1007" s="26"/>
      <c r="C1007" s="26"/>
      <c r="K1007" s="26"/>
      <c r="M1007" s="26"/>
      <c r="O1007" s="26"/>
      <c r="T1007" s="26"/>
      <c r="U1007" s="26"/>
      <c r="V1007" s="26"/>
      <c r="X1007" s="26"/>
      <c r="AA1007" s="26"/>
    </row>
    <row r="1008" spans="1:27">
      <c r="A1008" s="26"/>
      <c r="C1008" s="26"/>
      <c r="K1008" s="26"/>
      <c r="M1008" s="26"/>
      <c r="O1008" s="26"/>
      <c r="T1008" s="26"/>
      <c r="U1008" s="26"/>
      <c r="V1008" s="26"/>
      <c r="X1008" s="26"/>
      <c r="AA1008" s="26"/>
    </row>
    <row r="1009" spans="1:27">
      <c r="A1009" s="26"/>
      <c r="C1009" s="26"/>
      <c r="K1009" s="26"/>
      <c r="M1009" s="26"/>
      <c r="O1009" s="26"/>
      <c r="T1009" s="26"/>
      <c r="U1009" s="26"/>
      <c r="V1009" s="26"/>
      <c r="X1009" s="26"/>
      <c r="AA1009" s="26"/>
    </row>
    <row r="1010" spans="1:27">
      <c r="A1010" s="26"/>
      <c r="C1010" s="26"/>
      <c r="K1010" s="26"/>
      <c r="M1010" s="26"/>
      <c r="O1010" s="26"/>
      <c r="T1010" s="26"/>
      <c r="U1010" s="26"/>
      <c r="V1010" s="26"/>
      <c r="X1010" s="26"/>
      <c r="AA1010" s="26"/>
    </row>
    <row r="1011" spans="1:27">
      <c r="A1011" s="26"/>
      <c r="C1011" s="26"/>
      <c r="K1011" s="26"/>
      <c r="M1011" s="26"/>
      <c r="O1011" s="26"/>
      <c r="T1011" s="26"/>
      <c r="U1011" s="26"/>
      <c r="V1011" s="26"/>
      <c r="X1011" s="26"/>
      <c r="AA1011" s="26"/>
    </row>
    <row r="1012" spans="1:27">
      <c r="A1012" s="26"/>
      <c r="C1012" s="26"/>
      <c r="K1012" s="26"/>
      <c r="M1012" s="26"/>
      <c r="O1012" s="26"/>
      <c r="T1012" s="26"/>
      <c r="U1012" s="26"/>
      <c r="V1012" s="26"/>
      <c r="X1012" s="26"/>
      <c r="AA1012" s="26"/>
    </row>
    <row r="1013" spans="1:27">
      <c r="A1013" s="26"/>
      <c r="C1013" s="26"/>
      <c r="K1013" s="26"/>
      <c r="M1013" s="26"/>
      <c r="O1013" s="26"/>
      <c r="T1013" s="26"/>
      <c r="U1013" s="26"/>
      <c r="V1013" s="26"/>
      <c r="X1013" s="26"/>
      <c r="AA1013" s="26"/>
    </row>
    <row r="1014" spans="1:27">
      <c r="A1014" s="26"/>
      <c r="C1014" s="26"/>
      <c r="K1014" s="26"/>
      <c r="M1014" s="26"/>
      <c r="O1014" s="26"/>
      <c r="T1014" s="26"/>
      <c r="U1014" s="26"/>
      <c r="V1014" s="26"/>
      <c r="X1014" s="26"/>
      <c r="AA1014" s="26"/>
    </row>
    <row r="1015" spans="1:27">
      <c r="A1015" s="26"/>
      <c r="C1015" s="26"/>
      <c r="K1015" s="26"/>
      <c r="M1015" s="26"/>
      <c r="O1015" s="26"/>
      <c r="T1015" s="26"/>
      <c r="U1015" s="26"/>
      <c r="V1015" s="26"/>
      <c r="X1015" s="26"/>
      <c r="AA1015" s="26"/>
    </row>
    <row r="1016" spans="1:27">
      <c r="A1016" s="26"/>
      <c r="C1016" s="26"/>
      <c r="K1016" s="26"/>
      <c r="M1016" s="26"/>
      <c r="O1016" s="26"/>
      <c r="T1016" s="26"/>
      <c r="U1016" s="26"/>
      <c r="V1016" s="26"/>
      <c r="X1016" s="26"/>
      <c r="AA1016" s="26"/>
    </row>
    <row r="1017" spans="1:27">
      <c r="A1017" s="26"/>
      <c r="C1017" s="26"/>
      <c r="K1017" s="26"/>
      <c r="M1017" s="26"/>
      <c r="O1017" s="26"/>
      <c r="T1017" s="26"/>
      <c r="U1017" s="26"/>
      <c r="V1017" s="26"/>
      <c r="X1017" s="26"/>
      <c r="AA1017" s="26"/>
    </row>
    <row r="1018" spans="1:27">
      <c r="A1018" s="26"/>
      <c r="C1018" s="26"/>
      <c r="K1018" s="26"/>
      <c r="M1018" s="26"/>
      <c r="O1018" s="26"/>
      <c r="T1018" s="26"/>
      <c r="U1018" s="26"/>
      <c r="V1018" s="26"/>
      <c r="X1018" s="26"/>
      <c r="AA1018" s="26"/>
    </row>
    <row r="1019" spans="1:27">
      <c r="A1019" s="26"/>
      <c r="C1019" s="26"/>
      <c r="K1019" s="26"/>
      <c r="M1019" s="26"/>
      <c r="O1019" s="26"/>
      <c r="T1019" s="26"/>
      <c r="U1019" s="26"/>
      <c r="V1019" s="26"/>
      <c r="X1019" s="26"/>
      <c r="AA1019" s="26"/>
    </row>
    <row r="1020" spans="1:27">
      <c r="A1020" s="26"/>
      <c r="C1020" s="26"/>
      <c r="K1020" s="26"/>
      <c r="M1020" s="26"/>
      <c r="O1020" s="26"/>
      <c r="T1020" s="26"/>
      <c r="U1020" s="26"/>
      <c r="V1020" s="26"/>
      <c r="X1020" s="26"/>
      <c r="AA1020" s="26"/>
    </row>
    <row r="1021" spans="1:27">
      <c r="A1021" s="26"/>
      <c r="C1021" s="26"/>
      <c r="K1021" s="26"/>
      <c r="M1021" s="26"/>
      <c r="O1021" s="26"/>
      <c r="T1021" s="26"/>
      <c r="U1021" s="26"/>
      <c r="V1021" s="26"/>
      <c r="X1021" s="26"/>
      <c r="AA1021" s="26"/>
    </row>
    <row r="1022" spans="1:27">
      <c r="A1022" s="26"/>
      <c r="C1022" s="26"/>
      <c r="K1022" s="26"/>
      <c r="M1022" s="26"/>
      <c r="O1022" s="26"/>
      <c r="T1022" s="26"/>
      <c r="U1022" s="26"/>
      <c r="V1022" s="26"/>
      <c r="X1022" s="26"/>
      <c r="AA1022" s="26"/>
    </row>
    <row r="1023" spans="1:27">
      <c r="A1023" s="26"/>
      <c r="C1023" s="26"/>
      <c r="K1023" s="26"/>
      <c r="M1023" s="26"/>
      <c r="O1023" s="26"/>
      <c r="T1023" s="26"/>
      <c r="U1023" s="26"/>
      <c r="V1023" s="26"/>
      <c r="X1023" s="26"/>
      <c r="AA1023" s="26"/>
    </row>
    <row r="1024" spans="1:27">
      <c r="A1024" s="26"/>
      <c r="C1024" s="26"/>
      <c r="K1024" s="26"/>
      <c r="M1024" s="26"/>
      <c r="O1024" s="26"/>
      <c r="T1024" s="26"/>
      <c r="U1024" s="26"/>
      <c r="V1024" s="26"/>
      <c r="X1024" s="26"/>
      <c r="AA1024" s="26"/>
    </row>
    <row r="1025" spans="1:27">
      <c r="A1025" s="26"/>
      <c r="C1025" s="26"/>
      <c r="K1025" s="26"/>
      <c r="M1025" s="26"/>
      <c r="O1025" s="26"/>
      <c r="T1025" s="26"/>
      <c r="U1025" s="26"/>
      <c r="V1025" s="26"/>
      <c r="X1025" s="26"/>
      <c r="AA1025" s="26"/>
    </row>
    <row r="1026" spans="1:27">
      <c r="A1026" s="26"/>
      <c r="C1026" s="26"/>
      <c r="K1026" s="26"/>
      <c r="M1026" s="26"/>
      <c r="O1026" s="26"/>
      <c r="T1026" s="26"/>
      <c r="U1026" s="26"/>
      <c r="V1026" s="26"/>
      <c r="X1026" s="26"/>
      <c r="AA1026" s="26"/>
    </row>
    <row r="1027" spans="1:27">
      <c r="A1027" s="26"/>
      <c r="C1027" s="26"/>
      <c r="K1027" s="26"/>
      <c r="M1027" s="26"/>
      <c r="O1027" s="26"/>
      <c r="T1027" s="26"/>
      <c r="U1027" s="26"/>
      <c r="V1027" s="26"/>
      <c r="X1027" s="26"/>
      <c r="AA1027" s="26"/>
    </row>
    <row r="1028" spans="1:27">
      <c r="A1028" s="26"/>
      <c r="C1028" s="26"/>
      <c r="K1028" s="26"/>
      <c r="M1028" s="26"/>
      <c r="O1028" s="26"/>
      <c r="T1028" s="26"/>
      <c r="U1028" s="26"/>
      <c r="V1028" s="26"/>
      <c r="X1028" s="26"/>
      <c r="AA1028" s="26"/>
    </row>
    <row r="1029" spans="1:27">
      <c r="A1029" s="26"/>
      <c r="C1029" s="26"/>
      <c r="K1029" s="26"/>
      <c r="M1029" s="26"/>
      <c r="O1029" s="26"/>
      <c r="T1029" s="26"/>
      <c r="U1029" s="26"/>
      <c r="V1029" s="26"/>
      <c r="X1029" s="26"/>
      <c r="AA1029" s="26"/>
    </row>
    <row r="1030" spans="1:27">
      <c r="A1030" s="26"/>
      <c r="C1030" s="26"/>
      <c r="K1030" s="26"/>
      <c r="M1030" s="26"/>
      <c r="O1030" s="26"/>
      <c r="T1030" s="26"/>
      <c r="U1030" s="26"/>
      <c r="V1030" s="26"/>
      <c r="X1030" s="26"/>
      <c r="AA1030" s="26"/>
    </row>
    <row r="1031" spans="1:27">
      <c r="A1031" s="26"/>
      <c r="C1031" s="26"/>
      <c r="K1031" s="26"/>
      <c r="M1031" s="26"/>
      <c r="O1031" s="26"/>
      <c r="T1031" s="26"/>
      <c r="U1031" s="26"/>
      <c r="V1031" s="26"/>
      <c r="X1031" s="26"/>
      <c r="AA1031" s="26"/>
    </row>
    <row r="1032" spans="1:27">
      <c r="A1032" s="26"/>
      <c r="C1032" s="26"/>
      <c r="K1032" s="26"/>
      <c r="M1032" s="26"/>
      <c r="O1032" s="26"/>
      <c r="T1032" s="26"/>
      <c r="U1032" s="26"/>
      <c r="V1032" s="26"/>
      <c r="X1032" s="26"/>
      <c r="AA1032" s="26"/>
    </row>
    <row r="1033" spans="1:27">
      <c r="A1033" s="26"/>
      <c r="C1033" s="26"/>
      <c r="K1033" s="26"/>
      <c r="M1033" s="26"/>
      <c r="O1033" s="26"/>
      <c r="T1033" s="26"/>
      <c r="U1033" s="26"/>
      <c r="V1033" s="26"/>
      <c r="X1033" s="26"/>
      <c r="AA1033" s="26"/>
    </row>
    <row r="1034" spans="1:27">
      <c r="A1034" s="26"/>
      <c r="C1034" s="26"/>
      <c r="K1034" s="26"/>
      <c r="M1034" s="26"/>
      <c r="O1034" s="26"/>
      <c r="T1034" s="26"/>
      <c r="U1034" s="26"/>
      <c r="V1034" s="26"/>
      <c r="X1034" s="26"/>
      <c r="AA1034" s="26"/>
    </row>
    <row r="1035" spans="1:27">
      <c r="A1035" s="26"/>
      <c r="C1035" s="26"/>
      <c r="K1035" s="26"/>
      <c r="M1035" s="26"/>
      <c r="O1035" s="26"/>
      <c r="T1035" s="26"/>
      <c r="U1035" s="26"/>
      <c r="V1035" s="26"/>
      <c r="X1035" s="26"/>
      <c r="AA1035" s="26"/>
    </row>
    <row r="1036" spans="1:27">
      <c r="A1036" s="26"/>
      <c r="C1036" s="26"/>
      <c r="K1036" s="26"/>
      <c r="M1036" s="26"/>
      <c r="O1036" s="26"/>
      <c r="T1036" s="26"/>
      <c r="U1036" s="26"/>
      <c r="V1036" s="26"/>
      <c r="X1036" s="26"/>
      <c r="AA1036" s="26"/>
    </row>
    <row r="1037" spans="1:27">
      <c r="A1037" s="26"/>
      <c r="C1037" s="26"/>
      <c r="K1037" s="26"/>
      <c r="M1037" s="26"/>
      <c r="O1037" s="26"/>
      <c r="T1037" s="26"/>
      <c r="U1037" s="26"/>
      <c r="V1037" s="26"/>
      <c r="X1037" s="26"/>
      <c r="AA1037" s="26"/>
    </row>
    <row r="1038" spans="1:27">
      <c r="A1038" s="26"/>
      <c r="C1038" s="26"/>
      <c r="K1038" s="26"/>
      <c r="M1038" s="26"/>
      <c r="O1038" s="26"/>
      <c r="T1038" s="26"/>
      <c r="U1038" s="26"/>
      <c r="V1038" s="26"/>
      <c r="X1038" s="26"/>
      <c r="AA1038" s="26"/>
    </row>
    <row r="1039" spans="1:27">
      <c r="A1039" s="26"/>
      <c r="C1039" s="26"/>
      <c r="K1039" s="26"/>
      <c r="M1039" s="26"/>
      <c r="O1039" s="26"/>
      <c r="T1039" s="26"/>
      <c r="U1039" s="26"/>
      <c r="V1039" s="26"/>
      <c r="X1039" s="26"/>
      <c r="AA1039" s="26"/>
    </row>
    <row r="1040" spans="1:27">
      <c r="A1040" s="26"/>
      <c r="C1040" s="26"/>
      <c r="K1040" s="26"/>
      <c r="M1040" s="26"/>
      <c r="O1040" s="26"/>
      <c r="T1040" s="26"/>
      <c r="U1040" s="26"/>
      <c r="V1040" s="26"/>
      <c r="X1040" s="26"/>
      <c r="AA1040" s="26"/>
    </row>
    <row r="1041" spans="1:27">
      <c r="A1041" s="26"/>
      <c r="C1041" s="26"/>
      <c r="K1041" s="26"/>
      <c r="M1041" s="26"/>
      <c r="O1041" s="26"/>
      <c r="T1041" s="26"/>
      <c r="U1041" s="26"/>
      <c r="V1041" s="26"/>
      <c r="X1041" s="26"/>
      <c r="AA1041" s="26"/>
    </row>
    <row r="1042" spans="1:27">
      <c r="A1042" s="26"/>
      <c r="C1042" s="26"/>
      <c r="K1042" s="26"/>
      <c r="M1042" s="26"/>
      <c r="O1042" s="26"/>
      <c r="T1042" s="26"/>
      <c r="U1042" s="26"/>
      <c r="V1042" s="26"/>
      <c r="X1042" s="26"/>
      <c r="AA1042" s="26"/>
    </row>
    <row r="1043" spans="1:27">
      <c r="A1043" s="26"/>
      <c r="C1043" s="26"/>
      <c r="K1043" s="26"/>
      <c r="M1043" s="26"/>
      <c r="O1043" s="26"/>
      <c r="T1043" s="26"/>
      <c r="U1043" s="26"/>
      <c r="V1043" s="26"/>
      <c r="X1043" s="26"/>
      <c r="AA1043" s="26"/>
    </row>
    <row r="1044" spans="1:27">
      <c r="A1044" s="26"/>
      <c r="C1044" s="26"/>
      <c r="K1044" s="26"/>
      <c r="M1044" s="26"/>
      <c r="O1044" s="26"/>
      <c r="T1044" s="26"/>
      <c r="U1044" s="26"/>
      <c r="V1044" s="26"/>
      <c r="X1044" s="26"/>
      <c r="AA1044" s="26"/>
    </row>
    <row r="1045" spans="1:27">
      <c r="A1045" s="26"/>
      <c r="C1045" s="26"/>
      <c r="K1045" s="26"/>
      <c r="M1045" s="26"/>
      <c r="O1045" s="26"/>
      <c r="T1045" s="26"/>
      <c r="U1045" s="26"/>
      <c r="V1045" s="26"/>
      <c r="X1045" s="26"/>
      <c r="AA1045" s="26"/>
    </row>
    <row r="1046" spans="1:27">
      <c r="A1046" s="26"/>
      <c r="C1046" s="26"/>
      <c r="K1046" s="26"/>
      <c r="M1046" s="26"/>
      <c r="O1046" s="26"/>
      <c r="T1046" s="26"/>
      <c r="U1046" s="26"/>
      <c r="V1046" s="26"/>
      <c r="X1046" s="26"/>
      <c r="AA1046" s="26"/>
    </row>
    <row r="1047" spans="1:27">
      <c r="A1047" s="26"/>
      <c r="C1047" s="26"/>
      <c r="K1047" s="26"/>
      <c r="M1047" s="26"/>
      <c r="O1047" s="26"/>
      <c r="T1047" s="26"/>
      <c r="U1047" s="26"/>
      <c r="V1047" s="26"/>
      <c r="X1047" s="26"/>
      <c r="AA1047" s="26"/>
    </row>
    <row r="1048" spans="1:27">
      <c r="A1048" s="26"/>
      <c r="C1048" s="26"/>
      <c r="K1048" s="26"/>
      <c r="M1048" s="26"/>
      <c r="O1048" s="26"/>
      <c r="T1048" s="26"/>
      <c r="U1048" s="26"/>
      <c r="V1048" s="26"/>
      <c r="X1048" s="26"/>
      <c r="AA1048" s="26"/>
    </row>
    <row r="1049" spans="1:27">
      <c r="A1049" s="26"/>
      <c r="C1049" s="26"/>
      <c r="K1049" s="26"/>
      <c r="M1049" s="26"/>
      <c r="O1049" s="26"/>
      <c r="T1049" s="26"/>
      <c r="U1049" s="26"/>
      <c r="V1049" s="26"/>
      <c r="X1049" s="26"/>
      <c r="AA1049" s="26"/>
    </row>
    <row r="1050" spans="1:27">
      <c r="A1050" s="26"/>
      <c r="C1050" s="26"/>
      <c r="K1050" s="26"/>
      <c r="M1050" s="26"/>
      <c r="O1050" s="26"/>
      <c r="T1050" s="26"/>
      <c r="U1050" s="26"/>
      <c r="V1050" s="26"/>
      <c r="X1050" s="26"/>
      <c r="AA1050" s="26"/>
    </row>
    <row r="1051" spans="1:27">
      <c r="A1051" s="26"/>
      <c r="C1051" s="26"/>
      <c r="K1051" s="26"/>
      <c r="M1051" s="26"/>
      <c r="O1051" s="26"/>
      <c r="T1051" s="26"/>
      <c r="U1051" s="26"/>
      <c r="V1051" s="26"/>
      <c r="X1051" s="26"/>
      <c r="AA1051" s="26"/>
    </row>
    <row r="1052" spans="1:27">
      <c r="A1052" s="26"/>
      <c r="C1052" s="26"/>
      <c r="K1052" s="26"/>
      <c r="M1052" s="26"/>
      <c r="O1052" s="26"/>
      <c r="T1052" s="26"/>
      <c r="U1052" s="26"/>
      <c r="V1052" s="26"/>
      <c r="X1052" s="26"/>
      <c r="AA1052" s="26"/>
    </row>
    <row r="1053" spans="1:27">
      <c r="A1053" s="26"/>
      <c r="C1053" s="26"/>
      <c r="K1053" s="26"/>
      <c r="M1053" s="26"/>
      <c r="O1053" s="26"/>
      <c r="T1053" s="26"/>
      <c r="U1053" s="26"/>
      <c r="V1053" s="26"/>
      <c r="X1053" s="26"/>
      <c r="AA1053" s="26"/>
    </row>
    <row r="1054" spans="1:27">
      <c r="A1054" s="26"/>
      <c r="C1054" s="26"/>
      <c r="K1054" s="26"/>
      <c r="M1054" s="26"/>
      <c r="O1054" s="26"/>
      <c r="T1054" s="26"/>
      <c r="U1054" s="26"/>
      <c r="V1054" s="26"/>
      <c r="X1054" s="26"/>
      <c r="AA1054" s="26"/>
    </row>
    <row r="1055" spans="1:27">
      <c r="A1055" s="26"/>
      <c r="C1055" s="26"/>
      <c r="K1055" s="26"/>
      <c r="M1055" s="26"/>
      <c r="O1055" s="26"/>
      <c r="T1055" s="26"/>
      <c r="U1055" s="26"/>
      <c r="V1055" s="26"/>
      <c r="X1055" s="26"/>
      <c r="AA1055" s="26"/>
    </row>
    <row r="1056" spans="1:27">
      <c r="A1056" s="26"/>
      <c r="C1056" s="26"/>
      <c r="K1056" s="26"/>
      <c r="M1056" s="26"/>
      <c r="O1056" s="26"/>
      <c r="T1056" s="26"/>
      <c r="U1056" s="26"/>
      <c r="V1056" s="26"/>
      <c r="X1056" s="26"/>
      <c r="AA1056" s="26"/>
    </row>
    <row r="1057" spans="1:27">
      <c r="A1057" s="26"/>
      <c r="C1057" s="26"/>
      <c r="K1057" s="26"/>
      <c r="M1057" s="26"/>
      <c r="O1057" s="26"/>
      <c r="T1057" s="26"/>
      <c r="U1057" s="26"/>
      <c r="V1057" s="26"/>
      <c r="X1057" s="26"/>
      <c r="AA1057" s="26"/>
    </row>
    <row r="1058" spans="1:27">
      <c r="A1058" s="26"/>
      <c r="C1058" s="26"/>
      <c r="K1058" s="26"/>
      <c r="M1058" s="26"/>
      <c r="O1058" s="26"/>
      <c r="T1058" s="26"/>
      <c r="U1058" s="26"/>
      <c r="V1058" s="26"/>
      <c r="X1058" s="26"/>
      <c r="AA1058" s="26"/>
    </row>
    <row r="1059" spans="1:27">
      <c r="A1059" s="26"/>
      <c r="C1059" s="26"/>
      <c r="K1059" s="26"/>
      <c r="M1059" s="26"/>
      <c r="O1059" s="26"/>
      <c r="T1059" s="26"/>
      <c r="U1059" s="26"/>
      <c r="V1059" s="26"/>
      <c r="X1059" s="26"/>
      <c r="AA1059" s="26"/>
    </row>
    <row r="1060" spans="1:27">
      <c r="A1060" s="26"/>
      <c r="C1060" s="26"/>
      <c r="K1060" s="26"/>
      <c r="M1060" s="26"/>
      <c r="O1060" s="26"/>
      <c r="T1060" s="26"/>
      <c r="U1060" s="26"/>
      <c r="V1060" s="26"/>
      <c r="X1060" s="26"/>
      <c r="AA1060" s="26"/>
    </row>
    <row r="1061" spans="1:27">
      <c r="A1061" s="26"/>
      <c r="C1061" s="26"/>
      <c r="K1061" s="26"/>
      <c r="M1061" s="26"/>
      <c r="O1061" s="26"/>
      <c r="T1061" s="26"/>
      <c r="U1061" s="26"/>
      <c r="V1061" s="26"/>
      <c r="X1061" s="26"/>
      <c r="AA1061" s="26"/>
    </row>
    <row r="1062" spans="1:27">
      <c r="A1062" s="26"/>
      <c r="C1062" s="26"/>
      <c r="K1062" s="26"/>
      <c r="M1062" s="26"/>
      <c r="O1062" s="26"/>
      <c r="T1062" s="26"/>
      <c r="U1062" s="26"/>
      <c r="V1062" s="26"/>
      <c r="X1062" s="26"/>
      <c r="AA1062" s="26"/>
    </row>
    <row r="1063" spans="1:27">
      <c r="A1063" s="26"/>
      <c r="C1063" s="26"/>
      <c r="K1063" s="26"/>
      <c r="M1063" s="26"/>
      <c r="O1063" s="26"/>
      <c r="T1063" s="26"/>
      <c r="U1063" s="26"/>
      <c r="V1063" s="26"/>
      <c r="X1063" s="26"/>
      <c r="AA1063" s="26"/>
    </row>
    <row r="1064" spans="1:27">
      <c r="A1064" s="26"/>
      <c r="C1064" s="26"/>
      <c r="K1064" s="26"/>
      <c r="M1064" s="26"/>
      <c r="O1064" s="26"/>
      <c r="T1064" s="26"/>
      <c r="U1064" s="26"/>
      <c r="V1064" s="26"/>
      <c r="X1064" s="26"/>
      <c r="AA1064" s="26"/>
    </row>
    <row r="1065" spans="1:27">
      <c r="A1065" s="26"/>
      <c r="C1065" s="26"/>
      <c r="K1065" s="26"/>
      <c r="M1065" s="26"/>
      <c r="O1065" s="26"/>
      <c r="T1065" s="26"/>
      <c r="U1065" s="26"/>
      <c r="V1065" s="26"/>
      <c r="X1065" s="26"/>
      <c r="AA1065" s="26"/>
    </row>
    <row r="1066" spans="1:27">
      <c r="A1066" s="26"/>
      <c r="C1066" s="26"/>
      <c r="K1066" s="26"/>
      <c r="M1066" s="26"/>
      <c r="O1066" s="26"/>
      <c r="T1066" s="26"/>
      <c r="U1066" s="26"/>
      <c r="V1066" s="26"/>
      <c r="X1066" s="26"/>
      <c r="AA1066" s="26"/>
    </row>
    <row r="1067" spans="1:27">
      <c r="A1067" s="26"/>
      <c r="C1067" s="26"/>
      <c r="K1067" s="26"/>
      <c r="M1067" s="26"/>
      <c r="O1067" s="26"/>
      <c r="T1067" s="26"/>
      <c r="U1067" s="26"/>
      <c r="V1067" s="26"/>
      <c r="X1067" s="26"/>
      <c r="AA1067" s="26"/>
    </row>
    <row r="1068" spans="1:27">
      <c r="A1068" s="26"/>
      <c r="C1068" s="26"/>
      <c r="K1068" s="26"/>
      <c r="M1068" s="26"/>
      <c r="O1068" s="26"/>
      <c r="T1068" s="26"/>
      <c r="U1068" s="26"/>
      <c r="V1068" s="26"/>
      <c r="X1068" s="26"/>
      <c r="AA1068" s="26"/>
    </row>
    <row r="1069" spans="1:27">
      <c r="A1069" s="26"/>
      <c r="C1069" s="26"/>
      <c r="K1069" s="26"/>
      <c r="M1069" s="26"/>
      <c r="O1069" s="26"/>
      <c r="T1069" s="26"/>
      <c r="U1069" s="26"/>
      <c r="V1069" s="26"/>
      <c r="X1069" s="26"/>
      <c r="AA1069" s="26"/>
    </row>
    <row r="1070" spans="1:27">
      <c r="A1070" s="26"/>
      <c r="C1070" s="26"/>
      <c r="K1070" s="26"/>
      <c r="M1070" s="26"/>
      <c r="O1070" s="26"/>
      <c r="T1070" s="26"/>
      <c r="U1070" s="26"/>
      <c r="V1070" s="26"/>
      <c r="X1070" s="26"/>
      <c r="AA1070" s="26"/>
    </row>
    <row r="1071" spans="1:27">
      <c r="A1071" s="26"/>
      <c r="C1071" s="26"/>
      <c r="K1071" s="26"/>
      <c r="M1071" s="26"/>
      <c r="O1071" s="26"/>
      <c r="T1071" s="26"/>
      <c r="U1071" s="26"/>
      <c r="V1071" s="26"/>
      <c r="X1071" s="26"/>
      <c r="AA1071" s="26"/>
    </row>
    <row r="1072" spans="1:27">
      <c r="A1072" s="26"/>
      <c r="C1072" s="26"/>
      <c r="K1072" s="26"/>
      <c r="M1072" s="26"/>
      <c r="O1072" s="26"/>
      <c r="T1072" s="26"/>
      <c r="U1072" s="26"/>
      <c r="V1072" s="26"/>
      <c r="X1072" s="26"/>
      <c r="AA1072" s="26"/>
    </row>
    <row r="1073" spans="1:27">
      <c r="A1073" s="26"/>
      <c r="C1073" s="26"/>
      <c r="K1073" s="26"/>
      <c r="M1073" s="26"/>
      <c r="O1073" s="26"/>
      <c r="T1073" s="26"/>
      <c r="U1073" s="26"/>
      <c r="V1073" s="26"/>
      <c r="X1073" s="26"/>
      <c r="AA1073" s="26"/>
    </row>
    <row r="1074" spans="1:27">
      <c r="A1074" s="26"/>
      <c r="C1074" s="26"/>
      <c r="K1074" s="26"/>
      <c r="M1074" s="26"/>
      <c r="O1074" s="26"/>
      <c r="T1074" s="26"/>
      <c r="U1074" s="26"/>
      <c r="V1074" s="26"/>
      <c r="X1074" s="26"/>
      <c r="AA1074" s="26"/>
    </row>
    <row r="1075" spans="1:27">
      <c r="A1075" s="26"/>
      <c r="C1075" s="26"/>
      <c r="K1075" s="26"/>
      <c r="M1075" s="26"/>
      <c r="O1075" s="26"/>
      <c r="T1075" s="26"/>
      <c r="U1075" s="26"/>
      <c r="V1075" s="26"/>
      <c r="X1075" s="26"/>
      <c r="AA1075" s="26"/>
    </row>
    <row r="1076" spans="1:27">
      <c r="A1076" s="26"/>
      <c r="C1076" s="26"/>
      <c r="K1076" s="26"/>
      <c r="M1076" s="26"/>
      <c r="O1076" s="26"/>
      <c r="T1076" s="26"/>
      <c r="U1076" s="26"/>
      <c r="V1076" s="26"/>
      <c r="X1076" s="26"/>
      <c r="AA1076" s="26"/>
    </row>
    <row r="1077" spans="1:27">
      <c r="A1077" s="26"/>
      <c r="C1077" s="26"/>
      <c r="K1077" s="26"/>
      <c r="M1077" s="26"/>
      <c r="O1077" s="26"/>
      <c r="T1077" s="26"/>
      <c r="U1077" s="26"/>
      <c r="V1077" s="26"/>
      <c r="X1077" s="26"/>
      <c r="AA1077" s="26"/>
    </row>
    <row r="1078" spans="1:27">
      <c r="A1078" s="26"/>
      <c r="C1078" s="26"/>
      <c r="K1078" s="26"/>
      <c r="M1078" s="26"/>
      <c r="O1078" s="26"/>
      <c r="T1078" s="26"/>
      <c r="U1078" s="26"/>
      <c r="V1078" s="26"/>
      <c r="X1078" s="26"/>
      <c r="AA1078" s="26"/>
    </row>
    <row r="1079" spans="1:27">
      <c r="A1079" s="26"/>
      <c r="C1079" s="26"/>
      <c r="K1079" s="26"/>
      <c r="M1079" s="26"/>
      <c r="O1079" s="26"/>
      <c r="T1079" s="26"/>
      <c r="U1079" s="26"/>
      <c r="V1079" s="26"/>
      <c r="X1079" s="26"/>
      <c r="AA1079" s="26"/>
    </row>
    <row r="1080" spans="1:27">
      <c r="A1080" s="26"/>
      <c r="C1080" s="26"/>
      <c r="K1080" s="26"/>
      <c r="M1080" s="26"/>
      <c r="O1080" s="26"/>
      <c r="T1080" s="26"/>
      <c r="U1080" s="26"/>
      <c r="V1080" s="26"/>
      <c r="X1080" s="26"/>
      <c r="AA1080" s="26"/>
    </row>
    <row r="1081" spans="1:27">
      <c r="A1081" s="26"/>
      <c r="C1081" s="26"/>
      <c r="K1081" s="26"/>
      <c r="M1081" s="26"/>
      <c r="O1081" s="26"/>
      <c r="T1081" s="26"/>
      <c r="U1081" s="26"/>
      <c r="V1081" s="26"/>
      <c r="X1081" s="26"/>
      <c r="AA1081" s="26"/>
    </row>
    <row r="1082" spans="1:27">
      <c r="A1082" s="26"/>
      <c r="C1082" s="26"/>
      <c r="K1082" s="26"/>
      <c r="M1082" s="26"/>
      <c r="O1082" s="26"/>
      <c r="T1082" s="26"/>
      <c r="U1082" s="26"/>
      <c r="V1082" s="26"/>
      <c r="X1082" s="26"/>
      <c r="AA1082" s="26"/>
    </row>
    <row r="1083" spans="1:27">
      <c r="A1083" s="26"/>
      <c r="C1083" s="26"/>
      <c r="K1083" s="26"/>
      <c r="M1083" s="26"/>
      <c r="O1083" s="26"/>
      <c r="T1083" s="26"/>
      <c r="U1083" s="26"/>
      <c r="V1083" s="26"/>
      <c r="X1083" s="26"/>
      <c r="AA1083" s="26"/>
    </row>
    <row r="1084" spans="1:27">
      <c r="A1084" s="26"/>
      <c r="C1084" s="26"/>
      <c r="K1084" s="26"/>
      <c r="M1084" s="26"/>
      <c r="O1084" s="26"/>
      <c r="T1084" s="26"/>
      <c r="U1084" s="26"/>
      <c r="V1084" s="26"/>
      <c r="X1084" s="26"/>
      <c r="AA1084" s="26"/>
    </row>
    <row r="1085" spans="1:27">
      <c r="A1085" s="26"/>
      <c r="C1085" s="26"/>
      <c r="K1085" s="26"/>
      <c r="M1085" s="26"/>
      <c r="O1085" s="26"/>
      <c r="T1085" s="26"/>
      <c r="U1085" s="26"/>
      <c r="V1085" s="26"/>
      <c r="X1085" s="26"/>
      <c r="AA1085" s="26"/>
    </row>
    <row r="1086" spans="1:27">
      <c r="A1086" s="26"/>
      <c r="C1086" s="26"/>
      <c r="K1086" s="26"/>
      <c r="M1086" s="26"/>
      <c r="O1086" s="26"/>
      <c r="T1086" s="26"/>
      <c r="U1086" s="26"/>
      <c r="V1086" s="26"/>
      <c r="X1086" s="26"/>
      <c r="AA1086" s="26"/>
    </row>
    <row r="1087" spans="1:27">
      <c r="A1087" s="26"/>
      <c r="C1087" s="26"/>
      <c r="K1087" s="26"/>
      <c r="M1087" s="26"/>
      <c r="O1087" s="26"/>
      <c r="T1087" s="26"/>
      <c r="U1087" s="26"/>
      <c r="V1087" s="26"/>
      <c r="X1087" s="26"/>
      <c r="AA1087" s="26"/>
    </row>
    <row r="1088" spans="1:27">
      <c r="A1088" s="26"/>
      <c r="C1088" s="26"/>
      <c r="K1088" s="26"/>
      <c r="M1088" s="26"/>
      <c r="O1088" s="26"/>
      <c r="T1088" s="26"/>
      <c r="U1088" s="26"/>
      <c r="V1088" s="26"/>
      <c r="X1088" s="26"/>
      <c r="AA1088" s="26"/>
    </row>
    <row r="1089" spans="1:27">
      <c r="A1089" s="26"/>
      <c r="C1089" s="26"/>
      <c r="K1089" s="26"/>
      <c r="M1089" s="26"/>
      <c r="O1089" s="26"/>
      <c r="T1089" s="26"/>
      <c r="U1089" s="26"/>
      <c r="V1089" s="26"/>
      <c r="X1089" s="26"/>
      <c r="AA1089" s="26"/>
    </row>
    <row r="1090" spans="1:27">
      <c r="A1090" s="26"/>
      <c r="C1090" s="26"/>
      <c r="K1090" s="26"/>
      <c r="M1090" s="26"/>
      <c r="O1090" s="26"/>
      <c r="T1090" s="26"/>
      <c r="U1090" s="26"/>
      <c r="V1090" s="26"/>
      <c r="X1090" s="26"/>
      <c r="AA1090" s="26"/>
    </row>
    <row r="1091" spans="1:27">
      <c r="A1091" s="26"/>
      <c r="C1091" s="26"/>
      <c r="K1091" s="26"/>
      <c r="M1091" s="26"/>
      <c r="O1091" s="26"/>
      <c r="T1091" s="26"/>
      <c r="U1091" s="26"/>
      <c r="V1091" s="26"/>
      <c r="X1091" s="26"/>
      <c r="AA1091" s="26"/>
    </row>
    <row r="1092" spans="1:27">
      <c r="A1092" s="26"/>
      <c r="C1092" s="26"/>
      <c r="K1092" s="26"/>
      <c r="M1092" s="26"/>
      <c r="O1092" s="26"/>
      <c r="T1092" s="26"/>
      <c r="U1092" s="26"/>
      <c r="V1092" s="26"/>
      <c r="X1092" s="26"/>
      <c r="AA1092" s="26"/>
    </row>
    <row r="1093" spans="1:27">
      <c r="A1093" s="26"/>
      <c r="C1093" s="26"/>
      <c r="K1093" s="26"/>
      <c r="M1093" s="26"/>
      <c r="O1093" s="26"/>
      <c r="T1093" s="26"/>
      <c r="U1093" s="26"/>
      <c r="V1093" s="26"/>
      <c r="X1093" s="26"/>
      <c r="AA1093" s="26"/>
    </row>
    <row r="1094" spans="1:27">
      <c r="A1094" s="26"/>
      <c r="C1094" s="26"/>
      <c r="K1094" s="26"/>
      <c r="M1094" s="26"/>
      <c r="O1094" s="26"/>
      <c r="T1094" s="26"/>
      <c r="U1094" s="26"/>
      <c r="V1094" s="26"/>
      <c r="X1094" s="26"/>
      <c r="AA1094" s="26"/>
    </row>
    <row r="1095" spans="1:27">
      <c r="A1095" s="26"/>
      <c r="C1095" s="26"/>
      <c r="K1095" s="26"/>
      <c r="M1095" s="26"/>
      <c r="O1095" s="26"/>
      <c r="T1095" s="26"/>
      <c r="U1095" s="26"/>
      <c r="V1095" s="26"/>
      <c r="X1095" s="26"/>
      <c r="AA1095" s="26"/>
    </row>
    <row r="1096" spans="1:27">
      <c r="A1096" s="26"/>
      <c r="C1096" s="26"/>
      <c r="K1096" s="26"/>
      <c r="M1096" s="26"/>
      <c r="O1096" s="26"/>
      <c r="T1096" s="26"/>
      <c r="U1096" s="26"/>
      <c r="V1096" s="26"/>
      <c r="X1096" s="26"/>
      <c r="AA1096" s="26"/>
    </row>
    <row r="1097" spans="1:27">
      <c r="A1097" s="26"/>
      <c r="C1097" s="26"/>
      <c r="K1097" s="26"/>
      <c r="M1097" s="26"/>
      <c r="O1097" s="26"/>
      <c r="T1097" s="26"/>
      <c r="U1097" s="26"/>
      <c r="V1097" s="26"/>
      <c r="X1097" s="26"/>
      <c r="AA1097" s="26"/>
    </row>
    <row r="1098" spans="1:27">
      <c r="A1098" s="26"/>
      <c r="C1098" s="26"/>
      <c r="K1098" s="26"/>
      <c r="M1098" s="26"/>
      <c r="O1098" s="26"/>
      <c r="T1098" s="26"/>
      <c r="U1098" s="26"/>
      <c r="V1098" s="26"/>
      <c r="X1098" s="26"/>
      <c r="AA1098" s="26"/>
    </row>
    <row r="1099" spans="1:27">
      <c r="A1099" s="26"/>
      <c r="C1099" s="26"/>
      <c r="K1099" s="26"/>
      <c r="M1099" s="26"/>
      <c r="O1099" s="26"/>
      <c r="T1099" s="26"/>
      <c r="U1099" s="26"/>
      <c r="V1099" s="26"/>
      <c r="X1099" s="26"/>
      <c r="AA1099" s="26"/>
    </row>
    <row r="1100" spans="1:27">
      <c r="A1100" s="26"/>
      <c r="C1100" s="26"/>
      <c r="K1100" s="26"/>
      <c r="M1100" s="26"/>
      <c r="O1100" s="26"/>
      <c r="T1100" s="26"/>
      <c r="U1100" s="26"/>
      <c r="V1100" s="26"/>
      <c r="X1100" s="26"/>
      <c r="AA1100" s="26"/>
    </row>
    <row r="1101" spans="1:27">
      <c r="A1101" s="26"/>
      <c r="C1101" s="26"/>
      <c r="K1101" s="26"/>
      <c r="M1101" s="26"/>
      <c r="O1101" s="26"/>
      <c r="T1101" s="26"/>
      <c r="U1101" s="26"/>
      <c r="V1101" s="26"/>
      <c r="X1101" s="26"/>
      <c r="AA1101" s="26"/>
    </row>
    <row r="1102" spans="1:27">
      <c r="A1102" s="26"/>
      <c r="C1102" s="26"/>
      <c r="K1102" s="26"/>
      <c r="M1102" s="26"/>
      <c r="O1102" s="26"/>
      <c r="T1102" s="26"/>
      <c r="U1102" s="26"/>
      <c r="V1102" s="26"/>
      <c r="X1102" s="26"/>
      <c r="AA1102" s="26"/>
    </row>
    <row r="1103" spans="1:27">
      <c r="A1103" s="26"/>
      <c r="C1103" s="26"/>
      <c r="K1103" s="26"/>
      <c r="M1103" s="26"/>
      <c r="O1103" s="26"/>
      <c r="T1103" s="26"/>
      <c r="U1103" s="26"/>
      <c r="V1103" s="26"/>
      <c r="X1103" s="26"/>
      <c r="AA1103" s="26"/>
    </row>
    <row r="1104" spans="1:27">
      <c r="A1104" s="26"/>
      <c r="C1104" s="26"/>
      <c r="K1104" s="26"/>
      <c r="M1104" s="26"/>
      <c r="O1104" s="26"/>
      <c r="T1104" s="26"/>
      <c r="U1104" s="26"/>
      <c r="V1104" s="26"/>
      <c r="X1104" s="26"/>
      <c r="AA1104" s="26"/>
    </row>
    <row r="1105" spans="1:27">
      <c r="A1105" s="26"/>
      <c r="C1105" s="26"/>
      <c r="K1105" s="26"/>
      <c r="M1105" s="26"/>
      <c r="O1105" s="26"/>
      <c r="T1105" s="26"/>
      <c r="U1105" s="26"/>
      <c r="V1105" s="26"/>
      <c r="X1105" s="26"/>
      <c r="AA1105" s="26"/>
    </row>
    <row r="1106" spans="1:27">
      <c r="A1106" s="26"/>
      <c r="C1106" s="26"/>
      <c r="K1106" s="26"/>
      <c r="M1106" s="26"/>
      <c r="O1106" s="26"/>
      <c r="T1106" s="26"/>
      <c r="U1106" s="26"/>
      <c r="V1106" s="26"/>
      <c r="X1106" s="26"/>
      <c r="AA1106" s="26"/>
    </row>
    <row r="1107" spans="1:27">
      <c r="A1107" s="26"/>
      <c r="C1107" s="26"/>
      <c r="K1107" s="26"/>
      <c r="M1107" s="26"/>
      <c r="O1107" s="26"/>
      <c r="T1107" s="26"/>
      <c r="U1107" s="26"/>
      <c r="V1107" s="26"/>
      <c r="X1107" s="26"/>
      <c r="AA1107" s="26"/>
    </row>
    <row r="1108" spans="1:27">
      <c r="A1108" s="26"/>
      <c r="C1108" s="26"/>
      <c r="K1108" s="26"/>
      <c r="M1108" s="26"/>
      <c r="O1108" s="26"/>
      <c r="T1108" s="26"/>
      <c r="U1108" s="26"/>
      <c r="V1108" s="26"/>
      <c r="X1108" s="26"/>
      <c r="AA1108" s="26"/>
    </row>
    <row r="1109" spans="1:27">
      <c r="A1109" s="26"/>
      <c r="C1109" s="26"/>
      <c r="K1109" s="26"/>
      <c r="M1109" s="26"/>
      <c r="O1109" s="26"/>
      <c r="T1109" s="26"/>
      <c r="U1109" s="26"/>
      <c r="V1109" s="26"/>
      <c r="X1109" s="26"/>
      <c r="AA1109" s="26"/>
    </row>
    <row r="1110" spans="1:27">
      <c r="A1110" s="26"/>
      <c r="C1110" s="26"/>
      <c r="K1110" s="26"/>
      <c r="M1110" s="26"/>
      <c r="O1110" s="26"/>
      <c r="T1110" s="26"/>
      <c r="U1110" s="26"/>
      <c r="V1110" s="26"/>
      <c r="X1110" s="26"/>
      <c r="AA1110" s="26"/>
    </row>
    <row r="1111" spans="1:27">
      <c r="A1111" s="26"/>
      <c r="C1111" s="26"/>
      <c r="K1111" s="26"/>
      <c r="M1111" s="26"/>
      <c r="O1111" s="26"/>
      <c r="T1111" s="26"/>
      <c r="U1111" s="26"/>
      <c r="V1111" s="26"/>
      <c r="X1111" s="26"/>
      <c r="AA1111" s="26"/>
    </row>
    <row r="1112" spans="1:27">
      <c r="A1112" s="26"/>
      <c r="C1112" s="26"/>
      <c r="K1112" s="26"/>
      <c r="M1112" s="26"/>
      <c r="O1112" s="26"/>
      <c r="T1112" s="26"/>
      <c r="U1112" s="26"/>
      <c r="V1112" s="26"/>
      <c r="X1112" s="26"/>
      <c r="AA1112" s="26"/>
    </row>
    <row r="1113" spans="1:27">
      <c r="A1113" s="26"/>
      <c r="C1113" s="26"/>
      <c r="K1113" s="26"/>
      <c r="M1113" s="26"/>
      <c r="O1113" s="26"/>
      <c r="T1113" s="26"/>
      <c r="U1113" s="26"/>
      <c r="V1113" s="26"/>
      <c r="X1113" s="26"/>
      <c r="AA1113" s="26"/>
    </row>
    <row r="1114" spans="1:27">
      <c r="A1114" s="26"/>
      <c r="C1114" s="26"/>
      <c r="K1114" s="26"/>
      <c r="M1114" s="26"/>
      <c r="O1114" s="26"/>
      <c r="T1114" s="26"/>
      <c r="U1114" s="26"/>
      <c r="V1114" s="26"/>
      <c r="X1114" s="26"/>
      <c r="AA1114" s="26"/>
    </row>
    <row r="1115" spans="1:27">
      <c r="A1115" s="26"/>
      <c r="C1115" s="26"/>
      <c r="K1115" s="26"/>
      <c r="M1115" s="26"/>
      <c r="O1115" s="26"/>
      <c r="T1115" s="26"/>
      <c r="U1115" s="26"/>
      <c r="V1115" s="26"/>
      <c r="X1115" s="26"/>
      <c r="AA1115" s="26"/>
    </row>
    <row r="1116" spans="1:27">
      <c r="A1116" s="26"/>
      <c r="C1116" s="26"/>
      <c r="K1116" s="26"/>
      <c r="M1116" s="26"/>
      <c r="O1116" s="26"/>
      <c r="T1116" s="26"/>
      <c r="U1116" s="26"/>
      <c r="V1116" s="26"/>
      <c r="X1116" s="26"/>
      <c r="AA1116" s="26"/>
    </row>
    <row r="1117" spans="1:27">
      <c r="A1117" s="26"/>
      <c r="C1117" s="26"/>
      <c r="K1117" s="26"/>
      <c r="M1117" s="26"/>
      <c r="O1117" s="26"/>
      <c r="T1117" s="26"/>
      <c r="U1117" s="26"/>
      <c r="V1117" s="26"/>
      <c r="X1117" s="26"/>
      <c r="AA1117" s="26"/>
    </row>
    <row r="1118" spans="1:27">
      <c r="A1118" s="26"/>
      <c r="C1118" s="26"/>
      <c r="K1118" s="26"/>
      <c r="M1118" s="26"/>
      <c r="O1118" s="26"/>
      <c r="T1118" s="26"/>
      <c r="U1118" s="26"/>
      <c r="V1118" s="26"/>
      <c r="X1118" s="26"/>
      <c r="AA1118" s="26"/>
    </row>
    <row r="1119" spans="1:27">
      <c r="A1119" s="26"/>
      <c r="C1119" s="26"/>
      <c r="K1119" s="26"/>
      <c r="M1119" s="26"/>
      <c r="O1119" s="26"/>
      <c r="T1119" s="26"/>
      <c r="U1119" s="26"/>
      <c r="V1119" s="26"/>
      <c r="X1119" s="26"/>
      <c r="AA1119" s="26"/>
    </row>
    <row r="1120" spans="1:27">
      <c r="A1120" s="26"/>
      <c r="C1120" s="26"/>
      <c r="K1120" s="26"/>
      <c r="M1120" s="26"/>
      <c r="O1120" s="26"/>
      <c r="T1120" s="26"/>
      <c r="U1120" s="26"/>
      <c r="V1120" s="26"/>
      <c r="X1120" s="26"/>
      <c r="AA1120" s="26"/>
    </row>
    <row r="1121" spans="1:27">
      <c r="A1121" s="26"/>
      <c r="C1121" s="26"/>
      <c r="K1121" s="26"/>
      <c r="M1121" s="26"/>
      <c r="O1121" s="26"/>
      <c r="T1121" s="26"/>
      <c r="U1121" s="26"/>
      <c r="V1121" s="26"/>
      <c r="X1121" s="26"/>
      <c r="AA1121" s="26"/>
    </row>
    <row r="1122" spans="1:27">
      <c r="A1122" s="26"/>
      <c r="C1122" s="26"/>
      <c r="K1122" s="26"/>
      <c r="M1122" s="26"/>
      <c r="O1122" s="26"/>
      <c r="T1122" s="26"/>
      <c r="U1122" s="26"/>
      <c r="V1122" s="26"/>
      <c r="X1122" s="26"/>
      <c r="AA1122" s="26"/>
    </row>
    <row r="1123" spans="1:27">
      <c r="A1123" s="26"/>
      <c r="C1123" s="26"/>
      <c r="K1123" s="26"/>
      <c r="M1123" s="26"/>
      <c r="O1123" s="26"/>
      <c r="T1123" s="26"/>
      <c r="U1123" s="26"/>
      <c r="V1123" s="26"/>
      <c r="X1123" s="26"/>
      <c r="AA1123" s="26"/>
    </row>
    <row r="1124" spans="1:27">
      <c r="A1124" s="26"/>
      <c r="C1124" s="26"/>
      <c r="K1124" s="26"/>
      <c r="M1124" s="26"/>
      <c r="O1124" s="26"/>
      <c r="T1124" s="26"/>
      <c r="U1124" s="26"/>
      <c r="V1124" s="26"/>
      <c r="X1124" s="26"/>
      <c r="AA1124" s="26"/>
    </row>
    <row r="1125" spans="1:27">
      <c r="A1125" s="26"/>
      <c r="C1125" s="26"/>
      <c r="K1125" s="26"/>
      <c r="M1125" s="26"/>
      <c r="O1125" s="26"/>
      <c r="T1125" s="26"/>
      <c r="U1125" s="26"/>
      <c r="V1125" s="26"/>
      <c r="X1125" s="26"/>
      <c r="AA1125" s="26"/>
    </row>
    <row r="1126" spans="1:27">
      <c r="A1126" s="26"/>
      <c r="C1126" s="26"/>
      <c r="K1126" s="26"/>
      <c r="M1126" s="26"/>
      <c r="O1126" s="26"/>
      <c r="T1126" s="26"/>
      <c r="U1126" s="26"/>
      <c r="V1126" s="26"/>
      <c r="X1126" s="26"/>
      <c r="AA1126" s="26"/>
    </row>
    <row r="1127" spans="1:27">
      <c r="A1127" s="26"/>
      <c r="C1127" s="26"/>
      <c r="K1127" s="26"/>
      <c r="M1127" s="26"/>
      <c r="O1127" s="26"/>
      <c r="T1127" s="26"/>
      <c r="U1127" s="26"/>
      <c r="V1127" s="26"/>
      <c r="X1127" s="26"/>
      <c r="AA1127" s="26"/>
    </row>
    <row r="1128" spans="1:27">
      <c r="A1128" s="26"/>
      <c r="C1128" s="26"/>
      <c r="K1128" s="26"/>
      <c r="M1128" s="26"/>
      <c r="O1128" s="26"/>
      <c r="T1128" s="26"/>
      <c r="U1128" s="26"/>
      <c r="V1128" s="26"/>
      <c r="X1128" s="26"/>
      <c r="AA1128" s="26"/>
    </row>
    <row r="1129" spans="1:27">
      <c r="A1129" s="26"/>
      <c r="C1129" s="26"/>
      <c r="K1129" s="26"/>
      <c r="M1129" s="26"/>
      <c r="O1129" s="26"/>
      <c r="T1129" s="26"/>
      <c r="U1129" s="26"/>
      <c r="V1129" s="26"/>
      <c r="X1129" s="26"/>
      <c r="AA1129" s="26"/>
    </row>
    <row r="1130" spans="1:27">
      <c r="A1130" s="26"/>
      <c r="C1130" s="26"/>
      <c r="K1130" s="26"/>
      <c r="M1130" s="26"/>
      <c r="O1130" s="26"/>
      <c r="T1130" s="26"/>
      <c r="U1130" s="26"/>
      <c r="V1130" s="26"/>
      <c r="X1130" s="26"/>
      <c r="AA1130" s="26"/>
    </row>
    <row r="1131" spans="1:27">
      <c r="A1131" s="26"/>
      <c r="C1131" s="26"/>
      <c r="K1131" s="26"/>
      <c r="M1131" s="26"/>
      <c r="O1131" s="26"/>
      <c r="T1131" s="26"/>
      <c r="U1131" s="26"/>
      <c r="V1131" s="26"/>
      <c r="X1131" s="26"/>
      <c r="AA1131" s="26"/>
    </row>
    <row r="1132" spans="1:27">
      <c r="A1132" s="26"/>
      <c r="C1132" s="26"/>
      <c r="K1132" s="26"/>
      <c r="M1132" s="26"/>
      <c r="O1132" s="26"/>
      <c r="T1132" s="26"/>
      <c r="U1132" s="26"/>
      <c r="V1132" s="26"/>
      <c r="X1132" s="26"/>
      <c r="AA1132" s="26"/>
    </row>
    <row r="1133" spans="1:27">
      <c r="A1133" s="26"/>
      <c r="C1133" s="26"/>
      <c r="K1133" s="26"/>
      <c r="M1133" s="26"/>
      <c r="O1133" s="26"/>
      <c r="T1133" s="26"/>
      <c r="U1133" s="26"/>
      <c r="V1133" s="26"/>
      <c r="X1133" s="26"/>
      <c r="AA1133" s="26"/>
    </row>
    <row r="1134" spans="1:27">
      <c r="A1134" s="26"/>
      <c r="C1134" s="26"/>
      <c r="K1134" s="26"/>
      <c r="M1134" s="26"/>
      <c r="O1134" s="26"/>
      <c r="T1134" s="26"/>
      <c r="U1134" s="26"/>
      <c r="V1134" s="26"/>
      <c r="X1134" s="26"/>
      <c r="AA1134" s="26"/>
    </row>
    <row r="1135" spans="1:27">
      <c r="A1135" s="26"/>
      <c r="C1135" s="26"/>
      <c r="K1135" s="26"/>
      <c r="M1135" s="26"/>
      <c r="O1135" s="26"/>
      <c r="T1135" s="26"/>
      <c r="U1135" s="26"/>
      <c r="V1135" s="26"/>
      <c r="X1135" s="26"/>
      <c r="AA1135" s="26"/>
    </row>
    <row r="1136" spans="1:27">
      <c r="A1136" s="26"/>
      <c r="C1136" s="26"/>
      <c r="K1136" s="26"/>
      <c r="M1136" s="26"/>
      <c r="O1136" s="26"/>
      <c r="T1136" s="26"/>
      <c r="U1136" s="26"/>
      <c r="V1136" s="26"/>
      <c r="X1136" s="26"/>
      <c r="AA1136" s="26"/>
    </row>
    <row r="1137" spans="1:27">
      <c r="A1137" s="26"/>
      <c r="C1137" s="26"/>
      <c r="K1137" s="26"/>
      <c r="M1137" s="26"/>
      <c r="O1137" s="26"/>
      <c r="T1137" s="26"/>
      <c r="U1137" s="26"/>
      <c r="V1137" s="26"/>
      <c r="X1137" s="26"/>
      <c r="AA1137" s="26"/>
    </row>
    <row r="1138" spans="1:27">
      <c r="A1138" s="26"/>
      <c r="C1138" s="26"/>
      <c r="K1138" s="26"/>
      <c r="M1138" s="26"/>
      <c r="O1138" s="26"/>
      <c r="T1138" s="26"/>
      <c r="U1138" s="26"/>
      <c r="V1138" s="26"/>
      <c r="X1138" s="26"/>
      <c r="AA1138" s="26"/>
    </row>
    <row r="1139" spans="1:27">
      <c r="A1139" s="26"/>
      <c r="C1139" s="26"/>
      <c r="K1139" s="26"/>
      <c r="M1139" s="26"/>
      <c r="O1139" s="26"/>
      <c r="T1139" s="26"/>
      <c r="U1139" s="26"/>
      <c r="V1139" s="26"/>
      <c r="X1139" s="26"/>
      <c r="AA1139" s="26"/>
    </row>
    <row r="1140" spans="1:27">
      <c r="A1140" s="26"/>
      <c r="C1140" s="26"/>
      <c r="K1140" s="26"/>
      <c r="M1140" s="26"/>
      <c r="O1140" s="26"/>
      <c r="T1140" s="26"/>
      <c r="U1140" s="26"/>
      <c r="V1140" s="26"/>
      <c r="X1140" s="26"/>
      <c r="AA1140" s="26"/>
    </row>
    <row r="1141" spans="1:27">
      <c r="A1141" s="26"/>
      <c r="C1141" s="26"/>
      <c r="K1141" s="26"/>
      <c r="M1141" s="26"/>
      <c r="O1141" s="26"/>
      <c r="T1141" s="26"/>
      <c r="U1141" s="26"/>
      <c r="V1141" s="26"/>
      <c r="X1141" s="26"/>
      <c r="AA1141" s="26"/>
    </row>
    <row r="1142" spans="1:27">
      <c r="A1142" s="26"/>
      <c r="C1142" s="26"/>
      <c r="K1142" s="26"/>
      <c r="M1142" s="26"/>
      <c r="O1142" s="26"/>
      <c r="T1142" s="26"/>
      <c r="U1142" s="26"/>
      <c r="V1142" s="26"/>
      <c r="X1142" s="26"/>
      <c r="AA1142" s="26"/>
    </row>
    <row r="1143" spans="1:27">
      <c r="A1143" s="26"/>
      <c r="C1143" s="26"/>
      <c r="K1143" s="26"/>
      <c r="M1143" s="26"/>
      <c r="O1143" s="26"/>
      <c r="T1143" s="26"/>
      <c r="U1143" s="26"/>
      <c r="V1143" s="26"/>
      <c r="X1143" s="26"/>
      <c r="AA1143" s="26"/>
    </row>
    <row r="1144" spans="1:27">
      <c r="A1144" s="26"/>
      <c r="C1144" s="26"/>
      <c r="K1144" s="26"/>
      <c r="M1144" s="26"/>
      <c r="O1144" s="26"/>
      <c r="T1144" s="26"/>
      <c r="U1144" s="26"/>
      <c r="V1144" s="26"/>
      <c r="X1144" s="26"/>
      <c r="AA1144" s="26"/>
    </row>
    <row r="1145" spans="1:27">
      <c r="A1145" s="26"/>
      <c r="C1145" s="26"/>
      <c r="K1145" s="26"/>
      <c r="M1145" s="26"/>
      <c r="O1145" s="26"/>
      <c r="T1145" s="26"/>
      <c r="U1145" s="26"/>
      <c r="V1145" s="26"/>
      <c r="X1145" s="26"/>
      <c r="AA1145" s="26"/>
    </row>
    <row r="1146" spans="1:27">
      <c r="A1146" s="26"/>
      <c r="C1146" s="26"/>
      <c r="K1146" s="26"/>
      <c r="M1146" s="26"/>
      <c r="O1146" s="26"/>
      <c r="T1146" s="26"/>
      <c r="U1146" s="26"/>
      <c r="V1146" s="26"/>
      <c r="X1146" s="26"/>
      <c r="AA1146" s="26"/>
    </row>
    <row r="1147" spans="1:27">
      <c r="A1147" s="26"/>
      <c r="C1147" s="26"/>
      <c r="K1147" s="26"/>
      <c r="M1147" s="26"/>
      <c r="O1147" s="26"/>
      <c r="T1147" s="26"/>
      <c r="U1147" s="26"/>
      <c r="V1147" s="26"/>
      <c r="X1147" s="26"/>
      <c r="AA1147" s="26"/>
    </row>
    <row r="1148" spans="1:27">
      <c r="A1148" s="26"/>
      <c r="C1148" s="26"/>
      <c r="K1148" s="26"/>
      <c r="M1148" s="26"/>
      <c r="O1148" s="26"/>
      <c r="T1148" s="26"/>
      <c r="U1148" s="26"/>
      <c r="V1148" s="26"/>
      <c r="X1148" s="26"/>
      <c r="AA1148" s="26"/>
    </row>
    <row r="1149" spans="1:27">
      <c r="A1149" s="26"/>
      <c r="C1149" s="26"/>
      <c r="K1149" s="26"/>
      <c r="M1149" s="26"/>
      <c r="O1149" s="26"/>
      <c r="T1149" s="26"/>
      <c r="U1149" s="26"/>
      <c r="V1149" s="26"/>
      <c r="X1149" s="26"/>
      <c r="AA1149" s="26"/>
    </row>
    <row r="1150" spans="1:27">
      <c r="A1150" s="26"/>
      <c r="C1150" s="26"/>
      <c r="K1150" s="26"/>
      <c r="M1150" s="26"/>
      <c r="O1150" s="26"/>
      <c r="T1150" s="26"/>
      <c r="U1150" s="26"/>
      <c r="V1150" s="26"/>
      <c r="X1150" s="26"/>
      <c r="AA1150" s="26"/>
    </row>
    <row r="1151" spans="1:27">
      <c r="A1151" s="26"/>
      <c r="C1151" s="26"/>
      <c r="K1151" s="26"/>
      <c r="M1151" s="26"/>
      <c r="O1151" s="26"/>
      <c r="T1151" s="26"/>
      <c r="U1151" s="26"/>
      <c r="V1151" s="26"/>
      <c r="X1151" s="26"/>
      <c r="AA1151" s="26"/>
    </row>
    <row r="1152" spans="1:27">
      <c r="A1152" s="26"/>
      <c r="C1152" s="26"/>
      <c r="K1152" s="26"/>
      <c r="M1152" s="26"/>
      <c r="O1152" s="26"/>
      <c r="T1152" s="26"/>
      <c r="U1152" s="26"/>
      <c r="V1152" s="26"/>
      <c r="X1152" s="26"/>
      <c r="AA1152" s="26"/>
    </row>
    <row r="1153" spans="1:27">
      <c r="A1153" s="26"/>
      <c r="C1153" s="26"/>
      <c r="K1153" s="26"/>
      <c r="M1153" s="26"/>
      <c r="O1153" s="26"/>
      <c r="T1153" s="26"/>
      <c r="U1153" s="26"/>
      <c r="V1153" s="26"/>
      <c r="X1153" s="26"/>
      <c r="AA1153" s="26"/>
    </row>
    <row r="1154" spans="1:27">
      <c r="A1154" s="26"/>
      <c r="C1154" s="26"/>
      <c r="K1154" s="26"/>
      <c r="M1154" s="26"/>
      <c r="O1154" s="26"/>
      <c r="T1154" s="26"/>
      <c r="U1154" s="26"/>
      <c r="V1154" s="26"/>
      <c r="X1154" s="26"/>
      <c r="AA1154" s="26"/>
    </row>
    <row r="1155" spans="1:27">
      <c r="A1155" s="26"/>
      <c r="C1155" s="26"/>
      <c r="K1155" s="26"/>
      <c r="M1155" s="26"/>
      <c r="O1155" s="26"/>
      <c r="T1155" s="26"/>
      <c r="U1155" s="26"/>
      <c r="V1155" s="26"/>
      <c r="X1155" s="26"/>
      <c r="AA1155" s="26"/>
    </row>
    <row r="1156" spans="1:27">
      <c r="A1156" s="26"/>
      <c r="C1156" s="26"/>
      <c r="K1156" s="26"/>
      <c r="M1156" s="26"/>
      <c r="O1156" s="26"/>
      <c r="T1156" s="26"/>
      <c r="U1156" s="26"/>
      <c r="V1156" s="26"/>
      <c r="X1156" s="26"/>
      <c r="AA1156" s="26"/>
    </row>
    <row r="1157" spans="1:27">
      <c r="A1157" s="26"/>
      <c r="C1157" s="26"/>
      <c r="K1157" s="26"/>
      <c r="M1157" s="26"/>
      <c r="O1157" s="26"/>
      <c r="T1157" s="26"/>
      <c r="U1157" s="26"/>
      <c r="V1157" s="26"/>
      <c r="X1157" s="26"/>
      <c r="AA1157" s="26"/>
    </row>
    <row r="1158" spans="1:27">
      <c r="A1158" s="26"/>
      <c r="C1158" s="26"/>
      <c r="K1158" s="26"/>
      <c r="M1158" s="26"/>
      <c r="O1158" s="26"/>
      <c r="T1158" s="26"/>
      <c r="U1158" s="26"/>
      <c r="V1158" s="26"/>
      <c r="X1158" s="26"/>
      <c r="AA1158" s="26"/>
    </row>
    <row r="1159" spans="1:27">
      <c r="A1159" s="26"/>
      <c r="C1159" s="26"/>
      <c r="K1159" s="26"/>
      <c r="M1159" s="26"/>
      <c r="O1159" s="26"/>
      <c r="T1159" s="26"/>
      <c r="U1159" s="26"/>
      <c r="V1159" s="26"/>
      <c r="X1159" s="26"/>
      <c r="AA1159" s="26"/>
    </row>
    <row r="1160" spans="1:27">
      <c r="A1160" s="26"/>
      <c r="C1160" s="26"/>
      <c r="K1160" s="26"/>
      <c r="M1160" s="26"/>
      <c r="O1160" s="26"/>
      <c r="T1160" s="26"/>
      <c r="U1160" s="26"/>
      <c r="V1160" s="26"/>
      <c r="X1160" s="26"/>
      <c r="AA1160" s="26"/>
    </row>
    <row r="1161" spans="1:27">
      <c r="A1161" s="26"/>
      <c r="C1161" s="26"/>
      <c r="K1161" s="26"/>
      <c r="M1161" s="26"/>
      <c r="O1161" s="26"/>
      <c r="T1161" s="26"/>
      <c r="U1161" s="26"/>
      <c r="V1161" s="26"/>
      <c r="X1161" s="26"/>
      <c r="AA1161" s="26"/>
    </row>
    <row r="1162" spans="1:27">
      <c r="A1162" s="26"/>
      <c r="C1162" s="26"/>
      <c r="K1162" s="26"/>
      <c r="M1162" s="26"/>
      <c r="O1162" s="26"/>
      <c r="T1162" s="26"/>
      <c r="U1162" s="26"/>
      <c r="V1162" s="26"/>
      <c r="X1162" s="26"/>
      <c r="AA1162" s="26"/>
    </row>
    <row r="1163" spans="1:27">
      <c r="A1163" s="26"/>
      <c r="C1163" s="26"/>
      <c r="K1163" s="26"/>
      <c r="M1163" s="26"/>
      <c r="O1163" s="26"/>
      <c r="T1163" s="26"/>
      <c r="U1163" s="26"/>
      <c r="V1163" s="26"/>
      <c r="X1163" s="26"/>
      <c r="AA1163" s="26"/>
    </row>
    <row r="1164" spans="1:27">
      <c r="A1164" s="26"/>
      <c r="C1164" s="26"/>
      <c r="K1164" s="26"/>
      <c r="M1164" s="26"/>
      <c r="O1164" s="26"/>
      <c r="T1164" s="26"/>
      <c r="U1164" s="26"/>
      <c r="V1164" s="26"/>
      <c r="X1164" s="26"/>
      <c r="AA1164" s="26"/>
    </row>
    <row r="1165" spans="1:27">
      <c r="A1165" s="26"/>
      <c r="C1165" s="26"/>
      <c r="K1165" s="26"/>
      <c r="M1165" s="26"/>
      <c r="O1165" s="26"/>
      <c r="T1165" s="26"/>
      <c r="U1165" s="26"/>
      <c r="V1165" s="26"/>
      <c r="X1165" s="26"/>
      <c r="AA1165" s="26"/>
    </row>
    <row r="1166" spans="1:27">
      <c r="A1166" s="26"/>
      <c r="C1166" s="26"/>
      <c r="K1166" s="26"/>
      <c r="M1166" s="26"/>
      <c r="O1166" s="26"/>
      <c r="T1166" s="26"/>
      <c r="U1166" s="26"/>
      <c r="V1166" s="26"/>
      <c r="X1166" s="26"/>
      <c r="AA1166" s="26"/>
    </row>
    <row r="1167" spans="1:27">
      <c r="A1167" s="26"/>
      <c r="C1167" s="26"/>
      <c r="K1167" s="26"/>
      <c r="M1167" s="26"/>
      <c r="O1167" s="26"/>
      <c r="T1167" s="26"/>
      <c r="U1167" s="26"/>
      <c r="V1167" s="26"/>
      <c r="X1167" s="26"/>
      <c r="AA1167" s="26"/>
    </row>
    <row r="1168" spans="1:27">
      <c r="A1168" s="26"/>
      <c r="C1168" s="26"/>
      <c r="K1168" s="26"/>
      <c r="M1168" s="26"/>
      <c r="O1168" s="26"/>
      <c r="T1168" s="26"/>
      <c r="U1168" s="26"/>
      <c r="V1168" s="26"/>
      <c r="X1168" s="26"/>
      <c r="AA1168" s="26"/>
    </row>
    <row r="1169" spans="1:27">
      <c r="A1169" s="26"/>
      <c r="C1169" s="26"/>
      <c r="K1169" s="26"/>
      <c r="M1169" s="26"/>
      <c r="O1169" s="26"/>
      <c r="T1169" s="26"/>
      <c r="U1169" s="26"/>
      <c r="V1169" s="26"/>
      <c r="X1169" s="26"/>
      <c r="AA1169" s="26"/>
    </row>
    <row r="1170" spans="1:27">
      <c r="A1170" s="26"/>
      <c r="C1170" s="26"/>
      <c r="K1170" s="26"/>
      <c r="M1170" s="26"/>
      <c r="O1170" s="26"/>
      <c r="T1170" s="26"/>
      <c r="U1170" s="26"/>
      <c r="V1170" s="26"/>
      <c r="X1170" s="26"/>
      <c r="AA1170" s="26"/>
    </row>
    <row r="1171" spans="1:27">
      <c r="A1171" s="26"/>
      <c r="C1171" s="26"/>
      <c r="K1171" s="26"/>
      <c r="M1171" s="26"/>
      <c r="O1171" s="26"/>
      <c r="T1171" s="26"/>
      <c r="U1171" s="26"/>
      <c r="V1171" s="26"/>
      <c r="X1171" s="26"/>
      <c r="AA1171" s="26"/>
    </row>
    <row r="1172" spans="1:27">
      <c r="A1172" s="26"/>
      <c r="C1172" s="26"/>
      <c r="K1172" s="26"/>
      <c r="M1172" s="26"/>
      <c r="O1172" s="26"/>
      <c r="T1172" s="26"/>
      <c r="U1172" s="26"/>
      <c r="V1172" s="26"/>
      <c r="X1172" s="26"/>
      <c r="AA1172" s="26"/>
    </row>
    <row r="1173" spans="1:27">
      <c r="A1173" s="26"/>
      <c r="C1173" s="26"/>
      <c r="K1173" s="26"/>
      <c r="M1173" s="26"/>
      <c r="O1173" s="26"/>
      <c r="T1173" s="26"/>
      <c r="U1173" s="26"/>
      <c r="V1173" s="26"/>
      <c r="X1173" s="26"/>
      <c r="AA1173" s="26"/>
    </row>
    <row r="1174" spans="1:27">
      <c r="A1174" s="26"/>
      <c r="C1174" s="26"/>
      <c r="K1174" s="26"/>
      <c r="M1174" s="26"/>
      <c r="O1174" s="26"/>
      <c r="T1174" s="26"/>
      <c r="U1174" s="26"/>
      <c r="V1174" s="26"/>
      <c r="X1174" s="26"/>
      <c r="AA1174" s="26"/>
    </row>
    <row r="1175" spans="1:27">
      <c r="A1175" s="26"/>
      <c r="C1175" s="26"/>
      <c r="K1175" s="26"/>
      <c r="M1175" s="26"/>
      <c r="O1175" s="26"/>
      <c r="T1175" s="26"/>
      <c r="U1175" s="26"/>
      <c r="V1175" s="26"/>
      <c r="X1175" s="26"/>
      <c r="AA1175" s="26"/>
    </row>
    <row r="1176" spans="1:27">
      <c r="A1176" s="26"/>
      <c r="C1176" s="26"/>
      <c r="K1176" s="26"/>
      <c r="M1176" s="26"/>
      <c r="O1176" s="26"/>
      <c r="T1176" s="26"/>
      <c r="U1176" s="26"/>
      <c r="V1176" s="26"/>
      <c r="X1176" s="26"/>
      <c r="AA1176" s="26"/>
    </row>
    <row r="1177" spans="1:27">
      <c r="A1177" s="26"/>
      <c r="C1177" s="26"/>
      <c r="K1177" s="26"/>
      <c r="M1177" s="26"/>
      <c r="O1177" s="26"/>
      <c r="T1177" s="26"/>
      <c r="U1177" s="26"/>
      <c r="V1177" s="26"/>
      <c r="X1177" s="26"/>
      <c r="AA1177" s="26"/>
    </row>
    <row r="1178" spans="1:27">
      <c r="A1178" s="26"/>
      <c r="C1178" s="26"/>
      <c r="K1178" s="26"/>
      <c r="M1178" s="26"/>
      <c r="O1178" s="26"/>
      <c r="T1178" s="26"/>
      <c r="U1178" s="26"/>
      <c r="V1178" s="26"/>
      <c r="X1178" s="26"/>
      <c r="AA1178" s="26"/>
    </row>
    <row r="1179" spans="1:27">
      <c r="A1179" s="26"/>
      <c r="C1179" s="26"/>
      <c r="K1179" s="26"/>
      <c r="M1179" s="26"/>
      <c r="O1179" s="26"/>
      <c r="T1179" s="26"/>
      <c r="U1179" s="26"/>
      <c r="V1179" s="26"/>
      <c r="X1179" s="26"/>
      <c r="AA1179" s="26"/>
    </row>
    <row r="1180" spans="1:27">
      <c r="A1180" s="26"/>
      <c r="C1180" s="26"/>
      <c r="K1180" s="26"/>
      <c r="M1180" s="26"/>
      <c r="O1180" s="26"/>
      <c r="T1180" s="26"/>
      <c r="U1180" s="26"/>
      <c r="V1180" s="26"/>
      <c r="X1180" s="26"/>
      <c r="AA1180" s="26"/>
    </row>
    <row r="1181" spans="1:27">
      <c r="A1181" s="26"/>
      <c r="C1181" s="26"/>
      <c r="K1181" s="26"/>
      <c r="M1181" s="26"/>
      <c r="O1181" s="26"/>
      <c r="T1181" s="26"/>
      <c r="U1181" s="26"/>
      <c r="V1181" s="26"/>
      <c r="X1181" s="26"/>
      <c r="AA1181" s="26"/>
    </row>
    <row r="1182" spans="1:27">
      <c r="A1182" s="26"/>
      <c r="C1182" s="26"/>
      <c r="K1182" s="26"/>
      <c r="M1182" s="26"/>
      <c r="O1182" s="26"/>
      <c r="T1182" s="26"/>
      <c r="U1182" s="26"/>
      <c r="V1182" s="26"/>
      <c r="X1182" s="26"/>
      <c r="AA1182" s="26"/>
    </row>
    <row r="1183" spans="1:27">
      <c r="A1183" s="26"/>
      <c r="C1183" s="26"/>
      <c r="K1183" s="26"/>
      <c r="M1183" s="26"/>
      <c r="O1183" s="26"/>
      <c r="T1183" s="26"/>
      <c r="U1183" s="26"/>
      <c r="V1183" s="26"/>
      <c r="X1183" s="26"/>
      <c r="AA1183" s="26"/>
    </row>
    <row r="1184" spans="1:27">
      <c r="A1184" s="26"/>
      <c r="C1184" s="26"/>
      <c r="K1184" s="26"/>
      <c r="M1184" s="26"/>
      <c r="O1184" s="26"/>
      <c r="T1184" s="26"/>
      <c r="U1184" s="26"/>
      <c r="V1184" s="26"/>
      <c r="X1184" s="26"/>
      <c r="AA1184" s="26"/>
    </row>
    <row r="1185" spans="1:27">
      <c r="A1185" s="26"/>
      <c r="C1185" s="26"/>
      <c r="K1185" s="26"/>
      <c r="M1185" s="26"/>
      <c r="O1185" s="26"/>
      <c r="T1185" s="26"/>
      <c r="U1185" s="26"/>
      <c r="V1185" s="26"/>
      <c r="X1185" s="26"/>
      <c r="AA1185" s="26"/>
    </row>
    <row r="1186" spans="1:27">
      <c r="A1186" s="26"/>
      <c r="C1186" s="26"/>
      <c r="K1186" s="26"/>
      <c r="M1186" s="26"/>
      <c r="O1186" s="26"/>
      <c r="T1186" s="26"/>
      <c r="U1186" s="26"/>
      <c r="V1186" s="26"/>
      <c r="X1186" s="26"/>
      <c r="AA1186" s="26"/>
    </row>
    <row r="1187" spans="1:27">
      <c r="A1187" s="26"/>
      <c r="C1187" s="26"/>
      <c r="K1187" s="26"/>
      <c r="M1187" s="26"/>
      <c r="O1187" s="26"/>
      <c r="T1187" s="26"/>
      <c r="U1187" s="26"/>
      <c r="V1187" s="26"/>
      <c r="X1187" s="26"/>
      <c r="AA1187" s="26"/>
    </row>
    <row r="1188" spans="1:27">
      <c r="A1188" s="26"/>
      <c r="C1188" s="26"/>
      <c r="K1188" s="26"/>
      <c r="M1188" s="26"/>
      <c r="O1188" s="26"/>
      <c r="T1188" s="26"/>
      <c r="U1188" s="26"/>
      <c r="V1188" s="26"/>
      <c r="X1188" s="26"/>
      <c r="AA1188" s="26"/>
    </row>
    <row r="1189" spans="1:27">
      <c r="A1189" s="26"/>
      <c r="C1189" s="26"/>
      <c r="K1189" s="26"/>
      <c r="M1189" s="26"/>
      <c r="O1189" s="26"/>
      <c r="T1189" s="26"/>
      <c r="U1189" s="26"/>
      <c r="V1189" s="26"/>
      <c r="X1189" s="26"/>
      <c r="AA1189" s="26"/>
    </row>
    <row r="1190" spans="1:27">
      <c r="A1190" s="26"/>
      <c r="C1190" s="26"/>
      <c r="K1190" s="26"/>
      <c r="M1190" s="26"/>
      <c r="O1190" s="26"/>
      <c r="T1190" s="26"/>
      <c r="U1190" s="26"/>
      <c r="V1190" s="26"/>
      <c r="X1190" s="26"/>
      <c r="AA1190" s="26"/>
    </row>
    <row r="1191" spans="1:27">
      <c r="A1191" s="26"/>
      <c r="C1191" s="26"/>
      <c r="K1191" s="26"/>
      <c r="M1191" s="26"/>
      <c r="O1191" s="26"/>
      <c r="T1191" s="26"/>
      <c r="U1191" s="26"/>
      <c r="V1191" s="26"/>
      <c r="X1191" s="26"/>
      <c r="AA1191" s="26"/>
    </row>
    <row r="1192" spans="1:27">
      <c r="A1192" s="26"/>
      <c r="C1192" s="26"/>
      <c r="K1192" s="26"/>
      <c r="M1192" s="26"/>
      <c r="O1192" s="26"/>
      <c r="T1192" s="26"/>
      <c r="U1192" s="26"/>
      <c r="V1192" s="26"/>
      <c r="X1192" s="26"/>
      <c r="AA1192" s="26"/>
    </row>
    <row r="1193" spans="1:27">
      <c r="A1193" s="26"/>
      <c r="C1193" s="26"/>
      <c r="K1193" s="26"/>
      <c r="M1193" s="26"/>
      <c r="O1193" s="26"/>
      <c r="T1193" s="26"/>
      <c r="U1193" s="26"/>
      <c r="V1193" s="26"/>
      <c r="X1193" s="26"/>
      <c r="AA1193" s="26"/>
    </row>
    <row r="1194" spans="1:27">
      <c r="A1194" s="26"/>
      <c r="C1194" s="26"/>
      <c r="K1194" s="26"/>
      <c r="M1194" s="26"/>
      <c r="O1194" s="26"/>
      <c r="T1194" s="26"/>
      <c r="U1194" s="26"/>
      <c r="V1194" s="26"/>
      <c r="X1194" s="26"/>
      <c r="AA1194" s="26"/>
    </row>
    <row r="1195" spans="1:27">
      <c r="A1195" s="26"/>
      <c r="C1195" s="26"/>
      <c r="K1195" s="26"/>
      <c r="M1195" s="26"/>
      <c r="O1195" s="26"/>
      <c r="T1195" s="26"/>
      <c r="U1195" s="26"/>
      <c r="V1195" s="26"/>
      <c r="X1195" s="26"/>
      <c r="AA1195" s="26"/>
    </row>
    <row r="1196" spans="1:27">
      <c r="A1196" s="26"/>
      <c r="C1196" s="26"/>
      <c r="K1196" s="26"/>
      <c r="M1196" s="26"/>
      <c r="O1196" s="26"/>
      <c r="T1196" s="26"/>
      <c r="U1196" s="26"/>
      <c r="V1196" s="26"/>
      <c r="X1196" s="26"/>
      <c r="AA1196" s="26"/>
    </row>
    <row r="1197" spans="1:27">
      <c r="A1197" s="26"/>
      <c r="C1197" s="26"/>
      <c r="K1197" s="26"/>
      <c r="M1197" s="26"/>
      <c r="O1197" s="26"/>
      <c r="T1197" s="26"/>
      <c r="U1197" s="26"/>
      <c r="V1197" s="26"/>
      <c r="X1197" s="26"/>
      <c r="AA1197" s="26"/>
    </row>
    <row r="1198" spans="1:27">
      <c r="A1198" s="26"/>
      <c r="C1198" s="26"/>
      <c r="K1198" s="26"/>
      <c r="M1198" s="26"/>
      <c r="O1198" s="26"/>
      <c r="T1198" s="26"/>
      <c r="U1198" s="26"/>
      <c r="V1198" s="26"/>
      <c r="X1198" s="26"/>
      <c r="AA1198" s="26"/>
    </row>
    <row r="1199" spans="1:27">
      <c r="A1199" s="26"/>
      <c r="C1199" s="26"/>
      <c r="K1199" s="26"/>
      <c r="M1199" s="26"/>
      <c r="O1199" s="26"/>
      <c r="T1199" s="26"/>
      <c r="U1199" s="26"/>
      <c r="V1199" s="26"/>
      <c r="X1199" s="26"/>
      <c r="AA1199" s="26"/>
    </row>
    <row r="1200" spans="1:27">
      <c r="A1200" s="26"/>
      <c r="C1200" s="26"/>
      <c r="K1200" s="26"/>
      <c r="M1200" s="26"/>
      <c r="O1200" s="26"/>
      <c r="T1200" s="26"/>
      <c r="U1200" s="26"/>
      <c r="V1200" s="26"/>
      <c r="X1200" s="26"/>
      <c r="AA1200" s="26"/>
    </row>
    <row r="1201" spans="1:27">
      <c r="A1201" s="26"/>
      <c r="C1201" s="26"/>
      <c r="K1201" s="26"/>
      <c r="M1201" s="26"/>
      <c r="O1201" s="26"/>
      <c r="T1201" s="26"/>
      <c r="U1201" s="26"/>
      <c r="V1201" s="26"/>
      <c r="X1201" s="26"/>
      <c r="AA1201" s="26"/>
    </row>
    <row r="1202" spans="1:27">
      <c r="A1202" s="26"/>
      <c r="C1202" s="26"/>
      <c r="K1202" s="26"/>
      <c r="M1202" s="26"/>
      <c r="O1202" s="26"/>
      <c r="T1202" s="26"/>
      <c r="U1202" s="26"/>
      <c r="V1202" s="26"/>
      <c r="X1202" s="26"/>
      <c r="AA1202" s="26"/>
    </row>
    <row r="1203" spans="1:27">
      <c r="A1203" s="26"/>
      <c r="C1203" s="26"/>
      <c r="K1203" s="26"/>
      <c r="M1203" s="26"/>
      <c r="O1203" s="26"/>
      <c r="T1203" s="26"/>
      <c r="U1203" s="26"/>
      <c r="V1203" s="26"/>
      <c r="X1203" s="26"/>
      <c r="AA1203" s="26"/>
    </row>
    <row r="1204" spans="1:27">
      <c r="A1204" s="26"/>
      <c r="C1204" s="26"/>
      <c r="K1204" s="26"/>
      <c r="M1204" s="26"/>
      <c r="O1204" s="26"/>
      <c r="T1204" s="26"/>
      <c r="U1204" s="26"/>
      <c r="V1204" s="26"/>
      <c r="X1204" s="26"/>
      <c r="AA1204" s="26"/>
    </row>
    <row r="1205" spans="1:27">
      <c r="A1205" s="26"/>
      <c r="C1205" s="26"/>
      <c r="K1205" s="26"/>
      <c r="M1205" s="26"/>
      <c r="O1205" s="26"/>
      <c r="T1205" s="26"/>
      <c r="U1205" s="26"/>
      <c r="V1205" s="26"/>
      <c r="X1205" s="26"/>
      <c r="AA1205" s="26"/>
    </row>
    <row r="1206" spans="1:27">
      <c r="A1206" s="26"/>
      <c r="C1206" s="26"/>
      <c r="K1206" s="26"/>
      <c r="M1206" s="26"/>
      <c r="O1206" s="26"/>
      <c r="T1206" s="26"/>
      <c r="U1206" s="26"/>
      <c r="V1206" s="26"/>
      <c r="X1206" s="26"/>
      <c r="AA1206" s="26"/>
    </row>
    <row r="1207" spans="1:27">
      <c r="A1207" s="26"/>
      <c r="C1207" s="26"/>
      <c r="K1207" s="26"/>
      <c r="M1207" s="26"/>
      <c r="O1207" s="26"/>
      <c r="T1207" s="26"/>
      <c r="U1207" s="26"/>
      <c r="V1207" s="26"/>
      <c r="X1207" s="26"/>
      <c r="AA1207" s="26"/>
    </row>
    <row r="1208" spans="1:27">
      <c r="A1208" s="26"/>
      <c r="C1208" s="26"/>
      <c r="K1208" s="26"/>
      <c r="M1208" s="26"/>
      <c r="O1208" s="26"/>
      <c r="T1208" s="26"/>
      <c r="U1208" s="26"/>
      <c r="V1208" s="26"/>
      <c r="X1208" s="26"/>
      <c r="AA1208" s="26"/>
    </row>
    <row r="1209" spans="1:27">
      <c r="A1209" s="26"/>
      <c r="C1209" s="26"/>
      <c r="K1209" s="26"/>
      <c r="M1209" s="26"/>
      <c r="O1209" s="26"/>
      <c r="T1209" s="26"/>
      <c r="U1209" s="26"/>
      <c r="V1209" s="26"/>
      <c r="X1209" s="26"/>
      <c r="AA1209" s="26"/>
    </row>
    <row r="1210" spans="1:27">
      <c r="A1210" s="26"/>
      <c r="C1210" s="26"/>
      <c r="K1210" s="26"/>
      <c r="M1210" s="26"/>
      <c r="O1210" s="26"/>
      <c r="T1210" s="26"/>
      <c r="U1210" s="26"/>
      <c r="V1210" s="26"/>
      <c r="X1210" s="26"/>
      <c r="AA1210" s="26"/>
    </row>
    <row r="1211" spans="1:27">
      <c r="A1211" s="26"/>
      <c r="C1211" s="26"/>
      <c r="K1211" s="26"/>
      <c r="M1211" s="26"/>
      <c r="O1211" s="26"/>
      <c r="T1211" s="26"/>
      <c r="U1211" s="26"/>
      <c r="V1211" s="26"/>
      <c r="X1211" s="26"/>
      <c r="AA1211" s="26"/>
    </row>
    <row r="1212" spans="1:27">
      <c r="A1212" s="26"/>
      <c r="C1212" s="26"/>
      <c r="K1212" s="26"/>
      <c r="M1212" s="26"/>
      <c r="O1212" s="26"/>
      <c r="T1212" s="26"/>
      <c r="U1212" s="26"/>
      <c r="V1212" s="26"/>
      <c r="X1212" s="26"/>
      <c r="AA1212" s="26"/>
    </row>
    <row r="1213" spans="1:27">
      <c r="A1213" s="26"/>
      <c r="C1213" s="26"/>
      <c r="K1213" s="26"/>
      <c r="M1213" s="26"/>
      <c r="O1213" s="26"/>
      <c r="T1213" s="26"/>
      <c r="U1213" s="26"/>
      <c r="V1213" s="26"/>
      <c r="X1213" s="26"/>
      <c r="AA1213" s="26"/>
    </row>
    <row r="1214" spans="1:27">
      <c r="A1214" s="26"/>
      <c r="C1214" s="26"/>
      <c r="K1214" s="26"/>
      <c r="M1214" s="26"/>
      <c r="O1214" s="26"/>
      <c r="T1214" s="26"/>
      <c r="U1214" s="26"/>
      <c r="V1214" s="26"/>
      <c r="X1214" s="26"/>
      <c r="AA1214" s="26"/>
    </row>
    <row r="1215" spans="1:27">
      <c r="A1215" s="26"/>
      <c r="C1215" s="26"/>
      <c r="K1215" s="26"/>
      <c r="M1215" s="26"/>
      <c r="O1215" s="26"/>
      <c r="T1215" s="26"/>
      <c r="U1215" s="26"/>
      <c r="V1215" s="26"/>
      <c r="X1215" s="26"/>
      <c r="AA1215" s="26"/>
    </row>
    <row r="1216" spans="1:27">
      <c r="A1216" s="26"/>
      <c r="C1216" s="26"/>
      <c r="K1216" s="26"/>
      <c r="M1216" s="26"/>
      <c r="O1216" s="26"/>
      <c r="T1216" s="26"/>
      <c r="U1216" s="26"/>
      <c r="V1216" s="26"/>
      <c r="X1216" s="26"/>
      <c r="AA1216" s="26"/>
    </row>
    <row r="1217" spans="1:27">
      <c r="A1217" s="26"/>
      <c r="C1217" s="26"/>
      <c r="K1217" s="26"/>
      <c r="M1217" s="26"/>
      <c r="O1217" s="26"/>
      <c r="T1217" s="26"/>
      <c r="U1217" s="26"/>
      <c r="V1217" s="26"/>
      <c r="X1217" s="26"/>
      <c r="AA1217" s="26"/>
    </row>
    <row r="1218" spans="1:27">
      <c r="A1218" s="26"/>
      <c r="C1218" s="26"/>
      <c r="K1218" s="26"/>
      <c r="M1218" s="26"/>
      <c r="O1218" s="26"/>
      <c r="T1218" s="26"/>
      <c r="U1218" s="26"/>
      <c r="V1218" s="26"/>
      <c r="X1218" s="26"/>
      <c r="AA1218" s="26"/>
    </row>
    <row r="1219" spans="1:27">
      <c r="A1219" s="26"/>
      <c r="C1219" s="26"/>
      <c r="K1219" s="26"/>
      <c r="M1219" s="26"/>
      <c r="O1219" s="26"/>
      <c r="T1219" s="26"/>
      <c r="U1219" s="26"/>
      <c r="V1219" s="26"/>
      <c r="X1219" s="26"/>
      <c r="AA1219" s="26"/>
    </row>
    <row r="1220" spans="1:27">
      <c r="A1220" s="26"/>
      <c r="C1220" s="26"/>
      <c r="K1220" s="26"/>
      <c r="M1220" s="26"/>
      <c r="O1220" s="26"/>
      <c r="T1220" s="26"/>
      <c r="U1220" s="26"/>
      <c r="V1220" s="26"/>
      <c r="X1220" s="26"/>
      <c r="AA1220" s="26"/>
    </row>
    <row r="1221" spans="1:27">
      <c r="A1221" s="26"/>
      <c r="C1221" s="26"/>
      <c r="K1221" s="26"/>
      <c r="M1221" s="26"/>
      <c r="O1221" s="26"/>
      <c r="T1221" s="26"/>
      <c r="U1221" s="26"/>
      <c r="V1221" s="26"/>
      <c r="X1221" s="26"/>
      <c r="AA1221" s="26"/>
    </row>
    <row r="1222" spans="1:27">
      <c r="A1222" s="26"/>
      <c r="C1222" s="26"/>
      <c r="K1222" s="26"/>
      <c r="M1222" s="26"/>
      <c r="O1222" s="26"/>
      <c r="T1222" s="26"/>
      <c r="U1222" s="26"/>
      <c r="V1222" s="26"/>
      <c r="X1222" s="26"/>
      <c r="AA1222" s="26"/>
    </row>
    <row r="1223" spans="1:27">
      <c r="A1223" s="26"/>
      <c r="C1223" s="26"/>
      <c r="K1223" s="26"/>
      <c r="M1223" s="26"/>
      <c r="O1223" s="26"/>
      <c r="T1223" s="26"/>
      <c r="U1223" s="26"/>
      <c r="V1223" s="26"/>
      <c r="X1223" s="26"/>
      <c r="AA1223" s="26"/>
    </row>
    <row r="1224" spans="1:27">
      <c r="A1224" s="26"/>
      <c r="C1224" s="26"/>
      <c r="K1224" s="26"/>
      <c r="M1224" s="26"/>
      <c r="O1224" s="26"/>
      <c r="T1224" s="26"/>
      <c r="U1224" s="26"/>
      <c r="V1224" s="26"/>
      <c r="X1224" s="26"/>
      <c r="AA1224" s="26"/>
    </row>
    <row r="1225" spans="1:27">
      <c r="A1225" s="26"/>
      <c r="C1225" s="26"/>
      <c r="K1225" s="26"/>
      <c r="M1225" s="26"/>
      <c r="O1225" s="26"/>
      <c r="T1225" s="26"/>
      <c r="U1225" s="26"/>
      <c r="V1225" s="26"/>
      <c r="X1225" s="26"/>
      <c r="AA1225" s="26"/>
    </row>
    <row r="1226" spans="1:27">
      <c r="A1226" s="26"/>
      <c r="C1226" s="26"/>
      <c r="K1226" s="26"/>
      <c r="M1226" s="26"/>
      <c r="O1226" s="26"/>
      <c r="T1226" s="26"/>
      <c r="U1226" s="26"/>
      <c r="V1226" s="26"/>
      <c r="X1226" s="26"/>
      <c r="AA1226" s="26"/>
    </row>
    <row r="1227" spans="1:27">
      <c r="A1227" s="26"/>
      <c r="C1227" s="26"/>
      <c r="K1227" s="26"/>
      <c r="M1227" s="26"/>
      <c r="O1227" s="26"/>
      <c r="T1227" s="26"/>
      <c r="U1227" s="26"/>
      <c r="V1227" s="26"/>
      <c r="X1227" s="26"/>
      <c r="AA1227" s="26"/>
    </row>
    <row r="1228" spans="1:27">
      <c r="A1228" s="26"/>
      <c r="C1228" s="26"/>
      <c r="K1228" s="26"/>
      <c r="M1228" s="26"/>
      <c r="O1228" s="26"/>
      <c r="T1228" s="26"/>
      <c r="U1228" s="26"/>
      <c r="V1228" s="26"/>
      <c r="X1228" s="26"/>
      <c r="AA1228" s="26"/>
    </row>
    <row r="1229" spans="1:27">
      <c r="A1229" s="26"/>
      <c r="C1229" s="26"/>
      <c r="K1229" s="26"/>
      <c r="M1229" s="26"/>
      <c r="O1229" s="26"/>
      <c r="T1229" s="26"/>
      <c r="U1229" s="26"/>
      <c r="V1229" s="26"/>
      <c r="X1229" s="26"/>
      <c r="AA1229" s="26"/>
    </row>
    <row r="1230" spans="1:27">
      <c r="A1230" s="26"/>
      <c r="C1230" s="26"/>
      <c r="K1230" s="26"/>
      <c r="M1230" s="26"/>
      <c r="O1230" s="26"/>
      <c r="T1230" s="26"/>
      <c r="U1230" s="26"/>
      <c r="V1230" s="26"/>
      <c r="X1230" s="26"/>
      <c r="AA1230" s="26"/>
    </row>
    <row r="1231" spans="1:27">
      <c r="A1231" s="26"/>
      <c r="C1231" s="26"/>
      <c r="K1231" s="26"/>
      <c r="M1231" s="26"/>
      <c r="O1231" s="26"/>
      <c r="T1231" s="26"/>
      <c r="U1231" s="26"/>
      <c r="V1231" s="26"/>
      <c r="X1231" s="26"/>
      <c r="AA1231" s="26"/>
    </row>
    <row r="1232" spans="1:27">
      <c r="A1232" s="26"/>
      <c r="C1232" s="26"/>
      <c r="K1232" s="26"/>
      <c r="M1232" s="26"/>
      <c r="O1232" s="26"/>
      <c r="T1232" s="26"/>
      <c r="U1232" s="26"/>
      <c r="V1232" s="26"/>
      <c r="X1232" s="26"/>
      <c r="AA1232" s="26"/>
    </row>
    <row r="1233" spans="1:27">
      <c r="A1233" s="26"/>
      <c r="C1233" s="26"/>
      <c r="K1233" s="26"/>
      <c r="M1233" s="26"/>
      <c r="O1233" s="26"/>
      <c r="T1233" s="26"/>
      <c r="U1233" s="26"/>
      <c r="V1233" s="26"/>
      <c r="X1233" s="26"/>
      <c r="AA1233" s="26"/>
    </row>
    <row r="1234" spans="1:27">
      <c r="A1234" s="26"/>
      <c r="C1234" s="26"/>
      <c r="K1234" s="26"/>
      <c r="M1234" s="26"/>
      <c r="O1234" s="26"/>
      <c r="T1234" s="26"/>
      <c r="U1234" s="26"/>
      <c r="V1234" s="26"/>
      <c r="X1234" s="26"/>
      <c r="AA1234" s="26"/>
    </row>
    <row r="1235" spans="1:27">
      <c r="A1235" s="26"/>
      <c r="C1235" s="26"/>
      <c r="K1235" s="26"/>
      <c r="M1235" s="26"/>
      <c r="O1235" s="26"/>
      <c r="T1235" s="26"/>
      <c r="U1235" s="26"/>
      <c r="V1235" s="26"/>
      <c r="X1235" s="26"/>
      <c r="AA1235" s="26"/>
    </row>
    <row r="1236" spans="1:27">
      <c r="A1236" s="26"/>
      <c r="C1236" s="26"/>
      <c r="K1236" s="26"/>
      <c r="M1236" s="26"/>
      <c r="O1236" s="26"/>
      <c r="T1236" s="26"/>
      <c r="U1236" s="26"/>
      <c r="V1236" s="26"/>
      <c r="X1236" s="26"/>
      <c r="AA1236" s="26"/>
    </row>
    <row r="1237" spans="1:27">
      <c r="A1237" s="26"/>
      <c r="C1237" s="26"/>
      <c r="K1237" s="26"/>
      <c r="M1237" s="26"/>
      <c r="O1237" s="26"/>
      <c r="T1237" s="26"/>
      <c r="U1237" s="26"/>
      <c r="V1237" s="26"/>
      <c r="X1237" s="26"/>
      <c r="AA1237" s="26"/>
    </row>
    <row r="1238" spans="1:27">
      <c r="A1238" s="26"/>
      <c r="C1238" s="26"/>
      <c r="K1238" s="26"/>
      <c r="M1238" s="26"/>
      <c r="O1238" s="26"/>
      <c r="T1238" s="26"/>
      <c r="U1238" s="26"/>
      <c r="V1238" s="26"/>
      <c r="X1238" s="26"/>
      <c r="AA1238" s="26"/>
    </row>
    <row r="1239" spans="1:27">
      <c r="A1239" s="26"/>
      <c r="C1239" s="26"/>
      <c r="K1239" s="26"/>
      <c r="M1239" s="26"/>
      <c r="O1239" s="26"/>
      <c r="T1239" s="26"/>
      <c r="U1239" s="26"/>
      <c r="V1239" s="26"/>
      <c r="X1239" s="26"/>
      <c r="AA1239" s="26"/>
    </row>
    <row r="1240" spans="1:27">
      <c r="A1240" s="26"/>
      <c r="C1240" s="26"/>
      <c r="K1240" s="26"/>
      <c r="M1240" s="26"/>
      <c r="O1240" s="26"/>
      <c r="T1240" s="26"/>
      <c r="U1240" s="26"/>
      <c r="V1240" s="26"/>
      <c r="X1240" s="26"/>
      <c r="AA1240" s="26"/>
    </row>
    <row r="1241" spans="1:27">
      <c r="A1241" s="26"/>
      <c r="C1241" s="26"/>
      <c r="K1241" s="26"/>
      <c r="M1241" s="26"/>
      <c r="O1241" s="26"/>
      <c r="T1241" s="26"/>
      <c r="U1241" s="26"/>
      <c r="V1241" s="26"/>
      <c r="X1241" s="26"/>
      <c r="AA1241" s="26"/>
    </row>
    <row r="1242" spans="1:27">
      <c r="A1242" s="26"/>
      <c r="C1242" s="26"/>
      <c r="K1242" s="26"/>
      <c r="M1242" s="26"/>
      <c r="O1242" s="26"/>
      <c r="T1242" s="26"/>
      <c r="U1242" s="26"/>
      <c r="V1242" s="26"/>
      <c r="X1242" s="26"/>
      <c r="AA1242" s="26"/>
    </row>
    <row r="1243" spans="1:27">
      <c r="A1243" s="26"/>
      <c r="C1243" s="26"/>
      <c r="K1243" s="26"/>
      <c r="M1243" s="26"/>
      <c r="O1243" s="26"/>
      <c r="T1243" s="26"/>
      <c r="U1243" s="26"/>
      <c r="V1243" s="26"/>
      <c r="X1243" s="26"/>
      <c r="AA1243" s="26"/>
    </row>
    <row r="1244" spans="1:27">
      <c r="A1244" s="26"/>
      <c r="C1244" s="26"/>
      <c r="K1244" s="26"/>
      <c r="M1244" s="26"/>
      <c r="O1244" s="26"/>
      <c r="T1244" s="26"/>
      <c r="U1244" s="26"/>
      <c r="V1244" s="26"/>
      <c r="X1244" s="26"/>
      <c r="AA1244" s="26"/>
    </row>
    <row r="1245" spans="1:27">
      <c r="A1245" s="26"/>
      <c r="C1245" s="26"/>
      <c r="K1245" s="26"/>
      <c r="M1245" s="26"/>
      <c r="O1245" s="26"/>
      <c r="T1245" s="26"/>
      <c r="U1245" s="26"/>
      <c r="V1245" s="26"/>
      <c r="X1245" s="26"/>
      <c r="AA1245" s="26"/>
    </row>
    <row r="1246" spans="1:27">
      <c r="A1246" s="26"/>
      <c r="C1246" s="26"/>
      <c r="K1246" s="26"/>
      <c r="M1246" s="26"/>
      <c r="O1246" s="26"/>
      <c r="T1246" s="26"/>
      <c r="U1246" s="26"/>
      <c r="V1246" s="26"/>
      <c r="X1246" s="26"/>
      <c r="AA1246" s="26"/>
    </row>
    <row r="1247" spans="1:27">
      <c r="A1247" s="26"/>
      <c r="C1247" s="26"/>
      <c r="K1247" s="26"/>
      <c r="M1247" s="26"/>
      <c r="O1247" s="26"/>
      <c r="T1247" s="26"/>
      <c r="U1247" s="26"/>
      <c r="V1247" s="26"/>
      <c r="X1247" s="26"/>
      <c r="AA1247" s="26"/>
    </row>
    <row r="1248" spans="1:27">
      <c r="A1248" s="26"/>
      <c r="C1248" s="26"/>
      <c r="K1248" s="26"/>
      <c r="M1248" s="26"/>
      <c r="O1248" s="26"/>
      <c r="T1248" s="26"/>
      <c r="U1248" s="26"/>
      <c r="V1248" s="26"/>
      <c r="X1248" s="26"/>
      <c r="AA1248" s="26"/>
    </row>
    <row r="1249" spans="1:27">
      <c r="A1249" s="26"/>
      <c r="C1249" s="26"/>
      <c r="K1249" s="26"/>
      <c r="M1249" s="26"/>
      <c r="O1249" s="26"/>
      <c r="T1249" s="26"/>
      <c r="U1249" s="26"/>
      <c r="V1249" s="26"/>
      <c r="X1249" s="26"/>
      <c r="AA1249" s="26"/>
    </row>
    <row r="1250" spans="1:27">
      <c r="A1250" s="26"/>
      <c r="C1250" s="26"/>
      <c r="K1250" s="26"/>
      <c r="M1250" s="26"/>
      <c r="O1250" s="26"/>
      <c r="T1250" s="26"/>
      <c r="U1250" s="26"/>
      <c r="V1250" s="26"/>
      <c r="X1250" s="26"/>
      <c r="AA1250" s="26"/>
    </row>
    <row r="1251" spans="1:27">
      <c r="A1251" s="26"/>
      <c r="C1251" s="26"/>
      <c r="K1251" s="26"/>
      <c r="M1251" s="26"/>
      <c r="O1251" s="26"/>
      <c r="T1251" s="26"/>
      <c r="U1251" s="26"/>
      <c r="V1251" s="26"/>
      <c r="X1251" s="26"/>
      <c r="AA1251" s="26"/>
    </row>
    <row r="1252" spans="1:27">
      <c r="A1252" s="26"/>
      <c r="C1252" s="26"/>
      <c r="K1252" s="26"/>
      <c r="M1252" s="26"/>
      <c r="O1252" s="26"/>
      <c r="T1252" s="26"/>
      <c r="U1252" s="26"/>
      <c r="V1252" s="26"/>
      <c r="X1252" s="26"/>
      <c r="AA1252" s="26"/>
    </row>
    <row r="1253" spans="1:27">
      <c r="A1253" s="26"/>
      <c r="C1253" s="26"/>
      <c r="K1253" s="26"/>
      <c r="M1253" s="26"/>
      <c r="O1253" s="26"/>
      <c r="T1253" s="26"/>
      <c r="U1253" s="26"/>
      <c r="V1253" s="26"/>
      <c r="X1253" s="26"/>
      <c r="AA1253" s="26"/>
    </row>
    <row r="1254" spans="1:27">
      <c r="A1254" s="26"/>
      <c r="C1254" s="26"/>
      <c r="K1254" s="26"/>
      <c r="M1254" s="26"/>
      <c r="O1254" s="26"/>
      <c r="T1254" s="26"/>
      <c r="U1254" s="26"/>
      <c r="V1254" s="26"/>
      <c r="X1254" s="26"/>
      <c r="AA1254" s="26"/>
    </row>
    <row r="1255" spans="1:27">
      <c r="A1255" s="26"/>
      <c r="C1255" s="26"/>
      <c r="K1255" s="26"/>
      <c r="M1255" s="26"/>
      <c r="O1255" s="26"/>
      <c r="T1255" s="26"/>
      <c r="U1255" s="26"/>
      <c r="V1255" s="26"/>
      <c r="X1255" s="26"/>
      <c r="AA1255" s="26"/>
    </row>
    <row r="1256" spans="1:27">
      <c r="A1256" s="26"/>
      <c r="C1256" s="26"/>
      <c r="K1256" s="26"/>
      <c r="M1256" s="26"/>
      <c r="O1256" s="26"/>
      <c r="T1256" s="26"/>
      <c r="U1256" s="26"/>
      <c r="V1256" s="26"/>
      <c r="X1256" s="26"/>
      <c r="AA1256" s="26"/>
    </row>
    <row r="1257" spans="1:27">
      <c r="A1257" s="26"/>
      <c r="C1257" s="26"/>
      <c r="K1257" s="26"/>
      <c r="M1257" s="26"/>
      <c r="O1257" s="26"/>
      <c r="T1257" s="26"/>
      <c r="U1257" s="26"/>
      <c r="V1257" s="26"/>
      <c r="X1257" s="26"/>
      <c r="AA1257" s="26"/>
    </row>
    <row r="1258" spans="1:27">
      <c r="A1258" s="26"/>
      <c r="C1258" s="26"/>
      <c r="K1258" s="26"/>
      <c r="M1258" s="26"/>
      <c r="O1258" s="26"/>
      <c r="T1258" s="26"/>
      <c r="U1258" s="26"/>
      <c r="V1258" s="26"/>
      <c r="X1258" s="26"/>
      <c r="AA1258" s="26"/>
    </row>
    <row r="1259" spans="1:27">
      <c r="A1259" s="26"/>
      <c r="C1259" s="26"/>
      <c r="K1259" s="26"/>
      <c r="M1259" s="26"/>
      <c r="O1259" s="26"/>
      <c r="T1259" s="26"/>
      <c r="U1259" s="26"/>
      <c r="V1259" s="26"/>
      <c r="X1259" s="26"/>
      <c r="AA1259" s="26"/>
    </row>
    <row r="1260" spans="1:27">
      <c r="A1260" s="26"/>
      <c r="C1260" s="26"/>
      <c r="K1260" s="26"/>
      <c r="M1260" s="26"/>
      <c r="O1260" s="26"/>
      <c r="T1260" s="26"/>
      <c r="U1260" s="26"/>
      <c r="V1260" s="26"/>
      <c r="X1260" s="26"/>
      <c r="AA1260" s="26"/>
    </row>
    <row r="1261" spans="1:27">
      <c r="A1261" s="26"/>
      <c r="C1261" s="26"/>
      <c r="K1261" s="26"/>
      <c r="M1261" s="26"/>
      <c r="O1261" s="26"/>
      <c r="T1261" s="26"/>
      <c r="U1261" s="26"/>
      <c r="V1261" s="26"/>
      <c r="X1261" s="26"/>
      <c r="AA1261" s="26"/>
    </row>
    <row r="1262" spans="1:27">
      <c r="A1262" s="26"/>
      <c r="C1262" s="26"/>
      <c r="K1262" s="26"/>
      <c r="M1262" s="26"/>
      <c r="O1262" s="26"/>
      <c r="T1262" s="26"/>
      <c r="U1262" s="26"/>
      <c r="V1262" s="26"/>
      <c r="X1262" s="26"/>
      <c r="AA1262" s="26"/>
    </row>
    <row r="1263" spans="1:27">
      <c r="A1263" s="26"/>
      <c r="C1263" s="26"/>
      <c r="K1263" s="26"/>
      <c r="M1263" s="26"/>
      <c r="O1263" s="26"/>
      <c r="T1263" s="26"/>
      <c r="U1263" s="26"/>
      <c r="V1263" s="26"/>
      <c r="X1263" s="26"/>
      <c r="AA1263" s="26"/>
    </row>
    <row r="1264" spans="1:27">
      <c r="A1264" s="26"/>
      <c r="C1264" s="26"/>
      <c r="K1264" s="26"/>
      <c r="M1264" s="26"/>
      <c r="O1264" s="26"/>
      <c r="T1264" s="26"/>
      <c r="U1264" s="26"/>
      <c r="V1264" s="26"/>
      <c r="X1264" s="26"/>
      <c r="AA1264" s="26"/>
    </row>
    <row r="1265" spans="1:27">
      <c r="A1265" s="26"/>
      <c r="C1265" s="26"/>
      <c r="K1265" s="26"/>
      <c r="M1265" s="26"/>
      <c r="O1265" s="26"/>
      <c r="T1265" s="26"/>
      <c r="U1265" s="26"/>
      <c r="V1265" s="26"/>
      <c r="X1265" s="26"/>
      <c r="AA1265" s="26"/>
    </row>
    <row r="1266" spans="1:27">
      <c r="A1266" s="26"/>
      <c r="C1266" s="26"/>
      <c r="K1266" s="26"/>
      <c r="M1266" s="26"/>
      <c r="O1266" s="26"/>
      <c r="T1266" s="26"/>
      <c r="U1266" s="26"/>
      <c r="V1266" s="26"/>
      <c r="X1266" s="26"/>
      <c r="AA1266" s="26"/>
    </row>
    <row r="1267" spans="1:27">
      <c r="A1267" s="26"/>
      <c r="C1267" s="26"/>
      <c r="K1267" s="26"/>
      <c r="M1267" s="26"/>
      <c r="O1267" s="26"/>
      <c r="T1267" s="26"/>
      <c r="U1267" s="26"/>
      <c r="V1267" s="26"/>
      <c r="X1267" s="26"/>
      <c r="AA1267" s="26"/>
    </row>
    <row r="1268" spans="1:27">
      <c r="A1268" s="26"/>
      <c r="C1268" s="26"/>
      <c r="K1268" s="26"/>
      <c r="M1268" s="26"/>
      <c r="O1268" s="26"/>
      <c r="T1268" s="26"/>
      <c r="U1268" s="26"/>
      <c r="V1268" s="26"/>
      <c r="X1268" s="26"/>
      <c r="AA1268" s="26"/>
    </row>
    <row r="1269" spans="1:27">
      <c r="A1269" s="26"/>
      <c r="C1269" s="26"/>
      <c r="K1269" s="26"/>
      <c r="M1269" s="26"/>
      <c r="O1269" s="26"/>
      <c r="T1269" s="26"/>
      <c r="U1269" s="26"/>
      <c r="V1269" s="26"/>
      <c r="X1269" s="26"/>
      <c r="AA1269" s="26"/>
    </row>
    <row r="1270" spans="1:27">
      <c r="A1270" s="26"/>
      <c r="C1270" s="26"/>
      <c r="K1270" s="26"/>
      <c r="M1270" s="26"/>
      <c r="O1270" s="26"/>
      <c r="T1270" s="26"/>
      <c r="U1270" s="26"/>
      <c r="V1270" s="26"/>
      <c r="X1270" s="26"/>
      <c r="AA1270" s="26"/>
    </row>
    <row r="1271" spans="1:27">
      <c r="A1271" s="26"/>
      <c r="C1271" s="26"/>
      <c r="K1271" s="26"/>
      <c r="M1271" s="26"/>
      <c r="O1271" s="26"/>
      <c r="T1271" s="26"/>
      <c r="U1271" s="26"/>
      <c r="V1271" s="26"/>
      <c r="X1271" s="26"/>
      <c r="AA1271" s="26"/>
    </row>
    <row r="1272" spans="1:27">
      <c r="A1272" s="26"/>
      <c r="C1272" s="26"/>
      <c r="K1272" s="26"/>
      <c r="M1272" s="26"/>
      <c r="O1272" s="26"/>
      <c r="T1272" s="26"/>
      <c r="U1272" s="26"/>
      <c r="V1272" s="26"/>
      <c r="X1272" s="26"/>
      <c r="AA1272" s="26"/>
    </row>
    <row r="1273" spans="1:27">
      <c r="A1273" s="26"/>
      <c r="C1273" s="26"/>
      <c r="K1273" s="26"/>
      <c r="M1273" s="26"/>
      <c r="O1273" s="26"/>
      <c r="T1273" s="26"/>
      <c r="U1273" s="26"/>
      <c r="V1273" s="26"/>
      <c r="X1273" s="26"/>
      <c r="AA1273" s="26"/>
    </row>
    <row r="1274" spans="1:27">
      <c r="A1274" s="26"/>
      <c r="C1274" s="26"/>
      <c r="K1274" s="26"/>
      <c r="M1274" s="26"/>
      <c r="O1274" s="26"/>
      <c r="T1274" s="26"/>
      <c r="U1274" s="26"/>
      <c r="V1274" s="26"/>
      <c r="X1274" s="26"/>
      <c r="AA1274" s="26"/>
    </row>
    <row r="1275" spans="1:27">
      <c r="A1275" s="26"/>
      <c r="C1275" s="26"/>
      <c r="K1275" s="26"/>
      <c r="M1275" s="26"/>
      <c r="O1275" s="26"/>
      <c r="T1275" s="26"/>
      <c r="U1275" s="26"/>
      <c r="V1275" s="26"/>
      <c r="X1275" s="26"/>
      <c r="AA1275" s="26"/>
    </row>
    <row r="1276" spans="1:27">
      <c r="A1276" s="26"/>
      <c r="C1276" s="26"/>
      <c r="K1276" s="26"/>
      <c r="M1276" s="26"/>
      <c r="O1276" s="26"/>
      <c r="T1276" s="26"/>
      <c r="U1276" s="26"/>
      <c r="V1276" s="26"/>
      <c r="X1276" s="26"/>
      <c r="AA1276" s="26"/>
    </row>
    <row r="1277" spans="1:27">
      <c r="A1277" s="26"/>
      <c r="C1277" s="26"/>
      <c r="K1277" s="26"/>
      <c r="M1277" s="26"/>
      <c r="O1277" s="26"/>
      <c r="T1277" s="26"/>
      <c r="U1277" s="26"/>
      <c r="V1277" s="26"/>
      <c r="X1277" s="26"/>
      <c r="AA1277" s="26"/>
    </row>
    <row r="1278" spans="1:27">
      <c r="A1278" s="26"/>
      <c r="C1278" s="26"/>
      <c r="K1278" s="26"/>
      <c r="M1278" s="26"/>
      <c r="O1278" s="26"/>
      <c r="T1278" s="26"/>
      <c r="U1278" s="26"/>
      <c r="V1278" s="26"/>
      <c r="X1278" s="26"/>
      <c r="AA1278" s="26"/>
    </row>
    <row r="1279" spans="1:27">
      <c r="A1279" s="26"/>
      <c r="C1279" s="26"/>
      <c r="K1279" s="26"/>
      <c r="M1279" s="26"/>
      <c r="O1279" s="26"/>
      <c r="T1279" s="26"/>
      <c r="U1279" s="26"/>
      <c r="V1279" s="26"/>
      <c r="X1279" s="26"/>
      <c r="AA1279" s="26"/>
    </row>
    <row r="1280" spans="1:27">
      <c r="A1280" s="26"/>
      <c r="C1280" s="26"/>
      <c r="K1280" s="26"/>
      <c r="M1280" s="26"/>
      <c r="O1280" s="26"/>
      <c r="T1280" s="26"/>
      <c r="U1280" s="26"/>
      <c r="V1280" s="26"/>
      <c r="X1280" s="26"/>
      <c r="AA1280" s="26"/>
    </row>
    <row r="1281" spans="1:27">
      <c r="A1281" s="26"/>
      <c r="C1281" s="26"/>
      <c r="K1281" s="26"/>
      <c r="M1281" s="26"/>
      <c r="O1281" s="26"/>
      <c r="T1281" s="26"/>
      <c r="U1281" s="26"/>
      <c r="V1281" s="26"/>
      <c r="X1281" s="26"/>
      <c r="AA1281" s="26"/>
    </row>
    <row r="1282" spans="1:27">
      <c r="A1282" s="26"/>
      <c r="C1282" s="26"/>
      <c r="K1282" s="26"/>
      <c r="M1282" s="26"/>
      <c r="O1282" s="26"/>
      <c r="T1282" s="26"/>
      <c r="U1282" s="26"/>
      <c r="V1282" s="26"/>
      <c r="X1282" s="26"/>
      <c r="AA1282" s="26"/>
    </row>
    <row r="1283" spans="1:27">
      <c r="A1283" s="26"/>
      <c r="C1283" s="26"/>
      <c r="K1283" s="26"/>
      <c r="M1283" s="26"/>
      <c r="O1283" s="26"/>
      <c r="T1283" s="26"/>
      <c r="U1283" s="26"/>
      <c r="V1283" s="26"/>
      <c r="X1283" s="26"/>
      <c r="AA1283" s="26"/>
    </row>
    <row r="1284" spans="1:27">
      <c r="A1284" s="26"/>
      <c r="C1284" s="26"/>
      <c r="K1284" s="26"/>
      <c r="M1284" s="26"/>
      <c r="O1284" s="26"/>
      <c r="T1284" s="26"/>
      <c r="U1284" s="26"/>
      <c r="V1284" s="26"/>
      <c r="X1284" s="26"/>
      <c r="AA1284" s="26"/>
    </row>
    <row r="1285" spans="1:27">
      <c r="A1285" s="26"/>
      <c r="C1285" s="26"/>
      <c r="K1285" s="26"/>
      <c r="M1285" s="26"/>
      <c r="O1285" s="26"/>
      <c r="T1285" s="26"/>
      <c r="U1285" s="26"/>
      <c r="V1285" s="26"/>
      <c r="X1285" s="26"/>
      <c r="AA1285" s="26"/>
    </row>
    <row r="1286" spans="1:27">
      <c r="A1286" s="26"/>
      <c r="C1286" s="26"/>
      <c r="K1286" s="26"/>
      <c r="M1286" s="26"/>
      <c r="O1286" s="26"/>
      <c r="T1286" s="26"/>
      <c r="U1286" s="26"/>
      <c r="V1286" s="26"/>
      <c r="X1286" s="26"/>
      <c r="AA1286" s="26"/>
    </row>
    <row r="1287" spans="1:27">
      <c r="A1287" s="26"/>
      <c r="C1287" s="26"/>
      <c r="K1287" s="26"/>
      <c r="M1287" s="26"/>
      <c r="O1287" s="26"/>
      <c r="T1287" s="26"/>
      <c r="U1287" s="26"/>
      <c r="V1287" s="26"/>
      <c r="X1287" s="26"/>
      <c r="AA1287" s="26"/>
    </row>
    <row r="1288" spans="1:27">
      <c r="A1288" s="26"/>
      <c r="C1288" s="26"/>
      <c r="K1288" s="26"/>
      <c r="M1288" s="26"/>
      <c r="O1288" s="26"/>
      <c r="T1288" s="26"/>
      <c r="U1288" s="26"/>
      <c r="V1288" s="26"/>
      <c r="X1288" s="26"/>
      <c r="AA1288" s="26"/>
    </row>
    <row r="1289" spans="1:27">
      <c r="A1289" s="26"/>
      <c r="C1289" s="26"/>
      <c r="K1289" s="26"/>
      <c r="M1289" s="26"/>
      <c r="O1289" s="26"/>
      <c r="T1289" s="26"/>
      <c r="U1289" s="26"/>
      <c r="V1289" s="26"/>
      <c r="X1289" s="26"/>
      <c r="AA1289" s="26"/>
    </row>
    <row r="1290" spans="1:27">
      <c r="A1290" s="26"/>
      <c r="C1290" s="26"/>
      <c r="K1290" s="26"/>
      <c r="M1290" s="26"/>
      <c r="O1290" s="26"/>
      <c r="T1290" s="26"/>
      <c r="U1290" s="26"/>
      <c r="V1290" s="26"/>
      <c r="X1290" s="26"/>
      <c r="AA1290" s="26"/>
    </row>
    <row r="1291" spans="1:27">
      <c r="A1291" s="26"/>
      <c r="C1291" s="26"/>
      <c r="K1291" s="26"/>
      <c r="M1291" s="26"/>
      <c r="O1291" s="26"/>
      <c r="T1291" s="26"/>
      <c r="U1291" s="26"/>
      <c r="V1291" s="26"/>
      <c r="X1291" s="26"/>
      <c r="AA1291" s="26"/>
    </row>
    <row r="1292" spans="1:27">
      <c r="A1292" s="26"/>
      <c r="C1292" s="26"/>
      <c r="K1292" s="26"/>
      <c r="M1292" s="26"/>
      <c r="O1292" s="26"/>
      <c r="T1292" s="26"/>
      <c r="U1292" s="26"/>
      <c r="V1292" s="26"/>
      <c r="X1292" s="26"/>
      <c r="AA1292" s="26"/>
    </row>
    <row r="1293" spans="1:27">
      <c r="A1293" s="26"/>
      <c r="C1293" s="26"/>
      <c r="K1293" s="26"/>
      <c r="M1293" s="26"/>
      <c r="O1293" s="26"/>
      <c r="T1293" s="26"/>
      <c r="U1293" s="26"/>
      <c r="V1293" s="26"/>
      <c r="X1293" s="26"/>
      <c r="AA1293" s="26"/>
    </row>
    <row r="1294" spans="1:27">
      <c r="A1294" s="26"/>
      <c r="C1294" s="26"/>
      <c r="K1294" s="26"/>
      <c r="M1294" s="26"/>
      <c r="O1294" s="26"/>
      <c r="T1294" s="26"/>
      <c r="U1294" s="26"/>
      <c r="V1294" s="26"/>
      <c r="X1294" s="26"/>
      <c r="AA1294" s="26"/>
    </row>
    <row r="1295" spans="1:27">
      <c r="A1295" s="26"/>
      <c r="C1295" s="26"/>
      <c r="K1295" s="26"/>
      <c r="M1295" s="26"/>
      <c r="O1295" s="26"/>
      <c r="T1295" s="26"/>
      <c r="U1295" s="26"/>
      <c r="V1295" s="26"/>
      <c r="X1295" s="26"/>
      <c r="AA1295" s="26"/>
    </row>
    <row r="1296" spans="1:27">
      <c r="A1296" s="26"/>
      <c r="C1296" s="26"/>
      <c r="K1296" s="26"/>
      <c r="M1296" s="26"/>
      <c r="O1296" s="26"/>
      <c r="T1296" s="26"/>
      <c r="U1296" s="26"/>
      <c r="V1296" s="26"/>
      <c r="X1296" s="26"/>
      <c r="AA1296" s="26"/>
    </row>
    <row r="1297" spans="1:27">
      <c r="A1297" s="26"/>
      <c r="C1297" s="26"/>
      <c r="K1297" s="26"/>
      <c r="M1297" s="26"/>
      <c r="O1297" s="26"/>
      <c r="T1297" s="26"/>
      <c r="U1297" s="26"/>
      <c r="V1297" s="26"/>
      <c r="X1297" s="26"/>
      <c r="AA1297" s="26"/>
    </row>
    <row r="1298" spans="1:27">
      <c r="A1298" s="26"/>
      <c r="C1298" s="26"/>
      <c r="K1298" s="26"/>
      <c r="M1298" s="26"/>
      <c r="O1298" s="26"/>
      <c r="T1298" s="26"/>
      <c r="U1298" s="26"/>
      <c r="V1298" s="26"/>
      <c r="X1298" s="26"/>
      <c r="AA1298" s="26"/>
    </row>
    <row r="1299" spans="1:27">
      <c r="A1299" s="26"/>
      <c r="C1299" s="26"/>
      <c r="K1299" s="26"/>
      <c r="M1299" s="26"/>
      <c r="O1299" s="26"/>
      <c r="T1299" s="26"/>
      <c r="U1299" s="26"/>
      <c r="V1299" s="26"/>
      <c r="X1299" s="26"/>
      <c r="AA1299" s="26"/>
    </row>
    <row r="1300" spans="1:27">
      <c r="A1300" s="26"/>
      <c r="C1300" s="26"/>
      <c r="K1300" s="26"/>
      <c r="M1300" s="26"/>
      <c r="O1300" s="26"/>
      <c r="T1300" s="26"/>
      <c r="U1300" s="26"/>
      <c r="V1300" s="26"/>
      <c r="X1300" s="26"/>
      <c r="AA1300" s="26"/>
    </row>
    <row r="1301" spans="1:27">
      <c r="A1301" s="26"/>
      <c r="C1301" s="26"/>
      <c r="K1301" s="26"/>
      <c r="M1301" s="26"/>
      <c r="O1301" s="26"/>
      <c r="T1301" s="26"/>
      <c r="U1301" s="26"/>
      <c r="V1301" s="26"/>
      <c r="X1301" s="26"/>
      <c r="AA1301" s="26"/>
    </row>
    <row r="1302" spans="1:27">
      <c r="A1302" s="26"/>
      <c r="C1302" s="26"/>
      <c r="K1302" s="26"/>
      <c r="M1302" s="26"/>
      <c r="O1302" s="26"/>
      <c r="T1302" s="26"/>
      <c r="U1302" s="26"/>
      <c r="V1302" s="26"/>
      <c r="X1302" s="26"/>
      <c r="AA1302" s="26"/>
    </row>
    <row r="1303" spans="1:27">
      <c r="A1303" s="26"/>
      <c r="C1303" s="26"/>
      <c r="K1303" s="26"/>
      <c r="M1303" s="26"/>
      <c r="O1303" s="26"/>
      <c r="T1303" s="26"/>
      <c r="U1303" s="26"/>
      <c r="V1303" s="26"/>
      <c r="X1303" s="26"/>
      <c r="AA1303" s="26"/>
    </row>
    <row r="1304" spans="1:27">
      <c r="A1304" s="26"/>
      <c r="C1304" s="26"/>
      <c r="K1304" s="26"/>
      <c r="M1304" s="26"/>
      <c r="O1304" s="26"/>
      <c r="T1304" s="26"/>
      <c r="U1304" s="26"/>
      <c r="V1304" s="26"/>
      <c r="X1304" s="26"/>
      <c r="AA1304" s="26"/>
    </row>
    <row r="1305" spans="1:27">
      <c r="A1305" s="26"/>
      <c r="C1305" s="26"/>
      <c r="K1305" s="26"/>
      <c r="M1305" s="26"/>
      <c r="O1305" s="26"/>
      <c r="T1305" s="26"/>
      <c r="U1305" s="26"/>
      <c r="V1305" s="26"/>
      <c r="X1305" s="26"/>
      <c r="AA1305" s="26"/>
    </row>
    <row r="1306" spans="1:27">
      <c r="A1306" s="26"/>
      <c r="C1306" s="26"/>
      <c r="K1306" s="26"/>
      <c r="M1306" s="26"/>
      <c r="O1306" s="26"/>
      <c r="T1306" s="26"/>
      <c r="U1306" s="26"/>
      <c r="V1306" s="26"/>
      <c r="X1306" s="26"/>
      <c r="AA1306" s="26"/>
    </row>
    <row r="1307" spans="1:27">
      <c r="A1307" s="26"/>
      <c r="C1307" s="26"/>
      <c r="K1307" s="26"/>
      <c r="M1307" s="26"/>
      <c r="O1307" s="26"/>
      <c r="T1307" s="26"/>
      <c r="U1307" s="26"/>
      <c r="V1307" s="26"/>
      <c r="X1307" s="26"/>
      <c r="AA1307" s="26"/>
    </row>
    <row r="1308" spans="1:27">
      <c r="A1308" s="26"/>
      <c r="C1308" s="26"/>
      <c r="K1308" s="26"/>
      <c r="M1308" s="26"/>
      <c r="O1308" s="26"/>
      <c r="T1308" s="26"/>
      <c r="U1308" s="26"/>
      <c r="V1308" s="26"/>
      <c r="X1308" s="26"/>
      <c r="AA1308" s="26"/>
    </row>
    <row r="1309" spans="1:27">
      <c r="A1309" s="26"/>
      <c r="C1309" s="26"/>
      <c r="K1309" s="26"/>
      <c r="M1309" s="26"/>
      <c r="O1309" s="26"/>
      <c r="T1309" s="26"/>
      <c r="U1309" s="26"/>
      <c r="V1309" s="26"/>
      <c r="X1309" s="26"/>
      <c r="AA1309" s="26"/>
    </row>
    <row r="1310" spans="1:27">
      <c r="A1310" s="26"/>
      <c r="C1310" s="26"/>
      <c r="K1310" s="26"/>
      <c r="M1310" s="26"/>
      <c r="O1310" s="26"/>
      <c r="T1310" s="26"/>
      <c r="U1310" s="26"/>
      <c r="V1310" s="26"/>
      <c r="X1310" s="26"/>
      <c r="AA1310" s="26"/>
    </row>
    <row r="1311" spans="1:27">
      <c r="A1311" s="26"/>
      <c r="C1311" s="26"/>
      <c r="K1311" s="26"/>
      <c r="M1311" s="26"/>
      <c r="O1311" s="26"/>
      <c r="T1311" s="26"/>
      <c r="U1311" s="26"/>
      <c r="V1311" s="26"/>
      <c r="X1311" s="26"/>
      <c r="AA1311" s="26"/>
    </row>
    <row r="1312" spans="1:27">
      <c r="A1312" s="26"/>
      <c r="C1312" s="26"/>
      <c r="K1312" s="26"/>
      <c r="M1312" s="26"/>
      <c r="O1312" s="26"/>
      <c r="T1312" s="26"/>
      <c r="U1312" s="26"/>
      <c r="V1312" s="26"/>
      <c r="X1312" s="26"/>
      <c r="AA1312" s="26"/>
    </row>
    <row r="1313" spans="1:27">
      <c r="A1313" s="26"/>
      <c r="C1313" s="26"/>
      <c r="K1313" s="26"/>
      <c r="M1313" s="26"/>
      <c r="O1313" s="26"/>
      <c r="T1313" s="26"/>
      <c r="U1313" s="26"/>
      <c r="V1313" s="26"/>
      <c r="X1313" s="26"/>
      <c r="AA1313" s="26"/>
    </row>
    <row r="1314" spans="1:27">
      <c r="A1314" s="26"/>
      <c r="C1314" s="26"/>
      <c r="K1314" s="26"/>
      <c r="M1314" s="26"/>
      <c r="O1314" s="26"/>
      <c r="T1314" s="26"/>
      <c r="U1314" s="26"/>
      <c r="V1314" s="26"/>
      <c r="X1314" s="26"/>
      <c r="AA1314" s="26"/>
    </row>
    <row r="1315" spans="1:27">
      <c r="A1315" s="26"/>
      <c r="C1315" s="26"/>
      <c r="K1315" s="26"/>
      <c r="M1315" s="26"/>
      <c r="O1315" s="26"/>
      <c r="T1315" s="26"/>
      <c r="U1315" s="26"/>
      <c r="V1315" s="26"/>
      <c r="X1315" s="26"/>
      <c r="AA1315" s="26"/>
    </row>
    <row r="1316" spans="1:27">
      <c r="A1316" s="26"/>
      <c r="C1316" s="26"/>
      <c r="K1316" s="26"/>
      <c r="M1316" s="26"/>
      <c r="O1316" s="26"/>
      <c r="T1316" s="26"/>
      <c r="U1316" s="26"/>
      <c r="V1316" s="26"/>
      <c r="X1316" s="26"/>
      <c r="AA1316" s="26"/>
    </row>
    <row r="1317" spans="1:27">
      <c r="A1317" s="26"/>
      <c r="C1317" s="26"/>
      <c r="K1317" s="26"/>
      <c r="M1317" s="26"/>
      <c r="O1317" s="26"/>
      <c r="T1317" s="26"/>
      <c r="U1317" s="26"/>
      <c r="V1317" s="26"/>
      <c r="X1317" s="26"/>
      <c r="AA1317" s="26"/>
    </row>
    <row r="1318" spans="1:27">
      <c r="A1318" s="26"/>
      <c r="C1318" s="26"/>
      <c r="K1318" s="26"/>
      <c r="M1318" s="26"/>
      <c r="O1318" s="26"/>
      <c r="T1318" s="26"/>
      <c r="U1318" s="26"/>
      <c r="V1318" s="26"/>
      <c r="X1318" s="26"/>
      <c r="AA1318" s="26"/>
    </row>
    <row r="1319" spans="1:27">
      <c r="A1319" s="26"/>
      <c r="C1319" s="26"/>
      <c r="K1319" s="26"/>
      <c r="M1319" s="26"/>
      <c r="O1319" s="26"/>
      <c r="T1319" s="26"/>
      <c r="U1319" s="26"/>
      <c r="V1319" s="26"/>
      <c r="X1319" s="26"/>
      <c r="AA1319" s="26"/>
    </row>
    <row r="1320" spans="1:27">
      <c r="A1320" s="26"/>
      <c r="C1320" s="26"/>
      <c r="K1320" s="26"/>
      <c r="M1320" s="26"/>
      <c r="O1320" s="26"/>
      <c r="T1320" s="26"/>
      <c r="U1320" s="26"/>
      <c r="V1320" s="26"/>
      <c r="X1320" s="26"/>
      <c r="AA1320" s="26"/>
    </row>
    <row r="1321" spans="1:27">
      <c r="A1321" s="26"/>
      <c r="C1321" s="26"/>
      <c r="K1321" s="26"/>
      <c r="M1321" s="26"/>
      <c r="O1321" s="26"/>
      <c r="T1321" s="26"/>
      <c r="U1321" s="26"/>
      <c r="V1321" s="26"/>
      <c r="X1321" s="26"/>
      <c r="AA1321" s="26"/>
    </row>
    <row r="1322" spans="1:27">
      <c r="A1322" s="26"/>
      <c r="C1322" s="26"/>
      <c r="K1322" s="26"/>
      <c r="M1322" s="26"/>
      <c r="O1322" s="26"/>
      <c r="T1322" s="26"/>
      <c r="U1322" s="26"/>
      <c r="V1322" s="26"/>
      <c r="X1322" s="26"/>
      <c r="AA1322" s="26"/>
    </row>
    <row r="1323" spans="1:27">
      <c r="A1323" s="26"/>
      <c r="C1323" s="26"/>
      <c r="K1323" s="26"/>
      <c r="M1323" s="26"/>
      <c r="O1323" s="26"/>
      <c r="T1323" s="26"/>
      <c r="U1323" s="26"/>
      <c r="V1323" s="26"/>
      <c r="X1323" s="26"/>
      <c r="AA1323" s="26"/>
    </row>
    <row r="1324" spans="1:27">
      <c r="A1324" s="26"/>
      <c r="C1324" s="26"/>
      <c r="K1324" s="26"/>
      <c r="M1324" s="26"/>
      <c r="O1324" s="26"/>
      <c r="T1324" s="26"/>
      <c r="U1324" s="26"/>
      <c r="V1324" s="26"/>
      <c r="X1324" s="26"/>
      <c r="AA1324" s="26"/>
    </row>
    <row r="1325" spans="1:27">
      <c r="A1325" s="26"/>
      <c r="C1325" s="26"/>
      <c r="K1325" s="26"/>
      <c r="M1325" s="26"/>
      <c r="O1325" s="26"/>
      <c r="T1325" s="26"/>
      <c r="U1325" s="26"/>
      <c r="V1325" s="26"/>
      <c r="X1325" s="26"/>
      <c r="AA1325" s="26"/>
    </row>
    <row r="1326" spans="1:27">
      <c r="A1326" s="26"/>
      <c r="C1326" s="26"/>
      <c r="K1326" s="26"/>
      <c r="M1326" s="26"/>
      <c r="O1326" s="26"/>
      <c r="T1326" s="26"/>
      <c r="U1326" s="26"/>
      <c r="V1326" s="26"/>
      <c r="X1326" s="26"/>
      <c r="AA1326" s="26"/>
    </row>
    <row r="1327" spans="1:27">
      <c r="A1327" s="26"/>
      <c r="C1327" s="26"/>
      <c r="K1327" s="26"/>
      <c r="M1327" s="26"/>
      <c r="O1327" s="26"/>
      <c r="T1327" s="26"/>
      <c r="U1327" s="26"/>
      <c r="V1327" s="26"/>
      <c r="X1327" s="26"/>
      <c r="AA1327" s="26"/>
    </row>
    <row r="1328" spans="1:27">
      <c r="A1328" s="26"/>
      <c r="C1328" s="26"/>
      <c r="K1328" s="26"/>
      <c r="M1328" s="26"/>
      <c r="O1328" s="26"/>
      <c r="T1328" s="26"/>
      <c r="U1328" s="26"/>
      <c r="V1328" s="26"/>
      <c r="X1328" s="26"/>
      <c r="AA1328" s="26"/>
    </row>
    <row r="1329" spans="1:27">
      <c r="A1329" s="26"/>
      <c r="C1329" s="26"/>
      <c r="K1329" s="26"/>
      <c r="M1329" s="26"/>
      <c r="O1329" s="26"/>
      <c r="T1329" s="26"/>
      <c r="U1329" s="26"/>
      <c r="V1329" s="26"/>
      <c r="X1329" s="26"/>
      <c r="AA1329" s="26"/>
    </row>
    <row r="1330" spans="1:27">
      <c r="A1330" s="26"/>
      <c r="C1330" s="26"/>
      <c r="K1330" s="26"/>
      <c r="M1330" s="26"/>
      <c r="O1330" s="26"/>
      <c r="T1330" s="26"/>
      <c r="U1330" s="26"/>
      <c r="V1330" s="26"/>
      <c r="X1330" s="26"/>
      <c r="AA1330" s="26"/>
    </row>
    <row r="1331" spans="1:27">
      <c r="A1331" s="26"/>
      <c r="C1331" s="26"/>
      <c r="K1331" s="26"/>
      <c r="M1331" s="26"/>
      <c r="O1331" s="26"/>
      <c r="T1331" s="26"/>
      <c r="U1331" s="26"/>
      <c r="V1331" s="26"/>
      <c r="X1331" s="26"/>
      <c r="AA1331" s="26"/>
    </row>
    <row r="1332" spans="1:27">
      <c r="A1332" s="26"/>
      <c r="C1332" s="26"/>
      <c r="K1332" s="26"/>
      <c r="M1332" s="26"/>
      <c r="O1332" s="26"/>
      <c r="T1332" s="26"/>
      <c r="U1332" s="26"/>
      <c r="V1332" s="26"/>
      <c r="X1332" s="26"/>
      <c r="AA1332" s="26"/>
    </row>
    <row r="1333" spans="1:27">
      <c r="A1333" s="26"/>
      <c r="C1333" s="26"/>
      <c r="K1333" s="26"/>
      <c r="M1333" s="26"/>
      <c r="O1333" s="26"/>
      <c r="T1333" s="26"/>
      <c r="U1333" s="26"/>
      <c r="V1333" s="26"/>
      <c r="X1333" s="26"/>
      <c r="AA1333" s="26"/>
    </row>
    <row r="1334" spans="1:27">
      <c r="A1334" s="26"/>
      <c r="C1334" s="26"/>
      <c r="K1334" s="26"/>
      <c r="M1334" s="26"/>
      <c r="O1334" s="26"/>
      <c r="T1334" s="26"/>
      <c r="U1334" s="26"/>
      <c r="V1334" s="26"/>
      <c r="X1334" s="26"/>
      <c r="AA1334" s="26"/>
    </row>
    <row r="1335" spans="1:27">
      <c r="A1335" s="26"/>
      <c r="C1335" s="26"/>
      <c r="K1335" s="26"/>
      <c r="M1335" s="26"/>
      <c r="O1335" s="26"/>
      <c r="T1335" s="26"/>
      <c r="U1335" s="26"/>
      <c r="V1335" s="26"/>
      <c r="X1335" s="26"/>
      <c r="AA1335" s="26"/>
    </row>
    <row r="1336" spans="1:27">
      <c r="A1336" s="26"/>
      <c r="C1336" s="26"/>
      <c r="K1336" s="26"/>
      <c r="M1336" s="26"/>
      <c r="O1336" s="26"/>
      <c r="T1336" s="26"/>
      <c r="U1336" s="26"/>
      <c r="V1336" s="26"/>
      <c r="X1336" s="26"/>
      <c r="AA1336" s="26"/>
    </row>
    <row r="1337" spans="1:27">
      <c r="A1337" s="26"/>
      <c r="C1337" s="26"/>
      <c r="K1337" s="26"/>
      <c r="M1337" s="26"/>
      <c r="O1337" s="26"/>
      <c r="T1337" s="26"/>
      <c r="U1337" s="26"/>
      <c r="V1337" s="26"/>
      <c r="X1337" s="26"/>
      <c r="AA1337" s="26"/>
    </row>
    <row r="1338" spans="1:27">
      <c r="A1338" s="26"/>
      <c r="C1338" s="26"/>
      <c r="K1338" s="26"/>
      <c r="M1338" s="26"/>
      <c r="O1338" s="26"/>
      <c r="T1338" s="26"/>
      <c r="U1338" s="26"/>
      <c r="V1338" s="26"/>
      <c r="X1338" s="26"/>
      <c r="AA1338" s="26"/>
    </row>
    <row r="1339" spans="1:27">
      <c r="A1339" s="26"/>
      <c r="C1339" s="26"/>
      <c r="K1339" s="26"/>
      <c r="M1339" s="26"/>
      <c r="O1339" s="26"/>
      <c r="T1339" s="26"/>
      <c r="U1339" s="26"/>
      <c r="V1339" s="26"/>
      <c r="X1339" s="26"/>
      <c r="AA1339" s="26"/>
    </row>
    <row r="1340" spans="1:27">
      <c r="A1340" s="26"/>
      <c r="C1340" s="26"/>
      <c r="K1340" s="26"/>
      <c r="M1340" s="26"/>
      <c r="O1340" s="26"/>
      <c r="T1340" s="26"/>
      <c r="U1340" s="26"/>
      <c r="V1340" s="26"/>
      <c r="X1340" s="26"/>
      <c r="AA1340" s="26"/>
    </row>
    <row r="1341" spans="1:27">
      <c r="A1341" s="26"/>
      <c r="C1341" s="26"/>
      <c r="K1341" s="26"/>
      <c r="M1341" s="26"/>
      <c r="O1341" s="26"/>
      <c r="T1341" s="26"/>
      <c r="U1341" s="26"/>
      <c r="V1341" s="26"/>
      <c r="X1341" s="26"/>
      <c r="AA1341" s="26"/>
    </row>
    <row r="1342" spans="1:27">
      <c r="A1342" s="26"/>
      <c r="C1342" s="26"/>
      <c r="K1342" s="26"/>
      <c r="M1342" s="26"/>
      <c r="O1342" s="26"/>
      <c r="T1342" s="26"/>
      <c r="U1342" s="26"/>
      <c r="V1342" s="26"/>
      <c r="X1342" s="26"/>
      <c r="AA1342" s="26"/>
    </row>
    <row r="1343" spans="1:27">
      <c r="A1343" s="26"/>
      <c r="C1343" s="26"/>
      <c r="K1343" s="26"/>
      <c r="M1343" s="26"/>
      <c r="O1343" s="26"/>
      <c r="T1343" s="26"/>
      <c r="U1343" s="26"/>
      <c r="V1343" s="26"/>
      <c r="X1343" s="26"/>
      <c r="AA1343" s="26"/>
    </row>
    <row r="1344" spans="1:27">
      <c r="A1344" s="26"/>
      <c r="C1344" s="26"/>
      <c r="K1344" s="26"/>
      <c r="M1344" s="26"/>
      <c r="O1344" s="26"/>
      <c r="T1344" s="26"/>
      <c r="U1344" s="26"/>
      <c r="V1344" s="26"/>
      <c r="X1344" s="26"/>
      <c r="AA1344" s="26"/>
    </row>
    <row r="1345" spans="1:27">
      <c r="A1345" s="26"/>
      <c r="C1345" s="26"/>
      <c r="K1345" s="26"/>
      <c r="M1345" s="26"/>
      <c r="O1345" s="26"/>
      <c r="T1345" s="26"/>
      <c r="U1345" s="26"/>
      <c r="V1345" s="26"/>
      <c r="X1345" s="26"/>
      <c r="AA1345" s="26"/>
    </row>
    <row r="1346" spans="1:27">
      <c r="A1346" s="26"/>
      <c r="C1346" s="26"/>
      <c r="K1346" s="26"/>
      <c r="M1346" s="26"/>
      <c r="O1346" s="26"/>
      <c r="T1346" s="26"/>
      <c r="U1346" s="26"/>
      <c r="V1346" s="26"/>
      <c r="X1346" s="26"/>
      <c r="AA1346" s="26"/>
    </row>
    <row r="1347" spans="1:27">
      <c r="A1347" s="26"/>
      <c r="C1347" s="26"/>
      <c r="K1347" s="26"/>
      <c r="M1347" s="26"/>
      <c r="O1347" s="26"/>
      <c r="T1347" s="26"/>
      <c r="U1347" s="26"/>
      <c r="V1347" s="26"/>
      <c r="X1347" s="26"/>
      <c r="AA1347" s="26"/>
    </row>
    <row r="1348" spans="1:27">
      <c r="A1348" s="26"/>
      <c r="C1348" s="26"/>
      <c r="K1348" s="26"/>
      <c r="M1348" s="26"/>
      <c r="O1348" s="26"/>
      <c r="T1348" s="26"/>
      <c r="U1348" s="26"/>
      <c r="V1348" s="26"/>
      <c r="X1348" s="26"/>
      <c r="AA1348" s="26"/>
    </row>
    <row r="1349" spans="1:27">
      <c r="A1349" s="26"/>
      <c r="C1349" s="26"/>
      <c r="K1349" s="26"/>
      <c r="M1349" s="26"/>
      <c r="O1349" s="26"/>
      <c r="T1349" s="26"/>
      <c r="U1349" s="26"/>
      <c r="V1349" s="26"/>
      <c r="X1349" s="26"/>
      <c r="AA1349" s="26"/>
    </row>
    <row r="1350" spans="1:27">
      <c r="A1350" s="26"/>
      <c r="C1350" s="26"/>
      <c r="K1350" s="26"/>
      <c r="M1350" s="26"/>
      <c r="O1350" s="26"/>
      <c r="T1350" s="26"/>
      <c r="U1350" s="26"/>
      <c r="V1350" s="26"/>
      <c r="X1350" s="26"/>
      <c r="AA1350" s="26"/>
    </row>
    <row r="1351" spans="1:27">
      <c r="A1351" s="26"/>
      <c r="C1351" s="26"/>
      <c r="K1351" s="26"/>
      <c r="M1351" s="26"/>
      <c r="O1351" s="26"/>
      <c r="T1351" s="26"/>
      <c r="U1351" s="26"/>
      <c r="V1351" s="26"/>
      <c r="X1351" s="26"/>
      <c r="AA1351" s="26"/>
    </row>
    <row r="1352" spans="1:27">
      <c r="A1352" s="26"/>
      <c r="C1352" s="26"/>
      <c r="K1352" s="26"/>
      <c r="M1352" s="26"/>
      <c r="O1352" s="26"/>
      <c r="T1352" s="26"/>
      <c r="U1352" s="26"/>
      <c r="V1352" s="26"/>
      <c r="X1352" s="26"/>
      <c r="AA1352" s="26"/>
    </row>
    <row r="1353" spans="1:27">
      <c r="A1353" s="26"/>
      <c r="C1353" s="26"/>
      <c r="K1353" s="26"/>
      <c r="M1353" s="26"/>
      <c r="O1353" s="26"/>
      <c r="T1353" s="26"/>
      <c r="U1353" s="26"/>
      <c r="V1353" s="26"/>
      <c r="X1353" s="26"/>
      <c r="AA1353" s="26"/>
    </row>
    <row r="1354" spans="1:27">
      <c r="A1354" s="26"/>
      <c r="C1354" s="26"/>
      <c r="K1354" s="26"/>
      <c r="M1354" s="26"/>
      <c r="O1354" s="26"/>
      <c r="T1354" s="26"/>
      <c r="U1354" s="26"/>
      <c r="V1354" s="26"/>
      <c r="X1354" s="26"/>
      <c r="AA1354" s="26"/>
    </row>
    <row r="1355" spans="1:27">
      <c r="A1355" s="26"/>
      <c r="C1355" s="26"/>
      <c r="K1355" s="26"/>
      <c r="M1355" s="26"/>
      <c r="O1355" s="26"/>
      <c r="T1355" s="26"/>
      <c r="U1355" s="26"/>
      <c r="V1355" s="26"/>
      <c r="X1355" s="26"/>
      <c r="AA1355" s="26"/>
    </row>
    <row r="1356" spans="1:27">
      <c r="A1356" s="26"/>
      <c r="C1356" s="26"/>
      <c r="K1356" s="26"/>
      <c r="M1356" s="26"/>
      <c r="O1356" s="26"/>
      <c r="T1356" s="26"/>
      <c r="U1356" s="26"/>
      <c r="V1356" s="26"/>
      <c r="X1356" s="26"/>
      <c r="AA1356" s="26"/>
    </row>
    <row r="1357" spans="1:27">
      <c r="A1357" s="26"/>
      <c r="C1357" s="26"/>
      <c r="K1357" s="26"/>
      <c r="M1357" s="26"/>
      <c r="O1357" s="26"/>
      <c r="T1357" s="26"/>
      <c r="U1357" s="26"/>
      <c r="V1357" s="26"/>
      <c r="X1357" s="26"/>
      <c r="AA1357" s="26"/>
    </row>
    <row r="1358" spans="1:27">
      <c r="A1358" s="26"/>
      <c r="C1358" s="26"/>
      <c r="K1358" s="26"/>
      <c r="M1358" s="26"/>
      <c r="O1358" s="26"/>
      <c r="T1358" s="26"/>
      <c r="U1358" s="26"/>
      <c r="V1358" s="26"/>
      <c r="X1358" s="26"/>
      <c r="AA1358" s="26"/>
    </row>
    <row r="1359" spans="1:27">
      <c r="A1359" s="26"/>
      <c r="C1359" s="26"/>
      <c r="K1359" s="26"/>
      <c r="M1359" s="26"/>
      <c r="O1359" s="26"/>
      <c r="T1359" s="26"/>
      <c r="U1359" s="26"/>
      <c r="V1359" s="26"/>
      <c r="X1359" s="26"/>
      <c r="AA1359" s="26"/>
    </row>
    <row r="1360" spans="1:27">
      <c r="A1360" s="26"/>
      <c r="C1360" s="26"/>
      <c r="K1360" s="26"/>
      <c r="M1360" s="26"/>
      <c r="O1360" s="26"/>
      <c r="T1360" s="26"/>
      <c r="U1360" s="26"/>
      <c r="V1360" s="26"/>
      <c r="X1360" s="26"/>
      <c r="AA1360" s="26"/>
    </row>
    <row r="1361" spans="1:27">
      <c r="A1361" s="26"/>
      <c r="C1361" s="26"/>
      <c r="K1361" s="26"/>
      <c r="M1361" s="26"/>
      <c r="O1361" s="26"/>
      <c r="T1361" s="26"/>
      <c r="U1361" s="26"/>
      <c r="V1361" s="26"/>
      <c r="X1361" s="26"/>
      <c r="AA1361" s="26"/>
    </row>
    <row r="1362" spans="1:27">
      <c r="A1362" s="26"/>
      <c r="C1362" s="26"/>
      <c r="K1362" s="26"/>
      <c r="M1362" s="26"/>
      <c r="O1362" s="26"/>
      <c r="T1362" s="26"/>
      <c r="U1362" s="26"/>
      <c r="V1362" s="26"/>
      <c r="X1362" s="26"/>
      <c r="AA1362" s="26"/>
    </row>
    <row r="1363" spans="1:27">
      <c r="A1363" s="26"/>
      <c r="C1363" s="26"/>
      <c r="K1363" s="26"/>
      <c r="M1363" s="26"/>
      <c r="O1363" s="26"/>
      <c r="T1363" s="26"/>
      <c r="U1363" s="26"/>
      <c r="V1363" s="26"/>
      <c r="X1363" s="26"/>
      <c r="AA1363" s="26"/>
    </row>
    <row r="1364" spans="1:27">
      <c r="A1364" s="26"/>
      <c r="C1364" s="26"/>
      <c r="K1364" s="26"/>
      <c r="M1364" s="26"/>
      <c r="O1364" s="26"/>
      <c r="T1364" s="26"/>
      <c r="U1364" s="26"/>
      <c r="V1364" s="26"/>
      <c r="X1364" s="26"/>
      <c r="AA1364" s="26"/>
    </row>
    <row r="1365" spans="1:27">
      <c r="A1365" s="26"/>
      <c r="C1365" s="26"/>
      <c r="K1365" s="26"/>
      <c r="M1365" s="26"/>
      <c r="O1365" s="26"/>
      <c r="T1365" s="26"/>
      <c r="U1365" s="26"/>
      <c r="V1365" s="26"/>
      <c r="X1365" s="26"/>
      <c r="AA1365" s="26"/>
    </row>
    <row r="1366" spans="1:27">
      <c r="A1366" s="26"/>
      <c r="C1366" s="26"/>
      <c r="K1366" s="26"/>
      <c r="M1366" s="26"/>
      <c r="O1366" s="26"/>
      <c r="T1366" s="26"/>
      <c r="U1366" s="26"/>
      <c r="V1366" s="26"/>
      <c r="X1366" s="26"/>
      <c r="AA1366" s="26"/>
    </row>
    <row r="1367" spans="1:27">
      <c r="A1367" s="26"/>
      <c r="C1367" s="26"/>
      <c r="K1367" s="26"/>
      <c r="M1367" s="26"/>
      <c r="O1367" s="26"/>
      <c r="T1367" s="26"/>
      <c r="U1367" s="26"/>
      <c r="V1367" s="26"/>
      <c r="X1367" s="26"/>
      <c r="AA1367" s="26"/>
    </row>
    <row r="1368" spans="1:27">
      <c r="A1368" s="26"/>
      <c r="C1368" s="26"/>
      <c r="K1368" s="26"/>
      <c r="M1368" s="26"/>
      <c r="O1368" s="26"/>
      <c r="T1368" s="26"/>
      <c r="U1368" s="26"/>
      <c r="V1368" s="26"/>
      <c r="X1368" s="26"/>
      <c r="AA1368" s="26"/>
    </row>
    <row r="1369" spans="1:27">
      <c r="A1369" s="26"/>
      <c r="C1369" s="26"/>
      <c r="K1369" s="26"/>
      <c r="M1369" s="26"/>
      <c r="O1369" s="26"/>
      <c r="T1369" s="26"/>
      <c r="U1369" s="26"/>
      <c r="V1369" s="26"/>
      <c r="X1369" s="26"/>
      <c r="AA1369" s="26"/>
    </row>
    <row r="1370" spans="1:27">
      <c r="A1370" s="26"/>
      <c r="C1370" s="26"/>
      <c r="K1370" s="26"/>
      <c r="M1370" s="26"/>
      <c r="O1370" s="26"/>
      <c r="T1370" s="26"/>
      <c r="U1370" s="26"/>
      <c r="V1370" s="26"/>
      <c r="X1370" s="26"/>
      <c r="AA1370" s="26"/>
    </row>
    <row r="1371" spans="1:27">
      <c r="A1371" s="26"/>
      <c r="C1371" s="26"/>
      <c r="K1371" s="26"/>
      <c r="M1371" s="26"/>
      <c r="O1371" s="26"/>
      <c r="T1371" s="26"/>
      <c r="U1371" s="26"/>
      <c r="V1371" s="26"/>
      <c r="X1371" s="26"/>
      <c r="AA1371" s="26"/>
    </row>
    <row r="1372" spans="1:27">
      <c r="A1372" s="26"/>
      <c r="C1372" s="26"/>
      <c r="K1372" s="26"/>
      <c r="M1372" s="26"/>
      <c r="O1372" s="26"/>
      <c r="T1372" s="26"/>
      <c r="U1372" s="26"/>
      <c r="V1372" s="26"/>
      <c r="X1372" s="26"/>
      <c r="AA1372" s="26"/>
    </row>
    <row r="1373" spans="1:27">
      <c r="A1373" s="26"/>
      <c r="C1373" s="26"/>
      <c r="K1373" s="26"/>
      <c r="M1373" s="26"/>
      <c r="O1373" s="26"/>
      <c r="T1373" s="26"/>
      <c r="U1373" s="26"/>
      <c r="V1373" s="26"/>
      <c r="X1373" s="26"/>
      <c r="AA1373" s="26"/>
    </row>
    <row r="1374" spans="1:27">
      <c r="A1374" s="26"/>
      <c r="C1374" s="26"/>
      <c r="K1374" s="26"/>
      <c r="M1374" s="26"/>
      <c r="O1374" s="26"/>
      <c r="T1374" s="26"/>
      <c r="U1374" s="26"/>
      <c r="V1374" s="26"/>
      <c r="X1374" s="26"/>
      <c r="AA1374" s="26"/>
    </row>
    <row r="1375" spans="1:27">
      <c r="A1375" s="26"/>
      <c r="C1375" s="26"/>
      <c r="K1375" s="26"/>
      <c r="M1375" s="26"/>
      <c r="O1375" s="26"/>
      <c r="T1375" s="26"/>
      <c r="U1375" s="26"/>
      <c r="V1375" s="26"/>
      <c r="X1375" s="26"/>
      <c r="AA1375" s="26"/>
    </row>
    <row r="1376" spans="1:27">
      <c r="A1376" s="26"/>
      <c r="C1376" s="26"/>
      <c r="K1376" s="26"/>
      <c r="M1376" s="26"/>
      <c r="O1376" s="26"/>
      <c r="T1376" s="26"/>
      <c r="U1376" s="26"/>
      <c r="V1376" s="26"/>
      <c r="X1376" s="26"/>
      <c r="AA1376" s="26"/>
    </row>
    <row r="1377" spans="1:27">
      <c r="A1377" s="26"/>
      <c r="C1377" s="26"/>
      <c r="K1377" s="26"/>
      <c r="M1377" s="26"/>
      <c r="O1377" s="26"/>
      <c r="T1377" s="26"/>
      <c r="U1377" s="26"/>
      <c r="V1377" s="26"/>
      <c r="X1377" s="26"/>
      <c r="AA1377" s="26"/>
    </row>
    <row r="1378" spans="1:27">
      <c r="A1378" s="26"/>
      <c r="C1378" s="26"/>
      <c r="K1378" s="26"/>
      <c r="M1378" s="26"/>
      <c r="O1378" s="26"/>
      <c r="T1378" s="26"/>
      <c r="U1378" s="26"/>
      <c r="V1378" s="26"/>
      <c r="X1378" s="26"/>
      <c r="AA1378" s="26"/>
    </row>
    <row r="1379" spans="1:27">
      <c r="A1379" s="26"/>
      <c r="C1379" s="26"/>
      <c r="K1379" s="26"/>
      <c r="M1379" s="26"/>
      <c r="O1379" s="26"/>
      <c r="T1379" s="26"/>
      <c r="U1379" s="26"/>
      <c r="V1379" s="26"/>
      <c r="X1379" s="26"/>
      <c r="AA1379" s="26"/>
    </row>
    <row r="1380" spans="1:27">
      <c r="A1380" s="26"/>
      <c r="C1380" s="26"/>
      <c r="K1380" s="26"/>
      <c r="M1380" s="26"/>
      <c r="O1380" s="26"/>
      <c r="T1380" s="26"/>
      <c r="U1380" s="26"/>
      <c r="V1380" s="26"/>
      <c r="X1380" s="26"/>
      <c r="AA1380" s="26"/>
    </row>
    <row r="1381" spans="1:27">
      <c r="A1381" s="26"/>
      <c r="C1381" s="26"/>
      <c r="K1381" s="26"/>
      <c r="M1381" s="26"/>
      <c r="O1381" s="26"/>
      <c r="T1381" s="26"/>
      <c r="U1381" s="26"/>
      <c r="V1381" s="26"/>
      <c r="X1381" s="26"/>
      <c r="AA1381" s="26"/>
    </row>
    <row r="1382" spans="1:27">
      <c r="A1382" s="26"/>
      <c r="C1382" s="26"/>
      <c r="K1382" s="26"/>
      <c r="M1382" s="26"/>
      <c r="O1382" s="26"/>
      <c r="T1382" s="26"/>
      <c r="U1382" s="26"/>
      <c r="V1382" s="26"/>
      <c r="X1382" s="26"/>
      <c r="AA1382" s="26"/>
    </row>
    <row r="1383" spans="1:27">
      <c r="A1383" s="26"/>
      <c r="C1383" s="26"/>
      <c r="K1383" s="26"/>
      <c r="M1383" s="26"/>
      <c r="O1383" s="26"/>
      <c r="T1383" s="26"/>
      <c r="U1383" s="26"/>
      <c r="V1383" s="26"/>
      <c r="X1383" s="26"/>
      <c r="AA1383" s="26"/>
    </row>
    <row r="1384" spans="1:27">
      <c r="A1384" s="26"/>
      <c r="C1384" s="26"/>
      <c r="K1384" s="26"/>
      <c r="M1384" s="26"/>
      <c r="O1384" s="26"/>
      <c r="T1384" s="26"/>
      <c r="U1384" s="26"/>
      <c r="V1384" s="26"/>
      <c r="X1384" s="26"/>
      <c r="AA1384" s="26"/>
    </row>
    <row r="1385" spans="1:27">
      <c r="A1385" s="26"/>
      <c r="C1385" s="26"/>
      <c r="K1385" s="26"/>
      <c r="M1385" s="26"/>
      <c r="O1385" s="26"/>
      <c r="T1385" s="26"/>
      <c r="U1385" s="26"/>
      <c r="V1385" s="26"/>
      <c r="X1385" s="26"/>
      <c r="AA1385" s="26"/>
    </row>
    <row r="1386" spans="1:27">
      <c r="A1386" s="26"/>
      <c r="C1386" s="26"/>
      <c r="K1386" s="26"/>
      <c r="M1386" s="26"/>
      <c r="O1386" s="26"/>
      <c r="T1386" s="26"/>
      <c r="U1386" s="26"/>
      <c r="V1386" s="26"/>
      <c r="X1386" s="26"/>
      <c r="AA1386" s="26"/>
    </row>
    <row r="1387" spans="1:27">
      <c r="A1387" s="26"/>
      <c r="C1387" s="26"/>
      <c r="K1387" s="26"/>
      <c r="M1387" s="26"/>
      <c r="O1387" s="26"/>
      <c r="T1387" s="26"/>
      <c r="U1387" s="26"/>
      <c r="V1387" s="26"/>
      <c r="X1387" s="26"/>
      <c r="AA1387" s="26"/>
    </row>
    <row r="1388" spans="1:27">
      <c r="A1388" s="26"/>
      <c r="C1388" s="26"/>
      <c r="K1388" s="26"/>
      <c r="M1388" s="26"/>
      <c r="O1388" s="26"/>
      <c r="T1388" s="26"/>
      <c r="U1388" s="26"/>
      <c r="V1388" s="26"/>
      <c r="X1388" s="26"/>
      <c r="AA1388" s="26"/>
    </row>
    <row r="1389" spans="1:27">
      <c r="A1389" s="26"/>
      <c r="C1389" s="26"/>
      <c r="K1389" s="26"/>
      <c r="M1389" s="26"/>
      <c r="O1389" s="26"/>
      <c r="T1389" s="26"/>
      <c r="U1389" s="26"/>
      <c r="V1389" s="26"/>
      <c r="X1389" s="26"/>
      <c r="AA1389" s="26"/>
    </row>
    <row r="1390" spans="1:27">
      <c r="A1390" s="26"/>
      <c r="C1390" s="26"/>
      <c r="K1390" s="26"/>
      <c r="M1390" s="26"/>
      <c r="O1390" s="26"/>
      <c r="T1390" s="26"/>
      <c r="U1390" s="26"/>
      <c r="V1390" s="26"/>
      <c r="X1390" s="26"/>
      <c r="AA1390" s="26"/>
    </row>
    <row r="1391" spans="1:27">
      <c r="A1391" s="26"/>
      <c r="C1391" s="26"/>
      <c r="K1391" s="26"/>
      <c r="M1391" s="26"/>
      <c r="O1391" s="26"/>
      <c r="T1391" s="26"/>
      <c r="U1391" s="26"/>
      <c r="V1391" s="26"/>
      <c r="X1391" s="26"/>
      <c r="AA1391" s="26"/>
    </row>
    <row r="1392" spans="1:27">
      <c r="A1392" s="26"/>
      <c r="C1392" s="26"/>
      <c r="K1392" s="26"/>
      <c r="M1392" s="26"/>
      <c r="O1392" s="26"/>
      <c r="T1392" s="26"/>
      <c r="U1392" s="26"/>
      <c r="V1392" s="26"/>
      <c r="X1392" s="26"/>
      <c r="AA1392" s="26"/>
    </row>
    <row r="1393" spans="1:27">
      <c r="A1393" s="26"/>
      <c r="C1393" s="26"/>
      <c r="K1393" s="26"/>
      <c r="M1393" s="26"/>
      <c r="O1393" s="26"/>
      <c r="T1393" s="26"/>
      <c r="U1393" s="26"/>
      <c r="V1393" s="26"/>
      <c r="X1393" s="26"/>
      <c r="AA1393" s="26"/>
    </row>
    <row r="1394" spans="1:27">
      <c r="A1394" s="26"/>
      <c r="C1394" s="26"/>
      <c r="K1394" s="26"/>
      <c r="M1394" s="26"/>
      <c r="O1394" s="26"/>
      <c r="T1394" s="26"/>
      <c r="U1394" s="26"/>
      <c r="V1394" s="26"/>
      <c r="X1394" s="26"/>
      <c r="AA1394" s="26"/>
    </row>
    <row r="1395" spans="1:27">
      <c r="A1395" s="26"/>
      <c r="C1395" s="26"/>
      <c r="K1395" s="26"/>
      <c r="M1395" s="26"/>
      <c r="O1395" s="26"/>
      <c r="T1395" s="26"/>
      <c r="U1395" s="26"/>
      <c r="V1395" s="26"/>
      <c r="X1395" s="26"/>
      <c r="AA1395" s="26"/>
    </row>
    <row r="1396" spans="1:27">
      <c r="A1396" s="26"/>
      <c r="C1396" s="26"/>
      <c r="K1396" s="26"/>
      <c r="M1396" s="26"/>
      <c r="O1396" s="26"/>
      <c r="T1396" s="26"/>
      <c r="U1396" s="26"/>
      <c r="V1396" s="26"/>
      <c r="X1396" s="26"/>
      <c r="AA1396" s="26"/>
    </row>
    <row r="1397" spans="1:27">
      <c r="A1397" s="26"/>
      <c r="C1397" s="26"/>
      <c r="K1397" s="26"/>
      <c r="M1397" s="26"/>
      <c r="O1397" s="26"/>
      <c r="T1397" s="26"/>
      <c r="U1397" s="26"/>
      <c r="V1397" s="26"/>
      <c r="X1397" s="26"/>
      <c r="AA1397" s="26"/>
    </row>
    <row r="1398" spans="1:27">
      <c r="A1398" s="26"/>
      <c r="C1398" s="26"/>
      <c r="K1398" s="26"/>
      <c r="M1398" s="26"/>
      <c r="O1398" s="26"/>
      <c r="T1398" s="26"/>
      <c r="U1398" s="26"/>
      <c r="V1398" s="26"/>
      <c r="X1398" s="26"/>
      <c r="AA1398" s="26"/>
    </row>
    <row r="1399" spans="1:27">
      <c r="A1399" s="26"/>
      <c r="C1399" s="26"/>
      <c r="K1399" s="26"/>
      <c r="M1399" s="26"/>
      <c r="O1399" s="26"/>
      <c r="T1399" s="26"/>
      <c r="U1399" s="26"/>
      <c r="V1399" s="26"/>
      <c r="X1399" s="26"/>
      <c r="AA1399" s="26"/>
    </row>
    <row r="1400" spans="1:27">
      <c r="A1400" s="26"/>
      <c r="C1400" s="26"/>
      <c r="K1400" s="26"/>
      <c r="M1400" s="26"/>
      <c r="O1400" s="26"/>
      <c r="T1400" s="26"/>
      <c r="U1400" s="26"/>
      <c r="V1400" s="26"/>
      <c r="X1400" s="26"/>
      <c r="AA1400" s="26"/>
    </row>
    <row r="1401" spans="1:27">
      <c r="A1401" s="26"/>
      <c r="C1401" s="26"/>
      <c r="K1401" s="26"/>
      <c r="M1401" s="26"/>
      <c r="O1401" s="26"/>
      <c r="T1401" s="26"/>
      <c r="U1401" s="26"/>
      <c r="V1401" s="26"/>
      <c r="X1401" s="26"/>
      <c r="AA1401" s="26"/>
    </row>
    <row r="1402" spans="1:27">
      <c r="A1402" s="26"/>
      <c r="C1402" s="26"/>
      <c r="K1402" s="26"/>
      <c r="M1402" s="26"/>
      <c r="O1402" s="26"/>
      <c r="T1402" s="26"/>
      <c r="U1402" s="26"/>
      <c r="V1402" s="26"/>
      <c r="X1402" s="26"/>
      <c r="AA1402" s="26"/>
    </row>
    <row r="1403" spans="1:27">
      <c r="A1403" s="26"/>
      <c r="C1403" s="26"/>
      <c r="K1403" s="26"/>
      <c r="M1403" s="26"/>
      <c r="O1403" s="26"/>
      <c r="T1403" s="26"/>
      <c r="U1403" s="26"/>
      <c r="V1403" s="26"/>
      <c r="X1403" s="26"/>
      <c r="AA1403" s="26"/>
    </row>
    <row r="1404" spans="1:27">
      <c r="A1404" s="26"/>
      <c r="C1404" s="26"/>
      <c r="K1404" s="26"/>
      <c r="M1404" s="26"/>
      <c r="O1404" s="26"/>
      <c r="T1404" s="26"/>
      <c r="U1404" s="26"/>
      <c r="V1404" s="26"/>
      <c r="X1404" s="26"/>
      <c r="AA1404" s="26"/>
    </row>
    <row r="1405" spans="1:27">
      <c r="A1405" s="26"/>
      <c r="C1405" s="26"/>
      <c r="K1405" s="26"/>
      <c r="M1405" s="26"/>
      <c r="O1405" s="26"/>
      <c r="T1405" s="26"/>
      <c r="U1405" s="26"/>
      <c r="V1405" s="26"/>
      <c r="X1405" s="26"/>
      <c r="AA1405" s="26"/>
    </row>
    <row r="1406" spans="1:27">
      <c r="A1406" s="26"/>
      <c r="C1406" s="26"/>
      <c r="K1406" s="26"/>
      <c r="M1406" s="26"/>
      <c r="O1406" s="26"/>
      <c r="T1406" s="26"/>
      <c r="U1406" s="26"/>
      <c r="V1406" s="26"/>
      <c r="X1406" s="26"/>
      <c r="AA1406" s="26"/>
    </row>
    <row r="1407" spans="1:27">
      <c r="A1407" s="26"/>
      <c r="C1407" s="26"/>
      <c r="K1407" s="26"/>
      <c r="M1407" s="26"/>
      <c r="O1407" s="26"/>
      <c r="T1407" s="26"/>
      <c r="U1407" s="26"/>
      <c r="V1407" s="26"/>
      <c r="X1407" s="26"/>
      <c r="AA1407" s="26"/>
    </row>
    <row r="1408" spans="1:27">
      <c r="A1408" s="26"/>
      <c r="C1408" s="26"/>
      <c r="K1408" s="26"/>
      <c r="M1408" s="26"/>
      <c r="O1408" s="26"/>
      <c r="T1408" s="26"/>
      <c r="U1408" s="26"/>
      <c r="V1408" s="26"/>
      <c r="X1408" s="26"/>
      <c r="AA1408" s="26"/>
    </row>
    <row r="1409" spans="1:27">
      <c r="A1409" s="26"/>
      <c r="C1409" s="26"/>
      <c r="K1409" s="26"/>
      <c r="M1409" s="26"/>
      <c r="O1409" s="26"/>
      <c r="T1409" s="26"/>
      <c r="U1409" s="26"/>
      <c r="V1409" s="26"/>
      <c r="X1409" s="26"/>
      <c r="AA1409" s="26"/>
    </row>
    <row r="1410" spans="1:27">
      <c r="A1410" s="26"/>
      <c r="C1410" s="26"/>
      <c r="K1410" s="26"/>
      <c r="M1410" s="26"/>
      <c r="O1410" s="26"/>
      <c r="T1410" s="26"/>
      <c r="U1410" s="26"/>
      <c r="V1410" s="26"/>
      <c r="X1410" s="26"/>
      <c r="AA1410" s="26"/>
    </row>
    <row r="1411" spans="1:27">
      <c r="A1411" s="26"/>
      <c r="C1411" s="26"/>
      <c r="K1411" s="26"/>
      <c r="M1411" s="26"/>
      <c r="O1411" s="26"/>
      <c r="T1411" s="26"/>
      <c r="U1411" s="26"/>
      <c r="V1411" s="26"/>
      <c r="X1411" s="26"/>
      <c r="AA1411" s="26"/>
    </row>
    <row r="1412" spans="1:27">
      <c r="A1412" s="26"/>
      <c r="C1412" s="26"/>
      <c r="K1412" s="26"/>
      <c r="M1412" s="26"/>
      <c r="O1412" s="26"/>
      <c r="T1412" s="26"/>
      <c r="U1412" s="26"/>
      <c r="V1412" s="26"/>
      <c r="X1412" s="26"/>
      <c r="AA1412" s="26"/>
    </row>
    <row r="1413" spans="1:27">
      <c r="A1413" s="26"/>
      <c r="C1413" s="26"/>
      <c r="K1413" s="26"/>
      <c r="M1413" s="26"/>
      <c r="O1413" s="26"/>
      <c r="T1413" s="26"/>
      <c r="U1413" s="26"/>
      <c r="V1413" s="26"/>
      <c r="X1413" s="26"/>
      <c r="AA1413" s="26"/>
    </row>
    <row r="1414" spans="1:27">
      <c r="A1414" s="26"/>
      <c r="C1414" s="26"/>
      <c r="K1414" s="26"/>
      <c r="M1414" s="26"/>
      <c r="O1414" s="26"/>
      <c r="T1414" s="26"/>
      <c r="U1414" s="26"/>
      <c r="V1414" s="26"/>
      <c r="X1414" s="26"/>
      <c r="AA1414" s="26"/>
    </row>
    <row r="1415" spans="1:27">
      <c r="A1415" s="26"/>
      <c r="C1415" s="26"/>
      <c r="K1415" s="26"/>
      <c r="M1415" s="26"/>
      <c r="O1415" s="26"/>
      <c r="T1415" s="26"/>
      <c r="U1415" s="26"/>
      <c r="V1415" s="26"/>
      <c r="X1415" s="26"/>
      <c r="AA1415" s="26"/>
    </row>
    <row r="1416" spans="1:27">
      <c r="A1416" s="26"/>
      <c r="C1416" s="26"/>
      <c r="K1416" s="26"/>
      <c r="M1416" s="26"/>
      <c r="O1416" s="26"/>
      <c r="T1416" s="26"/>
      <c r="U1416" s="26"/>
      <c r="V1416" s="26"/>
      <c r="X1416" s="26"/>
      <c r="AA1416" s="26"/>
    </row>
    <row r="1417" spans="1:27">
      <c r="A1417" s="26"/>
      <c r="C1417" s="26"/>
      <c r="K1417" s="26"/>
      <c r="M1417" s="26"/>
      <c r="O1417" s="26"/>
      <c r="T1417" s="26"/>
      <c r="U1417" s="26"/>
      <c r="V1417" s="26"/>
      <c r="X1417" s="26"/>
      <c r="AA1417" s="26"/>
    </row>
    <row r="1418" spans="1:27">
      <c r="A1418" s="26"/>
      <c r="C1418" s="26"/>
      <c r="K1418" s="26"/>
      <c r="M1418" s="26"/>
      <c r="O1418" s="26"/>
      <c r="T1418" s="26"/>
      <c r="U1418" s="26"/>
      <c r="V1418" s="26"/>
      <c r="X1418" s="26"/>
      <c r="AA1418" s="26"/>
    </row>
    <row r="1419" spans="1:27">
      <c r="A1419" s="26"/>
      <c r="C1419" s="26"/>
      <c r="K1419" s="26"/>
      <c r="M1419" s="26"/>
      <c r="O1419" s="26"/>
      <c r="T1419" s="26"/>
      <c r="U1419" s="26"/>
      <c r="V1419" s="26"/>
      <c r="X1419" s="26"/>
      <c r="AA1419" s="26"/>
    </row>
    <row r="1420" spans="1:27">
      <c r="A1420" s="26"/>
      <c r="C1420" s="26"/>
      <c r="K1420" s="26"/>
      <c r="M1420" s="26"/>
      <c r="O1420" s="26"/>
      <c r="T1420" s="26"/>
      <c r="U1420" s="26"/>
      <c r="V1420" s="26"/>
      <c r="X1420" s="26"/>
      <c r="AA1420" s="26"/>
    </row>
    <row r="1421" spans="1:27">
      <c r="A1421" s="26"/>
      <c r="C1421" s="26"/>
      <c r="K1421" s="26"/>
      <c r="M1421" s="26"/>
      <c r="O1421" s="26"/>
      <c r="T1421" s="26"/>
      <c r="U1421" s="26"/>
      <c r="V1421" s="26"/>
      <c r="X1421" s="26"/>
      <c r="AA1421" s="26"/>
    </row>
    <row r="1422" spans="1:27">
      <c r="A1422" s="26"/>
      <c r="C1422" s="26"/>
      <c r="K1422" s="26"/>
      <c r="M1422" s="26"/>
      <c r="O1422" s="26"/>
      <c r="T1422" s="26"/>
      <c r="U1422" s="26"/>
      <c r="V1422" s="26"/>
      <c r="X1422" s="26"/>
      <c r="AA1422" s="26"/>
    </row>
    <row r="1423" spans="1:27">
      <c r="A1423" s="26"/>
      <c r="C1423" s="26"/>
      <c r="K1423" s="26"/>
      <c r="M1423" s="26"/>
      <c r="O1423" s="26"/>
      <c r="T1423" s="26"/>
      <c r="U1423" s="26"/>
      <c r="V1423" s="26"/>
      <c r="X1423" s="26"/>
      <c r="AA1423" s="26"/>
    </row>
    <row r="1424" spans="1:27">
      <c r="A1424" s="26"/>
      <c r="C1424" s="26"/>
      <c r="K1424" s="26"/>
      <c r="M1424" s="26"/>
      <c r="O1424" s="26"/>
      <c r="T1424" s="26"/>
      <c r="U1424" s="26"/>
      <c r="V1424" s="26"/>
      <c r="X1424" s="26"/>
      <c r="AA1424" s="26"/>
    </row>
    <row r="1425" spans="1:27">
      <c r="A1425" s="26"/>
      <c r="C1425" s="26"/>
      <c r="K1425" s="26"/>
      <c r="M1425" s="26"/>
      <c r="O1425" s="26"/>
      <c r="T1425" s="26"/>
      <c r="U1425" s="26"/>
      <c r="V1425" s="26"/>
      <c r="X1425" s="26"/>
      <c r="AA1425" s="26"/>
    </row>
    <row r="1426" spans="1:27">
      <c r="A1426" s="26"/>
      <c r="C1426" s="26"/>
      <c r="K1426" s="26"/>
      <c r="M1426" s="26"/>
      <c r="O1426" s="26"/>
      <c r="T1426" s="26"/>
      <c r="U1426" s="26"/>
      <c r="V1426" s="26"/>
      <c r="X1426" s="26"/>
      <c r="AA1426" s="26"/>
    </row>
    <row r="1427" spans="1:27">
      <c r="A1427" s="26"/>
      <c r="C1427" s="26"/>
      <c r="K1427" s="26"/>
      <c r="M1427" s="26"/>
      <c r="O1427" s="26"/>
      <c r="T1427" s="26"/>
      <c r="U1427" s="26"/>
      <c r="V1427" s="26"/>
      <c r="X1427" s="26"/>
      <c r="AA1427" s="26"/>
    </row>
    <row r="1428" spans="1:27">
      <c r="A1428" s="26"/>
      <c r="C1428" s="26"/>
      <c r="K1428" s="26"/>
      <c r="M1428" s="26"/>
      <c r="O1428" s="26"/>
      <c r="T1428" s="26"/>
      <c r="U1428" s="26"/>
      <c r="V1428" s="26"/>
      <c r="X1428" s="26"/>
      <c r="AA1428" s="26"/>
    </row>
    <row r="1429" spans="1:27">
      <c r="A1429" s="26"/>
      <c r="C1429" s="26"/>
      <c r="K1429" s="26"/>
      <c r="M1429" s="26"/>
      <c r="O1429" s="26"/>
      <c r="T1429" s="26"/>
      <c r="U1429" s="26"/>
      <c r="V1429" s="26"/>
      <c r="X1429" s="26"/>
      <c r="AA1429" s="26"/>
    </row>
    <row r="1430" spans="1:27">
      <c r="A1430" s="26"/>
      <c r="C1430" s="26"/>
      <c r="K1430" s="26"/>
      <c r="M1430" s="26"/>
      <c r="O1430" s="26"/>
      <c r="T1430" s="26"/>
      <c r="U1430" s="26"/>
      <c r="V1430" s="26"/>
      <c r="X1430" s="26"/>
      <c r="AA1430" s="26"/>
    </row>
    <row r="1431" spans="1:27">
      <c r="A1431" s="26"/>
      <c r="C1431" s="26"/>
      <c r="K1431" s="26"/>
      <c r="M1431" s="26"/>
      <c r="O1431" s="26"/>
      <c r="T1431" s="26"/>
      <c r="U1431" s="26"/>
      <c r="V1431" s="26"/>
      <c r="X1431" s="26"/>
      <c r="AA1431" s="26"/>
    </row>
    <row r="1432" spans="1:27">
      <c r="A1432" s="26"/>
      <c r="C1432" s="26"/>
      <c r="K1432" s="26"/>
      <c r="M1432" s="26"/>
      <c r="O1432" s="26"/>
      <c r="T1432" s="26"/>
      <c r="U1432" s="26"/>
      <c r="V1432" s="26"/>
      <c r="X1432" s="26"/>
      <c r="AA1432" s="26"/>
    </row>
    <row r="1433" spans="1:27">
      <c r="A1433" s="26"/>
      <c r="C1433" s="26"/>
      <c r="K1433" s="26"/>
      <c r="M1433" s="26"/>
      <c r="O1433" s="26"/>
      <c r="T1433" s="26"/>
      <c r="U1433" s="26"/>
      <c r="V1433" s="26"/>
      <c r="X1433" s="26"/>
      <c r="AA1433" s="26"/>
    </row>
    <row r="1434" spans="1:27">
      <c r="A1434" s="26"/>
      <c r="C1434" s="26"/>
      <c r="K1434" s="26"/>
      <c r="M1434" s="26"/>
      <c r="O1434" s="26"/>
      <c r="T1434" s="26"/>
      <c r="U1434" s="26"/>
      <c r="V1434" s="26"/>
      <c r="X1434" s="26"/>
      <c r="AA1434" s="26"/>
    </row>
    <row r="1435" spans="1:27">
      <c r="A1435" s="26"/>
      <c r="C1435" s="26"/>
      <c r="K1435" s="26"/>
      <c r="M1435" s="26"/>
      <c r="O1435" s="26"/>
      <c r="T1435" s="26"/>
      <c r="U1435" s="26"/>
      <c r="V1435" s="26"/>
      <c r="X1435" s="26"/>
      <c r="AA1435" s="26"/>
    </row>
    <row r="1436" spans="1:27">
      <c r="A1436" s="26"/>
      <c r="C1436" s="26"/>
      <c r="K1436" s="26"/>
      <c r="M1436" s="26"/>
      <c r="O1436" s="26"/>
      <c r="T1436" s="26"/>
      <c r="U1436" s="26"/>
      <c r="V1436" s="26"/>
      <c r="X1436" s="26"/>
      <c r="AA1436" s="26"/>
    </row>
    <row r="1437" spans="1:27">
      <c r="A1437" s="26"/>
      <c r="C1437" s="26"/>
      <c r="K1437" s="26"/>
      <c r="M1437" s="26"/>
      <c r="O1437" s="26"/>
      <c r="T1437" s="26"/>
      <c r="U1437" s="26"/>
      <c r="V1437" s="26"/>
      <c r="X1437" s="26"/>
      <c r="AA1437" s="26"/>
    </row>
    <row r="1438" spans="1:27">
      <c r="A1438" s="26"/>
      <c r="C1438" s="26"/>
      <c r="K1438" s="26"/>
      <c r="M1438" s="26"/>
      <c r="O1438" s="26"/>
      <c r="T1438" s="26"/>
      <c r="U1438" s="26"/>
      <c r="V1438" s="26"/>
      <c r="X1438" s="26"/>
      <c r="AA1438" s="26"/>
    </row>
    <row r="1439" spans="1:27">
      <c r="A1439" s="26"/>
      <c r="C1439" s="26"/>
      <c r="K1439" s="26"/>
      <c r="M1439" s="26"/>
      <c r="O1439" s="26"/>
      <c r="T1439" s="26"/>
      <c r="U1439" s="26"/>
      <c r="V1439" s="26"/>
      <c r="X1439" s="26"/>
      <c r="AA1439" s="26"/>
    </row>
    <row r="1440" spans="1:27">
      <c r="A1440" s="26"/>
      <c r="C1440" s="26"/>
      <c r="K1440" s="26"/>
      <c r="M1440" s="26"/>
      <c r="O1440" s="26"/>
      <c r="T1440" s="26"/>
      <c r="U1440" s="26"/>
      <c r="V1440" s="26"/>
      <c r="X1440" s="26"/>
      <c r="AA1440" s="26"/>
    </row>
    <row r="1441" spans="1:27">
      <c r="A1441" s="26"/>
      <c r="C1441" s="26"/>
      <c r="K1441" s="26"/>
      <c r="M1441" s="26"/>
      <c r="O1441" s="26"/>
      <c r="T1441" s="26"/>
      <c r="U1441" s="26"/>
      <c r="V1441" s="26"/>
      <c r="X1441" s="26"/>
      <c r="AA1441" s="26"/>
    </row>
    <row r="1442" spans="1:27">
      <c r="A1442" s="26"/>
      <c r="C1442" s="26"/>
      <c r="K1442" s="26"/>
      <c r="M1442" s="26"/>
      <c r="O1442" s="26"/>
      <c r="T1442" s="26"/>
      <c r="U1442" s="26"/>
      <c r="V1442" s="26"/>
      <c r="X1442" s="26"/>
      <c r="AA1442" s="26"/>
    </row>
    <row r="1443" spans="1:27">
      <c r="A1443" s="26"/>
      <c r="C1443" s="26"/>
      <c r="K1443" s="26"/>
      <c r="M1443" s="26"/>
      <c r="O1443" s="26"/>
      <c r="T1443" s="26"/>
      <c r="U1443" s="26"/>
      <c r="V1443" s="26"/>
      <c r="X1443" s="26"/>
      <c r="AA1443" s="26"/>
    </row>
    <row r="1444" spans="1:27">
      <c r="A1444" s="26"/>
      <c r="C1444" s="26"/>
      <c r="K1444" s="26"/>
      <c r="M1444" s="26"/>
      <c r="O1444" s="26"/>
      <c r="T1444" s="26"/>
      <c r="U1444" s="26"/>
      <c r="V1444" s="26"/>
      <c r="X1444" s="26"/>
      <c r="AA1444" s="26"/>
    </row>
    <row r="1445" spans="1:27">
      <c r="A1445" s="26"/>
      <c r="C1445" s="26"/>
      <c r="K1445" s="26"/>
      <c r="M1445" s="26"/>
      <c r="O1445" s="26"/>
      <c r="T1445" s="26"/>
      <c r="U1445" s="26"/>
      <c r="V1445" s="26"/>
      <c r="X1445" s="26"/>
      <c r="AA1445" s="26"/>
    </row>
    <row r="1446" spans="1:27">
      <c r="A1446" s="26"/>
      <c r="C1446" s="26"/>
      <c r="K1446" s="26"/>
      <c r="M1446" s="26"/>
      <c r="O1446" s="26"/>
      <c r="T1446" s="26"/>
      <c r="U1446" s="26"/>
      <c r="V1446" s="26"/>
      <c r="X1446" s="26"/>
      <c r="AA1446" s="26"/>
    </row>
    <row r="1447" spans="1:27">
      <c r="A1447" s="26"/>
      <c r="C1447" s="26"/>
      <c r="K1447" s="26"/>
      <c r="M1447" s="26"/>
      <c r="O1447" s="26"/>
      <c r="T1447" s="26"/>
      <c r="U1447" s="26"/>
      <c r="V1447" s="26"/>
      <c r="X1447" s="26"/>
      <c r="AA1447" s="26"/>
    </row>
    <row r="1448" spans="1:27">
      <c r="A1448" s="26"/>
      <c r="C1448" s="26"/>
      <c r="K1448" s="26"/>
      <c r="M1448" s="26"/>
      <c r="O1448" s="26"/>
      <c r="T1448" s="26"/>
      <c r="U1448" s="26"/>
      <c r="V1448" s="26"/>
      <c r="X1448" s="26"/>
      <c r="AA1448" s="26"/>
    </row>
    <row r="1449" spans="1:27">
      <c r="A1449" s="26"/>
      <c r="C1449" s="26"/>
      <c r="K1449" s="26"/>
      <c r="M1449" s="26"/>
      <c r="O1449" s="26"/>
      <c r="T1449" s="26"/>
      <c r="U1449" s="26"/>
      <c r="V1449" s="26"/>
      <c r="X1449" s="26"/>
      <c r="AA1449" s="26"/>
    </row>
    <row r="1450" spans="1:27">
      <c r="A1450" s="26"/>
      <c r="C1450" s="26"/>
      <c r="K1450" s="26"/>
      <c r="M1450" s="26"/>
      <c r="O1450" s="26"/>
      <c r="T1450" s="26"/>
      <c r="U1450" s="26"/>
      <c r="V1450" s="26"/>
      <c r="X1450" s="26"/>
      <c r="AA1450" s="26"/>
    </row>
    <row r="1451" spans="1:27">
      <c r="A1451" s="26"/>
      <c r="C1451" s="26"/>
      <c r="K1451" s="26"/>
      <c r="M1451" s="26"/>
      <c r="O1451" s="26"/>
      <c r="T1451" s="26"/>
      <c r="U1451" s="26"/>
      <c r="V1451" s="26"/>
      <c r="X1451" s="26"/>
      <c r="AA1451" s="26"/>
    </row>
    <row r="1452" spans="1:27">
      <c r="A1452" s="26"/>
      <c r="C1452" s="26"/>
      <c r="K1452" s="26"/>
      <c r="M1452" s="26"/>
      <c r="O1452" s="26"/>
      <c r="T1452" s="26"/>
      <c r="U1452" s="26"/>
      <c r="V1452" s="26"/>
      <c r="X1452" s="26"/>
      <c r="AA1452" s="26"/>
    </row>
    <row r="1453" spans="1:27">
      <c r="A1453" s="26"/>
      <c r="C1453" s="26"/>
      <c r="K1453" s="26"/>
      <c r="M1453" s="26"/>
      <c r="O1453" s="26"/>
      <c r="T1453" s="26"/>
      <c r="U1453" s="26"/>
      <c r="V1453" s="26"/>
      <c r="X1453" s="26"/>
      <c r="AA1453" s="26"/>
    </row>
    <row r="1454" spans="1:27">
      <c r="A1454" s="26"/>
      <c r="C1454" s="26"/>
      <c r="K1454" s="26"/>
      <c r="M1454" s="26"/>
      <c r="O1454" s="26"/>
      <c r="T1454" s="26"/>
      <c r="U1454" s="26"/>
      <c r="V1454" s="26"/>
      <c r="X1454" s="26"/>
      <c r="AA1454" s="26"/>
    </row>
    <row r="1455" spans="1:27">
      <c r="A1455" s="26"/>
      <c r="C1455" s="26"/>
      <c r="K1455" s="26"/>
      <c r="M1455" s="26"/>
      <c r="O1455" s="26"/>
      <c r="T1455" s="26"/>
      <c r="U1455" s="26"/>
      <c r="V1455" s="26"/>
      <c r="X1455" s="26"/>
      <c r="AA1455" s="26"/>
    </row>
    <row r="1456" spans="1:27">
      <c r="A1456" s="26"/>
      <c r="C1456" s="26"/>
      <c r="K1456" s="26"/>
      <c r="M1456" s="26"/>
      <c r="O1456" s="26"/>
      <c r="T1456" s="26"/>
      <c r="U1456" s="26"/>
      <c r="V1456" s="26"/>
      <c r="X1456" s="26"/>
      <c r="AA1456" s="26"/>
    </row>
    <row r="1457" spans="1:27">
      <c r="A1457" s="26"/>
      <c r="C1457" s="26"/>
      <c r="K1457" s="26"/>
      <c r="M1457" s="26"/>
      <c r="O1457" s="26"/>
      <c r="T1457" s="26"/>
      <c r="U1457" s="26"/>
      <c r="V1457" s="26"/>
      <c r="X1457" s="26"/>
      <c r="AA1457" s="26"/>
    </row>
    <row r="1458" spans="1:27">
      <c r="A1458" s="26"/>
      <c r="C1458" s="26"/>
      <c r="K1458" s="26"/>
      <c r="M1458" s="26"/>
      <c r="O1458" s="26"/>
      <c r="T1458" s="26"/>
      <c r="U1458" s="26"/>
      <c r="V1458" s="26"/>
      <c r="X1458" s="26"/>
      <c r="AA1458" s="26"/>
    </row>
    <row r="1459" spans="1:27">
      <c r="A1459" s="26"/>
      <c r="C1459" s="26"/>
      <c r="K1459" s="26"/>
      <c r="M1459" s="26"/>
      <c r="O1459" s="26"/>
      <c r="T1459" s="26"/>
      <c r="U1459" s="26"/>
      <c r="V1459" s="26"/>
      <c r="X1459" s="26"/>
      <c r="AA1459" s="26"/>
    </row>
    <row r="1460" spans="1:27">
      <c r="A1460" s="26"/>
      <c r="C1460" s="26"/>
      <c r="K1460" s="26"/>
      <c r="M1460" s="26"/>
      <c r="O1460" s="26"/>
      <c r="T1460" s="26"/>
      <c r="U1460" s="26"/>
      <c r="V1460" s="26"/>
      <c r="X1460" s="26"/>
      <c r="AA1460" s="26"/>
    </row>
    <row r="1461" spans="1:27">
      <c r="A1461" s="26"/>
      <c r="C1461" s="26"/>
      <c r="K1461" s="26"/>
      <c r="M1461" s="26"/>
      <c r="O1461" s="26"/>
      <c r="T1461" s="26"/>
      <c r="U1461" s="26"/>
      <c r="V1461" s="26"/>
      <c r="X1461" s="26"/>
      <c r="AA1461" s="26"/>
    </row>
    <row r="1462" spans="1:27">
      <c r="A1462" s="26"/>
      <c r="C1462" s="26"/>
      <c r="K1462" s="26"/>
      <c r="M1462" s="26"/>
      <c r="O1462" s="26"/>
      <c r="T1462" s="26"/>
      <c r="U1462" s="26"/>
      <c r="V1462" s="26"/>
      <c r="X1462" s="26"/>
      <c r="AA1462" s="26"/>
    </row>
    <row r="1463" spans="1:27">
      <c r="A1463" s="26"/>
      <c r="C1463" s="26"/>
      <c r="K1463" s="26"/>
      <c r="M1463" s="26"/>
      <c r="O1463" s="26"/>
      <c r="T1463" s="26"/>
      <c r="U1463" s="26"/>
      <c r="V1463" s="26"/>
      <c r="X1463" s="26"/>
      <c r="AA1463" s="26"/>
    </row>
    <row r="1464" spans="1:27">
      <c r="A1464" s="26"/>
      <c r="C1464" s="26"/>
      <c r="K1464" s="26"/>
      <c r="M1464" s="26"/>
      <c r="O1464" s="26"/>
      <c r="T1464" s="26"/>
      <c r="U1464" s="26"/>
      <c r="V1464" s="26"/>
      <c r="X1464" s="26"/>
      <c r="AA1464" s="26"/>
    </row>
    <row r="1465" spans="1:27">
      <c r="A1465" s="26"/>
      <c r="C1465" s="26"/>
      <c r="K1465" s="26"/>
      <c r="M1465" s="26"/>
      <c r="O1465" s="26"/>
      <c r="T1465" s="26"/>
      <c r="U1465" s="26"/>
      <c r="V1465" s="26"/>
      <c r="X1465" s="26"/>
      <c r="AA1465" s="26"/>
    </row>
    <row r="1466" spans="1:27">
      <c r="A1466" s="26"/>
      <c r="C1466" s="26"/>
      <c r="K1466" s="26"/>
      <c r="M1466" s="26"/>
      <c r="O1466" s="26"/>
      <c r="T1466" s="26"/>
      <c r="U1466" s="26"/>
      <c r="V1466" s="26"/>
      <c r="X1466" s="26"/>
      <c r="AA1466" s="26"/>
    </row>
    <row r="1467" spans="1:27">
      <c r="A1467" s="26"/>
      <c r="C1467" s="26"/>
      <c r="K1467" s="26"/>
      <c r="M1467" s="26"/>
      <c r="O1467" s="26"/>
      <c r="T1467" s="26"/>
      <c r="U1467" s="26"/>
      <c r="V1467" s="26"/>
      <c r="X1467" s="26"/>
      <c r="AA1467" s="26"/>
    </row>
    <row r="1468" spans="1:27">
      <c r="A1468" s="26"/>
      <c r="C1468" s="26"/>
      <c r="K1468" s="26"/>
      <c r="M1468" s="26"/>
      <c r="O1468" s="26"/>
      <c r="T1468" s="26"/>
      <c r="U1468" s="26"/>
      <c r="V1468" s="26"/>
      <c r="X1468" s="26"/>
      <c r="AA1468" s="26"/>
    </row>
    <row r="1469" spans="1:27">
      <c r="A1469" s="26"/>
      <c r="C1469" s="26"/>
      <c r="K1469" s="26"/>
      <c r="M1469" s="26"/>
      <c r="O1469" s="26"/>
      <c r="T1469" s="26"/>
      <c r="U1469" s="26"/>
      <c r="V1469" s="26"/>
      <c r="X1469" s="26"/>
      <c r="AA1469" s="26"/>
    </row>
    <row r="1470" spans="1:27">
      <c r="A1470" s="26"/>
      <c r="C1470" s="26"/>
      <c r="K1470" s="26"/>
      <c r="M1470" s="26"/>
      <c r="O1470" s="26"/>
      <c r="T1470" s="26"/>
      <c r="U1470" s="26"/>
      <c r="V1470" s="26"/>
      <c r="X1470" s="26"/>
      <c r="AA1470" s="26"/>
    </row>
    <row r="1471" spans="1:27">
      <c r="A1471" s="26"/>
      <c r="C1471" s="26"/>
      <c r="K1471" s="26"/>
      <c r="M1471" s="26"/>
      <c r="O1471" s="26"/>
      <c r="T1471" s="26"/>
      <c r="U1471" s="26"/>
      <c r="V1471" s="26"/>
      <c r="X1471" s="26"/>
      <c r="AA1471" s="26"/>
    </row>
    <row r="1472" spans="1:27">
      <c r="A1472" s="26"/>
      <c r="C1472" s="26"/>
      <c r="K1472" s="26"/>
      <c r="M1472" s="26"/>
      <c r="O1472" s="26"/>
      <c r="T1472" s="26"/>
      <c r="U1472" s="26"/>
      <c r="V1472" s="26"/>
      <c r="X1472" s="26"/>
      <c r="AA1472" s="26"/>
    </row>
    <row r="1473" spans="1:27">
      <c r="A1473" s="26"/>
      <c r="C1473" s="26"/>
      <c r="K1473" s="26"/>
      <c r="M1473" s="26"/>
      <c r="O1473" s="26"/>
      <c r="T1473" s="26"/>
      <c r="U1473" s="26"/>
      <c r="V1473" s="26"/>
      <c r="X1473" s="26"/>
      <c r="AA1473" s="26"/>
    </row>
    <row r="1474" spans="1:27">
      <c r="A1474" s="26"/>
      <c r="C1474" s="26"/>
      <c r="K1474" s="26"/>
      <c r="M1474" s="26"/>
      <c r="O1474" s="26"/>
      <c r="T1474" s="26"/>
      <c r="U1474" s="26"/>
      <c r="V1474" s="26"/>
      <c r="X1474" s="26"/>
      <c r="AA1474" s="26"/>
    </row>
    <row r="1475" spans="1:27">
      <c r="A1475" s="26"/>
      <c r="C1475" s="26"/>
      <c r="K1475" s="26"/>
      <c r="M1475" s="26"/>
      <c r="O1475" s="26"/>
      <c r="T1475" s="26"/>
      <c r="U1475" s="26"/>
      <c r="V1475" s="26"/>
      <c r="X1475" s="26"/>
      <c r="AA1475" s="26"/>
    </row>
    <row r="1476" spans="1:27">
      <c r="A1476" s="26"/>
      <c r="C1476" s="26"/>
      <c r="K1476" s="26"/>
      <c r="M1476" s="26"/>
      <c r="O1476" s="26"/>
      <c r="T1476" s="26"/>
      <c r="U1476" s="26"/>
      <c r="V1476" s="26"/>
      <c r="X1476" s="26"/>
      <c r="AA1476" s="26"/>
    </row>
    <row r="1477" spans="1:27">
      <c r="A1477" s="26"/>
      <c r="C1477" s="26"/>
      <c r="K1477" s="26"/>
      <c r="M1477" s="26"/>
      <c r="O1477" s="26"/>
      <c r="T1477" s="26"/>
      <c r="U1477" s="26"/>
      <c r="V1477" s="26"/>
      <c r="X1477" s="26"/>
      <c r="AA1477" s="26"/>
    </row>
    <row r="1478" spans="1:27">
      <c r="A1478" s="26"/>
      <c r="C1478" s="26"/>
      <c r="K1478" s="26"/>
      <c r="M1478" s="26"/>
      <c r="O1478" s="26"/>
      <c r="T1478" s="26"/>
      <c r="U1478" s="26"/>
      <c r="V1478" s="26"/>
      <c r="X1478" s="26"/>
      <c r="AA1478" s="26"/>
    </row>
    <row r="1479" spans="1:27">
      <c r="A1479" s="26"/>
      <c r="C1479" s="26"/>
      <c r="K1479" s="26"/>
      <c r="M1479" s="26"/>
      <c r="O1479" s="26"/>
      <c r="T1479" s="26"/>
      <c r="U1479" s="26"/>
      <c r="V1479" s="26"/>
      <c r="X1479" s="26"/>
      <c r="AA1479" s="26"/>
    </row>
    <row r="1480" spans="1:27">
      <c r="A1480" s="26"/>
      <c r="C1480" s="26"/>
      <c r="K1480" s="26"/>
      <c r="M1480" s="26"/>
      <c r="O1480" s="26"/>
      <c r="T1480" s="26"/>
      <c r="U1480" s="26"/>
      <c r="V1480" s="26"/>
      <c r="X1480" s="26"/>
      <c r="AA1480" s="26"/>
    </row>
    <row r="1481" spans="1:27">
      <c r="A1481" s="26"/>
      <c r="C1481" s="26"/>
      <c r="K1481" s="26"/>
      <c r="M1481" s="26"/>
      <c r="O1481" s="26"/>
      <c r="T1481" s="26"/>
      <c r="U1481" s="26"/>
      <c r="V1481" s="26"/>
      <c r="X1481" s="26"/>
      <c r="AA1481" s="26"/>
    </row>
    <row r="1482" spans="1:27">
      <c r="A1482" s="26"/>
      <c r="C1482" s="26"/>
      <c r="K1482" s="26"/>
      <c r="M1482" s="26"/>
      <c r="O1482" s="26"/>
      <c r="T1482" s="26"/>
      <c r="U1482" s="26"/>
      <c r="V1482" s="26"/>
      <c r="X1482" s="26"/>
      <c r="AA1482" s="26"/>
    </row>
    <row r="1483" spans="1:27">
      <c r="A1483" s="26"/>
      <c r="C1483" s="26"/>
      <c r="K1483" s="26"/>
      <c r="M1483" s="26"/>
      <c r="O1483" s="26"/>
      <c r="T1483" s="26"/>
      <c r="U1483" s="26"/>
      <c r="V1483" s="26"/>
      <c r="X1483" s="26"/>
      <c r="AA1483" s="26"/>
    </row>
    <row r="1484" spans="1:27">
      <c r="A1484" s="26"/>
      <c r="C1484" s="26"/>
      <c r="K1484" s="26"/>
      <c r="M1484" s="26"/>
      <c r="O1484" s="26"/>
      <c r="T1484" s="26"/>
      <c r="U1484" s="26"/>
      <c r="V1484" s="26"/>
      <c r="X1484" s="26"/>
      <c r="AA1484" s="26"/>
    </row>
    <row r="1485" spans="1:27">
      <c r="A1485" s="26"/>
      <c r="C1485" s="26"/>
      <c r="K1485" s="26"/>
      <c r="M1485" s="26"/>
      <c r="O1485" s="26"/>
      <c r="T1485" s="26"/>
      <c r="U1485" s="26"/>
      <c r="V1485" s="26"/>
      <c r="X1485" s="26"/>
      <c r="AA1485" s="26"/>
    </row>
    <row r="1486" spans="1:27">
      <c r="A1486" s="26"/>
      <c r="C1486" s="26"/>
      <c r="K1486" s="26"/>
      <c r="M1486" s="26"/>
      <c r="O1486" s="26"/>
      <c r="T1486" s="26"/>
      <c r="U1486" s="26"/>
      <c r="V1486" s="26"/>
      <c r="X1486" s="26"/>
      <c r="AA1486" s="26"/>
    </row>
    <row r="1487" spans="1:27">
      <c r="A1487" s="26"/>
      <c r="C1487" s="26"/>
      <c r="K1487" s="26"/>
      <c r="M1487" s="26"/>
      <c r="O1487" s="26"/>
      <c r="T1487" s="26"/>
      <c r="U1487" s="26"/>
      <c r="V1487" s="26"/>
      <c r="X1487" s="26"/>
      <c r="AA1487" s="26"/>
    </row>
    <row r="1488" spans="1:27">
      <c r="A1488" s="26"/>
      <c r="C1488" s="26"/>
      <c r="K1488" s="26"/>
      <c r="M1488" s="26"/>
      <c r="O1488" s="26"/>
      <c r="T1488" s="26"/>
      <c r="U1488" s="26"/>
      <c r="V1488" s="26"/>
      <c r="X1488" s="26"/>
      <c r="AA1488" s="26"/>
    </row>
    <row r="1489" spans="1:27">
      <c r="A1489" s="26"/>
      <c r="C1489" s="26"/>
      <c r="K1489" s="26"/>
      <c r="M1489" s="26"/>
      <c r="O1489" s="26"/>
      <c r="T1489" s="26"/>
      <c r="U1489" s="26"/>
      <c r="V1489" s="26"/>
      <c r="X1489" s="26"/>
      <c r="AA1489" s="26"/>
    </row>
    <row r="1490" spans="1:27">
      <c r="A1490" s="26"/>
      <c r="C1490" s="26"/>
      <c r="K1490" s="26"/>
      <c r="M1490" s="26"/>
      <c r="O1490" s="26"/>
      <c r="T1490" s="26"/>
      <c r="U1490" s="26"/>
      <c r="V1490" s="26"/>
      <c r="X1490" s="26"/>
      <c r="AA1490" s="26"/>
    </row>
    <row r="1491" spans="1:27">
      <c r="A1491" s="26"/>
      <c r="C1491" s="26"/>
      <c r="K1491" s="26"/>
      <c r="M1491" s="26"/>
      <c r="O1491" s="26"/>
      <c r="T1491" s="26"/>
      <c r="U1491" s="26"/>
      <c r="V1491" s="26"/>
      <c r="X1491" s="26"/>
      <c r="AA1491" s="26"/>
    </row>
    <row r="1492" spans="1:27">
      <c r="A1492" s="26"/>
      <c r="C1492" s="26"/>
      <c r="K1492" s="26"/>
      <c r="M1492" s="26"/>
      <c r="O1492" s="26"/>
      <c r="T1492" s="26"/>
      <c r="U1492" s="26"/>
      <c r="V1492" s="26"/>
      <c r="X1492" s="26"/>
      <c r="AA1492" s="26"/>
    </row>
    <row r="1493" spans="1:27">
      <c r="A1493" s="26"/>
      <c r="C1493" s="26"/>
      <c r="K1493" s="26"/>
      <c r="M1493" s="26"/>
      <c r="O1493" s="26"/>
      <c r="T1493" s="26"/>
      <c r="U1493" s="26"/>
      <c r="V1493" s="26"/>
      <c r="X1493" s="26"/>
      <c r="AA1493" s="26"/>
    </row>
    <row r="1494" spans="1:27">
      <c r="A1494" s="26"/>
      <c r="C1494" s="26"/>
      <c r="K1494" s="26"/>
      <c r="M1494" s="26"/>
      <c r="O1494" s="26"/>
      <c r="T1494" s="26"/>
      <c r="U1494" s="26"/>
      <c r="V1494" s="26"/>
      <c r="X1494" s="26"/>
      <c r="AA1494" s="26"/>
    </row>
    <row r="1495" spans="1:27">
      <c r="A1495" s="26"/>
      <c r="C1495" s="26"/>
      <c r="K1495" s="26"/>
      <c r="M1495" s="26"/>
      <c r="O1495" s="26"/>
      <c r="T1495" s="26"/>
      <c r="U1495" s="26"/>
      <c r="V1495" s="26"/>
      <c r="X1495" s="26"/>
      <c r="AA1495" s="26"/>
    </row>
    <row r="1496" spans="1:27">
      <c r="A1496" s="26"/>
      <c r="C1496" s="26"/>
      <c r="K1496" s="26"/>
      <c r="M1496" s="26"/>
      <c r="O1496" s="26"/>
      <c r="T1496" s="26"/>
      <c r="U1496" s="26"/>
      <c r="V1496" s="26"/>
      <c r="X1496" s="26"/>
      <c r="AA1496" s="26"/>
    </row>
    <row r="1497" spans="1:27">
      <c r="A1497" s="26"/>
      <c r="C1497" s="26"/>
      <c r="K1497" s="26"/>
      <c r="M1497" s="26"/>
      <c r="O1497" s="26"/>
      <c r="T1497" s="26"/>
      <c r="U1497" s="26"/>
      <c r="V1497" s="26"/>
      <c r="X1497" s="26"/>
      <c r="AA1497" s="26"/>
    </row>
    <row r="1498" spans="1:27">
      <c r="A1498" s="26"/>
      <c r="C1498" s="26"/>
      <c r="K1498" s="26"/>
      <c r="M1498" s="26"/>
      <c r="O1498" s="26"/>
      <c r="T1498" s="26"/>
      <c r="U1498" s="26"/>
      <c r="V1498" s="26"/>
      <c r="X1498" s="26"/>
      <c r="AA1498" s="26"/>
    </row>
    <row r="1499" spans="1:27">
      <c r="A1499" s="26"/>
      <c r="C1499" s="26"/>
      <c r="K1499" s="26"/>
      <c r="M1499" s="26"/>
      <c r="O1499" s="26"/>
      <c r="T1499" s="26"/>
      <c r="U1499" s="26"/>
      <c r="V1499" s="26"/>
      <c r="X1499" s="26"/>
      <c r="AA1499" s="26"/>
    </row>
    <row r="1500" spans="1:27">
      <c r="A1500" s="26"/>
      <c r="C1500" s="26"/>
      <c r="K1500" s="26"/>
      <c r="M1500" s="26"/>
      <c r="O1500" s="26"/>
      <c r="T1500" s="26"/>
      <c r="U1500" s="26"/>
      <c r="V1500" s="26"/>
      <c r="X1500" s="26"/>
      <c r="AA1500" s="26"/>
    </row>
    <row r="1501" spans="1:27">
      <c r="A1501" s="26"/>
      <c r="C1501" s="26"/>
      <c r="K1501" s="26"/>
      <c r="M1501" s="26"/>
      <c r="O1501" s="26"/>
      <c r="T1501" s="26"/>
      <c r="U1501" s="26"/>
      <c r="V1501" s="26"/>
      <c r="X1501" s="26"/>
      <c r="AA1501" s="26"/>
    </row>
    <row r="1502" spans="1:27">
      <c r="A1502" s="26"/>
      <c r="C1502" s="26"/>
      <c r="K1502" s="26"/>
      <c r="M1502" s="26"/>
      <c r="O1502" s="26"/>
      <c r="T1502" s="26"/>
      <c r="U1502" s="26"/>
      <c r="V1502" s="26"/>
      <c r="X1502" s="26"/>
      <c r="AA1502" s="26"/>
    </row>
    <row r="1503" spans="1:27">
      <c r="A1503" s="26"/>
      <c r="C1503" s="26"/>
      <c r="K1503" s="26"/>
      <c r="M1503" s="26"/>
      <c r="O1503" s="26"/>
      <c r="T1503" s="26"/>
      <c r="U1503" s="26"/>
      <c r="V1503" s="26"/>
      <c r="X1503" s="26"/>
      <c r="AA1503" s="26"/>
    </row>
    <row r="1504" spans="1:27">
      <c r="A1504" s="26"/>
      <c r="C1504" s="26"/>
      <c r="K1504" s="26"/>
      <c r="M1504" s="26"/>
      <c r="O1504" s="26"/>
      <c r="T1504" s="26"/>
      <c r="U1504" s="26"/>
      <c r="V1504" s="26"/>
      <c r="X1504" s="26"/>
      <c r="AA1504" s="26"/>
    </row>
    <row r="1505" spans="1:27">
      <c r="A1505" s="26"/>
      <c r="C1505" s="26"/>
      <c r="K1505" s="26"/>
      <c r="M1505" s="26"/>
      <c r="O1505" s="26"/>
      <c r="T1505" s="26"/>
      <c r="U1505" s="26"/>
      <c r="V1505" s="26"/>
      <c r="X1505" s="26"/>
      <c r="AA1505" s="26"/>
    </row>
    <row r="1506" spans="1:27">
      <c r="A1506" s="26"/>
      <c r="C1506" s="26"/>
      <c r="K1506" s="26"/>
      <c r="M1506" s="26"/>
      <c r="O1506" s="26"/>
      <c r="T1506" s="26"/>
      <c r="U1506" s="26"/>
      <c r="V1506" s="26"/>
      <c r="X1506" s="26"/>
      <c r="AA1506" s="26"/>
    </row>
    <row r="1507" spans="1:27">
      <c r="A1507" s="26"/>
      <c r="C1507" s="26"/>
      <c r="K1507" s="26"/>
      <c r="M1507" s="26"/>
      <c r="O1507" s="26"/>
      <c r="T1507" s="26"/>
      <c r="U1507" s="26"/>
      <c r="V1507" s="26"/>
      <c r="X1507" s="26"/>
      <c r="AA1507" s="26"/>
    </row>
    <row r="1508" spans="1:27">
      <c r="A1508" s="26"/>
      <c r="C1508" s="26"/>
      <c r="K1508" s="26"/>
      <c r="M1508" s="26"/>
      <c r="O1508" s="26"/>
      <c r="T1508" s="26"/>
      <c r="U1508" s="26"/>
      <c r="V1508" s="26"/>
      <c r="X1508" s="26"/>
      <c r="AA1508" s="26"/>
    </row>
    <row r="1509" spans="1:27">
      <c r="A1509" s="26"/>
      <c r="C1509" s="26"/>
      <c r="K1509" s="26"/>
      <c r="M1509" s="26"/>
      <c r="O1509" s="26"/>
      <c r="T1509" s="26"/>
      <c r="U1509" s="26"/>
      <c r="V1509" s="26"/>
      <c r="X1509" s="26"/>
      <c r="AA1509" s="26"/>
    </row>
    <row r="1510" spans="1:27">
      <c r="A1510" s="26"/>
      <c r="C1510" s="26"/>
      <c r="K1510" s="26"/>
      <c r="M1510" s="26"/>
      <c r="O1510" s="26"/>
      <c r="T1510" s="26"/>
      <c r="U1510" s="26"/>
      <c r="V1510" s="26"/>
      <c r="X1510" s="26"/>
      <c r="AA1510" s="26"/>
    </row>
    <row r="1511" spans="1:27">
      <c r="A1511" s="26"/>
      <c r="C1511" s="26"/>
      <c r="K1511" s="26"/>
      <c r="M1511" s="26"/>
      <c r="O1511" s="26"/>
      <c r="T1511" s="26"/>
      <c r="U1511" s="26"/>
      <c r="V1511" s="26"/>
      <c r="X1511" s="26"/>
      <c r="AA1511" s="26"/>
    </row>
    <row r="1512" spans="1:27">
      <c r="A1512" s="26"/>
      <c r="C1512" s="26"/>
      <c r="K1512" s="26"/>
      <c r="M1512" s="26"/>
      <c r="O1512" s="26"/>
      <c r="T1512" s="26"/>
      <c r="U1512" s="26"/>
      <c r="V1512" s="26"/>
      <c r="X1512" s="26"/>
      <c r="AA1512" s="26"/>
    </row>
    <row r="1513" spans="1:27">
      <c r="A1513" s="26"/>
      <c r="C1513" s="26"/>
      <c r="K1513" s="26"/>
      <c r="M1513" s="26"/>
      <c r="O1513" s="26"/>
      <c r="T1513" s="26"/>
      <c r="U1513" s="26"/>
      <c r="V1513" s="26"/>
      <c r="X1513" s="26"/>
      <c r="AA1513" s="26"/>
    </row>
    <row r="1514" spans="1:27">
      <c r="A1514" s="26"/>
      <c r="C1514" s="26"/>
      <c r="K1514" s="26"/>
      <c r="M1514" s="26"/>
      <c r="O1514" s="26"/>
      <c r="T1514" s="26"/>
      <c r="U1514" s="26"/>
      <c r="V1514" s="26"/>
      <c r="X1514" s="26"/>
      <c r="AA1514" s="26"/>
    </row>
    <row r="1515" spans="1:27">
      <c r="A1515" s="26"/>
      <c r="C1515" s="26"/>
      <c r="K1515" s="26"/>
      <c r="M1515" s="26"/>
      <c r="O1515" s="26"/>
      <c r="T1515" s="26"/>
      <c r="U1515" s="26"/>
      <c r="V1515" s="26"/>
      <c r="X1515" s="26"/>
      <c r="AA1515" s="26"/>
    </row>
    <row r="1516" spans="1:27">
      <c r="A1516" s="26"/>
      <c r="C1516" s="26"/>
      <c r="K1516" s="26"/>
      <c r="M1516" s="26"/>
      <c r="O1516" s="26"/>
      <c r="T1516" s="26"/>
      <c r="U1516" s="26"/>
      <c r="V1516" s="26"/>
      <c r="X1516" s="26"/>
      <c r="AA1516" s="26"/>
    </row>
    <row r="1517" spans="1:27">
      <c r="A1517" s="26"/>
      <c r="C1517" s="26"/>
      <c r="K1517" s="26"/>
      <c r="M1517" s="26"/>
      <c r="O1517" s="26"/>
      <c r="T1517" s="26"/>
      <c r="U1517" s="26"/>
      <c r="V1517" s="26"/>
      <c r="X1517" s="26"/>
      <c r="AA1517" s="26"/>
    </row>
    <row r="1518" spans="1:27">
      <c r="A1518" s="26"/>
      <c r="C1518" s="26"/>
      <c r="K1518" s="26"/>
      <c r="M1518" s="26"/>
      <c r="O1518" s="26"/>
      <c r="T1518" s="26"/>
      <c r="U1518" s="26"/>
      <c r="V1518" s="26"/>
      <c r="X1518" s="26"/>
      <c r="AA1518" s="26"/>
    </row>
    <row r="1519" spans="1:27">
      <c r="A1519" s="26"/>
      <c r="C1519" s="26"/>
      <c r="K1519" s="26"/>
      <c r="M1519" s="26"/>
      <c r="O1519" s="26"/>
      <c r="T1519" s="26"/>
      <c r="U1519" s="26"/>
      <c r="V1519" s="26"/>
      <c r="X1519" s="26"/>
      <c r="AA1519" s="26"/>
    </row>
    <row r="1520" spans="1:27">
      <c r="A1520" s="26"/>
      <c r="C1520" s="26"/>
      <c r="K1520" s="26"/>
      <c r="M1520" s="26"/>
      <c r="O1520" s="26"/>
      <c r="T1520" s="26"/>
      <c r="U1520" s="26"/>
      <c r="V1520" s="26"/>
      <c r="X1520" s="26"/>
      <c r="AA1520" s="26"/>
    </row>
    <row r="1521" spans="1:27">
      <c r="A1521" s="26"/>
      <c r="C1521" s="26"/>
      <c r="K1521" s="26"/>
      <c r="M1521" s="26"/>
      <c r="O1521" s="26"/>
      <c r="T1521" s="26"/>
      <c r="U1521" s="26"/>
      <c r="V1521" s="26"/>
      <c r="X1521" s="26"/>
      <c r="AA1521" s="26"/>
    </row>
    <row r="1522" spans="1:27">
      <c r="A1522" s="26"/>
      <c r="C1522" s="26"/>
      <c r="K1522" s="26"/>
      <c r="M1522" s="26"/>
      <c r="O1522" s="26"/>
      <c r="T1522" s="26"/>
      <c r="U1522" s="26"/>
      <c r="V1522" s="26"/>
      <c r="X1522" s="26"/>
      <c r="AA1522" s="26"/>
    </row>
    <row r="1523" spans="1:27">
      <c r="A1523" s="26"/>
      <c r="C1523" s="26"/>
      <c r="K1523" s="26"/>
      <c r="M1523" s="26"/>
      <c r="O1523" s="26"/>
      <c r="T1523" s="26"/>
      <c r="U1523" s="26"/>
      <c r="V1523" s="26"/>
      <c r="X1523" s="26"/>
      <c r="AA1523" s="26"/>
    </row>
    <row r="1524" spans="1:27">
      <c r="A1524" s="26"/>
      <c r="C1524" s="26"/>
      <c r="K1524" s="26"/>
      <c r="M1524" s="26"/>
      <c r="O1524" s="26"/>
      <c r="T1524" s="26"/>
      <c r="U1524" s="26"/>
      <c r="V1524" s="26"/>
      <c r="X1524" s="26"/>
      <c r="AA1524" s="26"/>
    </row>
    <row r="1525" spans="1:27">
      <c r="A1525" s="26"/>
      <c r="C1525" s="26"/>
      <c r="K1525" s="26"/>
      <c r="M1525" s="26"/>
      <c r="O1525" s="26"/>
      <c r="T1525" s="26"/>
      <c r="U1525" s="26"/>
      <c r="V1525" s="26"/>
      <c r="X1525" s="26"/>
      <c r="AA1525" s="26"/>
    </row>
    <row r="1526" spans="1:27">
      <c r="A1526" s="26"/>
      <c r="C1526" s="26"/>
      <c r="K1526" s="26"/>
      <c r="M1526" s="26"/>
      <c r="O1526" s="26"/>
      <c r="T1526" s="26"/>
      <c r="U1526" s="26"/>
      <c r="V1526" s="26"/>
      <c r="X1526" s="26"/>
      <c r="AA1526" s="26"/>
    </row>
    <row r="1527" spans="1:27">
      <c r="A1527" s="26"/>
      <c r="C1527" s="26"/>
      <c r="K1527" s="26"/>
      <c r="M1527" s="26"/>
      <c r="O1527" s="26"/>
      <c r="T1527" s="26"/>
      <c r="U1527" s="26"/>
      <c r="V1527" s="26"/>
      <c r="X1527" s="26"/>
      <c r="AA1527" s="26"/>
    </row>
    <row r="1528" spans="1:27">
      <c r="A1528" s="26"/>
      <c r="C1528" s="26"/>
      <c r="K1528" s="26"/>
      <c r="M1528" s="26"/>
      <c r="O1528" s="26"/>
      <c r="T1528" s="26"/>
      <c r="U1528" s="26"/>
      <c r="V1528" s="26"/>
      <c r="X1528" s="26"/>
      <c r="AA1528" s="26"/>
    </row>
    <row r="1529" spans="1:27">
      <c r="A1529" s="26"/>
      <c r="C1529" s="26"/>
      <c r="K1529" s="26"/>
      <c r="M1529" s="26"/>
      <c r="O1529" s="26"/>
      <c r="T1529" s="26"/>
      <c r="U1529" s="26"/>
      <c r="V1529" s="26"/>
      <c r="X1529" s="26"/>
      <c r="AA1529" s="26"/>
    </row>
    <row r="1530" spans="1:27">
      <c r="A1530" s="26"/>
      <c r="C1530" s="26"/>
      <c r="K1530" s="26"/>
      <c r="M1530" s="26"/>
      <c r="O1530" s="26"/>
      <c r="T1530" s="26"/>
      <c r="U1530" s="26"/>
      <c r="V1530" s="26"/>
      <c r="X1530" s="26"/>
      <c r="AA1530" s="26"/>
    </row>
    <row r="1531" spans="1:27">
      <c r="A1531" s="26"/>
      <c r="C1531" s="26"/>
      <c r="K1531" s="26"/>
      <c r="M1531" s="26"/>
      <c r="O1531" s="26"/>
      <c r="T1531" s="26"/>
      <c r="U1531" s="26"/>
      <c r="V1531" s="26"/>
      <c r="X1531" s="26"/>
      <c r="AA1531" s="26"/>
    </row>
    <row r="1532" spans="1:27">
      <c r="A1532" s="26"/>
      <c r="C1532" s="26"/>
      <c r="K1532" s="26"/>
      <c r="M1532" s="26"/>
      <c r="O1532" s="26"/>
      <c r="T1532" s="26"/>
      <c r="U1532" s="26"/>
      <c r="V1532" s="26"/>
      <c r="X1532" s="26"/>
      <c r="AA1532" s="26"/>
    </row>
    <row r="1533" spans="1:27">
      <c r="A1533" s="26"/>
      <c r="C1533" s="26"/>
      <c r="K1533" s="26"/>
      <c r="M1533" s="26"/>
      <c r="O1533" s="26"/>
      <c r="T1533" s="26"/>
      <c r="U1533" s="26"/>
      <c r="V1533" s="26"/>
      <c r="X1533" s="26"/>
      <c r="AA1533" s="26"/>
    </row>
    <row r="1534" spans="1:27">
      <c r="A1534" s="26"/>
      <c r="C1534" s="26"/>
      <c r="K1534" s="26"/>
      <c r="M1534" s="26"/>
      <c r="O1534" s="26"/>
      <c r="T1534" s="26"/>
      <c r="U1534" s="26"/>
      <c r="V1534" s="26"/>
      <c r="X1534" s="26"/>
      <c r="AA1534" s="26"/>
    </row>
    <row r="1535" spans="1:27">
      <c r="A1535" s="26"/>
      <c r="C1535" s="26"/>
      <c r="K1535" s="26"/>
      <c r="M1535" s="26"/>
      <c r="O1535" s="26"/>
      <c r="T1535" s="26"/>
      <c r="U1535" s="26"/>
      <c r="V1535" s="26"/>
      <c r="X1535" s="26"/>
      <c r="AA1535" s="26"/>
    </row>
    <row r="1536" spans="1:27">
      <c r="A1536" s="26"/>
      <c r="C1536" s="26"/>
      <c r="K1536" s="26"/>
      <c r="M1536" s="26"/>
      <c r="O1536" s="26"/>
      <c r="T1536" s="26"/>
      <c r="U1536" s="26"/>
      <c r="V1536" s="26"/>
      <c r="X1536" s="26"/>
      <c r="AA1536" s="26"/>
    </row>
    <row r="1537" spans="1:27">
      <c r="A1537" s="26"/>
      <c r="C1537" s="26"/>
      <c r="K1537" s="26"/>
      <c r="M1537" s="26"/>
      <c r="O1537" s="26"/>
      <c r="T1537" s="26"/>
      <c r="U1537" s="26"/>
      <c r="V1537" s="26"/>
      <c r="X1537" s="26"/>
      <c r="AA1537" s="26"/>
    </row>
    <row r="1538" spans="1:27">
      <c r="A1538" s="26"/>
      <c r="C1538" s="26"/>
      <c r="K1538" s="26"/>
      <c r="M1538" s="26"/>
      <c r="O1538" s="26"/>
      <c r="T1538" s="26"/>
      <c r="U1538" s="26"/>
      <c r="V1538" s="26"/>
      <c r="X1538" s="26"/>
      <c r="AA1538" s="26"/>
    </row>
    <row r="1539" spans="1:27">
      <c r="A1539" s="26"/>
      <c r="C1539" s="26"/>
      <c r="K1539" s="26"/>
      <c r="M1539" s="26"/>
      <c r="O1539" s="26"/>
      <c r="T1539" s="26"/>
      <c r="U1539" s="26"/>
      <c r="V1539" s="26"/>
      <c r="X1539" s="26"/>
      <c r="AA1539" s="26"/>
    </row>
    <row r="1540" spans="1:27">
      <c r="A1540" s="26"/>
      <c r="C1540" s="26"/>
      <c r="K1540" s="26"/>
      <c r="M1540" s="26"/>
      <c r="O1540" s="26"/>
      <c r="T1540" s="26"/>
      <c r="U1540" s="26"/>
      <c r="V1540" s="26"/>
      <c r="X1540" s="26"/>
      <c r="AA1540" s="26"/>
    </row>
    <row r="1541" spans="1:27">
      <c r="A1541" s="26"/>
      <c r="C1541" s="26"/>
      <c r="K1541" s="26"/>
      <c r="M1541" s="26"/>
      <c r="O1541" s="26"/>
      <c r="T1541" s="26"/>
      <c r="U1541" s="26"/>
      <c r="V1541" s="26"/>
      <c r="X1541" s="26"/>
      <c r="AA1541" s="26"/>
    </row>
    <row r="1542" spans="1:27">
      <c r="A1542" s="26"/>
      <c r="C1542" s="26"/>
      <c r="K1542" s="26"/>
      <c r="M1542" s="26"/>
      <c r="O1542" s="26"/>
      <c r="T1542" s="26"/>
      <c r="U1542" s="26"/>
      <c r="V1542" s="26"/>
      <c r="X1542" s="26"/>
      <c r="AA1542" s="26"/>
    </row>
    <row r="1543" spans="1:27">
      <c r="A1543" s="26"/>
      <c r="C1543" s="26"/>
      <c r="K1543" s="26"/>
      <c r="M1543" s="26"/>
      <c r="O1543" s="26"/>
      <c r="T1543" s="26"/>
      <c r="U1543" s="26"/>
      <c r="V1543" s="26"/>
      <c r="X1543" s="26"/>
      <c r="AA1543" s="26"/>
    </row>
    <row r="1544" spans="1:27">
      <c r="A1544" s="26"/>
      <c r="C1544" s="26"/>
      <c r="K1544" s="26"/>
      <c r="M1544" s="26"/>
      <c r="O1544" s="26"/>
      <c r="T1544" s="26"/>
      <c r="U1544" s="26"/>
      <c r="V1544" s="26"/>
      <c r="X1544" s="26"/>
      <c r="AA1544" s="26"/>
    </row>
    <row r="1545" spans="1:27">
      <c r="A1545" s="26"/>
      <c r="C1545" s="26"/>
      <c r="K1545" s="26"/>
      <c r="M1545" s="26"/>
      <c r="O1545" s="26"/>
      <c r="T1545" s="26"/>
      <c r="U1545" s="26"/>
      <c r="V1545" s="26"/>
      <c r="X1545" s="26"/>
      <c r="AA1545" s="26"/>
    </row>
    <row r="1546" spans="1:27">
      <c r="A1546" s="26"/>
      <c r="C1546" s="26"/>
      <c r="K1546" s="26"/>
      <c r="M1546" s="26"/>
      <c r="O1546" s="26"/>
      <c r="T1546" s="26"/>
      <c r="U1546" s="26"/>
      <c r="V1546" s="26"/>
      <c r="X1546" s="26"/>
      <c r="AA1546" s="26"/>
    </row>
    <row r="1547" spans="1:27">
      <c r="A1547" s="26"/>
      <c r="C1547" s="26"/>
      <c r="K1547" s="26"/>
      <c r="M1547" s="26"/>
      <c r="O1547" s="26"/>
      <c r="T1547" s="26"/>
      <c r="U1547" s="26"/>
      <c r="V1547" s="26"/>
      <c r="X1547" s="26"/>
      <c r="AA1547" s="26"/>
    </row>
    <row r="1548" spans="1:27">
      <c r="A1548" s="26"/>
      <c r="C1548" s="26"/>
      <c r="K1548" s="26"/>
      <c r="M1548" s="26"/>
      <c r="O1548" s="26"/>
      <c r="T1548" s="26"/>
      <c r="U1548" s="26"/>
      <c r="V1548" s="26"/>
      <c r="X1548" s="26"/>
      <c r="AA1548" s="26"/>
    </row>
    <row r="1549" spans="1:27">
      <c r="A1549" s="26"/>
      <c r="C1549" s="26"/>
      <c r="K1549" s="26"/>
      <c r="M1549" s="26"/>
      <c r="O1549" s="26"/>
      <c r="T1549" s="26"/>
      <c r="U1549" s="26"/>
      <c r="V1549" s="26"/>
      <c r="X1549" s="26"/>
      <c r="AA1549" s="26"/>
    </row>
    <row r="1550" spans="1:27">
      <c r="A1550" s="26"/>
      <c r="C1550" s="26"/>
      <c r="K1550" s="26"/>
      <c r="M1550" s="26"/>
      <c r="O1550" s="26"/>
      <c r="T1550" s="26"/>
      <c r="U1550" s="26"/>
      <c r="V1550" s="26"/>
      <c r="X1550" s="26"/>
      <c r="AA1550" s="26"/>
    </row>
    <row r="1551" spans="1:27">
      <c r="A1551" s="26"/>
      <c r="C1551" s="26"/>
      <c r="K1551" s="26"/>
      <c r="M1551" s="26"/>
      <c r="O1551" s="26"/>
      <c r="T1551" s="26"/>
      <c r="U1551" s="26"/>
      <c r="V1551" s="26"/>
      <c r="X1551" s="26"/>
      <c r="AA1551" s="26"/>
    </row>
    <row r="1552" spans="1:27">
      <c r="A1552" s="26"/>
      <c r="C1552" s="26"/>
      <c r="K1552" s="26"/>
      <c r="M1552" s="26"/>
      <c r="O1552" s="26"/>
      <c r="T1552" s="26"/>
      <c r="U1552" s="26"/>
      <c r="V1552" s="26"/>
      <c r="X1552" s="26"/>
      <c r="AA1552" s="26"/>
    </row>
    <row r="1553" spans="1:27">
      <c r="A1553" s="26"/>
      <c r="C1553" s="26"/>
      <c r="K1553" s="26"/>
      <c r="M1553" s="26"/>
      <c r="O1553" s="26"/>
      <c r="T1553" s="26"/>
      <c r="U1553" s="26"/>
      <c r="V1553" s="26"/>
      <c r="X1553" s="26"/>
      <c r="AA1553" s="26"/>
    </row>
    <row r="1554" spans="1:27">
      <c r="A1554" s="26"/>
      <c r="C1554" s="26"/>
      <c r="K1554" s="26"/>
      <c r="M1554" s="26"/>
      <c r="O1554" s="26"/>
      <c r="T1554" s="26"/>
      <c r="U1554" s="26"/>
      <c r="V1554" s="26"/>
      <c r="X1554" s="26"/>
      <c r="AA1554" s="26"/>
    </row>
    <row r="1555" spans="1:27">
      <c r="A1555" s="26"/>
      <c r="C1555" s="26"/>
      <c r="K1555" s="26"/>
      <c r="M1555" s="26"/>
      <c r="O1555" s="26"/>
      <c r="T1555" s="26"/>
      <c r="U1555" s="26"/>
      <c r="V1555" s="26"/>
      <c r="X1555" s="26"/>
      <c r="AA1555" s="26"/>
    </row>
    <row r="1556" spans="1:27">
      <c r="A1556" s="26"/>
      <c r="C1556" s="26"/>
      <c r="K1556" s="26"/>
      <c r="M1556" s="26"/>
      <c r="O1556" s="26"/>
      <c r="T1556" s="26"/>
      <c r="U1556" s="26"/>
      <c r="V1556" s="26"/>
      <c r="X1556" s="26"/>
      <c r="AA1556" s="26"/>
    </row>
    <row r="1557" spans="1:27">
      <c r="A1557" s="26"/>
      <c r="C1557" s="26"/>
      <c r="K1557" s="26"/>
      <c r="M1557" s="26"/>
      <c r="O1557" s="26"/>
      <c r="T1557" s="26"/>
      <c r="U1557" s="26"/>
      <c r="V1557" s="26"/>
      <c r="X1557" s="26"/>
      <c r="AA1557" s="26"/>
    </row>
    <row r="1558" spans="1:27">
      <c r="A1558" s="26"/>
      <c r="C1558" s="26"/>
      <c r="K1558" s="26"/>
      <c r="M1558" s="26"/>
      <c r="O1558" s="26"/>
      <c r="T1558" s="26"/>
      <c r="U1558" s="26"/>
      <c r="V1558" s="26"/>
      <c r="X1558" s="26"/>
      <c r="AA1558" s="26"/>
    </row>
    <row r="1559" spans="1:27">
      <c r="A1559" s="26"/>
      <c r="C1559" s="26"/>
      <c r="K1559" s="26"/>
      <c r="M1559" s="26"/>
      <c r="O1559" s="26"/>
      <c r="T1559" s="26"/>
      <c r="U1559" s="26"/>
      <c r="V1559" s="26"/>
      <c r="X1559" s="26"/>
      <c r="AA1559" s="26"/>
    </row>
    <row r="1560" spans="1:27">
      <c r="A1560" s="26"/>
      <c r="C1560" s="26"/>
      <c r="K1560" s="26"/>
      <c r="M1560" s="26"/>
      <c r="O1560" s="26"/>
      <c r="T1560" s="26"/>
      <c r="U1560" s="26"/>
      <c r="V1560" s="26"/>
      <c r="X1560" s="26"/>
      <c r="AA1560" s="26"/>
    </row>
    <row r="1561" spans="1:27">
      <c r="A1561" s="26"/>
      <c r="C1561" s="26"/>
      <c r="K1561" s="26"/>
      <c r="M1561" s="26"/>
      <c r="O1561" s="26"/>
      <c r="T1561" s="26"/>
      <c r="U1561" s="26"/>
      <c r="V1561" s="26"/>
      <c r="X1561" s="26"/>
      <c r="AA1561" s="26"/>
    </row>
    <row r="1562" spans="1:27">
      <c r="A1562" s="26"/>
      <c r="C1562" s="26"/>
      <c r="K1562" s="26"/>
      <c r="M1562" s="26"/>
      <c r="O1562" s="26"/>
      <c r="T1562" s="26"/>
      <c r="U1562" s="26"/>
      <c r="V1562" s="26"/>
      <c r="X1562" s="26"/>
      <c r="AA1562" s="26"/>
    </row>
    <row r="1563" spans="1:27">
      <c r="A1563" s="26"/>
      <c r="C1563" s="26"/>
      <c r="K1563" s="26"/>
      <c r="M1563" s="26"/>
      <c r="O1563" s="26"/>
      <c r="T1563" s="26"/>
      <c r="U1563" s="26"/>
      <c r="V1563" s="26"/>
      <c r="X1563" s="26"/>
      <c r="AA1563" s="26"/>
    </row>
    <row r="1564" spans="1:27">
      <c r="A1564" s="26"/>
      <c r="C1564" s="26"/>
      <c r="K1564" s="26"/>
      <c r="M1564" s="26"/>
      <c r="O1564" s="26"/>
      <c r="T1564" s="26"/>
      <c r="U1564" s="26"/>
      <c r="V1564" s="26"/>
      <c r="X1564" s="26"/>
      <c r="AA1564" s="26"/>
    </row>
    <row r="1565" spans="1:27">
      <c r="A1565" s="26"/>
      <c r="C1565" s="26"/>
      <c r="K1565" s="26"/>
      <c r="M1565" s="26"/>
      <c r="O1565" s="26"/>
      <c r="T1565" s="26"/>
      <c r="U1565" s="26"/>
      <c r="V1565" s="26"/>
      <c r="X1565" s="26"/>
      <c r="AA1565" s="26"/>
    </row>
    <row r="1566" spans="1:27">
      <c r="A1566" s="26"/>
      <c r="C1566" s="26"/>
      <c r="K1566" s="26"/>
      <c r="M1566" s="26"/>
      <c r="O1566" s="26"/>
      <c r="T1566" s="26"/>
      <c r="U1566" s="26"/>
      <c r="V1566" s="26"/>
      <c r="X1566" s="26"/>
      <c r="AA1566" s="26"/>
    </row>
    <row r="1567" spans="1:27">
      <c r="A1567" s="26"/>
      <c r="C1567" s="26"/>
      <c r="K1567" s="26"/>
      <c r="M1567" s="26"/>
      <c r="O1567" s="26"/>
      <c r="T1567" s="26"/>
      <c r="U1567" s="26"/>
      <c r="V1567" s="26"/>
      <c r="X1567" s="26"/>
      <c r="AA1567" s="26"/>
    </row>
    <row r="1568" spans="1:27">
      <c r="A1568" s="26"/>
      <c r="C1568" s="26"/>
      <c r="K1568" s="26"/>
      <c r="M1568" s="26"/>
      <c r="O1568" s="26"/>
      <c r="T1568" s="26"/>
      <c r="U1568" s="26"/>
      <c r="V1568" s="26"/>
      <c r="X1568" s="26"/>
      <c r="AA1568" s="26"/>
    </row>
    <row r="1569" spans="1:27">
      <c r="A1569" s="26"/>
      <c r="C1569" s="26"/>
      <c r="K1569" s="26"/>
      <c r="M1569" s="26"/>
      <c r="O1569" s="26"/>
      <c r="T1569" s="26"/>
      <c r="U1569" s="26"/>
      <c r="V1569" s="26"/>
      <c r="X1569" s="26"/>
      <c r="AA1569" s="26"/>
    </row>
    <row r="1570" spans="1:27">
      <c r="A1570" s="26"/>
      <c r="C1570" s="26"/>
      <c r="K1570" s="26"/>
      <c r="M1570" s="26"/>
      <c r="O1570" s="26"/>
      <c r="T1570" s="26"/>
      <c r="U1570" s="26"/>
      <c r="V1570" s="26"/>
      <c r="X1570" s="26"/>
      <c r="AA1570" s="26"/>
    </row>
    <row r="1571" spans="1:27">
      <c r="A1571" s="26"/>
      <c r="C1571" s="26"/>
      <c r="K1571" s="26"/>
      <c r="M1571" s="26"/>
      <c r="O1571" s="26"/>
      <c r="T1571" s="26"/>
      <c r="U1571" s="26"/>
      <c r="V1571" s="26"/>
      <c r="X1571" s="26"/>
      <c r="AA1571" s="26"/>
    </row>
    <row r="1572" spans="1:27">
      <c r="A1572" s="26"/>
      <c r="C1572" s="26"/>
      <c r="K1572" s="26"/>
      <c r="M1572" s="26"/>
      <c r="O1572" s="26"/>
      <c r="T1572" s="26"/>
      <c r="U1572" s="26"/>
      <c r="V1572" s="26"/>
      <c r="X1572" s="26"/>
      <c r="AA1572" s="26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226"/>
  <sheetViews>
    <sheetView topLeftCell="A13" zoomScale="92" zoomScaleNormal="92" workbookViewId="0">
      <selection activeCell="A30" sqref="A30:XFD98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6" customWidth="1"/>
    <col min="10" max="10" width="4.90625" style="66" customWidth="1"/>
    <col min="11" max="11" width="5" style="66" customWidth="1"/>
    <col min="12" max="12" width="3.36328125" style="66" customWidth="1"/>
    <col min="13" max="13" width="6.08984375" customWidth="1"/>
    <col min="14" max="14" width="5.54296875" customWidth="1"/>
    <col min="15" max="15" width="5.453125" style="10" customWidth="1"/>
    <col min="16" max="16" width="7.1796875" customWidth="1"/>
    <col min="17" max="17" width="1.81640625" customWidth="1"/>
    <col min="18" max="18" width="7" customWidth="1"/>
    <col min="19" max="19" width="5.1796875" customWidth="1"/>
    <col min="20" max="20" width="5.90625" style="10" customWidth="1"/>
    <col min="21" max="21" width="5.08984375" style="66" customWidth="1"/>
    <col min="22" max="22" width="5.08984375" style="10" customWidth="1"/>
    <col min="23" max="23" width="4.08984375" style="10" customWidth="1"/>
    <col min="24" max="24" width="5.81640625" style="10" customWidth="1"/>
    <col min="25" max="25" width="4.90625" style="10" customWidth="1"/>
    <col min="26" max="26" width="4.6328125" style="10" customWidth="1"/>
    <col min="27" max="27" width="5.453125" style="10" customWidth="1"/>
    <col min="28" max="28" width="4.90625" style="10" customWidth="1"/>
    <col min="29" max="29" width="6.08984375" style="10" customWidth="1"/>
    <col min="30" max="30" width="5" customWidth="1"/>
    <col min="31" max="31" width="5.90625" customWidth="1"/>
    <col min="32" max="32" width="1.36328125" customWidth="1"/>
    <col min="33" max="33" width="5.6328125" style="10" customWidth="1"/>
    <col min="34" max="34" width="5.90625" style="10" customWidth="1"/>
    <col min="35" max="35" width="9" customWidth="1"/>
    <col min="36" max="36" width="6.6328125" customWidth="1"/>
    <col min="37" max="37" width="8" style="66" customWidth="1"/>
    <col min="38" max="38" width="7.6328125" customWidth="1"/>
    <col min="39" max="39" width="8.90625" customWidth="1"/>
    <col min="40" max="40" width="12.453125" customWidth="1"/>
    <col min="41" max="41" width="13.36328125" customWidth="1"/>
    <col min="43" max="43" width="9.54296875" customWidth="1"/>
    <col min="44" max="44" width="10.08984375" customWidth="1"/>
    <col min="45" max="45" width="10.36328125" customWidth="1"/>
  </cols>
  <sheetData>
    <row r="1" spans="1:49">
      <c r="A1" s="45"/>
      <c r="B1" s="45"/>
      <c r="C1" s="45"/>
      <c r="D1" s="45"/>
      <c r="E1" s="45"/>
      <c r="F1" s="45"/>
      <c r="G1" s="45"/>
      <c r="H1" s="45"/>
      <c r="I1" s="94"/>
      <c r="J1" s="94"/>
      <c r="K1" s="94"/>
      <c r="L1" s="94"/>
      <c r="M1" s="45"/>
      <c r="N1" s="45"/>
      <c r="O1" s="172"/>
      <c r="P1" s="45"/>
      <c r="Q1" s="45"/>
      <c r="R1" s="45"/>
      <c r="S1" s="45"/>
      <c r="T1" s="172"/>
      <c r="U1" s="94"/>
      <c r="V1" s="172"/>
      <c r="W1" s="172"/>
      <c r="X1" s="172"/>
      <c r="Y1" s="172"/>
      <c r="Z1" s="172"/>
      <c r="AA1" s="172"/>
      <c r="AB1" s="172"/>
      <c r="AC1" s="172"/>
      <c r="AD1" s="45"/>
      <c r="AE1" s="45"/>
      <c r="AF1" s="45"/>
      <c r="AG1" s="172"/>
      <c r="AH1" s="172"/>
      <c r="AI1" s="45"/>
    </row>
    <row r="2" spans="1:49" ht="31.8">
      <c r="A2" s="45"/>
      <c r="B2" s="45"/>
      <c r="C2" s="151" t="s">
        <v>550</v>
      </c>
      <c r="D2" s="45"/>
      <c r="E2" s="45"/>
      <c r="F2" s="45"/>
      <c r="G2" s="45"/>
      <c r="H2" s="45"/>
      <c r="I2" s="94"/>
      <c r="J2" s="94"/>
      <c r="K2" s="94"/>
      <c r="L2" s="94"/>
      <c r="M2" s="45"/>
      <c r="N2" s="45"/>
      <c r="O2" s="172"/>
      <c r="P2" s="45"/>
      <c r="Q2" s="45"/>
      <c r="R2" s="45"/>
      <c r="S2" s="45"/>
      <c r="T2" s="172"/>
      <c r="U2" s="94"/>
      <c r="V2" s="172"/>
      <c r="W2" s="172"/>
      <c r="X2" s="172"/>
      <c r="Y2" s="195" t="str">
        <f>+År!B2</f>
        <v>KASTRAT</v>
      </c>
      <c r="Z2" s="172"/>
      <c r="AA2" s="172"/>
      <c r="AB2" s="172"/>
      <c r="AC2" s="172"/>
      <c r="AD2" s="45"/>
      <c r="AE2" s="45"/>
      <c r="AF2" s="45"/>
      <c r="AG2" s="172"/>
      <c r="AH2" s="172"/>
      <c r="AI2" s="94"/>
      <c r="AK2"/>
      <c r="AL2" s="66"/>
    </row>
    <row r="3" spans="1:49" ht="17.25" customHeight="1">
      <c r="A3" s="45"/>
      <c r="B3" s="138"/>
      <c r="C3" s="45"/>
      <c r="D3" s="45"/>
      <c r="E3" s="45"/>
      <c r="F3" s="45"/>
      <c r="G3" s="45"/>
      <c r="H3" s="45"/>
      <c r="I3" s="94"/>
      <c r="J3" s="94"/>
      <c r="K3" s="94"/>
      <c r="L3" s="94"/>
      <c r="M3" s="45"/>
      <c r="N3" s="45"/>
      <c r="O3" s="172"/>
      <c r="P3" s="45"/>
      <c r="Q3" s="45"/>
      <c r="R3" s="45"/>
      <c r="S3" s="45"/>
      <c r="T3" s="172"/>
      <c r="U3" s="94"/>
      <c r="V3" s="172"/>
      <c r="W3" s="172"/>
      <c r="X3" s="172"/>
      <c r="Y3" s="172"/>
      <c r="Z3" s="172"/>
      <c r="AA3" s="172"/>
      <c r="AB3" s="172"/>
      <c r="AC3" s="172"/>
      <c r="AD3" s="45"/>
      <c r="AE3" s="45"/>
      <c r="AF3" s="45"/>
      <c r="AG3" s="172"/>
      <c r="AH3" s="172"/>
      <c r="AI3" s="45"/>
    </row>
    <row r="4" spans="1:49">
      <c r="A4" s="45"/>
      <c r="B4" s="45"/>
      <c r="C4" s="45"/>
      <c r="D4" s="45"/>
      <c r="E4" s="45"/>
      <c r="F4" s="45"/>
      <c r="G4" s="45"/>
      <c r="H4" s="45"/>
      <c r="I4" s="94"/>
      <c r="J4" s="94"/>
      <c r="K4" s="94"/>
      <c r="L4" s="94"/>
      <c r="M4" s="45"/>
      <c r="N4" s="45"/>
      <c r="O4" s="172"/>
      <c r="P4" s="45"/>
      <c r="Q4" s="45"/>
      <c r="R4" s="45"/>
      <c r="S4" s="45"/>
      <c r="T4" s="172"/>
      <c r="U4" s="94"/>
      <c r="V4" s="172"/>
      <c r="W4" s="172"/>
      <c r="X4" s="172"/>
      <c r="Y4" s="172"/>
      <c r="Z4" s="172"/>
      <c r="AA4" s="172"/>
      <c r="AB4" s="172"/>
      <c r="AC4" s="172"/>
      <c r="AD4" s="45"/>
      <c r="AE4" s="45"/>
      <c r="AF4" s="45"/>
      <c r="AG4" s="172"/>
      <c r="AH4" s="172"/>
      <c r="AI4" s="45"/>
    </row>
    <row r="5" spans="1:49" s="176" customFormat="1" ht="19.8">
      <c r="A5" s="153"/>
      <c r="B5" s="153"/>
      <c r="C5" s="153"/>
      <c r="D5" s="153"/>
      <c r="E5" s="153"/>
      <c r="F5" s="153"/>
      <c r="G5" s="153"/>
      <c r="H5" s="153"/>
      <c r="I5" s="175"/>
      <c r="J5" s="175"/>
      <c r="K5" s="175" t="s">
        <v>7</v>
      </c>
      <c r="L5" s="175"/>
      <c r="M5" s="176">
        <f>+År!O2</f>
        <v>52</v>
      </c>
      <c r="N5" s="153"/>
      <c r="O5" s="172"/>
      <c r="P5" s="153"/>
      <c r="Q5" s="153"/>
      <c r="R5" s="153"/>
      <c r="S5" s="175"/>
      <c r="T5" s="177" t="s">
        <v>423</v>
      </c>
      <c r="U5" s="177"/>
      <c r="V5" s="177"/>
      <c r="W5" s="177"/>
      <c r="X5" s="177"/>
      <c r="Y5" s="177"/>
      <c r="Z5" s="505">
        <f>SUM(G10:G13)</f>
        <v>1622</v>
      </c>
      <c r="AA5" s="505"/>
      <c r="AB5" s="505"/>
      <c r="AC5" s="177"/>
      <c r="AD5" s="153"/>
      <c r="AE5" s="153"/>
      <c r="AF5" s="153"/>
      <c r="AG5" s="177"/>
      <c r="AH5" s="153"/>
      <c r="AI5" s="153"/>
      <c r="AJ5" s="178"/>
      <c r="AK5" s="178"/>
      <c r="AL5" s="178"/>
      <c r="AM5" s="178"/>
      <c r="AN5" s="178"/>
      <c r="AO5" s="178"/>
      <c r="AP5" s="178"/>
      <c r="AQ5" s="178"/>
      <c r="AR5" s="178"/>
    </row>
    <row r="6" spans="1:49" ht="17.25" customHeight="1">
      <c r="A6" s="45"/>
      <c r="B6" s="45"/>
      <c r="C6" s="45"/>
      <c r="D6" s="45"/>
      <c r="E6" s="45"/>
      <c r="F6" s="45"/>
      <c r="G6" s="45"/>
      <c r="H6" s="45"/>
      <c r="I6" s="94"/>
      <c r="J6" s="94"/>
      <c r="K6" s="94"/>
      <c r="L6" s="94"/>
      <c r="M6" s="45"/>
      <c r="N6" s="45"/>
      <c r="O6" s="72"/>
      <c r="P6" s="45"/>
      <c r="Q6" s="45"/>
      <c r="R6" s="42"/>
      <c r="S6" s="45"/>
      <c r="T6" s="393"/>
      <c r="U6" s="94"/>
      <c r="V6" s="72"/>
      <c r="W6" s="172"/>
      <c r="X6" s="72"/>
      <c r="Y6" s="72"/>
      <c r="Z6" s="172"/>
      <c r="AA6" s="72"/>
      <c r="AB6" s="72"/>
      <c r="AC6" s="73"/>
      <c r="AD6" s="42"/>
      <c r="AE6" s="42"/>
      <c r="AF6" s="42"/>
      <c r="AG6" s="172"/>
      <c r="AH6" s="73" t="s">
        <v>4</v>
      </c>
      <c r="AI6" s="45"/>
      <c r="AK6"/>
    </row>
    <row r="7" spans="1:49" ht="19.5" customHeight="1">
      <c r="A7" s="45"/>
      <c r="B7" s="45"/>
      <c r="C7" s="45"/>
      <c r="D7" s="45"/>
      <c r="E7" s="37" t="s">
        <v>4</v>
      </c>
      <c r="F7" s="45"/>
      <c r="G7" s="45"/>
      <c r="H7" s="45"/>
      <c r="I7" s="94"/>
      <c r="J7" s="94"/>
      <c r="K7" s="94"/>
      <c r="L7" s="94"/>
      <c r="M7" s="45"/>
      <c r="N7" s="45"/>
      <c r="O7" s="171"/>
      <c r="P7" s="45"/>
      <c r="Q7" s="45"/>
      <c r="R7" s="37" t="s">
        <v>24</v>
      </c>
      <c r="S7" s="45"/>
      <c r="T7" s="393"/>
      <c r="U7" s="94"/>
      <c r="V7" s="129" t="s">
        <v>558</v>
      </c>
      <c r="W7" s="129"/>
      <c r="X7" s="127"/>
      <c r="Y7" s="129" t="s">
        <v>484</v>
      </c>
      <c r="Z7" s="129"/>
      <c r="AA7" s="171" t="s">
        <v>404</v>
      </c>
      <c r="AB7" s="171" t="s">
        <v>404</v>
      </c>
      <c r="AC7" s="129" t="s">
        <v>424</v>
      </c>
      <c r="AD7" s="25"/>
      <c r="AE7" s="25"/>
      <c r="AF7" s="25"/>
      <c r="AG7" s="129" t="s">
        <v>479</v>
      </c>
      <c r="AH7" s="129" t="s">
        <v>10</v>
      </c>
      <c r="AI7" s="42"/>
      <c r="AK7"/>
      <c r="AU7" s="22"/>
      <c r="AV7" s="22"/>
      <c r="AW7" s="22"/>
    </row>
    <row r="8" spans="1:49" ht="15.6">
      <c r="A8" s="45"/>
      <c r="B8" s="45"/>
      <c r="C8" s="45"/>
      <c r="D8" s="45"/>
      <c r="E8" s="37" t="s">
        <v>477</v>
      </c>
      <c r="F8" s="37"/>
      <c r="G8" s="129" t="s">
        <v>4</v>
      </c>
      <c r="H8" s="45"/>
      <c r="I8" s="92" t="s">
        <v>4</v>
      </c>
      <c r="J8" s="94"/>
      <c r="K8" s="92" t="s">
        <v>1</v>
      </c>
      <c r="L8" s="94"/>
      <c r="M8" s="37" t="s">
        <v>24</v>
      </c>
      <c r="N8" s="45"/>
      <c r="O8" s="427" t="s">
        <v>24</v>
      </c>
      <c r="P8" s="427" t="s">
        <v>24</v>
      </c>
      <c r="Q8" s="45"/>
      <c r="R8" s="37" t="s">
        <v>483</v>
      </c>
      <c r="S8" s="45"/>
      <c r="T8" s="129" t="s">
        <v>24</v>
      </c>
      <c r="U8" s="94"/>
      <c r="V8" s="129" t="s">
        <v>530</v>
      </c>
      <c r="W8" s="129"/>
      <c r="X8" s="129" t="s">
        <v>561</v>
      </c>
      <c r="Y8" s="129" t="s">
        <v>559</v>
      </c>
      <c r="Z8" s="129"/>
      <c r="AA8" s="129" t="s">
        <v>491</v>
      </c>
      <c r="AB8" s="129" t="s">
        <v>556</v>
      </c>
      <c r="AC8" s="129" t="s">
        <v>417</v>
      </c>
      <c r="AD8" s="37" t="s">
        <v>535</v>
      </c>
      <c r="AE8" s="37" t="s">
        <v>415</v>
      </c>
      <c r="AF8" s="37"/>
      <c r="AG8" s="129" t="s">
        <v>563</v>
      </c>
      <c r="AH8" s="129" t="s">
        <v>71</v>
      </c>
      <c r="AI8" s="42"/>
      <c r="AJ8" s="22"/>
      <c r="AK8" s="22"/>
      <c r="AL8" s="22"/>
    </row>
    <row r="9" spans="1:49" ht="15.6">
      <c r="A9" s="42"/>
      <c r="B9" s="37" t="s">
        <v>90</v>
      </c>
      <c r="C9" s="37" t="s">
        <v>422</v>
      </c>
      <c r="D9" s="83"/>
      <c r="E9" s="141" t="s">
        <v>478</v>
      </c>
      <c r="F9" s="166" t="s">
        <v>529</v>
      </c>
      <c r="G9" s="142" t="s">
        <v>10</v>
      </c>
      <c r="H9" s="166" t="s">
        <v>529</v>
      </c>
      <c r="I9" s="143" t="s">
        <v>404</v>
      </c>
      <c r="J9" s="197" t="s">
        <v>529</v>
      </c>
      <c r="K9" s="143" t="s">
        <v>404</v>
      </c>
      <c r="L9" s="94"/>
      <c r="M9" s="141" t="s">
        <v>0</v>
      </c>
      <c r="N9" s="166" t="s">
        <v>529</v>
      </c>
      <c r="O9" s="427" t="s">
        <v>725</v>
      </c>
      <c r="P9" s="427" t="s">
        <v>726</v>
      </c>
      <c r="Q9" s="45"/>
      <c r="R9" s="141" t="s">
        <v>416</v>
      </c>
      <c r="S9" s="166" t="s">
        <v>529</v>
      </c>
      <c r="T9" s="142" t="s">
        <v>45</v>
      </c>
      <c r="U9" s="197" t="s">
        <v>529</v>
      </c>
      <c r="V9" s="142" t="s">
        <v>546</v>
      </c>
      <c r="W9" s="196" t="s">
        <v>529</v>
      </c>
      <c r="X9" s="142" t="s">
        <v>562</v>
      </c>
      <c r="Y9" s="142" t="s">
        <v>560</v>
      </c>
      <c r="Z9" s="196" t="s">
        <v>529</v>
      </c>
      <c r="AA9" s="142" t="s">
        <v>472</v>
      </c>
      <c r="AB9" s="142" t="s">
        <v>525</v>
      </c>
      <c r="AC9" s="142" t="s">
        <v>45</v>
      </c>
      <c r="AD9" s="141" t="s">
        <v>536</v>
      </c>
      <c r="AE9" s="141" t="s">
        <v>557</v>
      </c>
      <c r="AF9" s="141"/>
      <c r="AG9" s="142" t="s">
        <v>488</v>
      </c>
      <c r="AH9" s="142" t="s">
        <v>551</v>
      </c>
      <c r="AI9" s="42"/>
      <c r="AJ9" s="22"/>
      <c r="AK9" s="22"/>
      <c r="AL9" s="22"/>
      <c r="AS9" s="4"/>
    </row>
    <row r="10" spans="1:49" s="2" customFormat="1" ht="15.6">
      <c r="A10" s="48"/>
      <c r="B10" s="167">
        <f>+'Ark1'!C171</f>
        <v>2024</v>
      </c>
      <c r="C10" s="167">
        <f>+'Ark1'!G171</f>
        <v>1</v>
      </c>
      <c r="D10" s="168" t="s">
        <v>432</v>
      </c>
      <c r="E10" s="167">
        <f>+'Ark1'!Q171</f>
        <v>156</v>
      </c>
      <c r="F10" s="167">
        <f>+E10-E15</f>
        <v>-17</v>
      </c>
      <c r="G10" s="169">
        <f>+'Ark1'!R171</f>
        <v>870</v>
      </c>
      <c r="H10" s="400">
        <f>+G10-G15</f>
        <v>-45</v>
      </c>
      <c r="I10" s="170">
        <f>+'Ark1'!AE171</f>
        <v>53.637484586929695</v>
      </c>
      <c r="J10" s="170">
        <f>+I10-I15</f>
        <v>0.284714907629386</v>
      </c>
      <c r="K10" s="170">
        <f>+'Ark1'!AF171</f>
        <v>53.455957345802879</v>
      </c>
      <c r="L10" s="94"/>
      <c r="M10" s="357">
        <f>+'Ark1'!S171</f>
        <v>4.3379310344827591</v>
      </c>
      <c r="N10" s="168">
        <f>+M10-M15</f>
        <v>-0.16370830977953599</v>
      </c>
      <c r="O10" s="428">
        <f>+'Ark1'!AR171</f>
        <v>202.26989619377159</v>
      </c>
      <c r="P10" s="113">
        <f>+'Ark1'!AS171</f>
        <v>28.955657966923976</v>
      </c>
      <c r="Q10" s="45"/>
      <c r="R10" s="357">
        <f>+'Ark1'!T171</f>
        <v>6.7413793103448292</v>
      </c>
      <c r="S10" s="168">
        <f>+R10-R15</f>
        <v>-0.46080648200489893</v>
      </c>
      <c r="T10" s="307">
        <f>+'Ark1'!U171</f>
        <v>246.82206896551719</v>
      </c>
      <c r="U10" s="170">
        <f>+T10-T15</f>
        <v>-13.050390050876103</v>
      </c>
      <c r="V10" s="169">
        <f>+'Ark1'!W171</f>
        <v>54.137931034482783</v>
      </c>
      <c r="W10" s="169">
        <f>+V10-V15</f>
        <v>-13.730921424533612</v>
      </c>
      <c r="X10" s="169">
        <f>+'Ark1'!X171</f>
        <v>4.597701149425288</v>
      </c>
      <c r="Y10" s="169">
        <f>+'Ark1'!AG171</f>
        <v>657.52710495963117</v>
      </c>
      <c r="Z10" s="169">
        <f>+Y10-Y15</f>
        <v>-3.7867716923511807</v>
      </c>
      <c r="AA10" s="169">
        <f>+'Ark1'!AH171</f>
        <v>0</v>
      </c>
      <c r="AB10" s="307">
        <f>+'Ark1'!AI171</f>
        <v>39.655172413793117</v>
      </c>
      <c r="AC10" s="169">
        <f>+'Ark1'!Y171</f>
        <v>72.113400609342619</v>
      </c>
      <c r="AD10" s="168">
        <f>+'Ark1'!Z171</f>
        <v>1.183530795826222</v>
      </c>
      <c r="AE10" s="168">
        <f>+'Ark1'!AA171</f>
        <v>1.6577267168076637</v>
      </c>
      <c r="AF10" s="141"/>
      <c r="AG10" s="307">
        <f>1000*T10/Y10</f>
        <v>375.37930695749918</v>
      </c>
      <c r="AH10" s="169">
        <f>+'Ark1'!AF171</f>
        <v>53.455957345802879</v>
      </c>
      <c r="AI10" s="48"/>
      <c r="AJ10" s="22"/>
      <c r="AK10" s="22"/>
      <c r="AL10" s="22"/>
      <c r="AS10" s="47"/>
    </row>
    <row r="11" spans="1:49" s="2" customFormat="1" ht="15.6">
      <c r="A11" s="48"/>
      <c r="B11" s="167">
        <f>+'Ark1'!C172</f>
        <v>2024</v>
      </c>
      <c r="C11" s="167">
        <f>+'Ark1'!G172</f>
        <v>2</v>
      </c>
      <c r="D11" s="168" t="s">
        <v>109</v>
      </c>
      <c r="E11" s="167">
        <f>+'Ark1'!Q172</f>
        <v>51</v>
      </c>
      <c r="F11" s="167">
        <f>+E11-E16</f>
        <v>-13</v>
      </c>
      <c r="G11" s="169">
        <f>+'Ark1'!R172</f>
        <v>187</v>
      </c>
      <c r="H11" s="400">
        <f>+G11-G16</f>
        <v>-40</v>
      </c>
      <c r="I11" s="170">
        <f>+'Ark1'!AE172</f>
        <v>11.528976572133169</v>
      </c>
      <c r="J11" s="170">
        <f>+I11-I16</f>
        <v>-1.7071750313653737</v>
      </c>
      <c r="K11" s="170">
        <f>+'Ark1'!AF172</f>
        <v>10.677589444390652</v>
      </c>
      <c r="L11" s="94"/>
      <c r="M11" s="357">
        <f>+'Ark1'!S172</f>
        <v>4.3689839572192515</v>
      </c>
      <c r="N11" s="168">
        <f>+M11-M16</f>
        <v>7.7504770430421033E-3</v>
      </c>
      <c r="O11" s="428">
        <f>+'Ark1'!AR172</f>
        <v>196.5828877005348</v>
      </c>
      <c r="P11" s="113">
        <f>+'Ark1'!AS172</f>
        <v>29.607318105322356</v>
      </c>
      <c r="Q11" s="45"/>
      <c r="R11" s="357">
        <f>+'Ark1'!T172</f>
        <v>7.1016042780748645</v>
      </c>
      <c r="S11" s="168">
        <f>+R11-R16</f>
        <v>3.552498292067785E-2</v>
      </c>
      <c r="T11" s="307">
        <f>+'Ark1'!U172</f>
        <v>229.37112299465244</v>
      </c>
      <c r="U11" s="170">
        <f>+T11-T16</f>
        <v>1.568479822846399</v>
      </c>
      <c r="V11" s="169">
        <f>+'Ark1'!W172</f>
        <v>70.053475935828871</v>
      </c>
      <c r="W11" s="169">
        <f>+V11-V16</f>
        <v>4.855238050366296</v>
      </c>
      <c r="X11" s="169">
        <f>+'Ark1'!X172</f>
        <v>3.2085561497326198</v>
      </c>
      <c r="Y11" s="169">
        <f>+'Ark1'!AG172</f>
        <v>637.68983957219268</v>
      </c>
      <c r="Z11" s="169">
        <f>+Y11-Y16</f>
        <v>7.1898395721926818</v>
      </c>
      <c r="AA11" s="169">
        <f>+'Ark1'!AH172</f>
        <v>0</v>
      </c>
      <c r="AB11" s="307">
        <f>+'Ark1'!AI172</f>
        <v>34.759358288770045</v>
      </c>
      <c r="AC11" s="169">
        <f>+'Ark1'!Y172</f>
        <v>61.30008872219085</v>
      </c>
      <c r="AD11" s="168">
        <f>+'Ark1'!Z172</f>
        <v>1.1871416868972988</v>
      </c>
      <c r="AE11" s="168">
        <f>+'Ark1'!AA172</f>
        <v>1.653176360434143</v>
      </c>
      <c r="AF11" s="141"/>
      <c r="AG11" s="307">
        <f>1000*T11/Y11</f>
        <v>359.69072856567817</v>
      </c>
      <c r="AH11" s="169">
        <f>+'Ark1'!AF172</f>
        <v>10.677589444390652</v>
      </c>
      <c r="AI11" s="48"/>
      <c r="AJ11" s="22"/>
      <c r="AK11" s="22"/>
      <c r="AL11" s="22"/>
      <c r="AS11" s="47"/>
    </row>
    <row r="12" spans="1:49" s="2" customFormat="1" ht="15.6">
      <c r="A12" s="48"/>
      <c r="B12" s="167">
        <f>+'Ark1'!C173</f>
        <v>2024</v>
      </c>
      <c r="C12" s="167">
        <f>+'Ark1'!G173</f>
        <v>3</v>
      </c>
      <c r="D12" s="168" t="s">
        <v>653</v>
      </c>
      <c r="E12" s="167">
        <f>+'Ark1'!Q173</f>
        <v>82</v>
      </c>
      <c r="F12" s="167">
        <f>+E12-E17</f>
        <v>6</v>
      </c>
      <c r="G12" s="169">
        <f>+'Ark1'!R173</f>
        <v>439</v>
      </c>
      <c r="H12" s="400">
        <f>+G12-G17</f>
        <v>-15</v>
      </c>
      <c r="I12" s="170">
        <f>+'Ark1'!AE173</f>
        <v>27.065351418002464</v>
      </c>
      <c r="J12" s="170">
        <f>+I12-I17</f>
        <v>0.59304821100537808</v>
      </c>
      <c r="K12" s="170">
        <f>+'Ark1'!AF173</f>
        <v>28.024900866282689</v>
      </c>
      <c r="L12" s="94"/>
      <c r="M12" s="357">
        <f>+'Ark1'!S173</f>
        <v>4.3120728929384953</v>
      </c>
      <c r="N12" s="168">
        <f>+M12-M17</f>
        <v>0.28784381804862758</v>
      </c>
      <c r="O12" s="428">
        <f>+'Ark1'!AR173</f>
        <v>204.66590389016019</v>
      </c>
      <c r="P12" s="113">
        <f>+'Ark1'!AS173</f>
        <v>29.312075809353608</v>
      </c>
      <c r="Q12" s="45"/>
      <c r="R12" s="357">
        <f>+'Ark1'!T173</f>
        <v>7.4350797266514785</v>
      </c>
      <c r="S12" s="168">
        <f>+R12-R17</f>
        <v>0.73463919801711874</v>
      </c>
      <c r="T12" s="307">
        <f>+'Ark1'!U173</f>
        <v>256.4405466970386</v>
      </c>
      <c r="U12" s="170">
        <f>+T12-T17</f>
        <v>-3.3462374439308178</v>
      </c>
      <c r="V12" s="169">
        <f>+'Ark1'!W173</f>
        <v>70.387243735763093</v>
      </c>
      <c r="W12" s="169">
        <f>+V12-V17</f>
        <v>15.100900123428282</v>
      </c>
      <c r="X12" s="169">
        <f>+'Ark1'!X173</f>
        <v>8.2004555808656008</v>
      </c>
      <c r="Y12" s="169">
        <f>+'Ark1'!AG173</f>
        <v>655.08466819221962</v>
      </c>
      <c r="Z12" s="169">
        <f>+Y12-Y17</f>
        <v>-51.997009511974511</v>
      </c>
      <c r="AA12" s="169">
        <f>+'Ark1'!AH173</f>
        <v>0</v>
      </c>
      <c r="AB12" s="307">
        <f>+'Ark1'!AI173</f>
        <v>23.006833712984054</v>
      </c>
      <c r="AC12" s="169">
        <f>+'Ark1'!Y173</f>
        <v>65.696987138401937</v>
      </c>
      <c r="AD12" s="168">
        <f>+'Ark1'!Z173</f>
        <v>1.1276661787213245</v>
      </c>
      <c r="AE12" s="168">
        <f>+'Ark1'!AA173</f>
        <v>2.0270942500109035</v>
      </c>
      <c r="AF12" s="141"/>
      <c r="AG12" s="307">
        <f>1000*T12/Y12</f>
        <v>391.46168296796708</v>
      </c>
      <c r="AH12" s="169">
        <f>+'Ark1'!AF173</f>
        <v>28.024900866282689</v>
      </c>
      <c r="AI12" s="48"/>
      <c r="AJ12" s="22"/>
      <c r="AK12" s="22"/>
      <c r="AL12" s="22"/>
      <c r="AS12" s="47"/>
    </row>
    <row r="13" spans="1:49" s="2" customFormat="1" ht="15.6">
      <c r="A13" s="48"/>
      <c r="B13" s="167">
        <f>+'Ark1'!C174</f>
        <v>2024</v>
      </c>
      <c r="C13" s="167">
        <f>+'Ark1'!G174</f>
        <v>4</v>
      </c>
      <c r="D13" s="168" t="s">
        <v>110</v>
      </c>
      <c r="E13" s="167">
        <f>+'Ark1'!Q174</f>
        <v>25</v>
      </c>
      <c r="F13" s="167">
        <f>+E13-E18</f>
        <v>-3</v>
      </c>
      <c r="G13" s="169">
        <f>+'Ark1'!R174</f>
        <v>126</v>
      </c>
      <c r="H13" s="400">
        <f>+G13-G18</f>
        <v>7</v>
      </c>
      <c r="I13" s="170">
        <f>+'Ark1'!AE174</f>
        <v>7.7681874229346493</v>
      </c>
      <c r="J13" s="170">
        <f>+I13-I18</f>
        <v>0.82941191273056791</v>
      </c>
      <c r="K13" s="170">
        <f>+'Ark1'!AF174</f>
        <v>7.8415523435238148</v>
      </c>
      <c r="L13" s="94"/>
      <c r="M13" s="357">
        <f>+'Ark1'!S174</f>
        <v>4.1111111111111116</v>
      </c>
      <c r="N13" s="168">
        <f>+M13-M18</f>
        <v>0.44724556489262435</v>
      </c>
      <c r="O13" s="428">
        <f>+'Ark1'!AR174</f>
        <v>203.84920634920641</v>
      </c>
      <c r="P13" s="113">
        <f>+'Ark1'!AS174</f>
        <v>28.712369541248723</v>
      </c>
      <c r="Q13" s="45"/>
      <c r="R13" s="357">
        <f>+'Ark1'!T174</f>
        <v>6.4603174603174605</v>
      </c>
      <c r="S13" s="168">
        <f>+R13-R18</f>
        <v>0.33426704014939457</v>
      </c>
      <c r="T13" s="307">
        <f>+'Ark1'!U174</f>
        <v>249.99920634920625</v>
      </c>
      <c r="U13" s="170">
        <f>+T13-T18</f>
        <v>23.554668534080236</v>
      </c>
      <c r="V13" s="169">
        <f>+'Ark1'!W174</f>
        <v>48.412698412698397</v>
      </c>
      <c r="W13" s="169">
        <f>+V13-V18</f>
        <v>8.9169000933706499</v>
      </c>
      <c r="X13" s="169">
        <f>+'Ark1'!X174</f>
        <v>7.9365079365079394</v>
      </c>
      <c r="Y13" s="169">
        <f>+'Ark1'!AG174</f>
        <v>710.49206349206349</v>
      </c>
      <c r="Z13" s="169">
        <f>+Y13-Y18</f>
        <v>38.814097390368602</v>
      </c>
      <c r="AA13" s="169">
        <f>+'Ark1'!AH174</f>
        <v>0</v>
      </c>
      <c r="AB13" s="307">
        <f>+'Ark1'!AI174</f>
        <v>21.428571428571423</v>
      </c>
      <c r="AC13" s="169">
        <f>+'Ark1'!Y174</f>
        <v>71.129702116483827</v>
      </c>
      <c r="AD13" s="168">
        <f>+'Ark1'!Z174</f>
        <v>1.2294160584591289</v>
      </c>
      <c r="AE13" s="168">
        <f>+'Ark1'!AA174</f>
        <v>2.00258084929151</v>
      </c>
      <c r="AF13" s="141"/>
      <c r="AG13" s="307">
        <f>1000*T13/Y13</f>
        <v>351.86769732579688</v>
      </c>
      <c r="AH13" s="169">
        <f>+'Ark1'!AF174</f>
        <v>7.8415523435238148</v>
      </c>
      <c r="AI13" s="48"/>
      <c r="AJ13" s="22"/>
      <c r="AK13" s="22"/>
      <c r="AL13" s="22"/>
      <c r="AS13" s="47"/>
    </row>
    <row r="14" spans="1:49" s="2" customFormat="1" ht="15.6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94"/>
      <c r="M14" s="48"/>
      <c r="N14" s="48"/>
      <c r="O14" s="48"/>
      <c r="P14" s="48"/>
      <c r="Q14" s="45"/>
      <c r="R14" s="48"/>
      <c r="S14" s="48"/>
      <c r="T14" s="73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141"/>
      <c r="AG14" s="48"/>
      <c r="AH14" s="48"/>
      <c r="AI14" s="48"/>
      <c r="AJ14" s="22"/>
      <c r="AK14" s="22"/>
      <c r="AL14" s="22"/>
      <c r="AS14" s="47"/>
    </row>
    <row r="15" spans="1:49" ht="15.6">
      <c r="A15" s="42"/>
      <c r="B15" s="3">
        <f>+'Ark1'!C175</f>
        <v>2023</v>
      </c>
      <c r="C15" s="3">
        <f>+'Ark1'!G175</f>
        <v>1</v>
      </c>
      <c r="D15" s="12" t="str">
        <f>+D10</f>
        <v>Øst</v>
      </c>
      <c r="E15" s="3">
        <f>+'Ark1'!Q175</f>
        <v>173</v>
      </c>
      <c r="F15" s="3"/>
      <c r="G15" s="15">
        <f>+'Ark1'!R175</f>
        <v>915</v>
      </c>
      <c r="H15" s="3"/>
      <c r="I15" s="55">
        <f>+'Ark1'!AE175</f>
        <v>53.352769679300309</v>
      </c>
      <c r="J15" s="55"/>
      <c r="K15" s="55">
        <f>+'Ark1'!AF175</f>
        <v>54.740269337356786</v>
      </c>
      <c r="L15" s="94"/>
      <c r="M15" s="12">
        <f>+'Ark1'!S175</f>
        <v>4.5016393442622951</v>
      </c>
      <c r="N15" s="3"/>
      <c r="O15" s="428">
        <f>+'Ark1'!AR175</f>
        <v>204.89647577092515</v>
      </c>
      <c r="P15" s="113">
        <f>+'Ark1'!AS175</f>
        <v>29.636154909935275</v>
      </c>
      <c r="Q15" s="45"/>
      <c r="R15" s="12">
        <f>+'Ark1'!T175</f>
        <v>7.2021857923497281</v>
      </c>
      <c r="S15" s="3"/>
      <c r="T15" s="15">
        <f>+'Ark1'!U175</f>
        <v>259.87245901639329</v>
      </c>
      <c r="U15" s="55"/>
      <c r="V15" s="15">
        <f>+'Ark1'!W175</f>
        <v>67.868852459016395</v>
      </c>
      <c r="W15" s="15"/>
      <c r="X15" s="15">
        <f>+'Ark1'!X175</f>
        <v>7.8688524590163933</v>
      </c>
      <c r="Y15" s="15">
        <f>+'Ark1'!AG175</f>
        <v>661.31387665198235</v>
      </c>
      <c r="Z15" s="15"/>
      <c r="AA15" s="15">
        <f>+'Ark1'!AH175</f>
        <v>0.10928961748633882</v>
      </c>
      <c r="AB15" s="15">
        <f>+'Ark1'!AI175</f>
        <v>35.081967213114744</v>
      </c>
      <c r="AC15" s="15">
        <f>+'Ark1'!Y175</f>
        <v>67.807295140576485</v>
      </c>
      <c r="AD15" s="12">
        <f>+'Ark1'!Z175</f>
        <v>1.2319727575688992</v>
      </c>
      <c r="AE15" s="12">
        <f>+'Ark1'!AA175</f>
        <v>1.6580967522428089</v>
      </c>
      <c r="AF15" s="141"/>
      <c r="AG15" s="15">
        <f t="shared" ref="AG15:AG28" si="0">1000*T15/Y15</f>
        <v>392.96386812876699</v>
      </c>
      <c r="AH15" s="15">
        <f>+'Ark1'!AF175</f>
        <v>54.740269337356786</v>
      </c>
      <c r="AI15" s="42"/>
      <c r="AJ15" s="22"/>
      <c r="AK15" s="22"/>
      <c r="AL15" s="22"/>
      <c r="AS15" s="46"/>
    </row>
    <row r="16" spans="1:49" ht="15.6">
      <c r="A16" s="42"/>
      <c r="B16" s="3">
        <f>+'Ark1'!C176</f>
        <v>2023</v>
      </c>
      <c r="C16" s="3">
        <f>+'Ark1'!G176</f>
        <v>2</v>
      </c>
      <c r="D16" s="12" t="str">
        <f>+D11</f>
        <v>Vest</v>
      </c>
      <c r="E16" s="3">
        <f>+'Ark1'!Q176</f>
        <v>64</v>
      </c>
      <c r="F16" s="3"/>
      <c r="G16" s="15">
        <f>+'Ark1'!R176</f>
        <v>227</v>
      </c>
      <c r="H16" s="3"/>
      <c r="I16" s="55">
        <f>+'Ark1'!AE176</f>
        <v>13.236151603498543</v>
      </c>
      <c r="J16" s="55"/>
      <c r="K16" s="55">
        <f>+'Ark1'!AF176</f>
        <v>11.904473593216698</v>
      </c>
      <c r="L16" s="94"/>
      <c r="M16" s="12">
        <f>+'Ark1'!S176</f>
        <v>4.3612334801762094</v>
      </c>
      <c r="N16" s="3"/>
      <c r="O16" s="428">
        <f>+'Ark1'!AR176</f>
        <v>195.46818181818185</v>
      </c>
      <c r="P16" s="113">
        <f>+'Ark1'!AS176</f>
        <v>29.477239895527113</v>
      </c>
      <c r="Q16" s="45"/>
      <c r="R16" s="12">
        <f>+'Ark1'!T176</f>
        <v>7.0660792951541866</v>
      </c>
      <c r="S16" s="3"/>
      <c r="T16" s="15">
        <f>+'Ark1'!U176</f>
        <v>227.80264317180604</v>
      </c>
      <c r="U16" s="55"/>
      <c r="V16" s="15">
        <f>+'Ark1'!W176</f>
        <v>65.198237885462575</v>
      </c>
      <c r="W16" s="15"/>
      <c r="X16" s="15">
        <f>+'Ark1'!X176</f>
        <v>3.0837004405286348</v>
      </c>
      <c r="Y16" s="15">
        <f>+'Ark1'!AG176</f>
        <v>630.5</v>
      </c>
      <c r="Z16" s="15"/>
      <c r="AA16" s="15">
        <f>+'Ark1'!AH176</f>
        <v>0</v>
      </c>
      <c r="AB16" s="15">
        <f>+'Ark1'!AI176</f>
        <v>31.277533039647576</v>
      </c>
      <c r="AC16" s="15">
        <f>+'Ark1'!Y176</f>
        <v>68.299117918405045</v>
      </c>
      <c r="AD16" s="12">
        <f>+'Ark1'!Z176</f>
        <v>1.1153294186054796</v>
      </c>
      <c r="AE16" s="12">
        <f>+'Ark1'!AA176</f>
        <v>1.5901802332845869</v>
      </c>
      <c r="AF16" s="141"/>
      <c r="AG16" s="15">
        <f t="shared" si="0"/>
        <v>361.30474729866143</v>
      </c>
      <c r="AH16" s="15">
        <f>+'Ark1'!AF176</f>
        <v>11.904473593216698</v>
      </c>
      <c r="AI16" s="42"/>
      <c r="AJ16" s="22"/>
      <c r="AK16" s="22"/>
      <c r="AL16" s="22"/>
      <c r="AS16" s="46"/>
    </row>
    <row r="17" spans="1:57" ht="15.6">
      <c r="A17" s="42"/>
      <c r="B17" s="3">
        <f>+'Ark1'!C177</f>
        <v>2023</v>
      </c>
      <c r="C17" s="3">
        <f>+'Ark1'!G177</f>
        <v>3</v>
      </c>
      <c r="D17" s="12" t="str">
        <f>+D12</f>
        <v>Midt</v>
      </c>
      <c r="E17" s="3">
        <f>+'Ark1'!Q177</f>
        <v>76</v>
      </c>
      <c r="F17" s="3"/>
      <c r="G17" s="15">
        <f>+'Ark1'!R177</f>
        <v>454</v>
      </c>
      <c r="H17" s="3"/>
      <c r="I17" s="55">
        <f>+'Ark1'!AE177</f>
        <v>26.472303206997086</v>
      </c>
      <c r="J17" s="55"/>
      <c r="K17" s="55">
        <f>+'Ark1'!AF177</f>
        <v>27.151791292785266</v>
      </c>
      <c r="L17" s="94"/>
      <c r="M17" s="12">
        <f>+'Ark1'!S177</f>
        <v>4.0242290748898677</v>
      </c>
      <c r="N17" s="3"/>
      <c r="O17" s="428">
        <f>+'Ark1'!AR177</f>
        <v>207.80573951434877</v>
      </c>
      <c r="P17" s="113">
        <f>+'Ark1'!AS177</f>
        <v>28.652771722989527</v>
      </c>
      <c r="Q17" s="45"/>
      <c r="R17" s="12">
        <f>+'Ark1'!T177</f>
        <v>6.7004405286343598</v>
      </c>
      <c r="S17" s="3"/>
      <c r="T17" s="15">
        <f>+'Ark1'!U177</f>
        <v>259.78678414096942</v>
      </c>
      <c r="U17" s="55"/>
      <c r="V17" s="15">
        <f>+'Ark1'!W177</f>
        <v>55.286343612334811</v>
      </c>
      <c r="W17" s="15"/>
      <c r="X17" s="15">
        <f>+'Ark1'!X177</f>
        <v>3.5242290748898681</v>
      </c>
      <c r="Y17" s="15">
        <f>+'Ark1'!AG177</f>
        <v>707.08167770419414</v>
      </c>
      <c r="Z17" s="15"/>
      <c r="AA17" s="15">
        <f>+'Ark1'!AH177</f>
        <v>0.22026431718061676</v>
      </c>
      <c r="AB17" s="15">
        <f>+'Ark1'!AI177</f>
        <v>16.079295154185026</v>
      </c>
      <c r="AC17" s="15">
        <f>+'Ark1'!Y177</f>
        <v>54.973338365682515</v>
      </c>
      <c r="AD17" s="12">
        <f>+'Ark1'!Z177</f>
        <v>1.2008930966006179</v>
      </c>
      <c r="AE17" s="12">
        <f>+'Ark1'!AA177</f>
        <v>1.9482624767164236</v>
      </c>
      <c r="AF17" s="141"/>
      <c r="AG17" s="15">
        <f t="shared" si="0"/>
        <v>367.40703702642196</v>
      </c>
      <c r="AH17" s="15">
        <f>+'Ark1'!AF177</f>
        <v>27.151791292785266</v>
      </c>
      <c r="AI17" s="42"/>
      <c r="AJ17" s="22"/>
      <c r="AK17" s="22"/>
      <c r="AL17" s="22"/>
      <c r="AS17" s="46"/>
    </row>
    <row r="18" spans="1:57" ht="15.6">
      <c r="A18" s="42"/>
      <c r="B18" s="3">
        <f>+'Ark1'!C178</f>
        <v>2023</v>
      </c>
      <c r="C18" s="3">
        <f>+'Ark1'!G178</f>
        <v>4</v>
      </c>
      <c r="D18" s="12" t="str">
        <f>+D13</f>
        <v>Nord</v>
      </c>
      <c r="E18" s="3">
        <f>+'Ark1'!Q178</f>
        <v>28</v>
      </c>
      <c r="F18" s="3"/>
      <c r="G18" s="15">
        <f>+'Ark1'!R178</f>
        <v>119</v>
      </c>
      <c r="H18" s="3"/>
      <c r="I18" s="55">
        <f>+'Ark1'!AE178</f>
        <v>6.9387755102040813</v>
      </c>
      <c r="J18" s="55"/>
      <c r="K18" s="55">
        <f>+'Ark1'!AF178</f>
        <v>6.2034657766412566</v>
      </c>
      <c r="L18" s="94"/>
      <c r="M18" s="12">
        <f>+'Ark1'!S178</f>
        <v>3.6638655462184873</v>
      </c>
      <c r="N18" s="3"/>
      <c r="O18" s="428">
        <f>+'Ark1'!AR178</f>
        <v>199.88983050847455</v>
      </c>
      <c r="P18" s="113">
        <f>+'Ark1'!AS178</f>
        <v>27.531480415599329</v>
      </c>
      <c r="Q18" s="45"/>
      <c r="R18" s="12">
        <f>+'Ark1'!T178</f>
        <v>6.1260504201680659</v>
      </c>
      <c r="S18" s="3"/>
      <c r="T18" s="15">
        <f>+'Ark1'!U178</f>
        <v>226.44453781512601</v>
      </c>
      <c r="U18" s="55"/>
      <c r="V18" s="15">
        <f>+'Ark1'!W178</f>
        <v>39.495798319327747</v>
      </c>
      <c r="W18" s="15"/>
      <c r="X18" s="15">
        <f>+'Ark1'!X178</f>
        <v>1.6806722689075622</v>
      </c>
      <c r="Y18" s="15">
        <f>+'Ark1'!AG178</f>
        <v>671.67796610169489</v>
      </c>
      <c r="Z18" s="15"/>
      <c r="AA18" s="15">
        <f>+'Ark1'!AH178</f>
        <v>0</v>
      </c>
      <c r="AB18" s="15">
        <f>+'Ark1'!AI178</f>
        <v>6.7226890756302486</v>
      </c>
      <c r="AC18" s="15">
        <f>+'Ark1'!Y178</f>
        <v>66.917037181292272</v>
      </c>
      <c r="AD18" s="12">
        <f>+'Ark1'!Z178</f>
        <v>1.1172994973578616</v>
      </c>
      <c r="AE18" s="12">
        <f>+'Ark1'!AA178</f>
        <v>1.8082659033697821</v>
      </c>
      <c r="AF18" s="141"/>
      <c r="AG18" s="15">
        <f t="shared" si="0"/>
        <v>337.13259812491953</v>
      </c>
      <c r="AH18" s="15">
        <f>+'Ark1'!AF178</f>
        <v>6.2034657766412566</v>
      </c>
      <c r="AI18" s="42"/>
      <c r="AJ18" s="22"/>
      <c r="AK18" s="22"/>
      <c r="AL18" s="22"/>
      <c r="AS18" s="46"/>
    </row>
    <row r="19" spans="1:57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94"/>
      <c r="M19" s="42"/>
      <c r="N19" s="42"/>
      <c r="O19" s="42"/>
      <c r="P19" s="42"/>
      <c r="Q19" s="45"/>
      <c r="R19" s="42"/>
      <c r="S19" s="42"/>
      <c r="T19" s="7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22"/>
      <c r="AK19" s="22"/>
      <c r="AL19" s="22"/>
      <c r="AS19" s="46"/>
    </row>
    <row r="20" spans="1:57" ht="15.6">
      <c r="A20" s="42"/>
      <c r="B20" s="43">
        <f>+'Ark1'!C179</f>
        <v>2022</v>
      </c>
      <c r="C20" s="43">
        <f>+'Ark1'!G179</f>
        <v>1</v>
      </c>
      <c r="D20" s="44" t="str">
        <f>+D15</f>
        <v>Øst</v>
      </c>
      <c r="E20" s="43">
        <f>+'Ark1'!Q179</f>
        <v>249</v>
      </c>
      <c r="F20" s="43"/>
      <c r="G20" s="82">
        <f>+'Ark1'!R179</f>
        <v>1346</v>
      </c>
      <c r="H20" s="43"/>
      <c r="I20" s="95">
        <f>+'Ark1'!AE179</f>
        <v>49.925816023738875</v>
      </c>
      <c r="J20" s="95"/>
      <c r="K20" s="95">
        <f>+'Ark1'!AF179</f>
        <v>50.754097863397682</v>
      </c>
      <c r="L20" s="94"/>
      <c r="M20" s="44">
        <f>+'Ark1'!S179</f>
        <v>4.4546805349182748</v>
      </c>
      <c r="N20" s="43"/>
      <c r="O20" s="428">
        <f>+'Ark1'!AR176</f>
        <v>195.46818181818185</v>
      </c>
      <c r="P20" s="113">
        <f>+'Ark1'!AS176</f>
        <v>29.477239895527113</v>
      </c>
      <c r="Q20" s="45"/>
      <c r="R20" s="44">
        <f>+'Ark1'!T179</f>
        <v>7.0586924219910863</v>
      </c>
      <c r="S20" s="43"/>
      <c r="T20" s="82">
        <f>+'Ark1'!U179</f>
        <v>264.53676077265953</v>
      </c>
      <c r="U20" s="95"/>
      <c r="V20" s="82">
        <f>+'Ark1'!W179</f>
        <v>64.264487369985133</v>
      </c>
      <c r="W20" s="82"/>
      <c r="X20" s="82">
        <f>+'Ark1'!X179</f>
        <v>7.8751857355126269</v>
      </c>
      <c r="Y20" s="82">
        <f>+'Ark1'!AG179</f>
        <v>680.20194465220629</v>
      </c>
      <c r="Z20" s="82"/>
      <c r="AA20" s="82">
        <f>+'Ark1'!AH179</f>
        <v>7.4294205052005957E-2</v>
      </c>
      <c r="AB20" s="82">
        <f>+'Ark1'!AI179</f>
        <v>28.826151560178296</v>
      </c>
      <c r="AC20" s="82">
        <f>+'Ark1'!Y179</f>
        <v>67.250304052501022</v>
      </c>
      <c r="AD20" s="44">
        <f>+'Ark1'!Z179</f>
        <v>1.2400377195019228</v>
      </c>
      <c r="AE20" s="44">
        <f>+'Ark1'!AA179</f>
        <v>1.8010982489647831</v>
      </c>
      <c r="AF20" s="141"/>
      <c r="AG20" s="82">
        <f t="shared" si="0"/>
        <v>388.90915095504425</v>
      </c>
      <c r="AH20" s="82">
        <f>+'Ark1'!AF179</f>
        <v>50.754097863397682</v>
      </c>
      <c r="AI20" s="42"/>
      <c r="AJ20" s="22"/>
      <c r="AK20" s="22"/>
      <c r="AL20" s="22"/>
      <c r="AS20" s="46"/>
    </row>
    <row r="21" spans="1:57" ht="15.6">
      <c r="A21" s="42"/>
      <c r="B21" s="43">
        <f>+'Ark1'!C180</f>
        <v>2022</v>
      </c>
      <c r="C21" s="43">
        <f>+'Ark1'!G180</f>
        <v>2</v>
      </c>
      <c r="D21" s="44" t="str">
        <f>+D16</f>
        <v>Vest</v>
      </c>
      <c r="E21" s="43">
        <f>+'Ark1'!Q180</f>
        <v>97</v>
      </c>
      <c r="F21" s="43"/>
      <c r="G21" s="82">
        <f>+'Ark1'!R180</f>
        <v>352</v>
      </c>
      <c r="H21" s="43"/>
      <c r="I21" s="95">
        <f>+'Ark1'!AE180</f>
        <v>13.056379821958457</v>
      </c>
      <c r="J21" s="95"/>
      <c r="K21" s="95">
        <f>+'Ark1'!AF180</f>
        <v>11.960664137626944</v>
      </c>
      <c r="L21" s="94"/>
      <c r="M21" s="44">
        <f>+'Ark1'!S180</f>
        <v>4.3267045454545459</v>
      </c>
      <c r="N21" s="43"/>
      <c r="O21" s="428">
        <f>+'Ark1'!AR182</f>
        <v>205.28571428571425</v>
      </c>
      <c r="P21" s="113">
        <f>+'Ark1'!AS182</f>
        <v>29.292039582330776</v>
      </c>
      <c r="Q21" s="45"/>
      <c r="R21" s="44">
        <f>+'Ark1'!T180</f>
        <v>7.1136363636363624</v>
      </c>
      <c r="S21" s="43"/>
      <c r="T21" s="82">
        <f>+'Ark1'!U180</f>
        <v>238.38153409090913</v>
      </c>
      <c r="U21" s="95"/>
      <c r="V21" s="82">
        <f>+'Ark1'!W180</f>
        <v>66.477272727272734</v>
      </c>
      <c r="W21" s="82"/>
      <c r="X21" s="82">
        <f>+'Ark1'!X180</f>
        <v>1.4204545454545452</v>
      </c>
      <c r="Y21" s="82">
        <f>+'Ark1'!AG180</f>
        <v>654.36103151862483</v>
      </c>
      <c r="Z21" s="82"/>
      <c r="AA21" s="82">
        <f>+'Ark1'!AH180</f>
        <v>0</v>
      </c>
      <c r="AB21" s="82">
        <f>+'Ark1'!AI180</f>
        <v>23.295454545454543</v>
      </c>
      <c r="AC21" s="82">
        <f>+'Ark1'!Y180</f>
        <v>63.090981607092722</v>
      </c>
      <c r="AD21" s="44">
        <f>+'Ark1'!Z180</f>
        <v>1.0272273157199197</v>
      </c>
      <c r="AE21" s="44">
        <f>+'Ark1'!AA180</f>
        <v>1.7118027325136875</v>
      </c>
      <c r="AF21" s="141"/>
      <c r="AG21" s="82">
        <f t="shared" si="0"/>
        <v>364.29665369540601</v>
      </c>
      <c r="AH21" s="82">
        <f>+'Ark1'!AF180</f>
        <v>11.960664137626944</v>
      </c>
      <c r="AI21" s="42"/>
      <c r="AJ21" s="22"/>
      <c r="AK21" s="22"/>
      <c r="AL21" s="22"/>
      <c r="AS21" s="46"/>
    </row>
    <row r="22" spans="1:57" ht="15.6">
      <c r="A22" s="42"/>
      <c r="B22" s="43">
        <f>+'Ark1'!C181</f>
        <v>2022</v>
      </c>
      <c r="C22" s="43">
        <f>+'Ark1'!G181</f>
        <v>3</v>
      </c>
      <c r="D22" s="44" t="str">
        <f>+D17</f>
        <v>Midt</v>
      </c>
      <c r="E22" s="43">
        <f>+'Ark1'!Q181</f>
        <v>136</v>
      </c>
      <c r="F22" s="43"/>
      <c r="G22" s="82">
        <f>+'Ark1'!R181</f>
        <v>802</v>
      </c>
      <c r="H22" s="43"/>
      <c r="I22" s="95">
        <f>+'Ark1'!AE181</f>
        <v>29.747774480712167</v>
      </c>
      <c r="J22" s="95"/>
      <c r="K22" s="95">
        <f>+'Ark1'!AF181</f>
        <v>29.903377963988376</v>
      </c>
      <c r="L22" s="94"/>
      <c r="M22" s="44">
        <f>+'Ark1'!S181</f>
        <v>4.2069825436408976</v>
      </c>
      <c r="N22" s="43"/>
      <c r="O22" s="428">
        <f>+'Ark1'!AR183</f>
        <v>206.86023294509152</v>
      </c>
      <c r="P22" s="113">
        <f>+'Ark1'!AS183</f>
        <v>29.648807166835574</v>
      </c>
      <c r="Q22" s="45"/>
      <c r="R22" s="44">
        <f>+'Ark1'!T181</f>
        <v>6.7418952618453885</v>
      </c>
      <c r="S22" s="43"/>
      <c r="T22" s="82">
        <f>+'Ark1'!U181</f>
        <v>261.58079800498751</v>
      </c>
      <c r="U22" s="95"/>
      <c r="V22" s="82">
        <f>+'Ark1'!W181</f>
        <v>55.112219451371566</v>
      </c>
      <c r="W22" s="82"/>
      <c r="X22" s="82">
        <f>+'Ark1'!X181</f>
        <v>7.7306733167082307</v>
      </c>
      <c r="Y22" s="82">
        <f>+'Ark1'!AG181</f>
        <v>697.49100257069392</v>
      </c>
      <c r="Z22" s="82"/>
      <c r="AA22" s="82">
        <f>+'Ark1'!AH181</f>
        <v>0</v>
      </c>
      <c r="AB22" s="82">
        <f>+'Ark1'!AI181</f>
        <v>16.957605985037404</v>
      </c>
      <c r="AC22" s="82">
        <f>+'Ark1'!Y181</f>
        <v>67.677607330833766</v>
      </c>
      <c r="AD22" s="44">
        <f>+'Ark1'!Z181</f>
        <v>1.3819466995847851</v>
      </c>
      <c r="AE22" s="44">
        <f>+'Ark1'!AA181</f>
        <v>1.8656804362689767</v>
      </c>
      <c r="AF22" s="141"/>
      <c r="AG22" s="82">
        <f t="shared" si="0"/>
        <v>375.03107142729783</v>
      </c>
      <c r="AH22" s="82">
        <f>+'Ark1'!AF181</f>
        <v>29.903377963988376</v>
      </c>
      <c r="AI22" s="42"/>
      <c r="AJ22" s="22"/>
      <c r="AK22" s="22"/>
      <c r="AL22" s="22"/>
      <c r="AS22" s="46"/>
    </row>
    <row r="23" spans="1:57" ht="15.6">
      <c r="A23" s="42"/>
      <c r="B23" s="43">
        <f>+'Ark1'!C182</f>
        <v>2022</v>
      </c>
      <c r="C23" s="43">
        <f>+'Ark1'!G182</f>
        <v>4</v>
      </c>
      <c r="D23" s="44" t="str">
        <f>+D18</f>
        <v>Nord</v>
      </c>
      <c r="E23" s="43">
        <f>+'Ark1'!Q182</f>
        <v>55</v>
      </c>
      <c r="F23" s="43"/>
      <c r="G23" s="82">
        <f>+'Ark1'!R182</f>
        <v>196</v>
      </c>
      <c r="H23" s="43"/>
      <c r="I23" s="95">
        <f>+'Ark1'!AE182</f>
        <v>7.2700296735905052</v>
      </c>
      <c r="J23" s="95"/>
      <c r="K23" s="95">
        <f>+'Ark1'!AF182</f>
        <v>7.3818600349869934</v>
      </c>
      <c r="L23" s="94"/>
      <c r="M23" s="44">
        <f>+'Ark1'!S182</f>
        <v>4.290816326530611</v>
      </c>
      <c r="N23" s="43"/>
      <c r="O23" s="428">
        <f>+'Ark1'!AR184</f>
        <v>196.69108280254775</v>
      </c>
      <c r="P23" s="113">
        <f>+'Ark1'!AS184</f>
        <v>30.436589326282775</v>
      </c>
      <c r="Q23" s="45"/>
      <c r="R23" s="44">
        <f>+'Ark1'!T182</f>
        <v>6.9387755102040813</v>
      </c>
      <c r="S23" s="43"/>
      <c r="T23" s="82">
        <f>+'Ark1'!U182</f>
        <v>264.22244897959177</v>
      </c>
      <c r="U23" s="95"/>
      <c r="V23" s="82">
        <f>+'Ark1'!W182</f>
        <v>57.142857142857153</v>
      </c>
      <c r="W23" s="82"/>
      <c r="X23" s="82">
        <f>+'Ark1'!X182</f>
        <v>12.755102040816327</v>
      </c>
      <c r="Y23" s="82">
        <f>+'Ark1'!AG182</f>
        <v>655.78835978835991</v>
      </c>
      <c r="Z23" s="82"/>
      <c r="AA23" s="82">
        <f>+'Ark1'!AH182</f>
        <v>0</v>
      </c>
      <c r="AB23" s="82">
        <f>+'Ark1'!AI182</f>
        <v>15.816326530612244</v>
      </c>
      <c r="AC23" s="82">
        <f>+'Ark1'!Y182</f>
        <v>80.730040852481849</v>
      </c>
      <c r="AD23" s="44">
        <f>+'Ark1'!Z182</f>
        <v>1.3747420340346084</v>
      </c>
      <c r="AE23" s="44">
        <f>+'Ark1'!AA182</f>
        <v>2.17272671032682</v>
      </c>
      <c r="AF23" s="141"/>
      <c r="AG23" s="82">
        <f t="shared" si="0"/>
        <v>402.90811057528271</v>
      </c>
      <c r="AH23" s="82">
        <f>+'Ark1'!AF182</f>
        <v>7.3818600349869934</v>
      </c>
      <c r="AI23" s="42"/>
      <c r="AJ23" s="22"/>
      <c r="AK23" s="22"/>
      <c r="AL23" s="22"/>
      <c r="AS23" s="20"/>
    </row>
    <row r="24" spans="1:57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94"/>
      <c r="M24" s="42"/>
      <c r="N24" s="42"/>
      <c r="O24" s="42"/>
      <c r="P24" s="42"/>
      <c r="Q24" s="45"/>
      <c r="R24" s="42"/>
      <c r="S24" s="42"/>
      <c r="T24" s="7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22"/>
      <c r="AK24" s="22"/>
      <c r="AL24" s="22"/>
      <c r="AS24" s="46"/>
    </row>
    <row r="25" spans="1:57" ht="15.6">
      <c r="A25" s="42"/>
      <c r="B25" s="3">
        <f>+'Ark1'!C183</f>
        <v>2021</v>
      </c>
      <c r="C25" s="3">
        <f>+'Ark1'!G183</f>
        <v>1</v>
      </c>
      <c r="D25" s="12" t="str">
        <f>+D15</f>
        <v>Øst</v>
      </c>
      <c r="E25" s="3">
        <f>+'Ark1'!Q183</f>
        <v>214</v>
      </c>
      <c r="F25" s="3"/>
      <c r="G25" s="15">
        <f>+'Ark1'!R183</f>
        <v>1187</v>
      </c>
      <c r="H25" s="3"/>
      <c r="I25" s="55">
        <f>+'Ark1'!AE183</f>
        <v>50.510638297872319</v>
      </c>
      <c r="J25" s="55"/>
      <c r="K25" s="55">
        <f>+'Ark1'!AF183</f>
        <v>51.336312426739745</v>
      </c>
      <c r="L25" s="94"/>
      <c r="M25" s="12">
        <f>+'Ark1'!S183</f>
        <v>4.3732097725358043</v>
      </c>
      <c r="N25" s="3"/>
      <c r="O25" s="428">
        <f>+'Ark1'!AR185</f>
        <v>208.11884057971017</v>
      </c>
      <c r="P25" s="113">
        <f>+'Ark1'!AS185</f>
        <v>29.168568454266406</v>
      </c>
      <c r="Q25" s="45"/>
      <c r="R25" s="12">
        <f>+'Ark1'!T183</f>
        <v>6.9578770008424602</v>
      </c>
      <c r="S25" s="3"/>
      <c r="T25" s="15">
        <f>+'Ark1'!U183</f>
        <v>269.67293176074162</v>
      </c>
      <c r="U25" s="55"/>
      <c r="V25" s="15">
        <f>+'Ark1'!W183</f>
        <v>63.521482729570323</v>
      </c>
      <c r="W25" s="15"/>
      <c r="X25" s="15">
        <f>+'Ark1'!X183</f>
        <v>7.582139848357202</v>
      </c>
      <c r="Y25" s="15">
        <f>+'Ark1'!AG183</f>
        <v>689.0467687074829</v>
      </c>
      <c r="Z25" s="15"/>
      <c r="AA25" s="15">
        <f>+'Ark1'!AH183</f>
        <v>0.16849199663016012</v>
      </c>
      <c r="AB25" s="15">
        <f>+'Ark1'!AI183</f>
        <v>25.189553496208941</v>
      </c>
      <c r="AC25" s="15">
        <f>+'Ark1'!Y183</f>
        <v>61.316350513280398</v>
      </c>
      <c r="AD25" s="12">
        <f>+'Ark1'!Z183</f>
        <v>1.1329736877904435</v>
      </c>
      <c r="AE25" s="12">
        <f>+'Ark1'!AA183</f>
        <v>1.6526239252422701</v>
      </c>
      <c r="AF25" s="141"/>
      <c r="AG25" s="15">
        <f t="shared" si="0"/>
        <v>391.37101283646587</v>
      </c>
      <c r="AH25" s="15">
        <f>+'Ark1'!AF183</f>
        <v>51.336312426739745</v>
      </c>
      <c r="AI25" s="42"/>
      <c r="AJ25" s="22"/>
      <c r="AK25" s="22"/>
      <c r="AL25" s="22"/>
      <c r="AS25" s="20"/>
    </row>
    <row r="26" spans="1:57" ht="15.6">
      <c r="A26" s="42"/>
      <c r="B26" s="3">
        <f>+'Ark1'!C184</f>
        <v>2021</v>
      </c>
      <c r="C26" s="3">
        <f>+'Ark1'!G184</f>
        <v>2</v>
      </c>
      <c r="D26" s="12" t="str">
        <f>+D16</f>
        <v>Vest</v>
      </c>
      <c r="E26" s="3">
        <f>+'Ark1'!Q184</f>
        <v>91</v>
      </c>
      <c r="F26" s="3"/>
      <c r="G26" s="15">
        <f>+'Ark1'!R184</f>
        <v>314</v>
      </c>
      <c r="H26" s="3"/>
      <c r="I26" s="55">
        <f>+'Ark1'!AE184</f>
        <v>13.361702127659573</v>
      </c>
      <c r="J26" s="55"/>
      <c r="K26" s="55">
        <f>+'Ark1'!AF184</f>
        <v>12.184645671305498</v>
      </c>
      <c r="L26" s="94"/>
      <c r="M26" s="12">
        <f>+'Ark1'!S184</f>
        <v>4.6019108280254759</v>
      </c>
      <c r="N26" s="3"/>
      <c r="O26" s="428">
        <f>+'Ark1'!AR186</f>
        <v>202.55263157894737</v>
      </c>
      <c r="P26" s="113">
        <f>+'Ark1'!AS186</f>
        <v>28.997572155411401</v>
      </c>
      <c r="Q26" s="45"/>
      <c r="R26" s="12">
        <f>+'Ark1'!T184</f>
        <v>7.3503184713375775</v>
      </c>
      <c r="S26" s="3"/>
      <c r="T26" s="15">
        <f>+'Ark1'!U184</f>
        <v>241.96171974522304</v>
      </c>
      <c r="U26" s="55"/>
      <c r="V26" s="15">
        <f>+'Ark1'!W184</f>
        <v>66.560509554140125</v>
      </c>
      <c r="W26" s="15"/>
      <c r="X26" s="15">
        <f>+'Ark1'!X184</f>
        <v>4.1401273885350323</v>
      </c>
      <c r="Y26" s="15">
        <f>+'Ark1'!AG184</f>
        <v>675.86305732484084</v>
      </c>
      <c r="Z26" s="15"/>
      <c r="AA26" s="15">
        <f>+'Ark1'!AH184</f>
        <v>0</v>
      </c>
      <c r="AB26" s="15">
        <f>+'Ark1'!AI184</f>
        <v>44.585987261146499</v>
      </c>
      <c r="AC26" s="15">
        <f>+'Ark1'!Y184</f>
        <v>67.400657622888573</v>
      </c>
      <c r="AD26" s="12">
        <f>+'Ark1'!Z184</f>
        <v>1.0301797096072975</v>
      </c>
      <c r="AE26" s="12">
        <f>+'Ark1'!AA184</f>
        <v>1.9199463966715156</v>
      </c>
      <c r="AF26" s="141"/>
      <c r="AG26" s="15">
        <f t="shared" si="0"/>
        <v>358.00406180349739</v>
      </c>
      <c r="AH26" s="15">
        <f>+'Ark1'!AF184</f>
        <v>12.184645671305498</v>
      </c>
      <c r="AI26" s="42"/>
      <c r="AJ26" s="22"/>
      <c r="AK26" s="22"/>
      <c r="AL26" s="22"/>
      <c r="AS26" s="20"/>
    </row>
    <row r="27" spans="1:57" ht="15.6">
      <c r="A27" s="42"/>
      <c r="B27" s="3">
        <f>+'Ark1'!C185</f>
        <v>2021</v>
      </c>
      <c r="C27" s="3">
        <f>+'Ark1'!G185</f>
        <v>3</v>
      </c>
      <c r="D27" s="12" t="str">
        <f>+D17</f>
        <v>Midt</v>
      </c>
      <c r="E27" s="3">
        <f>+'Ark1'!Q185</f>
        <v>108</v>
      </c>
      <c r="F27" s="3"/>
      <c r="G27" s="15">
        <f>+'Ark1'!R185</f>
        <v>697</v>
      </c>
      <c r="H27" s="3"/>
      <c r="I27" s="55">
        <f>+'Ark1'!AE185</f>
        <v>29.659574468085101</v>
      </c>
      <c r="J27" s="55"/>
      <c r="K27" s="55">
        <f>+'Ark1'!AF185</f>
        <v>30.31995015417564</v>
      </c>
      <c r="L27" s="94"/>
      <c r="M27" s="12">
        <f>+'Ark1'!S185</f>
        <v>4.1779053084648492</v>
      </c>
      <c r="N27" s="3"/>
      <c r="O27" s="428" t="e">
        <f>+'Ark1'!#REF!</f>
        <v>#REF!</v>
      </c>
      <c r="P27" s="113" t="e">
        <f>+'Ark1'!#REF!</f>
        <v>#REF!</v>
      </c>
      <c r="Q27" s="45"/>
      <c r="R27" s="12">
        <f>+'Ark1'!T185</f>
        <v>7.0961262553801996</v>
      </c>
      <c r="S27" s="3"/>
      <c r="T27" s="15">
        <f>+'Ark1'!U185</f>
        <v>271.24335724533694</v>
      </c>
      <c r="U27" s="55"/>
      <c r="V27" s="15">
        <f>+'Ark1'!W185</f>
        <v>65.423242467718794</v>
      </c>
      <c r="W27" s="15"/>
      <c r="X27" s="15">
        <f>+'Ark1'!X185</f>
        <v>7.7474892395982753</v>
      </c>
      <c r="Y27" s="15">
        <f>+'Ark1'!AG185</f>
        <v>689.419540229885</v>
      </c>
      <c r="Z27" s="15"/>
      <c r="AA27" s="15">
        <f>+'Ark1'!AH185</f>
        <v>0.14347202295552372</v>
      </c>
      <c r="AB27" s="15">
        <f>+'Ark1'!AI185</f>
        <v>14.203730272596838</v>
      </c>
      <c r="AC27" s="15">
        <f>+'Ark1'!Y185</f>
        <v>57.068101960077549</v>
      </c>
      <c r="AD27" s="12">
        <f>+'Ark1'!Z185</f>
        <v>0.92930894995286528</v>
      </c>
      <c r="AE27" s="12">
        <f>+'Ark1'!AA185</f>
        <v>1.7252282575737716</v>
      </c>
      <c r="AF27" s="141"/>
      <c r="AG27" s="15">
        <f t="shared" si="0"/>
        <v>393.43729241398</v>
      </c>
      <c r="AH27" s="15">
        <f>+'Ark1'!AF185</f>
        <v>30.31995015417564</v>
      </c>
      <c r="AI27" s="42"/>
      <c r="AJ27" s="22"/>
      <c r="AK27" s="22"/>
      <c r="AL27" s="22"/>
      <c r="AS27" s="20"/>
    </row>
    <row r="28" spans="1:57" ht="15.6">
      <c r="A28" s="42"/>
      <c r="B28" s="3">
        <f>+'Ark1'!C186</f>
        <v>2021</v>
      </c>
      <c r="C28" s="3">
        <f>+'Ark1'!G186</f>
        <v>4</v>
      </c>
      <c r="D28" s="12" t="str">
        <f>+D18</f>
        <v>Nord</v>
      </c>
      <c r="E28" s="3">
        <f>+'Ark1'!Q186</f>
        <v>38</v>
      </c>
      <c r="F28" s="3"/>
      <c r="G28" s="15">
        <f>+'Ark1'!R186</f>
        <v>152</v>
      </c>
      <c r="H28" s="3"/>
      <c r="I28" s="55">
        <f>+'Ark1'!AE186</f>
        <v>6.4680851063829756</v>
      </c>
      <c r="J28" s="55"/>
      <c r="K28" s="55">
        <f>+'Ark1'!AF186</f>
        <v>6.1590917477791152</v>
      </c>
      <c r="L28" s="94"/>
      <c r="M28" s="12">
        <f>+'Ark1'!S186</f>
        <v>4.25</v>
      </c>
      <c r="N28" s="3"/>
      <c r="O28" s="428" t="e">
        <f>+'Ark1'!#REF!</f>
        <v>#REF!</v>
      </c>
      <c r="P28" s="113" t="e">
        <f>+'Ark1'!#REF!</f>
        <v>#REF!</v>
      </c>
      <c r="Q28" s="45"/>
      <c r="R28" s="12">
        <f>+'Ark1'!T186</f>
        <v>6.9539473684210513</v>
      </c>
      <c r="S28" s="3"/>
      <c r="T28" s="15">
        <f>+'Ark1'!U186</f>
        <v>252.66000000000005</v>
      </c>
      <c r="U28" s="55"/>
      <c r="V28" s="15">
        <f>+'Ark1'!W186</f>
        <v>61.84210526315789</v>
      </c>
      <c r="W28" s="15"/>
      <c r="X28" s="15">
        <f>+'Ark1'!X186</f>
        <v>8.5526315789473699</v>
      </c>
      <c r="Y28" s="15">
        <f>+'Ark1'!AG186</f>
        <v>638.60526315789457</v>
      </c>
      <c r="Z28" s="15"/>
      <c r="AA28" s="15">
        <f>+'Ark1'!AH186</f>
        <v>0</v>
      </c>
      <c r="AB28" s="15">
        <f>+'Ark1'!AI186</f>
        <v>28.289473684210524</v>
      </c>
      <c r="AC28" s="15">
        <f>+'Ark1'!Y186</f>
        <v>75.18998774157977</v>
      </c>
      <c r="AD28" s="12">
        <f>+'Ark1'!Z186</f>
        <v>1.343845620832832</v>
      </c>
      <c r="AE28" s="12">
        <f>+'Ark1'!AA186</f>
        <v>2.0594417223500749</v>
      </c>
      <c r="AF28" s="141"/>
      <c r="AG28" s="15">
        <f t="shared" si="0"/>
        <v>395.64346643590079</v>
      </c>
      <c r="AH28" s="15">
        <f>+'Ark1'!AF186</f>
        <v>6.1590917477791152</v>
      </c>
      <c r="AI28" s="42"/>
      <c r="AJ28" s="22"/>
      <c r="AK28" s="22"/>
      <c r="AL28" s="22"/>
      <c r="AS28" s="20"/>
    </row>
    <row r="29" spans="1:57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94"/>
      <c r="M29" s="42"/>
      <c r="N29" s="42"/>
      <c r="O29" s="42"/>
      <c r="P29" s="42"/>
      <c r="Q29" s="45"/>
      <c r="R29" s="42"/>
      <c r="S29" s="42"/>
      <c r="T29" s="7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22"/>
      <c r="AK29" s="22"/>
      <c r="AL29" s="22"/>
      <c r="AS29" s="46"/>
    </row>
    <row r="30" spans="1:57" ht="15.6">
      <c r="A30" s="42"/>
      <c r="B30" s="42"/>
      <c r="C30" s="42"/>
      <c r="D30" s="42"/>
      <c r="E30" s="42"/>
      <c r="F30" s="42"/>
      <c r="G30" s="42"/>
      <c r="H30" s="42"/>
      <c r="I30" s="42"/>
      <c r="J30" s="63"/>
      <c r="K30" s="42"/>
      <c r="L30" s="94"/>
      <c r="M30" s="42"/>
      <c r="N30" s="42"/>
      <c r="O30" s="42"/>
      <c r="P30" s="42"/>
      <c r="Q30" s="45"/>
      <c r="R30" s="42"/>
      <c r="S30" s="42"/>
      <c r="T30" s="72"/>
      <c r="U30" s="63"/>
      <c r="V30" s="42"/>
      <c r="W30" s="72"/>
      <c r="X30" s="72"/>
      <c r="Y30" s="42"/>
      <c r="Z30" s="42"/>
      <c r="AA30" s="42"/>
      <c r="AB30" s="42"/>
      <c r="AC30" s="72"/>
      <c r="AD30" s="42"/>
      <c r="AE30" s="42"/>
      <c r="AF30" s="141"/>
      <c r="AG30" s="42"/>
      <c r="AH30" s="42"/>
      <c r="AI30" s="42"/>
      <c r="AJ30" s="3"/>
      <c r="AK30" s="55"/>
      <c r="AL30" s="22"/>
      <c r="AM30" s="3"/>
      <c r="AN30" s="3"/>
      <c r="AO30" s="3"/>
      <c r="AP30" s="3"/>
      <c r="AQ30" s="3"/>
      <c r="AR30" s="3"/>
      <c r="BE30" s="1"/>
    </row>
    <row r="31" spans="1:57" ht="15.6">
      <c r="A31" s="42"/>
      <c r="B31" s="42"/>
      <c r="C31" s="42"/>
      <c r="D31" s="42"/>
      <c r="E31" s="42"/>
      <c r="F31" s="42"/>
      <c r="G31" s="42"/>
      <c r="H31" s="42"/>
      <c r="I31" s="42"/>
      <c r="J31" s="63"/>
      <c r="K31" s="42"/>
      <c r="L31" s="63"/>
      <c r="M31" s="42"/>
      <c r="N31" s="42"/>
      <c r="O31" s="42"/>
      <c r="P31" s="42"/>
      <c r="Q31" s="42"/>
      <c r="R31" s="42"/>
      <c r="S31" s="42"/>
      <c r="T31" s="72"/>
      <c r="U31" s="63"/>
      <c r="V31" s="42"/>
      <c r="W31" s="72"/>
      <c r="X31" s="72"/>
      <c r="Y31" s="42"/>
      <c r="Z31" s="42"/>
      <c r="AA31" s="42"/>
      <c r="AB31" s="42"/>
      <c r="AC31" s="72"/>
      <c r="AD31" s="42"/>
      <c r="AE31" s="42"/>
      <c r="AF31" s="141"/>
      <c r="AG31" s="42"/>
      <c r="AH31" s="42"/>
      <c r="AI31" s="42"/>
      <c r="AJ31" s="3"/>
      <c r="AK31" s="55"/>
      <c r="AL31" s="22"/>
      <c r="AM31" s="3"/>
      <c r="AN31" s="3"/>
      <c r="AO31" s="3"/>
      <c r="AP31" s="3"/>
      <c r="AQ31" s="3"/>
      <c r="AR31" s="3"/>
    </row>
    <row r="32" spans="1:57">
      <c r="D32" s="12"/>
      <c r="O32" s="15"/>
      <c r="V32" s="15"/>
      <c r="X32" s="15"/>
      <c r="Y32" s="15"/>
      <c r="AA32" s="15"/>
      <c r="AB32" s="15"/>
      <c r="AC32" s="15"/>
      <c r="AD32" s="3"/>
      <c r="AE32" s="3"/>
      <c r="AF32" s="3"/>
      <c r="AG32" s="15"/>
      <c r="AH32" s="15"/>
      <c r="AI32" s="3"/>
      <c r="AJ32" s="3"/>
      <c r="AK32" s="55"/>
      <c r="AL32" s="22"/>
      <c r="AM32" s="3"/>
      <c r="AN32" s="3"/>
      <c r="AO32" s="3"/>
      <c r="AP32" s="3"/>
      <c r="AQ32" s="3"/>
      <c r="AR32" s="3"/>
    </row>
    <row r="33" spans="4:44">
      <c r="D33" s="12"/>
      <c r="O33" s="15"/>
      <c r="V33" s="15"/>
      <c r="X33" s="15"/>
      <c r="Y33" s="15"/>
      <c r="AA33" s="15"/>
      <c r="AB33" s="15"/>
      <c r="AC33" s="15"/>
      <c r="AD33" s="3"/>
      <c r="AE33" s="3"/>
      <c r="AF33" s="3"/>
      <c r="AG33" s="15"/>
      <c r="AH33" s="15"/>
      <c r="AI33" s="3"/>
      <c r="AJ33" s="3"/>
      <c r="AK33" s="55"/>
      <c r="AL33" s="22"/>
      <c r="AM33" s="3"/>
      <c r="AN33" s="3"/>
      <c r="AO33" s="3"/>
      <c r="AP33" s="3"/>
      <c r="AQ33" s="3"/>
      <c r="AR33" s="3"/>
    </row>
    <row r="34" spans="4:44">
      <c r="O34" s="15"/>
      <c r="V34" s="15"/>
      <c r="X34" s="15"/>
      <c r="Y34" s="15"/>
      <c r="AA34" s="15"/>
      <c r="AB34" s="15"/>
      <c r="AC34" s="15"/>
      <c r="AD34" s="3"/>
      <c r="AE34" s="3"/>
      <c r="AF34" s="3"/>
      <c r="AG34" s="15"/>
      <c r="AH34" s="15"/>
      <c r="AI34" s="3"/>
      <c r="AJ34" s="3"/>
      <c r="AK34" s="55"/>
      <c r="AL34" s="22"/>
      <c r="AM34" s="3"/>
      <c r="AN34" s="3"/>
      <c r="AO34" s="3"/>
      <c r="AP34" s="3"/>
      <c r="AQ34" s="3"/>
      <c r="AR34" s="3"/>
    </row>
    <row r="35" spans="4:44">
      <c r="O35" s="15"/>
      <c r="V35" s="15"/>
      <c r="X35" s="15"/>
      <c r="Y35" s="15"/>
      <c r="AA35" s="15"/>
      <c r="AB35" s="15"/>
      <c r="AC35" s="15"/>
      <c r="AD35" s="3"/>
      <c r="AE35" s="3"/>
      <c r="AF35" s="3"/>
      <c r="AG35" s="15"/>
      <c r="AH35" s="15"/>
      <c r="AI35" s="3"/>
      <c r="AJ35" s="3"/>
      <c r="AK35" s="55"/>
      <c r="AL35" s="22"/>
      <c r="AM35" s="3"/>
      <c r="AN35" s="3"/>
      <c r="AO35" s="3"/>
      <c r="AP35" s="3"/>
      <c r="AQ35" s="3"/>
      <c r="AR35" s="3"/>
    </row>
    <row r="36" spans="4:44">
      <c r="O36" s="15"/>
      <c r="V36" s="15"/>
      <c r="X36" s="15"/>
      <c r="Y36" s="15"/>
      <c r="AA36" s="15"/>
      <c r="AB36" s="15"/>
      <c r="AC36" s="15"/>
      <c r="AD36" s="3"/>
      <c r="AE36" s="3"/>
      <c r="AF36" s="3"/>
      <c r="AG36" s="15"/>
      <c r="AH36" s="15"/>
      <c r="AI36" s="3"/>
      <c r="AJ36" s="3"/>
      <c r="AK36" s="55"/>
      <c r="AL36" s="22"/>
      <c r="AM36" s="3"/>
      <c r="AN36" s="3"/>
      <c r="AO36" s="3"/>
      <c r="AP36" s="3"/>
      <c r="AQ36" s="3"/>
      <c r="AR36" s="3"/>
    </row>
    <row r="37" spans="4:44">
      <c r="O37" s="15"/>
      <c r="V37" s="15"/>
      <c r="X37" s="15"/>
      <c r="Y37" s="15"/>
      <c r="AA37" s="15"/>
      <c r="AB37" s="15"/>
      <c r="AC37" s="15"/>
      <c r="AD37" s="3"/>
      <c r="AE37" s="3"/>
      <c r="AF37" s="3"/>
      <c r="AG37" s="15"/>
      <c r="AH37" s="15"/>
      <c r="AI37" s="3"/>
      <c r="AJ37" s="3"/>
      <c r="AK37" s="55"/>
      <c r="AL37" s="22"/>
      <c r="AM37" s="3"/>
      <c r="AN37" s="3"/>
      <c r="AO37" s="3"/>
      <c r="AP37" s="3"/>
      <c r="AQ37" s="3"/>
      <c r="AR37" s="3"/>
    </row>
    <row r="38" spans="4:44">
      <c r="O38" s="15"/>
      <c r="V38" s="15"/>
      <c r="X38" s="15"/>
      <c r="Y38" s="15"/>
      <c r="AA38" s="15"/>
      <c r="AB38" s="15"/>
      <c r="AC38" s="15"/>
      <c r="AD38" s="3"/>
      <c r="AE38" s="3"/>
      <c r="AF38" s="3"/>
      <c r="AG38" s="15"/>
      <c r="AH38" s="15"/>
      <c r="AI38" s="3"/>
      <c r="AJ38" s="3"/>
      <c r="AK38" s="55"/>
      <c r="AL38" s="22"/>
      <c r="AM38" s="3"/>
      <c r="AN38" s="3"/>
      <c r="AO38" s="3"/>
      <c r="AP38" s="3"/>
      <c r="AQ38" s="3"/>
      <c r="AR38" s="3"/>
    </row>
    <row r="39" spans="4:44">
      <c r="O39" s="15"/>
      <c r="V39" s="15"/>
      <c r="X39" s="15"/>
      <c r="Y39" s="15"/>
      <c r="AA39" s="15"/>
      <c r="AB39" s="15"/>
      <c r="AC39" s="15"/>
      <c r="AD39" s="3"/>
      <c r="AE39" s="3"/>
      <c r="AF39" s="3"/>
      <c r="AG39" s="15"/>
      <c r="AH39" s="15"/>
      <c r="AI39" s="3"/>
      <c r="AJ39" s="3"/>
      <c r="AK39" s="55"/>
      <c r="AL39" s="22"/>
      <c r="AM39" s="3"/>
      <c r="AN39" s="3"/>
      <c r="AO39" s="3"/>
      <c r="AP39" s="3"/>
      <c r="AQ39" s="3"/>
      <c r="AR39" s="3"/>
    </row>
    <row r="40" spans="4:44">
      <c r="O40" s="15"/>
      <c r="V40" s="15"/>
      <c r="X40" s="15"/>
      <c r="Y40" s="15"/>
      <c r="AA40" s="15"/>
      <c r="AB40" s="15"/>
      <c r="AC40" s="15"/>
      <c r="AD40" s="3"/>
      <c r="AE40" s="3"/>
      <c r="AF40" s="3"/>
      <c r="AG40" s="15"/>
      <c r="AH40" s="15"/>
      <c r="AI40" s="3"/>
      <c r="AJ40" s="3"/>
      <c r="AK40" s="55"/>
      <c r="AL40" s="22"/>
      <c r="AM40" s="3"/>
      <c r="AN40" s="3"/>
      <c r="AO40" s="3"/>
      <c r="AP40" s="3"/>
      <c r="AQ40" s="3"/>
      <c r="AR40" s="3"/>
    </row>
    <row r="41" spans="4:44">
      <c r="O41" s="15"/>
      <c r="V41" s="15"/>
      <c r="X41" s="15"/>
      <c r="Y41" s="15"/>
      <c r="AA41" s="15"/>
      <c r="AB41" s="15"/>
      <c r="AC41" s="15"/>
      <c r="AD41" s="3"/>
      <c r="AE41" s="3"/>
      <c r="AF41" s="3"/>
      <c r="AG41" s="15"/>
      <c r="AH41" s="15"/>
      <c r="AI41" s="3"/>
      <c r="AJ41" s="3"/>
      <c r="AK41" s="55"/>
      <c r="AL41" s="22"/>
      <c r="AM41" s="3"/>
      <c r="AN41" s="3"/>
      <c r="AO41" s="3"/>
      <c r="AP41" s="3"/>
      <c r="AQ41" s="3"/>
      <c r="AR41" s="3"/>
    </row>
    <row r="42" spans="4:44">
      <c r="O42" s="15"/>
      <c r="V42" s="15"/>
      <c r="X42" s="15"/>
      <c r="Y42" s="15"/>
      <c r="AA42" s="15"/>
      <c r="AB42" s="15"/>
      <c r="AC42" s="15"/>
      <c r="AD42" s="3"/>
      <c r="AE42" s="3"/>
      <c r="AF42" s="3"/>
      <c r="AG42" s="15"/>
      <c r="AH42" s="15"/>
      <c r="AI42" s="3"/>
      <c r="AJ42" s="3"/>
      <c r="AK42" s="55"/>
      <c r="AL42" s="22"/>
      <c r="AM42" s="3"/>
      <c r="AN42" s="3"/>
      <c r="AO42" s="3"/>
      <c r="AP42" s="3"/>
      <c r="AQ42" s="3"/>
      <c r="AR42" s="3"/>
    </row>
    <row r="43" spans="4:44">
      <c r="O43" s="15"/>
      <c r="V43" s="15"/>
      <c r="X43" s="15"/>
      <c r="Y43" s="15"/>
      <c r="AA43" s="15"/>
      <c r="AB43" s="15"/>
      <c r="AC43" s="15"/>
      <c r="AD43" s="3"/>
      <c r="AE43" s="3"/>
      <c r="AF43" s="3"/>
      <c r="AG43" s="15"/>
      <c r="AH43" s="15"/>
      <c r="AI43" s="3"/>
      <c r="AJ43" s="3"/>
      <c r="AK43" s="55"/>
      <c r="AL43" s="22"/>
      <c r="AM43" s="3"/>
      <c r="AN43" s="3"/>
      <c r="AO43" s="3"/>
      <c r="AP43" s="3"/>
      <c r="AQ43" s="3"/>
      <c r="AR43" s="3"/>
    </row>
    <row r="44" spans="4:44">
      <c r="O44" s="15"/>
      <c r="V44" s="15"/>
      <c r="X44" s="15"/>
      <c r="Y44" s="15"/>
      <c r="AA44" s="15"/>
      <c r="AB44" s="15"/>
      <c r="AC44" s="15"/>
      <c r="AD44" s="3"/>
      <c r="AE44" s="3"/>
      <c r="AF44" s="3"/>
      <c r="AG44" s="15"/>
      <c r="AH44" s="15"/>
      <c r="AI44" s="3"/>
      <c r="AJ44" s="3"/>
      <c r="AK44" s="55"/>
      <c r="AL44" s="22"/>
      <c r="AM44" s="3"/>
      <c r="AN44" s="3"/>
      <c r="AO44" s="3"/>
      <c r="AP44" s="3"/>
      <c r="AQ44" s="3"/>
      <c r="AR44" s="3"/>
    </row>
    <row r="45" spans="4:44">
      <c r="O45" s="15"/>
      <c r="V45" s="15"/>
      <c r="X45" s="15"/>
      <c r="Y45" s="15"/>
      <c r="AA45" s="15"/>
      <c r="AB45" s="15"/>
      <c r="AC45" s="15"/>
      <c r="AD45" s="3"/>
      <c r="AE45" s="3"/>
      <c r="AF45" s="3"/>
      <c r="AG45" s="15"/>
      <c r="AH45" s="15"/>
      <c r="AI45" s="3"/>
      <c r="AJ45" s="3"/>
      <c r="AK45" s="55"/>
      <c r="AL45" s="22"/>
      <c r="AM45" s="3"/>
      <c r="AN45" s="3"/>
      <c r="AO45" s="3"/>
      <c r="AP45" s="3"/>
      <c r="AQ45" s="3"/>
      <c r="AR45" s="3"/>
    </row>
    <row r="46" spans="4:44">
      <c r="O46" s="15"/>
      <c r="V46" s="15"/>
      <c r="X46" s="15"/>
      <c r="Y46" s="15"/>
      <c r="AA46" s="15"/>
      <c r="AB46" s="15"/>
      <c r="AC46" s="15"/>
      <c r="AD46" s="3"/>
      <c r="AE46" s="3"/>
      <c r="AF46" s="3"/>
      <c r="AG46" s="15"/>
      <c r="AH46" s="15"/>
      <c r="AI46" s="3"/>
      <c r="AJ46" s="3"/>
      <c r="AK46" s="55"/>
      <c r="AL46" s="22"/>
      <c r="AM46" s="3"/>
      <c r="AN46" s="3"/>
      <c r="AO46" s="3"/>
      <c r="AP46" s="3"/>
      <c r="AQ46" s="3"/>
      <c r="AR46" s="3"/>
    </row>
    <row r="47" spans="4:44">
      <c r="O47" s="15"/>
      <c r="V47" s="15"/>
      <c r="X47" s="15"/>
      <c r="Y47" s="15"/>
      <c r="AA47" s="15"/>
      <c r="AB47" s="15"/>
      <c r="AC47" s="15"/>
      <c r="AD47" s="3"/>
      <c r="AE47" s="3"/>
      <c r="AF47" s="3"/>
      <c r="AG47" s="15"/>
      <c r="AH47" s="15"/>
      <c r="AI47" s="3"/>
      <c r="AJ47" s="3"/>
      <c r="AK47" s="55"/>
      <c r="AL47" s="22"/>
      <c r="AM47" s="3"/>
      <c r="AN47" s="3"/>
      <c r="AO47" s="3"/>
      <c r="AP47" s="3"/>
      <c r="AQ47" s="3"/>
      <c r="AR47" s="3"/>
    </row>
    <row r="48" spans="4:44">
      <c r="O48" s="15"/>
      <c r="V48" s="15"/>
      <c r="X48" s="15"/>
      <c r="Y48" s="15"/>
      <c r="AA48" s="15"/>
      <c r="AB48" s="15"/>
      <c r="AC48" s="15"/>
      <c r="AD48" s="3"/>
      <c r="AE48" s="3"/>
      <c r="AF48" s="3"/>
      <c r="AG48" s="15"/>
      <c r="AH48" s="15"/>
      <c r="AI48" s="3"/>
      <c r="AJ48" s="3"/>
      <c r="AK48" s="55"/>
      <c r="AL48" s="22"/>
      <c r="AM48" s="3"/>
      <c r="AN48" s="3"/>
      <c r="AO48" s="3"/>
      <c r="AP48" s="3"/>
      <c r="AQ48" s="3"/>
      <c r="AR48" s="3"/>
    </row>
    <row r="49" spans="15:44">
      <c r="O49" s="15"/>
      <c r="V49" s="15"/>
      <c r="X49" s="15"/>
      <c r="Y49" s="15"/>
      <c r="AA49" s="15"/>
      <c r="AB49" s="15"/>
      <c r="AC49" s="15"/>
      <c r="AD49" s="3"/>
      <c r="AE49" s="3"/>
      <c r="AF49" s="3"/>
      <c r="AG49" s="15"/>
      <c r="AH49" s="15"/>
      <c r="AI49" s="3"/>
      <c r="AJ49" s="3"/>
      <c r="AK49" s="55"/>
      <c r="AL49" s="22"/>
      <c r="AM49" s="3"/>
      <c r="AN49" s="3"/>
      <c r="AO49" s="3"/>
      <c r="AP49" s="3"/>
      <c r="AQ49" s="3"/>
      <c r="AR49" s="3"/>
    </row>
    <row r="50" spans="15:44">
      <c r="O50" s="15"/>
      <c r="V50" s="15"/>
      <c r="X50" s="15"/>
      <c r="Y50" s="15"/>
      <c r="AA50" s="15"/>
      <c r="AB50" s="15"/>
      <c r="AC50" s="15"/>
      <c r="AD50" s="3"/>
      <c r="AE50" s="3"/>
      <c r="AF50" s="3"/>
      <c r="AG50" s="15"/>
      <c r="AH50" s="15"/>
      <c r="AI50" s="3"/>
      <c r="AJ50" s="3"/>
      <c r="AK50" s="55"/>
      <c r="AL50" s="22"/>
      <c r="AM50" s="3"/>
      <c r="AN50" s="3"/>
      <c r="AO50" s="3"/>
      <c r="AP50" s="3"/>
      <c r="AQ50" s="3"/>
      <c r="AR50" s="3"/>
    </row>
    <row r="51" spans="15:44">
      <c r="O51" s="15"/>
      <c r="V51" s="15"/>
      <c r="X51" s="15"/>
      <c r="Y51" s="15"/>
      <c r="AA51" s="15"/>
      <c r="AB51" s="15"/>
      <c r="AC51" s="15"/>
      <c r="AD51" s="3"/>
      <c r="AE51" s="3"/>
      <c r="AF51" s="3"/>
      <c r="AG51" s="15"/>
      <c r="AH51" s="15"/>
      <c r="AI51" s="3"/>
      <c r="AJ51" s="3"/>
      <c r="AK51" s="55"/>
      <c r="AL51" s="22"/>
      <c r="AM51" s="3"/>
      <c r="AN51" s="3"/>
      <c r="AO51" s="3"/>
      <c r="AP51" s="3"/>
      <c r="AQ51" s="3"/>
      <c r="AR51" s="3"/>
    </row>
    <row r="52" spans="15:44">
      <c r="O52" s="15"/>
      <c r="V52" s="15"/>
      <c r="X52" s="15"/>
      <c r="Y52" s="15"/>
      <c r="AA52" s="15"/>
      <c r="AB52" s="15"/>
      <c r="AC52" s="15"/>
      <c r="AD52" s="3"/>
      <c r="AE52" s="3"/>
      <c r="AF52" s="3"/>
      <c r="AG52" s="15"/>
      <c r="AH52" s="15"/>
      <c r="AI52" s="3"/>
      <c r="AJ52" s="3"/>
      <c r="AK52" s="55"/>
      <c r="AL52" s="22"/>
      <c r="AM52" s="3"/>
      <c r="AN52" s="3"/>
      <c r="AO52" s="3"/>
      <c r="AP52" s="3"/>
      <c r="AQ52" s="3"/>
      <c r="AR52" s="3"/>
    </row>
    <row r="53" spans="15:44">
      <c r="O53" s="15"/>
      <c r="V53" s="15"/>
      <c r="X53" s="15"/>
      <c r="Y53" s="15"/>
      <c r="AA53" s="15"/>
      <c r="AB53" s="15"/>
      <c r="AC53" s="15"/>
      <c r="AD53" s="3"/>
      <c r="AE53" s="3"/>
      <c r="AF53" s="3"/>
      <c r="AG53" s="15"/>
      <c r="AH53" s="15"/>
      <c r="AI53" s="3"/>
      <c r="AJ53" s="3"/>
      <c r="AK53" s="55"/>
      <c r="AL53" s="22"/>
      <c r="AM53" s="3"/>
      <c r="AN53" s="3"/>
      <c r="AO53" s="3"/>
      <c r="AP53" s="3"/>
      <c r="AQ53" s="3"/>
      <c r="AR53" s="3"/>
    </row>
    <row r="54" spans="15:44">
      <c r="O54" s="15"/>
      <c r="V54" s="15"/>
      <c r="X54" s="15"/>
      <c r="Y54" s="15"/>
      <c r="AA54" s="15"/>
      <c r="AB54" s="15"/>
      <c r="AC54" s="15"/>
      <c r="AD54" s="3"/>
      <c r="AE54" s="3"/>
      <c r="AF54" s="3"/>
      <c r="AG54" s="15"/>
      <c r="AH54" s="15"/>
      <c r="AI54" s="3"/>
      <c r="AJ54" s="3"/>
      <c r="AK54" s="55"/>
      <c r="AL54" s="22"/>
      <c r="AM54" s="3"/>
      <c r="AN54" s="3"/>
      <c r="AO54" s="3"/>
      <c r="AP54" s="3"/>
      <c r="AQ54" s="3"/>
      <c r="AR54" s="3"/>
    </row>
    <row r="55" spans="15:44">
      <c r="O55" s="15"/>
      <c r="V55" s="15"/>
      <c r="X55" s="15"/>
      <c r="Y55" s="15"/>
      <c r="AA55" s="15"/>
      <c r="AB55" s="15"/>
      <c r="AC55" s="15"/>
      <c r="AD55" s="3"/>
      <c r="AE55" s="3"/>
      <c r="AF55" s="3"/>
      <c r="AG55" s="15"/>
      <c r="AH55" s="15"/>
      <c r="AI55" s="3"/>
      <c r="AJ55" s="3"/>
      <c r="AK55" s="55"/>
      <c r="AL55" s="22"/>
      <c r="AM55" s="3"/>
      <c r="AN55" s="3"/>
      <c r="AO55" s="3"/>
      <c r="AP55" s="3"/>
      <c r="AQ55" s="3"/>
      <c r="AR55" s="3"/>
    </row>
    <row r="56" spans="15:44">
      <c r="O56" s="15"/>
      <c r="V56" s="15"/>
      <c r="X56" s="15"/>
      <c r="Y56" s="15"/>
      <c r="AA56" s="15"/>
      <c r="AB56" s="15"/>
      <c r="AC56" s="15"/>
      <c r="AD56" s="3"/>
      <c r="AE56" s="3"/>
      <c r="AF56" s="3"/>
      <c r="AG56" s="15"/>
      <c r="AH56" s="15"/>
      <c r="AI56" s="3"/>
      <c r="AJ56" s="3"/>
      <c r="AK56" s="55"/>
      <c r="AL56" s="22"/>
      <c r="AM56" s="3"/>
      <c r="AN56" s="3"/>
      <c r="AO56" s="3"/>
      <c r="AP56" s="3"/>
      <c r="AQ56" s="3"/>
      <c r="AR56" s="3"/>
    </row>
    <row r="57" spans="15:44">
      <c r="O57" s="15"/>
      <c r="V57" s="15"/>
      <c r="X57" s="15"/>
      <c r="Y57" s="15"/>
      <c r="AA57" s="15"/>
      <c r="AB57" s="15"/>
      <c r="AC57" s="15"/>
      <c r="AD57" s="3"/>
      <c r="AE57" s="3"/>
      <c r="AF57" s="3"/>
      <c r="AG57" s="15"/>
      <c r="AH57" s="15"/>
      <c r="AI57" s="3"/>
      <c r="AJ57" s="3"/>
      <c r="AK57" s="55"/>
      <c r="AL57" s="22"/>
      <c r="AM57" s="3"/>
      <c r="AN57" s="3"/>
      <c r="AO57" s="3"/>
      <c r="AP57" s="3"/>
      <c r="AQ57" s="3"/>
      <c r="AR57" s="3"/>
    </row>
    <row r="58" spans="15:44">
      <c r="O58" s="15"/>
      <c r="V58" s="15"/>
      <c r="X58" s="15"/>
      <c r="Y58" s="15"/>
      <c r="AA58" s="15"/>
      <c r="AB58" s="15"/>
      <c r="AC58" s="15"/>
      <c r="AD58" s="3"/>
      <c r="AE58" s="3"/>
      <c r="AF58" s="3"/>
      <c r="AG58" s="15"/>
      <c r="AH58" s="15"/>
      <c r="AI58" s="3"/>
      <c r="AJ58" s="3"/>
      <c r="AK58" s="55"/>
      <c r="AL58" s="22"/>
      <c r="AM58" s="3"/>
      <c r="AN58" s="3"/>
      <c r="AO58" s="3"/>
      <c r="AP58" s="3"/>
      <c r="AQ58" s="3"/>
      <c r="AR58" s="3"/>
    </row>
    <row r="59" spans="15:44">
      <c r="O59" s="15"/>
      <c r="V59" s="15"/>
      <c r="X59" s="15"/>
      <c r="Y59" s="15"/>
      <c r="AA59" s="15"/>
      <c r="AB59" s="15"/>
      <c r="AC59" s="15"/>
      <c r="AD59" s="3"/>
      <c r="AE59" s="3"/>
      <c r="AF59" s="3"/>
      <c r="AG59" s="15"/>
      <c r="AH59" s="15"/>
      <c r="AI59" s="3"/>
      <c r="AJ59" s="3"/>
      <c r="AK59" s="55"/>
      <c r="AL59" s="22"/>
      <c r="AM59" s="3"/>
      <c r="AN59" s="3"/>
      <c r="AO59" s="3"/>
      <c r="AP59" s="3"/>
      <c r="AQ59" s="3"/>
      <c r="AR59" s="3"/>
    </row>
    <row r="60" spans="15:44">
      <c r="O60" s="15"/>
      <c r="V60" s="15"/>
      <c r="X60" s="15"/>
      <c r="Y60" s="15"/>
      <c r="AA60" s="15"/>
      <c r="AB60" s="15"/>
      <c r="AC60" s="15"/>
      <c r="AD60" s="3"/>
      <c r="AE60" s="3"/>
      <c r="AF60" s="3"/>
      <c r="AG60" s="15"/>
      <c r="AH60" s="15"/>
      <c r="AI60" s="3"/>
      <c r="AJ60" s="3"/>
      <c r="AK60" s="55"/>
      <c r="AL60" s="22"/>
      <c r="AM60" s="3"/>
      <c r="AN60" s="3"/>
      <c r="AO60" s="3"/>
      <c r="AP60" s="3"/>
      <c r="AQ60" s="3"/>
      <c r="AR60" s="3"/>
    </row>
    <row r="61" spans="15:44">
      <c r="O61" s="15"/>
      <c r="V61" s="15"/>
      <c r="X61" s="15"/>
      <c r="Y61" s="15"/>
      <c r="AA61" s="15"/>
      <c r="AB61" s="15"/>
      <c r="AC61" s="15"/>
      <c r="AD61" s="3"/>
      <c r="AE61" s="3"/>
      <c r="AF61" s="3"/>
      <c r="AG61" s="15"/>
      <c r="AH61" s="15"/>
      <c r="AI61" s="3"/>
      <c r="AJ61" s="3"/>
      <c r="AK61" s="55"/>
      <c r="AL61" s="22"/>
      <c r="AM61" s="3"/>
      <c r="AN61" s="3"/>
      <c r="AO61" s="3"/>
      <c r="AP61" s="3"/>
      <c r="AQ61" s="3"/>
      <c r="AR61" s="3"/>
    </row>
    <row r="62" spans="15:44">
      <c r="O62" s="15"/>
      <c r="V62" s="15"/>
      <c r="X62" s="15"/>
      <c r="Y62" s="15"/>
      <c r="AA62" s="15"/>
      <c r="AB62" s="15"/>
      <c r="AC62" s="15"/>
      <c r="AD62" s="3"/>
      <c r="AE62" s="3"/>
      <c r="AF62" s="3"/>
      <c r="AG62" s="15"/>
      <c r="AH62" s="15"/>
      <c r="AI62" s="3"/>
      <c r="AJ62" s="3"/>
      <c r="AK62" s="55"/>
      <c r="AL62" s="22"/>
      <c r="AM62" s="3"/>
      <c r="AN62" s="3"/>
      <c r="AO62" s="3"/>
      <c r="AP62" s="3"/>
      <c r="AQ62" s="3"/>
      <c r="AR62" s="3"/>
    </row>
    <row r="63" spans="15:44">
      <c r="O63" s="15"/>
      <c r="V63" s="15"/>
      <c r="X63" s="15"/>
      <c r="Y63" s="15"/>
      <c r="AA63" s="15"/>
      <c r="AB63" s="15"/>
      <c r="AC63" s="15"/>
      <c r="AD63" s="3"/>
      <c r="AE63" s="3"/>
      <c r="AF63" s="3"/>
      <c r="AG63" s="15"/>
      <c r="AH63" s="15"/>
      <c r="AI63" s="3"/>
      <c r="AJ63" s="3"/>
      <c r="AK63" s="55"/>
      <c r="AL63" s="22"/>
      <c r="AM63" s="3"/>
      <c r="AN63" s="3"/>
      <c r="AO63" s="3"/>
      <c r="AP63" s="3"/>
      <c r="AQ63" s="3"/>
      <c r="AR63" s="3"/>
    </row>
    <row r="64" spans="15:44">
      <c r="O64" s="15"/>
      <c r="V64" s="15"/>
      <c r="X64" s="15"/>
      <c r="Y64" s="15"/>
      <c r="AA64" s="15"/>
      <c r="AB64" s="15"/>
      <c r="AC64" s="15"/>
      <c r="AD64" s="3"/>
      <c r="AE64" s="3"/>
      <c r="AF64" s="3"/>
      <c r="AG64" s="15"/>
      <c r="AH64" s="15"/>
      <c r="AI64" s="3"/>
      <c r="AJ64" s="3"/>
      <c r="AK64" s="55"/>
      <c r="AL64" s="22"/>
      <c r="AM64" s="3"/>
      <c r="AN64" s="3"/>
      <c r="AO64" s="3"/>
      <c r="AP64" s="3"/>
      <c r="AQ64" s="3"/>
      <c r="AR64" s="3"/>
    </row>
    <row r="65" spans="15:44">
      <c r="O65" s="15"/>
      <c r="V65" s="15"/>
      <c r="X65" s="15"/>
      <c r="Y65" s="15"/>
      <c r="AA65" s="15"/>
      <c r="AB65" s="15"/>
      <c r="AC65" s="15"/>
      <c r="AD65" s="3"/>
      <c r="AE65" s="3"/>
      <c r="AF65" s="3"/>
      <c r="AG65" s="15"/>
      <c r="AH65" s="15"/>
      <c r="AI65" s="3"/>
      <c r="AJ65" s="3"/>
      <c r="AK65" s="55"/>
      <c r="AL65" s="22"/>
      <c r="AM65" s="3"/>
      <c r="AN65" s="3"/>
      <c r="AO65" s="3"/>
      <c r="AP65" s="3"/>
      <c r="AQ65" s="3"/>
      <c r="AR65" s="3"/>
    </row>
    <row r="66" spans="15:44">
      <c r="O66" s="15"/>
      <c r="V66" s="15"/>
      <c r="X66" s="15"/>
      <c r="Y66" s="15"/>
      <c r="AA66" s="15"/>
      <c r="AB66" s="15"/>
      <c r="AC66" s="15"/>
      <c r="AD66" s="3"/>
      <c r="AE66" s="3"/>
      <c r="AF66" s="3"/>
      <c r="AG66" s="15"/>
      <c r="AH66" s="15"/>
      <c r="AI66" s="3"/>
      <c r="AJ66" s="3"/>
      <c r="AK66" s="55"/>
      <c r="AL66" s="22"/>
      <c r="AM66" s="3"/>
      <c r="AN66" s="3"/>
      <c r="AO66" s="3"/>
      <c r="AP66" s="3"/>
      <c r="AQ66" s="3"/>
      <c r="AR66" s="3"/>
    </row>
    <row r="67" spans="15:44">
      <c r="O67" s="15"/>
      <c r="V67" s="15"/>
      <c r="X67" s="15"/>
      <c r="Y67" s="15"/>
      <c r="AA67" s="15"/>
      <c r="AB67" s="15"/>
      <c r="AC67" s="15"/>
      <c r="AD67" s="3"/>
      <c r="AE67" s="3"/>
      <c r="AF67" s="3"/>
      <c r="AG67" s="15"/>
      <c r="AH67" s="15"/>
      <c r="AI67" s="3"/>
      <c r="AJ67" s="3"/>
      <c r="AK67" s="55"/>
      <c r="AL67" s="22"/>
      <c r="AM67" s="3"/>
      <c r="AN67" s="3"/>
      <c r="AO67" s="3"/>
      <c r="AP67" s="3"/>
      <c r="AQ67" s="3"/>
      <c r="AR67" s="3"/>
    </row>
    <row r="68" spans="15:44">
      <c r="O68" s="15"/>
      <c r="V68" s="15"/>
      <c r="X68" s="15"/>
      <c r="Y68" s="15"/>
      <c r="AA68" s="15"/>
      <c r="AB68" s="15"/>
      <c r="AC68" s="15"/>
      <c r="AD68" s="3"/>
      <c r="AE68" s="3"/>
      <c r="AF68" s="3"/>
      <c r="AG68" s="15"/>
      <c r="AH68" s="15"/>
      <c r="AI68" s="3"/>
      <c r="AJ68" s="3"/>
      <c r="AK68" s="55"/>
      <c r="AL68" s="22"/>
      <c r="AM68" s="3"/>
      <c r="AN68" s="3"/>
      <c r="AO68" s="3"/>
      <c r="AP68" s="3"/>
      <c r="AQ68" s="3"/>
      <c r="AR68" s="3"/>
    </row>
    <row r="69" spans="15:44">
      <c r="O69" s="15"/>
      <c r="V69" s="15"/>
      <c r="X69" s="15"/>
      <c r="Y69" s="15"/>
      <c r="AA69" s="15"/>
      <c r="AB69" s="15"/>
      <c r="AC69" s="15"/>
      <c r="AD69" s="3"/>
      <c r="AE69" s="3"/>
      <c r="AF69" s="3"/>
      <c r="AG69" s="15"/>
      <c r="AH69" s="15"/>
      <c r="AI69" s="3"/>
      <c r="AJ69" s="3"/>
      <c r="AK69" s="55"/>
      <c r="AL69" s="22"/>
      <c r="AM69" s="3"/>
      <c r="AN69" s="3"/>
      <c r="AO69" s="3"/>
      <c r="AP69" s="3"/>
      <c r="AQ69" s="3"/>
      <c r="AR69" s="3"/>
    </row>
    <row r="70" spans="15:44">
      <c r="O70" s="15"/>
      <c r="V70" s="15"/>
      <c r="X70" s="15"/>
      <c r="Y70" s="15"/>
      <c r="AA70" s="15"/>
      <c r="AB70" s="15"/>
      <c r="AC70" s="15"/>
      <c r="AD70" s="3"/>
      <c r="AE70" s="3"/>
      <c r="AF70" s="3"/>
      <c r="AG70" s="15"/>
      <c r="AH70" s="15"/>
      <c r="AI70" s="3"/>
      <c r="AJ70" s="3"/>
      <c r="AK70" s="55"/>
      <c r="AL70" s="22"/>
      <c r="AM70" s="3"/>
      <c r="AN70" s="3"/>
      <c r="AO70" s="3"/>
      <c r="AP70" s="3"/>
      <c r="AQ70" s="3"/>
      <c r="AR70" s="3"/>
    </row>
    <row r="71" spans="15:44">
      <c r="O71" s="15"/>
      <c r="V71" s="15"/>
      <c r="X71" s="15"/>
      <c r="Y71" s="15"/>
      <c r="AA71" s="15"/>
      <c r="AB71" s="15"/>
      <c r="AC71" s="15"/>
      <c r="AD71" s="3"/>
      <c r="AE71" s="3"/>
      <c r="AF71" s="3"/>
      <c r="AG71" s="15"/>
      <c r="AH71" s="15"/>
      <c r="AI71" s="3"/>
      <c r="AJ71" s="3"/>
      <c r="AK71" s="55"/>
      <c r="AL71" s="22"/>
      <c r="AM71" s="3"/>
      <c r="AN71" s="3"/>
      <c r="AO71" s="3"/>
      <c r="AP71" s="3"/>
      <c r="AQ71" s="3"/>
      <c r="AR71" s="3"/>
    </row>
    <row r="72" spans="15:44">
      <c r="O72" s="15"/>
      <c r="V72" s="15"/>
      <c r="X72" s="15"/>
      <c r="Y72" s="15"/>
      <c r="AA72" s="15"/>
      <c r="AB72" s="15"/>
      <c r="AC72" s="15"/>
      <c r="AD72" s="3"/>
      <c r="AE72" s="3"/>
      <c r="AF72" s="3"/>
      <c r="AG72" s="15"/>
      <c r="AH72" s="15"/>
      <c r="AI72" s="3"/>
      <c r="AJ72" s="3"/>
      <c r="AK72" s="55"/>
      <c r="AL72" s="22"/>
      <c r="AM72" s="3"/>
      <c r="AN72" s="3"/>
      <c r="AO72" s="3"/>
      <c r="AP72" s="3"/>
      <c r="AQ72" s="3"/>
      <c r="AR72" s="3"/>
    </row>
    <row r="73" spans="15:44">
      <c r="O73" s="15"/>
      <c r="V73" s="15"/>
      <c r="X73" s="15"/>
      <c r="Y73" s="15"/>
      <c r="AA73" s="15"/>
      <c r="AB73" s="15"/>
      <c r="AC73" s="15"/>
      <c r="AD73" s="3"/>
      <c r="AE73" s="3"/>
      <c r="AF73" s="3"/>
      <c r="AG73" s="15"/>
      <c r="AH73" s="15"/>
      <c r="AI73" s="3"/>
      <c r="AJ73" s="3"/>
      <c r="AK73" s="55"/>
      <c r="AL73" s="22"/>
      <c r="AM73" s="3"/>
      <c r="AN73" s="3"/>
      <c r="AO73" s="3"/>
      <c r="AP73" s="3"/>
      <c r="AQ73" s="3"/>
      <c r="AR73" s="3"/>
    </row>
    <row r="74" spans="15:44">
      <c r="O74" s="15"/>
      <c r="V74" s="15"/>
      <c r="X74" s="15"/>
      <c r="Y74" s="15"/>
      <c r="AA74" s="15"/>
      <c r="AB74" s="15"/>
      <c r="AC74" s="15"/>
      <c r="AD74" s="3"/>
      <c r="AE74" s="3"/>
      <c r="AF74" s="3"/>
      <c r="AG74" s="15"/>
      <c r="AH74" s="15"/>
      <c r="AI74" s="3"/>
      <c r="AJ74" s="3"/>
      <c r="AK74" s="55"/>
      <c r="AL74" s="22"/>
      <c r="AM74" s="3"/>
      <c r="AN74" s="3"/>
      <c r="AO74" s="3"/>
      <c r="AP74" s="3"/>
      <c r="AQ74" s="3"/>
      <c r="AR74" s="3"/>
    </row>
    <row r="75" spans="15:44">
      <c r="O75" s="15"/>
      <c r="V75" s="15"/>
      <c r="X75" s="15"/>
      <c r="Y75" s="15"/>
      <c r="AA75" s="15"/>
      <c r="AB75" s="15"/>
      <c r="AC75" s="15"/>
      <c r="AD75" s="3"/>
      <c r="AE75" s="3"/>
      <c r="AF75" s="3"/>
      <c r="AG75" s="15"/>
      <c r="AH75" s="15"/>
      <c r="AI75" s="3"/>
      <c r="AJ75" s="3"/>
      <c r="AK75" s="55"/>
      <c r="AL75" s="22"/>
      <c r="AM75" s="3"/>
      <c r="AN75" s="3"/>
      <c r="AO75" s="3"/>
      <c r="AP75" s="3"/>
      <c r="AQ75" s="3"/>
      <c r="AR75" s="3"/>
    </row>
    <row r="76" spans="15:44">
      <c r="O76" s="15"/>
      <c r="V76" s="15"/>
      <c r="X76" s="15"/>
      <c r="Y76" s="15"/>
      <c r="AA76" s="15"/>
      <c r="AB76" s="15"/>
      <c r="AC76" s="15"/>
      <c r="AD76" s="3"/>
      <c r="AE76" s="3"/>
      <c r="AF76" s="3"/>
      <c r="AG76" s="15"/>
      <c r="AH76" s="15"/>
      <c r="AI76" s="3"/>
      <c r="AJ76" s="3"/>
      <c r="AK76" s="55"/>
      <c r="AL76" s="22"/>
      <c r="AM76" s="3"/>
      <c r="AN76" s="3"/>
      <c r="AO76" s="3"/>
      <c r="AP76" s="3"/>
      <c r="AQ76" s="3"/>
      <c r="AR76" s="3"/>
    </row>
    <row r="77" spans="15:44">
      <c r="O77" s="15"/>
      <c r="V77" s="15"/>
      <c r="X77" s="15"/>
      <c r="Y77" s="15"/>
      <c r="AA77" s="15"/>
      <c r="AB77" s="15"/>
      <c r="AC77" s="15"/>
      <c r="AD77" s="3"/>
      <c r="AE77" s="3"/>
      <c r="AF77" s="3"/>
      <c r="AG77" s="15"/>
      <c r="AH77" s="15"/>
      <c r="AI77" s="3"/>
      <c r="AJ77" s="3"/>
      <c r="AK77" s="55"/>
      <c r="AL77" s="22"/>
      <c r="AM77" s="3"/>
      <c r="AN77" s="3"/>
      <c r="AO77" s="3"/>
      <c r="AP77" s="3"/>
      <c r="AQ77" s="3"/>
      <c r="AR77" s="3"/>
    </row>
    <row r="78" spans="15:44">
      <c r="O78" s="15"/>
      <c r="V78" s="15"/>
      <c r="X78" s="15"/>
      <c r="Y78" s="15"/>
      <c r="AA78" s="15"/>
      <c r="AB78" s="15"/>
      <c r="AC78" s="15"/>
      <c r="AD78" s="3"/>
      <c r="AE78" s="3"/>
      <c r="AF78" s="3"/>
      <c r="AG78" s="15"/>
      <c r="AH78" s="15"/>
      <c r="AI78" s="3"/>
      <c r="AJ78" s="3"/>
      <c r="AK78" s="55"/>
      <c r="AL78" s="22"/>
      <c r="AM78" s="3"/>
      <c r="AN78" s="3"/>
      <c r="AO78" s="3"/>
      <c r="AP78" s="3"/>
      <c r="AQ78" s="3"/>
      <c r="AR78" s="3"/>
    </row>
    <row r="79" spans="15:44">
      <c r="O79" s="15"/>
      <c r="V79" s="15"/>
      <c r="X79" s="15"/>
      <c r="Y79" s="15"/>
      <c r="AA79" s="15"/>
      <c r="AB79" s="15"/>
      <c r="AC79" s="15"/>
      <c r="AD79" s="3"/>
      <c r="AE79" s="3"/>
      <c r="AF79" s="3"/>
      <c r="AG79" s="15"/>
      <c r="AH79" s="15"/>
      <c r="AI79" s="3"/>
      <c r="AJ79" s="3"/>
      <c r="AK79" s="55"/>
      <c r="AL79" s="22"/>
      <c r="AM79" s="3"/>
      <c r="AN79" s="3"/>
      <c r="AO79" s="3"/>
      <c r="AP79" s="3"/>
      <c r="AQ79" s="3"/>
      <c r="AR79" s="3"/>
    </row>
    <row r="80" spans="15:44">
      <c r="O80" s="15"/>
      <c r="V80" s="15"/>
      <c r="X80" s="15"/>
      <c r="Y80" s="15"/>
      <c r="AA80" s="15"/>
      <c r="AB80" s="15"/>
      <c r="AC80" s="15"/>
      <c r="AD80" s="3"/>
      <c r="AE80" s="3"/>
      <c r="AF80" s="3"/>
      <c r="AG80" s="15"/>
      <c r="AH80" s="15"/>
      <c r="AI80" s="3"/>
      <c r="AJ80" s="3"/>
      <c r="AK80" s="55"/>
      <c r="AL80" s="22"/>
      <c r="AM80" s="3"/>
      <c r="AN80" s="3"/>
      <c r="AO80" s="3"/>
      <c r="AP80" s="3"/>
      <c r="AQ80" s="3"/>
      <c r="AR80" s="3"/>
    </row>
    <row r="81" spans="15:46">
      <c r="O81" s="15"/>
      <c r="V81" s="15"/>
      <c r="X81" s="15"/>
      <c r="Y81" s="15"/>
      <c r="AA81" s="15"/>
      <c r="AB81" s="15"/>
      <c r="AC81" s="15"/>
      <c r="AD81" s="3"/>
      <c r="AE81" s="3"/>
      <c r="AF81" s="3"/>
      <c r="AG81" s="15"/>
      <c r="AH81" s="15"/>
      <c r="AI81" s="3"/>
      <c r="AJ81" s="3"/>
      <c r="AK81" s="55"/>
      <c r="AL81" s="22"/>
      <c r="AM81" s="3"/>
      <c r="AN81" s="3"/>
      <c r="AO81" s="3"/>
      <c r="AP81" s="3"/>
      <c r="AQ81" s="3"/>
      <c r="AR81" s="3"/>
      <c r="AT81" s="22"/>
    </row>
    <row r="82" spans="15:46">
      <c r="O82" s="15"/>
      <c r="V82" s="15"/>
      <c r="X82" s="15"/>
      <c r="Y82" s="15"/>
      <c r="AA82" s="15"/>
      <c r="AB82" s="15"/>
      <c r="AC82" s="15"/>
      <c r="AD82" s="3"/>
      <c r="AE82" s="3"/>
      <c r="AF82" s="3"/>
      <c r="AG82" s="15"/>
      <c r="AH82" s="15"/>
      <c r="AI82" s="3"/>
      <c r="AJ82" s="3"/>
      <c r="AK82" s="55"/>
      <c r="AL82" s="22"/>
      <c r="AM82" s="3"/>
      <c r="AN82" s="3"/>
      <c r="AO82" s="3"/>
      <c r="AP82" s="3"/>
      <c r="AQ82" s="3"/>
      <c r="AR82" s="3"/>
      <c r="AT82" s="22"/>
    </row>
    <row r="83" spans="15:46" ht="12.75" customHeight="1">
      <c r="O83" s="15"/>
      <c r="V83" s="15"/>
      <c r="X83" s="15"/>
      <c r="Y83" s="15"/>
      <c r="AA83" s="15"/>
      <c r="AB83" s="15"/>
      <c r="AC83" s="15"/>
      <c r="AD83" s="3"/>
      <c r="AE83" s="3"/>
      <c r="AF83" s="3"/>
      <c r="AG83" s="15"/>
      <c r="AH83" s="15"/>
      <c r="AI83" s="3"/>
      <c r="AJ83" s="3"/>
      <c r="AK83" s="55"/>
      <c r="AL83" s="22"/>
      <c r="AM83" s="3"/>
      <c r="AN83" s="3"/>
      <c r="AO83" s="3"/>
      <c r="AP83" s="3"/>
      <c r="AQ83" s="3"/>
      <c r="AR83" s="3"/>
      <c r="AT83" s="22"/>
    </row>
    <row r="84" spans="15:46">
      <c r="O84" s="15"/>
      <c r="V84" s="15"/>
      <c r="X84" s="15"/>
      <c r="Y84" s="15"/>
      <c r="AA84" s="15"/>
      <c r="AB84" s="15"/>
      <c r="AC84" s="15"/>
      <c r="AD84" s="3"/>
      <c r="AE84" s="3"/>
      <c r="AF84" s="3"/>
      <c r="AG84" s="15"/>
      <c r="AH84" s="15"/>
      <c r="AI84" s="3"/>
      <c r="AJ84" s="3"/>
      <c r="AK84" s="55"/>
      <c r="AL84" s="22"/>
      <c r="AM84" s="3"/>
      <c r="AN84" s="3"/>
      <c r="AO84" s="3"/>
      <c r="AP84" s="3"/>
      <c r="AQ84" s="3"/>
      <c r="AR84" s="3"/>
      <c r="AT84" s="22"/>
    </row>
    <row r="85" spans="15:46">
      <c r="O85" s="15"/>
      <c r="V85" s="15"/>
      <c r="X85" s="15"/>
      <c r="Y85" s="15"/>
      <c r="AA85" s="15"/>
      <c r="AB85" s="15"/>
      <c r="AC85" s="15"/>
      <c r="AD85" s="3"/>
      <c r="AE85" s="3"/>
      <c r="AF85" s="3"/>
      <c r="AG85" s="15"/>
      <c r="AH85" s="15"/>
      <c r="AI85" s="3"/>
      <c r="AJ85" s="3"/>
      <c r="AK85" s="55"/>
      <c r="AL85" s="22"/>
      <c r="AM85" s="3"/>
      <c r="AN85" s="3"/>
      <c r="AO85" s="3"/>
      <c r="AP85" s="3"/>
      <c r="AQ85" s="3"/>
      <c r="AR85" s="3"/>
      <c r="AT85" s="22"/>
    </row>
    <row r="86" spans="15:46">
      <c r="O86" s="15"/>
      <c r="V86" s="15"/>
      <c r="X86" s="15"/>
      <c r="Y86" s="15"/>
      <c r="AA86" s="15"/>
      <c r="AB86" s="15"/>
      <c r="AC86" s="15"/>
      <c r="AD86" s="3"/>
      <c r="AE86" s="3"/>
      <c r="AF86" s="3"/>
      <c r="AG86" s="15"/>
      <c r="AH86" s="15"/>
      <c r="AI86" s="3"/>
      <c r="AJ86" s="3"/>
      <c r="AK86" s="55"/>
      <c r="AL86" s="22"/>
      <c r="AM86" s="3"/>
      <c r="AN86" s="3"/>
      <c r="AO86" s="3"/>
      <c r="AP86" s="3"/>
      <c r="AQ86" s="3"/>
      <c r="AR86" s="3"/>
      <c r="AT86" s="22"/>
    </row>
    <row r="87" spans="15:46">
      <c r="O87" s="15"/>
      <c r="V87" s="15"/>
      <c r="X87" s="15"/>
      <c r="Y87" s="15"/>
      <c r="AA87" s="15"/>
      <c r="AB87" s="15"/>
      <c r="AC87" s="15"/>
      <c r="AD87" s="3"/>
      <c r="AE87" s="3"/>
      <c r="AF87" s="3"/>
      <c r="AG87" s="15"/>
      <c r="AH87" s="15"/>
      <c r="AI87" s="3"/>
      <c r="AJ87" s="3"/>
      <c r="AK87" s="55"/>
      <c r="AL87" s="22"/>
      <c r="AM87" s="3"/>
      <c r="AN87" s="3"/>
      <c r="AO87" s="3"/>
      <c r="AP87" s="3"/>
      <c r="AQ87" s="3"/>
      <c r="AR87" s="3"/>
      <c r="AT87" s="22"/>
    </row>
    <row r="88" spans="15:46">
      <c r="O88" s="15"/>
      <c r="V88" s="15"/>
      <c r="X88" s="15"/>
      <c r="Y88" s="15"/>
      <c r="AA88" s="15"/>
      <c r="AB88" s="15"/>
      <c r="AC88" s="15"/>
      <c r="AD88" s="3"/>
      <c r="AE88" s="3"/>
      <c r="AF88" s="3"/>
      <c r="AG88" s="15"/>
      <c r="AH88" s="15"/>
      <c r="AI88" s="3"/>
      <c r="AJ88" s="3"/>
      <c r="AK88" s="55"/>
      <c r="AL88" s="22"/>
      <c r="AM88" s="3"/>
      <c r="AN88" s="3"/>
      <c r="AO88" s="3"/>
      <c r="AP88" s="3"/>
      <c r="AQ88" s="3"/>
      <c r="AR88" s="3"/>
      <c r="AT88" s="22"/>
    </row>
    <row r="89" spans="15:46">
      <c r="O89" s="15"/>
      <c r="V89" s="15"/>
      <c r="X89" s="15"/>
      <c r="Y89" s="15"/>
      <c r="AA89" s="15"/>
      <c r="AB89" s="15"/>
      <c r="AC89" s="15"/>
      <c r="AD89" s="3"/>
      <c r="AE89" s="3"/>
      <c r="AF89" s="3"/>
      <c r="AG89" s="15"/>
      <c r="AH89" s="15"/>
      <c r="AI89" s="3"/>
      <c r="AJ89" s="3"/>
      <c r="AK89" s="55"/>
      <c r="AL89" s="22"/>
      <c r="AM89" s="3"/>
      <c r="AN89" s="3"/>
      <c r="AO89" s="3"/>
      <c r="AP89" s="3"/>
      <c r="AQ89" s="3"/>
      <c r="AR89" s="3"/>
      <c r="AT89" s="22"/>
    </row>
    <row r="90" spans="15:46">
      <c r="O90" s="15"/>
      <c r="V90" s="15"/>
      <c r="X90" s="15"/>
      <c r="Y90" s="15"/>
      <c r="AA90" s="15"/>
      <c r="AB90" s="15"/>
      <c r="AC90" s="15"/>
      <c r="AD90" s="3"/>
      <c r="AE90" s="3"/>
      <c r="AF90" s="3"/>
      <c r="AG90" s="15"/>
      <c r="AH90" s="15"/>
      <c r="AI90" s="3"/>
      <c r="AJ90" s="3"/>
      <c r="AK90" s="55"/>
      <c r="AL90" s="22"/>
      <c r="AM90" s="3"/>
      <c r="AN90" s="3"/>
      <c r="AO90" s="3"/>
      <c r="AP90" s="3"/>
      <c r="AQ90" s="3"/>
      <c r="AR90" s="3"/>
      <c r="AT90" s="22"/>
    </row>
    <row r="91" spans="15:46">
      <c r="O91" s="15"/>
      <c r="V91" s="15"/>
      <c r="X91" s="15"/>
      <c r="Y91" s="15"/>
      <c r="AA91" s="15"/>
      <c r="AB91" s="15"/>
      <c r="AC91" s="15"/>
      <c r="AD91" s="3"/>
      <c r="AE91" s="3"/>
      <c r="AF91" s="3"/>
      <c r="AG91" s="15"/>
      <c r="AH91" s="15"/>
      <c r="AI91" s="3"/>
      <c r="AJ91" s="3"/>
      <c r="AK91" s="55"/>
      <c r="AL91" s="22"/>
      <c r="AM91" s="3"/>
      <c r="AN91" s="3"/>
      <c r="AO91" s="3"/>
      <c r="AP91" s="3"/>
      <c r="AQ91" s="3"/>
      <c r="AR91" s="3"/>
      <c r="AT91" s="22"/>
    </row>
    <row r="92" spans="15:46">
      <c r="O92" s="15"/>
      <c r="V92" s="15"/>
      <c r="X92" s="15"/>
      <c r="Y92" s="15"/>
      <c r="AA92" s="15"/>
      <c r="AB92" s="15"/>
      <c r="AC92" s="15"/>
      <c r="AD92" s="3"/>
      <c r="AE92" s="3"/>
      <c r="AF92" s="3"/>
      <c r="AG92" s="15"/>
      <c r="AH92" s="15"/>
      <c r="AI92" s="3"/>
      <c r="AJ92" s="3"/>
      <c r="AK92" s="55"/>
      <c r="AL92" s="22"/>
      <c r="AM92" s="3"/>
      <c r="AN92" s="3"/>
      <c r="AO92" s="3"/>
      <c r="AP92" s="3"/>
      <c r="AQ92" s="3"/>
      <c r="AR92" s="3"/>
      <c r="AT92" s="22"/>
    </row>
    <row r="93" spans="15:46">
      <c r="O93" s="15"/>
      <c r="V93" s="15"/>
      <c r="X93" s="15"/>
      <c r="Y93" s="15"/>
      <c r="AA93" s="15"/>
      <c r="AB93" s="15"/>
      <c r="AC93" s="15"/>
      <c r="AD93" s="3"/>
      <c r="AE93" s="3"/>
      <c r="AF93" s="3"/>
      <c r="AG93" s="15"/>
      <c r="AH93" s="15"/>
      <c r="AI93" s="3"/>
      <c r="AJ93" s="3"/>
      <c r="AK93" s="55"/>
      <c r="AL93" s="22"/>
      <c r="AM93" s="3"/>
      <c r="AN93" s="3"/>
      <c r="AO93" s="3"/>
      <c r="AP93" s="3"/>
      <c r="AQ93" s="3"/>
      <c r="AR93" s="3"/>
      <c r="AT93" s="22"/>
    </row>
    <row r="94" spans="15:46">
      <c r="O94" s="15"/>
      <c r="V94" s="15"/>
      <c r="X94" s="15"/>
      <c r="Y94" s="15"/>
      <c r="AA94" s="15"/>
      <c r="AB94" s="15"/>
      <c r="AC94" s="15"/>
      <c r="AD94" s="3"/>
      <c r="AE94" s="3"/>
      <c r="AF94" s="3"/>
      <c r="AG94" s="15"/>
      <c r="AH94" s="15"/>
      <c r="AI94" s="3"/>
      <c r="AJ94" s="3"/>
      <c r="AK94" s="55"/>
      <c r="AL94" s="22"/>
      <c r="AM94" s="3"/>
      <c r="AN94" s="3"/>
      <c r="AO94" s="3"/>
      <c r="AP94" s="3"/>
      <c r="AQ94" s="3"/>
      <c r="AR94" s="3"/>
      <c r="AT94" s="22"/>
    </row>
    <row r="95" spans="15:46">
      <c r="O95" s="15"/>
      <c r="V95" s="15"/>
      <c r="X95" s="15"/>
      <c r="Y95" s="15"/>
      <c r="AA95" s="15"/>
      <c r="AB95" s="15"/>
      <c r="AC95" s="15"/>
      <c r="AD95" s="3"/>
      <c r="AE95" s="3"/>
      <c r="AF95" s="3"/>
      <c r="AG95" s="15"/>
      <c r="AH95" s="15"/>
      <c r="AI95" s="3"/>
      <c r="AJ95" s="3"/>
      <c r="AK95" s="55"/>
      <c r="AL95" s="22"/>
      <c r="AM95" s="3"/>
      <c r="AN95" s="3"/>
      <c r="AO95" s="3"/>
      <c r="AP95" s="3"/>
      <c r="AQ95" s="3"/>
      <c r="AR95" s="3"/>
      <c r="AT95" s="22"/>
    </row>
    <row r="96" spans="15:46">
      <c r="O96" s="15"/>
      <c r="V96" s="15"/>
      <c r="X96" s="15"/>
      <c r="Y96" s="15"/>
      <c r="AA96" s="15"/>
      <c r="AB96" s="15"/>
      <c r="AC96" s="15"/>
      <c r="AD96" s="3"/>
      <c r="AE96" s="3"/>
      <c r="AF96" s="3"/>
      <c r="AG96" s="15"/>
      <c r="AH96" s="15"/>
      <c r="AI96" s="3"/>
      <c r="AJ96" s="3"/>
      <c r="AK96" s="55"/>
      <c r="AL96" s="22"/>
      <c r="AM96" s="3"/>
      <c r="AN96" s="3"/>
      <c r="AO96" s="3"/>
      <c r="AP96" s="3"/>
      <c r="AQ96" s="3"/>
      <c r="AR96" s="3"/>
      <c r="AT96" s="22"/>
    </row>
    <row r="97" spans="15:46">
      <c r="O97" s="15"/>
      <c r="V97" s="15"/>
      <c r="X97" s="15"/>
      <c r="Y97" s="15"/>
      <c r="AA97" s="15"/>
      <c r="AB97" s="15"/>
      <c r="AC97" s="15"/>
      <c r="AD97" s="3"/>
      <c r="AE97" s="3"/>
      <c r="AF97" s="3"/>
      <c r="AG97" s="15"/>
      <c r="AH97" s="15"/>
      <c r="AI97" s="3"/>
      <c r="AJ97" s="3"/>
      <c r="AK97" s="55"/>
      <c r="AL97" s="22"/>
      <c r="AM97" s="3"/>
      <c r="AN97" s="3"/>
      <c r="AO97" s="3"/>
      <c r="AP97" s="3"/>
      <c r="AQ97" s="3"/>
      <c r="AR97" s="3"/>
      <c r="AT97" s="22"/>
    </row>
    <row r="98" spans="15:46">
      <c r="O98" s="15"/>
      <c r="V98" s="15"/>
      <c r="X98" s="15"/>
      <c r="Y98" s="15"/>
      <c r="AA98" s="15"/>
      <c r="AB98" s="15"/>
      <c r="AC98" s="15"/>
      <c r="AD98" s="3"/>
      <c r="AE98" s="3"/>
      <c r="AF98" s="3"/>
      <c r="AG98" s="15"/>
      <c r="AH98" s="15"/>
      <c r="AI98" s="3"/>
      <c r="AJ98" s="3"/>
      <c r="AK98" s="55"/>
      <c r="AL98" s="22"/>
      <c r="AM98" s="3"/>
      <c r="AN98" s="3"/>
      <c r="AO98" s="3"/>
      <c r="AP98" s="3"/>
      <c r="AQ98" s="3"/>
      <c r="AR98" s="3"/>
      <c r="AT98" s="22"/>
    </row>
    <row r="99" spans="15:46">
      <c r="O99" s="15"/>
      <c r="V99" s="15"/>
      <c r="X99" s="15"/>
      <c r="Y99" s="15"/>
      <c r="AA99" s="15"/>
      <c r="AB99" s="15"/>
      <c r="AC99" s="15"/>
      <c r="AD99" s="3"/>
      <c r="AE99" s="3"/>
      <c r="AF99" s="3"/>
      <c r="AG99" s="15"/>
      <c r="AH99" s="15"/>
      <c r="AI99" s="3"/>
      <c r="AJ99" s="3"/>
      <c r="AK99" s="55"/>
      <c r="AL99" s="22"/>
      <c r="AM99" s="3"/>
      <c r="AN99" s="3"/>
      <c r="AO99" s="3"/>
      <c r="AP99" s="3"/>
      <c r="AQ99" s="3"/>
      <c r="AR99" s="3"/>
      <c r="AT99" s="22"/>
    </row>
    <row r="100" spans="15:46">
      <c r="O100" s="15"/>
      <c r="V100" s="15"/>
      <c r="X100" s="15"/>
      <c r="Y100" s="15"/>
      <c r="AA100" s="15"/>
      <c r="AB100" s="15"/>
      <c r="AC100" s="15"/>
      <c r="AD100" s="3"/>
      <c r="AE100" s="3"/>
      <c r="AF100" s="3"/>
      <c r="AG100" s="15"/>
      <c r="AH100" s="15"/>
      <c r="AI100" s="3"/>
      <c r="AJ100" s="3"/>
      <c r="AK100" s="55"/>
      <c r="AL100" s="22"/>
      <c r="AM100" s="3"/>
      <c r="AN100" s="3"/>
      <c r="AO100" s="3"/>
      <c r="AP100" s="3"/>
      <c r="AQ100" s="3"/>
      <c r="AR100" s="3"/>
      <c r="AT100" s="22"/>
    </row>
    <row r="101" spans="15:46">
      <c r="O101" s="15"/>
      <c r="V101" s="15"/>
      <c r="X101" s="15"/>
      <c r="Y101" s="15"/>
      <c r="AA101" s="15"/>
      <c r="AB101" s="15"/>
      <c r="AC101" s="15"/>
      <c r="AD101" s="3"/>
      <c r="AE101" s="3"/>
      <c r="AF101" s="3"/>
      <c r="AG101" s="15"/>
      <c r="AH101" s="15"/>
      <c r="AI101" s="3"/>
      <c r="AJ101" s="3"/>
      <c r="AK101" s="55"/>
      <c r="AL101" s="22"/>
      <c r="AM101" s="3"/>
      <c r="AN101" s="3"/>
      <c r="AO101" s="3"/>
      <c r="AP101" s="3"/>
      <c r="AQ101" s="3"/>
      <c r="AR101" s="3"/>
      <c r="AT101" s="22"/>
    </row>
    <row r="102" spans="15:46">
      <c r="O102" s="15"/>
      <c r="V102" s="15"/>
      <c r="X102" s="15"/>
      <c r="Y102" s="15"/>
      <c r="AA102" s="15"/>
      <c r="AB102" s="15"/>
      <c r="AC102" s="15"/>
      <c r="AD102" s="3"/>
      <c r="AE102" s="3"/>
      <c r="AF102" s="3"/>
      <c r="AG102" s="15"/>
      <c r="AH102" s="15"/>
      <c r="AI102" s="3"/>
      <c r="AJ102" s="3"/>
      <c r="AK102" s="55"/>
      <c r="AL102" s="22"/>
      <c r="AM102" s="3"/>
      <c r="AN102" s="3"/>
      <c r="AO102" s="3"/>
      <c r="AP102" s="3"/>
      <c r="AQ102" s="3"/>
      <c r="AR102" s="3"/>
      <c r="AT102" s="22"/>
    </row>
    <row r="103" spans="15:46">
      <c r="O103" s="15"/>
      <c r="V103" s="15"/>
      <c r="X103" s="15"/>
      <c r="Y103" s="15"/>
      <c r="AA103" s="15"/>
      <c r="AB103" s="15"/>
      <c r="AC103" s="15"/>
      <c r="AD103" s="3"/>
      <c r="AE103" s="3"/>
      <c r="AF103" s="3"/>
      <c r="AG103" s="15"/>
      <c r="AH103" s="15"/>
      <c r="AI103" s="3"/>
      <c r="AJ103" s="3"/>
      <c r="AK103" s="55"/>
      <c r="AL103" s="22"/>
      <c r="AM103" s="3"/>
      <c r="AN103" s="3"/>
      <c r="AO103" s="3"/>
      <c r="AP103" s="3"/>
      <c r="AQ103" s="3"/>
      <c r="AR103" s="3"/>
      <c r="AT103" s="22"/>
    </row>
    <row r="104" spans="15:46">
      <c r="O104" s="15"/>
      <c r="V104" s="15"/>
      <c r="X104" s="15"/>
      <c r="Y104" s="15"/>
      <c r="AA104" s="15"/>
      <c r="AB104" s="15"/>
      <c r="AC104" s="15"/>
      <c r="AD104" s="3"/>
      <c r="AE104" s="3"/>
      <c r="AF104" s="3"/>
      <c r="AG104" s="15"/>
      <c r="AH104" s="15"/>
      <c r="AI104" s="3"/>
      <c r="AJ104" s="3"/>
      <c r="AK104" s="55"/>
      <c r="AL104" s="22"/>
      <c r="AM104" s="3"/>
      <c r="AN104" s="3"/>
      <c r="AO104" s="3"/>
      <c r="AP104" s="3"/>
      <c r="AQ104" s="3"/>
      <c r="AR104" s="3"/>
      <c r="AT104" s="22"/>
    </row>
    <row r="105" spans="15:46">
      <c r="O105" s="15"/>
      <c r="V105" s="15"/>
      <c r="X105" s="15"/>
      <c r="Y105" s="15"/>
      <c r="AA105" s="15"/>
      <c r="AB105" s="15"/>
      <c r="AC105" s="15"/>
      <c r="AD105" s="3"/>
      <c r="AE105" s="3"/>
      <c r="AF105" s="3"/>
      <c r="AG105" s="15"/>
      <c r="AH105" s="15"/>
      <c r="AI105" s="3"/>
      <c r="AJ105" s="3"/>
      <c r="AK105" s="55"/>
      <c r="AL105" s="22"/>
      <c r="AM105" s="3"/>
      <c r="AN105" s="3"/>
      <c r="AO105" s="3"/>
      <c r="AP105" s="3"/>
      <c r="AQ105" s="3"/>
      <c r="AR105" s="3"/>
      <c r="AT105" s="22"/>
    </row>
    <row r="106" spans="15:46">
      <c r="O106" s="15"/>
      <c r="V106" s="15"/>
      <c r="X106" s="15"/>
      <c r="Y106" s="15"/>
      <c r="AA106" s="15"/>
      <c r="AB106" s="15"/>
      <c r="AC106" s="15"/>
      <c r="AD106" s="3"/>
      <c r="AE106" s="3"/>
      <c r="AF106" s="3"/>
      <c r="AG106" s="15"/>
      <c r="AH106" s="15"/>
      <c r="AI106" s="3"/>
      <c r="AJ106" s="3"/>
      <c r="AK106" s="55"/>
      <c r="AL106" s="22"/>
      <c r="AM106" s="3"/>
      <c r="AN106" s="3"/>
      <c r="AO106" s="3"/>
      <c r="AP106" s="3"/>
      <c r="AQ106" s="3"/>
      <c r="AR106" s="3"/>
      <c r="AT106" s="22"/>
    </row>
    <row r="107" spans="15:46">
      <c r="O107" s="15"/>
      <c r="V107" s="15"/>
      <c r="X107" s="15"/>
      <c r="Y107" s="15"/>
      <c r="AA107" s="15"/>
      <c r="AB107" s="15"/>
      <c r="AC107" s="15"/>
      <c r="AD107" s="3"/>
      <c r="AE107" s="3"/>
      <c r="AF107" s="3"/>
      <c r="AG107" s="15"/>
      <c r="AH107" s="15"/>
      <c r="AI107" s="3"/>
      <c r="AJ107" s="3"/>
      <c r="AK107" s="55"/>
      <c r="AL107" s="22"/>
      <c r="AM107" s="3"/>
      <c r="AN107" s="3"/>
      <c r="AO107" s="3"/>
      <c r="AP107" s="3"/>
      <c r="AQ107" s="3"/>
      <c r="AR107" s="3"/>
      <c r="AT107" s="22"/>
    </row>
    <row r="108" spans="15:46">
      <c r="O108" s="15"/>
      <c r="V108" s="15"/>
      <c r="X108" s="15"/>
      <c r="Y108" s="15"/>
      <c r="AA108" s="15"/>
      <c r="AB108" s="15"/>
      <c r="AC108" s="15"/>
      <c r="AD108" s="3"/>
      <c r="AE108" s="3"/>
      <c r="AF108" s="3"/>
      <c r="AG108" s="15"/>
      <c r="AH108" s="15"/>
      <c r="AI108" s="3"/>
      <c r="AJ108" s="3"/>
      <c r="AK108" s="55"/>
      <c r="AL108" s="22"/>
      <c r="AM108" s="3"/>
      <c r="AN108" s="3"/>
      <c r="AO108" s="3"/>
      <c r="AP108" s="3"/>
      <c r="AQ108" s="3"/>
      <c r="AR108" s="3"/>
      <c r="AT108" s="22"/>
    </row>
    <row r="109" spans="15:46">
      <c r="O109" s="15"/>
      <c r="V109" s="15"/>
      <c r="X109" s="15"/>
      <c r="Y109" s="15"/>
      <c r="AA109" s="15"/>
      <c r="AB109" s="15"/>
      <c r="AC109" s="15"/>
      <c r="AD109" s="3"/>
      <c r="AE109" s="3"/>
      <c r="AF109" s="3"/>
      <c r="AG109" s="15"/>
      <c r="AH109" s="15"/>
      <c r="AI109" s="3"/>
      <c r="AJ109" s="3"/>
      <c r="AK109" s="55"/>
      <c r="AL109" s="22"/>
      <c r="AM109" s="3"/>
      <c r="AN109" s="3"/>
      <c r="AO109" s="3"/>
      <c r="AP109" s="3"/>
      <c r="AQ109" s="3"/>
      <c r="AR109" s="3"/>
      <c r="AT109" s="22"/>
    </row>
    <row r="110" spans="15:46">
      <c r="O110" s="15"/>
      <c r="V110" s="15"/>
      <c r="X110" s="15"/>
      <c r="Y110" s="15"/>
      <c r="AA110" s="15"/>
      <c r="AB110" s="15"/>
      <c r="AC110" s="15"/>
      <c r="AD110" s="3"/>
      <c r="AE110" s="3"/>
      <c r="AF110" s="3"/>
      <c r="AG110" s="15"/>
      <c r="AH110" s="15"/>
      <c r="AI110" s="3"/>
      <c r="AJ110" s="3"/>
      <c r="AK110" s="55"/>
      <c r="AL110" s="22"/>
      <c r="AM110" s="3"/>
      <c r="AN110" s="3"/>
      <c r="AO110" s="3"/>
      <c r="AP110" s="3"/>
      <c r="AQ110" s="3"/>
      <c r="AR110" s="3"/>
      <c r="AT110" s="22"/>
    </row>
    <row r="111" spans="15:46">
      <c r="O111" s="15"/>
      <c r="V111" s="15"/>
      <c r="X111" s="15"/>
      <c r="Y111" s="15"/>
      <c r="AA111" s="15"/>
      <c r="AB111" s="15"/>
      <c r="AC111" s="15"/>
      <c r="AD111" s="3"/>
      <c r="AE111" s="3"/>
      <c r="AF111" s="3"/>
      <c r="AG111" s="15"/>
      <c r="AH111" s="15"/>
      <c r="AI111" s="3"/>
      <c r="AJ111" s="3"/>
      <c r="AK111" s="55"/>
      <c r="AL111" s="22"/>
      <c r="AM111" s="3"/>
      <c r="AN111" s="3"/>
      <c r="AO111" s="3"/>
      <c r="AP111" s="3"/>
      <c r="AQ111" s="3"/>
      <c r="AR111" s="3"/>
      <c r="AT111" s="22"/>
    </row>
    <row r="112" spans="15:46">
      <c r="O112" s="15"/>
      <c r="V112" s="15"/>
      <c r="X112" s="15"/>
      <c r="Y112" s="15"/>
      <c r="AA112" s="15"/>
      <c r="AB112" s="15"/>
      <c r="AC112" s="15"/>
      <c r="AD112" s="3"/>
      <c r="AE112" s="3"/>
      <c r="AF112" s="3"/>
      <c r="AG112" s="15"/>
      <c r="AH112" s="15"/>
      <c r="AI112" s="3"/>
      <c r="AJ112" s="3"/>
      <c r="AK112" s="55"/>
      <c r="AL112" s="22"/>
      <c r="AM112" s="3"/>
      <c r="AN112" s="3"/>
      <c r="AO112" s="3"/>
      <c r="AP112" s="3"/>
      <c r="AQ112" s="3"/>
      <c r="AR112" s="3"/>
      <c r="AT112" s="22"/>
    </row>
    <row r="113" spans="15:46">
      <c r="O113" s="15"/>
      <c r="V113" s="15"/>
      <c r="X113" s="15"/>
      <c r="Y113" s="15"/>
      <c r="AA113" s="15"/>
      <c r="AB113" s="15"/>
      <c r="AC113" s="15"/>
      <c r="AD113" s="3"/>
      <c r="AE113" s="3"/>
      <c r="AF113" s="3"/>
      <c r="AG113" s="15"/>
      <c r="AH113" s="15"/>
      <c r="AI113" s="3"/>
      <c r="AJ113" s="3"/>
      <c r="AK113" s="55"/>
      <c r="AL113" s="22"/>
      <c r="AM113" s="3"/>
      <c r="AN113" s="3"/>
      <c r="AO113" s="3"/>
      <c r="AP113" s="3"/>
      <c r="AQ113" s="3"/>
      <c r="AR113" s="3"/>
      <c r="AT113" s="22"/>
    </row>
    <row r="114" spans="15:46">
      <c r="O114" s="15"/>
      <c r="V114" s="15"/>
      <c r="X114" s="15"/>
      <c r="Y114" s="15"/>
      <c r="AA114" s="15"/>
      <c r="AB114" s="15"/>
      <c r="AC114" s="15"/>
      <c r="AD114" s="3"/>
      <c r="AE114" s="3"/>
      <c r="AF114" s="3"/>
      <c r="AG114" s="15"/>
      <c r="AH114" s="15"/>
      <c r="AI114" s="3"/>
      <c r="AJ114" s="3"/>
      <c r="AK114" s="55"/>
      <c r="AL114" s="22"/>
      <c r="AM114" s="3"/>
      <c r="AN114" s="3"/>
      <c r="AO114" s="3"/>
      <c r="AP114" s="3"/>
      <c r="AQ114" s="3"/>
      <c r="AR114" s="3"/>
      <c r="AT114" s="22"/>
    </row>
    <row r="115" spans="15:46">
      <c r="O115" s="15"/>
      <c r="V115" s="15"/>
      <c r="X115" s="15"/>
      <c r="Y115" s="15"/>
      <c r="AA115" s="15"/>
      <c r="AB115" s="15"/>
      <c r="AC115" s="15"/>
      <c r="AD115" s="3"/>
      <c r="AE115" s="3"/>
      <c r="AF115" s="3"/>
      <c r="AG115" s="15"/>
      <c r="AH115" s="15"/>
      <c r="AI115" s="3"/>
      <c r="AJ115" s="3"/>
      <c r="AK115" s="55"/>
      <c r="AL115" s="22"/>
      <c r="AM115" s="3"/>
      <c r="AN115" s="3"/>
      <c r="AO115" s="3"/>
      <c r="AP115" s="3"/>
      <c r="AQ115" s="3"/>
      <c r="AR115" s="3"/>
      <c r="AT115" s="22"/>
    </row>
    <row r="116" spans="15:46">
      <c r="O116" s="15"/>
      <c r="V116" s="15"/>
      <c r="X116" s="15"/>
      <c r="Y116" s="15"/>
      <c r="AA116" s="15"/>
      <c r="AB116" s="15"/>
      <c r="AC116" s="15"/>
      <c r="AD116" s="3"/>
      <c r="AE116" s="3"/>
      <c r="AF116" s="3"/>
      <c r="AG116" s="15"/>
      <c r="AH116" s="15"/>
      <c r="AI116" s="3"/>
      <c r="AJ116" s="3"/>
      <c r="AK116" s="55"/>
      <c r="AL116" s="22"/>
      <c r="AM116" s="3"/>
      <c r="AN116" s="3"/>
      <c r="AO116" s="3"/>
      <c r="AP116" s="3"/>
      <c r="AQ116" s="3"/>
      <c r="AR116" s="3"/>
      <c r="AT116" s="22"/>
    </row>
    <row r="117" spans="15:46">
      <c r="O117" s="15"/>
      <c r="V117" s="15"/>
      <c r="X117" s="15"/>
      <c r="Y117" s="15"/>
      <c r="AA117" s="15"/>
      <c r="AB117" s="15"/>
      <c r="AC117" s="15"/>
      <c r="AD117" s="3"/>
      <c r="AE117" s="3"/>
      <c r="AF117" s="3"/>
      <c r="AG117" s="15"/>
      <c r="AH117" s="15"/>
      <c r="AI117" s="3"/>
      <c r="AJ117" s="3"/>
      <c r="AK117" s="55"/>
      <c r="AL117" s="22"/>
      <c r="AM117" s="3"/>
      <c r="AN117" s="3"/>
      <c r="AO117" s="3"/>
      <c r="AP117" s="3"/>
      <c r="AQ117" s="3"/>
      <c r="AR117" s="3"/>
      <c r="AT117" s="22"/>
    </row>
    <row r="118" spans="15:46">
      <c r="O118" s="15"/>
      <c r="V118" s="15"/>
      <c r="X118" s="15"/>
      <c r="Y118" s="15"/>
      <c r="AA118" s="15"/>
      <c r="AB118" s="15"/>
      <c r="AC118" s="15"/>
      <c r="AD118" s="3"/>
      <c r="AE118" s="3"/>
      <c r="AF118" s="3"/>
      <c r="AG118" s="15"/>
      <c r="AH118" s="15"/>
      <c r="AI118" s="3"/>
      <c r="AJ118" s="3"/>
      <c r="AK118" s="55"/>
      <c r="AL118" s="22"/>
      <c r="AM118" s="3"/>
      <c r="AN118" s="3"/>
      <c r="AO118" s="3"/>
      <c r="AP118" s="3"/>
      <c r="AQ118" s="3"/>
      <c r="AR118" s="3"/>
      <c r="AT118" s="22"/>
    </row>
    <row r="119" spans="15:46">
      <c r="O119" s="15"/>
      <c r="V119" s="15"/>
      <c r="X119" s="15"/>
      <c r="Y119" s="15"/>
      <c r="AA119" s="15"/>
      <c r="AB119" s="15"/>
      <c r="AC119" s="15"/>
      <c r="AD119" s="3"/>
      <c r="AE119" s="3"/>
      <c r="AF119" s="3"/>
      <c r="AG119" s="15"/>
      <c r="AH119" s="15"/>
      <c r="AI119" s="3"/>
      <c r="AJ119" s="3"/>
      <c r="AK119" s="55"/>
      <c r="AL119" s="22"/>
      <c r="AM119" s="3"/>
      <c r="AN119" s="3"/>
      <c r="AO119" s="3"/>
      <c r="AP119" s="3"/>
      <c r="AQ119" s="3"/>
      <c r="AR119" s="3"/>
      <c r="AT119" s="22"/>
    </row>
    <row r="120" spans="15:46">
      <c r="O120" s="15"/>
      <c r="V120" s="15"/>
      <c r="X120" s="15"/>
      <c r="Y120" s="15"/>
      <c r="AA120" s="15"/>
      <c r="AB120" s="15"/>
      <c r="AC120" s="15"/>
      <c r="AD120" s="3"/>
      <c r="AE120" s="3"/>
      <c r="AF120" s="3"/>
      <c r="AG120" s="15"/>
      <c r="AH120" s="15"/>
      <c r="AI120" s="3"/>
      <c r="AJ120" s="3"/>
      <c r="AK120" s="55"/>
      <c r="AL120" s="22"/>
      <c r="AM120" s="3"/>
      <c r="AN120" s="3"/>
      <c r="AO120" s="3"/>
      <c r="AP120" s="3"/>
      <c r="AQ120" s="3"/>
      <c r="AR120" s="3"/>
      <c r="AT120" s="22"/>
    </row>
    <row r="121" spans="15:46">
      <c r="O121" s="15"/>
      <c r="V121" s="15"/>
      <c r="X121" s="15"/>
      <c r="Y121" s="15"/>
      <c r="AA121" s="15"/>
      <c r="AB121" s="15"/>
      <c r="AC121" s="15"/>
      <c r="AD121" s="3"/>
      <c r="AE121" s="3"/>
      <c r="AF121" s="3"/>
      <c r="AG121" s="15"/>
      <c r="AH121" s="15"/>
      <c r="AI121" s="3"/>
      <c r="AJ121" s="3"/>
      <c r="AK121" s="55"/>
      <c r="AL121" s="22"/>
      <c r="AM121" s="3"/>
      <c r="AN121" s="3"/>
      <c r="AO121" s="3"/>
      <c r="AP121" s="3"/>
      <c r="AQ121" s="3"/>
      <c r="AR121" s="3"/>
      <c r="AT121" s="22"/>
    </row>
    <row r="122" spans="15:46">
      <c r="O122" s="15"/>
      <c r="V122" s="15"/>
      <c r="X122" s="15"/>
      <c r="Y122" s="15"/>
      <c r="AA122" s="15"/>
      <c r="AB122" s="15"/>
      <c r="AC122" s="15"/>
      <c r="AD122" s="3"/>
      <c r="AE122" s="3"/>
      <c r="AF122" s="3"/>
      <c r="AG122" s="15"/>
      <c r="AH122" s="15"/>
      <c r="AI122" s="3"/>
      <c r="AJ122" s="3"/>
      <c r="AK122" s="55"/>
      <c r="AL122" s="22"/>
      <c r="AM122" s="3"/>
      <c r="AN122" s="3"/>
      <c r="AO122" s="3"/>
      <c r="AP122" s="3"/>
      <c r="AQ122" s="3"/>
      <c r="AR122" s="3"/>
      <c r="AT122" s="22"/>
    </row>
    <row r="123" spans="15:46">
      <c r="O123" s="15"/>
      <c r="V123" s="15"/>
      <c r="X123" s="15"/>
      <c r="Y123" s="15"/>
      <c r="AA123" s="15"/>
      <c r="AB123" s="15"/>
      <c r="AC123" s="15"/>
      <c r="AD123" s="3"/>
      <c r="AE123" s="3"/>
      <c r="AF123" s="3"/>
      <c r="AG123" s="15"/>
      <c r="AH123" s="15"/>
      <c r="AI123" s="3"/>
      <c r="AJ123" s="3"/>
      <c r="AK123" s="55"/>
      <c r="AL123" s="22"/>
      <c r="AM123" s="3"/>
      <c r="AN123" s="3"/>
      <c r="AO123" s="3"/>
      <c r="AP123" s="3"/>
      <c r="AQ123" s="3"/>
      <c r="AR123" s="3"/>
      <c r="AT123" s="22"/>
    </row>
    <row r="124" spans="15:46">
      <c r="O124" s="15"/>
      <c r="V124" s="15"/>
      <c r="X124" s="15"/>
      <c r="Y124" s="15"/>
      <c r="AA124" s="15"/>
      <c r="AB124" s="15"/>
      <c r="AC124" s="15"/>
      <c r="AD124" s="3"/>
      <c r="AE124" s="3"/>
      <c r="AF124" s="3"/>
      <c r="AG124" s="15"/>
      <c r="AH124" s="15"/>
      <c r="AI124" s="3"/>
      <c r="AJ124" s="3"/>
      <c r="AK124" s="55"/>
      <c r="AL124" s="22"/>
      <c r="AM124" s="3"/>
      <c r="AN124" s="3"/>
      <c r="AO124" s="3"/>
      <c r="AP124" s="3"/>
      <c r="AQ124" s="3"/>
      <c r="AR124" s="3"/>
      <c r="AT124" s="22"/>
    </row>
    <row r="125" spans="15:46">
      <c r="O125" s="15"/>
      <c r="V125" s="15"/>
      <c r="X125" s="15"/>
      <c r="Y125" s="15"/>
      <c r="AA125" s="15"/>
      <c r="AB125" s="15"/>
      <c r="AC125" s="15"/>
      <c r="AD125" s="3"/>
      <c r="AE125" s="3"/>
      <c r="AF125" s="3"/>
      <c r="AG125" s="15"/>
      <c r="AH125" s="15"/>
      <c r="AI125" s="3"/>
      <c r="AJ125" s="3"/>
      <c r="AK125" s="55"/>
      <c r="AL125" s="22"/>
      <c r="AM125" s="3"/>
      <c r="AN125" s="3"/>
      <c r="AO125" s="3"/>
      <c r="AP125" s="3"/>
      <c r="AQ125" s="3"/>
      <c r="AR125" s="3"/>
      <c r="AT125" s="22"/>
    </row>
    <row r="126" spans="15:46">
      <c r="O126" s="15"/>
      <c r="V126" s="15"/>
      <c r="X126" s="15"/>
      <c r="Y126" s="15"/>
      <c r="AA126" s="15"/>
      <c r="AB126" s="15"/>
      <c r="AC126" s="15"/>
      <c r="AD126" s="3"/>
      <c r="AE126" s="3"/>
      <c r="AF126" s="3"/>
      <c r="AG126" s="15"/>
      <c r="AH126" s="15"/>
      <c r="AI126" s="3"/>
      <c r="AJ126" s="3"/>
      <c r="AK126" s="55"/>
      <c r="AL126" s="22"/>
      <c r="AM126" s="3"/>
      <c r="AN126" s="3"/>
      <c r="AO126" s="3"/>
      <c r="AP126" s="3"/>
      <c r="AQ126" s="3"/>
      <c r="AR126" s="3"/>
      <c r="AT126" s="22"/>
    </row>
    <row r="127" spans="15:46">
      <c r="O127" s="15"/>
      <c r="V127" s="15"/>
      <c r="X127" s="15"/>
      <c r="Y127" s="15"/>
      <c r="AA127" s="15"/>
      <c r="AB127" s="15"/>
      <c r="AC127" s="15"/>
      <c r="AD127" s="3"/>
      <c r="AE127" s="3"/>
      <c r="AF127" s="3"/>
      <c r="AG127" s="15"/>
      <c r="AH127" s="15"/>
      <c r="AI127" s="3"/>
      <c r="AJ127" s="3"/>
      <c r="AK127" s="55"/>
      <c r="AL127" s="22"/>
      <c r="AM127" s="3"/>
      <c r="AN127" s="3"/>
      <c r="AO127" s="3"/>
      <c r="AP127" s="3"/>
      <c r="AQ127" s="3"/>
      <c r="AR127" s="3"/>
      <c r="AT127" s="22"/>
    </row>
    <row r="128" spans="15:46">
      <c r="O128" s="15"/>
      <c r="V128" s="15"/>
      <c r="X128" s="15"/>
      <c r="Y128" s="15"/>
      <c r="AA128" s="15"/>
      <c r="AB128" s="15"/>
      <c r="AC128" s="15"/>
      <c r="AD128" s="3"/>
      <c r="AE128" s="3"/>
      <c r="AF128" s="3"/>
      <c r="AG128" s="15"/>
      <c r="AH128" s="15"/>
      <c r="AI128" s="3"/>
      <c r="AJ128" s="3"/>
      <c r="AK128" s="55"/>
      <c r="AL128" s="22"/>
      <c r="AM128" s="3"/>
      <c r="AN128" s="3"/>
      <c r="AO128" s="3"/>
      <c r="AP128" s="3"/>
      <c r="AQ128" s="3"/>
      <c r="AR128" s="3"/>
      <c r="AT128" s="22"/>
    </row>
    <row r="129" spans="15:46">
      <c r="O129" s="15"/>
      <c r="V129" s="15"/>
      <c r="X129" s="15"/>
      <c r="Y129" s="15"/>
      <c r="AA129" s="15"/>
      <c r="AB129" s="15"/>
      <c r="AC129" s="15"/>
      <c r="AD129" s="3"/>
      <c r="AE129" s="3"/>
      <c r="AF129" s="3"/>
      <c r="AG129" s="15"/>
      <c r="AH129" s="15"/>
      <c r="AI129" s="3"/>
      <c r="AJ129" s="3"/>
      <c r="AK129" s="55"/>
      <c r="AL129" s="22"/>
      <c r="AM129" s="3"/>
      <c r="AN129" s="3"/>
      <c r="AO129" s="3"/>
      <c r="AP129" s="3"/>
      <c r="AQ129" s="3"/>
      <c r="AR129" s="3"/>
      <c r="AT129" s="22"/>
    </row>
    <row r="130" spans="15:46">
      <c r="O130" s="15"/>
      <c r="V130" s="15"/>
      <c r="X130" s="15"/>
      <c r="Y130" s="15"/>
      <c r="AA130" s="15"/>
      <c r="AB130" s="15"/>
      <c r="AC130" s="15"/>
      <c r="AD130" s="3"/>
      <c r="AE130" s="3"/>
      <c r="AF130" s="3"/>
      <c r="AG130" s="15"/>
      <c r="AH130" s="15"/>
      <c r="AI130" s="3"/>
      <c r="AJ130" s="3"/>
      <c r="AK130" s="55"/>
      <c r="AL130" s="3"/>
      <c r="AM130" s="3"/>
      <c r="AN130" s="3"/>
      <c r="AO130" s="3"/>
      <c r="AP130" s="3"/>
      <c r="AQ130" s="3"/>
      <c r="AR130" s="3"/>
      <c r="AT130" s="22"/>
    </row>
    <row r="131" spans="15:46">
      <c r="O131" s="15"/>
      <c r="V131" s="15"/>
      <c r="X131" s="15"/>
      <c r="Y131" s="15"/>
      <c r="AA131" s="15"/>
      <c r="AB131" s="15"/>
      <c r="AC131" s="15"/>
      <c r="AD131" s="3"/>
      <c r="AE131" s="3"/>
      <c r="AF131" s="3"/>
      <c r="AG131" s="15"/>
      <c r="AH131" s="15"/>
      <c r="AI131" s="3"/>
      <c r="AJ131" s="3"/>
      <c r="AK131" s="55"/>
      <c r="AL131" s="3"/>
      <c r="AM131" s="3"/>
      <c r="AN131" s="3"/>
      <c r="AO131" s="3"/>
      <c r="AP131" s="3"/>
      <c r="AQ131" s="3"/>
      <c r="AR131" s="3"/>
      <c r="AT131" s="22"/>
    </row>
    <row r="132" spans="15:46">
      <c r="O132" s="15"/>
      <c r="V132" s="15"/>
      <c r="X132" s="15"/>
      <c r="Y132" s="15"/>
      <c r="AA132" s="15"/>
      <c r="AB132" s="15"/>
      <c r="AC132" s="15"/>
      <c r="AD132" s="3"/>
      <c r="AE132" s="3"/>
      <c r="AF132" s="3"/>
      <c r="AG132" s="15"/>
      <c r="AH132" s="15"/>
      <c r="AI132" s="3"/>
      <c r="AJ132" s="3"/>
      <c r="AK132" s="55"/>
      <c r="AL132" s="3"/>
      <c r="AM132" s="3"/>
      <c r="AN132" s="3"/>
      <c r="AO132" s="3"/>
      <c r="AP132" s="3"/>
      <c r="AQ132" s="3"/>
      <c r="AR132" s="3"/>
      <c r="AT132" s="22"/>
    </row>
    <row r="133" spans="15:46">
      <c r="O133" s="15"/>
      <c r="R133" s="19"/>
      <c r="T133" s="173"/>
      <c r="V133" s="15"/>
      <c r="X133" s="15"/>
      <c r="Y133" s="15"/>
      <c r="AA133" s="15"/>
      <c r="AB133" s="15"/>
      <c r="AC133" s="15"/>
      <c r="AD133" s="3"/>
      <c r="AE133" s="3"/>
      <c r="AF133" s="3"/>
      <c r="AG133" s="15"/>
      <c r="AH133" s="15"/>
      <c r="AI133" s="3"/>
      <c r="AJ133" s="3"/>
      <c r="AK133" s="55"/>
      <c r="AL133" s="3"/>
      <c r="AM133" s="3"/>
      <c r="AN133" s="3"/>
      <c r="AO133" s="3"/>
      <c r="AP133" s="3"/>
      <c r="AQ133" s="3"/>
      <c r="AR133" s="3"/>
      <c r="AS133" s="22"/>
      <c r="AT133" s="22"/>
    </row>
    <row r="134" spans="15:46">
      <c r="O134" s="15"/>
      <c r="R134" s="19"/>
      <c r="T134" s="173"/>
      <c r="V134" s="15"/>
      <c r="X134" s="15"/>
      <c r="Y134" s="15"/>
      <c r="AA134" s="15"/>
      <c r="AB134" s="15"/>
      <c r="AC134" s="15"/>
      <c r="AD134" s="3"/>
      <c r="AE134" s="3"/>
      <c r="AF134" s="3"/>
      <c r="AG134" s="15"/>
      <c r="AH134" s="15"/>
      <c r="AI134" s="3"/>
      <c r="AJ134" s="3"/>
      <c r="AK134" s="55"/>
      <c r="AL134" s="3"/>
      <c r="AM134" s="3"/>
      <c r="AN134" s="3"/>
      <c r="AO134" s="3"/>
      <c r="AP134" s="3"/>
      <c r="AQ134" s="3"/>
      <c r="AR134" s="3"/>
      <c r="AS134" s="22"/>
      <c r="AT134" s="22"/>
    </row>
    <row r="135" spans="15:46">
      <c r="O135" s="15"/>
      <c r="R135" s="19"/>
      <c r="T135" s="173"/>
      <c r="V135" s="15"/>
      <c r="X135" s="15"/>
      <c r="Y135" s="15"/>
      <c r="AA135" s="15"/>
      <c r="AB135" s="15"/>
      <c r="AC135" s="15"/>
      <c r="AD135" s="3"/>
      <c r="AE135" s="3"/>
      <c r="AF135" s="3"/>
      <c r="AG135" s="15"/>
      <c r="AH135" s="15"/>
      <c r="AI135" s="3"/>
      <c r="AJ135" s="3"/>
      <c r="AK135" s="55"/>
      <c r="AL135" s="3"/>
      <c r="AM135" s="3"/>
      <c r="AN135" s="3"/>
      <c r="AO135" s="3"/>
      <c r="AP135" s="3"/>
      <c r="AQ135" s="3"/>
      <c r="AR135" s="3"/>
      <c r="AS135" s="22"/>
      <c r="AT135" s="22"/>
    </row>
    <row r="136" spans="15:46">
      <c r="O136" s="15"/>
      <c r="R136" s="19"/>
      <c r="T136" s="173"/>
      <c r="V136" s="15"/>
      <c r="X136" s="15"/>
      <c r="Y136" s="15"/>
      <c r="AA136" s="15"/>
      <c r="AB136" s="15"/>
      <c r="AC136" s="15"/>
      <c r="AD136" s="3"/>
      <c r="AE136" s="3"/>
      <c r="AF136" s="3"/>
      <c r="AG136" s="15"/>
      <c r="AH136" s="15"/>
      <c r="AI136" s="3"/>
      <c r="AJ136" s="3"/>
      <c r="AK136" s="55"/>
      <c r="AL136" s="3"/>
      <c r="AM136" s="3"/>
      <c r="AN136" s="3"/>
      <c r="AO136" s="3"/>
      <c r="AP136" s="3"/>
      <c r="AQ136" s="3"/>
      <c r="AR136" s="3"/>
      <c r="AS136" s="22"/>
      <c r="AT136" s="22"/>
    </row>
    <row r="137" spans="15:46">
      <c r="O137" s="15"/>
      <c r="R137" s="19"/>
      <c r="T137" s="173"/>
      <c r="V137" s="15"/>
      <c r="X137" s="15"/>
      <c r="Y137" s="15"/>
      <c r="AA137" s="15"/>
      <c r="AB137" s="15"/>
      <c r="AC137" s="15"/>
      <c r="AD137" s="3"/>
      <c r="AE137" s="3"/>
      <c r="AF137" s="3"/>
      <c r="AG137" s="15"/>
      <c r="AH137" s="15"/>
      <c r="AI137" s="3"/>
      <c r="AJ137" s="3"/>
      <c r="AK137" s="55"/>
      <c r="AL137" s="3"/>
      <c r="AM137" s="3"/>
      <c r="AN137" s="3"/>
      <c r="AO137" s="3"/>
      <c r="AP137" s="3"/>
      <c r="AQ137" s="3"/>
      <c r="AR137" s="3"/>
      <c r="AS137" s="22"/>
      <c r="AT137" s="22"/>
    </row>
    <row r="138" spans="15:46">
      <c r="O138" s="15"/>
      <c r="R138" s="19"/>
      <c r="T138" s="173"/>
      <c r="V138" s="15"/>
      <c r="X138" s="15"/>
      <c r="Y138" s="15"/>
      <c r="AA138" s="15"/>
      <c r="AB138" s="15"/>
      <c r="AC138" s="15"/>
      <c r="AD138" s="3"/>
      <c r="AE138" s="3"/>
      <c r="AF138" s="3"/>
      <c r="AG138" s="15"/>
      <c r="AH138" s="15"/>
      <c r="AI138" s="3"/>
      <c r="AJ138" s="3"/>
      <c r="AK138" s="55"/>
      <c r="AL138" s="3"/>
      <c r="AM138" s="3"/>
      <c r="AN138" s="3"/>
      <c r="AO138" s="3"/>
      <c r="AP138" s="3"/>
      <c r="AQ138" s="3"/>
      <c r="AR138" s="3"/>
      <c r="AS138" s="22"/>
      <c r="AT138" s="22"/>
    </row>
    <row r="139" spans="15:46">
      <c r="O139" s="15"/>
      <c r="R139" s="19"/>
      <c r="T139" s="173"/>
      <c r="V139" s="15"/>
      <c r="X139" s="15"/>
      <c r="Y139" s="15"/>
      <c r="AA139" s="15"/>
      <c r="AB139" s="15"/>
      <c r="AC139" s="15"/>
      <c r="AD139" s="3"/>
      <c r="AE139" s="3"/>
      <c r="AF139" s="3"/>
      <c r="AG139" s="15"/>
      <c r="AH139" s="15"/>
      <c r="AI139" s="3"/>
      <c r="AJ139" s="3"/>
      <c r="AK139" s="55"/>
      <c r="AL139" s="3"/>
      <c r="AM139" s="3"/>
      <c r="AN139" s="3"/>
      <c r="AO139" s="3"/>
      <c r="AP139" s="3"/>
      <c r="AQ139" s="3"/>
      <c r="AR139" s="3"/>
      <c r="AS139" s="22"/>
      <c r="AT139" s="22"/>
    </row>
    <row r="140" spans="15:46">
      <c r="O140" s="15"/>
      <c r="R140" s="19"/>
      <c r="T140" s="173"/>
      <c r="V140" s="15"/>
      <c r="X140" s="15"/>
      <c r="Y140" s="15"/>
      <c r="AA140" s="15"/>
      <c r="AB140" s="15"/>
      <c r="AC140" s="15"/>
      <c r="AD140" s="3"/>
      <c r="AE140" s="3"/>
      <c r="AF140" s="3"/>
      <c r="AG140" s="15"/>
      <c r="AH140" s="15"/>
      <c r="AI140" s="3"/>
      <c r="AJ140" s="3"/>
      <c r="AK140" s="55"/>
      <c r="AL140" s="3"/>
      <c r="AM140" s="3"/>
      <c r="AN140" s="3"/>
      <c r="AO140" s="3"/>
      <c r="AP140" s="3"/>
      <c r="AQ140" s="3"/>
      <c r="AR140" s="3"/>
      <c r="AS140" s="22"/>
      <c r="AT140" s="22"/>
    </row>
    <row r="141" spans="15:46">
      <c r="O141" s="15"/>
      <c r="R141" s="19"/>
      <c r="T141" s="173"/>
      <c r="V141" s="15"/>
      <c r="X141" s="15"/>
      <c r="Y141" s="15"/>
      <c r="AA141" s="15"/>
      <c r="AB141" s="15"/>
      <c r="AC141" s="15"/>
      <c r="AD141" s="3"/>
      <c r="AE141" s="3"/>
      <c r="AF141" s="3"/>
      <c r="AG141" s="15"/>
      <c r="AH141" s="15"/>
      <c r="AI141" s="3"/>
      <c r="AJ141" s="3"/>
      <c r="AK141" s="55"/>
      <c r="AL141" s="3"/>
      <c r="AM141" s="3"/>
      <c r="AN141" s="3"/>
      <c r="AO141" s="3"/>
      <c r="AP141" s="3"/>
      <c r="AQ141" s="3"/>
      <c r="AR141" s="3"/>
      <c r="AS141" s="22"/>
      <c r="AT141" s="22"/>
    </row>
    <row r="142" spans="15:46">
      <c r="O142" s="15"/>
      <c r="R142" s="19"/>
      <c r="T142" s="173"/>
      <c r="V142" s="15"/>
      <c r="X142" s="15"/>
      <c r="Y142" s="15"/>
      <c r="AA142" s="15"/>
      <c r="AB142" s="15"/>
      <c r="AC142" s="15"/>
      <c r="AD142" s="3"/>
      <c r="AE142" s="3"/>
      <c r="AF142" s="3"/>
      <c r="AG142" s="15"/>
      <c r="AH142" s="15"/>
      <c r="AI142" s="3"/>
      <c r="AJ142" s="3"/>
      <c r="AK142" s="55"/>
      <c r="AL142" s="3"/>
      <c r="AM142" s="3"/>
      <c r="AN142" s="3"/>
      <c r="AO142" s="3"/>
      <c r="AP142" s="3"/>
      <c r="AQ142" s="3"/>
      <c r="AR142" s="3"/>
      <c r="AS142" s="22"/>
      <c r="AT142" s="22"/>
    </row>
    <row r="143" spans="15:46">
      <c r="O143" s="15"/>
      <c r="R143" s="19"/>
      <c r="T143" s="173"/>
      <c r="V143" s="15"/>
      <c r="X143" s="15"/>
      <c r="Y143" s="15"/>
      <c r="AA143" s="15"/>
      <c r="AB143" s="15"/>
      <c r="AC143" s="15"/>
      <c r="AD143" s="3"/>
      <c r="AE143" s="3"/>
      <c r="AF143" s="3"/>
      <c r="AG143" s="15"/>
      <c r="AH143" s="15"/>
      <c r="AI143" s="3"/>
      <c r="AJ143" s="3"/>
      <c r="AK143" s="55"/>
      <c r="AL143" s="3"/>
      <c r="AM143" s="3"/>
      <c r="AN143" s="3"/>
      <c r="AO143" s="3"/>
      <c r="AP143" s="3"/>
      <c r="AQ143" s="3"/>
      <c r="AR143" s="3"/>
      <c r="AS143" s="22"/>
      <c r="AT143" s="22"/>
    </row>
    <row r="144" spans="15:46">
      <c r="O144" s="15"/>
      <c r="R144" s="19"/>
      <c r="T144" s="173"/>
      <c r="V144" s="15"/>
      <c r="X144" s="15"/>
      <c r="Y144" s="15"/>
      <c r="AA144" s="15"/>
      <c r="AB144" s="15"/>
      <c r="AC144" s="15"/>
      <c r="AD144" s="3"/>
      <c r="AE144" s="3"/>
      <c r="AF144" s="3"/>
      <c r="AG144" s="15"/>
      <c r="AH144" s="15"/>
      <c r="AI144" s="3"/>
      <c r="AJ144" s="3"/>
      <c r="AK144" s="55"/>
      <c r="AL144" s="3"/>
      <c r="AM144" s="3"/>
      <c r="AN144" s="3"/>
      <c r="AO144" s="3"/>
      <c r="AP144" s="3"/>
      <c r="AQ144" s="3"/>
      <c r="AR144" s="3"/>
      <c r="AS144" s="22"/>
      <c r="AT144" s="22"/>
    </row>
    <row r="145" spans="15:46">
      <c r="O145" s="15"/>
      <c r="R145" s="19"/>
      <c r="T145" s="173"/>
      <c r="V145" s="15"/>
      <c r="X145" s="15"/>
      <c r="Y145" s="15"/>
      <c r="AA145" s="15"/>
      <c r="AB145" s="15"/>
      <c r="AC145" s="15"/>
      <c r="AD145" s="3"/>
      <c r="AE145" s="3"/>
      <c r="AF145" s="3"/>
      <c r="AG145" s="15"/>
      <c r="AH145" s="15"/>
      <c r="AI145" s="3"/>
      <c r="AJ145" s="3"/>
      <c r="AK145" s="55"/>
      <c r="AL145" s="3"/>
      <c r="AM145" s="3"/>
      <c r="AN145" s="3"/>
      <c r="AO145" s="3"/>
      <c r="AP145" s="3"/>
      <c r="AQ145" s="3"/>
      <c r="AR145" s="3"/>
      <c r="AS145" s="22"/>
      <c r="AT145" s="22"/>
    </row>
    <row r="146" spans="15:46">
      <c r="O146" s="15"/>
      <c r="R146" s="19"/>
      <c r="T146" s="173"/>
      <c r="V146" s="15"/>
      <c r="X146" s="15"/>
      <c r="Y146" s="15"/>
      <c r="AA146" s="15"/>
      <c r="AB146" s="15"/>
      <c r="AC146" s="15"/>
      <c r="AD146" s="3"/>
      <c r="AE146" s="3"/>
      <c r="AF146" s="3"/>
      <c r="AG146" s="15"/>
      <c r="AH146" s="15"/>
      <c r="AI146" s="3"/>
      <c r="AJ146" s="3"/>
      <c r="AK146" s="55"/>
      <c r="AL146" s="3"/>
      <c r="AM146" s="3"/>
      <c r="AN146" s="3"/>
      <c r="AO146" s="3"/>
      <c r="AP146" s="3"/>
      <c r="AQ146" s="3"/>
      <c r="AR146" s="3"/>
      <c r="AS146" s="22"/>
      <c r="AT146" s="22"/>
    </row>
    <row r="147" spans="15:46">
      <c r="O147" s="15"/>
      <c r="R147" s="19"/>
      <c r="T147" s="173"/>
      <c r="V147" s="15"/>
      <c r="X147" s="15"/>
      <c r="Y147" s="15"/>
      <c r="AA147" s="15"/>
      <c r="AB147" s="15"/>
      <c r="AC147" s="15"/>
      <c r="AD147" s="3"/>
      <c r="AE147" s="3"/>
      <c r="AF147" s="3"/>
      <c r="AG147" s="15"/>
      <c r="AH147" s="15"/>
      <c r="AI147" s="3"/>
      <c r="AJ147" s="3"/>
      <c r="AK147" s="55"/>
      <c r="AL147" s="3"/>
      <c r="AM147" s="3"/>
      <c r="AN147" s="3"/>
      <c r="AO147" s="3"/>
      <c r="AP147" s="3"/>
      <c r="AQ147" s="3"/>
      <c r="AR147" s="3"/>
      <c r="AS147" s="22"/>
      <c r="AT147" s="22"/>
    </row>
    <row r="148" spans="15:46">
      <c r="O148" s="15"/>
      <c r="R148" s="19"/>
      <c r="T148" s="173"/>
      <c r="V148" s="15"/>
      <c r="X148" s="15"/>
      <c r="Y148" s="15"/>
      <c r="AA148" s="15"/>
      <c r="AB148" s="15"/>
      <c r="AC148" s="15"/>
      <c r="AD148" s="3"/>
      <c r="AE148" s="3"/>
      <c r="AF148" s="3"/>
      <c r="AG148" s="15"/>
      <c r="AH148" s="15"/>
      <c r="AI148" s="3"/>
      <c r="AJ148" s="3"/>
      <c r="AK148" s="55"/>
      <c r="AL148" s="3"/>
      <c r="AM148" s="3"/>
      <c r="AN148" s="3"/>
      <c r="AO148" s="3"/>
      <c r="AP148" s="3"/>
      <c r="AQ148" s="3"/>
      <c r="AR148" s="3"/>
      <c r="AS148" s="22"/>
      <c r="AT148" s="22"/>
    </row>
    <row r="149" spans="15:46">
      <c r="O149" s="15"/>
      <c r="R149" s="19"/>
      <c r="T149" s="173"/>
      <c r="V149" s="15"/>
      <c r="X149" s="15"/>
      <c r="Y149" s="15"/>
      <c r="AA149" s="15"/>
      <c r="AB149" s="15"/>
      <c r="AC149" s="15"/>
      <c r="AD149" s="3"/>
      <c r="AE149" s="3"/>
      <c r="AF149" s="3"/>
      <c r="AG149" s="15"/>
      <c r="AH149" s="15"/>
      <c r="AI149" s="3"/>
      <c r="AJ149" s="3"/>
      <c r="AK149" s="55"/>
      <c r="AL149" s="3"/>
      <c r="AM149" s="3"/>
      <c r="AN149" s="3"/>
      <c r="AO149" s="3"/>
      <c r="AP149" s="3"/>
      <c r="AQ149" s="3"/>
      <c r="AR149" s="3"/>
      <c r="AS149" s="22"/>
      <c r="AT149" s="22"/>
    </row>
    <row r="150" spans="15:46">
      <c r="O150" s="15"/>
      <c r="R150" s="19"/>
      <c r="T150" s="173"/>
      <c r="V150" s="15"/>
      <c r="X150" s="15"/>
      <c r="Y150" s="15"/>
      <c r="AA150" s="15"/>
      <c r="AB150" s="15"/>
      <c r="AC150" s="15"/>
      <c r="AD150" s="3"/>
      <c r="AE150" s="3"/>
      <c r="AF150" s="3"/>
      <c r="AG150" s="15"/>
      <c r="AH150" s="15"/>
      <c r="AI150" s="3"/>
      <c r="AJ150" s="3"/>
      <c r="AK150" s="55"/>
      <c r="AL150" s="3"/>
      <c r="AM150" s="3"/>
      <c r="AN150" s="3"/>
      <c r="AO150" s="3"/>
      <c r="AP150" s="3"/>
      <c r="AQ150" s="3"/>
      <c r="AR150" s="3"/>
      <c r="AS150" s="22"/>
      <c r="AT150" s="22"/>
    </row>
    <row r="151" spans="15:46">
      <c r="O151" s="15"/>
      <c r="R151" s="19"/>
      <c r="T151" s="173"/>
      <c r="V151" s="15"/>
      <c r="X151" s="15"/>
      <c r="Y151" s="15"/>
      <c r="AA151" s="15"/>
      <c r="AB151" s="15"/>
      <c r="AC151" s="15"/>
      <c r="AD151" s="3"/>
      <c r="AE151" s="3"/>
      <c r="AF151" s="3"/>
      <c r="AG151" s="15"/>
      <c r="AH151" s="15"/>
      <c r="AI151" s="3"/>
      <c r="AJ151" s="3"/>
      <c r="AK151" s="55"/>
      <c r="AL151" s="3"/>
      <c r="AM151" s="3"/>
      <c r="AN151" s="3"/>
      <c r="AO151" s="3"/>
      <c r="AP151" s="3"/>
      <c r="AQ151" s="3"/>
      <c r="AR151" s="3"/>
      <c r="AS151" s="22"/>
      <c r="AT151" s="22"/>
    </row>
    <row r="152" spans="15:46">
      <c r="O152" s="15"/>
      <c r="R152" s="19"/>
      <c r="T152" s="173"/>
      <c r="V152" s="15"/>
      <c r="X152" s="15"/>
      <c r="Y152" s="15"/>
      <c r="AA152" s="15"/>
      <c r="AB152" s="15"/>
      <c r="AC152" s="15"/>
      <c r="AD152" s="3"/>
      <c r="AE152" s="3"/>
      <c r="AF152" s="3"/>
      <c r="AG152" s="15"/>
      <c r="AH152" s="15"/>
      <c r="AI152" s="3"/>
      <c r="AJ152" s="3"/>
      <c r="AK152" s="55"/>
      <c r="AL152" s="3"/>
      <c r="AM152" s="3"/>
      <c r="AN152" s="3"/>
      <c r="AO152" s="3"/>
      <c r="AP152" s="3"/>
      <c r="AQ152" s="3"/>
      <c r="AR152" s="3"/>
      <c r="AS152" s="22"/>
      <c r="AT152" s="22"/>
    </row>
    <row r="153" spans="15:46">
      <c r="O153" s="15"/>
      <c r="R153" s="19"/>
      <c r="T153" s="173"/>
      <c r="V153" s="15"/>
      <c r="X153" s="15"/>
      <c r="Y153" s="15"/>
      <c r="AA153" s="15"/>
      <c r="AB153" s="15"/>
      <c r="AC153" s="15"/>
      <c r="AD153" s="3"/>
      <c r="AE153" s="3"/>
      <c r="AF153" s="3"/>
      <c r="AG153" s="15"/>
      <c r="AH153" s="15"/>
      <c r="AI153" s="3"/>
      <c r="AJ153" s="3"/>
      <c r="AK153" s="55"/>
      <c r="AL153" s="3"/>
      <c r="AM153" s="3"/>
      <c r="AN153" s="3"/>
      <c r="AO153" s="3"/>
      <c r="AP153" s="3"/>
      <c r="AQ153" s="3"/>
      <c r="AR153" s="3"/>
      <c r="AS153" s="22"/>
      <c r="AT153" s="22"/>
    </row>
    <row r="154" spans="15:46">
      <c r="O154" s="15"/>
      <c r="R154" s="19"/>
      <c r="T154" s="173"/>
      <c r="V154" s="15"/>
      <c r="X154" s="15"/>
      <c r="Y154" s="15"/>
      <c r="AA154" s="15"/>
      <c r="AB154" s="15"/>
      <c r="AC154" s="15"/>
      <c r="AD154" s="3"/>
      <c r="AE154" s="3"/>
      <c r="AF154" s="3"/>
      <c r="AG154" s="15"/>
      <c r="AH154" s="15"/>
      <c r="AI154" s="3"/>
      <c r="AJ154" s="3"/>
      <c r="AK154" s="55"/>
      <c r="AL154" s="3"/>
      <c r="AM154" s="3"/>
      <c r="AN154" s="3"/>
      <c r="AO154" s="3"/>
      <c r="AP154" s="3"/>
      <c r="AQ154" s="3"/>
      <c r="AR154" s="3"/>
      <c r="AS154" s="22"/>
      <c r="AT154" s="22"/>
    </row>
    <row r="155" spans="15:46">
      <c r="O155" s="15"/>
      <c r="R155" s="19"/>
      <c r="T155" s="173"/>
      <c r="V155" s="15"/>
      <c r="X155" s="15"/>
      <c r="Y155" s="15"/>
      <c r="AA155" s="15"/>
      <c r="AB155" s="15"/>
      <c r="AC155" s="15"/>
      <c r="AD155" s="3"/>
      <c r="AE155" s="3"/>
      <c r="AF155" s="3"/>
      <c r="AG155" s="15"/>
      <c r="AH155" s="15"/>
      <c r="AI155" s="3"/>
      <c r="AJ155" s="3"/>
      <c r="AK155" s="55"/>
      <c r="AL155" s="3"/>
      <c r="AM155" s="3"/>
      <c r="AN155" s="3"/>
      <c r="AO155" s="3"/>
      <c r="AP155" s="3"/>
      <c r="AQ155" s="3"/>
      <c r="AR155" s="3"/>
      <c r="AS155" s="22"/>
      <c r="AT155" s="22"/>
    </row>
    <row r="156" spans="15:46">
      <c r="O156" s="15"/>
      <c r="R156" s="19"/>
      <c r="T156" s="173"/>
      <c r="V156" s="15"/>
      <c r="X156" s="15"/>
      <c r="Y156" s="15"/>
      <c r="AA156" s="15"/>
      <c r="AB156" s="15"/>
      <c r="AC156" s="15"/>
      <c r="AD156" s="3"/>
      <c r="AE156" s="3"/>
      <c r="AF156" s="3"/>
      <c r="AG156" s="15"/>
      <c r="AH156" s="15"/>
      <c r="AI156" s="3"/>
      <c r="AJ156" s="3"/>
      <c r="AK156" s="55"/>
      <c r="AL156" s="3"/>
      <c r="AM156" s="3"/>
      <c r="AN156" s="3"/>
      <c r="AO156" s="3"/>
      <c r="AP156" s="3"/>
      <c r="AQ156" s="3"/>
      <c r="AR156" s="3"/>
      <c r="AS156" s="22"/>
      <c r="AT156" s="22"/>
    </row>
    <row r="157" spans="15:46">
      <c r="O157" s="15"/>
      <c r="R157" s="19"/>
      <c r="T157" s="173"/>
      <c r="V157" s="15"/>
      <c r="X157" s="15"/>
      <c r="Y157" s="15"/>
      <c r="AA157" s="15"/>
      <c r="AB157" s="15"/>
      <c r="AC157" s="15"/>
      <c r="AD157" s="3"/>
      <c r="AE157" s="3"/>
      <c r="AF157" s="3"/>
      <c r="AG157" s="15"/>
      <c r="AH157" s="15"/>
      <c r="AI157" s="3"/>
      <c r="AJ157" s="3"/>
      <c r="AK157" s="55"/>
      <c r="AL157" s="3"/>
      <c r="AM157" s="3"/>
      <c r="AN157" s="3"/>
      <c r="AO157" s="3"/>
      <c r="AP157" s="3"/>
      <c r="AQ157" s="3"/>
      <c r="AR157" s="3"/>
      <c r="AS157" s="22"/>
      <c r="AT157" s="22"/>
    </row>
    <row r="158" spans="15:46">
      <c r="O158" s="15"/>
      <c r="R158" s="19"/>
      <c r="T158" s="173"/>
      <c r="V158" s="15"/>
      <c r="X158" s="15"/>
      <c r="Y158" s="15"/>
      <c r="AA158" s="15"/>
      <c r="AB158" s="15"/>
      <c r="AC158" s="15"/>
      <c r="AD158" s="3"/>
      <c r="AE158" s="3"/>
      <c r="AF158" s="3"/>
      <c r="AG158" s="15"/>
      <c r="AH158" s="15"/>
      <c r="AI158" s="3"/>
      <c r="AJ158" s="3"/>
      <c r="AK158" s="55"/>
      <c r="AL158" s="3"/>
      <c r="AM158" s="3"/>
      <c r="AN158" s="3"/>
      <c r="AO158" s="3"/>
      <c r="AP158" s="3"/>
      <c r="AQ158" s="3"/>
      <c r="AR158" s="3"/>
      <c r="AS158" s="22"/>
      <c r="AT158" s="22"/>
    </row>
    <row r="159" spans="15:46">
      <c r="O159" s="15"/>
      <c r="R159" s="19"/>
      <c r="T159" s="173"/>
      <c r="V159" s="15"/>
      <c r="X159" s="15"/>
      <c r="Y159" s="15"/>
      <c r="AA159" s="15"/>
      <c r="AB159" s="15"/>
      <c r="AC159" s="15"/>
      <c r="AD159" s="3"/>
      <c r="AE159" s="3"/>
      <c r="AF159" s="3"/>
      <c r="AG159" s="15"/>
      <c r="AH159" s="15"/>
      <c r="AI159" s="3"/>
      <c r="AJ159" s="3"/>
      <c r="AK159" s="55"/>
      <c r="AL159" s="3"/>
      <c r="AM159" s="3"/>
      <c r="AN159" s="3"/>
      <c r="AO159" s="3"/>
      <c r="AP159" s="3"/>
      <c r="AQ159" s="3"/>
      <c r="AR159" s="3"/>
      <c r="AS159" s="22"/>
      <c r="AT159" s="22"/>
    </row>
    <row r="160" spans="15:46">
      <c r="O160" s="15"/>
      <c r="R160" s="19"/>
      <c r="T160" s="173"/>
      <c r="V160" s="15"/>
      <c r="X160" s="15"/>
      <c r="Y160" s="15"/>
      <c r="AA160" s="15"/>
      <c r="AB160" s="15"/>
      <c r="AC160" s="15"/>
      <c r="AD160" s="3"/>
      <c r="AE160" s="3"/>
      <c r="AF160" s="3"/>
      <c r="AG160" s="15"/>
      <c r="AH160" s="15"/>
      <c r="AI160" s="3"/>
      <c r="AJ160" s="3"/>
      <c r="AK160" s="55"/>
      <c r="AL160" s="3"/>
      <c r="AM160" s="3"/>
      <c r="AN160" s="3"/>
      <c r="AO160" s="3"/>
      <c r="AP160" s="3"/>
      <c r="AQ160" s="3"/>
      <c r="AR160" s="3"/>
      <c r="AS160" s="22"/>
      <c r="AT160" s="22"/>
    </row>
    <row r="161" spans="15:46">
      <c r="O161" s="15"/>
      <c r="R161" s="19"/>
      <c r="T161" s="173"/>
      <c r="V161" s="15"/>
      <c r="X161" s="15"/>
      <c r="Y161" s="15"/>
      <c r="AA161" s="15"/>
      <c r="AB161" s="15"/>
      <c r="AC161" s="15"/>
      <c r="AD161" s="3"/>
      <c r="AE161" s="3"/>
      <c r="AF161" s="3"/>
      <c r="AG161" s="15"/>
      <c r="AH161" s="15"/>
      <c r="AI161" s="3"/>
      <c r="AJ161" s="3"/>
      <c r="AK161" s="55"/>
      <c r="AL161" s="3"/>
      <c r="AM161" s="3"/>
      <c r="AN161" s="3"/>
      <c r="AO161" s="3"/>
      <c r="AP161" s="3"/>
      <c r="AQ161" s="3"/>
      <c r="AR161" s="3"/>
      <c r="AS161" s="22"/>
      <c r="AT161" s="22"/>
    </row>
    <row r="162" spans="15:46">
      <c r="O162" s="15"/>
      <c r="R162" s="19"/>
      <c r="T162" s="173"/>
      <c r="V162" s="15"/>
      <c r="X162" s="15"/>
      <c r="Y162" s="15"/>
      <c r="AA162" s="15"/>
      <c r="AB162" s="15"/>
      <c r="AC162" s="15"/>
      <c r="AD162" s="3"/>
      <c r="AE162" s="3"/>
      <c r="AF162" s="3"/>
      <c r="AG162" s="15"/>
      <c r="AH162" s="15"/>
      <c r="AI162" s="3"/>
      <c r="AJ162" s="3"/>
      <c r="AK162" s="55"/>
      <c r="AL162" s="3"/>
      <c r="AM162" s="3"/>
      <c r="AN162" s="3"/>
      <c r="AO162" s="3"/>
      <c r="AP162" s="3"/>
      <c r="AQ162" s="3"/>
      <c r="AR162" s="3"/>
      <c r="AS162" s="22"/>
      <c r="AT162" s="22"/>
    </row>
    <row r="163" spans="15:46">
      <c r="O163" s="15"/>
      <c r="R163" s="19"/>
      <c r="T163" s="173"/>
      <c r="V163" s="15"/>
      <c r="X163" s="15"/>
      <c r="Y163" s="15"/>
      <c r="AA163" s="15"/>
      <c r="AB163" s="15"/>
      <c r="AC163" s="15"/>
      <c r="AD163" s="3"/>
      <c r="AE163" s="3"/>
      <c r="AF163" s="3"/>
      <c r="AG163" s="15"/>
      <c r="AH163" s="15"/>
      <c r="AI163" s="3"/>
      <c r="AJ163" s="3"/>
      <c r="AK163" s="55"/>
      <c r="AL163" s="3"/>
      <c r="AM163" s="3"/>
      <c r="AN163" s="3"/>
      <c r="AO163" s="3"/>
      <c r="AP163" s="3"/>
      <c r="AQ163" s="3"/>
      <c r="AR163" s="3"/>
      <c r="AS163" s="22"/>
      <c r="AT163" s="22"/>
    </row>
    <row r="164" spans="15:46">
      <c r="O164" s="15"/>
      <c r="R164" s="19"/>
      <c r="T164" s="173"/>
      <c r="V164" s="15"/>
      <c r="X164" s="15"/>
      <c r="Y164" s="15"/>
      <c r="AA164" s="15"/>
      <c r="AB164" s="15"/>
      <c r="AC164" s="15"/>
      <c r="AD164" s="3"/>
      <c r="AE164" s="3"/>
      <c r="AF164" s="3"/>
      <c r="AG164" s="15"/>
      <c r="AH164" s="15"/>
      <c r="AI164" s="3"/>
      <c r="AJ164" s="3"/>
      <c r="AK164" s="55"/>
      <c r="AL164" s="3"/>
      <c r="AM164" s="3"/>
      <c r="AN164" s="3"/>
      <c r="AO164" s="3"/>
      <c r="AP164" s="3"/>
      <c r="AQ164" s="3"/>
      <c r="AR164" s="3"/>
      <c r="AS164" s="22"/>
      <c r="AT164" s="22"/>
    </row>
    <row r="165" spans="15:46">
      <c r="O165" s="15"/>
      <c r="R165" s="19"/>
      <c r="T165" s="173"/>
      <c r="V165" s="15"/>
      <c r="X165" s="15"/>
      <c r="Y165" s="15"/>
      <c r="AA165" s="15"/>
      <c r="AB165" s="15"/>
      <c r="AC165" s="15"/>
      <c r="AD165" s="3"/>
      <c r="AE165" s="3"/>
      <c r="AF165" s="3"/>
      <c r="AG165" s="15"/>
      <c r="AH165" s="15"/>
      <c r="AI165" s="3"/>
      <c r="AJ165" s="3"/>
      <c r="AK165" s="55"/>
      <c r="AL165" s="3"/>
      <c r="AM165" s="3"/>
      <c r="AN165" s="3"/>
      <c r="AO165" s="3"/>
      <c r="AP165" s="3"/>
      <c r="AQ165" s="3"/>
      <c r="AR165" s="3"/>
      <c r="AS165" s="22"/>
      <c r="AT165" s="22"/>
    </row>
    <row r="166" spans="15:46">
      <c r="O166" s="15"/>
      <c r="R166" s="19"/>
      <c r="T166" s="173"/>
      <c r="V166" s="15"/>
      <c r="X166" s="15"/>
      <c r="Y166" s="15"/>
      <c r="AA166" s="15"/>
      <c r="AB166" s="15"/>
      <c r="AC166" s="15"/>
      <c r="AD166" s="3"/>
      <c r="AE166" s="3"/>
      <c r="AF166" s="3"/>
      <c r="AG166" s="15"/>
      <c r="AH166" s="15"/>
      <c r="AI166" s="3"/>
      <c r="AJ166" s="3"/>
      <c r="AK166" s="55"/>
      <c r="AL166" s="3"/>
      <c r="AM166" s="3"/>
      <c r="AN166" s="3"/>
      <c r="AO166" s="3"/>
      <c r="AP166" s="3"/>
      <c r="AQ166" s="3"/>
      <c r="AR166" s="3"/>
      <c r="AS166" s="22"/>
      <c r="AT166" s="22"/>
    </row>
    <row r="167" spans="15:46">
      <c r="O167" s="15"/>
      <c r="R167" s="19"/>
      <c r="T167" s="173"/>
      <c r="V167" s="15"/>
      <c r="X167" s="15"/>
      <c r="Y167" s="15"/>
      <c r="AA167" s="15"/>
      <c r="AB167" s="15"/>
      <c r="AC167" s="15"/>
      <c r="AD167" s="3"/>
      <c r="AE167" s="3"/>
      <c r="AF167" s="3"/>
      <c r="AG167" s="15"/>
      <c r="AH167" s="15"/>
      <c r="AI167" s="3"/>
      <c r="AJ167" s="3"/>
      <c r="AK167" s="55"/>
      <c r="AL167" s="3"/>
      <c r="AM167" s="3"/>
      <c r="AN167" s="3"/>
      <c r="AO167" s="3"/>
      <c r="AP167" s="3"/>
      <c r="AQ167" s="3"/>
      <c r="AR167" s="3"/>
      <c r="AS167" s="22"/>
      <c r="AT167" s="22"/>
    </row>
    <row r="168" spans="15:46">
      <c r="O168" s="15"/>
      <c r="R168" s="19"/>
      <c r="T168" s="173"/>
      <c r="V168" s="15"/>
      <c r="X168" s="15"/>
      <c r="Y168" s="15"/>
      <c r="AA168" s="15"/>
      <c r="AB168" s="15"/>
      <c r="AC168" s="15"/>
      <c r="AD168" s="3"/>
      <c r="AE168" s="3"/>
      <c r="AF168" s="3"/>
      <c r="AG168" s="15"/>
      <c r="AH168" s="15"/>
      <c r="AI168" s="3"/>
      <c r="AJ168" s="3"/>
      <c r="AK168" s="55"/>
      <c r="AL168" s="3"/>
      <c r="AM168" s="3"/>
      <c r="AN168" s="3"/>
      <c r="AO168" s="3"/>
      <c r="AP168" s="3"/>
      <c r="AQ168" s="3"/>
      <c r="AR168" s="3"/>
      <c r="AS168" s="22"/>
      <c r="AT168" s="22"/>
    </row>
    <row r="169" spans="15:46">
      <c r="O169" s="15"/>
      <c r="R169" s="19"/>
      <c r="T169" s="173"/>
      <c r="V169" s="15"/>
      <c r="X169" s="15"/>
      <c r="Y169" s="15"/>
      <c r="AA169" s="15"/>
      <c r="AB169" s="15"/>
      <c r="AC169" s="15"/>
      <c r="AD169" s="3"/>
      <c r="AE169" s="3"/>
      <c r="AF169" s="3"/>
      <c r="AG169" s="15"/>
      <c r="AH169" s="15"/>
      <c r="AI169" s="3"/>
      <c r="AJ169" s="3"/>
      <c r="AK169" s="55"/>
      <c r="AL169" s="3"/>
      <c r="AM169" s="3"/>
      <c r="AN169" s="3"/>
      <c r="AO169" s="3"/>
      <c r="AP169" s="3"/>
      <c r="AQ169" s="3"/>
      <c r="AR169" s="3"/>
      <c r="AS169" s="22"/>
      <c r="AT169" s="22"/>
    </row>
    <row r="170" spans="15:46">
      <c r="O170" s="15"/>
      <c r="R170" s="19"/>
      <c r="T170" s="173"/>
      <c r="V170" s="15"/>
      <c r="X170" s="15"/>
      <c r="Y170" s="15"/>
      <c r="AA170" s="15"/>
      <c r="AB170" s="15"/>
      <c r="AC170" s="15"/>
      <c r="AD170" s="3"/>
      <c r="AE170" s="3"/>
      <c r="AF170" s="3"/>
      <c r="AG170" s="15"/>
      <c r="AH170" s="15"/>
      <c r="AI170" s="3"/>
      <c r="AJ170" s="3"/>
      <c r="AK170" s="55"/>
      <c r="AL170" s="3"/>
      <c r="AM170" s="3"/>
      <c r="AN170" s="3"/>
      <c r="AO170" s="3"/>
      <c r="AP170" s="3"/>
      <c r="AQ170" s="3"/>
      <c r="AR170" s="3"/>
      <c r="AS170" s="22"/>
      <c r="AT170" s="22"/>
    </row>
    <row r="171" spans="15:46">
      <c r="O171" s="15"/>
      <c r="R171" s="19"/>
      <c r="T171" s="173"/>
      <c r="V171" s="15"/>
      <c r="X171" s="15"/>
      <c r="Y171" s="15"/>
      <c r="AA171" s="15"/>
      <c r="AB171" s="15"/>
      <c r="AC171" s="15"/>
      <c r="AD171" s="3"/>
      <c r="AE171" s="3"/>
      <c r="AF171" s="3"/>
      <c r="AG171" s="15"/>
      <c r="AH171" s="15"/>
      <c r="AI171" s="3"/>
      <c r="AJ171" s="3"/>
      <c r="AK171" s="55"/>
      <c r="AL171" s="3"/>
      <c r="AM171" s="3"/>
      <c r="AN171" s="3"/>
      <c r="AO171" s="3"/>
      <c r="AP171" s="3"/>
      <c r="AQ171" s="3"/>
      <c r="AR171" s="3"/>
      <c r="AS171" s="22"/>
      <c r="AT171" s="22"/>
    </row>
    <row r="172" spans="15:46">
      <c r="O172" s="15"/>
      <c r="R172" s="19"/>
      <c r="T172" s="173"/>
      <c r="V172" s="15"/>
      <c r="X172" s="15"/>
      <c r="Y172" s="15"/>
      <c r="AA172" s="15"/>
      <c r="AB172" s="15"/>
      <c r="AC172" s="15"/>
      <c r="AD172" s="3"/>
      <c r="AE172" s="3"/>
      <c r="AF172" s="3"/>
      <c r="AG172" s="15"/>
      <c r="AH172" s="15"/>
      <c r="AI172" s="3"/>
      <c r="AJ172" s="3"/>
      <c r="AK172" s="55"/>
      <c r="AL172" s="3"/>
      <c r="AM172" s="3"/>
      <c r="AN172" s="3"/>
      <c r="AO172" s="3"/>
      <c r="AP172" s="3"/>
      <c r="AQ172" s="3"/>
      <c r="AR172" s="3"/>
      <c r="AS172" s="22"/>
      <c r="AT172" s="22"/>
    </row>
    <row r="173" spans="15:46">
      <c r="O173" s="15"/>
      <c r="R173" s="19"/>
      <c r="T173" s="173"/>
      <c r="V173" s="15"/>
      <c r="X173" s="15"/>
      <c r="Y173" s="15"/>
      <c r="AA173" s="15"/>
      <c r="AB173" s="15"/>
      <c r="AC173" s="15"/>
      <c r="AD173" s="3"/>
      <c r="AE173" s="3"/>
      <c r="AF173" s="3"/>
      <c r="AG173" s="15"/>
      <c r="AH173" s="15"/>
      <c r="AI173" s="3"/>
      <c r="AJ173" s="3"/>
      <c r="AK173" s="55"/>
      <c r="AL173" s="3"/>
      <c r="AM173" s="3"/>
      <c r="AN173" s="3"/>
      <c r="AO173" s="3"/>
      <c r="AP173" s="3"/>
      <c r="AQ173" s="3"/>
      <c r="AR173" s="3"/>
      <c r="AS173" s="22"/>
      <c r="AT173" s="22"/>
    </row>
    <row r="174" spans="15:46">
      <c r="O174" s="15"/>
      <c r="R174" s="19"/>
      <c r="T174" s="173"/>
      <c r="V174" s="15"/>
      <c r="X174" s="15"/>
      <c r="Y174" s="15"/>
      <c r="AA174" s="15"/>
      <c r="AB174" s="15"/>
      <c r="AC174" s="15"/>
      <c r="AD174" s="3"/>
      <c r="AE174" s="3"/>
      <c r="AF174" s="3"/>
      <c r="AG174" s="15"/>
      <c r="AH174" s="15"/>
      <c r="AI174" s="3"/>
      <c r="AJ174" s="3"/>
      <c r="AK174" s="55"/>
      <c r="AL174" s="3"/>
      <c r="AM174" s="3"/>
      <c r="AN174" s="3"/>
      <c r="AO174" s="3"/>
      <c r="AP174" s="3"/>
      <c r="AQ174" s="3"/>
      <c r="AR174" s="3"/>
      <c r="AS174" s="22"/>
      <c r="AT174" s="22"/>
    </row>
    <row r="175" spans="15:46">
      <c r="O175" s="15"/>
      <c r="R175" s="19"/>
      <c r="T175" s="173"/>
      <c r="V175" s="15"/>
      <c r="X175" s="15"/>
      <c r="Y175" s="15"/>
      <c r="AA175" s="15"/>
      <c r="AB175" s="15"/>
      <c r="AC175" s="15"/>
      <c r="AD175" s="3"/>
      <c r="AE175" s="3"/>
      <c r="AF175" s="3"/>
      <c r="AG175" s="15"/>
      <c r="AH175" s="15"/>
      <c r="AI175" s="3"/>
      <c r="AJ175" s="3"/>
      <c r="AK175" s="55"/>
      <c r="AL175" s="3"/>
      <c r="AM175" s="3"/>
      <c r="AN175" s="3"/>
      <c r="AO175" s="3"/>
      <c r="AP175" s="3"/>
      <c r="AQ175" s="3"/>
      <c r="AR175" s="3"/>
      <c r="AS175" s="22"/>
      <c r="AT175" s="22"/>
    </row>
    <row r="176" spans="15:46">
      <c r="O176" s="15"/>
      <c r="R176" s="19"/>
      <c r="T176" s="173"/>
      <c r="V176" s="15"/>
      <c r="X176" s="15"/>
      <c r="Y176" s="15"/>
      <c r="AA176" s="15"/>
      <c r="AB176" s="15"/>
      <c r="AC176" s="15"/>
      <c r="AD176" s="3"/>
      <c r="AE176" s="3"/>
      <c r="AF176" s="3"/>
      <c r="AG176" s="15"/>
      <c r="AH176" s="15"/>
      <c r="AI176" s="3"/>
      <c r="AJ176" s="3"/>
      <c r="AK176" s="55"/>
      <c r="AL176" s="3"/>
      <c r="AM176" s="3"/>
      <c r="AN176" s="3"/>
      <c r="AO176" s="3"/>
      <c r="AP176" s="3"/>
      <c r="AQ176" s="3"/>
      <c r="AR176" s="3"/>
      <c r="AS176" s="22"/>
      <c r="AT176" s="22"/>
    </row>
    <row r="177" spans="15:46">
      <c r="O177" s="15"/>
      <c r="R177" s="19"/>
      <c r="T177" s="173"/>
      <c r="V177" s="15"/>
      <c r="X177" s="15"/>
      <c r="Y177" s="15"/>
      <c r="AA177" s="15"/>
      <c r="AB177" s="15"/>
      <c r="AC177" s="15"/>
      <c r="AD177" s="3"/>
      <c r="AE177" s="3"/>
      <c r="AF177" s="3"/>
      <c r="AG177" s="15"/>
      <c r="AH177" s="15"/>
      <c r="AI177" s="3"/>
      <c r="AJ177" s="3"/>
      <c r="AK177" s="55"/>
      <c r="AL177" s="3"/>
      <c r="AM177" s="3"/>
      <c r="AN177" s="3"/>
      <c r="AO177" s="3"/>
      <c r="AP177" s="3"/>
      <c r="AQ177" s="3"/>
      <c r="AR177" s="3"/>
      <c r="AS177" s="22"/>
      <c r="AT177" s="22"/>
    </row>
    <row r="178" spans="15:46">
      <c r="O178" s="15"/>
      <c r="R178" s="19"/>
      <c r="T178" s="173"/>
      <c r="V178" s="15"/>
      <c r="X178" s="15"/>
      <c r="Y178" s="15"/>
      <c r="AA178" s="15"/>
      <c r="AB178" s="15"/>
      <c r="AC178" s="15"/>
      <c r="AD178" s="3"/>
      <c r="AE178" s="3"/>
      <c r="AF178" s="3"/>
      <c r="AG178" s="15"/>
      <c r="AH178" s="15"/>
      <c r="AI178" s="3"/>
      <c r="AJ178" s="3"/>
      <c r="AK178" s="55"/>
      <c r="AL178" s="3"/>
      <c r="AM178" s="3"/>
      <c r="AN178" s="3"/>
      <c r="AO178" s="3"/>
      <c r="AP178" s="3"/>
      <c r="AQ178" s="3"/>
      <c r="AR178" s="3"/>
      <c r="AS178" s="22"/>
      <c r="AT178" s="22"/>
    </row>
    <row r="179" spans="15:46">
      <c r="O179" s="15"/>
      <c r="R179" s="19"/>
      <c r="T179" s="173"/>
      <c r="V179" s="15"/>
      <c r="X179" s="15"/>
      <c r="Y179" s="15"/>
      <c r="AA179" s="15"/>
      <c r="AB179" s="15"/>
      <c r="AC179" s="15"/>
      <c r="AD179" s="3"/>
      <c r="AE179" s="3"/>
      <c r="AF179" s="3"/>
      <c r="AG179" s="15"/>
      <c r="AH179" s="15"/>
      <c r="AI179" s="3"/>
      <c r="AJ179" s="3"/>
      <c r="AK179" s="55"/>
      <c r="AL179" s="3"/>
      <c r="AM179" s="3"/>
      <c r="AN179" s="3"/>
      <c r="AO179" s="3"/>
      <c r="AP179" s="3"/>
      <c r="AQ179" s="3"/>
      <c r="AR179" s="3"/>
      <c r="AS179" s="22"/>
      <c r="AT179" s="22"/>
    </row>
    <row r="180" spans="15:46">
      <c r="O180" s="15"/>
      <c r="R180" s="19"/>
      <c r="T180" s="173"/>
      <c r="V180" s="15"/>
      <c r="X180" s="15"/>
      <c r="Y180" s="15"/>
      <c r="AA180" s="15"/>
      <c r="AB180" s="15"/>
      <c r="AC180" s="15"/>
      <c r="AD180" s="3"/>
      <c r="AE180" s="3"/>
      <c r="AF180" s="3"/>
      <c r="AG180" s="15"/>
      <c r="AH180" s="15"/>
      <c r="AI180" s="3"/>
      <c r="AJ180" s="3"/>
      <c r="AK180" s="55"/>
      <c r="AL180" s="3"/>
      <c r="AM180" s="3"/>
      <c r="AN180" s="3"/>
      <c r="AO180" s="3"/>
      <c r="AP180" s="3"/>
      <c r="AQ180" s="3"/>
      <c r="AR180" s="3"/>
      <c r="AS180" s="22"/>
      <c r="AT180" s="22"/>
    </row>
    <row r="181" spans="15:46">
      <c r="O181" s="15"/>
      <c r="R181" s="19"/>
      <c r="T181" s="173"/>
      <c r="V181" s="15"/>
      <c r="X181" s="15"/>
      <c r="Y181" s="15"/>
      <c r="AA181" s="15"/>
      <c r="AB181" s="15"/>
      <c r="AC181" s="15"/>
      <c r="AD181" s="3"/>
      <c r="AE181" s="3"/>
      <c r="AF181" s="3"/>
      <c r="AG181" s="15"/>
      <c r="AH181" s="15"/>
      <c r="AI181" s="3"/>
      <c r="AJ181" s="3"/>
      <c r="AK181" s="55"/>
      <c r="AL181" s="3"/>
      <c r="AM181" s="3"/>
      <c r="AN181" s="3"/>
      <c r="AO181" s="3"/>
      <c r="AP181" s="3"/>
      <c r="AQ181" s="3"/>
      <c r="AR181" s="3"/>
      <c r="AS181" s="22"/>
    </row>
    <row r="182" spans="15:46">
      <c r="O182" s="15"/>
      <c r="R182" s="19"/>
      <c r="T182" s="173"/>
      <c r="V182" s="15"/>
      <c r="X182" s="15"/>
      <c r="Y182" s="15"/>
      <c r="AA182" s="15"/>
      <c r="AB182" s="15"/>
      <c r="AC182" s="15"/>
      <c r="AD182" s="3"/>
      <c r="AE182" s="3"/>
      <c r="AF182" s="3"/>
      <c r="AG182" s="15"/>
      <c r="AH182" s="15"/>
      <c r="AI182" s="3"/>
      <c r="AJ182" s="3"/>
      <c r="AK182" s="55"/>
      <c r="AL182" s="3"/>
      <c r="AM182" s="3"/>
      <c r="AN182" s="3"/>
      <c r="AO182" s="3"/>
      <c r="AP182" s="3"/>
      <c r="AQ182" s="3"/>
      <c r="AR182" s="3"/>
      <c r="AS182" s="22"/>
    </row>
    <row r="183" spans="15:46">
      <c r="O183" s="15"/>
      <c r="R183" s="19"/>
      <c r="T183" s="173"/>
      <c r="V183" s="15"/>
      <c r="X183" s="15"/>
      <c r="Y183" s="15"/>
      <c r="AA183" s="15"/>
      <c r="AB183" s="15"/>
      <c r="AC183" s="15"/>
      <c r="AD183" s="3"/>
      <c r="AE183" s="3"/>
      <c r="AF183" s="3"/>
      <c r="AG183" s="15"/>
      <c r="AH183" s="15"/>
      <c r="AI183" s="3"/>
      <c r="AJ183" s="3"/>
      <c r="AK183" s="55"/>
      <c r="AL183" s="3"/>
      <c r="AM183" s="3"/>
      <c r="AN183" s="3"/>
      <c r="AO183" s="3"/>
      <c r="AP183" s="3"/>
      <c r="AQ183" s="3"/>
      <c r="AR183" s="3"/>
      <c r="AS183" s="22"/>
    </row>
    <row r="184" spans="15:46">
      <c r="O184" s="15"/>
      <c r="R184" s="19"/>
      <c r="T184" s="173"/>
      <c r="V184" s="15"/>
      <c r="X184" s="15"/>
      <c r="Y184" s="15"/>
      <c r="AA184" s="15"/>
      <c r="AB184" s="15"/>
      <c r="AC184" s="15"/>
      <c r="AD184" s="3"/>
      <c r="AE184" s="3"/>
      <c r="AF184" s="3"/>
      <c r="AG184" s="15"/>
      <c r="AH184" s="15"/>
      <c r="AI184" s="3"/>
      <c r="AJ184" s="3"/>
      <c r="AK184" s="55"/>
      <c r="AL184" s="3"/>
      <c r="AM184" s="3"/>
      <c r="AN184" s="3"/>
      <c r="AO184" s="3"/>
      <c r="AP184" s="3"/>
      <c r="AQ184" s="3"/>
      <c r="AR184" s="3"/>
      <c r="AS184" s="22"/>
    </row>
    <row r="185" spans="15:46">
      <c r="O185" s="15"/>
      <c r="R185" s="19"/>
      <c r="T185" s="173"/>
      <c r="V185" s="15"/>
      <c r="X185" s="15"/>
      <c r="Y185" s="15"/>
      <c r="AA185" s="15"/>
      <c r="AB185" s="15"/>
      <c r="AC185" s="15"/>
      <c r="AD185" s="3"/>
      <c r="AE185" s="3"/>
      <c r="AF185" s="3"/>
      <c r="AG185" s="15"/>
      <c r="AH185" s="15"/>
      <c r="AI185" s="3"/>
      <c r="AJ185" s="3"/>
      <c r="AK185" s="55"/>
      <c r="AL185" s="3"/>
      <c r="AM185" s="3"/>
      <c r="AN185" s="3"/>
      <c r="AO185" s="3"/>
      <c r="AP185" s="3"/>
      <c r="AQ185" s="3"/>
      <c r="AR185" s="3"/>
      <c r="AS185" s="22"/>
    </row>
    <row r="186" spans="15:46">
      <c r="O186" s="15"/>
      <c r="R186" s="19"/>
      <c r="T186" s="173"/>
      <c r="V186" s="15"/>
      <c r="X186" s="15"/>
      <c r="Y186" s="15"/>
      <c r="AA186" s="15"/>
      <c r="AB186" s="15"/>
      <c r="AC186" s="15"/>
      <c r="AD186" s="3"/>
      <c r="AE186" s="3"/>
      <c r="AF186" s="3"/>
      <c r="AG186" s="15"/>
      <c r="AH186" s="15"/>
      <c r="AI186" s="3"/>
      <c r="AJ186" s="3"/>
      <c r="AK186" s="55"/>
      <c r="AL186" s="3"/>
      <c r="AM186" s="3"/>
      <c r="AN186" s="3"/>
      <c r="AO186" s="3"/>
      <c r="AP186" s="3"/>
      <c r="AQ186" s="3"/>
      <c r="AR186" s="3"/>
      <c r="AS186" s="22"/>
    </row>
    <row r="187" spans="15:46">
      <c r="O187" s="15"/>
      <c r="R187" s="19"/>
      <c r="T187" s="173"/>
      <c r="V187" s="15"/>
      <c r="X187" s="15"/>
      <c r="Y187" s="15"/>
      <c r="AA187" s="15"/>
      <c r="AB187" s="15"/>
      <c r="AC187" s="15"/>
      <c r="AD187" s="3"/>
      <c r="AE187" s="3"/>
      <c r="AF187" s="3"/>
      <c r="AG187" s="15"/>
      <c r="AH187" s="15"/>
      <c r="AI187" s="3"/>
      <c r="AJ187" s="3"/>
      <c r="AK187" s="55"/>
      <c r="AL187" s="3"/>
      <c r="AM187" s="3"/>
      <c r="AN187" s="3"/>
      <c r="AO187" s="3"/>
      <c r="AP187" s="3"/>
      <c r="AQ187" s="3"/>
      <c r="AR187" s="3"/>
      <c r="AS187" s="22"/>
    </row>
    <row r="188" spans="15:46">
      <c r="O188" s="15"/>
      <c r="R188" s="19"/>
      <c r="T188" s="173"/>
      <c r="V188" s="15"/>
      <c r="X188" s="15"/>
      <c r="Y188" s="15"/>
      <c r="AA188" s="15"/>
      <c r="AB188" s="15"/>
      <c r="AC188" s="15"/>
      <c r="AD188" s="3"/>
      <c r="AE188" s="3"/>
      <c r="AF188" s="3"/>
      <c r="AG188" s="15"/>
      <c r="AH188" s="15"/>
      <c r="AI188" s="3"/>
      <c r="AJ188" s="3"/>
      <c r="AK188" s="55"/>
      <c r="AL188" s="3"/>
      <c r="AM188" s="3"/>
      <c r="AN188" s="3"/>
      <c r="AO188" s="3"/>
      <c r="AP188" s="3"/>
      <c r="AQ188" s="3"/>
      <c r="AR188" s="3"/>
      <c r="AS188" s="22"/>
    </row>
    <row r="189" spans="15:46">
      <c r="O189" s="15"/>
      <c r="R189" s="19"/>
      <c r="T189" s="173"/>
      <c r="V189" s="15"/>
      <c r="X189" s="15"/>
      <c r="Y189" s="15"/>
      <c r="AA189" s="15"/>
      <c r="AB189" s="15"/>
      <c r="AC189" s="15"/>
      <c r="AD189" s="3"/>
      <c r="AE189" s="3"/>
      <c r="AF189" s="3"/>
      <c r="AG189" s="15"/>
      <c r="AH189" s="15"/>
      <c r="AI189" s="3"/>
      <c r="AJ189" s="3"/>
      <c r="AK189" s="55"/>
      <c r="AL189" s="3"/>
      <c r="AM189" s="3"/>
      <c r="AN189" s="3"/>
      <c r="AO189" s="3"/>
      <c r="AP189" s="3"/>
      <c r="AQ189" s="3"/>
      <c r="AR189" s="3"/>
      <c r="AS189" s="22"/>
    </row>
    <row r="190" spans="15:46">
      <c r="O190" s="15"/>
      <c r="R190" s="19"/>
      <c r="T190" s="173"/>
      <c r="V190" s="15"/>
      <c r="X190" s="15"/>
      <c r="Y190" s="15"/>
      <c r="AA190" s="15"/>
      <c r="AB190" s="15"/>
      <c r="AC190" s="15"/>
      <c r="AD190" s="3"/>
      <c r="AE190" s="3"/>
      <c r="AF190" s="3"/>
      <c r="AG190" s="15"/>
      <c r="AH190" s="15"/>
      <c r="AI190" s="3"/>
      <c r="AJ190" s="3"/>
      <c r="AK190" s="55"/>
      <c r="AL190" s="3"/>
      <c r="AM190" s="3"/>
      <c r="AN190" s="3"/>
      <c r="AO190" s="3"/>
      <c r="AP190" s="3"/>
      <c r="AQ190" s="3"/>
      <c r="AR190" s="3"/>
      <c r="AS190" s="22"/>
    </row>
    <row r="191" spans="15:46">
      <c r="O191" s="15"/>
      <c r="R191" s="19"/>
      <c r="T191" s="173"/>
      <c r="V191" s="15"/>
      <c r="X191" s="15"/>
      <c r="Y191" s="15"/>
      <c r="AA191" s="15"/>
      <c r="AB191" s="15"/>
      <c r="AC191" s="15"/>
      <c r="AD191" s="3"/>
      <c r="AE191" s="3"/>
      <c r="AF191" s="3"/>
      <c r="AG191" s="15"/>
      <c r="AH191" s="15"/>
      <c r="AI191" s="3"/>
      <c r="AJ191" s="3"/>
      <c r="AK191" s="55"/>
      <c r="AL191" s="3"/>
      <c r="AM191" s="3"/>
      <c r="AN191" s="3"/>
      <c r="AO191" s="3"/>
      <c r="AP191" s="3"/>
      <c r="AQ191" s="3"/>
      <c r="AR191" s="3"/>
      <c r="AS191" s="22"/>
    </row>
    <row r="192" spans="15:46">
      <c r="O192" s="15"/>
      <c r="R192" s="19"/>
      <c r="T192" s="173"/>
      <c r="V192" s="15"/>
      <c r="X192" s="15"/>
      <c r="Y192" s="15"/>
      <c r="AA192" s="15"/>
      <c r="AB192" s="15"/>
      <c r="AC192" s="15"/>
      <c r="AD192" s="3"/>
      <c r="AE192" s="3"/>
      <c r="AF192" s="3"/>
      <c r="AG192" s="15"/>
      <c r="AH192" s="15"/>
      <c r="AI192" s="3"/>
      <c r="AJ192" s="3"/>
      <c r="AK192" s="55"/>
      <c r="AL192" s="3"/>
      <c r="AM192" s="3"/>
      <c r="AN192" s="3"/>
      <c r="AO192" s="3"/>
      <c r="AP192" s="3"/>
      <c r="AQ192" s="3"/>
      <c r="AR192" s="3"/>
      <c r="AS192" s="22"/>
    </row>
    <row r="193" spans="15:45">
      <c r="O193" s="15"/>
      <c r="R193" s="19"/>
      <c r="T193" s="173"/>
      <c r="V193" s="15"/>
      <c r="X193" s="15"/>
      <c r="Y193" s="15"/>
      <c r="AA193" s="15"/>
      <c r="AB193" s="15"/>
      <c r="AC193" s="15"/>
      <c r="AD193" s="3"/>
      <c r="AE193" s="3"/>
      <c r="AF193" s="3"/>
      <c r="AG193" s="15"/>
      <c r="AH193" s="15"/>
      <c r="AI193" s="3"/>
      <c r="AJ193" s="3"/>
      <c r="AK193" s="55"/>
      <c r="AL193" s="3"/>
      <c r="AM193" s="3"/>
      <c r="AN193" s="3"/>
      <c r="AO193" s="3"/>
      <c r="AP193" s="3"/>
      <c r="AQ193" s="3"/>
      <c r="AR193" s="3"/>
      <c r="AS193" s="22"/>
    </row>
    <row r="194" spans="15:45">
      <c r="O194" s="15"/>
      <c r="R194" s="19"/>
      <c r="T194" s="173"/>
      <c r="V194" s="15"/>
      <c r="X194" s="15"/>
      <c r="Y194" s="15"/>
      <c r="AA194" s="15"/>
      <c r="AB194" s="15"/>
      <c r="AC194" s="15"/>
      <c r="AD194" s="3"/>
      <c r="AE194" s="3"/>
      <c r="AF194" s="3"/>
      <c r="AG194" s="15"/>
      <c r="AH194" s="15"/>
      <c r="AI194" s="3"/>
      <c r="AJ194" s="3"/>
      <c r="AK194" s="55"/>
      <c r="AL194" s="3"/>
      <c r="AM194" s="3"/>
      <c r="AN194" s="3"/>
      <c r="AO194" s="3"/>
      <c r="AP194" s="3"/>
      <c r="AQ194" s="3"/>
      <c r="AR194" s="3"/>
      <c r="AS194" s="22"/>
    </row>
    <row r="195" spans="15:45">
      <c r="O195" s="15"/>
      <c r="R195" s="19"/>
      <c r="T195" s="173"/>
      <c r="V195" s="15"/>
      <c r="X195" s="15"/>
      <c r="Y195" s="15"/>
      <c r="AA195" s="15"/>
      <c r="AB195" s="15"/>
      <c r="AC195" s="15"/>
      <c r="AD195" s="3"/>
      <c r="AE195" s="3"/>
      <c r="AF195" s="3"/>
      <c r="AG195" s="15"/>
      <c r="AH195" s="15"/>
      <c r="AI195" s="3"/>
      <c r="AJ195" s="3"/>
      <c r="AK195" s="55"/>
      <c r="AL195" s="3"/>
      <c r="AM195" s="3"/>
      <c r="AN195" s="3"/>
      <c r="AO195" s="3"/>
      <c r="AP195" s="3"/>
      <c r="AQ195" s="3"/>
      <c r="AR195" s="3"/>
      <c r="AS195" s="22"/>
    </row>
    <row r="196" spans="15:45">
      <c r="O196" s="15"/>
      <c r="R196" s="19"/>
      <c r="T196" s="173"/>
      <c r="V196" s="15"/>
      <c r="X196" s="15"/>
      <c r="Y196" s="15"/>
      <c r="AA196" s="15"/>
      <c r="AB196" s="15"/>
      <c r="AC196" s="15"/>
      <c r="AD196" s="3"/>
      <c r="AE196" s="3"/>
      <c r="AF196" s="3"/>
      <c r="AG196" s="15"/>
      <c r="AH196" s="15"/>
      <c r="AI196" s="3"/>
      <c r="AJ196" s="3"/>
      <c r="AK196" s="55"/>
      <c r="AL196" s="3"/>
      <c r="AM196" s="3"/>
      <c r="AN196" s="3"/>
      <c r="AO196" s="3"/>
      <c r="AP196" s="3"/>
      <c r="AQ196" s="3"/>
      <c r="AR196" s="3"/>
      <c r="AS196" s="22"/>
    </row>
    <row r="197" spans="15:45">
      <c r="O197" s="15"/>
      <c r="R197" s="19"/>
      <c r="T197" s="173"/>
      <c r="V197" s="15"/>
      <c r="X197" s="15"/>
      <c r="Y197" s="15"/>
      <c r="AA197" s="15"/>
      <c r="AB197" s="15"/>
      <c r="AC197" s="15"/>
      <c r="AD197" s="3"/>
      <c r="AE197" s="3"/>
      <c r="AF197" s="3"/>
      <c r="AG197" s="15"/>
      <c r="AH197" s="15"/>
      <c r="AI197" s="3"/>
      <c r="AJ197" s="3"/>
      <c r="AK197" s="55"/>
      <c r="AL197" s="3"/>
      <c r="AM197" s="3"/>
      <c r="AN197" s="3"/>
      <c r="AO197" s="3"/>
      <c r="AP197" s="3"/>
      <c r="AQ197" s="3"/>
      <c r="AR197" s="3"/>
      <c r="AS197" s="22"/>
    </row>
    <row r="198" spans="15:45">
      <c r="O198" s="15"/>
      <c r="R198" s="19"/>
      <c r="T198" s="173"/>
      <c r="V198" s="15"/>
      <c r="X198" s="15"/>
      <c r="Y198" s="15"/>
      <c r="AA198" s="15"/>
      <c r="AB198" s="15"/>
      <c r="AC198" s="15"/>
      <c r="AD198" s="3"/>
      <c r="AE198" s="3"/>
      <c r="AF198" s="3"/>
      <c r="AG198" s="15"/>
      <c r="AH198" s="15"/>
      <c r="AI198" s="3"/>
      <c r="AJ198" s="3"/>
      <c r="AK198" s="55"/>
      <c r="AL198" s="3"/>
      <c r="AM198" s="3"/>
      <c r="AN198" s="3"/>
      <c r="AO198" s="3"/>
      <c r="AP198" s="3"/>
      <c r="AQ198" s="3"/>
      <c r="AR198" s="3"/>
      <c r="AS198" s="22"/>
    </row>
    <row r="199" spans="15:45">
      <c r="O199" s="15"/>
      <c r="R199" s="19"/>
      <c r="T199" s="173"/>
      <c r="V199" s="15"/>
      <c r="X199" s="15"/>
      <c r="Y199" s="15"/>
      <c r="AA199" s="15"/>
      <c r="AB199" s="15"/>
      <c r="AC199" s="15"/>
      <c r="AD199" s="3"/>
      <c r="AE199" s="3"/>
      <c r="AF199" s="3"/>
      <c r="AG199" s="15"/>
      <c r="AH199" s="15"/>
      <c r="AI199" s="3"/>
      <c r="AJ199" s="3"/>
      <c r="AK199" s="55"/>
      <c r="AL199" s="3"/>
      <c r="AM199" s="3"/>
      <c r="AN199" s="3"/>
      <c r="AO199" s="3"/>
      <c r="AP199" s="3"/>
      <c r="AQ199" s="3"/>
      <c r="AR199" s="3"/>
      <c r="AS199" s="22"/>
    </row>
    <row r="200" spans="15:45">
      <c r="O200" s="15"/>
      <c r="R200" s="19"/>
      <c r="T200" s="173"/>
      <c r="V200" s="15"/>
      <c r="X200" s="15"/>
      <c r="Y200" s="15"/>
      <c r="AA200" s="15"/>
      <c r="AB200" s="15"/>
      <c r="AC200" s="15"/>
      <c r="AD200" s="3"/>
      <c r="AE200" s="3"/>
      <c r="AF200" s="3"/>
      <c r="AG200" s="15"/>
      <c r="AH200" s="15"/>
      <c r="AI200" s="3"/>
      <c r="AJ200" s="3"/>
      <c r="AK200" s="55"/>
      <c r="AL200" s="3"/>
      <c r="AM200" s="3"/>
      <c r="AN200" s="3"/>
      <c r="AO200" s="3"/>
      <c r="AP200" s="3"/>
      <c r="AQ200" s="3"/>
      <c r="AR200" s="3"/>
      <c r="AS200" s="22"/>
    </row>
    <row r="201" spans="15:45">
      <c r="O201" s="15"/>
      <c r="R201" s="19"/>
      <c r="T201" s="173"/>
      <c r="V201" s="15"/>
      <c r="X201" s="15"/>
      <c r="Y201" s="15"/>
      <c r="AA201" s="15"/>
      <c r="AB201" s="15"/>
      <c r="AC201" s="15"/>
      <c r="AD201" s="3"/>
      <c r="AE201" s="3"/>
      <c r="AF201" s="3"/>
      <c r="AG201" s="15"/>
      <c r="AH201" s="15"/>
      <c r="AI201" s="3"/>
      <c r="AJ201" s="3"/>
      <c r="AK201" s="55"/>
      <c r="AL201" s="3"/>
      <c r="AM201" s="3"/>
      <c r="AN201" s="3"/>
      <c r="AO201" s="3"/>
      <c r="AP201" s="3"/>
      <c r="AQ201" s="3"/>
      <c r="AR201" s="3"/>
      <c r="AS201" s="22"/>
    </row>
    <row r="202" spans="15:45">
      <c r="O202" s="15"/>
      <c r="R202" s="19"/>
      <c r="T202" s="173"/>
      <c r="V202" s="15"/>
      <c r="X202" s="15"/>
      <c r="Y202" s="15"/>
      <c r="AA202" s="15"/>
      <c r="AB202" s="15"/>
      <c r="AC202" s="15"/>
      <c r="AD202" s="3"/>
      <c r="AE202" s="3"/>
      <c r="AF202" s="3"/>
      <c r="AG202" s="15"/>
      <c r="AH202" s="15"/>
      <c r="AI202" s="3"/>
      <c r="AJ202" s="3"/>
      <c r="AK202" s="55"/>
      <c r="AL202" s="3"/>
      <c r="AM202" s="3"/>
      <c r="AN202" s="3"/>
      <c r="AO202" s="3"/>
      <c r="AP202" s="3"/>
      <c r="AQ202" s="3"/>
      <c r="AR202" s="3"/>
      <c r="AS202" s="22"/>
    </row>
    <row r="203" spans="15:45">
      <c r="O203" s="15"/>
      <c r="R203" s="19"/>
      <c r="T203" s="173"/>
      <c r="V203" s="15"/>
      <c r="X203" s="15"/>
      <c r="Y203" s="15"/>
      <c r="AA203" s="15"/>
      <c r="AB203" s="15"/>
      <c r="AC203" s="15"/>
      <c r="AD203" s="3"/>
      <c r="AE203" s="3"/>
      <c r="AF203" s="3"/>
      <c r="AG203" s="15"/>
      <c r="AH203" s="15"/>
      <c r="AI203" s="3"/>
      <c r="AJ203" s="3"/>
      <c r="AK203" s="55"/>
      <c r="AL203" s="3"/>
      <c r="AM203" s="3"/>
      <c r="AN203" s="3"/>
      <c r="AO203" s="3"/>
      <c r="AP203" s="3"/>
      <c r="AQ203" s="3"/>
      <c r="AR203" s="3"/>
      <c r="AS203" s="22"/>
    </row>
    <row r="204" spans="15:45">
      <c r="O204" s="15"/>
      <c r="R204" s="19"/>
      <c r="T204" s="173"/>
      <c r="V204" s="15"/>
      <c r="X204" s="15"/>
      <c r="Y204" s="15"/>
      <c r="AA204" s="15"/>
      <c r="AB204" s="15"/>
      <c r="AC204" s="15"/>
      <c r="AD204" s="3"/>
      <c r="AE204" s="3"/>
      <c r="AF204" s="3"/>
      <c r="AG204" s="15"/>
      <c r="AH204" s="15"/>
      <c r="AI204" s="3"/>
      <c r="AJ204" s="3"/>
      <c r="AK204" s="55"/>
      <c r="AL204" s="3"/>
      <c r="AM204" s="3"/>
      <c r="AN204" s="3"/>
      <c r="AO204" s="3"/>
      <c r="AP204" s="3"/>
      <c r="AQ204" s="3"/>
      <c r="AR204" s="3"/>
      <c r="AS204" s="22"/>
    </row>
    <row r="205" spans="15:45">
      <c r="O205" s="15"/>
      <c r="R205" s="19"/>
      <c r="T205" s="173"/>
      <c r="V205" s="15"/>
      <c r="X205" s="15"/>
      <c r="Y205" s="15"/>
      <c r="AA205" s="15"/>
      <c r="AB205" s="15"/>
      <c r="AC205" s="15"/>
      <c r="AD205" s="3"/>
      <c r="AE205" s="3"/>
      <c r="AF205" s="3"/>
      <c r="AG205" s="15"/>
      <c r="AH205" s="15"/>
      <c r="AI205" s="3"/>
      <c r="AJ205" s="3"/>
      <c r="AK205" s="55"/>
      <c r="AL205" s="3"/>
      <c r="AM205" s="3"/>
      <c r="AN205" s="3"/>
      <c r="AO205" s="3"/>
      <c r="AP205" s="3"/>
      <c r="AQ205" s="3"/>
      <c r="AR205" s="3"/>
      <c r="AS205" s="22"/>
    </row>
    <row r="206" spans="15:45">
      <c r="O206" s="15"/>
      <c r="R206" s="19"/>
      <c r="T206" s="173"/>
      <c r="V206" s="15"/>
      <c r="X206" s="15"/>
      <c r="Y206" s="15"/>
      <c r="AA206" s="15"/>
      <c r="AB206" s="15"/>
      <c r="AC206" s="15"/>
      <c r="AD206" s="3"/>
      <c r="AE206" s="3"/>
      <c r="AF206" s="3"/>
      <c r="AG206" s="15"/>
      <c r="AH206" s="15"/>
      <c r="AI206" s="3"/>
      <c r="AJ206" s="3"/>
      <c r="AK206" s="55"/>
      <c r="AL206" s="3"/>
      <c r="AM206" s="3"/>
      <c r="AN206" s="3"/>
      <c r="AO206" s="3"/>
      <c r="AP206" s="3"/>
      <c r="AQ206" s="3"/>
      <c r="AR206" s="3"/>
      <c r="AS206" s="22"/>
    </row>
    <row r="207" spans="15:45">
      <c r="O207" s="15"/>
      <c r="R207" s="19"/>
      <c r="T207" s="173"/>
      <c r="V207" s="15"/>
      <c r="X207" s="15"/>
      <c r="Y207" s="15"/>
      <c r="AA207" s="15"/>
      <c r="AB207" s="15"/>
      <c r="AC207" s="15"/>
      <c r="AD207" s="3"/>
      <c r="AE207" s="3"/>
      <c r="AF207" s="3"/>
      <c r="AG207" s="15"/>
      <c r="AH207" s="15"/>
      <c r="AI207" s="3"/>
      <c r="AJ207" s="3"/>
      <c r="AK207" s="55"/>
      <c r="AL207" s="3"/>
      <c r="AM207" s="3"/>
      <c r="AN207" s="3"/>
      <c r="AO207" s="3"/>
      <c r="AP207" s="3"/>
      <c r="AQ207" s="3"/>
      <c r="AR207" s="3"/>
      <c r="AS207" s="22"/>
    </row>
    <row r="208" spans="15:45">
      <c r="O208" s="15"/>
      <c r="R208" s="19"/>
      <c r="T208" s="173"/>
      <c r="V208" s="15"/>
      <c r="X208" s="15"/>
      <c r="Y208" s="15"/>
      <c r="AA208" s="15"/>
      <c r="AB208" s="15"/>
      <c r="AC208" s="15"/>
      <c r="AD208" s="3"/>
      <c r="AE208" s="3"/>
      <c r="AF208" s="3"/>
      <c r="AG208" s="15"/>
      <c r="AH208" s="15"/>
      <c r="AI208" s="3"/>
      <c r="AJ208" s="3"/>
      <c r="AK208" s="55"/>
      <c r="AL208" s="3"/>
      <c r="AM208" s="3"/>
      <c r="AN208" s="3"/>
      <c r="AO208" s="3"/>
      <c r="AP208" s="3"/>
      <c r="AQ208" s="3"/>
      <c r="AR208" s="3"/>
      <c r="AS208" s="22"/>
    </row>
    <row r="209" spans="15:45">
      <c r="O209" s="15"/>
      <c r="R209" s="19"/>
      <c r="T209" s="173"/>
      <c r="V209" s="15"/>
      <c r="X209" s="15"/>
      <c r="Y209" s="15"/>
      <c r="AA209" s="15"/>
      <c r="AB209" s="15"/>
      <c r="AC209" s="15"/>
      <c r="AD209" s="3"/>
      <c r="AE209" s="3"/>
      <c r="AF209" s="3"/>
      <c r="AG209" s="15"/>
      <c r="AH209" s="15"/>
      <c r="AI209" s="3"/>
      <c r="AJ209" s="3"/>
      <c r="AK209" s="55"/>
      <c r="AL209" s="3"/>
      <c r="AM209" s="3"/>
      <c r="AN209" s="3"/>
      <c r="AO209" s="3"/>
      <c r="AP209" s="3"/>
      <c r="AQ209" s="3"/>
      <c r="AR209" s="3"/>
      <c r="AS209" s="22"/>
    </row>
    <row r="210" spans="15:45">
      <c r="O210" s="15"/>
      <c r="R210" s="19"/>
      <c r="T210" s="173"/>
      <c r="V210" s="15"/>
      <c r="X210" s="15"/>
      <c r="Y210" s="15"/>
      <c r="AA210" s="15"/>
      <c r="AB210" s="15"/>
      <c r="AC210" s="15"/>
      <c r="AD210" s="3"/>
      <c r="AE210" s="3"/>
      <c r="AF210" s="3"/>
      <c r="AG210" s="15"/>
      <c r="AH210" s="15"/>
      <c r="AI210" s="3"/>
      <c r="AJ210" s="3"/>
      <c r="AK210" s="55"/>
      <c r="AL210" s="3"/>
      <c r="AM210" s="3"/>
      <c r="AN210" s="3"/>
      <c r="AO210" s="3"/>
      <c r="AP210" s="3"/>
      <c r="AQ210" s="3"/>
      <c r="AR210" s="3"/>
      <c r="AS210" s="22"/>
    </row>
    <row r="211" spans="15:45">
      <c r="O211" s="15"/>
      <c r="R211" s="19"/>
      <c r="T211" s="173"/>
      <c r="V211" s="15"/>
      <c r="X211" s="15"/>
      <c r="Y211" s="15"/>
      <c r="AA211" s="15"/>
      <c r="AB211" s="15"/>
      <c r="AC211" s="15"/>
      <c r="AD211" s="3"/>
      <c r="AE211" s="3"/>
      <c r="AF211" s="3"/>
      <c r="AG211" s="15"/>
      <c r="AH211" s="15"/>
      <c r="AI211" s="3"/>
      <c r="AJ211" s="3"/>
      <c r="AK211" s="55"/>
      <c r="AL211" s="3"/>
      <c r="AM211" s="3"/>
      <c r="AN211" s="3"/>
      <c r="AO211" s="3"/>
      <c r="AP211" s="3"/>
      <c r="AQ211" s="3"/>
      <c r="AR211" s="3"/>
      <c r="AS211" s="22"/>
    </row>
    <row r="212" spans="15:45">
      <c r="O212" s="15"/>
      <c r="R212" s="19"/>
      <c r="T212" s="173"/>
      <c r="V212" s="15"/>
      <c r="X212" s="15"/>
      <c r="Y212" s="15"/>
      <c r="AA212" s="15"/>
      <c r="AB212" s="15"/>
      <c r="AC212" s="15"/>
      <c r="AD212" s="3"/>
      <c r="AE212" s="3"/>
      <c r="AF212" s="3"/>
      <c r="AG212" s="15"/>
      <c r="AH212" s="15"/>
      <c r="AI212" s="3"/>
      <c r="AJ212" s="3"/>
      <c r="AK212" s="55"/>
      <c r="AL212" s="3"/>
      <c r="AM212" s="3"/>
      <c r="AN212" s="3"/>
      <c r="AO212" s="3"/>
      <c r="AP212" s="3"/>
      <c r="AQ212" s="3"/>
      <c r="AR212" s="3"/>
      <c r="AS212" s="22"/>
    </row>
    <row r="213" spans="15:45">
      <c r="O213" s="15"/>
      <c r="R213" s="19"/>
      <c r="T213" s="173"/>
      <c r="V213" s="15"/>
      <c r="X213" s="15"/>
      <c r="Y213" s="15"/>
      <c r="AA213" s="15"/>
      <c r="AB213" s="15"/>
      <c r="AC213" s="15"/>
      <c r="AD213" s="3"/>
      <c r="AE213" s="3"/>
      <c r="AF213" s="3"/>
      <c r="AG213" s="15"/>
      <c r="AH213" s="15"/>
      <c r="AI213" s="3"/>
      <c r="AJ213" s="3"/>
      <c r="AK213" s="55"/>
      <c r="AL213" s="3"/>
      <c r="AM213" s="3"/>
      <c r="AN213" s="3"/>
      <c r="AO213" s="3"/>
      <c r="AP213" s="3"/>
      <c r="AQ213" s="3"/>
      <c r="AR213" s="3"/>
      <c r="AS213" s="22"/>
    </row>
    <row r="214" spans="15:45">
      <c r="O214" s="15"/>
      <c r="R214" s="19"/>
      <c r="T214" s="173"/>
      <c r="V214" s="15"/>
      <c r="X214" s="15"/>
      <c r="Y214" s="15"/>
      <c r="AA214" s="15"/>
      <c r="AB214" s="15"/>
      <c r="AC214" s="15"/>
      <c r="AD214" s="3"/>
      <c r="AE214" s="3"/>
      <c r="AF214" s="3"/>
      <c r="AG214" s="15"/>
      <c r="AH214" s="15"/>
      <c r="AI214" s="3"/>
      <c r="AJ214" s="3"/>
      <c r="AK214" s="55"/>
      <c r="AL214" s="3"/>
      <c r="AM214" s="3"/>
      <c r="AN214" s="3"/>
      <c r="AO214" s="3"/>
      <c r="AP214" s="3"/>
      <c r="AQ214" s="3"/>
      <c r="AR214" s="3"/>
      <c r="AS214" s="22"/>
    </row>
    <row r="215" spans="15:45">
      <c r="O215" s="15"/>
      <c r="R215" s="19"/>
      <c r="T215" s="173"/>
      <c r="V215" s="15"/>
      <c r="X215" s="15"/>
      <c r="Y215" s="15"/>
      <c r="AA215" s="15"/>
      <c r="AB215" s="15"/>
      <c r="AC215" s="15"/>
      <c r="AD215" s="3"/>
      <c r="AE215" s="3"/>
      <c r="AF215" s="3"/>
      <c r="AG215" s="15"/>
      <c r="AH215" s="15"/>
      <c r="AI215" s="3"/>
      <c r="AJ215" s="3"/>
      <c r="AK215" s="55"/>
      <c r="AL215" s="3"/>
      <c r="AM215" s="3"/>
      <c r="AN215" s="3"/>
      <c r="AO215" s="3"/>
      <c r="AP215" s="3"/>
      <c r="AQ215" s="3"/>
      <c r="AR215" s="3"/>
      <c r="AS215" s="22"/>
    </row>
    <row r="216" spans="15:45">
      <c r="O216" s="15"/>
      <c r="R216" s="19"/>
      <c r="T216" s="173"/>
      <c r="V216" s="15"/>
      <c r="X216" s="15"/>
      <c r="Y216" s="15"/>
      <c r="AA216" s="15"/>
      <c r="AB216" s="15"/>
      <c r="AC216" s="15"/>
      <c r="AD216" s="3"/>
      <c r="AE216" s="3"/>
      <c r="AF216" s="3"/>
      <c r="AG216" s="15"/>
      <c r="AH216" s="15"/>
      <c r="AI216" s="3"/>
      <c r="AJ216" s="3"/>
      <c r="AK216" s="55"/>
      <c r="AL216" s="3"/>
      <c r="AM216" s="3"/>
      <c r="AN216" s="3"/>
      <c r="AO216" s="3"/>
      <c r="AP216" s="3"/>
      <c r="AQ216" s="3"/>
      <c r="AR216" s="3"/>
      <c r="AS216" s="22"/>
    </row>
    <row r="217" spans="15:45">
      <c r="O217" s="15"/>
      <c r="R217" s="19"/>
      <c r="T217" s="173"/>
      <c r="V217" s="15"/>
      <c r="X217" s="15"/>
      <c r="Y217" s="15"/>
      <c r="AA217" s="15"/>
      <c r="AB217" s="15"/>
      <c r="AC217" s="15"/>
      <c r="AD217" s="3"/>
      <c r="AE217" s="3"/>
      <c r="AF217" s="3"/>
      <c r="AG217" s="15"/>
      <c r="AH217" s="15"/>
      <c r="AI217" s="3"/>
      <c r="AJ217" s="3"/>
      <c r="AK217" s="55"/>
      <c r="AL217" s="3"/>
      <c r="AM217" s="3"/>
      <c r="AN217" s="3"/>
      <c r="AO217" s="3"/>
      <c r="AP217" s="3"/>
      <c r="AQ217" s="3"/>
      <c r="AR217" s="3"/>
      <c r="AS217" s="22"/>
    </row>
    <row r="218" spans="15:45">
      <c r="O218" s="15"/>
      <c r="R218" s="19"/>
      <c r="T218" s="173"/>
      <c r="V218" s="15"/>
      <c r="X218" s="15"/>
      <c r="Y218" s="15"/>
      <c r="AA218" s="15"/>
      <c r="AB218" s="15"/>
      <c r="AC218" s="15"/>
      <c r="AD218" s="3"/>
      <c r="AE218" s="3"/>
      <c r="AF218" s="3"/>
      <c r="AG218" s="15"/>
      <c r="AH218" s="15"/>
      <c r="AI218" s="3"/>
      <c r="AJ218" s="3"/>
      <c r="AK218" s="55"/>
      <c r="AL218" s="3"/>
      <c r="AM218" s="3"/>
      <c r="AN218" s="3"/>
      <c r="AO218" s="3"/>
      <c r="AP218" s="3"/>
      <c r="AQ218" s="3"/>
      <c r="AR218" s="3"/>
      <c r="AS218" s="22"/>
    </row>
    <row r="219" spans="15:45">
      <c r="O219" s="15"/>
      <c r="R219" s="19"/>
      <c r="T219" s="173"/>
      <c r="V219" s="15"/>
      <c r="X219" s="15"/>
      <c r="Y219" s="15"/>
      <c r="AA219" s="15"/>
      <c r="AB219" s="15"/>
      <c r="AC219" s="15"/>
      <c r="AD219" s="3"/>
      <c r="AE219" s="3"/>
      <c r="AF219" s="3"/>
      <c r="AG219" s="15"/>
      <c r="AH219" s="15"/>
      <c r="AI219" s="3"/>
      <c r="AJ219" s="3"/>
      <c r="AK219" s="55"/>
      <c r="AL219" s="3"/>
      <c r="AM219" s="3"/>
      <c r="AN219" s="3"/>
      <c r="AO219" s="3"/>
      <c r="AP219" s="3"/>
      <c r="AQ219" s="3"/>
      <c r="AR219" s="3"/>
      <c r="AS219" s="22"/>
    </row>
    <row r="220" spans="15:45">
      <c r="O220" s="15"/>
      <c r="R220" s="19"/>
      <c r="T220" s="173"/>
      <c r="V220" s="15"/>
      <c r="X220" s="15"/>
      <c r="Y220" s="15"/>
      <c r="AA220" s="15"/>
      <c r="AB220" s="15"/>
      <c r="AC220" s="15"/>
      <c r="AD220" s="3"/>
      <c r="AE220" s="3"/>
      <c r="AF220" s="3"/>
      <c r="AG220" s="15"/>
      <c r="AH220" s="15"/>
      <c r="AI220" s="3"/>
      <c r="AJ220" s="3"/>
      <c r="AK220" s="55"/>
      <c r="AL220" s="3"/>
      <c r="AM220" s="3"/>
      <c r="AN220" s="3"/>
      <c r="AO220" s="3"/>
      <c r="AP220" s="3"/>
      <c r="AQ220" s="3"/>
      <c r="AR220" s="3"/>
      <c r="AS220" s="22"/>
    </row>
    <row r="221" spans="15:45">
      <c r="O221" s="15"/>
      <c r="R221" s="19"/>
      <c r="T221" s="173"/>
      <c r="V221" s="15"/>
      <c r="X221" s="15"/>
      <c r="Y221" s="15"/>
      <c r="AA221" s="15"/>
      <c r="AB221" s="15"/>
      <c r="AC221" s="15"/>
      <c r="AD221" s="3"/>
      <c r="AE221" s="3"/>
      <c r="AF221" s="3"/>
      <c r="AG221" s="15"/>
      <c r="AH221" s="15"/>
      <c r="AI221" s="3"/>
      <c r="AJ221" s="3"/>
      <c r="AK221" s="55"/>
      <c r="AL221" s="3"/>
      <c r="AM221" s="3"/>
      <c r="AN221" s="3"/>
      <c r="AO221" s="3"/>
      <c r="AP221" s="3"/>
      <c r="AQ221" s="3"/>
      <c r="AR221" s="3"/>
      <c r="AS221" s="22"/>
    </row>
    <row r="222" spans="15:45">
      <c r="O222" s="15"/>
      <c r="R222" s="19"/>
      <c r="T222" s="173"/>
      <c r="V222" s="15"/>
      <c r="X222" s="15"/>
      <c r="Y222" s="15"/>
      <c r="AA222" s="15"/>
      <c r="AB222" s="15"/>
      <c r="AC222" s="15"/>
      <c r="AD222" s="3"/>
      <c r="AE222" s="3"/>
      <c r="AF222" s="3"/>
      <c r="AG222" s="15"/>
      <c r="AH222" s="15"/>
      <c r="AI222" s="3"/>
      <c r="AJ222" s="3"/>
      <c r="AK222" s="55"/>
      <c r="AL222" s="3"/>
      <c r="AM222" s="3"/>
      <c r="AN222" s="3"/>
      <c r="AO222" s="3"/>
      <c r="AP222" s="3"/>
      <c r="AQ222" s="3"/>
      <c r="AR222" s="3"/>
      <c r="AS222" s="22"/>
    </row>
    <row r="223" spans="15:45">
      <c r="O223" s="15"/>
      <c r="R223" s="19"/>
      <c r="T223" s="173"/>
      <c r="V223" s="15"/>
      <c r="X223" s="15"/>
      <c r="Y223" s="15"/>
      <c r="AA223" s="15"/>
      <c r="AB223" s="15"/>
      <c r="AC223" s="15"/>
      <c r="AD223" s="3"/>
      <c r="AE223" s="3"/>
      <c r="AF223" s="3"/>
      <c r="AG223" s="15"/>
      <c r="AH223" s="15"/>
      <c r="AI223" s="3"/>
      <c r="AJ223" s="3"/>
      <c r="AK223" s="55"/>
      <c r="AL223" s="3"/>
      <c r="AM223" s="3"/>
      <c r="AN223" s="3"/>
      <c r="AO223" s="3"/>
      <c r="AP223" s="3"/>
      <c r="AQ223" s="3"/>
      <c r="AR223" s="3"/>
      <c r="AS223" s="22"/>
    </row>
    <row r="224" spans="15:45">
      <c r="O224" s="15"/>
      <c r="R224" s="19"/>
      <c r="T224" s="173"/>
      <c r="V224" s="15"/>
      <c r="X224" s="15"/>
      <c r="Y224" s="15"/>
      <c r="AA224" s="15"/>
      <c r="AB224" s="15"/>
      <c r="AC224" s="15"/>
      <c r="AD224" s="3"/>
      <c r="AE224" s="3"/>
      <c r="AF224" s="3"/>
      <c r="AG224" s="15"/>
      <c r="AH224" s="15"/>
      <c r="AI224" s="3"/>
      <c r="AJ224" s="3"/>
      <c r="AK224" s="55"/>
      <c r="AL224" s="3"/>
      <c r="AM224" s="3"/>
      <c r="AN224" s="3"/>
      <c r="AO224" s="3"/>
      <c r="AP224" s="3"/>
      <c r="AQ224" s="3"/>
      <c r="AR224" s="3"/>
      <c r="AS224" s="22"/>
    </row>
    <row r="225" spans="15:45">
      <c r="O225" s="15"/>
      <c r="R225" s="19"/>
      <c r="T225" s="173"/>
      <c r="V225" s="15"/>
      <c r="X225" s="15"/>
      <c r="Y225" s="15"/>
      <c r="AA225" s="15"/>
      <c r="AB225" s="15"/>
      <c r="AC225" s="15"/>
      <c r="AD225" s="3"/>
      <c r="AE225" s="3"/>
      <c r="AF225" s="3"/>
      <c r="AG225" s="15"/>
      <c r="AH225" s="15"/>
      <c r="AI225" s="3"/>
      <c r="AJ225" s="3"/>
      <c r="AK225" s="55"/>
      <c r="AL225" s="3"/>
      <c r="AM225" s="3"/>
      <c r="AN225" s="3"/>
      <c r="AO225" s="3"/>
      <c r="AP225" s="3"/>
      <c r="AQ225" s="3"/>
      <c r="AR225" s="3"/>
      <c r="AS225" s="22"/>
    </row>
    <row r="226" spans="15:45">
      <c r="O226" s="15"/>
      <c r="R226" s="19"/>
      <c r="T226" s="173"/>
      <c r="V226" s="15"/>
      <c r="X226" s="15"/>
      <c r="Y226" s="15"/>
      <c r="AA226" s="15"/>
      <c r="AB226" s="15"/>
      <c r="AC226" s="15"/>
      <c r="AD226" s="3"/>
      <c r="AE226" s="3"/>
      <c r="AF226" s="3"/>
      <c r="AG226" s="15"/>
      <c r="AH226" s="15"/>
      <c r="AI226" s="3"/>
      <c r="AJ226" s="3"/>
      <c r="AK226" s="55"/>
      <c r="AL226" s="3"/>
      <c r="AM226" s="3"/>
      <c r="AN226" s="3"/>
      <c r="AO226" s="3"/>
      <c r="AP226" s="3"/>
      <c r="AQ226" s="3"/>
      <c r="AR226" s="3"/>
      <c r="AS226" s="22"/>
    </row>
  </sheetData>
  <mergeCells count="1">
    <mergeCell ref="Z5:AB5"/>
  </mergeCells>
  <phoneticPr fontId="11" type="noConversion"/>
  <conditionalFormatting sqref="F10:F13">
    <cfRule type="cellIs" dxfId="292" priority="27" operator="lessThan">
      <formula>0</formula>
    </cfRule>
    <cfRule type="cellIs" dxfId="291" priority="28" operator="greaterThan">
      <formula>0</formula>
    </cfRule>
  </conditionalFormatting>
  <conditionalFormatting sqref="H10:H13">
    <cfRule type="cellIs" dxfId="290" priority="25" operator="lessThan">
      <formula>0</formula>
    </cfRule>
    <cfRule type="cellIs" dxfId="289" priority="26" operator="greaterThan">
      <formula>0</formula>
    </cfRule>
  </conditionalFormatting>
  <conditionalFormatting sqref="J10:J13">
    <cfRule type="cellIs" dxfId="288" priority="23" operator="lessThan">
      <formula>0</formula>
    </cfRule>
    <cfRule type="cellIs" dxfId="287" priority="24" operator="greaterThan">
      <formula>0</formula>
    </cfRule>
  </conditionalFormatting>
  <conditionalFormatting sqref="N10:N13">
    <cfRule type="cellIs" dxfId="286" priority="19" operator="lessThan">
      <formula>0</formula>
    </cfRule>
    <cfRule type="cellIs" dxfId="285" priority="20" operator="greaterThan">
      <formula>0</formula>
    </cfRule>
  </conditionalFormatting>
  <conditionalFormatting sqref="S10:S13">
    <cfRule type="cellIs" dxfId="284" priority="17" operator="lessThan">
      <formula>0</formula>
    </cfRule>
    <cfRule type="cellIs" dxfId="283" priority="18" operator="greaterThan">
      <formula>0</formula>
    </cfRule>
  </conditionalFormatting>
  <conditionalFormatting sqref="U10:U13">
    <cfRule type="cellIs" dxfId="282" priority="15" operator="lessThan">
      <formula>0</formula>
    </cfRule>
    <cfRule type="cellIs" dxfId="281" priority="16" operator="greaterThan">
      <formula>0</formula>
    </cfRule>
  </conditionalFormatting>
  <conditionalFormatting sqref="W10:W13">
    <cfRule type="cellIs" dxfId="280" priority="13" operator="lessThan">
      <formula>0</formula>
    </cfRule>
    <cfRule type="cellIs" dxfId="279" priority="14" operator="greaterThan">
      <formula>0</formula>
    </cfRule>
  </conditionalFormatting>
  <conditionalFormatting sqref="Z10:Z13">
    <cfRule type="cellIs" dxfId="278" priority="11" operator="lessThan">
      <formula>0</formula>
    </cfRule>
    <cfRule type="cellIs" dxfId="277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AT1:CH99"/>
  <sheetViews>
    <sheetView topLeftCell="A67" zoomScale="96" zoomScaleNormal="96" workbookViewId="0">
      <selection activeCell="A75" sqref="A75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6" customWidth="1"/>
    <col min="47" max="47" width="4.90625" style="66" customWidth="1"/>
    <col min="48" max="48" width="5" style="66" customWidth="1"/>
    <col min="49" max="49" width="4.36328125" style="66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6" customWidth="1"/>
    <col min="56" max="56" width="5.08984375" style="10" customWidth="1"/>
    <col min="57" max="57" width="4.08984375" style="10" customWidth="1"/>
    <col min="58" max="58" width="5.81640625" style="10" customWidth="1"/>
    <col min="59" max="59" width="4.90625" style="10" customWidth="1"/>
    <col min="60" max="60" width="4" style="10" customWidth="1"/>
    <col min="61" max="61" width="5.453125" style="10" customWidth="1"/>
    <col min="62" max="62" width="3.54296875" style="10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6" customWidth="1"/>
    <col min="69" max="69" width="6.453125" customWidth="1"/>
    <col min="70" max="70" width="5.6328125" style="10" customWidth="1"/>
    <col min="71" max="71" width="3.36328125" style="10" customWidth="1"/>
    <col min="72" max="72" width="5.08984375" style="10" customWidth="1"/>
    <col min="73" max="73" width="4.08984375" style="10" customWidth="1"/>
    <col min="74" max="74" width="5.90625" style="10" customWidth="1"/>
    <col min="75" max="75" width="9" customWidth="1"/>
    <col min="76" max="76" width="6.6328125" customWidth="1"/>
    <col min="77" max="77" width="8" style="66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6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6">
      <c r="BD34" s="15"/>
      <c r="BF34" s="15"/>
      <c r="BG34" s="15"/>
      <c r="BI34" s="15"/>
      <c r="BJ34" s="15"/>
      <c r="BL34" s="3"/>
      <c r="BM34" s="3"/>
      <c r="BN34" s="3"/>
      <c r="BO34" s="3"/>
      <c r="BP34" s="55"/>
      <c r="BQ34" s="3"/>
      <c r="BR34" s="15"/>
      <c r="BT34" s="15"/>
      <c r="BV34" s="15"/>
      <c r="BW34" s="3"/>
      <c r="BX34" s="3"/>
      <c r="BY34" s="55"/>
      <c r="BZ34" s="3"/>
      <c r="CA34" s="3"/>
      <c r="CB34" s="3"/>
      <c r="CC34" s="3"/>
      <c r="CD34" s="3"/>
      <c r="CE34" s="3"/>
      <c r="CF34" s="3"/>
      <c r="CH34" s="22"/>
    </row>
    <row r="35" spans="46:86">
      <c r="BD35" s="15"/>
      <c r="BF35" s="15"/>
      <c r="BG35" s="15"/>
      <c r="BI35" s="15"/>
      <c r="BJ35" s="15"/>
      <c r="BL35" s="3"/>
      <c r="BM35" s="3"/>
      <c r="BN35" s="3"/>
      <c r="BO35" s="3"/>
      <c r="BP35" s="55"/>
      <c r="BQ35" s="3"/>
      <c r="BR35" s="15"/>
      <c r="BT35" s="15"/>
      <c r="BV35" s="15"/>
      <c r="BW35" s="3"/>
      <c r="BX35" s="3"/>
      <c r="BY35" s="55"/>
      <c r="BZ35" s="3"/>
      <c r="CA35" s="3"/>
      <c r="CB35" s="3"/>
      <c r="CC35" s="3"/>
      <c r="CD35" s="3"/>
      <c r="CE35" s="3"/>
      <c r="CF35" s="3"/>
      <c r="CH35" s="22"/>
    </row>
    <row r="36" spans="46:86">
      <c r="BD36" s="15"/>
      <c r="BF36" s="15"/>
      <c r="BG36" s="15"/>
      <c r="BI36" s="15"/>
      <c r="BJ36" s="15"/>
      <c r="BL36" s="3"/>
      <c r="BM36" s="3"/>
      <c r="BN36" s="3"/>
      <c r="BO36" s="3"/>
      <c r="BP36" s="55"/>
      <c r="BQ36" s="3"/>
      <c r="BR36" s="15"/>
      <c r="BT36" s="15"/>
      <c r="BV36" s="15"/>
      <c r="BW36" s="3"/>
      <c r="BX36" s="3"/>
      <c r="BY36" s="55"/>
      <c r="BZ36" s="3"/>
      <c r="CA36" s="3"/>
      <c r="CB36" s="3"/>
      <c r="CC36" s="3"/>
      <c r="CD36" s="3"/>
      <c r="CE36" s="3"/>
      <c r="CF36" s="3"/>
      <c r="CH36" s="22"/>
    </row>
    <row r="37" spans="46:86">
      <c r="BD37" s="15"/>
      <c r="BF37" s="15"/>
      <c r="BG37" s="15"/>
      <c r="BI37" s="15"/>
      <c r="BJ37" s="15"/>
      <c r="BL37" s="3"/>
      <c r="BM37" s="3"/>
      <c r="BN37" s="3"/>
      <c r="BO37" s="3"/>
      <c r="BP37" s="55"/>
      <c r="BQ37" s="3"/>
      <c r="BR37" s="15"/>
      <c r="BT37" s="15"/>
      <c r="BV37" s="15"/>
      <c r="BW37" s="3"/>
      <c r="BX37" s="3"/>
      <c r="BY37" s="55"/>
      <c r="BZ37" s="3"/>
      <c r="CA37" s="3"/>
      <c r="CB37" s="3"/>
      <c r="CC37" s="3"/>
      <c r="CD37" s="3"/>
      <c r="CE37" s="3"/>
      <c r="CF37" s="3"/>
      <c r="CH37" s="22"/>
    </row>
    <row r="38" spans="46:86">
      <c r="BD38" s="15"/>
      <c r="BF38" s="15"/>
      <c r="BG38" s="15"/>
      <c r="BI38" s="15"/>
      <c r="BJ38" s="15"/>
      <c r="BL38" s="3"/>
      <c r="BM38" s="3"/>
      <c r="BN38" s="3"/>
      <c r="BO38" s="3"/>
      <c r="BP38" s="55"/>
      <c r="BQ38" s="3"/>
      <c r="BR38" s="15"/>
      <c r="BT38" s="15"/>
      <c r="BV38" s="15"/>
      <c r="BW38" s="3"/>
      <c r="BX38" s="3"/>
      <c r="BY38" s="55"/>
      <c r="BZ38" s="3"/>
      <c r="CA38" s="3"/>
      <c r="CB38" s="3"/>
      <c r="CC38" s="3"/>
      <c r="CD38" s="3"/>
      <c r="CE38" s="3"/>
      <c r="CF38" s="3"/>
      <c r="CH38" s="22"/>
    </row>
    <row r="39" spans="46:86">
      <c r="BD39" s="15"/>
      <c r="BF39" s="15"/>
      <c r="BG39" s="15"/>
      <c r="BI39" s="15"/>
      <c r="BJ39" s="15"/>
      <c r="BL39" s="3"/>
      <c r="BM39" s="3"/>
      <c r="BN39" s="3"/>
      <c r="BO39" s="3"/>
      <c r="BP39" s="55"/>
      <c r="BQ39" s="3"/>
      <c r="BR39" s="15"/>
      <c r="BT39" s="15"/>
      <c r="BV39" s="15"/>
      <c r="BW39" s="3"/>
      <c r="BX39" s="3"/>
      <c r="BY39" s="55"/>
      <c r="BZ39" s="3"/>
      <c r="CA39" s="3"/>
      <c r="CB39" s="3"/>
      <c r="CC39" s="3"/>
      <c r="CD39" s="3"/>
      <c r="CE39" s="3"/>
      <c r="CF39" s="3"/>
      <c r="CH39" s="22"/>
    </row>
    <row r="40" spans="46:86">
      <c r="BD40" s="15"/>
      <c r="BF40" s="15"/>
      <c r="BG40" s="15"/>
      <c r="BI40" s="15"/>
      <c r="BJ40" s="15"/>
      <c r="BL40" s="3"/>
      <c r="BM40" s="3"/>
      <c r="BN40" s="3"/>
      <c r="BO40" s="3"/>
      <c r="BP40" s="55"/>
      <c r="BQ40" s="3"/>
      <c r="BR40" s="15"/>
      <c r="BT40" s="15"/>
      <c r="BV40" s="15"/>
      <c r="BW40" s="3"/>
      <c r="BX40" s="3"/>
      <c r="BY40" s="55"/>
      <c r="BZ40" s="3"/>
      <c r="CA40" s="3"/>
      <c r="CB40" s="3"/>
      <c r="CC40" s="3"/>
      <c r="CD40" s="3"/>
      <c r="CE40" s="3"/>
      <c r="CF40" s="3"/>
      <c r="CH40" s="22"/>
    </row>
    <row r="41" spans="46:86">
      <c r="BD41" s="15"/>
      <c r="BF41" s="15"/>
      <c r="BG41" s="15"/>
      <c r="BI41" s="15"/>
      <c r="BJ41" s="15"/>
      <c r="BL41" s="3"/>
      <c r="BM41" s="3"/>
      <c r="BN41" s="3"/>
      <c r="BO41" s="3"/>
      <c r="BP41" s="55"/>
      <c r="BQ41" s="3"/>
      <c r="BR41" s="15"/>
      <c r="BT41" s="15"/>
      <c r="BV41" s="15"/>
      <c r="BW41" s="3"/>
      <c r="BX41" s="3"/>
      <c r="BY41" s="55"/>
      <c r="BZ41" s="3"/>
      <c r="CA41" s="3"/>
      <c r="CB41" s="3"/>
      <c r="CC41" s="3"/>
      <c r="CD41" s="3"/>
      <c r="CE41" s="3"/>
      <c r="CF41" s="3"/>
      <c r="CH41" s="22"/>
    </row>
    <row r="42" spans="46:86">
      <c r="BD42" s="15"/>
      <c r="BF42" s="15"/>
      <c r="BG42" s="15"/>
      <c r="BI42" s="15"/>
      <c r="BJ42" s="15"/>
      <c r="BL42" s="3"/>
      <c r="BM42" s="3"/>
      <c r="BN42" s="3"/>
      <c r="BO42" s="3"/>
      <c r="BP42" s="55"/>
      <c r="BQ42" s="3"/>
      <c r="BR42" s="15"/>
      <c r="BT42" s="15"/>
      <c r="BV42" s="15"/>
      <c r="BW42" s="3"/>
      <c r="BX42" s="3"/>
      <c r="BY42" s="55"/>
      <c r="BZ42" s="3"/>
      <c r="CA42" s="3"/>
      <c r="CB42" s="3"/>
      <c r="CC42" s="3"/>
      <c r="CD42" s="3"/>
      <c r="CE42" s="3"/>
      <c r="CF42" s="3"/>
      <c r="CH42" s="22"/>
    </row>
    <row r="43" spans="46:86">
      <c r="BD43" s="15"/>
      <c r="BF43" s="15"/>
      <c r="BG43" s="15"/>
      <c r="BI43" s="15"/>
      <c r="BJ43" s="15"/>
      <c r="BL43" s="3"/>
      <c r="BM43" s="3"/>
      <c r="BN43" s="3"/>
      <c r="BO43" s="3"/>
      <c r="BP43" s="55"/>
      <c r="BQ43" s="3"/>
      <c r="BR43" s="15"/>
      <c r="BT43" s="15"/>
      <c r="BV43" s="15"/>
      <c r="BW43" s="3"/>
      <c r="BX43" s="3"/>
      <c r="BY43" s="55"/>
      <c r="BZ43" s="3"/>
      <c r="CA43" s="3"/>
      <c r="CB43" s="3"/>
      <c r="CC43" s="3"/>
      <c r="CD43" s="3"/>
      <c r="CE43" s="3"/>
      <c r="CF43" s="3"/>
      <c r="CH43" s="22"/>
    </row>
    <row r="44" spans="46:86">
      <c r="BD44" s="15"/>
      <c r="BF44" s="15"/>
      <c r="BG44" s="15"/>
      <c r="BI44" s="15"/>
      <c r="BJ44" s="15"/>
      <c r="BL44" s="3"/>
      <c r="BM44" s="3"/>
      <c r="BN44" s="3"/>
      <c r="BO44" s="3"/>
      <c r="BP44" s="55"/>
      <c r="BQ44" s="3"/>
      <c r="BR44" s="15"/>
      <c r="BT44" s="15"/>
      <c r="BV44" s="15"/>
      <c r="BW44" s="3"/>
      <c r="BX44" s="3"/>
      <c r="BY44" s="55"/>
      <c r="BZ44" s="3"/>
      <c r="CA44" s="3"/>
      <c r="CB44" s="3"/>
      <c r="CC44" s="3"/>
      <c r="CD44" s="3"/>
      <c r="CE44" s="3"/>
      <c r="CF44" s="3"/>
      <c r="CH44" s="22"/>
    </row>
    <row r="45" spans="46:86">
      <c r="BD45" s="15"/>
      <c r="BF45" s="15"/>
      <c r="BG45" s="15"/>
      <c r="BI45" s="15"/>
      <c r="BJ45" s="15"/>
      <c r="BL45" s="3"/>
      <c r="BM45" s="3"/>
      <c r="BN45" s="3"/>
      <c r="BO45" s="3"/>
      <c r="BP45" s="55"/>
      <c r="BQ45" s="3"/>
      <c r="BR45" s="15"/>
      <c r="BT45" s="15"/>
      <c r="BV45" s="15"/>
      <c r="BW45" s="3"/>
      <c r="BX45" s="3"/>
      <c r="BY45" s="55"/>
      <c r="BZ45" s="3"/>
      <c r="CA45" s="3"/>
      <c r="CB45" s="3"/>
      <c r="CC45" s="3"/>
      <c r="CD45" s="3"/>
      <c r="CE45" s="3"/>
      <c r="CF45" s="3"/>
      <c r="CH45" s="22"/>
    </row>
    <row r="46" spans="46:86">
      <c r="BD46" s="15"/>
      <c r="BF46" s="15"/>
      <c r="BG46" s="15"/>
      <c r="BI46" s="15"/>
      <c r="BJ46" s="15"/>
      <c r="BL46" s="3"/>
      <c r="BM46" s="3"/>
      <c r="BN46" s="3"/>
      <c r="BO46" s="3"/>
      <c r="BP46" s="55"/>
      <c r="BQ46" s="3"/>
      <c r="BR46" s="15"/>
      <c r="BT46" s="15"/>
      <c r="BV46" s="15"/>
      <c r="BW46" s="3"/>
      <c r="BX46" s="3"/>
      <c r="BY46" s="55"/>
      <c r="BZ46" s="3"/>
      <c r="CA46" s="3"/>
      <c r="CB46" s="3"/>
      <c r="CC46" s="3"/>
      <c r="CD46" s="3"/>
      <c r="CE46" s="3"/>
      <c r="CF46" s="3"/>
      <c r="CH46" s="22"/>
    </row>
    <row r="47" spans="46:86">
      <c r="BD47" s="15"/>
      <c r="BF47" s="15"/>
      <c r="BG47" s="15"/>
      <c r="BI47" s="15"/>
      <c r="BJ47" s="15"/>
      <c r="BL47" s="3"/>
      <c r="BM47" s="3"/>
      <c r="BN47" s="3"/>
      <c r="BO47" s="3"/>
      <c r="BP47" s="55"/>
      <c r="BQ47" s="3"/>
      <c r="BR47" s="15"/>
      <c r="BT47" s="15"/>
      <c r="BV47" s="15"/>
      <c r="BW47" s="3"/>
      <c r="BX47" s="3"/>
      <c r="BY47" s="55"/>
      <c r="BZ47" s="3"/>
      <c r="CA47" s="3"/>
      <c r="CB47" s="3"/>
      <c r="CC47" s="3"/>
      <c r="CD47" s="3"/>
      <c r="CE47" s="3"/>
      <c r="CF47" s="3"/>
      <c r="CH47" s="22"/>
    </row>
    <row r="48" spans="46:86">
      <c r="BD48" s="15"/>
      <c r="BF48" s="15"/>
      <c r="BG48" s="15"/>
      <c r="BI48" s="15"/>
      <c r="BJ48" s="15"/>
      <c r="BL48" s="3"/>
      <c r="BM48" s="3"/>
      <c r="BN48" s="3"/>
      <c r="BO48" s="3"/>
      <c r="BP48" s="55"/>
      <c r="BQ48" s="3"/>
      <c r="BR48" s="15"/>
      <c r="BT48" s="15"/>
      <c r="BV48" s="15"/>
      <c r="BW48" s="3"/>
      <c r="BX48" s="3"/>
      <c r="BY48" s="55"/>
      <c r="BZ48" s="3"/>
      <c r="CA48" s="3"/>
      <c r="CB48" s="3"/>
      <c r="CC48" s="3"/>
      <c r="CD48" s="3"/>
      <c r="CE48" s="3"/>
      <c r="CF48" s="3"/>
      <c r="CH48" s="22"/>
    </row>
    <row r="49" spans="56:86">
      <c r="BD49" s="15"/>
      <c r="BF49" s="15"/>
      <c r="BG49" s="15"/>
      <c r="BI49" s="15"/>
      <c r="BJ49" s="15"/>
      <c r="BL49" s="3"/>
      <c r="BM49" s="3"/>
      <c r="BN49" s="3"/>
      <c r="BO49" s="3"/>
      <c r="BP49" s="55"/>
      <c r="BQ49" s="3"/>
      <c r="BR49" s="15"/>
      <c r="BT49" s="15"/>
      <c r="BV49" s="15"/>
      <c r="BW49" s="3"/>
      <c r="BX49" s="3"/>
      <c r="BY49" s="55"/>
      <c r="BZ49" s="3"/>
      <c r="CA49" s="3"/>
      <c r="CB49" s="3"/>
      <c r="CC49" s="3"/>
      <c r="CD49" s="3"/>
      <c r="CE49" s="3"/>
      <c r="CF49" s="3"/>
      <c r="CH49" s="22"/>
    </row>
    <row r="50" spans="56:86">
      <c r="BD50" s="15"/>
      <c r="BF50" s="15"/>
      <c r="BG50" s="15"/>
      <c r="BI50" s="15"/>
      <c r="BJ50" s="15"/>
      <c r="BL50" s="3"/>
      <c r="BM50" s="3"/>
      <c r="BN50" s="3"/>
      <c r="BO50" s="3"/>
      <c r="BP50" s="55"/>
      <c r="BQ50" s="3"/>
      <c r="BR50" s="15"/>
      <c r="BT50" s="15"/>
      <c r="BV50" s="15"/>
      <c r="BW50" s="3"/>
      <c r="BX50" s="3"/>
      <c r="BY50" s="55"/>
      <c r="BZ50" s="3"/>
      <c r="CA50" s="3"/>
      <c r="CB50" s="3"/>
      <c r="CC50" s="3"/>
      <c r="CD50" s="3"/>
      <c r="CE50" s="3"/>
      <c r="CF50" s="3"/>
      <c r="CH50" s="22"/>
    </row>
    <row r="51" spans="56:86">
      <c r="BD51" s="15"/>
      <c r="BF51" s="15"/>
      <c r="BG51" s="15"/>
      <c r="BI51" s="15"/>
      <c r="BJ51" s="15"/>
      <c r="BL51" s="3"/>
      <c r="BM51" s="3"/>
      <c r="BN51" s="3"/>
      <c r="BO51" s="3"/>
      <c r="BP51" s="55"/>
      <c r="BQ51" s="3"/>
      <c r="BR51" s="15"/>
      <c r="BT51" s="15"/>
      <c r="BV51" s="15"/>
      <c r="BW51" s="3"/>
      <c r="BX51" s="3"/>
      <c r="BY51" s="55"/>
      <c r="BZ51" s="3"/>
      <c r="CA51" s="3"/>
      <c r="CB51" s="3"/>
      <c r="CC51" s="3"/>
      <c r="CD51" s="3"/>
      <c r="CE51" s="3"/>
      <c r="CF51" s="3"/>
      <c r="CH51" s="22"/>
    </row>
    <row r="52" spans="56:86">
      <c r="BD52" s="15"/>
      <c r="BF52" s="15"/>
      <c r="BG52" s="15"/>
      <c r="BI52" s="15"/>
      <c r="BJ52" s="15"/>
      <c r="BL52" s="3"/>
      <c r="BM52" s="3"/>
      <c r="BN52" s="3"/>
      <c r="BO52" s="3"/>
      <c r="BP52" s="55"/>
      <c r="BQ52" s="3"/>
      <c r="BR52" s="15"/>
      <c r="BT52" s="15"/>
      <c r="BV52" s="15"/>
      <c r="BW52" s="3"/>
      <c r="BX52" s="3"/>
      <c r="BY52" s="55"/>
      <c r="BZ52" s="3"/>
      <c r="CA52" s="3"/>
      <c r="CB52" s="3"/>
      <c r="CC52" s="3"/>
      <c r="CD52" s="3"/>
      <c r="CE52" s="3"/>
      <c r="CF52" s="3"/>
      <c r="CH52" s="22"/>
    </row>
    <row r="53" spans="56:86">
      <c r="BD53" s="15"/>
      <c r="BF53" s="15"/>
      <c r="BG53" s="15"/>
      <c r="BI53" s="15"/>
      <c r="BJ53" s="15"/>
      <c r="BL53" s="3"/>
      <c r="BM53" s="3"/>
      <c r="BN53" s="3"/>
      <c r="BO53" s="3"/>
      <c r="BP53" s="55"/>
      <c r="BQ53" s="3"/>
      <c r="BR53" s="15"/>
      <c r="BT53" s="15"/>
      <c r="BV53" s="15"/>
      <c r="BW53" s="3"/>
      <c r="BX53" s="3"/>
      <c r="BY53" s="55"/>
      <c r="BZ53" s="3"/>
      <c r="CA53" s="3"/>
      <c r="CB53" s="3"/>
      <c r="CC53" s="3"/>
      <c r="CD53" s="3"/>
      <c r="CE53" s="3"/>
      <c r="CF53" s="3"/>
      <c r="CH53" s="22"/>
    </row>
    <row r="54" spans="56:86">
      <c r="BD54" s="15"/>
      <c r="BF54" s="15"/>
      <c r="BG54" s="15"/>
      <c r="BI54" s="15"/>
      <c r="BJ54" s="15"/>
      <c r="BL54" s="3"/>
      <c r="BM54" s="3"/>
      <c r="BN54" s="3"/>
      <c r="BO54" s="3"/>
      <c r="BP54" s="55"/>
      <c r="BQ54" s="3"/>
      <c r="BR54" s="15"/>
      <c r="BT54" s="15"/>
      <c r="BV54" s="15"/>
      <c r="BW54" s="3"/>
      <c r="BX54" s="3"/>
      <c r="BY54" s="55"/>
      <c r="BZ54" s="3"/>
      <c r="CA54" s="3"/>
      <c r="CB54" s="3"/>
      <c r="CC54" s="3"/>
      <c r="CD54" s="3"/>
      <c r="CE54" s="3"/>
      <c r="CF54" s="3"/>
      <c r="CH54" s="22"/>
    </row>
    <row r="55" spans="56:86">
      <c r="BD55" s="15"/>
      <c r="BF55" s="15"/>
      <c r="BG55" s="15"/>
      <c r="BI55" s="15"/>
      <c r="BJ55" s="15"/>
      <c r="BL55" s="3"/>
      <c r="BM55" s="3"/>
      <c r="BN55" s="3"/>
      <c r="BO55" s="3"/>
      <c r="BP55" s="55"/>
      <c r="BQ55" s="3"/>
      <c r="BR55" s="15"/>
      <c r="BT55" s="15"/>
      <c r="BV55" s="15"/>
      <c r="BW55" s="3"/>
      <c r="BX55" s="3"/>
      <c r="BY55" s="55"/>
      <c r="BZ55" s="3"/>
      <c r="CA55" s="3"/>
      <c r="CB55" s="3"/>
      <c r="CC55" s="3"/>
      <c r="CD55" s="3"/>
      <c r="CE55" s="3"/>
      <c r="CF55" s="3"/>
      <c r="CH55" s="22"/>
    </row>
    <row r="56" spans="56:86">
      <c r="BD56" s="15"/>
      <c r="BF56" s="15"/>
      <c r="BG56" s="15"/>
      <c r="BI56" s="15"/>
      <c r="BJ56" s="15"/>
      <c r="BL56" s="3"/>
      <c r="BM56" s="3"/>
      <c r="BN56" s="3"/>
      <c r="BO56" s="3"/>
      <c r="BP56" s="55"/>
      <c r="BQ56" s="3"/>
      <c r="BR56" s="15"/>
      <c r="BT56" s="15"/>
      <c r="BV56" s="15"/>
      <c r="BW56" s="3"/>
      <c r="BX56" s="3"/>
      <c r="BY56" s="55"/>
      <c r="BZ56" s="3"/>
      <c r="CA56" s="3"/>
      <c r="CB56" s="3"/>
      <c r="CC56" s="3"/>
      <c r="CD56" s="3"/>
      <c r="CE56" s="3"/>
      <c r="CF56" s="3"/>
      <c r="CH56" s="22"/>
    </row>
    <row r="57" spans="56:86">
      <c r="BD57" s="15"/>
      <c r="BF57" s="15"/>
      <c r="BG57" s="15"/>
      <c r="BI57" s="15"/>
      <c r="BJ57" s="15"/>
      <c r="BL57" s="3"/>
      <c r="BM57" s="3"/>
      <c r="BN57" s="3"/>
      <c r="BO57" s="3"/>
      <c r="BP57" s="55"/>
      <c r="BQ57" s="3"/>
      <c r="BR57" s="15"/>
      <c r="BT57" s="15"/>
      <c r="BV57" s="15"/>
      <c r="BW57" s="3"/>
      <c r="BX57" s="3"/>
      <c r="BY57" s="55"/>
      <c r="BZ57" s="3"/>
      <c r="CA57" s="3"/>
      <c r="CB57" s="3"/>
      <c r="CC57" s="3"/>
      <c r="CD57" s="3"/>
      <c r="CE57" s="3"/>
      <c r="CF57" s="3"/>
      <c r="CH57" s="22"/>
    </row>
    <row r="58" spans="56:86">
      <c r="BD58" s="15"/>
      <c r="BF58" s="15"/>
      <c r="BG58" s="15"/>
      <c r="BI58" s="15"/>
      <c r="BJ58" s="15"/>
      <c r="BL58" s="3"/>
      <c r="BM58" s="3"/>
      <c r="BN58" s="3"/>
      <c r="BO58" s="3"/>
      <c r="BP58" s="55"/>
      <c r="BQ58" s="3"/>
      <c r="BR58" s="15"/>
      <c r="BT58" s="15"/>
      <c r="BV58" s="15"/>
      <c r="BW58" s="3"/>
      <c r="BX58" s="3"/>
      <c r="BY58" s="55"/>
      <c r="BZ58" s="3"/>
      <c r="CA58" s="3"/>
      <c r="CB58" s="3"/>
      <c r="CC58" s="3"/>
      <c r="CD58" s="3"/>
      <c r="CE58" s="3"/>
      <c r="CF58" s="3"/>
      <c r="CH58" s="22"/>
    </row>
    <row r="59" spans="56:86">
      <c r="BD59" s="15"/>
      <c r="BF59" s="15"/>
      <c r="BG59" s="15"/>
      <c r="BI59" s="15"/>
      <c r="BJ59" s="15"/>
      <c r="BL59" s="3"/>
      <c r="BM59" s="3"/>
      <c r="BN59" s="3"/>
      <c r="BO59" s="3"/>
      <c r="BP59" s="55"/>
      <c r="BQ59" s="3"/>
      <c r="BR59" s="15"/>
      <c r="BT59" s="15"/>
      <c r="BV59" s="15"/>
      <c r="BW59" s="3"/>
      <c r="BX59" s="3"/>
      <c r="BY59" s="55"/>
      <c r="BZ59" s="3"/>
      <c r="CA59" s="3"/>
      <c r="CB59" s="3"/>
      <c r="CC59" s="3"/>
      <c r="CD59" s="3"/>
      <c r="CE59" s="3"/>
      <c r="CF59" s="3"/>
      <c r="CH59" s="22"/>
    </row>
    <row r="60" spans="56:86">
      <c r="BD60" s="15"/>
      <c r="BF60" s="15"/>
      <c r="BG60" s="15"/>
      <c r="BI60" s="15"/>
      <c r="BJ60" s="15"/>
      <c r="BL60" s="3"/>
      <c r="BM60" s="3"/>
      <c r="BN60" s="3"/>
      <c r="BO60" s="3"/>
      <c r="BP60" s="55"/>
      <c r="BQ60" s="3"/>
      <c r="BR60" s="15"/>
      <c r="BT60" s="15"/>
      <c r="BV60" s="15"/>
      <c r="BW60" s="3"/>
      <c r="BX60" s="3"/>
      <c r="BY60" s="55"/>
      <c r="BZ60" s="3"/>
      <c r="CA60" s="3"/>
      <c r="CB60" s="3"/>
      <c r="CC60" s="3"/>
      <c r="CD60" s="3"/>
      <c r="CE60" s="3"/>
      <c r="CF60" s="3"/>
      <c r="CH60" s="22"/>
    </row>
    <row r="61" spans="56:86">
      <c r="BD61" s="15"/>
      <c r="BF61" s="15"/>
      <c r="BG61" s="15"/>
      <c r="BI61" s="15"/>
      <c r="BJ61" s="15"/>
      <c r="BL61" s="3"/>
      <c r="BM61" s="3"/>
      <c r="BN61" s="3"/>
      <c r="BO61" s="3"/>
      <c r="BP61" s="55"/>
      <c r="BQ61" s="3"/>
      <c r="BR61" s="15"/>
      <c r="BT61" s="15"/>
      <c r="BV61" s="15"/>
      <c r="BW61" s="3"/>
      <c r="BX61" s="3"/>
      <c r="BY61" s="55"/>
      <c r="BZ61" s="3"/>
      <c r="CA61" s="3"/>
      <c r="CB61" s="3"/>
      <c r="CC61" s="3"/>
      <c r="CD61" s="3"/>
      <c r="CE61" s="3"/>
      <c r="CF61" s="3"/>
      <c r="CH61" s="22"/>
    </row>
    <row r="62" spans="56:86">
      <c r="BD62" s="15"/>
      <c r="BF62" s="15"/>
      <c r="BG62" s="15"/>
      <c r="BI62" s="15"/>
      <c r="BJ62" s="15"/>
      <c r="BL62" s="3"/>
      <c r="BM62" s="3"/>
      <c r="BN62" s="3"/>
      <c r="BO62" s="3"/>
      <c r="BP62" s="55"/>
      <c r="BQ62" s="3"/>
      <c r="BR62" s="15"/>
      <c r="BT62" s="15"/>
      <c r="BV62" s="15"/>
      <c r="BW62" s="3"/>
      <c r="BX62" s="3"/>
      <c r="BY62" s="55"/>
      <c r="BZ62" s="3"/>
      <c r="CA62" s="3"/>
      <c r="CB62" s="3"/>
      <c r="CC62" s="3"/>
      <c r="CD62" s="3"/>
      <c r="CE62" s="3"/>
      <c r="CF62" s="3"/>
      <c r="CH62" s="22"/>
    </row>
    <row r="63" spans="56:86">
      <c r="BD63" s="15"/>
      <c r="BF63" s="15"/>
      <c r="BG63" s="15"/>
      <c r="BI63" s="15"/>
      <c r="BJ63" s="15"/>
      <c r="BL63" s="3"/>
      <c r="BM63" s="3"/>
      <c r="BN63" s="3"/>
      <c r="BO63" s="3"/>
      <c r="BP63" s="55"/>
      <c r="BQ63" s="3"/>
      <c r="BR63" s="15"/>
      <c r="BT63" s="15"/>
      <c r="BV63" s="15"/>
      <c r="BW63" s="3"/>
      <c r="BX63" s="3"/>
      <c r="BY63" s="55"/>
      <c r="BZ63" s="3"/>
      <c r="CA63" s="3"/>
      <c r="CB63" s="3"/>
      <c r="CC63" s="3"/>
      <c r="CD63" s="3"/>
      <c r="CE63" s="3"/>
      <c r="CF63" s="3"/>
      <c r="CH63" s="22"/>
    </row>
    <row r="64" spans="56:86">
      <c r="BD64" s="15"/>
      <c r="BF64" s="15"/>
      <c r="BG64" s="15"/>
      <c r="BI64" s="15"/>
      <c r="BJ64" s="15"/>
      <c r="BL64" s="3"/>
      <c r="BM64" s="3"/>
      <c r="BN64" s="3"/>
      <c r="BO64" s="3"/>
      <c r="BP64" s="55"/>
      <c r="BQ64" s="3"/>
      <c r="BR64" s="15"/>
      <c r="BT64" s="15"/>
      <c r="BV64" s="15"/>
      <c r="BW64" s="3"/>
      <c r="BX64" s="3"/>
      <c r="BY64" s="55"/>
      <c r="BZ64" s="3"/>
      <c r="CA64" s="3"/>
      <c r="CB64" s="3"/>
      <c r="CC64" s="3"/>
      <c r="CD64" s="3"/>
      <c r="CE64" s="3"/>
      <c r="CF64" s="3"/>
      <c r="CH64" s="22"/>
    </row>
    <row r="65" spans="52:86">
      <c r="BD65" s="15"/>
      <c r="BF65" s="15"/>
      <c r="BG65" s="15"/>
      <c r="BI65" s="15"/>
      <c r="BJ65" s="15"/>
      <c r="BL65" s="3"/>
      <c r="BM65" s="3"/>
      <c r="BN65" s="3"/>
      <c r="BO65" s="3"/>
      <c r="BP65" s="55"/>
      <c r="BQ65" s="3"/>
      <c r="BR65" s="15"/>
      <c r="BT65" s="15"/>
      <c r="BV65" s="15"/>
      <c r="BW65" s="3"/>
      <c r="BX65" s="3"/>
      <c r="BY65" s="55"/>
      <c r="BZ65" s="3"/>
      <c r="CA65" s="3"/>
      <c r="CB65" s="3"/>
      <c r="CC65" s="3"/>
      <c r="CD65" s="3"/>
      <c r="CE65" s="3"/>
      <c r="CF65" s="3"/>
      <c r="CH65" s="22"/>
    </row>
    <row r="66" spans="52:86">
      <c r="AZ66" s="19"/>
      <c r="BB66" s="22"/>
      <c r="BD66" s="15"/>
      <c r="BF66" s="15"/>
      <c r="BG66" s="15"/>
      <c r="BI66" s="15"/>
      <c r="BJ66" s="15"/>
      <c r="BL66" s="3"/>
      <c r="BM66" s="3"/>
      <c r="BN66" s="3"/>
      <c r="BO66" s="3"/>
      <c r="BP66" s="55"/>
      <c r="BQ66" s="3"/>
      <c r="BR66" s="15"/>
      <c r="BT66" s="15"/>
      <c r="BV66" s="15"/>
      <c r="BW66" s="3"/>
      <c r="BX66" s="3"/>
      <c r="BY66" s="55"/>
      <c r="BZ66" s="3"/>
      <c r="CA66" s="3"/>
      <c r="CB66" s="3"/>
      <c r="CC66" s="3"/>
      <c r="CD66" s="3"/>
      <c r="CE66" s="3"/>
      <c r="CF66" s="3"/>
      <c r="CG66" s="22"/>
      <c r="CH66" s="22"/>
    </row>
    <row r="67" spans="52:86">
      <c r="AZ67" s="19"/>
      <c r="BB67" s="22"/>
      <c r="BD67" s="15"/>
      <c r="BF67" s="15"/>
      <c r="BG67" s="15"/>
      <c r="BI67" s="15"/>
      <c r="BJ67" s="15"/>
      <c r="BL67" s="3"/>
      <c r="BM67" s="3"/>
      <c r="BN67" s="3"/>
      <c r="BO67" s="3"/>
      <c r="BP67" s="55"/>
      <c r="BQ67" s="3"/>
      <c r="BR67" s="15"/>
      <c r="BT67" s="15"/>
      <c r="BV67" s="15"/>
      <c r="BW67" s="3"/>
      <c r="BX67" s="3"/>
      <c r="BY67" s="55"/>
      <c r="BZ67" s="3"/>
      <c r="CA67" s="3"/>
      <c r="CB67" s="3"/>
      <c r="CC67" s="3"/>
      <c r="CD67" s="3"/>
      <c r="CE67" s="3"/>
      <c r="CF67" s="3"/>
      <c r="CG67" s="22"/>
      <c r="CH67" s="22"/>
    </row>
    <row r="68" spans="52:86">
      <c r="AZ68" s="19"/>
      <c r="BB68" s="22"/>
      <c r="BD68" s="15"/>
      <c r="BF68" s="15"/>
      <c r="BG68" s="15"/>
      <c r="BI68" s="15"/>
      <c r="BJ68" s="15"/>
      <c r="BL68" s="3"/>
      <c r="BM68" s="3"/>
      <c r="BN68" s="3"/>
      <c r="BO68" s="3"/>
      <c r="BP68" s="55"/>
      <c r="BQ68" s="3"/>
      <c r="BR68" s="15"/>
      <c r="BT68" s="15"/>
      <c r="BV68" s="15"/>
      <c r="BW68" s="3"/>
      <c r="BX68" s="3"/>
      <c r="BY68" s="55"/>
      <c r="BZ68" s="3"/>
      <c r="CA68" s="3"/>
      <c r="CB68" s="3"/>
      <c r="CC68" s="3"/>
      <c r="CD68" s="3"/>
      <c r="CE68" s="3"/>
      <c r="CF68" s="3"/>
      <c r="CG68" s="22"/>
      <c r="CH68" s="22"/>
    </row>
    <row r="69" spans="52:86">
      <c r="AZ69" s="19"/>
      <c r="BB69" s="22"/>
      <c r="BD69" s="15"/>
      <c r="BF69" s="15"/>
      <c r="BG69" s="15"/>
      <c r="BI69" s="15"/>
      <c r="BJ69" s="15"/>
      <c r="BL69" s="3"/>
      <c r="BM69" s="3"/>
      <c r="BN69" s="3"/>
      <c r="BO69" s="3"/>
      <c r="BP69" s="55"/>
      <c r="BQ69" s="3"/>
      <c r="BR69" s="15"/>
      <c r="BT69" s="15"/>
      <c r="BV69" s="15"/>
      <c r="BW69" s="3"/>
      <c r="BX69" s="3"/>
      <c r="BY69" s="55"/>
      <c r="BZ69" s="3"/>
      <c r="CA69" s="3"/>
      <c r="CB69" s="3"/>
      <c r="CC69" s="3"/>
      <c r="CD69" s="3"/>
      <c r="CE69" s="3"/>
      <c r="CF69" s="3"/>
      <c r="CG69" s="22"/>
      <c r="CH69" s="22"/>
    </row>
    <row r="70" spans="52:86">
      <c r="AZ70" s="19"/>
      <c r="BB70" s="22"/>
      <c r="BD70" s="15"/>
      <c r="BF70" s="15"/>
      <c r="BG70" s="15"/>
      <c r="BI70" s="15"/>
      <c r="BJ70" s="15"/>
      <c r="BL70" s="3"/>
      <c r="BM70" s="3"/>
      <c r="BN70" s="3"/>
      <c r="BO70" s="3"/>
      <c r="BP70" s="55"/>
      <c r="BQ70" s="3"/>
      <c r="BR70" s="15"/>
      <c r="BT70" s="15"/>
      <c r="BV70" s="15"/>
      <c r="BW70" s="3"/>
      <c r="BX70" s="3"/>
      <c r="BY70" s="55"/>
      <c r="BZ70" s="3"/>
      <c r="CA70" s="3"/>
      <c r="CB70" s="3"/>
      <c r="CC70" s="3"/>
      <c r="CD70" s="3"/>
      <c r="CE70" s="3"/>
      <c r="CF70" s="3"/>
      <c r="CG70" s="22"/>
      <c r="CH70" s="22"/>
    </row>
    <row r="71" spans="52:86">
      <c r="AZ71" s="19"/>
      <c r="BB71" s="22"/>
      <c r="BD71" s="15"/>
      <c r="BF71" s="15"/>
      <c r="BG71" s="15"/>
      <c r="BI71" s="15"/>
      <c r="BJ71" s="15"/>
      <c r="BL71" s="3"/>
      <c r="BM71" s="3"/>
      <c r="BN71" s="3"/>
      <c r="BO71" s="3"/>
      <c r="BP71" s="55"/>
      <c r="BQ71" s="3"/>
      <c r="BR71" s="15"/>
      <c r="BT71" s="15"/>
      <c r="BV71" s="15"/>
      <c r="BW71" s="3"/>
      <c r="BX71" s="3"/>
      <c r="BY71" s="55"/>
      <c r="BZ71" s="3"/>
      <c r="CA71" s="3"/>
      <c r="CB71" s="3"/>
      <c r="CC71" s="3"/>
      <c r="CD71" s="3"/>
      <c r="CE71" s="3"/>
      <c r="CF71" s="3"/>
      <c r="CG71" s="22"/>
      <c r="CH71" s="22"/>
    </row>
    <row r="72" spans="52:86">
      <c r="AZ72" s="19"/>
      <c r="BB72" s="22"/>
      <c r="BD72" s="15"/>
      <c r="BF72" s="15"/>
      <c r="BG72" s="15"/>
      <c r="BI72" s="15"/>
      <c r="BJ72" s="15"/>
      <c r="BL72" s="3"/>
      <c r="BM72" s="3"/>
      <c r="BN72" s="3"/>
      <c r="BO72" s="3"/>
      <c r="BP72" s="55"/>
      <c r="BQ72" s="3"/>
      <c r="BR72" s="15"/>
      <c r="BT72" s="15"/>
      <c r="BV72" s="15"/>
      <c r="BW72" s="3"/>
      <c r="BX72" s="3"/>
      <c r="BY72" s="55"/>
      <c r="BZ72" s="3"/>
      <c r="CA72" s="3"/>
      <c r="CB72" s="3"/>
      <c r="CC72" s="3"/>
      <c r="CD72" s="3"/>
      <c r="CE72" s="3"/>
      <c r="CF72" s="3"/>
      <c r="CG72" s="22"/>
      <c r="CH72" s="22"/>
    </row>
    <row r="73" spans="52:86">
      <c r="AZ73" s="19"/>
      <c r="BB73" s="22"/>
      <c r="BD73" s="15"/>
      <c r="BF73" s="15"/>
      <c r="BG73" s="15"/>
      <c r="BI73" s="15"/>
      <c r="BJ73" s="15"/>
      <c r="BL73" s="3"/>
      <c r="BM73" s="3"/>
      <c r="BN73" s="3"/>
      <c r="BO73" s="3"/>
      <c r="BP73" s="55"/>
      <c r="BQ73" s="3"/>
      <c r="BR73" s="15"/>
      <c r="BT73" s="15"/>
      <c r="BV73" s="15"/>
      <c r="BW73" s="3"/>
      <c r="BX73" s="3"/>
      <c r="BY73" s="55"/>
      <c r="BZ73" s="3"/>
      <c r="CA73" s="3"/>
      <c r="CB73" s="3"/>
      <c r="CC73" s="3"/>
      <c r="CD73" s="3"/>
      <c r="CE73" s="3"/>
      <c r="CF73" s="3"/>
      <c r="CG73" s="22"/>
      <c r="CH73" s="22"/>
    </row>
    <row r="74" spans="52:86">
      <c r="AZ74" s="19"/>
      <c r="BB74" s="22"/>
      <c r="BD74" s="15"/>
      <c r="BF74" s="15"/>
      <c r="BG74" s="15"/>
      <c r="BI74" s="15"/>
      <c r="BJ74" s="15"/>
      <c r="BL74" s="3"/>
      <c r="BM74" s="3"/>
      <c r="BN74" s="3"/>
      <c r="BO74" s="3"/>
      <c r="BP74" s="55"/>
      <c r="BQ74" s="3"/>
      <c r="BR74" s="15"/>
      <c r="BT74" s="15"/>
      <c r="BV74" s="15"/>
      <c r="BW74" s="3"/>
      <c r="BX74" s="3"/>
      <c r="BY74" s="55"/>
      <c r="BZ74" s="3"/>
      <c r="CA74" s="3"/>
      <c r="CB74" s="3"/>
      <c r="CC74" s="3"/>
      <c r="CD74" s="3"/>
      <c r="CE74" s="3"/>
      <c r="CF74" s="3"/>
      <c r="CG74" s="22"/>
      <c r="CH74" s="22"/>
    </row>
    <row r="75" spans="52:86">
      <c r="AZ75" s="19"/>
      <c r="BB75" s="22"/>
      <c r="BD75" s="15"/>
      <c r="BF75" s="15"/>
      <c r="BG75" s="15"/>
      <c r="BI75" s="15"/>
      <c r="BJ75" s="15"/>
      <c r="BL75" s="3"/>
      <c r="BM75" s="3"/>
      <c r="BN75" s="3"/>
      <c r="BO75" s="3"/>
      <c r="BP75" s="55"/>
      <c r="BQ75" s="3"/>
      <c r="BR75" s="15"/>
      <c r="BT75" s="15"/>
      <c r="BV75" s="15"/>
      <c r="BW75" s="3"/>
      <c r="BX75" s="3"/>
      <c r="BY75" s="55"/>
      <c r="BZ75" s="3"/>
      <c r="CA75" s="3"/>
      <c r="CB75" s="3"/>
      <c r="CC75" s="3"/>
      <c r="CD75" s="3"/>
      <c r="CE75" s="3"/>
      <c r="CF75" s="3"/>
      <c r="CG75" s="22"/>
      <c r="CH75" s="22"/>
    </row>
    <row r="76" spans="52:86">
      <c r="AZ76" s="19"/>
      <c r="BB76" s="22"/>
      <c r="BD76" s="15"/>
      <c r="BF76" s="15"/>
      <c r="BG76" s="15"/>
      <c r="BI76" s="15"/>
      <c r="BJ76" s="15"/>
      <c r="BL76" s="3"/>
      <c r="BM76" s="3"/>
      <c r="BN76" s="3"/>
      <c r="BO76" s="3"/>
      <c r="BP76" s="55"/>
      <c r="BQ76" s="3"/>
      <c r="BR76" s="15"/>
      <c r="BT76" s="15"/>
      <c r="BV76" s="15"/>
      <c r="BW76" s="3"/>
      <c r="BX76" s="3"/>
      <c r="BY76" s="55"/>
      <c r="BZ76" s="3"/>
      <c r="CA76" s="3"/>
      <c r="CB76" s="3"/>
      <c r="CC76" s="3"/>
      <c r="CD76" s="3"/>
      <c r="CE76" s="3"/>
      <c r="CF76" s="3"/>
      <c r="CG76" s="22"/>
      <c r="CH76" s="22"/>
    </row>
    <row r="77" spans="52:86">
      <c r="AZ77" s="19"/>
      <c r="BB77" s="22"/>
      <c r="BD77" s="15"/>
      <c r="BF77" s="15"/>
      <c r="BG77" s="15"/>
      <c r="BI77" s="15"/>
      <c r="BJ77" s="15"/>
      <c r="BL77" s="3"/>
      <c r="BM77" s="3"/>
      <c r="BN77" s="3"/>
      <c r="BO77" s="3"/>
      <c r="BP77" s="55"/>
      <c r="BQ77" s="3"/>
      <c r="BR77" s="15"/>
      <c r="BT77" s="15"/>
      <c r="BV77" s="15"/>
      <c r="BW77" s="3"/>
      <c r="BX77" s="3"/>
      <c r="BY77" s="55"/>
      <c r="BZ77" s="3"/>
      <c r="CA77" s="3"/>
      <c r="CB77" s="3"/>
      <c r="CC77" s="3"/>
      <c r="CD77" s="3"/>
      <c r="CE77" s="3"/>
      <c r="CF77" s="3"/>
      <c r="CG77" s="22"/>
      <c r="CH77" s="22"/>
    </row>
    <row r="78" spans="52:86">
      <c r="AZ78" s="19"/>
      <c r="BB78" s="22"/>
      <c r="BD78" s="15"/>
      <c r="BF78" s="15"/>
      <c r="BG78" s="15"/>
      <c r="BI78" s="15"/>
      <c r="BJ78" s="15"/>
      <c r="BL78" s="3"/>
      <c r="BM78" s="3"/>
      <c r="BN78" s="3"/>
      <c r="BO78" s="3"/>
      <c r="BP78" s="55"/>
      <c r="BQ78" s="3"/>
      <c r="BR78" s="15"/>
      <c r="BT78" s="15"/>
      <c r="BV78" s="15"/>
      <c r="BW78" s="3"/>
      <c r="BX78" s="3"/>
      <c r="BY78" s="55"/>
      <c r="BZ78" s="3"/>
      <c r="CA78" s="3"/>
      <c r="CB78" s="3"/>
      <c r="CC78" s="3"/>
      <c r="CD78" s="3"/>
      <c r="CE78" s="3"/>
      <c r="CF78" s="3"/>
      <c r="CG78" s="22"/>
      <c r="CH78" s="22"/>
    </row>
    <row r="79" spans="52:86">
      <c r="AZ79" s="19"/>
      <c r="BB79" s="22"/>
      <c r="BD79" s="15"/>
      <c r="BF79" s="15"/>
      <c r="BG79" s="15"/>
      <c r="BI79" s="15"/>
      <c r="BJ79" s="15"/>
      <c r="BL79" s="3"/>
      <c r="BM79" s="3"/>
      <c r="BN79" s="3"/>
      <c r="BO79" s="3"/>
      <c r="BP79" s="55"/>
      <c r="BQ79" s="3"/>
      <c r="BR79" s="15"/>
      <c r="BT79" s="15"/>
      <c r="BV79" s="15"/>
      <c r="BW79" s="3"/>
      <c r="BX79" s="3"/>
      <c r="BY79" s="55"/>
      <c r="BZ79" s="3"/>
      <c r="CA79" s="3"/>
      <c r="CB79" s="3"/>
      <c r="CC79" s="3"/>
      <c r="CD79" s="3"/>
      <c r="CE79" s="3"/>
      <c r="CF79" s="3"/>
      <c r="CG79" s="22"/>
      <c r="CH79" s="22"/>
    </row>
    <row r="80" spans="52:86">
      <c r="AZ80" s="19"/>
      <c r="BB80" s="22"/>
      <c r="BD80" s="15"/>
      <c r="BF80" s="15"/>
      <c r="BG80" s="15"/>
      <c r="BI80" s="15"/>
      <c r="BJ80" s="15"/>
      <c r="BL80" s="3"/>
      <c r="BM80" s="3"/>
      <c r="BN80" s="3"/>
      <c r="BO80" s="3"/>
      <c r="BP80" s="55"/>
      <c r="BQ80" s="3"/>
      <c r="BR80" s="15"/>
      <c r="BT80" s="15"/>
      <c r="BV80" s="15"/>
      <c r="BW80" s="3"/>
      <c r="BX80" s="3"/>
      <c r="BY80" s="55"/>
      <c r="BZ80" s="3"/>
      <c r="CA80" s="3"/>
      <c r="CB80" s="3"/>
      <c r="CC80" s="3"/>
      <c r="CD80" s="3"/>
      <c r="CE80" s="3"/>
      <c r="CF80" s="3"/>
      <c r="CG80" s="22"/>
      <c r="CH80" s="22"/>
    </row>
    <row r="81" spans="52:85">
      <c r="AZ81" s="19"/>
      <c r="BB81" s="22"/>
      <c r="BD81" s="15"/>
      <c r="BF81" s="15"/>
      <c r="BG81" s="15"/>
      <c r="BI81" s="15"/>
      <c r="BJ81" s="15"/>
      <c r="BL81" s="3"/>
      <c r="BM81" s="3"/>
      <c r="BN81" s="3"/>
      <c r="BO81" s="3"/>
      <c r="BP81" s="55"/>
      <c r="BQ81" s="3"/>
      <c r="BR81" s="15"/>
      <c r="BT81" s="15"/>
      <c r="BV81" s="15"/>
      <c r="BW81" s="3"/>
      <c r="BX81" s="3"/>
      <c r="BY81" s="55"/>
      <c r="BZ81" s="3"/>
      <c r="CA81" s="3"/>
      <c r="CB81" s="3"/>
      <c r="CC81" s="3"/>
      <c r="CD81" s="3"/>
      <c r="CE81" s="3"/>
      <c r="CF81" s="3"/>
      <c r="CG81" s="22"/>
    </row>
    <row r="82" spans="52:85">
      <c r="AZ82" s="19"/>
      <c r="BB82" s="22"/>
      <c r="BD82" s="15"/>
      <c r="BF82" s="15"/>
      <c r="BG82" s="15"/>
      <c r="BI82" s="15"/>
      <c r="BJ82" s="15"/>
      <c r="BL82" s="3"/>
      <c r="BM82" s="3"/>
      <c r="BN82" s="3"/>
      <c r="BO82" s="3"/>
      <c r="BP82" s="55"/>
      <c r="BQ82" s="3"/>
      <c r="BR82" s="15"/>
      <c r="BT82" s="15"/>
      <c r="BV82" s="15"/>
      <c r="BW82" s="3"/>
      <c r="BX82" s="3"/>
      <c r="BY82" s="55"/>
      <c r="BZ82" s="3"/>
      <c r="CA82" s="3"/>
      <c r="CB82" s="3"/>
      <c r="CC82" s="3"/>
      <c r="CD82" s="3"/>
      <c r="CE82" s="3"/>
      <c r="CF82" s="3"/>
      <c r="CG82" s="22"/>
    </row>
    <row r="83" spans="52:85">
      <c r="AZ83" s="19"/>
      <c r="BB83" s="22"/>
      <c r="BD83" s="15"/>
      <c r="BF83" s="15"/>
      <c r="BG83" s="15"/>
      <c r="BI83" s="15"/>
      <c r="BJ83" s="15"/>
      <c r="BL83" s="3"/>
      <c r="BM83" s="3"/>
      <c r="BN83" s="3"/>
      <c r="BO83" s="3"/>
      <c r="BP83" s="55"/>
      <c r="BQ83" s="3"/>
      <c r="BR83" s="15"/>
      <c r="BT83" s="15"/>
      <c r="BV83" s="15"/>
      <c r="BW83" s="3"/>
      <c r="BX83" s="3"/>
      <c r="BY83" s="55"/>
      <c r="BZ83" s="3"/>
      <c r="CA83" s="3"/>
      <c r="CB83" s="3"/>
      <c r="CC83" s="3"/>
      <c r="CD83" s="3"/>
      <c r="CE83" s="3"/>
      <c r="CF83" s="3"/>
      <c r="CG83" s="22"/>
    </row>
    <row r="84" spans="52:85">
      <c r="AZ84" s="19"/>
      <c r="BB84" s="22"/>
      <c r="BD84" s="15"/>
      <c r="BF84" s="15"/>
      <c r="BG84" s="15"/>
      <c r="BI84" s="15"/>
      <c r="BJ84" s="15"/>
      <c r="BL84" s="3"/>
      <c r="BM84" s="3"/>
      <c r="BN84" s="3"/>
      <c r="BO84" s="3"/>
      <c r="BP84" s="55"/>
      <c r="BQ84" s="3"/>
      <c r="BR84" s="15"/>
      <c r="BT84" s="15"/>
      <c r="BV84" s="15"/>
      <c r="BW84" s="3"/>
      <c r="BX84" s="3"/>
      <c r="BY84" s="55"/>
      <c r="BZ84" s="3"/>
      <c r="CA84" s="3"/>
      <c r="CB84" s="3"/>
      <c r="CC84" s="3"/>
      <c r="CD84" s="3"/>
      <c r="CE84" s="3"/>
      <c r="CF84" s="3"/>
      <c r="CG84" s="22"/>
    </row>
    <row r="85" spans="52:85">
      <c r="AZ85" s="19"/>
      <c r="BB85" s="22"/>
      <c r="BD85" s="15"/>
      <c r="BF85" s="15"/>
      <c r="BG85" s="15"/>
      <c r="BI85" s="15"/>
      <c r="BJ85" s="15"/>
      <c r="BL85" s="3"/>
      <c r="BM85" s="3"/>
      <c r="BN85" s="3"/>
      <c r="BO85" s="3"/>
      <c r="BP85" s="55"/>
      <c r="BQ85" s="3"/>
      <c r="BR85" s="15"/>
      <c r="BT85" s="15"/>
      <c r="BV85" s="15"/>
      <c r="BW85" s="3"/>
      <c r="BX85" s="3"/>
      <c r="BY85" s="55"/>
      <c r="BZ85" s="3"/>
      <c r="CA85" s="3"/>
      <c r="CB85" s="3"/>
      <c r="CC85" s="3"/>
      <c r="CD85" s="3"/>
      <c r="CE85" s="3"/>
      <c r="CF85" s="3"/>
      <c r="CG85" s="22"/>
    </row>
    <row r="86" spans="52:85">
      <c r="AZ86" s="19"/>
      <c r="BB86" s="22"/>
      <c r="BD86" s="15"/>
      <c r="BF86" s="15"/>
      <c r="BG86" s="15"/>
      <c r="BI86" s="15"/>
      <c r="BJ86" s="15"/>
      <c r="BL86" s="3"/>
      <c r="BM86" s="3"/>
      <c r="BN86" s="3"/>
      <c r="BO86" s="3"/>
      <c r="BP86" s="55"/>
      <c r="BQ86" s="3"/>
      <c r="BR86" s="15"/>
      <c r="BT86" s="15"/>
      <c r="BV86" s="15"/>
      <c r="BW86" s="3"/>
      <c r="BX86" s="3"/>
      <c r="BY86" s="55"/>
      <c r="BZ86" s="3"/>
      <c r="CA86" s="3"/>
      <c r="CB86" s="3"/>
      <c r="CC86" s="3"/>
      <c r="CD86" s="3"/>
      <c r="CE86" s="3"/>
      <c r="CF86" s="3"/>
      <c r="CG86" s="22"/>
    </row>
    <row r="87" spans="52:85">
      <c r="AZ87" s="19"/>
      <c r="BB87" s="22"/>
      <c r="BD87" s="15"/>
      <c r="BF87" s="15"/>
      <c r="BG87" s="15"/>
      <c r="BI87" s="15"/>
      <c r="BJ87" s="15"/>
      <c r="BL87" s="3"/>
      <c r="BM87" s="3"/>
      <c r="BN87" s="3"/>
      <c r="BO87" s="3"/>
      <c r="BP87" s="55"/>
      <c r="BQ87" s="3"/>
      <c r="BR87" s="15"/>
      <c r="BT87" s="15"/>
      <c r="BV87" s="15"/>
      <c r="BW87" s="3"/>
      <c r="BX87" s="3"/>
      <c r="BY87" s="55"/>
      <c r="BZ87" s="3"/>
      <c r="CA87" s="3"/>
      <c r="CB87" s="3"/>
      <c r="CC87" s="3"/>
      <c r="CD87" s="3"/>
      <c r="CE87" s="3"/>
      <c r="CF87" s="3"/>
      <c r="CG87" s="22"/>
    </row>
    <row r="88" spans="52:85">
      <c r="AZ88" s="19"/>
      <c r="BB88" s="22"/>
      <c r="BD88" s="15"/>
      <c r="BF88" s="15"/>
      <c r="BG88" s="15"/>
      <c r="BI88" s="15"/>
      <c r="BJ88" s="15"/>
      <c r="BL88" s="3"/>
      <c r="BM88" s="3"/>
      <c r="BN88" s="3"/>
      <c r="BO88" s="3"/>
      <c r="BP88" s="55"/>
      <c r="BQ88" s="3"/>
      <c r="BR88" s="15"/>
      <c r="BT88" s="15"/>
      <c r="BV88" s="15"/>
      <c r="BW88" s="3"/>
      <c r="BX88" s="3"/>
      <c r="BY88" s="55"/>
      <c r="BZ88" s="3"/>
      <c r="CA88" s="3"/>
      <c r="CB88" s="3"/>
      <c r="CC88" s="3"/>
      <c r="CD88" s="3"/>
      <c r="CE88" s="3"/>
      <c r="CF88" s="3"/>
      <c r="CG88" s="22"/>
    </row>
    <row r="89" spans="52:85">
      <c r="AZ89" s="19"/>
      <c r="BB89" s="22"/>
      <c r="BD89" s="15"/>
      <c r="BF89" s="15"/>
      <c r="BG89" s="15"/>
      <c r="BI89" s="15"/>
      <c r="BJ89" s="15"/>
      <c r="BL89" s="3"/>
      <c r="BM89" s="3"/>
      <c r="BN89" s="3"/>
      <c r="BO89" s="3"/>
      <c r="BP89" s="55"/>
      <c r="BQ89" s="3"/>
      <c r="BR89" s="15"/>
      <c r="BT89" s="15"/>
      <c r="BV89" s="15"/>
      <c r="BW89" s="3"/>
      <c r="BX89" s="3"/>
      <c r="BY89" s="55"/>
      <c r="BZ89" s="3"/>
      <c r="CA89" s="3"/>
      <c r="CB89" s="3"/>
      <c r="CC89" s="3"/>
      <c r="CD89" s="3"/>
      <c r="CE89" s="3"/>
      <c r="CF89" s="3"/>
      <c r="CG89" s="22"/>
    </row>
    <row r="90" spans="52:85">
      <c r="AZ90" s="19"/>
      <c r="BB90" s="22"/>
      <c r="BD90" s="15"/>
      <c r="BF90" s="15"/>
      <c r="BG90" s="15"/>
      <c r="BI90" s="15"/>
      <c r="BJ90" s="15"/>
      <c r="BL90" s="3"/>
      <c r="BM90" s="3"/>
      <c r="BN90" s="3"/>
      <c r="BO90" s="3"/>
      <c r="BP90" s="55"/>
      <c r="BQ90" s="3"/>
      <c r="BR90" s="15"/>
      <c r="BT90" s="15"/>
      <c r="BV90" s="15"/>
      <c r="BW90" s="3"/>
      <c r="BX90" s="3"/>
      <c r="BY90" s="55"/>
      <c r="BZ90" s="3"/>
      <c r="CA90" s="3"/>
      <c r="CB90" s="3"/>
      <c r="CC90" s="3"/>
      <c r="CD90" s="3"/>
      <c r="CE90" s="3"/>
      <c r="CF90" s="3"/>
      <c r="CG90" s="22"/>
    </row>
    <row r="91" spans="52:85">
      <c r="AZ91" s="19"/>
      <c r="BB91" s="22"/>
      <c r="BD91" s="15"/>
      <c r="BF91" s="15"/>
      <c r="BG91" s="15"/>
      <c r="BI91" s="15"/>
      <c r="BJ91" s="15"/>
      <c r="BL91" s="3"/>
      <c r="BM91" s="3"/>
      <c r="BN91" s="3"/>
      <c r="BO91" s="3"/>
      <c r="BP91" s="55"/>
      <c r="BQ91" s="3"/>
      <c r="BR91" s="15"/>
      <c r="BT91" s="15"/>
      <c r="BV91" s="15"/>
      <c r="BW91" s="3"/>
      <c r="BX91" s="3"/>
      <c r="BY91" s="55"/>
      <c r="BZ91" s="3"/>
      <c r="CA91" s="3"/>
      <c r="CB91" s="3"/>
      <c r="CC91" s="3"/>
      <c r="CD91" s="3"/>
      <c r="CE91" s="3"/>
      <c r="CF91" s="3"/>
      <c r="CG91" s="22"/>
    </row>
    <row r="92" spans="52:85">
      <c r="AZ92" s="19"/>
      <c r="BB92" s="22"/>
      <c r="BD92" s="15"/>
      <c r="BF92" s="15"/>
      <c r="BG92" s="15"/>
      <c r="BI92" s="15"/>
      <c r="BJ92" s="15"/>
      <c r="BL92" s="3"/>
      <c r="BM92" s="3"/>
      <c r="BN92" s="3"/>
      <c r="BO92" s="3"/>
      <c r="BP92" s="55"/>
      <c r="BQ92" s="3"/>
      <c r="BR92" s="15"/>
      <c r="BT92" s="15"/>
      <c r="BV92" s="15"/>
      <c r="BW92" s="3"/>
      <c r="BX92" s="3"/>
      <c r="BY92" s="55"/>
      <c r="BZ92" s="3"/>
      <c r="CA92" s="3"/>
      <c r="CB92" s="3"/>
      <c r="CC92" s="3"/>
      <c r="CD92" s="3"/>
      <c r="CE92" s="3"/>
      <c r="CF92" s="3"/>
      <c r="CG92" s="22"/>
    </row>
    <row r="93" spans="52:85">
      <c r="AZ93" s="19"/>
      <c r="BB93" s="22"/>
      <c r="BD93" s="15"/>
      <c r="BF93" s="15"/>
      <c r="BG93" s="15"/>
      <c r="BI93" s="15"/>
      <c r="BJ93" s="15"/>
      <c r="BL93" s="3"/>
      <c r="BM93" s="3"/>
      <c r="BN93" s="3"/>
      <c r="BO93" s="3"/>
      <c r="BP93" s="55"/>
      <c r="BQ93" s="3"/>
      <c r="BR93" s="15"/>
      <c r="BT93" s="15"/>
      <c r="BV93" s="15"/>
      <c r="BW93" s="3"/>
      <c r="BX93" s="3"/>
      <c r="BY93" s="55"/>
      <c r="BZ93" s="3"/>
      <c r="CA93" s="3"/>
      <c r="CB93" s="3"/>
      <c r="CC93" s="3"/>
      <c r="CD93" s="3"/>
      <c r="CE93" s="3"/>
      <c r="CF93" s="3"/>
      <c r="CG93" s="22"/>
    </row>
    <row r="94" spans="52:85">
      <c r="AZ94" s="19"/>
      <c r="BB94" s="22"/>
      <c r="BD94" s="15"/>
      <c r="BF94" s="15"/>
      <c r="BG94" s="15"/>
      <c r="BI94" s="15"/>
      <c r="BJ94" s="15"/>
      <c r="BL94" s="3"/>
      <c r="BM94" s="3"/>
      <c r="BN94" s="3"/>
      <c r="BO94" s="3"/>
      <c r="BP94" s="55"/>
      <c r="BQ94" s="3"/>
      <c r="BR94" s="15"/>
      <c r="BT94" s="15"/>
      <c r="BV94" s="15"/>
      <c r="BW94" s="3"/>
      <c r="BX94" s="3"/>
      <c r="BY94" s="55"/>
      <c r="BZ94" s="3"/>
      <c r="CA94" s="3"/>
      <c r="CB94" s="3"/>
      <c r="CC94" s="3"/>
      <c r="CD94" s="3"/>
      <c r="CE94" s="3"/>
      <c r="CF94" s="3"/>
      <c r="CG94" s="22"/>
    </row>
    <row r="95" spans="52:85">
      <c r="AZ95" s="19"/>
      <c r="BB95" s="22"/>
      <c r="BD95" s="15"/>
      <c r="BF95" s="15"/>
      <c r="BG95" s="15"/>
      <c r="BI95" s="15"/>
      <c r="BJ95" s="15"/>
      <c r="BL95" s="3"/>
      <c r="BM95" s="3"/>
      <c r="BN95" s="3"/>
      <c r="BO95" s="3"/>
      <c r="BP95" s="55"/>
      <c r="BQ95" s="3"/>
      <c r="BR95" s="15"/>
      <c r="BT95" s="15"/>
      <c r="BV95" s="15"/>
      <c r="BW95" s="3"/>
      <c r="BX95" s="3"/>
      <c r="BY95" s="55"/>
      <c r="BZ95" s="3"/>
      <c r="CA95" s="3"/>
      <c r="CB95" s="3"/>
      <c r="CC95" s="3"/>
      <c r="CD95" s="3"/>
      <c r="CE95" s="3"/>
      <c r="CF95" s="3"/>
      <c r="CG95" s="22"/>
    </row>
    <row r="96" spans="52:85">
      <c r="AZ96" s="19"/>
      <c r="BB96" s="22"/>
      <c r="BD96" s="15"/>
      <c r="BF96" s="15"/>
      <c r="BG96" s="15"/>
      <c r="BI96" s="15"/>
      <c r="BJ96" s="15"/>
      <c r="BL96" s="3"/>
      <c r="BM96" s="3"/>
      <c r="BN96" s="3"/>
      <c r="BO96" s="3"/>
      <c r="BP96" s="55"/>
      <c r="BQ96" s="3"/>
      <c r="BR96" s="15"/>
      <c r="BT96" s="15"/>
      <c r="BV96" s="15"/>
      <c r="BW96" s="3"/>
      <c r="BX96" s="3"/>
      <c r="BY96" s="55"/>
      <c r="BZ96" s="3"/>
      <c r="CA96" s="3"/>
      <c r="CB96" s="3"/>
      <c r="CC96" s="3"/>
      <c r="CD96" s="3"/>
      <c r="CE96" s="3"/>
      <c r="CF96" s="3"/>
      <c r="CG96" s="22"/>
    </row>
    <row r="97" spans="52:85">
      <c r="AZ97" s="19"/>
      <c r="BB97" s="22"/>
      <c r="BD97" s="15"/>
      <c r="BF97" s="15"/>
      <c r="BG97" s="15"/>
      <c r="BI97" s="15"/>
      <c r="BJ97" s="15"/>
      <c r="BL97" s="3"/>
      <c r="BM97" s="3"/>
      <c r="BN97" s="3"/>
      <c r="BO97" s="3"/>
      <c r="BP97" s="55"/>
      <c r="BQ97" s="3"/>
      <c r="BR97" s="15"/>
      <c r="BT97" s="15"/>
      <c r="BV97" s="15"/>
      <c r="BW97" s="3"/>
      <c r="BX97" s="3"/>
      <c r="BY97" s="55"/>
      <c r="BZ97" s="3"/>
      <c r="CA97" s="3"/>
      <c r="CB97" s="3"/>
      <c r="CC97" s="3"/>
      <c r="CD97" s="3"/>
      <c r="CE97" s="3"/>
      <c r="CF97" s="3"/>
      <c r="CG97" s="22"/>
    </row>
    <row r="98" spans="52:85">
      <c r="AZ98" s="19"/>
      <c r="BB98" s="22"/>
      <c r="BD98" s="15"/>
      <c r="BF98" s="15"/>
      <c r="BG98" s="15"/>
      <c r="BI98" s="15"/>
      <c r="BJ98" s="15"/>
      <c r="BL98" s="3"/>
      <c r="BM98" s="3"/>
      <c r="BN98" s="3"/>
      <c r="BO98" s="3"/>
      <c r="BP98" s="55"/>
      <c r="BQ98" s="3"/>
      <c r="BR98" s="15"/>
      <c r="BT98" s="15"/>
      <c r="BV98" s="15"/>
      <c r="BW98" s="3"/>
      <c r="BX98" s="3"/>
      <c r="BY98" s="55"/>
      <c r="BZ98" s="3"/>
      <c r="CA98" s="3"/>
      <c r="CB98" s="3"/>
      <c r="CC98" s="3"/>
      <c r="CD98" s="3"/>
      <c r="CE98" s="3"/>
      <c r="CF98" s="3"/>
      <c r="CG98" s="22"/>
    </row>
    <row r="99" spans="52:85">
      <c r="AZ99" s="19"/>
      <c r="BB99" s="22"/>
      <c r="BD99" s="15"/>
      <c r="BF99" s="15"/>
      <c r="BG99" s="15"/>
      <c r="BI99" s="15"/>
      <c r="BJ99" s="15"/>
      <c r="BL99" s="3"/>
      <c r="BM99" s="3"/>
      <c r="BN99" s="3"/>
      <c r="BO99" s="3"/>
      <c r="BP99" s="55"/>
      <c r="BQ99" s="3"/>
      <c r="BR99" s="15"/>
      <c r="BT99" s="15"/>
      <c r="BV99" s="15"/>
      <c r="BW99" s="3"/>
      <c r="BX99" s="3"/>
      <c r="BY99" s="55"/>
      <c r="BZ99" s="3"/>
      <c r="CA99" s="3"/>
      <c r="CB99" s="3"/>
      <c r="CC99" s="3"/>
      <c r="CD99" s="3"/>
      <c r="CE99" s="3"/>
      <c r="CF99" s="3"/>
      <c r="CG99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35A66D9-689B-4730-B910-3D57333BED92}"/>
</file>

<file path=customXml/itemProps2.xml><?xml version="1.0" encoding="utf-8"?>
<ds:datastoreItem xmlns:ds="http://schemas.openxmlformats.org/officeDocument/2006/customXml" ds:itemID="{0D48BA08-3720-473F-9944-6268E985AE5A}"/>
</file>

<file path=customXml/itemProps3.xml><?xml version="1.0" encoding="utf-8"?>
<ds:datastoreItem xmlns:ds="http://schemas.openxmlformats.org/officeDocument/2006/customXml" ds:itemID="{AF6F1146-2394-4C53-9A53-ADE3C6A3F4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47</vt:i4>
      </vt:variant>
      <vt:variant>
        <vt:lpstr>Navngitte områder</vt:lpstr>
      </vt:variant>
      <vt:variant>
        <vt:i4>4</vt:i4>
      </vt:variant>
    </vt:vector>
  </HeadingPairs>
  <TitlesOfParts>
    <vt:vector size="51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Ark2</vt:lpstr>
      <vt:lpstr>KLM</vt:lpstr>
      <vt:lpstr>Klasse Rase</vt:lpstr>
      <vt:lpstr>Ark4</vt:lpstr>
      <vt:lpstr>Klasse Rase2</vt:lpstr>
      <vt:lpstr>Ark3</vt:lpstr>
      <vt:lpstr>Kvalitetstilskudd</vt:lpstr>
      <vt:lpstr>Fettgruppe</vt:lpstr>
      <vt:lpstr>FE</vt:lpstr>
      <vt:lpstr>Fett per mnd</vt:lpstr>
      <vt:lpstr>FEM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Fylker</vt:lpstr>
      <vt:lpstr>RNR</vt:lpstr>
      <vt:lpstr>FY</vt:lpstr>
      <vt:lpstr>Komm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2025-01-11T21:43:13Z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